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株式会社 RIGEL\Documents\保管庫\SET設備原価表\年度原価表一覧\"/>
    </mc:Choice>
  </mc:AlternateContent>
  <xr:revisionPtr revIDLastSave="0" documentId="8_{2F847EB0-F6DA-4878-9892-8F9673DB296B}" xr6:coauthVersionLast="47" xr6:coauthVersionMax="47" xr10:uidLastSave="{00000000-0000-0000-0000-000000000000}"/>
  <bookViews>
    <workbookView xWindow="-120" yWindow="-120" windowWidth="29040" windowHeight="17520" firstSheet="178" activeTab="182" xr2:uid="{C6617C3F-AE4D-469E-8D8E-E8DA756CF914}"/>
  </bookViews>
  <sheets>
    <sheet name="【226569】① SETB0281-A01 米谷氏　シャープ" sheetId="2" r:id="rId1"/>
    <sheet name="【226569】② SETB0281-A01 米谷氏　シャープ" sheetId="3" r:id="rId2"/>
    <sheet name="【226569】② SETB0281-A01 米谷氏　シャ-2" sheetId="4" r:id="rId3"/>
    <sheet name="【226569】③ SETB0281-A01 米谷氏　シャープ" sheetId="5" r:id="rId4"/>
    <sheet name="【226569】③ SETB0281-A01 米谷氏　シャ-2" sheetId="6" r:id="rId5"/>
    <sheet name="【226758(150983)】ミネベアミツミ (ロボット先行" sheetId="7" r:id="rId6"/>
    <sheet name="【226758(150983)】ミネベアミツミ(設計手配分)" sheetId="8" r:id="rId7"/>
    <sheet name="【227368】 ①メイコーエレクディベロップメント（株）様 " sheetId="9" r:id="rId8"/>
    <sheet name="【227368】 ②メイコーエレクディベロップメント（株）様 " sheetId="10" r:id="rId9"/>
    <sheet name="【227368】 ③メイコーエレクディベロップメント（株）様 " sheetId="11" r:id="rId10"/>
    <sheet name="【227473(SETA0212)】コスモ電子(ロボット手配分" sheetId="12" r:id="rId11"/>
    <sheet name="【227473(SETA0212)】コスモ電子(設計手配分) " sheetId="13" r:id="rId12"/>
    <sheet name="【227910(SETA0286)】堀内電気(ロボット先行手配" sheetId="14" r:id="rId13"/>
    <sheet name="【227910(SETA0286)】堀内電気(設計手配分) 原" sheetId="15" r:id="rId14"/>
    <sheet name="【227985(SETA0280)】ツジデン(ロボット先行手配" sheetId="16" r:id="rId15"/>
    <sheet name="【227985(SETA0280)】ツジデン(設計手配分)原価" sheetId="17" r:id="rId16"/>
    <sheet name="【228205(SETA0215)】 東邦工業(設計手配分)" sheetId="18" r:id="rId17"/>
    <sheet name="【228335】 SETタイ" sheetId="19" r:id="rId18"/>
    <sheet name="【228727(SETA0217)】サンエレック 原価一覧(設" sheetId="20" r:id="rId19"/>
    <sheet name="【229400】安川電機 原価一覧表" sheetId="21" r:id="rId20"/>
    <sheet name="【227321(SETE0267)】スリーボンド 原価一覧" sheetId="22" r:id="rId21"/>
    <sheet name="【227690(SETA0256)】テルモ改造(ロボット先行手" sheetId="23" r:id="rId22"/>
    <sheet name="【227690(SETA0256)】テルモ改造(ロボット先-2" sheetId="24" r:id="rId23"/>
    <sheet name="【227690(SETA0256)】テルモ改造（設計手配分） " sheetId="25" r:id="rId24"/>
    <sheet name="【227690(SETA0256)】テルモ改造（設計手配分-2" sheetId="26" r:id="rId25"/>
    <sheet name="【227690】 テルモ山口_電装原価一覧" sheetId="27" r:id="rId26"/>
    <sheet name="【227690】 テルモ山口_電装原価一覧-2" sheetId="28" r:id="rId27"/>
    <sheet name="【227690】 テルモ山口_電装原価一覧_20260103" sheetId="29" r:id="rId28"/>
    <sheet name="【227690】 テルモ山口_電装原価一覧_2026010-2" sheetId="30" r:id="rId29"/>
    <sheet name="【227690】 テルモ山口_電装原価一覧_20260106" sheetId="31" r:id="rId30"/>
    <sheet name="【227690】 テルモ山口_電装原価一覧_2026010-3" sheetId="32" r:id="rId31"/>
    <sheet name="【227690】 テルモ山口_電装原価一覧_20260126" sheetId="33" r:id="rId32"/>
    <sheet name="【227690】 テルモ山口_電装原価一覧_2026012-2" sheetId="34" r:id="rId33"/>
    <sheet name="【227690】 テルモ山口_電装原価一覧_20260202" sheetId="35" r:id="rId34"/>
    <sheet name="【227690】 テルモ山口_電装原価一覧_2026020-2" sheetId="36" r:id="rId35"/>
    <sheet name="【227690】 テルモ山口_電装原価一覧_20260218" sheetId="37" r:id="rId36"/>
    <sheet name="【227690】 テルモ山口_電装原価一覧_2026021-2" sheetId="38" r:id="rId37"/>
    <sheet name="【227913(SETA0277)】ミツトヨ(ロボット先行手配" sheetId="39" r:id="rId38"/>
    <sheet name="【227913(SETA0277)】ミツトヨ(設計手配分) 原" sheetId="40" r:id="rId39"/>
    <sheet name="【228206(SETA0215)】 佐藤機工(東邦工業)" sheetId="41" r:id="rId40"/>
    <sheet name="【228346(SETA0215)】 佐藤機工(東邦工業)" sheetId="42" r:id="rId41"/>
    <sheet name="【228545(SETA0109)】 アルメガ原価一覧" sheetId="43" r:id="rId42"/>
    <sheet name="【228545(SETA0109)】 アルメガ原価一覧-2" sheetId="44" r:id="rId43"/>
    <sheet name="【228866(SETA0241)】 KATOLEC PHIL" sheetId="45" r:id="rId44"/>
    <sheet name="【229010】 日産積層JET本社工場移設_電装原価一覧" sheetId="46" r:id="rId45"/>
    <sheet name="【229010】 日産積層JET本社工場移設_電装原価一覧-2" sheetId="47" r:id="rId46"/>
    <sheet name="【229370】富士フイルム 原価一覧" sheetId="48" r:id="rId47"/>
    <sheet name="【230080(SETE0287)】アイシン(東陽) 原価一覧" sheetId="49" r:id="rId48"/>
    <sheet name="SETB0311-A01　①改造用　 AXA400+SV35D" sheetId="50" r:id="rId49"/>
    <sheet name="SETB0311-A01　①改造用　 AXA400+SV3-2" sheetId="51" r:id="rId50"/>
    <sheet name="【222777】① SETB0233-A01 米山氏　会津精密" sheetId="52" r:id="rId51"/>
    <sheet name="【222777】② SETB0233-A01 米山氏　会津精密" sheetId="53" r:id="rId52"/>
    <sheet name="【222777】③ SETB0233-A01 米山氏　会津精密" sheetId="54" r:id="rId53"/>
    <sheet name="【222777】④ SETB0233-A01 米山氏　会津精密" sheetId="55" r:id="rId54"/>
    <sheet name="【228734(SETA0296)】オプトランス 原価一覧(ロ" sheetId="56" r:id="rId55"/>
    <sheet name="【228734(SETA0296)】オプトランス 原価一覧(設" sheetId="57" r:id="rId56"/>
    <sheet name="【228811(SETE0280)】住友電装 原価一覧" sheetId="58" r:id="rId57"/>
    <sheet name="【228811(SETE0280)】住友電装 原価一覧-2" sheetId="59" r:id="rId58"/>
    <sheet name="【228861】①江田氏　SETB-0309-A01 JR45" sheetId="60" r:id="rId59"/>
    <sheet name="【228861】②江田氏　SETB-0309-A01 JR45" sheetId="61" r:id="rId60"/>
    <sheet name="【228861】③江田氏　SETB-0309-A01 JR45" sheetId="62" r:id="rId61"/>
    <sheet name="【228861】④江田氏　SETB-0309-A01 JR45" sheetId="63" r:id="rId62"/>
    <sheet name="【228861】④江田氏　SETB-0309-A01 JR-2" sheetId="64" r:id="rId63"/>
    <sheet name="【228905】①岸氏　SETB-0306-A01 JR340" sheetId="65" r:id="rId64"/>
    <sheet name="【228905】②岸氏　SETB-0306-A01 JR340" sheetId="66" r:id="rId65"/>
    <sheet name="【228905】③岸氏　SETB-0306-A01 JR340" sheetId="67" r:id="rId66"/>
    <sheet name="【229132】 アイシン積層JET_電装原価一覧" sheetId="68" r:id="rId67"/>
    <sheet name="【229132】 アイシン積層JET_電装原価一覧-2" sheetId="69" r:id="rId68"/>
    <sheet name="【229132】 アイシン積層JET_電装原価一覧202601" sheetId="70" r:id="rId69"/>
    <sheet name="【229132】 アイシン積層JET_電装原価一覧2026-2" sheetId="71" r:id="rId70"/>
    <sheet name="【229132】 アイシン積層JET_電装原価一覧202602" sheetId="72" r:id="rId71"/>
    <sheet name="【229132】 アイシン積層JET_電装原価一覧2026-3" sheetId="73" r:id="rId72"/>
    <sheet name="【229132】 アイシン積層JET_電装原価一覧2026-4" sheetId="74" r:id="rId73"/>
    <sheet name="【229132】 アイシン積層JET_電装原価一覧2026-5" sheetId="75" r:id="rId74"/>
    <sheet name="【229132】 アイシン積層JET_電装原価一覧202603" sheetId="76" r:id="rId75"/>
    <sheet name="【229132】 アイシン積層JET_電装原価一覧2026-6" sheetId="77" r:id="rId76"/>
    <sheet name="【229132】 アイシン積層JET_電装原価一覧2026-7" sheetId="78" r:id="rId77"/>
    <sheet name="【229132】 アイシン積層JET_電装原価一覧2026-8" sheetId="79" r:id="rId78"/>
    <sheet name="【229132】 アイシン積層JET_電装原価一覧2026-9" sheetId="80" r:id="rId79"/>
    <sheet name="【229132】 アイシン積層JET_電装原価一覧202-10" sheetId="81" r:id="rId80"/>
    <sheet name="【229439(SETA0301)】テルモ (ロボット先行手配" sheetId="82" r:id="rId81"/>
    <sheet name="【229439(SETA0301)】テルモ (設計手配分)" sheetId="83" r:id="rId82"/>
    <sheet name="【229463(SETE0275)】味の素ファインテクノ 原価" sheetId="84" r:id="rId83"/>
    <sheet name="【229524(SETE0286)】NICERA Philip" sheetId="85" r:id="rId84"/>
    <sheet name="【229680】 SETタイ" sheetId="86" r:id="rId85"/>
    <sheet name="【229903 】①SETB0313-A01 SV51温調+A" sheetId="87" r:id="rId86"/>
    <sheet name="【229903 】②SETB0313-A01 SV51温調+A" sheetId="88" r:id="rId87"/>
    <sheet name="【229935(SETE0283)】平河ヒューテック 原価一覧" sheetId="89" r:id="rId88"/>
    <sheet name="【230319】SETB0281-A01 米谷氏　日本測器-シ" sheetId="90" r:id="rId89"/>
    <sheet name="【230319】SETB0281-A01 米谷氏　日本測器-2" sheetId="91" r:id="rId90"/>
    <sheet name="【230329】①SETB0314-A01　直行ロボット700" sheetId="92" r:id="rId91"/>
    <sheet name="【230329】①SETB0314-A01　直行ロボット7-2" sheetId="93" r:id="rId92"/>
    <sheet name="【230329】①SETB0314-A01　直行ロボット7-3" sheetId="94" r:id="rId93"/>
    <sheet name="【230329】①SETB0314-A01　直行ロボット7-4" sheetId="95" r:id="rId94"/>
    <sheet name="【230426(SETE0282)】YAMASHIN CUBE" sheetId="96" r:id="rId95"/>
    <sheet name="【230779(SETA0285)】 マレリ 原価一覧" sheetId="97" r:id="rId96"/>
    <sheet name="【230984(SETA0241)】 KATOLEC PHIL" sheetId="98" r:id="rId97"/>
    <sheet name="【228944(SETA0297)】エアブラウン（丸和電子化学" sheetId="99" r:id="rId98"/>
    <sheet name="【228944(SETA0297)】エアブラウン（丸和電子-2" sheetId="100" r:id="rId99"/>
    <sheet name="【229156(SETA0289)】イノアックコーポレーション" sheetId="101" r:id="rId100"/>
    <sheet name="【229156(SETA0289)】イノアックコーポレーシ-2" sheetId="102" r:id="rId101"/>
    <sheet name="【229254(SETE0254)】パナソニックエレクトリック" sheetId="103" r:id="rId102"/>
    <sheet name="【229259】 信越武生_電装原価一覧_20251224" sheetId="104" r:id="rId103"/>
    <sheet name="【229259】 信越武生_電装原価一覧_20251224-2" sheetId="105" r:id="rId104"/>
    <sheet name="【229259】 信越武生_電装原価一覧_20260217" sheetId="106" r:id="rId105"/>
    <sheet name="【229259】 信越武生_電装原価一覧_20260220" sheetId="107" r:id="rId106"/>
    <sheet name="【229471】 ①セコム（株）様 ビートラム固定治具 原価一" sheetId="108" r:id="rId107"/>
    <sheet name="【229471】 ②セコム（株）様 ビートラム固定治具 原価一" sheetId="109" r:id="rId108"/>
    <sheet name="【230745(SETE0289)】愛知ドビー 原価一覧" sheetId="110" r:id="rId109"/>
    <sheet name="【230852(SETA0308)】デアルセンス(バキュームカ" sheetId="111" r:id="rId110"/>
    <sheet name="【230852(SETA0308)】デアルセンス(バキュー-2" sheetId="112" r:id="rId111"/>
    <sheet name="【230997】① SETB0298-A01 岸氏　株式会社タ" sheetId="113" r:id="rId112"/>
    <sheet name="【230997】① SETB0298-A01 岸氏　株式会-2" sheetId="114" r:id="rId113"/>
    <sheet name="【230997】① SETB0298-A01 岸氏　株式会-3" sheetId="115" r:id="rId114"/>
    <sheet name="【231164(SETE0278)】タムロン(アルファエレクト" sheetId="116" r:id="rId115"/>
    <sheet name="【231265(SETA0295)】JABIL CIRCUIT" sheetId="117" r:id="rId116"/>
    <sheet name="【231265(SETA0295)】JABIL CIRCU-2" sheetId="118" r:id="rId117"/>
    <sheet name="【231307】旭ダイヤモンド工業向け 原価一覧" sheetId="119" r:id="rId118"/>
    <sheet name="【231307】旭ダイヤモンド工業向け 原価一覧-2" sheetId="120" r:id="rId119"/>
    <sheet name="【231378】① 見積もり手配依頼分　SETB0282-A0" sheetId="121" r:id="rId120"/>
    <sheet name="【231378】② ミスミ手配済み分　SETB0282-A01" sheetId="122" r:id="rId121"/>
    <sheet name="【231472(SETA0061)】 JANOME USA 原" sheetId="123" r:id="rId122"/>
    <sheet name="【231568】千葉氏白河オリンパス様　30㏄用シリンジストッ" sheetId="124" r:id="rId123"/>
    <sheet name="【228142(SETE0266)】メッツ(ショーワテクノ) " sheetId="125" r:id="rId124"/>
    <sheet name="【230181】コーセル向け 原価一覧" sheetId="126" r:id="rId125"/>
    <sheet name="【230181】コーセル向け 原価一覧-2" sheetId="127" r:id="rId126"/>
    <sheet name="【230303.230304】SETB0318-A01②岸氏　" sheetId="128" r:id="rId127"/>
    <sheet name="【230303.230304】SETB0318-A01③岸氏　" sheetId="129" r:id="rId128"/>
    <sheet name="【230303】SETB0318-A01①岸氏　アンデス電気株" sheetId="130" r:id="rId129"/>
    <sheet name="【230589】①-1　 SETB0317-A01 岸氏　AX" sheetId="131" r:id="rId130"/>
    <sheet name="【230589】①-1　 SETB0317-A01 岸氏　-2" sheetId="132" r:id="rId131"/>
    <sheet name="【230589】②SETB0317-A01 岸氏　AXA300" sheetId="133" r:id="rId132"/>
    <sheet name="【230589】②SETB0317-A01 岸氏　AXA3-2" sheetId="134" r:id="rId133"/>
    <sheet name="【230589】③SETB0317-A01 岸氏　AXA300" sheetId="135" r:id="rId134"/>
    <sheet name="【230589】③SETB0317-A01 岸氏　AXA3-2" sheetId="136" r:id="rId135"/>
    <sheet name="【230913】①SETB0316-A01南氏　AXAロボット" sheetId="137" r:id="rId136"/>
    <sheet name="【230913】②見積もり手配依頼　SETB0316-A01南" sheetId="138" r:id="rId137"/>
    <sheet name="【230913】③ミスミ発注　SETB0316-A01南氏　A" sheetId="139" r:id="rId138"/>
    <sheet name="【231481(SETE0246)】コスモ石油ルブリカンツ 原" sheetId="140" r:id="rId139"/>
    <sheet name="【231604(SETE0293)】日産化学(バイオテック)原" sheetId="141" r:id="rId140"/>
    <sheet name="【231876(SETE0300)】日産化学(バイオテック)原" sheetId="142" r:id="rId141"/>
    <sheet name="【232209(SETA0313)】 プラバンス（原ネームプレ" sheetId="143" r:id="rId142"/>
    <sheet name="【232209(SETA0313)】 プラバンス（原ネーム-2" sheetId="144" r:id="rId143"/>
    <sheet name="【232336(SETE0301)】平河ヒューテック 原価一覧" sheetId="145" r:id="rId144"/>
    <sheet name="【232411(SETA0140)】 岩崎産業 原価一覧" sheetId="146" r:id="rId145"/>
    <sheet name="【232411(SETA0140)】 岩崎産業 原価一覧-2" sheetId="147" r:id="rId146"/>
    <sheet name="【232549(150983)】ミネベアミツミ(設計手配分)" sheetId="148" r:id="rId147"/>
    <sheet name="接着接合展2026大阪 原価一覧" sheetId="149" r:id="rId148"/>
    <sheet name="【230543(SETA0226)】リクシル(設計手配分)" sheetId="150" r:id="rId149"/>
    <sheet name="【230762】①SETB-0312-A01　JR4604+S" sheetId="151" r:id="rId150"/>
    <sheet name="【230762】②SETB-0312-A01　JR4604+S" sheetId="152" r:id="rId151"/>
    <sheet name="【230762】②SETB-0312-A01　JR4604-2" sheetId="153" r:id="rId152"/>
    <sheet name="【230762】③SETB-0312-A01　JR4604+S" sheetId="154" r:id="rId153"/>
    <sheet name="【230762】③SETB-0312-A01　JR4604-2" sheetId="155" r:id="rId154"/>
    <sheet name="【231026(SETA0299)】ナミックス 原価一覧(AC" sheetId="156" r:id="rId155"/>
    <sheet name="【231138(SETE0294)】TRIDAK,INC. 原" sheetId="157" r:id="rId156"/>
    <sheet name="【231151(SETE0295)】TRIDAK,INC. 原" sheetId="158" r:id="rId157"/>
    <sheet name="【231256(SETA0256)】アサヒ 原価一覧" sheetId="159" r:id="rId158"/>
    <sheet name="【231416】① SETB0324-A01 千葉氏　AXA2" sheetId="160" r:id="rId159"/>
    <sheet name="【231416】① SETB0324-A01 千葉氏　AX-2" sheetId="161" r:id="rId160"/>
    <sheet name="【231416】② SETB0324-A01 千葉氏　AXA2" sheetId="162" r:id="rId161"/>
    <sheet name="【231416】② SETB0324-A01 千葉氏　AX-2" sheetId="163" r:id="rId162"/>
    <sheet name="【231419(SETE0291)】昭工舎(ロック商事) 原価" sheetId="164" r:id="rId163"/>
    <sheet name="【231561(SETA0314)】 東邦工業(設計手配分)" sheetId="165" r:id="rId164"/>
    <sheet name="【231700(SETA0310)】シークス (設計手配分)" sheetId="166" r:id="rId165"/>
    <sheet name="【231718(SETE0296)】AXEND(SETタイ) " sheetId="167" r:id="rId166"/>
    <sheet name="【231951】③ SETB0324-A01 千葉氏　AXA2" sheetId="168" r:id="rId167"/>
    <sheet name="【231951】③ SETB0324-A01 千葉氏　AX-2" sheetId="169" r:id="rId168"/>
    <sheet name="【232041(SETA0320)】 台湾ナミックス 原価一覧" sheetId="170" r:id="rId169"/>
    <sheet name="【232041(SETA0320)】 台湾ナミックス 原価-2" sheetId="171" r:id="rId170"/>
    <sheet name="【232059(SETE0287)】マクセルフロンティア(井高" sheetId="172" r:id="rId171"/>
    <sheet name="【232699(SETE0297)】森田製作所 原価一覧" sheetId="173" r:id="rId172"/>
    <sheet name="【232933】①②　宇都氏　SETB0285-A01　SV7" sheetId="174" r:id="rId173"/>
    <sheet name="【232933】①②　宇都氏　SETB0285-A01　S-2" sheetId="175" r:id="rId174"/>
    <sheet name="【232933】①②　宇都氏　SETB0285-A01　S-3" sheetId="176" r:id="rId175"/>
    <sheet name="【233602】①　スイッチBOX手配　原価一覧　 20260" sheetId="177" r:id="rId176"/>
    <sheet name="【232200(SETE0150)】安福ゴム 原価一覧" sheetId="178" r:id="rId177"/>
    <sheet name="【232205】①　南様　SETB0327-A01　AXAロボ" sheetId="179" r:id="rId178"/>
    <sheet name="【232205】②　南様　SETB0327-A01　AXAロボ" sheetId="180" r:id="rId179"/>
    <sheet name="【232205】③　南様　SETB0327-A01　AXAロボ" sheetId="181" r:id="rId180"/>
    <sheet name="【232296】①南様 SETB0322-A01 AXA600" sheetId="182" r:id="rId181"/>
    <sheet name="【232296】②南様 SETB0322-A01 AXA600" sheetId="183" r:id="rId182"/>
    <sheet name="【テスト品】AXSC部品原価一覧表" sheetId="184" r:id="rId183"/>
  </sheets>
  <externalReferences>
    <externalReference r:id="rId184"/>
    <externalReference r:id="rId185"/>
  </externalReferences>
  <definedNames>
    <definedName name="_xlnm._FilterDatabase" localSheetId="50" hidden="1">'【222777】① SETB0233-A01 米山氏　会津精密'!$D$9:$Q$671</definedName>
    <definedName name="_xlnm._FilterDatabase" localSheetId="51" hidden="1">'【222777】② SETB0233-A01 米山氏　会津精密'!$D$10:$Q$748</definedName>
    <definedName name="_xlnm._FilterDatabase" localSheetId="52" hidden="1">'【222777】③ SETB0233-A01 米山氏　会津精密'!$D$10:$Q$995</definedName>
    <definedName name="_xlnm._FilterDatabase" localSheetId="53" hidden="1">'【222777】④ SETB0233-A01 米山氏　会津精密'!$D$10:$Q$562</definedName>
    <definedName name="_xlnm._FilterDatabase" localSheetId="0" hidden="1">'【226569】① SETB0281-A01 米谷氏　シャープ'!$D$9:$Q$654</definedName>
    <definedName name="_xlnm._FilterDatabase" localSheetId="1" hidden="1">'【226569】② SETB0281-A01 米谷氏　シャープ'!$D$9:$Q$714</definedName>
    <definedName name="_xlnm._FilterDatabase" localSheetId="3" hidden="1">'【226569】③ SETB0281-A01 米谷氏　シャープ'!$D$9:$Q$1166</definedName>
    <definedName name="_xlnm._FilterDatabase" localSheetId="5" hidden="1">'【226758(150983)】ミネベアミツミ (ロボット先行'!$B$8:$O$16</definedName>
    <definedName name="_xlnm._FilterDatabase" localSheetId="6" hidden="1">'【226758(150983)】ミネベアミツミ(設計手配分)'!$B$8:$O$105</definedName>
    <definedName name="_xlnm._FilterDatabase" localSheetId="20" hidden="1">'【227321(SETE0267)】スリーボンド 原価一覧'!$B$8:$O$88</definedName>
    <definedName name="_xlnm._FilterDatabase" localSheetId="7" hidden="1">'【227368】 ①メイコーエレクディベロップメント（株）様 '!$C$8:$P$29</definedName>
    <definedName name="_xlnm._FilterDatabase" localSheetId="8" hidden="1">'【227368】 ②メイコーエレクディベロップメント（株）様 '!$D$9:$Q$12</definedName>
    <definedName name="_xlnm._FilterDatabase" localSheetId="9" hidden="1">'【227368】 ③メイコーエレクディベロップメント（株）様 '!$A$9:$S$113</definedName>
    <definedName name="_xlnm._FilterDatabase" localSheetId="10" hidden="1">'【227473(SETA0212)】コスモ電子(ロボット手配分'!$B$9:$O$15</definedName>
    <definedName name="_xlnm._FilterDatabase" localSheetId="11" hidden="1">'【227473(SETA0212)】コスモ電子(設計手配分) '!$B$9:$O$9</definedName>
    <definedName name="_xlnm._FilterDatabase" localSheetId="21" hidden="1">'【227690(SETA0256)】テルモ改造(ロボット先行手'!$B$9:$O$15</definedName>
    <definedName name="_xlnm._FilterDatabase" localSheetId="23" hidden="1">'【227690(SETA0256)】テルモ改造（設計手配分） '!$B$9:$O$103</definedName>
    <definedName name="_xlnm._FilterDatabase" localSheetId="12" hidden="1">'【227910(SETA0286)】堀内電気(ロボット先行手配'!$B$8:$O$11</definedName>
    <definedName name="_xlnm._FilterDatabase" localSheetId="13" hidden="1">'【227910(SETA0286)】堀内電気(設計手配分) 原'!$B$8:$O$27</definedName>
    <definedName name="_xlnm._FilterDatabase" localSheetId="37" hidden="1">'【227913(SETA0277)】ミツトヨ(ロボット先行手配'!$B$8:$O$13</definedName>
    <definedName name="_xlnm._FilterDatabase" localSheetId="38" hidden="1">'【227913(SETA0277)】ミツトヨ(設計手配分) 原'!$B$8:$O$26</definedName>
    <definedName name="_xlnm._FilterDatabase" localSheetId="14" hidden="1">'【227985(SETA0280)】ツジデン(ロボット先行手配'!$B$9:$Q$19</definedName>
    <definedName name="_xlnm._FilterDatabase" localSheetId="15" hidden="1">'【227985(SETA0280)】ツジデン(設計手配分)原価'!$B$9:$Q$156</definedName>
    <definedName name="_xlnm._FilterDatabase" localSheetId="123" hidden="1">'【228142(SETE0266)】メッツ(ショーワテクノ) '!$B$8:$O$238</definedName>
    <definedName name="_xlnm._FilterDatabase" localSheetId="16" hidden="1">'【228205(SETA0215)】 東邦工業(設計手配分)'!$B$9:$O$25</definedName>
    <definedName name="_xlnm._FilterDatabase" localSheetId="39" hidden="1">'【228206(SETA0215)】 佐藤機工(東邦工業)'!$B$9:$O$14</definedName>
    <definedName name="_xlnm._FilterDatabase" localSheetId="17" hidden="1">'【228335】 SETタイ'!$B$9:$O$20</definedName>
    <definedName name="_xlnm._FilterDatabase" localSheetId="40" hidden="1">'【228346(SETA0215)】 佐藤機工(東邦工業)'!$B$9:$O$13</definedName>
    <definedName name="_xlnm._FilterDatabase" localSheetId="41" hidden="1">'【228545(SETA0109)】 アルメガ原価一覧'!$B$9:$O$12</definedName>
    <definedName name="_xlnm._FilterDatabase" localSheetId="18" hidden="1">'【228727(SETA0217)】サンエレック 原価一覧(設'!$B$8:$O$22</definedName>
    <definedName name="_xlnm._FilterDatabase" localSheetId="54" hidden="1">'【228734(SETA0296)】オプトランス 原価一覧(ロ'!$B$9:$O$17</definedName>
    <definedName name="_xlnm._FilterDatabase" localSheetId="55" hidden="1">'【228734(SETA0296)】オプトランス 原価一覧(設'!$B$9:$O$18</definedName>
    <definedName name="_xlnm._FilterDatabase" localSheetId="56" hidden="1">'【228811(SETE0280)】住友電装 原価一覧'!$B$8:$O$134</definedName>
    <definedName name="_xlnm._FilterDatabase" localSheetId="58" hidden="1">'【228861】①江田氏　SETB-0309-A01 JR45'!$A$10:$S$27</definedName>
    <definedName name="_xlnm._FilterDatabase" localSheetId="59" hidden="1">'【228861】②江田氏　SETB-0309-A01 JR45'!$D$10:$Q$600</definedName>
    <definedName name="_xlnm._FilterDatabase" localSheetId="60" hidden="1">'【228861】③江田氏　SETB-0309-A01 JR45'!$D$12:$Q$700</definedName>
    <definedName name="_xlnm._FilterDatabase" localSheetId="62" hidden="1">'【228861】④江田氏　SETB-0309-A01 JR-2'!$D$10:$Q$948</definedName>
    <definedName name="_xlnm._FilterDatabase" localSheetId="61" hidden="1">'【228861】④江田氏　SETB-0309-A01 JR45'!$A$10:$S$27</definedName>
    <definedName name="_xlnm._FilterDatabase" localSheetId="63" hidden="1">'【228905】①岸氏　SETB-0306-A01 JR340'!$A$10:$S$22</definedName>
    <definedName name="_xlnm._FilterDatabase" localSheetId="64" hidden="1">'【228905】②岸氏　SETB-0306-A01 JR340'!$A$10:$S$35</definedName>
    <definedName name="_xlnm._FilterDatabase" localSheetId="65" hidden="1">'【228905】③岸氏　SETB-0306-A01 JR340'!$A$10:$S$156</definedName>
    <definedName name="_xlnm._FilterDatabase" localSheetId="98" hidden="1">'【228944(SETA0297)】エアブラウン（丸和電子-2'!$B$8:$O$14</definedName>
    <definedName name="_xlnm._FilterDatabase" localSheetId="97" hidden="1">'【228944(SETA0297)】エアブラウン（丸和電子化学'!$B$8:$O$14</definedName>
    <definedName name="_xlnm._FilterDatabase" localSheetId="100" hidden="1">'【229156(SETA0289)】イノアックコーポレーシ-2'!$B$8:$O$47</definedName>
    <definedName name="_xlnm._FilterDatabase" localSheetId="99" hidden="1">'【229156(SETA0289)】イノアックコーポレーション'!$B$8:$O$9</definedName>
    <definedName name="_xlnm._FilterDatabase" localSheetId="101" hidden="1">'【229254(SETE0254)】パナソニックエレクトリック'!$B$8:$O$67</definedName>
    <definedName name="_xlnm._FilterDatabase" localSheetId="46" hidden="1">'【229370】富士フイルム 原価一覧'!$B$9:$O$11</definedName>
    <definedName name="_xlnm._FilterDatabase" localSheetId="19" hidden="1">'【229400】安川電機 原価一覧表'!$B$8:$O$10</definedName>
    <definedName name="_xlnm._FilterDatabase" localSheetId="80" hidden="1">'【229439(SETA0301)】テルモ (ロボット先行手配'!$B$8:$O$13</definedName>
    <definedName name="_xlnm._FilterDatabase" localSheetId="81" hidden="1">'【229439(SETA0301)】テルモ (設計手配分)'!$B$8:$O$81</definedName>
    <definedName name="_xlnm._FilterDatabase" localSheetId="82" hidden="1">'【229463(SETE0275)】味の素ファインテクノ 原価'!$B$8:$O$57</definedName>
    <definedName name="_xlnm._FilterDatabase" localSheetId="106" hidden="1">'【229471】 ①セコム（株）様 ビートラム固定治具 原価一'!$C$8:$P$27</definedName>
    <definedName name="_xlnm._FilterDatabase" localSheetId="107" hidden="1">'【229471】 ②セコム（株）様 ビートラム固定治具 原価一'!$D$8:$Q$67</definedName>
    <definedName name="_xlnm._FilterDatabase" localSheetId="83" hidden="1">'【229524(SETE0286)】NICERA Philip'!$B$8:$O$27</definedName>
    <definedName name="_xlnm._FilterDatabase" localSheetId="84" hidden="1">'【229680】 SETタイ'!$B$9:$O$14</definedName>
    <definedName name="_xlnm._FilterDatabase" localSheetId="85" hidden="1">'【229903 】①SETB0313-A01 SV51温調+A'!$C$8:$P$34</definedName>
    <definedName name="_xlnm._FilterDatabase" localSheetId="86" hidden="1">'【229903 】②SETB0313-A01 SV51温調+A'!$C$8:$P$53</definedName>
    <definedName name="_xlnm._FilterDatabase" localSheetId="87" hidden="1">'【229935(SETE0283)】平河ヒューテック 原価一覧'!$B$9:$O$98</definedName>
    <definedName name="_xlnm._FilterDatabase" localSheetId="47" hidden="1">'【230080(SETE0287)】アイシン(東陽) 原価一覧'!$B$8:$O$19</definedName>
    <definedName name="_xlnm._FilterDatabase" localSheetId="124" hidden="1">'【230181】コーセル向け 原価一覧'!$B$8:$O$13</definedName>
    <definedName name="_xlnm._FilterDatabase" localSheetId="126" hidden="1">'【230303.230304】SETB0318-A01②岸氏　'!$A$10:$R$65</definedName>
    <definedName name="_xlnm._FilterDatabase" localSheetId="127" hidden="1">'【230303.230304】SETB0318-A01③岸氏　'!$A$8:$S$183</definedName>
    <definedName name="_xlnm._FilterDatabase" localSheetId="128" hidden="1">'【230303】SETB0318-A01①岸氏　アンデス電気株'!$A$8:$R$52</definedName>
    <definedName name="_xlnm._FilterDatabase" localSheetId="88" hidden="1">'【230319】SETB0281-A01 米谷氏　日本測器-シ'!$D$9:$Q$654</definedName>
    <definedName name="_xlnm._FilterDatabase" localSheetId="90" hidden="1">'【230329】①SETB0314-A01　直行ロボット700'!$D$8:$Q$104</definedName>
    <definedName name="_xlnm._FilterDatabase" localSheetId="92" hidden="1">'【230329】①SETB0314-A01　直行ロボット7-3'!$D$8:$Q$104</definedName>
    <definedName name="_xlnm._FilterDatabase" localSheetId="94" hidden="1">'【230426(SETE0282)】YAMASHIN CUBE'!$B$8:$O$56</definedName>
    <definedName name="_xlnm._FilterDatabase" localSheetId="148" hidden="1">'【230543(SETA0226)】リクシル(設計手配分)'!$B$9:$O$41</definedName>
    <definedName name="_xlnm._FilterDatabase" localSheetId="129" hidden="1">'【230589】①-1　 SETB0317-A01 岸氏　AX'!$D$9:$Q$28</definedName>
    <definedName name="_xlnm._FilterDatabase" localSheetId="131" hidden="1">'【230589】②SETB0317-A01 岸氏　AXA300'!$D$11:$Q$40</definedName>
    <definedName name="_xlnm._FilterDatabase" localSheetId="133" hidden="1">'【230589】③SETB0317-A01 岸氏　AXA300'!$D$9:$Q$135</definedName>
    <definedName name="_xlnm._FilterDatabase" localSheetId="108" hidden="1">'【230745(SETE0289)】愛知ドビー 原価一覧'!$B$8:$O$52</definedName>
    <definedName name="_xlnm._FilterDatabase" localSheetId="149" hidden="1">'【230762】①SETB-0312-A01　JR4604+S'!$F$9:$S$24</definedName>
    <definedName name="_xlnm._FilterDatabase" localSheetId="150" hidden="1">'【230762】②SETB-0312-A01　JR4604+S'!$F$9:$S$64</definedName>
    <definedName name="_xlnm._FilterDatabase" localSheetId="152" hidden="1">'【230762】③SETB-0312-A01　JR4604+S'!$G$9:$T$309</definedName>
    <definedName name="_xlnm._FilterDatabase" localSheetId="95" hidden="1">'【230779(SETA0285)】 マレリ 原価一覧'!$B$9:$O$27</definedName>
    <definedName name="_xlnm._FilterDatabase" localSheetId="109" hidden="1">'【230852(SETA0308)】デアルセンス(バキュームカ'!$B$8:$O$13</definedName>
    <definedName name="_xlnm._FilterDatabase" localSheetId="135" hidden="1">'【230913】①SETB0316-A01南氏　AXAロボット'!$D$8:$Q$27</definedName>
    <definedName name="_xlnm._FilterDatabase" localSheetId="136" hidden="1">'【230913】②見積もり手配依頼　SETB0316-A01南'!$D$8:$Q$48</definedName>
    <definedName name="_xlnm._FilterDatabase" localSheetId="137" hidden="1">'【230913】③ミスミ発注　SETB0316-A01南氏　A'!$D$8:$Q$239</definedName>
    <definedName name="_xlnm._FilterDatabase" localSheetId="112" hidden="1">'【230997】① SETB0298-A01 岸氏　株式会-2'!$D$9:$Q$53</definedName>
    <definedName name="_xlnm._FilterDatabase" localSheetId="111" hidden="1">'【230997】① SETB0298-A01 岸氏　株式会社タ'!$D$9:$Q$50</definedName>
    <definedName name="_xlnm._FilterDatabase" localSheetId="154" hidden="1">'【231026(SETA0299)】ナミックス 原価一覧(AC'!$B$8:$O$26</definedName>
    <definedName name="_xlnm._FilterDatabase" localSheetId="155" hidden="1">'【231138(SETE0294)】TRIDAK,INC. 原'!$B$8:$O$66</definedName>
    <definedName name="_xlnm._FilterDatabase" localSheetId="156" hidden="1">'【231151(SETE0295)】TRIDAK,INC. 原'!$B$8:$O$63</definedName>
    <definedName name="_xlnm._FilterDatabase" localSheetId="114" hidden="1">'【231164(SETE0278)】タムロン(アルファエレクト'!$B$8:$O$96</definedName>
    <definedName name="_xlnm._FilterDatabase" localSheetId="157" hidden="1">'【231256(SETA0256)】アサヒ 原価一覧'!$B$9:$O$52</definedName>
    <definedName name="_xlnm._FilterDatabase" localSheetId="117" hidden="1">'【231307】旭ダイヤモンド工業向け 原価一覧'!$B$8:$O$13</definedName>
    <definedName name="_xlnm._FilterDatabase" localSheetId="119" hidden="1">'【231378】① 見積もり手配依頼分　SETB0282-A0'!$D$9:$Q$646</definedName>
    <definedName name="_xlnm._FilterDatabase" localSheetId="120" hidden="1">'【231378】② ミスミ手配済み分　SETB0282-A01'!$D$9:$Q$650</definedName>
    <definedName name="_xlnm._FilterDatabase" localSheetId="158" hidden="1">'【231416】① SETB0324-A01 千葉氏　AXA2'!$D$9:$Q$28</definedName>
    <definedName name="_xlnm._FilterDatabase" localSheetId="160" hidden="1">'【231416】② SETB0324-A01 千葉氏　AXA2'!$D$9:$Q$76</definedName>
    <definedName name="_xlnm._FilterDatabase" localSheetId="162" hidden="1">'【231419(SETE0291)】昭工舎(ロック商事) 原価'!$B$8:$O$71</definedName>
    <definedName name="_xlnm._FilterDatabase" localSheetId="138" hidden="1">'【231481(SETE0246)】コスモ石油ルブリカンツ 原'!$B$8:$O$60</definedName>
    <definedName name="_xlnm._FilterDatabase" localSheetId="163" hidden="1">'【231561(SETA0314)】 東邦工業(設計手配分)'!$B$9:$O$20</definedName>
    <definedName name="_xlnm._FilterDatabase" localSheetId="122" hidden="1">'【231568】千葉氏白河オリンパス様　30㏄用シリンジストッ'!$D$8:$Q$27</definedName>
    <definedName name="_xlnm._FilterDatabase" localSheetId="139" hidden="1">'【231604(SETE0293)】日産化学(バイオテック)原'!$B$8:$O$34</definedName>
    <definedName name="_xlnm._FilterDatabase" localSheetId="164" hidden="1">'【231700(SETA0310)】シークス (設計手配分)'!$B$8:$O$72</definedName>
    <definedName name="_xlnm._FilterDatabase" localSheetId="165" hidden="1">'【231718(SETE0296)】AXEND(SETタイ) '!$B$8:$O$49</definedName>
    <definedName name="_xlnm._FilterDatabase" localSheetId="140" hidden="1">'【231876(SETE0300)】日産化学(バイオテック)原'!$B$8:$O$24</definedName>
    <definedName name="_xlnm._FilterDatabase" localSheetId="166" hidden="1">'【231951】③ SETB0324-A01 千葉氏　AXA2'!$D$9:$Q$69</definedName>
    <definedName name="_xlnm._FilterDatabase" localSheetId="169" hidden="1">'【232041(SETA0320)】 台湾ナミックス 原価-2'!$B$8:$O$20</definedName>
    <definedName name="_xlnm._FilterDatabase" localSheetId="168" hidden="1">'【232041(SETA0320)】 台湾ナミックス 原価一覧'!$B$8:$O$13</definedName>
    <definedName name="_xlnm._FilterDatabase" localSheetId="170" hidden="1">'【232059(SETE0287)】マクセルフロンティア(井高'!$B$8:$O$23</definedName>
    <definedName name="_xlnm._FilterDatabase" localSheetId="176" hidden="1">'【232200(SETE0150)】安福ゴム 原価一覧'!$B$8:$O$38</definedName>
    <definedName name="_xlnm._FilterDatabase" localSheetId="177" hidden="1">'【232205】①　南様　SETB0327-A01　AXAロボ'!$C$9:$P$19</definedName>
    <definedName name="_xlnm._FilterDatabase" localSheetId="178" hidden="1">'【232205】②　南様　SETB0327-A01　AXAロボ'!$D$9:$Q$21</definedName>
    <definedName name="_xlnm._FilterDatabase" localSheetId="179" hidden="1">'【232205】③　南様　SETB0327-A01　AXAロボ'!$D$9:$Q$194</definedName>
    <definedName name="_xlnm._FilterDatabase" localSheetId="141" hidden="1">'【232209(SETA0313)】 プラバンス（原ネームプレ'!$B$9:$O$30</definedName>
    <definedName name="_xlnm._FilterDatabase" localSheetId="180" hidden="1">'【232296】①南様 SETB0322-A01 AXA600'!$C$9:$P$19</definedName>
    <definedName name="_xlnm._FilterDatabase" localSheetId="181" hidden="1">'【232296】②南様 SETB0322-A01 AXA600'!$D$9:$Q$53</definedName>
    <definedName name="_xlnm._FilterDatabase" localSheetId="143" hidden="1">'【232336(SETE0301)】平河ヒューテック 原価一覧'!$B$8:$O$18</definedName>
    <definedName name="_xlnm._FilterDatabase" localSheetId="144" hidden="1">'【232411(SETA0140)】 岩崎産業 原価一覧'!$B$9:$O$18</definedName>
    <definedName name="_xlnm._FilterDatabase" localSheetId="146" hidden="1">'【232549(150983)】ミネベアミツミ(設計手配分)'!$B$8:$O$12</definedName>
    <definedName name="_xlnm._FilterDatabase" localSheetId="171" hidden="1">'【232699(SETE0297)】森田製作所 原価一覧'!$B$8:$O$24</definedName>
    <definedName name="_xlnm._FilterDatabase" localSheetId="173" hidden="1">'【232933】①②　宇都氏　SETB0285-A01　S-2'!$E$8:$R$98</definedName>
    <definedName name="_xlnm._FilterDatabase" localSheetId="174" hidden="1">'【232933】①②　宇都氏　SETB0285-A01　S-3'!$E$8:$R$108</definedName>
    <definedName name="_xlnm._FilterDatabase" localSheetId="172" hidden="1">'【232933】①②　宇都氏　SETB0285-A01　SV7'!$C$8:$P$45</definedName>
    <definedName name="_xlnm._FilterDatabase" localSheetId="175" hidden="1">'【233602】①　スイッチBOX手配　原価一覧　 20260'!$D$9:$Q$650</definedName>
    <definedName name="_xlnm._FilterDatabase" localSheetId="182" hidden="1">【テスト品】AXSC部品原価一覧表!$B$8:$O$10</definedName>
    <definedName name="_xlnm._FilterDatabase" localSheetId="48" hidden="1">'SETB0311-A01　①改造用　 AXA400+SV35D'!$C$8:$P$33</definedName>
    <definedName name="_xlnm.Print_Area" localSheetId="50">'【222777】① SETB0233-A01 米山氏　会津精密'!$C$1:$L$616</definedName>
    <definedName name="_xlnm.Print_Area" localSheetId="51">'【222777】② SETB0233-A01 米山氏　会津精密'!$C$1:$L$693</definedName>
    <definedName name="_xlnm.Print_Area" localSheetId="52">'【222777】③ SETB0233-A01 米山氏　会津精密'!$C$1:$L$940</definedName>
    <definedName name="_xlnm.Print_Area" localSheetId="53">'【222777】④ SETB0233-A01 米山氏　会津精密'!$C$1:$L$507</definedName>
    <definedName name="_xlnm.Print_Area" localSheetId="0">'【226569】① SETB0281-A01 米谷氏　シャープ'!$C$1:$L$599</definedName>
    <definedName name="_xlnm.Print_Area" localSheetId="1">'【226569】② SETB0281-A01 米谷氏　シャープ'!$C$1:$L$659</definedName>
    <definedName name="_xlnm.Print_Area" localSheetId="3">'【226569】③ SETB0281-A01 米谷氏　シャープ'!$C$1:$L$1111</definedName>
    <definedName name="_xlnm.Print_Area" localSheetId="7">'【227368】 ①メイコーエレクディベロップメント（株）様 '!$B$1:$K$25</definedName>
    <definedName name="_xlnm.Print_Area" localSheetId="59">'【228861】②江田氏　SETB-0309-A01 JR45'!$C$1:$L$545</definedName>
    <definedName name="_xlnm.Print_Area" localSheetId="60">'【228861】③江田氏　SETB-0309-A01 JR45'!$C$1:$L$645</definedName>
    <definedName name="_xlnm.Print_Area" localSheetId="62">'【228861】④江田氏　SETB-0309-A01 JR-2'!$C$1:$L$893</definedName>
    <definedName name="_xlnm.Print_Area" localSheetId="106">'【229471】 ①セコム（株）様 ビートラム固定治具 原価一'!$B$1:$K$23</definedName>
    <definedName name="_xlnm.Print_Area" localSheetId="107">'【229471】 ②セコム（株）様 ビートラム固定治具 原価一'!$C$1:$L$63</definedName>
    <definedName name="_xlnm.Print_Area" localSheetId="126">#N/A</definedName>
    <definedName name="_xlnm.Print_Area" localSheetId="127">#N/A</definedName>
    <definedName name="_xlnm.Print_Area" localSheetId="128">#N/A</definedName>
    <definedName name="_xlnm.Print_Area" localSheetId="88">'【230319】SETB0281-A01 米谷氏　日本測器-シ'!$C$1:$L$599</definedName>
    <definedName name="_xlnm.Print_Area" localSheetId="129">'【230589】①-1　 SETB0317-A01 岸氏　AX'!$C$1:$L$28</definedName>
    <definedName name="_xlnm.Print_Area" localSheetId="131">'【230589】②SETB0317-A01 岸氏　AXA300'!$C$1:$L$40</definedName>
    <definedName name="_xlnm.Print_Area" localSheetId="133">'【230589】③SETB0317-A01 岸氏　AXA300'!$C$1:$L$135</definedName>
    <definedName name="_xlnm.Print_Area" localSheetId="112">'【230997】① SETB0298-A01 岸氏　株式会-2'!$C$1:$L$53</definedName>
    <definedName name="_xlnm.Print_Area" localSheetId="111">'【230997】① SETB0298-A01 岸氏　株式会社タ'!$C$1:$L$50</definedName>
    <definedName name="_xlnm.Print_Area" localSheetId="119">'【231378】① 見積もり手配依頼分　SETB0282-A0'!$C$1:$L$591</definedName>
    <definedName name="_xlnm.Print_Area" localSheetId="120">'【231378】② ミスミ手配済み分　SETB0282-A01'!$C$1:$L$595</definedName>
    <definedName name="_xlnm.Print_Area" localSheetId="158">'【231416】① SETB0324-A01 千葉氏　AXA2'!$C$1:$L$28</definedName>
    <definedName name="_xlnm.Print_Area" localSheetId="160">'【231416】② SETB0324-A01 千葉氏　AXA2'!$C$1:$L$76</definedName>
    <definedName name="_xlnm.Print_Area" localSheetId="166">'【231951】③ SETB0324-A01 千葉氏　AXA2'!$C$1:$L$69</definedName>
    <definedName name="_xlnm.Print_Area" localSheetId="175">'【233602】①　スイッチBOX手配　原価一覧　 20260'!$C$1:$L$595</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84" l="1"/>
  <c r="H15" i="184"/>
  <c r="H14" i="184"/>
  <c r="H13" i="184"/>
  <c r="H12" i="184"/>
  <c r="H11" i="184"/>
  <c r="H10" i="184"/>
  <c r="H9" i="184"/>
  <c r="J2" i="184"/>
  <c r="J202" i="183"/>
  <c r="J201" i="183"/>
  <c r="J200" i="183"/>
  <c r="J199" i="183"/>
  <c r="J198" i="183"/>
  <c r="J197" i="183"/>
  <c r="J181" i="183"/>
  <c r="J180" i="183"/>
  <c r="J179" i="183"/>
  <c r="J178" i="183"/>
  <c r="J177" i="183"/>
  <c r="J176" i="183"/>
  <c r="J175" i="183"/>
  <c r="J174" i="183"/>
  <c r="J173" i="183"/>
  <c r="J172" i="183"/>
  <c r="J171" i="183"/>
  <c r="J170" i="183"/>
  <c r="J169" i="183"/>
  <c r="J168" i="183"/>
  <c r="J167" i="183"/>
  <c r="J166" i="183"/>
  <c r="J165" i="183"/>
  <c r="J164" i="183"/>
  <c r="J163" i="183"/>
  <c r="J162" i="183"/>
  <c r="J161" i="183"/>
  <c r="J160" i="183"/>
  <c r="J159" i="183"/>
  <c r="J158" i="183"/>
  <c r="J157" i="183"/>
  <c r="J156" i="183"/>
  <c r="G185" i="183" s="1"/>
  <c r="J147" i="183"/>
  <c r="J146" i="183"/>
  <c r="J145" i="183"/>
  <c r="J144" i="183"/>
  <c r="J143" i="183"/>
  <c r="J142" i="183"/>
  <c r="J141" i="183"/>
  <c r="J140" i="183"/>
  <c r="J139" i="183"/>
  <c r="J138" i="183"/>
  <c r="J137" i="183"/>
  <c r="J136" i="183"/>
  <c r="J135" i="183"/>
  <c r="J134" i="183"/>
  <c r="J133" i="183"/>
  <c r="G149" i="183" s="1"/>
  <c r="J126" i="183"/>
  <c r="J125" i="183"/>
  <c r="J124" i="183"/>
  <c r="J123" i="183"/>
  <c r="J122" i="183"/>
  <c r="J121" i="183"/>
  <c r="J120" i="183"/>
  <c r="J119" i="183"/>
  <c r="J118" i="183"/>
  <c r="J117" i="183"/>
  <c r="J116" i="183"/>
  <c r="J115" i="183"/>
  <c r="J114" i="183"/>
  <c r="J113" i="183"/>
  <c r="J112" i="183"/>
  <c r="J111" i="183"/>
  <c r="J110" i="183"/>
  <c r="J109" i="183"/>
  <c r="J108" i="183"/>
  <c r="J107" i="183"/>
  <c r="J106" i="183"/>
  <c r="J105" i="183"/>
  <c r="J104" i="183"/>
  <c r="J103" i="183"/>
  <c r="J102" i="183"/>
  <c r="J101" i="183"/>
  <c r="J100" i="183"/>
  <c r="J99" i="183"/>
  <c r="J98" i="183"/>
  <c r="G128" i="183" s="1"/>
  <c r="J90" i="183"/>
  <c r="J89" i="183"/>
  <c r="J88" i="183"/>
  <c r="J87" i="183"/>
  <c r="J86" i="183"/>
  <c r="J85" i="183"/>
  <c r="J84" i="183"/>
  <c r="J83" i="183"/>
  <c r="J82" i="183"/>
  <c r="J81" i="183"/>
  <c r="J80" i="183"/>
  <c r="J79" i="183"/>
  <c r="J78" i="183"/>
  <c r="J77" i="183"/>
  <c r="J76" i="183"/>
  <c r="J75" i="183"/>
  <c r="J74" i="183"/>
  <c r="J73" i="183"/>
  <c r="J72" i="183"/>
  <c r="J71" i="183"/>
  <c r="J70" i="183"/>
  <c r="J69" i="183"/>
  <c r="J68" i="183"/>
  <c r="J67" i="183"/>
  <c r="J66" i="183"/>
  <c r="J65" i="183"/>
  <c r="J64" i="183"/>
  <c r="G93" i="183" s="1"/>
  <c r="J55" i="183"/>
  <c r="J54" i="183"/>
  <c r="J53" i="183"/>
  <c r="J52" i="183"/>
  <c r="J51" i="183"/>
  <c r="J50" i="183"/>
  <c r="J49" i="183"/>
  <c r="J48" i="183"/>
  <c r="J47" i="183"/>
  <c r="J46" i="183"/>
  <c r="J45" i="183"/>
  <c r="J44" i="183"/>
  <c r="J43" i="183"/>
  <c r="J42" i="183"/>
  <c r="J41" i="183"/>
  <c r="J40" i="183"/>
  <c r="J39" i="183"/>
  <c r="J38" i="183"/>
  <c r="J37" i="183"/>
  <c r="J36" i="183"/>
  <c r="J35" i="183"/>
  <c r="J34" i="183"/>
  <c r="J33" i="183"/>
  <c r="J32" i="183"/>
  <c r="J31" i="183"/>
  <c r="J30" i="183"/>
  <c r="J29" i="183"/>
  <c r="J28" i="183"/>
  <c r="J27" i="183"/>
  <c r="J26" i="183"/>
  <c r="J25" i="183"/>
  <c r="J24" i="183"/>
  <c r="J23" i="183"/>
  <c r="J22" i="183"/>
  <c r="J21" i="183"/>
  <c r="J20" i="183"/>
  <c r="L2" i="183" s="1"/>
  <c r="J19" i="183"/>
  <c r="J18" i="183"/>
  <c r="J17" i="183"/>
  <c r="J16" i="183"/>
  <c r="J15" i="183"/>
  <c r="J14" i="183"/>
  <c r="D14" i="183"/>
  <c r="D15" i="183" s="1"/>
  <c r="D16" i="183" s="1"/>
  <c r="D17" i="183" s="1"/>
  <c r="D18" i="183" s="1"/>
  <c r="D19" i="183" s="1"/>
  <c r="D20" i="183" s="1"/>
  <c r="D21" i="183" s="1"/>
  <c r="D22" i="183" s="1"/>
  <c r="D23" i="183" s="1"/>
  <c r="D24" i="183" s="1"/>
  <c r="D25" i="183" s="1"/>
  <c r="D26" i="183" s="1"/>
  <c r="D27" i="183" s="1"/>
  <c r="D28" i="183" s="1"/>
  <c r="D29" i="183" s="1"/>
  <c r="D30" i="183" s="1"/>
  <c r="D31" i="183" s="1"/>
  <c r="D32" i="183" s="1"/>
  <c r="D33" i="183" s="1"/>
  <c r="D34" i="183" s="1"/>
  <c r="D35" i="183" s="1"/>
  <c r="D36" i="183" s="1"/>
  <c r="D37" i="183" s="1"/>
  <c r="D38" i="183" s="1"/>
  <c r="D39" i="183" s="1"/>
  <c r="D40" i="183" s="1"/>
  <c r="D41" i="183" s="1"/>
  <c r="D42" i="183" s="1"/>
  <c r="D43" i="183" s="1"/>
  <c r="D44" i="183" s="1"/>
  <c r="D45" i="183" s="1"/>
  <c r="D46" i="183" s="1"/>
  <c r="D47" i="183" s="1"/>
  <c r="D48" i="183" s="1"/>
  <c r="D49" i="183" s="1"/>
  <c r="D50" i="183" s="1"/>
  <c r="D51" i="183" s="1"/>
  <c r="D52" i="183" s="1"/>
  <c r="D53" i="183" s="1"/>
  <c r="D54" i="183" s="1"/>
  <c r="D55" i="183" s="1"/>
  <c r="D64" i="183" s="1"/>
  <c r="D65" i="183" s="1"/>
  <c r="D66" i="183" s="1"/>
  <c r="D67" i="183" s="1"/>
  <c r="D68" i="183" s="1"/>
  <c r="D69" i="183" s="1"/>
  <c r="D70" i="183" s="1"/>
  <c r="D71" i="183" s="1"/>
  <c r="D72" i="183" s="1"/>
  <c r="D73" i="183" s="1"/>
  <c r="D74" i="183" s="1"/>
  <c r="D75" i="183" s="1"/>
  <c r="D76" i="183" s="1"/>
  <c r="D77" i="183" s="1"/>
  <c r="D78" i="183" s="1"/>
  <c r="D79" i="183" s="1"/>
  <c r="D80" i="183" s="1"/>
  <c r="D81" i="183" s="1"/>
  <c r="D82" i="183" s="1"/>
  <c r="D83" i="183" s="1"/>
  <c r="D84" i="183" s="1"/>
  <c r="D85" i="183" s="1"/>
  <c r="D86" i="183" s="1"/>
  <c r="D87" i="183" s="1"/>
  <c r="D88" i="183" s="1"/>
  <c r="D89" i="183" s="1"/>
  <c r="D90" i="183" s="1"/>
  <c r="D98" i="183" s="1"/>
  <c r="D99" i="183" s="1"/>
  <c r="D100" i="183" s="1"/>
  <c r="D101" i="183" s="1"/>
  <c r="D102" i="183" s="1"/>
  <c r="D103" i="183" s="1"/>
  <c r="D104" i="183" s="1"/>
  <c r="D105" i="183" s="1"/>
  <c r="D106" i="183" s="1"/>
  <c r="D107" i="183" s="1"/>
  <c r="D108" i="183" s="1"/>
  <c r="D109" i="183" s="1"/>
  <c r="D110" i="183" s="1"/>
  <c r="D111" i="183" s="1"/>
  <c r="D112" i="183" s="1"/>
  <c r="D113" i="183" s="1"/>
  <c r="D114" i="183" s="1"/>
  <c r="D115" i="183" s="1"/>
  <c r="D116" i="183" s="1"/>
  <c r="D117" i="183" s="1"/>
  <c r="D118" i="183" s="1"/>
  <c r="D119" i="183" s="1"/>
  <c r="D120" i="183" s="1"/>
  <c r="D121" i="183" s="1"/>
  <c r="D122" i="183" s="1"/>
  <c r="D123" i="183" s="1"/>
  <c r="D124" i="183" s="1"/>
  <c r="D125" i="183" s="1"/>
  <c r="D126" i="183" s="1"/>
  <c r="D133" i="183" s="1"/>
  <c r="D134" i="183" s="1"/>
  <c r="D135" i="183" s="1"/>
  <c r="D136" i="183" s="1"/>
  <c r="D137" i="183" s="1"/>
  <c r="D138" i="183" s="1"/>
  <c r="D139" i="183" s="1"/>
  <c r="D140" i="183" s="1"/>
  <c r="D141" i="183" s="1"/>
  <c r="D142" i="183" s="1"/>
  <c r="D143" i="183" s="1"/>
  <c r="D144" i="183" s="1"/>
  <c r="D145" i="183" s="1"/>
  <c r="D146" i="183" s="1"/>
  <c r="D147" i="183" s="1"/>
  <c r="D156" i="183" s="1"/>
  <c r="D157" i="183" s="1"/>
  <c r="D158" i="183" s="1"/>
  <c r="D159" i="183" s="1"/>
  <c r="D160" i="183" s="1"/>
  <c r="D161" i="183" s="1"/>
  <c r="D162" i="183" s="1"/>
  <c r="D163" i="183" s="1"/>
  <c r="D164" i="183" s="1"/>
  <c r="D165" i="183" s="1"/>
  <c r="D166" i="183" s="1"/>
  <c r="D167" i="183" s="1"/>
  <c r="D168" i="183" s="1"/>
  <c r="D169" i="183" s="1"/>
  <c r="D170" i="183" s="1"/>
  <c r="D171" i="183" s="1"/>
  <c r="D172" i="183" s="1"/>
  <c r="D173" i="183" s="1"/>
  <c r="D174" i="183" s="1"/>
  <c r="D175" i="183" s="1"/>
  <c r="D176" i="183" s="1"/>
  <c r="D177" i="183" s="1"/>
  <c r="D178" i="183" s="1"/>
  <c r="D179" i="183" s="1"/>
  <c r="D180" i="183" s="1"/>
  <c r="D181" i="183" s="1"/>
  <c r="J13" i="183"/>
  <c r="G58" i="183" s="1"/>
  <c r="I41" i="182" l="1"/>
  <c r="I40" i="182"/>
  <c r="I39" i="182"/>
  <c r="I38" i="182"/>
  <c r="K2" i="182" s="1"/>
  <c r="I37" i="182"/>
  <c r="I36" i="182"/>
  <c r="I14" i="182"/>
  <c r="I13" i="182"/>
  <c r="C13" i="182"/>
  <c r="C14" i="182" s="1"/>
  <c r="I12" i="182"/>
  <c r="F16" i="182" s="1"/>
  <c r="J214" i="181" l="1"/>
  <c r="J213" i="181"/>
  <c r="J212" i="181"/>
  <c r="J211" i="181"/>
  <c r="J210" i="181"/>
  <c r="J209" i="181"/>
  <c r="J175" i="181"/>
  <c r="J174" i="181"/>
  <c r="J173" i="181"/>
  <c r="J172" i="181"/>
  <c r="J171" i="181"/>
  <c r="J170" i="181"/>
  <c r="J169" i="181"/>
  <c r="J168" i="181"/>
  <c r="J167" i="181"/>
  <c r="J166" i="181"/>
  <c r="J165" i="181"/>
  <c r="J164" i="181"/>
  <c r="J163" i="181"/>
  <c r="J162" i="181"/>
  <c r="J161" i="181"/>
  <c r="J160" i="181"/>
  <c r="J159" i="181"/>
  <c r="J158" i="181"/>
  <c r="J157" i="181"/>
  <c r="J156" i="181"/>
  <c r="J155" i="181"/>
  <c r="J154" i="181"/>
  <c r="J153" i="181"/>
  <c r="J152" i="181"/>
  <c r="J151" i="181"/>
  <c r="J150" i="181"/>
  <c r="J149" i="181"/>
  <c r="J148" i="181"/>
  <c r="J147" i="181"/>
  <c r="J146" i="181"/>
  <c r="G177" i="181" s="1"/>
  <c r="J139" i="181"/>
  <c r="J138" i="181"/>
  <c r="J137" i="181"/>
  <c r="J136" i="181"/>
  <c r="J135" i="181"/>
  <c r="J134" i="181"/>
  <c r="J133" i="181"/>
  <c r="J132" i="181"/>
  <c r="J131" i="181"/>
  <c r="J130" i="181"/>
  <c r="J129" i="181"/>
  <c r="J128" i="181"/>
  <c r="J127" i="181"/>
  <c r="J126" i="181"/>
  <c r="J125" i="181"/>
  <c r="J124" i="181"/>
  <c r="J123" i="181"/>
  <c r="J122" i="181"/>
  <c r="J121" i="181"/>
  <c r="J120" i="181"/>
  <c r="J119" i="181"/>
  <c r="G141" i="181" s="1"/>
  <c r="J118" i="181"/>
  <c r="J117" i="181"/>
  <c r="J116" i="181"/>
  <c r="J115" i="181"/>
  <c r="J108" i="181"/>
  <c r="J107" i="181"/>
  <c r="J106" i="181"/>
  <c r="J105" i="181"/>
  <c r="J104" i="181"/>
  <c r="J103" i="181"/>
  <c r="J102" i="181"/>
  <c r="J101" i="181"/>
  <c r="J100" i="181"/>
  <c r="J99" i="181"/>
  <c r="J98" i="181"/>
  <c r="J97" i="181"/>
  <c r="J96" i="181"/>
  <c r="J95" i="181"/>
  <c r="J94" i="181"/>
  <c r="J93" i="181"/>
  <c r="J92" i="181"/>
  <c r="J91" i="181"/>
  <c r="J90" i="181"/>
  <c r="J89" i="181"/>
  <c r="J88" i="181"/>
  <c r="J87" i="181"/>
  <c r="G110" i="181" s="1"/>
  <c r="J80" i="181"/>
  <c r="J79" i="181"/>
  <c r="J78" i="181"/>
  <c r="J77" i="181"/>
  <c r="J76" i="181"/>
  <c r="G82" i="181" s="1"/>
  <c r="J75" i="181"/>
  <c r="J74" i="181"/>
  <c r="J73" i="181"/>
  <c r="J72" i="181"/>
  <c r="J62" i="181"/>
  <c r="J61" i="181"/>
  <c r="J60" i="181"/>
  <c r="J59" i="181"/>
  <c r="J58" i="181"/>
  <c r="J57" i="181"/>
  <c r="J56" i="181"/>
  <c r="J55" i="181"/>
  <c r="J54" i="181"/>
  <c r="J53" i="181"/>
  <c r="J52" i="181"/>
  <c r="J51" i="181"/>
  <c r="J50" i="181"/>
  <c r="J49" i="181"/>
  <c r="J48" i="181"/>
  <c r="J47" i="181"/>
  <c r="J46" i="181"/>
  <c r="J45" i="181"/>
  <c r="J44" i="181"/>
  <c r="J43" i="181"/>
  <c r="J42" i="181"/>
  <c r="J41" i="181"/>
  <c r="J40" i="181"/>
  <c r="J39" i="181"/>
  <c r="J38" i="181"/>
  <c r="J37" i="181"/>
  <c r="J36" i="181"/>
  <c r="J35" i="181"/>
  <c r="J34" i="181"/>
  <c r="J33" i="181"/>
  <c r="J32" i="181"/>
  <c r="J31" i="181"/>
  <c r="J30" i="181"/>
  <c r="J29" i="181"/>
  <c r="J28" i="181"/>
  <c r="J27" i="181"/>
  <c r="J26" i="181"/>
  <c r="J25" i="181"/>
  <c r="J24" i="181"/>
  <c r="J23" i="181"/>
  <c r="J22" i="181"/>
  <c r="J21" i="181"/>
  <c r="J20" i="181"/>
  <c r="J19" i="181"/>
  <c r="L2" i="181" s="1"/>
  <c r="J18" i="181"/>
  <c r="J17" i="181"/>
  <c r="J16" i="181"/>
  <c r="J15" i="181"/>
  <c r="D15" i="181"/>
  <c r="D16" i="181" s="1"/>
  <c r="D17" i="181" s="1"/>
  <c r="D18" i="181" s="1"/>
  <c r="D19" i="181" s="1"/>
  <c r="D20" i="181" s="1"/>
  <c r="D21" i="181" s="1"/>
  <c r="D22" i="181" s="1"/>
  <c r="D23" i="181" s="1"/>
  <c r="D24" i="181" s="1"/>
  <c r="D25" i="181" s="1"/>
  <c r="D26" i="181" s="1"/>
  <c r="D27" i="181" s="1"/>
  <c r="D28" i="181" s="1"/>
  <c r="D29" i="181" s="1"/>
  <c r="D30" i="181" s="1"/>
  <c r="D31" i="181" s="1"/>
  <c r="D32" i="181" s="1"/>
  <c r="D33" i="181" s="1"/>
  <c r="D34" i="181" s="1"/>
  <c r="D35" i="181" s="1"/>
  <c r="D36" i="181" s="1"/>
  <c r="D37" i="181" s="1"/>
  <c r="D38" i="181" s="1"/>
  <c r="D39" i="181" s="1"/>
  <c r="D40" i="181" s="1"/>
  <c r="D41" i="181" s="1"/>
  <c r="D42" i="181" s="1"/>
  <c r="D43" i="181" s="1"/>
  <c r="D44" i="181" s="1"/>
  <c r="D45" i="181" s="1"/>
  <c r="D46" i="181" s="1"/>
  <c r="D47" i="181" s="1"/>
  <c r="D48" i="181" s="1"/>
  <c r="D49" i="181" s="1"/>
  <c r="D50" i="181" s="1"/>
  <c r="D51" i="181" s="1"/>
  <c r="D52" i="181" s="1"/>
  <c r="D53" i="181" s="1"/>
  <c r="D54" i="181" s="1"/>
  <c r="D55" i="181" s="1"/>
  <c r="D56" i="181" s="1"/>
  <c r="D57" i="181" s="1"/>
  <c r="D58" i="181" s="1"/>
  <c r="D59" i="181" s="1"/>
  <c r="D60" i="181" s="1"/>
  <c r="D61" i="181" s="1"/>
  <c r="D62" i="181" s="1"/>
  <c r="D72" i="181" s="1"/>
  <c r="D73" i="181" s="1"/>
  <c r="D74" i="181" s="1"/>
  <c r="D75" i="181" s="1"/>
  <c r="D76" i="181" s="1"/>
  <c r="D77" i="181" s="1"/>
  <c r="D78" i="181" s="1"/>
  <c r="D79" i="181" s="1"/>
  <c r="D80" i="181" s="1"/>
  <c r="D87" i="181" s="1"/>
  <c r="D88" i="181" s="1"/>
  <c r="D89" i="181" s="1"/>
  <c r="D90" i="181" s="1"/>
  <c r="D91" i="181" s="1"/>
  <c r="D92" i="181" s="1"/>
  <c r="D93" i="181" s="1"/>
  <c r="D94" i="181" s="1"/>
  <c r="D95" i="181" s="1"/>
  <c r="D96" i="181" s="1"/>
  <c r="D97" i="181" s="1"/>
  <c r="D98" i="181" s="1"/>
  <c r="D99" i="181" s="1"/>
  <c r="D100" i="181" s="1"/>
  <c r="D101" i="181" s="1"/>
  <c r="D102" i="181" s="1"/>
  <c r="D103" i="181" s="1"/>
  <c r="D104" i="181" s="1"/>
  <c r="D105" i="181" s="1"/>
  <c r="D106" i="181" s="1"/>
  <c r="D107" i="181" s="1"/>
  <c r="D108" i="181" s="1"/>
  <c r="D115" i="181" s="1"/>
  <c r="D116" i="181" s="1"/>
  <c r="D117" i="181" s="1"/>
  <c r="D118" i="181" s="1"/>
  <c r="D119" i="181" s="1"/>
  <c r="D120" i="181" s="1"/>
  <c r="D121" i="181" s="1"/>
  <c r="D122" i="181" s="1"/>
  <c r="D123" i="181" s="1"/>
  <c r="D124" i="181" s="1"/>
  <c r="D125" i="181" s="1"/>
  <c r="D126" i="181" s="1"/>
  <c r="D127" i="181" s="1"/>
  <c r="D128" i="181" s="1"/>
  <c r="D129" i="181" s="1"/>
  <c r="D130" i="181" s="1"/>
  <c r="D131" i="181" s="1"/>
  <c r="D132" i="181" s="1"/>
  <c r="D133" i="181" s="1"/>
  <c r="D134" i="181" s="1"/>
  <c r="D135" i="181" s="1"/>
  <c r="D136" i="181" s="1"/>
  <c r="D137" i="181" s="1"/>
  <c r="D138" i="181" s="1"/>
  <c r="D139" i="181" s="1"/>
  <c r="D146" i="181" s="1"/>
  <c r="D147" i="181" s="1"/>
  <c r="D148" i="181" s="1"/>
  <c r="D149" i="181" s="1"/>
  <c r="D150" i="181" s="1"/>
  <c r="D151" i="181" s="1"/>
  <c r="D152" i="181" s="1"/>
  <c r="D153" i="181" s="1"/>
  <c r="D154" i="181" s="1"/>
  <c r="D155" i="181" s="1"/>
  <c r="D156" i="181" s="1"/>
  <c r="D157" i="181" s="1"/>
  <c r="D158" i="181" s="1"/>
  <c r="D159" i="181" s="1"/>
  <c r="D160" i="181" s="1"/>
  <c r="D161" i="181" s="1"/>
  <c r="D162" i="181" s="1"/>
  <c r="D163" i="181" s="1"/>
  <c r="D164" i="181" s="1"/>
  <c r="D165" i="181" s="1"/>
  <c r="D166" i="181" s="1"/>
  <c r="D167" i="181" s="1"/>
  <c r="D168" i="181" s="1"/>
  <c r="D169" i="181" s="1"/>
  <c r="D170" i="181" s="1"/>
  <c r="D171" i="181" s="1"/>
  <c r="D172" i="181" s="1"/>
  <c r="D173" i="181" s="1"/>
  <c r="D174" i="181" s="1"/>
  <c r="D175" i="181" s="1"/>
  <c r="J14" i="181"/>
  <c r="G64" i="181" s="1"/>
  <c r="J28" i="180" l="1"/>
  <c r="J27" i="180"/>
  <c r="J26" i="180"/>
  <c r="J25" i="180"/>
  <c r="J24" i="180"/>
  <c r="J23" i="180"/>
  <c r="J17" i="180"/>
  <c r="J16" i="180"/>
  <c r="J15" i="180"/>
  <c r="J14" i="180"/>
  <c r="D14" i="180"/>
  <c r="D15" i="180" s="1"/>
  <c r="D16" i="180" s="1"/>
  <c r="D17" i="180" s="1"/>
  <c r="J13" i="180"/>
  <c r="L2" i="180" s="1"/>
  <c r="G19" i="180" l="1"/>
  <c r="I41" i="179"/>
  <c r="I40" i="179"/>
  <c r="I39" i="179"/>
  <c r="I38" i="179"/>
  <c r="I37" i="179"/>
  <c r="I36" i="179"/>
  <c r="K2" i="179" s="1"/>
  <c r="I14" i="179"/>
  <c r="I13" i="179"/>
  <c r="C13" i="179"/>
  <c r="C14" i="179" s="1"/>
  <c r="I12" i="179"/>
  <c r="F16" i="179" s="1"/>
  <c r="H38" i="178" l="1"/>
  <c r="H37" i="178"/>
  <c r="H36" i="178"/>
  <c r="H35" i="178"/>
  <c r="H34" i="178"/>
  <c r="H33" i="178"/>
  <c r="H32" i="178"/>
  <c r="H31" i="178"/>
  <c r="H30" i="178"/>
  <c r="H29" i="178"/>
  <c r="H28" i="178"/>
  <c r="H27" i="178"/>
  <c r="H26" i="178"/>
  <c r="H25" i="178"/>
  <c r="H24" i="178"/>
  <c r="H23" i="178"/>
  <c r="H22" i="178"/>
  <c r="H21" i="178"/>
  <c r="H20" i="178"/>
  <c r="H19" i="178"/>
  <c r="H18" i="178"/>
  <c r="H17" i="178"/>
  <c r="H16" i="178"/>
  <c r="H15" i="178"/>
  <c r="H14" i="178"/>
  <c r="H13" i="178"/>
  <c r="H12" i="178"/>
  <c r="H11" i="178"/>
  <c r="H10" i="178"/>
  <c r="H9" i="178"/>
  <c r="J2" i="178" s="1"/>
  <c r="G647" i="177"/>
  <c r="J18" i="177"/>
  <c r="J17" i="177"/>
  <c r="J16" i="177"/>
  <c r="J15" i="177"/>
  <c r="J14" i="177"/>
  <c r="D14" i="177"/>
  <c r="D15" i="177" s="1"/>
  <c r="D16" i="177" s="1"/>
  <c r="D17" i="177" s="1"/>
  <c r="D18" i="177" s="1"/>
  <c r="J13" i="177"/>
  <c r="G20" i="177" s="1"/>
  <c r="L2" i="177"/>
  <c r="K87" i="176" l="1"/>
  <c r="K86" i="176"/>
  <c r="K85" i="176"/>
  <c r="K84" i="176"/>
  <c r="K83" i="176"/>
  <c r="K82" i="176"/>
  <c r="K81" i="176"/>
  <c r="K80" i="176"/>
  <c r="K79" i="176"/>
  <c r="K78" i="176"/>
  <c r="K77" i="176"/>
  <c r="K76" i="176"/>
  <c r="K75" i="176"/>
  <c r="K74" i="176"/>
  <c r="H90" i="176" s="1"/>
  <c r="H69" i="176"/>
  <c r="K67" i="176"/>
  <c r="K66" i="176"/>
  <c r="K65" i="176"/>
  <c r="K64" i="176"/>
  <c r="K63" i="176"/>
  <c r="K62" i="176"/>
  <c r="K61" i="176"/>
  <c r="K54" i="176"/>
  <c r="K53" i="176"/>
  <c r="K52" i="176"/>
  <c r="K51" i="176"/>
  <c r="K50" i="176"/>
  <c r="K49" i="176"/>
  <c r="K48" i="176"/>
  <c r="K47" i="176"/>
  <c r="K46" i="176"/>
  <c r="H56" i="176" s="1"/>
  <c r="K39" i="176"/>
  <c r="K38" i="176"/>
  <c r="K37" i="176"/>
  <c r="K36" i="176"/>
  <c r="K35" i="176"/>
  <c r="K34" i="176"/>
  <c r="K33" i="176"/>
  <c r="K32" i="176"/>
  <c r="K31" i="176"/>
  <c r="K30" i="176"/>
  <c r="K29" i="176"/>
  <c r="K28" i="176"/>
  <c r="K27" i="176"/>
  <c r="K26" i="176"/>
  <c r="K25" i="176"/>
  <c r="M2" i="176" s="1"/>
  <c r="K24" i="176"/>
  <c r="K23" i="176"/>
  <c r="K22" i="176"/>
  <c r="K21" i="176"/>
  <c r="K20" i="176"/>
  <c r="H41" i="176" s="1"/>
  <c r="H15" i="176"/>
  <c r="E12" i="176"/>
  <c r="E13" i="176" s="1"/>
  <c r="E20" i="176" s="1"/>
  <c r="E21" i="176" s="1"/>
  <c r="E22" i="176" s="1"/>
  <c r="E23" i="176" s="1"/>
  <c r="E24" i="176" s="1"/>
  <c r="E25" i="176" s="1"/>
  <c r="E26" i="176" s="1"/>
  <c r="E27" i="176" s="1"/>
  <c r="E28" i="176" s="1"/>
  <c r="E29" i="176" s="1"/>
  <c r="E30" i="176" s="1"/>
  <c r="E31" i="176" s="1"/>
  <c r="E32" i="176" s="1"/>
  <c r="E33" i="176" s="1"/>
  <c r="E34" i="176" s="1"/>
  <c r="E35" i="176" s="1"/>
  <c r="E36" i="176" s="1"/>
  <c r="E37" i="176" s="1"/>
  <c r="E38" i="176" s="1"/>
  <c r="E39" i="176" s="1"/>
  <c r="E46" i="176" s="1"/>
  <c r="E47" i="176" s="1"/>
  <c r="E48" i="176" s="1"/>
  <c r="E49" i="176" s="1"/>
  <c r="E50" i="176" s="1"/>
  <c r="E51" i="176" s="1"/>
  <c r="E52" i="176" s="1"/>
  <c r="E53" i="176" s="1"/>
  <c r="E54" i="176" s="1"/>
  <c r="E61" i="176" s="1"/>
  <c r="E62" i="176" s="1"/>
  <c r="E63" i="176" s="1"/>
  <c r="E64" i="176" s="1"/>
  <c r="E65" i="176" s="1"/>
  <c r="E66" i="176" s="1"/>
  <c r="E67" i="176" s="1"/>
  <c r="E74" i="176" s="1"/>
  <c r="E75" i="176" s="1"/>
  <c r="E76" i="176" s="1"/>
  <c r="E77" i="176" s="1"/>
  <c r="E78" i="176" s="1"/>
  <c r="E79" i="176" s="1"/>
  <c r="E80" i="176" s="1"/>
  <c r="E81" i="176" s="1"/>
  <c r="E82" i="176" s="1"/>
  <c r="E83" i="176" s="1"/>
  <c r="E84" i="176" s="1"/>
  <c r="E85" i="176" s="1"/>
  <c r="E86" i="176" s="1"/>
  <c r="E87" i="176" s="1"/>
  <c r="K77" i="175"/>
  <c r="K76" i="175"/>
  <c r="K75" i="175"/>
  <c r="K74" i="175"/>
  <c r="K73" i="175"/>
  <c r="K72" i="175"/>
  <c r="K71" i="175"/>
  <c r="K70" i="175"/>
  <c r="K69" i="175"/>
  <c r="H80" i="175" s="1"/>
  <c r="K68" i="175"/>
  <c r="K67" i="175"/>
  <c r="K66" i="175"/>
  <c r="K65" i="175"/>
  <c r="K64" i="175"/>
  <c r="K57" i="175"/>
  <c r="K56" i="175"/>
  <c r="H59" i="175" s="1"/>
  <c r="K55" i="175"/>
  <c r="K54" i="175"/>
  <c r="K53" i="175"/>
  <c r="K52" i="175"/>
  <c r="K51" i="175"/>
  <c r="K44" i="175"/>
  <c r="K43" i="175"/>
  <c r="K42" i="175"/>
  <c r="K41" i="175"/>
  <c r="K40" i="175"/>
  <c r="K39" i="175"/>
  <c r="K38" i="175"/>
  <c r="K37" i="175"/>
  <c r="K36" i="175"/>
  <c r="H46" i="175" s="1"/>
  <c r="K29" i="175"/>
  <c r="K28" i="175"/>
  <c r="K27" i="175"/>
  <c r="K26" i="175"/>
  <c r="K25" i="175"/>
  <c r="K24" i="175"/>
  <c r="K23" i="175"/>
  <c r="K22" i="175"/>
  <c r="K21" i="175"/>
  <c r="K20" i="175"/>
  <c r="K19" i="175"/>
  <c r="K18" i="175"/>
  <c r="K17" i="175"/>
  <c r="K16" i="175"/>
  <c r="K15" i="175"/>
  <c r="K14" i="175"/>
  <c r="K13" i="175"/>
  <c r="H31" i="175" s="1"/>
  <c r="E13" i="175"/>
  <c r="E14" i="175" s="1"/>
  <c r="E15" i="175" s="1"/>
  <c r="E16" i="175" s="1"/>
  <c r="E17" i="175" s="1"/>
  <c r="E18" i="175" s="1"/>
  <c r="E19" i="175" s="1"/>
  <c r="E20" i="175" s="1"/>
  <c r="E21" i="175" s="1"/>
  <c r="E22" i="175" s="1"/>
  <c r="E23" i="175" s="1"/>
  <c r="E24" i="175" s="1"/>
  <c r="E25" i="175" s="1"/>
  <c r="E26" i="175" s="1"/>
  <c r="E27" i="175" s="1"/>
  <c r="E28" i="175" s="1"/>
  <c r="E29" i="175" s="1"/>
  <c r="E36" i="175" s="1"/>
  <c r="E37" i="175" s="1"/>
  <c r="E38" i="175" s="1"/>
  <c r="E39" i="175" s="1"/>
  <c r="E40" i="175" s="1"/>
  <c r="E41" i="175" s="1"/>
  <c r="E42" i="175" s="1"/>
  <c r="E43" i="175" s="1"/>
  <c r="E44" i="175" s="1"/>
  <c r="E51" i="175" s="1"/>
  <c r="E52" i="175" s="1"/>
  <c r="E53" i="175" s="1"/>
  <c r="E54" i="175" s="1"/>
  <c r="E55" i="175" s="1"/>
  <c r="E56" i="175" s="1"/>
  <c r="E57" i="175" s="1"/>
  <c r="E64" i="175" s="1"/>
  <c r="E65" i="175" s="1"/>
  <c r="E66" i="175" s="1"/>
  <c r="E67" i="175" s="1"/>
  <c r="E68" i="175" s="1"/>
  <c r="E69" i="175" s="1"/>
  <c r="E70" i="175" s="1"/>
  <c r="E71" i="175" s="1"/>
  <c r="E72" i="175" s="1"/>
  <c r="E73" i="175" s="1"/>
  <c r="E74" i="175" s="1"/>
  <c r="E75" i="175" s="1"/>
  <c r="E76" i="175" s="1"/>
  <c r="E77" i="175" s="1"/>
  <c r="K12" i="175"/>
  <c r="M2" i="175" s="1"/>
  <c r="E12" i="175"/>
  <c r="K11" i="175"/>
  <c r="I36" i="174"/>
  <c r="I35" i="174"/>
  <c r="I34" i="174"/>
  <c r="I33" i="174"/>
  <c r="I32" i="174"/>
  <c r="I31" i="174"/>
  <c r="I30" i="174"/>
  <c r="F15" i="174"/>
  <c r="C12" i="174"/>
  <c r="C13" i="174" s="1"/>
  <c r="K2" i="174"/>
  <c r="H24" i="173"/>
  <c r="H23" i="173"/>
  <c r="H22" i="173"/>
  <c r="H21" i="173"/>
  <c r="H20" i="173"/>
  <c r="H19" i="173"/>
  <c r="H18" i="173"/>
  <c r="H17" i="173"/>
  <c r="H16" i="173"/>
  <c r="H15" i="173"/>
  <c r="H14" i="173"/>
  <c r="H13" i="173"/>
  <c r="H12" i="173"/>
  <c r="H11" i="173"/>
  <c r="H10" i="173"/>
  <c r="H9" i="173"/>
  <c r="J2" i="173"/>
  <c r="H23" i="172"/>
  <c r="H22" i="172"/>
  <c r="H21" i="172"/>
  <c r="H20" i="172"/>
  <c r="H19" i="172"/>
  <c r="H18" i="172"/>
  <c r="H17" i="172"/>
  <c r="H16" i="172"/>
  <c r="H15" i="172"/>
  <c r="H14" i="172"/>
  <c r="H13" i="172"/>
  <c r="H12" i="172"/>
  <c r="H11" i="172"/>
  <c r="H10" i="172"/>
  <c r="H9" i="172"/>
  <c r="J2" i="172"/>
  <c r="H19" i="171"/>
  <c r="H18" i="171"/>
  <c r="H17" i="171"/>
  <c r="H16" i="171"/>
  <c r="H15" i="171"/>
  <c r="H14" i="171"/>
  <c r="H13" i="171"/>
  <c r="H12" i="171"/>
  <c r="H11" i="171"/>
  <c r="H10" i="171"/>
  <c r="H9" i="171"/>
  <c r="J2" i="171"/>
  <c r="H12" i="170" l="1"/>
  <c r="H11" i="170"/>
  <c r="H10" i="170"/>
  <c r="H9" i="170"/>
  <c r="J2" i="170"/>
  <c r="B121" i="169" l="1"/>
  <c r="G58" i="169"/>
  <c r="D21" i="169"/>
  <c r="J20" i="168"/>
  <c r="J19" i="168"/>
  <c r="J18" i="168"/>
  <c r="J17" i="168"/>
  <c r="J16" i="168"/>
  <c r="J15" i="168"/>
  <c r="G22" i="168" s="1"/>
  <c r="J14" i="168"/>
  <c r="J13" i="168"/>
  <c r="L2" i="168" s="1"/>
  <c r="D13" i="168"/>
  <c r="D14" i="168" s="1"/>
  <c r="D15" i="168" s="1"/>
  <c r="D16" i="168" s="1"/>
  <c r="D17" i="168" s="1"/>
  <c r="D18" i="168" s="1"/>
  <c r="D19" i="168" s="1"/>
  <c r="D20" i="168" s="1"/>
  <c r="J12" i="168"/>
  <c r="H49" i="167" l="1"/>
  <c r="H48" i="167"/>
  <c r="H47" i="167"/>
  <c r="H46" i="167"/>
  <c r="H45" i="167"/>
  <c r="H18" i="167"/>
  <c r="H17" i="167"/>
  <c r="H16" i="167"/>
  <c r="H15" i="167"/>
  <c r="H14" i="167"/>
  <c r="H13" i="167"/>
  <c r="H12" i="167"/>
  <c r="H11" i="167"/>
  <c r="H10" i="167"/>
  <c r="J2" i="167" s="1"/>
  <c r="H9" i="167"/>
  <c r="H109" i="166"/>
  <c r="H108" i="166"/>
  <c r="H107" i="166"/>
  <c r="H106" i="166"/>
  <c r="H105" i="166"/>
  <c r="H104" i="166"/>
  <c r="H103" i="166"/>
  <c r="H102" i="166"/>
  <c r="H101" i="166"/>
  <c r="H100" i="166"/>
  <c r="H99" i="166"/>
  <c r="H98" i="166"/>
  <c r="H97" i="166"/>
  <c r="H96" i="166"/>
  <c r="H95" i="166"/>
  <c r="H94" i="166"/>
  <c r="H93" i="166"/>
  <c r="H92" i="166"/>
  <c r="H91" i="166"/>
  <c r="H90" i="166"/>
  <c r="H89" i="166"/>
  <c r="H88" i="166"/>
  <c r="H87" i="166"/>
  <c r="H86" i="166"/>
  <c r="H85" i="166"/>
  <c r="H84" i="166"/>
  <c r="H83" i="166"/>
  <c r="H82" i="166"/>
  <c r="H81" i="166"/>
  <c r="H80" i="166"/>
  <c r="H79" i="166"/>
  <c r="H78" i="166"/>
  <c r="H77" i="166"/>
  <c r="H76" i="166"/>
  <c r="H75" i="166"/>
  <c r="H74" i="166"/>
  <c r="H73" i="166"/>
  <c r="H72" i="166"/>
  <c r="H71" i="166"/>
  <c r="H70" i="166"/>
  <c r="H69" i="166"/>
  <c r="H68" i="166"/>
  <c r="H67" i="166"/>
  <c r="H66" i="166"/>
  <c r="H65" i="166"/>
  <c r="H64" i="166"/>
  <c r="H63" i="166"/>
  <c r="H62" i="166"/>
  <c r="H61" i="166"/>
  <c r="H60" i="166"/>
  <c r="H59" i="166"/>
  <c r="H58" i="166"/>
  <c r="H57" i="166"/>
  <c r="H56" i="166"/>
  <c r="H55" i="166"/>
  <c r="H54" i="166"/>
  <c r="H53" i="166"/>
  <c r="H52" i="166"/>
  <c r="H51" i="166"/>
  <c r="H50" i="166"/>
  <c r="H49" i="166"/>
  <c r="H48" i="166"/>
  <c r="H47" i="166"/>
  <c r="H46" i="166"/>
  <c r="H45" i="166"/>
  <c r="H44" i="166"/>
  <c r="H43" i="166"/>
  <c r="H42" i="166"/>
  <c r="H41" i="166"/>
  <c r="H40" i="166"/>
  <c r="H39" i="166"/>
  <c r="H38" i="166"/>
  <c r="H37" i="166"/>
  <c r="H36" i="166"/>
  <c r="H35" i="166"/>
  <c r="H34" i="166"/>
  <c r="H33" i="166"/>
  <c r="H32" i="166"/>
  <c r="H31" i="166"/>
  <c r="H30" i="166"/>
  <c r="H29" i="166"/>
  <c r="H28" i="166"/>
  <c r="H27" i="166"/>
  <c r="H26" i="166"/>
  <c r="H25" i="166"/>
  <c r="H24" i="166"/>
  <c r="H23" i="166"/>
  <c r="H22" i="166"/>
  <c r="H21" i="166"/>
  <c r="H20" i="166"/>
  <c r="H19" i="166"/>
  <c r="H18" i="166"/>
  <c r="H17" i="166"/>
  <c r="H16" i="166"/>
  <c r="J2" i="166" s="1"/>
  <c r="H15" i="166"/>
  <c r="H14" i="166"/>
  <c r="H13" i="166"/>
  <c r="H12" i="166"/>
  <c r="H11" i="166"/>
  <c r="H10" i="166"/>
  <c r="H9" i="166"/>
  <c r="H34" i="165"/>
  <c r="H33" i="165"/>
  <c r="H32" i="165"/>
  <c r="H31" i="165"/>
  <c r="H30" i="165"/>
  <c r="H29" i="165"/>
  <c r="H28" i="165"/>
  <c r="H27" i="165"/>
  <c r="H26" i="165"/>
  <c r="H25" i="165"/>
  <c r="H24" i="165"/>
  <c r="H23" i="165"/>
  <c r="H22" i="165"/>
  <c r="H21" i="165"/>
  <c r="H20" i="165"/>
  <c r="H19" i="165"/>
  <c r="H18" i="165"/>
  <c r="H17" i="165"/>
  <c r="H16" i="165"/>
  <c r="H15" i="165"/>
  <c r="H14" i="165"/>
  <c r="H13" i="165"/>
  <c r="H12" i="165"/>
  <c r="H11" i="165"/>
  <c r="J2" i="165" s="1"/>
  <c r="H10" i="165"/>
  <c r="H71" i="164"/>
  <c r="H70" i="164"/>
  <c r="H69" i="164"/>
  <c r="H68" i="164"/>
  <c r="H67" i="164"/>
  <c r="H66" i="164"/>
  <c r="H65" i="164"/>
  <c r="H64" i="164"/>
  <c r="H63" i="164"/>
  <c r="H62" i="164"/>
  <c r="H61" i="164"/>
  <c r="H60" i="164"/>
  <c r="H59" i="164"/>
  <c r="H58" i="164"/>
  <c r="H57" i="164"/>
  <c r="H56" i="164"/>
  <c r="H55" i="164"/>
  <c r="H54" i="164"/>
  <c r="H53" i="164"/>
  <c r="H52" i="164"/>
  <c r="H51" i="164"/>
  <c r="H50" i="164"/>
  <c r="H49" i="164"/>
  <c r="H48" i="164"/>
  <c r="H47" i="164"/>
  <c r="H46" i="164"/>
  <c r="H45" i="164"/>
  <c r="H44" i="164"/>
  <c r="H43" i="164"/>
  <c r="H42" i="164"/>
  <c r="H41" i="164"/>
  <c r="H40" i="164"/>
  <c r="H39" i="164"/>
  <c r="H38" i="164"/>
  <c r="H37" i="164"/>
  <c r="H36" i="164"/>
  <c r="H35" i="164"/>
  <c r="H34" i="164"/>
  <c r="H33" i="164"/>
  <c r="H32" i="164"/>
  <c r="H31" i="164"/>
  <c r="H30" i="164"/>
  <c r="H29" i="164"/>
  <c r="H28" i="164"/>
  <c r="H27" i="164"/>
  <c r="H26" i="164"/>
  <c r="H25" i="164"/>
  <c r="H24" i="164"/>
  <c r="H23" i="164"/>
  <c r="H22" i="164"/>
  <c r="H21" i="164"/>
  <c r="H20" i="164"/>
  <c r="H19" i="164"/>
  <c r="H18" i="164"/>
  <c r="H17" i="164"/>
  <c r="H16" i="164"/>
  <c r="H15" i="164"/>
  <c r="H14" i="164"/>
  <c r="H13" i="164"/>
  <c r="H12" i="164"/>
  <c r="H11" i="164"/>
  <c r="H10" i="164"/>
  <c r="J2" i="164" s="1"/>
  <c r="H9" i="164"/>
  <c r="B121" i="163"/>
  <c r="G58" i="163"/>
  <c r="D21" i="163"/>
  <c r="J32" i="162"/>
  <c r="J30" i="162"/>
  <c r="J24" i="162"/>
  <c r="J23" i="162"/>
  <c r="J22" i="162"/>
  <c r="J21" i="162"/>
  <c r="J20" i="162"/>
  <c r="J19" i="162"/>
  <c r="J18" i="162"/>
  <c r="J17" i="162"/>
  <c r="J16" i="162"/>
  <c r="J15" i="162"/>
  <c r="J14" i="162"/>
  <c r="G26" i="162" s="1"/>
  <c r="D14" i="162"/>
  <c r="D15" i="162" s="1"/>
  <c r="D16" i="162" s="1"/>
  <c r="D17" i="162" s="1"/>
  <c r="D18" i="162" s="1"/>
  <c r="D19" i="162" s="1"/>
  <c r="D20" i="162" s="1"/>
  <c r="D21" i="162" s="1"/>
  <c r="D22" i="162" s="1"/>
  <c r="D23" i="162" s="1"/>
  <c r="D24" i="162" s="1"/>
  <c r="D30" i="162" s="1"/>
  <c r="D32" i="162" s="1"/>
  <c r="J13" i="162"/>
  <c r="L2" i="162" l="1"/>
  <c r="B121" i="161"/>
  <c r="G58" i="161"/>
  <c r="D21" i="161"/>
  <c r="J15" i="160"/>
  <c r="J14" i="160"/>
  <c r="J13" i="160"/>
  <c r="D13" i="160"/>
  <c r="D14" i="160" s="1"/>
  <c r="D15" i="160" s="1"/>
  <c r="J12" i="160"/>
  <c r="G19" i="160" s="1"/>
  <c r="L2" i="160" l="1"/>
  <c r="H52" i="159"/>
  <c r="H51" i="159"/>
  <c r="H50" i="159"/>
  <c r="H49" i="159"/>
  <c r="H48" i="159"/>
  <c r="H47" i="159"/>
  <c r="H46" i="159"/>
  <c r="H45" i="159"/>
  <c r="H44" i="159"/>
  <c r="H43" i="159"/>
  <c r="H42" i="159"/>
  <c r="H41" i="159"/>
  <c r="H40" i="159"/>
  <c r="H39" i="159"/>
  <c r="H38" i="159"/>
  <c r="H37" i="159"/>
  <c r="H36" i="159"/>
  <c r="H35" i="159"/>
  <c r="H34" i="159"/>
  <c r="H33" i="159"/>
  <c r="H32" i="159"/>
  <c r="H31" i="159"/>
  <c r="H30" i="159"/>
  <c r="H29" i="159"/>
  <c r="H28" i="159"/>
  <c r="H27" i="159"/>
  <c r="H26" i="159"/>
  <c r="H25" i="159"/>
  <c r="H24" i="159"/>
  <c r="H23" i="159"/>
  <c r="H22" i="159"/>
  <c r="J2" i="159" s="1"/>
  <c r="H21" i="159"/>
  <c r="H20" i="159"/>
  <c r="H19" i="159"/>
  <c r="H18" i="159"/>
  <c r="H17" i="159"/>
  <c r="H16" i="159"/>
  <c r="H15" i="159"/>
  <c r="H14" i="159"/>
  <c r="H13" i="159"/>
  <c r="H12" i="159"/>
  <c r="H11" i="159"/>
  <c r="H10" i="159"/>
  <c r="H63" i="158" l="1"/>
  <c r="H62" i="158"/>
  <c r="H61" i="158"/>
  <c r="H60" i="158"/>
  <c r="H59" i="158"/>
  <c r="H58" i="158"/>
  <c r="H57" i="158"/>
  <c r="H56" i="158"/>
  <c r="H55" i="158"/>
  <c r="H54" i="158"/>
  <c r="H53" i="158"/>
  <c r="H52" i="158"/>
  <c r="H51" i="158"/>
  <c r="H50" i="158"/>
  <c r="H49" i="158"/>
  <c r="H48" i="158"/>
  <c r="H47" i="158"/>
  <c r="H46" i="158"/>
  <c r="H45" i="158"/>
  <c r="H44" i="158"/>
  <c r="H43" i="158"/>
  <c r="H42" i="158"/>
  <c r="H41" i="158"/>
  <c r="H40" i="158"/>
  <c r="H39" i="158"/>
  <c r="H38" i="158"/>
  <c r="H37" i="158"/>
  <c r="H36" i="158"/>
  <c r="H35" i="158"/>
  <c r="H34" i="158"/>
  <c r="H33" i="158"/>
  <c r="H32" i="158"/>
  <c r="H31" i="158"/>
  <c r="H30" i="158"/>
  <c r="H29" i="158"/>
  <c r="H28" i="158"/>
  <c r="H27" i="158"/>
  <c r="H26" i="158"/>
  <c r="H25" i="158"/>
  <c r="H24" i="158"/>
  <c r="H23" i="158"/>
  <c r="H22" i="158"/>
  <c r="H21" i="158"/>
  <c r="H20" i="158"/>
  <c r="H19" i="158"/>
  <c r="H18" i="158"/>
  <c r="H17" i="158"/>
  <c r="H16" i="158"/>
  <c r="J2" i="158" s="1"/>
  <c r="H15" i="158"/>
  <c r="H14" i="158"/>
  <c r="H13" i="158"/>
  <c r="H12" i="158"/>
  <c r="H11" i="158"/>
  <c r="H10" i="158"/>
  <c r="H9" i="158"/>
  <c r="H66" i="157"/>
  <c r="H65" i="157"/>
  <c r="H64" i="157"/>
  <c r="H63" i="157"/>
  <c r="H62" i="157"/>
  <c r="H61" i="157"/>
  <c r="H60" i="157"/>
  <c r="H59" i="157"/>
  <c r="H58" i="157"/>
  <c r="H57" i="157"/>
  <c r="H56" i="157"/>
  <c r="H55" i="157"/>
  <c r="H54" i="157"/>
  <c r="H53" i="157"/>
  <c r="H52" i="157"/>
  <c r="H51" i="157"/>
  <c r="H50" i="157"/>
  <c r="H49" i="157"/>
  <c r="H48" i="157"/>
  <c r="H47" i="157"/>
  <c r="H46" i="157"/>
  <c r="H45" i="157"/>
  <c r="H44" i="157"/>
  <c r="H43" i="157"/>
  <c r="H42" i="157"/>
  <c r="H41" i="157"/>
  <c r="H40" i="157"/>
  <c r="H39" i="157"/>
  <c r="H38" i="157"/>
  <c r="H37" i="157"/>
  <c r="H36" i="157"/>
  <c r="H35" i="157"/>
  <c r="H34" i="157"/>
  <c r="H33" i="157"/>
  <c r="H32" i="157"/>
  <c r="H31" i="157"/>
  <c r="H30" i="157"/>
  <c r="H29" i="157"/>
  <c r="H28" i="157"/>
  <c r="H27" i="157"/>
  <c r="H26" i="157"/>
  <c r="H25" i="157"/>
  <c r="H24" i="157"/>
  <c r="H23" i="157"/>
  <c r="H22" i="157"/>
  <c r="H21" i="157"/>
  <c r="H20" i="157"/>
  <c r="H19" i="157"/>
  <c r="H18" i="157"/>
  <c r="H17" i="157"/>
  <c r="H16" i="157"/>
  <c r="H15" i="157"/>
  <c r="H14" i="157"/>
  <c r="H13" i="157"/>
  <c r="H12" i="157"/>
  <c r="H11" i="157"/>
  <c r="J2" i="157" s="1"/>
  <c r="H10" i="157"/>
  <c r="H9" i="157"/>
  <c r="H34" i="156"/>
  <c r="H33" i="156"/>
  <c r="H32" i="156"/>
  <c r="H31" i="156"/>
  <c r="H30" i="156"/>
  <c r="H29" i="156"/>
  <c r="H28" i="156"/>
  <c r="H27" i="156"/>
  <c r="H26" i="156"/>
  <c r="H25" i="156"/>
  <c r="H24" i="156"/>
  <c r="H23" i="156"/>
  <c r="H22" i="156"/>
  <c r="J2" i="156" s="1"/>
  <c r="H21" i="156"/>
  <c r="H20" i="156"/>
  <c r="H19" i="156"/>
  <c r="H18" i="156"/>
  <c r="H17" i="156"/>
  <c r="H16" i="156"/>
  <c r="H15" i="156"/>
  <c r="H14" i="156"/>
  <c r="H13" i="156"/>
  <c r="H12" i="156"/>
  <c r="H11" i="156"/>
  <c r="H10" i="156"/>
  <c r="H9" i="156"/>
  <c r="M29" i="155" l="1"/>
  <c r="J20" i="155"/>
  <c r="M307" i="154"/>
  <c r="D307" i="154"/>
  <c r="M306" i="154"/>
  <c r="D306" i="154"/>
  <c r="M305" i="154"/>
  <c r="M304" i="154"/>
  <c r="D304" i="154"/>
  <c r="M303" i="154"/>
  <c r="D303" i="154"/>
  <c r="M302" i="154"/>
  <c r="M301" i="154"/>
  <c r="D301" i="154"/>
  <c r="M300" i="154"/>
  <c r="M299" i="154"/>
  <c r="D299" i="154"/>
  <c r="M298" i="154"/>
  <c r="D298" i="154"/>
  <c r="M297" i="154"/>
  <c r="D297" i="154"/>
  <c r="M296" i="154"/>
  <c r="D296" i="154"/>
  <c r="M295" i="154"/>
  <c r="D295" i="154"/>
  <c r="M294" i="154"/>
  <c r="D294" i="154"/>
  <c r="M293" i="154"/>
  <c r="D293" i="154"/>
  <c r="M292" i="154"/>
  <c r="D292" i="154"/>
  <c r="M291" i="154"/>
  <c r="D291" i="154"/>
  <c r="M290" i="154"/>
  <c r="D290" i="154"/>
  <c r="M289" i="154"/>
  <c r="D289" i="154"/>
  <c r="M288" i="154"/>
  <c r="D288" i="154"/>
  <c r="M287" i="154"/>
  <c r="D287" i="154"/>
  <c r="M286" i="154"/>
  <c r="D286" i="154"/>
  <c r="M285" i="154"/>
  <c r="D285" i="154"/>
  <c r="M284" i="154"/>
  <c r="D284" i="154"/>
  <c r="M283" i="154"/>
  <c r="D283" i="154"/>
  <c r="M282" i="154"/>
  <c r="D282" i="154"/>
  <c r="M281" i="154"/>
  <c r="D281" i="154"/>
  <c r="M280" i="154"/>
  <c r="D280" i="154"/>
  <c r="M279" i="154"/>
  <c r="D279" i="154"/>
  <c r="M278" i="154"/>
  <c r="D278" i="154"/>
  <c r="M277" i="154"/>
  <c r="D277" i="154"/>
  <c r="M276" i="154"/>
  <c r="D276" i="154"/>
  <c r="M275" i="154"/>
  <c r="D275" i="154"/>
  <c r="M274" i="154"/>
  <c r="D274" i="154"/>
  <c r="M273" i="154"/>
  <c r="D273" i="154"/>
  <c r="M272" i="154"/>
  <c r="D272" i="154"/>
  <c r="M271" i="154"/>
  <c r="D271" i="154"/>
  <c r="M270" i="154"/>
  <c r="D270" i="154"/>
  <c r="M269" i="154"/>
  <c r="D269" i="154"/>
  <c r="M268" i="154"/>
  <c r="D268" i="154"/>
  <c r="M267" i="154"/>
  <c r="D267" i="154"/>
  <c r="M266" i="154"/>
  <c r="D266" i="154"/>
  <c r="M258" i="154"/>
  <c r="D258" i="154"/>
  <c r="M257" i="154"/>
  <c r="M256" i="154"/>
  <c r="M255" i="154"/>
  <c r="M254" i="154"/>
  <c r="M253" i="154"/>
  <c r="M252" i="154"/>
  <c r="M251" i="154"/>
  <c r="M250" i="154"/>
  <c r="D250" i="154"/>
  <c r="M249" i="154"/>
  <c r="D249" i="154"/>
  <c r="M248" i="154"/>
  <c r="M247" i="154"/>
  <c r="D247" i="154"/>
  <c r="M246" i="154"/>
  <c r="D246" i="154"/>
  <c r="M245" i="154"/>
  <c r="D245" i="154"/>
  <c r="M244" i="154"/>
  <c r="D244" i="154"/>
  <c r="M243" i="154"/>
  <c r="D243" i="154"/>
  <c r="M242" i="154"/>
  <c r="D242" i="154"/>
  <c r="M241" i="154"/>
  <c r="D241" i="154"/>
  <c r="M240" i="154"/>
  <c r="D240" i="154"/>
  <c r="M239" i="154"/>
  <c r="M238" i="154"/>
  <c r="D238" i="154"/>
  <c r="M237" i="154"/>
  <c r="D237" i="154"/>
  <c r="M236" i="154"/>
  <c r="D236" i="154"/>
  <c r="M235" i="154"/>
  <c r="M234" i="154"/>
  <c r="D234" i="154"/>
  <c r="M233" i="154"/>
  <c r="D233" i="154"/>
  <c r="M232" i="154"/>
  <c r="D232" i="154"/>
  <c r="M231" i="154"/>
  <c r="D231" i="154"/>
  <c r="M230" i="154"/>
  <c r="D230" i="154"/>
  <c r="M229" i="154"/>
  <c r="D229" i="154"/>
  <c r="M228" i="154"/>
  <c r="D228" i="154"/>
  <c r="M227" i="154"/>
  <c r="D227" i="154"/>
  <c r="M226" i="154"/>
  <c r="D226" i="154"/>
  <c r="M225" i="154"/>
  <c r="D225" i="154"/>
  <c r="M224" i="154"/>
  <c r="D224" i="154"/>
  <c r="M216" i="154"/>
  <c r="D216" i="154"/>
  <c r="M215" i="154"/>
  <c r="D215" i="154"/>
  <c r="M214" i="154"/>
  <c r="D214" i="154"/>
  <c r="M213" i="154"/>
  <c r="D213" i="154"/>
  <c r="M212" i="154"/>
  <c r="D212" i="154"/>
  <c r="M211" i="154"/>
  <c r="D211" i="154"/>
  <c r="M210" i="154"/>
  <c r="D210" i="154"/>
  <c r="M209" i="154"/>
  <c r="D209" i="154"/>
  <c r="M208" i="154"/>
  <c r="J218" i="154" s="1"/>
  <c r="D208" i="154"/>
  <c r="M201" i="154"/>
  <c r="J203" i="154" s="1"/>
  <c r="M200" i="154"/>
  <c r="D200" i="154"/>
  <c r="M199" i="154"/>
  <c r="D199" i="154"/>
  <c r="M198" i="154"/>
  <c r="D198" i="154"/>
  <c r="M197" i="154"/>
  <c r="D197" i="154"/>
  <c r="M196" i="154"/>
  <c r="D196" i="154"/>
  <c r="M195" i="154"/>
  <c r="D195" i="154"/>
  <c r="M194" i="154"/>
  <c r="D194" i="154"/>
  <c r="M193" i="154"/>
  <c r="D193" i="154"/>
  <c r="M192" i="154"/>
  <c r="D192" i="154"/>
  <c r="M191" i="154"/>
  <c r="D191" i="154"/>
  <c r="M190" i="154"/>
  <c r="D190" i="154"/>
  <c r="M189" i="154"/>
  <c r="D189" i="154"/>
  <c r="M188" i="154"/>
  <c r="D188" i="154"/>
  <c r="M187" i="154"/>
  <c r="D187" i="154"/>
  <c r="M186" i="154"/>
  <c r="D186" i="154"/>
  <c r="M185" i="154"/>
  <c r="D185" i="154"/>
  <c r="M184" i="154"/>
  <c r="D184" i="154"/>
  <c r="M183" i="154"/>
  <c r="D183" i="154"/>
  <c r="M182" i="154"/>
  <c r="D182" i="154"/>
  <c r="M181" i="154"/>
  <c r="D181" i="154"/>
  <c r="M180" i="154"/>
  <c r="D180" i="154"/>
  <c r="M179" i="154"/>
  <c r="D179" i="154"/>
  <c r="M178" i="154"/>
  <c r="D178" i="154"/>
  <c r="M177" i="154"/>
  <c r="D177" i="154"/>
  <c r="M176" i="154"/>
  <c r="D176" i="154"/>
  <c r="M175" i="154"/>
  <c r="D175" i="154"/>
  <c r="M174" i="154"/>
  <c r="D174" i="154"/>
  <c r="M173" i="154"/>
  <c r="D173" i="154"/>
  <c r="M172" i="154"/>
  <c r="D172" i="154"/>
  <c r="M171" i="154"/>
  <c r="D171" i="154"/>
  <c r="M170" i="154"/>
  <c r="D170" i="154"/>
  <c r="M169" i="154"/>
  <c r="D169" i="154"/>
  <c r="M168" i="154"/>
  <c r="D168" i="154"/>
  <c r="M167" i="154"/>
  <c r="D167" i="154"/>
  <c r="M166" i="154"/>
  <c r="D166" i="154"/>
  <c r="M165" i="154"/>
  <c r="D165" i="154"/>
  <c r="M164" i="154"/>
  <c r="D164" i="154"/>
  <c r="M163" i="154"/>
  <c r="D163" i="154"/>
  <c r="M162" i="154"/>
  <c r="D162" i="154"/>
  <c r="M161" i="154"/>
  <c r="D161" i="154"/>
  <c r="M160" i="154"/>
  <c r="D160" i="154"/>
  <c r="M159" i="154"/>
  <c r="D159" i="154"/>
  <c r="M158" i="154"/>
  <c r="D158" i="154"/>
  <c r="M157" i="154"/>
  <c r="D157" i="154"/>
  <c r="M156" i="154"/>
  <c r="D156" i="154"/>
  <c r="M155" i="154"/>
  <c r="D155" i="154"/>
  <c r="M154" i="154"/>
  <c r="D154" i="154"/>
  <c r="M153" i="154"/>
  <c r="D153" i="154"/>
  <c r="M152" i="154"/>
  <c r="D152" i="154"/>
  <c r="M151" i="154"/>
  <c r="D151" i="154"/>
  <c r="M150" i="154"/>
  <c r="D150" i="154"/>
  <c r="M149" i="154"/>
  <c r="D149" i="154"/>
  <c r="M142" i="154"/>
  <c r="D142" i="154"/>
  <c r="M141" i="154"/>
  <c r="D141" i="154"/>
  <c r="M140" i="154"/>
  <c r="D140" i="154"/>
  <c r="M139" i="154"/>
  <c r="D139" i="154"/>
  <c r="M138" i="154"/>
  <c r="D138" i="154"/>
  <c r="M137" i="154"/>
  <c r="D137" i="154"/>
  <c r="M136" i="154"/>
  <c r="D136" i="154"/>
  <c r="M135" i="154"/>
  <c r="D135" i="154"/>
  <c r="M134" i="154"/>
  <c r="D134" i="154"/>
  <c r="M133" i="154"/>
  <c r="D133" i="154"/>
  <c r="M132" i="154"/>
  <c r="D132" i="154"/>
  <c r="M131" i="154"/>
  <c r="J144" i="154" s="1"/>
  <c r="D131" i="154"/>
  <c r="M130" i="154"/>
  <c r="D130" i="154"/>
  <c r="M129" i="154"/>
  <c r="D129" i="154"/>
  <c r="M128" i="154"/>
  <c r="D128" i="154"/>
  <c r="M127" i="154"/>
  <c r="D127" i="154"/>
  <c r="M120" i="154"/>
  <c r="D120" i="154"/>
  <c r="M119" i="154"/>
  <c r="D119" i="154"/>
  <c r="M118" i="154"/>
  <c r="D118" i="154"/>
  <c r="M117" i="154"/>
  <c r="D117" i="154"/>
  <c r="M116" i="154"/>
  <c r="D116" i="154"/>
  <c r="M115" i="154"/>
  <c r="D115" i="154"/>
  <c r="M114" i="154"/>
  <c r="D114" i="154"/>
  <c r="M113" i="154"/>
  <c r="D113" i="154"/>
  <c r="M112" i="154"/>
  <c r="D112" i="154"/>
  <c r="M111" i="154"/>
  <c r="D111" i="154"/>
  <c r="M110" i="154"/>
  <c r="D110" i="154"/>
  <c r="M109" i="154"/>
  <c r="D109" i="154"/>
  <c r="M108" i="154"/>
  <c r="D108" i="154"/>
  <c r="M107" i="154"/>
  <c r="D107" i="154"/>
  <c r="M106" i="154"/>
  <c r="D106" i="154"/>
  <c r="M105" i="154"/>
  <c r="D105" i="154"/>
  <c r="M104" i="154"/>
  <c r="D104" i="154"/>
  <c r="M103" i="154"/>
  <c r="D103" i="154"/>
  <c r="M102" i="154"/>
  <c r="D102" i="154"/>
  <c r="M101" i="154"/>
  <c r="D101" i="154"/>
  <c r="M100" i="154"/>
  <c r="D100" i="154"/>
  <c r="M99" i="154"/>
  <c r="D99" i="154"/>
  <c r="M98" i="154"/>
  <c r="D98" i="154"/>
  <c r="M97" i="154"/>
  <c r="D97" i="154"/>
  <c r="M96" i="154"/>
  <c r="D96" i="154"/>
  <c r="M95" i="154"/>
  <c r="D95" i="154"/>
  <c r="M94" i="154"/>
  <c r="J122" i="154" s="1"/>
  <c r="D94" i="154"/>
  <c r="M93" i="154"/>
  <c r="D93" i="154"/>
  <c r="M92" i="154"/>
  <c r="D92" i="154"/>
  <c r="M91" i="154"/>
  <c r="D91" i="154"/>
  <c r="M85" i="154"/>
  <c r="D85" i="154"/>
  <c r="M84" i="154"/>
  <c r="D84" i="154"/>
  <c r="M83" i="154"/>
  <c r="D83" i="154"/>
  <c r="M82" i="154"/>
  <c r="D82" i="154"/>
  <c r="M81" i="154"/>
  <c r="D81" i="154"/>
  <c r="M80" i="154"/>
  <c r="D80" i="154"/>
  <c r="M79" i="154"/>
  <c r="D79" i="154"/>
  <c r="M78" i="154"/>
  <c r="D78" i="154"/>
  <c r="M77" i="154"/>
  <c r="D77" i="154"/>
  <c r="M76" i="154"/>
  <c r="D76" i="154"/>
  <c r="M75" i="154"/>
  <c r="D75" i="154"/>
  <c r="M74" i="154"/>
  <c r="D74" i="154"/>
  <c r="M73" i="154"/>
  <c r="D73" i="154"/>
  <c r="M72" i="154"/>
  <c r="D72" i="154"/>
  <c r="M71" i="154"/>
  <c r="D71" i="154"/>
  <c r="M70" i="154"/>
  <c r="D70" i="154"/>
  <c r="M69" i="154"/>
  <c r="D69" i="154"/>
  <c r="M68" i="154"/>
  <c r="D68" i="154"/>
  <c r="M67" i="154"/>
  <c r="D67" i="154"/>
  <c r="M66" i="154"/>
  <c r="D66" i="154"/>
  <c r="M65" i="154"/>
  <c r="D65" i="154"/>
  <c r="M64" i="154"/>
  <c r="D64" i="154"/>
  <c r="M63" i="154"/>
  <c r="D63" i="154"/>
  <c r="M62" i="154"/>
  <c r="D62" i="154"/>
  <c r="M54" i="154"/>
  <c r="D54" i="154"/>
  <c r="M53" i="154"/>
  <c r="D53" i="154"/>
  <c r="M52" i="154"/>
  <c r="D52" i="154"/>
  <c r="M51" i="154"/>
  <c r="D51" i="154"/>
  <c r="M50" i="154"/>
  <c r="D50" i="154"/>
  <c r="M49" i="154"/>
  <c r="D49" i="154"/>
  <c r="M48" i="154"/>
  <c r="D48" i="154"/>
  <c r="M47" i="154"/>
  <c r="D47" i="154"/>
  <c r="M46" i="154"/>
  <c r="D46" i="154"/>
  <c r="M45" i="154"/>
  <c r="D45" i="154"/>
  <c r="M44" i="154"/>
  <c r="D44" i="154"/>
  <c r="M37" i="154"/>
  <c r="D37" i="154"/>
  <c r="M36" i="154"/>
  <c r="D36" i="154"/>
  <c r="M35" i="154"/>
  <c r="D35" i="154"/>
  <c r="M34" i="154"/>
  <c r="D34" i="154"/>
  <c r="M33" i="154"/>
  <c r="D33" i="154"/>
  <c r="M32" i="154"/>
  <c r="D32" i="154"/>
  <c r="M31" i="154"/>
  <c r="D31" i="154"/>
  <c r="M30" i="154"/>
  <c r="D30" i="154"/>
  <c r="M29" i="154"/>
  <c r="D29" i="154"/>
  <c r="M28" i="154"/>
  <c r="D28" i="154"/>
  <c r="M27" i="154"/>
  <c r="D27" i="154"/>
  <c r="M26" i="154"/>
  <c r="D26" i="154"/>
  <c r="M25" i="154"/>
  <c r="D25" i="154"/>
  <c r="M24" i="154"/>
  <c r="D24" i="154"/>
  <c r="M23" i="154"/>
  <c r="D23" i="154"/>
  <c r="M22" i="154"/>
  <c r="D22" i="154"/>
  <c r="M21" i="154"/>
  <c r="D21" i="154"/>
  <c r="M20" i="154"/>
  <c r="D20" i="154"/>
  <c r="M19" i="154"/>
  <c r="D19" i="154"/>
  <c r="M18" i="154"/>
  <c r="G18" i="154"/>
  <c r="G19" i="154" s="1"/>
  <c r="G20" i="154" s="1"/>
  <c r="G21" i="154" s="1"/>
  <c r="G22" i="154" s="1"/>
  <c r="G23" i="154" s="1"/>
  <c r="G24" i="154" s="1"/>
  <c r="G25" i="154" s="1"/>
  <c r="G26" i="154" s="1"/>
  <c r="G27" i="154" s="1"/>
  <c r="G28" i="154" s="1"/>
  <c r="G29" i="154" s="1"/>
  <c r="G30" i="154" s="1"/>
  <c r="G31" i="154" s="1"/>
  <c r="G32" i="154" s="1"/>
  <c r="G33" i="154" s="1"/>
  <c r="G34" i="154" s="1"/>
  <c r="G35" i="154" s="1"/>
  <c r="G36" i="154" s="1"/>
  <c r="G37" i="154" s="1"/>
  <c r="G44" i="154" s="1"/>
  <c r="G45" i="154" s="1"/>
  <c r="G46" i="154" s="1"/>
  <c r="G47" i="154" s="1"/>
  <c r="G48" i="154" s="1"/>
  <c r="G49" i="154" s="1"/>
  <c r="G50" i="154" s="1"/>
  <c r="G51" i="154" s="1"/>
  <c r="G52" i="154" s="1"/>
  <c r="G53" i="154" s="1"/>
  <c r="G54" i="154" s="1"/>
  <c r="G62" i="154" s="1"/>
  <c r="G63" i="154" s="1"/>
  <c r="G64" i="154" s="1"/>
  <c r="G65" i="154" s="1"/>
  <c r="G66" i="154" s="1"/>
  <c r="G67" i="154" s="1"/>
  <c r="G68" i="154" s="1"/>
  <c r="G69" i="154" s="1"/>
  <c r="G70" i="154" s="1"/>
  <c r="G71" i="154" s="1"/>
  <c r="G72" i="154" s="1"/>
  <c r="G73" i="154" s="1"/>
  <c r="G74" i="154" s="1"/>
  <c r="G75" i="154" s="1"/>
  <c r="G76" i="154" s="1"/>
  <c r="G77" i="154" s="1"/>
  <c r="G78" i="154" s="1"/>
  <c r="G79" i="154" s="1"/>
  <c r="G80" i="154" s="1"/>
  <c r="G81" i="154" s="1"/>
  <c r="G82" i="154" s="1"/>
  <c r="G83" i="154" s="1"/>
  <c r="G84" i="154" s="1"/>
  <c r="G85" i="154" s="1"/>
  <c r="G91" i="154" s="1"/>
  <c r="G92" i="154" s="1"/>
  <c r="G93" i="154" s="1"/>
  <c r="G94" i="154" s="1"/>
  <c r="G95" i="154" s="1"/>
  <c r="G96" i="154" s="1"/>
  <c r="G97" i="154" s="1"/>
  <c r="G98" i="154" s="1"/>
  <c r="G99" i="154" s="1"/>
  <c r="G100" i="154" s="1"/>
  <c r="G101" i="154" s="1"/>
  <c r="G102" i="154" s="1"/>
  <c r="G103" i="154" s="1"/>
  <c r="G104" i="154" s="1"/>
  <c r="G105" i="154" s="1"/>
  <c r="G106" i="154" s="1"/>
  <c r="G107" i="154" s="1"/>
  <c r="G108" i="154" s="1"/>
  <c r="G109" i="154" s="1"/>
  <c r="G110" i="154" s="1"/>
  <c r="G111" i="154" s="1"/>
  <c r="G112" i="154" s="1"/>
  <c r="D18" i="154"/>
  <c r="M17" i="154"/>
  <c r="D17" i="154"/>
  <c r="M16" i="154"/>
  <c r="G16" i="154"/>
  <c r="G17" i="154" s="1"/>
  <c r="D16" i="154"/>
  <c r="M15" i="154"/>
  <c r="D15" i="154"/>
  <c r="D12" i="154"/>
  <c r="G127" i="154" l="1"/>
  <c r="G128" i="154" s="1"/>
  <c r="G129" i="154" s="1"/>
  <c r="G130" i="154" s="1"/>
  <c r="G131" i="154" s="1"/>
  <c r="G132" i="154" s="1"/>
  <c r="G133" i="154" s="1"/>
  <c r="G134" i="154" s="1"/>
  <c r="G135" i="154" s="1"/>
  <c r="G136" i="154" s="1"/>
  <c r="G137" i="154" s="1"/>
  <c r="G138" i="154" s="1"/>
  <c r="G139" i="154" s="1"/>
  <c r="G140" i="154" s="1"/>
  <c r="G141" i="154" s="1"/>
  <c r="G142" i="154" s="1"/>
  <c r="G149" i="154" s="1"/>
  <c r="G150" i="154" s="1"/>
  <c r="G151" i="154" s="1"/>
  <c r="G152" i="154" s="1"/>
  <c r="G153" i="154" s="1"/>
  <c r="G154" i="154" s="1"/>
  <c r="G155" i="154" s="1"/>
  <c r="G156" i="154" s="1"/>
  <c r="G157" i="154" s="1"/>
  <c r="G158" i="154" s="1"/>
  <c r="G159" i="154" s="1"/>
  <c r="G160" i="154" s="1"/>
  <c r="G161" i="154" s="1"/>
  <c r="G162" i="154" s="1"/>
  <c r="G163" i="154" s="1"/>
  <c r="G164" i="154" s="1"/>
  <c r="G165" i="154" s="1"/>
  <c r="G166" i="154" s="1"/>
  <c r="G167" i="154" s="1"/>
  <c r="G168" i="154" s="1"/>
  <c r="G169" i="154" s="1"/>
  <c r="G170" i="154" s="1"/>
  <c r="G171" i="154" s="1"/>
  <c r="G172" i="154" s="1"/>
  <c r="G173" i="154" s="1"/>
  <c r="G174" i="154" s="1"/>
  <c r="G175" i="154" s="1"/>
  <c r="G176" i="154" s="1"/>
  <c r="G177" i="154" s="1"/>
  <c r="G178" i="154" s="1"/>
  <c r="G179" i="154" s="1"/>
  <c r="G180" i="154" s="1"/>
  <c r="G181" i="154" s="1"/>
  <c r="G182" i="154" s="1"/>
  <c r="G183" i="154" s="1"/>
  <c r="G184" i="154" s="1"/>
  <c r="G185" i="154" s="1"/>
  <c r="G186" i="154" s="1"/>
  <c r="G187" i="154" s="1"/>
  <c r="G188" i="154" s="1"/>
  <c r="G189" i="154" s="1"/>
  <c r="G190" i="154" s="1"/>
  <c r="G191" i="154" s="1"/>
  <c r="G192" i="154" s="1"/>
  <c r="G193" i="154" s="1"/>
  <c r="G194" i="154" s="1"/>
  <c r="G195" i="154" s="1"/>
  <c r="G196" i="154" s="1"/>
  <c r="G197" i="154" s="1"/>
  <c r="G198" i="154" s="1"/>
  <c r="G199" i="154" s="1"/>
  <c r="G200" i="154" s="1"/>
  <c r="G201" i="154" s="1"/>
  <c r="G208" i="154" s="1"/>
  <c r="G209" i="154" s="1"/>
  <c r="G210" i="154" s="1"/>
  <c r="G211" i="154" s="1"/>
  <c r="G212" i="154" s="1"/>
  <c r="G213" i="154" s="1"/>
  <c r="G214" i="154" s="1"/>
  <c r="G215" i="154" s="1"/>
  <c r="G216" i="154" s="1"/>
  <c r="G224" i="154" s="1"/>
  <c r="G225" i="154" s="1"/>
  <c r="G226" i="154" s="1"/>
  <c r="G227" i="154" s="1"/>
  <c r="G228" i="154" s="1"/>
  <c r="G229" i="154" s="1"/>
  <c r="G230" i="154" s="1"/>
  <c r="G231" i="154" s="1"/>
  <c r="G232" i="154" s="1"/>
  <c r="G233" i="154" s="1"/>
  <c r="G234" i="154" s="1"/>
  <c r="G235" i="154" s="1"/>
  <c r="G236" i="154" s="1"/>
  <c r="G237" i="154" s="1"/>
  <c r="G238" i="154" s="1"/>
  <c r="G239" i="154" s="1"/>
  <c r="G240" i="154" s="1"/>
  <c r="G241" i="154" s="1"/>
  <c r="G242" i="154" s="1"/>
  <c r="G243" i="154" s="1"/>
  <c r="G244" i="154" s="1"/>
  <c r="G245" i="154" s="1"/>
  <c r="G246" i="154" s="1"/>
  <c r="G247" i="154" s="1"/>
  <c r="G248" i="154" s="1"/>
  <c r="G249" i="154" s="1"/>
  <c r="G250" i="154" s="1"/>
  <c r="G251" i="154" s="1"/>
  <c r="G252" i="154" s="1"/>
  <c r="G253" i="154" s="1"/>
  <c r="G254" i="154" s="1"/>
  <c r="G255" i="154" s="1"/>
  <c r="G256" i="154" s="1"/>
  <c r="G257" i="154" s="1"/>
  <c r="G258" i="154" s="1"/>
  <c r="G266" i="154" s="1"/>
  <c r="G267" i="154" s="1"/>
  <c r="G268" i="154" s="1"/>
  <c r="G269" i="154" s="1"/>
  <c r="G270" i="154" s="1"/>
  <c r="G271" i="154" s="1"/>
  <c r="G272" i="154" s="1"/>
  <c r="G273" i="154" s="1"/>
  <c r="G274" i="154" s="1"/>
  <c r="G275" i="154" s="1"/>
  <c r="G276" i="154" s="1"/>
  <c r="G277" i="154" s="1"/>
  <c r="G278" i="154" s="1"/>
  <c r="G279" i="154" s="1"/>
  <c r="G280" i="154" s="1"/>
  <c r="G281" i="154" s="1"/>
  <c r="G282" i="154" s="1"/>
  <c r="G283" i="154" s="1"/>
  <c r="G284" i="154" s="1"/>
  <c r="G285" i="154" s="1"/>
  <c r="G286" i="154" s="1"/>
  <c r="G287" i="154" s="1"/>
  <c r="G288" i="154" s="1"/>
  <c r="G289" i="154" s="1"/>
  <c r="G290" i="154" s="1"/>
  <c r="G291" i="154" s="1"/>
  <c r="G292" i="154" s="1"/>
  <c r="G293" i="154" s="1"/>
  <c r="G294" i="154" s="1"/>
  <c r="G295" i="154" s="1"/>
  <c r="G296" i="154" s="1"/>
  <c r="G297" i="154" s="1"/>
  <c r="G298" i="154" s="1"/>
  <c r="G299" i="154" s="1"/>
  <c r="G300" i="154" s="1"/>
  <c r="G301" i="154" s="1"/>
  <c r="G302" i="154" s="1"/>
  <c r="G303" i="154" s="1"/>
  <c r="G304" i="154" s="1"/>
  <c r="G305" i="154" s="1"/>
  <c r="G306" i="154" s="1"/>
  <c r="G307" i="154" s="1"/>
  <c r="G113" i="154"/>
  <c r="G114" i="154" s="1"/>
  <c r="G115" i="154" s="1"/>
  <c r="G116" i="154" s="1"/>
  <c r="G117" i="154" s="1"/>
  <c r="G118" i="154" s="1"/>
  <c r="G119" i="154" s="1"/>
  <c r="G120" i="154" s="1"/>
  <c r="O2" i="154"/>
  <c r="J87" i="154"/>
  <c r="D261" i="154"/>
  <c r="J261" i="154"/>
  <c r="D313" i="154"/>
  <c r="D219" i="154"/>
  <c r="D319" i="154" s="1"/>
  <c r="J312" i="154"/>
  <c r="J39" i="154"/>
  <c r="J56" i="154"/>
  <c r="M29" i="153"/>
  <c r="J20" i="153"/>
  <c r="C68" i="152"/>
  <c r="I67" i="152"/>
  <c r="L61" i="152"/>
  <c r="C61" i="152"/>
  <c r="L60" i="152"/>
  <c r="C60" i="152"/>
  <c r="L59" i="152"/>
  <c r="C59" i="152"/>
  <c r="L58" i="152"/>
  <c r="C58" i="152"/>
  <c r="C53" i="152"/>
  <c r="L50" i="152"/>
  <c r="I53" i="152" s="1"/>
  <c r="L49" i="152"/>
  <c r="L48" i="152"/>
  <c r="L47" i="152"/>
  <c r="L39" i="152"/>
  <c r="I41" i="152" s="1"/>
  <c r="C39" i="152"/>
  <c r="L32" i="152"/>
  <c r="C32" i="152"/>
  <c r="L31" i="152"/>
  <c r="C31" i="152"/>
  <c r="L29" i="152"/>
  <c r="C29" i="152"/>
  <c r="L28" i="152"/>
  <c r="C28" i="152"/>
  <c r="L27" i="152"/>
  <c r="C27" i="152"/>
  <c r="L26" i="152"/>
  <c r="C26" i="152"/>
  <c r="L25" i="152"/>
  <c r="C25" i="152"/>
  <c r="L23" i="152"/>
  <c r="C23" i="152"/>
  <c r="L22" i="152"/>
  <c r="L21" i="152"/>
  <c r="L20" i="152"/>
  <c r="C20" i="152"/>
  <c r="L19" i="152"/>
  <c r="C19" i="152"/>
  <c r="L17" i="152"/>
  <c r="I34" i="152" s="1"/>
  <c r="F17" i="152"/>
  <c r="F19" i="152" s="1"/>
  <c r="F20" i="152" s="1"/>
  <c r="C17" i="152"/>
  <c r="C42" i="152" s="1"/>
  <c r="C74" i="152" s="1"/>
  <c r="L15" i="152"/>
  <c r="F15" i="152"/>
  <c r="C15" i="152"/>
  <c r="L14" i="152"/>
  <c r="C14" i="152"/>
  <c r="F23" i="152" l="1"/>
  <c r="F25" i="152" s="1"/>
  <c r="F26" i="152" s="1"/>
  <c r="F27" i="152" s="1"/>
  <c r="F28" i="152" s="1"/>
  <c r="F29" i="152" s="1"/>
  <c r="F31" i="152" s="1"/>
  <c r="F32" i="152" s="1"/>
  <c r="F39" i="152" s="1"/>
  <c r="F47" i="152" s="1"/>
  <c r="F48" i="152" s="1"/>
  <c r="F49" i="152" s="1"/>
  <c r="F50" i="152" s="1"/>
  <c r="F58" i="152" s="1"/>
  <c r="F59" i="152" s="1"/>
  <c r="F60" i="152" s="1"/>
  <c r="F61" i="152" s="1"/>
  <c r="F21" i="152"/>
  <c r="F22" i="152" s="1"/>
  <c r="N2" i="152"/>
  <c r="C23" i="151"/>
  <c r="C30" i="151" s="1"/>
  <c r="L18" i="151"/>
  <c r="L17" i="151"/>
  <c r="L16" i="151"/>
  <c r="L15" i="151"/>
  <c r="L14" i="151"/>
  <c r="I20" i="151" s="1"/>
  <c r="F14" i="151"/>
  <c r="F15" i="151" s="1"/>
  <c r="F16" i="151" s="1"/>
  <c r="F17" i="151" s="1"/>
  <c r="F18" i="151" s="1"/>
  <c r="L13" i="151"/>
  <c r="F13" i="151"/>
  <c r="L12" i="151"/>
  <c r="N2" i="151" l="1"/>
  <c r="H122" i="150"/>
  <c r="H121" i="150"/>
  <c r="H120" i="150"/>
  <c r="H119" i="150"/>
  <c r="H118" i="150"/>
  <c r="H117" i="150"/>
  <c r="H116" i="150"/>
  <c r="H115" i="150"/>
  <c r="H114" i="150"/>
  <c r="H113" i="150"/>
  <c r="H112" i="150"/>
  <c r="H111" i="150"/>
  <c r="H110" i="150"/>
  <c r="H109" i="150"/>
  <c r="H108" i="150"/>
  <c r="H107" i="150"/>
  <c r="H106" i="150"/>
  <c r="H105" i="150"/>
  <c r="H104" i="150"/>
  <c r="H103" i="150"/>
  <c r="H102" i="150"/>
  <c r="H101" i="150"/>
  <c r="H100" i="150"/>
  <c r="H99" i="150"/>
  <c r="H98" i="150"/>
  <c r="H97" i="150"/>
  <c r="H96" i="150"/>
  <c r="H95" i="150"/>
  <c r="H94" i="150"/>
  <c r="H93" i="150"/>
  <c r="H92" i="150"/>
  <c r="H91" i="150"/>
  <c r="H90" i="150"/>
  <c r="H89" i="150"/>
  <c r="H88" i="150"/>
  <c r="H87" i="150"/>
  <c r="H86" i="150"/>
  <c r="H85" i="150"/>
  <c r="H84" i="150"/>
  <c r="H83" i="150"/>
  <c r="H82" i="150"/>
  <c r="H81" i="150"/>
  <c r="H80" i="150"/>
  <c r="H79" i="150"/>
  <c r="H78" i="150"/>
  <c r="H77" i="150"/>
  <c r="H76" i="150"/>
  <c r="H75" i="150"/>
  <c r="H74" i="150"/>
  <c r="H73" i="150"/>
  <c r="H72" i="150"/>
  <c r="H71" i="150"/>
  <c r="H70" i="150"/>
  <c r="H69" i="150"/>
  <c r="H68" i="150"/>
  <c r="H67" i="150"/>
  <c r="H66" i="150"/>
  <c r="H65" i="150"/>
  <c r="H64" i="150"/>
  <c r="H63" i="150"/>
  <c r="H62" i="150"/>
  <c r="H61" i="150"/>
  <c r="H60" i="150"/>
  <c r="H59" i="150"/>
  <c r="H58" i="150"/>
  <c r="H57" i="150"/>
  <c r="H56" i="150"/>
  <c r="H55" i="150"/>
  <c r="H54" i="150"/>
  <c r="H53" i="150"/>
  <c r="H52" i="150"/>
  <c r="H51" i="150"/>
  <c r="H50" i="150"/>
  <c r="H49" i="150"/>
  <c r="H48" i="150"/>
  <c r="H47" i="150"/>
  <c r="H46" i="150"/>
  <c r="H45" i="150"/>
  <c r="H44" i="150"/>
  <c r="H43" i="150"/>
  <c r="H42" i="150"/>
  <c r="H41" i="150"/>
  <c r="H40" i="150"/>
  <c r="H39" i="150"/>
  <c r="H38" i="150"/>
  <c r="H37" i="150"/>
  <c r="H36" i="150"/>
  <c r="H35" i="150"/>
  <c r="H34" i="150"/>
  <c r="H33" i="150"/>
  <c r="H32" i="150"/>
  <c r="H31" i="150"/>
  <c r="H30" i="150"/>
  <c r="H29" i="150"/>
  <c r="H28" i="150"/>
  <c r="H27" i="150"/>
  <c r="H26" i="150"/>
  <c r="H25" i="150"/>
  <c r="H24" i="150"/>
  <c r="H23" i="150"/>
  <c r="H22" i="150"/>
  <c r="H21" i="150"/>
  <c r="H20" i="150"/>
  <c r="H19" i="150"/>
  <c r="H18" i="150"/>
  <c r="H17" i="150"/>
  <c r="H16" i="150"/>
  <c r="H15" i="150"/>
  <c r="H14" i="150"/>
  <c r="H13" i="150"/>
  <c r="H12" i="150"/>
  <c r="H11" i="150"/>
  <c r="H10" i="150"/>
  <c r="H39" i="149"/>
  <c r="H38" i="149"/>
  <c r="H37" i="149"/>
  <c r="H36" i="149"/>
  <c r="H35" i="149"/>
  <c r="H34" i="149"/>
  <c r="H33" i="149"/>
  <c r="H32" i="149"/>
  <c r="H31" i="149"/>
  <c r="H30" i="149"/>
  <c r="H29" i="149"/>
  <c r="H28" i="149"/>
  <c r="H27" i="149"/>
  <c r="H26" i="149"/>
  <c r="H25" i="149"/>
  <c r="H24" i="149"/>
  <c r="H23" i="149"/>
  <c r="H22" i="149"/>
  <c r="H21" i="149"/>
  <c r="H20" i="149"/>
  <c r="H19" i="149"/>
  <c r="H18" i="149"/>
  <c r="H17" i="149"/>
  <c r="H16" i="149"/>
  <c r="H15" i="149"/>
  <c r="H14" i="149"/>
  <c r="H13" i="149"/>
  <c r="H12" i="149"/>
  <c r="H11" i="149"/>
  <c r="J2" i="149" s="1"/>
  <c r="H10" i="149"/>
  <c r="H9" i="149"/>
  <c r="H12" i="148"/>
  <c r="H11" i="148"/>
  <c r="H10" i="148"/>
  <c r="H9" i="148"/>
  <c r="J2" i="148"/>
  <c r="H20" i="146"/>
  <c r="H19" i="146"/>
  <c r="H18" i="146"/>
  <c r="H17" i="146"/>
  <c r="H16" i="146"/>
  <c r="H15" i="146"/>
  <c r="H14" i="146"/>
  <c r="H13" i="146"/>
  <c r="H12" i="146"/>
  <c r="H11" i="146"/>
  <c r="H10" i="146"/>
  <c r="J2" i="146" s="1"/>
  <c r="H18" i="145"/>
  <c r="H17" i="145"/>
  <c r="H16" i="145"/>
  <c r="H15" i="145"/>
  <c r="H14" i="145"/>
  <c r="H13" i="145"/>
  <c r="H12" i="145"/>
  <c r="H11" i="145"/>
  <c r="H10" i="145"/>
  <c r="H9" i="145"/>
  <c r="J2" i="145"/>
  <c r="H57" i="143"/>
  <c r="H56" i="143"/>
  <c r="H55" i="143"/>
  <c r="H54" i="143"/>
  <c r="H53" i="143"/>
  <c r="H52" i="143"/>
  <c r="H51" i="143"/>
  <c r="H50" i="143"/>
  <c r="H49" i="143"/>
  <c r="H48" i="143"/>
  <c r="H47" i="143"/>
  <c r="H46" i="143"/>
  <c r="H45" i="143"/>
  <c r="H44" i="143"/>
  <c r="H43" i="143"/>
  <c r="H41" i="143"/>
  <c r="H40" i="143"/>
  <c r="H39" i="143"/>
  <c r="H38" i="143"/>
  <c r="H37" i="143"/>
  <c r="H36" i="143"/>
  <c r="H35" i="143"/>
  <c r="H34" i="143"/>
  <c r="H33" i="143"/>
  <c r="H32" i="143"/>
  <c r="H31" i="143"/>
  <c r="H30" i="143"/>
  <c r="H29" i="143"/>
  <c r="H28" i="143"/>
  <c r="H27" i="143"/>
  <c r="H26" i="143"/>
  <c r="H25" i="143"/>
  <c r="H24" i="143"/>
  <c r="J2" i="143" s="1"/>
  <c r="H23" i="143"/>
  <c r="H22" i="143"/>
  <c r="H21" i="143"/>
  <c r="H20" i="143"/>
  <c r="H19" i="143"/>
  <c r="H18" i="143"/>
  <c r="H17" i="143"/>
  <c r="H16" i="143"/>
  <c r="H15" i="143"/>
  <c r="H14" i="143"/>
  <c r="H13" i="143"/>
  <c r="H12" i="143"/>
  <c r="H11" i="143"/>
  <c r="H10" i="143"/>
  <c r="H24" i="142"/>
  <c r="H23" i="142"/>
  <c r="H22" i="142"/>
  <c r="H21" i="142"/>
  <c r="H20" i="142"/>
  <c r="H19" i="142"/>
  <c r="H18" i="142"/>
  <c r="H17" i="142"/>
  <c r="H16" i="142"/>
  <c r="H15" i="142"/>
  <c r="H14" i="142"/>
  <c r="H13" i="142"/>
  <c r="H12" i="142"/>
  <c r="H11" i="142"/>
  <c r="H10" i="142"/>
  <c r="H9" i="142"/>
  <c r="J2" i="142"/>
  <c r="H34" i="141"/>
  <c r="H33" i="141"/>
  <c r="H32" i="141"/>
  <c r="H31" i="141"/>
  <c r="H30" i="141"/>
  <c r="H29" i="141"/>
  <c r="H28" i="141"/>
  <c r="H27" i="141"/>
  <c r="H26" i="141"/>
  <c r="H25" i="141"/>
  <c r="H24" i="141"/>
  <c r="H23" i="141"/>
  <c r="H22" i="141"/>
  <c r="H21" i="141"/>
  <c r="H20" i="141"/>
  <c r="H19" i="141"/>
  <c r="J2" i="141" s="1"/>
  <c r="H18" i="141"/>
  <c r="H17" i="141"/>
  <c r="H16" i="141"/>
  <c r="H15" i="141"/>
  <c r="H14" i="141"/>
  <c r="H13" i="141"/>
  <c r="H12" i="141"/>
  <c r="H11" i="141"/>
  <c r="H10" i="141"/>
  <c r="H9" i="141"/>
  <c r="H60" i="140"/>
  <c r="H59" i="140"/>
  <c r="H58" i="140"/>
  <c r="H57" i="140"/>
  <c r="H56" i="140"/>
  <c r="H55" i="140"/>
  <c r="H54" i="140"/>
  <c r="H53" i="140"/>
  <c r="H52" i="140"/>
  <c r="H51" i="140"/>
  <c r="H50" i="140"/>
  <c r="H49" i="140"/>
  <c r="H48" i="140"/>
  <c r="H47" i="140"/>
  <c r="H46" i="140"/>
  <c r="H45" i="140"/>
  <c r="H44" i="140"/>
  <c r="H43" i="140"/>
  <c r="H42" i="140"/>
  <c r="H41" i="140"/>
  <c r="H40" i="140"/>
  <c r="H39" i="140"/>
  <c r="H38" i="140"/>
  <c r="H37" i="140"/>
  <c r="H36" i="140"/>
  <c r="H35" i="140"/>
  <c r="H34" i="140"/>
  <c r="H33" i="140"/>
  <c r="H32" i="140"/>
  <c r="H31" i="140"/>
  <c r="H30" i="140"/>
  <c r="H29" i="140"/>
  <c r="H28" i="140"/>
  <c r="H27" i="140"/>
  <c r="H26" i="140"/>
  <c r="H25" i="140"/>
  <c r="H24" i="140"/>
  <c r="J2" i="140" s="1"/>
  <c r="H23" i="140"/>
  <c r="H22" i="140"/>
  <c r="H21" i="140"/>
  <c r="H20" i="140"/>
  <c r="H19" i="140"/>
  <c r="H18" i="140"/>
  <c r="H17" i="140"/>
  <c r="H16" i="140"/>
  <c r="H15" i="140"/>
  <c r="H13" i="140"/>
  <c r="H12" i="140"/>
  <c r="H11" i="140"/>
  <c r="H10" i="140"/>
  <c r="H9" i="140"/>
  <c r="J235" i="139"/>
  <c r="J234" i="139"/>
  <c r="J233" i="139"/>
  <c r="J226" i="139"/>
  <c r="J225" i="139"/>
  <c r="J224" i="139"/>
  <c r="J223" i="139"/>
  <c r="J222" i="139"/>
  <c r="C222" i="139"/>
  <c r="J221" i="139"/>
  <c r="C221" i="139"/>
  <c r="J220" i="139"/>
  <c r="C220" i="139"/>
  <c r="J219" i="139"/>
  <c r="J218" i="139"/>
  <c r="C218" i="139"/>
  <c r="J217" i="139"/>
  <c r="C217" i="139"/>
  <c r="J216" i="139"/>
  <c r="C216" i="139"/>
  <c r="J215" i="139"/>
  <c r="J214" i="139"/>
  <c r="J213" i="139"/>
  <c r="C213" i="139"/>
  <c r="J212" i="139"/>
  <c r="C212" i="139"/>
  <c r="J211" i="139"/>
  <c r="J202" i="139"/>
  <c r="J201" i="139"/>
  <c r="J200" i="139"/>
  <c r="J199" i="139"/>
  <c r="J198" i="139"/>
  <c r="J197" i="139"/>
  <c r="J196" i="139"/>
  <c r="J195" i="139"/>
  <c r="J194" i="139"/>
  <c r="J193" i="139"/>
  <c r="J192" i="139"/>
  <c r="J191" i="139"/>
  <c r="J190" i="139"/>
  <c r="J189" i="139"/>
  <c r="J188" i="139"/>
  <c r="J187" i="139"/>
  <c r="J186" i="139"/>
  <c r="J185" i="139"/>
  <c r="J184" i="139"/>
  <c r="J183" i="139"/>
  <c r="J182" i="139"/>
  <c r="J181" i="139"/>
  <c r="J180" i="139"/>
  <c r="J179" i="139"/>
  <c r="J178" i="139"/>
  <c r="J177" i="139"/>
  <c r="J176" i="139"/>
  <c r="J175" i="139"/>
  <c r="J168" i="139"/>
  <c r="J167" i="139"/>
  <c r="J166" i="139"/>
  <c r="J165" i="139"/>
  <c r="J164" i="139"/>
  <c r="J163" i="139"/>
  <c r="J162" i="139"/>
  <c r="J161" i="139"/>
  <c r="J160" i="139"/>
  <c r="J159" i="139"/>
  <c r="J158" i="139"/>
  <c r="J157" i="139"/>
  <c r="J156" i="139"/>
  <c r="J155" i="139"/>
  <c r="J154" i="139"/>
  <c r="J153" i="139"/>
  <c r="J152" i="139"/>
  <c r="J151" i="139"/>
  <c r="J150" i="139"/>
  <c r="J149" i="139"/>
  <c r="J148" i="139"/>
  <c r="J147" i="139"/>
  <c r="J146" i="139"/>
  <c r="J145" i="139"/>
  <c r="J144" i="139"/>
  <c r="J143" i="139"/>
  <c r="J142" i="139"/>
  <c r="J141" i="139"/>
  <c r="J140" i="139"/>
  <c r="J139" i="139"/>
  <c r="J138" i="139"/>
  <c r="J137" i="139"/>
  <c r="J136" i="139"/>
  <c r="J135" i="139"/>
  <c r="J134" i="139"/>
  <c r="J133" i="139"/>
  <c r="J132" i="139"/>
  <c r="J131" i="139"/>
  <c r="J130" i="139"/>
  <c r="J129" i="139"/>
  <c r="J128" i="139"/>
  <c r="J127" i="139"/>
  <c r="J126" i="139"/>
  <c r="J125" i="139"/>
  <c r="J124" i="139"/>
  <c r="J123" i="139"/>
  <c r="J122" i="139"/>
  <c r="J121" i="139"/>
  <c r="J112" i="139"/>
  <c r="J111" i="139"/>
  <c r="J110" i="139"/>
  <c r="J109" i="139"/>
  <c r="J108" i="139"/>
  <c r="J107" i="139"/>
  <c r="J106" i="139"/>
  <c r="J105" i="139"/>
  <c r="J104" i="139"/>
  <c r="J103" i="139"/>
  <c r="J102" i="139"/>
  <c r="J101" i="139"/>
  <c r="J100" i="139"/>
  <c r="J99" i="139"/>
  <c r="J98" i="139"/>
  <c r="J90" i="139"/>
  <c r="J89" i="139"/>
  <c r="J88" i="139"/>
  <c r="J87" i="139"/>
  <c r="J86" i="139"/>
  <c r="J85" i="139"/>
  <c r="J84" i="139"/>
  <c r="J83" i="139"/>
  <c r="J82" i="139"/>
  <c r="G92" i="139" s="1"/>
  <c r="J74" i="139"/>
  <c r="J73" i="139"/>
  <c r="J72" i="139"/>
  <c r="J71" i="139"/>
  <c r="J70" i="139"/>
  <c r="J69" i="139"/>
  <c r="J68" i="139"/>
  <c r="J67" i="139"/>
  <c r="J66" i="139"/>
  <c r="J65" i="139"/>
  <c r="J64" i="139"/>
  <c r="J63" i="139"/>
  <c r="J62" i="139"/>
  <c r="J61" i="139"/>
  <c r="J60" i="139"/>
  <c r="J59" i="139"/>
  <c r="J58" i="139"/>
  <c r="J57" i="139"/>
  <c r="J56" i="139"/>
  <c r="J55" i="139"/>
  <c r="J54" i="139"/>
  <c r="J53" i="139"/>
  <c r="J52" i="139"/>
  <c r="J51" i="139"/>
  <c r="J50" i="139"/>
  <c r="J49" i="139"/>
  <c r="J48" i="139"/>
  <c r="J47" i="139"/>
  <c r="J46" i="139"/>
  <c r="J45" i="139"/>
  <c r="J44" i="139"/>
  <c r="J43" i="139"/>
  <c r="J42" i="139"/>
  <c r="J41" i="139"/>
  <c r="J40" i="139"/>
  <c r="J39" i="139"/>
  <c r="J38" i="139"/>
  <c r="J37" i="139"/>
  <c r="J36" i="139"/>
  <c r="J35" i="139"/>
  <c r="J34" i="139"/>
  <c r="J33" i="139"/>
  <c r="J32" i="139"/>
  <c r="J31" i="139"/>
  <c r="J30" i="139"/>
  <c r="J29" i="139"/>
  <c r="J28" i="139"/>
  <c r="J27" i="139"/>
  <c r="J26" i="139"/>
  <c r="J25" i="139"/>
  <c r="J24" i="139"/>
  <c r="J23" i="139"/>
  <c r="J22" i="139"/>
  <c r="J21" i="139"/>
  <c r="J20" i="139"/>
  <c r="J19" i="139"/>
  <c r="J18" i="139"/>
  <c r="J17" i="139"/>
  <c r="J16" i="139"/>
  <c r="J15" i="139"/>
  <c r="J14" i="139"/>
  <c r="J13" i="139"/>
  <c r="D13" i="139"/>
  <c r="D14" i="139" s="1"/>
  <c r="D15" i="139" s="1"/>
  <c r="D16" i="139" s="1"/>
  <c r="D17" i="139" s="1"/>
  <c r="D18" i="139" s="1"/>
  <c r="D19" i="139" s="1"/>
  <c r="D20" i="139" s="1"/>
  <c r="D21" i="139" s="1"/>
  <c r="D22" i="139" s="1"/>
  <c r="D23" i="139" s="1"/>
  <c r="D24" i="139" s="1"/>
  <c r="D25" i="139" s="1"/>
  <c r="D26" i="139" s="1"/>
  <c r="D27" i="139" s="1"/>
  <c r="D28" i="139" s="1"/>
  <c r="D29" i="139" s="1"/>
  <c r="D30" i="139" s="1"/>
  <c r="D31" i="139" s="1"/>
  <c r="D32" i="139" s="1"/>
  <c r="D33" i="139" s="1"/>
  <c r="D34" i="139" s="1"/>
  <c r="D35" i="139" s="1"/>
  <c r="D36" i="139" s="1"/>
  <c r="D37" i="139" s="1"/>
  <c r="D38" i="139" s="1"/>
  <c r="D39" i="139" s="1"/>
  <c r="D40" i="139" s="1"/>
  <c r="D41" i="139" s="1"/>
  <c r="D42" i="139" s="1"/>
  <c r="D43" i="139" s="1"/>
  <c r="D44" i="139" s="1"/>
  <c r="D45" i="139" s="1"/>
  <c r="D46" i="139" s="1"/>
  <c r="D47" i="139" s="1"/>
  <c r="D48" i="139" s="1"/>
  <c r="D49" i="139" s="1"/>
  <c r="D50" i="139" s="1"/>
  <c r="D51" i="139" s="1"/>
  <c r="D52" i="139" s="1"/>
  <c r="D53" i="139" s="1"/>
  <c r="D54" i="139" s="1"/>
  <c r="D55" i="139" s="1"/>
  <c r="D56" i="139" s="1"/>
  <c r="D57" i="139" s="1"/>
  <c r="D58" i="139" s="1"/>
  <c r="D59" i="139" s="1"/>
  <c r="D60" i="139" s="1"/>
  <c r="D61" i="139" s="1"/>
  <c r="D62" i="139" s="1"/>
  <c r="D63" i="139" s="1"/>
  <c r="D64" i="139" s="1"/>
  <c r="D65" i="139" s="1"/>
  <c r="D66" i="139" s="1"/>
  <c r="D67" i="139" s="1"/>
  <c r="D68" i="139" s="1"/>
  <c r="D69" i="139" s="1"/>
  <c r="D70" i="139" s="1"/>
  <c r="D71" i="139" s="1"/>
  <c r="D72" i="139" s="1"/>
  <c r="D73" i="139" s="1"/>
  <c r="D74" i="139" s="1"/>
  <c r="D82" i="139" s="1"/>
  <c r="D83" i="139" s="1"/>
  <c r="D84" i="139" s="1"/>
  <c r="D85" i="139" s="1"/>
  <c r="D86" i="139" s="1"/>
  <c r="D87" i="139" s="1"/>
  <c r="D88" i="139" s="1"/>
  <c r="D89" i="139" s="1"/>
  <c r="D90" i="139" s="1"/>
  <c r="D98" i="139" s="1"/>
  <c r="D99" i="139" s="1"/>
  <c r="D100" i="139" s="1"/>
  <c r="D101" i="139" s="1"/>
  <c r="D102" i="139" s="1"/>
  <c r="D103" i="139" s="1"/>
  <c r="D104" i="139" s="1"/>
  <c r="D105" i="139" s="1"/>
  <c r="D106" i="139" s="1"/>
  <c r="D107" i="139" s="1"/>
  <c r="D108" i="139" s="1"/>
  <c r="D109" i="139" s="1"/>
  <c r="D110" i="139" s="1"/>
  <c r="D111" i="139" s="1"/>
  <c r="D112" i="139" s="1"/>
  <c r="D121" i="139" s="1"/>
  <c r="D122" i="139" s="1"/>
  <c r="D123" i="139" s="1"/>
  <c r="D124" i="139" s="1"/>
  <c r="D125" i="139" s="1"/>
  <c r="D126" i="139" s="1"/>
  <c r="D127" i="139" s="1"/>
  <c r="D128" i="139" s="1"/>
  <c r="D129" i="139" s="1"/>
  <c r="D130" i="139" s="1"/>
  <c r="D131" i="139" s="1"/>
  <c r="D132" i="139" s="1"/>
  <c r="D133" i="139" s="1"/>
  <c r="D134" i="139" s="1"/>
  <c r="D135" i="139" s="1"/>
  <c r="D136" i="139" s="1"/>
  <c r="D137" i="139" s="1"/>
  <c r="D138" i="139" s="1"/>
  <c r="D139" i="139" s="1"/>
  <c r="D140" i="139" s="1"/>
  <c r="D141" i="139" s="1"/>
  <c r="D142" i="139" s="1"/>
  <c r="D143" i="139" s="1"/>
  <c r="D144" i="139" s="1"/>
  <c r="D145" i="139" s="1"/>
  <c r="D146" i="139" s="1"/>
  <c r="D147" i="139" s="1"/>
  <c r="D148" i="139" s="1"/>
  <c r="D149" i="139" s="1"/>
  <c r="D150" i="139" s="1"/>
  <c r="D151" i="139" s="1"/>
  <c r="D152" i="139" s="1"/>
  <c r="D153" i="139" s="1"/>
  <c r="D154" i="139" s="1"/>
  <c r="D155" i="139" s="1"/>
  <c r="D156" i="139" s="1"/>
  <c r="D157" i="139" s="1"/>
  <c r="D158" i="139" s="1"/>
  <c r="D159" i="139" s="1"/>
  <c r="D160" i="139" s="1"/>
  <c r="D161" i="139" s="1"/>
  <c r="D162" i="139" s="1"/>
  <c r="D163" i="139" s="1"/>
  <c r="D164" i="139" s="1"/>
  <c r="D165" i="139" s="1"/>
  <c r="D166" i="139" s="1"/>
  <c r="J12" i="139"/>
  <c r="D175" i="139" l="1"/>
  <c r="D176" i="139" s="1"/>
  <c r="D177" i="139" s="1"/>
  <c r="D178" i="139" s="1"/>
  <c r="D179" i="139" s="1"/>
  <c r="D180" i="139" s="1"/>
  <c r="D181" i="139" s="1"/>
  <c r="D182" i="139" s="1"/>
  <c r="D183" i="139" s="1"/>
  <c r="D184" i="139" s="1"/>
  <c r="D185" i="139" s="1"/>
  <c r="D186" i="139" s="1"/>
  <c r="D187" i="139" s="1"/>
  <c r="D188" i="139" s="1"/>
  <c r="D189" i="139" s="1"/>
  <c r="D190" i="139" s="1"/>
  <c r="D191" i="139" s="1"/>
  <c r="D192" i="139" s="1"/>
  <c r="D193" i="139" s="1"/>
  <c r="D194" i="139" s="1"/>
  <c r="D195" i="139" s="1"/>
  <c r="D196" i="139" s="1"/>
  <c r="D197" i="139" s="1"/>
  <c r="D198" i="139" s="1"/>
  <c r="D199" i="139" s="1"/>
  <c r="D200" i="139" s="1"/>
  <c r="D201" i="139" s="1"/>
  <c r="D202" i="139" s="1"/>
  <c r="D211" i="139" s="1"/>
  <c r="D212" i="139" s="1"/>
  <c r="D213" i="139" s="1"/>
  <c r="D214" i="139" s="1"/>
  <c r="D215" i="139" s="1"/>
  <c r="D216" i="139" s="1"/>
  <c r="D217" i="139" s="1"/>
  <c r="D218" i="139" s="1"/>
  <c r="D219" i="139" s="1"/>
  <c r="D220" i="139" s="1"/>
  <c r="D221" i="139" s="1"/>
  <c r="D222" i="139" s="1"/>
  <c r="D223" i="139" s="1"/>
  <c r="D224" i="139" s="1"/>
  <c r="D225" i="139" s="1"/>
  <c r="D226" i="139" s="1"/>
  <c r="D167" i="139"/>
  <c r="D168" i="139" s="1"/>
  <c r="J2" i="150"/>
  <c r="G170" i="139"/>
  <c r="G115" i="139"/>
  <c r="G228" i="139"/>
  <c r="L2" i="139"/>
  <c r="G77" i="139"/>
  <c r="G205" i="139"/>
  <c r="J44" i="138"/>
  <c r="J43" i="138"/>
  <c r="J42" i="138"/>
  <c r="J35" i="138"/>
  <c r="G37" i="138" s="1"/>
  <c r="C35" i="138"/>
  <c r="J34" i="138"/>
  <c r="J33" i="138"/>
  <c r="J32" i="138"/>
  <c r="J31" i="138"/>
  <c r="J24" i="138"/>
  <c r="J23" i="138"/>
  <c r="G26" i="138" s="1"/>
  <c r="J16" i="138"/>
  <c r="L2" i="138" s="1"/>
  <c r="J15" i="138"/>
  <c r="J14" i="138"/>
  <c r="J13" i="138"/>
  <c r="J12" i="138"/>
  <c r="D12" i="138"/>
  <c r="D13" i="138" s="1"/>
  <c r="D14" i="138" s="1"/>
  <c r="D15" i="138" s="1"/>
  <c r="D16" i="138" s="1"/>
  <c r="D23" i="138" s="1"/>
  <c r="D24" i="138" s="1"/>
  <c r="D31" i="138" s="1"/>
  <c r="D32" i="138" s="1"/>
  <c r="D33" i="138" s="1"/>
  <c r="D34" i="138" s="1"/>
  <c r="D35" i="138" s="1"/>
  <c r="J11" i="138"/>
  <c r="G18" i="138" l="1"/>
  <c r="J23" i="137"/>
  <c r="J22" i="137"/>
  <c r="J21" i="137"/>
  <c r="G15" i="137"/>
  <c r="D11" i="137"/>
  <c r="D12" i="137" s="1"/>
  <c r="D13" i="137" s="1"/>
  <c r="L2" i="137"/>
  <c r="B121" i="136" l="1"/>
  <c r="G58" i="136"/>
  <c r="D21" i="136"/>
  <c r="J127" i="135"/>
  <c r="J126" i="135"/>
  <c r="J125" i="135"/>
  <c r="J124" i="135"/>
  <c r="J123" i="135"/>
  <c r="J122" i="135"/>
  <c r="J121" i="135"/>
  <c r="J120" i="135"/>
  <c r="J119" i="135"/>
  <c r="J118" i="135"/>
  <c r="J117" i="135"/>
  <c r="J116" i="135"/>
  <c r="J115" i="135"/>
  <c r="J114" i="135"/>
  <c r="J113" i="135"/>
  <c r="J112" i="135"/>
  <c r="J111" i="135"/>
  <c r="J110" i="135"/>
  <c r="J109" i="135"/>
  <c r="J108" i="135"/>
  <c r="J107" i="135"/>
  <c r="J106" i="135"/>
  <c r="J105" i="135"/>
  <c r="J104" i="135"/>
  <c r="J103" i="135"/>
  <c r="J102" i="135"/>
  <c r="J101" i="135"/>
  <c r="J100" i="135"/>
  <c r="G129" i="135" s="1"/>
  <c r="J91" i="135"/>
  <c r="J90" i="135"/>
  <c r="J89" i="135"/>
  <c r="J88" i="135"/>
  <c r="J87" i="135"/>
  <c r="J86" i="135"/>
  <c r="J85" i="135"/>
  <c r="J84" i="135"/>
  <c r="J83" i="135"/>
  <c r="J82" i="135"/>
  <c r="J81" i="135"/>
  <c r="J80" i="135"/>
  <c r="J79" i="135"/>
  <c r="J78" i="135"/>
  <c r="J77" i="135"/>
  <c r="J76" i="135"/>
  <c r="J75" i="135"/>
  <c r="J74" i="135"/>
  <c r="J73" i="135"/>
  <c r="J72" i="135"/>
  <c r="J71" i="135"/>
  <c r="J70" i="135"/>
  <c r="J69" i="135"/>
  <c r="J68" i="135"/>
  <c r="J67" i="135"/>
  <c r="J66" i="135"/>
  <c r="G93" i="135" s="1"/>
  <c r="J65" i="135"/>
  <c r="J58" i="135"/>
  <c r="J57" i="135"/>
  <c r="J56" i="135"/>
  <c r="J55" i="135"/>
  <c r="J54" i="135"/>
  <c r="J53" i="135"/>
  <c r="J52" i="135"/>
  <c r="J51" i="135"/>
  <c r="J50" i="135"/>
  <c r="J49" i="135"/>
  <c r="G60" i="135" s="1"/>
  <c r="J40" i="135"/>
  <c r="J39" i="135"/>
  <c r="J38" i="135"/>
  <c r="J37" i="135"/>
  <c r="G42" i="135" s="1"/>
  <c r="J30" i="135"/>
  <c r="J29" i="135"/>
  <c r="J28" i="135"/>
  <c r="J27" i="135"/>
  <c r="J26" i="135"/>
  <c r="J25" i="135"/>
  <c r="J24" i="135"/>
  <c r="J23" i="135"/>
  <c r="J22" i="135"/>
  <c r="J21" i="135"/>
  <c r="J20" i="135"/>
  <c r="J19" i="135"/>
  <c r="J18" i="135"/>
  <c r="J17" i="135"/>
  <c r="J16" i="135"/>
  <c r="L2" i="135" s="1"/>
  <c r="D16" i="135"/>
  <c r="D17" i="135" s="1"/>
  <c r="D18" i="135" s="1"/>
  <c r="D19" i="135" s="1"/>
  <c r="D20" i="135" s="1"/>
  <c r="D21" i="135" s="1"/>
  <c r="D22" i="135" s="1"/>
  <c r="D23" i="135" s="1"/>
  <c r="D24" i="135" s="1"/>
  <c r="D25" i="135" s="1"/>
  <c r="D26" i="135" s="1"/>
  <c r="D27" i="135" s="1"/>
  <c r="D28" i="135" s="1"/>
  <c r="D29" i="135" s="1"/>
  <c r="D30" i="135" s="1"/>
  <c r="D37" i="135" s="1"/>
  <c r="D38" i="135" s="1"/>
  <c r="D39" i="135" s="1"/>
  <c r="D40" i="135" s="1"/>
  <c r="D49" i="135" s="1"/>
  <c r="D50" i="135" s="1"/>
  <c r="D51" i="135" s="1"/>
  <c r="D52" i="135" s="1"/>
  <c r="D53" i="135" s="1"/>
  <c r="D54" i="135" s="1"/>
  <c r="D55" i="135" s="1"/>
  <c r="D56" i="135" s="1"/>
  <c r="D57" i="135" s="1"/>
  <c r="D58" i="135" s="1"/>
  <c r="D65" i="135" s="1"/>
  <c r="D66" i="135" s="1"/>
  <c r="D67" i="135" s="1"/>
  <c r="D68" i="135" s="1"/>
  <c r="D69" i="135" s="1"/>
  <c r="D70" i="135" s="1"/>
  <c r="D71" i="135" s="1"/>
  <c r="D72" i="135" s="1"/>
  <c r="D73" i="135" s="1"/>
  <c r="D74" i="135" s="1"/>
  <c r="D75" i="135" s="1"/>
  <c r="D76" i="135" s="1"/>
  <c r="D77" i="135" s="1"/>
  <c r="D78" i="135" s="1"/>
  <c r="D79" i="135" s="1"/>
  <c r="D80" i="135" s="1"/>
  <c r="D81" i="135" s="1"/>
  <c r="D82" i="135" s="1"/>
  <c r="J15" i="135"/>
  <c r="D15" i="135"/>
  <c r="J14" i="135"/>
  <c r="G32" i="135" s="1"/>
  <c r="D100" i="135" l="1"/>
  <c r="D101" i="135" s="1"/>
  <c r="D102" i="135" s="1"/>
  <c r="D103" i="135" s="1"/>
  <c r="D104" i="135" s="1"/>
  <c r="D105" i="135" s="1"/>
  <c r="D106" i="135" s="1"/>
  <c r="D107" i="135" s="1"/>
  <c r="D108" i="135" s="1"/>
  <c r="D109" i="135" s="1"/>
  <c r="D110" i="135" s="1"/>
  <c r="D111" i="135" s="1"/>
  <c r="D112" i="135" s="1"/>
  <c r="D113" i="135" s="1"/>
  <c r="D114" i="135" s="1"/>
  <c r="D115" i="135" s="1"/>
  <c r="D116" i="135" s="1"/>
  <c r="D117" i="135" s="1"/>
  <c r="D118" i="135" s="1"/>
  <c r="D119" i="135" s="1"/>
  <c r="D120" i="135" s="1"/>
  <c r="D121" i="135" s="1"/>
  <c r="D122" i="135" s="1"/>
  <c r="D123" i="135" s="1"/>
  <c r="D124" i="135" s="1"/>
  <c r="D125" i="135" s="1"/>
  <c r="D126" i="135" s="1"/>
  <c r="D127" i="135" s="1"/>
  <c r="D83" i="135"/>
  <c r="D84" i="135" s="1"/>
  <c r="D85" i="135" s="1"/>
  <c r="D86" i="135" s="1"/>
  <c r="D87" i="135" s="1"/>
  <c r="D88" i="135" s="1"/>
  <c r="D89" i="135" s="1"/>
  <c r="D90" i="135" s="1"/>
  <c r="D91" i="135" s="1"/>
  <c r="B121" i="134"/>
  <c r="G58" i="134"/>
  <c r="D21" i="134"/>
  <c r="J32" i="133"/>
  <c r="J31" i="133"/>
  <c r="J30" i="133"/>
  <c r="G34" i="133" s="1"/>
  <c r="J22" i="133"/>
  <c r="J21" i="133"/>
  <c r="G24" i="133" s="1"/>
  <c r="J20" i="133"/>
  <c r="J18" i="133"/>
  <c r="J17" i="133"/>
  <c r="D17" i="133"/>
  <c r="D18" i="133" s="1"/>
  <c r="D20" i="133" s="1"/>
  <c r="D21" i="133" s="1"/>
  <c r="D22" i="133" s="1"/>
  <c r="D30" i="133" s="1"/>
  <c r="D31" i="133" s="1"/>
  <c r="D32" i="133" s="1"/>
  <c r="J16" i="133"/>
  <c r="L2" i="133" l="1"/>
  <c r="B121" i="132"/>
  <c r="G58" i="132"/>
  <c r="D21" i="132"/>
  <c r="J17" i="131"/>
  <c r="J16" i="131"/>
  <c r="J13" i="131"/>
  <c r="D13" i="131"/>
  <c r="D14" i="131" s="1"/>
  <c r="D15" i="131" s="1"/>
  <c r="D16" i="131" s="1"/>
  <c r="D17" i="131" s="1"/>
  <c r="J12" i="131"/>
  <c r="G19" i="131" s="1"/>
  <c r="L2" i="131"/>
  <c r="I14" i="130" l="1"/>
  <c r="I13" i="130"/>
  <c r="I12" i="130"/>
  <c r="I11" i="130"/>
  <c r="C11" i="130"/>
  <c r="C12" i="130" s="1"/>
  <c r="C13" i="130" s="1"/>
  <c r="C14" i="130" s="1"/>
  <c r="I10" i="130"/>
  <c r="F16" i="130" s="1"/>
  <c r="K2" i="130"/>
  <c r="J125" i="129"/>
  <c r="J124" i="129"/>
  <c r="J123" i="129"/>
  <c r="J122" i="129"/>
  <c r="J121" i="129"/>
  <c r="J120" i="129"/>
  <c r="J119" i="129"/>
  <c r="J118" i="129"/>
  <c r="J117" i="129"/>
  <c r="J116" i="129"/>
  <c r="J115" i="129"/>
  <c r="J114" i="129"/>
  <c r="J113" i="129"/>
  <c r="J112" i="129"/>
  <c r="J111" i="129"/>
  <c r="J110" i="129"/>
  <c r="J109" i="129"/>
  <c r="J108" i="129"/>
  <c r="J107" i="129"/>
  <c r="J106" i="129"/>
  <c r="J105" i="129"/>
  <c r="J104" i="129"/>
  <c r="J103" i="129"/>
  <c r="J102" i="129"/>
  <c r="J101" i="129"/>
  <c r="G128" i="129" s="1"/>
  <c r="J95" i="129"/>
  <c r="J94" i="129"/>
  <c r="J93" i="129"/>
  <c r="J92" i="129"/>
  <c r="J91" i="129"/>
  <c r="J90" i="129"/>
  <c r="J89" i="129"/>
  <c r="J88" i="129"/>
  <c r="J87" i="129"/>
  <c r="G97" i="129" s="1"/>
  <c r="J86" i="129"/>
  <c r="J85" i="129"/>
  <c r="J77" i="129"/>
  <c r="J76" i="129"/>
  <c r="G79" i="129" s="1"/>
  <c r="J69" i="129"/>
  <c r="J68" i="129"/>
  <c r="J67" i="129"/>
  <c r="J66" i="129"/>
  <c r="J65" i="129"/>
  <c r="J64" i="129"/>
  <c r="J63" i="129"/>
  <c r="J62" i="129"/>
  <c r="J61" i="129"/>
  <c r="J60" i="129"/>
  <c r="G71" i="129" s="1"/>
  <c r="J51" i="129"/>
  <c r="J50" i="129"/>
  <c r="J49" i="129"/>
  <c r="J48" i="129"/>
  <c r="J47" i="129"/>
  <c r="J46" i="129"/>
  <c r="J45" i="129"/>
  <c r="J44" i="129"/>
  <c r="J43" i="129"/>
  <c r="J42" i="129"/>
  <c r="G53" i="129" s="1"/>
  <c r="J35" i="129"/>
  <c r="J34" i="129"/>
  <c r="J33" i="129"/>
  <c r="J32" i="129"/>
  <c r="J31" i="129"/>
  <c r="J30" i="129"/>
  <c r="J29" i="129"/>
  <c r="J28" i="129"/>
  <c r="J27" i="129"/>
  <c r="G37" i="129" s="1"/>
  <c r="J21" i="129"/>
  <c r="J20" i="129"/>
  <c r="J19" i="129"/>
  <c r="J18" i="129"/>
  <c r="L2" i="129" s="1"/>
  <c r="J17" i="129"/>
  <c r="J16" i="129"/>
  <c r="J15" i="129"/>
  <c r="J14" i="129"/>
  <c r="J13" i="129"/>
  <c r="J12" i="129"/>
  <c r="D12" i="129"/>
  <c r="D13" i="129" s="1"/>
  <c r="D14" i="129" s="1"/>
  <c r="D15" i="129" s="1"/>
  <c r="D16" i="129" s="1"/>
  <c r="D17" i="129" s="1"/>
  <c r="D18" i="129" s="1"/>
  <c r="D19" i="129" s="1"/>
  <c r="D20" i="129" s="1"/>
  <c r="D21" i="129" s="1"/>
  <c r="D27" i="129" s="1"/>
  <c r="D28" i="129" s="1"/>
  <c r="D29" i="129" s="1"/>
  <c r="D30" i="129" s="1"/>
  <c r="D31" i="129" s="1"/>
  <c r="D32" i="129" s="1"/>
  <c r="D33" i="129" s="1"/>
  <c r="D34" i="129" s="1"/>
  <c r="D35" i="129" s="1"/>
  <c r="D42" i="129" s="1"/>
  <c r="D43" i="129" s="1"/>
  <c r="D44" i="129" s="1"/>
  <c r="D45" i="129" s="1"/>
  <c r="D46" i="129" s="1"/>
  <c r="D47" i="129" s="1"/>
  <c r="D48" i="129" s="1"/>
  <c r="D49" i="129" s="1"/>
  <c r="D50" i="129" s="1"/>
  <c r="D51" i="129" s="1"/>
  <c r="D59" i="129" s="1"/>
  <c r="D60" i="129" s="1"/>
  <c r="D61" i="129" s="1"/>
  <c r="D62" i="129" s="1"/>
  <c r="D63" i="129" s="1"/>
  <c r="D64" i="129" s="1"/>
  <c r="D65" i="129" s="1"/>
  <c r="D66" i="129" s="1"/>
  <c r="D67" i="129" s="1"/>
  <c r="D68" i="129" s="1"/>
  <c r="D69" i="129" s="1"/>
  <c r="D76" i="129" s="1"/>
  <c r="D77" i="129" s="1"/>
  <c r="D85" i="129" s="1"/>
  <c r="D86" i="129" s="1"/>
  <c r="D87" i="129" s="1"/>
  <c r="D88" i="129" s="1"/>
  <c r="D89" i="129" s="1"/>
  <c r="D90" i="129" s="1"/>
  <c r="D91" i="129" s="1"/>
  <c r="D92" i="129" s="1"/>
  <c r="D93" i="129" s="1"/>
  <c r="D94" i="129" s="1"/>
  <c r="D95" i="129" s="1"/>
  <c r="D101" i="129" s="1"/>
  <c r="D102" i="129" s="1"/>
  <c r="D103" i="129" s="1"/>
  <c r="D104" i="129" s="1"/>
  <c r="D105" i="129" s="1"/>
  <c r="D106" i="129" s="1"/>
  <c r="D107" i="129" s="1"/>
  <c r="D108" i="129" s="1"/>
  <c r="D109" i="129" s="1"/>
  <c r="D110" i="129" s="1"/>
  <c r="D111" i="129" s="1"/>
  <c r="D112" i="129" s="1"/>
  <c r="D113" i="129" s="1"/>
  <c r="D114" i="129" s="1"/>
  <c r="D115" i="129" s="1"/>
  <c r="D116" i="129" s="1"/>
  <c r="D117" i="129" s="1"/>
  <c r="D118" i="129" s="1"/>
  <c r="D119" i="129" s="1"/>
  <c r="D120" i="129" s="1"/>
  <c r="D121" i="129" s="1"/>
  <c r="D122" i="129" s="1"/>
  <c r="D123" i="129" s="1"/>
  <c r="D124" i="129" s="1"/>
  <c r="D125" i="129" s="1"/>
  <c r="J11" i="129"/>
  <c r="G23" i="129" s="1"/>
  <c r="F21" i="128"/>
  <c r="I19" i="128"/>
  <c r="I18" i="128"/>
  <c r="I17" i="128"/>
  <c r="I16" i="128"/>
  <c r="C16" i="128"/>
  <c r="C17" i="128" s="1"/>
  <c r="C18" i="128" s="1"/>
  <c r="C19" i="128" s="1"/>
  <c r="I15" i="128"/>
  <c r="K2" i="128"/>
  <c r="H31" i="126"/>
  <c r="H30" i="126"/>
  <c r="H29" i="126"/>
  <c r="H28" i="126"/>
  <c r="H27" i="126"/>
  <c r="H26" i="126"/>
  <c r="J2" i="126" s="1"/>
  <c r="H25" i="126"/>
  <c r="H24" i="126"/>
  <c r="H23" i="126"/>
  <c r="H22" i="126"/>
  <c r="H21" i="126"/>
  <c r="H20" i="126"/>
  <c r="H19" i="126"/>
  <c r="H18" i="126"/>
  <c r="H17" i="126"/>
  <c r="H16" i="126"/>
  <c r="H15" i="126"/>
  <c r="H14" i="126"/>
  <c r="H13" i="126"/>
  <c r="H9" i="126"/>
  <c r="H238" i="125"/>
  <c r="H237" i="125"/>
  <c r="H236" i="125"/>
  <c r="H235" i="125"/>
  <c r="H234" i="125"/>
  <c r="H233" i="125"/>
  <c r="H232" i="125"/>
  <c r="H231" i="125"/>
  <c r="H230" i="125"/>
  <c r="H229" i="125"/>
  <c r="H228" i="125"/>
  <c r="H227" i="125"/>
  <c r="H226" i="125"/>
  <c r="H225" i="125"/>
  <c r="H224" i="125"/>
  <c r="H223" i="125"/>
  <c r="H222" i="125"/>
  <c r="H221" i="125"/>
  <c r="H220" i="125"/>
  <c r="H219" i="125"/>
  <c r="H218" i="125"/>
  <c r="H217" i="125"/>
  <c r="H216" i="125"/>
  <c r="H215" i="125"/>
  <c r="H214" i="125"/>
  <c r="H213" i="125"/>
  <c r="H212" i="125"/>
  <c r="H211" i="125"/>
  <c r="H210" i="125"/>
  <c r="H209" i="125"/>
  <c r="H208" i="125"/>
  <c r="H207" i="125"/>
  <c r="H206" i="125"/>
  <c r="H205" i="125"/>
  <c r="H204" i="125"/>
  <c r="H203" i="125"/>
  <c r="H202" i="125"/>
  <c r="H201" i="125"/>
  <c r="H200" i="125"/>
  <c r="H199" i="125"/>
  <c r="H198" i="125"/>
  <c r="H197" i="125"/>
  <c r="H196" i="125"/>
  <c r="H195" i="125"/>
  <c r="H194" i="125"/>
  <c r="H193" i="125"/>
  <c r="H192" i="125"/>
  <c r="H191" i="125"/>
  <c r="H190" i="125"/>
  <c r="H189" i="125"/>
  <c r="H188" i="125"/>
  <c r="H187" i="125"/>
  <c r="H186" i="125"/>
  <c r="H185" i="125"/>
  <c r="H184" i="125"/>
  <c r="H183" i="125"/>
  <c r="H182" i="125"/>
  <c r="H181" i="125"/>
  <c r="H180" i="125"/>
  <c r="H179" i="125"/>
  <c r="H178" i="125"/>
  <c r="H177" i="125"/>
  <c r="H176" i="125"/>
  <c r="H175" i="125"/>
  <c r="H174" i="125"/>
  <c r="H173" i="125"/>
  <c r="H172" i="125"/>
  <c r="H171" i="125"/>
  <c r="H170" i="125"/>
  <c r="H169" i="125"/>
  <c r="H168" i="125"/>
  <c r="H167" i="125"/>
  <c r="H166" i="125"/>
  <c r="H165" i="125"/>
  <c r="H164" i="125"/>
  <c r="H163" i="125"/>
  <c r="H162" i="125"/>
  <c r="H161" i="125"/>
  <c r="H160" i="125"/>
  <c r="H159" i="125"/>
  <c r="H158" i="125"/>
  <c r="H157" i="125"/>
  <c r="H156" i="125"/>
  <c r="H155" i="125"/>
  <c r="H154" i="125"/>
  <c r="H153" i="125"/>
  <c r="H152" i="125"/>
  <c r="H151" i="125"/>
  <c r="H150" i="125"/>
  <c r="H149" i="125"/>
  <c r="H148" i="125"/>
  <c r="H147" i="125"/>
  <c r="H146" i="125"/>
  <c r="H145" i="125"/>
  <c r="H144" i="125"/>
  <c r="H143" i="125"/>
  <c r="H142" i="125"/>
  <c r="H141" i="125"/>
  <c r="H140" i="125"/>
  <c r="H139" i="125"/>
  <c r="H138" i="125"/>
  <c r="H137" i="125"/>
  <c r="H136" i="125"/>
  <c r="H135" i="125"/>
  <c r="H134" i="125"/>
  <c r="H133" i="125"/>
  <c r="H132" i="125"/>
  <c r="H131" i="125"/>
  <c r="H130" i="125"/>
  <c r="H129" i="125"/>
  <c r="H128" i="125"/>
  <c r="H127" i="125"/>
  <c r="H126" i="125"/>
  <c r="H125" i="125"/>
  <c r="H124" i="125"/>
  <c r="H123" i="125"/>
  <c r="H122" i="125"/>
  <c r="H121" i="125"/>
  <c r="H120" i="125"/>
  <c r="H119" i="125"/>
  <c r="H118" i="125"/>
  <c r="H117" i="125"/>
  <c r="H116" i="125"/>
  <c r="H115" i="125"/>
  <c r="H114" i="125"/>
  <c r="H113" i="125"/>
  <c r="H112" i="125"/>
  <c r="H111" i="125"/>
  <c r="H110" i="125"/>
  <c r="H109" i="125"/>
  <c r="H108" i="125"/>
  <c r="H107" i="125"/>
  <c r="H106" i="125"/>
  <c r="H105" i="125"/>
  <c r="H104" i="125"/>
  <c r="H103" i="125"/>
  <c r="H102" i="125"/>
  <c r="H101" i="125"/>
  <c r="H100" i="125"/>
  <c r="H99" i="125"/>
  <c r="H98" i="125"/>
  <c r="H97" i="125"/>
  <c r="H96" i="125"/>
  <c r="H95" i="125"/>
  <c r="H94" i="125"/>
  <c r="H93" i="125"/>
  <c r="H92" i="125"/>
  <c r="H91" i="125"/>
  <c r="H90" i="125"/>
  <c r="H89" i="125"/>
  <c r="H88" i="125"/>
  <c r="H87" i="125"/>
  <c r="H86" i="125"/>
  <c r="H85" i="125"/>
  <c r="H84" i="125"/>
  <c r="H83" i="125"/>
  <c r="H82" i="125"/>
  <c r="H81" i="125"/>
  <c r="H80" i="125"/>
  <c r="H79" i="125"/>
  <c r="H78" i="125"/>
  <c r="H77" i="125"/>
  <c r="H76" i="125"/>
  <c r="H75" i="125"/>
  <c r="H74" i="125"/>
  <c r="H73" i="125"/>
  <c r="H72" i="125"/>
  <c r="H71" i="125"/>
  <c r="H70" i="125"/>
  <c r="H69" i="125"/>
  <c r="H68" i="125"/>
  <c r="H67" i="125"/>
  <c r="H66" i="125"/>
  <c r="H65" i="125"/>
  <c r="H64" i="125"/>
  <c r="H63" i="125"/>
  <c r="H62" i="125"/>
  <c r="H61" i="125"/>
  <c r="H60" i="125"/>
  <c r="H59" i="125"/>
  <c r="H58" i="125"/>
  <c r="H57" i="125"/>
  <c r="H56" i="125"/>
  <c r="H55" i="125"/>
  <c r="H54" i="125"/>
  <c r="H53" i="125"/>
  <c r="H52" i="125"/>
  <c r="H51" i="125"/>
  <c r="H50" i="125"/>
  <c r="H49" i="125"/>
  <c r="H48" i="125"/>
  <c r="H47" i="125"/>
  <c r="H46" i="125"/>
  <c r="H45" i="125"/>
  <c r="H44" i="125"/>
  <c r="H43" i="125"/>
  <c r="H42" i="125"/>
  <c r="H41" i="125"/>
  <c r="H40" i="125"/>
  <c r="H39" i="125"/>
  <c r="H38" i="125"/>
  <c r="H37" i="125"/>
  <c r="H36" i="125"/>
  <c r="H35" i="125"/>
  <c r="H34" i="125"/>
  <c r="H33" i="125"/>
  <c r="H32" i="125"/>
  <c r="H31" i="125"/>
  <c r="H30" i="125"/>
  <c r="H29" i="125"/>
  <c r="H28" i="125"/>
  <c r="H27" i="125"/>
  <c r="H26" i="125"/>
  <c r="H25" i="125"/>
  <c r="H24" i="125"/>
  <c r="H23" i="125"/>
  <c r="H22" i="125"/>
  <c r="H21" i="125"/>
  <c r="H20" i="125"/>
  <c r="H19" i="125"/>
  <c r="H18" i="125"/>
  <c r="H17" i="125"/>
  <c r="H16" i="125"/>
  <c r="H15" i="125"/>
  <c r="H14" i="125"/>
  <c r="J2" i="125" s="1"/>
  <c r="H13" i="125"/>
  <c r="H12" i="125"/>
  <c r="H11" i="125"/>
  <c r="H10" i="125"/>
  <c r="H9" i="125"/>
  <c r="J23" i="124"/>
  <c r="J22" i="124"/>
  <c r="J21" i="124"/>
  <c r="J10" i="124"/>
  <c r="G15" i="124" s="1"/>
  <c r="L2" i="124"/>
  <c r="H14" i="123" l="1"/>
  <c r="H13" i="123"/>
  <c r="H12" i="123"/>
  <c r="H11" i="123"/>
  <c r="H10" i="123"/>
  <c r="H9" i="123"/>
  <c r="J2" i="123"/>
  <c r="G647" i="122" l="1"/>
  <c r="J18" i="122"/>
  <c r="J17" i="122"/>
  <c r="J16" i="122"/>
  <c r="J15" i="122"/>
  <c r="J14" i="122"/>
  <c r="D14" i="122"/>
  <c r="D15" i="122" s="1"/>
  <c r="D16" i="122" s="1"/>
  <c r="D17" i="122" s="1"/>
  <c r="D18" i="122" s="1"/>
  <c r="J13" i="122"/>
  <c r="G20" i="122" s="1"/>
  <c r="L2" i="122"/>
  <c r="G643" i="121" l="1"/>
  <c r="J14" i="121"/>
  <c r="D14" i="121"/>
  <c r="J13" i="121"/>
  <c r="G16" i="121" s="1"/>
  <c r="L2" i="121"/>
  <c r="H31" i="119" l="1"/>
  <c r="H30" i="119"/>
  <c r="H29" i="119"/>
  <c r="H28" i="119"/>
  <c r="H27" i="119"/>
  <c r="H26" i="119"/>
  <c r="H25" i="119"/>
  <c r="H24" i="119"/>
  <c r="H23" i="119"/>
  <c r="H22" i="119"/>
  <c r="H21" i="119"/>
  <c r="H20" i="119"/>
  <c r="H19" i="119"/>
  <c r="H18" i="119"/>
  <c r="J2" i="119" s="1"/>
  <c r="H17" i="119"/>
  <c r="H16" i="119"/>
  <c r="H15" i="119"/>
  <c r="H14" i="119"/>
  <c r="H13" i="119"/>
  <c r="H12" i="119"/>
  <c r="H11" i="119"/>
  <c r="H10" i="119"/>
  <c r="H9" i="119"/>
  <c r="H13" i="118"/>
  <c r="H12" i="118"/>
  <c r="H11" i="118"/>
  <c r="H10" i="118"/>
  <c r="H9" i="118"/>
  <c r="J2" i="118"/>
  <c r="H24" i="117"/>
  <c r="H23" i="117"/>
  <c r="H22" i="117"/>
  <c r="H21" i="117"/>
  <c r="H20" i="117"/>
  <c r="H19" i="117"/>
  <c r="H18" i="117"/>
  <c r="H17" i="117"/>
  <c r="H16" i="117"/>
  <c r="H15" i="117"/>
  <c r="H14" i="117"/>
  <c r="H13" i="117"/>
  <c r="H12" i="117"/>
  <c r="H11" i="117"/>
  <c r="H10" i="117"/>
  <c r="H9" i="117"/>
  <c r="J2" i="117" s="1"/>
  <c r="H96" i="116"/>
  <c r="H95" i="116"/>
  <c r="H94" i="116"/>
  <c r="H93" i="116"/>
  <c r="H92" i="116"/>
  <c r="H91" i="116"/>
  <c r="H90" i="116"/>
  <c r="H89" i="116"/>
  <c r="H88" i="116"/>
  <c r="H87" i="116"/>
  <c r="H86" i="116"/>
  <c r="H85" i="116"/>
  <c r="H84" i="116"/>
  <c r="H83" i="116"/>
  <c r="H82" i="116"/>
  <c r="H81" i="116"/>
  <c r="H80" i="116"/>
  <c r="H79" i="116"/>
  <c r="H78" i="116"/>
  <c r="H77" i="116"/>
  <c r="H76" i="116"/>
  <c r="H75" i="116"/>
  <c r="H74" i="116"/>
  <c r="H73" i="116"/>
  <c r="H72" i="116"/>
  <c r="H71" i="116"/>
  <c r="H70" i="116"/>
  <c r="H69" i="116"/>
  <c r="H68" i="116"/>
  <c r="H67" i="116"/>
  <c r="H66" i="116"/>
  <c r="H65" i="116"/>
  <c r="H64" i="116"/>
  <c r="H63" i="116"/>
  <c r="H62" i="116"/>
  <c r="H61" i="116"/>
  <c r="H60" i="116"/>
  <c r="H59" i="116"/>
  <c r="H58" i="116"/>
  <c r="H57" i="116"/>
  <c r="H56" i="116"/>
  <c r="H55" i="116"/>
  <c r="H54" i="116"/>
  <c r="H53" i="116"/>
  <c r="H52" i="116"/>
  <c r="H51" i="116"/>
  <c r="H50" i="116"/>
  <c r="H49" i="116"/>
  <c r="H48" i="116"/>
  <c r="H47" i="116"/>
  <c r="H46" i="116"/>
  <c r="H45" i="116"/>
  <c r="H44" i="116"/>
  <c r="H43" i="116"/>
  <c r="H42" i="116"/>
  <c r="H41" i="116"/>
  <c r="H40" i="116"/>
  <c r="H39" i="116"/>
  <c r="H38" i="116"/>
  <c r="H37" i="116"/>
  <c r="H36" i="116"/>
  <c r="H35" i="116"/>
  <c r="H34" i="116"/>
  <c r="H33" i="116"/>
  <c r="H32" i="116"/>
  <c r="H31" i="116"/>
  <c r="H30" i="116"/>
  <c r="H29" i="116"/>
  <c r="H28" i="116"/>
  <c r="H27" i="116"/>
  <c r="H26" i="116"/>
  <c r="H25" i="116"/>
  <c r="H24" i="116"/>
  <c r="H23" i="116"/>
  <c r="H22" i="116"/>
  <c r="H21" i="116"/>
  <c r="H20" i="116"/>
  <c r="H19" i="116"/>
  <c r="H18" i="116"/>
  <c r="J2" i="116" s="1"/>
  <c r="H17" i="116"/>
  <c r="H16" i="116"/>
  <c r="H15" i="116"/>
  <c r="H14" i="116"/>
  <c r="H13" i="116"/>
  <c r="H12" i="116"/>
  <c r="H11" i="116"/>
  <c r="H10" i="116"/>
  <c r="H9" i="116"/>
  <c r="B121" i="115"/>
  <c r="G58" i="115"/>
  <c r="D21" i="115"/>
  <c r="J43" i="114"/>
  <c r="J42" i="114"/>
  <c r="J41" i="114"/>
  <c r="J40" i="114"/>
  <c r="J39" i="114"/>
  <c r="J38" i="114"/>
  <c r="J37" i="114"/>
  <c r="J36" i="114"/>
  <c r="J35" i="114"/>
  <c r="J34" i="114"/>
  <c r="J33" i="114"/>
  <c r="J32" i="114"/>
  <c r="J31" i="114"/>
  <c r="J30" i="114"/>
  <c r="J29" i="114"/>
  <c r="J28" i="114"/>
  <c r="J27" i="114"/>
  <c r="J26" i="114"/>
  <c r="J25" i="114"/>
  <c r="J24" i="114"/>
  <c r="J23" i="114"/>
  <c r="J22" i="114"/>
  <c r="J21" i="114"/>
  <c r="J20" i="114"/>
  <c r="J19" i="114"/>
  <c r="L2" i="114" s="1"/>
  <c r="J18" i="114"/>
  <c r="J17" i="114"/>
  <c r="J16" i="114"/>
  <c r="J15" i="114"/>
  <c r="J14" i="114"/>
  <c r="D14" i="114"/>
  <c r="D15" i="114" s="1"/>
  <c r="D16" i="114" s="1"/>
  <c r="D17" i="114" s="1"/>
  <c r="D18" i="114" s="1"/>
  <c r="D19" i="114" s="1"/>
  <c r="D20" i="114" s="1"/>
  <c r="D21" i="114" s="1"/>
  <c r="D22" i="114" s="1"/>
  <c r="D23" i="114" s="1"/>
  <c r="D24" i="114" s="1"/>
  <c r="D25" i="114" s="1"/>
  <c r="D26" i="114" s="1"/>
  <c r="D27" i="114" s="1"/>
  <c r="D28" i="114" s="1"/>
  <c r="D29" i="114" s="1"/>
  <c r="D30" i="114" s="1"/>
  <c r="D31" i="114" s="1"/>
  <c r="D32" i="114" s="1"/>
  <c r="D33" i="114" s="1"/>
  <c r="D34" i="114" s="1"/>
  <c r="D35" i="114" s="1"/>
  <c r="D36" i="114" s="1"/>
  <c r="D37" i="114" s="1"/>
  <c r="D38" i="114" s="1"/>
  <c r="D39" i="114" s="1"/>
  <c r="D40" i="114" s="1"/>
  <c r="D41" i="114" s="1"/>
  <c r="D42" i="114" s="1"/>
  <c r="D43" i="114" s="1"/>
  <c r="D44" i="114" s="1"/>
  <c r="J13" i="114"/>
  <c r="J40" i="113"/>
  <c r="J39" i="113"/>
  <c r="J38" i="113"/>
  <c r="J37" i="113"/>
  <c r="J36" i="113"/>
  <c r="J35" i="113"/>
  <c r="J34" i="113"/>
  <c r="J33" i="113"/>
  <c r="J32" i="113"/>
  <c r="J31" i="113"/>
  <c r="J30" i="113"/>
  <c r="J29" i="113"/>
  <c r="J28" i="113"/>
  <c r="J27" i="113"/>
  <c r="J26" i="113"/>
  <c r="J25" i="113"/>
  <c r="J24" i="113"/>
  <c r="J23" i="113"/>
  <c r="J22" i="113"/>
  <c r="J21" i="113"/>
  <c r="J20" i="113"/>
  <c r="J19" i="113"/>
  <c r="J18" i="113"/>
  <c r="J17" i="113"/>
  <c r="J16" i="113"/>
  <c r="G43" i="113" s="1"/>
  <c r="D16" i="113"/>
  <c r="D17" i="113" s="1"/>
  <c r="D18" i="113" s="1"/>
  <c r="D19" i="113" s="1"/>
  <c r="D20" i="113" s="1"/>
  <c r="D21" i="113" s="1"/>
  <c r="D22" i="113" s="1"/>
  <c r="D23" i="113" s="1"/>
  <c r="D24" i="113" s="1"/>
  <c r="D25" i="113" s="1"/>
  <c r="D26" i="113" s="1"/>
  <c r="D27" i="113" s="1"/>
  <c r="D28" i="113" s="1"/>
  <c r="D29" i="113" s="1"/>
  <c r="D30" i="113" s="1"/>
  <c r="D31" i="113" s="1"/>
  <c r="D32" i="113" s="1"/>
  <c r="D33" i="113" s="1"/>
  <c r="D34" i="113" s="1"/>
  <c r="D35" i="113" s="1"/>
  <c r="D36" i="113" s="1"/>
  <c r="D37" i="113" s="1"/>
  <c r="D38" i="113" s="1"/>
  <c r="D39" i="113" s="1"/>
  <c r="D40" i="113" s="1"/>
  <c r="J15" i="113"/>
  <c r="D15" i="113"/>
  <c r="J14" i="113"/>
  <c r="D14" i="113"/>
  <c r="J13" i="113"/>
  <c r="G46" i="114" l="1"/>
  <c r="L2" i="113"/>
  <c r="H25" i="111"/>
  <c r="H24" i="111"/>
  <c r="H23" i="111"/>
  <c r="H22" i="111"/>
  <c r="H21" i="111"/>
  <c r="H20" i="111"/>
  <c r="H19" i="111"/>
  <c r="H18" i="111"/>
  <c r="H17" i="111"/>
  <c r="H16" i="111"/>
  <c r="H15" i="111"/>
  <c r="H14" i="111"/>
  <c r="H13" i="111"/>
  <c r="H12" i="111"/>
  <c r="J2" i="111" s="1"/>
  <c r="H11" i="111"/>
  <c r="H10" i="111"/>
  <c r="H9" i="111"/>
  <c r="H52" i="110" l="1"/>
  <c r="H51" i="110"/>
  <c r="H50" i="110"/>
  <c r="H49" i="110"/>
  <c r="H48" i="110"/>
  <c r="H47" i="110"/>
  <c r="H46" i="110"/>
  <c r="H45" i="110"/>
  <c r="H44" i="110"/>
  <c r="H43" i="110"/>
  <c r="H42" i="110"/>
  <c r="H41" i="110"/>
  <c r="H40" i="110"/>
  <c r="H39" i="110"/>
  <c r="H38" i="110"/>
  <c r="H37" i="110"/>
  <c r="H36" i="110"/>
  <c r="H35" i="110"/>
  <c r="H34" i="110"/>
  <c r="H33" i="110"/>
  <c r="H32" i="110"/>
  <c r="H31" i="110"/>
  <c r="H30" i="110"/>
  <c r="H29" i="110"/>
  <c r="H28" i="110"/>
  <c r="H27" i="110"/>
  <c r="H26" i="110"/>
  <c r="H25" i="110"/>
  <c r="H24" i="110"/>
  <c r="H23" i="110"/>
  <c r="J2" i="110" s="1"/>
  <c r="H22" i="110"/>
  <c r="H21" i="110"/>
  <c r="H20" i="110"/>
  <c r="H19" i="110"/>
  <c r="H18" i="110"/>
  <c r="H17" i="110"/>
  <c r="H16" i="110"/>
  <c r="H15" i="110"/>
  <c r="H14" i="110"/>
  <c r="H13" i="110"/>
  <c r="H12" i="110"/>
  <c r="H11" i="110"/>
  <c r="H10" i="110"/>
  <c r="H9" i="110"/>
  <c r="G105" i="109"/>
  <c r="J102" i="109"/>
  <c r="J101" i="109"/>
  <c r="J100" i="109"/>
  <c r="J99" i="109"/>
  <c r="J98" i="109"/>
  <c r="J97" i="109"/>
  <c r="J96" i="109"/>
  <c r="J95" i="109"/>
  <c r="J94" i="109"/>
  <c r="J93" i="109"/>
  <c r="J92" i="109"/>
  <c r="J91" i="109"/>
  <c r="J90" i="109"/>
  <c r="J89" i="109"/>
  <c r="J88" i="109"/>
  <c r="J81" i="109"/>
  <c r="J80" i="109"/>
  <c r="J79" i="109"/>
  <c r="J78" i="109"/>
  <c r="J77" i="109"/>
  <c r="J76" i="109"/>
  <c r="J75" i="109"/>
  <c r="J74" i="109"/>
  <c r="J73" i="109"/>
  <c r="G84" i="109" s="1"/>
  <c r="J72" i="109"/>
  <c r="J65" i="109"/>
  <c r="J64" i="109"/>
  <c r="J63" i="109"/>
  <c r="J62" i="109"/>
  <c r="J61" i="109"/>
  <c r="J60" i="109"/>
  <c r="J59" i="109"/>
  <c r="J58" i="109"/>
  <c r="J57" i="109"/>
  <c r="J56" i="109"/>
  <c r="J55" i="109"/>
  <c r="J54" i="109"/>
  <c r="J53" i="109"/>
  <c r="J52" i="109"/>
  <c r="J51" i="109"/>
  <c r="J50" i="109"/>
  <c r="J49" i="109"/>
  <c r="G67" i="109" s="1"/>
  <c r="J40" i="109"/>
  <c r="J39" i="109"/>
  <c r="J38" i="109"/>
  <c r="J37" i="109"/>
  <c r="J36" i="109"/>
  <c r="J35" i="109"/>
  <c r="J34" i="109"/>
  <c r="J33" i="109"/>
  <c r="J32" i="109"/>
  <c r="J31" i="109"/>
  <c r="J30" i="109"/>
  <c r="J29" i="109"/>
  <c r="J28" i="109"/>
  <c r="J27" i="109"/>
  <c r="J26" i="109"/>
  <c r="J25" i="109"/>
  <c r="J24" i="109"/>
  <c r="J23" i="109"/>
  <c r="J22" i="109"/>
  <c r="J21" i="109"/>
  <c r="J20" i="109"/>
  <c r="J19" i="109"/>
  <c r="J18" i="109"/>
  <c r="J17" i="109"/>
  <c r="J16" i="109"/>
  <c r="J15" i="109"/>
  <c r="J14" i="109"/>
  <c r="J13" i="109"/>
  <c r="J12" i="109"/>
  <c r="G42" i="109" s="1"/>
  <c r="J11" i="109"/>
  <c r="L2" i="109" s="1"/>
  <c r="D11" i="109"/>
  <c r="D12" i="109" s="1"/>
  <c r="D13" i="109" s="1"/>
  <c r="D14" i="109" s="1"/>
  <c r="D15" i="109" s="1"/>
  <c r="D16" i="109" s="1"/>
  <c r="D17" i="109" s="1"/>
  <c r="D18" i="109" s="1"/>
  <c r="D19" i="109" s="1"/>
  <c r="D20" i="109" s="1"/>
  <c r="D21" i="109" s="1"/>
  <c r="D22" i="109" s="1"/>
  <c r="D23" i="109" s="1"/>
  <c r="D24" i="109" s="1"/>
  <c r="D25" i="109" s="1"/>
  <c r="D26" i="109" s="1"/>
  <c r="D27" i="109" s="1"/>
  <c r="D28" i="109" s="1"/>
  <c r="D29" i="109" s="1"/>
  <c r="D30" i="109" s="1"/>
  <c r="D31" i="109" s="1"/>
  <c r="D32" i="109" s="1"/>
  <c r="D33" i="109" s="1"/>
  <c r="D34" i="109" s="1"/>
  <c r="D35" i="109" s="1"/>
  <c r="D36" i="109" s="1"/>
  <c r="D37" i="109" s="1"/>
  <c r="D38" i="109" s="1"/>
  <c r="D39" i="109" s="1"/>
  <c r="D40" i="109" s="1"/>
  <c r="D49" i="109" s="1"/>
  <c r="D50" i="109" s="1"/>
  <c r="D51" i="109" s="1"/>
  <c r="D52" i="109" s="1"/>
  <c r="D53" i="109" s="1"/>
  <c r="D54" i="109" s="1"/>
  <c r="D55" i="109" s="1"/>
  <c r="D56" i="109" s="1"/>
  <c r="D57" i="109" s="1"/>
  <c r="D58" i="109" s="1"/>
  <c r="D59" i="109" s="1"/>
  <c r="D60" i="109" s="1"/>
  <c r="D61" i="109" s="1"/>
  <c r="D62" i="109" s="1"/>
  <c r="D63" i="109" s="1"/>
  <c r="D64" i="109" s="1"/>
  <c r="D65" i="109" s="1"/>
  <c r="D72" i="109" s="1"/>
  <c r="D73" i="109" s="1"/>
  <c r="D74" i="109" s="1"/>
  <c r="D75" i="109" s="1"/>
  <c r="D76" i="109" s="1"/>
  <c r="D77" i="109" s="1"/>
  <c r="D78" i="109" s="1"/>
  <c r="D79" i="109" s="1"/>
  <c r="D80" i="109" s="1"/>
  <c r="D81" i="109" s="1"/>
  <c r="D88" i="109" s="1"/>
  <c r="D89" i="109" s="1"/>
  <c r="D90" i="109" s="1"/>
  <c r="D91" i="109" s="1"/>
  <c r="D92" i="109" s="1"/>
  <c r="D93" i="109" s="1"/>
  <c r="D94" i="109" s="1"/>
  <c r="D95" i="109" s="1"/>
  <c r="D96" i="109" s="1"/>
  <c r="D97" i="109" s="1"/>
  <c r="D98" i="109" s="1"/>
  <c r="D99" i="109" s="1"/>
  <c r="D100" i="109" s="1"/>
  <c r="D101" i="109" s="1"/>
  <c r="D102" i="109" s="1"/>
  <c r="J10" i="109"/>
  <c r="I25" i="108"/>
  <c r="I24" i="108"/>
  <c r="I23" i="108"/>
  <c r="I22" i="108"/>
  <c r="I21" i="108"/>
  <c r="K2" i="108" s="1"/>
  <c r="I17" i="108"/>
  <c r="I16" i="108"/>
  <c r="I15" i="108"/>
  <c r="I14" i="108"/>
  <c r="I13" i="108"/>
  <c r="I12" i="108"/>
  <c r="C12" i="108"/>
  <c r="C13" i="108" s="1"/>
  <c r="C14" i="108" s="1"/>
  <c r="C15" i="108" s="1"/>
  <c r="C16" i="108" s="1"/>
  <c r="C17" i="108" s="1"/>
  <c r="C21" i="108" s="1"/>
  <c r="C22" i="108" s="1"/>
  <c r="C23" i="108" s="1"/>
  <c r="C24" i="108" s="1"/>
  <c r="C25" i="108" s="1"/>
  <c r="I11" i="108"/>
  <c r="F27" i="108" s="1"/>
  <c r="H45" i="107"/>
  <c r="H44" i="107"/>
  <c r="H43" i="107"/>
  <c r="H42" i="107"/>
  <c r="H41" i="107"/>
  <c r="H40" i="107"/>
  <c r="H39" i="107"/>
  <c r="H38" i="107"/>
  <c r="H37" i="107"/>
  <c r="H36" i="107"/>
  <c r="H35" i="107"/>
  <c r="H34" i="107"/>
  <c r="H33" i="107"/>
  <c r="H32" i="107"/>
  <c r="H31" i="107"/>
  <c r="H30" i="107"/>
  <c r="H29" i="107"/>
  <c r="H28" i="107"/>
  <c r="H27" i="107"/>
  <c r="H26" i="107"/>
  <c r="H25" i="107"/>
  <c r="H24" i="107"/>
  <c r="H23" i="107"/>
  <c r="H22" i="107"/>
  <c r="H21" i="107"/>
  <c r="H20" i="107"/>
  <c r="H19" i="107"/>
  <c r="H18" i="107"/>
  <c r="H17" i="107"/>
  <c r="H16" i="107"/>
  <c r="H15" i="107"/>
  <c r="H14" i="107"/>
  <c r="H13" i="107"/>
  <c r="H12" i="107"/>
  <c r="H11" i="107"/>
  <c r="H10" i="107"/>
  <c r="H9" i="107"/>
  <c r="J2" i="107" s="1"/>
  <c r="H40" i="106"/>
  <c r="H39" i="106"/>
  <c r="H38" i="106"/>
  <c r="H37" i="106"/>
  <c r="H36" i="106"/>
  <c r="H35" i="106"/>
  <c r="H34" i="106"/>
  <c r="H33" i="106"/>
  <c r="H32" i="106"/>
  <c r="H31" i="106"/>
  <c r="H30" i="106"/>
  <c r="H29" i="106"/>
  <c r="H28" i="106"/>
  <c r="H27" i="106"/>
  <c r="H26" i="106"/>
  <c r="H25" i="106"/>
  <c r="H24" i="106"/>
  <c r="H23" i="106"/>
  <c r="H22" i="106"/>
  <c r="H21" i="106"/>
  <c r="H20" i="106"/>
  <c r="H19" i="106"/>
  <c r="H18" i="106"/>
  <c r="H17" i="106"/>
  <c r="H16" i="106"/>
  <c r="H15" i="106"/>
  <c r="H14" i="106"/>
  <c r="H13" i="106"/>
  <c r="H12" i="106"/>
  <c r="H11" i="106"/>
  <c r="H10" i="106"/>
  <c r="J2" i="106" s="1"/>
  <c r="H9" i="106"/>
  <c r="H58" i="105"/>
  <c r="H57" i="105"/>
  <c r="H56" i="105"/>
  <c r="H55" i="105"/>
  <c r="H54" i="105"/>
  <c r="H53" i="105"/>
  <c r="H52" i="105"/>
  <c r="H51" i="105"/>
  <c r="H50" i="105"/>
  <c r="H49" i="105"/>
  <c r="H48" i="105"/>
  <c r="H47" i="105"/>
  <c r="H46" i="105"/>
  <c r="H45" i="105"/>
  <c r="H44" i="105"/>
  <c r="H43" i="105"/>
  <c r="H42" i="105"/>
  <c r="H41" i="105"/>
  <c r="H40" i="105"/>
  <c r="H39" i="105"/>
  <c r="H38" i="105"/>
  <c r="H37" i="105"/>
  <c r="H36" i="105"/>
  <c r="S40" i="105" s="1"/>
  <c r="H35" i="105"/>
  <c r="H34" i="105"/>
  <c r="S33" i="105"/>
  <c r="H33" i="105"/>
  <c r="H32" i="105"/>
  <c r="H31" i="105"/>
  <c r="H30" i="105"/>
  <c r="H29" i="105"/>
  <c r="H28" i="105"/>
  <c r="H27" i="105"/>
  <c r="H26" i="105"/>
  <c r="H25" i="105"/>
  <c r="H24" i="105"/>
  <c r="H23" i="105"/>
  <c r="H22" i="105"/>
  <c r="H21" i="105"/>
  <c r="H20" i="105"/>
  <c r="H19" i="105"/>
  <c r="H17" i="105"/>
  <c r="J2" i="105" s="1"/>
  <c r="H16" i="105"/>
  <c r="H15" i="105"/>
  <c r="H14" i="105"/>
  <c r="H13" i="105"/>
  <c r="H12" i="105"/>
  <c r="H11" i="105"/>
  <c r="H9" i="105"/>
  <c r="H30" i="104"/>
  <c r="H29" i="104"/>
  <c r="H28" i="104"/>
  <c r="H27" i="104"/>
  <c r="H26" i="104"/>
  <c r="H25" i="104"/>
  <c r="H24" i="104"/>
  <c r="H23" i="104"/>
  <c r="J2" i="104" s="1"/>
  <c r="H22" i="104"/>
  <c r="H21" i="104"/>
  <c r="H20" i="104"/>
  <c r="H19" i="104"/>
  <c r="H18" i="104"/>
  <c r="H17" i="104"/>
  <c r="H16" i="104"/>
  <c r="H15" i="104"/>
  <c r="H14" i="104"/>
  <c r="H13" i="104"/>
  <c r="H12" i="104"/>
  <c r="H11" i="104"/>
  <c r="H10" i="104"/>
  <c r="H9" i="104"/>
  <c r="H67" i="103"/>
  <c r="H66" i="103"/>
  <c r="H65" i="103"/>
  <c r="H64" i="103"/>
  <c r="H63" i="103"/>
  <c r="H62" i="103"/>
  <c r="H61" i="103"/>
  <c r="H60" i="103"/>
  <c r="H59" i="103"/>
  <c r="H58" i="103"/>
  <c r="H57" i="103"/>
  <c r="H56" i="103"/>
  <c r="H55" i="103"/>
  <c r="H54" i="103"/>
  <c r="H53" i="103"/>
  <c r="H52" i="103"/>
  <c r="H51" i="103"/>
  <c r="H50" i="103"/>
  <c r="H49" i="103"/>
  <c r="H48" i="103"/>
  <c r="H47" i="103"/>
  <c r="H46" i="103"/>
  <c r="H45" i="103"/>
  <c r="H44" i="103"/>
  <c r="H43" i="103"/>
  <c r="H42" i="103"/>
  <c r="H41" i="103"/>
  <c r="H40" i="103"/>
  <c r="H39" i="103"/>
  <c r="H38" i="103"/>
  <c r="H37" i="103"/>
  <c r="H36" i="103"/>
  <c r="H35" i="103"/>
  <c r="H34" i="103"/>
  <c r="H33" i="103"/>
  <c r="H32" i="103"/>
  <c r="H31" i="103"/>
  <c r="H30" i="103"/>
  <c r="H29" i="103"/>
  <c r="H28" i="103"/>
  <c r="H27" i="103"/>
  <c r="H26" i="103"/>
  <c r="H25" i="103"/>
  <c r="H24" i="103"/>
  <c r="H23" i="103"/>
  <c r="H22" i="103"/>
  <c r="H21" i="103"/>
  <c r="H20" i="103"/>
  <c r="H19" i="103"/>
  <c r="J2" i="103" s="1"/>
  <c r="H18" i="103"/>
  <c r="H17" i="103"/>
  <c r="H16" i="103"/>
  <c r="H15" i="103"/>
  <c r="H14" i="103"/>
  <c r="H13" i="103"/>
  <c r="H12" i="103"/>
  <c r="H11" i="103"/>
  <c r="H10" i="103"/>
  <c r="H9" i="103"/>
  <c r="H70" i="102"/>
  <c r="H69" i="102"/>
  <c r="H68" i="102"/>
  <c r="H67" i="102"/>
  <c r="H66" i="102"/>
  <c r="H65" i="102"/>
  <c r="H64" i="102"/>
  <c r="H63" i="102"/>
  <c r="H62" i="102"/>
  <c r="H61" i="102"/>
  <c r="H60" i="102"/>
  <c r="H59" i="102"/>
  <c r="H58" i="102"/>
  <c r="H57" i="102"/>
  <c r="H56" i="102"/>
  <c r="H55" i="102"/>
  <c r="H54" i="102"/>
  <c r="H53" i="102"/>
  <c r="H52" i="102"/>
  <c r="H51" i="102"/>
  <c r="H50" i="102"/>
  <c r="H49" i="102"/>
  <c r="H48" i="102"/>
  <c r="H47" i="102"/>
  <c r="H46" i="102"/>
  <c r="H45" i="102"/>
  <c r="H44" i="102"/>
  <c r="H43" i="102"/>
  <c r="H42" i="102"/>
  <c r="H41" i="102"/>
  <c r="H40" i="102"/>
  <c r="H39" i="102"/>
  <c r="H38" i="102"/>
  <c r="H37" i="102"/>
  <c r="H36" i="102"/>
  <c r="H35" i="102"/>
  <c r="H34" i="102"/>
  <c r="H33" i="102"/>
  <c r="H32" i="102"/>
  <c r="H31" i="102"/>
  <c r="H30" i="102"/>
  <c r="H29" i="102"/>
  <c r="H28" i="102"/>
  <c r="H27" i="102"/>
  <c r="H26" i="102"/>
  <c r="H25" i="102"/>
  <c r="H24" i="102"/>
  <c r="H23" i="102"/>
  <c r="H22" i="102"/>
  <c r="H21" i="102"/>
  <c r="H20" i="102"/>
  <c r="H19" i="102"/>
  <c r="H18" i="102"/>
  <c r="J2" i="102" s="1"/>
  <c r="H17" i="102"/>
  <c r="H16" i="102"/>
  <c r="H15" i="102"/>
  <c r="H14" i="102"/>
  <c r="H13" i="102"/>
  <c r="H12" i="102"/>
  <c r="H11" i="102"/>
  <c r="H10" i="102"/>
  <c r="H9" i="102"/>
  <c r="H17" i="101" l="1"/>
  <c r="H14" i="101"/>
  <c r="H13" i="101"/>
  <c r="H12" i="101"/>
  <c r="H11" i="101"/>
  <c r="H10" i="101"/>
  <c r="H9" i="101"/>
  <c r="J2" i="101"/>
  <c r="H40" i="100" l="1"/>
  <c r="H39" i="100"/>
  <c r="H38" i="100"/>
  <c r="H37" i="100"/>
  <c r="H36" i="100"/>
  <c r="H35" i="100"/>
  <c r="H34" i="100"/>
  <c r="H33" i="100"/>
  <c r="H32" i="100"/>
  <c r="H31" i="100"/>
  <c r="H30" i="100"/>
  <c r="H29" i="100"/>
  <c r="H28" i="100"/>
  <c r="H27" i="100"/>
  <c r="H26" i="100"/>
  <c r="H25" i="100"/>
  <c r="H24" i="100"/>
  <c r="H23" i="100"/>
  <c r="H22" i="100"/>
  <c r="H21" i="100"/>
  <c r="H20" i="100"/>
  <c r="H19" i="100"/>
  <c r="H18" i="100"/>
  <c r="H17" i="100"/>
  <c r="H16" i="100"/>
  <c r="H15" i="100"/>
  <c r="H14" i="100"/>
  <c r="H13" i="100"/>
  <c r="H12" i="100"/>
  <c r="H11" i="100"/>
  <c r="H10" i="100"/>
  <c r="H9" i="100"/>
  <c r="J2" i="100" s="1"/>
  <c r="H14" i="99" l="1"/>
  <c r="H13" i="99"/>
  <c r="H12" i="99"/>
  <c r="H11" i="99"/>
  <c r="H10" i="99"/>
  <c r="H9" i="99"/>
  <c r="J2" i="99"/>
  <c r="H20" i="98" l="1"/>
  <c r="H19" i="98"/>
  <c r="H18" i="98"/>
  <c r="H17" i="98"/>
  <c r="H16" i="98"/>
  <c r="H15" i="98"/>
  <c r="H14" i="98"/>
  <c r="H13" i="98"/>
  <c r="H12" i="98"/>
  <c r="H11" i="98"/>
  <c r="H10" i="98"/>
  <c r="H9" i="98"/>
  <c r="J2" i="98"/>
  <c r="H26" i="97"/>
  <c r="H25" i="97"/>
  <c r="H24" i="97"/>
  <c r="H23" i="97"/>
  <c r="H22" i="97"/>
  <c r="H21" i="97"/>
  <c r="H20" i="97"/>
  <c r="H19" i="97"/>
  <c r="H18" i="97"/>
  <c r="H17" i="97"/>
  <c r="H16" i="97"/>
  <c r="H15" i="97"/>
  <c r="H14" i="97"/>
  <c r="H13" i="97"/>
  <c r="H12" i="97"/>
  <c r="H11" i="97"/>
  <c r="H10" i="97"/>
  <c r="J2" i="97"/>
  <c r="H56" i="96" l="1"/>
  <c r="H55" i="96"/>
  <c r="H54" i="96"/>
  <c r="H53" i="96"/>
  <c r="H52" i="96"/>
  <c r="H51" i="96"/>
  <c r="H50" i="96"/>
  <c r="H49" i="96"/>
  <c r="H48" i="96"/>
  <c r="H47" i="96"/>
  <c r="H46" i="96"/>
  <c r="H45" i="96"/>
  <c r="H44" i="96"/>
  <c r="H43" i="96"/>
  <c r="H42" i="96"/>
  <c r="H41" i="96"/>
  <c r="H40" i="96"/>
  <c r="H39" i="96"/>
  <c r="H38" i="96"/>
  <c r="H37" i="96"/>
  <c r="H36" i="96"/>
  <c r="H35" i="96"/>
  <c r="H34" i="96"/>
  <c r="H33" i="96"/>
  <c r="H32" i="96"/>
  <c r="H31" i="96"/>
  <c r="H30" i="96"/>
  <c r="H29" i="96"/>
  <c r="H28" i="96"/>
  <c r="H27" i="96"/>
  <c r="H26" i="96"/>
  <c r="H25" i="96"/>
  <c r="H24" i="96"/>
  <c r="H23" i="96"/>
  <c r="H22" i="96"/>
  <c r="H21" i="96"/>
  <c r="H20" i="96"/>
  <c r="H19" i="96"/>
  <c r="H18" i="96"/>
  <c r="H17" i="96"/>
  <c r="H16" i="96"/>
  <c r="H15" i="96"/>
  <c r="H14" i="96"/>
  <c r="H13" i="96"/>
  <c r="H12" i="96"/>
  <c r="H11" i="96"/>
  <c r="H10" i="96"/>
  <c r="H9" i="96"/>
  <c r="J2" i="96" s="1"/>
  <c r="J100" i="94"/>
  <c r="J99" i="94"/>
  <c r="J98" i="94"/>
  <c r="J54" i="94"/>
  <c r="J53" i="94"/>
  <c r="J52" i="94"/>
  <c r="J51" i="94"/>
  <c r="J50" i="94"/>
  <c r="J49" i="94"/>
  <c r="J48" i="94"/>
  <c r="J47" i="94"/>
  <c r="J46" i="94"/>
  <c r="J45" i="94"/>
  <c r="J44" i="94"/>
  <c r="J43" i="94"/>
  <c r="J42" i="94"/>
  <c r="J41" i="94"/>
  <c r="J40" i="94"/>
  <c r="J39" i="94"/>
  <c r="J38" i="94"/>
  <c r="J37" i="94"/>
  <c r="J36" i="94"/>
  <c r="J35" i="94"/>
  <c r="J34" i="94"/>
  <c r="J33" i="94"/>
  <c r="J32" i="94"/>
  <c r="J31" i="94"/>
  <c r="J30" i="94"/>
  <c r="J29" i="94"/>
  <c r="J28" i="94"/>
  <c r="J27" i="94"/>
  <c r="J26" i="94"/>
  <c r="J25" i="94"/>
  <c r="G57" i="94" s="1"/>
  <c r="J18" i="94"/>
  <c r="J17" i="94"/>
  <c r="J16" i="94"/>
  <c r="J15" i="94"/>
  <c r="J14" i="94"/>
  <c r="J13" i="94"/>
  <c r="D13" i="94"/>
  <c r="D14" i="94" s="1"/>
  <c r="D15" i="94" s="1"/>
  <c r="D16" i="94" s="1"/>
  <c r="D17" i="94" s="1"/>
  <c r="D18" i="94" s="1"/>
  <c r="D25" i="94" s="1"/>
  <c r="D26" i="94" s="1"/>
  <c r="D27" i="94" s="1"/>
  <c r="D28" i="94" s="1"/>
  <c r="D29" i="94" s="1"/>
  <c r="D30" i="94" s="1"/>
  <c r="D31" i="94" s="1"/>
  <c r="D32" i="94" s="1"/>
  <c r="D33" i="94" s="1"/>
  <c r="D34" i="94" s="1"/>
  <c r="D35" i="94" s="1"/>
  <c r="D36" i="94" s="1"/>
  <c r="D37" i="94" s="1"/>
  <c r="D38" i="94" s="1"/>
  <c r="D39" i="94" s="1"/>
  <c r="D40" i="94" s="1"/>
  <c r="D41" i="94" s="1"/>
  <c r="D42" i="94" s="1"/>
  <c r="D43" i="94" s="1"/>
  <c r="D44" i="94" s="1"/>
  <c r="D45" i="94" s="1"/>
  <c r="D46" i="94" s="1"/>
  <c r="D47" i="94" s="1"/>
  <c r="D48" i="94" s="1"/>
  <c r="D49" i="94" s="1"/>
  <c r="D50" i="94" s="1"/>
  <c r="D51" i="94" s="1"/>
  <c r="D52" i="94" s="1"/>
  <c r="D53" i="94" s="1"/>
  <c r="D54" i="94" s="1"/>
  <c r="J12" i="94"/>
  <c r="G20" i="94" s="1"/>
  <c r="L2" i="94"/>
  <c r="J100" i="92" l="1"/>
  <c r="J99" i="92"/>
  <c r="J98" i="92"/>
  <c r="J54" i="92"/>
  <c r="J53" i="92"/>
  <c r="J52" i="92"/>
  <c r="J51" i="92"/>
  <c r="J50" i="92"/>
  <c r="J49" i="92"/>
  <c r="J48" i="92"/>
  <c r="J47" i="92"/>
  <c r="J46" i="92"/>
  <c r="J45" i="92"/>
  <c r="J44" i="92"/>
  <c r="J43" i="92"/>
  <c r="J42" i="92"/>
  <c r="J41" i="92"/>
  <c r="J40" i="92"/>
  <c r="J39" i="92"/>
  <c r="J38" i="92"/>
  <c r="J37" i="92"/>
  <c r="J36" i="92"/>
  <c r="J35" i="92"/>
  <c r="J34" i="92"/>
  <c r="J33" i="92"/>
  <c r="J32" i="92"/>
  <c r="J31" i="92"/>
  <c r="J30" i="92"/>
  <c r="J29" i="92"/>
  <c r="J28" i="92"/>
  <c r="J27" i="92"/>
  <c r="J26" i="92"/>
  <c r="J25" i="92"/>
  <c r="G57" i="92" s="1"/>
  <c r="J18" i="92"/>
  <c r="J17" i="92"/>
  <c r="J16" i="92"/>
  <c r="J15" i="92"/>
  <c r="J14" i="92"/>
  <c r="J13" i="92"/>
  <c r="D13" i="92"/>
  <c r="D14" i="92" s="1"/>
  <c r="D15" i="92" s="1"/>
  <c r="D16" i="92" s="1"/>
  <c r="D17" i="92" s="1"/>
  <c r="D18" i="92" s="1"/>
  <c r="D25" i="92" s="1"/>
  <c r="D26" i="92" s="1"/>
  <c r="D27" i="92" s="1"/>
  <c r="D28" i="92" s="1"/>
  <c r="D29" i="92" s="1"/>
  <c r="D30" i="92" s="1"/>
  <c r="D31" i="92" s="1"/>
  <c r="D32" i="92" s="1"/>
  <c r="D33" i="92" s="1"/>
  <c r="D34" i="92" s="1"/>
  <c r="D35" i="92" s="1"/>
  <c r="D36" i="92" s="1"/>
  <c r="D37" i="92" s="1"/>
  <c r="D38" i="92" s="1"/>
  <c r="D39" i="92" s="1"/>
  <c r="D40" i="92" s="1"/>
  <c r="D41" i="92" s="1"/>
  <c r="D42" i="92" s="1"/>
  <c r="D43" i="92" s="1"/>
  <c r="D44" i="92" s="1"/>
  <c r="D45" i="92" s="1"/>
  <c r="D46" i="92" s="1"/>
  <c r="D47" i="92" s="1"/>
  <c r="D48" i="92" s="1"/>
  <c r="D49" i="92" s="1"/>
  <c r="D50" i="92" s="1"/>
  <c r="D51" i="92" s="1"/>
  <c r="D52" i="92" s="1"/>
  <c r="D53" i="92" s="1"/>
  <c r="D54" i="92" s="1"/>
  <c r="J12" i="92"/>
  <c r="G20" i="92" s="1"/>
  <c r="L2" i="92"/>
  <c r="B121" i="91" l="1"/>
  <c r="G118" i="91"/>
  <c r="G58" i="91"/>
  <c r="D21" i="91"/>
  <c r="G651" i="90"/>
  <c r="K21" i="90"/>
  <c r="J17" i="90"/>
  <c r="J16" i="90"/>
  <c r="J15" i="90"/>
  <c r="J14" i="90"/>
  <c r="D14" i="90"/>
  <c r="D15" i="90" s="1"/>
  <c r="D16" i="90" s="1"/>
  <c r="D17" i="90" s="1"/>
  <c r="J13" i="90"/>
  <c r="L2" i="90" s="1"/>
  <c r="G20" i="90" l="1"/>
  <c r="H97" i="89"/>
  <c r="H96" i="89"/>
  <c r="H95" i="89"/>
  <c r="H94" i="89"/>
  <c r="H93" i="89"/>
  <c r="H92" i="89"/>
  <c r="H91" i="89"/>
  <c r="H90" i="89"/>
  <c r="H89" i="89"/>
  <c r="H88" i="89"/>
  <c r="H87" i="89"/>
  <c r="H86" i="89"/>
  <c r="H85" i="89"/>
  <c r="H84" i="89"/>
  <c r="H83" i="89"/>
  <c r="H82" i="89"/>
  <c r="H81" i="89"/>
  <c r="H80" i="89"/>
  <c r="H79" i="89"/>
  <c r="H78" i="89"/>
  <c r="H77" i="89"/>
  <c r="H76" i="89"/>
  <c r="H75" i="89"/>
  <c r="H74" i="89"/>
  <c r="H73" i="89"/>
  <c r="H72" i="89"/>
  <c r="H71" i="89"/>
  <c r="H70" i="89"/>
  <c r="H69" i="89"/>
  <c r="H68" i="89"/>
  <c r="H67" i="89"/>
  <c r="H66" i="89"/>
  <c r="H65" i="89"/>
  <c r="H64" i="89"/>
  <c r="H63" i="89"/>
  <c r="H62" i="89"/>
  <c r="H61" i="89"/>
  <c r="H60" i="89"/>
  <c r="H59" i="89"/>
  <c r="H58" i="89"/>
  <c r="H57" i="89"/>
  <c r="H56" i="89"/>
  <c r="H55" i="89"/>
  <c r="H54" i="89"/>
  <c r="H53" i="89"/>
  <c r="H52" i="89"/>
  <c r="H51" i="89"/>
  <c r="H50" i="89"/>
  <c r="H49" i="89"/>
  <c r="H48" i="89"/>
  <c r="H47" i="89"/>
  <c r="H46" i="89"/>
  <c r="H45" i="89"/>
  <c r="H44" i="89"/>
  <c r="H43" i="89"/>
  <c r="H42" i="89"/>
  <c r="H41" i="89"/>
  <c r="H40" i="89"/>
  <c r="H39" i="89"/>
  <c r="H38" i="89"/>
  <c r="H37" i="89"/>
  <c r="H36" i="89"/>
  <c r="H35" i="89"/>
  <c r="H34" i="89"/>
  <c r="H33" i="89"/>
  <c r="H32" i="89"/>
  <c r="H31" i="89"/>
  <c r="H30" i="89"/>
  <c r="H29" i="89"/>
  <c r="H28" i="89"/>
  <c r="H27" i="89"/>
  <c r="H26" i="89"/>
  <c r="H25" i="89"/>
  <c r="H24" i="89"/>
  <c r="H23" i="89"/>
  <c r="H22" i="89"/>
  <c r="H21" i="89"/>
  <c r="H20" i="89"/>
  <c r="H19" i="89"/>
  <c r="J2" i="89" s="1"/>
  <c r="H18" i="89"/>
  <c r="H17" i="89"/>
  <c r="H16" i="89"/>
  <c r="H15" i="89"/>
  <c r="H14" i="89"/>
  <c r="H13" i="89"/>
  <c r="H12" i="89"/>
  <c r="H11" i="89"/>
  <c r="H10" i="89"/>
  <c r="I49" i="88" l="1"/>
  <c r="I48" i="88"/>
  <c r="I47" i="88"/>
  <c r="I39" i="88"/>
  <c r="I38" i="88"/>
  <c r="I37" i="88"/>
  <c r="I36" i="88"/>
  <c r="I35" i="88"/>
  <c r="I34" i="88"/>
  <c r="I33" i="88"/>
  <c r="I32" i="88"/>
  <c r="I31" i="88"/>
  <c r="I30" i="88"/>
  <c r="F41" i="88" s="1"/>
  <c r="I24" i="88"/>
  <c r="I23" i="88"/>
  <c r="I22" i="88"/>
  <c r="I21" i="88"/>
  <c r="I20" i="88"/>
  <c r="I19" i="88"/>
  <c r="I18" i="88"/>
  <c r="I17" i="88"/>
  <c r="I16" i="88"/>
  <c r="I15" i="88"/>
  <c r="I14" i="88"/>
  <c r="I13" i="88"/>
  <c r="F26" i="88" s="1"/>
  <c r="C13" i="88"/>
  <c r="C14" i="88" s="1"/>
  <c r="C15" i="88" s="1"/>
  <c r="C16" i="88" s="1"/>
  <c r="C17" i="88" s="1"/>
  <c r="C18" i="88" s="1"/>
  <c r="C19" i="88" s="1"/>
  <c r="C20" i="88" s="1"/>
  <c r="C21" i="88" s="1"/>
  <c r="C22" i="88" s="1"/>
  <c r="C23" i="88" s="1"/>
  <c r="C24" i="88" s="1"/>
  <c r="C30" i="88" s="1"/>
  <c r="C31" i="88" s="1"/>
  <c r="C32" i="88" s="1"/>
  <c r="C33" i="88" s="1"/>
  <c r="C34" i="88" s="1"/>
  <c r="C35" i="88" s="1"/>
  <c r="C36" i="88" s="1"/>
  <c r="C37" i="88" s="1"/>
  <c r="C38" i="88" s="1"/>
  <c r="C39" i="88" s="1"/>
  <c r="I12" i="88"/>
  <c r="K2" i="88" s="1"/>
  <c r="I30" i="87" l="1"/>
  <c r="I29" i="87"/>
  <c r="I28" i="87"/>
  <c r="I22" i="87"/>
  <c r="I21" i="87"/>
  <c r="F24" i="87" s="1"/>
  <c r="F16" i="87"/>
  <c r="I14" i="87"/>
  <c r="C13" i="87"/>
  <c r="C14" i="87" s="1"/>
  <c r="C21" i="87" s="1"/>
  <c r="C22" i="87" s="1"/>
  <c r="I12" i="87"/>
  <c r="K2" i="87"/>
  <c r="H13" i="86" l="1"/>
  <c r="H12" i="86"/>
  <c r="H11" i="86"/>
  <c r="H10" i="86"/>
  <c r="J2" i="86"/>
  <c r="H27" i="85"/>
  <c r="H26" i="85"/>
  <c r="H25" i="85"/>
  <c r="H15" i="85"/>
  <c r="H14" i="85"/>
  <c r="H13" i="85"/>
  <c r="H12" i="85"/>
  <c r="H11" i="85"/>
  <c r="H10" i="85"/>
  <c r="J2" i="85" s="1"/>
  <c r="H9" i="85"/>
  <c r="H133" i="84"/>
  <c r="H132" i="84"/>
  <c r="H131" i="84"/>
  <c r="H130" i="84"/>
  <c r="H129" i="84"/>
  <c r="H128" i="84"/>
  <c r="H127" i="84"/>
  <c r="H126" i="84"/>
  <c r="H125" i="84"/>
  <c r="H124" i="84"/>
  <c r="H123" i="84"/>
  <c r="H122" i="84"/>
  <c r="H121" i="84"/>
  <c r="H120" i="84"/>
  <c r="H118" i="84"/>
  <c r="H117" i="84"/>
  <c r="H116" i="84"/>
  <c r="H115" i="84"/>
  <c r="H114" i="84"/>
  <c r="H113" i="84"/>
  <c r="H112" i="84"/>
  <c r="H111" i="84"/>
  <c r="H110" i="84"/>
  <c r="H109" i="84"/>
  <c r="H108" i="84"/>
  <c r="H107" i="84"/>
  <c r="H50" i="84"/>
  <c r="H49" i="84"/>
  <c r="H48" i="84"/>
  <c r="H47" i="84"/>
  <c r="H46" i="84"/>
  <c r="H45" i="84"/>
  <c r="H44" i="84"/>
  <c r="H43" i="84"/>
  <c r="H42" i="84"/>
  <c r="H41" i="84"/>
  <c r="H37" i="84"/>
  <c r="H36" i="84"/>
  <c r="H35" i="84"/>
  <c r="H34" i="84"/>
  <c r="H33" i="84"/>
  <c r="H32" i="84"/>
  <c r="H31" i="84"/>
  <c r="H30" i="84"/>
  <c r="H29" i="84"/>
  <c r="H28" i="84"/>
  <c r="H27" i="84"/>
  <c r="H26" i="84"/>
  <c r="H25" i="84"/>
  <c r="H24" i="84"/>
  <c r="H23" i="84"/>
  <c r="H22" i="84"/>
  <c r="H21" i="84"/>
  <c r="H20" i="84"/>
  <c r="H19" i="84"/>
  <c r="H18" i="84"/>
  <c r="H17" i="84"/>
  <c r="H16" i="84"/>
  <c r="H15" i="84"/>
  <c r="H14" i="84"/>
  <c r="H13" i="84"/>
  <c r="H12" i="84"/>
  <c r="H11" i="84"/>
  <c r="H10" i="84"/>
  <c r="H9" i="84"/>
  <c r="J2" i="84" s="1"/>
  <c r="H80" i="83"/>
  <c r="H79" i="83"/>
  <c r="H78" i="83"/>
  <c r="H77" i="83"/>
  <c r="H76" i="83"/>
  <c r="H75" i="83"/>
  <c r="H74" i="83"/>
  <c r="H73" i="83"/>
  <c r="H72" i="83"/>
  <c r="H71" i="83"/>
  <c r="H70" i="83"/>
  <c r="H69" i="83"/>
  <c r="H68" i="83"/>
  <c r="H67" i="83"/>
  <c r="H66" i="83"/>
  <c r="H65" i="83"/>
  <c r="H64" i="83"/>
  <c r="H63" i="83"/>
  <c r="H62" i="83"/>
  <c r="H61" i="83"/>
  <c r="H60" i="83"/>
  <c r="H59" i="83"/>
  <c r="H58" i="83"/>
  <c r="H57" i="83"/>
  <c r="H56" i="83"/>
  <c r="H55" i="83"/>
  <c r="H54" i="83"/>
  <c r="H53" i="83"/>
  <c r="H52" i="83"/>
  <c r="H51" i="83"/>
  <c r="H50" i="83"/>
  <c r="H49" i="83"/>
  <c r="H48" i="83"/>
  <c r="H47" i="83"/>
  <c r="H46" i="83"/>
  <c r="H45" i="83"/>
  <c r="H44" i="83"/>
  <c r="H43" i="83"/>
  <c r="H42" i="83"/>
  <c r="H41" i="83"/>
  <c r="H40" i="83"/>
  <c r="H39" i="83"/>
  <c r="H38" i="83"/>
  <c r="H37" i="83"/>
  <c r="H36" i="83"/>
  <c r="H35" i="83"/>
  <c r="H34" i="83"/>
  <c r="H33" i="83"/>
  <c r="H32" i="83"/>
  <c r="H31" i="83"/>
  <c r="H30" i="83"/>
  <c r="H29" i="83"/>
  <c r="H28" i="83"/>
  <c r="H27" i="83"/>
  <c r="H26" i="83"/>
  <c r="H25" i="83"/>
  <c r="H24" i="83"/>
  <c r="H23" i="83"/>
  <c r="H22" i="83"/>
  <c r="H21" i="83"/>
  <c r="J2" i="83" s="1"/>
  <c r="H20" i="83"/>
  <c r="H19" i="83"/>
  <c r="H18" i="83"/>
  <c r="H17" i="83"/>
  <c r="H16" i="83"/>
  <c r="H15" i="83"/>
  <c r="H14" i="83"/>
  <c r="H13" i="83"/>
  <c r="H12" i="83"/>
  <c r="H11" i="83"/>
  <c r="H10" i="83"/>
  <c r="H9" i="83"/>
  <c r="H12" i="82"/>
  <c r="H11" i="82"/>
  <c r="H10" i="82"/>
  <c r="J2" i="82" s="1"/>
  <c r="H9" i="82"/>
  <c r="H58" i="81"/>
  <c r="H57" i="81"/>
  <c r="H56" i="81"/>
  <c r="H55" i="81"/>
  <c r="H54" i="81"/>
  <c r="H53" i="81"/>
  <c r="H52" i="81"/>
  <c r="H51" i="81"/>
  <c r="H50" i="81"/>
  <c r="H49" i="81"/>
  <c r="H48" i="81"/>
  <c r="H47" i="81"/>
  <c r="H46" i="81"/>
  <c r="H45" i="81"/>
  <c r="H44" i="81"/>
  <c r="H43" i="81"/>
  <c r="H42" i="81"/>
  <c r="H41" i="81"/>
  <c r="H40" i="81"/>
  <c r="H39" i="81"/>
  <c r="H38" i="81"/>
  <c r="H37" i="81"/>
  <c r="H36" i="81"/>
  <c r="S40" i="81" s="1"/>
  <c r="H35" i="81"/>
  <c r="H34" i="81"/>
  <c r="H33" i="81"/>
  <c r="H32" i="81"/>
  <c r="H31" i="81"/>
  <c r="H30" i="81"/>
  <c r="H29" i="81"/>
  <c r="H28" i="81"/>
  <c r="H27" i="81"/>
  <c r="H26" i="81"/>
  <c r="H25" i="81"/>
  <c r="H24" i="81"/>
  <c r="H23" i="81"/>
  <c r="H22" i="81"/>
  <c r="H21" i="81"/>
  <c r="H20" i="81"/>
  <c r="H19" i="81"/>
  <c r="H17" i="81"/>
  <c r="H16" i="81"/>
  <c r="H15" i="81"/>
  <c r="H14" i="81"/>
  <c r="S33" i="81" s="1"/>
  <c r="H13" i="81"/>
  <c r="H12" i="81"/>
  <c r="H11" i="81"/>
  <c r="J2" i="81" s="1"/>
  <c r="H9" i="81"/>
  <c r="H75" i="80"/>
  <c r="H74" i="80"/>
  <c r="H73" i="80"/>
  <c r="H72" i="80"/>
  <c r="H71" i="80"/>
  <c r="H70" i="80"/>
  <c r="H69" i="80"/>
  <c r="H68" i="80"/>
  <c r="H67" i="80"/>
  <c r="H66" i="80"/>
  <c r="H65" i="80"/>
  <c r="H64" i="80"/>
  <c r="H63" i="80"/>
  <c r="H62" i="80"/>
  <c r="H61" i="80"/>
  <c r="H60" i="80"/>
  <c r="H59" i="80"/>
  <c r="H58" i="80"/>
  <c r="H57" i="80"/>
  <c r="H56" i="80"/>
  <c r="H55" i="80"/>
  <c r="H54" i="80"/>
  <c r="H53" i="80"/>
  <c r="H52" i="80"/>
  <c r="H51" i="80"/>
  <c r="H50" i="80"/>
  <c r="H49" i="80"/>
  <c r="H48" i="80"/>
  <c r="H47" i="80"/>
  <c r="H46" i="80"/>
  <c r="H45" i="80"/>
  <c r="H44" i="80"/>
  <c r="H43" i="80"/>
  <c r="H42" i="80"/>
  <c r="H41" i="80"/>
  <c r="H40" i="80"/>
  <c r="H39" i="80"/>
  <c r="H38" i="80"/>
  <c r="H37" i="80"/>
  <c r="H36" i="80"/>
  <c r="H35" i="80"/>
  <c r="H34" i="80"/>
  <c r="H33" i="80"/>
  <c r="H32" i="80"/>
  <c r="H31" i="80"/>
  <c r="H30" i="80"/>
  <c r="H29" i="80"/>
  <c r="H28" i="80"/>
  <c r="H27" i="80"/>
  <c r="H26" i="80"/>
  <c r="H25" i="80"/>
  <c r="H24" i="80"/>
  <c r="H23" i="80"/>
  <c r="H22" i="80"/>
  <c r="H21" i="80"/>
  <c r="H20" i="80"/>
  <c r="H19" i="80"/>
  <c r="H18" i="80"/>
  <c r="H17" i="80"/>
  <c r="J2" i="80" s="1"/>
  <c r="H16" i="80"/>
  <c r="H15" i="80"/>
  <c r="H14" i="80"/>
  <c r="H13" i="80"/>
  <c r="H12" i="80"/>
  <c r="H11" i="80"/>
  <c r="H10" i="80"/>
  <c r="H9" i="80"/>
  <c r="H58" i="79"/>
  <c r="H57" i="79"/>
  <c r="H56" i="79"/>
  <c r="H55" i="79"/>
  <c r="H54" i="79"/>
  <c r="H53" i="79"/>
  <c r="H52" i="79"/>
  <c r="H51" i="79"/>
  <c r="H50" i="79"/>
  <c r="H49" i="79"/>
  <c r="H48" i="79"/>
  <c r="H47" i="79"/>
  <c r="H46" i="79"/>
  <c r="H45" i="79"/>
  <c r="H44" i="79"/>
  <c r="H43" i="79"/>
  <c r="H42" i="79"/>
  <c r="H41" i="79"/>
  <c r="H40" i="79"/>
  <c r="H39" i="79"/>
  <c r="H38" i="79"/>
  <c r="H37" i="79"/>
  <c r="S40" i="79" s="1"/>
  <c r="H36" i="79"/>
  <c r="H35" i="79"/>
  <c r="H34" i="79"/>
  <c r="H33" i="79"/>
  <c r="H32" i="79"/>
  <c r="H31" i="79"/>
  <c r="H30" i="79"/>
  <c r="H29" i="79"/>
  <c r="H28" i="79"/>
  <c r="H27" i="79"/>
  <c r="H26" i="79"/>
  <c r="H25" i="79"/>
  <c r="H24" i="79"/>
  <c r="H23" i="79"/>
  <c r="H22" i="79"/>
  <c r="J2" i="79" s="1"/>
  <c r="H21" i="79"/>
  <c r="H20" i="79"/>
  <c r="H19" i="79"/>
  <c r="H17" i="79"/>
  <c r="H16" i="79"/>
  <c r="H15" i="79"/>
  <c r="H14" i="79"/>
  <c r="H13" i="79"/>
  <c r="H12" i="79"/>
  <c r="H11" i="79"/>
  <c r="S33" i="79" s="1"/>
  <c r="H9" i="79"/>
  <c r="H75" i="78"/>
  <c r="H74" i="78"/>
  <c r="H73" i="78"/>
  <c r="H72" i="78"/>
  <c r="H71" i="78"/>
  <c r="H70" i="78"/>
  <c r="H69" i="78"/>
  <c r="H68" i="78"/>
  <c r="H67" i="78"/>
  <c r="H66" i="78"/>
  <c r="H65" i="78"/>
  <c r="H64" i="78"/>
  <c r="H63" i="78"/>
  <c r="H62" i="78"/>
  <c r="H61" i="78"/>
  <c r="H60" i="78"/>
  <c r="H59" i="78"/>
  <c r="H58" i="78"/>
  <c r="H57" i="78"/>
  <c r="H56" i="78"/>
  <c r="H55" i="78"/>
  <c r="H54" i="78"/>
  <c r="H53" i="78"/>
  <c r="H52" i="78"/>
  <c r="H51" i="78"/>
  <c r="H50" i="78"/>
  <c r="H49" i="78"/>
  <c r="H48" i="78"/>
  <c r="H47" i="78"/>
  <c r="H46" i="78"/>
  <c r="H45" i="78"/>
  <c r="H44" i="78"/>
  <c r="H43" i="78"/>
  <c r="H42" i="78"/>
  <c r="H41" i="78"/>
  <c r="H40" i="78"/>
  <c r="H39" i="78"/>
  <c r="H38" i="78"/>
  <c r="H37" i="78"/>
  <c r="H36" i="78"/>
  <c r="H35" i="78"/>
  <c r="H34" i="78"/>
  <c r="H33" i="78"/>
  <c r="H32" i="78"/>
  <c r="H31" i="78"/>
  <c r="H30" i="78"/>
  <c r="H29" i="78"/>
  <c r="H28" i="78"/>
  <c r="H27" i="78"/>
  <c r="H26" i="78"/>
  <c r="H25" i="78"/>
  <c r="H24" i="78"/>
  <c r="H23" i="78"/>
  <c r="H22" i="78"/>
  <c r="H21" i="78"/>
  <c r="H20" i="78"/>
  <c r="H19" i="78"/>
  <c r="H18" i="78"/>
  <c r="H17" i="78"/>
  <c r="H16" i="78"/>
  <c r="H15" i="78"/>
  <c r="H14" i="78"/>
  <c r="H13" i="78"/>
  <c r="H12" i="78"/>
  <c r="H11" i="78"/>
  <c r="H10" i="78"/>
  <c r="H9" i="78"/>
  <c r="J2" i="78"/>
  <c r="H58" i="77"/>
  <c r="H57" i="77"/>
  <c r="H56" i="77"/>
  <c r="H55" i="77"/>
  <c r="H54" i="77"/>
  <c r="H53" i="77"/>
  <c r="H52" i="77"/>
  <c r="H51" i="77"/>
  <c r="H50" i="77"/>
  <c r="H49" i="77"/>
  <c r="H48" i="77"/>
  <c r="H47" i="77"/>
  <c r="H46" i="77"/>
  <c r="H45" i="77"/>
  <c r="H44" i="77"/>
  <c r="H43" i="77"/>
  <c r="H42" i="77"/>
  <c r="H41" i="77"/>
  <c r="H40" i="77"/>
  <c r="H39" i="77"/>
  <c r="H38" i="77"/>
  <c r="H37" i="77"/>
  <c r="H36" i="77"/>
  <c r="S40" i="77" s="1"/>
  <c r="H35" i="77"/>
  <c r="H34" i="77"/>
  <c r="H33" i="77"/>
  <c r="H32" i="77"/>
  <c r="H31" i="77"/>
  <c r="H30" i="77"/>
  <c r="H29" i="77"/>
  <c r="H28" i="77"/>
  <c r="H27" i="77"/>
  <c r="H26" i="77"/>
  <c r="H25" i="77"/>
  <c r="H24" i="77"/>
  <c r="H23" i="77"/>
  <c r="H22" i="77"/>
  <c r="H21" i="77"/>
  <c r="H20" i="77"/>
  <c r="H19" i="77"/>
  <c r="H17" i="77"/>
  <c r="H16" i="77"/>
  <c r="H15" i="77"/>
  <c r="H14" i="77"/>
  <c r="H13" i="77"/>
  <c r="H12" i="77"/>
  <c r="S33" i="77" s="1"/>
  <c r="H11" i="77"/>
  <c r="H9" i="77"/>
  <c r="J2" i="77" s="1"/>
  <c r="H68" i="76"/>
  <c r="H67" i="76"/>
  <c r="H66" i="76"/>
  <c r="H65" i="76"/>
  <c r="H64" i="76"/>
  <c r="H63" i="76"/>
  <c r="H62" i="76"/>
  <c r="H61" i="76"/>
  <c r="H60" i="76"/>
  <c r="H59" i="76"/>
  <c r="H58" i="76"/>
  <c r="H57" i="76"/>
  <c r="H56" i="76"/>
  <c r="H55" i="76"/>
  <c r="H54" i="76"/>
  <c r="H53" i="76"/>
  <c r="H52" i="76"/>
  <c r="H51" i="76"/>
  <c r="H50" i="76"/>
  <c r="H49" i="76"/>
  <c r="H48" i="76"/>
  <c r="H47" i="76"/>
  <c r="H46" i="76"/>
  <c r="H45" i="76"/>
  <c r="H44" i="76"/>
  <c r="H43" i="76"/>
  <c r="H42" i="76"/>
  <c r="H41" i="76"/>
  <c r="H40" i="76"/>
  <c r="H39" i="76"/>
  <c r="H38" i="76"/>
  <c r="H37" i="76"/>
  <c r="H36" i="76"/>
  <c r="H35" i="76"/>
  <c r="H34" i="76"/>
  <c r="H33" i="76"/>
  <c r="H32" i="76"/>
  <c r="H31" i="76"/>
  <c r="H30" i="76"/>
  <c r="H29" i="76"/>
  <c r="H28" i="76"/>
  <c r="H27" i="76"/>
  <c r="H26" i="76"/>
  <c r="H25" i="76"/>
  <c r="H24" i="76"/>
  <c r="H23" i="76"/>
  <c r="H22" i="76"/>
  <c r="H21" i="76"/>
  <c r="H20" i="76"/>
  <c r="H19" i="76"/>
  <c r="H18" i="76"/>
  <c r="H17" i="76"/>
  <c r="H16" i="76"/>
  <c r="H15" i="76"/>
  <c r="H14" i="76"/>
  <c r="H13" i="76"/>
  <c r="H12" i="76"/>
  <c r="H11" i="76"/>
  <c r="H10" i="76"/>
  <c r="H9" i="76"/>
  <c r="J2" i="76"/>
  <c r="H58" i="75"/>
  <c r="H57" i="75"/>
  <c r="H56" i="75"/>
  <c r="H55" i="75"/>
  <c r="H54" i="75"/>
  <c r="H53" i="75"/>
  <c r="H52" i="75"/>
  <c r="H51" i="75"/>
  <c r="H50" i="75"/>
  <c r="H49" i="75"/>
  <c r="H48" i="75"/>
  <c r="H47" i="75"/>
  <c r="H46" i="75"/>
  <c r="H45" i="75"/>
  <c r="H44" i="75"/>
  <c r="H43" i="75"/>
  <c r="H42" i="75"/>
  <c r="H41" i="75"/>
  <c r="H40" i="75"/>
  <c r="H39" i="75"/>
  <c r="H38" i="75"/>
  <c r="H37" i="75"/>
  <c r="H36" i="75"/>
  <c r="S40" i="75" s="1"/>
  <c r="H35" i="75"/>
  <c r="H34" i="75"/>
  <c r="H33" i="75"/>
  <c r="H32" i="75"/>
  <c r="H31" i="75"/>
  <c r="H30" i="75"/>
  <c r="H29" i="75"/>
  <c r="H28" i="75"/>
  <c r="H27" i="75"/>
  <c r="H26" i="75"/>
  <c r="H25" i="75"/>
  <c r="H24" i="75"/>
  <c r="H23" i="75"/>
  <c r="H22" i="75"/>
  <c r="H21" i="75"/>
  <c r="H20" i="75"/>
  <c r="H19" i="75"/>
  <c r="H17" i="75"/>
  <c r="H16" i="75"/>
  <c r="H15" i="75"/>
  <c r="H14" i="75"/>
  <c r="H13" i="75"/>
  <c r="H12" i="75"/>
  <c r="S33" i="75" s="1"/>
  <c r="H11" i="75"/>
  <c r="H9" i="75"/>
  <c r="J2" i="75" s="1"/>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40" i="74"/>
  <c r="H39" i="74"/>
  <c r="H38" i="74"/>
  <c r="H37" i="74"/>
  <c r="H36" i="74"/>
  <c r="H35" i="74"/>
  <c r="H34" i="74"/>
  <c r="H33" i="74"/>
  <c r="H32" i="74"/>
  <c r="H31" i="74"/>
  <c r="H30" i="74"/>
  <c r="H29" i="74"/>
  <c r="H28" i="74"/>
  <c r="H27" i="74"/>
  <c r="H26" i="74"/>
  <c r="H25" i="74"/>
  <c r="H24" i="74"/>
  <c r="H23" i="74"/>
  <c r="H22" i="74"/>
  <c r="H21" i="74"/>
  <c r="H20" i="74"/>
  <c r="H19" i="74"/>
  <c r="H18" i="74"/>
  <c r="H17" i="74"/>
  <c r="H16" i="74"/>
  <c r="H15" i="74"/>
  <c r="H14" i="74"/>
  <c r="H13" i="74"/>
  <c r="H12" i="74"/>
  <c r="H11" i="74"/>
  <c r="H10" i="74"/>
  <c r="H9" i="74"/>
  <c r="J2" i="74"/>
  <c r="H58" i="73"/>
  <c r="H57" i="73"/>
  <c r="H56" i="73"/>
  <c r="H55" i="73"/>
  <c r="H54" i="73"/>
  <c r="H53" i="73"/>
  <c r="H52" i="73"/>
  <c r="H51" i="73"/>
  <c r="H50" i="73"/>
  <c r="H49" i="73"/>
  <c r="H48" i="73"/>
  <c r="H47" i="73"/>
  <c r="H46" i="73"/>
  <c r="H45" i="73"/>
  <c r="H44" i="73"/>
  <c r="H43" i="73"/>
  <c r="H42" i="73"/>
  <c r="H41" i="73"/>
  <c r="H40" i="73"/>
  <c r="H39" i="73"/>
  <c r="H38" i="73"/>
  <c r="H37" i="73"/>
  <c r="H36" i="73"/>
  <c r="S40" i="73" s="1"/>
  <c r="H35" i="73"/>
  <c r="H34" i="73"/>
  <c r="H33" i="73"/>
  <c r="H32" i="73"/>
  <c r="H31" i="73"/>
  <c r="H30" i="73"/>
  <c r="H29" i="73"/>
  <c r="H28" i="73"/>
  <c r="H27" i="73"/>
  <c r="H26" i="73"/>
  <c r="H25" i="73"/>
  <c r="H24" i="73"/>
  <c r="H23" i="73"/>
  <c r="H22" i="73"/>
  <c r="H21" i="73"/>
  <c r="H20" i="73"/>
  <c r="H19" i="73"/>
  <c r="H17" i="73"/>
  <c r="H16" i="73"/>
  <c r="H15" i="73"/>
  <c r="H14" i="73"/>
  <c r="H13" i="73"/>
  <c r="H12" i="73"/>
  <c r="S33" i="73" s="1"/>
  <c r="H11" i="73"/>
  <c r="H9" i="73"/>
  <c r="J2" i="73" s="1"/>
  <c r="H68" i="72"/>
  <c r="H67" i="72"/>
  <c r="H66" i="72"/>
  <c r="H65" i="72"/>
  <c r="H64" i="72"/>
  <c r="H63" i="72"/>
  <c r="H62" i="72"/>
  <c r="H61" i="72"/>
  <c r="H60" i="72"/>
  <c r="H59" i="72"/>
  <c r="H58" i="72"/>
  <c r="H57" i="72"/>
  <c r="H56" i="72"/>
  <c r="H55" i="72"/>
  <c r="H54" i="72"/>
  <c r="H53" i="72"/>
  <c r="H52" i="72"/>
  <c r="H51" i="72"/>
  <c r="H50" i="72"/>
  <c r="H49" i="72"/>
  <c r="H48" i="72"/>
  <c r="H47" i="72"/>
  <c r="H46" i="72"/>
  <c r="H45" i="72"/>
  <c r="H44" i="72"/>
  <c r="H43" i="72"/>
  <c r="H42" i="72"/>
  <c r="H41" i="72"/>
  <c r="H40" i="72"/>
  <c r="H39" i="72"/>
  <c r="H38" i="72"/>
  <c r="H37" i="72"/>
  <c r="H36" i="72"/>
  <c r="H35" i="72"/>
  <c r="H34" i="72"/>
  <c r="H33" i="72"/>
  <c r="H32" i="72"/>
  <c r="H31" i="72"/>
  <c r="H30" i="72"/>
  <c r="H29" i="72"/>
  <c r="H28" i="72"/>
  <c r="H27" i="72"/>
  <c r="H26" i="72"/>
  <c r="H25" i="72"/>
  <c r="H24" i="72"/>
  <c r="H23" i="72"/>
  <c r="H22" i="72"/>
  <c r="H21" i="72"/>
  <c r="H20" i="72"/>
  <c r="H19" i="72"/>
  <c r="H18" i="72"/>
  <c r="H17" i="72"/>
  <c r="H16" i="72"/>
  <c r="H15" i="72"/>
  <c r="H14" i="72"/>
  <c r="H13" i="72"/>
  <c r="H12" i="72"/>
  <c r="H11" i="72"/>
  <c r="H10" i="72"/>
  <c r="H9" i="72"/>
  <c r="J2" i="72"/>
  <c r="H58" i="71"/>
  <c r="H57" i="71"/>
  <c r="H56" i="71"/>
  <c r="H55" i="71"/>
  <c r="H54" i="71"/>
  <c r="H53" i="71"/>
  <c r="H52" i="71"/>
  <c r="H51" i="71"/>
  <c r="H50" i="71"/>
  <c r="H49" i="71"/>
  <c r="H48" i="71"/>
  <c r="H47" i="71"/>
  <c r="H46" i="71"/>
  <c r="H45" i="71"/>
  <c r="H44" i="71"/>
  <c r="H43" i="71"/>
  <c r="H42" i="71"/>
  <c r="H41" i="71"/>
  <c r="H40" i="71"/>
  <c r="H39" i="71"/>
  <c r="H38" i="71"/>
  <c r="H37" i="71"/>
  <c r="H36" i="71"/>
  <c r="S40" i="71" s="1"/>
  <c r="H35" i="71"/>
  <c r="H34" i="71"/>
  <c r="H33" i="71"/>
  <c r="H32" i="71"/>
  <c r="H31" i="71"/>
  <c r="H30" i="71"/>
  <c r="H29" i="71"/>
  <c r="H28" i="71"/>
  <c r="H27" i="71"/>
  <c r="H26" i="71"/>
  <c r="H25" i="71"/>
  <c r="H24" i="71"/>
  <c r="H23" i="71"/>
  <c r="H22" i="71"/>
  <c r="H21" i="71"/>
  <c r="H20" i="71"/>
  <c r="H19" i="71"/>
  <c r="H17" i="71"/>
  <c r="H16" i="71"/>
  <c r="H15" i="71"/>
  <c r="H14" i="71"/>
  <c r="H13" i="71"/>
  <c r="H12" i="71"/>
  <c r="S33" i="71" s="1"/>
  <c r="H11" i="71"/>
  <c r="H9" i="71"/>
  <c r="J2" i="71" s="1"/>
  <c r="H68" i="70"/>
  <c r="H67" i="70"/>
  <c r="H66" i="70"/>
  <c r="H65" i="70"/>
  <c r="H64" i="70"/>
  <c r="H63" i="70"/>
  <c r="H62" i="70"/>
  <c r="H61" i="70"/>
  <c r="H60" i="70"/>
  <c r="H59" i="70"/>
  <c r="H58" i="70"/>
  <c r="H57" i="70"/>
  <c r="H56" i="70"/>
  <c r="H55" i="70"/>
  <c r="H54" i="70"/>
  <c r="H53" i="70"/>
  <c r="H52" i="70"/>
  <c r="H51" i="70"/>
  <c r="H50" i="70"/>
  <c r="H49" i="70"/>
  <c r="H48" i="70"/>
  <c r="H47" i="70"/>
  <c r="H46" i="70"/>
  <c r="H45" i="70"/>
  <c r="H44" i="70"/>
  <c r="H43" i="70"/>
  <c r="H42" i="70"/>
  <c r="H41" i="70"/>
  <c r="H40" i="70"/>
  <c r="H39" i="70"/>
  <c r="H38" i="70"/>
  <c r="H37" i="70"/>
  <c r="H36" i="70"/>
  <c r="H35" i="70"/>
  <c r="H34" i="70"/>
  <c r="H33" i="70"/>
  <c r="H32" i="70"/>
  <c r="H31" i="70"/>
  <c r="H30" i="70"/>
  <c r="H29" i="70"/>
  <c r="H28" i="70"/>
  <c r="H27" i="70"/>
  <c r="H26" i="70"/>
  <c r="H25" i="70"/>
  <c r="H24" i="70"/>
  <c r="H23" i="70"/>
  <c r="H22" i="70"/>
  <c r="H21" i="70"/>
  <c r="H20" i="70"/>
  <c r="H19" i="70"/>
  <c r="H18" i="70"/>
  <c r="H17" i="70"/>
  <c r="H16" i="70"/>
  <c r="H15" i="70"/>
  <c r="H14" i="70"/>
  <c r="H13" i="70"/>
  <c r="H12" i="70"/>
  <c r="H11" i="70"/>
  <c r="H10" i="70"/>
  <c r="H9" i="70"/>
  <c r="J2" i="70"/>
  <c r="H58" i="69"/>
  <c r="H57" i="69"/>
  <c r="H56" i="69"/>
  <c r="H55" i="69"/>
  <c r="H54" i="69"/>
  <c r="H53" i="69"/>
  <c r="H52" i="69"/>
  <c r="H51" i="69"/>
  <c r="H50" i="69"/>
  <c r="H49" i="69"/>
  <c r="H48" i="69"/>
  <c r="H47" i="69"/>
  <c r="H46" i="69"/>
  <c r="H45" i="69"/>
  <c r="H44" i="69"/>
  <c r="H43" i="69"/>
  <c r="H42" i="69"/>
  <c r="H41" i="69"/>
  <c r="H40" i="69"/>
  <c r="H39" i="69"/>
  <c r="H38" i="69"/>
  <c r="H37" i="69"/>
  <c r="H36" i="69"/>
  <c r="S40" i="69" s="1"/>
  <c r="H35" i="69"/>
  <c r="H34" i="69"/>
  <c r="H33" i="69"/>
  <c r="H32" i="69"/>
  <c r="H31" i="69"/>
  <c r="H30" i="69"/>
  <c r="H29" i="69"/>
  <c r="H28" i="69"/>
  <c r="H27" i="69"/>
  <c r="H26" i="69"/>
  <c r="H25" i="69"/>
  <c r="H24" i="69"/>
  <c r="H23" i="69"/>
  <c r="H22" i="69"/>
  <c r="H21" i="69"/>
  <c r="H20" i="69"/>
  <c r="H19" i="69"/>
  <c r="H17" i="69"/>
  <c r="H16" i="69"/>
  <c r="H15" i="69"/>
  <c r="H14" i="69"/>
  <c r="H13" i="69"/>
  <c r="H12" i="69"/>
  <c r="S33" i="69" s="1"/>
  <c r="H11" i="69"/>
  <c r="H9" i="69"/>
  <c r="J2" i="69" s="1"/>
  <c r="H53" i="68"/>
  <c r="H52" i="68"/>
  <c r="H51" i="68"/>
  <c r="H50" i="68"/>
  <c r="H49" i="68"/>
  <c r="H48" i="68"/>
  <c r="H47" i="68"/>
  <c r="H46" i="68"/>
  <c r="H45" i="68"/>
  <c r="H44" i="68"/>
  <c r="H43" i="68"/>
  <c r="H42" i="68"/>
  <c r="H41" i="68"/>
  <c r="H40" i="68"/>
  <c r="H39" i="68"/>
  <c r="H38" i="68"/>
  <c r="H37" i="68"/>
  <c r="H36" i="68"/>
  <c r="H35" i="68"/>
  <c r="H34" i="68"/>
  <c r="H33" i="68"/>
  <c r="H32" i="68"/>
  <c r="H31" i="68"/>
  <c r="H30" i="68"/>
  <c r="H29" i="68"/>
  <c r="H28" i="68"/>
  <c r="H27" i="68"/>
  <c r="H26" i="68"/>
  <c r="H25" i="68"/>
  <c r="H24" i="68"/>
  <c r="H23" i="68"/>
  <c r="H22" i="68"/>
  <c r="H21" i="68"/>
  <c r="H20" i="68"/>
  <c r="H19" i="68"/>
  <c r="H18" i="68"/>
  <c r="H17" i="68"/>
  <c r="H16" i="68"/>
  <c r="H15" i="68"/>
  <c r="H14" i="68"/>
  <c r="H13" i="68"/>
  <c r="H12" i="68"/>
  <c r="H11" i="68"/>
  <c r="H10" i="68"/>
  <c r="H9" i="68"/>
  <c r="J2" i="68" s="1"/>
  <c r="J192" i="67"/>
  <c r="J191" i="67"/>
  <c r="J190" i="67"/>
  <c r="J171" i="67"/>
  <c r="J170" i="67"/>
  <c r="J169" i="67"/>
  <c r="J168" i="67"/>
  <c r="J167" i="67"/>
  <c r="J166" i="67"/>
  <c r="J165" i="67"/>
  <c r="J164" i="67"/>
  <c r="J163" i="67"/>
  <c r="J162" i="67"/>
  <c r="J161" i="67"/>
  <c r="J160" i="67"/>
  <c r="G174" i="67" s="1"/>
  <c r="J154" i="67"/>
  <c r="J153" i="67"/>
  <c r="J152" i="67"/>
  <c r="J151" i="67"/>
  <c r="J150" i="67"/>
  <c r="J149" i="67"/>
  <c r="J148" i="67"/>
  <c r="J147" i="67"/>
  <c r="J146" i="67"/>
  <c r="J145" i="67"/>
  <c r="J144" i="67"/>
  <c r="J143" i="67"/>
  <c r="J142" i="67"/>
  <c r="J141" i="67"/>
  <c r="J140" i="67"/>
  <c r="J139" i="67"/>
  <c r="J138" i="67"/>
  <c r="J137" i="67"/>
  <c r="J136" i="67"/>
  <c r="J135" i="67"/>
  <c r="J134" i="67"/>
  <c r="J133" i="67"/>
  <c r="J132" i="67"/>
  <c r="J131" i="67"/>
  <c r="J130" i="67"/>
  <c r="G156" i="67" s="1"/>
  <c r="J129" i="67"/>
  <c r="J128" i="67"/>
  <c r="J127" i="67"/>
  <c r="J126" i="67"/>
  <c r="J125" i="67"/>
  <c r="J124" i="67"/>
  <c r="J123" i="67"/>
  <c r="J116" i="67"/>
  <c r="G118" i="67" s="1"/>
  <c r="J115" i="67"/>
  <c r="J109" i="67"/>
  <c r="J108" i="67"/>
  <c r="J107" i="67"/>
  <c r="J106" i="67"/>
  <c r="J105" i="67"/>
  <c r="J104" i="67"/>
  <c r="J103" i="67"/>
  <c r="J102" i="67"/>
  <c r="G111" i="67" s="1"/>
  <c r="J95" i="67"/>
  <c r="J94" i="67"/>
  <c r="J93" i="67"/>
  <c r="J92" i="67"/>
  <c r="J91" i="67"/>
  <c r="J90" i="67"/>
  <c r="J89" i="67"/>
  <c r="J88" i="67"/>
  <c r="J87" i="67"/>
  <c r="J86" i="67"/>
  <c r="G97" i="67" s="1"/>
  <c r="J78" i="67"/>
  <c r="J77" i="67"/>
  <c r="J76" i="67"/>
  <c r="J75" i="67"/>
  <c r="J74" i="67"/>
  <c r="J73" i="67"/>
  <c r="J72" i="67"/>
  <c r="J71" i="67"/>
  <c r="J70" i="67"/>
  <c r="J69" i="67"/>
  <c r="J68" i="67"/>
  <c r="J67" i="67"/>
  <c r="J66" i="67"/>
  <c r="J65" i="67"/>
  <c r="J64" i="67"/>
  <c r="J63" i="67"/>
  <c r="J62" i="67"/>
  <c r="J61" i="67"/>
  <c r="J60" i="67"/>
  <c r="G80" i="67" s="1"/>
  <c r="J52" i="67"/>
  <c r="J51" i="67"/>
  <c r="J50" i="67"/>
  <c r="J49" i="67"/>
  <c r="J48" i="67"/>
  <c r="J47" i="67"/>
  <c r="J46" i="67"/>
  <c r="G54" i="67" s="1"/>
  <c r="J45" i="67"/>
  <c r="J44" i="67"/>
  <c r="J37" i="67"/>
  <c r="J36" i="67"/>
  <c r="J35" i="67"/>
  <c r="J34" i="67"/>
  <c r="J33" i="67"/>
  <c r="J32" i="67"/>
  <c r="J31" i="67"/>
  <c r="J30" i="67"/>
  <c r="J29" i="67"/>
  <c r="J28" i="67"/>
  <c r="J27" i="67"/>
  <c r="J26" i="67"/>
  <c r="J25" i="67"/>
  <c r="J24" i="67"/>
  <c r="J23" i="67"/>
  <c r="J22" i="67"/>
  <c r="J21" i="67"/>
  <c r="J20" i="67"/>
  <c r="J19" i="67"/>
  <c r="J18" i="67"/>
  <c r="G39" i="67" s="1"/>
  <c r="D18" i="67"/>
  <c r="D19" i="67" s="1"/>
  <c r="D20" i="67" s="1"/>
  <c r="D21" i="67" s="1"/>
  <c r="D22" i="67" s="1"/>
  <c r="D23" i="67" s="1"/>
  <c r="D24" i="67" s="1"/>
  <c r="D25" i="67" s="1"/>
  <c r="D26" i="67" s="1"/>
  <c r="D27" i="67" s="1"/>
  <c r="D28" i="67" s="1"/>
  <c r="D29" i="67" s="1"/>
  <c r="D30" i="67" s="1"/>
  <c r="D31" i="67" s="1"/>
  <c r="D32" i="67" s="1"/>
  <c r="D33" i="67" s="1"/>
  <c r="D34" i="67" s="1"/>
  <c r="D35" i="67" s="1"/>
  <c r="D36" i="67" s="1"/>
  <c r="D37" i="67" s="1"/>
  <c r="D44" i="67" s="1"/>
  <c r="D45" i="67" s="1"/>
  <c r="D46" i="67" s="1"/>
  <c r="D47" i="67" s="1"/>
  <c r="D48" i="67" s="1"/>
  <c r="D49" i="67" s="1"/>
  <c r="D50" i="67" s="1"/>
  <c r="D51" i="67" s="1"/>
  <c r="D52" i="67" s="1"/>
  <c r="D60" i="67" s="1"/>
  <c r="D61" i="67" s="1"/>
  <c r="D62" i="67" s="1"/>
  <c r="D63" i="67" s="1"/>
  <c r="D64" i="67" s="1"/>
  <c r="D65" i="67" s="1"/>
  <c r="D66" i="67" s="1"/>
  <c r="D67" i="67" s="1"/>
  <c r="D68" i="67" s="1"/>
  <c r="D69" i="67" s="1"/>
  <c r="D70" i="67" s="1"/>
  <c r="D71" i="67" s="1"/>
  <c r="D72" i="67" s="1"/>
  <c r="D73" i="67" s="1"/>
  <c r="D74" i="67" s="1"/>
  <c r="D75" i="67" s="1"/>
  <c r="D76" i="67" s="1"/>
  <c r="D77" i="67" s="1"/>
  <c r="D78" i="67" s="1"/>
  <c r="D85" i="67" s="1"/>
  <c r="D86" i="67" s="1"/>
  <c r="D87" i="67" s="1"/>
  <c r="D88" i="67" s="1"/>
  <c r="D89" i="67" s="1"/>
  <c r="D90" i="67" s="1"/>
  <c r="D91" i="67" s="1"/>
  <c r="D92" i="67" s="1"/>
  <c r="D93" i="67" s="1"/>
  <c r="D94" i="67" s="1"/>
  <c r="D95" i="67" s="1"/>
  <c r="D102" i="67" s="1"/>
  <c r="D103" i="67" s="1"/>
  <c r="D104" i="67" s="1"/>
  <c r="D105" i="67" s="1"/>
  <c r="D106" i="67" s="1"/>
  <c r="D107" i="67" s="1"/>
  <c r="D108" i="67" s="1"/>
  <c r="D109" i="67" s="1"/>
  <c r="D115" i="67" s="1"/>
  <c r="D116" i="67" s="1"/>
  <c r="D123" i="67" s="1"/>
  <c r="D124" i="67" s="1"/>
  <c r="D125" i="67" s="1"/>
  <c r="D126" i="67" s="1"/>
  <c r="D127" i="67" s="1"/>
  <c r="D128" i="67" s="1"/>
  <c r="D129" i="67" s="1"/>
  <c r="D130" i="67" s="1"/>
  <c r="D131" i="67" s="1"/>
  <c r="D132" i="67" s="1"/>
  <c r="D133" i="67" s="1"/>
  <c r="D134" i="67" s="1"/>
  <c r="D135" i="67" s="1"/>
  <c r="D136" i="67" s="1"/>
  <c r="D137" i="67" s="1"/>
  <c r="D138" i="67" s="1"/>
  <c r="D139" i="67" s="1"/>
  <c r="D140" i="67" s="1"/>
  <c r="D141" i="67" s="1"/>
  <c r="D142" i="67" s="1"/>
  <c r="D143" i="67" s="1"/>
  <c r="D144" i="67" s="1"/>
  <c r="D145" i="67" s="1"/>
  <c r="D146" i="67" s="1"/>
  <c r="D147" i="67" s="1"/>
  <c r="D148" i="67" s="1"/>
  <c r="D149" i="67" s="1"/>
  <c r="D150" i="67" s="1"/>
  <c r="D151" i="67" s="1"/>
  <c r="D152" i="67" s="1"/>
  <c r="J12" i="67"/>
  <c r="G14" i="67" s="1"/>
  <c r="L2" i="67"/>
  <c r="D160" i="67" l="1"/>
  <c r="D161" i="67" s="1"/>
  <c r="D162" i="67" s="1"/>
  <c r="D163" i="67" s="1"/>
  <c r="D164" i="67" s="1"/>
  <c r="D165" i="67" s="1"/>
  <c r="D166" i="67" s="1"/>
  <c r="D167" i="67" s="1"/>
  <c r="D168" i="67" s="1"/>
  <c r="D169" i="67" s="1"/>
  <c r="D170" i="67" s="1"/>
  <c r="D171" i="67" s="1"/>
  <c r="D153" i="67"/>
  <c r="D154" i="67" s="1"/>
  <c r="J42" i="66"/>
  <c r="J41" i="66"/>
  <c r="J40" i="66"/>
  <c r="J31" i="66"/>
  <c r="J30" i="66"/>
  <c r="J27" i="66"/>
  <c r="J26" i="66"/>
  <c r="J25" i="66"/>
  <c r="L2" i="66" s="1"/>
  <c r="J22" i="66"/>
  <c r="J21" i="66"/>
  <c r="J20" i="66"/>
  <c r="J19" i="66"/>
  <c r="G35" i="66" s="1"/>
  <c r="D19" i="66"/>
  <c r="D20" i="66" s="1"/>
  <c r="D21" i="66" s="1"/>
  <c r="D22" i="66" s="1"/>
  <c r="D25" i="66" s="1"/>
  <c r="D26" i="66" s="1"/>
  <c r="D27" i="66" s="1"/>
  <c r="D30" i="66" s="1"/>
  <c r="D31" i="66" s="1"/>
  <c r="J13" i="66"/>
  <c r="G15" i="66" s="1"/>
  <c r="J53" i="65" l="1"/>
  <c r="L2" i="65" s="1"/>
  <c r="J52" i="65"/>
  <c r="J51" i="65"/>
  <c r="J17" i="65"/>
  <c r="J16" i="65"/>
  <c r="J15" i="65"/>
  <c r="J14" i="65"/>
  <c r="J13" i="65"/>
  <c r="D13" i="65"/>
  <c r="D14" i="65" s="1"/>
  <c r="D15" i="65" s="1"/>
  <c r="D16" i="65" s="1"/>
  <c r="D17" i="65" s="1"/>
  <c r="J12" i="65"/>
  <c r="G20" i="65" s="1"/>
  <c r="G945" i="64" l="1"/>
  <c r="J353" i="64"/>
  <c r="J352" i="64"/>
  <c r="J351" i="64"/>
  <c r="J350" i="64"/>
  <c r="J349" i="64"/>
  <c r="G355" i="64" s="1"/>
  <c r="J340" i="64"/>
  <c r="J339" i="64"/>
  <c r="J338" i="64"/>
  <c r="J337" i="64"/>
  <c r="J336" i="64"/>
  <c r="J335" i="64"/>
  <c r="J334" i="64"/>
  <c r="J333" i="64"/>
  <c r="J332" i="64"/>
  <c r="J331" i="64"/>
  <c r="J330" i="64"/>
  <c r="J329" i="64"/>
  <c r="J328" i="64"/>
  <c r="J327" i="64"/>
  <c r="J326" i="64"/>
  <c r="J325" i="64"/>
  <c r="J324" i="64"/>
  <c r="J323" i="64"/>
  <c r="J322" i="64"/>
  <c r="J321" i="64"/>
  <c r="J320" i="64"/>
  <c r="J319" i="64"/>
  <c r="J318" i="64"/>
  <c r="J317" i="64"/>
  <c r="J316" i="64"/>
  <c r="J315" i="64"/>
  <c r="J314" i="64"/>
  <c r="J313" i="64"/>
  <c r="J312" i="64"/>
  <c r="J311" i="64"/>
  <c r="J310" i="64"/>
  <c r="J309" i="64"/>
  <c r="J308" i="64"/>
  <c r="J307" i="64"/>
  <c r="J306" i="64"/>
  <c r="J305" i="64"/>
  <c r="J304" i="64"/>
  <c r="J303" i="64"/>
  <c r="J302" i="64"/>
  <c r="J301" i="64"/>
  <c r="J300" i="64"/>
  <c r="J299" i="64"/>
  <c r="J298" i="64"/>
  <c r="J297" i="64"/>
  <c r="J296" i="64"/>
  <c r="J295" i="64"/>
  <c r="J294" i="64"/>
  <c r="J293" i="64"/>
  <c r="J292" i="64"/>
  <c r="J291" i="64"/>
  <c r="J290" i="64"/>
  <c r="J289" i="64"/>
  <c r="J288" i="64"/>
  <c r="J287" i="64"/>
  <c r="J286" i="64"/>
  <c r="J285" i="64"/>
  <c r="J284" i="64"/>
  <c r="J283" i="64"/>
  <c r="J282" i="64"/>
  <c r="J281" i="64"/>
  <c r="J280" i="64"/>
  <c r="J279" i="64"/>
  <c r="J278" i="64"/>
  <c r="J277" i="64"/>
  <c r="J276" i="64"/>
  <c r="J275" i="64"/>
  <c r="J274" i="64"/>
  <c r="J273" i="64"/>
  <c r="J272" i="64"/>
  <c r="J271" i="64"/>
  <c r="J270" i="64"/>
  <c r="J269" i="64"/>
  <c r="J268" i="64"/>
  <c r="G264" i="64"/>
  <c r="J262" i="64"/>
  <c r="J261" i="64"/>
  <c r="J260" i="64"/>
  <c r="J259" i="64"/>
  <c r="J258" i="64"/>
  <c r="J257" i="64"/>
  <c r="J255" i="64"/>
  <c r="C255" i="64"/>
  <c r="J254" i="64"/>
  <c r="C254" i="64"/>
  <c r="J253" i="64"/>
  <c r="C253" i="64"/>
  <c r="J252" i="64"/>
  <c r="C252" i="64"/>
  <c r="J251" i="64"/>
  <c r="C251" i="64"/>
  <c r="J242" i="64"/>
  <c r="J241" i="64"/>
  <c r="J240" i="64"/>
  <c r="J239" i="64"/>
  <c r="J238" i="64"/>
  <c r="J237" i="64"/>
  <c r="J236" i="64"/>
  <c r="J235" i="64"/>
  <c r="J234" i="64"/>
  <c r="J233" i="64"/>
  <c r="J232" i="64"/>
  <c r="J231" i="64"/>
  <c r="J230" i="64"/>
  <c r="J229" i="64"/>
  <c r="J228" i="64"/>
  <c r="J227" i="64"/>
  <c r="J226" i="64"/>
  <c r="J225" i="64"/>
  <c r="J224" i="64"/>
  <c r="J223" i="64"/>
  <c r="J222" i="64"/>
  <c r="J221" i="64"/>
  <c r="J220" i="64"/>
  <c r="J219" i="64"/>
  <c r="J218" i="64"/>
  <c r="J217" i="64"/>
  <c r="J216" i="64"/>
  <c r="J215" i="64"/>
  <c r="J214" i="64"/>
  <c r="J213" i="64"/>
  <c r="J212" i="64"/>
  <c r="J211" i="64"/>
  <c r="J210" i="64"/>
  <c r="J209" i="64"/>
  <c r="J208" i="64"/>
  <c r="J207" i="64"/>
  <c r="J206" i="64"/>
  <c r="J205" i="64"/>
  <c r="J204" i="64"/>
  <c r="J203" i="64"/>
  <c r="J202" i="64"/>
  <c r="J201" i="64"/>
  <c r="J200" i="64"/>
  <c r="J199" i="64"/>
  <c r="J198" i="64"/>
  <c r="J197" i="64"/>
  <c r="J196" i="64"/>
  <c r="J195" i="64"/>
  <c r="J194" i="64"/>
  <c r="J193" i="64"/>
  <c r="J192" i="64"/>
  <c r="J191" i="64"/>
  <c r="J190" i="64"/>
  <c r="J189" i="64"/>
  <c r="J188" i="64"/>
  <c r="J187" i="64"/>
  <c r="J186" i="64"/>
  <c r="G245" i="64" s="1"/>
  <c r="J185" i="64"/>
  <c r="J184" i="64"/>
  <c r="J183" i="64"/>
  <c r="J176" i="64"/>
  <c r="J175" i="64"/>
  <c r="J174" i="64"/>
  <c r="J173" i="64"/>
  <c r="G178" i="64" s="1"/>
  <c r="J172" i="64"/>
  <c r="J163" i="64"/>
  <c r="J162" i="64"/>
  <c r="J161" i="64"/>
  <c r="J160" i="64"/>
  <c r="G165" i="64" s="1"/>
  <c r="J154" i="64"/>
  <c r="J153" i="64"/>
  <c r="J152" i="64"/>
  <c r="J151" i="64"/>
  <c r="J150" i="64"/>
  <c r="J149" i="64"/>
  <c r="J148" i="64"/>
  <c r="J147" i="64"/>
  <c r="J146" i="64"/>
  <c r="J145" i="64"/>
  <c r="J138" i="64"/>
  <c r="J137" i="64"/>
  <c r="J136" i="64"/>
  <c r="J135" i="64"/>
  <c r="J134" i="64"/>
  <c r="J133" i="64"/>
  <c r="J132" i="64"/>
  <c r="J131" i="64"/>
  <c r="J130" i="64"/>
  <c r="J129" i="64"/>
  <c r="J128" i="64"/>
  <c r="J127" i="64"/>
  <c r="J119" i="64"/>
  <c r="J118" i="64"/>
  <c r="J117" i="64"/>
  <c r="J116" i="64"/>
  <c r="J115" i="64"/>
  <c r="J114" i="64"/>
  <c r="J113" i="64"/>
  <c r="J112" i="64"/>
  <c r="J111" i="64"/>
  <c r="G121" i="64" s="1"/>
  <c r="J103" i="64"/>
  <c r="J102" i="64"/>
  <c r="J101" i="64"/>
  <c r="J100" i="64"/>
  <c r="J99" i="64"/>
  <c r="J98" i="64"/>
  <c r="J97" i="64"/>
  <c r="J96" i="64"/>
  <c r="J95" i="64"/>
  <c r="J94" i="64"/>
  <c r="J93" i="64"/>
  <c r="J92" i="64"/>
  <c r="J91" i="64"/>
  <c r="J90" i="64"/>
  <c r="J89" i="64"/>
  <c r="J88" i="64"/>
  <c r="J87" i="64"/>
  <c r="J86" i="64"/>
  <c r="J85" i="64"/>
  <c r="J84" i="64"/>
  <c r="J83" i="64"/>
  <c r="J82" i="64"/>
  <c r="J81" i="64"/>
  <c r="J80" i="64"/>
  <c r="J79" i="64"/>
  <c r="J78" i="64"/>
  <c r="G105" i="64" s="1"/>
  <c r="J77" i="64"/>
  <c r="J70" i="64"/>
  <c r="J69" i="64"/>
  <c r="J68" i="64"/>
  <c r="J67" i="64"/>
  <c r="J66" i="64"/>
  <c r="J65" i="64"/>
  <c r="J64" i="64"/>
  <c r="J63" i="64"/>
  <c r="J62" i="64"/>
  <c r="J61" i="64"/>
  <c r="J60" i="64"/>
  <c r="J59" i="64"/>
  <c r="J58" i="64"/>
  <c r="J57" i="64"/>
  <c r="J56" i="64"/>
  <c r="J55" i="64"/>
  <c r="J54" i="64"/>
  <c r="J53" i="64"/>
  <c r="J52" i="64"/>
  <c r="J51" i="64"/>
  <c r="J50" i="64"/>
  <c r="J49" i="64"/>
  <c r="J48" i="64"/>
  <c r="J47" i="64"/>
  <c r="J46" i="64"/>
  <c r="J45" i="64"/>
  <c r="J44" i="64"/>
  <c r="J43" i="64"/>
  <c r="J42" i="64"/>
  <c r="J41" i="64"/>
  <c r="J40" i="64"/>
  <c r="J39" i="64"/>
  <c r="J38" i="64"/>
  <c r="J37" i="64"/>
  <c r="J36" i="64"/>
  <c r="J35" i="64"/>
  <c r="J34" i="64"/>
  <c r="J26" i="64"/>
  <c r="G29" i="64" s="1"/>
  <c r="J25" i="64"/>
  <c r="J24" i="64"/>
  <c r="J23" i="64"/>
  <c r="J22" i="64"/>
  <c r="J21" i="64"/>
  <c r="J20" i="64"/>
  <c r="J19" i="64"/>
  <c r="J18" i="64"/>
  <c r="J17" i="64"/>
  <c r="J16" i="64"/>
  <c r="J15" i="64"/>
  <c r="D15" i="64"/>
  <c r="D16" i="64" s="1"/>
  <c r="D17" i="64" s="1"/>
  <c r="D18" i="64" s="1"/>
  <c r="D19" i="64" s="1"/>
  <c r="D20" i="64" s="1"/>
  <c r="D21" i="64" s="1"/>
  <c r="D22" i="64" s="1"/>
  <c r="D23" i="64" s="1"/>
  <c r="D24" i="64" s="1"/>
  <c r="D25" i="64" s="1"/>
  <c r="D26" i="64" s="1"/>
  <c r="D34" i="64" s="1"/>
  <c r="D35" i="64" s="1"/>
  <c r="D36" i="64" s="1"/>
  <c r="D37" i="64" s="1"/>
  <c r="D38" i="64" s="1"/>
  <c r="D39" i="64" s="1"/>
  <c r="D40" i="64" s="1"/>
  <c r="D41" i="64" s="1"/>
  <c r="D42" i="64" s="1"/>
  <c r="D43" i="64" s="1"/>
  <c r="D44" i="64" s="1"/>
  <c r="D45" i="64" s="1"/>
  <c r="D46" i="64" s="1"/>
  <c r="D47" i="64" s="1"/>
  <c r="D48" i="64" s="1"/>
  <c r="D49" i="64" s="1"/>
  <c r="D50" i="64" s="1"/>
  <c r="D51" i="64" s="1"/>
  <c r="D52" i="64" s="1"/>
  <c r="D53" i="64" s="1"/>
  <c r="D54" i="64" s="1"/>
  <c r="D55" i="64" s="1"/>
  <c r="D56" i="64" s="1"/>
  <c r="D57" i="64" s="1"/>
  <c r="D58" i="64" s="1"/>
  <c r="D59" i="64" s="1"/>
  <c r="D60" i="64" s="1"/>
  <c r="D61" i="64" s="1"/>
  <c r="D62" i="64" s="1"/>
  <c r="D63" i="64" s="1"/>
  <c r="D64" i="64" s="1"/>
  <c r="D65" i="64" s="1"/>
  <c r="D66" i="64" s="1"/>
  <c r="D67" i="64" s="1"/>
  <c r="D68" i="64" s="1"/>
  <c r="D69" i="64" s="1"/>
  <c r="D70" i="64" s="1"/>
  <c r="D77" i="64" s="1"/>
  <c r="D78" i="64" s="1"/>
  <c r="D79" i="64" s="1"/>
  <c r="D80" i="64" s="1"/>
  <c r="D81" i="64" s="1"/>
  <c r="D82" i="64" s="1"/>
  <c r="D83" i="64" s="1"/>
  <c r="D84" i="64" s="1"/>
  <c r="D85" i="64" s="1"/>
  <c r="D86" i="64" s="1"/>
  <c r="D87" i="64" s="1"/>
  <c r="D88" i="64" s="1"/>
  <c r="D89" i="64" s="1"/>
  <c r="D90" i="64" s="1"/>
  <c r="D91" i="64" s="1"/>
  <c r="D92" i="64" s="1"/>
  <c r="D93" i="64" s="1"/>
  <c r="D94" i="64" s="1"/>
  <c r="D95" i="64" s="1"/>
  <c r="D96" i="64" s="1"/>
  <c r="D97" i="64" s="1"/>
  <c r="D98" i="64" s="1"/>
  <c r="D99" i="64" s="1"/>
  <c r="D100" i="64" s="1"/>
  <c r="D101" i="64" s="1"/>
  <c r="D102" i="64" s="1"/>
  <c r="D103" i="64" s="1"/>
  <c r="D111" i="64" s="1"/>
  <c r="D112" i="64" s="1"/>
  <c r="D113" i="64" s="1"/>
  <c r="D114" i="64" s="1"/>
  <c r="D115" i="64" s="1"/>
  <c r="D116" i="64" s="1"/>
  <c r="D117" i="64" s="1"/>
  <c r="D118" i="64" s="1"/>
  <c r="D119" i="64" s="1"/>
  <c r="D127" i="64" s="1"/>
  <c r="D128" i="64" s="1"/>
  <c r="D129" i="64" s="1"/>
  <c r="D130" i="64" s="1"/>
  <c r="D131" i="64" s="1"/>
  <c r="D132" i="64" s="1"/>
  <c r="D133" i="64" s="1"/>
  <c r="D134" i="64" s="1"/>
  <c r="D135" i="64" s="1"/>
  <c r="D136" i="64" s="1"/>
  <c r="D137" i="64" s="1"/>
  <c r="D138" i="64" s="1"/>
  <c r="D145" i="64" s="1"/>
  <c r="D146" i="64" s="1"/>
  <c r="D147" i="64" s="1"/>
  <c r="D148" i="64" s="1"/>
  <c r="D149" i="64" s="1"/>
  <c r="D150" i="64" s="1"/>
  <c r="D151" i="64" s="1"/>
  <c r="D152" i="64" s="1"/>
  <c r="D153" i="64" s="1"/>
  <c r="D154" i="64" s="1"/>
  <c r="D160" i="64" s="1"/>
  <c r="D161" i="64" s="1"/>
  <c r="D162" i="64" s="1"/>
  <c r="D163" i="64" s="1"/>
  <c r="D172" i="64" s="1"/>
  <c r="D173" i="64" s="1"/>
  <c r="D174" i="64" s="1"/>
  <c r="D175" i="64" s="1"/>
  <c r="D176" i="64" s="1"/>
  <c r="D183" i="64" s="1"/>
  <c r="D184" i="64" s="1"/>
  <c r="D185" i="64" s="1"/>
  <c r="D186" i="64" s="1"/>
  <c r="D187" i="64" s="1"/>
  <c r="D188" i="64" s="1"/>
  <c r="D189" i="64" s="1"/>
  <c r="D190" i="64" s="1"/>
  <c r="D191" i="64" s="1"/>
  <c r="D192" i="64" s="1"/>
  <c r="D193" i="64" s="1"/>
  <c r="D194" i="64" s="1"/>
  <c r="D195" i="64" s="1"/>
  <c r="D196" i="64" s="1"/>
  <c r="D197" i="64" s="1"/>
  <c r="D198" i="64" s="1"/>
  <c r="D199" i="64" s="1"/>
  <c r="D200" i="64" s="1"/>
  <c r="D201" i="64" s="1"/>
  <c r="D202" i="64" s="1"/>
  <c r="D203" i="64" s="1"/>
  <c r="D204" i="64" s="1"/>
  <c r="D205" i="64" s="1"/>
  <c r="D206" i="64" s="1"/>
  <c r="D207" i="64" s="1"/>
  <c r="D208" i="64" s="1"/>
  <c r="D209" i="64" s="1"/>
  <c r="D210" i="64" s="1"/>
  <c r="D211" i="64" s="1"/>
  <c r="D212" i="64" s="1"/>
  <c r="D213" i="64" s="1"/>
  <c r="D214" i="64" s="1"/>
  <c r="D215" i="64" s="1"/>
  <c r="D216" i="64" s="1"/>
  <c r="D217" i="64" s="1"/>
  <c r="D218" i="64" s="1"/>
  <c r="D219" i="64" s="1"/>
  <c r="D220" i="64" s="1"/>
  <c r="D221" i="64" s="1"/>
  <c r="D222" i="64" s="1"/>
  <c r="D223" i="64" s="1"/>
  <c r="D224" i="64" s="1"/>
  <c r="D225" i="64" s="1"/>
  <c r="D226" i="64" s="1"/>
  <c r="D227" i="64" s="1"/>
  <c r="D228" i="64" s="1"/>
  <c r="D229" i="64" s="1"/>
  <c r="D230" i="64" s="1"/>
  <c r="D231" i="64" s="1"/>
  <c r="D232" i="64" s="1"/>
  <c r="D233" i="64" s="1"/>
  <c r="D234" i="64" s="1"/>
  <c r="D235" i="64" s="1"/>
  <c r="D236" i="64" s="1"/>
  <c r="D237" i="64" s="1"/>
  <c r="D238" i="64" s="1"/>
  <c r="D239" i="64" s="1"/>
  <c r="D240" i="64" s="1"/>
  <c r="D241" i="64" s="1"/>
  <c r="D242" i="64" s="1"/>
  <c r="D249" i="64" s="1"/>
  <c r="D250" i="64" s="1"/>
  <c r="D251" i="64" s="1"/>
  <c r="D252" i="64" s="1"/>
  <c r="D253" i="64" s="1"/>
  <c r="D254" i="64" s="1"/>
  <c r="D255" i="64" s="1"/>
  <c r="D256" i="64" s="1"/>
  <c r="D257" i="64" s="1"/>
  <c r="D258" i="64" s="1"/>
  <c r="D259" i="64" s="1"/>
  <c r="D260" i="64" s="1"/>
  <c r="D261" i="64" s="1"/>
  <c r="D262" i="64" s="1"/>
  <c r="D268" i="64" s="1"/>
  <c r="D269" i="64" s="1"/>
  <c r="D270" i="64" s="1"/>
  <c r="D271" i="64" s="1"/>
  <c r="D272" i="64" s="1"/>
  <c r="D273" i="64" s="1"/>
  <c r="D274" i="64" s="1"/>
  <c r="D275" i="64" s="1"/>
  <c r="D276" i="64" s="1"/>
  <c r="D277" i="64" s="1"/>
  <c r="D278" i="64" s="1"/>
  <c r="D279" i="64" s="1"/>
  <c r="D280" i="64" s="1"/>
  <c r="D281" i="64" s="1"/>
  <c r="D282" i="64" s="1"/>
  <c r="D283" i="64" s="1"/>
  <c r="D284" i="64" s="1"/>
  <c r="D285" i="64" s="1"/>
  <c r="D286" i="64" s="1"/>
  <c r="D287" i="64" s="1"/>
  <c r="D288" i="64" s="1"/>
  <c r="D289" i="64" s="1"/>
  <c r="D290" i="64" s="1"/>
  <c r="D291" i="64" s="1"/>
  <c r="D292" i="64" s="1"/>
  <c r="D293" i="64" s="1"/>
  <c r="D294" i="64" s="1"/>
  <c r="D295" i="64" s="1"/>
  <c r="D296" i="64" s="1"/>
  <c r="D297" i="64" s="1"/>
  <c r="D298" i="64" s="1"/>
  <c r="D299" i="64" s="1"/>
  <c r="D300" i="64" s="1"/>
  <c r="D301" i="64" s="1"/>
  <c r="D302" i="64" s="1"/>
  <c r="D303" i="64" s="1"/>
  <c r="D304" i="64" s="1"/>
  <c r="D305" i="64" s="1"/>
  <c r="D306" i="64" s="1"/>
  <c r="D307" i="64" s="1"/>
  <c r="D308" i="64" s="1"/>
  <c r="D309" i="64" s="1"/>
  <c r="D310" i="64" s="1"/>
  <c r="D311" i="64" s="1"/>
  <c r="D312" i="64" s="1"/>
  <c r="D313" i="64" s="1"/>
  <c r="D314" i="64" s="1"/>
  <c r="D315" i="64" s="1"/>
  <c r="D316" i="64" s="1"/>
  <c r="D317" i="64" s="1"/>
  <c r="D318" i="64" s="1"/>
  <c r="D319" i="64" s="1"/>
  <c r="D320" i="64" s="1"/>
  <c r="D321" i="64" s="1"/>
  <c r="D322" i="64" s="1"/>
  <c r="D323" i="64" s="1"/>
  <c r="D324" i="64" s="1"/>
  <c r="D325" i="64" s="1"/>
  <c r="D326" i="64" s="1"/>
  <c r="D327" i="64" s="1"/>
  <c r="D328" i="64" s="1"/>
  <c r="D329" i="64" s="1"/>
  <c r="D330" i="64" s="1"/>
  <c r="D331" i="64" s="1"/>
  <c r="D332" i="64" s="1"/>
  <c r="D333" i="64" s="1"/>
  <c r="D334" i="64" s="1"/>
  <c r="D335" i="64" s="1"/>
  <c r="D336" i="64" s="1"/>
  <c r="D337" i="64" s="1"/>
  <c r="D338" i="64" s="1"/>
  <c r="D339" i="64" s="1"/>
  <c r="D340" i="64" s="1"/>
  <c r="D349" i="64" s="1"/>
  <c r="D350" i="64" s="1"/>
  <c r="D351" i="64" s="1"/>
  <c r="D352" i="64" s="1"/>
  <c r="D353" i="64" s="1"/>
  <c r="J14" i="64"/>
  <c r="J58" i="63"/>
  <c r="J57" i="63"/>
  <c r="J56" i="63"/>
  <c r="J22" i="63"/>
  <c r="J21" i="63"/>
  <c r="J20" i="63"/>
  <c r="J19" i="63"/>
  <c r="J18" i="63"/>
  <c r="J17" i="63"/>
  <c r="J16" i="63"/>
  <c r="J15" i="63"/>
  <c r="J14" i="63"/>
  <c r="D14" i="63"/>
  <c r="D15" i="63" s="1"/>
  <c r="D16" i="63" s="1"/>
  <c r="D17" i="63" s="1"/>
  <c r="D18" i="63" s="1"/>
  <c r="D19" i="63" s="1"/>
  <c r="D20" i="63" s="1"/>
  <c r="D21" i="63" s="1"/>
  <c r="D22" i="63" s="1"/>
  <c r="J13" i="63"/>
  <c r="L2" i="63" s="1"/>
  <c r="D13" i="63"/>
  <c r="J12" i="63"/>
  <c r="G72" i="64" l="1"/>
  <c r="L2" i="64"/>
  <c r="G140" i="64"/>
  <c r="G343" i="64"/>
  <c r="G25" i="63"/>
  <c r="G156" i="64"/>
  <c r="G697" i="62"/>
  <c r="J101" i="62"/>
  <c r="J99" i="62"/>
  <c r="J98" i="62"/>
  <c r="J96" i="62"/>
  <c r="J95" i="62"/>
  <c r="G104" i="62" s="1"/>
  <c r="J94" i="62"/>
  <c r="J93" i="62"/>
  <c r="J87" i="62"/>
  <c r="J86" i="62"/>
  <c r="J85" i="62"/>
  <c r="J84" i="62"/>
  <c r="J83" i="62"/>
  <c r="J82" i="62"/>
  <c r="J81" i="62"/>
  <c r="J80" i="62"/>
  <c r="J79" i="62"/>
  <c r="J78" i="62"/>
  <c r="G89" i="62" s="1"/>
  <c r="J70" i="62"/>
  <c r="J69" i="62"/>
  <c r="J68" i="62"/>
  <c r="J67" i="62"/>
  <c r="J66" i="62"/>
  <c r="J65" i="62"/>
  <c r="J64" i="62"/>
  <c r="J63" i="62"/>
  <c r="J62" i="62"/>
  <c r="J61" i="62"/>
  <c r="J60" i="62"/>
  <c r="G74" i="62" s="1"/>
  <c r="J59" i="62"/>
  <c r="J49" i="62"/>
  <c r="G51" i="62" s="1"/>
  <c r="J42" i="62"/>
  <c r="J41" i="62"/>
  <c r="G44" i="62" s="1"/>
  <c r="J33" i="62"/>
  <c r="J32" i="62"/>
  <c r="G35" i="62" s="1"/>
  <c r="J31" i="62"/>
  <c r="J29" i="62"/>
  <c r="J22" i="62"/>
  <c r="J21" i="62"/>
  <c r="J19" i="62"/>
  <c r="J18" i="62"/>
  <c r="D18" i="62"/>
  <c r="D19" i="62" s="1"/>
  <c r="D21" i="62" s="1"/>
  <c r="D22" i="62" s="1"/>
  <c r="D29" i="62" s="1"/>
  <c r="D31" i="62" s="1"/>
  <c r="D32" i="62" s="1"/>
  <c r="D33" i="62" s="1"/>
  <c r="D41" i="62" s="1"/>
  <c r="D42" i="62" s="1"/>
  <c r="D49" i="62" s="1"/>
  <c r="D59" i="62" s="1"/>
  <c r="D60" i="62" s="1"/>
  <c r="D61" i="62" s="1"/>
  <c r="D62" i="62" s="1"/>
  <c r="D63" i="62" s="1"/>
  <c r="D64" i="62" s="1"/>
  <c r="D65" i="62" s="1"/>
  <c r="D66" i="62" s="1"/>
  <c r="D67" i="62" s="1"/>
  <c r="D68" i="62" s="1"/>
  <c r="D69" i="62" s="1"/>
  <c r="D70" i="62" s="1"/>
  <c r="D78" i="62" s="1"/>
  <c r="D79" i="62" s="1"/>
  <c r="D80" i="62" s="1"/>
  <c r="D81" i="62" s="1"/>
  <c r="D82" i="62" s="1"/>
  <c r="D83" i="62" s="1"/>
  <c r="D84" i="62" s="1"/>
  <c r="D85" i="62" s="1"/>
  <c r="D86" i="62" s="1"/>
  <c r="D87" i="62" s="1"/>
  <c r="D93" i="62" s="1"/>
  <c r="D94" i="62" s="1"/>
  <c r="D95" i="62" s="1"/>
  <c r="D96" i="62" s="1"/>
  <c r="D98" i="62" s="1"/>
  <c r="D101" i="62" s="1"/>
  <c r="J17" i="62"/>
  <c r="G24" i="62" s="1"/>
  <c r="L2" i="62" l="1"/>
  <c r="G597" i="61"/>
  <c r="J18" i="61"/>
  <c r="J17" i="61"/>
  <c r="J16" i="61"/>
  <c r="G21" i="61" s="1"/>
  <c r="D16" i="61"/>
  <c r="D17" i="61" s="1"/>
  <c r="D18" i="61" s="1"/>
  <c r="L2" i="61"/>
  <c r="J58" i="60" l="1"/>
  <c r="J57" i="60"/>
  <c r="J56" i="60"/>
  <c r="J22" i="60"/>
  <c r="J21" i="60"/>
  <c r="J20" i="60"/>
  <c r="J19" i="60"/>
  <c r="J18" i="60"/>
  <c r="J17" i="60"/>
  <c r="L2" i="60" s="1"/>
  <c r="J16" i="60"/>
  <c r="J15" i="60"/>
  <c r="J14" i="60"/>
  <c r="J13" i="60"/>
  <c r="D13" i="60"/>
  <c r="D14" i="60" s="1"/>
  <c r="D15" i="60" s="1"/>
  <c r="D16" i="60" s="1"/>
  <c r="D17" i="60" s="1"/>
  <c r="D18" i="60" s="1"/>
  <c r="D19" i="60" s="1"/>
  <c r="D20" i="60" s="1"/>
  <c r="D21" i="60" s="1"/>
  <c r="D22" i="60" s="1"/>
  <c r="J12" i="60"/>
  <c r="G25" i="60" s="1"/>
  <c r="H134" i="58" l="1"/>
  <c r="H133" i="58"/>
  <c r="H132" i="58"/>
  <c r="H131" i="58"/>
  <c r="H130" i="58"/>
  <c r="H129" i="58"/>
  <c r="H128" i="58"/>
  <c r="H127" i="58"/>
  <c r="H126" i="58"/>
  <c r="H125" i="58"/>
  <c r="H124" i="58"/>
  <c r="H123" i="58"/>
  <c r="H122" i="58"/>
  <c r="H121" i="58"/>
  <c r="H120" i="58"/>
  <c r="H119" i="58"/>
  <c r="H118" i="58"/>
  <c r="H117" i="58"/>
  <c r="H116" i="58"/>
  <c r="H115" i="58"/>
  <c r="H114" i="58"/>
  <c r="H113" i="58"/>
  <c r="H112" i="58"/>
  <c r="H111" i="58"/>
  <c r="H110" i="58"/>
  <c r="H109" i="58"/>
  <c r="H108" i="58"/>
  <c r="H107" i="58"/>
  <c r="H106" i="58"/>
  <c r="H105" i="58"/>
  <c r="H104" i="58"/>
  <c r="H103" i="58"/>
  <c r="H102" i="58"/>
  <c r="H101" i="58"/>
  <c r="H100" i="58"/>
  <c r="H99" i="58"/>
  <c r="H98" i="58"/>
  <c r="H97" i="58"/>
  <c r="H96" i="58"/>
  <c r="H95" i="58"/>
  <c r="H94" i="58"/>
  <c r="H93" i="58"/>
  <c r="H92" i="58"/>
  <c r="H91" i="58"/>
  <c r="H90" i="58"/>
  <c r="H89" i="58"/>
  <c r="H88" i="58"/>
  <c r="H87" i="58"/>
  <c r="H86" i="58"/>
  <c r="H85" i="58"/>
  <c r="H84" i="58"/>
  <c r="H83" i="58"/>
  <c r="H82" i="58"/>
  <c r="H81" i="58"/>
  <c r="H80" i="58"/>
  <c r="H79" i="58"/>
  <c r="H78" i="58"/>
  <c r="H77" i="58"/>
  <c r="H76" i="58"/>
  <c r="H75" i="58"/>
  <c r="H74" i="58"/>
  <c r="H73" i="58"/>
  <c r="H72" i="58"/>
  <c r="H71" i="58"/>
  <c r="H70" i="58"/>
  <c r="H69" i="58"/>
  <c r="H68" i="58"/>
  <c r="H67" i="58"/>
  <c r="H66" i="58"/>
  <c r="H65" i="58"/>
  <c r="H64" i="58"/>
  <c r="H63" i="58"/>
  <c r="H62" i="58"/>
  <c r="H61" i="58"/>
  <c r="H60" i="58"/>
  <c r="H59" i="58"/>
  <c r="H58" i="58"/>
  <c r="H57" i="58"/>
  <c r="H56" i="58"/>
  <c r="H55" i="58"/>
  <c r="H54" i="58"/>
  <c r="H53" i="58"/>
  <c r="H52" i="58"/>
  <c r="H51" i="58"/>
  <c r="H50" i="58"/>
  <c r="H49" i="58"/>
  <c r="H48" i="58"/>
  <c r="H47" i="58"/>
  <c r="H46" i="58"/>
  <c r="H45" i="58"/>
  <c r="H44" i="58"/>
  <c r="H43" i="58"/>
  <c r="H42" i="58"/>
  <c r="H41" i="58"/>
  <c r="H40" i="58"/>
  <c r="H39" i="58"/>
  <c r="H38" i="58"/>
  <c r="H37" i="58"/>
  <c r="H36" i="58"/>
  <c r="H35" i="58"/>
  <c r="H34" i="58"/>
  <c r="H33" i="58"/>
  <c r="H32" i="58"/>
  <c r="H31" i="58"/>
  <c r="H30" i="58"/>
  <c r="H29" i="58"/>
  <c r="H28" i="58"/>
  <c r="H27" i="58"/>
  <c r="H26" i="58"/>
  <c r="H25" i="58"/>
  <c r="H24" i="58"/>
  <c r="H23" i="58"/>
  <c r="J2" i="58" s="1"/>
  <c r="H22" i="58"/>
  <c r="H21" i="58"/>
  <c r="H20" i="58"/>
  <c r="H19" i="58"/>
  <c r="H18" i="58"/>
  <c r="H17" i="58"/>
  <c r="H16" i="58"/>
  <c r="H15" i="58"/>
  <c r="H14" i="58"/>
  <c r="H13" i="58"/>
  <c r="H12" i="58"/>
  <c r="H11" i="58"/>
  <c r="H10" i="58"/>
  <c r="H9" i="58"/>
  <c r="H185" i="57"/>
  <c r="H184" i="57"/>
  <c r="H183" i="57"/>
  <c r="H182" i="57"/>
  <c r="H181" i="57"/>
  <c r="H180" i="57"/>
  <c r="H179" i="57"/>
  <c r="H178" i="57"/>
  <c r="H177" i="57"/>
  <c r="H176" i="57"/>
  <c r="H175" i="57"/>
  <c r="H174" i="57"/>
  <c r="H173" i="57"/>
  <c r="H172" i="57"/>
  <c r="H171" i="57"/>
  <c r="H170" i="57"/>
  <c r="H169" i="57"/>
  <c r="H168" i="57"/>
  <c r="H167" i="57"/>
  <c r="H166" i="57"/>
  <c r="H165" i="57"/>
  <c r="H164" i="57"/>
  <c r="H163" i="57"/>
  <c r="H162" i="57"/>
  <c r="H161" i="57"/>
  <c r="H160" i="57"/>
  <c r="H159" i="57"/>
  <c r="H158" i="57"/>
  <c r="H157" i="57"/>
  <c r="H156" i="57"/>
  <c r="H155" i="57"/>
  <c r="H154" i="57"/>
  <c r="H153" i="57"/>
  <c r="H152" i="57"/>
  <c r="H151" i="57"/>
  <c r="H150" i="57"/>
  <c r="H149" i="57"/>
  <c r="H148" i="57"/>
  <c r="H147" i="57"/>
  <c r="H146" i="57"/>
  <c r="H145" i="57"/>
  <c r="H144" i="57"/>
  <c r="H143" i="57"/>
  <c r="H142" i="57"/>
  <c r="H141" i="57"/>
  <c r="H140" i="57"/>
  <c r="H139" i="57"/>
  <c r="H138" i="57"/>
  <c r="H137" i="57"/>
  <c r="H136" i="57"/>
  <c r="H135" i="57"/>
  <c r="H134" i="57"/>
  <c r="H133" i="57"/>
  <c r="H132" i="57"/>
  <c r="H131" i="57"/>
  <c r="H130" i="57"/>
  <c r="H129" i="57"/>
  <c r="H128" i="57"/>
  <c r="H127" i="57"/>
  <c r="H126" i="57"/>
  <c r="H125" i="57"/>
  <c r="H124" i="57"/>
  <c r="H123" i="57"/>
  <c r="H122" i="57"/>
  <c r="H121" i="57"/>
  <c r="H120" i="57"/>
  <c r="H119" i="57"/>
  <c r="H118" i="57"/>
  <c r="H117" i="57"/>
  <c r="H116" i="57"/>
  <c r="H115" i="57"/>
  <c r="H114" i="57"/>
  <c r="H113" i="57"/>
  <c r="H112" i="57"/>
  <c r="H111" i="57"/>
  <c r="H110" i="57"/>
  <c r="H109" i="57"/>
  <c r="H108" i="57"/>
  <c r="H107" i="57"/>
  <c r="H106" i="57"/>
  <c r="H105" i="57"/>
  <c r="H104" i="57"/>
  <c r="H103" i="57"/>
  <c r="H102" i="57"/>
  <c r="H101" i="57"/>
  <c r="H100" i="57"/>
  <c r="H99" i="57"/>
  <c r="H98" i="57"/>
  <c r="H97" i="57"/>
  <c r="H96" i="57"/>
  <c r="H95" i="57"/>
  <c r="H94" i="57"/>
  <c r="H93" i="57"/>
  <c r="H92" i="57"/>
  <c r="H91" i="57"/>
  <c r="H90" i="57"/>
  <c r="H89" i="57"/>
  <c r="H88" i="57"/>
  <c r="H87" i="57"/>
  <c r="H86" i="57"/>
  <c r="H85" i="57"/>
  <c r="H84" i="57"/>
  <c r="H83" i="57"/>
  <c r="H82" i="57"/>
  <c r="H81" i="57"/>
  <c r="H80" i="57"/>
  <c r="H79" i="57"/>
  <c r="H78" i="57"/>
  <c r="H77" i="57"/>
  <c r="H76" i="57"/>
  <c r="H75" i="57"/>
  <c r="H74" i="57"/>
  <c r="H73" i="57"/>
  <c r="H72" i="57"/>
  <c r="H71" i="57"/>
  <c r="H70" i="57"/>
  <c r="H69" i="57"/>
  <c r="H68" i="57"/>
  <c r="H67" i="57"/>
  <c r="H66" i="57"/>
  <c r="H65" i="57"/>
  <c r="H64" i="57"/>
  <c r="H63" i="57"/>
  <c r="H62" i="57"/>
  <c r="H61" i="57"/>
  <c r="H60" i="57"/>
  <c r="H59" i="57"/>
  <c r="H58" i="57"/>
  <c r="H57" i="57"/>
  <c r="H56" i="57"/>
  <c r="H55" i="57"/>
  <c r="H54" i="57"/>
  <c r="H53" i="57"/>
  <c r="H52" i="57"/>
  <c r="H51" i="57"/>
  <c r="H50" i="57"/>
  <c r="H49" i="57"/>
  <c r="H48" i="57"/>
  <c r="H47" i="57"/>
  <c r="H46" i="57"/>
  <c r="H45" i="57"/>
  <c r="H44" i="57"/>
  <c r="H43" i="57"/>
  <c r="H42" i="57"/>
  <c r="H41" i="57"/>
  <c r="H40" i="57"/>
  <c r="H39" i="57"/>
  <c r="H38" i="57"/>
  <c r="H37" i="57"/>
  <c r="H36" i="57"/>
  <c r="H35" i="57"/>
  <c r="H34" i="57"/>
  <c r="H33" i="57"/>
  <c r="H32" i="57"/>
  <c r="H31" i="57"/>
  <c r="H30" i="57"/>
  <c r="H29" i="57"/>
  <c r="H28" i="57"/>
  <c r="H27" i="57"/>
  <c r="H26" i="57"/>
  <c r="H25" i="57"/>
  <c r="H24" i="57"/>
  <c r="H23" i="57"/>
  <c r="H22" i="57"/>
  <c r="H21" i="57"/>
  <c r="H20" i="57"/>
  <c r="H19" i="57"/>
  <c r="H18" i="57"/>
  <c r="H17" i="57"/>
  <c r="H16" i="57"/>
  <c r="H15" i="57"/>
  <c r="H14" i="57"/>
  <c r="H13" i="57"/>
  <c r="H12" i="57"/>
  <c r="H11" i="57"/>
  <c r="H10" i="57"/>
  <c r="J2" i="57"/>
  <c r="H17" i="56" l="1"/>
  <c r="H16" i="56"/>
  <c r="H15" i="56"/>
  <c r="H14" i="56"/>
  <c r="H13" i="56"/>
  <c r="H12" i="56"/>
  <c r="H11" i="56"/>
  <c r="H10" i="56"/>
  <c r="J2" i="56"/>
  <c r="G559" i="55"/>
  <c r="J24" i="55"/>
  <c r="J23" i="55"/>
  <c r="J22" i="55"/>
  <c r="J21" i="55"/>
  <c r="J20" i="55"/>
  <c r="J19" i="55"/>
  <c r="J18" i="55"/>
  <c r="J17" i="55"/>
  <c r="J16" i="55"/>
  <c r="J15" i="55"/>
  <c r="D15" i="55"/>
  <c r="D16" i="55" s="1"/>
  <c r="D17" i="55" s="1"/>
  <c r="D18" i="55" s="1"/>
  <c r="D19" i="55" s="1"/>
  <c r="D20" i="55" s="1"/>
  <c r="D21" i="55" s="1"/>
  <c r="D22" i="55" s="1"/>
  <c r="D23" i="55" s="1"/>
  <c r="D24" i="55" s="1"/>
  <c r="J14" i="55"/>
  <c r="L2" i="55" s="1"/>
  <c r="G26" i="55" l="1"/>
  <c r="G992" i="54"/>
  <c r="J384" i="54"/>
  <c r="J383" i="54"/>
  <c r="J382" i="54"/>
  <c r="J381" i="54"/>
  <c r="J380" i="54"/>
  <c r="J379" i="54"/>
  <c r="J378" i="54"/>
  <c r="J377" i="54"/>
  <c r="J376" i="54"/>
  <c r="J375" i="54"/>
  <c r="J374" i="54"/>
  <c r="J373" i="54"/>
  <c r="J372" i="54"/>
  <c r="J371" i="54"/>
  <c r="J370" i="54"/>
  <c r="J369" i="54"/>
  <c r="J368" i="54"/>
  <c r="J367" i="54"/>
  <c r="J366" i="54"/>
  <c r="J365" i="54"/>
  <c r="G386" i="54" s="1"/>
  <c r="J359" i="54"/>
  <c r="J358" i="54"/>
  <c r="J357" i="54"/>
  <c r="J356" i="54"/>
  <c r="J355" i="54"/>
  <c r="J354" i="54"/>
  <c r="J353" i="54"/>
  <c r="J352" i="54"/>
  <c r="J351" i="54"/>
  <c r="J350" i="54"/>
  <c r="J349" i="54"/>
  <c r="J348" i="54"/>
  <c r="J347" i="54"/>
  <c r="J345" i="54"/>
  <c r="J344" i="54"/>
  <c r="J343" i="54"/>
  <c r="C343" i="54"/>
  <c r="J342" i="54"/>
  <c r="C342" i="54"/>
  <c r="J341" i="54"/>
  <c r="J340" i="54"/>
  <c r="C340" i="54"/>
  <c r="J339" i="54"/>
  <c r="C339" i="54"/>
  <c r="J338" i="54"/>
  <c r="C338" i="54"/>
  <c r="J337" i="54"/>
  <c r="C337" i="54"/>
  <c r="J336" i="54"/>
  <c r="C336" i="54"/>
  <c r="J335" i="54"/>
  <c r="J334" i="54"/>
  <c r="J333" i="54"/>
  <c r="J332" i="54"/>
  <c r="J331" i="54"/>
  <c r="J330" i="54"/>
  <c r="J329" i="54"/>
  <c r="J328" i="54"/>
  <c r="J327" i="54"/>
  <c r="J326" i="54"/>
  <c r="J325" i="54"/>
  <c r="J324" i="54"/>
  <c r="J323" i="54"/>
  <c r="J322" i="54"/>
  <c r="C322" i="54"/>
  <c r="J321" i="54"/>
  <c r="J320" i="54"/>
  <c r="J319" i="54"/>
  <c r="J318" i="54"/>
  <c r="J317" i="54"/>
  <c r="J316" i="54"/>
  <c r="J315" i="54"/>
  <c r="J314" i="54"/>
  <c r="J313" i="54"/>
  <c r="G361" i="54" s="1"/>
  <c r="J312" i="54"/>
  <c r="J311" i="54"/>
  <c r="J310" i="54"/>
  <c r="J309" i="54"/>
  <c r="J303" i="54"/>
  <c r="J302" i="54"/>
  <c r="J301" i="54"/>
  <c r="J300" i="54"/>
  <c r="J299" i="54"/>
  <c r="J298" i="54"/>
  <c r="J297" i="54"/>
  <c r="C297" i="54"/>
  <c r="J296" i="54"/>
  <c r="C296" i="54"/>
  <c r="J295" i="54"/>
  <c r="C295" i="54"/>
  <c r="J294" i="54"/>
  <c r="C294" i="54"/>
  <c r="J293" i="54"/>
  <c r="C293" i="54"/>
  <c r="J292" i="54"/>
  <c r="J291" i="54"/>
  <c r="J290" i="54"/>
  <c r="J289" i="54"/>
  <c r="J288" i="54"/>
  <c r="J287" i="54"/>
  <c r="J286" i="54"/>
  <c r="J285" i="54"/>
  <c r="J284" i="54"/>
  <c r="J283" i="54"/>
  <c r="J282" i="54"/>
  <c r="J281" i="54"/>
  <c r="J280" i="54"/>
  <c r="J279" i="54"/>
  <c r="J278" i="54"/>
  <c r="J277" i="54"/>
  <c r="J276" i="54"/>
  <c r="J275" i="54"/>
  <c r="J274" i="54"/>
  <c r="J273" i="54"/>
  <c r="J272" i="54"/>
  <c r="J271" i="54"/>
  <c r="J270" i="54"/>
  <c r="J269" i="54"/>
  <c r="J268" i="54"/>
  <c r="J267" i="54"/>
  <c r="J266" i="54"/>
  <c r="J265" i="54"/>
  <c r="J264" i="54"/>
  <c r="J263" i="54"/>
  <c r="J262" i="54"/>
  <c r="J261" i="54"/>
  <c r="J260" i="54"/>
  <c r="J259" i="54"/>
  <c r="J258" i="54"/>
  <c r="J257" i="54"/>
  <c r="J256" i="54"/>
  <c r="J255" i="54"/>
  <c r="J254" i="54"/>
  <c r="J253" i="54"/>
  <c r="J252" i="54"/>
  <c r="J251" i="54"/>
  <c r="J250" i="54"/>
  <c r="J249" i="54"/>
  <c r="J248" i="54"/>
  <c r="J247" i="54"/>
  <c r="J246" i="54"/>
  <c r="J245" i="54"/>
  <c r="J244" i="54"/>
  <c r="J243" i="54"/>
  <c r="J242" i="54"/>
  <c r="J241" i="54"/>
  <c r="J240" i="54"/>
  <c r="J239" i="54"/>
  <c r="J238" i="54"/>
  <c r="J237" i="54"/>
  <c r="J236" i="54"/>
  <c r="J235" i="54"/>
  <c r="J234" i="54"/>
  <c r="J233" i="54"/>
  <c r="J232" i="54"/>
  <c r="J231" i="54"/>
  <c r="G305" i="54" s="1"/>
  <c r="J230" i="54"/>
  <c r="J229" i="54"/>
  <c r="J223" i="54"/>
  <c r="J222" i="54"/>
  <c r="J221" i="54"/>
  <c r="J220" i="54"/>
  <c r="J219" i="54"/>
  <c r="J217" i="54"/>
  <c r="J216" i="54"/>
  <c r="J215" i="54"/>
  <c r="J214" i="54"/>
  <c r="J213" i="54"/>
  <c r="J212" i="54"/>
  <c r="J211" i="54"/>
  <c r="J210" i="54"/>
  <c r="G225" i="54" s="1"/>
  <c r="G206" i="54"/>
  <c r="J204" i="54"/>
  <c r="J203" i="54"/>
  <c r="J202" i="54"/>
  <c r="J195" i="54"/>
  <c r="J194" i="54"/>
  <c r="G197" i="54" s="1"/>
  <c r="J188" i="54"/>
  <c r="J187" i="54"/>
  <c r="J186" i="54"/>
  <c r="J185" i="54"/>
  <c r="J184" i="54"/>
  <c r="J183" i="54"/>
  <c r="J182" i="54"/>
  <c r="J181" i="54"/>
  <c r="J180" i="54"/>
  <c r="G190" i="54" s="1"/>
  <c r="J173" i="54"/>
  <c r="J172" i="54"/>
  <c r="J171" i="54"/>
  <c r="J170" i="54"/>
  <c r="J169" i="54"/>
  <c r="J168" i="54"/>
  <c r="J167" i="54"/>
  <c r="J166" i="54"/>
  <c r="J165" i="54"/>
  <c r="J164" i="54"/>
  <c r="J156" i="54"/>
  <c r="J155" i="54"/>
  <c r="J154" i="54"/>
  <c r="J153" i="54"/>
  <c r="J152" i="54"/>
  <c r="J151" i="54"/>
  <c r="G158" i="54" s="1"/>
  <c r="J131" i="54"/>
  <c r="J130" i="54"/>
  <c r="J129" i="54"/>
  <c r="J128" i="54"/>
  <c r="J127" i="54"/>
  <c r="J126" i="54"/>
  <c r="J125" i="54"/>
  <c r="J124" i="54"/>
  <c r="J123" i="54"/>
  <c r="J122" i="54"/>
  <c r="J121" i="54"/>
  <c r="J120" i="54"/>
  <c r="J119" i="54"/>
  <c r="J118" i="54"/>
  <c r="J117" i="54"/>
  <c r="J116" i="54"/>
  <c r="J115" i="54"/>
  <c r="J114" i="54"/>
  <c r="G145" i="54" s="1"/>
  <c r="J108" i="54"/>
  <c r="J107" i="54"/>
  <c r="J106" i="54"/>
  <c r="J105" i="54"/>
  <c r="J104" i="54"/>
  <c r="J103" i="54"/>
  <c r="J102" i="54"/>
  <c r="J101" i="54"/>
  <c r="G110" i="54" s="1"/>
  <c r="J94" i="54"/>
  <c r="J93" i="54"/>
  <c r="J92" i="54"/>
  <c r="J91" i="54"/>
  <c r="G96" i="54" s="1"/>
  <c r="J82" i="54"/>
  <c r="J81" i="54"/>
  <c r="J80" i="54"/>
  <c r="J79" i="54"/>
  <c r="J78" i="54"/>
  <c r="J77" i="54"/>
  <c r="J76" i="54"/>
  <c r="J75" i="54"/>
  <c r="J74" i="54"/>
  <c r="J73" i="54"/>
  <c r="J72" i="54"/>
  <c r="J71" i="54"/>
  <c r="J70" i="54"/>
  <c r="J69" i="54"/>
  <c r="J68" i="54"/>
  <c r="J67" i="54"/>
  <c r="J66" i="54"/>
  <c r="J65" i="54"/>
  <c r="J64" i="54"/>
  <c r="J63" i="54"/>
  <c r="J62" i="54"/>
  <c r="J61" i="54"/>
  <c r="J60" i="54"/>
  <c r="J59" i="54"/>
  <c r="J58" i="54"/>
  <c r="J57" i="54"/>
  <c r="J56" i="54"/>
  <c r="J55" i="54"/>
  <c r="J54" i="54"/>
  <c r="J53" i="54"/>
  <c r="J52" i="54"/>
  <c r="J51" i="54"/>
  <c r="J50" i="54"/>
  <c r="J49" i="54"/>
  <c r="J48" i="54"/>
  <c r="J47" i="54"/>
  <c r="J46" i="54"/>
  <c r="J45" i="54"/>
  <c r="J44" i="54"/>
  <c r="J43" i="54"/>
  <c r="J42" i="54"/>
  <c r="J41" i="54"/>
  <c r="J40" i="54"/>
  <c r="J39" i="54"/>
  <c r="J38" i="54"/>
  <c r="J37" i="54"/>
  <c r="J36" i="54"/>
  <c r="J35" i="54"/>
  <c r="J34" i="54"/>
  <c r="J33" i="54"/>
  <c r="J32" i="54"/>
  <c r="G84" i="54" s="1"/>
  <c r="J31" i="54"/>
  <c r="J30" i="54"/>
  <c r="J29" i="54"/>
  <c r="J21" i="54"/>
  <c r="J20" i="54"/>
  <c r="J19" i="54"/>
  <c r="J18" i="54"/>
  <c r="J17" i="54"/>
  <c r="J16" i="54"/>
  <c r="J15" i="54"/>
  <c r="J14" i="54"/>
  <c r="D14" i="54"/>
  <c r="D15" i="54" s="1"/>
  <c r="D16" i="54" s="1"/>
  <c r="D17" i="54" s="1"/>
  <c r="D18" i="54" s="1"/>
  <c r="D19" i="54" s="1"/>
  <c r="D20" i="54" s="1"/>
  <c r="D21" i="54" s="1"/>
  <c r="D29" i="54" s="1"/>
  <c r="D30" i="54" s="1"/>
  <c r="D31" i="54" s="1"/>
  <c r="D32" i="54" s="1"/>
  <c r="D33" i="54" s="1"/>
  <c r="D34" i="54" s="1"/>
  <c r="D35" i="54" s="1"/>
  <c r="D36" i="54" s="1"/>
  <c r="D37" i="54" s="1"/>
  <c r="D38" i="54" s="1"/>
  <c r="D39" i="54" s="1"/>
  <c r="D40" i="54" s="1"/>
  <c r="D41" i="54" s="1"/>
  <c r="D42" i="54" s="1"/>
  <c r="D43" i="54" s="1"/>
  <c r="D44" i="54" s="1"/>
  <c r="D45" i="54" s="1"/>
  <c r="D46" i="54" s="1"/>
  <c r="D47" i="54" s="1"/>
  <c r="D48" i="54" s="1"/>
  <c r="D49" i="54" s="1"/>
  <c r="D50" i="54" s="1"/>
  <c r="D51" i="54" s="1"/>
  <c r="D52" i="54" s="1"/>
  <c r="D53" i="54" s="1"/>
  <c r="D54" i="54" s="1"/>
  <c r="D55" i="54" s="1"/>
  <c r="D56" i="54" s="1"/>
  <c r="D57" i="54" s="1"/>
  <c r="D58" i="54" s="1"/>
  <c r="D59" i="54" s="1"/>
  <c r="D60" i="54" s="1"/>
  <c r="D61" i="54" s="1"/>
  <c r="D62" i="54" s="1"/>
  <c r="D63" i="54" s="1"/>
  <c r="D64" i="54" s="1"/>
  <c r="D65" i="54" s="1"/>
  <c r="D66" i="54" s="1"/>
  <c r="D67" i="54" s="1"/>
  <c r="D68" i="54" s="1"/>
  <c r="D69" i="54" s="1"/>
  <c r="D70" i="54" s="1"/>
  <c r="D71" i="54" s="1"/>
  <c r="D72" i="54" s="1"/>
  <c r="D73" i="54" s="1"/>
  <c r="D74" i="54" s="1"/>
  <c r="D75" i="54" s="1"/>
  <c r="D76" i="54" s="1"/>
  <c r="D77" i="54" s="1"/>
  <c r="D78" i="54" s="1"/>
  <c r="D79" i="54" s="1"/>
  <c r="D80" i="54" s="1"/>
  <c r="D81" i="54" s="1"/>
  <c r="D82" i="54" s="1"/>
  <c r="D91" i="54" s="1"/>
  <c r="D92" i="54" s="1"/>
  <c r="D93" i="54" s="1"/>
  <c r="D94" i="54" s="1"/>
  <c r="D101" i="54" s="1"/>
  <c r="D102" i="54" s="1"/>
  <c r="D103" i="54" s="1"/>
  <c r="D104" i="54" s="1"/>
  <c r="D105" i="54" s="1"/>
  <c r="D106" i="54" s="1"/>
  <c r="D107" i="54" s="1"/>
  <c r="D108" i="54" s="1"/>
  <c r="D114" i="54" s="1"/>
  <c r="D115" i="54" s="1"/>
  <c r="D116" i="54" s="1"/>
  <c r="D117" i="54" s="1"/>
  <c r="D118" i="54" s="1"/>
  <c r="D119" i="54" s="1"/>
  <c r="D120" i="54" s="1"/>
  <c r="D121" i="54" s="1"/>
  <c r="D122" i="54" s="1"/>
  <c r="D123" i="54" s="1"/>
  <c r="D124" i="54" s="1"/>
  <c r="D125" i="54" s="1"/>
  <c r="D126" i="54" s="1"/>
  <c r="D127" i="54" s="1"/>
  <c r="D128" i="54" s="1"/>
  <c r="D129" i="54" s="1"/>
  <c r="D130" i="54" s="1"/>
  <c r="D131" i="54" s="1"/>
  <c r="D132" i="54" s="1"/>
  <c r="D133" i="54" s="1"/>
  <c r="D134" i="54" s="1"/>
  <c r="D135" i="54" s="1"/>
  <c r="D136" i="54" s="1"/>
  <c r="D137" i="54" s="1"/>
  <c r="D138" i="54" s="1"/>
  <c r="D139" i="54" s="1"/>
  <c r="D140" i="54" s="1"/>
  <c r="D141" i="54" s="1"/>
  <c r="D142" i="54" s="1"/>
  <c r="D151" i="54" s="1"/>
  <c r="D152" i="54" s="1"/>
  <c r="D153" i="54" s="1"/>
  <c r="D154" i="54" s="1"/>
  <c r="D155" i="54" s="1"/>
  <c r="D156" i="54" s="1"/>
  <c r="D164" i="54" s="1"/>
  <c r="D165" i="54" s="1"/>
  <c r="D166" i="54" s="1"/>
  <c r="D167" i="54" s="1"/>
  <c r="D168" i="54" s="1"/>
  <c r="D169" i="54" s="1"/>
  <c r="D170" i="54" s="1"/>
  <c r="D171" i="54" s="1"/>
  <c r="D172" i="54" s="1"/>
  <c r="D173" i="54" s="1"/>
  <c r="D180" i="54" s="1"/>
  <c r="D181" i="54" s="1"/>
  <c r="D182" i="54" s="1"/>
  <c r="D183" i="54" s="1"/>
  <c r="D184" i="54" s="1"/>
  <c r="D185" i="54" s="1"/>
  <c r="D186" i="54" s="1"/>
  <c r="D187" i="54" s="1"/>
  <c r="D188" i="54" s="1"/>
  <c r="D194" i="54" s="1"/>
  <c r="D195" i="54" s="1"/>
  <c r="D202" i="54" s="1"/>
  <c r="D203" i="54" s="1"/>
  <c r="D204" i="54" s="1"/>
  <c r="D210" i="54" s="1"/>
  <c r="D211" i="54" s="1"/>
  <c r="D212" i="54" s="1"/>
  <c r="D213" i="54" s="1"/>
  <c r="D214" i="54" s="1"/>
  <c r="D215" i="54" s="1"/>
  <c r="D216" i="54" s="1"/>
  <c r="D217" i="54" s="1"/>
  <c r="D219" i="54" s="1"/>
  <c r="D220" i="54" s="1"/>
  <c r="D221" i="54" s="1"/>
  <c r="D222" i="54" s="1"/>
  <c r="J13" i="54"/>
  <c r="G24" i="54" s="1"/>
  <c r="D223" i="54" l="1"/>
  <c r="D229" i="54"/>
  <c r="D230" i="54" s="1"/>
  <c r="D231" i="54" s="1"/>
  <c r="D232" i="54" s="1"/>
  <c r="D233" i="54" s="1"/>
  <c r="D234" i="54" s="1"/>
  <c r="D235" i="54" s="1"/>
  <c r="D236" i="54" s="1"/>
  <c r="D237" i="54" s="1"/>
  <c r="D238" i="54" s="1"/>
  <c r="D239" i="54" s="1"/>
  <c r="D240" i="54" s="1"/>
  <c r="D241" i="54" s="1"/>
  <c r="D242" i="54" s="1"/>
  <c r="D243" i="54" s="1"/>
  <c r="D244" i="54" s="1"/>
  <c r="D245" i="54" s="1"/>
  <c r="D246" i="54" s="1"/>
  <c r="D247" i="54" s="1"/>
  <c r="D248" i="54" s="1"/>
  <c r="D249" i="54" s="1"/>
  <c r="D250" i="54" s="1"/>
  <c r="D251" i="54" s="1"/>
  <c r="D252" i="54" s="1"/>
  <c r="D253" i="54" s="1"/>
  <c r="D254" i="54" s="1"/>
  <c r="D255" i="54" s="1"/>
  <c r="D256" i="54" s="1"/>
  <c r="D257" i="54" s="1"/>
  <c r="D258" i="54" s="1"/>
  <c r="D259" i="54" s="1"/>
  <c r="D260" i="54" s="1"/>
  <c r="D261" i="54" s="1"/>
  <c r="D262" i="54" s="1"/>
  <c r="D263" i="54" s="1"/>
  <c r="D264" i="54" s="1"/>
  <c r="D265" i="54" s="1"/>
  <c r="D266" i="54" s="1"/>
  <c r="D267" i="54" s="1"/>
  <c r="D268" i="54" s="1"/>
  <c r="D269" i="54" s="1"/>
  <c r="D270" i="54" s="1"/>
  <c r="D271" i="54" s="1"/>
  <c r="D272" i="54" s="1"/>
  <c r="D273" i="54" s="1"/>
  <c r="D274" i="54" s="1"/>
  <c r="D275" i="54" s="1"/>
  <c r="D276" i="54" s="1"/>
  <c r="D277" i="54" s="1"/>
  <c r="D278" i="54" s="1"/>
  <c r="D279" i="54" s="1"/>
  <c r="D280" i="54" s="1"/>
  <c r="D281" i="54" s="1"/>
  <c r="D282" i="54" s="1"/>
  <c r="D283" i="54" s="1"/>
  <c r="D284" i="54" s="1"/>
  <c r="D285" i="54" s="1"/>
  <c r="D286" i="54" s="1"/>
  <c r="D287" i="54" s="1"/>
  <c r="D288" i="54" s="1"/>
  <c r="D289" i="54" s="1"/>
  <c r="D290" i="54" s="1"/>
  <c r="D291" i="54" s="1"/>
  <c r="D292" i="54" s="1"/>
  <c r="D293" i="54" s="1"/>
  <c r="D294" i="54" s="1"/>
  <c r="D295" i="54" s="1"/>
  <c r="D296" i="54" s="1"/>
  <c r="D297" i="54" s="1"/>
  <c r="D298" i="54" s="1"/>
  <c r="D299" i="54" s="1"/>
  <c r="D300" i="54" s="1"/>
  <c r="D301" i="54" s="1"/>
  <c r="D302" i="54" s="1"/>
  <c r="D303" i="54" s="1"/>
  <c r="D309" i="54" s="1"/>
  <c r="D310" i="54" s="1"/>
  <c r="D311" i="54" s="1"/>
  <c r="D312" i="54" s="1"/>
  <c r="D313" i="54" s="1"/>
  <c r="D314" i="54" s="1"/>
  <c r="D315" i="54" s="1"/>
  <c r="D316" i="54" s="1"/>
  <c r="D317" i="54" s="1"/>
  <c r="D318" i="54" s="1"/>
  <c r="D319" i="54" s="1"/>
  <c r="D320" i="54" s="1"/>
  <c r="D321" i="54" s="1"/>
  <c r="D322" i="54" s="1"/>
  <c r="D323" i="54" s="1"/>
  <c r="D324" i="54" s="1"/>
  <c r="D325" i="54" s="1"/>
  <c r="D326" i="54" s="1"/>
  <c r="D327" i="54" s="1"/>
  <c r="D328" i="54" s="1"/>
  <c r="D329" i="54" s="1"/>
  <c r="D330" i="54" s="1"/>
  <c r="D331" i="54" s="1"/>
  <c r="D332" i="54" s="1"/>
  <c r="D333" i="54" s="1"/>
  <c r="D334" i="54" s="1"/>
  <c r="D335" i="54" s="1"/>
  <c r="D336" i="54" s="1"/>
  <c r="D337" i="54" s="1"/>
  <c r="D338" i="54" s="1"/>
  <c r="D339" i="54" s="1"/>
  <c r="D340" i="54" s="1"/>
  <c r="D341" i="54" s="1"/>
  <c r="D342" i="54" s="1"/>
  <c r="D343" i="54" s="1"/>
  <c r="D344" i="54" s="1"/>
  <c r="D345" i="54" s="1"/>
  <c r="D347" i="54" s="1"/>
  <c r="D348" i="54" s="1"/>
  <c r="D349" i="54" s="1"/>
  <c r="D350" i="54" s="1"/>
  <c r="D351" i="54" s="1"/>
  <c r="D352" i="54" s="1"/>
  <c r="D353" i="54" s="1"/>
  <c r="D354" i="54" s="1"/>
  <c r="D355" i="54" s="1"/>
  <c r="D356" i="54" s="1"/>
  <c r="D357" i="54" s="1"/>
  <c r="D358" i="54" s="1"/>
  <c r="D359" i="54" s="1"/>
  <c r="D365" i="54" s="1"/>
  <c r="D366" i="54" s="1"/>
  <c r="D367" i="54" s="1"/>
  <c r="D368" i="54" s="1"/>
  <c r="D369" i="54" s="1"/>
  <c r="D370" i="54" s="1"/>
  <c r="D371" i="54" s="1"/>
  <c r="D372" i="54" s="1"/>
  <c r="D373" i="54" s="1"/>
  <c r="D374" i="54" s="1"/>
  <c r="D375" i="54" s="1"/>
  <c r="D376" i="54" s="1"/>
  <c r="D377" i="54" s="1"/>
  <c r="D378" i="54" s="1"/>
  <c r="D379" i="54" s="1"/>
  <c r="D380" i="54" s="1"/>
  <c r="D381" i="54" s="1"/>
  <c r="D382" i="54" s="1"/>
  <c r="D383" i="54" s="1"/>
  <c r="D384" i="54" s="1"/>
  <c r="L2" i="54"/>
  <c r="G175" i="54"/>
  <c r="G745" i="53"/>
  <c r="J200" i="53"/>
  <c r="J195" i="53"/>
  <c r="J189" i="53"/>
  <c r="J188" i="53"/>
  <c r="J187" i="53"/>
  <c r="G191" i="53" s="1"/>
  <c r="J186" i="53"/>
  <c r="J185" i="53"/>
  <c r="J184" i="53"/>
  <c r="J176" i="53"/>
  <c r="J175" i="53"/>
  <c r="J174" i="53"/>
  <c r="G178" i="53" s="1"/>
  <c r="J167" i="53"/>
  <c r="J166" i="53"/>
  <c r="J165" i="53"/>
  <c r="J164" i="53"/>
  <c r="J163" i="53"/>
  <c r="J162" i="53"/>
  <c r="J159" i="53"/>
  <c r="J158" i="53"/>
  <c r="J157" i="53"/>
  <c r="G169" i="53" s="1"/>
  <c r="J156" i="53"/>
  <c r="J155" i="53"/>
  <c r="J153" i="53"/>
  <c r="J152" i="53"/>
  <c r="J141" i="53"/>
  <c r="J134" i="53"/>
  <c r="J133" i="53"/>
  <c r="J132" i="53"/>
  <c r="G136" i="53" s="1"/>
  <c r="J126" i="53"/>
  <c r="J125" i="53"/>
  <c r="J124" i="53"/>
  <c r="J123" i="53"/>
  <c r="J122" i="53"/>
  <c r="J121" i="53"/>
  <c r="J120" i="53"/>
  <c r="J119" i="53"/>
  <c r="J118" i="53"/>
  <c r="G128" i="53" s="1"/>
  <c r="J112" i="53"/>
  <c r="J111" i="53"/>
  <c r="J110" i="53"/>
  <c r="J109" i="53"/>
  <c r="J108" i="53"/>
  <c r="J107" i="53"/>
  <c r="J106" i="53"/>
  <c r="J105" i="53"/>
  <c r="J104" i="53"/>
  <c r="G114" i="53" s="1"/>
  <c r="J103" i="53"/>
  <c r="J97" i="53"/>
  <c r="G99" i="53" s="1"/>
  <c r="J91" i="53"/>
  <c r="J90" i="53"/>
  <c r="J89" i="53"/>
  <c r="J88" i="53"/>
  <c r="G93" i="53" s="1"/>
  <c r="G84" i="53"/>
  <c r="J82" i="53"/>
  <c r="J81" i="53"/>
  <c r="J80" i="53"/>
  <c r="J74" i="53"/>
  <c r="J73" i="53"/>
  <c r="J72" i="53"/>
  <c r="G76" i="53" s="1"/>
  <c r="J66" i="53"/>
  <c r="G68" i="53" s="1"/>
  <c r="J65" i="53"/>
  <c r="J64" i="53"/>
  <c r="J63" i="53"/>
  <c r="J57" i="53"/>
  <c r="G59" i="53" s="1"/>
  <c r="J51" i="53"/>
  <c r="J50" i="53"/>
  <c r="J49" i="53"/>
  <c r="J48" i="53"/>
  <c r="J47" i="53"/>
  <c r="J46" i="53"/>
  <c r="J45" i="53"/>
  <c r="J44" i="53"/>
  <c r="J43" i="53"/>
  <c r="J42" i="53"/>
  <c r="J41" i="53"/>
  <c r="G53" i="53" s="1"/>
  <c r="J35" i="53"/>
  <c r="J34" i="53"/>
  <c r="J33" i="53"/>
  <c r="J32" i="53"/>
  <c r="J31" i="53"/>
  <c r="J30" i="53"/>
  <c r="J29" i="53"/>
  <c r="J28" i="53"/>
  <c r="J27" i="53"/>
  <c r="J26" i="53"/>
  <c r="J25" i="53"/>
  <c r="J24" i="53"/>
  <c r="J23" i="53"/>
  <c r="J22" i="53"/>
  <c r="J21" i="53"/>
  <c r="J20" i="53"/>
  <c r="L2" i="53" s="1"/>
  <c r="J19" i="53"/>
  <c r="J18" i="53"/>
  <c r="J17" i="53"/>
  <c r="J16" i="53"/>
  <c r="J15" i="53"/>
  <c r="J14" i="53"/>
  <c r="G37" i="53" s="1"/>
  <c r="D14" i="53"/>
  <c r="D15" i="53" s="1"/>
  <c r="D16" i="53" s="1"/>
  <c r="D17" i="53" s="1"/>
  <c r="D18" i="53" s="1"/>
  <c r="D19" i="53" s="1"/>
  <c r="D20" i="53" s="1"/>
  <c r="D21" i="53" s="1"/>
  <c r="D22" i="53" s="1"/>
  <c r="D23" i="53" s="1"/>
  <c r="D24" i="53" s="1"/>
  <c r="D25" i="53" s="1"/>
  <c r="D26" i="53" s="1"/>
  <c r="D27" i="53" s="1"/>
  <c r="D28" i="53" s="1"/>
  <c r="D29" i="53" s="1"/>
  <c r="D30" i="53" s="1"/>
  <c r="D31" i="53" s="1"/>
  <c r="D32" i="53" s="1"/>
  <c r="D33" i="53" s="1"/>
  <c r="D34" i="53" s="1"/>
  <c r="D35" i="53" s="1"/>
  <c r="D41" i="53" s="1"/>
  <c r="D42" i="53" s="1"/>
  <c r="D43" i="53" s="1"/>
  <c r="D44" i="53" s="1"/>
  <c r="D45" i="53" s="1"/>
  <c r="D46" i="53" s="1"/>
  <c r="D47" i="53" s="1"/>
  <c r="D48" i="53" s="1"/>
  <c r="D49" i="53" s="1"/>
  <c r="D50" i="53" s="1"/>
  <c r="D51" i="53" s="1"/>
  <c r="D57" i="53" s="1"/>
  <c r="D63" i="53" s="1"/>
  <c r="D64" i="53" s="1"/>
  <c r="D65" i="53" s="1"/>
  <c r="D66" i="53" s="1"/>
  <c r="D72" i="53" s="1"/>
  <c r="D73" i="53" s="1"/>
  <c r="D74" i="53" s="1"/>
  <c r="D80" i="53" s="1"/>
  <c r="D81" i="53" s="1"/>
  <c r="D82" i="53" s="1"/>
  <c r="D88" i="53" s="1"/>
  <c r="D89" i="53" s="1"/>
  <c r="D90" i="53" s="1"/>
  <c r="D91" i="53" s="1"/>
  <c r="D97" i="53" s="1"/>
  <c r="D103" i="53" s="1"/>
  <c r="D104" i="53" s="1"/>
  <c r="D105" i="53" s="1"/>
  <c r="D106" i="53" s="1"/>
  <c r="D107" i="53" s="1"/>
  <c r="D108" i="53" s="1"/>
  <c r="D109" i="53" s="1"/>
  <c r="D110" i="53" s="1"/>
  <c r="D111" i="53" s="1"/>
  <c r="D112" i="53" s="1"/>
  <c r="D118" i="53" s="1"/>
  <c r="D119" i="53" s="1"/>
  <c r="D120" i="53" s="1"/>
  <c r="D121" i="53" s="1"/>
  <c r="D122" i="53" s="1"/>
  <c r="D123" i="53" s="1"/>
  <c r="D124" i="53" s="1"/>
  <c r="D125" i="53" s="1"/>
  <c r="D126" i="53" s="1"/>
  <c r="D132" i="53" s="1"/>
  <c r="D133" i="53" s="1"/>
  <c r="D134" i="53" s="1"/>
  <c r="D141" i="53" s="1"/>
  <c r="D142" i="53" s="1"/>
  <c r="D143" i="53" s="1"/>
  <c r="D144" i="53" s="1"/>
  <c r="D145" i="53" s="1"/>
  <c r="D146" i="53" s="1"/>
  <c r="D147" i="53" s="1"/>
  <c r="D148" i="53" s="1"/>
  <c r="D149" i="53" s="1"/>
  <c r="D150" i="53" s="1"/>
  <c r="D151" i="53" s="1"/>
  <c r="D152" i="53" s="1"/>
  <c r="D153" i="53" s="1"/>
  <c r="D155" i="53" s="1"/>
  <c r="D156" i="53" s="1"/>
  <c r="D157" i="53" s="1"/>
  <c r="D158" i="53" s="1"/>
  <c r="D159" i="53" s="1"/>
  <c r="D162" i="53" s="1"/>
  <c r="D163" i="53" s="1"/>
  <c r="D164" i="53" s="1"/>
  <c r="D165" i="53" s="1"/>
  <c r="D166" i="53" s="1"/>
  <c r="D167" i="53" s="1"/>
  <c r="D174" i="53" s="1"/>
  <c r="D175" i="53" s="1"/>
  <c r="D176" i="53" s="1"/>
  <c r="D184" i="53" s="1"/>
  <c r="D185" i="53" s="1"/>
  <c r="D186" i="53" s="1"/>
  <c r="D187" i="53" s="1"/>
  <c r="D188" i="53" s="1"/>
  <c r="D189" i="53" s="1"/>
  <c r="D195" i="53" s="1"/>
  <c r="D200" i="53" s="1"/>
  <c r="G668" i="52" l="1"/>
  <c r="J28" i="52"/>
  <c r="G34" i="52" s="1"/>
  <c r="J22" i="52"/>
  <c r="J21" i="52"/>
  <c r="J20" i="52"/>
  <c r="J19" i="52"/>
  <c r="J18" i="52"/>
  <c r="J17" i="52"/>
  <c r="J16" i="52"/>
  <c r="J15" i="52"/>
  <c r="J14" i="52"/>
  <c r="J13" i="52"/>
  <c r="D13" i="52"/>
  <c r="D14" i="52" s="1"/>
  <c r="D15" i="52" s="1"/>
  <c r="D16" i="52" s="1"/>
  <c r="D17" i="52" s="1"/>
  <c r="D18" i="52" s="1"/>
  <c r="D19" i="52" s="1"/>
  <c r="D20" i="52" s="1"/>
  <c r="D21" i="52" s="1"/>
  <c r="D22" i="52" s="1"/>
  <c r="D28" i="52" s="1"/>
  <c r="D29" i="52" s="1"/>
  <c r="D30" i="52" s="1"/>
  <c r="D31" i="52" s="1"/>
  <c r="D32" i="52" s="1"/>
  <c r="J12" i="52"/>
  <c r="G24" i="52" s="1"/>
  <c r="L2" i="52"/>
  <c r="I29" i="50" l="1"/>
  <c r="I28" i="50"/>
  <c r="I27" i="50"/>
  <c r="I19" i="50"/>
  <c r="I18" i="50"/>
  <c r="I17" i="50"/>
  <c r="I16" i="50"/>
  <c r="I15" i="50"/>
  <c r="I14" i="50"/>
  <c r="F21" i="50" s="1"/>
  <c r="C14" i="50"/>
  <c r="C15" i="50" s="1"/>
  <c r="C16" i="50" s="1"/>
  <c r="C17" i="50" s="1"/>
  <c r="C18" i="50" s="1"/>
  <c r="C19" i="50" s="1"/>
  <c r="I13" i="50"/>
  <c r="C13" i="50"/>
  <c r="I12" i="50"/>
  <c r="K2" i="50" l="1"/>
  <c r="H19" i="49"/>
  <c r="H18" i="49"/>
  <c r="H17" i="49"/>
  <c r="H16" i="49"/>
  <c r="H15" i="49"/>
  <c r="H14" i="49"/>
  <c r="H13" i="49"/>
  <c r="H12" i="49"/>
  <c r="H11" i="49"/>
  <c r="H10" i="49"/>
  <c r="H9" i="49"/>
  <c r="J2" i="49"/>
  <c r="H10" i="48"/>
  <c r="J2" i="48" s="1"/>
  <c r="H58" i="47" l="1"/>
  <c r="H57" i="47"/>
  <c r="H56" i="47"/>
  <c r="H55" i="47"/>
  <c r="H54" i="47"/>
  <c r="H53" i="47"/>
  <c r="H52" i="47"/>
  <c r="H51" i="47"/>
  <c r="H50" i="47"/>
  <c r="H49" i="47"/>
  <c r="H48" i="47"/>
  <c r="H47" i="47"/>
  <c r="H46" i="47"/>
  <c r="H45" i="47"/>
  <c r="H44" i="47"/>
  <c r="H43" i="47"/>
  <c r="H42" i="47"/>
  <c r="H41" i="47"/>
  <c r="H40" i="47"/>
  <c r="H39" i="47"/>
  <c r="H38" i="47"/>
  <c r="H37" i="47"/>
  <c r="H36" i="47"/>
  <c r="S40" i="47" s="1"/>
  <c r="H35" i="47"/>
  <c r="H34" i="47"/>
  <c r="H33" i="47"/>
  <c r="H32" i="47"/>
  <c r="H31" i="47"/>
  <c r="H30" i="47"/>
  <c r="H29" i="47"/>
  <c r="H28" i="47"/>
  <c r="H27" i="47"/>
  <c r="H26" i="47"/>
  <c r="H25" i="47"/>
  <c r="H24" i="47"/>
  <c r="H23" i="47"/>
  <c r="H22" i="47"/>
  <c r="H21" i="47"/>
  <c r="H20" i="47"/>
  <c r="H19" i="47"/>
  <c r="H17" i="47"/>
  <c r="H16" i="47"/>
  <c r="H15" i="47"/>
  <c r="H14" i="47"/>
  <c r="H13" i="47"/>
  <c r="H12" i="47"/>
  <c r="J2" i="47" s="1"/>
  <c r="H11" i="47"/>
  <c r="H9" i="47"/>
  <c r="H30" i="46"/>
  <c r="H29" i="46"/>
  <c r="H28" i="46"/>
  <c r="H27" i="46"/>
  <c r="H26" i="46"/>
  <c r="H25" i="46"/>
  <c r="H24" i="46"/>
  <c r="H23" i="46"/>
  <c r="H22" i="46"/>
  <c r="H21" i="46"/>
  <c r="H10" i="46"/>
  <c r="H9" i="46"/>
  <c r="J2" i="46"/>
  <c r="H25" i="45"/>
  <c r="H24" i="45"/>
  <c r="H23" i="45"/>
  <c r="H22" i="45"/>
  <c r="H21" i="45"/>
  <c r="H20" i="45"/>
  <c r="H19" i="45"/>
  <c r="H18" i="45"/>
  <c r="H17" i="45"/>
  <c r="H16" i="45"/>
  <c r="H15" i="45"/>
  <c r="H14" i="45"/>
  <c r="H13" i="45"/>
  <c r="H12" i="45"/>
  <c r="H11" i="45"/>
  <c r="H10" i="45"/>
  <c r="J2" i="45" s="1"/>
  <c r="H9" i="45"/>
  <c r="H43" i="43"/>
  <c r="H42" i="43"/>
  <c r="H41" i="43"/>
  <c r="H40" i="43"/>
  <c r="H39" i="43"/>
  <c r="H38" i="43"/>
  <c r="H37" i="43"/>
  <c r="H36" i="43"/>
  <c r="H35" i="43"/>
  <c r="H34" i="43"/>
  <c r="H33" i="43"/>
  <c r="H32" i="43"/>
  <c r="H31" i="43"/>
  <c r="H30" i="43"/>
  <c r="H29" i="43"/>
  <c r="H28" i="43"/>
  <c r="H27" i="43"/>
  <c r="H26" i="43"/>
  <c r="H25" i="43"/>
  <c r="H24" i="43"/>
  <c r="H23" i="43"/>
  <c r="H22" i="43"/>
  <c r="H21" i="43"/>
  <c r="H20" i="43"/>
  <c r="H19" i="43"/>
  <c r="H18" i="43"/>
  <c r="H17" i="43"/>
  <c r="H16" i="43"/>
  <c r="H15" i="43"/>
  <c r="H14" i="43"/>
  <c r="J2" i="43" s="1"/>
  <c r="H13" i="43"/>
  <c r="H12" i="43"/>
  <c r="H11" i="43"/>
  <c r="H10" i="43"/>
  <c r="H12" i="42"/>
  <c r="H11" i="42"/>
  <c r="H10" i="42"/>
  <c r="J2" i="42"/>
  <c r="H14" i="41"/>
  <c r="H13" i="41"/>
  <c r="H12" i="41"/>
  <c r="H11" i="41"/>
  <c r="H10" i="41"/>
  <c r="J2" i="41"/>
  <c r="H28" i="40"/>
  <c r="H27" i="40"/>
  <c r="H26" i="40"/>
  <c r="H25" i="40"/>
  <c r="H24" i="40"/>
  <c r="H23" i="40"/>
  <c r="H22" i="40"/>
  <c r="H21" i="40"/>
  <c r="H20" i="40"/>
  <c r="H19" i="40"/>
  <c r="H18" i="40"/>
  <c r="H17" i="40"/>
  <c r="H16" i="40"/>
  <c r="H15" i="40"/>
  <c r="H14" i="40"/>
  <c r="H13" i="40"/>
  <c r="H12" i="40"/>
  <c r="J2" i="40" s="1"/>
  <c r="H11" i="40"/>
  <c r="H10" i="40"/>
  <c r="H9" i="40"/>
  <c r="H14" i="39"/>
  <c r="H13" i="39"/>
  <c r="H12" i="39"/>
  <c r="H11" i="39"/>
  <c r="H10" i="39"/>
  <c r="H9" i="39"/>
  <c r="J2" i="39"/>
  <c r="H58" i="38"/>
  <c r="H57" i="38"/>
  <c r="H56" i="38"/>
  <c r="H55" i="38"/>
  <c r="H54" i="38"/>
  <c r="H53" i="38"/>
  <c r="H52" i="38"/>
  <c r="H51" i="38"/>
  <c r="H50" i="38"/>
  <c r="H49" i="38"/>
  <c r="H48" i="38"/>
  <c r="H47" i="38"/>
  <c r="H46" i="38"/>
  <c r="H45" i="38"/>
  <c r="H44" i="38"/>
  <c r="H43" i="38"/>
  <c r="H42" i="38"/>
  <c r="H41" i="38"/>
  <c r="H40" i="38"/>
  <c r="H39" i="38"/>
  <c r="S40" i="38" s="1"/>
  <c r="H38" i="38"/>
  <c r="H37" i="38"/>
  <c r="H36" i="38"/>
  <c r="H35" i="38"/>
  <c r="H34" i="38"/>
  <c r="H33" i="38"/>
  <c r="H32" i="38"/>
  <c r="H31" i="38"/>
  <c r="H30" i="38"/>
  <c r="H29" i="38"/>
  <c r="H28" i="38"/>
  <c r="H27" i="38"/>
  <c r="H26" i="38"/>
  <c r="H25" i="38"/>
  <c r="H24" i="38"/>
  <c r="J2" i="38" s="1"/>
  <c r="H23" i="38"/>
  <c r="H22" i="38"/>
  <c r="H21" i="38"/>
  <c r="H20" i="38"/>
  <c r="H19" i="38"/>
  <c r="H17" i="38"/>
  <c r="H16" i="38"/>
  <c r="H15" i="38"/>
  <c r="H14" i="38"/>
  <c r="H13" i="38"/>
  <c r="H12" i="38"/>
  <c r="H11" i="38"/>
  <c r="S33" i="38" s="1"/>
  <c r="H9" i="38"/>
  <c r="H46" i="37"/>
  <c r="H45" i="37"/>
  <c r="H44" i="37"/>
  <c r="H43" i="37"/>
  <c r="H42" i="37"/>
  <c r="H41" i="37"/>
  <c r="H40" i="37"/>
  <c r="H39" i="37"/>
  <c r="H38" i="37"/>
  <c r="H37" i="37"/>
  <c r="H36" i="37"/>
  <c r="H35" i="37"/>
  <c r="H34" i="37"/>
  <c r="H33" i="37"/>
  <c r="H32" i="37"/>
  <c r="H31" i="37"/>
  <c r="H30" i="37"/>
  <c r="H29" i="37"/>
  <c r="H28" i="37"/>
  <c r="H27" i="37"/>
  <c r="H26" i="37"/>
  <c r="H25" i="37"/>
  <c r="H24" i="37"/>
  <c r="H23" i="37"/>
  <c r="H22" i="37"/>
  <c r="H21" i="37"/>
  <c r="H20" i="37"/>
  <c r="H19" i="37"/>
  <c r="H18" i="37"/>
  <c r="H17" i="37"/>
  <c r="H16" i="37"/>
  <c r="H15" i="37"/>
  <c r="H14" i="37"/>
  <c r="H13" i="37"/>
  <c r="J2" i="37" s="1"/>
  <c r="H12" i="37"/>
  <c r="H11" i="37"/>
  <c r="H10" i="37"/>
  <c r="H9" i="37"/>
  <c r="H58" i="36"/>
  <c r="H57" i="36"/>
  <c r="H56" i="36"/>
  <c r="H55" i="36"/>
  <c r="H54" i="36"/>
  <c r="H53" i="36"/>
  <c r="H52" i="36"/>
  <c r="H51" i="36"/>
  <c r="H50" i="36"/>
  <c r="H49" i="36"/>
  <c r="H48" i="36"/>
  <c r="H47" i="36"/>
  <c r="H46" i="36"/>
  <c r="H45" i="36"/>
  <c r="H44" i="36"/>
  <c r="H43" i="36"/>
  <c r="H42" i="36"/>
  <c r="H41" i="36"/>
  <c r="H40" i="36"/>
  <c r="H39" i="36"/>
  <c r="H38" i="36"/>
  <c r="H37" i="36"/>
  <c r="H36" i="36"/>
  <c r="S40" i="36" s="1"/>
  <c r="H35" i="36"/>
  <c r="H34" i="36"/>
  <c r="H33" i="36"/>
  <c r="H32" i="36"/>
  <c r="H31" i="36"/>
  <c r="H30" i="36"/>
  <c r="H29" i="36"/>
  <c r="H28" i="36"/>
  <c r="H27" i="36"/>
  <c r="H26" i="36"/>
  <c r="H25" i="36"/>
  <c r="H24" i="36"/>
  <c r="H23" i="36"/>
  <c r="H22" i="36"/>
  <c r="H21" i="36"/>
  <c r="H20" i="36"/>
  <c r="H19" i="36"/>
  <c r="H17" i="36"/>
  <c r="J2" i="36" s="1"/>
  <c r="H16" i="36"/>
  <c r="H15" i="36"/>
  <c r="H14" i="36"/>
  <c r="H13" i="36"/>
  <c r="H12" i="36"/>
  <c r="H11" i="36"/>
  <c r="H9" i="36"/>
  <c r="H39" i="35"/>
  <c r="H38" i="35"/>
  <c r="H37" i="35"/>
  <c r="H36" i="35"/>
  <c r="H35" i="35"/>
  <c r="H34" i="35"/>
  <c r="H33" i="35"/>
  <c r="H32" i="35"/>
  <c r="H31" i="35"/>
  <c r="H30" i="35"/>
  <c r="H29" i="35"/>
  <c r="H28" i="35"/>
  <c r="H27" i="35"/>
  <c r="H26" i="35"/>
  <c r="H25" i="35"/>
  <c r="H24" i="35"/>
  <c r="H23" i="35"/>
  <c r="H22" i="35"/>
  <c r="H21" i="35"/>
  <c r="H20" i="35"/>
  <c r="H19" i="35"/>
  <c r="H18" i="35"/>
  <c r="H17" i="35"/>
  <c r="H16" i="35"/>
  <c r="J2" i="35" s="1"/>
  <c r="H15" i="35"/>
  <c r="H14" i="35"/>
  <c r="H13" i="35"/>
  <c r="H12" i="35"/>
  <c r="H11" i="35"/>
  <c r="H10" i="35"/>
  <c r="H9" i="35"/>
  <c r="H58" i="34"/>
  <c r="H57" i="34"/>
  <c r="H56" i="34"/>
  <c r="H55" i="34"/>
  <c r="H54" i="34"/>
  <c r="H53" i="34"/>
  <c r="H52" i="34"/>
  <c r="H51" i="34"/>
  <c r="H50" i="34"/>
  <c r="H49" i="34"/>
  <c r="H48" i="34"/>
  <c r="H47" i="34"/>
  <c r="H46" i="34"/>
  <c r="H45" i="34"/>
  <c r="H44" i="34"/>
  <c r="H43" i="34"/>
  <c r="H42" i="34"/>
  <c r="H41" i="34"/>
  <c r="H40" i="34"/>
  <c r="H39" i="34"/>
  <c r="H38" i="34"/>
  <c r="H37" i="34"/>
  <c r="H36" i="34"/>
  <c r="S40" i="34" s="1"/>
  <c r="H35" i="34"/>
  <c r="H34" i="34"/>
  <c r="H33" i="34"/>
  <c r="H32" i="34"/>
  <c r="H31" i="34"/>
  <c r="H30" i="34"/>
  <c r="H29" i="34"/>
  <c r="H28" i="34"/>
  <c r="H27" i="34"/>
  <c r="H26" i="34"/>
  <c r="H25" i="34"/>
  <c r="H24" i="34"/>
  <c r="H23" i="34"/>
  <c r="H22" i="34"/>
  <c r="H21" i="34"/>
  <c r="J2" i="34" s="1"/>
  <c r="H20" i="34"/>
  <c r="H19" i="34"/>
  <c r="H17" i="34"/>
  <c r="H16" i="34"/>
  <c r="H15" i="34"/>
  <c r="H14" i="34"/>
  <c r="H13" i="34"/>
  <c r="H12" i="34"/>
  <c r="H11" i="34"/>
  <c r="S33" i="34" s="1"/>
  <c r="H9" i="34"/>
  <c r="H39" i="33"/>
  <c r="H38" i="33"/>
  <c r="H37" i="33"/>
  <c r="H36" i="33"/>
  <c r="H35" i="33"/>
  <c r="H34" i="33"/>
  <c r="H33" i="33"/>
  <c r="H32" i="33"/>
  <c r="H31" i="33"/>
  <c r="H30" i="33"/>
  <c r="H29" i="33"/>
  <c r="H28" i="33"/>
  <c r="H27" i="33"/>
  <c r="H26" i="33"/>
  <c r="H25" i="33"/>
  <c r="H24" i="33"/>
  <c r="H23" i="33"/>
  <c r="H22" i="33"/>
  <c r="H21" i="33"/>
  <c r="H20" i="33"/>
  <c r="H19" i="33"/>
  <c r="J2" i="33" s="1"/>
  <c r="H18" i="33"/>
  <c r="H17" i="33"/>
  <c r="H16" i="33"/>
  <c r="H15" i="33"/>
  <c r="H14" i="33"/>
  <c r="H13" i="33"/>
  <c r="H12" i="33"/>
  <c r="H11" i="33"/>
  <c r="H10" i="33"/>
  <c r="H9" i="33"/>
  <c r="H58" i="32"/>
  <c r="H57" i="32"/>
  <c r="H56" i="32"/>
  <c r="H55" i="32"/>
  <c r="H54" i="32"/>
  <c r="H53" i="32"/>
  <c r="H52" i="32"/>
  <c r="H51" i="32"/>
  <c r="H50" i="32"/>
  <c r="H49" i="32"/>
  <c r="H48" i="32"/>
  <c r="H47" i="32"/>
  <c r="H46" i="32"/>
  <c r="H45" i="32"/>
  <c r="H44" i="32"/>
  <c r="H43" i="32"/>
  <c r="H42" i="32"/>
  <c r="H41" i="32"/>
  <c r="H40" i="32"/>
  <c r="H39" i="32"/>
  <c r="S40" i="32" s="1"/>
  <c r="H38" i="32"/>
  <c r="H37" i="32"/>
  <c r="H36" i="32"/>
  <c r="H35" i="32"/>
  <c r="H34" i="32"/>
  <c r="H33" i="32"/>
  <c r="H32" i="32"/>
  <c r="H31" i="32"/>
  <c r="H30" i="32"/>
  <c r="H29" i="32"/>
  <c r="H28" i="32"/>
  <c r="H27" i="32"/>
  <c r="H26" i="32"/>
  <c r="H25" i="32"/>
  <c r="H24" i="32"/>
  <c r="J2" i="32" s="1"/>
  <c r="H23" i="32"/>
  <c r="H22" i="32"/>
  <c r="H21" i="32"/>
  <c r="H20" i="32"/>
  <c r="H19" i="32"/>
  <c r="H17" i="32"/>
  <c r="H16" i="32"/>
  <c r="H15" i="32"/>
  <c r="H14" i="32"/>
  <c r="H13" i="32"/>
  <c r="H12" i="32"/>
  <c r="H11" i="32"/>
  <c r="S33" i="32" s="1"/>
  <c r="H9" i="32"/>
  <c r="H39" i="31"/>
  <c r="H38" i="31"/>
  <c r="H37" i="31"/>
  <c r="H36" i="31"/>
  <c r="H35" i="31"/>
  <c r="H34" i="31"/>
  <c r="H33" i="31"/>
  <c r="H32" i="31"/>
  <c r="H31" i="31"/>
  <c r="H30" i="31"/>
  <c r="H29" i="31"/>
  <c r="H28" i="31"/>
  <c r="H27" i="31"/>
  <c r="H26" i="31"/>
  <c r="H25" i="31"/>
  <c r="H24" i="31"/>
  <c r="H23" i="31"/>
  <c r="H22" i="31"/>
  <c r="J2" i="31" s="1"/>
  <c r="H21" i="31"/>
  <c r="H20" i="31"/>
  <c r="H19" i="31"/>
  <c r="H18" i="31"/>
  <c r="H17" i="31"/>
  <c r="H16" i="31"/>
  <c r="H15" i="31"/>
  <c r="H14" i="31"/>
  <c r="H13" i="31"/>
  <c r="H12" i="31"/>
  <c r="H11" i="31"/>
  <c r="H10" i="31"/>
  <c r="H9" i="31"/>
  <c r="H58" i="30"/>
  <c r="H57" i="30"/>
  <c r="H56" i="30"/>
  <c r="H55" i="30"/>
  <c r="H54" i="30"/>
  <c r="H53" i="30"/>
  <c r="H52" i="30"/>
  <c r="H51" i="30"/>
  <c r="H50" i="30"/>
  <c r="H49" i="30"/>
  <c r="H48" i="30"/>
  <c r="H47" i="30"/>
  <c r="H46" i="30"/>
  <c r="H45" i="30"/>
  <c r="H44" i="30"/>
  <c r="H43" i="30"/>
  <c r="H42" i="30"/>
  <c r="H41" i="30"/>
  <c r="H40" i="30"/>
  <c r="H39" i="30"/>
  <c r="H38" i="30"/>
  <c r="H37" i="30"/>
  <c r="H36" i="30"/>
  <c r="S40" i="30" s="1"/>
  <c r="H35" i="30"/>
  <c r="H34" i="30"/>
  <c r="H33" i="30"/>
  <c r="H32" i="30"/>
  <c r="H31" i="30"/>
  <c r="H30" i="30"/>
  <c r="H29" i="30"/>
  <c r="H28" i="30"/>
  <c r="H27" i="30"/>
  <c r="H26" i="30"/>
  <c r="H25" i="30"/>
  <c r="H24" i="30"/>
  <c r="H23" i="30"/>
  <c r="H22" i="30"/>
  <c r="H21" i="30"/>
  <c r="H20" i="30"/>
  <c r="H19" i="30"/>
  <c r="H17" i="30"/>
  <c r="H16" i="30"/>
  <c r="H15" i="30"/>
  <c r="H14" i="30"/>
  <c r="H13" i="30"/>
  <c r="H12" i="30"/>
  <c r="H11" i="30"/>
  <c r="S33" i="30" s="1"/>
  <c r="H9" i="30"/>
  <c r="J2" i="30" s="1"/>
  <c r="H35" i="29"/>
  <c r="H34" i="29"/>
  <c r="H33" i="29"/>
  <c r="H32" i="29"/>
  <c r="H31" i="29"/>
  <c r="H30" i="29"/>
  <c r="H29" i="29"/>
  <c r="H28" i="29"/>
  <c r="H27" i="29"/>
  <c r="H26" i="29"/>
  <c r="H25" i="29"/>
  <c r="H24" i="29"/>
  <c r="H23" i="29"/>
  <c r="H22" i="29"/>
  <c r="H21" i="29"/>
  <c r="J2" i="29" s="1"/>
  <c r="H20" i="29"/>
  <c r="H19" i="29"/>
  <c r="H18" i="29"/>
  <c r="H17" i="29"/>
  <c r="H16" i="29"/>
  <c r="H15" i="29"/>
  <c r="H14" i="29"/>
  <c r="H13" i="29"/>
  <c r="H12" i="29"/>
  <c r="H11" i="29"/>
  <c r="H10" i="29"/>
  <c r="H9" i="29"/>
  <c r="H58" i="28"/>
  <c r="H57" i="28"/>
  <c r="H56" i="28"/>
  <c r="H55" i="28"/>
  <c r="H54" i="28"/>
  <c r="H53" i="28"/>
  <c r="H52" i="28"/>
  <c r="H51" i="28"/>
  <c r="H50" i="28"/>
  <c r="H49" i="28"/>
  <c r="H48" i="28"/>
  <c r="H47" i="28"/>
  <c r="H46" i="28"/>
  <c r="H45" i="28"/>
  <c r="H44" i="28"/>
  <c r="H43" i="28"/>
  <c r="H42" i="28"/>
  <c r="H41" i="28"/>
  <c r="S40" i="28"/>
  <c r="H40" i="28"/>
  <c r="H39" i="28"/>
  <c r="H38" i="28"/>
  <c r="H37" i="28"/>
  <c r="H36" i="28"/>
  <c r="H35" i="28"/>
  <c r="H34" i="28"/>
  <c r="H33" i="28"/>
  <c r="H32" i="28"/>
  <c r="H31" i="28"/>
  <c r="H30" i="28"/>
  <c r="H29" i="28"/>
  <c r="H28" i="28"/>
  <c r="H27" i="28"/>
  <c r="H26" i="28"/>
  <c r="H25" i="28"/>
  <c r="H24" i="28"/>
  <c r="H23" i="28"/>
  <c r="H22" i="28"/>
  <c r="H21" i="28"/>
  <c r="H20" i="28"/>
  <c r="H19" i="28"/>
  <c r="H17" i="28"/>
  <c r="H16" i="28"/>
  <c r="H15" i="28"/>
  <c r="H14" i="28"/>
  <c r="H13" i="28"/>
  <c r="H12" i="28"/>
  <c r="H11" i="28"/>
  <c r="S33" i="28" s="1"/>
  <c r="H9" i="28"/>
  <c r="J2" i="28"/>
  <c r="H23" i="27"/>
  <c r="H22" i="27"/>
  <c r="H21" i="27"/>
  <c r="H20" i="27"/>
  <c r="H19" i="27"/>
  <c r="H18" i="27"/>
  <c r="H17" i="27"/>
  <c r="H16" i="27"/>
  <c r="H15" i="27"/>
  <c r="H14" i="27"/>
  <c r="H13" i="27"/>
  <c r="H12" i="27"/>
  <c r="H11" i="27"/>
  <c r="H10" i="27"/>
  <c r="H9" i="27"/>
  <c r="J2" i="27"/>
  <c r="H120" i="25"/>
  <c r="H119" i="25"/>
  <c r="H118" i="25"/>
  <c r="H117" i="25"/>
  <c r="H116" i="25"/>
  <c r="P115" i="25"/>
  <c r="H115" i="25"/>
  <c r="H114" i="25"/>
  <c r="P113" i="25"/>
  <c r="H113" i="25"/>
  <c r="P112" i="25"/>
  <c r="H112" i="25"/>
  <c r="P111" i="25"/>
  <c r="H111" i="25"/>
  <c r="P110" i="25"/>
  <c r="H110" i="25"/>
  <c r="P109" i="25"/>
  <c r="H109" i="25"/>
  <c r="P108" i="25"/>
  <c r="H108" i="25"/>
  <c r="P107" i="25"/>
  <c r="H107" i="25"/>
  <c r="P106" i="25"/>
  <c r="H106" i="25"/>
  <c r="H105" i="25"/>
  <c r="P104" i="25"/>
  <c r="H104" i="25"/>
  <c r="H103" i="25"/>
  <c r="H102" i="25"/>
  <c r="H101" i="25"/>
  <c r="H100" i="25"/>
  <c r="H99" i="25"/>
  <c r="H98" i="25"/>
  <c r="H97" i="25"/>
  <c r="H96" i="25"/>
  <c r="H95" i="25"/>
  <c r="H94" i="25"/>
  <c r="H93" i="25"/>
  <c r="H92" i="25"/>
  <c r="H91" i="25"/>
  <c r="P90" i="25"/>
  <c r="H90" i="25"/>
  <c r="P89" i="25"/>
  <c r="H89" i="25"/>
  <c r="P88" i="25"/>
  <c r="H88" i="25"/>
  <c r="P87" i="25"/>
  <c r="H87" i="25"/>
  <c r="P86" i="25"/>
  <c r="H86" i="25"/>
  <c r="P85" i="25"/>
  <c r="H85" i="25"/>
  <c r="P84" i="25"/>
  <c r="H84" i="25"/>
  <c r="P83" i="25"/>
  <c r="H83" i="25"/>
  <c r="P82" i="25"/>
  <c r="H82" i="25"/>
  <c r="P81" i="25"/>
  <c r="H81" i="25"/>
  <c r="P80" i="25"/>
  <c r="H80" i="25"/>
  <c r="H79" i="25"/>
  <c r="H78" i="25"/>
  <c r="P77" i="25"/>
  <c r="H77" i="25"/>
  <c r="P76" i="25"/>
  <c r="H76" i="25"/>
  <c r="P75" i="25"/>
  <c r="H75" i="25"/>
  <c r="H74" i="25"/>
  <c r="P73" i="25"/>
  <c r="H73" i="25"/>
  <c r="H72" i="25"/>
  <c r="H71" i="25"/>
  <c r="H70" i="25"/>
  <c r="H69" i="25"/>
  <c r="H68" i="25"/>
  <c r="H67" i="25"/>
  <c r="H66" i="25"/>
  <c r="H65" i="25"/>
  <c r="H64" i="25"/>
  <c r="H63" i="25"/>
  <c r="H62" i="25"/>
  <c r="H61" i="25"/>
  <c r="H60" i="25"/>
  <c r="H59" i="25"/>
  <c r="H58" i="25"/>
  <c r="H57" i="25"/>
  <c r="H56" i="25"/>
  <c r="H55" i="25"/>
  <c r="H54" i="25"/>
  <c r="H53" i="25"/>
  <c r="P52" i="25"/>
  <c r="H52" i="25"/>
  <c r="P51" i="25"/>
  <c r="H51" i="25"/>
  <c r="H50" i="25"/>
  <c r="P49" i="25"/>
  <c r="H49" i="25"/>
  <c r="P48" i="25"/>
  <c r="H48" i="25"/>
  <c r="P47" i="25"/>
  <c r="H47" i="25"/>
  <c r="P46" i="25"/>
  <c r="H46" i="25"/>
  <c r="P45" i="25"/>
  <c r="H45" i="25"/>
  <c r="P44" i="25"/>
  <c r="H44" i="25"/>
  <c r="P43" i="25"/>
  <c r="H43" i="25"/>
  <c r="P42" i="25"/>
  <c r="H42" i="25"/>
  <c r="P41" i="25"/>
  <c r="H41" i="25"/>
  <c r="H40" i="25"/>
  <c r="H39" i="25"/>
  <c r="H38" i="25"/>
  <c r="H37" i="25"/>
  <c r="H36" i="25"/>
  <c r="H35" i="25"/>
  <c r="H34" i="25"/>
  <c r="H33" i="25"/>
  <c r="P32" i="25"/>
  <c r="H32" i="25"/>
  <c r="P31" i="25"/>
  <c r="H31" i="25"/>
  <c r="P30" i="25"/>
  <c r="H30" i="25"/>
  <c r="P29" i="25"/>
  <c r="H29" i="25"/>
  <c r="P28" i="25"/>
  <c r="H28" i="25"/>
  <c r="P27" i="25"/>
  <c r="H27" i="25"/>
  <c r="P26" i="25"/>
  <c r="H26" i="25"/>
  <c r="P25" i="25"/>
  <c r="H25" i="25"/>
  <c r="P24" i="25"/>
  <c r="H24" i="25"/>
  <c r="P23" i="25"/>
  <c r="H23" i="25"/>
  <c r="P22" i="25"/>
  <c r="H22" i="25"/>
  <c r="P21" i="25"/>
  <c r="H21" i="25"/>
  <c r="H20" i="25"/>
  <c r="H19" i="25"/>
  <c r="H18" i="25"/>
  <c r="P17" i="25"/>
  <c r="H17" i="25"/>
  <c r="P16" i="25"/>
  <c r="H16" i="25"/>
  <c r="P15" i="25"/>
  <c r="H15" i="25"/>
  <c r="P14" i="25"/>
  <c r="H14" i="25"/>
  <c r="J2" i="25" s="1"/>
  <c r="P13" i="25"/>
  <c r="H13" i="25"/>
  <c r="P12" i="25"/>
  <c r="H12" i="25"/>
  <c r="P11" i="25"/>
  <c r="H11" i="25"/>
  <c r="P10" i="25"/>
  <c r="H10" i="25"/>
  <c r="H14" i="23"/>
  <c r="H13" i="23"/>
  <c r="H12" i="23"/>
  <c r="H11" i="23"/>
  <c r="H10" i="23"/>
  <c r="J2" i="23"/>
  <c r="S33" i="36" l="1"/>
  <c r="S33" i="47"/>
  <c r="H88" i="22"/>
  <c r="H87" i="22"/>
  <c r="H86" i="22"/>
  <c r="H85" i="22"/>
  <c r="H84" i="22"/>
  <c r="H83" i="22"/>
  <c r="H82" i="22"/>
  <c r="H81" i="22"/>
  <c r="H80" i="22"/>
  <c r="H79" i="22"/>
  <c r="H78" i="22"/>
  <c r="H77" i="22"/>
  <c r="H76" i="22"/>
  <c r="H75" i="22"/>
  <c r="H74" i="22"/>
  <c r="H73" i="22"/>
  <c r="H72" i="22"/>
  <c r="H71" i="22"/>
  <c r="H70" i="22"/>
  <c r="H69" i="22"/>
  <c r="H68" i="22"/>
  <c r="H67" i="22"/>
  <c r="H66" i="22"/>
  <c r="H65" i="22"/>
  <c r="H64" i="22"/>
  <c r="H63" i="22"/>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J2" i="22" s="1"/>
  <c r="H10" i="22"/>
  <c r="H9" i="22"/>
  <c r="H16" i="21"/>
  <c r="H15" i="21"/>
  <c r="H14" i="21"/>
  <c r="H13" i="21"/>
  <c r="H12" i="21"/>
  <c r="H11" i="21"/>
  <c r="H10" i="21"/>
  <c r="J2" i="21"/>
  <c r="H29" i="20"/>
  <c r="H28" i="20"/>
  <c r="H27" i="20"/>
  <c r="H26" i="20"/>
  <c r="H25" i="20"/>
  <c r="H24" i="20"/>
  <c r="H23" i="20"/>
  <c r="H22" i="20"/>
  <c r="H21" i="20"/>
  <c r="H20" i="20"/>
  <c r="H19" i="20"/>
  <c r="H18" i="20"/>
  <c r="H17" i="20"/>
  <c r="H16" i="20"/>
  <c r="H15" i="20"/>
  <c r="H14" i="20"/>
  <c r="H13" i="20"/>
  <c r="H12" i="20"/>
  <c r="H11" i="20"/>
  <c r="H10" i="20"/>
  <c r="H9" i="20"/>
  <c r="J2" i="20" s="1"/>
  <c r="H19" i="19" l="1"/>
  <c r="H18" i="19"/>
  <c r="H17" i="19"/>
  <c r="H16" i="19"/>
  <c r="H15" i="19"/>
  <c r="H14" i="19"/>
  <c r="H13" i="19"/>
  <c r="H12" i="19"/>
  <c r="H11" i="19"/>
  <c r="H10" i="19"/>
  <c r="J2" i="19"/>
  <c r="H44" i="18"/>
  <c r="H43" i="18"/>
  <c r="H42" i="18"/>
  <c r="H41" i="18"/>
  <c r="H40" i="18"/>
  <c r="H39" i="18"/>
  <c r="H38" i="18"/>
  <c r="H37" i="18"/>
  <c r="H36" i="18"/>
  <c r="H35" i="18"/>
  <c r="H34" i="18"/>
  <c r="H33" i="18"/>
  <c r="H32" i="18"/>
  <c r="H31" i="18"/>
  <c r="H30" i="18"/>
  <c r="H29" i="18"/>
  <c r="H28" i="18"/>
  <c r="H27" i="18"/>
  <c r="H26" i="18"/>
  <c r="H25" i="18"/>
  <c r="H24" i="18"/>
  <c r="J2" i="18" s="1"/>
  <c r="H23" i="18"/>
  <c r="H22" i="18"/>
  <c r="H21" i="18"/>
  <c r="H20" i="18"/>
  <c r="H19" i="18"/>
  <c r="H18" i="18"/>
  <c r="H17" i="18"/>
  <c r="H16" i="18"/>
  <c r="H15" i="18"/>
  <c r="H14" i="18"/>
  <c r="H13" i="18"/>
  <c r="H12" i="18"/>
  <c r="H11" i="18"/>
  <c r="H10" i="18"/>
  <c r="H158" i="17"/>
  <c r="H156" i="17"/>
  <c r="H155" i="17"/>
  <c r="H154" i="17"/>
  <c r="H153" i="17"/>
  <c r="H152" i="17"/>
  <c r="H151" i="17"/>
  <c r="H150" i="17"/>
  <c r="H149" i="17"/>
  <c r="H148" i="17"/>
  <c r="H147" i="17"/>
  <c r="H146" i="17"/>
  <c r="H145" i="17"/>
  <c r="H144" i="17"/>
  <c r="H143" i="17"/>
  <c r="H142" i="17"/>
  <c r="H141" i="17"/>
  <c r="H140" i="17"/>
  <c r="H139" i="17"/>
  <c r="H138" i="17"/>
  <c r="H137" i="17"/>
  <c r="H136" i="17"/>
  <c r="H135" i="17"/>
  <c r="H134" i="17"/>
  <c r="H133" i="17"/>
  <c r="H132" i="17"/>
  <c r="H131" i="17"/>
  <c r="H130" i="17"/>
  <c r="H129" i="17"/>
  <c r="H128" i="17"/>
  <c r="H127" i="17"/>
  <c r="H126" i="17"/>
  <c r="H125" i="17"/>
  <c r="H124" i="17"/>
  <c r="H123" i="17"/>
  <c r="H122" i="17"/>
  <c r="H121" i="17"/>
  <c r="H120" i="17"/>
  <c r="H119" i="17"/>
  <c r="H118" i="17"/>
  <c r="H117" i="17"/>
  <c r="H116" i="17"/>
  <c r="H115" i="17"/>
  <c r="H114" i="17"/>
  <c r="H113" i="17"/>
  <c r="H112" i="17"/>
  <c r="H111" i="17"/>
  <c r="H110" i="17"/>
  <c r="H109" i="17"/>
  <c r="H108" i="17"/>
  <c r="H107" i="17"/>
  <c r="H106" i="17"/>
  <c r="H105" i="17"/>
  <c r="H104" i="17"/>
  <c r="H103" i="17"/>
  <c r="H102" i="17"/>
  <c r="H101" i="17"/>
  <c r="H100" i="17"/>
  <c r="H99" i="17"/>
  <c r="H98" i="17"/>
  <c r="H97" i="17"/>
  <c r="H96" i="17"/>
  <c r="H95" i="17"/>
  <c r="H94" i="17"/>
  <c r="H93" i="17"/>
  <c r="H92" i="17"/>
  <c r="H91" i="17"/>
  <c r="H90" i="17"/>
  <c r="H89" i="17"/>
  <c r="H88" i="17"/>
  <c r="H87" i="17"/>
  <c r="H86" i="17"/>
  <c r="H85" i="17"/>
  <c r="H84" i="17"/>
  <c r="H83" i="17"/>
  <c r="H82" i="17"/>
  <c r="H81" i="17"/>
  <c r="H80" i="17"/>
  <c r="H79" i="17"/>
  <c r="H78" i="17"/>
  <c r="H77" i="17"/>
  <c r="H76" i="17"/>
  <c r="H75" i="17"/>
  <c r="H74" i="17"/>
  <c r="H73" i="17"/>
  <c r="H72" i="17"/>
  <c r="H71" i="17"/>
  <c r="H70" i="17"/>
  <c r="H69" i="17"/>
  <c r="H68" i="17"/>
  <c r="H67" i="17"/>
  <c r="H66" i="17"/>
  <c r="H65" i="17"/>
  <c r="H64" i="17"/>
  <c r="H63" i="17"/>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24" i="17"/>
  <c r="H23" i="17"/>
  <c r="H22" i="17"/>
  <c r="H21" i="17"/>
  <c r="J2" i="17" s="1"/>
  <c r="H20" i="17"/>
  <c r="H19" i="17"/>
  <c r="H18" i="17"/>
  <c r="H17" i="17"/>
  <c r="H16" i="17"/>
  <c r="H15" i="17"/>
  <c r="H14" i="17"/>
  <c r="H13" i="17"/>
  <c r="H12" i="17"/>
  <c r="H11" i="17"/>
  <c r="H10" i="17"/>
  <c r="H19" i="16"/>
  <c r="H18" i="16"/>
  <c r="H17" i="16"/>
  <c r="H16" i="16"/>
  <c r="J2" i="16" s="1"/>
  <c r="H15" i="16"/>
  <c r="H14" i="16"/>
  <c r="H13" i="16"/>
  <c r="H12" i="16"/>
  <c r="H11" i="16"/>
  <c r="H10" i="16"/>
  <c r="H43" i="15"/>
  <c r="H42" i="15"/>
  <c r="H41" i="15"/>
  <c r="H40" i="15"/>
  <c r="H39" i="15"/>
  <c r="H38" i="15"/>
  <c r="H37" i="15"/>
  <c r="H36" i="15"/>
  <c r="H35" i="15"/>
  <c r="H34" i="15"/>
  <c r="H33" i="15"/>
  <c r="H32" i="15"/>
  <c r="H31" i="15"/>
  <c r="H30" i="15"/>
  <c r="H29" i="15"/>
  <c r="H28" i="15"/>
  <c r="H27" i="15"/>
  <c r="H26" i="15"/>
  <c r="H25" i="15"/>
  <c r="H24" i="15"/>
  <c r="H23" i="15"/>
  <c r="H22" i="15"/>
  <c r="H21" i="15"/>
  <c r="P20" i="15"/>
  <c r="H20" i="15"/>
  <c r="P19" i="15"/>
  <c r="H19" i="15"/>
  <c r="P18" i="15"/>
  <c r="H18" i="15"/>
  <c r="P17" i="15"/>
  <c r="H17" i="15"/>
  <c r="P16" i="15"/>
  <c r="H16" i="15"/>
  <c r="P15" i="15"/>
  <c r="H15" i="15"/>
  <c r="P14" i="15"/>
  <c r="H14" i="15"/>
  <c r="H13" i="15"/>
  <c r="P12" i="15"/>
  <c r="H12" i="15"/>
  <c r="P11" i="15"/>
  <c r="H11" i="15"/>
  <c r="H10" i="15"/>
  <c r="H9" i="15"/>
  <c r="H11" i="14"/>
  <c r="H10" i="14"/>
  <c r="H9" i="14"/>
  <c r="J2" i="14"/>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J2" i="13" s="1"/>
  <c r="H13" i="13"/>
  <c r="H12" i="13"/>
  <c r="H11" i="13"/>
  <c r="H10" i="13"/>
  <c r="H15" i="12"/>
  <c r="H14" i="12"/>
  <c r="H13" i="12"/>
  <c r="H12" i="12"/>
  <c r="H11" i="12"/>
  <c r="H10" i="12"/>
  <c r="J2" i="12"/>
  <c r="J110" i="11"/>
  <c r="J109" i="11"/>
  <c r="J108" i="11"/>
  <c r="J107" i="11"/>
  <c r="J106" i="11"/>
  <c r="J105" i="11"/>
  <c r="J104" i="11"/>
  <c r="J103" i="11"/>
  <c r="J102" i="11"/>
  <c r="J101" i="11"/>
  <c r="J100" i="11"/>
  <c r="J99" i="11"/>
  <c r="J98" i="11"/>
  <c r="J97" i="11"/>
  <c r="J96" i="11"/>
  <c r="J95" i="11"/>
  <c r="G112" i="11" s="1"/>
  <c r="J94" i="11"/>
  <c r="J93" i="11"/>
  <c r="J87" i="11"/>
  <c r="J86" i="11"/>
  <c r="G89" i="11" s="1"/>
  <c r="J80" i="11"/>
  <c r="J79" i="11"/>
  <c r="J78" i="11"/>
  <c r="J77" i="11"/>
  <c r="J76" i="11"/>
  <c r="J75" i="11"/>
  <c r="J74" i="11"/>
  <c r="J73" i="11"/>
  <c r="J72" i="11"/>
  <c r="J66" i="11"/>
  <c r="J65" i="11"/>
  <c r="J64" i="11"/>
  <c r="J63" i="11"/>
  <c r="J62" i="11"/>
  <c r="J61" i="11"/>
  <c r="J60" i="11"/>
  <c r="J59" i="11"/>
  <c r="J58" i="11"/>
  <c r="J57" i="11"/>
  <c r="G68" i="11" s="1"/>
  <c r="J51" i="11"/>
  <c r="J50" i="11"/>
  <c r="J49" i="11"/>
  <c r="J48" i="11"/>
  <c r="J47" i="11"/>
  <c r="J46" i="11"/>
  <c r="J45" i="11"/>
  <c r="J44" i="11"/>
  <c r="J43" i="11"/>
  <c r="G53" i="11" s="1"/>
  <c r="J37" i="11"/>
  <c r="J36" i="11"/>
  <c r="J35" i="11"/>
  <c r="J34" i="11"/>
  <c r="J33" i="11"/>
  <c r="J32" i="11"/>
  <c r="J31" i="11"/>
  <c r="J30" i="11"/>
  <c r="J29" i="11"/>
  <c r="J28" i="11"/>
  <c r="G39" i="11" s="1"/>
  <c r="J21" i="11"/>
  <c r="J20" i="11"/>
  <c r="J19" i="11"/>
  <c r="J18" i="11"/>
  <c r="L2" i="11" s="1"/>
  <c r="J17" i="11"/>
  <c r="J16" i="11"/>
  <c r="J15" i="11"/>
  <c r="J14" i="11"/>
  <c r="J13" i="11"/>
  <c r="J12" i="11"/>
  <c r="D12" i="11"/>
  <c r="D13" i="11" s="1"/>
  <c r="D14" i="11" s="1"/>
  <c r="D15" i="11" s="1"/>
  <c r="D16" i="11" s="1"/>
  <c r="D17" i="11" s="1"/>
  <c r="D18" i="11" s="1"/>
  <c r="D19" i="11" s="1"/>
  <c r="D20" i="11" s="1"/>
  <c r="D21" i="11" s="1"/>
  <c r="D28" i="11" s="1"/>
  <c r="D29" i="11" s="1"/>
  <c r="D30" i="11" s="1"/>
  <c r="D31" i="11" s="1"/>
  <c r="D32" i="11" s="1"/>
  <c r="D33" i="11" s="1"/>
  <c r="D34" i="11" s="1"/>
  <c r="D35" i="11" s="1"/>
  <c r="D36" i="11" s="1"/>
  <c r="D37" i="11" s="1"/>
  <c r="D43" i="11" s="1"/>
  <c r="D44" i="11" s="1"/>
  <c r="D45" i="11" s="1"/>
  <c r="D46" i="11" s="1"/>
  <c r="D47" i="11" s="1"/>
  <c r="D48" i="11" s="1"/>
  <c r="D49" i="11" s="1"/>
  <c r="D50" i="11" s="1"/>
  <c r="D51" i="11" s="1"/>
  <c r="D57" i="11" s="1"/>
  <c r="D58" i="11" s="1"/>
  <c r="D59" i="11" s="1"/>
  <c r="D60" i="11" s="1"/>
  <c r="D61" i="11" s="1"/>
  <c r="D62" i="11" s="1"/>
  <c r="D63" i="11" s="1"/>
  <c r="D64" i="11" s="1"/>
  <c r="D65" i="11" s="1"/>
  <c r="D66" i="11" s="1"/>
  <c r="D72" i="11" s="1"/>
  <c r="D73" i="11" s="1"/>
  <c r="D74" i="11" s="1"/>
  <c r="D75" i="11" s="1"/>
  <c r="D76" i="11" s="1"/>
  <c r="D77" i="11" s="1"/>
  <c r="D78" i="11" s="1"/>
  <c r="D79" i="11" s="1"/>
  <c r="D80" i="11" s="1"/>
  <c r="D86" i="11" s="1"/>
  <c r="D87" i="11" s="1"/>
  <c r="D93" i="11" s="1"/>
  <c r="D94" i="11" s="1"/>
  <c r="D95" i="11" s="1"/>
  <c r="D96" i="11" s="1"/>
  <c r="D97" i="11" s="1"/>
  <c r="D98" i="11" s="1"/>
  <c r="D99" i="11" s="1"/>
  <c r="D100" i="11" s="1"/>
  <c r="D101" i="11" s="1"/>
  <c r="D102" i="11" s="1"/>
  <c r="D103" i="11" s="1"/>
  <c r="D104" i="11" s="1"/>
  <c r="D105" i="11" s="1"/>
  <c r="D106" i="11" s="1"/>
  <c r="D107" i="11" s="1"/>
  <c r="D108" i="11" s="1"/>
  <c r="D109" i="11" s="1"/>
  <c r="D110" i="11" s="1"/>
  <c r="J11" i="11"/>
  <c r="J17" i="10"/>
  <c r="L2" i="10" s="1"/>
  <c r="D17" i="10"/>
  <c r="J16" i="10"/>
  <c r="J15" i="10"/>
  <c r="J14" i="10"/>
  <c r="D14" i="10"/>
  <c r="D15" i="10" s="1"/>
  <c r="D16" i="10" s="1"/>
  <c r="J13" i="10"/>
  <c r="I14" i="9"/>
  <c r="I13" i="9"/>
  <c r="I12" i="9"/>
  <c r="C12" i="9"/>
  <c r="C13" i="9" s="1"/>
  <c r="C14" i="9" s="1"/>
  <c r="I11" i="9"/>
  <c r="C11" i="9"/>
  <c r="I10" i="9"/>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J2" i="8" s="1"/>
  <c r="H12" i="8"/>
  <c r="H11" i="8"/>
  <c r="H10" i="8"/>
  <c r="H9" i="8"/>
  <c r="H13" i="7"/>
  <c r="H12" i="7"/>
  <c r="H11" i="7"/>
  <c r="H10" i="7"/>
  <c r="H9" i="7"/>
  <c r="J2" i="7"/>
  <c r="B121" i="6"/>
  <c r="G58" i="6"/>
  <c r="D21" i="6"/>
  <c r="G1163" i="5"/>
  <c r="K533" i="5"/>
  <c r="J529" i="5"/>
  <c r="J528" i="5"/>
  <c r="J527" i="5"/>
  <c r="J526" i="5"/>
  <c r="J525" i="5"/>
  <c r="J524" i="5"/>
  <c r="J523" i="5"/>
  <c r="J522" i="5"/>
  <c r="J521" i="5"/>
  <c r="J520" i="5"/>
  <c r="J519" i="5"/>
  <c r="J518" i="5"/>
  <c r="J516" i="5"/>
  <c r="J515" i="5"/>
  <c r="J514" i="5"/>
  <c r="J513" i="5"/>
  <c r="J512" i="5"/>
  <c r="J511" i="5"/>
  <c r="J510" i="5"/>
  <c r="J509" i="5"/>
  <c r="J508" i="5"/>
  <c r="J507" i="5"/>
  <c r="J506" i="5"/>
  <c r="J505" i="5"/>
  <c r="J504" i="5"/>
  <c r="J503" i="5"/>
  <c r="J502" i="5"/>
  <c r="J501" i="5"/>
  <c r="J500" i="5"/>
  <c r="J499" i="5"/>
  <c r="J498" i="5"/>
  <c r="J497" i="5"/>
  <c r="J496" i="5"/>
  <c r="J495" i="5"/>
  <c r="J494" i="5"/>
  <c r="J493" i="5"/>
  <c r="J492" i="5"/>
  <c r="J491" i="5"/>
  <c r="J490" i="5"/>
  <c r="J489" i="5"/>
  <c r="J488" i="5"/>
  <c r="J487" i="5"/>
  <c r="J486" i="5"/>
  <c r="J485" i="5"/>
  <c r="K484" i="5"/>
  <c r="J484" i="5"/>
  <c r="J483" i="5"/>
  <c r="J482" i="5"/>
  <c r="J481" i="5"/>
  <c r="J480" i="5"/>
  <c r="J479" i="5"/>
  <c r="J478" i="5"/>
  <c r="J477" i="5"/>
  <c r="J476" i="5"/>
  <c r="J475" i="5"/>
  <c r="J474" i="5"/>
  <c r="J473" i="5"/>
  <c r="J472" i="5"/>
  <c r="J471" i="5"/>
  <c r="J470" i="5"/>
  <c r="J469" i="5"/>
  <c r="J468" i="5"/>
  <c r="J467" i="5"/>
  <c r="J466" i="5"/>
  <c r="J465" i="5"/>
  <c r="J464" i="5"/>
  <c r="J463" i="5"/>
  <c r="J462" i="5"/>
  <c r="J461" i="5"/>
  <c r="J460" i="5"/>
  <c r="J459" i="5"/>
  <c r="J458" i="5"/>
  <c r="J457" i="5"/>
  <c r="J456" i="5"/>
  <c r="J455" i="5"/>
  <c r="J454" i="5"/>
  <c r="J453" i="5"/>
  <c r="J452" i="5"/>
  <c r="J451" i="5"/>
  <c r="J450" i="5"/>
  <c r="J449" i="5"/>
  <c r="J448" i="5"/>
  <c r="J447" i="5"/>
  <c r="J446" i="5"/>
  <c r="J445" i="5"/>
  <c r="J444" i="5"/>
  <c r="J443" i="5"/>
  <c r="J442" i="5"/>
  <c r="J441" i="5"/>
  <c r="J440" i="5"/>
  <c r="J439" i="5"/>
  <c r="J438" i="5"/>
  <c r="J437" i="5"/>
  <c r="J436" i="5"/>
  <c r="J435" i="5"/>
  <c r="J434" i="5"/>
  <c r="J433" i="5"/>
  <c r="J432" i="5"/>
  <c r="J431" i="5"/>
  <c r="J430" i="5"/>
  <c r="J429" i="5"/>
  <c r="J428" i="5"/>
  <c r="J427" i="5"/>
  <c r="J426" i="5"/>
  <c r="J425" i="5"/>
  <c r="J424" i="5"/>
  <c r="J423" i="5"/>
  <c r="J422" i="5"/>
  <c r="J421" i="5"/>
  <c r="J420" i="5"/>
  <c r="J419" i="5"/>
  <c r="J418" i="5"/>
  <c r="J417" i="5"/>
  <c r="J416" i="5"/>
  <c r="J415" i="5"/>
  <c r="J414" i="5"/>
  <c r="J413" i="5"/>
  <c r="J412" i="5"/>
  <c r="J411" i="5"/>
  <c r="J410" i="5"/>
  <c r="J409" i="5"/>
  <c r="J408" i="5"/>
  <c r="J407" i="5"/>
  <c r="J406" i="5"/>
  <c r="J405" i="5"/>
  <c r="J404" i="5"/>
  <c r="J403" i="5"/>
  <c r="J402" i="5"/>
  <c r="J401" i="5"/>
  <c r="J400" i="5"/>
  <c r="J399" i="5"/>
  <c r="J398" i="5"/>
  <c r="J397" i="5"/>
  <c r="J396" i="5"/>
  <c r="J395" i="5"/>
  <c r="J394" i="5"/>
  <c r="J393" i="5"/>
  <c r="J392" i="5"/>
  <c r="J391" i="5"/>
  <c r="J390" i="5"/>
  <c r="J389" i="5"/>
  <c r="J388" i="5"/>
  <c r="J387" i="5"/>
  <c r="J386" i="5"/>
  <c r="J385" i="5"/>
  <c r="J384" i="5"/>
  <c r="J383" i="5"/>
  <c r="J382" i="5"/>
  <c r="J381" i="5"/>
  <c r="J380" i="5"/>
  <c r="J379" i="5"/>
  <c r="J378" i="5"/>
  <c r="J377" i="5"/>
  <c r="J376" i="5"/>
  <c r="J375" i="5"/>
  <c r="J374" i="5"/>
  <c r="J373" i="5"/>
  <c r="J372" i="5"/>
  <c r="J371" i="5"/>
  <c r="J370" i="5"/>
  <c r="J369" i="5"/>
  <c r="J368" i="5"/>
  <c r="J367" i="5"/>
  <c r="J366" i="5"/>
  <c r="J365" i="5"/>
  <c r="J364" i="5"/>
  <c r="J363" i="5"/>
  <c r="J362" i="5"/>
  <c r="J361" i="5"/>
  <c r="J360" i="5"/>
  <c r="J359" i="5"/>
  <c r="J358" i="5"/>
  <c r="J357" i="5"/>
  <c r="J356" i="5"/>
  <c r="J355" i="5"/>
  <c r="J354" i="5"/>
  <c r="J353" i="5"/>
  <c r="J352" i="5"/>
  <c r="J351" i="5"/>
  <c r="J350" i="5"/>
  <c r="J349" i="5"/>
  <c r="J348" i="5"/>
  <c r="J347" i="5"/>
  <c r="J346" i="5"/>
  <c r="J345" i="5"/>
  <c r="J344" i="5"/>
  <c r="J343" i="5"/>
  <c r="J342" i="5"/>
  <c r="J341" i="5"/>
  <c r="J340" i="5"/>
  <c r="J339" i="5"/>
  <c r="J338" i="5"/>
  <c r="J337" i="5"/>
  <c r="J329" i="5"/>
  <c r="J328" i="5"/>
  <c r="J327" i="5"/>
  <c r="J326" i="5"/>
  <c r="J325" i="5"/>
  <c r="J324" i="5"/>
  <c r="J323" i="5"/>
  <c r="C323" i="5"/>
  <c r="J322" i="5"/>
  <c r="C322" i="5"/>
  <c r="J321" i="5"/>
  <c r="C321" i="5"/>
  <c r="J320" i="5"/>
  <c r="C320" i="5"/>
  <c r="J319" i="5"/>
  <c r="J318" i="5"/>
  <c r="J317" i="5"/>
  <c r="J316" i="5"/>
  <c r="J315" i="5"/>
  <c r="J314" i="5"/>
  <c r="J313" i="5"/>
  <c r="C313" i="5"/>
  <c r="J312" i="5"/>
  <c r="J311" i="5"/>
  <c r="J310" i="5"/>
  <c r="J309" i="5"/>
  <c r="J308" i="5"/>
  <c r="J307" i="5"/>
  <c r="J306" i="5"/>
  <c r="J305" i="5"/>
  <c r="J304" i="5"/>
  <c r="J303" i="5"/>
  <c r="J302" i="5"/>
  <c r="J301" i="5"/>
  <c r="J300" i="5"/>
  <c r="J299" i="5"/>
  <c r="J298" i="5"/>
  <c r="J297" i="5"/>
  <c r="J296" i="5"/>
  <c r="J295" i="5"/>
  <c r="J294" i="5"/>
  <c r="J293" i="5"/>
  <c r="J292" i="5"/>
  <c r="J291" i="5"/>
  <c r="J290" i="5"/>
  <c r="J289" i="5"/>
  <c r="J288" i="5"/>
  <c r="J287" i="5"/>
  <c r="J286" i="5"/>
  <c r="J285" i="5"/>
  <c r="J284" i="5"/>
  <c r="J283" i="5"/>
  <c r="J282" i="5"/>
  <c r="J281" i="5"/>
  <c r="J280" i="5"/>
  <c r="J279" i="5"/>
  <c r="J278" i="5"/>
  <c r="J277" i="5"/>
  <c r="J276" i="5"/>
  <c r="J275" i="5"/>
  <c r="J274" i="5"/>
  <c r="J273" i="5"/>
  <c r="J272" i="5"/>
  <c r="J271" i="5"/>
  <c r="J270" i="5"/>
  <c r="J269" i="5"/>
  <c r="J268" i="5"/>
  <c r="J267" i="5"/>
  <c r="J266" i="5"/>
  <c r="J265" i="5"/>
  <c r="J264" i="5"/>
  <c r="J263" i="5"/>
  <c r="J262" i="5"/>
  <c r="J261" i="5"/>
  <c r="J260" i="5"/>
  <c r="J259" i="5"/>
  <c r="J258" i="5"/>
  <c r="J257" i="5"/>
  <c r="J256" i="5"/>
  <c r="J255" i="5"/>
  <c r="J254" i="5"/>
  <c r="J253" i="5"/>
  <c r="J252" i="5"/>
  <c r="J251" i="5"/>
  <c r="J250" i="5"/>
  <c r="J249" i="5"/>
  <c r="J248" i="5"/>
  <c r="J247" i="5"/>
  <c r="J246" i="5"/>
  <c r="J240" i="5"/>
  <c r="J239" i="5"/>
  <c r="J238" i="5"/>
  <c r="J237" i="5"/>
  <c r="J236" i="5"/>
  <c r="J235" i="5"/>
  <c r="J234" i="5"/>
  <c r="J233" i="5"/>
  <c r="J232" i="5"/>
  <c r="J231" i="5"/>
  <c r="J230" i="5"/>
  <c r="J229" i="5"/>
  <c r="J228" i="5"/>
  <c r="J227" i="5"/>
  <c r="J226" i="5"/>
  <c r="J225" i="5"/>
  <c r="J224" i="5"/>
  <c r="J223" i="5"/>
  <c r="J222" i="5"/>
  <c r="J221" i="5"/>
  <c r="J220" i="5"/>
  <c r="J219" i="5"/>
  <c r="J218" i="5"/>
  <c r="J217" i="5"/>
  <c r="J216" i="5"/>
  <c r="J215" i="5"/>
  <c r="J214" i="5"/>
  <c r="J213" i="5"/>
  <c r="J212" i="5"/>
  <c r="J211" i="5"/>
  <c r="J210" i="5"/>
  <c r="J209" i="5"/>
  <c r="J208" i="5"/>
  <c r="J207" i="5"/>
  <c r="J206" i="5"/>
  <c r="J205" i="5"/>
  <c r="J204" i="5"/>
  <c r="J203" i="5"/>
  <c r="J202" i="5"/>
  <c r="J201" i="5"/>
  <c r="J200" i="5"/>
  <c r="J199" i="5"/>
  <c r="J198" i="5"/>
  <c r="J197" i="5"/>
  <c r="J196" i="5"/>
  <c r="J195" i="5"/>
  <c r="J194" i="5"/>
  <c r="J193" i="5"/>
  <c r="J192" i="5"/>
  <c r="J191" i="5"/>
  <c r="J190" i="5"/>
  <c r="J189" i="5"/>
  <c r="J188" i="5"/>
  <c r="J187" i="5"/>
  <c r="G183" i="5"/>
  <c r="J181" i="5"/>
  <c r="J180" i="5"/>
  <c r="J172" i="5"/>
  <c r="J171" i="5"/>
  <c r="J170" i="5"/>
  <c r="J169" i="5"/>
  <c r="J168" i="5"/>
  <c r="J167" i="5"/>
  <c r="J166" i="5"/>
  <c r="J165" i="5"/>
  <c r="J164" i="5"/>
  <c r="J163" i="5"/>
  <c r="J162" i="5"/>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07" i="5"/>
  <c r="J106" i="5"/>
  <c r="G109" i="5" s="1"/>
  <c r="J105" i="5"/>
  <c r="J104" i="5"/>
  <c r="J103" i="5"/>
  <c r="J102" i="5"/>
  <c r="J101" i="5"/>
  <c r="J100" i="5"/>
  <c r="J99" i="5"/>
  <c r="J98" i="5"/>
  <c r="J97" i="5"/>
  <c r="J96" i="5"/>
  <c r="J95" i="5"/>
  <c r="J94" i="5"/>
  <c r="J93" i="5"/>
  <c r="J92" i="5"/>
  <c r="J91" i="5"/>
  <c r="J90" i="5"/>
  <c r="J89" i="5"/>
  <c r="J88" i="5"/>
  <c r="J87" i="5"/>
  <c r="J86" i="5"/>
  <c r="J85" i="5"/>
  <c r="J77" i="5"/>
  <c r="G79" i="5" s="1"/>
  <c r="J70" i="5"/>
  <c r="G72" i="5" s="1"/>
  <c r="J69" i="5"/>
  <c r="J68" i="5"/>
  <c r="J67"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D14" i="5"/>
  <c r="D15" i="5" s="1"/>
  <c r="D16" i="5" s="1"/>
  <c r="D17" i="5" s="1"/>
  <c r="D18" i="5" s="1"/>
  <c r="D19" i="5" s="1"/>
  <c r="D20" i="5" s="1"/>
  <c r="D21" i="5" s="1"/>
  <c r="D22" i="5" s="1"/>
  <c r="D23" i="5" s="1"/>
  <c r="D24" i="5" s="1"/>
  <c r="D25" i="5" s="1"/>
  <c r="D26" i="5" s="1"/>
  <c r="D27" i="5" s="1"/>
  <c r="D28" i="5" s="1"/>
  <c r="D29" i="5" s="1"/>
  <c r="D30" i="5" s="1"/>
  <c r="D31" i="5" s="1"/>
  <c r="D32" i="5" s="1"/>
  <c r="D33" i="5" s="1"/>
  <c r="D34" i="5" s="1"/>
  <c r="D35" i="5" s="1"/>
  <c r="D36" i="5" s="1"/>
  <c r="D37" i="5" s="1"/>
  <c r="D38" i="5" s="1"/>
  <c r="D39" i="5" s="1"/>
  <c r="D40" i="5" s="1"/>
  <c r="D41" i="5" s="1"/>
  <c r="D42" i="5" s="1"/>
  <c r="D43" i="5" s="1"/>
  <c r="D44" i="5" s="1"/>
  <c r="D45" i="5" s="1"/>
  <c r="D46" i="5" s="1"/>
  <c r="D47" i="5" s="1"/>
  <c r="D48" i="5" s="1"/>
  <c r="D49" i="5" s="1"/>
  <c r="D50" i="5" s="1"/>
  <c r="D51" i="5" s="1"/>
  <c r="D52" i="5" s="1"/>
  <c r="D53" i="5" s="1"/>
  <c r="D54" i="5" s="1"/>
  <c r="D55" i="5" s="1"/>
  <c r="D56" i="5" s="1"/>
  <c r="D57" i="5" s="1"/>
  <c r="D67" i="5" s="1"/>
  <c r="D68" i="5" s="1"/>
  <c r="D69" i="5" s="1"/>
  <c r="D70" i="5" s="1"/>
  <c r="D77" i="5" s="1"/>
  <c r="D85" i="5" s="1"/>
  <c r="D86" i="5" s="1"/>
  <c r="D87" i="5" s="1"/>
  <c r="D88" i="5" s="1"/>
  <c r="D89" i="5" s="1"/>
  <c r="D90" i="5" s="1"/>
  <c r="D91" i="5" s="1"/>
  <c r="D92" i="5" s="1"/>
  <c r="D93" i="5" s="1"/>
  <c r="D94" i="5" s="1"/>
  <c r="D95" i="5" s="1"/>
  <c r="D96" i="5" s="1"/>
  <c r="D97" i="5" s="1"/>
  <c r="D98" i="5" s="1"/>
  <c r="D99" i="5" s="1"/>
  <c r="D100" i="5" s="1"/>
  <c r="D101" i="5" s="1"/>
  <c r="D102" i="5" s="1"/>
  <c r="D103" i="5" s="1"/>
  <c r="D104" i="5" s="1"/>
  <c r="D105" i="5" s="1"/>
  <c r="D106" i="5" s="1"/>
  <c r="D107" i="5" s="1"/>
  <c r="D114" i="5" s="1"/>
  <c r="D115" i="5" s="1"/>
  <c r="D116" i="5" s="1"/>
  <c r="D117" i="5" s="1"/>
  <c r="D118" i="5" s="1"/>
  <c r="D119" i="5" s="1"/>
  <c r="D120" i="5" s="1"/>
  <c r="D121" i="5" s="1"/>
  <c r="D122" i="5" s="1"/>
  <c r="D123" i="5" s="1"/>
  <c r="D124" i="5" s="1"/>
  <c r="D125" i="5" s="1"/>
  <c r="D126" i="5" s="1"/>
  <c r="D127" i="5" s="1"/>
  <c r="D128" i="5" s="1"/>
  <c r="D129" i="5" s="1"/>
  <c r="D130" i="5" s="1"/>
  <c r="D131" i="5" s="1"/>
  <c r="D132" i="5" s="1"/>
  <c r="D133" i="5" s="1"/>
  <c r="D134" i="5" s="1"/>
  <c r="D135" i="5" s="1"/>
  <c r="D136" i="5" s="1"/>
  <c r="D137" i="5" s="1"/>
  <c r="D138" i="5" s="1"/>
  <c r="D139" i="5" s="1"/>
  <c r="D140" i="5" s="1"/>
  <c r="D141" i="5" s="1"/>
  <c r="D142" i="5" s="1"/>
  <c r="D143" i="5" s="1"/>
  <c r="D144" i="5" s="1"/>
  <c r="D145" i="5" s="1"/>
  <c r="D146" i="5" s="1"/>
  <c r="D147" i="5" s="1"/>
  <c r="D148" i="5" s="1"/>
  <c r="D149" i="5" s="1"/>
  <c r="D150" i="5" s="1"/>
  <c r="D151" i="5" s="1"/>
  <c r="D152" i="5" s="1"/>
  <c r="D153" i="5" s="1"/>
  <c r="D154" i="5" s="1"/>
  <c r="D155" i="5" s="1"/>
  <c r="D156" i="5" s="1"/>
  <c r="D157" i="5" s="1"/>
  <c r="D158" i="5" s="1"/>
  <c r="D159" i="5" s="1"/>
  <c r="D160" i="5" s="1"/>
  <c r="D161" i="5" s="1"/>
  <c r="D162" i="5" s="1"/>
  <c r="D163" i="5" s="1"/>
  <c r="D164" i="5" s="1"/>
  <c r="D165" i="5" s="1"/>
  <c r="D166" i="5" s="1"/>
  <c r="D167" i="5" s="1"/>
  <c r="D168" i="5" s="1"/>
  <c r="D169" i="5" s="1"/>
  <c r="D170" i="5" s="1"/>
  <c r="D171" i="5" s="1"/>
  <c r="D172" i="5" s="1"/>
  <c r="D180" i="5" s="1"/>
  <c r="D181" i="5" s="1"/>
  <c r="D187" i="5" s="1"/>
  <c r="D188" i="5" s="1"/>
  <c r="D189" i="5" s="1"/>
  <c r="D190" i="5" s="1"/>
  <c r="D191" i="5" s="1"/>
  <c r="D192" i="5" s="1"/>
  <c r="D193" i="5" s="1"/>
  <c r="D194" i="5" s="1"/>
  <c r="D195" i="5" s="1"/>
  <c r="D196" i="5" s="1"/>
  <c r="D197" i="5" s="1"/>
  <c r="D198" i="5" s="1"/>
  <c r="D199" i="5" s="1"/>
  <c r="D200" i="5" s="1"/>
  <c r="D201" i="5" s="1"/>
  <c r="D202" i="5" s="1"/>
  <c r="D203" i="5" s="1"/>
  <c r="D204" i="5" s="1"/>
  <c r="D205" i="5" s="1"/>
  <c r="D206" i="5" s="1"/>
  <c r="D207" i="5" s="1"/>
  <c r="D208" i="5" s="1"/>
  <c r="D209" i="5" s="1"/>
  <c r="D210" i="5" s="1"/>
  <c r="D211" i="5" s="1"/>
  <c r="D212" i="5" s="1"/>
  <c r="D213" i="5" s="1"/>
  <c r="D214" i="5" s="1"/>
  <c r="D215" i="5" s="1"/>
  <c r="D216" i="5" s="1"/>
  <c r="D217" i="5" s="1"/>
  <c r="D218" i="5" s="1"/>
  <c r="D219" i="5" s="1"/>
  <c r="D220" i="5" s="1"/>
  <c r="D221" i="5" s="1"/>
  <c r="D222" i="5" s="1"/>
  <c r="D223" i="5" s="1"/>
  <c r="D224" i="5" s="1"/>
  <c r="D225" i="5" s="1"/>
  <c r="D226" i="5" s="1"/>
  <c r="D227" i="5" s="1"/>
  <c r="D228" i="5" s="1"/>
  <c r="D229" i="5" s="1"/>
  <c r="D230" i="5" s="1"/>
  <c r="D231" i="5" s="1"/>
  <c r="D232" i="5" s="1"/>
  <c r="D233" i="5" s="1"/>
  <c r="D234" i="5" s="1"/>
  <c r="D235" i="5" s="1"/>
  <c r="D236" i="5" s="1"/>
  <c r="D237" i="5" s="1"/>
  <c r="D238" i="5" s="1"/>
  <c r="D239" i="5" s="1"/>
  <c r="D240" i="5" s="1"/>
  <c r="D246" i="5" s="1"/>
  <c r="D247" i="5" s="1"/>
  <c r="D248" i="5" s="1"/>
  <c r="D249" i="5" s="1"/>
  <c r="D250" i="5" s="1"/>
  <c r="D251" i="5" s="1"/>
  <c r="D252" i="5" s="1"/>
  <c r="D253" i="5" s="1"/>
  <c r="D254" i="5" s="1"/>
  <c r="D255" i="5" s="1"/>
  <c r="D256" i="5" s="1"/>
  <c r="D257" i="5" s="1"/>
  <c r="D258" i="5" s="1"/>
  <c r="D259" i="5" s="1"/>
  <c r="D260" i="5" s="1"/>
  <c r="D261" i="5" s="1"/>
  <c r="D262" i="5" s="1"/>
  <c r="D263" i="5" s="1"/>
  <c r="D264" i="5" s="1"/>
  <c r="D265" i="5" s="1"/>
  <c r="D266" i="5" s="1"/>
  <c r="D267" i="5" s="1"/>
  <c r="D268" i="5" s="1"/>
  <c r="D269" i="5" s="1"/>
  <c r="D270" i="5" s="1"/>
  <c r="D271" i="5" s="1"/>
  <c r="D272" i="5" s="1"/>
  <c r="D273" i="5" s="1"/>
  <c r="D274" i="5" s="1"/>
  <c r="D275" i="5" s="1"/>
  <c r="D276" i="5" s="1"/>
  <c r="D277" i="5" s="1"/>
  <c r="D278" i="5" s="1"/>
  <c r="D279" i="5" s="1"/>
  <c r="D280" i="5" s="1"/>
  <c r="D281" i="5" s="1"/>
  <c r="D282" i="5" s="1"/>
  <c r="D283" i="5" s="1"/>
  <c r="D284" i="5" s="1"/>
  <c r="D285" i="5" s="1"/>
  <c r="D286" i="5" s="1"/>
  <c r="D287" i="5" s="1"/>
  <c r="D288" i="5" s="1"/>
  <c r="D289" i="5" s="1"/>
  <c r="D290" i="5" s="1"/>
  <c r="D291" i="5" s="1"/>
  <c r="D292" i="5" s="1"/>
  <c r="D293" i="5" s="1"/>
  <c r="D294" i="5" s="1"/>
  <c r="D295" i="5" s="1"/>
  <c r="D296" i="5" s="1"/>
  <c r="D297" i="5" s="1"/>
  <c r="D298" i="5" s="1"/>
  <c r="D299" i="5" s="1"/>
  <c r="D300" i="5" s="1"/>
  <c r="D301" i="5" s="1"/>
  <c r="D302" i="5" s="1"/>
  <c r="D303" i="5" s="1"/>
  <c r="D304" i="5" s="1"/>
  <c r="D305" i="5" s="1"/>
  <c r="D306" i="5" s="1"/>
  <c r="D307" i="5" s="1"/>
  <c r="D308" i="5" s="1"/>
  <c r="D309" i="5" s="1"/>
  <c r="D310" i="5" s="1"/>
  <c r="D311" i="5" s="1"/>
  <c r="D312" i="5" s="1"/>
  <c r="D313" i="5" s="1"/>
  <c r="D314" i="5" s="1"/>
  <c r="D315" i="5" s="1"/>
  <c r="D316" i="5" s="1"/>
  <c r="D317" i="5" s="1"/>
  <c r="D318" i="5" s="1"/>
  <c r="D319" i="5" s="1"/>
  <c r="D320" i="5" s="1"/>
  <c r="D321" i="5" s="1"/>
  <c r="D322" i="5" s="1"/>
  <c r="D323" i="5" s="1"/>
  <c r="D324" i="5" s="1"/>
  <c r="D325" i="5" s="1"/>
  <c r="D326" i="5" s="1"/>
  <c r="D327" i="5" s="1"/>
  <c r="D328" i="5" s="1"/>
  <c r="D329" i="5" s="1"/>
  <c r="D330" i="5" s="1"/>
  <c r="D331" i="5" s="1"/>
  <c r="D337" i="5" s="1"/>
  <c r="D338" i="5" s="1"/>
  <c r="D339" i="5" s="1"/>
  <c r="D340" i="5" s="1"/>
  <c r="D341" i="5" s="1"/>
  <c r="D342" i="5" s="1"/>
  <c r="D343" i="5" s="1"/>
  <c r="D344" i="5" s="1"/>
  <c r="D345" i="5" s="1"/>
  <c r="D346" i="5" s="1"/>
  <c r="D347" i="5" s="1"/>
  <c r="D348" i="5" s="1"/>
  <c r="D349" i="5" s="1"/>
  <c r="D350" i="5" s="1"/>
  <c r="D351" i="5" s="1"/>
  <c r="D352" i="5" s="1"/>
  <c r="D353" i="5" s="1"/>
  <c r="D354" i="5" s="1"/>
  <c r="D355" i="5" s="1"/>
  <c r="D356" i="5" s="1"/>
  <c r="D357" i="5" s="1"/>
  <c r="D358" i="5" s="1"/>
  <c r="D359" i="5" s="1"/>
  <c r="D360" i="5" s="1"/>
  <c r="D361" i="5" s="1"/>
  <c r="D362" i="5" s="1"/>
  <c r="D363" i="5" s="1"/>
  <c r="D364" i="5" s="1"/>
  <c r="D365" i="5" s="1"/>
  <c r="D366" i="5" s="1"/>
  <c r="D367" i="5" s="1"/>
  <c r="D368" i="5" s="1"/>
  <c r="D369" i="5" s="1"/>
  <c r="D370" i="5" s="1"/>
  <c r="D371" i="5" s="1"/>
  <c r="D372" i="5" s="1"/>
  <c r="D373" i="5" s="1"/>
  <c r="D374" i="5" s="1"/>
  <c r="D375" i="5" s="1"/>
  <c r="D376" i="5" s="1"/>
  <c r="D377" i="5" s="1"/>
  <c r="D378" i="5" s="1"/>
  <c r="D379" i="5" s="1"/>
  <c r="D380" i="5" s="1"/>
  <c r="D381" i="5" s="1"/>
  <c r="D382" i="5" s="1"/>
  <c r="D383" i="5" s="1"/>
  <c r="D384" i="5" s="1"/>
  <c r="D385" i="5" s="1"/>
  <c r="D386" i="5" s="1"/>
  <c r="D387" i="5" s="1"/>
  <c r="D388" i="5" s="1"/>
  <c r="D389" i="5" s="1"/>
  <c r="D390" i="5" s="1"/>
  <c r="D391" i="5" s="1"/>
  <c r="D392" i="5" s="1"/>
  <c r="D393" i="5" s="1"/>
  <c r="D394" i="5" s="1"/>
  <c r="D395" i="5" s="1"/>
  <c r="D396" i="5" s="1"/>
  <c r="D397" i="5" s="1"/>
  <c r="D398" i="5" s="1"/>
  <c r="D399" i="5" s="1"/>
  <c r="D400" i="5" s="1"/>
  <c r="D401" i="5" s="1"/>
  <c r="D402" i="5" s="1"/>
  <c r="D403" i="5" s="1"/>
  <c r="D404" i="5" s="1"/>
  <c r="D405" i="5" s="1"/>
  <c r="D406" i="5" s="1"/>
  <c r="D407" i="5" s="1"/>
  <c r="D408" i="5" s="1"/>
  <c r="D409" i="5" s="1"/>
  <c r="D410" i="5" s="1"/>
  <c r="D411" i="5" s="1"/>
  <c r="D412" i="5" s="1"/>
  <c r="D413" i="5" s="1"/>
  <c r="D414" i="5" s="1"/>
  <c r="D415" i="5" s="1"/>
  <c r="D416" i="5" s="1"/>
  <c r="D417" i="5" s="1"/>
  <c r="D418" i="5" s="1"/>
  <c r="D419" i="5" s="1"/>
  <c r="D420" i="5" s="1"/>
  <c r="D421" i="5" s="1"/>
  <c r="D422" i="5" s="1"/>
  <c r="D423" i="5" s="1"/>
  <c r="D424" i="5" s="1"/>
  <c r="D425" i="5" s="1"/>
  <c r="D426" i="5" s="1"/>
  <c r="D427" i="5" s="1"/>
  <c r="D428" i="5" s="1"/>
  <c r="D429" i="5" s="1"/>
  <c r="D430" i="5" s="1"/>
  <c r="D431" i="5" s="1"/>
  <c r="D432" i="5" s="1"/>
  <c r="D433" i="5" s="1"/>
  <c r="D434" i="5" s="1"/>
  <c r="D435" i="5" s="1"/>
  <c r="D436" i="5" s="1"/>
  <c r="D437" i="5" s="1"/>
  <c r="D438" i="5" s="1"/>
  <c r="D439" i="5" s="1"/>
  <c r="D440" i="5" s="1"/>
  <c r="D441" i="5" s="1"/>
  <c r="D442" i="5" s="1"/>
  <c r="D443" i="5" s="1"/>
  <c r="D444" i="5" s="1"/>
  <c r="D445" i="5" s="1"/>
  <c r="D446" i="5" s="1"/>
  <c r="D447" i="5" s="1"/>
  <c r="D448" i="5" s="1"/>
  <c r="D449" i="5" s="1"/>
  <c r="D450" i="5" s="1"/>
  <c r="D451" i="5" s="1"/>
  <c r="D452" i="5" s="1"/>
  <c r="D453" i="5" s="1"/>
  <c r="D454" i="5" s="1"/>
  <c r="D455" i="5" s="1"/>
  <c r="D456" i="5" s="1"/>
  <c r="D457" i="5" s="1"/>
  <c r="D458" i="5" s="1"/>
  <c r="D459" i="5" s="1"/>
  <c r="D460" i="5" s="1"/>
  <c r="D461" i="5" s="1"/>
  <c r="D462" i="5" s="1"/>
  <c r="D463" i="5" s="1"/>
  <c r="D464" i="5" s="1"/>
  <c r="D465" i="5" s="1"/>
  <c r="D466" i="5" s="1"/>
  <c r="D467" i="5" s="1"/>
  <c r="D468" i="5" s="1"/>
  <c r="D469" i="5" s="1"/>
  <c r="D470" i="5" s="1"/>
  <c r="D471" i="5" s="1"/>
  <c r="D472" i="5" s="1"/>
  <c r="D473" i="5" s="1"/>
  <c r="D474" i="5" s="1"/>
  <c r="D475" i="5" s="1"/>
  <c r="D476" i="5" s="1"/>
  <c r="D477" i="5" s="1"/>
  <c r="D478" i="5" s="1"/>
  <c r="D479" i="5" s="1"/>
  <c r="D480" i="5" s="1"/>
  <c r="D481" i="5" s="1"/>
  <c r="D482" i="5" s="1"/>
  <c r="D483" i="5" s="1"/>
  <c r="D484" i="5" s="1"/>
  <c r="D485" i="5" s="1"/>
  <c r="D486" i="5" s="1"/>
  <c r="D487" i="5" s="1"/>
  <c r="D488" i="5" s="1"/>
  <c r="D489" i="5" s="1"/>
  <c r="D490" i="5" s="1"/>
  <c r="D491" i="5" s="1"/>
  <c r="D492" i="5" s="1"/>
  <c r="D493" i="5" s="1"/>
  <c r="D494" i="5" s="1"/>
  <c r="D495" i="5" s="1"/>
  <c r="D496" i="5" s="1"/>
  <c r="D497" i="5" s="1"/>
  <c r="D498" i="5" s="1"/>
  <c r="D499" i="5" s="1"/>
  <c r="D500" i="5" s="1"/>
  <c r="D501" i="5" s="1"/>
  <c r="D502" i="5" s="1"/>
  <c r="D503" i="5" s="1"/>
  <c r="D504" i="5" s="1"/>
  <c r="D505" i="5" s="1"/>
  <c r="D506" i="5" s="1"/>
  <c r="D507" i="5" s="1"/>
  <c r="D508" i="5" s="1"/>
  <c r="D509" i="5" s="1"/>
  <c r="D510" i="5" s="1"/>
  <c r="D511" i="5" s="1"/>
  <c r="D512" i="5" s="1"/>
  <c r="D513" i="5" s="1"/>
  <c r="D514" i="5" s="1"/>
  <c r="D515" i="5" s="1"/>
  <c r="D516" i="5" s="1"/>
  <c r="D518" i="5" s="1"/>
  <c r="D519" i="5" s="1"/>
  <c r="D520" i="5" s="1"/>
  <c r="D521" i="5" s="1"/>
  <c r="D522" i="5" s="1"/>
  <c r="D523" i="5" s="1"/>
  <c r="D524" i="5" s="1"/>
  <c r="D525" i="5" s="1"/>
  <c r="D526" i="5" s="1"/>
  <c r="D527" i="5" s="1"/>
  <c r="D528" i="5" s="1"/>
  <c r="D529" i="5" s="1"/>
  <c r="J13" i="5"/>
  <c r="D13" i="5"/>
  <c r="J12" i="5"/>
  <c r="J2" i="15" l="1"/>
  <c r="G532" i="5"/>
  <c r="G333" i="5"/>
  <c r="G23" i="11"/>
  <c r="G19" i="10"/>
  <c r="G174" i="5"/>
  <c r="K2" i="9"/>
  <c r="F16" i="9"/>
  <c r="G59" i="5"/>
  <c r="L2" i="5"/>
  <c r="G242" i="5"/>
  <c r="G82" i="11"/>
  <c r="B121" i="4"/>
  <c r="G58" i="4"/>
  <c r="D21" i="4"/>
  <c r="G711" i="3"/>
  <c r="J76" i="3"/>
  <c r="J75" i="3"/>
  <c r="J74" i="3"/>
  <c r="J73" i="3"/>
  <c r="J72" i="3"/>
  <c r="G78" i="3" s="1"/>
  <c r="J66" i="3"/>
  <c r="J65" i="3"/>
  <c r="G68" i="3" s="1"/>
  <c r="J58" i="3"/>
  <c r="J56" i="3"/>
  <c r="J55" i="3"/>
  <c r="J53" i="3"/>
  <c r="J52" i="3"/>
  <c r="J51" i="3"/>
  <c r="J49" i="3"/>
  <c r="J48" i="3"/>
  <c r="J47" i="3"/>
  <c r="G60" i="3" s="1"/>
  <c r="J41" i="3"/>
  <c r="J40" i="3"/>
  <c r="J39" i="3"/>
  <c r="J38" i="3"/>
  <c r="J37" i="3"/>
  <c r="J36" i="3"/>
  <c r="J35" i="3"/>
  <c r="J34" i="3"/>
  <c r="J33" i="3"/>
  <c r="J32" i="3"/>
  <c r="G43" i="3" s="1"/>
  <c r="J24" i="3"/>
  <c r="J22" i="3"/>
  <c r="J21" i="3"/>
  <c r="L2" i="3" s="1"/>
  <c r="J20" i="3"/>
  <c r="J19" i="3"/>
  <c r="J16" i="3"/>
  <c r="J15" i="3"/>
  <c r="J14" i="3"/>
  <c r="J13" i="3"/>
  <c r="D13" i="3"/>
  <c r="D14" i="3" s="1"/>
  <c r="D15" i="3" s="1"/>
  <c r="D16" i="3" s="1"/>
  <c r="D19" i="3" s="1"/>
  <c r="D20" i="3" s="1"/>
  <c r="D21" i="3" s="1"/>
  <c r="D22" i="3" s="1"/>
  <c r="J12" i="3"/>
  <c r="G27" i="3" s="1"/>
  <c r="D32" i="3" l="1"/>
  <c r="D33" i="3" s="1"/>
  <c r="D34" i="3" s="1"/>
  <c r="D35" i="3" s="1"/>
  <c r="D36" i="3" s="1"/>
  <c r="D37" i="3" s="1"/>
  <c r="D38" i="3" s="1"/>
  <c r="D39" i="3" s="1"/>
  <c r="D40" i="3" s="1"/>
  <c r="D41" i="3" s="1"/>
  <c r="D47" i="3" s="1"/>
  <c r="D48" i="3" s="1"/>
  <c r="D49" i="3" s="1"/>
  <c r="D51" i="3" s="1"/>
  <c r="D52" i="3" s="1"/>
  <c r="D53" i="3" s="1"/>
  <c r="D54" i="3" s="1"/>
  <c r="D55" i="3" s="1"/>
  <c r="D56" i="3" s="1"/>
  <c r="D58" i="3" s="1"/>
  <c r="D65" i="3" s="1"/>
  <c r="D66" i="3" s="1"/>
  <c r="D72" i="3" s="1"/>
  <c r="D73" i="3" s="1"/>
  <c r="D74" i="3" s="1"/>
  <c r="D75" i="3" s="1"/>
  <c r="D76" i="3" s="1"/>
  <c r="D24" i="3"/>
  <c r="G651" i="2"/>
  <c r="J20" i="2"/>
  <c r="J19" i="2"/>
  <c r="J18" i="2"/>
  <c r="J17" i="2"/>
  <c r="J16" i="2"/>
  <c r="J15" i="2"/>
  <c r="L2" i="2" s="1"/>
  <c r="J14" i="2"/>
  <c r="J13" i="2"/>
  <c r="D13" i="2"/>
  <c r="D14" i="2" s="1"/>
  <c r="D15" i="2" s="1"/>
  <c r="D16" i="2" s="1"/>
  <c r="J12" i="2"/>
  <c r="G22" i="2" s="1"/>
  <c r="D20" i="2" l="1"/>
  <c r="D17" i="2"/>
  <c r="D18" i="2" s="1"/>
  <c r="D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G519" authorId="0" shapeId="0" xr:uid="{5B96A733-BF58-41CF-A69E-74136107BA9A}">
      <text>
        <r>
          <rPr>
            <b/>
            <sz val="9"/>
            <color indexed="81"/>
            <rFont val="MS P ゴシック"/>
            <family val="3"/>
            <charset val="128"/>
          </rPr>
          <t>齋藤 秀昭:</t>
        </r>
        <r>
          <rPr>
            <sz val="9"/>
            <color indexed="81"/>
            <rFont val="MS P ゴシック"/>
            <family val="3"/>
            <charset val="128"/>
          </rPr>
          <t xml:space="preserve">
大阪営業所　発注予定</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G123" authorId="0" shapeId="0" xr:uid="{6C91A98F-B25E-44A6-9FA8-3EDEEB299A77}">
      <text>
        <r>
          <rPr>
            <sz val="9"/>
            <color indexed="81"/>
            <rFont val="MS P ゴシック"/>
            <family val="3"/>
            <charset val="128"/>
          </rPr>
          <t xml:space="preserve">
</t>
        </r>
        <r>
          <rPr>
            <b/>
            <sz val="9"/>
            <color indexed="81"/>
            <rFont val="MS P ゴシック"/>
            <family val="3"/>
            <charset val="128"/>
          </rPr>
          <t>架台部に収納する配電盤ｻｲｽﾞにより変更必要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M12" authorId="0" shapeId="0" xr:uid="{059C63E9-1973-4D64-9622-6BE92BDD51FE}">
      <text>
        <r>
          <rPr>
            <b/>
            <sz val="9"/>
            <color indexed="81"/>
            <rFont val="MS P ゴシック"/>
            <family val="3"/>
            <charset val="128"/>
          </rPr>
          <t>齋藤 秀昭:</t>
        </r>
        <r>
          <rPr>
            <sz val="9"/>
            <color indexed="81"/>
            <rFont val="MS P ゴシック"/>
            <family val="3"/>
            <charset val="128"/>
          </rPr>
          <t xml:space="preserve">
宮嶋様、大水様
より出荷場所指定
が指示されるので
転送お願い致しと増す。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齋藤 秀昭</author>
  </authors>
  <commentList>
    <comment ref="M12" authorId="0" shapeId="0" xr:uid="{97C1B7B2-74D5-4102-9BEE-F93757AA6BB3}">
      <text>
        <r>
          <rPr>
            <b/>
            <sz val="9"/>
            <color indexed="81"/>
            <rFont val="MS P ゴシック"/>
            <family val="3"/>
            <charset val="128"/>
          </rPr>
          <t>齋藤 秀昭:</t>
        </r>
        <r>
          <rPr>
            <sz val="9"/>
            <color indexed="81"/>
            <rFont val="MS P ゴシック"/>
            <family val="3"/>
            <charset val="128"/>
          </rPr>
          <t xml:space="preserve">
宮嶋様、大水様
より出荷場所指定
が指示されるので
転送お願い致しと増す。
</t>
        </r>
      </text>
    </comment>
  </commentList>
</comments>
</file>

<file path=xl/sharedStrings.xml><?xml version="1.0" encoding="utf-8"?>
<sst xmlns="http://schemas.openxmlformats.org/spreadsheetml/2006/main" count="40436" uniqueCount="7469">
  <si>
    <t>お客先名</t>
    <rPh sb="1" eb="3">
      <t>キャクサキ</t>
    </rPh>
    <rPh sb="3" eb="4">
      <t>メイ</t>
    </rPh>
    <phoneticPr fontId="4"/>
  </si>
  <si>
    <t>シャープディスプレイマニュファク様</t>
    <rPh sb="16" eb="17">
      <t>サマ</t>
    </rPh>
    <phoneticPr fontId="4"/>
  </si>
  <si>
    <t>合計金額</t>
    <rPh sb="0" eb="2">
      <t>ゴウケイ</t>
    </rPh>
    <rPh sb="2" eb="4">
      <t>キンガク</t>
    </rPh>
    <phoneticPr fontId="4"/>
  </si>
  <si>
    <t>担当営業</t>
    <rPh sb="0" eb="2">
      <t>タントウ</t>
    </rPh>
    <rPh sb="2" eb="4">
      <t>エイギョウ</t>
    </rPh>
    <phoneticPr fontId="4"/>
  </si>
  <si>
    <t>米谷</t>
    <rPh sb="0" eb="2">
      <t>ヨネタニ</t>
    </rPh>
    <phoneticPr fontId="4"/>
  </si>
  <si>
    <t>SETB0281-A01　米谷氏　シャープ様直行JC-3　1000×1200×100　ダブルツール治具+UV照射上下　20250908+捨て射ち+配電BOX+上下架台</t>
    <rPh sb="52" eb="56">
      <t>ナヒショウシャ</t>
    </rPh>
    <rPh sb="56" eb="58">
      <t>ジョウゲ</t>
    </rPh>
    <phoneticPr fontId="4"/>
  </si>
  <si>
    <t>図面番号</t>
    <rPh sb="0" eb="1">
      <t>ズ</t>
    </rPh>
    <rPh sb="1" eb="2">
      <t>メン</t>
    </rPh>
    <rPh sb="2" eb="4">
      <t>バンゴウ</t>
    </rPh>
    <phoneticPr fontId="4"/>
  </si>
  <si>
    <t>NO.226569</t>
    <phoneticPr fontId="4"/>
  </si>
  <si>
    <t>①</t>
    <phoneticPr fontId="4"/>
  </si>
  <si>
    <t>希望納期</t>
    <rPh sb="0" eb="2">
      <t>キボウ</t>
    </rPh>
    <rPh sb="2" eb="4">
      <t>ノウ</t>
    </rPh>
    <phoneticPr fontId="4"/>
  </si>
  <si>
    <t>最終納品</t>
    <rPh sb="0" eb="2">
      <t>サイシュウ</t>
    </rPh>
    <rPh sb="2" eb="4">
      <t>ノウヒン</t>
    </rPh>
    <phoneticPr fontId="4"/>
  </si>
  <si>
    <t>列1</t>
  </si>
  <si>
    <t>列19</t>
  </si>
  <si>
    <t>列2</t>
  </si>
  <si>
    <t>列3</t>
  </si>
  <si>
    <t>列4</t>
  </si>
  <si>
    <t>列5</t>
  </si>
  <si>
    <t>列6</t>
  </si>
  <si>
    <t>列7</t>
  </si>
  <si>
    <t>列8</t>
  </si>
  <si>
    <t>列9</t>
  </si>
  <si>
    <t>列10</t>
  </si>
  <si>
    <t>列11</t>
  </si>
  <si>
    <t>列12</t>
  </si>
  <si>
    <t>列13</t>
  </si>
  <si>
    <t>列14</t>
  </si>
  <si>
    <t>列15</t>
  </si>
  <si>
    <t>列16</t>
  </si>
  <si>
    <t>列17</t>
  </si>
  <si>
    <t>列18</t>
  </si>
  <si>
    <t>納期</t>
    <rPh sb="0" eb="2">
      <t>ノウキ</t>
    </rPh>
    <phoneticPr fontId="4"/>
  </si>
  <si>
    <t>出荷依頼項目NO.</t>
    <rPh sb="0" eb="2">
      <t>シュッカ</t>
    </rPh>
    <rPh sb="2" eb="4">
      <t>イライ</t>
    </rPh>
    <rPh sb="4" eb="6">
      <t>コウモク</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</si>
  <si>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</si>
  <si>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</si>
  <si>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</si>
  <si>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</si>
  <si>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</si>
  <si>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</si>
  <si>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</si>
  <si>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</si>
  <si>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</si>
  <si>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</si>
  <si>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</si>
  <si>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</si>
  <si>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</si>
  <si>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</si>
  <si>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</si>
  <si>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</si>
  <si>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蛇の目</t>
    <rPh sb="0" eb="1">
      <t>ジャ</t>
    </rPh>
    <rPh sb="2" eb="3">
      <t>メ</t>
    </rPh>
    <phoneticPr fontId="4"/>
  </si>
  <si>
    <t>1.5ｶ月</t>
    <rPh sb="4" eb="5">
      <t>ゲツ</t>
    </rPh>
    <phoneticPr fontId="4"/>
  </si>
  <si>
    <t>JC-3D12-4W3-A0C010</t>
    <phoneticPr fontId="4"/>
  </si>
  <si>
    <t>3軸,両持,x1000y1200z100mm,NPN,塗布仕様</t>
    <rPh sb="1" eb="2">
      <t>ジク</t>
    </rPh>
    <rPh sb="3" eb="4">
      <t>リョウ</t>
    </rPh>
    <rPh sb="4" eb="5">
      <t>ジ</t>
    </rPh>
    <rPh sb="27" eb="31">
      <t>トフシヨウ</t>
    </rPh>
    <phoneticPr fontId="4"/>
  </si>
  <si>
    <t>見 積 書 番 号 : TQ25-0190 Rev.02</t>
    <phoneticPr fontId="9"/>
  </si>
  <si>
    <t>送料</t>
  </si>
  <si>
    <t>2Week</t>
    <phoneticPr fontId="4"/>
  </si>
  <si>
    <t xml:space="preserve">ﾌｨｰﾙﾄﾞﾈｯﾄﾜｰｸ増設(EtherNet/IP) </t>
    <phoneticPr fontId="9"/>
  </si>
  <si>
    <t>蛇の目</t>
  </si>
  <si>
    <t>I/O用内臓電源増設</t>
    <rPh sb="3" eb="4">
      <t>ヨウ</t>
    </rPh>
    <rPh sb="4" eb="8">
      <t>ナイゾウデンゲン</t>
    </rPh>
    <rPh sb="8" eb="10">
      <t>ゾウセツ</t>
    </rPh>
    <phoneticPr fontId="4"/>
  </si>
  <si>
    <t>ﾃｨｰﾁﾝｸﾞﾍﾟﾝﾀﾞﾝﾄII(2m) 非常停止/ｲﾈｰﾌﾞﾙSW付</t>
    <rPh sb="21" eb="25">
      <t>ヒジョウテイシ</t>
    </rPh>
    <rPh sb="34" eb="35">
      <t>ツ</t>
    </rPh>
    <phoneticPr fontId="4"/>
  </si>
  <si>
    <t>操作ﾎﾞｯｸｽ(5m) 初期化/ﾓｰﾄﾞ切替SW付</t>
    <rPh sb="0" eb="2">
      <t>ソウサ</t>
    </rPh>
    <rPh sb="12" eb="15">
      <t>ショキカ</t>
    </rPh>
    <rPh sb="20" eb="22">
      <t>キリカエ</t>
    </rPh>
    <rPh sb="24" eb="25">
      <t>ツキ</t>
    </rPh>
    <phoneticPr fontId="4"/>
  </si>
  <si>
    <t>ｹｰﾌﾞﾙｷｬﾘｱ X軸用　　1000ｍｍ用</t>
    <rPh sb="11" eb="13">
      <t>ジクヨウ</t>
    </rPh>
    <rPh sb="21" eb="22">
      <t>ヨウ</t>
    </rPh>
    <phoneticPr fontId="4"/>
  </si>
  <si>
    <t>ｹｰﾌﾞﾙｷｬﾘｱ Y軸用 3軸　1200ｍｍ用</t>
    <rPh sb="11" eb="13">
      <t>ジクヨウ</t>
    </rPh>
    <rPh sb="15" eb="16">
      <t>ジク</t>
    </rPh>
    <rPh sb="21" eb="24">
      <t>モモヨウ</t>
    </rPh>
    <phoneticPr fontId="4"/>
  </si>
  <si>
    <t>48V電源</t>
    <rPh sb="3" eb="5">
      <t>デンゲン</t>
    </rPh>
    <phoneticPr fontId="4"/>
  </si>
  <si>
    <t>kg</t>
    <phoneticPr fontId="4"/>
  </si>
  <si>
    <t>SETB0281-A01　米谷氏　シャープ様直行JC-3X2　1000×1200×100　ダブルツール治具+UV照射上下　20250908+捨て射ち+配電BOX+上下架台</t>
    <rPh sb="54" eb="58">
      <t>ナヒショウシャ</t>
    </rPh>
    <rPh sb="58" eb="60">
      <t>ジョウゲ</t>
    </rPh>
    <phoneticPr fontId="4"/>
  </si>
  <si>
    <t>②</t>
    <phoneticPr fontId="4"/>
  </si>
  <si>
    <t>見積もりお願い致します。</t>
    <rPh sb="0" eb="2">
      <t>ミツ</t>
    </rPh>
    <rPh sb="5" eb="6">
      <t>ネガ</t>
    </rPh>
    <rPh sb="7" eb="8">
      <t>イタ</t>
    </rPh>
    <phoneticPr fontId="4"/>
  </si>
  <si>
    <t>ﾂｰﾙ冶具ﾕﾆｯﾄ</t>
    <rPh sb="3" eb="5">
      <t>ジグ</t>
    </rPh>
    <phoneticPr fontId="4"/>
  </si>
  <si>
    <t>SV51ﾊﾞﾙﾌﾞとUV照射上下</t>
    <rPh sb="10" eb="16">
      <t>ナヒショウシャジョウゲ</t>
    </rPh>
    <phoneticPr fontId="4"/>
  </si>
  <si>
    <t>ＳＭＣ</t>
    <phoneticPr fontId="4"/>
  </si>
  <si>
    <t>ACS（株）</t>
    <rPh sb="3" eb="6">
      <t>カブ</t>
    </rPh>
    <phoneticPr fontId="4"/>
  </si>
  <si>
    <t>MXQ12A-75ZA-M9NWL</t>
    <phoneticPr fontId="4"/>
  </si>
  <si>
    <t>シリンダ</t>
    <phoneticPr fontId="4"/>
  </si>
  <si>
    <t>見積もり　22-25-01431A</t>
    <rPh sb="0" eb="2">
      <t>ミツ</t>
    </rPh>
    <phoneticPr fontId="4"/>
  </si>
  <si>
    <t>AS1201F-M5-04A</t>
    <phoneticPr fontId="4"/>
  </si>
  <si>
    <t>スピコン</t>
    <phoneticPr fontId="4"/>
  </si>
  <si>
    <t>AW10-M5BG-A</t>
    <phoneticPr fontId="4"/>
  </si>
  <si>
    <t>レギュレータ</t>
    <phoneticPr fontId="4"/>
  </si>
  <si>
    <t xml:space="preserve">SYJ3240-5MOZE-M5  </t>
    <phoneticPr fontId="4"/>
  </si>
  <si>
    <t>電磁弁</t>
    <rPh sb="0" eb="3">
      <t>デンジベン</t>
    </rPh>
    <phoneticPr fontId="4"/>
  </si>
  <si>
    <t>SY100-30-4A</t>
    <phoneticPr fontId="4"/>
  </si>
  <si>
    <t>リード線　2本</t>
    <rPh sb="3" eb="4">
      <t>セン</t>
    </rPh>
    <rPh sb="6" eb="7">
      <t>ホン</t>
    </rPh>
    <phoneticPr fontId="4"/>
  </si>
  <si>
    <t>1Week</t>
    <phoneticPr fontId="9"/>
  </si>
  <si>
    <t>CCS</t>
    <phoneticPr fontId="9"/>
  </si>
  <si>
    <t xml:space="preserve">8332C
</t>
    <phoneticPr fontId="9"/>
  </si>
  <si>
    <t>ｺﾝﾄﾛｰﾗｰ</t>
    <phoneticPr fontId="9"/>
  </si>
  <si>
    <t>見 積 № 00340341 - 1</t>
    <phoneticPr fontId="9"/>
  </si>
  <si>
    <t>AC8375-365</t>
    <phoneticPr fontId="9"/>
  </si>
  <si>
    <t>標準ﾍｯﾄﾞ 365nm</t>
    <phoneticPr fontId="9"/>
  </si>
  <si>
    <t>AC8303C</t>
    <phoneticPr fontId="9"/>
  </si>
  <si>
    <t>ｽﾎﾟｯﾄﾚﾝｽﾞΦ3mm</t>
    <phoneticPr fontId="9"/>
  </si>
  <si>
    <t>AC86112241-3</t>
    <phoneticPr fontId="9"/>
  </si>
  <si>
    <t>延長ｹｰﾌﾞﾙ 3m</t>
    <phoneticPr fontId="9"/>
  </si>
  <si>
    <t>キーエンス</t>
    <phoneticPr fontId="9"/>
  </si>
  <si>
    <t>OP-35361</t>
    <phoneticPr fontId="9"/>
  </si>
  <si>
    <t>アダプタ用延長ケーブル　キーエンス300mm</t>
    <phoneticPr fontId="9"/>
  </si>
  <si>
    <t>No. 23510276</t>
    <phoneticPr fontId="9"/>
  </si>
  <si>
    <t>ｶﾒﾗﾕﾆｯﾄ</t>
    <phoneticPr fontId="4"/>
  </si>
  <si>
    <t>パナソニック</t>
    <phoneticPr fontId="4"/>
  </si>
  <si>
    <t>日伝</t>
    <rPh sb="0" eb="2">
      <t>ニチデン</t>
    </rPh>
    <phoneticPr fontId="4"/>
  </si>
  <si>
    <t xml:space="preserve">ANPLMPR080W </t>
    <phoneticPr fontId="4"/>
  </si>
  <si>
    <t>LEDリング照明</t>
    <rPh sb="6" eb="8">
      <t>ショウメイ</t>
    </rPh>
    <phoneticPr fontId="4"/>
  </si>
  <si>
    <t>見積NO: NQPM01319-01</t>
    <phoneticPr fontId="9"/>
  </si>
  <si>
    <t xml:space="preserve">ANPP24V </t>
    <phoneticPr fontId="4"/>
  </si>
  <si>
    <t>LED照明用PWM調光コントローラ</t>
    <phoneticPr fontId="4"/>
  </si>
  <si>
    <t>ANPC24V3S</t>
    <phoneticPr fontId="4"/>
  </si>
  <si>
    <t>照明ｹｰﾌﾞﾙ(3m）</t>
    <rPh sb="0" eb="2">
      <t>ショウメイ</t>
    </rPh>
    <phoneticPr fontId="4"/>
  </si>
  <si>
    <t>ANPC24V3R</t>
    <phoneticPr fontId="4"/>
  </si>
  <si>
    <t>照明用延長ロボットケーブル(3m）</t>
    <phoneticPr fontId="4"/>
  </si>
  <si>
    <t>ANPV0202ADP</t>
    <phoneticPr fontId="4"/>
  </si>
  <si>
    <t>イメージチェッカPV200</t>
    <phoneticPr fontId="4"/>
  </si>
  <si>
    <r>
      <t>A</t>
    </r>
    <r>
      <rPr>
        <sz val="11"/>
        <color indexed="8"/>
        <rFont val="ＭＳ Ｐゴシック"/>
        <family val="3"/>
        <charset val="128"/>
      </rPr>
      <t>NPVL502</t>
    </r>
    <phoneticPr fontId="4"/>
  </si>
  <si>
    <t>レンズ　f-50mm</t>
    <phoneticPr fontId="4"/>
  </si>
  <si>
    <r>
      <t>A</t>
    </r>
    <r>
      <rPr>
        <sz val="11"/>
        <color indexed="8"/>
        <rFont val="ＭＳ Ｐゴシック"/>
        <family val="3"/>
        <charset val="128"/>
      </rPr>
      <t>NPVP03</t>
    </r>
    <phoneticPr fontId="4"/>
  </si>
  <si>
    <t>キーパッド</t>
    <phoneticPr fontId="4"/>
  </si>
  <si>
    <t>ANPVC8110R　</t>
    <phoneticPr fontId="9"/>
  </si>
  <si>
    <r>
      <t>対屈曲カメラケーブル（</t>
    </r>
    <r>
      <rPr>
        <b/>
        <sz val="11"/>
        <color rgb="FF0070C0"/>
        <rFont val="ＭＳ Ｐゴシック"/>
        <family val="3"/>
        <charset val="128"/>
      </rPr>
      <t>10m</t>
    </r>
    <r>
      <rPr>
        <sz val="11"/>
        <color theme="1"/>
        <rFont val="ＭＳ Ｐゴシック"/>
        <family val="3"/>
        <charset val="128"/>
      </rPr>
      <t>）</t>
    </r>
    <rPh sb="0" eb="1">
      <t>タイ</t>
    </rPh>
    <rPh sb="1" eb="3">
      <t>クッキョク</t>
    </rPh>
    <phoneticPr fontId="4"/>
  </si>
  <si>
    <t>ANPVC2260</t>
    <phoneticPr fontId="4"/>
  </si>
  <si>
    <t>200万画素カラーCCD</t>
    <rPh sb="3" eb="4">
      <t>マン</t>
    </rPh>
    <rPh sb="4" eb="6">
      <t>ガソ</t>
    </rPh>
    <phoneticPr fontId="4"/>
  </si>
  <si>
    <t>確認中</t>
    <rPh sb="0" eb="2">
      <t>カクニン</t>
    </rPh>
    <rPh sb="2" eb="3">
      <t>ナカ</t>
    </rPh>
    <phoneticPr fontId="9"/>
  </si>
  <si>
    <t>ANB848</t>
    <phoneticPr fontId="9"/>
  </si>
  <si>
    <t>中間リング</t>
    <phoneticPr fontId="9"/>
  </si>
  <si>
    <t>浸け置き、ﾉｽﾞﾙｸﾘｰﾆﾝｸﾞﾕﾆｯﾄﾕﾆｯﾄ</t>
    <rPh sb="0" eb="1">
      <t>ツ</t>
    </rPh>
    <rPh sb="2" eb="3">
      <t>オ</t>
    </rPh>
    <phoneticPr fontId="4"/>
  </si>
  <si>
    <t>1日目</t>
    <rPh sb="1" eb="2">
      <t>ヒ</t>
    </rPh>
    <rPh sb="2" eb="3">
      <t>メ</t>
    </rPh>
    <phoneticPr fontId="4"/>
  </si>
  <si>
    <t>アズワン</t>
    <phoneticPr fontId="4"/>
  </si>
  <si>
    <t>石鍋</t>
    <rPh sb="0" eb="2">
      <t>イシナベ</t>
    </rPh>
    <phoneticPr fontId="4"/>
  </si>
  <si>
    <t xml:space="preserve">5-079-04　  </t>
    <phoneticPr fontId="4"/>
  </si>
  <si>
    <t>ﾐﾆｶｯﾌﾟ（30cc）　NO.30</t>
    <phoneticPr fontId="4"/>
  </si>
  <si>
    <t>ｱｽﾞﾜﾝ</t>
    <phoneticPr fontId="4"/>
  </si>
  <si>
    <t>5-079-01　</t>
    <phoneticPr fontId="4"/>
  </si>
  <si>
    <t>ミニカップ（PP製）　5mL　100個入　No.5</t>
    <phoneticPr fontId="4"/>
  </si>
  <si>
    <t>送料</t>
    <rPh sb="0" eb="2">
      <t>ソウリョウ</t>
    </rPh>
    <phoneticPr fontId="4"/>
  </si>
  <si>
    <t>3Week</t>
    <phoneticPr fontId="4"/>
  </si>
  <si>
    <t>東北マテリアルス</t>
    <rPh sb="0" eb="2">
      <t>トウホク</t>
    </rPh>
    <phoneticPr fontId="4"/>
  </si>
  <si>
    <t>155180-Z006</t>
    <phoneticPr fontId="4"/>
  </si>
  <si>
    <t>バキュームトップ</t>
    <phoneticPr fontId="4"/>
  </si>
  <si>
    <t>155180-Z007　</t>
    <phoneticPr fontId="4"/>
  </si>
  <si>
    <t>バキュームパイプ</t>
    <phoneticPr fontId="4"/>
  </si>
  <si>
    <t>155180-Z005</t>
    <phoneticPr fontId="4"/>
  </si>
  <si>
    <t>バキュームベース</t>
    <phoneticPr fontId="4"/>
  </si>
  <si>
    <t>送料</t>
    <rPh sb="0" eb="2">
      <t>ソウリョウ</t>
    </rPh>
    <phoneticPr fontId="9"/>
  </si>
  <si>
    <t>　SETB0281-Z84　排気取付部ｶﾊﾞｰ</t>
    <phoneticPr fontId="9"/>
  </si>
  <si>
    <t>裏側下段　2枚　※ｶﾅｾﾗｲﾄ#1351L ｵﾚﾝｼﾞｸﾘｱ　SETB0281-Z84　排気取付部ｶﾊﾞｰ(追加工） ACDA42W8-1003-489-5-C11-D11-N6</t>
    <rPh sb="0" eb="2">
      <t>ウラガワ</t>
    </rPh>
    <rPh sb="2" eb="4">
      <t>ゲダン</t>
    </rPh>
    <rPh sb="6" eb="7">
      <t>マイ</t>
    </rPh>
    <phoneticPr fontId="9"/>
  </si>
  <si>
    <t>見積書No8638</t>
    <phoneticPr fontId="9"/>
  </si>
  <si>
    <t>7日目</t>
    <rPh sb="1" eb="2">
      <t>ヒ</t>
    </rPh>
    <rPh sb="2" eb="3">
      <t>メ</t>
    </rPh>
    <phoneticPr fontId="4"/>
  </si>
  <si>
    <t>SMC</t>
    <phoneticPr fontId="4"/>
  </si>
  <si>
    <t>ZK2A12J5BLA-06-B</t>
    <phoneticPr fontId="4"/>
  </si>
  <si>
    <t>エジェクタシステム真空ユニット ZK2A Series (単体)エジェクタ+バルブ付き 省エネ機能なし</t>
    <phoneticPr fontId="4"/>
  </si>
  <si>
    <t>ZK2A12J5BLA-06-B エジェクタシステム真空ユニット ZK2A Series (単体)エジェクタ+バルブ付き 省エネ機能なし ZK2A12J～ 1個 SMC 【通販モノタロウ】</t>
  </si>
  <si>
    <t>ﾜｰｸﾃｰﾌﾞﾙ吸着ﾕﾆｯﾄ　</t>
    <rPh sb="8" eb="10">
      <t>キュウチャク</t>
    </rPh>
    <phoneticPr fontId="4"/>
  </si>
  <si>
    <t>ZH07BSA-06-06</t>
    <phoneticPr fontId="9"/>
  </si>
  <si>
    <t>真空エジェクタ ボックス形（サイレンサ内蔵） ZHシリーズ消費流量(27l/min)</t>
    <phoneticPr fontId="9"/>
  </si>
  <si>
    <t>ZFC54-B-X04</t>
    <phoneticPr fontId="9"/>
  </si>
  <si>
    <t>インラインエアフィルタ ZFCシリーズ【1～10個入り】</t>
    <phoneticPr fontId="9"/>
  </si>
  <si>
    <t>配電BOX</t>
    <phoneticPr fontId="4"/>
  </si>
  <si>
    <t>10日目</t>
    <rPh sb="2" eb="4">
      <t>ヒメ</t>
    </rPh>
    <phoneticPr fontId="4"/>
  </si>
  <si>
    <t>オムロン</t>
    <phoneticPr fontId="4"/>
  </si>
  <si>
    <t>S8VS-18024</t>
    <phoneticPr fontId="4"/>
  </si>
  <si>
    <t>パワーサプライ   7.5A</t>
    <phoneticPr fontId="4"/>
  </si>
  <si>
    <t>S8VK-G48048</t>
    <phoneticPr fontId="4"/>
  </si>
  <si>
    <t>パワーサプライ　48V用　　　入力5.4A　出力10A</t>
    <rPh sb="11" eb="12">
      <t>ヨウ</t>
    </rPh>
    <phoneticPr fontId="4"/>
  </si>
  <si>
    <t>富士電機</t>
    <rPh sb="0" eb="2">
      <t>フジ</t>
    </rPh>
    <rPh sb="2" eb="4">
      <t>デンキ</t>
    </rPh>
    <phoneticPr fontId="4"/>
  </si>
  <si>
    <t>CP30FM-2P010</t>
    <phoneticPr fontId="4"/>
  </si>
  <si>
    <t>サーキットプロテクター</t>
    <phoneticPr fontId="4"/>
  </si>
  <si>
    <t>CP30FM-2P007</t>
    <phoneticPr fontId="4"/>
  </si>
  <si>
    <t>5日目</t>
    <rPh sb="1" eb="3">
      <t>ヒメ</t>
    </rPh>
    <phoneticPr fontId="4"/>
  </si>
  <si>
    <t xml:space="preserve">DR30D0L-H9W </t>
    <phoneticPr fontId="4"/>
  </si>
  <si>
    <t>φ30 コマンドスイッチ DR30 表示灯</t>
    <phoneticPr fontId="4"/>
  </si>
  <si>
    <t>足つき改造位置出し</t>
    <rPh sb="0" eb="1">
      <t>アシ</t>
    </rPh>
    <rPh sb="3" eb="5">
      <t>カイゾウ</t>
    </rPh>
    <rPh sb="5" eb="8">
      <t>イチダ</t>
    </rPh>
    <phoneticPr fontId="4"/>
  </si>
  <si>
    <t>ただの引き出し</t>
    <rPh sb="3" eb="4">
      <t>ヒ</t>
    </rPh>
    <rPh sb="5" eb="6">
      <t>ダ</t>
    </rPh>
    <phoneticPr fontId="4"/>
  </si>
  <si>
    <t>ﾜｰｸ治具追加分</t>
    <rPh sb="3" eb="5">
      <t>ジグ</t>
    </rPh>
    <rPh sb="5" eb="7">
      <t>ツイカ</t>
    </rPh>
    <rPh sb="7" eb="8">
      <t>ブン</t>
    </rPh>
    <phoneticPr fontId="4"/>
  </si>
  <si>
    <t>③</t>
    <phoneticPr fontId="4"/>
  </si>
  <si>
    <t>8日目</t>
    <rPh sb="1" eb="2">
      <t>ヒ</t>
    </rPh>
    <rPh sb="2" eb="3">
      <t>メ</t>
    </rPh>
    <phoneticPr fontId="4"/>
  </si>
  <si>
    <t>NO.226569-1</t>
    <phoneticPr fontId="9"/>
  </si>
  <si>
    <t>meviy</t>
    <phoneticPr fontId="4"/>
  </si>
  <si>
    <t>ミスミ</t>
    <phoneticPr fontId="4"/>
  </si>
  <si>
    <t>MVBLK-AMW-392-PNJN4</t>
    <phoneticPr fontId="9"/>
  </si>
  <si>
    <t>155180-Y002-1　CCDｶﾒﾗｽﾗｲﾄﾞﾌﾟﾚｰﾄ</t>
    <phoneticPr fontId="4"/>
  </si>
  <si>
    <t>AB24A673CD</t>
    <phoneticPr fontId="9"/>
  </si>
  <si>
    <t>MS3-10</t>
    <phoneticPr fontId="4"/>
  </si>
  <si>
    <t xml:space="preserve"> ノックピン　　4+2+10+10+3+2+2+20+4+4+4+2+4+2+2</t>
    <phoneticPr fontId="4"/>
  </si>
  <si>
    <t>5日目</t>
    <rPh sb="1" eb="2">
      <t>ヒ</t>
    </rPh>
    <rPh sb="2" eb="3">
      <t>メ</t>
    </rPh>
    <phoneticPr fontId="4"/>
  </si>
  <si>
    <t xml:space="preserve">SCB3-8 </t>
    <phoneticPr fontId="4"/>
  </si>
  <si>
    <t>六角穴付ボルト　4+6+4</t>
    <phoneticPr fontId="4"/>
  </si>
  <si>
    <t>SLSBWF7-55</t>
    <phoneticPr fontId="4"/>
  </si>
  <si>
    <t>ﾛｯｶｸｼﾁｭｳ SLSBWF</t>
    <phoneticPr fontId="4"/>
  </si>
  <si>
    <t>MVBLK-AMW-392-PRBGW</t>
    <phoneticPr fontId="4"/>
  </si>
  <si>
    <t>155180-Y003　CCDｶﾒﾗ取付ﾌﾟﾚｰﾄ</t>
    <phoneticPr fontId="4"/>
  </si>
  <si>
    <t>MS2-10</t>
    <phoneticPr fontId="4"/>
  </si>
  <si>
    <t>ﾉｯｸﾋﾟﾝ MS　　2+16</t>
    <phoneticPr fontId="4"/>
  </si>
  <si>
    <t>SCB3-10</t>
    <phoneticPr fontId="4"/>
  </si>
  <si>
    <t>ﾛｯｶｸｱﾅﾂｷﾎﾞﾙﾄ(SCB)　 　2本+4+12</t>
    <phoneticPr fontId="4"/>
  </si>
  <si>
    <t xml:space="preserve">SCB4-10 </t>
    <phoneticPr fontId="4"/>
  </si>
  <si>
    <t>六角穴付ボルト</t>
    <phoneticPr fontId="4"/>
  </si>
  <si>
    <t>MVBLK-AMW-392-C5ZB6</t>
    <phoneticPr fontId="4"/>
  </si>
  <si>
    <t>155180-Y004-1　LED照明ｽﾗｲﾄﾞﾌﾟﾚｰﾄ:1</t>
    <phoneticPr fontId="4"/>
  </si>
  <si>
    <t>MVSHM-3N02000-392-3UEUE</t>
    <phoneticPr fontId="4"/>
  </si>
  <si>
    <t>155180-Y008　ｶﾒﾗｽﾗｲﾄﾞﾌﾟﾚｰﾄ固定ﾌﾟﾚｰﾄ:1</t>
    <phoneticPr fontId="4"/>
  </si>
  <si>
    <t xml:space="preserve">SCB4-8  </t>
    <phoneticPr fontId="4"/>
  </si>
  <si>
    <t>六角穴付ボルト　 　4本+4+2+4+2+20+6</t>
    <phoneticPr fontId="4"/>
  </si>
  <si>
    <t>3日目</t>
    <rPh sb="1" eb="2">
      <t>ヒ</t>
    </rPh>
    <rPh sb="2" eb="3">
      <t>メ</t>
    </rPh>
    <phoneticPr fontId="4"/>
  </si>
  <si>
    <t>MVSHM-3N02050-396-5F9PE</t>
    <phoneticPr fontId="4"/>
  </si>
  <si>
    <t>SETB0130-Y005　LED照明取付板</t>
    <phoneticPr fontId="4"/>
  </si>
  <si>
    <t>SCB3-6</t>
    <phoneticPr fontId="4"/>
  </si>
  <si>
    <t xml:space="preserve">ﾛｯｶｸｱﾅﾂｷﾎﾞﾙﾄ(SCB) </t>
    <phoneticPr fontId="4"/>
  </si>
  <si>
    <t>MVBLK-AMW-3RZ-N8WME</t>
    <phoneticPr fontId="4"/>
  </si>
  <si>
    <t>SETB0184-Y13　UH-12S-150-V(365) 8LP　固定ﾌﾞﾛｯｸ:1</t>
    <phoneticPr fontId="4"/>
  </si>
  <si>
    <t>CRKB4-8</t>
    <phoneticPr fontId="4"/>
  </si>
  <si>
    <t xml:space="preserve">ｼﾞｭｼﾛｰﾚｯﾄﾂｷﾈｼﾞ-ﾀﾝﾋﾟﾝ </t>
    <phoneticPr fontId="4"/>
  </si>
  <si>
    <t>SBPPS4-8</t>
    <phoneticPr fontId="4"/>
  </si>
  <si>
    <t>ﾛｯｶｸｱﾅﾂｷﾄﾞﾒﾈｼﾞ ｿﾌﾄﾀｲﾌﾟ</t>
    <phoneticPr fontId="4"/>
  </si>
  <si>
    <t>SCB4-16</t>
    <phoneticPr fontId="4"/>
  </si>
  <si>
    <t>ﾛｯｶｸｱﾅﾂｷﾎﾞﾙﾄ(SCB)　 　2本+4+4</t>
    <phoneticPr fontId="4"/>
  </si>
  <si>
    <t>6日目</t>
    <rPh sb="1" eb="2">
      <t>ヒ</t>
    </rPh>
    <rPh sb="2" eb="3">
      <t>メ</t>
    </rPh>
    <phoneticPr fontId="4"/>
  </si>
  <si>
    <t>MVBLK-POW-44B-K525A</t>
    <phoneticPr fontId="4"/>
  </si>
  <si>
    <t>SETB0242-Y08 ｶﾒﾗ変換ﾌﾞﾗｹｯﾄｽﾍﾟｰｻ</t>
    <phoneticPr fontId="4"/>
  </si>
  <si>
    <t>SCB4-14</t>
    <phoneticPr fontId="4"/>
  </si>
  <si>
    <t>MVBLK-AMW-4CW-Z97PW</t>
    <phoneticPr fontId="9"/>
  </si>
  <si>
    <t>SETB0281-Y01　ﾂｰﾙ治具ﾌﾞﾗｹｯﾄ:1</t>
    <phoneticPr fontId="4"/>
  </si>
  <si>
    <t>駿河精機</t>
    <rPh sb="0" eb="4">
      <t>スルガセイキ</t>
    </rPh>
    <phoneticPr fontId="9"/>
  </si>
  <si>
    <t>BSS16-40C</t>
    <phoneticPr fontId="4"/>
  </si>
  <si>
    <t>ｼｭﾄﾞｳｽﾃ-ｼﾞﾘﾆｱﾎﾞ-ﾙ B</t>
    <phoneticPr fontId="4"/>
  </si>
  <si>
    <t>CSHSMT-ST-M6-12</t>
    <phoneticPr fontId="4"/>
  </si>
  <si>
    <t>ﾃｲﾄｳﾛｯｶｸｱﾅﾂｷﾎﾞﾙﾄ</t>
    <phoneticPr fontId="4"/>
  </si>
  <si>
    <t>MS3-15</t>
    <phoneticPr fontId="4"/>
  </si>
  <si>
    <t xml:space="preserve"> ノックピン</t>
    <phoneticPr fontId="4"/>
  </si>
  <si>
    <t>MS4-8</t>
    <phoneticPr fontId="4"/>
  </si>
  <si>
    <t xml:space="preserve"> ノックピン　　1+1+2+2</t>
    <phoneticPr fontId="4"/>
  </si>
  <si>
    <r>
      <t>MS5-10　　</t>
    </r>
    <r>
      <rPr>
        <sz val="11"/>
        <color rgb="FFFF0000"/>
        <rFont val="游ゴシック"/>
        <family val="3"/>
        <charset val="128"/>
        <scheme val="minor"/>
      </rPr>
      <t>ほんとは2本必要</t>
    </r>
    <rPh sb="13" eb="14">
      <t>ホン</t>
    </rPh>
    <rPh sb="14" eb="16">
      <t>ヒツヨウ</t>
    </rPh>
    <phoneticPr fontId="4"/>
  </si>
  <si>
    <t>MS5-10　　</t>
    <phoneticPr fontId="4"/>
  </si>
  <si>
    <t>AB24BF98B7</t>
    <phoneticPr fontId="9"/>
  </si>
  <si>
    <t>MVBLK-AMW-4CW-X7LKY</t>
    <phoneticPr fontId="9"/>
  </si>
  <si>
    <t>SETB0281-Y02　変換ﾊﾞﾙﾌﾞﾌﾞﾗｹｯﾄ</t>
    <phoneticPr fontId="4"/>
  </si>
  <si>
    <t>MS4-10</t>
    <phoneticPr fontId="4"/>
  </si>
  <si>
    <t xml:space="preserve"> ノックピン　　2+2+7+4+5+2</t>
    <phoneticPr fontId="4"/>
  </si>
  <si>
    <t>MVBLK-AMW-4CW-2S5M3</t>
    <phoneticPr fontId="9"/>
  </si>
  <si>
    <t>SETB0281-Y06　画像　ﾂｰﾙﾍﾞｰｽ</t>
    <phoneticPr fontId="4"/>
  </si>
  <si>
    <t>SP-S3-5</t>
    <phoneticPr fontId="4"/>
  </si>
  <si>
    <t>ﾊﾟｲﾌﾟｽﾍﾟｰｻ</t>
    <phoneticPr fontId="4"/>
  </si>
  <si>
    <t>SSE2B10-195</t>
    <phoneticPr fontId="4"/>
  </si>
  <si>
    <t>ｽﾗｲﾄﾞG SSE2B</t>
    <phoneticPr fontId="4"/>
  </si>
  <si>
    <t>MVBLK-AMN-4CW-PG8XM</t>
    <phoneticPr fontId="9"/>
  </si>
  <si>
    <t>SETB0281-Y09　ﾂｰﾙｽﾍﾟｰｻ</t>
    <phoneticPr fontId="9"/>
  </si>
  <si>
    <t>MVBLK-AMW-4CW-7MZMJ</t>
    <phoneticPr fontId="9"/>
  </si>
  <si>
    <r>
      <t>SETB</t>
    </r>
    <r>
      <rPr>
        <b/>
        <sz val="11"/>
        <color indexed="8"/>
        <rFont val="ＭＳ Ｐゴシック"/>
        <family val="3"/>
        <charset val="128"/>
      </rPr>
      <t>0281</t>
    </r>
    <r>
      <rPr>
        <sz val="11"/>
        <color theme="1"/>
        <rFont val="游ゴシック"/>
        <family val="2"/>
        <charset val="128"/>
        <scheme val="minor"/>
      </rPr>
      <t>-Y10　上下ｼﾘﾝﾀﾞｰﾍﾞｰｽ</t>
    </r>
    <phoneticPr fontId="4"/>
  </si>
  <si>
    <t>CBSST4-10</t>
    <phoneticPr fontId="4"/>
  </si>
  <si>
    <t>低頭六角穴付ボルト</t>
    <phoneticPr fontId="4"/>
  </si>
  <si>
    <t>AETGS8-26-SC15-M4-N4</t>
    <phoneticPr fontId="4"/>
  </si>
  <si>
    <t>円形支柱－片端おねじ片端めねじ</t>
    <phoneticPr fontId="4"/>
  </si>
  <si>
    <t>MVBLK-AMW-4CW-KL58T</t>
    <phoneticPr fontId="9"/>
  </si>
  <si>
    <r>
      <t>SETB</t>
    </r>
    <r>
      <rPr>
        <b/>
        <sz val="11"/>
        <color indexed="8"/>
        <rFont val="ＭＳ Ｐゴシック"/>
        <family val="3"/>
        <charset val="128"/>
      </rPr>
      <t>0281</t>
    </r>
    <r>
      <rPr>
        <sz val="11"/>
        <color theme="1"/>
        <rFont val="游ゴシック"/>
        <family val="2"/>
        <charset val="128"/>
        <scheme val="minor"/>
      </rPr>
      <t>-Y11　上下ﾊﾞﾙﾌﾞ変換板</t>
    </r>
    <phoneticPr fontId="4"/>
  </si>
  <si>
    <t>SCB4-12</t>
    <phoneticPr fontId="4"/>
  </si>
  <si>
    <r>
      <t>六角穴付ボルト  3</t>
    </r>
    <r>
      <rPr>
        <sz val="11"/>
        <rFont val="ＭＳ Ｐゴシック"/>
        <family val="3"/>
        <charset val="128"/>
      </rPr>
      <t xml:space="preserve">本　+6+6+2  </t>
    </r>
    <rPh sb="10" eb="11">
      <t>ホン</t>
    </rPh>
    <phoneticPr fontId="4"/>
  </si>
  <si>
    <t>MVBLK-AMW-4CW-6PZ8J</t>
    <phoneticPr fontId="9"/>
  </si>
  <si>
    <t>SETB0281-Y12　上下ｼﾘﾝﾀﾞｰﾄｯﾌﾟ変換板</t>
    <phoneticPr fontId="4"/>
  </si>
  <si>
    <t>MVSHM-3N02050-4CW-A175S</t>
    <phoneticPr fontId="9"/>
  </si>
  <si>
    <t>SETB0281-Y13　ｼﾘﾝｼﾞｶﾞｲﾄﾞ</t>
    <phoneticPr fontId="9"/>
  </si>
  <si>
    <r>
      <t xml:space="preserve">MVSHM-3N03050-4CW-RKJFH </t>
    </r>
    <r>
      <rPr>
        <b/>
        <sz val="11"/>
        <color rgb="FFFF0000"/>
        <rFont val="ＭＳ Ｐゴシック"/>
        <family val="3"/>
        <charset val="128"/>
      </rPr>
      <t xml:space="preserve"> 次回は下の型式</t>
    </r>
    <rPh sb="25" eb="27">
      <t>ジカイ</t>
    </rPh>
    <rPh sb="28" eb="29">
      <t>シタ</t>
    </rPh>
    <rPh sb="30" eb="32">
      <t>カタシキ</t>
    </rPh>
    <phoneticPr fontId="9"/>
  </si>
  <si>
    <t>SETB0281-Y14　AC8375-36 ﾌﾞﾗｹｯﾄ</t>
    <phoneticPr fontId="9"/>
  </si>
  <si>
    <t>MVSHM-3N03050-4EL-SDXMD</t>
    <phoneticPr fontId="9"/>
  </si>
  <si>
    <r>
      <t>SETB0281-Y14</t>
    </r>
    <r>
      <rPr>
        <b/>
        <sz val="11"/>
        <color rgb="FFFF0000"/>
        <rFont val="ＭＳ Ｐゴシック"/>
        <family val="3"/>
        <charset val="128"/>
      </rPr>
      <t>-1</t>
    </r>
    <r>
      <rPr>
        <sz val="11"/>
        <rFont val="ＭＳ Ｐゴシック"/>
        <family val="3"/>
        <charset val="128"/>
      </rPr>
      <t>　AC8375-36 ﾌﾞﾗｹｯﾄ</t>
    </r>
    <phoneticPr fontId="9"/>
  </si>
  <si>
    <t>SCB3-12</t>
    <phoneticPr fontId="4"/>
  </si>
  <si>
    <t>六角穴付きﾎﾞﾙﾄ　 (M3×12)　2個</t>
    <rPh sb="20" eb="21">
      <t>コ</t>
    </rPh>
    <phoneticPr fontId="4"/>
  </si>
  <si>
    <t>MNCNL4-M5</t>
    <phoneticPr fontId="4"/>
  </si>
  <si>
    <t>ミニチュアワンタッチ継手　エルボ　　2個</t>
    <rPh sb="19" eb="20">
      <t>コ</t>
    </rPh>
    <phoneticPr fontId="4"/>
  </si>
  <si>
    <t>MNCNL6-M5</t>
    <phoneticPr fontId="4"/>
  </si>
  <si>
    <t>ミニチュアワンタッチ継手　エルボ　3個</t>
    <rPh sb="18" eb="19">
      <t>コ</t>
    </rPh>
    <phoneticPr fontId="4"/>
  </si>
  <si>
    <t>BVHVU4-3</t>
    <phoneticPr fontId="4"/>
  </si>
  <si>
    <t>ハンドバルブ BVHVU</t>
    <phoneticPr fontId="4"/>
  </si>
  <si>
    <t>USSTL4</t>
    <phoneticPr fontId="4"/>
  </si>
  <si>
    <t>ﾜﾝﾀｯﾁ継手ﾕﾆｵﾝｽﾄﾚｰﾄ</t>
    <rPh sb="5" eb="7">
      <t>ツギテ</t>
    </rPh>
    <phoneticPr fontId="4"/>
  </si>
  <si>
    <t>NO.226569-2</t>
    <phoneticPr fontId="9"/>
  </si>
  <si>
    <t>KC-VMH5</t>
    <phoneticPr fontId="4"/>
  </si>
  <si>
    <t>極細ディスプレイケーブル（複合同軸） アナログRGB</t>
    <phoneticPr fontId="4"/>
  </si>
  <si>
    <t>PCFP-VE-10-R</t>
    <phoneticPr fontId="4"/>
  </si>
  <si>
    <t>10インチ　SVGA　ビデオ入力_アナログRGB入力　（LEDバックライト）</t>
    <phoneticPr fontId="4"/>
  </si>
  <si>
    <t>A8110</t>
    <phoneticPr fontId="4"/>
  </si>
  <si>
    <t>汎用3芯OAタップ 4ヶ口</t>
    <phoneticPr fontId="4"/>
  </si>
  <si>
    <t>NEDUL-ST-KS-9-4</t>
    <phoneticPr fontId="4"/>
  </si>
  <si>
    <t>Dsubﾊ-ﾈｽ</t>
    <phoneticPr fontId="4"/>
  </si>
  <si>
    <t>ﾊｲﾄｾﾝｻｰｱﾝﾌﾟﾕﾆｯﾄ</t>
    <phoneticPr fontId="4"/>
  </si>
  <si>
    <t>NO.226569-3</t>
    <phoneticPr fontId="9"/>
  </si>
  <si>
    <t>C06-09F-09F-906</t>
    <phoneticPr fontId="4"/>
  </si>
  <si>
    <t>RS232C ｹｰﾌﾞﾙ</t>
    <phoneticPr fontId="4"/>
  </si>
  <si>
    <t>NO.226569-4</t>
    <phoneticPr fontId="9"/>
  </si>
  <si>
    <t>MVSHM-3N02050-4CN-TXXCK</t>
    <phoneticPr fontId="9"/>
  </si>
  <si>
    <t>SETB-0281-Z82 ﾊﾞｯｷｭｰﾑとｶｯﾌﾟ受けﾌﾞﾗｹｯﾄ1</t>
    <phoneticPr fontId="9"/>
  </si>
  <si>
    <t>ミスミ</t>
  </si>
  <si>
    <t>FWRBNA-D10-V2-T5</t>
    <phoneticPr fontId="4"/>
  </si>
  <si>
    <t>ゴムワッシャ FWRBNA</t>
    <phoneticPr fontId="4"/>
  </si>
  <si>
    <t>FWRBNA-D19-V2-T1</t>
    <phoneticPr fontId="4"/>
  </si>
  <si>
    <t>2日目</t>
    <rPh sb="1" eb="2">
      <t>ヒ</t>
    </rPh>
    <rPh sb="2" eb="3">
      <t>メ</t>
    </rPh>
    <phoneticPr fontId="4"/>
  </si>
  <si>
    <t>FWSSS-D9.5-V2-T1</t>
    <phoneticPr fontId="4"/>
  </si>
  <si>
    <t>金属ワッシャ　－並級／精密級　寸法フリー指定タイプ－</t>
    <phoneticPr fontId="4"/>
  </si>
  <si>
    <t>FWSSS-D9.5-V6-T3</t>
    <phoneticPr fontId="4"/>
  </si>
  <si>
    <t>VPCT6</t>
    <phoneticPr fontId="4"/>
  </si>
  <si>
    <t>吸着パッド　ソフトタイプ・ベローズタイプ</t>
    <phoneticPr fontId="4"/>
  </si>
  <si>
    <t>MNCNL6-1</t>
    <phoneticPr fontId="4"/>
  </si>
  <si>
    <t>ミニチュアワンタッチ継手　エルボ</t>
    <phoneticPr fontId="4"/>
  </si>
  <si>
    <t>FTCLSS-V2.0-D6-H20-T2-L12.0</t>
    <phoneticPr fontId="4"/>
  </si>
  <si>
    <t>金属カラー　－ツバ付タイプ　並級/精密級－</t>
    <phoneticPr fontId="4"/>
  </si>
  <si>
    <t>WRBNA10-6-3</t>
    <phoneticPr fontId="4"/>
  </si>
  <si>
    <t>ゴムワッシャ</t>
    <phoneticPr fontId="4"/>
  </si>
  <si>
    <t>FWRBNA-D37-V6-T1</t>
    <phoneticPr fontId="4"/>
  </si>
  <si>
    <t>ＮＳF38</t>
    <phoneticPr fontId="4"/>
  </si>
  <si>
    <t>Oリング</t>
    <phoneticPr fontId="4"/>
  </si>
  <si>
    <t>CRKB4-10</t>
    <phoneticPr fontId="4"/>
  </si>
  <si>
    <t>樹脂付ローレットボルト</t>
    <rPh sb="0" eb="2">
      <t>ジュシ</t>
    </rPh>
    <rPh sb="2" eb="3">
      <t>ツキ</t>
    </rPh>
    <phoneticPr fontId="4"/>
  </si>
  <si>
    <t>HNTP6-4</t>
    <phoneticPr fontId="9"/>
  </si>
  <si>
    <t>後入ればねナット</t>
    <phoneticPr fontId="9"/>
  </si>
  <si>
    <t>HFS6-3030-280</t>
    <phoneticPr fontId="4"/>
  </si>
  <si>
    <t>アルミフレーム　６シリーズ　正方形　３０×３０ｍｍ　１列溝　４面溝</t>
    <phoneticPr fontId="4"/>
  </si>
  <si>
    <t>HFC6-3030-S</t>
    <phoneticPr fontId="4"/>
  </si>
  <si>
    <t>６シリーズ（溝幅８ｍｍ）　アルミフレーム用フレームキャップ</t>
    <phoneticPr fontId="4"/>
  </si>
  <si>
    <t>HBLFSN6-C-SSP</t>
    <phoneticPr fontId="4"/>
  </si>
  <si>
    <t>６シリーズ（溝幅８ｍｍ）－１列溝用－　突起付反転ブラケット</t>
    <phoneticPr fontId="4"/>
  </si>
  <si>
    <t>SCB4-5</t>
    <phoneticPr fontId="4"/>
  </si>
  <si>
    <t>M4ﾈｼﾞ×5</t>
    <phoneticPr fontId="4"/>
  </si>
  <si>
    <t>USTEL6</t>
    <phoneticPr fontId="4"/>
  </si>
  <si>
    <t>ワンタッチ継手　ユニオンティ</t>
    <phoneticPr fontId="4"/>
  </si>
  <si>
    <t>BVHVU6-3</t>
    <phoneticPr fontId="4"/>
  </si>
  <si>
    <t>ハンドバルブ</t>
    <phoneticPr fontId="4"/>
  </si>
  <si>
    <t>PUT4-10-B</t>
    <phoneticPr fontId="4"/>
  </si>
  <si>
    <t>エアチューブ</t>
    <phoneticPr fontId="4"/>
  </si>
  <si>
    <t>PUT6-10-B</t>
    <phoneticPr fontId="4"/>
  </si>
  <si>
    <t>PUT8-10-B</t>
    <phoneticPr fontId="4"/>
  </si>
  <si>
    <t>PUT10-10-B</t>
    <phoneticPr fontId="4"/>
  </si>
  <si>
    <t>4日目</t>
    <rPh sb="1" eb="2">
      <t>ヒ</t>
    </rPh>
    <rPh sb="2" eb="3">
      <t>メ</t>
    </rPh>
    <phoneticPr fontId="4"/>
  </si>
  <si>
    <t>NO.226569-5</t>
    <phoneticPr fontId="9"/>
  </si>
  <si>
    <t>MVSHM-3N03006-4CU-DF7X9</t>
    <phoneticPr fontId="9"/>
  </si>
  <si>
    <t>SETB-0281-Z78　引き出しﾜｰｸ治具ﾍﾞｰｽ</t>
    <phoneticPr fontId="9"/>
  </si>
  <si>
    <t>架台引き出し</t>
    <phoneticPr fontId="9"/>
  </si>
  <si>
    <t>HNTP6-5</t>
    <phoneticPr fontId="9"/>
  </si>
  <si>
    <t>６シリーズ（溝幅８ｍｍ）用　アルミフレーム用後入れバネナット</t>
    <phoneticPr fontId="4"/>
  </si>
  <si>
    <t>MS3-8</t>
    <phoneticPr fontId="9"/>
  </si>
  <si>
    <t>ﾉｯｸﾋﾟﾝ MS　　4+16+4</t>
    <phoneticPr fontId="4"/>
  </si>
  <si>
    <t>NKOSF5-10</t>
    <phoneticPr fontId="9"/>
  </si>
  <si>
    <t>ﾉﾌﾞ</t>
    <phoneticPr fontId="9"/>
  </si>
  <si>
    <t>15日目</t>
    <rPh sb="2" eb="3">
      <t>ヒ</t>
    </rPh>
    <rPh sb="3" eb="4">
      <t>メ</t>
    </rPh>
    <phoneticPr fontId="4"/>
  </si>
  <si>
    <t>MVBLK-AMN-4CP-BKJKP</t>
    <phoneticPr fontId="9"/>
  </si>
  <si>
    <t>SETB0281-X31-1　調整ﾌﾞﾛｯｸ</t>
    <phoneticPr fontId="9"/>
  </si>
  <si>
    <t>LVWM24-20</t>
    <phoneticPr fontId="9"/>
  </si>
  <si>
    <t>レベル調整ねじ　スクリュータイプ　Ｌ寸指定</t>
    <phoneticPr fontId="9"/>
  </si>
  <si>
    <t>SCB6-10</t>
    <phoneticPr fontId="9"/>
  </si>
  <si>
    <t>六角穴付ボルト　　18本 +12+4+8+8+4</t>
    <phoneticPr fontId="4"/>
  </si>
  <si>
    <t>MVSHM-3N06004-4CP-HP3PD</t>
    <phoneticPr fontId="9"/>
  </si>
  <si>
    <t>SETB0281-X36 ﾜｰｸﾃｰﾌﾞﾙﾊﾞﾗﾝｽ補強</t>
  </si>
  <si>
    <t>SFB5-12</t>
    <phoneticPr fontId="9"/>
  </si>
  <si>
    <t>六角穴付き皿ねじ</t>
    <rPh sb="0" eb="3">
      <t>ロッカクアナ</t>
    </rPh>
    <rPh sb="3" eb="4">
      <t>ツ</t>
    </rPh>
    <rPh sb="5" eb="6">
      <t>サラ</t>
    </rPh>
    <phoneticPr fontId="9"/>
  </si>
  <si>
    <t>MVSHM-3N04002-4CT-PA5H1</t>
    <phoneticPr fontId="9"/>
  </si>
  <si>
    <t>SETB0281-X37 ﾜｰｸ治具ｶﾞｲﾄﾞｽﾗｲﾄﾞ1</t>
    <phoneticPr fontId="9"/>
  </si>
  <si>
    <t>MVSHM-3N04002-4CR-2FH7K</t>
  </si>
  <si>
    <t>SETB0281-X38 ﾜｰｸ治具ｶﾞｲﾄﾞｽﾗｲﾄﾞ2</t>
    <phoneticPr fontId="9"/>
  </si>
  <si>
    <t>SFB5-10</t>
    <phoneticPr fontId="9"/>
  </si>
  <si>
    <t>ﾈｼﾞ CB SCB BCB SBC</t>
    <phoneticPr fontId="4"/>
  </si>
  <si>
    <t>WGLB-SU-A50-B50-T34-E15-S15-H29-Q30-F40-K6-J6-G40-Z4</t>
    <phoneticPr fontId="9"/>
  </si>
  <si>
    <t>Ｌ字ﾌﾞﾗｹｯﾄ</t>
    <rPh sb="1" eb="2">
      <t>ジ</t>
    </rPh>
    <phoneticPr fontId="9"/>
  </si>
  <si>
    <t>SCB4-35</t>
    <phoneticPr fontId="9"/>
  </si>
  <si>
    <t>六角穴付きﾎﾞﾙﾄ　 (M4×35)　2個</t>
    <rPh sb="20" eb="21">
      <t>コ</t>
    </rPh>
    <phoneticPr fontId="4"/>
  </si>
  <si>
    <t>WGLB-SU-A50-B50-T38-E15-S15-H33-Q30-F40-K6-J6-G40-Z4</t>
    <phoneticPr fontId="9"/>
  </si>
  <si>
    <t>SCB4-40</t>
    <phoneticPr fontId="9"/>
  </si>
  <si>
    <t>六角穴付きﾎﾞﾙﾄ　 (M4×40)　4個</t>
    <rPh sb="20" eb="21">
      <t>コ</t>
    </rPh>
    <phoneticPr fontId="4"/>
  </si>
  <si>
    <t>WGLB-SU-A50-B50-T42-E15-S15-H37-Q30-F40-K6-J6-G40-Z5</t>
    <phoneticPr fontId="9"/>
  </si>
  <si>
    <t>SCB5-45</t>
    <phoneticPr fontId="9"/>
  </si>
  <si>
    <t>六角穴付きﾎﾞﾙﾄ　 (M4×45)　2個</t>
    <rPh sb="20" eb="21">
      <t>コ</t>
    </rPh>
    <phoneticPr fontId="4"/>
  </si>
  <si>
    <t>FNT5</t>
    <phoneticPr fontId="9"/>
  </si>
  <si>
    <t>ﾌｸﾛﾅｯﾄ</t>
    <phoneticPr fontId="9"/>
  </si>
  <si>
    <t>日産ﾈｼﾞ</t>
    <rPh sb="0" eb="2">
      <t>ニッサン</t>
    </rPh>
    <phoneticPr fontId="9"/>
  </si>
  <si>
    <t>BCBFS4-6</t>
    <phoneticPr fontId="9"/>
  </si>
  <si>
    <t>フランジボタン</t>
    <phoneticPr fontId="9"/>
  </si>
  <si>
    <t>USLCN6</t>
    <phoneticPr fontId="9"/>
  </si>
  <si>
    <t>ﾜﾝﾀｯﾁﾂｷﾞﾃ(USLCN)</t>
    <phoneticPr fontId="9"/>
  </si>
  <si>
    <t>ASCB8-50</t>
    <phoneticPr fontId="9"/>
  </si>
  <si>
    <t>ﾛｯｶｸｱﾅﾂｷｾﾞﾝﾈｼﾞﾎﾞﾙ</t>
    <phoneticPr fontId="9"/>
  </si>
  <si>
    <t>ハンドﾊﾞﾙﾌﾞﾏﾆﾎｰﾙﾄﾞ組立</t>
    <phoneticPr fontId="9"/>
  </si>
  <si>
    <t>BMZARFL4-R2-G3-CR</t>
    <phoneticPr fontId="9"/>
  </si>
  <si>
    <t>ﾏﾆﾎｰﾙﾄﾞ(BMZARFL)</t>
    <phoneticPr fontId="9"/>
  </si>
  <si>
    <t>BVHV6-2-3-B</t>
    <phoneticPr fontId="9"/>
  </si>
  <si>
    <t>ﾊﾝﾄﾞﾊﾞﾙﾌﾞ (BVHV)</t>
    <phoneticPr fontId="9"/>
  </si>
  <si>
    <t>FNT8</t>
    <phoneticPr fontId="9"/>
  </si>
  <si>
    <t>MJELLS10-3-B</t>
    <phoneticPr fontId="9"/>
  </si>
  <si>
    <t>ﾜﾝﾀｯﾁﾂｷﾞﾃ(MJELLS)</t>
    <phoneticPr fontId="9"/>
  </si>
  <si>
    <t>AS-10D</t>
    <phoneticPr fontId="9"/>
  </si>
  <si>
    <t>SMC AS ｼﾘｰｽﾞ</t>
    <phoneticPr fontId="9"/>
  </si>
  <si>
    <t>真空ｲｼﾞｪｸﾀｰﾕﾆｯﾄ組図</t>
    <phoneticPr fontId="9"/>
  </si>
  <si>
    <t>SUNCO</t>
    <phoneticPr fontId="4"/>
  </si>
  <si>
    <t>CSH-SUS-M3-65</t>
    <phoneticPr fontId="9"/>
  </si>
  <si>
    <t>六角穴付きボルト ステンレス 表面処理なし 半ねじ</t>
    <phoneticPr fontId="9"/>
  </si>
  <si>
    <t>SKNTR3　</t>
    <phoneticPr fontId="9"/>
  </si>
  <si>
    <t>M3　ﾅｯﾄ</t>
    <phoneticPr fontId="9"/>
  </si>
  <si>
    <t xml:space="preserve">SPWF3 </t>
    <phoneticPr fontId="9"/>
  </si>
  <si>
    <t>ワッシャ:</t>
    <phoneticPr fontId="9"/>
  </si>
  <si>
    <t>MRB-140</t>
    <phoneticPr fontId="9"/>
  </si>
  <si>
    <t>ディンレール　　</t>
    <phoneticPr fontId="9"/>
  </si>
  <si>
    <t>MVBLK-MCR-4CU-ER92H</t>
    <phoneticPr fontId="9"/>
  </si>
  <si>
    <t>SETB0281-X23-2　ﾜｰｸ治具　位置決めﾌﾞﾛｯｸ</t>
    <phoneticPr fontId="9"/>
  </si>
  <si>
    <t>11日目</t>
    <rPh sb="2" eb="3">
      <t>ヒ</t>
    </rPh>
    <rPh sb="3" eb="4">
      <t>メ</t>
    </rPh>
    <phoneticPr fontId="4"/>
  </si>
  <si>
    <t>MVBLK-AMN-4CP-4GWNL</t>
    <phoneticPr fontId="9"/>
  </si>
  <si>
    <t>SETB0281-X29　ﾜｰ治具ﾍﾞｰｽ7</t>
    <phoneticPr fontId="9"/>
  </si>
  <si>
    <t>SBCB5-12</t>
    <phoneticPr fontId="9"/>
  </si>
  <si>
    <t>UWANSG160</t>
    <phoneticPr fontId="9"/>
  </si>
  <si>
    <t>ﾌﾟﾚｰﾄﾂｷﾏﾙﾎﾞｳﾄｯﾃ(UWA</t>
    <phoneticPr fontId="9"/>
  </si>
  <si>
    <t>MVSHM-3N03004-4CY-Z2TN1</t>
    <phoneticPr fontId="9"/>
  </si>
  <si>
    <r>
      <t>SETB0281-X32-</t>
    </r>
    <r>
      <rPr>
        <b/>
        <sz val="11"/>
        <color rgb="FFFF0000"/>
        <rFont val="游ゴシック"/>
        <family val="3"/>
        <charset val="128"/>
        <scheme val="minor"/>
      </rPr>
      <t>3</t>
    </r>
    <r>
      <rPr>
        <sz val="11"/>
        <color theme="1"/>
        <rFont val="游ゴシック"/>
        <family val="2"/>
        <charset val="128"/>
        <scheme val="minor"/>
      </rPr>
      <t>　ﾜｰｸ治具天面3ﾀｲﾌﾟ用　1</t>
    </r>
    <phoneticPr fontId="9"/>
  </si>
  <si>
    <t>SFB4-10</t>
    <phoneticPr fontId="9"/>
  </si>
  <si>
    <t>ﾛｯｶｸｱﾅﾂｷｻﾗﾎﾞﾙﾄ(SFB)</t>
    <phoneticPr fontId="9"/>
  </si>
  <si>
    <t>MVBLK-AMN-4CP-E9DZR</t>
    <phoneticPr fontId="9"/>
  </si>
  <si>
    <t>SETB0281-X34-1　ﾜｰｸ治具座繰り側　3ﾀｲﾌﾟ用　分離　1</t>
    <phoneticPr fontId="9"/>
  </si>
  <si>
    <t>SMC</t>
    <phoneticPr fontId="9"/>
  </si>
  <si>
    <t>KQ2L06-M5A</t>
    <phoneticPr fontId="9"/>
  </si>
  <si>
    <t>ﾘﾜﾝﾀｯﾁﾂｷﾞﾃKQ</t>
    <phoneticPr fontId="9"/>
  </si>
  <si>
    <t>SFPUATD6-P4.00-L8-B5.0-T1.0-H10.0</t>
    <phoneticPr fontId="9"/>
  </si>
  <si>
    <t>ｲﾁｷﾞﾒﾋﾟﾝ SFPUATD</t>
    <phoneticPr fontId="9"/>
  </si>
  <si>
    <t xml:space="preserve">XFPBGA6-P10-L8-B6-E1.5 </t>
    <phoneticPr fontId="9"/>
  </si>
  <si>
    <t>ｲﾁｷﾞﾒﾋﾟﾝ XFPBGA</t>
    <phoneticPr fontId="9"/>
  </si>
  <si>
    <t>MVBLK-AMN-4CP-K31MC</t>
    <phoneticPr fontId="9"/>
  </si>
  <si>
    <t>SETB0281-X35-1　ﾜｰｸ治具座繰り側　3ﾀｲﾌﾟ用　分離　2</t>
    <phoneticPr fontId="9"/>
  </si>
  <si>
    <t>E-ACM-43ST-W</t>
    <phoneticPr fontId="9"/>
  </si>
  <si>
    <t>結束バンド固定具（サドル型・ビス止めタイプ）【100個入り】</t>
    <phoneticPr fontId="9"/>
  </si>
  <si>
    <t>USEBL6</t>
    <phoneticPr fontId="9"/>
  </si>
  <si>
    <t>ワンタッチ継手　ユニオンエルボ</t>
    <phoneticPr fontId="9"/>
  </si>
  <si>
    <t>KQ2U06-00A</t>
    <phoneticPr fontId="9"/>
  </si>
  <si>
    <t>ワンタッチ管継手 KQ2シリーズ ユニオンワイ KQ2U</t>
    <phoneticPr fontId="9"/>
  </si>
  <si>
    <t>KQ2T06-00A</t>
    <phoneticPr fontId="9"/>
  </si>
  <si>
    <t>ワンタッチ管継手 KQ2シリーズ チーズ KQ2T</t>
    <phoneticPr fontId="9"/>
  </si>
  <si>
    <t>KQ2TW06-00A</t>
    <phoneticPr fontId="9"/>
  </si>
  <si>
    <t>ワンタッチ管継手 KQ2シリーズ クロス KQ2TW</t>
    <phoneticPr fontId="9"/>
  </si>
  <si>
    <t>USNA-NR-A279-B60-T2-P271-R52</t>
    <phoneticPr fontId="9"/>
  </si>
  <si>
    <t>ゴムﾊﾟｯｷﾝ</t>
    <phoneticPr fontId="9"/>
  </si>
  <si>
    <t>SETB0281-X34-1、SETB0281-X35-1</t>
    <phoneticPr fontId="9"/>
  </si>
  <si>
    <t>USNA-NR-A262-B60-T2-P255-R52</t>
    <phoneticPr fontId="9"/>
  </si>
  <si>
    <t>SETB0281-X34-1</t>
    <phoneticPr fontId="9"/>
  </si>
  <si>
    <t>USNA-NR-A334-B60-T2-P327-R52</t>
    <phoneticPr fontId="9"/>
  </si>
  <si>
    <t>USNA-NR-A109-B60-T2-P101-R52</t>
    <phoneticPr fontId="9"/>
  </si>
  <si>
    <t>USNA-NR-A165-B60-T2-P157-R52</t>
    <phoneticPr fontId="9"/>
  </si>
  <si>
    <t>USNA-NR-A313-B60-T2-P306-R52</t>
    <phoneticPr fontId="9"/>
  </si>
  <si>
    <t>SETB0281-X35-1</t>
    <phoneticPr fontId="9"/>
  </si>
  <si>
    <t>USNA-NR-A398-B60-T2-P390-R52</t>
    <phoneticPr fontId="9"/>
  </si>
  <si>
    <t>USNA-NR-A63-B60-T2-P55-R52</t>
    <phoneticPr fontId="9"/>
  </si>
  <si>
    <t>USNA-NR-A169-B60-T2-P161-R52</t>
    <phoneticPr fontId="9"/>
  </si>
  <si>
    <t>I/Oｹｰﾌﾞﾙ</t>
    <phoneticPr fontId="4"/>
  </si>
  <si>
    <t>NO.226569-6</t>
    <phoneticPr fontId="9"/>
  </si>
  <si>
    <t>PDDJ-PS-JS-37-3</t>
    <phoneticPr fontId="4"/>
  </si>
  <si>
    <t>Dsubコネクタハーネス配電BOXとﾛﾎﾞｯﾄ　D-Sub(L=3m）</t>
    <rPh sb="12" eb="14">
      <t>ハイデン</t>
    </rPh>
    <phoneticPr fontId="4"/>
  </si>
  <si>
    <t>PDDU-PT-MS-9-3</t>
    <phoneticPr fontId="4"/>
  </si>
  <si>
    <t>Dsub9　オス　コネクタハーネス　#4-40ショートねじ</t>
    <phoneticPr fontId="4"/>
  </si>
  <si>
    <t>1日目</t>
    <rPh sb="1" eb="3">
      <t>ヒメ</t>
    </rPh>
    <phoneticPr fontId="4"/>
  </si>
  <si>
    <t>NO.226569-7</t>
    <phoneticPr fontId="9"/>
  </si>
  <si>
    <t>MWS-DS37A-HT37</t>
    <phoneticPr fontId="4"/>
  </si>
  <si>
    <t>MWSシリーズ（バネアップ）,DINレール取付、ネジ取付両対応</t>
    <phoneticPr fontId="4"/>
  </si>
  <si>
    <t>MWS-B3102</t>
    <phoneticPr fontId="4"/>
  </si>
  <si>
    <t>コモン端子台　Pコモン、Nコモン分割</t>
    <phoneticPr fontId="4"/>
  </si>
  <si>
    <t xml:space="preserve">ULJP-C-ULJPSS-5 </t>
    <phoneticPr fontId="4"/>
  </si>
  <si>
    <t>ACコード 固定長</t>
    <phoneticPr fontId="4"/>
  </si>
  <si>
    <t>MRB-270</t>
    <phoneticPr fontId="4"/>
  </si>
  <si>
    <t>DINレール</t>
    <phoneticPr fontId="4"/>
  </si>
  <si>
    <t>配電ＢＯＸ</t>
    <rPh sb="0" eb="2">
      <t>ハイデン</t>
    </rPh>
    <phoneticPr fontId="4"/>
  </si>
  <si>
    <t>BDR-342</t>
    <phoneticPr fontId="4"/>
  </si>
  <si>
    <t>配線ダクト（側片折り取り可能）　1本　　カッチンダクト</t>
    <rPh sb="17" eb="18">
      <t>ホン</t>
    </rPh>
    <phoneticPr fontId="4"/>
  </si>
  <si>
    <t>BDR-362</t>
    <phoneticPr fontId="4"/>
  </si>
  <si>
    <t>S8V-NFS206</t>
    <phoneticPr fontId="4"/>
  </si>
  <si>
    <t>ノイズフィルタ, 単相交流/直流, 定格電圧 AC/DC250V, 定格電流 6A</t>
    <phoneticPr fontId="4"/>
  </si>
  <si>
    <t>配電BOX に固定</t>
    <rPh sb="7" eb="9">
      <t>コテイ</t>
    </rPh>
    <phoneticPr fontId="4"/>
  </si>
  <si>
    <t>三沢電線</t>
    <rPh sb="0" eb="2">
      <t>ミサワ</t>
    </rPh>
    <rPh sb="2" eb="4">
      <t>デンセン</t>
    </rPh>
    <phoneticPr fontId="4"/>
  </si>
  <si>
    <t>UL1007-20AWG-BE-10</t>
    <phoneticPr fontId="4"/>
  </si>
  <si>
    <t>単芯電線　　0.5　AGW20　青色</t>
    <rPh sb="0" eb="1">
      <t>タン</t>
    </rPh>
    <rPh sb="1" eb="2">
      <t>シン</t>
    </rPh>
    <rPh sb="2" eb="4">
      <t>デンセン</t>
    </rPh>
    <rPh sb="16" eb="17">
      <t>アオ</t>
    </rPh>
    <rPh sb="17" eb="18">
      <t>イロ</t>
    </rPh>
    <phoneticPr fontId="4"/>
  </si>
  <si>
    <t>UL1007-18AWG-R-10</t>
    <phoneticPr fontId="4"/>
  </si>
  <si>
    <t>単芯電線　　0.75　AGW18　赤色</t>
    <rPh sb="0" eb="1">
      <t>タン</t>
    </rPh>
    <rPh sb="1" eb="2">
      <t>シン</t>
    </rPh>
    <rPh sb="2" eb="4">
      <t>デンセン</t>
    </rPh>
    <rPh sb="17" eb="19">
      <t>アカイロ</t>
    </rPh>
    <phoneticPr fontId="4"/>
  </si>
  <si>
    <t>UL1007-18AWG-BK-10</t>
    <phoneticPr fontId="4"/>
  </si>
  <si>
    <t>単芯電線　　0.75　AGW18　黒色</t>
    <rPh sb="0" eb="1">
      <t>タン</t>
    </rPh>
    <rPh sb="1" eb="2">
      <t>シン</t>
    </rPh>
    <rPh sb="2" eb="4">
      <t>デンセン</t>
    </rPh>
    <rPh sb="17" eb="19">
      <t>コクショク</t>
    </rPh>
    <phoneticPr fontId="4"/>
  </si>
  <si>
    <t>UL1007-18AWG-Y-10</t>
    <phoneticPr fontId="4"/>
  </si>
  <si>
    <t>単芯電線　　0.75　AGW18　黄色</t>
    <rPh sb="0" eb="1">
      <t>タン</t>
    </rPh>
    <rPh sb="1" eb="2">
      <t>シン</t>
    </rPh>
    <rPh sb="2" eb="4">
      <t>デンセン</t>
    </rPh>
    <rPh sb="17" eb="19">
      <t>キイロ</t>
    </rPh>
    <phoneticPr fontId="4"/>
  </si>
  <si>
    <t>UL1007-18AWG-GN-10</t>
    <phoneticPr fontId="4"/>
  </si>
  <si>
    <t>単芯電線　　0.75　AGW18　緑色</t>
    <rPh sb="0" eb="1">
      <t>タン</t>
    </rPh>
    <rPh sb="1" eb="2">
      <t>シン</t>
    </rPh>
    <rPh sb="2" eb="4">
      <t>デンセン</t>
    </rPh>
    <rPh sb="17" eb="19">
      <t>ミドリイロ</t>
    </rPh>
    <phoneticPr fontId="4"/>
  </si>
  <si>
    <t>UL1007-16AWG-Y-10</t>
    <phoneticPr fontId="4"/>
  </si>
  <si>
    <t>単芯電線　　1.25　AGW16　黄色</t>
    <rPh sb="0" eb="1">
      <t>タン</t>
    </rPh>
    <rPh sb="1" eb="2">
      <t>シン</t>
    </rPh>
    <rPh sb="2" eb="4">
      <t>デンセン</t>
    </rPh>
    <rPh sb="17" eb="19">
      <t>キイロ</t>
    </rPh>
    <phoneticPr fontId="4"/>
  </si>
  <si>
    <t>UL1007-16AWG-GN-10</t>
    <phoneticPr fontId="4"/>
  </si>
  <si>
    <t>単芯電線　　1.25　AGW16　緑色</t>
    <rPh sb="0" eb="1">
      <t>タン</t>
    </rPh>
    <rPh sb="1" eb="2">
      <t>シン</t>
    </rPh>
    <rPh sb="2" eb="4">
      <t>デンセン</t>
    </rPh>
    <rPh sb="17" eb="19">
      <t>ミドリイロ</t>
    </rPh>
    <phoneticPr fontId="4"/>
  </si>
  <si>
    <t>A8001</t>
    <phoneticPr fontId="4"/>
  </si>
  <si>
    <t>汎用3芯OAタップ 6ヶ口</t>
    <phoneticPr fontId="4"/>
  </si>
  <si>
    <t>ST30RSB-23AWG-3-40</t>
    <phoneticPr fontId="4"/>
  </si>
  <si>
    <t>ST30R 【大電×ミスミ】極細高耐久ロボットケーブル（シールド無・有）</t>
    <phoneticPr fontId="4"/>
  </si>
  <si>
    <t>SS300R-24-2-20</t>
    <phoneticPr fontId="9"/>
  </si>
  <si>
    <t>SS300R　UL規格　小径　　引き出し部ﾏｸﾞﾈｯﾄｾﾝｻｰ部接続、ｼﾘﾝﾀﾞｿﾚﾉｲﾄﾞﾊﾞﾙﾌ</t>
    <rPh sb="16" eb="17">
      <t>ヒ</t>
    </rPh>
    <rPh sb="18" eb="19">
      <t>ダ</t>
    </rPh>
    <rPh sb="20" eb="21">
      <t>ブ</t>
    </rPh>
    <rPh sb="31" eb="32">
      <t>ブ</t>
    </rPh>
    <rPh sb="32" eb="34">
      <t>セツゾク</t>
    </rPh>
    <phoneticPr fontId="9"/>
  </si>
  <si>
    <t>SS300R-22-2-10</t>
    <phoneticPr fontId="9"/>
  </si>
  <si>
    <t>SS300R　UL規格　小径　UV照射電源用</t>
    <rPh sb="15" eb="19">
      <t>ナヒショウシャ</t>
    </rPh>
    <rPh sb="19" eb="21">
      <t>デンゲン</t>
    </rPh>
    <rPh sb="21" eb="22">
      <t>ヨウ</t>
    </rPh>
    <phoneticPr fontId="9"/>
  </si>
  <si>
    <t>3日間</t>
    <rPh sb="1" eb="2">
      <t>ヒ</t>
    </rPh>
    <rPh sb="2" eb="3">
      <t>カン</t>
    </rPh>
    <phoneticPr fontId="4"/>
  </si>
  <si>
    <t>RSAU-PS-590-400-300-K-WB2512010240</t>
    <phoneticPr fontId="4"/>
  </si>
  <si>
    <t>Web設計ボックス</t>
    <rPh sb="3" eb="5">
      <t>セッケイ</t>
    </rPh>
    <phoneticPr fontId="4"/>
  </si>
  <si>
    <t>タキゲン製造</t>
    <rPh sb="4" eb="6">
      <t>セイゾウ</t>
    </rPh>
    <phoneticPr fontId="4"/>
  </si>
  <si>
    <t>C-30-SG-30X90A-EP-UL</t>
    <phoneticPr fontId="4"/>
  </si>
  <si>
    <t>グロメット　　2個</t>
    <rPh sb="8" eb="9">
      <t>コ</t>
    </rPh>
    <phoneticPr fontId="4"/>
  </si>
  <si>
    <r>
      <t>配電ＢＯＸ　</t>
    </r>
    <r>
      <rPr>
        <sz val="11"/>
        <color indexed="10"/>
        <rFont val="ＭＳ Ｐゴシック"/>
        <family val="3"/>
        <charset val="128"/>
      </rPr>
      <t>　</t>
    </r>
    <rPh sb="0" eb="2">
      <t>ハイデン</t>
    </rPh>
    <phoneticPr fontId="4"/>
  </si>
  <si>
    <t>AYSK15-10</t>
    <phoneticPr fontId="4"/>
  </si>
  <si>
    <t>ゴム足</t>
    <rPh sb="2" eb="3">
      <t>アシ</t>
    </rPh>
    <phoneticPr fontId="4"/>
  </si>
  <si>
    <t>SCB6-15</t>
    <phoneticPr fontId="9"/>
  </si>
  <si>
    <t>六角穴付ボルト　　6本 +2</t>
    <rPh sb="10" eb="11">
      <t>ホン</t>
    </rPh>
    <phoneticPr fontId="4"/>
  </si>
  <si>
    <t>FWSA-D12-V6.5-T9.8</t>
    <phoneticPr fontId="9"/>
  </si>
  <si>
    <t>金属ワッシャ　</t>
    <phoneticPr fontId="9"/>
  </si>
  <si>
    <t>MKS9L-10P</t>
    <phoneticPr fontId="4"/>
  </si>
  <si>
    <t>MKBシリーズ　止め金具【10個入り】</t>
    <phoneticPr fontId="4"/>
  </si>
  <si>
    <t>ﾜｺﾞ</t>
    <phoneticPr fontId="4"/>
  </si>
  <si>
    <t>2002-1301</t>
    <phoneticPr fontId="4"/>
  </si>
  <si>
    <t>DINレール用中継端子台 2002シリーズ　ｸﾞﾚｰ色　　6個</t>
    <rPh sb="26" eb="27">
      <t>ショク</t>
    </rPh>
    <rPh sb="30" eb="31">
      <t>コ</t>
    </rPh>
    <phoneticPr fontId="4"/>
  </si>
  <si>
    <t>2002-1307</t>
    <phoneticPr fontId="4"/>
  </si>
  <si>
    <t>DINレール用中継端子台 2002シリーズ　ｱｰｽ用ｸﾞﾘｰﾝ色　3個</t>
    <rPh sb="25" eb="26">
      <t>ヨウ</t>
    </rPh>
    <rPh sb="31" eb="32">
      <t>イロ</t>
    </rPh>
    <rPh sb="34" eb="35">
      <t>コ</t>
    </rPh>
    <phoneticPr fontId="4"/>
  </si>
  <si>
    <t>2002-404</t>
    <phoneticPr fontId="4"/>
  </si>
  <si>
    <t>中継用端子台 差込型ジャンパ（絶縁） 2002シリーズ用　3個</t>
    <rPh sb="30" eb="31">
      <t>コ</t>
    </rPh>
    <phoneticPr fontId="4"/>
  </si>
  <si>
    <t>2002-1391</t>
    <phoneticPr fontId="4"/>
  </si>
  <si>
    <t>中継用端子台用エンドプレート　　4個</t>
    <rPh sb="17" eb="18">
      <t>コ</t>
    </rPh>
    <phoneticPr fontId="4"/>
  </si>
  <si>
    <t>EBS-32FB-15A</t>
    <phoneticPr fontId="4"/>
  </si>
  <si>
    <t>漏電ブレーカ</t>
    <rPh sb="0" eb="2">
      <t>ロウデン</t>
    </rPh>
    <phoneticPr fontId="4"/>
  </si>
  <si>
    <t>TBS-22</t>
    <phoneticPr fontId="4"/>
  </si>
  <si>
    <r>
      <t>端子カバー　</t>
    </r>
    <r>
      <rPr>
        <b/>
        <sz val="11"/>
        <rFont val="ＭＳ Ｐゴシック"/>
        <family val="3"/>
        <charset val="128"/>
      </rPr>
      <t>　</t>
    </r>
    <phoneticPr fontId="4"/>
  </si>
  <si>
    <t>配電ＢＯＸ　</t>
    <rPh sb="0" eb="2">
      <t>ハイデン</t>
    </rPh>
    <phoneticPr fontId="4"/>
  </si>
  <si>
    <t>ﾌｴﾆｯｸｽ・ｺﾝﾀｸﾄ</t>
    <phoneticPr fontId="4"/>
  </si>
  <si>
    <t>AI0.5-8WH</t>
    <phoneticPr fontId="4"/>
  </si>
  <si>
    <t>圧着端子　　絶縁付圧着端子 専用棒端子　　1個</t>
    <phoneticPr fontId="4"/>
  </si>
  <si>
    <t>AGW20   0.5sq</t>
    <phoneticPr fontId="4"/>
  </si>
  <si>
    <t>AI1.5-8BK</t>
    <phoneticPr fontId="4"/>
  </si>
  <si>
    <t>AGW16   1.5sq</t>
    <phoneticPr fontId="4"/>
  </si>
  <si>
    <t>AI0.75-10GY</t>
    <phoneticPr fontId="4"/>
  </si>
  <si>
    <t>AGW18   0.75sq</t>
    <phoneticPr fontId="4"/>
  </si>
  <si>
    <t>37303-2165-000FL-8P</t>
    <phoneticPr fontId="4"/>
  </si>
  <si>
    <t>e-CON　ソケットコネクタ　　3端子　　　青色</t>
    <rPh sb="22" eb="23">
      <t>アオ</t>
    </rPh>
    <rPh sb="23" eb="24">
      <t>イロ</t>
    </rPh>
    <phoneticPr fontId="4"/>
  </si>
  <si>
    <t>37103-2165-000FL-8P</t>
    <phoneticPr fontId="4"/>
  </si>
  <si>
    <t>e-CON　ソケットコネクタ　　3端子　　　青色</t>
    <phoneticPr fontId="4"/>
  </si>
  <si>
    <t>37304-2165-000FL-8P</t>
    <phoneticPr fontId="4"/>
  </si>
  <si>
    <t>e-CON　ソケットコネクタ　　4端子　　　青色</t>
    <phoneticPr fontId="4"/>
  </si>
  <si>
    <t>37104-2165-000FL-8P</t>
    <phoneticPr fontId="4"/>
  </si>
  <si>
    <t>SS300R-22-6-6</t>
    <phoneticPr fontId="9"/>
  </si>
  <si>
    <t>SS300R　UL規格　小径 6本　TYPE　 UV照射接続用</t>
    <rPh sb="16" eb="17">
      <t>ホン</t>
    </rPh>
    <rPh sb="24" eb="28">
      <t>ナヒショウシャ</t>
    </rPh>
    <rPh sb="28" eb="30">
      <t>セツゾク</t>
    </rPh>
    <rPh sb="30" eb="31">
      <t>ヨウ</t>
    </rPh>
    <phoneticPr fontId="9"/>
  </si>
  <si>
    <t>SS300R-22-8-6</t>
    <phoneticPr fontId="9"/>
  </si>
  <si>
    <t>SS300R　UL規格　小径 8本　TYPE　　ﾊﾟﾄﾗﾝﾌﾟ用</t>
    <rPh sb="31" eb="32">
      <t>ヨウ</t>
    </rPh>
    <phoneticPr fontId="9"/>
  </si>
  <si>
    <t>ｵﾑﾛﾝ</t>
    <phoneticPr fontId="9"/>
  </si>
  <si>
    <t>MY2N-D2 DC24</t>
    <phoneticPr fontId="9"/>
  </si>
  <si>
    <t>MY ミニパワーリレー</t>
    <phoneticPr fontId="9"/>
  </si>
  <si>
    <t>PYFZ-08</t>
    <phoneticPr fontId="9"/>
  </si>
  <si>
    <t>表面接続角型ソケット</t>
    <phoneticPr fontId="9"/>
  </si>
  <si>
    <t>PYC-E1</t>
    <phoneticPr fontId="9"/>
  </si>
  <si>
    <t xml:space="preserve">リレー用共用オプション品 </t>
    <phoneticPr fontId="9"/>
  </si>
  <si>
    <t>三菱電機</t>
    <rPh sb="0" eb="2">
      <t>ミツビシ</t>
    </rPh>
    <rPh sb="2" eb="4">
      <t>デンキ</t>
    </rPh>
    <phoneticPr fontId="9"/>
  </si>
  <si>
    <t>SD-Q11 DC24V 1A</t>
    <phoneticPr fontId="9"/>
  </si>
  <si>
    <t>高感度コンタクタ 電磁接触器 SD-Q/QRシリーズ</t>
    <phoneticPr fontId="9"/>
  </si>
  <si>
    <t>G2RV-ST500 DC24</t>
    <phoneticPr fontId="9"/>
  </si>
  <si>
    <t>スリムI/Oリレー G2RV-ST</t>
    <phoneticPr fontId="9"/>
  </si>
  <si>
    <t>ｵﾘｴﾝﾀﾙﾓｰﾀｰ</t>
    <phoneticPr fontId="9"/>
  </si>
  <si>
    <t>T-MU925S-11-GP</t>
    <phoneticPr fontId="9"/>
  </si>
  <si>
    <t>AC小型プロペラファン MUシリーズ　　単相100V</t>
    <rPh sb="20" eb="22">
      <t>タンソウ</t>
    </rPh>
    <phoneticPr fontId="9"/>
  </si>
  <si>
    <t>https://www.monotaro.com/p/0686/8967/?t.q=T-MU925S-11-GP</t>
    <phoneticPr fontId="9"/>
  </si>
  <si>
    <t>9日目</t>
    <rPh sb="1" eb="3">
      <t>ヒメ</t>
    </rPh>
    <phoneticPr fontId="4"/>
  </si>
  <si>
    <t>FL9</t>
    <phoneticPr fontId="9"/>
  </si>
  <si>
    <t>ファンモーターオプション フィルター</t>
    <phoneticPr fontId="9"/>
  </si>
  <si>
    <t>https://www.monotaro.com/p/3509/5033/?t.q=fl-9</t>
    <phoneticPr fontId="9"/>
  </si>
  <si>
    <t>FG9D</t>
    <phoneticPr fontId="9"/>
  </si>
  <si>
    <t>フィンガーガード</t>
    <phoneticPr fontId="9"/>
  </si>
  <si>
    <t>6日目</t>
    <rPh sb="1" eb="3">
      <t>ヒメ</t>
    </rPh>
    <phoneticPr fontId="4"/>
  </si>
  <si>
    <t>CP30FM-2P003</t>
    <phoneticPr fontId="4"/>
  </si>
  <si>
    <t>サーキットプロテクター　 3A</t>
    <phoneticPr fontId="4"/>
  </si>
  <si>
    <t>配電BOX に固定　　AC小型プロペラファン用</t>
    <rPh sb="7" eb="9">
      <t>コテイ</t>
    </rPh>
    <rPh sb="22" eb="23">
      <t>ヨウ</t>
    </rPh>
    <phoneticPr fontId="4"/>
  </si>
  <si>
    <t>ｵﾑﾛﾝ</t>
    <phoneticPr fontId="4"/>
  </si>
  <si>
    <t>G7SA-2A2B DC24</t>
    <phoneticPr fontId="4"/>
  </si>
  <si>
    <t>RF1V形強制ガイド式リレー</t>
    <phoneticPr fontId="4"/>
  </si>
  <si>
    <t>P7SA-10F-ND DC24</t>
    <phoneticPr fontId="4"/>
  </si>
  <si>
    <t>ワンタッチ Sソケット表面配線形</t>
    <phoneticPr fontId="4"/>
  </si>
  <si>
    <t>2日目</t>
    <rPh sb="1" eb="3">
      <t>ヒメ</t>
    </rPh>
    <phoneticPr fontId="4"/>
  </si>
  <si>
    <t>オーナンバ</t>
    <phoneticPr fontId="4"/>
  </si>
  <si>
    <t>VCTF-1.25SQ-3-2</t>
    <phoneticPr fontId="4"/>
  </si>
  <si>
    <t>ビニルキャブタイヤ丸形コード VCTFシリーズ</t>
    <phoneticPr fontId="4"/>
  </si>
  <si>
    <t>ﾊｲﾄｾﾝｻｰユニット用</t>
    <rPh sb="11" eb="12">
      <t>ヨウ</t>
    </rPh>
    <phoneticPr fontId="9"/>
  </si>
  <si>
    <t>AB24AA7679</t>
    <phoneticPr fontId="9"/>
  </si>
  <si>
    <t>MRB-80</t>
    <phoneticPr fontId="4"/>
  </si>
  <si>
    <t>後入れバネナット</t>
    <phoneticPr fontId="4"/>
  </si>
  <si>
    <t>C06-09F-09F-915</t>
    <phoneticPr fontId="9"/>
  </si>
  <si>
    <t>モールド Dsub9芯⇔Dsub9芯 ストレートタイプ</t>
    <phoneticPr fontId="9"/>
  </si>
  <si>
    <t>安全ｶﾊﾞｰ</t>
    <rPh sb="0" eb="2">
      <t>アンゼン</t>
    </rPh>
    <phoneticPr fontId="4"/>
  </si>
  <si>
    <t>NO.226569-8</t>
    <phoneticPr fontId="9"/>
  </si>
  <si>
    <t>ACA8H-638-548-5-F308-G263-N6</t>
    <phoneticPr fontId="4"/>
  </si>
  <si>
    <t>アクリルプレート　、透明</t>
    <phoneticPr fontId="9"/>
  </si>
  <si>
    <t xml:space="preserve">天井 </t>
    <phoneticPr fontId="9"/>
  </si>
  <si>
    <t>HCBM5-10　</t>
    <phoneticPr fontId="4"/>
  </si>
  <si>
    <t>十字穴付トラス小ねじ</t>
    <phoneticPr fontId="4"/>
  </si>
  <si>
    <t>HCBM5-15</t>
    <phoneticPr fontId="4"/>
  </si>
  <si>
    <t>ACA8H-638-558-5-F308-G268-N6</t>
    <phoneticPr fontId="9"/>
  </si>
  <si>
    <t>ACDA6H-459-418-5-F218.5-G396-N6</t>
    <phoneticPr fontId="9"/>
  </si>
  <si>
    <r>
      <t>アクリルプレート　、透明オレンジ</t>
    </r>
    <r>
      <rPr>
        <sz val="11"/>
        <rFont val="游ゴシック"/>
        <family val="3"/>
        <charset val="128"/>
        <scheme val="minor"/>
      </rPr>
      <t>色</t>
    </r>
    <r>
      <rPr>
        <sz val="11"/>
        <color theme="1"/>
        <rFont val="游ゴシック"/>
        <family val="2"/>
        <charset val="128"/>
        <scheme val="minor"/>
      </rPr>
      <t xml:space="preserve"> 左側奥側下段</t>
    </r>
    <rPh sb="10" eb="12">
      <t>トウメイ</t>
    </rPh>
    <rPh sb="18" eb="19">
      <t>ヒダリ</t>
    </rPh>
    <rPh sb="19" eb="20">
      <t>ガワ</t>
    </rPh>
    <rPh sb="20" eb="21">
      <t>オク</t>
    </rPh>
    <rPh sb="21" eb="22">
      <t>ガワ</t>
    </rPh>
    <rPh sb="22" eb="23">
      <t>シタ</t>
    </rPh>
    <rPh sb="23" eb="24">
      <t>ダン</t>
    </rPh>
    <phoneticPr fontId="9"/>
  </si>
  <si>
    <t xml:space="preserve"> </t>
    <phoneticPr fontId="9"/>
  </si>
  <si>
    <t>ACDA6H-498-418-5-F238-G396-N6</t>
    <phoneticPr fontId="9"/>
  </si>
  <si>
    <t>アクリルプレート　、透明オレンジ 左側奥側上段</t>
    <rPh sb="17" eb="18">
      <t>ヒダリ</t>
    </rPh>
    <rPh sb="18" eb="19">
      <t>ガワ</t>
    </rPh>
    <rPh sb="19" eb="20">
      <t>オク</t>
    </rPh>
    <rPh sb="20" eb="21">
      <t>ガワ</t>
    </rPh>
    <rPh sb="21" eb="22">
      <t>ウエ</t>
    </rPh>
    <rPh sb="22" eb="23">
      <t>ダン</t>
    </rPh>
    <phoneticPr fontId="9"/>
  </si>
  <si>
    <t>ACDA42W8-803-459-5-C11-D11-N6</t>
    <phoneticPr fontId="9"/>
  </si>
  <si>
    <t>アクリルプレート　、透明オレンジ 左側手前下段</t>
    <rPh sb="17" eb="18">
      <t>ヒダリ</t>
    </rPh>
    <rPh sb="18" eb="19">
      <t>ガワ</t>
    </rPh>
    <rPh sb="19" eb="21">
      <t>テマエ</t>
    </rPh>
    <rPh sb="21" eb="22">
      <t>シタ</t>
    </rPh>
    <rPh sb="22" eb="23">
      <t>ダン</t>
    </rPh>
    <phoneticPr fontId="9"/>
  </si>
  <si>
    <t>ACDA42W8-803-498-5-C11-D11-N6</t>
    <phoneticPr fontId="9"/>
  </si>
  <si>
    <t>アクリルプレート　、透明オレンジ 左側手前上段</t>
    <rPh sb="17" eb="18">
      <t>ヒダリ</t>
    </rPh>
    <rPh sb="18" eb="19">
      <t>ガワ</t>
    </rPh>
    <rPh sb="19" eb="21">
      <t>テマエ</t>
    </rPh>
    <rPh sb="21" eb="22">
      <t>ウエ</t>
    </rPh>
    <rPh sb="22" eb="23">
      <t>ダン</t>
    </rPh>
    <phoneticPr fontId="9"/>
  </si>
  <si>
    <t>ACDA42W8-878-459-5-C11-D11-N6</t>
    <phoneticPr fontId="9"/>
  </si>
  <si>
    <t>アクリルプレート　、透明オレンジ 右側下段　2枚</t>
    <rPh sb="17" eb="19">
      <t>ミギガワ</t>
    </rPh>
    <rPh sb="19" eb="21">
      <t>ゲダン</t>
    </rPh>
    <rPh sb="23" eb="24">
      <t>マイ</t>
    </rPh>
    <phoneticPr fontId="9"/>
  </si>
  <si>
    <t>ACDA42W8-878-498-5-C11-D11-N6</t>
    <phoneticPr fontId="9"/>
  </si>
  <si>
    <t>アクリルプレート　、透明オレンジ 右側上段　2枚</t>
    <rPh sb="17" eb="19">
      <t>ミギガワ</t>
    </rPh>
    <rPh sb="19" eb="21">
      <t>ジョウダン</t>
    </rPh>
    <rPh sb="23" eb="24">
      <t>マイ</t>
    </rPh>
    <phoneticPr fontId="9"/>
  </si>
  <si>
    <t>ACDA42W8-1003-498-5-C11-D11-N6</t>
    <phoneticPr fontId="9"/>
  </si>
  <si>
    <t>アクリルプレート　、透明オレンジ 裏側上段　2枚</t>
    <rPh sb="17" eb="19">
      <t>ウラガワ</t>
    </rPh>
    <rPh sb="19" eb="21">
      <t>ジョウダン</t>
    </rPh>
    <rPh sb="23" eb="24">
      <t>マイ</t>
    </rPh>
    <phoneticPr fontId="9"/>
  </si>
  <si>
    <t>HBLTD6-C-SSP</t>
    <phoneticPr fontId="9"/>
  </si>
  <si>
    <t>ｱﾙﾐﾌﾞﾗｹｯﾄｻﾞｲ</t>
    <phoneticPr fontId="9"/>
  </si>
  <si>
    <t>HCBR6</t>
    <phoneticPr fontId="4"/>
  </si>
  <si>
    <t>パネルサポートブラケット　樹脂タイプ</t>
    <phoneticPr fontId="4"/>
  </si>
  <si>
    <t>HFCN6PACK-S</t>
    <phoneticPr fontId="4"/>
  </si>
  <si>
    <t>ケーブルクランプひし形タイプ</t>
    <phoneticPr fontId="4"/>
  </si>
  <si>
    <t>HFS6-3030-290</t>
    <phoneticPr fontId="4"/>
  </si>
  <si>
    <t>HFS6-3030-420</t>
    <phoneticPr fontId="4"/>
  </si>
  <si>
    <t>HFS6-3030-461</t>
    <phoneticPr fontId="4"/>
  </si>
  <si>
    <t>HFS6-3030-491</t>
    <phoneticPr fontId="4"/>
  </si>
  <si>
    <t>HFS6-3030-500</t>
    <phoneticPr fontId="4"/>
  </si>
  <si>
    <t>HFS6-3030-805</t>
    <phoneticPr fontId="4"/>
  </si>
  <si>
    <t>HFS6-3030-991-LDH-RDH</t>
    <phoneticPr fontId="9"/>
  </si>
  <si>
    <t>HFS6-3030-991</t>
    <phoneticPr fontId="9"/>
  </si>
  <si>
    <t>HFS6-3030-1051-LCV-RCV</t>
    <phoneticPr fontId="9"/>
  </si>
  <si>
    <t>HFS6-3030-1051</t>
    <phoneticPr fontId="9"/>
  </si>
  <si>
    <t>HFS6-3030-1790-Z6-XA220-XB560-XC900-XD1240-XE1580</t>
    <phoneticPr fontId="9"/>
  </si>
  <si>
    <t>HFS6-3030-1790</t>
    <phoneticPr fontId="9"/>
  </si>
  <si>
    <t>HFS6-3030-2040-X8-AV305-LDH-RDH</t>
    <phoneticPr fontId="9"/>
  </si>
  <si>
    <t>HFS6-3030-2040-AV305-X8-LDH-RDH</t>
    <phoneticPr fontId="9"/>
  </si>
  <si>
    <t>HFS6-3030-2040</t>
    <phoneticPr fontId="9"/>
  </si>
  <si>
    <t>HFS6-3060-550</t>
    <phoneticPr fontId="9"/>
  </si>
  <si>
    <t>アルミフレーム　６シリーズ　正方形　３０×6０ｍｍ　１列溝　４面溝</t>
    <phoneticPr fontId="4"/>
  </si>
  <si>
    <t>HFS6-3060-560</t>
    <phoneticPr fontId="9"/>
  </si>
  <si>
    <t>HFS6-3060-2040</t>
    <phoneticPr fontId="9"/>
  </si>
  <si>
    <t>HMEN6-6</t>
    <phoneticPr fontId="9"/>
  </si>
  <si>
    <t>ﾏｸﾞﾈｯﾄｷｬｯﾁｬ</t>
    <phoneticPr fontId="9"/>
  </si>
  <si>
    <t>HNTP6-6</t>
    <phoneticPr fontId="9"/>
  </si>
  <si>
    <t>上下架台固定用</t>
    <rPh sb="0" eb="2">
      <t>ジョウゲ</t>
    </rPh>
    <rPh sb="2" eb="4">
      <t>カダイ</t>
    </rPh>
    <rPh sb="4" eb="6">
      <t>コテイ</t>
    </rPh>
    <rPh sb="6" eb="7">
      <t>ヨウ</t>
    </rPh>
    <phoneticPr fontId="4"/>
  </si>
  <si>
    <t>HSJS6</t>
    <phoneticPr fontId="4"/>
  </si>
  <si>
    <t>６シリーズ（溝幅８ｍｍ）ブラインドジョイント部品　シングルジョイントキット</t>
    <phoneticPr fontId="4"/>
  </si>
  <si>
    <t>ACDA42W8-925-437-5-C11-D11-N6</t>
    <phoneticPr fontId="4"/>
  </si>
  <si>
    <t>アクリルプレート　、透明</t>
    <rPh sb="10" eb="12">
      <t>トウメイ</t>
    </rPh>
    <phoneticPr fontId="4"/>
  </si>
  <si>
    <t>右側観音扉</t>
    <rPh sb="0" eb="1">
      <t>ミギ</t>
    </rPh>
    <rPh sb="1" eb="2">
      <t>ガワ</t>
    </rPh>
    <rPh sb="2" eb="5">
      <t>カンノントビラ</t>
    </rPh>
    <phoneticPr fontId="4"/>
  </si>
  <si>
    <t>HFCB6-3030-S　</t>
    <phoneticPr fontId="4"/>
  </si>
  <si>
    <t>折り戸ﾌﾚｰﾑｷｬｯﾌﾟ:1</t>
    <phoneticPr fontId="4"/>
  </si>
  <si>
    <t>HFS6-3030-493</t>
    <phoneticPr fontId="4"/>
  </si>
  <si>
    <t>アルミフレーム　６シリーズ　正方形　３０×３０ｍｍ　１列溝　１３面溝</t>
  </si>
  <si>
    <t>HFS6-3030-927</t>
    <phoneticPr fontId="4"/>
  </si>
  <si>
    <t>HHDF20-SSP　</t>
    <phoneticPr fontId="4"/>
  </si>
  <si>
    <t>折り戸取っ手　アルミ取手</t>
    <phoneticPr fontId="4"/>
  </si>
  <si>
    <t>HHPFＬN6-SSP</t>
    <phoneticPr fontId="4"/>
  </si>
  <si>
    <t>ハタ蝶番 左勝手</t>
    <rPh sb="5" eb="6">
      <t>ヒダリ</t>
    </rPh>
    <phoneticPr fontId="4"/>
  </si>
  <si>
    <t>ACDA-927-797-5</t>
    <phoneticPr fontId="9"/>
  </si>
  <si>
    <r>
      <t>アクリルプレート　、透明</t>
    </r>
    <r>
      <rPr>
        <b/>
        <sz val="11"/>
        <color theme="9" tint="-0.249977111117893"/>
        <rFont val="游ゴシック"/>
        <family val="3"/>
        <charset val="128"/>
        <scheme val="minor"/>
      </rPr>
      <t>オレンジ</t>
    </r>
    <phoneticPr fontId="9"/>
  </si>
  <si>
    <t>観音扉用</t>
    <rPh sb="0" eb="2">
      <t>カンノン</t>
    </rPh>
    <rPh sb="2" eb="3">
      <t>トビラ</t>
    </rPh>
    <rPh sb="3" eb="4">
      <t>ヨウ</t>
    </rPh>
    <phoneticPr fontId="9"/>
  </si>
  <si>
    <t>HBLTC6</t>
    <phoneticPr fontId="9"/>
  </si>
  <si>
    <t>扉フレーム用コーナーブラケット</t>
    <phoneticPr fontId="9"/>
  </si>
  <si>
    <t>HFSSK5-1000</t>
    <phoneticPr fontId="9"/>
  </si>
  <si>
    <t>扉フレーム用サポートスペーサ</t>
    <phoneticPr fontId="9"/>
  </si>
  <si>
    <t>HFTF6-3030-784.5-TPW</t>
    <phoneticPr fontId="9"/>
  </si>
  <si>
    <t>扉フレーム</t>
    <phoneticPr fontId="9"/>
  </si>
  <si>
    <t>HFTF6-3030-914-TPW</t>
    <phoneticPr fontId="9"/>
  </si>
  <si>
    <t>HHPFLN6-SSP</t>
    <phoneticPr fontId="9"/>
  </si>
  <si>
    <t>ハタ蝶番 　左勝手</t>
    <phoneticPr fontId="9"/>
  </si>
  <si>
    <t>HHPFRN6-SSP</t>
    <phoneticPr fontId="9"/>
  </si>
  <si>
    <t>ハタ蝶番 　右勝手</t>
    <phoneticPr fontId="9"/>
  </si>
  <si>
    <t>NEFSF6-3060-244-Z6-XA80-XB180</t>
    <phoneticPr fontId="9"/>
  </si>
  <si>
    <t>NEFSF6-3060-389-Z6-XA80-XB180-XC280</t>
    <phoneticPr fontId="9"/>
  </si>
  <si>
    <t>HFC6-3060-S</t>
    <phoneticPr fontId="9"/>
  </si>
  <si>
    <t>NEFSF6-3060-1980</t>
    <phoneticPr fontId="9"/>
  </si>
  <si>
    <t>ｴﾇｱｲｼ・ｵｰﾄﾃｯｸ</t>
    <phoneticPr fontId="4"/>
  </si>
  <si>
    <t>CSS-06-28</t>
    <phoneticPr fontId="9"/>
  </si>
  <si>
    <t>六角穴付ボルト CS・CSSシリーズ</t>
    <phoneticPr fontId="9"/>
  </si>
  <si>
    <t>MVSHM-3N02050-4CU-2LYW2</t>
    <phoneticPr fontId="9"/>
  </si>
  <si>
    <r>
      <t>SETB-0281-Z61</t>
    </r>
    <r>
      <rPr>
        <b/>
        <sz val="11"/>
        <color rgb="FFFF0000"/>
        <rFont val="游ゴシック"/>
        <family val="3"/>
        <charset val="128"/>
        <scheme val="minor"/>
      </rPr>
      <t>-1</t>
    </r>
    <r>
      <rPr>
        <sz val="11"/>
        <color theme="1"/>
        <rFont val="游ゴシック"/>
        <family val="2"/>
        <charset val="128"/>
        <scheme val="minor"/>
      </rPr>
      <t>　引き出し上部ｶﾊﾞｰ</t>
    </r>
    <phoneticPr fontId="9"/>
  </si>
  <si>
    <t>SBCB6-10</t>
    <phoneticPr fontId="9"/>
  </si>
  <si>
    <t>六角穴付ボルト</t>
    <phoneticPr fontId="9"/>
  </si>
  <si>
    <t>MVSHM-2E05004-4BR-3NJ7G</t>
    <phoneticPr fontId="9"/>
  </si>
  <si>
    <t>SETB-0281-Z75 観音扉隙間部品1</t>
    <phoneticPr fontId="9"/>
  </si>
  <si>
    <t>MVSHM-2E05004-4BR-266WF</t>
    <phoneticPr fontId="9"/>
  </si>
  <si>
    <t>SETB-0281-Z76 観音扉隙間部品2</t>
    <phoneticPr fontId="9"/>
  </si>
  <si>
    <t>六角穴付皿ボルト</t>
    <rPh sb="4" eb="5">
      <t>サラ</t>
    </rPh>
    <phoneticPr fontId="9"/>
  </si>
  <si>
    <t>MVSHM-3N02000-4CN-29YFU</t>
    <phoneticPr fontId="9"/>
  </si>
  <si>
    <r>
      <t>SETB0281-Z13</t>
    </r>
    <r>
      <rPr>
        <b/>
        <sz val="11"/>
        <color rgb="FFFF0000"/>
        <rFont val="游ゴシック"/>
        <family val="3"/>
        <charset val="128"/>
        <scheme val="minor"/>
      </rPr>
      <t>-3</t>
    </r>
    <r>
      <rPr>
        <sz val="11"/>
        <color theme="1"/>
        <rFont val="游ゴシック"/>
        <family val="2"/>
        <charset val="128"/>
        <scheme val="minor"/>
      </rPr>
      <t>　操作パネル1</t>
    </r>
    <phoneticPr fontId="9"/>
  </si>
  <si>
    <t>MRB-100</t>
    <phoneticPr fontId="9"/>
  </si>
  <si>
    <t>ディンレール　</t>
    <phoneticPr fontId="9"/>
  </si>
  <si>
    <t>SCB4-6</t>
    <phoneticPr fontId="4"/>
  </si>
  <si>
    <t>六角穴付ボルト－ステンレス　 (M4×6)　　2本使用</t>
    <rPh sb="24" eb="25">
      <t>ホン</t>
    </rPh>
    <rPh sb="25" eb="27">
      <t>シヨウ</t>
    </rPh>
    <phoneticPr fontId="4"/>
  </si>
  <si>
    <t>MVSHM-3N02002-4CN-MA3EZ</t>
    <phoneticPr fontId="9"/>
  </si>
  <si>
    <t>SETB-0281-Z83　LED照明ｺﾝﾄﾛｰﾗ取付板金</t>
    <phoneticPr fontId="9"/>
  </si>
  <si>
    <t>ALSBG8-36-M4-N5</t>
    <phoneticPr fontId="9"/>
  </si>
  <si>
    <t>六角支柱－片端おねじ片端めねじ</t>
    <phoneticPr fontId="4"/>
  </si>
  <si>
    <t xml:space="preserve">SLBNR4 </t>
    <phoneticPr fontId="9"/>
  </si>
  <si>
    <t>ナット</t>
    <phoneticPr fontId="9"/>
  </si>
  <si>
    <t>MVSHM-3N02002-4BS-L739J</t>
    <phoneticPr fontId="9"/>
  </si>
  <si>
    <r>
      <t>SETB0281-Z14</t>
    </r>
    <r>
      <rPr>
        <b/>
        <sz val="11"/>
        <color rgb="FFFF0000"/>
        <rFont val="游ゴシック"/>
        <family val="3"/>
        <charset val="128"/>
        <scheme val="minor"/>
      </rPr>
      <t>-1</t>
    </r>
    <r>
      <rPr>
        <sz val="11"/>
        <color theme="1"/>
        <rFont val="游ゴシック"/>
        <family val="2"/>
        <charset val="128"/>
        <scheme val="minor"/>
      </rPr>
      <t>　操作パネル2</t>
    </r>
    <phoneticPr fontId="9"/>
  </si>
  <si>
    <t>HCBM5-8</t>
    <phoneticPr fontId="4"/>
  </si>
  <si>
    <t>MVSHM-3N02052-4AY-BDYBD</t>
    <phoneticPr fontId="9"/>
  </si>
  <si>
    <t>SETB0281-Z12　操作パネル裏　3</t>
    <phoneticPr fontId="9"/>
  </si>
  <si>
    <t>PATLITE</t>
    <phoneticPr fontId="4"/>
  </si>
  <si>
    <t>制御機材</t>
    <rPh sb="0" eb="2">
      <t>セイギョ</t>
    </rPh>
    <rPh sb="2" eb="4">
      <t>キザイ</t>
    </rPh>
    <phoneticPr fontId="4"/>
  </si>
  <si>
    <t>LR4-302LJBW-RYG</t>
    <phoneticPr fontId="4"/>
  </si>
  <si>
    <t>シグナルタワー 積層信号灯 LRシリーズ　3色</t>
    <rPh sb="22" eb="23">
      <t>ショク</t>
    </rPh>
    <phoneticPr fontId="4"/>
  </si>
  <si>
    <t>ﾊﾟﾄﾗﾝﾌﾟ</t>
    <phoneticPr fontId="4"/>
  </si>
  <si>
    <t xml:space="preserve">SPWF8 </t>
    <phoneticPr fontId="4"/>
  </si>
  <si>
    <t>平座金－単品販売－</t>
    <phoneticPr fontId="4"/>
  </si>
  <si>
    <t>SPWF6</t>
    <phoneticPr fontId="4"/>
  </si>
  <si>
    <t>SHNTP6-6</t>
    <phoneticPr fontId="4"/>
  </si>
  <si>
    <t>SCB6-20</t>
    <phoneticPr fontId="4"/>
  </si>
  <si>
    <t>12本+4+8</t>
    <rPh sb="2" eb="3">
      <t>ホン</t>
    </rPh>
    <phoneticPr fontId="4"/>
  </si>
  <si>
    <t>排気ﾌﾗﾝｼﾞ用</t>
    <rPh sb="0" eb="2">
      <t>ハイキ</t>
    </rPh>
    <rPh sb="7" eb="8">
      <t>ヨウ</t>
    </rPh>
    <phoneticPr fontId="4"/>
  </si>
  <si>
    <t>栗本鐵工所</t>
    <phoneticPr fontId="4"/>
  </si>
  <si>
    <t>SD-Z-LF-150</t>
    <phoneticPr fontId="4"/>
  </si>
  <si>
    <t>スパイラルダクト継手 フランジ プレート</t>
    <phoneticPr fontId="4"/>
  </si>
  <si>
    <t>SD-Z-TK-150</t>
    <phoneticPr fontId="4"/>
  </si>
  <si>
    <t>スパイラルダクト継手 フランジカラー</t>
    <phoneticPr fontId="4"/>
  </si>
  <si>
    <t>SLBNR6</t>
    <phoneticPr fontId="4"/>
  </si>
  <si>
    <t>ナット－単品販売－</t>
    <phoneticPr fontId="4"/>
  </si>
  <si>
    <t>SPWF8</t>
    <phoneticPr fontId="4"/>
  </si>
  <si>
    <r>
      <t>HW9Z-KG1　　</t>
    </r>
    <r>
      <rPr>
        <b/>
        <sz val="11"/>
        <color rgb="FFFF0000"/>
        <rFont val="游ゴシック"/>
        <family val="3"/>
        <charset val="128"/>
        <scheme val="minor"/>
      </rPr>
      <t>次回は下記のφ16にする</t>
    </r>
    <rPh sb="10" eb="12">
      <t>ジカイ</t>
    </rPh>
    <rPh sb="13" eb="15">
      <t>カキ</t>
    </rPh>
    <phoneticPr fontId="9"/>
  </si>
  <si>
    <t>コントロールユニットSEMI緊急遮断用 スイッチガードφ22</t>
    <phoneticPr fontId="9"/>
  </si>
  <si>
    <t>非常停止</t>
    <rPh sb="0" eb="2">
      <t>ヒジョウ</t>
    </rPh>
    <rPh sb="2" eb="4">
      <t>テイシ</t>
    </rPh>
    <phoneticPr fontId="9"/>
  </si>
  <si>
    <t>AB24A713CF</t>
    <phoneticPr fontId="9"/>
  </si>
  <si>
    <t>XA9Z-KG1　</t>
    <phoneticPr fontId="9"/>
  </si>
  <si>
    <t>コントロールユニットSEMI緊急遮断用 スイッチガードφ16</t>
    <phoneticPr fontId="9"/>
  </si>
  <si>
    <t>AB24C17DE1</t>
    <phoneticPr fontId="9"/>
  </si>
  <si>
    <t>架台</t>
    <rPh sb="0" eb="2">
      <t>カダイ</t>
    </rPh>
    <phoneticPr fontId="4"/>
  </si>
  <si>
    <t>NO.226569-9</t>
    <phoneticPr fontId="9"/>
  </si>
  <si>
    <t>スガツネ</t>
    <phoneticPr fontId="4"/>
  </si>
  <si>
    <t>TZ-360</t>
    <phoneticPr fontId="4"/>
  </si>
  <si>
    <t>フック</t>
    <phoneticPr fontId="4"/>
  </si>
  <si>
    <t>架台</t>
    <phoneticPr fontId="4"/>
  </si>
  <si>
    <t>HAJCHP6060-16-SEP</t>
    <phoneticPr fontId="4"/>
  </si>
  <si>
    <t>アジャスタパッド＆キャスタプレートユニット</t>
    <phoneticPr fontId="4"/>
  </si>
  <si>
    <t>HBLFSDW6-C-SEP</t>
    <phoneticPr fontId="9"/>
  </si>
  <si>
    <t>６シリーズ（溝幅８ｍｍ）－２列溝用－　突起付反転ブラケット</t>
    <phoneticPr fontId="9"/>
  </si>
  <si>
    <t>架台最下段部固定用ﾌﾞﾗｹｯﾄ</t>
    <rPh sb="0" eb="2">
      <t>カダイ</t>
    </rPh>
    <rPh sb="2" eb="6">
      <t>サイゲダンブ</t>
    </rPh>
    <rPh sb="6" eb="8">
      <t>コテイ</t>
    </rPh>
    <rPh sb="8" eb="9">
      <t>ヨウ</t>
    </rPh>
    <phoneticPr fontId="9"/>
  </si>
  <si>
    <r>
      <t>HBLFSDW6</t>
    </r>
    <r>
      <rPr>
        <b/>
        <sz val="11"/>
        <color rgb="FF0070C0"/>
        <rFont val="ＭＳ Ｐゴシック"/>
        <family val="3"/>
        <charset val="128"/>
      </rPr>
      <t>-SEP</t>
    </r>
    <phoneticPr fontId="9"/>
  </si>
  <si>
    <r>
      <t>HBLFSN6-C-</t>
    </r>
    <r>
      <rPr>
        <b/>
        <sz val="11"/>
        <color rgb="FF0070C0"/>
        <rFont val="ＭＳ Ｐゴシック"/>
        <family val="3"/>
        <charset val="128"/>
      </rPr>
      <t>SEP</t>
    </r>
    <phoneticPr fontId="4"/>
  </si>
  <si>
    <r>
      <t>HBLFTD6-C-</t>
    </r>
    <r>
      <rPr>
        <b/>
        <sz val="11"/>
        <color rgb="FF0070C0"/>
        <rFont val="ＭＳ Ｐゴシック"/>
        <family val="3"/>
        <charset val="128"/>
      </rPr>
      <t>SEP</t>
    </r>
    <r>
      <rPr>
        <sz val="11"/>
        <rFont val="ＭＳ Ｐゴシック"/>
        <family val="3"/>
        <charset val="128"/>
      </rPr>
      <t>　　　　</t>
    </r>
    <r>
      <rPr>
        <b/>
        <sz val="11"/>
        <color rgb="FF00B050"/>
        <rFont val="ＭＳ Ｐゴシック"/>
        <family val="3"/>
        <charset val="128"/>
      </rPr>
      <t>次回＋10個　　150個で手配すること</t>
    </r>
    <rPh sb="17" eb="19">
      <t>ジカイ</t>
    </rPh>
    <rPh sb="22" eb="23">
      <t>コ</t>
    </rPh>
    <rPh sb="28" eb="29">
      <t>コ</t>
    </rPh>
    <rPh sb="30" eb="32">
      <t>テハイ</t>
    </rPh>
    <phoneticPr fontId="4"/>
  </si>
  <si>
    <t>６シリーズ（溝幅８ｍｍ）－２列溝用－　押出厚型ブラケット</t>
    <phoneticPr fontId="4"/>
  </si>
  <si>
    <r>
      <t>HBLSD6-P-</t>
    </r>
    <r>
      <rPr>
        <b/>
        <sz val="11"/>
        <color rgb="FF0070C0"/>
        <rFont val="ＭＳ Ｐゴシック"/>
        <family val="3"/>
        <charset val="128"/>
      </rPr>
      <t>SEP</t>
    </r>
    <phoneticPr fontId="9"/>
  </si>
  <si>
    <t>６シリーズ（溝幅８ｍｍ）用薄型ブラケット</t>
    <phoneticPr fontId="9"/>
  </si>
  <si>
    <r>
      <t>HFS</t>
    </r>
    <r>
      <rPr>
        <b/>
        <sz val="11"/>
        <color rgb="FFFF0000"/>
        <rFont val="ＭＳ Ｐゴシック"/>
        <family val="3"/>
        <charset val="128"/>
      </rPr>
      <t>5</t>
    </r>
    <r>
      <rPr>
        <sz val="11"/>
        <rFont val="ＭＳ Ｐゴシック"/>
        <family val="3"/>
        <charset val="128"/>
      </rPr>
      <t>-2020-690</t>
    </r>
    <phoneticPr fontId="4"/>
  </si>
  <si>
    <t>アルミフレーム　5シリーズ　正方形　2０×2０ｍｍ　１列溝　１３面溝</t>
    <phoneticPr fontId="9"/>
  </si>
  <si>
    <r>
      <t>HBLFSN6-C-</t>
    </r>
    <r>
      <rPr>
        <b/>
        <sz val="11"/>
        <color rgb="FF0070C0"/>
        <rFont val="ＭＳ Ｐゴシック"/>
        <family val="3"/>
        <charset val="128"/>
      </rPr>
      <t>SEP</t>
    </r>
    <r>
      <rPr>
        <sz val="11"/>
        <rFont val="ＭＳ Ｐゴシック"/>
        <family val="3"/>
        <charset val="128"/>
      </rPr>
      <t xml:space="preserve">  </t>
    </r>
    <r>
      <rPr>
        <b/>
        <sz val="11"/>
        <color rgb="FFFF0000"/>
        <rFont val="ＭＳ Ｐゴシック"/>
        <family val="3"/>
        <charset val="128"/>
      </rPr>
      <t>次回は下記のものを手配する</t>
    </r>
    <rPh sb="15" eb="17">
      <t>ジカイ</t>
    </rPh>
    <rPh sb="18" eb="20">
      <t>カキ</t>
    </rPh>
    <rPh sb="24" eb="26">
      <t>テハイ</t>
    </rPh>
    <phoneticPr fontId="4"/>
  </si>
  <si>
    <r>
      <t>HBLFSN</t>
    </r>
    <r>
      <rPr>
        <b/>
        <sz val="11"/>
        <color rgb="FF0070C0"/>
        <rFont val="ＭＳ Ｐゴシック"/>
        <family val="3"/>
        <charset val="128"/>
      </rPr>
      <t>E</t>
    </r>
    <r>
      <rPr>
        <sz val="11"/>
        <rFont val="ＭＳ Ｐゴシック"/>
        <family val="3"/>
        <charset val="128"/>
      </rPr>
      <t>6-C-SEP</t>
    </r>
    <phoneticPr fontId="9"/>
  </si>
  <si>
    <t>６シリーズ（溝幅８ｍｍ）－１列溝用－　片側突起付ブラケット</t>
    <phoneticPr fontId="9"/>
  </si>
  <si>
    <t>AB24B85963</t>
    <phoneticPr fontId="9"/>
  </si>
  <si>
    <t>HNTP5-5</t>
    <phoneticPr fontId="9"/>
  </si>
  <si>
    <t>後入ればねナット</t>
    <phoneticPr fontId="4"/>
  </si>
  <si>
    <t>SCB5-10</t>
    <phoneticPr fontId="9"/>
  </si>
  <si>
    <t>六角穴付ボルト ステンレス 　12本+3</t>
    <rPh sb="17" eb="18">
      <t>ホン</t>
    </rPh>
    <phoneticPr fontId="9"/>
  </si>
  <si>
    <t>HFS6-3030-200</t>
    <phoneticPr fontId="4"/>
  </si>
  <si>
    <t>HFS6-3030-332</t>
    <phoneticPr fontId="4"/>
  </si>
  <si>
    <t>HFS6-3030-690</t>
    <phoneticPr fontId="4"/>
  </si>
  <si>
    <t>HFS6-3060-690</t>
    <phoneticPr fontId="4"/>
  </si>
  <si>
    <t>アルミフレーム　６シリーズ　正方形　３０×6０ｍｍ　１列溝　１３面溝</t>
    <phoneticPr fontId="9"/>
  </si>
  <si>
    <t>HFS6-3060-1341</t>
    <phoneticPr fontId="9"/>
  </si>
  <si>
    <t>６シリーズ（溝幅８ｍｍ）－2列溝用－　突起付反転ブラケット</t>
    <phoneticPr fontId="4"/>
  </si>
  <si>
    <t>HFS6-6060-141</t>
    <phoneticPr fontId="9"/>
  </si>
  <si>
    <t>MVSHM-3N02050-4A5-J5JSX</t>
    <phoneticPr fontId="4"/>
  </si>
  <si>
    <t>150933-Z12　フック板金</t>
    <phoneticPr fontId="9"/>
  </si>
  <si>
    <t>CMFL12-44</t>
    <phoneticPr fontId="9"/>
  </si>
  <si>
    <t>カムフォロア用ブラケット　Ｌ型</t>
    <phoneticPr fontId="9"/>
  </si>
  <si>
    <t>日本トムソン</t>
    <rPh sb="0" eb="2">
      <t>ニホン</t>
    </rPh>
    <phoneticPr fontId="4"/>
  </si>
  <si>
    <t>CF12-1FBUU</t>
    <phoneticPr fontId="9"/>
  </si>
  <si>
    <t>標準カムフォロア</t>
    <phoneticPr fontId="9"/>
  </si>
  <si>
    <t>SKNTR6</t>
    <phoneticPr fontId="9"/>
  </si>
  <si>
    <t>ナット－単品販売－ステンレス</t>
    <phoneticPr fontId="9"/>
  </si>
  <si>
    <t>SKNTR12</t>
    <phoneticPr fontId="9"/>
  </si>
  <si>
    <t>SPWF12</t>
    <phoneticPr fontId="9"/>
  </si>
  <si>
    <t>ワッシャ</t>
    <phoneticPr fontId="9"/>
  </si>
  <si>
    <r>
      <t>HBLFTD6-C-</t>
    </r>
    <r>
      <rPr>
        <b/>
        <sz val="11"/>
        <color rgb="FF0070C0"/>
        <rFont val="ＭＳ Ｐゴシック"/>
        <family val="3"/>
        <charset val="128"/>
      </rPr>
      <t>SEP</t>
    </r>
    <phoneticPr fontId="9"/>
  </si>
  <si>
    <t>HFC6-6060-S</t>
    <phoneticPr fontId="4"/>
  </si>
  <si>
    <t>HLF6-3060-10</t>
    <phoneticPr fontId="9"/>
  </si>
  <si>
    <t>HNTP6-6</t>
    <phoneticPr fontId="4"/>
  </si>
  <si>
    <t>RSCB10-30</t>
    <phoneticPr fontId="9"/>
  </si>
  <si>
    <t>六角ボルト</t>
    <phoneticPr fontId="9"/>
  </si>
  <si>
    <t>SCB6-12</t>
    <phoneticPr fontId="9"/>
  </si>
  <si>
    <t>六角穴付ボルト ステンレス 　4本+28+8+8+</t>
    <rPh sb="16" eb="17">
      <t>ホン</t>
    </rPh>
    <phoneticPr fontId="9"/>
  </si>
  <si>
    <t>MVSHM-3N03058-4BY-NHAMZ</t>
    <phoneticPr fontId="9"/>
  </si>
  <si>
    <t>SETB-0281-Z70　カムフォロア取付板金</t>
    <phoneticPr fontId="9"/>
  </si>
  <si>
    <t>MS3-6</t>
    <phoneticPr fontId="9"/>
  </si>
  <si>
    <t>ノックピン</t>
    <phoneticPr fontId="9"/>
  </si>
  <si>
    <t>SHPTLS6-SEP</t>
    <phoneticPr fontId="9"/>
  </si>
  <si>
    <t>６シリーズ（溝幅８ｍｍ）　アルミフレーム用板金プレート　Lタイプ</t>
    <phoneticPr fontId="9"/>
  </si>
  <si>
    <t>SKNTR10</t>
    <phoneticPr fontId="9"/>
  </si>
  <si>
    <t>SLSBG14-54-M10-ND10-MLC11.5</t>
    <phoneticPr fontId="9"/>
  </si>
  <si>
    <t>六角柱</t>
    <rPh sb="0" eb="2">
      <t>ロッカク</t>
    </rPh>
    <rPh sb="2" eb="3">
      <t>チュウ</t>
    </rPh>
    <phoneticPr fontId="9"/>
  </si>
  <si>
    <t>WSSS13-6-1</t>
    <phoneticPr fontId="9"/>
  </si>
  <si>
    <t>金属ワッシャ</t>
    <rPh sb="0" eb="2">
      <t>キンゾク</t>
    </rPh>
    <phoneticPr fontId="9"/>
  </si>
  <si>
    <t>HFS6-6060-149-LTP</t>
    <phoneticPr fontId="9"/>
  </si>
  <si>
    <t>アルミフレーム　６シリーズ　正方形　60×60ｍｍ　１列溝　１３面溝</t>
    <phoneticPr fontId="9"/>
  </si>
  <si>
    <t>HMER6-6-SEP</t>
    <phoneticPr fontId="9"/>
  </si>
  <si>
    <t>SCB8-14</t>
    <phoneticPr fontId="9"/>
  </si>
  <si>
    <t xml:space="preserve">六角穴付ボルト ステンレス </t>
    <phoneticPr fontId="9"/>
  </si>
  <si>
    <t>MVSHM-3N03002-4AY-HXDZ7</t>
    <phoneticPr fontId="9"/>
  </si>
  <si>
    <t>SETB-0282-Z66　ﾏｸﾞﾈｯﾄｷｬｯﾁｬﾌﾞﾗｹｯﾄ</t>
    <phoneticPr fontId="9"/>
  </si>
  <si>
    <t>HFS6-6060-150</t>
    <phoneticPr fontId="9"/>
  </si>
  <si>
    <t>HFS6-6060-187</t>
    <phoneticPr fontId="4"/>
  </si>
  <si>
    <t>HFS6-6060-214</t>
    <phoneticPr fontId="9"/>
  </si>
  <si>
    <t>HFS6-6060-222</t>
    <phoneticPr fontId="9"/>
  </si>
  <si>
    <t>HFS6-6060-227</t>
    <phoneticPr fontId="4"/>
  </si>
  <si>
    <t>HFS6-6060-270</t>
    <phoneticPr fontId="4"/>
  </si>
  <si>
    <t>HFS6-6060-332</t>
    <phoneticPr fontId="4"/>
  </si>
  <si>
    <t>HFS6-6060-333</t>
    <phoneticPr fontId="4"/>
  </si>
  <si>
    <t>HFS6-6060-370</t>
    <phoneticPr fontId="4"/>
  </si>
  <si>
    <t>HFS6-6060-620</t>
    <phoneticPr fontId="4"/>
  </si>
  <si>
    <t>HFS6-6060-1341</t>
    <phoneticPr fontId="4"/>
  </si>
  <si>
    <t>HFS6-60120-1844</t>
    <phoneticPr fontId="4"/>
  </si>
  <si>
    <t>アルミフレーム　６シリーズ　正方形　60×120ｍｍ　１列溝　１３面溝</t>
    <phoneticPr fontId="9"/>
  </si>
  <si>
    <t>HFC6-60120-S</t>
    <phoneticPr fontId="4"/>
  </si>
  <si>
    <t>HFSG6-6060-690</t>
    <phoneticPr fontId="4"/>
  </si>
  <si>
    <t>HFSG6-6060-1650</t>
    <phoneticPr fontId="4"/>
  </si>
  <si>
    <t>HFSG6-6060-1844</t>
    <phoneticPr fontId="4"/>
  </si>
  <si>
    <t>HFSG6-6060-1980</t>
    <phoneticPr fontId="9"/>
  </si>
  <si>
    <r>
      <t>HFSG6-6060-</t>
    </r>
    <r>
      <rPr>
        <b/>
        <sz val="11"/>
        <color rgb="FF0070C0"/>
        <rFont val="ＭＳ Ｐゴシック"/>
        <family val="3"/>
        <charset val="128"/>
      </rPr>
      <t>2094</t>
    </r>
    <phoneticPr fontId="9"/>
  </si>
  <si>
    <t>HNTP6-4　</t>
    <phoneticPr fontId="9"/>
  </si>
  <si>
    <t>MHPUS306-50-21-A</t>
    <phoneticPr fontId="9"/>
  </si>
  <si>
    <t>ケーブルキャリア　フラップ開閉タイプ　本体＋取付金具</t>
    <phoneticPr fontId="9"/>
  </si>
  <si>
    <t>PSCD30</t>
    <phoneticPr fontId="9"/>
  </si>
  <si>
    <t>PSSFG30-1500</t>
    <phoneticPr fontId="9"/>
  </si>
  <si>
    <t xml:space="preserve">SCB4-10 </t>
    <phoneticPr fontId="9"/>
  </si>
  <si>
    <t>17日目</t>
    <rPh sb="2" eb="3">
      <t>ヒ</t>
    </rPh>
    <rPh sb="3" eb="4">
      <t>メ</t>
    </rPh>
    <phoneticPr fontId="4"/>
  </si>
  <si>
    <t>MVBLK-AMW-4CM-ZZAE1</t>
    <phoneticPr fontId="9"/>
  </si>
  <si>
    <t>SETB-0281-X03-1　ベースプレート（Ｌ）1</t>
    <phoneticPr fontId="9"/>
  </si>
  <si>
    <t>SCB6-40</t>
    <phoneticPr fontId="9"/>
  </si>
  <si>
    <t>六角穴付ボルト ステンレス 　　16本+16</t>
    <rPh sb="18" eb="19">
      <t>ホン</t>
    </rPh>
    <phoneticPr fontId="9"/>
  </si>
  <si>
    <t>MVBLK-AMN-4CM-ZJZZX</t>
    <phoneticPr fontId="9"/>
  </si>
  <si>
    <t>SETB-0281-X04-1　ベースプレート（Ｌ）2</t>
    <phoneticPr fontId="9"/>
  </si>
  <si>
    <t xml:space="preserve">MS6-10 </t>
    <phoneticPr fontId="9"/>
  </si>
  <si>
    <t>ノックピン　1+1</t>
    <phoneticPr fontId="9"/>
  </si>
  <si>
    <t>MVSHM-3N03006-4A9-6G3HS</t>
    <phoneticPr fontId="9"/>
  </si>
  <si>
    <t>SETB-0282-Z63　ｹｰﾌﾞﾙﾍﾞｱｽﾃｲ</t>
    <phoneticPr fontId="9"/>
  </si>
  <si>
    <t xml:space="preserve">六角穴付皿ボルト ステンレス </t>
    <rPh sb="4" eb="5">
      <t>サラ</t>
    </rPh>
    <phoneticPr fontId="9"/>
  </si>
  <si>
    <t>SHFBS5-6</t>
    <phoneticPr fontId="9"/>
  </si>
  <si>
    <t>MVBLK-AMW-4AZ-PCR91</t>
    <phoneticPr fontId="9"/>
  </si>
  <si>
    <t>SETB-0281-X06　ベースプレート（Ｒ）2</t>
    <phoneticPr fontId="9"/>
  </si>
  <si>
    <t>MVBLK-AMW-4AZ-YWR5Y</t>
    <phoneticPr fontId="9"/>
  </si>
  <si>
    <t>SETB-0281-X05　ベースプレート（Ｒ）1</t>
    <phoneticPr fontId="9"/>
  </si>
  <si>
    <t>MVSHM-1E05000-4CK-TBPJN</t>
    <phoneticPr fontId="9"/>
  </si>
  <si>
    <t>SETB-0281-Z22-4　PET板 架台裏側</t>
    <phoneticPr fontId="9"/>
  </si>
  <si>
    <t>PYA42W8-688-198-5-C11-D11-N6</t>
    <phoneticPr fontId="9"/>
  </si>
  <si>
    <t>SETB-0281-Z23-4　PET板 架台表側</t>
    <phoneticPr fontId="9"/>
  </si>
  <si>
    <t>MVSHM-1E05000-4CK-BPFC5</t>
    <phoneticPr fontId="9"/>
  </si>
  <si>
    <t>SETB-0281-Z24-4 PET板　架台左右側</t>
    <phoneticPr fontId="9"/>
  </si>
  <si>
    <t>MVSHM-1E05000-4CK-5PCH1</t>
    <phoneticPr fontId="9"/>
  </si>
  <si>
    <t>SETB-0281-Z25-5 PET板　架台右</t>
    <phoneticPr fontId="9"/>
  </si>
  <si>
    <t>PYA42W8-618-331-5-C11-D11-N6</t>
    <phoneticPr fontId="9"/>
  </si>
  <si>
    <t>SETB-0281-Z26-4 PET板　架台表裏側</t>
    <phoneticPr fontId="9"/>
  </si>
  <si>
    <t>PYA22W4-225-185-5-C11-D11-N6</t>
    <phoneticPr fontId="9"/>
  </si>
  <si>
    <t>SETB-0281-Z27-1 PET板　架台上段表裏右側　PYA22W4-225-185-5-C11-D11-N6</t>
    <phoneticPr fontId="9"/>
  </si>
  <si>
    <t>PYA22W4-330-225-5-C11-D11-N8</t>
    <phoneticPr fontId="9"/>
  </si>
  <si>
    <t>SETB-0281-Z28-1 PET板　架台上段表裏左側</t>
    <phoneticPr fontId="9"/>
  </si>
  <si>
    <t>MVSHM-3N01500-4B1-TAUSH</t>
    <phoneticPr fontId="9"/>
  </si>
  <si>
    <t>SETB-0281-Z29 架台右側奥天板</t>
    <phoneticPr fontId="9"/>
  </si>
  <si>
    <t>MVSHM-3N01500-4AZ-RMGYF</t>
    <phoneticPr fontId="9"/>
  </si>
  <si>
    <t>SETB-0281-Z30 架台右側中央天板</t>
    <phoneticPr fontId="9"/>
  </si>
  <si>
    <t>MVSHM-3N01500-4AZ-S28ZS</t>
    <phoneticPr fontId="9"/>
  </si>
  <si>
    <t>SETB-0281-Z31 架台右側手前天板</t>
  </si>
  <si>
    <t>MVSHM-3N01500-4AZ-U2WLM</t>
    <phoneticPr fontId="9"/>
  </si>
  <si>
    <t>SETB-0281-Z32 架台左側奥天板</t>
    <phoneticPr fontId="9"/>
  </si>
  <si>
    <t>スガツネ工業</t>
    <rPh sb="4" eb="6">
      <t>コウギョウ</t>
    </rPh>
    <phoneticPr fontId="4"/>
  </si>
  <si>
    <t>SI2520-315</t>
    <phoneticPr fontId="9"/>
  </si>
  <si>
    <t>配線孔キャップ SALSA</t>
    <phoneticPr fontId="9"/>
  </si>
  <si>
    <t>MVSHM-3N01500-4CN-5A136</t>
    <phoneticPr fontId="9"/>
  </si>
  <si>
    <t>SETB-0281-Z33-1 架台左側中央天板</t>
    <phoneticPr fontId="9"/>
  </si>
  <si>
    <t>MVSHM-3N01500-4AZ-GRC23</t>
    <phoneticPr fontId="9"/>
  </si>
  <si>
    <t>SETB-0281-Z34 架台左側手前ｺﾝﾄﾛｰﾗ部天板</t>
    <phoneticPr fontId="9"/>
  </si>
  <si>
    <t>MVSHM-3N01500-4AZ-NNTBM</t>
    <phoneticPr fontId="9"/>
  </si>
  <si>
    <t>SETB-0281-Z53 架台左側手前ｺﾝﾄﾛｰﾗ部天板</t>
    <phoneticPr fontId="9"/>
  </si>
  <si>
    <t>MVSHM-3N01502-4AZ-1SFZG</t>
    <phoneticPr fontId="9"/>
  </si>
  <si>
    <t>SETB-0281-Z65 架台天面奥側中央</t>
    <phoneticPr fontId="9"/>
  </si>
  <si>
    <t>MVSHM-3N03006-4CM-WXPCB</t>
    <phoneticPr fontId="9"/>
  </si>
  <si>
    <t>SETB-0281-Z66-1 LEDUV照射受けﾃｰﾌﾞﾙ</t>
    <phoneticPr fontId="9"/>
  </si>
  <si>
    <t>MVSHM-3N02000-4A5-PNLYC</t>
    <phoneticPr fontId="4"/>
  </si>
  <si>
    <t>SETB-0282-Z21-2 棚板下段左右側</t>
    <phoneticPr fontId="9"/>
  </si>
  <si>
    <t>MVSHM-3N02002-4A5-8M5JK</t>
    <phoneticPr fontId="4"/>
  </si>
  <si>
    <t>SETB-0282-Z54 棚板下段中心前後側</t>
    <phoneticPr fontId="9"/>
  </si>
  <si>
    <t>MVSHM-3N03000-4CM-USXMD</t>
  </si>
  <si>
    <t>SETB-0281-Z80 スイッチBOXﾌﾞﾗｹｯﾄ</t>
    <phoneticPr fontId="9"/>
  </si>
  <si>
    <t>MVSHM-3N03050-4A7-S2TNH</t>
    <phoneticPr fontId="9"/>
  </si>
  <si>
    <t>150933-Z11　取手取付板金</t>
    <phoneticPr fontId="4"/>
  </si>
  <si>
    <t>A-231-2</t>
    <phoneticPr fontId="9"/>
  </si>
  <si>
    <t>ワンタッチレバー取手 A-231</t>
    <phoneticPr fontId="4"/>
  </si>
  <si>
    <t>SCB5-12</t>
    <phoneticPr fontId="9"/>
  </si>
  <si>
    <t>MVSHM-3N03052-4A7-61BXZ</t>
    <phoneticPr fontId="9"/>
  </si>
  <si>
    <t>150933-Z13　キャスター取付板金（１）</t>
    <phoneticPr fontId="4"/>
  </si>
  <si>
    <t>HBKTS6-C-SEP</t>
    <phoneticPr fontId="9"/>
  </si>
  <si>
    <t>ﾌﾞﾗｹｯﾄ</t>
    <phoneticPr fontId="4"/>
  </si>
  <si>
    <t>HBLFTD6-C-SEP</t>
    <phoneticPr fontId="9"/>
  </si>
  <si>
    <t>ｱﾙﾐﾌﾞﾗｹｯﾄｻﾞｲ</t>
    <phoneticPr fontId="4"/>
  </si>
  <si>
    <t>HFS6-3030-100-Z6-XA20-XB80</t>
    <phoneticPr fontId="9"/>
  </si>
  <si>
    <t>ｱﾙﾐﾌﾚｰﾑｻﾞｲ</t>
    <phoneticPr fontId="4"/>
  </si>
  <si>
    <t>HFS6-3060-380-SC</t>
    <phoneticPr fontId="9"/>
  </si>
  <si>
    <t>HFS6-3060-430-SC</t>
  </si>
  <si>
    <t>HFS6-3060-569.5-LTP</t>
    <phoneticPr fontId="9"/>
  </si>
  <si>
    <t>HFS6-3060-599.5-TPW</t>
    <phoneticPr fontId="9"/>
  </si>
  <si>
    <t>HFS6-3060-1250-SC-X8-AV625-Z6-YA225-YB525-YC725-YD1025</t>
    <phoneticPr fontId="9"/>
  </si>
  <si>
    <t>HFS6-3060-1250-SC</t>
    <phoneticPr fontId="9"/>
  </si>
  <si>
    <t>HFS6-3060-1350-SC</t>
    <phoneticPr fontId="9"/>
  </si>
  <si>
    <t>HFS6-3060-1517-X8-AV15</t>
    <phoneticPr fontId="9"/>
  </si>
  <si>
    <t>HFC6-3060-S</t>
    <phoneticPr fontId="4"/>
  </si>
  <si>
    <t>ﾌﾚｰﾑｷｬｯﾌﾟ (HFC)</t>
    <phoneticPr fontId="4"/>
  </si>
  <si>
    <t xml:space="preserve">HFSF6-3060-1328-X8-AV24-BV664-CV1304 </t>
    <phoneticPr fontId="9"/>
  </si>
  <si>
    <t>MVSHM-3N03002-4A7-77H7C</t>
    <phoneticPr fontId="9"/>
  </si>
  <si>
    <t>150933-Z16　タップ板</t>
    <phoneticPr fontId="4"/>
  </si>
  <si>
    <t>CSS-06-28</t>
    <phoneticPr fontId="4"/>
  </si>
  <si>
    <t>HFS6-3090-1328-X8-AV214-BV514-CV814-DV1114</t>
    <phoneticPr fontId="9"/>
  </si>
  <si>
    <t>HFC6-3090-S</t>
    <phoneticPr fontId="4"/>
  </si>
  <si>
    <t>WSSS16-6-1</t>
    <phoneticPr fontId="9"/>
  </si>
  <si>
    <t>ｷﾝｿﾞｸﾜｯｼｬ SUS (WSSS)</t>
    <phoneticPr fontId="4"/>
  </si>
  <si>
    <t>ﾌｯﾄﾍﾞｰｽ (HLF)</t>
    <phoneticPr fontId="4"/>
  </si>
  <si>
    <t>ﾏｸﾞﾈｯﾄｷｬｯﾁｬ</t>
    <phoneticPr fontId="4"/>
  </si>
  <si>
    <t>K-600HB2-50-EP</t>
    <phoneticPr fontId="9"/>
  </si>
  <si>
    <t>ｼﾞｭｳﾘｮｳﾖｳｷｬｽﾀｰ K-600HB2</t>
    <phoneticPr fontId="4"/>
  </si>
  <si>
    <t>SLBNR6</t>
  </si>
  <si>
    <t>ﾅｯﾄ</t>
    <phoneticPr fontId="4"/>
  </si>
  <si>
    <t>K-900A</t>
    <phoneticPr fontId="9"/>
  </si>
  <si>
    <t>ﾍﾟﾀﾞﾙﾛｯｸ K-900A</t>
    <phoneticPr fontId="4"/>
  </si>
  <si>
    <t>KNCLSS8-13-12</t>
    <phoneticPr fontId="9"/>
  </si>
  <si>
    <t>ｷﾝｿﾞｸｶﾗｰ (KNCLSS)</t>
    <phoneticPr fontId="4"/>
  </si>
  <si>
    <t>LHSSL30</t>
    <phoneticPr fontId="9"/>
  </si>
  <si>
    <t>ﾘﾆｱﾌﾞｯｼｭ LHSSW</t>
    <phoneticPr fontId="4"/>
  </si>
  <si>
    <t>PSCLSJ25-32</t>
    <phoneticPr fontId="9"/>
  </si>
  <si>
    <t>ｺﾝﾊﾟｸﾄｾｯﾄｶﾗｰ PSCLSJ</t>
    <phoneticPr fontId="4"/>
  </si>
  <si>
    <t>PSSFG25-1310</t>
    <phoneticPr fontId="9"/>
  </si>
  <si>
    <t>SUSﾊﾝﾖｳｼｬﾌﾄ PSSF</t>
    <phoneticPr fontId="4"/>
  </si>
  <si>
    <t>ﾛｯｶｸﾎﾞﾙﾄ-ﾀﾝﾋﾟﾝ ｺﾊﾞ</t>
    <phoneticPr fontId="4"/>
  </si>
  <si>
    <t>SCB8-60</t>
    <phoneticPr fontId="9"/>
  </si>
  <si>
    <t>ﾛｯｶｸｱﾅﾂｷﾎﾞﾙﾄ(SCB)</t>
    <phoneticPr fontId="4"/>
  </si>
  <si>
    <t>MVBLK-AMN-4BS-KAMN6</t>
    <phoneticPr fontId="9"/>
  </si>
  <si>
    <t>SETB-0281-Z74　ﾌﾞｯｼｭﾌﾞﾛｯｸ取付板</t>
  </si>
  <si>
    <t>日産ﾈｼﾞ</t>
    <rPh sb="0" eb="2">
      <t>ニッサン</t>
    </rPh>
    <phoneticPr fontId="4"/>
  </si>
  <si>
    <t>CSHSMT-ST-M10-25</t>
    <phoneticPr fontId="9"/>
  </si>
  <si>
    <t>PBT25</t>
    <phoneticPr fontId="9"/>
  </si>
  <si>
    <t>ﾋﾟﾛｰﾌﾞﾛｯｸ PBR</t>
    <phoneticPr fontId="4"/>
  </si>
  <si>
    <t>SCB8-20</t>
    <phoneticPr fontId="9"/>
  </si>
  <si>
    <t>MVSHM-4N03004-4CK-S15ZF</t>
    <phoneticPr fontId="9"/>
  </si>
  <si>
    <t>SETB-0281-Z79　引き出しカム受け</t>
    <phoneticPr fontId="9"/>
  </si>
  <si>
    <t>SETS15-800-SC50-M8-N8</t>
    <phoneticPr fontId="9"/>
  </si>
  <si>
    <t>ｴﾝｹｲｼﾁｭｳ - SETS</t>
    <phoneticPr fontId="4"/>
  </si>
  <si>
    <t>FSSFS8-140</t>
    <phoneticPr fontId="9"/>
  </si>
  <si>
    <t>ﾛｯｶｸｱﾅﾂｷｾﾞﾝﾁｮｳｼﾃｲﾈｼﾞ</t>
    <phoneticPr fontId="4"/>
  </si>
  <si>
    <t>SLBNR8</t>
    <phoneticPr fontId="9"/>
  </si>
  <si>
    <t>ナット</t>
    <phoneticPr fontId="4"/>
  </si>
  <si>
    <t>SHCJ6</t>
    <phoneticPr fontId="9"/>
  </si>
  <si>
    <t>ｽｸﾘｭｰｼﾞｮｲﾝﾄ</t>
    <phoneticPr fontId="4"/>
  </si>
  <si>
    <t>SHTCT2530</t>
    <phoneticPr fontId="9"/>
  </si>
  <si>
    <t>ｼｬﾌﾄﾎﾙﾀﾞ SHTCT</t>
    <phoneticPr fontId="4"/>
  </si>
  <si>
    <t>ﾅｯﾄ-ﾀﾝﾋﾟﾝﾊﾝﾊﾞｲ-</t>
    <phoneticPr fontId="4"/>
  </si>
  <si>
    <t>MVSHM-3N03050-4A5-UXX9B</t>
    <phoneticPr fontId="9"/>
  </si>
  <si>
    <t>SETB0282-Z14　ｷｬｽﾀｰ取付板金(2)</t>
    <phoneticPr fontId="4"/>
  </si>
  <si>
    <t>K-600HB2-40-EP</t>
    <phoneticPr fontId="9"/>
  </si>
  <si>
    <t>重量用低床型固定キャスターストッパーなし K-600HB2</t>
    <phoneticPr fontId="9"/>
  </si>
  <si>
    <t>六角ナベ穴付ボルト</t>
    <phoneticPr fontId="4"/>
  </si>
  <si>
    <t>SHA30</t>
  </si>
  <si>
    <t>シャフトホルダ　-Ｔ型</t>
    <phoneticPr fontId="4"/>
  </si>
  <si>
    <t>FNCLSS-V6.0-D9-L11.5</t>
    <phoneticPr fontId="9"/>
  </si>
  <si>
    <t>金属カラー　－並級</t>
    <phoneticPr fontId="4"/>
  </si>
  <si>
    <t>FWSSS-D8-V6-T1.7</t>
    <phoneticPr fontId="9"/>
  </si>
  <si>
    <t>金属ワッシャ　－並級</t>
    <phoneticPr fontId="4"/>
  </si>
  <si>
    <t>SHBLBSL6</t>
    <phoneticPr fontId="9"/>
  </si>
  <si>
    <t>６シリーズ（溝幅８ｍｍ）</t>
    <phoneticPr fontId="4"/>
  </si>
  <si>
    <t>SLSBG10-55-M5-N4</t>
    <phoneticPr fontId="9"/>
  </si>
  <si>
    <t>M4皿ねじ　六角穴付皿ボルト　－ステンレス</t>
    <rPh sb="2" eb="3">
      <t>サラ</t>
    </rPh>
    <phoneticPr fontId="9"/>
  </si>
  <si>
    <t>MVBLK-AMW-4CM-62K7H</t>
    <phoneticPr fontId="9"/>
  </si>
  <si>
    <t>SETB-0281-Z81　ﾉｽﾞﾙ位置決めﾋﾟﾝﾌﾞﾗｹｯﾄ</t>
    <phoneticPr fontId="9"/>
  </si>
  <si>
    <t>CBSST5-12</t>
    <phoneticPr fontId="9"/>
  </si>
  <si>
    <t>低頭六角穴付きボルト</t>
    <rPh sb="0" eb="2">
      <t>テイトウ</t>
    </rPh>
    <rPh sb="2" eb="4">
      <t>ロッカク</t>
    </rPh>
    <rPh sb="4" eb="6">
      <t>アナツ</t>
    </rPh>
    <phoneticPr fontId="9"/>
  </si>
  <si>
    <t>SLSBG10-25-M5-N4</t>
    <phoneticPr fontId="9"/>
  </si>
  <si>
    <t>APNA4-P2.00-L0-B5.0-E2.3</t>
    <phoneticPr fontId="9"/>
  </si>
  <si>
    <t>位置決めﾋﾟﾝ</t>
    <rPh sb="0" eb="3">
      <t>イチギ</t>
    </rPh>
    <phoneticPr fontId="4"/>
  </si>
  <si>
    <t>6日目</t>
    <rPh sb="1" eb="2">
      <t>ヒ</t>
    </rPh>
    <rPh sb="2" eb="3">
      <t>メ</t>
    </rPh>
    <phoneticPr fontId="9"/>
  </si>
  <si>
    <t>AC30B-03M-D</t>
    <phoneticPr fontId="9"/>
  </si>
  <si>
    <t>エアコンビ-ネションエウフイルタ+レギュレータ　アナログメータ</t>
    <phoneticPr fontId="9"/>
  </si>
  <si>
    <t>元圧</t>
    <rPh sb="0" eb="1">
      <t>モト</t>
    </rPh>
    <rPh sb="1" eb="2">
      <t>アツ</t>
    </rPh>
    <phoneticPr fontId="4"/>
  </si>
  <si>
    <t>AB24C216A4</t>
    <phoneticPr fontId="9"/>
  </si>
  <si>
    <t>昨日発送</t>
    <rPh sb="0" eb="2">
      <t>サクジツ</t>
    </rPh>
    <rPh sb="2" eb="4">
      <t>ハッソウ</t>
    </rPh>
    <phoneticPr fontId="9"/>
  </si>
  <si>
    <t>モノタロウ</t>
    <phoneticPr fontId="9"/>
  </si>
  <si>
    <t>VHS30-03-D</t>
    <phoneticPr fontId="9"/>
  </si>
  <si>
    <t>残圧抜き3ポート弁</t>
    <phoneticPr fontId="9"/>
  </si>
  <si>
    <t>https://www.monotaro.com/p/2703/8508/?t.mpn=VHS30-03-D</t>
    <phoneticPr fontId="9"/>
  </si>
  <si>
    <t>日本ピスコ</t>
    <rPh sb="0" eb="2">
      <t>ニホン</t>
    </rPh>
    <phoneticPr fontId="4"/>
  </si>
  <si>
    <t>SR02</t>
    <phoneticPr fontId="9"/>
  </si>
  <si>
    <t>サイレンサ 管用テーパネジ用</t>
    <phoneticPr fontId="9"/>
  </si>
  <si>
    <t>4日目</t>
    <rPh sb="1" eb="2">
      <t>ヒ</t>
    </rPh>
    <rPh sb="2" eb="3">
      <t>メ</t>
    </rPh>
    <phoneticPr fontId="9"/>
  </si>
  <si>
    <t>Y300T-D</t>
    <phoneticPr fontId="9"/>
  </si>
  <si>
    <t>スペーサ・ブラケット付きスペーサ</t>
    <phoneticPr fontId="9"/>
  </si>
  <si>
    <t>KQ2ZD10-03NS</t>
    <phoneticPr fontId="9"/>
  </si>
  <si>
    <t>ワンタッチ管継手 KQ2シリーズ ダブルブランチユニバーサルエルボ KQ2ZD</t>
    <phoneticPr fontId="9"/>
  </si>
  <si>
    <t>KQ2R06-10A</t>
    <phoneticPr fontId="9"/>
  </si>
  <si>
    <t>ワンタッチ管継手 KQ2シリーズ レジューサ KQ2R</t>
    <phoneticPr fontId="9"/>
  </si>
  <si>
    <t>BVCEB10-3</t>
    <phoneticPr fontId="9"/>
  </si>
  <si>
    <t>ボールバルブワンタッチ継手タイプ　エルボ-両ハンドルタイプ-</t>
    <phoneticPr fontId="9"/>
  </si>
  <si>
    <t>MVSHM-PN02002-4BY-L59UB</t>
  </si>
  <si>
    <t>SETB-0281-Z77　元圧ﾚｷﾞｭﾚｰﾀﾌﾞﾗｹｯﾄ</t>
    <phoneticPr fontId="4"/>
  </si>
  <si>
    <t>HNTP6-5</t>
    <phoneticPr fontId="4"/>
  </si>
  <si>
    <t>６シリーズ（溝幅８ｍｍ）用　アルミフレーム用後入れバネナット</t>
  </si>
  <si>
    <t>SCB5-10</t>
    <phoneticPr fontId="4"/>
  </si>
  <si>
    <t>六角穴付ボルト－ステンレス　 (M5×8)  2本使用</t>
    <rPh sb="24" eb="25">
      <t>ホン</t>
    </rPh>
    <rPh sb="25" eb="27">
      <t>シヨウ</t>
    </rPh>
    <phoneticPr fontId="4"/>
  </si>
  <si>
    <t>SCB6-8</t>
    <phoneticPr fontId="4"/>
  </si>
  <si>
    <t>六角穴付ボルト－ステンレス　 (M5×10)  2本使用</t>
    <rPh sb="25" eb="26">
      <t>ホン</t>
    </rPh>
    <rPh sb="26" eb="28">
      <t>シヨウ</t>
    </rPh>
    <phoneticPr fontId="4"/>
  </si>
  <si>
    <t>ミネベアミツミ</t>
    <phoneticPr fontId="4"/>
  </si>
  <si>
    <t>富永</t>
    <rPh sb="0" eb="2">
      <t>トミナガ</t>
    </rPh>
    <phoneticPr fontId="4"/>
  </si>
  <si>
    <t>受注番号</t>
    <rPh sb="0" eb="2">
      <t>ジュチュウ</t>
    </rPh>
    <rPh sb="2" eb="4">
      <t>バンゴウ</t>
    </rPh>
    <phoneticPr fontId="4"/>
  </si>
  <si>
    <t>JANOME</t>
    <phoneticPr fontId="4"/>
  </si>
  <si>
    <t>JR3203N-AC</t>
    <phoneticPr fontId="4"/>
  </si>
  <si>
    <t>発注願います</t>
    <rPh sb="0" eb="3">
      <t>ハッチュウネガ</t>
    </rPh>
    <phoneticPr fontId="4"/>
  </si>
  <si>
    <t>荷造り運賃</t>
    <rPh sb="0" eb="2">
      <t>ニヅク</t>
    </rPh>
    <rPh sb="3" eb="5">
      <t>ウンチン</t>
    </rPh>
    <phoneticPr fontId="4"/>
  </si>
  <si>
    <t>PCｿﾌﾄ JR C-PointsⅡ(塗布仕様)</t>
    <phoneticPr fontId="4"/>
  </si>
  <si>
    <t>MISUMI</t>
    <phoneticPr fontId="4"/>
  </si>
  <si>
    <t>NWGMC6-STN-SUMB-GY-3</t>
    <phoneticPr fontId="4"/>
  </si>
  <si>
    <t>Ethernetｹｰﾌﾞﾙ</t>
    <phoneticPr fontId="4"/>
  </si>
  <si>
    <t>Web発注済</t>
    <rPh sb="3" eb="5">
      <t>ハッチュウ</t>
    </rPh>
    <rPh sb="5" eb="6">
      <t>スミ</t>
    </rPh>
    <phoneticPr fontId="4"/>
  </si>
  <si>
    <t>ティーチングペンダントⅡ(2m)非常停止SW無</t>
    <phoneticPr fontId="4"/>
  </si>
  <si>
    <t>JR3-TB2</t>
    <phoneticPr fontId="4"/>
  </si>
  <si>
    <t>JR3-Cpts2</t>
    <phoneticPr fontId="4"/>
  </si>
  <si>
    <t>MWS-COM-TB15</t>
  </si>
  <si>
    <t>ｺﾓﾝﾀﾝｼﾀﾞｲ</t>
  </si>
  <si>
    <t>Web発注済</t>
    <rPh sb="3" eb="6">
      <t>ハッチュウスミ</t>
    </rPh>
    <phoneticPr fontId="4"/>
  </si>
  <si>
    <t>MWS-DS37A-HT37</t>
  </si>
  <si>
    <t>ﾈｼﾞﾍﾝｶﾝｼｷﾀﾝｼﾀﾞｲ</t>
  </si>
  <si>
    <t>NEDJ-PS-SB-37-1</t>
  </si>
  <si>
    <t>DSUBﾊｰﾈｽ</t>
  </si>
  <si>
    <t>NEDJ-PT-SB-9-3</t>
  </si>
  <si>
    <t>5-079-03</t>
    <phoneticPr fontId="4"/>
  </si>
  <si>
    <t>ミニカップ 20ml</t>
    <phoneticPr fontId="4"/>
  </si>
  <si>
    <t>TAISHO</t>
    <phoneticPr fontId="4"/>
  </si>
  <si>
    <t>150983-Y01</t>
    <phoneticPr fontId="4"/>
  </si>
  <si>
    <t>ツール板</t>
    <phoneticPr fontId="4"/>
  </si>
  <si>
    <t>150983-Y02</t>
  </si>
  <si>
    <t>調整ステージ取付ブロック</t>
    <phoneticPr fontId="4"/>
  </si>
  <si>
    <t>150983-Y03</t>
  </si>
  <si>
    <t>Z軸連結板(3軸用）</t>
    <phoneticPr fontId="4"/>
  </si>
  <si>
    <t>150983-Y05</t>
  </si>
  <si>
    <t>バルブホルダ変換板金</t>
    <phoneticPr fontId="4"/>
  </si>
  <si>
    <t>150983-Y06</t>
    <phoneticPr fontId="4"/>
  </si>
  <si>
    <t>バルブホルダ</t>
    <phoneticPr fontId="4"/>
  </si>
  <si>
    <t>150983-Z02</t>
  </si>
  <si>
    <t>カップホルダ板金(20mL)</t>
    <phoneticPr fontId="4"/>
  </si>
  <si>
    <t>150983-Z03</t>
  </si>
  <si>
    <t>カップホルダ取付板金</t>
    <phoneticPr fontId="4"/>
  </si>
  <si>
    <t>AXM222-F</t>
  </si>
  <si>
    <t>FAｽｲｯﾁﾎﾞｯｸｽ</t>
  </si>
  <si>
    <t>E-SPS22AL-CFM10GN-24DS</t>
  </si>
  <si>
    <t>PUSH BUTTON SWITCH</t>
  </si>
  <si>
    <t>E-SPS22AD-CM4M01R-S</t>
  </si>
  <si>
    <t>OA-W-1608</t>
  </si>
  <si>
    <t>ﾊﾝﾖｳｹｰﾌﾞﾙｸﾗﾝﾌﾟ</t>
  </si>
  <si>
    <t>C6P-005S</t>
  </si>
  <si>
    <t>ｽｲｯﾁﾖｳﾒｲﾊﾞﾝ</t>
  </si>
  <si>
    <t>EBB2201</t>
  </si>
  <si>
    <t>ﾋｼﾞｮｳﾃｲｼｽｲｯﾁ</t>
  </si>
  <si>
    <t>該当項目なし
ﾜｰｸｼﾞｸﾞ</t>
    <phoneticPr fontId="4"/>
  </si>
  <si>
    <t>SCB2-5</t>
  </si>
  <si>
    <t>ﾛｯｶｸｱﾅﾂｷﾎﾞﾙﾄ(SCB)</t>
  </si>
  <si>
    <t>SCB2-12</t>
  </si>
  <si>
    <t>XSG25-CZ</t>
  </si>
  <si>
    <t>Xｽﾃｰｼﾞ XSG</t>
  </si>
  <si>
    <t>XYSG25</t>
  </si>
  <si>
    <t>XYｽﾃｰｼﾞ XYSG</t>
  </si>
  <si>
    <t>XYSG25-CR</t>
  </si>
  <si>
    <t>XYSSG40-CR</t>
  </si>
  <si>
    <t>XYｽﾃｰｼﾞ XYSSCG</t>
  </si>
  <si>
    <t>150983-X01</t>
    <phoneticPr fontId="4"/>
  </si>
  <si>
    <t xml:space="preserve"> ワーク冶具ベース</t>
    <phoneticPr fontId="4"/>
  </si>
  <si>
    <t>150983-X02</t>
  </si>
  <si>
    <t>ノズル位置決めピン</t>
    <phoneticPr fontId="4"/>
  </si>
  <si>
    <t>150983-X03</t>
  </si>
  <si>
    <t>光電センサ固定ブロック</t>
    <phoneticPr fontId="4"/>
  </si>
  <si>
    <t>150983-X04</t>
  </si>
  <si>
    <t>光電センサ取付板金</t>
    <phoneticPr fontId="4"/>
  </si>
  <si>
    <t>150983-X05</t>
  </si>
  <si>
    <t>リフレクタ取付板金</t>
    <phoneticPr fontId="4"/>
  </si>
  <si>
    <t>JPLRS5-P6-B7</t>
  </si>
  <si>
    <t>ｲﾁｷﾞﾒﾋﾟﾝ JPLRS</t>
  </si>
  <si>
    <t>JPLRS5-P7.9-B7</t>
  </si>
  <si>
    <t>JPLRS5-P7.9-B7-ML15</t>
  </si>
  <si>
    <t>SET</t>
    <phoneticPr fontId="4"/>
  </si>
  <si>
    <t>設計費</t>
    <rPh sb="0" eb="3">
      <t>セッケイヒ</t>
    </rPh>
    <phoneticPr fontId="4"/>
  </si>
  <si>
    <t>組立費</t>
    <rPh sb="0" eb="3">
      <t>クミタテヒ</t>
    </rPh>
    <phoneticPr fontId="4"/>
  </si>
  <si>
    <t>MVSHM-1E05000-4CY-SHC7S</t>
  </si>
  <si>
    <t>■SETA0281-Z01-A(天面ﾊﾟﾈﾙ)</t>
  </si>
  <si>
    <t>MVSHM-3N02002-4CY-EAPHB</t>
  </si>
  <si>
    <t>■SETA0281-Z02-A(ﾀﾞｸﾄﾀﾞﾐｰｶﾊﾞｰ)</t>
  </si>
  <si>
    <t>MVSHM-3N05002-4CY-W6N3A</t>
  </si>
  <si>
    <t>■SETA0281-Z03-A(ﾗｲﾄｶｰﾃﾝ取付板)</t>
  </si>
  <si>
    <t>MVSHM-3N03002-4DT-JPSXH</t>
  </si>
  <si>
    <t>■SETA0281-Z03-B(ﾗｲﾄｶｰﾃﾝ取付板)</t>
    <phoneticPr fontId="4"/>
  </si>
  <si>
    <t>SHNTAP6-5</t>
  </si>
  <si>
    <t>ｱﾄｲﾚﾅｯﾄ ｲﾀﾊﾞﾈﾂｷ(HNTAP)</t>
  </si>
  <si>
    <t>MVSHM-1E05000-4CY-HNY6H</t>
  </si>
  <si>
    <t>■SETA0281-Z04-A(天面ﾊﾟ(樹脂ﾊﾟﾈﾙ_背面上)</t>
  </si>
  <si>
    <t>MVSHM-3N01552-4DS-NG512</t>
    <phoneticPr fontId="4"/>
  </si>
  <si>
    <t>■SETA0281-Z05-A(ﾊﾞｯｸﾊﾟﾈﾙ)</t>
    <phoneticPr fontId="4"/>
  </si>
  <si>
    <t>MVSHM-3N02050-4DS-ZZFDR</t>
    <phoneticPr fontId="4"/>
  </si>
  <si>
    <t>■SETA0281-Z06-A(LEDﾌﾟﾚｰﾄ)</t>
    <phoneticPr fontId="4"/>
  </si>
  <si>
    <t>CRKB4-8</t>
  </si>
  <si>
    <t>ｼﾞｭｼﾛｰﾚｯﾄﾂｷﾈｼﾞ-ﾀﾝﾋﾟﾝ ｺﾊﾞｺ-</t>
  </si>
  <si>
    <t>HBLFSL6-C-SSP</t>
  </si>
  <si>
    <t>ｱﾙﾐﾌﾞﾗｹｯﾄｻﾞｲ</t>
  </si>
  <si>
    <t>HCBR6</t>
  </si>
  <si>
    <t>ｶﾊﾞｰﾄﾘﾂｹｶﾝﾚﾝﾌﾞﾋﾝ</t>
  </si>
  <si>
    <t>HFC6-3030-B</t>
  </si>
  <si>
    <t>ﾌﾚｰﾑｷｬｯﾌﾟ (HFC)</t>
  </si>
  <si>
    <t>HFS6-3030-200</t>
  </si>
  <si>
    <t>ｱﾙﾐﾌﾚｰﾑｻﾞｲ</t>
  </si>
  <si>
    <t>HFS6-3030-480</t>
  </si>
  <si>
    <t>HFS6-3030-534</t>
  </si>
  <si>
    <t>HFS6-3030-620</t>
  </si>
  <si>
    <t>HFS6-3030-690</t>
  </si>
  <si>
    <t>HFS6-3060-359</t>
  </si>
  <si>
    <t>HFS6-3090-620</t>
  </si>
  <si>
    <t>HOAFS100</t>
  </si>
  <si>
    <t>ｱﾙﾐﾀﾞｸﾄﾖｳﾌﾗﾝｼﾞ (HOAFS)</t>
  </si>
  <si>
    <t>MNUNY4</t>
  </si>
  <si>
    <t>ﾐﾆﾁｭｱﾜﾝﾀｯﾁﾂｷﾞﾃ (MNUNY)</t>
  </si>
  <si>
    <t>MNUNY6</t>
  </si>
  <si>
    <t>MRB-285</t>
  </si>
  <si>
    <t>DINﾚｰﾙ</t>
  </si>
  <si>
    <t>MSHS5-15</t>
  </si>
  <si>
    <t>ﾉｯｸﾋﾟﾝ(MSHS)</t>
  </si>
  <si>
    <t>MTRF1.25-3</t>
  </si>
  <si>
    <t>ｱｯﾁｬｸﾀﾝｼ(ﾊﾀﾞｶ_PB)</t>
  </si>
  <si>
    <t>SCB5-6</t>
  </si>
  <si>
    <t>SCB6-8</t>
  </si>
  <si>
    <t>SCBS8-15</t>
  </si>
  <si>
    <t>ｻﾞｶﾞﾈｸﾐｺﾐCB SCBS</t>
  </si>
  <si>
    <t>SCBS8-18</t>
    <phoneticPr fontId="4"/>
  </si>
  <si>
    <t>SECON-S-U-3-5</t>
  </si>
  <si>
    <t>E-CON ﾊｰﾈｽ</t>
  </si>
  <si>
    <t>SHCBM5-10</t>
  </si>
  <si>
    <t>ｱﾙﾐﾌﾚｰﾑﾖｳ ﾎﾞﾙﾄ</t>
  </si>
  <si>
    <t>SHCBM5-15</t>
  </si>
  <si>
    <t>SHNTP6-4</t>
  </si>
  <si>
    <t>ｱﾙﾐﾌﾚｰﾑﾖｳﾊﾞﾈﾅｯﾄ</t>
  </si>
  <si>
    <t>SHNTP6-5</t>
  </si>
  <si>
    <t>SHNTP6-6</t>
  </si>
  <si>
    <t>SLBNR8</t>
  </si>
  <si>
    <t>ﾅｯﾄ-ﾀﾝﾋﾟﾝﾊﾝﾊﾞｲ-</t>
  </si>
  <si>
    <t>TKR-TWE1</t>
  </si>
  <si>
    <t>ｱｸｾｻﾘｰ ﾌﾟﾘﾝﾄｷﾊﾞﾝTKRｼﾘｰｽﾞ</t>
  </si>
  <si>
    <t>PYTA22W4-148-108-5-C11-D11-N6</t>
  </si>
  <si>
    <t>PET(PYTA) ｱﾅｶｺｳﾂｷ</t>
  </si>
  <si>
    <t>PYTA43W10-478-293-5-C11.0-D11.0-N6</t>
  </si>
  <si>
    <t>PYTA43W10-478-358-5-C11.0-D11.0-N6</t>
  </si>
  <si>
    <t>PYTA43W10-688-378-5-C11.0-D11.0-N6</t>
  </si>
  <si>
    <t>ECRK30</t>
  </si>
  <si>
    <t>ﾄﾞｳﾃﾞﾝｺﾞﾑｱｼ(ECRK)</t>
  </si>
  <si>
    <t>HFS6-3030-280</t>
  </si>
  <si>
    <t>竹中電子工業</t>
    <phoneticPr fontId="4"/>
  </si>
  <si>
    <t>ACS</t>
    <phoneticPr fontId="4"/>
  </si>
  <si>
    <t>LD-MX5R-C1</t>
    <phoneticPr fontId="4"/>
  </si>
  <si>
    <t>レーザ式 アンプ内蔵形光電子センサ</t>
    <phoneticPr fontId="4"/>
  </si>
  <si>
    <t>見積取得後発注願います</t>
    <rPh sb="0" eb="4">
      <t>ミツモリシュトク</t>
    </rPh>
    <rPh sb="4" eb="5">
      <t>ゴ</t>
    </rPh>
    <rPh sb="5" eb="7">
      <t>ハッチュウ</t>
    </rPh>
    <rPh sb="7" eb="8">
      <t>ネガ</t>
    </rPh>
    <phoneticPr fontId="4"/>
  </si>
  <si>
    <t>S-0503A</t>
    <phoneticPr fontId="4"/>
  </si>
  <si>
    <t>リフレクタ</t>
    <phoneticPr fontId="4"/>
  </si>
  <si>
    <t>坂詰製作所</t>
    <phoneticPr fontId="4"/>
  </si>
  <si>
    <t>3DUL-10JPL R, G, O/C</t>
    <phoneticPr fontId="4"/>
  </si>
  <si>
    <t>3色LED表示灯</t>
    <rPh sb="1" eb="2">
      <t>ショク</t>
    </rPh>
    <rPh sb="5" eb="7">
      <t>ヒョウジ</t>
    </rPh>
    <rPh sb="7" eb="8">
      <t>トウ</t>
    </rPh>
    <phoneticPr fontId="4"/>
  </si>
  <si>
    <t>SF4D-H12</t>
    <phoneticPr fontId="4"/>
  </si>
  <si>
    <t>ライトカーテン</t>
    <phoneticPr fontId="4"/>
  </si>
  <si>
    <t>SF4D-H24</t>
    <phoneticPr fontId="4"/>
  </si>
  <si>
    <t>SFD-CSL01</t>
    <phoneticPr fontId="4"/>
  </si>
  <si>
    <t>ケーブル直列接続用</t>
    <phoneticPr fontId="4"/>
  </si>
  <si>
    <r>
      <t>SFD-CCB7　→ SFD-CCB</t>
    </r>
    <r>
      <rPr>
        <b/>
        <sz val="11"/>
        <color indexed="10"/>
        <rFont val="ＭＳ Ｐゴシック"/>
        <family val="3"/>
        <charset val="128"/>
      </rPr>
      <t>3</t>
    </r>
    <r>
      <rPr>
        <sz val="11"/>
        <rFont val="ＭＳ Ｐゴシック"/>
        <family val="3"/>
        <charset val="128"/>
      </rPr>
      <t xml:space="preserve"> に変更</t>
    </r>
    <rPh sb="21" eb="23">
      <t>ヘンコウ</t>
    </rPh>
    <phoneticPr fontId="4"/>
  </si>
  <si>
    <t>ボトムキャップケーブル</t>
    <phoneticPr fontId="4"/>
  </si>
  <si>
    <t>MS-SFD-3-6</t>
    <phoneticPr fontId="4"/>
  </si>
  <si>
    <t>デットスペースレス取付金具</t>
    <phoneticPr fontId="4"/>
  </si>
  <si>
    <t>150983-Z01</t>
    <phoneticPr fontId="4"/>
  </si>
  <si>
    <t>LED取付板金</t>
    <phoneticPr fontId="4"/>
  </si>
  <si>
    <t>150983-Z04</t>
  </si>
  <si>
    <t>背面端子台取付板</t>
    <phoneticPr fontId="4"/>
  </si>
  <si>
    <t>150983-Z05</t>
  </si>
  <si>
    <t>ロボット固定ブロック</t>
    <phoneticPr fontId="4"/>
  </si>
  <si>
    <t>150983-Z07</t>
  </si>
  <si>
    <t>外部スイッチ取付板金</t>
    <phoneticPr fontId="4"/>
  </si>
  <si>
    <t>メイコーエレクディベロップ株式会社</t>
    <rPh sb="13" eb="17">
      <t>カブシキガイシャ</t>
    </rPh>
    <phoneticPr fontId="4"/>
  </si>
  <si>
    <t>岸</t>
    <rPh sb="0" eb="1">
      <t>キシ</t>
    </rPh>
    <phoneticPr fontId="4"/>
  </si>
  <si>
    <t>NO.227368</t>
    <phoneticPr fontId="4"/>
  </si>
  <si>
    <t>出荷依頼項目</t>
    <rPh sb="0" eb="2">
      <t>シュッカ</t>
    </rPh>
    <rPh sb="2" eb="4">
      <t>イライ</t>
    </rPh>
    <rPh sb="4" eb="6">
      <t>コウモク</t>
    </rPh>
    <phoneticPr fontId="4"/>
  </si>
  <si>
    <t>蛇の目</t>
    <phoneticPr fontId="4"/>
  </si>
  <si>
    <t>社内在庫品</t>
    <rPh sb="0" eb="2">
      <t>シャナイ</t>
    </rPh>
    <rPh sb="2" eb="4">
      <t>ザイコ</t>
    </rPh>
    <rPh sb="4" eb="5">
      <t>ヒン</t>
    </rPh>
    <phoneticPr fontId="4"/>
  </si>
  <si>
    <t>JR3304　　　 4軸ﾛﾎﾞｯﾄ (外部ｽｲｯﾁ仕様)　　　JR3304N-BJ</t>
    <rPh sb="19" eb="20">
      <t>ソト</t>
    </rPh>
    <phoneticPr fontId="4"/>
  </si>
  <si>
    <r>
      <t>JR3304　　　SRS-S304　</t>
    </r>
    <r>
      <rPr>
        <b/>
        <sz val="11"/>
        <color indexed="10"/>
        <rFont val="ＭＳ Ｐゴシック"/>
        <family val="3"/>
        <charset val="128"/>
      </rPr>
      <t>　外部スイッチ</t>
    </r>
    <rPh sb="19" eb="21">
      <t>ガイブ</t>
    </rPh>
    <phoneticPr fontId="4"/>
  </si>
  <si>
    <t>I/O-S増設</t>
    <rPh sb="5" eb="7">
      <t>ゾウセツ</t>
    </rPh>
    <phoneticPr fontId="4"/>
  </si>
  <si>
    <t>JR3-TB2　JR3000用ﾃｨｰﾁﾝｸﾞﾎﾞｯｸｽ2　SRO-TB500　</t>
    <phoneticPr fontId="4"/>
  </si>
  <si>
    <t>JR3000用ﾃｨｰﾁﾝｸﾞﾍﾟﾝﾀﾞﾝﾄⅡ　（2ｍ）非常停止SW無し　</t>
    <rPh sb="27" eb="29">
      <t>ヒジョウ</t>
    </rPh>
    <rPh sb="29" eb="31">
      <t>テイシ</t>
    </rPh>
    <rPh sb="33" eb="34">
      <t>ナ</t>
    </rPh>
    <phoneticPr fontId="4"/>
  </si>
  <si>
    <t>オプションSWスイッチボックス（1.5m）</t>
    <phoneticPr fontId="4"/>
  </si>
  <si>
    <t>PC編集ｿﾌﾄ　JR C-Point2 Ver8</t>
    <phoneticPr fontId="4"/>
  </si>
  <si>
    <t>ﾛﾎﾞｯﾄ送料</t>
    <rPh sb="5" eb="7">
      <t>ソウリョウ</t>
    </rPh>
    <phoneticPr fontId="4"/>
  </si>
  <si>
    <t>【SETB0297-A01】　JR3304+SV70ﾊﾞﾙﾌﾞ+浸け置き捨て射ち+圧送ﾀﾝｸ+位置合わせ治具 +上部安全ｶﾊﾞｰ</t>
    <phoneticPr fontId="4"/>
  </si>
  <si>
    <t>元圧ﾚｷﾞｭﾚｰﾀﾕﾆｯﾄ</t>
    <phoneticPr fontId="4"/>
  </si>
  <si>
    <t>SMC</t>
  </si>
  <si>
    <t>ACS株式会社</t>
    <phoneticPr fontId="4"/>
  </si>
  <si>
    <t>ＡＷ２０Ｋ－０２Ｅ－D</t>
    <phoneticPr fontId="4"/>
  </si>
  <si>
    <t>１／４　レギュレーター　（逆流機能付）</t>
  </si>
  <si>
    <t>元圧 　見積22-25-01448A</t>
    <rPh sb="0" eb="1">
      <t>モト</t>
    </rPh>
    <rPh sb="1" eb="2">
      <t>アツ</t>
    </rPh>
    <rPh sb="4" eb="6">
      <t>ミツモリ</t>
    </rPh>
    <phoneticPr fontId="4"/>
  </si>
  <si>
    <t>ACS株式会社</t>
  </si>
  <si>
    <t>ＫＱ２Ｌ０６－０２Ａ</t>
    <phoneticPr fontId="4"/>
  </si>
  <si>
    <t>１／４　Ø６　継ぎ手</t>
  </si>
  <si>
    <t>ＶＨＳ２０－０２-D</t>
    <phoneticPr fontId="4"/>
  </si>
  <si>
    <t>１／４　三方弁</t>
  </si>
  <si>
    <t>Ｙ２００Ｔ－D</t>
    <phoneticPr fontId="4"/>
  </si>
  <si>
    <t>１／４　エアコンビネーション　</t>
  </si>
  <si>
    <t>AN10-01</t>
    <phoneticPr fontId="4"/>
  </si>
  <si>
    <t>ｻｲﾚﾝｻ</t>
    <phoneticPr fontId="4"/>
  </si>
  <si>
    <t>ツ－ル治具部分</t>
    <rPh sb="3" eb="5">
      <t>ジグ</t>
    </rPh>
    <rPh sb="5" eb="7">
      <t>ブブン</t>
    </rPh>
    <phoneticPr fontId="4"/>
  </si>
  <si>
    <t xml:space="preserve">NO.227368-1 </t>
    <phoneticPr fontId="4"/>
  </si>
  <si>
    <t>MVBLK-AMW-3RN-YJDD8</t>
    <phoneticPr fontId="4"/>
  </si>
  <si>
    <t>SETB-0206-Ｙ01  4軸用ﾊﾞﾙﾌﾞ固定ﾌﾞﾗｹｯﾄ</t>
    <phoneticPr fontId="4"/>
  </si>
  <si>
    <t>AB24A4F3ED</t>
    <phoneticPr fontId="4"/>
  </si>
  <si>
    <t>ＭＳ3-10</t>
    <phoneticPr fontId="4"/>
  </si>
  <si>
    <t>ﾉｯｸﾋﾟﾝφ3-10mm</t>
    <phoneticPr fontId="4"/>
  </si>
  <si>
    <t>ＭＳ4-10</t>
    <phoneticPr fontId="4"/>
  </si>
  <si>
    <t>ﾉｯｸﾋﾟﾝφ4-10mm</t>
    <phoneticPr fontId="4"/>
  </si>
  <si>
    <t>六角穴付ボルト    6本 在庫使用</t>
    <rPh sb="12" eb="13">
      <t>ホン</t>
    </rPh>
    <phoneticPr fontId="4"/>
  </si>
  <si>
    <t>MVBLK-AMW-3RN-9Y162</t>
    <phoneticPr fontId="4"/>
  </si>
  <si>
    <t>SETB-0206-Ｙ05 回転軸位置決めﾌﾞﾗｹｯﾄ</t>
    <phoneticPr fontId="4"/>
  </si>
  <si>
    <t>MSSFS4-8</t>
    <phoneticPr fontId="4"/>
  </si>
  <si>
    <t>六角穴付止ねじ 平先</t>
    <phoneticPr fontId="4"/>
  </si>
  <si>
    <t>SCB4-25</t>
    <phoneticPr fontId="4"/>
  </si>
  <si>
    <t>六角穴付ボルト    2本 在庫使用</t>
    <rPh sb="12" eb="13">
      <t>ホン</t>
    </rPh>
    <phoneticPr fontId="4"/>
  </si>
  <si>
    <t>六角穴付ボルト    1本+2本</t>
    <rPh sb="12" eb="13">
      <t>ホン</t>
    </rPh>
    <rPh sb="15" eb="16">
      <t>ホン</t>
    </rPh>
    <phoneticPr fontId="4"/>
  </si>
  <si>
    <t>WSSS16-5-3</t>
    <phoneticPr fontId="4"/>
  </si>
  <si>
    <t>金属ワッシャ　Ｔ寸選択・指定タイプ　並級・精密級</t>
    <phoneticPr fontId="4"/>
  </si>
  <si>
    <t>APMTS-N1-T1</t>
    <phoneticPr fontId="4"/>
  </si>
  <si>
    <t>ねじ変換継手 SUS316・SUS303</t>
    <phoneticPr fontId="4"/>
  </si>
  <si>
    <t>MCLPTW6-1</t>
    <phoneticPr fontId="4"/>
  </si>
  <si>
    <t>チューブ用継手　ナット・スリーブ一体型　エルボ</t>
    <phoneticPr fontId="4"/>
  </si>
  <si>
    <t>ﾉｽﾞﾙ浸け置きﾕﾆｯﾄ</t>
    <rPh sb="4" eb="5">
      <t>ツ</t>
    </rPh>
    <rPh sb="6" eb="7">
      <t>オ</t>
    </rPh>
    <phoneticPr fontId="4"/>
  </si>
  <si>
    <t xml:space="preserve">NO.227368-2 </t>
    <phoneticPr fontId="4"/>
  </si>
  <si>
    <t>MVSHM-ZZ99000000000-JPA243U9A111AB</t>
    <phoneticPr fontId="4"/>
  </si>
  <si>
    <t>SETB-0012-Z05 カップホルダー</t>
    <phoneticPr fontId="4"/>
  </si>
  <si>
    <t>MVSHM-3N02052011011-2LF-KW1SE</t>
    <phoneticPr fontId="4"/>
  </si>
  <si>
    <t>SETB-0055-Z03　ｶｯﾌﾟﾎﾙﾀﾞｰﾍﾞｰｽＬ字ﾌﾞﾗｹｯﾄ</t>
    <phoneticPr fontId="4"/>
  </si>
  <si>
    <t>MVSHM-3N02050006016-2LF-1RSEZ</t>
    <phoneticPr fontId="4"/>
  </si>
  <si>
    <t>SETB-0055-Z04　 ｶｯﾌﾟﾎﾙﾀﾞｰＬ字ﾌﾞﾗｹｯﾄ　</t>
    <phoneticPr fontId="4"/>
  </si>
  <si>
    <t>ＭＳ2-8</t>
    <phoneticPr fontId="4"/>
  </si>
  <si>
    <t>ﾉｯｸﾋﾟﾝφ2-8mm</t>
    <phoneticPr fontId="4"/>
  </si>
  <si>
    <t>CHNS4</t>
    <phoneticPr fontId="4"/>
  </si>
  <si>
    <t>蝶ﾅｯﾄ</t>
    <phoneticPr fontId="4"/>
  </si>
  <si>
    <t>RSCB4-15</t>
    <phoneticPr fontId="4"/>
  </si>
  <si>
    <t>六角ﾎﾞﾙﾄ</t>
    <phoneticPr fontId="4"/>
  </si>
  <si>
    <t>MVTUP-SUB-3GK-HD2S8</t>
    <phoneticPr fontId="4"/>
  </si>
  <si>
    <t>SETB0178-Z06　30ccｶｯﾌﾟ202300803</t>
    <phoneticPr fontId="4"/>
  </si>
  <si>
    <t>SV70ﾊﾞﾙﾌﾞﾉｽﾞﾙ位置合わせ治具</t>
    <phoneticPr fontId="4"/>
  </si>
  <si>
    <t>5日間</t>
    <rPh sb="1" eb="2">
      <t>ヒ</t>
    </rPh>
    <rPh sb="2" eb="3">
      <t>カン</t>
    </rPh>
    <phoneticPr fontId="4"/>
  </si>
  <si>
    <t xml:space="preserve">NO.227368-3 </t>
    <phoneticPr fontId="4"/>
  </si>
  <si>
    <t>MVSHM-3N02050-3T2-J8B5C</t>
    <phoneticPr fontId="4"/>
  </si>
  <si>
    <r>
      <t>SETA0010-Z04</t>
    </r>
    <r>
      <rPr>
        <b/>
        <sz val="11"/>
        <color indexed="10"/>
        <rFont val="ＭＳ Ｐゴシック"/>
        <family val="3"/>
        <charset val="128"/>
      </rPr>
      <t>-1</t>
    </r>
    <r>
      <rPr>
        <sz val="11"/>
        <rFont val="ＭＳ Ｐゴシック"/>
        <family val="3"/>
        <charset val="128"/>
      </rPr>
      <t>位置決めベース</t>
    </r>
    <phoneticPr fontId="4"/>
  </si>
  <si>
    <t>1日間</t>
    <rPh sb="1" eb="2">
      <t>ヒ</t>
    </rPh>
    <rPh sb="2" eb="3">
      <t>カン</t>
    </rPh>
    <phoneticPr fontId="55"/>
  </si>
  <si>
    <t>MVSHM-3N03002-3T2-EXPLE</t>
    <phoneticPr fontId="4"/>
  </si>
  <si>
    <r>
      <t>SETA0010-Z02</t>
    </r>
    <r>
      <rPr>
        <b/>
        <sz val="11"/>
        <color indexed="10"/>
        <rFont val="ＭＳ Ｐゴシック"/>
        <family val="3"/>
        <charset val="128"/>
      </rPr>
      <t>-1</t>
    </r>
    <r>
      <rPr>
        <sz val="11"/>
        <rFont val="ＭＳ Ｐゴシック"/>
        <family val="3"/>
        <charset val="128"/>
      </rPr>
      <t>角度切替ベース</t>
    </r>
    <phoneticPr fontId="4"/>
  </si>
  <si>
    <t>2日間</t>
    <rPh sb="1" eb="2">
      <t>ヒ</t>
    </rPh>
    <rPh sb="2" eb="3">
      <t>カン</t>
    </rPh>
    <phoneticPr fontId="55"/>
  </si>
  <si>
    <t>MVSHM-ZZ99000-3SZ-7ELAD</t>
    <phoneticPr fontId="4"/>
  </si>
  <si>
    <r>
      <t>SETA0010-Z03</t>
    </r>
    <r>
      <rPr>
        <b/>
        <sz val="11"/>
        <color indexed="10"/>
        <rFont val="ＭＳ Ｐゴシック"/>
        <family val="3"/>
        <charset val="128"/>
      </rPr>
      <t>-1</t>
    </r>
    <r>
      <rPr>
        <sz val="11"/>
        <rFont val="ＭＳ Ｐゴシック"/>
        <family val="3"/>
        <charset val="128"/>
      </rPr>
      <t>角度切替ブラケット</t>
    </r>
    <phoneticPr fontId="4"/>
  </si>
  <si>
    <t>AWSS-D-D6-V4-T1.9</t>
    <phoneticPr fontId="4"/>
  </si>
  <si>
    <t>金属ワッシャ　－Ｔ寸公差選択タイプ－</t>
    <phoneticPr fontId="4"/>
  </si>
  <si>
    <t>MS2-6</t>
    <phoneticPr fontId="4"/>
  </si>
  <si>
    <t>ノックピン　ストレート  4+2</t>
    <phoneticPr fontId="4"/>
  </si>
  <si>
    <t>JTDA-SUD-A27-B12-T2-X6-Y6-M4-L15-MA4</t>
    <phoneticPr fontId="4"/>
  </si>
  <si>
    <t>押え板</t>
    <phoneticPr fontId="4"/>
  </si>
  <si>
    <t>3日間</t>
    <rPh sb="1" eb="2">
      <t>ヒ</t>
    </rPh>
    <rPh sb="2" eb="3">
      <t>カン</t>
    </rPh>
    <phoneticPr fontId="55"/>
  </si>
  <si>
    <t>ASFCS-A27-B14-T0.3-D4.5-E6-C6-P15</t>
    <phoneticPr fontId="4"/>
  </si>
  <si>
    <t>シム</t>
    <phoneticPr fontId="4"/>
  </si>
  <si>
    <t>六角穴付きﾎﾞﾙﾄ　M4×5mm　　　　6本</t>
    <rPh sb="21" eb="22">
      <t>ホン</t>
    </rPh>
    <phoneticPr fontId="4"/>
  </si>
  <si>
    <t xml:space="preserve">SPWF4 </t>
    <phoneticPr fontId="4"/>
  </si>
  <si>
    <t>ワッシャ　　平座金　　M4×8mm　　　4個+4個</t>
    <rPh sb="21" eb="22">
      <t>コ</t>
    </rPh>
    <rPh sb="24" eb="25">
      <t>コ</t>
    </rPh>
    <phoneticPr fontId="4"/>
  </si>
  <si>
    <t>ｹｰﾌﾞﾙﾍﾞｱ　ＳＶＥＭ取付ﾌﾞﾗｹｯﾄ　ﾕﾆｯﾄ</t>
    <phoneticPr fontId="4"/>
  </si>
  <si>
    <t xml:space="preserve">NO.227368-4 </t>
    <phoneticPr fontId="4"/>
  </si>
  <si>
    <t xml:space="preserve">MVSHM-3N02052010016-2MZ-SEZ9T  </t>
    <phoneticPr fontId="4"/>
  </si>
  <si>
    <t>ケーブルベアヘッド横板金　135154-Z04 ケーブルベアヘッド横板金</t>
    <rPh sb="9" eb="10">
      <t>ヨコ</t>
    </rPh>
    <rPh sb="10" eb="12">
      <t>バンキン</t>
    </rPh>
    <phoneticPr fontId="4"/>
  </si>
  <si>
    <t>MVBLK-AMW-2MZ-JBU1M　　</t>
    <phoneticPr fontId="4"/>
  </si>
  <si>
    <t>ケーブルベア下板　135154-Z05 ケーブルベア下板</t>
    <rPh sb="6" eb="8">
      <t>シタイタ</t>
    </rPh>
    <phoneticPr fontId="4"/>
  </si>
  <si>
    <r>
      <t xml:space="preserve">六角穴付きﾎﾞﾙﾄ　M4×16mm </t>
    </r>
    <r>
      <rPr>
        <b/>
        <sz val="11"/>
        <color indexed="10"/>
        <rFont val="ＭＳ Ｐゴシック"/>
        <family val="3"/>
        <charset val="128"/>
      </rPr>
      <t>2本</t>
    </r>
    <rPh sb="19" eb="20">
      <t>ホン</t>
    </rPh>
    <phoneticPr fontId="4"/>
  </si>
  <si>
    <t>SZ16F-2-060-20</t>
    <phoneticPr fontId="4"/>
  </si>
  <si>
    <t>ケーブルベア</t>
    <phoneticPr fontId="4"/>
  </si>
  <si>
    <t>SFB5-8</t>
    <phoneticPr fontId="4"/>
  </si>
  <si>
    <r>
      <t>六角穴付皿ボルト　M5×8mm　</t>
    </r>
    <r>
      <rPr>
        <b/>
        <sz val="11"/>
        <color indexed="10"/>
        <rFont val="ＭＳ Ｐゴシック"/>
        <family val="3"/>
        <charset val="128"/>
      </rPr>
      <t>4本</t>
    </r>
    <rPh sb="17" eb="18">
      <t>ホン</t>
    </rPh>
    <phoneticPr fontId="4"/>
  </si>
  <si>
    <t>SBCB4-15</t>
    <phoneticPr fontId="4"/>
  </si>
  <si>
    <t>六角穴付ボタンボルト　 (M4×15)　　4本+2本</t>
    <rPh sb="22" eb="23">
      <t>ホン</t>
    </rPh>
    <rPh sb="25" eb="26">
      <t>ホン</t>
    </rPh>
    <phoneticPr fontId="4"/>
  </si>
  <si>
    <t>SETB-0031-Z21と135154-Z04ﾛﾎﾞｯﾄ固定用　</t>
    <rPh sb="29" eb="31">
      <t>コテイ</t>
    </rPh>
    <rPh sb="31" eb="32">
      <t>ヨウ</t>
    </rPh>
    <phoneticPr fontId="4"/>
  </si>
  <si>
    <t>SLBNR5</t>
    <phoneticPr fontId="4"/>
  </si>
  <si>
    <t>M5ﾅｯﾄ</t>
  </si>
  <si>
    <t>MVSHM-3N02002007016-2LU-F6R7Z</t>
    <phoneticPr fontId="4"/>
  </si>
  <si>
    <t>SETB-0031-Z01 ＳＶＥＭ取付ﾌﾞﾗｹｯﾄ</t>
    <phoneticPr fontId="4"/>
  </si>
  <si>
    <t>SCB4-20</t>
    <phoneticPr fontId="4"/>
  </si>
  <si>
    <r>
      <t>六角穴付きﾎﾞﾙﾄ　 (M4×20)　</t>
    </r>
    <r>
      <rPr>
        <b/>
        <sz val="11"/>
        <color indexed="10"/>
        <rFont val="ＭＳ Ｐゴシック"/>
        <family val="3"/>
        <charset val="128"/>
      </rPr>
      <t>2本</t>
    </r>
    <r>
      <rPr>
        <sz val="11"/>
        <color indexed="8"/>
        <rFont val="ＭＳ Ｐゴシック"/>
        <family val="3"/>
        <charset val="128"/>
      </rPr>
      <t>　</t>
    </r>
    <r>
      <rPr>
        <sz val="11"/>
        <color indexed="10"/>
        <rFont val="ＭＳ Ｐゴシック"/>
        <family val="3"/>
        <charset val="128"/>
      </rPr>
      <t>　</t>
    </r>
    <rPh sb="20" eb="21">
      <t>ホン</t>
    </rPh>
    <phoneticPr fontId="4"/>
  </si>
  <si>
    <t>日本ﾋﾟｽｺ</t>
    <rPh sb="0" eb="2">
      <t>ニホン</t>
    </rPh>
    <phoneticPr fontId="4"/>
  </si>
  <si>
    <t>PLGJ4-6M</t>
    <phoneticPr fontId="4"/>
  </si>
  <si>
    <t>一般配管用 チューブフィッティングミニタイプ 違径ソケットエルボ</t>
    <phoneticPr fontId="4"/>
  </si>
  <si>
    <t xml:space="preserve">NO.227368-5 </t>
    <phoneticPr fontId="4"/>
  </si>
  <si>
    <t>BSLG6</t>
    <phoneticPr fontId="4"/>
  </si>
  <si>
    <t>ワンタッチ継手　ブラインドプラグ</t>
    <phoneticPr fontId="4"/>
  </si>
  <si>
    <t>BVHVU6-3　</t>
    <phoneticPr fontId="4"/>
  </si>
  <si>
    <t>3方弁　ハンドバルブ</t>
    <phoneticPr fontId="4"/>
  </si>
  <si>
    <t>FAMBS-SUD-T2-A60-B120-L60-F40-H45-N6-V48-S65-W30-MA4  　</t>
    <phoneticPr fontId="4"/>
  </si>
  <si>
    <t>ﾚｷﾞｭﾚｰﾀ固定用 Ｌ字ﾌﾞﾗｹｯﾄ</t>
    <rPh sb="11" eb="13">
      <t>リジ</t>
    </rPh>
    <phoneticPr fontId="4"/>
  </si>
  <si>
    <t>後入れナット</t>
    <rPh sb="0" eb="2">
      <t>アトイ</t>
    </rPh>
    <phoneticPr fontId="4"/>
  </si>
  <si>
    <t>PAW6-02</t>
    <phoneticPr fontId="4"/>
  </si>
  <si>
    <t>一般配管用 チューブフィッティング ダブルブランチエイ</t>
    <phoneticPr fontId="4"/>
  </si>
  <si>
    <t>SCB4-10　　　　</t>
    <phoneticPr fontId="4"/>
  </si>
  <si>
    <t>六角穴付ボルト－ステンレス　 (M4×10)　2本</t>
    <rPh sb="24" eb="25">
      <t>ホン</t>
    </rPh>
    <phoneticPr fontId="4"/>
  </si>
  <si>
    <t>SCB6-10</t>
    <phoneticPr fontId="4"/>
  </si>
  <si>
    <t>六角穴付ボルト－ステンレス　 (M6×10)  2本使用</t>
    <rPh sb="25" eb="26">
      <t>ホン</t>
    </rPh>
    <rPh sb="26" eb="28">
      <t>シヨウ</t>
    </rPh>
    <phoneticPr fontId="4"/>
  </si>
  <si>
    <t xml:space="preserve">SLBNR4 </t>
    <phoneticPr fontId="4"/>
  </si>
  <si>
    <t>ＩＯｹｰﾌﾞﾙ</t>
    <phoneticPr fontId="4"/>
  </si>
  <si>
    <t xml:space="preserve">NO.227368-6 </t>
    <phoneticPr fontId="4"/>
  </si>
  <si>
    <r>
      <t>FSC10-C-3</t>
    </r>
    <r>
      <rPr>
        <sz val="11"/>
        <color indexed="36"/>
        <rFont val="ＭＳ Ｐゴシック"/>
        <family val="3"/>
        <charset val="128"/>
      </rPr>
      <t>部品不足で頼めない場合⇒</t>
    </r>
    <r>
      <rPr>
        <b/>
        <sz val="11"/>
        <color indexed="30"/>
        <rFont val="ＭＳ Ｐゴシック"/>
        <family val="3"/>
        <charset val="128"/>
      </rPr>
      <t>M8PS-44VFBK-3</t>
    </r>
    <rPh sb="9" eb="11">
      <t>ブヒン</t>
    </rPh>
    <rPh sb="11" eb="13">
      <t>フソク</t>
    </rPh>
    <rPh sb="14" eb="15">
      <t>タノ</t>
    </rPh>
    <rPh sb="18" eb="20">
      <t>バアイ</t>
    </rPh>
    <phoneticPr fontId="4"/>
  </si>
  <si>
    <t>M8丸型防水コネクタハーネス  ＳＶＥＭﾛﾝｸﾞ3m　TYPE</t>
    <phoneticPr fontId="4"/>
  </si>
  <si>
    <t>KCC7-8000-210226-409</t>
    <phoneticPr fontId="4"/>
  </si>
  <si>
    <t>蛇の目ﾛﾎﾞｯﾄ37端子とSDPｺﾝﾄﾛｰﾗ接続用
ＩＯｹｰﾌﾞﾙ</t>
    <phoneticPr fontId="4"/>
  </si>
  <si>
    <t>安全ｶﾊﾞｰﾕﾆｯﾄ</t>
    <rPh sb="0" eb="2">
      <t>アンゼン</t>
    </rPh>
    <phoneticPr fontId="4"/>
  </si>
  <si>
    <t xml:space="preserve">NO.227368-7 </t>
    <phoneticPr fontId="4"/>
  </si>
  <si>
    <t>F-ACA8H-778-728-5-F378-G353-N6</t>
    <phoneticPr fontId="4"/>
  </si>
  <si>
    <t>アクリルプレート (筐体専用樹脂プレート)</t>
    <phoneticPr fontId="4"/>
  </si>
  <si>
    <t>十字穴付トラス小ねじ　　4+8+4</t>
    <phoneticPr fontId="4"/>
  </si>
  <si>
    <t>十字穴付トラス小ねじ　　　4+8+8</t>
    <phoneticPr fontId="4"/>
  </si>
  <si>
    <t>F-ACA8H-901-728-5-F439.5-G353-N6</t>
    <phoneticPr fontId="4"/>
  </si>
  <si>
    <t>HBLBS6</t>
    <phoneticPr fontId="4"/>
  </si>
  <si>
    <t>６シリーズ（溝幅８ｍｍ）　３０・６０角アルミフレーム用ブラインドブラケット</t>
    <phoneticPr fontId="4"/>
  </si>
  <si>
    <t>HBLFSN6-C-SEP</t>
    <phoneticPr fontId="4"/>
  </si>
  <si>
    <t>突起付反転ブラケット</t>
    <phoneticPr fontId="4"/>
  </si>
  <si>
    <t>HCBR6　</t>
    <phoneticPr fontId="4"/>
  </si>
  <si>
    <t>パネルサポートブラケット</t>
    <phoneticPr fontId="4"/>
  </si>
  <si>
    <t>HFS6-3030-730</t>
    <phoneticPr fontId="4"/>
  </si>
  <si>
    <t>HFS6-3030-780</t>
    <phoneticPr fontId="4"/>
  </si>
  <si>
    <t>HFS6-3030-957</t>
    <phoneticPr fontId="4"/>
  </si>
  <si>
    <t>MVSHM-1A05000-4CX-T8A4D</t>
    <phoneticPr fontId="4"/>
  </si>
  <si>
    <t>SETB0297-Z01　ｱｸﾘﾙｶﾊﾞｰ　裏下段パネル</t>
    <phoneticPr fontId="4"/>
  </si>
  <si>
    <t>六角穴付ボルト－ステンレス　 (M6×20)　6本</t>
    <phoneticPr fontId="4"/>
  </si>
  <si>
    <t>SD-Z-LF-100</t>
    <phoneticPr fontId="4"/>
  </si>
  <si>
    <t>SD-Z-TK-100</t>
    <phoneticPr fontId="4"/>
  </si>
  <si>
    <t>コスモ電子</t>
    <rPh sb="3" eb="5">
      <t>デンシ</t>
    </rPh>
    <phoneticPr fontId="4"/>
  </si>
  <si>
    <t>宮嶋</t>
    <rPh sb="0" eb="2">
      <t>ミヤジマ</t>
    </rPh>
    <phoneticPr fontId="4"/>
  </si>
  <si>
    <t>発注日</t>
    <rPh sb="0" eb="1">
      <t>ハッ</t>
    </rPh>
    <rPh sb="1" eb="2">
      <t>チュウ</t>
    </rPh>
    <rPh sb="2" eb="3">
      <t>ヒ</t>
    </rPh>
    <phoneticPr fontId="4"/>
  </si>
  <si>
    <t>発注</t>
    <rPh sb="0" eb="1">
      <t>ハッ</t>
    </rPh>
    <rPh sb="1" eb="2">
      <t>チュウ</t>
    </rPh>
    <phoneticPr fontId="4"/>
  </si>
  <si>
    <t xml:space="preserve"> </t>
    <phoneticPr fontId="4"/>
  </si>
  <si>
    <t>JR3404N-AJ 両持ち仕様</t>
    <rPh sb="11" eb="12">
      <t>リョウ</t>
    </rPh>
    <rPh sb="12" eb="13">
      <t>モ</t>
    </rPh>
    <rPh sb="14" eb="16">
      <t>シヨウ</t>
    </rPh>
    <phoneticPr fontId="4"/>
  </si>
  <si>
    <t>最短（1月中）</t>
    <rPh sb="0" eb="2">
      <t>サイタン</t>
    </rPh>
    <rPh sb="4" eb="6">
      <t>ガツチュウ</t>
    </rPh>
    <phoneticPr fontId="4"/>
  </si>
  <si>
    <t>フィールドバス（EthernetIP） 増設費用</t>
    <rPh sb="20" eb="22">
      <t>ゾウセツ</t>
    </rPh>
    <rPh sb="22" eb="24">
      <t>ヒヨウ</t>
    </rPh>
    <phoneticPr fontId="4"/>
  </si>
  <si>
    <t>柱嵩上げ費用 100mm嵩上げ OH=450mm</t>
    <rPh sb="0" eb="1">
      <t>ハシラ</t>
    </rPh>
    <rPh sb="1" eb="3">
      <t>カサア</t>
    </rPh>
    <rPh sb="4" eb="6">
      <t>ヒヨウ</t>
    </rPh>
    <rPh sb="12" eb="14">
      <t>カサア</t>
    </rPh>
    <phoneticPr fontId="4"/>
  </si>
  <si>
    <t>ティーチングペンダント2　2m　非常停止SW無</t>
    <rPh sb="16" eb="18">
      <t>ヒジョウ</t>
    </rPh>
    <rPh sb="18" eb="20">
      <t>テイシ</t>
    </rPh>
    <rPh sb="22" eb="23">
      <t>ナシ</t>
    </rPh>
    <phoneticPr fontId="4"/>
  </si>
  <si>
    <r>
      <t>PCソフト JR</t>
    </r>
    <r>
      <rPr>
        <sz val="16"/>
        <color indexed="8"/>
        <rFont val="ＭＳ Ｐゴシック"/>
        <family val="3"/>
        <charset val="128"/>
      </rPr>
      <t>-Cpts2</t>
    </r>
    <phoneticPr fontId="4"/>
  </si>
  <si>
    <t>MVSHM-3N02052-4BH-RE667</t>
  </si>
  <si>
    <t>■SETA0212-C01-A(ｹｰﾌﾞﾙﾍﾞｱﾌﾟﾚｰﾄ)</t>
    <phoneticPr fontId="4"/>
  </si>
  <si>
    <t>Web発注済</t>
    <rPh sb="0" eb="5">
      <t>ウェBハッチュウ</t>
    </rPh>
    <rPh sb="5" eb="6">
      <t>スミ</t>
    </rPh>
    <phoneticPr fontId="4"/>
  </si>
  <si>
    <t>MVSHM-3N03002-4BH-SHHHC</t>
  </si>
  <si>
    <t>■SETA0212-C02-A(ｹｰﾌﾞﾙﾍﾞｱﾌﾟﾚｰﾄ)</t>
    <phoneticPr fontId="4"/>
  </si>
  <si>
    <t>NEDUL-PT-JS-9-3</t>
  </si>
  <si>
    <t>Dｻﾌﾞﾊｰﾈｽ(ﾏﾙ)</t>
  </si>
  <si>
    <t>DB-37SP</t>
  </si>
  <si>
    <t>ｺﾈｸﾀ</t>
  </si>
  <si>
    <t>RDA-37HT-M2.6</t>
  </si>
  <si>
    <t>DSUBﾌｰﾄﾞ､ｱｸｾｻﾘｰ</t>
  </si>
  <si>
    <t>SE08F-30-048-26</t>
  </si>
  <si>
    <t>SE08F ｹｰﾌﾞﾙｷｬﾘｱ</t>
  </si>
  <si>
    <t>BDJ3-5</t>
  </si>
  <si>
    <t>ﾊﾞｲﾝﾄﾞｺﾈｼﾞ(BDJ)</t>
  </si>
  <si>
    <t>NWGMC6-STN-SUMB-GY-3</t>
  </si>
  <si>
    <t>LAN ｱｯｾﾝﾌﾞﾙ ｹ-ﾌﾞﾙ</t>
  </si>
  <si>
    <t>MVBLK-AMW-4BH-HXAP6</t>
  </si>
  <si>
    <t>■SETA0212-Y01-1(ﾊﾞﾙﾌﾞﾎﾙﾀﾞ)</t>
    <phoneticPr fontId="4"/>
  </si>
  <si>
    <t>TWSSS15-5.5-1.0</t>
  </si>
  <si>
    <t>ｷﾝｿﾞｸﾜｯｼｬ (TWSSS)</t>
  </si>
  <si>
    <t>MVSHM-3N02050005013-JPA25G7CB111AA</t>
    <phoneticPr fontId="4"/>
  </si>
  <si>
    <t>ﾒｳﾞｨｰ_ﾊﾞﾝｷﾝ</t>
  </si>
  <si>
    <t>MVSHM-3N03002003003-JPA25GYD1111AA</t>
    <phoneticPr fontId="4"/>
  </si>
  <si>
    <t>MVSHM-3N02048-4EW-3LFZN</t>
  </si>
  <si>
    <t>MVBLK-SUN-4EW-XY9H5</t>
  </si>
  <si>
    <t>ﾒｳﾞｨｰ_ｶｸﾓﾉ</t>
  </si>
  <si>
    <t>ASFCS-A27-B14-T0.3-D4.5-E6-C6-P15</t>
  </si>
  <si>
    <t>ｼﾑ  ASFCS</t>
  </si>
  <si>
    <t>MVBLK-AMW-4BH-NLJYE</t>
  </si>
  <si>
    <t>■SETA0212-Z01A(ｶｯﾌﾟﾍﾞｰｽ)</t>
    <phoneticPr fontId="4"/>
  </si>
  <si>
    <t>MVSHM-3N02052-4BH-PTTXR</t>
  </si>
  <si>
    <t>■SETA0212-Z02A(容器受け)</t>
    <phoneticPr fontId="4"/>
  </si>
  <si>
    <t>MVSHM-3N02050-4BH-EP3PB</t>
  </si>
  <si>
    <t>■SETA0212-Z03A(容器受け)</t>
    <phoneticPr fontId="4"/>
  </si>
  <si>
    <t>KBXS100-100</t>
  </si>
  <si>
    <t>ｷﾝｿﾞｸﾎﾞｯｸｽKBXS</t>
  </si>
  <si>
    <t>STXS100</t>
  </si>
  <si>
    <t>ﾎﾞｯｸｽﾖｳｽﾃSTXS</t>
  </si>
  <si>
    <t>SLSBWRK7-50</t>
  </si>
  <si>
    <t>ﾛｯｶｸｼﾁｭｳ SLSBWRK</t>
  </si>
  <si>
    <t>ﾏﾙｴﾑ</t>
    <phoneticPr fontId="4"/>
  </si>
  <si>
    <t>5-079-04</t>
    <phoneticPr fontId="4"/>
  </si>
  <si>
    <t>1</t>
    <phoneticPr fontId="4"/>
  </si>
  <si>
    <t>ﾐﾆｶｯﾌﾟ(30ml)</t>
    <phoneticPr fontId="4"/>
  </si>
  <si>
    <t>MVBLK-AMW-4BH-9G8KJ</t>
  </si>
  <si>
    <t>■SETA0212-X01-A(ﾍﾞｰｽﾌﾟﾚｰﾄ)</t>
    <phoneticPr fontId="4"/>
  </si>
  <si>
    <t>MVSHM-3N01500-4BH-ZZYHT</t>
  </si>
  <si>
    <t>■SETA0212-X02-A(ﾌﾟﾚｰﾄ)</t>
    <phoneticPr fontId="4"/>
  </si>
  <si>
    <t>MVSHM-3N01550-4BH-8Z7JK</t>
  </si>
  <si>
    <t>■SETA0212-X03-A(突き当てﾌﾟﾚｰﾄ)</t>
    <phoneticPr fontId="4"/>
  </si>
  <si>
    <t>MVSHM-6N00500-4BX-EURTF</t>
  </si>
  <si>
    <t>■SETA0212-X04-A(ｼﾑ)</t>
  </si>
  <si>
    <t>BDJS4-10</t>
  </si>
  <si>
    <t>ﾊﾞｲﾝﾄﾞｺﾈｼﾞ(BDJS)</t>
  </si>
  <si>
    <t>CHNS4</t>
  </si>
  <si>
    <t>ﾁｮｳﾅｯﾄ</t>
  </si>
  <si>
    <t>CSHSM-ST-M3-5</t>
  </si>
  <si>
    <t>FASTENING</t>
  </si>
  <si>
    <t>CSPCSA-SUS-M4-6</t>
  </si>
  <si>
    <t>ｼﾞｭｳｼﾞｱﾅﾂｷｺﾈｼﾞ</t>
  </si>
  <si>
    <t>FNT3</t>
  </si>
  <si>
    <t>ﾌｸﾛﾅｯﾄ</t>
  </si>
  <si>
    <t>SCB5-40</t>
  </si>
  <si>
    <t>CBSTSR3-6</t>
  </si>
  <si>
    <t>ｺﾞｸﾃｲﾄｳﾎﾞﾙﾄ(CBSTSR)</t>
  </si>
  <si>
    <t>HBLSS5-SET</t>
  </si>
  <si>
    <t>HFCB5-2040-B</t>
  </si>
  <si>
    <t>HNTTSN5-3</t>
  </si>
  <si>
    <t>ｱﾙﾐﾌﾚｰﾑﾖｳﾅｯﾄ</t>
  </si>
  <si>
    <t>HNTTSN5-4</t>
  </si>
  <si>
    <t>HNTTSN5-5</t>
  </si>
  <si>
    <t>NFS5-2040-485.0-Z5-XA32.5-XB452.5</t>
    <phoneticPr fontId="4"/>
  </si>
  <si>
    <t>ｱﾙﾐﾌﾚｰﾑ(NFS5-20__)</t>
  </si>
  <si>
    <t>NFS5-2080-345.0</t>
  </si>
  <si>
    <t>CRKB4-6</t>
  </si>
  <si>
    <t>SHNTAP5-4</t>
  </si>
  <si>
    <t>堀内電気</t>
    <rPh sb="0" eb="4">
      <t>ホリウチデンキ</t>
    </rPh>
    <phoneticPr fontId="4"/>
  </si>
  <si>
    <t>田中</t>
    <rPh sb="0" eb="2">
      <t>タナカ</t>
    </rPh>
    <phoneticPr fontId="4"/>
  </si>
  <si>
    <t>ジャノメ</t>
    <phoneticPr fontId="4"/>
  </si>
  <si>
    <t>JR3303N-AJ</t>
    <phoneticPr fontId="4"/>
  </si>
  <si>
    <t>発注願います</t>
    <rPh sb="0" eb="2">
      <t>ハッチュウ</t>
    </rPh>
    <rPh sb="2" eb="3">
      <t>ネガ</t>
    </rPh>
    <phoneticPr fontId="4"/>
  </si>
  <si>
    <t>ティーチングペンダント2 2m</t>
    <phoneticPr fontId="4"/>
  </si>
  <si>
    <t>MVSHM-3N02052-4C2-YW5P7</t>
  </si>
  <si>
    <t>■SETA0286-C01-A(ﾍﾞｱﾌﾟﾚｰﾄ)</t>
  </si>
  <si>
    <t>WEB発注済</t>
    <rPh sb="0" eb="5">
      <t>ウェBハッチュウ</t>
    </rPh>
    <rPh sb="5" eb="6">
      <t>スミ</t>
    </rPh>
    <phoneticPr fontId="4"/>
  </si>
  <si>
    <t>MVSHM-3N01552-4C2-8AYD1</t>
  </si>
  <si>
    <t>■SETA0286-C02-A(ﾍﾞｱﾍﾞｰｽ)</t>
  </si>
  <si>
    <t>MRB-280</t>
  </si>
  <si>
    <t>NEDJL-PS-SB-37-1.5</t>
  </si>
  <si>
    <t>SE08F-30-048-25</t>
  </si>
  <si>
    <t>SFBJ3-4</t>
  </si>
  <si>
    <t>ｼﾞｭｳｼﾞｱﾅﾂｷｻﾞﾗｺﾈｼﾞ-ﾀﾝﾋﾟﾝﾊﾝﾊﾞｲ-</t>
  </si>
  <si>
    <t>MVBLK-AMW-4C2-M7RP4-E</t>
  </si>
  <si>
    <t>■SETA0286-Y01-A(ﾂｰﾙﾌﾟﾚｰﾄ)</t>
  </si>
  <si>
    <t>CSHSM-SUS-M4-6</t>
  </si>
  <si>
    <t>MVSHM-3N02050-4E7-N6CZX</t>
  </si>
  <si>
    <t xml:space="preserve">■SETA0286-Z02-A(L板金) </t>
    <phoneticPr fontId="4"/>
  </si>
  <si>
    <t>MVSHM-3N02052-4E7-5AKU1</t>
  </si>
  <si>
    <t xml:space="preserve">■SETA0286-Z03-A(カップﾎﾙﾀﾞｰ) </t>
    <phoneticPr fontId="4"/>
  </si>
  <si>
    <t>ｴﾙﾏﾑ</t>
    <phoneticPr fontId="4"/>
  </si>
  <si>
    <t>5-079-04</t>
  </si>
  <si>
    <t>ﾐﾆｶｯﾌﾟ(30ml)</t>
  </si>
  <si>
    <t>MVBLK-AMW-4E7-TR37D-E</t>
  </si>
  <si>
    <t>■SETA0286-X01-A(ﾍﾞｰｽﾌﾟﾚｰﾄ)</t>
  </si>
  <si>
    <t>MVSHM-3N01500-4C2-YP25X</t>
  </si>
  <si>
    <t>■SETA0286-X02-A(ﾌﾟﾚｰﾄ)</t>
  </si>
  <si>
    <t>MVSHM-3N01550-4C2-ZZNNW</t>
  </si>
  <si>
    <t>■SETA0286-X03-A(突き当てﾌﾟﾚｰﾄ)</t>
  </si>
  <si>
    <t>HFCB5-2020-S</t>
  </si>
  <si>
    <t>NFS5-2020-295.0</t>
  </si>
  <si>
    <t>NFS5-2020-385.0-Z5-XA32.5-XB352.5</t>
  </si>
  <si>
    <t>MVSHM-3N02052-4C2-3KSLG</t>
  </si>
  <si>
    <t>■SETA0286-Z01-A(IR1000取付板)</t>
  </si>
  <si>
    <t>APMTS-T1-N2</t>
  </si>
  <si>
    <t>ﾈｼﾞﾍﾝｶﾝﾂｷﾞﾃ(APMTS)</t>
  </si>
  <si>
    <t>MNCNL6-1</t>
  </si>
  <si>
    <t>ﾐﾆﾁｭｱﾜﾝﾀｯﾁﾂｷﾞﾃ (MNCNL)</t>
  </si>
  <si>
    <t>IR1000-01BG-A</t>
  </si>
  <si>
    <t>精密ﾚｷﾞｭﾚｰﾀｰ</t>
    <rPh sb="0" eb="2">
      <t>セイミツ</t>
    </rPh>
    <phoneticPr fontId="4"/>
  </si>
  <si>
    <t>ツジデン</t>
    <phoneticPr fontId="4"/>
  </si>
  <si>
    <t>新井（神田）</t>
    <rPh sb="0" eb="2">
      <t>アライ</t>
    </rPh>
    <rPh sb="3" eb="5">
      <t>カンダ</t>
    </rPh>
    <phoneticPr fontId="4"/>
  </si>
  <si>
    <t>JC-3A00-0H3-304015</t>
  </si>
  <si>
    <t>I/O用内蔵電源増設</t>
    <phoneticPr fontId="4"/>
  </si>
  <si>
    <t>IO-MT増設</t>
  </si>
  <si>
    <t>ティーチングペンダントⅡ(2m)非常停止SW付</t>
    <phoneticPr fontId="4"/>
  </si>
  <si>
    <t>スイッチボックス(2m)ｵﾌﾟｼｮﾝSW・初期化SW付</t>
  </si>
  <si>
    <t>PCｿﾌﾄ JR C-PointsⅡ 塗布仕様</t>
  </si>
  <si>
    <t>ケーブルキャリアX軸</t>
  </si>
  <si>
    <t>ケーブルキャリアY軸</t>
  </si>
  <si>
    <t>神田</t>
    <rPh sb="0" eb="2">
      <t>カンダ</t>
    </rPh>
    <phoneticPr fontId="4"/>
  </si>
  <si>
    <t>ﾛﾎﾞｯﾄﾍﾞｰｽ</t>
    <phoneticPr fontId="4"/>
  </si>
  <si>
    <t>MVBLK-AMW-4BS-FYYUA</t>
  </si>
  <si>
    <t>■SETA0280-R01-A(ﾛﾎﾞｯﾄﾍﾞｰｽ)</t>
  </si>
  <si>
    <t>MVBLK-AMW-4BS-SGNMP</t>
  </si>
  <si>
    <t>■SETA0280-R02-A(ﾛﾎﾞｯﾄﾍﾞｰｽ)</t>
  </si>
  <si>
    <t>BDJS5-10</t>
  </si>
  <si>
    <t>SCSTNM20-100</t>
  </si>
  <si>
    <t>ｽﾀﾝﾄﾞ  SCSTNM</t>
  </si>
  <si>
    <t>SSTHWR20</t>
  </si>
  <si>
    <t>ｼｬﾌﾄﾎﾙﾀﾞ SSTHWR</t>
  </si>
  <si>
    <t>ﾂｰﾙｼﾞｸﾞ</t>
    <phoneticPr fontId="4"/>
  </si>
  <si>
    <t>MVBLK-AMW-4CF-XCJ73-L</t>
  </si>
  <si>
    <t>■SETA0280-Y01-A(ﾂｰﾙﾌﾟﾚｰﾄ)</t>
  </si>
  <si>
    <t>MVBLK-AMW-4EF-YD6Z3-E</t>
    <phoneticPr fontId="4"/>
  </si>
  <si>
    <t>■SETA0280-Y01-B(ﾂｰﾙﾌﾟﾚｰﾄ)</t>
    <phoneticPr fontId="4"/>
  </si>
  <si>
    <t>MVBLK-AMW-4CF-MG4DL-L</t>
  </si>
  <si>
    <t>■SETA0280-Y02-A(CCDﾌﾟﾚｰﾄ)</t>
  </si>
  <si>
    <t>MVSHM-3N02050-4CF-R6M3S-L</t>
  </si>
  <si>
    <t>■SETA0280-Y03-A(LEDﾌﾟﾚｰﾄ)</t>
  </si>
  <si>
    <t>MVSHM-3N02050-4EG-B9KPC</t>
    <phoneticPr fontId="4"/>
  </si>
  <si>
    <t>■SETA0280-Y03-B(LEDﾌﾟﾚｰﾄ)</t>
    <phoneticPr fontId="4"/>
  </si>
  <si>
    <t>HBLTS6-5-C</t>
  </si>
  <si>
    <t>ｹｲﾁｶﾞｲﾌﾞﾗｹｯﾄ</t>
  </si>
  <si>
    <t>MS6-10</t>
  </si>
  <si>
    <t>ﾉｯｸﾋﾟﾝ MS</t>
  </si>
  <si>
    <t>SLBNR2</t>
  </si>
  <si>
    <t>SPSNN4-M5</t>
  </si>
  <si>
    <t>ｽﾋﾟｰﾄﾞｺﾝﾄﾛｰﾗ(SPSNN)</t>
  </si>
  <si>
    <t>MXS16-40BSR-M9NVZ</t>
  </si>
  <si>
    <t>ｴｱｽﾗｲﾄﾞﾃｰﾌﾞﾙ</t>
    <phoneticPr fontId="4"/>
  </si>
  <si>
    <t>KEYENCE</t>
    <phoneticPr fontId="4"/>
  </si>
  <si>
    <t>VS-C160MX</t>
    <phoneticPr fontId="4"/>
  </si>
  <si>
    <t>高機能160万画素ｽﾏｰﾄｶﾒﾗ（ﾓﾉｸﾛ）</t>
    <phoneticPr fontId="4"/>
  </si>
  <si>
    <t>CA-LH50</t>
  </si>
  <si>
    <t>高解像度・低ﾃﾞｨｽﾄｰｼｮﾝﾚﾝｽﾞ 50mm</t>
  </si>
  <si>
    <t>OP-51612</t>
  </si>
  <si>
    <t>接写ﾘﾝｸﾞｾｯﾄ</t>
    <phoneticPr fontId="4"/>
  </si>
  <si>
    <t>CG-LC10</t>
  </si>
  <si>
    <t>ｶﾒﾗ直結照明変換ﾕﾆｯﾄ</t>
    <phoneticPr fontId="4"/>
  </si>
  <si>
    <t>CA-DDW15</t>
  </si>
  <si>
    <t>白色ﾄﾞｰﾑ φ152</t>
  </si>
  <si>
    <t>OP-88836(VS)</t>
  </si>
  <si>
    <t>Ethernetｹｰﾌﾞﾙ（M12 - RJ-45） 5m</t>
  </si>
  <si>
    <t>OP-88811</t>
    <phoneticPr fontId="4"/>
  </si>
  <si>
    <t>高機能ｶﾒﾗ用電源I/Oｹｰﾌﾞﾙ 5m</t>
    <phoneticPr fontId="4"/>
  </si>
  <si>
    <t>CG-MU100</t>
    <phoneticPr fontId="4"/>
  </si>
  <si>
    <t>表示拡張ﾕﾆｯﾄ</t>
    <phoneticPr fontId="4"/>
  </si>
  <si>
    <t>ﾜｰｸｼﾞｸﾞ</t>
    <phoneticPr fontId="4"/>
  </si>
  <si>
    <t>MVBLK-AMW-4CF-H9BHW-L</t>
  </si>
  <si>
    <t>■SETA0280-J01-A(ﾜｰｸｼﾞｸﾞ)</t>
  </si>
  <si>
    <t>MVBLK-AMW-4BT-A4FSC-L</t>
  </si>
  <si>
    <t>■SETA0280-J02-A(ｼﾞｸﾞﾍﾞｰｽ)</t>
  </si>
  <si>
    <t>MVBLK-AMW-4BS-T8MH4-L</t>
  </si>
  <si>
    <t>■SETA0280-J03-A(計測器ﾌﾟﾚｰﾄ)</t>
  </si>
  <si>
    <t>E-GSLPQG-D1.93-L3.5</t>
  </si>
  <si>
    <t>EG_ｲﾁｷﾞﾒﾋﾟﾝ_ｷｭｳﾒﾝ</t>
  </si>
  <si>
    <t>MNCNP4-M5</t>
  </si>
  <si>
    <t>ﾐﾆﾁｭｱﾜﾝﾀｯﾁﾂｷﾞﾃ (MNCNP)</t>
  </si>
  <si>
    <t>SETGR8-70</t>
  </si>
  <si>
    <t>ｴﾝｹｲｼﾁｭｳ SETGR</t>
  </si>
  <si>
    <t>WGLN-30-10-12</t>
  </si>
  <si>
    <t>ﾜｰｸｶﾞｲﾄﾞ WGL</t>
  </si>
  <si>
    <t>上架台</t>
    <rPh sb="0" eb="1">
      <t>ウエ</t>
    </rPh>
    <rPh sb="1" eb="3">
      <t>カダイ</t>
    </rPh>
    <phoneticPr fontId="4"/>
  </si>
  <si>
    <t>HAS6-LR4-302LJBA-RYG</t>
  </si>
  <si>
    <t>ｾｷｿｳﾋｮｳｼﾞﾄｳ ﾊﾞﾝｷﾝｾｯﾄ</t>
  </si>
  <si>
    <t>LEDSC350-W</t>
  </si>
  <si>
    <t>LEDｼｮｳﾒｲ ｽﾀﾝﾀﾞｰﾄﾞ ﾁｮｳｺｳ(LEDSC)</t>
  </si>
  <si>
    <t>HBLFSN6-C-SET</t>
  </si>
  <si>
    <t>HBLPBS6</t>
  </si>
  <si>
    <t>HBLSS6-SSP</t>
  </si>
  <si>
    <t>HFCB6-3030-B</t>
  </si>
  <si>
    <t>HFPSLW4H-5-453-453-431-431-D5.5</t>
  </si>
  <si>
    <t>ﾊﾟﾈﾙｶﾊﾞｰ</t>
  </si>
  <si>
    <t>HFS6-3030-405.0</t>
  </si>
  <si>
    <t>HFS6-3030-455.0</t>
  </si>
  <si>
    <t>HFS6-3030-730.0</t>
  </si>
  <si>
    <t>HFS6-3030-740.0</t>
  </si>
  <si>
    <t>HFS6-3030-797.0</t>
  </si>
  <si>
    <t>HFS6-3030-940.0</t>
  </si>
  <si>
    <t>HHPSJ6-B-SSP</t>
  </si>
  <si>
    <t>ｼﾞｭｼﾁｮｳﾊﾞﾝ</t>
  </si>
  <si>
    <t>HHUA6L-PY-930-726</t>
  </si>
  <si>
    <t>ｵﾚﾄﾞﾕﾆｯﾄ</t>
  </si>
  <si>
    <t>HMEN6-6</t>
  </si>
  <si>
    <t>ﾏｸﾞﾈｯﾄｷｬｯﾁｬ</t>
  </si>
  <si>
    <t>HMER6-6</t>
  </si>
  <si>
    <t>PYA4H-453-353-5-F431.0-G331.0-N6</t>
  </si>
  <si>
    <t>PET   (PYA)     ｱﾅｶｺｳﾂｷ</t>
  </si>
  <si>
    <t>PYA6H-674-403-5-F326.0-G381.0-N6</t>
  </si>
  <si>
    <t>SHNTAP6-4</t>
  </si>
  <si>
    <t>SHNTAP6-6</t>
  </si>
  <si>
    <t>TRSS5-10</t>
  </si>
  <si>
    <t>ｼﾞｭｳｼﾞｱﾅﾂｷﾄﾗｽｺﾈｼﾞ</t>
  </si>
  <si>
    <t>TRSS5-15</t>
  </si>
  <si>
    <t>UPCN21-B-36-SSP</t>
  </si>
  <si>
    <t>ﾄｯﾃ</t>
  </si>
  <si>
    <t>下架台</t>
    <rPh sb="0" eb="3">
      <t>シタカダイ</t>
    </rPh>
    <phoneticPr fontId="4"/>
  </si>
  <si>
    <t>MVBLK-AMW-4BS-54JA9</t>
  </si>
  <si>
    <t>■SETA0280-Z01-A(ﾍﾞｰｽﾌﾟﾚｰﾄ)</t>
  </si>
  <si>
    <t>MVSHM-3N02000-4BS-ZJBJN-L</t>
  </si>
  <si>
    <t>■SETA0280-Z02-A(外部ｽｲｯﾁﾌﾟﾚｰﾄ)</t>
  </si>
  <si>
    <t>SCB4-40</t>
  </si>
  <si>
    <t>CR-LA601</t>
  </si>
  <si>
    <t>ﾃﾞｨｽﾌﾟﾚｲｱｰﾑ</t>
  </si>
  <si>
    <t>HAJCHPS6060-16-SSP</t>
  </si>
  <si>
    <t>プレートユニット</t>
  </si>
  <si>
    <t>HBLFSD6-C-SET</t>
  </si>
  <si>
    <t>HFCB6-6060-B</t>
  </si>
  <si>
    <t>ﾌﾚｰﾑｷｬｯﾌﾟ (HFCB)</t>
  </si>
  <si>
    <t>HFCFJ8</t>
  </si>
  <si>
    <t>ｱﾙﾐﾌﾚｰﾑｶﾝﾚﾝﾌﾞﾋﾝ</t>
  </si>
  <si>
    <t>HFPSLW4H-5-373-358-351-336-D5.5</t>
  </si>
  <si>
    <t>HFPAL4H-3-423-408-401-386-D5.5</t>
    <phoneticPr fontId="4"/>
  </si>
  <si>
    <t>HFS6-30120-880</t>
  </si>
  <si>
    <t>HFS6-3060-880</t>
  </si>
  <si>
    <t>HFS6-6060-180.0</t>
  </si>
  <si>
    <t>NFS6-6060-630.0</t>
  </si>
  <si>
    <t>ｱﾙﾐﾌﾚｰﾑ(NFS6-60_)</t>
  </si>
  <si>
    <t>NFS6-6060-750.0</t>
  </si>
  <si>
    <t>NFS6-6060-880.0</t>
  </si>
  <si>
    <t>NFSL6-3030-410.0</t>
  </si>
  <si>
    <t>ｱﾙﾐﾌﾚｰﾑ(NFSL6-30__)</t>
  </si>
  <si>
    <t>NFSL6-3060-410.0</t>
  </si>
  <si>
    <t>NFSL6-3060-880.0</t>
  </si>
  <si>
    <t>amazon</t>
    <phoneticPr fontId="4"/>
  </si>
  <si>
    <t>LCD-SAX191DB</t>
    <phoneticPr fontId="4"/>
  </si>
  <si>
    <t>CRTﾓﾆﾀ 19ｲﾝﾁ(ｽｸｴｱ)</t>
    <phoneticPr fontId="4"/>
  </si>
  <si>
    <t>発注願います。</t>
    <rPh sb="0" eb="3">
      <t>ハッチュウネガ</t>
    </rPh>
    <phoneticPr fontId="4"/>
  </si>
  <si>
    <t>Amazon.co.jp: I-O DATA アイ・オー・データ 19型スクエア液晶ディスプレイ LCD-SAX191Dシリーズ LCD-SAX191DB : パソコン・周辺機器</t>
  </si>
  <si>
    <t>吸着機構</t>
    <rPh sb="0" eb="2">
      <t>キュウチャク</t>
    </rPh>
    <rPh sb="2" eb="4">
      <t>キコウ</t>
    </rPh>
    <phoneticPr fontId="4"/>
  </si>
  <si>
    <t>MVSHM-3N01550-4CG-8614R-L</t>
  </si>
  <si>
    <t>■SETA0280-J04-A((ﾊﾞﾙﾌﾞｽﾃｰ)</t>
  </si>
  <si>
    <t>HV4-4</t>
  </si>
  <si>
    <t>ﾊﾝﾄﾞﾊﾞﾙﾌﾞ HV</t>
  </si>
  <si>
    <t>HV6-6</t>
  </si>
  <si>
    <t>USEBL4</t>
  </si>
  <si>
    <t>ﾜﾝﾀｯﾁﾂｷﾞﾃ(USEBL)</t>
  </si>
  <si>
    <t>USEBL6</t>
  </si>
  <si>
    <t>捨打機構</t>
    <rPh sb="0" eb="1">
      <t>ス</t>
    </rPh>
    <rPh sb="1" eb="2">
      <t>ウ</t>
    </rPh>
    <rPh sb="2" eb="4">
      <t>キコウ</t>
    </rPh>
    <phoneticPr fontId="4"/>
  </si>
  <si>
    <t>MVSHM-3N01000-4BS-743F7-L</t>
  </si>
  <si>
    <t>■SETA0280-J05-A((ｶｯﾌﾟﾍﾞｰｽ)</t>
  </si>
  <si>
    <t>MVSHM-3N01000-4BS-ZK52Z-L</t>
  </si>
  <si>
    <t>■SETA0280-J06-A((ｶｯﾌﾟﾌﾟﾚｰﾄ)</t>
  </si>
  <si>
    <t>MVSHM-3N01000-4EP-BGUWM</t>
  </si>
  <si>
    <t>■SETA0280-J05-B((ｶｯﾌﾟﾍﾞｰｽ)</t>
    <phoneticPr fontId="4"/>
  </si>
  <si>
    <t>MVSHM-3N02000-4EP-TK8ME</t>
  </si>
  <si>
    <t>■SETA0280-J06-B((ｶｯﾌﾟﾌﾟﾚｰﾄ)</t>
    <phoneticPr fontId="4"/>
  </si>
  <si>
    <t>CBSTSR4-5</t>
  </si>
  <si>
    <t>SLSBWRK7-20</t>
  </si>
  <si>
    <t>SLSBWRK7-40</t>
  </si>
  <si>
    <t>空圧機器</t>
    <rPh sb="0" eb="2">
      <t>クウアツ</t>
    </rPh>
    <rPh sb="2" eb="4">
      <t>キキ</t>
    </rPh>
    <phoneticPr fontId="4"/>
  </si>
  <si>
    <t>MVSHM-3N01552-4CG-8S433-L</t>
  </si>
  <si>
    <t>■SETA0280-Z03-A(元圧ﾌﾟﾚｰﾄ)</t>
  </si>
  <si>
    <t>BSLG6</t>
  </si>
  <si>
    <t>ﾜﾝﾀｯﾁﾂｷﾞﾃ(BSLG)</t>
  </si>
  <si>
    <t>MSELL6-2</t>
  </si>
  <si>
    <t>ﾜﾝﾀｯﾁﾂｷﾞﾃ(MSELL)</t>
  </si>
  <si>
    <t>MSCNF6-2</t>
  </si>
  <si>
    <t>ﾜﾝﾀｯﾁﾂｷﾞﾃ(MSCNF)</t>
  </si>
  <si>
    <t>USTEL4</t>
  </si>
  <si>
    <t>ﾜﾝﾀｯﾁﾂｷﾞﾃ(USTEL)</t>
  </si>
  <si>
    <t>USTEL6</t>
  </si>
  <si>
    <t>DSNYL4-6</t>
  </si>
  <si>
    <t>ﾜﾝﾀｯﾁﾂｷﾞﾃ(DSNYL)</t>
  </si>
  <si>
    <t>ZH10BSA-06-06</t>
  </si>
  <si>
    <t>真空ｴｼﾞｪｸﾀ</t>
    <rPh sb="0" eb="2">
      <t>シンクウ</t>
    </rPh>
    <phoneticPr fontId="4"/>
  </si>
  <si>
    <t>AN15-02</t>
  </si>
  <si>
    <t>AW20-02E-D</t>
    <phoneticPr fontId="4"/>
  </si>
  <si>
    <t>ﾌｨﾙﾀﾚｷﾞｭﾚｰﾀｰ</t>
    <phoneticPr fontId="4"/>
  </si>
  <si>
    <t>JJ5SY3-40-02U-KC6</t>
    <phoneticPr fontId="4"/>
  </si>
  <si>
    <t>ﾏﾆﾎｰﾙﾄﾞﾍﾞｰｽ</t>
    <phoneticPr fontId="4"/>
  </si>
  <si>
    <t>JSY31M-26-1A</t>
  </si>
  <si>
    <t>ﾌﾞﾗﾝｷﾝｸﾞﾌﾟﾚｰﾄ</t>
    <phoneticPr fontId="4"/>
  </si>
  <si>
    <t>JSY3240T-5LZE</t>
  </si>
  <si>
    <t>VHS20-02A</t>
    <phoneticPr fontId="4"/>
  </si>
  <si>
    <t>残圧抜き三方弁</t>
    <rPh sb="0" eb="2">
      <t>ザンアツ</t>
    </rPh>
    <rPh sb="2" eb="3">
      <t>ヌ</t>
    </rPh>
    <rPh sb="4" eb="6">
      <t>サンポウ</t>
    </rPh>
    <rPh sb="6" eb="7">
      <t>ベン</t>
    </rPh>
    <phoneticPr fontId="4"/>
  </si>
  <si>
    <t>Y200T-D</t>
    <phoneticPr fontId="4"/>
  </si>
  <si>
    <t>AC用ｽﾍﾟｰｻ</t>
    <rPh sb="2" eb="3">
      <t>ヨウ</t>
    </rPh>
    <phoneticPr fontId="4"/>
  </si>
  <si>
    <t>G2RV-ST700-AP-DC24</t>
    <phoneticPr fontId="4"/>
  </si>
  <si>
    <t>ZSE20-N-M-M5-LD</t>
    <phoneticPr fontId="4"/>
  </si>
  <si>
    <t>ﾃﾞｼﾞﾀﾙ圧力SW</t>
    <rPh sb="6" eb="8">
      <t>アツリョク</t>
    </rPh>
    <phoneticPr fontId="4"/>
  </si>
  <si>
    <t>ZS-46-C4L</t>
    <phoneticPr fontId="4"/>
  </si>
  <si>
    <t>ﾜﾝﾀｯﾁ継手</t>
    <rPh sb="5" eb="6">
      <t>ツ</t>
    </rPh>
    <rPh sb="6" eb="7">
      <t>テ</t>
    </rPh>
    <phoneticPr fontId="4"/>
  </si>
  <si>
    <t>電気関係</t>
    <rPh sb="0" eb="4">
      <t>デンキカンケイ</t>
    </rPh>
    <phoneticPr fontId="4"/>
  </si>
  <si>
    <t>A8001</t>
  </si>
  <si>
    <t>ｱﾒﾘｶﾝﾃﾞﾝｷ OAﾀｯﾌﾟ</t>
  </si>
  <si>
    <t>NF30-FA 2P 10A</t>
  </si>
  <si>
    <t>ｼｬﾀﾞﾝｷ(FA/FAUｼﾘｰｽﾞ)</t>
  </si>
  <si>
    <t>CP30-BA 2P 1-MD 5A</t>
  </si>
  <si>
    <t>ｻｰｷｯﾄﾌﾟﾛﾃｸﾀ CP30-BA</t>
  </si>
  <si>
    <t>PYFZ-08-E</t>
  </si>
  <si>
    <t>RELAY SOCKET</t>
  </si>
  <si>
    <t>MY2N-D2 DC24</t>
  </si>
  <si>
    <t>RELAY</t>
  </si>
  <si>
    <t>E-IESH-MB1005G-T-R</t>
  </si>
  <si>
    <t>IEｽｲｯﾁHUB</t>
  </si>
  <si>
    <t>MRB-380</t>
  </si>
  <si>
    <t>NEDJL-PS-SB-37-1</t>
  </si>
  <si>
    <t>NEDUL-PT-JS-15-2</t>
  </si>
  <si>
    <t>NEDUL-S-SB-15-3</t>
    <phoneticPr fontId="4"/>
  </si>
  <si>
    <t>RSAS-PS-500-400-250-K-WB2511130218</t>
  </si>
  <si>
    <t>ｽﾁｰﾙ_ﾎﾞｯｸｽ_RSAS-PS</t>
  </si>
  <si>
    <t>NWTC6A2-UTP-S-BL-1</t>
  </si>
  <si>
    <t>NWTC6A2-UTP-S-BL-3</t>
  </si>
  <si>
    <t>BHDN30BK</t>
  </si>
  <si>
    <t>ﾃﾞｨｽﾌﾟﾚｲｹｰﾌﾞﾙ</t>
  </si>
  <si>
    <t>TLBNC-PFRG-1.5D2V-3</t>
    <phoneticPr fontId="4"/>
  </si>
  <si>
    <t>ﾄﾞｳｼﾞｸﾊｰﾈｽ</t>
  </si>
  <si>
    <t>OMRON</t>
    <phoneticPr fontId="4"/>
  </si>
  <si>
    <t>最安値仕入先</t>
    <rPh sb="0" eb="3">
      <t>サイヤスネ</t>
    </rPh>
    <rPh sb="3" eb="5">
      <t>シイ</t>
    </rPh>
    <rPh sb="5" eb="6">
      <t>サキ</t>
    </rPh>
    <phoneticPr fontId="4"/>
  </si>
  <si>
    <t>S8VK-G48024</t>
  </si>
  <si>
    <t>ｽｲｯﾁﾝｸﾞ電源</t>
    <rPh sb="7" eb="9">
      <t>デンゲン</t>
    </rPh>
    <phoneticPr fontId="4"/>
  </si>
  <si>
    <t>見積取得後、発注願います</t>
    <rPh sb="0" eb="5">
      <t>ミツモリシュトクゴ</t>
    </rPh>
    <rPh sb="6" eb="8">
      <t>ハッチュウ</t>
    </rPh>
    <rPh sb="8" eb="9">
      <t>ネガ</t>
    </rPh>
    <phoneticPr fontId="4"/>
  </si>
  <si>
    <t>S8VK-G48048</t>
  </si>
  <si>
    <t>3VC-3</t>
  </si>
  <si>
    <t>ACｺｰﾄﾞ</t>
  </si>
  <si>
    <t>BHDN50BK</t>
  </si>
  <si>
    <t>KPR-24Y</t>
  </si>
  <si>
    <t>ｻｼｺﾐﾃﾞﾝｹﾞﾝﾌﾟﾗｸﾞ</t>
  </si>
  <si>
    <t>ADV762</t>
    <phoneticPr fontId="4"/>
  </si>
  <si>
    <t>HDMIﾍﾝｶﾝｱﾀﾞﾌﾟﾀ</t>
    <phoneticPr fontId="4"/>
  </si>
  <si>
    <t>LP-2</t>
  </si>
  <si>
    <t>ﾙｰﾊﾞｰ</t>
  </si>
  <si>
    <t>KMK-100</t>
  </si>
  <si>
    <t>ﾎﾞｯｸｽﾖｳｹｰﾌﾞﾙｸﾗﾝﾌﾟ</t>
  </si>
  <si>
    <t>1/29追加手配</t>
    <rPh sb="4" eb="6">
      <t>ツイカ</t>
    </rPh>
    <rPh sb="6" eb="8">
      <t>テハイ</t>
    </rPh>
    <phoneticPr fontId="4"/>
  </si>
  <si>
    <t>G3RV-ST500-D DC24</t>
    <phoneticPr fontId="4"/>
  </si>
  <si>
    <t>SSRリレー</t>
    <phoneticPr fontId="4"/>
  </si>
  <si>
    <t>谷田川追加手配（新井承認済み）</t>
    <rPh sb="0" eb="3">
      <t>ヤタガワ</t>
    </rPh>
    <rPh sb="3" eb="5">
      <t>ツイカ</t>
    </rPh>
    <rPh sb="5" eb="7">
      <t>テハイ</t>
    </rPh>
    <rPh sb="8" eb="10">
      <t>アライ</t>
    </rPh>
    <rPh sb="10" eb="12">
      <t>ショウニン</t>
    </rPh>
    <rPh sb="12" eb="13">
      <t>ズ</t>
    </rPh>
    <phoneticPr fontId="4"/>
  </si>
  <si>
    <t>東邦工業</t>
    <rPh sb="0" eb="4">
      <t>トウホウコウギョウ</t>
    </rPh>
    <phoneticPr fontId="4"/>
  </si>
  <si>
    <t>米山</t>
    <rPh sb="0" eb="2">
      <t>ヨネヤマ</t>
    </rPh>
    <phoneticPr fontId="4"/>
  </si>
  <si>
    <t>MVBLK-AMW-3ZA-HK9WC</t>
  </si>
  <si>
    <t>■SETA0215-Y01-A(ﾂｰﾙﾌﾟﾚｰﾄ)</t>
  </si>
  <si>
    <t>Web発注済</t>
    <rPh sb="0" eb="6">
      <t>ウェbハッチュウスミ</t>
    </rPh>
    <phoneticPr fontId="4"/>
  </si>
  <si>
    <t>MVBLK-AMW-4BX-571W1</t>
  </si>
  <si>
    <t>■SETA0215-X02-A(010-L)</t>
  </si>
  <si>
    <t>MVBLK-AMW-4BX-KGARJ</t>
  </si>
  <si>
    <t>■SETA0215-X03-A(010-R)</t>
  </si>
  <si>
    <t>MVBLK-AMW-4BX-6GZ4U</t>
  </si>
  <si>
    <t>■SETA0215-X04-A(110-L)</t>
  </si>
  <si>
    <t>MVBLK-AMW-4BX-7UZ3Y</t>
  </si>
  <si>
    <t>■SETA0215-X05-B(110-R)</t>
    <phoneticPr fontId="4"/>
  </si>
  <si>
    <t>MVBLK-AMW-3ZA-U1ACJ</t>
  </si>
  <si>
    <t>■SETA0215-X01-A(ｼﾞｸﾞﾍﾞｰｽ)</t>
  </si>
  <si>
    <t>AFPQHA6-P7.90-L6-B6.0</t>
  </si>
  <si>
    <t>ｲﾁｷﾞﾒﾋﾟﾝ AFPQHA</t>
  </si>
  <si>
    <t>AFPQHD6-P9.90-L6-B6.0</t>
  </si>
  <si>
    <t>ｲﾁｷﾞﾒﾋﾟﾝ AFPQHD</t>
  </si>
  <si>
    <t>SGBH10-10</t>
  </si>
  <si>
    <t>ｽﾄﾘｯﾊﾟｶﾞｲﾄﾞﾌﾞｼｭ SGBH</t>
  </si>
  <si>
    <t>SGBH8-10</t>
  </si>
  <si>
    <t>MVSHM-3N02050-3ZA-YB1YT</t>
  </si>
  <si>
    <t>■SETA0215-C01-A(ｶｳﾝﾀｰﾌﾟﾚｰﾄ)</t>
  </si>
  <si>
    <t>A16-JYM-1</t>
  </si>
  <si>
    <t>ｵｼﾎﾞﾀﾝｽｲｯﾁ</t>
  </si>
  <si>
    <t>B1R424</t>
  </si>
  <si>
    <t>ﾊﾟｲ16 ｽｲｯﾁ ﾌﾞｻﾞｰ</t>
  </si>
  <si>
    <t>H7CC-AD</t>
  </si>
  <si>
    <t>ｶｳﾝﾀｰ</t>
    <phoneticPr fontId="4"/>
  </si>
  <si>
    <t>MVBLK-AMW-3ZA-1Z4B7</t>
  </si>
  <si>
    <t>■SETA0215-Z01-A(ｶｯﾌﾟﾍﾞｰｽ)</t>
  </si>
  <si>
    <t>KBXS75-75</t>
    <phoneticPr fontId="4"/>
  </si>
  <si>
    <t>ｷﾝｿﾞｸﾎﾞｯｸｽ</t>
    <phoneticPr fontId="4"/>
  </si>
  <si>
    <t>ｷﾝｿﾞｸｶﾗｰ NCLSS</t>
  </si>
  <si>
    <t>MVSHM-3N02050-4DU-C7WA7</t>
  </si>
  <si>
    <t>■SETA0215-Z03-A(受皿)</t>
    <rPh sb="16" eb="17">
      <t>ウ</t>
    </rPh>
    <rPh sb="17" eb="18">
      <t>サラ</t>
    </rPh>
    <phoneticPr fontId="4"/>
  </si>
  <si>
    <t>12-0820</t>
  </si>
  <si>
    <t>ｱｯｼｭｸﾊﾞﾈ</t>
  </si>
  <si>
    <t>UV8-10</t>
  </si>
  <si>
    <t>ｱｯｼｭｸﾊﾞﾈ UR UY</t>
  </si>
  <si>
    <t>UR8-10</t>
  </si>
  <si>
    <t>MVSHM-3N02052-4DB-ZWWPT</t>
  </si>
  <si>
    <t>■SETA0215-Z01-A(ﾍﾞｱｶﾞｲﾄﾞ)</t>
  </si>
  <si>
    <t>MVSHM-3N01552-4DB-4LSYY</t>
  </si>
  <si>
    <t>■SETA0215-Z02-A(ﾍﾞｱﾍﾞｰｽ)</t>
  </si>
  <si>
    <t>NEDUL-PT-JS-9-2</t>
  </si>
  <si>
    <t>MRB-300</t>
  </si>
  <si>
    <t>EE-SPX613 1M</t>
  </si>
  <si>
    <t>OMRON ﾌｫﾄ ﾏｲｸﾛｾﾝｻ EE-SPX</t>
  </si>
  <si>
    <t>SETタイ</t>
    <phoneticPr fontId="4"/>
  </si>
  <si>
    <t>関口</t>
    <rPh sb="0" eb="2">
      <t>セキグチ</t>
    </rPh>
    <phoneticPr fontId="4"/>
  </si>
  <si>
    <t>3軸ﾛﾎﾞｯﾄ</t>
    <rPh sb="1" eb="2">
      <t>ジク</t>
    </rPh>
    <phoneticPr fontId="4"/>
  </si>
  <si>
    <r>
      <t xml:space="preserve">R3000用ﾃｨｰﾁﾝｸﾞﾎﾞｯｸｽ2 非常停止無  </t>
    </r>
    <r>
      <rPr>
        <b/>
        <sz val="11"/>
        <color indexed="10"/>
        <rFont val="ＭＳ Ｐゴシック"/>
        <family val="3"/>
        <charset val="128"/>
      </rPr>
      <t>※JR3-TB2</t>
    </r>
    <phoneticPr fontId="4"/>
  </si>
  <si>
    <t>R3000用ﾃｨｰﾁﾝｸﾞﾎﾞｯｸｽ2 非常停止無</t>
    <phoneticPr fontId="4"/>
  </si>
  <si>
    <t>NEDUL-PT-JS-9-1.5</t>
  </si>
  <si>
    <t>Web発注済</t>
    <rPh sb="0" eb="6">
      <t>ウェBハッチュウスミ</t>
    </rPh>
    <phoneticPr fontId="4"/>
  </si>
  <si>
    <t>JR3-Cpts2</t>
  </si>
  <si>
    <t>JR･JC用C-Points2 塗布編集ｿﾌﾄ</t>
  </si>
  <si>
    <t>サンエレック</t>
    <phoneticPr fontId="4"/>
  </si>
  <si>
    <t>田中（佐藤）</t>
    <rPh sb="0" eb="2">
      <t>タナカ</t>
    </rPh>
    <rPh sb="3" eb="5">
      <t>サトウ</t>
    </rPh>
    <phoneticPr fontId="4"/>
  </si>
  <si>
    <t>MVBLK-AMW-4DA-9HHCA-E</t>
  </si>
  <si>
    <t>■SETA0217-Y01-A(ﾂｰﾙﾌﾟﾚｰﾄ)</t>
  </si>
  <si>
    <t>WEB発注済</t>
    <rPh sb="3" eb="6">
      <t>ハッチュウスミ</t>
    </rPh>
    <phoneticPr fontId="4"/>
  </si>
  <si>
    <t>MVSHM-3N02052-4DA-KB2BH-E</t>
  </si>
  <si>
    <t>■SETA0217-Y02-A(CCDﾌﾟﾚｰﾄ)</t>
  </si>
  <si>
    <t>MVBLK-AMW-3TX-BT11G-E</t>
  </si>
  <si>
    <t>■SETA0217-Z01-A(ｶｯﾌﾟﾍﾞｰｽ)</t>
  </si>
  <si>
    <t>MVSHM-3N02050-3TX-P7BJL-E</t>
  </si>
  <si>
    <t>■SETA0217-Z02-A(ﾌﾟﾚｰﾄ)</t>
  </si>
  <si>
    <t>MVSHM-3N01000-3TX-KNS3B-E</t>
  </si>
  <si>
    <t>■SETA0217-Z04-1(ｶｯﾌﾟﾌﾟﾚｰﾄ)</t>
  </si>
  <si>
    <t>C-PLSBWRK7-20</t>
  </si>
  <si>
    <t>ｴｺﾉﾐｰｼﾘｰｽﾞ_ｼﾁｭｳ</t>
  </si>
  <si>
    <t>5-079-02</t>
    <phoneticPr fontId="4"/>
  </si>
  <si>
    <t>ﾐﾆｶｯﾌﾟ(10ml)</t>
    <phoneticPr fontId="4"/>
  </si>
  <si>
    <t>1/20吉澤ｾﾝﾀｰ長へ</t>
    <rPh sb="4" eb="6">
      <t>ヨシザワ</t>
    </rPh>
    <rPh sb="10" eb="11">
      <t>チョウ</t>
    </rPh>
    <phoneticPr fontId="4"/>
  </si>
  <si>
    <t>Dｻﾌﾞﾊｰﾈｽ(ﾏﾙ)</t>
    <phoneticPr fontId="4"/>
  </si>
  <si>
    <t>MVSHM-3N02050-3TX-4967N</t>
  </si>
  <si>
    <t>■RPR-A(ﾚｷﾞｭｰﾚｰﾀｰﾌﾟﾚｰﾄ_ｱﾅﾛｸﾞ用)</t>
  </si>
  <si>
    <t>MNCN4-M5</t>
  </si>
  <si>
    <t>ﾐﾆﾁｭｱﾜﾝﾀｯﾁﾂｷﾞﾃ (MNCN)</t>
  </si>
  <si>
    <t>MSCNL6-M5</t>
  </si>
  <si>
    <t>ﾜﾝﾀｯﾁﾂｷﾞﾃ(MSCNL)</t>
  </si>
  <si>
    <t>MSELL4-1</t>
  </si>
  <si>
    <t>MSELL4-M5</t>
  </si>
  <si>
    <t>MSHRT3</t>
  </si>
  <si>
    <t>ｼｭﾄﾞｳｷﾘｶｴﾍﾞﾝ(MSHRT)</t>
  </si>
  <si>
    <t>MSTEL4-1</t>
  </si>
  <si>
    <t>ﾜﾝﾀｯﾁﾂｷﾞﾃ(MSTEL)</t>
  </si>
  <si>
    <t>USYL6</t>
  </si>
  <si>
    <t>ﾜﾝﾀｯﾁﾂｷﾞﾃ(USYL)</t>
  </si>
  <si>
    <t>ARP20-01-1</t>
    <phoneticPr fontId="4"/>
  </si>
  <si>
    <t xml:space="preserve">ﾚｷﾞｭﾚｰﾀｰ </t>
    <phoneticPr fontId="4"/>
  </si>
  <si>
    <t>AR23P-260S</t>
    <phoneticPr fontId="4"/>
  </si>
  <si>
    <t>G46E-2-01M-C</t>
    <phoneticPr fontId="4"/>
  </si>
  <si>
    <t>圧力計</t>
    <rPh sb="0" eb="2">
      <t>アツリョク</t>
    </rPh>
    <phoneticPr fontId="4"/>
  </si>
  <si>
    <t>設計費</t>
    <rPh sb="0" eb="2">
      <t>セッケイ</t>
    </rPh>
    <rPh sb="2" eb="3">
      <t>ヒ</t>
    </rPh>
    <phoneticPr fontId="4"/>
  </si>
  <si>
    <t>組立費</t>
    <rPh sb="0" eb="2">
      <t>クミタテ</t>
    </rPh>
    <rPh sb="2" eb="3">
      <t>ヒ</t>
    </rPh>
    <phoneticPr fontId="4"/>
  </si>
  <si>
    <t>安川電機</t>
    <rPh sb="0" eb="2">
      <t>ヤスカワ</t>
    </rPh>
    <rPh sb="2" eb="4">
      <t>デンキ</t>
    </rPh>
    <phoneticPr fontId="4"/>
  </si>
  <si>
    <t>佐々木</t>
    <rPh sb="0" eb="3">
      <t>ササキ</t>
    </rPh>
    <phoneticPr fontId="4"/>
  </si>
  <si>
    <t>手配済み(価格確認中）</t>
    <rPh sb="0" eb="3">
      <t>テハイズ</t>
    </rPh>
    <rPh sb="5" eb="7">
      <t>カカク</t>
    </rPh>
    <rPh sb="7" eb="9">
      <t>カクニン</t>
    </rPh>
    <rPh sb="9" eb="10">
      <t>チュウ</t>
    </rPh>
    <phoneticPr fontId="4"/>
  </si>
  <si>
    <t>コネクト</t>
    <phoneticPr fontId="4"/>
  </si>
  <si>
    <t>SSTT0383</t>
  </si>
  <si>
    <t>2連ｼﾘﾝｼﾞ固定プレート</t>
    <phoneticPr fontId="4"/>
  </si>
  <si>
    <t>済み</t>
    <rPh sb="0" eb="1">
      <t>ズ</t>
    </rPh>
    <phoneticPr fontId="4"/>
  </si>
  <si>
    <t>手配済み</t>
    <rPh sb="0" eb="3">
      <t>テハイズ</t>
    </rPh>
    <phoneticPr fontId="4"/>
  </si>
  <si>
    <t>樹脂ローレットネジ</t>
    <rPh sb="0" eb="2">
      <t>ジュシ</t>
    </rPh>
    <phoneticPr fontId="4"/>
  </si>
  <si>
    <t>株式会社スリーボンド</t>
    <phoneticPr fontId="4"/>
  </si>
  <si>
    <t>中村(則包)</t>
    <phoneticPr fontId="4"/>
  </si>
  <si>
    <t>JR3403N-BJ</t>
    <phoneticPr fontId="4"/>
  </si>
  <si>
    <t>3軸卓上ﾛﾎﾞｯﾄ(両持ち)</t>
    <rPh sb="1" eb="2">
      <t>ジク</t>
    </rPh>
    <rPh sb="2" eb="4">
      <t>タクジョウ</t>
    </rPh>
    <rPh sb="10" eb="12">
      <t>リョウモ</t>
    </rPh>
    <phoneticPr fontId="4"/>
  </si>
  <si>
    <t>見積No.TQ25-0467</t>
    <rPh sb="0" eb="2">
      <t>ミツ</t>
    </rPh>
    <phoneticPr fontId="4"/>
  </si>
  <si>
    <t>荷作り運賃</t>
    <rPh sb="0" eb="2">
      <t>ニツク</t>
    </rPh>
    <rPh sb="3" eb="5">
      <t>ウンチン</t>
    </rPh>
    <phoneticPr fontId="4"/>
  </si>
  <si>
    <t>嵩上げ費用(標準) OH350</t>
    <rPh sb="0" eb="2">
      <t>カサア</t>
    </rPh>
    <rPh sb="3" eb="5">
      <t>ヒヨウ</t>
    </rPh>
    <rPh sb="6" eb="8">
      <t>ヒョウジュン</t>
    </rPh>
    <phoneticPr fontId="4"/>
  </si>
  <si>
    <t>ﾃｨｰﾁﾝｸﾞﾍﾟﾝﾀﾞﾝﾄII(2m) SRO-TB302</t>
    <phoneticPr fontId="4"/>
  </si>
  <si>
    <t>ｵﾌﾟｼｮﾝSW付ｽｲｯﾁﾎﾞｯｸｽ(1.5m) SRO-SWB-NO</t>
    <rPh sb="8" eb="9">
      <t>ツキ</t>
    </rPh>
    <phoneticPr fontId="4"/>
  </si>
  <si>
    <t>ｽﾀｰﾄ･ｵﾌﾟｼｮﾝ･非常停止SW付</t>
    <rPh sb="12" eb="16">
      <t>ヒジョウテイシ</t>
    </rPh>
    <rPh sb="18" eb="19">
      <t>ツキ</t>
    </rPh>
    <phoneticPr fontId="4"/>
  </si>
  <si>
    <t>PCｿﾌﾄ"JR-C PointsII"SRO-PCS</t>
    <phoneticPr fontId="4"/>
  </si>
  <si>
    <t>JR3403以上用 Z150mm強化バネ</t>
    <rPh sb="6" eb="9">
      <t>イジョウヨウ</t>
    </rPh>
    <rPh sb="16" eb="18">
      <t>キョウカ</t>
    </rPh>
    <phoneticPr fontId="4"/>
  </si>
  <si>
    <t>Z軸1式あたり2本を使用</t>
    <rPh sb="1" eb="2">
      <t>ジク</t>
    </rPh>
    <rPh sb="3" eb="4">
      <t>シキ</t>
    </rPh>
    <rPh sb="8" eb="9">
      <t>ホン</t>
    </rPh>
    <rPh sb="10" eb="12">
      <t>シヨウ</t>
    </rPh>
    <phoneticPr fontId="4"/>
  </si>
  <si>
    <t>見積No.TQ25-1053</t>
    <phoneticPr fontId="4"/>
  </si>
  <si>
    <t>2/6ﾗﾎﾞへ</t>
    <phoneticPr fontId="4"/>
  </si>
  <si>
    <t>7,8,9</t>
    <phoneticPr fontId="4"/>
  </si>
  <si>
    <t>新工</t>
    <rPh sb="0" eb="2">
      <t>シンコウ</t>
    </rPh>
    <phoneticPr fontId="4"/>
  </si>
  <si>
    <t>SETE0267-X02</t>
    <phoneticPr fontId="4"/>
  </si>
  <si>
    <t>先端ガイド</t>
    <phoneticPr fontId="4"/>
  </si>
  <si>
    <t>11/7見積取得</t>
    <rPh sb="4" eb="6">
      <t>ミツモリ</t>
    </rPh>
    <rPh sb="6" eb="8">
      <t>シュトク</t>
    </rPh>
    <phoneticPr fontId="4"/>
  </si>
  <si>
    <t>SETE0267-X11</t>
    <phoneticPr fontId="4"/>
  </si>
  <si>
    <t>5ccシリンジガイド</t>
    <phoneticPr fontId="4"/>
  </si>
  <si>
    <t>SETE0267-X12</t>
    <phoneticPr fontId="4"/>
  </si>
  <si>
    <t>5ccシリンジステー</t>
    <phoneticPr fontId="4"/>
  </si>
  <si>
    <t>SETE0267-X13</t>
    <phoneticPr fontId="4"/>
  </si>
  <si>
    <t>10ccシリンジガイド</t>
    <phoneticPr fontId="4"/>
  </si>
  <si>
    <t>SETE0267-X14</t>
    <phoneticPr fontId="4"/>
  </si>
  <si>
    <t>10ccシリンジステー</t>
    <phoneticPr fontId="4"/>
  </si>
  <si>
    <t>SETE0267-X15</t>
    <phoneticPr fontId="4"/>
  </si>
  <si>
    <t>30ccシリンジガイド</t>
    <phoneticPr fontId="4"/>
  </si>
  <si>
    <t>SETE0267-X16</t>
    <phoneticPr fontId="4"/>
  </si>
  <si>
    <t>30ccシリンジステー</t>
    <phoneticPr fontId="4"/>
  </si>
  <si>
    <t>東洋技研</t>
    <rPh sb="0" eb="4">
      <t>トウヨウギケン</t>
    </rPh>
    <phoneticPr fontId="4"/>
  </si>
  <si>
    <t>PCN-COM201</t>
    <phoneticPr fontId="4"/>
  </si>
  <si>
    <t>COM端子台</t>
  </si>
  <si>
    <t>見積No.22-25-01365A</t>
    <rPh sb="0" eb="2">
      <t>ミツモリ</t>
    </rPh>
    <phoneticPr fontId="4"/>
  </si>
  <si>
    <t>G6D-F4B DC24V</t>
    <phoneticPr fontId="4"/>
  </si>
  <si>
    <t>ﾘﾚｰ</t>
  </si>
  <si>
    <t>XW5Z-EP6</t>
    <phoneticPr fontId="4"/>
  </si>
  <si>
    <t>ｽﾄｯﾊﾟｰ</t>
  </si>
  <si>
    <t>CSHSM-SUS-M4-6</t>
    <phoneticPr fontId="4"/>
  </si>
  <si>
    <t>小頭ﾎﾞﾙﾄ</t>
  </si>
  <si>
    <t>227321(NORIKANE)で発注済み</t>
    <rPh sb="17" eb="20">
      <t>ハッチュウズ</t>
    </rPh>
    <phoneticPr fontId="4"/>
  </si>
  <si>
    <t>NOK</t>
    <phoneticPr fontId="4"/>
  </si>
  <si>
    <t>CW1082F2</t>
    <phoneticPr fontId="4"/>
  </si>
  <si>
    <t>ｼｰﾙﾜｯｼｬ</t>
  </si>
  <si>
    <t>MSYC4-12</t>
    <phoneticPr fontId="4"/>
  </si>
  <si>
    <t>段付並行ﾋﾟﾝ</t>
    <rPh sb="0" eb="2">
      <t>ダンツ</t>
    </rPh>
    <rPh sb="2" eb="4">
      <t>ヘイコウ</t>
    </rPh>
    <phoneticPr fontId="4"/>
  </si>
  <si>
    <t>メビー</t>
    <phoneticPr fontId="4"/>
  </si>
  <si>
    <t>MVBLK-AMW-49X-CKBDC</t>
    <phoneticPr fontId="4"/>
  </si>
  <si>
    <t>SETE0267-Y01ベース板</t>
    <phoneticPr fontId="4"/>
  </si>
  <si>
    <t>MVBLK-AMW-49X-BRE3G</t>
    <phoneticPr fontId="4"/>
  </si>
  <si>
    <t>SETE0267-Y02サイドプレート</t>
    <phoneticPr fontId="4"/>
  </si>
  <si>
    <t>MVBLK-AMW-49X-R769X</t>
    <phoneticPr fontId="4"/>
  </si>
  <si>
    <t>SETE0267-Y03バルブベース</t>
    <phoneticPr fontId="4"/>
  </si>
  <si>
    <t>MVBLK-MCI-3YT-UKWZS</t>
    <phoneticPr fontId="4"/>
  </si>
  <si>
    <t>SETE0228-Y12割りカラ―</t>
    <phoneticPr fontId="4"/>
  </si>
  <si>
    <t>WGHN-60-20-20</t>
    <phoneticPr fontId="4"/>
  </si>
  <si>
    <t>ｶﾞｲﾄﾞﾌﾞﾛｯｸ</t>
  </si>
  <si>
    <t>MVBLK-AMW-4C8-M4UJB</t>
    <phoneticPr fontId="4"/>
  </si>
  <si>
    <t>SETE0267-X01ベース板</t>
    <phoneticPr fontId="4"/>
  </si>
  <si>
    <t>UHFNEA100</t>
    <phoneticPr fontId="4"/>
  </si>
  <si>
    <t>取手</t>
  </si>
  <si>
    <t>WZJM14-8</t>
    <phoneticPr fontId="4"/>
  </si>
  <si>
    <t>樹脂ｶﾗｰ</t>
  </si>
  <si>
    <t>CSHSM-SUS-M5-8</t>
    <phoneticPr fontId="4"/>
  </si>
  <si>
    <t>MVSHM-3N0204G-4BZ-JPR53</t>
    <phoneticPr fontId="4"/>
  </si>
  <si>
    <t>SETE0267-X03取手板金</t>
    <phoneticPr fontId="4"/>
  </si>
  <si>
    <t>NWYC6A2-STP-S-GY-2</t>
    <phoneticPr fontId="4"/>
  </si>
  <si>
    <t>LANｹｰﾌﾞﾙ</t>
    <phoneticPr fontId="4"/>
  </si>
  <si>
    <t>NEDJL-PS-SB-37-1.5</t>
    <phoneticPr fontId="4"/>
  </si>
  <si>
    <t>Dsub37Pｺﾈｸﾀﾊｰﾈｽ(1.5m)</t>
  </si>
  <si>
    <t>MRB-1000</t>
    <phoneticPr fontId="4"/>
  </si>
  <si>
    <t>JAPPY</t>
    <phoneticPr fontId="4"/>
  </si>
  <si>
    <t>ADR-261-JP</t>
    <phoneticPr fontId="4"/>
  </si>
  <si>
    <t>ｽﾘｯﾄ付ｶｯﾁﾝﾀﾞｸﾄ</t>
  </si>
  <si>
    <t>I/O端子台</t>
  </si>
  <si>
    <t>CBSTS4-16</t>
    <phoneticPr fontId="4"/>
  </si>
  <si>
    <t>極低頭ﾎﾞﾙﾄ</t>
  </si>
  <si>
    <t>SS300R-22-12-10</t>
    <phoneticPr fontId="4"/>
  </si>
  <si>
    <t>多芯ｹｰﾌﾞﾙ</t>
  </si>
  <si>
    <t>MVSHM-3N0204A-49X-6YKXM</t>
    <phoneticPr fontId="4"/>
  </si>
  <si>
    <t>SETE0267-Z01背面板金</t>
    <phoneticPr fontId="4"/>
  </si>
  <si>
    <t>HFSFIN6-1530-594</t>
    <phoneticPr fontId="4"/>
  </si>
  <si>
    <t>ｱﾙﾐﾌﾚｰﾑ</t>
  </si>
  <si>
    <t>HFCFIN6-1530-B</t>
    <phoneticPr fontId="4"/>
  </si>
  <si>
    <t>ﾌﾚｰﾑｷｬｯﾌﾟ</t>
  </si>
  <si>
    <t>WSSS16-6-1</t>
    <phoneticPr fontId="4"/>
  </si>
  <si>
    <t>金属ﾜｯｼｬ</t>
  </si>
  <si>
    <t>SHNTU6-6</t>
    <phoneticPr fontId="4"/>
  </si>
  <si>
    <t>先入れﾅｯﾄ</t>
  </si>
  <si>
    <t>SHNTU6-5</t>
    <phoneticPr fontId="4"/>
  </si>
  <si>
    <t>HFS5-2020-77.5</t>
    <phoneticPr fontId="4"/>
  </si>
  <si>
    <t>HFS5-2020-164.5</t>
    <phoneticPr fontId="4"/>
  </si>
  <si>
    <t>HFS5-2020-395</t>
    <phoneticPr fontId="4"/>
  </si>
  <si>
    <t>HFCB5-2020-B</t>
    <phoneticPr fontId="4"/>
  </si>
  <si>
    <t>HBLFSNF5</t>
    <phoneticPr fontId="4"/>
  </si>
  <si>
    <t>突付反転ﾌﾞﾗｹｯﾄ</t>
  </si>
  <si>
    <t>HBLFSSW5</t>
    <phoneticPr fontId="4"/>
  </si>
  <si>
    <t>SHNTU5-5</t>
    <phoneticPr fontId="4"/>
  </si>
  <si>
    <t>AYSK20-10</t>
    <phoneticPr fontId="4"/>
  </si>
  <si>
    <t>ｺﾞﾑ脚</t>
  </si>
  <si>
    <t>SHNTU5-4</t>
    <phoneticPr fontId="4"/>
  </si>
  <si>
    <t>タイショー</t>
    <phoneticPr fontId="4"/>
  </si>
  <si>
    <t>SETE0267-Y13</t>
    <phoneticPr fontId="4"/>
  </si>
  <si>
    <t>パイプノズルφ4(L140)</t>
    <phoneticPr fontId="4"/>
  </si>
  <si>
    <t>見積No.25DO-360</t>
    <rPh sb="0" eb="2">
      <t>ミツモリ</t>
    </rPh>
    <phoneticPr fontId="4"/>
  </si>
  <si>
    <t>SETE0267-Y14</t>
    <phoneticPr fontId="4"/>
  </si>
  <si>
    <t>パイプノズルφ8(L140)</t>
    <phoneticPr fontId="4"/>
  </si>
  <si>
    <t>SETE0267-X04</t>
    <phoneticPr fontId="4"/>
  </si>
  <si>
    <t>ノズル位置決め六角柱</t>
    <phoneticPr fontId="4"/>
  </si>
  <si>
    <t>見積No.25TM-0291-00</t>
    <rPh sb="0" eb="2">
      <t>ミツモリ</t>
    </rPh>
    <phoneticPr fontId="4"/>
  </si>
  <si>
    <t>CSHSM-SUS-M6-12</t>
    <phoneticPr fontId="4"/>
  </si>
  <si>
    <t>小頭ﾎﾞﾙﾄ</t>
    <phoneticPr fontId="4"/>
  </si>
  <si>
    <t>富士ロック</t>
    <rPh sb="0" eb="2">
      <t>フジ</t>
    </rPh>
    <phoneticPr fontId="4"/>
  </si>
  <si>
    <t>MC-8-4PF</t>
    <phoneticPr fontId="4"/>
  </si>
  <si>
    <t>ｽﾃﾝﾚｽ継手ﾊｰﾌﾕﾆｵﾝ</t>
    <rPh sb="5" eb="7">
      <t>ツギテ</t>
    </rPh>
    <phoneticPr fontId="4"/>
  </si>
  <si>
    <t>見積No.112573</t>
    <rPh sb="0" eb="2">
      <t>ミツ</t>
    </rPh>
    <phoneticPr fontId="4"/>
  </si>
  <si>
    <t>MC-10-4PF</t>
    <phoneticPr fontId="4"/>
  </si>
  <si>
    <t>NPF18</t>
    <phoneticPr fontId="4"/>
  </si>
  <si>
    <t>ｼｰﾙﾜｯｼｬ</t>
    <phoneticPr fontId="4"/>
  </si>
  <si>
    <t>テルモ改造</t>
    <rPh sb="3" eb="5">
      <t>カイゾウ</t>
    </rPh>
    <phoneticPr fontId="4"/>
  </si>
  <si>
    <t>JANOME</t>
    <phoneticPr fontId="2"/>
  </si>
  <si>
    <t>改修基本料（回）</t>
    <rPh sb="0" eb="2">
      <t>カイシュウ</t>
    </rPh>
    <rPh sb="2" eb="5">
      <t>キホンリョウ</t>
    </rPh>
    <rPh sb="6" eb="7">
      <t>カイ</t>
    </rPh>
    <phoneticPr fontId="4"/>
  </si>
  <si>
    <t>改修技術料(H)</t>
    <rPh sb="0" eb="2">
      <t>カイシュウ</t>
    </rPh>
    <rPh sb="2" eb="5">
      <t>ギジュツリョウ</t>
    </rPh>
    <phoneticPr fontId="4"/>
  </si>
  <si>
    <t>柱両持(OH275)</t>
    <rPh sb="0" eb="1">
      <t>ハシラ</t>
    </rPh>
    <rPh sb="1" eb="3">
      <t>リョウモ</t>
    </rPh>
    <phoneticPr fontId="4"/>
  </si>
  <si>
    <t>新規梱包材一式(OH275用)</t>
    <rPh sb="0" eb="2">
      <t>シンキ</t>
    </rPh>
    <rPh sb="2" eb="5">
      <t>コンポウザイ</t>
    </rPh>
    <rPh sb="5" eb="7">
      <t>イッシキ</t>
    </rPh>
    <rPh sb="13" eb="14">
      <t>ヨウ</t>
    </rPh>
    <phoneticPr fontId="4"/>
  </si>
  <si>
    <t>株式会社啓愛社</t>
    <rPh sb="0" eb="4">
      <t>カブシキカイシャ</t>
    </rPh>
    <rPh sb="4" eb="7">
      <t>ケイアイシャ</t>
    </rPh>
    <phoneticPr fontId="4"/>
  </si>
  <si>
    <t>原田</t>
    <rPh sb="0" eb="2">
      <t>ハラダ</t>
    </rPh>
    <phoneticPr fontId="4"/>
  </si>
  <si>
    <t>2
ﾂｰﾙｼﾞｸﾞ</t>
    <phoneticPr fontId="4"/>
  </si>
  <si>
    <t>MISUMI</t>
    <phoneticPr fontId="2"/>
  </si>
  <si>
    <t>MVBLK-AMW-4C2-Z64AS-L</t>
  </si>
  <si>
    <t>■SETA0266-Y01-A(ﾂｰﾙﾌﾟﾚｰﾄ)</t>
    <phoneticPr fontId="4"/>
  </si>
  <si>
    <t>MVSHM-3N02050-4AL-5B63D-L</t>
  </si>
  <si>
    <t>■SETA0266-Y02-A(AIﾌﾟﾚｰﾄ)</t>
  </si>
  <si>
    <t>MVBLK-AMW-4AL-14WSC-L</t>
  </si>
  <si>
    <t>■SETA0266-Y03-A(ｶﾒﾗﾍﾞｰｽﾌﾟﾚｰﾄ)</t>
  </si>
  <si>
    <t>MVBLK-AMW-4AL-TEDLU-L</t>
  </si>
  <si>
    <t>■SETA0266-Y04-A(ｶﾒﾗﾌﾟﾚｰﾄ)</t>
  </si>
  <si>
    <t>MVBLK-AMW-4AL-67F1E-L</t>
  </si>
  <si>
    <t>■SETA0266-Y05-A(LEDﾍﾞｰｽﾌﾟﾚｰﾄ)</t>
  </si>
  <si>
    <t>MVSHM-3N01550-4AL-MB9EY-L</t>
  </si>
  <si>
    <t>■SETA0266-Y06-A（LEDﾌﾟﾚｰﾄ）</t>
  </si>
  <si>
    <t>MVSHM-3N02000-4C2-FT6T9-L</t>
  </si>
  <si>
    <t>■SETA0266-Y07-A(ｽﾗｲﾄﾞﾌﾟﾚｰﾄ)</t>
  </si>
  <si>
    <t>MVSWD-3N010W3C-4C2-439WZ-L</t>
  </si>
  <si>
    <t>■SETA0266-Y08-A(Z軸ｶﾊﾞｰ)</t>
  </si>
  <si>
    <t>MVSHM-3N03000-4FF-RLSXM-E</t>
    <phoneticPr fontId="4"/>
  </si>
  <si>
    <t>■SETA0266-Y09-A(ｼﾑ)</t>
    <phoneticPr fontId="4"/>
  </si>
  <si>
    <t>MVSHM-3N03000-4FF-6TE2B-E</t>
    <phoneticPr fontId="4"/>
  </si>
  <si>
    <t>■SETA0266-Y10-A(ｼﾑ)</t>
  </si>
  <si>
    <t>OP-88096</t>
    <phoneticPr fontId="4"/>
  </si>
  <si>
    <t>AI-1000C用M8 ﾊﾞﾗ線</t>
    <rPh sb="8" eb="9">
      <t>ヨウ</t>
    </rPh>
    <rPh sb="15" eb="16">
      <t>セン</t>
    </rPh>
    <phoneticPr fontId="4"/>
  </si>
  <si>
    <t>見積取得後に発注願います</t>
    <rPh sb="0" eb="5">
      <t>ミツモリシュトクゴ</t>
    </rPh>
    <rPh sb="6" eb="9">
      <t>ハッチュウネガ</t>
    </rPh>
    <phoneticPr fontId="4"/>
  </si>
  <si>
    <t>3
ﾜｰｸｼﾞｸﾞ</t>
    <phoneticPr fontId="4"/>
  </si>
  <si>
    <t>MVBLK-AMW-4C2-FMNCE-L</t>
  </si>
  <si>
    <t>■SETA0266-X01-A(ﾜｰｸﾍﾞｰｽ)</t>
  </si>
  <si>
    <t>MVBLK-SUB-4C2-6XL62-L</t>
  </si>
  <si>
    <t>■SETA0266-X02-A(ﾜｰｸｶﾞｲﾄﾞ)</t>
    <phoneticPr fontId="4"/>
  </si>
  <si>
    <t>MVBLK-SUB-4C2-SHN7M-L</t>
  </si>
  <si>
    <t>■SETA0266-X03-A(ﾜｰｸｶﾞｲﾄﾞ)</t>
  </si>
  <si>
    <t>MVBLK-SUB-4C2-3G61K-L</t>
  </si>
  <si>
    <t>■SETA0266-X04-A(ﾜｰｸｶﾞｲﾄﾞ)</t>
  </si>
  <si>
    <t>MVBLK-AMW-4C2-K1GNZ-L</t>
  </si>
  <si>
    <t>■SETA0266-X05-A(ﾜｰｸｶﾞｲﾄﾞ)</t>
  </si>
  <si>
    <t>MVSHM-3N01000-4C2-8C6EG-L</t>
  </si>
  <si>
    <t>■SETA0266-X06-A(ｶｯﾌﾟﾍﾞｰｽ)</t>
  </si>
  <si>
    <t>MVSHM-3N01000-4C2-6CHLA-L</t>
  </si>
  <si>
    <t>■SETA0266-X07-A(ｶｯﾌﾟｶﾞｲﾄﾞ)</t>
    <phoneticPr fontId="4"/>
  </si>
  <si>
    <t>MVBLK-AMW-4C2-Z35JP-L</t>
  </si>
  <si>
    <t>■SETA0266-X08-A(ﾊﾟｰｼﾞﾍﾞｰｽ)</t>
    <phoneticPr fontId="4"/>
  </si>
  <si>
    <t>C-PLSBWRK7-80</t>
  </si>
  <si>
    <t>SETGS12-122.0-SC50.0-M4-N4</t>
  </si>
  <si>
    <t>ｴﾝｹｲｼﾁｭｳ - SETGS</t>
  </si>
  <si>
    <t>SETGS12-130.0-SC50.0-M4-N4</t>
  </si>
  <si>
    <t>MVBLK-AMW-4EY-7LF5L</t>
  </si>
  <si>
    <t>■SETA0266-X01-B(ﾜｰｸﾍﾞｰｽ)</t>
    <phoneticPr fontId="4"/>
  </si>
  <si>
    <t>MVBLK-SUB-4C2-3G61K</t>
  </si>
  <si>
    <t>SSE2B10-175</t>
  </si>
  <si>
    <t>ｽﾗｲﾄﾞG SSE2B</t>
  </si>
  <si>
    <t>C-PLSBWRK7-50</t>
  </si>
  <si>
    <t>USRDS6-8</t>
  </si>
  <si>
    <t>ﾜﾝﾀｯﾁﾂｷﾞﾃ(USRDS)</t>
  </si>
  <si>
    <t>5-002-02(100ml)</t>
  </si>
  <si>
    <t>樹脂容器</t>
    <rPh sb="0" eb="2">
      <t>ジュシ</t>
    </rPh>
    <rPh sb="2" eb="4">
      <t>ヨウキ</t>
    </rPh>
    <phoneticPr fontId="4"/>
  </si>
  <si>
    <t>4
下架台</t>
    <rPh sb="3" eb="4">
      <t>シタ</t>
    </rPh>
    <rPh sb="4" eb="6">
      <t>カダイ</t>
    </rPh>
    <phoneticPr fontId="4"/>
  </si>
  <si>
    <t>MVBLK-AMW-4C2-1ND67</t>
  </si>
  <si>
    <t>■SETA0256-Z01-A(ﾍﾞｰｽﾌﾟﾚｰﾄ)</t>
  </si>
  <si>
    <t>HFANK6-3030-SET</t>
  </si>
  <si>
    <t>ｱﾝｶｰ</t>
  </si>
  <si>
    <t>KNCLSS8-30-25</t>
  </si>
  <si>
    <t>ｷﾝｿﾞｸｶﾗｰ (KNCLSS)</t>
  </si>
  <si>
    <t>HFS6-6060-550.0</t>
  </si>
  <si>
    <t>HFS6-6060-670.0</t>
  </si>
  <si>
    <t>NFS6-6060-780.0</t>
  </si>
  <si>
    <t>SCB8-55</t>
  </si>
  <si>
    <t>SCB8-45</t>
    <phoneticPr fontId="4"/>
  </si>
  <si>
    <t>IBKPL5</t>
  </si>
  <si>
    <t>ｾﾝﾖｳｺｳｸﾞｼﾖｳﾈｼﾞﾖｳﾚﾝﾁ</t>
  </si>
  <si>
    <t>IBNP5-10</t>
  </si>
  <si>
    <t>ｾﾝﾖｳｺｳｸﾞｼﾖｳﾈｼﾞ-ﾀﾝﾋﾟﾝ ｺﾊﾞｺ-</t>
  </si>
  <si>
    <t>IBNP5-10</t>
    <phoneticPr fontId="4"/>
  </si>
  <si>
    <t>HBLFSN6-C-SSP</t>
  </si>
  <si>
    <t>HFS6-3030-400.0</t>
  </si>
  <si>
    <t>HFS6-3030-500.0</t>
  </si>
  <si>
    <t>TRSS5-6</t>
  </si>
  <si>
    <t>HBLSS6-SET</t>
  </si>
  <si>
    <t>WSSS10-6-1</t>
  </si>
  <si>
    <t>ｷﾝｿﾞｸﾜｯｼｬ SUS (WSSS)</t>
  </si>
  <si>
    <t>4
空圧機器</t>
    <rPh sb="3" eb="7">
      <t>クウアツキキ</t>
    </rPh>
    <phoneticPr fontId="4"/>
  </si>
  <si>
    <t>■SETA0266-P01-A(空圧ﾌﾟﾚｰﾄ)</t>
    <phoneticPr fontId="4"/>
  </si>
  <si>
    <t>ISE20-N-C4L-LD</t>
    <phoneticPr fontId="4"/>
  </si>
  <si>
    <t>ﾃﾞｼﾞﾀﾙ圧力計</t>
    <rPh sb="6" eb="9">
      <t>アツリョクケイ</t>
    </rPh>
    <phoneticPr fontId="4"/>
  </si>
  <si>
    <t>VHS20-02-D</t>
    <phoneticPr fontId="4"/>
  </si>
  <si>
    <t>三方弁</t>
    <rPh sb="0" eb="3">
      <t>サンポウベン</t>
    </rPh>
    <phoneticPr fontId="4"/>
  </si>
  <si>
    <t>AM20-02-D</t>
    <phoneticPr fontId="4"/>
  </si>
  <si>
    <t>ｵｲﾙﾐｽﾄｾﾊﾟﾚｰﾀｰ</t>
    <phoneticPr fontId="4"/>
  </si>
  <si>
    <t>AW20-02E3-D</t>
  </si>
  <si>
    <t>AW20-02BE1-D</t>
    <phoneticPr fontId="4"/>
  </si>
  <si>
    <t>AFG20-02-D</t>
  </si>
  <si>
    <t>ｳｫｰﾀｰﾐｽﾄｾﾊﾟﾚｰﾀｰ</t>
    <phoneticPr fontId="4"/>
  </si>
  <si>
    <t>Y200T-D</t>
  </si>
  <si>
    <t>ISE35-N-25-MLA-X523</t>
    <phoneticPr fontId="4"/>
  </si>
  <si>
    <t>圧力ｽｲｯﾁ</t>
    <rPh sb="0" eb="2">
      <t>アツリョク</t>
    </rPh>
    <phoneticPr fontId="4"/>
  </si>
  <si>
    <t>AW20-02BE1-Dにて発注</t>
    <rPh sb="14" eb="16">
      <t>ハッチュウ</t>
    </rPh>
    <phoneticPr fontId="4"/>
  </si>
  <si>
    <t>-</t>
    <phoneticPr fontId="4"/>
  </si>
  <si>
    <t>16
ﾐｽﾄﾚｰﾀｰ架台</t>
    <rPh sb="11" eb="13">
      <t>カダイ</t>
    </rPh>
    <phoneticPr fontId="4"/>
  </si>
  <si>
    <t>MVSHM-1A05000-4C2-CKRUM-L</t>
  </si>
  <si>
    <t>■SETA0256-Z04-A(ﾊﾟﾈﾙ)</t>
    <phoneticPr fontId="4"/>
  </si>
  <si>
    <t>ACA8H-598-352-5-F288-G165-N6</t>
    <phoneticPr fontId="4"/>
  </si>
  <si>
    <t>■SETA0256-Z05-A(ﾊﾟﾈﾙ)</t>
  </si>
  <si>
    <t>MVSHM-3N03050-4C2-JNZRX-L</t>
  </si>
  <si>
    <t>■SETA0266-Z06-A(ﾎﾞﾙﾄﾌﾟﾚｰﾄ)</t>
  </si>
  <si>
    <t>MVSHM-3N03000-4C2-DUFGL-L</t>
  </si>
  <si>
    <t>■SETA0266-Z07-A(連結ﾌﾟﾚｰﾄ)</t>
  </si>
  <si>
    <t>MVSHM-3N01500-4F4-J5FU7</t>
    <phoneticPr fontId="4"/>
  </si>
  <si>
    <t>■SETA0256-Z07-B(ﾊﾟﾈﾙ)</t>
    <phoneticPr fontId="4"/>
  </si>
  <si>
    <t>ﾌﾟﾚｰﾄﾕﾆｯﾄ</t>
    <phoneticPr fontId="4"/>
  </si>
  <si>
    <t>HFC6-6060-B</t>
  </si>
  <si>
    <t>HFS6-3060-330.0</t>
  </si>
  <si>
    <t>HFS6-6060-330.0</t>
  </si>
  <si>
    <t>HFS6-6060-380.0</t>
  </si>
  <si>
    <t>HFS6-6060-780.0</t>
  </si>
  <si>
    <t>SCB6-20</t>
  </si>
  <si>
    <t>SPWF6</t>
  </si>
  <si>
    <t xml:space="preserve">ﾋﾗｻﾞｶﾞﾈ-ﾀﾝﾋﾟﾝﾊﾝﾊﾞｲ- </t>
  </si>
  <si>
    <t>UB16</t>
  </si>
  <si>
    <t>ﾊｲｶﾝﾎﾞﾙﾄ UB</t>
  </si>
  <si>
    <t>18
ﾐｽﾄﾚｰﾀｰ</t>
    <phoneticPr fontId="4"/>
  </si>
  <si>
    <t>昭和電機</t>
    <rPh sb="0" eb="2">
      <t>ショウワ</t>
    </rPh>
    <rPh sb="2" eb="4">
      <t>デンキ</t>
    </rPh>
    <phoneticPr fontId="4"/>
  </si>
  <si>
    <t>都機工</t>
    <rPh sb="0" eb="3">
      <t>ミヤコキコウ</t>
    </rPh>
    <phoneticPr fontId="2"/>
  </si>
  <si>
    <t>CRM-H04F</t>
  </si>
  <si>
    <t>ﾐｽﾄﾚｰｻ</t>
  </si>
  <si>
    <t>運賃(1台につき)</t>
  </si>
  <si>
    <t>3AD-100</t>
  </si>
  <si>
    <t>ｱﾀﾞﾌﾟﾀA</t>
  </si>
  <si>
    <t>3AF-10E</t>
  </si>
  <si>
    <t>高性能ｱﾌﾀｰﾌｨﾙﾀ</t>
  </si>
  <si>
    <t>関西電熱</t>
    <rPh sb="0" eb="2">
      <t>カンサイ</t>
    </rPh>
    <rPh sb="2" eb="4">
      <t>デンネツ</t>
    </rPh>
    <phoneticPr fontId="2"/>
  </si>
  <si>
    <t>4R100X50</t>
    <phoneticPr fontId="4"/>
  </si>
  <si>
    <t>ﾚｼﾞｭｰｻ</t>
    <phoneticPr fontId="4"/>
  </si>
  <si>
    <t>4L50 90°</t>
    <phoneticPr fontId="4"/>
  </si>
  <si>
    <t>ｴﾙﾎﾞ</t>
    <phoneticPr fontId="4"/>
  </si>
  <si>
    <t xml:space="preserve">PJ100 </t>
    <phoneticPr fontId="4"/>
  </si>
  <si>
    <t>ﾊﾟｲﾌﾟｼﾞｮｲﾝﾄ</t>
  </si>
  <si>
    <t xml:space="preserve">PJ50 </t>
    <phoneticPr fontId="4"/>
  </si>
  <si>
    <t>ﾊﾟｲﾌﾟｼﾞｮｲﾝﾄ</t>
    <phoneticPr fontId="4"/>
  </si>
  <si>
    <t>H50</t>
    <phoneticPr fontId="4"/>
  </si>
  <si>
    <t>ﾊｲﾄﾙｸﾊﾞﾝﾄﾞ 2個1組</t>
    <phoneticPr fontId="4"/>
  </si>
  <si>
    <t>HSCL6-S-SET100</t>
  </si>
  <si>
    <t>ｱﾙﾐﾌﾚｰﾑﾖｳ ｱｸｾｻﾘｰ</t>
  </si>
  <si>
    <t>24
ﾓﾆﾀｰ</t>
    <phoneticPr fontId="4"/>
  </si>
  <si>
    <t>MVSHM-3N02000-4AL-26CY2-L</t>
  </si>
  <si>
    <t>■SETA0266-Z02-A(ﾓﾆﾀﾊﾟﾈﾙ)</t>
    <phoneticPr fontId="4"/>
  </si>
  <si>
    <t>MVSHM-3N01550-4AL-WBP3J-L</t>
  </si>
  <si>
    <t>■SETA0266-Z03-A(ﾓﾆﾀｶﾊﾞｰ)</t>
    <phoneticPr fontId="4"/>
  </si>
  <si>
    <t>PCFP-VE-8-R</t>
  </si>
  <si>
    <t>ﾏｼﾝﾋﾞｼﾞｮﾝﾓﾆﾀ</t>
  </si>
  <si>
    <t>KC-VMH5</t>
  </si>
  <si>
    <t>DISPLAY CABLES</t>
  </si>
  <si>
    <t>NFSL6-3030-500.0</t>
  </si>
  <si>
    <t>NFSL6-3030-270.0</t>
  </si>
  <si>
    <t>NFSL6-3030-243.0</t>
  </si>
  <si>
    <t>MVSHM-3N01500-4D6-YMRAG-L</t>
  </si>
  <si>
    <t>■SETA0266-Z06-A(ﾊﾟﾈﾙ)</t>
  </si>
  <si>
    <t>MVSHM-3N01500-4D6-A22X6-L</t>
  </si>
  <si>
    <t>■SETA0266-Z07-A(ﾊﾟﾈﾙ)</t>
  </si>
  <si>
    <t>MVSHM-3N01500-4D6-YADCM-L</t>
  </si>
  <si>
    <t>■SETA0266-Z08-A(ﾊﾟﾈﾙ)</t>
  </si>
  <si>
    <t>ACA8H-403-348-5-F190.5-G163-N6</t>
  </si>
  <si>
    <t>ｱｸﾘﾙ      (ACA)     ｱﾅｶｺｳﾂｷ</t>
  </si>
  <si>
    <t>遠藤化学(エンドユーザ：テルモ山口株式会社)</t>
    <rPh sb="0" eb="4">
      <t>エンドウカガク</t>
    </rPh>
    <rPh sb="15" eb="17">
      <t>ヤマグチ</t>
    </rPh>
    <rPh sb="17" eb="21">
      <t>カブシキガイシャ</t>
    </rPh>
    <phoneticPr fontId="4"/>
  </si>
  <si>
    <t>富永(小室)</t>
    <rPh sb="0" eb="2">
      <t>トミナガ</t>
    </rPh>
    <rPh sb="3" eb="5">
      <t>コムロ</t>
    </rPh>
    <phoneticPr fontId="4"/>
  </si>
  <si>
    <t>227690</t>
    <phoneticPr fontId="4"/>
  </si>
  <si>
    <t>2026/2/M</t>
    <phoneticPr fontId="4"/>
  </si>
  <si>
    <t>数量</t>
    <phoneticPr fontId="4"/>
  </si>
  <si>
    <t>電装</t>
    <rPh sb="0" eb="2">
      <t>デンソウ</t>
    </rPh>
    <phoneticPr fontId="4"/>
  </si>
  <si>
    <t>久保誠電気興業</t>
    <rPh sb="0" eb="2">
      <t>クボ</t>
    </rPh>
    <rPh sb="2" eb="3">
      <t>セイ</t>
    </rPh>
    <rPh sb="3" eb="5">
      <t>デンキ</t>
    </rPh>
    <rPh sb="5" eb="7">
      <t>コウギョウ</t>
    </rPh>
    <phoneticPr fontId="4"/>
  </si>
  <si>
    <t>ミストレーサ制御盤</t>
    <rPh sb="6" eb="9">
      <t>セイギョバン</t>
    </rPh>
    <phoneticPr fontId="4"/>
  </si>
  <si>
    <t>納入場所：ラボ</t>
    <rPh sb="0" eb="4">
      <t>ノウニュウバショ</t>
    </rPh>
    <phoneticPr fontId="4"/>
  </si>
  <si>
    <t>資材</t>
    <rPh sb="0" eb="2">
      <t>シザイ</t>
    </rPh>
    <phoneticPr fontId="4"/>
  </si>
  <si>
    <t>ソフト改造</t>
    <rPh sb="3" eb="5">
      <t>カイゾウ</t>
    </rPh>
    <phoneticPr fontId="4"/>
  </si>
  <si>
    <t>キーエンス</t>
    <phoneticPr fontId="4"/>
  </si>
  <si>
    <t>HUB   NE-Q05  5ﾎﾟｰﾄ EtherNet/IP対応</t>
    <phoneticPr fontId="4"/>
  </si>
  <si>
    <t>設計費(H/W,S/W,デバッグ,書類作成)</t>
    <rPh sb="0" eb="3">
      <t>セッケイヒ</t>
    </rPh>
    <rPh sb="17" eb="19">
      <t>ショルイ</t>
    </rPh>
    <rPh sb="19" eb="21">
      <t>サクセイ</t>
    </rPh>
    <phoneticPr fontId="4"/>
  </si>
  <si>
    <t>組立費(組立課)</t>
    <rPh sb="0" eb="3">
      <t>クミタテヒ</t>
    </rPh>
    <rPh sb="4" eb="7">
      <t>クミタテカ</t>
    </rPh>
    <phoneticPr fontId="4"/>
  </si>
  <si>
    <t>組立費(設計)</t>
    <rPh sb="0" eb="3">
      <t>クミタテヒ</t>
    </rPh>
    <rPh sb="4" eb="6">
      <t>セッケイ</t>
    </rPh>
    <phoneticPr fontId="4"/>
  </si>
  <si>
    <t>信越化学工業株式会社武生</t>
    <rPh sb="0" eb="2">
      <t>シンエツ</t>
    </rPh>
    <rPh sb="10" eb="12">
      <t>タケフ</t>
    </rPh>
    <phoneticPr fontId="4"/>
  </si>
  <si>
    <t>吉本(小室)</t>
    <rPh sb="0" eb="2">
      <t>ヨシモト</t>
    </rPh>
    <rPh sb="3" eb="5">
      <t>コムロ</t>
    </rPh>
    <phoneticPr fontId="4"/>
  </si>
  <si>
    <t>概算価格</t>
    <rPh sb="0" eb="2">
      <t>ガイサン</t>
    </rPh>
    <rPh sb="2" eb="4">
      <t>カカク</t>
    </rPh>
    <phoneticPr fontId="4"/>
  </si>
  <si>
    <t>コントローラ1式</t>
    <rPh sb="7" eb="8">
      <t>シキ</t>
    </rPh>
    <phoneticPr fontId="4"/>
  </si>
  <si>
    <t>内訳</t>
    <rPh sb="0" eb="2">
      <t>ウチワケ</t>
    </rPh>
    <phoneticPr fontId="4"/>
  </si>
  <si>
    <t>PLC CPU</t>
    <phoneticPr fontId="4"/>
  </si>
  <si>
    <t>PLC I/Oユニット</t>
    <phoneticPr fontId="4"/>
  </si>
  <si>
    <t>アナログユニット</t>
    <phoneticPr fontId="4"/>
  </si>
  <si>
    <t>シリアル通信ユニット</t>
    <rPh sb="4" eb="6">
      <t>ツウシン</t>
    </rPh>
    <phoneticPr fontId="4"/>
  </si>
  <si>
    <t>HUB(POE対応)</t>
    <rPh sb="7" eb="9">
      <t>タイオウ</t>
    </rPh>
    <phoneticPr fontId="4"/>
  </si>
  <si>
    <t>I/Oケーブル、変換端子台、コネクタ等</t>
    <rPh sb="8" eb="10">
      <t>ヘンカン</t>
    </rPh>
    <rPh sb="10" eb="13">
      <t>タンシダイ</t>
    </rPh>
    <rPh sb="18" eb="19">
      <t>トウ</t>
    </rPh>
    <phoneticPr fontId="4"/>
  </si>
  <si>
    <t>ELB 5AT</t>
    <phoneticPr fontId="4"/>
  </si>
  <si>
    <t>CP</t>
    <phoneticPr fontId="4"/>
  </si>
  <si>
    <t>AC/DC 24V 180W</t>
    <phoneticPr fontId="4"/>
  </si>
  <si>
    <t>NF 6A</t>
    <phoneticPr fontId="4"/>
  </si>
  <si>
    <t>RY</t>
    <phoneticPr fontId="4"/>
  </si>
  <si>
    <t>SSR</t>
    <phoneticPr fontId="4"/>
  </si>
  <si>
    <t>TB(XW5T)</t>
    <phoneticPr fontId="4"/>
  </si>
  <si>
    <t>制御盤(400 × 250 × 300位),加工、組立、配線</t>
    <rPh sb="0" eb="3">
      <t>セイギョバン</t>
    </rPh>
    <rPh sb="19" eb="20">
      <t>クライ</t>
    </rPh>
    <rPh sb="22" eb="24">
      <t>カコウ</t>
    </rPh>
    <rPh sb="25" eb="26">
      <t>ク</t>
    </rPh>
    <rPh sb="26" eb="27">
      <t>タ</t>
    </rPh>
    <rPh sb="28" eb="30">
      <t>ハイセン</t>
    </rPh>
    <phoneticPr fontId="4"/>
  </si>
  <si>
    <t>盤メーカー設計費</t>
    <rPh sb="0" eb="1">
      <t>バン</t>
    </rPh>
    <rPh sb="5" eb="7">
      <t>セッケイ</t>
    </rPh>
    <rPh sb="7" eb="8">
      <t>ヒ</t>
    </rPh>
    <phoneticPr fontId="4"/>
  </si>
  <si>
    <t>ペンダント一式</t>
    <rPh sb="5" eb="7">
      <t>イッシキ</t>
    </rPh>
    <phoneticPr fontId="4"/>
  </si>
  <si>
    <t>TP</t>
    <phoneticPr fontId="4"/>
  </si>
  <si>
    <t>VT5-W07</t>
    <phoneticPr fontId="4"/>
  </si>
  <si>
    <t>SW,非常停止</t>
    <rPh sb="3" eb="7">
      <t>ヒジョウテイシ</t>
    </rPh>
    <phoneticPr fontId="4"/>
  </si>
  <si>
    <t>制御盤(400 × 250 × 500位),加工、組立、配線</t>
    <rPh sb="0" eb="3">
      <t>セイギョバン</t>
    </rPh>
    <rPh sb="19" eb="20">
      <t>クライ</t>
    </rPh>
    <rPh sb="22" eb="24">
      <t>カコウ</t>
    </rPh>
    <rPh sb="25" eb="26">
      <t>ク</t>
    </rPh>
    <rPh sb="26" eb="27">
      <t>タ</t>
    </rPh>
    <rPh sb="28" eb="30">
      <t>ハイセン</t>
    </rPh>
    <phoneticPr fontId="4"/>
  </si>
  <si>
    <t>ハーネス、LANケーブル</t>
    <phoneticPr fontId="4"/>
  </si>
  <si>
    <t>単品購入品</t>
    <rPh sb="0" eb="2">
      <t>タンピン</t>
    </rPh>
    <rPh sb="2" eb="4">
      <t>コウニュウ</t>
    </rPh>
    <rPh sb="4" eb="5">
      <t>ヒン</t>
    </rPh>
    <phoneticPr fontId="4"/>
  </si>
  <si>
    <t>バーコードリーダー</t>
    <phoneticPr fontId="4"/>
  </si>
  <si>
    <t>(VISCO)</t>
    <phoneticPr fontId="4"/>
  </si>
  <si>
    <t>モータと盤</t>
    <rPh sb="4" eb="5">
      <t>バン</t>
    </rPh>
    <phoneticPr fontId="4"/>
  </si>
  <si>
    <t>**開発系案件なので工数はほぼ取らなくても良いと思う</t>
    <rPh sb="2" eb="5">
      <t>カイハツケイ</t>
    </rPh>
    <rPh sb="5" eb="7">
      <t>アンケン</t>
    </rPh>
    <rPh sb="10" eb="12">
      <t>コウスウ</t>
    </rPh>
    <rPh sb="15" eb="16">
      <t>ト</t>
    </rPh>
    <rPh sb="21" eb="22">
      <t>イ</t>
    </rPh>
    <rPh sb="24" eb="25">
      <t>オモ</t>
    </rPh>
    <phoneticPr fontId="4"/>
  </si>
  <si>
    <t>HUB</t>
    <phoneticPr fontId="4"/>
  </si>
  <si>
    <t>フェニックスコンタクト</t>
    <phoneticPr fontId="4"/>
  </si>
  <si>
    <t>AI0.75-8GY</t>
  </si>
  <si>
    <t>AI0.5-8WH</t>
  </si>
  <si>
    <t>AI0.34-8TQ</t>
  </si>
  <si>
    <t>AI0.25-8YE</t>
  </si>
  <si>
    <t>NWC5E-STP1-Y-RD-5</t>
  </si>
  <si>
    <t>NWC5E-STP1-Y-GY-5</t>
  </si>
  <si>
    <t>NWC5E-STP1-Y-GN-5</t>
  </si>
  <si>
    <t>沖電線</t>
    <rPh sb="0" eb="3">
      <t>オキデンセン</t>
    </rPh>
    <phoneticPr fontId="4"/>
  </si>
  <si>
    <t>C5E(S-HFR)(K)-5</t>
  </si>
  <si>
    <t>XW5T-P1.5-1.1-2BL</t>
  </si>
  <si>
    <t>XW5T-P1.5-1.1-2</t>
  </si>
  <si>
    <t>G2RV-ST500 DC24</t>
  </si>
  <si>
    <t>PCX-1H40-TB40-K3</t>
  </si>
  <si>
    <t>PCX-1H40-TB40-K4</t>
    <phoneticPr fontId="4"/>
  </si>
  <si>
    <t>KB40N-1H1H-2MB</t>
  </si>
  <si>
    <t>KB40N-1H1H-1MB</t>
    <phoneticPr fontId="4"/>
  </si>
  <si>
    <t>アドテック</t>
    <phoneticPr fontId="4"/>
  </si>
  <si>
    <t>EHC08GPBWHBECDAZ</t>
    <phoneticPr fontId="4"/>
  </si>
  <si>
    <t>設計課</t>
    <rPh sb="0" eb="3">
      <t>セッケイカ</t>
    </rPh>
    <phoneticPr fontId="4"/>
  </si>
  <si>
    <t>ZS-38-3L</t>
    <phoneticPr fontId="4"/>
  </si>
  <si>
    <t>2/5ﾗﾎﾞ鉄ｻﾝﾍ</t>
    <rPh sb="6" eb="9">
      <t>サンヘ</t>
    </rPh>
    <phoneticPr fontId="4"/>
  </si>
  <si>
    <t>フジクラ</t>
    <phoneticPr fontId="4"/>
  </si>
  <si>
    <t>600VCV-3.5SQ-4-10</t>
    <phoneticPr fontId="4"/>
  </si>
  <si>
    <t>アメリカン電機</t>
    <rPh sb="5" eb="7">
      <t>デンキ</t>
    </rPh>
    <phoneticPr fontId="4"/>
  </si>
  <si>
    <t>4222R</t>
    <phoneticPr fontId="4"/>
  </si>
  <si>
    <t>HE03B</t>
  </si>
  <si>
    <t>HE04B</t>
  </si>
  <si>
    <t>HE03L</t>
  </si>
  <si>
    <t>HE04L</t>
  </si>
  <si>
    <t>ミツトヨ</t>
    <phoneticPr fontId="4"/>
  </si>
  <si>
    <t>平山</t>
    <rPh sb="0" eb="2">
      <t>ヒラヤマ</t>
    </rPh>
    <phoneticPr fontId="4"/>
  </si>
  <si>
    <t>JR3203N-BC</t>
    <phoneticPr fontId="4"/>
  </si>
  <si>
    <t>JR3203N-BJ</t>
    <phoneticPr fontId="4"/>
  </si>
  <si>
    <t>PCｿﾌﾄ JR C-Pｏｉｎｔ2</t>
    <phoneticPr fontId="4"/>
  </si>
  <si>
    <t>オプションSW付スイッチBOX</t>
    <rPh sb="7" eb="8">
      <t>ツ</t>
    </rPh>
    <phoneticPr fontId="4"/>
  </si>
  <si>
    <t>LAN ｱｯｾﾝﾌﾞﾙ ｹ-ﾌﾞﾙ</t>
    <phoneticPr fontId="4"/>
  </si>
  <si>
    <t>ARP20-01H-1</t>
  </si>
  <si>
    <t>1</t>
  </si>
  <si>
    <t>見積り取得後発注願います</t>
    <rPh sb="0" eb="2">
      <t>ミツモ</t>
    </rPh>
    <rPh sb="3" eb="6">
      <t>シュトクゴ</t>
    </rPh>
    <rPh sb="6" eb="9">
      <t>ハッチュウネガ</t>
    </rPh>
    <phoneticPr fontId="4"/>
  </si>
  <si>
    <t>ISE20-N-M5-L</t>
    <phoneticPr fontId="4"/>
  </si>
  <si>
    <t>ZS-46-D</t>
    <phoneticPr fontId="4"/>
  </si>
  <si>
    <t>ｶﾊﾞｰ</t>
    <phoneticPr fontId="4"/>
  </si>
  <si>
    <t>15
下架台</t>
    <rPh sb="4" eb="7">
      <t>シタカダイ</t>
    </rPh>
    <phoneticPr fontId="4"/>
  </si>
  <si>
    <t>MVSHM-3N02050-49G-8WYWD</t>
  </si>
  <si>
    <t>■SETA0277-P01-A(ﾚｷﾞｭｰﾚｰﾀｰﾌﾟﾚｰﾄ)</t>
  </si>
  <si>
    <t>MVSHM-3N01552-4C2-DJM15</t>
  </si>
  <si>
    <t>■SETA0277-Z02-A(ﾍﾞｱﾍﾞｰｽ)</t>
  </si>
  <si>
    <t>NEDJL-PS-SB-37-0.5</t>
  </si>
  <si>
    <t>項目なし</t>
    <rPh sb="0" eb="2">
      <t>コウモク</t>
    </rPh>
    <phoneticPr fontId="4"/>
  </si>
  <si>
    <t>佐藤機工（東邦工業）</t>
    <rPh sb="0" eb="2">
      <t>サトウ</t>
    </rPh>
    <rPh sb="2" eb="4">
      <t>キコウ</t>
    </rPh>
    <rPh sb="5" eb="9">
      <t>トウホウコウギョウ</t>
    </rPh>
    <phoneticPr fontId="4"/>
  </si>
  <si>
    <t>JR4303N-BOA</t>
    <phoneticPr fontId="4"/>
  </si>
  <si>
    <r>
      <t xml:space="preserve">ﾃｨｰﾁﾝｸﾞﾍﾟﾝﾀﾞﾝﾄＩＩＩ(2m）非常停止SW無 </t>
    </r>
    <r>
      <rPr>
        <b/>
        <sz val="11"/>
        <color indexed="10"/>
        <rFont val="ＭＳ Ｐゴシック"/>
        <family val="3"/>
        <charset val="128"/>
      </rPr>
      <t>※JR4-TB</t>
    </r>
    <rPh sb="21" eb="25">
      <t>ヒジョウテイシ</t>
    </rPh>
    <rPh sb="27" eb="28">
      <t>ナシ</t>
    </rPh>
    <phoneticPr fontId="4"/>
  </si>
  <si>
    <t>ﾃｨｰﾁﾝｸﾞﾍﾟﾝﾀﾞﾝﾄＩＩＩ(2m）非常停止SW無</t>
    <rPh sb="21" eb="25">
      <t>ヒジョウテイシ</t>
    </rPh>
    <rPh sb="27" eb="28">
      <t>ナシ</t>
    </rPh>
    <phoneticPr fontId="4"/>
  </si>
  <si>
    <t>ｵﾌﾟｼｮﾝSW付きｽｲｯﾁﾎﾞｯｸｽ</t>
    <rPh sb="8" eb="9">
      <t>ツ</t>
    </rPh>
    <phoneticPr fontId="4"/>
  </si>
  <si>
    <t>アルメガ</t>
    <phoneticPr fontId="4"/>
  </si>
  <si>
    <t>EP</t>
    <phoneticPr fontId="4"/>
  </si>
  <si>
    <t>AXA400-HV</t>
    <phoneticPr fontId="4"/>
  </si>
  <si>
    <t>MVBLK-AMW-4DP-8H5E8</t>
  </si>
  <si>
    <t>■SETA0109-Y01-A(ﾂｰﾙﾌﾟﾚｰﾄ)</t>
    <phoneticPr fontId="4"/>
  </si>
  <si>
    <t>Web発注済み</t>
    <rPh sb="3" eb="6">
      <t>ハッチュウスミ</t>
    </rPh>
    <phoneticPr fontId="4"/>
  </si>
  <si>
    <t>MVBLK-AMW-4DP-B1B4X</t>
  </si>
  <si>
    <t>■SETA0109-Y02-A(CCD延長ﾌﾞﾛｯｸ)</t>
  </si>
  <si>
    <t>MVBLK-AMW-4DP-HZ687</t>
  </si>
  <si>
    <t>■SETA0109-Y03-A(LED延長ﾌﾞﾛｯｸ)</t>
  </si>
  <si>
    <t>MVBLK-AMW-4DP-R49B5</t>
  </si>
  <si>
    <t>■SETA0109-Y04-A(BEATRUM延長ﾌﾞﾛｯｸ)</t>
  </si>
  <si>
    <t>AXHD-01001K</t>
    <phoneticPr fontId="4"/>
  </si>
  <si>
    <t>MVSHM-3N03002-4DP-9X7TG</t>
  </si>
  <si>
    <t>■SETA0109-Z02-A(ｶｯﾌﾟﾍﾞｰｽ)</t>
    <phoneticPr fontId="4"/>
  </si>
  <si>
    <t>MVSHM-3N01000-4DP-WD3LT</t>
  </si>
  <si>
    <t>■SETA0109-Z03-A(ｶｯﾌﾟﾌﾟﾚｰﾄ)</t>
    <phoneticPr fontId="4"/>
  </si>
  <si>
    <t>5-079-04 30ml</t>
    <phoneticPr fontId="4"/>
  </si>
  <si>
    <t>MVBLK-AMW-373-CKP5J</t>
  </si>
  <si>
    <t>■SETA0109-X01(ﾍﾞｰｽ)</t>
    <phoneticPr fontId="4"/>
  </si>
  <si>
    <t>MVBLK-AMW-373-BYH22</t>
  </si>
  <si>
    <t>■SETA0109-X02(ﾚｰﾙ)</t>
    <phoneticPr fontId="4"/>
  </si>
  <si>
    <t>MVBLK-AMW-373-8T7XD</t>
  </si>
  <si>
    <t>■SETA0109-X03(ｽﾗｲﾄﾞｶﾞｲﾄﾞ)</t>
    <phoneticPr fontId="4"/>
  </si>
  <si>
    <t>MVBLK-AMW-373-UBFM8</t>
  </si>
  <si>
    <t>■SETA0109-X04(ｽﾗｲﾄﾞｽﾄｯﾊﾟｰ)</t>
  </si>
  <si>
    <t>MVBLK-AMW-373-AKYCS</t>
  </si>
  <si>
    <t>■SETA0109-X05(ﾜｰｸｶﾞｲﾄﾞ)</t>
  </si>
  <si>
    <t>MS4-20</t>
  </si>
  <si>
    <t>SLSBWRK6-35</t>
  </si>
  <si>
    <t>SSLCG5.5-15</t>
  </si>
  <si>
    <t>HEXAGONAL POSTS</t>
  </si>
  <si>
    <t>MVSHM-3N03002-4EP-PJ22D-E</t>
  </si>
  <si>
    <t>■SETA0109-X06(ｾﾝｻﾌﾟﾚｰﾄ)</t>
    <phoneticPr fontId="4"/>
  </si>
  <si>
    <t>電気関係
該当項目なし</t>
    <rPh sb="0" eb="4">
      <t>デンキカンケイ</t>
    </rPh>
    <rPh sb="6" eb="8">
      <t>ガイトウ</t>
    </rPh>
    <rPh sb="8" eb="10">
      <t>コウモク</t>
    </rPh>
    <phoneticPr fontId="4"/>
  </si>
  <si>
    <t>MVSHM-3N03002-4DP-3J1NP</t>
  </si>
  <si>
    <t>■SETA0109-Z01-A(背面ﾌﾟﾚｰﾄ)</t>
  </si>
  <si>
    <t>NEDUL-PT-JS-9-3</t>
    <phoneticPr fontId="4"/>
  </si>
  <si>
    <t>TWSSS12-5-5.0</t>
  </si>
  <si>
    <t>NEDUL-PT-JS-15-3</t>
    <phoneticPr fontId="4"/>
  </si>
  <si>
    <t>制御機材</t>
    <rPh sb="0" eb="4">
      <t>セイギョキザイ</t>
    </rPh>
    <phoneticPr fontId="4"/>
  </si>
  <si>
    <t>ITV1030-522CS</t>
    <phoneticPr fontId="4"/>
  </si>
  <si>
    <t>電空ﾚｷﾞｭﾚｰﾀｰ</t>
    <rPh sb="0" eb="2">
      <t>デンクウ</t>
    </rPh>
    <phoneticPr fontId="4"/>
  </si>
  <si>
    <t>キャンセル</t>
    <phoneticPr fontId="4"/>
  </si>
  <si>
    <t>FU-95</t>
    <phoneticPr fontId="4"/>
  </si>
  <si>
    <t>光ﾌｧｲｱﾊﾞｾﾝｻｰ</t>
    <rPh sb="0" eb="1">
      <t>ヒカリ</t>
    </rPh>
    <phoneticPr fontId="4"/>
  </si>
  <si>
    <t>見積取得後発注願います</t>
    <rPh sb="0" eb="2">
      <t>ミツモ</t>
    </rPh>
    <rPh sb="2" eb="5">
      <t>シュトクゴ</t>
    </rPh>
    <rPh sb="5" eb="8">
      <t>ハッチュウネガ</t>
    </rPh>
    <phoneticPr fontId="4"/>
  </si>
  <si>
    <t>FS-N41N</t>
    <phoneticPr fontId="4"/>
  </si>
  <si>
    <t>ﾃﾞｼﾞﾀﾙﾌｧｲﾊﾞｾﾝｻ</t>
    <phoneticPr fontId="4"/>
  </si>
  <si>
    <t>発注願います(神奈川営業所直送)</t>
    <rPh sb="0" eb="3">
      <t>ハッチュウネガ</t>
    </rPh>
    <rPh sb="7" eb="13">
      <t>カナガワエイギョウショ</t>
    </rPh>
    <rPh sb="13" eb="15">
      <t>チョクソウ</t>
    </rPh>
    <phoneticPr fontId="4"/>
  </si>
  <si>
    <t>1/30・神奈川営業所着</t>
    <rPh sb="5" eb="11">
      <t>カナガワエイギョウショ</t>
    </rPh>
    <rPh sb="11" eb="12">
      <t>チャク</t>
    </rPh>
    <phoneticPr fontId="4"/>
  </si>
  <si>
    <t>作成：2018.02.27</t>
    <rPh sb="0" eb="2">
      <t>サクセイ</t>
    </rPh>
    <phoneticPr fontId="4"/>
  </si>
  <si>
    <t>★SKG(155591)向け 治具・製作品 数量</t>
    <rPh sb="12" eb="13">
      <t>ム</t>
    </rPh>
    <rPh sb="15" eb="17">
      <t>ジグ</t>
    </rPh>
    <rPh sb="18" eb="21">
      <t>セイサクヒン</t>
    </rPh>
    <rPh sb="22" eb="24">
      <t>スウリョウ</t>
    </rPh>
    <phoneticPr fontId="4"/>
  </si>
  <si>
    <t>№</t>
    <phoneticPr fontId="4"/>
  </si>
  <si>
    <t>図　番</t>
    <rPh sb="0" eb="1">
      <t>ズ</t>
    </rPh>
    <rPh sb="2" eb="3">
      <t>バン</t>
    </rPh>
    <phoneticPr fontId="4"/>
  </si>
  <si>
    <t>型　式</t>
    <rPh sb="0" eb="1">
      <t>ガタ</t>
    </rPh>
    <rPh sb="2" eb="3">
      <t>シキ</t>
    </rPh>
    <phoneticPr fontId="4"/>
  </si>
  <si>
    <t>数 量</t>
    <rPh sb="0" eb="1">
      <t>スウ</t>
    </rPh>
    <rPh sb="2" eb="3">
      <t>リョウ</t>
    </rPh>
    <phoneticPr fontId="4"/>
  </si>
  <si>
    <t>備 考</t>
    <rPh sb="0" eb="1">
      <t>ビ</t>
    </rPh>
    <rPh sb="2" eb="3">
      <t>コウ</t>
    </rPh>
    <phoneticPr fontId="4"/>
  </si>
  <si>
    <t>147826-Y01</t>
    <phoneticPr fontId="4"/>
  </si>
  <si>
    <t>ﾂｰﾙ取付板</t>
    <rPh sb="3" eb="5">
      <t>トリツケ</t>
    </rPh>
    <rPh sb="5" eb="6">
      <t>イタ</t>
    </rPh>
    <phoneticPr fontId="4"/>
  </si>
  <si>
    <t>冶具加工品</t>
    <rPh sb="0" eb="2">
      <t>ジグ</t>
    </rPh>
    <rPh sb="2" eb="5">
      <t>カコウヒン</t>
    </rPh>
    <phoneticPr fontId="4"/>
  </si>
  <si>
    <t>SS40079</t>
    <phoneticPr fontId="4"/>
  </si>
  <si>
    <t>740,752,780用ﾎﾙﾀﾞ(P=25)</t>
    <rPh sb="11" eb="12">
      <t>ヨウ</t>
    </rPh>
    <phoneticPr fontId="4"/>
  </si>
  <si>
    <t>150688-Z01</t>
    <phoneticPr fontId="4"/>
  </si>
  <si>
    <t>ｱﾝﾌﾟ固定L板金</t>
    <rPh sb="4" eb="6">
      <t>コテイ</t>
    </rPh>
    <rPh sb="7" eb="9">
      <t>バンキン</t>
    </rPh>
    <phoneticPr fontId="4"/>
  </si>
  <si>
    <t>TJ0040-02-001A</t>
    <phoneticPr fontId="4"/>
  </si>
  <si>
    <t>ﾌﾞｻﾞｰBOX(残検付)</t>
    <rPh sb="9" eb="10">
      <t>ザン</t>
    </rPh>
    <rPh sb="10" eb="11">
      <t>ケン</t>
    </rPh>
    <rPh sb="11" eb="12">
      <t>ツキ</t>
    </rPh>
    <phoneticPr fontId="4"/>
  </si>
  <si>
    <t>製作品</t>
    <rPh sb="0" eb="3">
      <t>セイサクヒン</t>
    </rPh>
    <phoneticPr fontId="4"/>
  </si>
  <si>
    <t xml:space="preserve"> KATOLEC PHILIPPINES CORPORATION</t>
    <phoneticPr fontId="4"/>
  </si>
  <si>
    <t>ｹｼｰﾙ</t>
    <phoneticPr fontId="4"/>
  </si>
  <si>
    <t>228866</t>
    <phoneticPr fontId="4"/>
  </si>
  <si>
    <t>AXA300</t>
    <phoneticPr fontId="4"/>
  </si>
  <si>
    <t>3軸卓上ロボット本体</t>
    <phoneticPr fontId="4"/>
  </si>
  <si>
    <t>AXTP-01101K</t>
  </si>
  <si>
    <t>AXEﾃｨｰﾁﾝｸﾞﾍﾟﾝﾀﾞﾝﾄ</t>
  </si>
  <si>
    <t>MVSHM-3N01000-4D9-9YFNG</t>
  </si>
  <si>
    <t>■SETA0241-C01-A(Cup_plate)</t>
  </si>
  <si>
    <t>MVSHM-3N02052-4D9-U72RN</t>
  </si>
  <si>
    <t>■SETA0241-C02-A(Cup_base)</t>
  </si>
  <si>
    <t>NCLSS3-5-15.0</t>
  </si>
  <si>
    <t>5-079-02</t>
  </si>
  <si>
    <t>Mini_cup(10ml)</t>
  </si>
  <si>
    <t>MVBLK-AMW-4D9-K7GU5</t>
  </si>
  <si>
    <t>■SETA0241-Y01-A(Tool_plate)</t>
  </si>
  <si>
    <t>MVSHM-3N02002-4D9-BCEYJ</t>
  </si>
  <si>
    <t>■SETA0241-Z01-A(Back_plate)</t>
  </si>
  <si>
    <t>MRB-250</t>
  </si>
  <si>
    <t>SKTGLK6-1</t>
  </si>
  <si>
    <t>ｽﾃﾝﾚｽｶﾝﾂｷﾞﾃ (SKTGLK)</t>
  </si>
  <si>
    <t>日産自動車(日産トレーディング)</t>
    <rPh sb="0" eb="2">
      <t>ニッサン</t>
    </rPh>
    <rPh sb="2" eb="5">
      <t>ジドウシャ</t>
    </rPh>
    <rPh sb="6" eb="8">
      <t>ニッサン</t>
    </rPh>
    <phoneticPr fontId="4"/>
  </si>
  <si>
    <t>佐々木(晴)</t>
    <rPh sb="0" eb="3">
      <t>ササキ</t>
    </rPh>
    <rPh sb="4" eb="5">
      <t>ハ</t>
    </rPh>
    <phoneticPr fontId="4"/>
  </si>
  <si>
    <t>229010</t>
    <phoneticPr fontId="4"/>
  </si>
  <si>
    <t>三菱</t>
    <rPh sb="0" eb="2">
      <t>ミツビシ</t>
    </rPh>
    <phoneticPr fontId="4"/>
  </si>
  <si>
    <t>CP30-BA 2P 1-M 10A</t>
  </si>
  <si>
    <t>テクノラボ納入</t>
    <rPh sb="5" eb="7">
      <t>ノウニュウ</t>
    </rPh>
    <phoneticPr fontId="4"/>
  </si>
  <si>
    <t>設計</t>
    <rPh sb="0" eb="2">
      <t>セッケイ</t>
    </rPh>
    <phoneticPr fontId="4"/>
  </si>
  <si>
    <t>富士フイルム</t>
    <rPh sb="0" eb="2">
      <t>フジ</t>
    </rPh>
    <phoneticPr fontId="4"/>
  </si>
  <si>
    <t>山澤</t>
    <rPh sb="0" eb="2">
      <t>ヤマサワ</t>
    </rPh>
    <phoneticPr fontId="4"/>
  </si>
  <si>
    <t>MVTUP-POW-4DG-FTNGX</t>
  </si>
  <si>
    <t>124270-Y10-1</t>
    <phoneticPr fontId="4"/>
  </si>
  <si>
    <t>株式会社アイシン(株式会社 東陽)</t>
    <rPh sb="0" eb="4">
      <t>カブシキガイシャ</t>
    </rPh>
    <rPh sb="9" eb="13">
      <t>カブシキガイシャ</t>
    </rPh>
    <rPh sb="14" eb="16">
      <t>トウヨウ</t>
    </rPh>
    <phoneticPr fontId="4"/>
  </si>
  <si>
    <t>杉浦(則包)</t>
    <rPh sb="0" eb="2">
      <t>スギウラ</t>
    </rPh>
    <rPh sb="3" eb="5">
      <t>ノリカネ</t>
    </rPh>
    <phoneticPr fontId="4"/>
  </si>
  <si>
    <t>MVSHM-3N02048-4EW-3LFZN</t>
    <phoneticPr fontId="4"/>
  </si>
  <si>
    <t>SETE0287-Z03角度切替ブラケット</t>
    <phoneticPr fontId="4"/>
  </si>
  <si>
    <t>230080(NORIKANE)で発注済み。</t>
    <rPh sb="17" eb="20">
      <t>ハッチュウズ</t>
    </rPh>
    <phoneticPr fontId="4"/>
  </si>
  <si>
    <t>MVBLK-SUN-4EW-XY9H5</t>
    <phoneticPr fontId="4"/>
  </si>
  <si>
    <t>SETE0287-Z04位置決め板</t>
    <phoneticPr fontId="4"/>
  </si>
  <si>
    <t>板金</t>
    <rPh sb="0" eb="2">
      <t>バンキン</t>
    </rPh>
    <phoneticPr fontId="4"/>
  </si>
  <si>
    <t>お客先名</t>
  </si>
  <si>
    <t>富士化学産業(株)</t>
    <phoneticPr fontId="9"/>
  </si>
  <si>
    <t>合計金額</t>
  </si>
  <si>
    <t>担当営業</t>
  </si>
  <si>
    <t>宇都</t>
    <rPh sb="0" eb="2">
      <t>ウト</t>
    </rPh>
    <phoneticPr fontId="9"/>
  </si>
  <si>
    <t>受注番号</t>
  </si>
  <si>
    <t>Ｎo.229618</t>
    <phoneticPr fontId="9"/>
  </si>
  <si>
    <t>SETB0311-A01　改造用　 AXA400+SV35DAﾛｰﾀﾘｰｱｸﾁｭｴﾀｰ＋浸け置き+SVC720F　PEW池田電機様　構想図　20260106</t>
    <phoneticPr fontId="9"/>
  </si>
  <si>
    <t>希望納期</t>
  </si>
  <si>
    <t>①</t>
    <phoneticPr fontId="9"/>
  </si>
  <si>
    <t>最終納品</t>
  </si>
  <si>
    <t>図面NO.　SETB-0311-A01</t>
    <rPh sb="0" eb="2">
      <t>ズメン</t>
    </rPh>
    <phoneticPr fontId="9"/>
  </si>
  <si>
    <t>出荷依頼項目NO.</t>
    <rPh sb="0" eb="4">
      <t>シュッカイライ</t>
    </rPh>
    <rPh sb="4" eb="6">
      <t>コウモク</t>
    </rPh>
    <phoneticPr fontId="9"/>
  </si>
  <si>
    <t>見積り分類</t>
  </si>
  <si>
    <t>メーカー</t>
  </si>
  <si>
    <t>仕入先</t>
  </si>
  <si>
    <t>品名 / 型式</t>
  </si>
  <si>
    <t>分類合計</t>
  </si>
  <si>
    <t>詳細</t>
  </si>
  <si>
    <t>備考</t>
  </si>
  <si>
    <t>技術分類</t>
  </si>
  <si>
    <t>発注日</t>
  </si>
  <si>
    <t>発注</t>
  </si>
  <si>
    <t>納期</t>
  </si>
  <si>
    <t>入荷予定日</t>
  </si>
  <si>
    <t>入荷日</t>
  </si>
  <si>
    <t>ツ－ル治具部分</t>
  </si>
  <si>
    <t>APMTSL-N1-N1-L30</t>
    <phoneticPr fontId="4"/>
  </si>
  <si>
    <t>ねじ変換継手</t>
    <phoneticPr fontId="4"/>
  </si>
  <si>
    <t>AB24BC1F32</t>
    <phoneticPr fontId="9"/>
  </si>
  <si>
    <t>MVBLK-AMW-4E7-H4PGJ</t>
    <phoneticPr fontId="9"/>
  </si>
  <si>
    <t>SETB0311-Y01　SV59161　SV35DAﾊﾞﾙﾌﾞﾎﾙﾀﾞ</t>
    <phoneticPr fontId="9"/>
  </si>
  <si>
    <t>AFPBA3-P3.96-L4-B2.3-E0.7</t>
    <phoneticPr fontId="9"/>
  </si>
  <si>
    <t>位置決めピン 高耐食ステンレス</t>
    <phoneticPr fontId="9"/>
  </si>
  <si>
    <t>CBSST8-10</t>
    <phoneticPr fontId="9"/>
  </si>
  <si>
    <t>低頭六角穴付ボルト</t>
    <phoneticPr fontId="9"/>
  </si>
  <si>
    <t>MS3-30</t>
    <phoneticPr fontId="9"/>
  </si>
  <si>
    <t>ノックピン　ストレート</t>
    <phoneticPr fontId="9"/>
  </si>
  <si>
    <t>USLCN4</t>
    <phoneticPr fontId="9"/>
  </si>
  <si>
    <t>ワンタッチ継手　エルコネクタ</t>
    <phoneticPr fontId="9"/>
  </si>
  <si>
    <t>USEBL4</t>
    <phoneticPr fontId="9"/>
  </si>
  <si>
    <t>MJELLS4-1-B</t>
    <phoneticPr fontId="9"/>
  </si>
  <si>
    <t>ワンタッチ継手　メイルエルボ</t>
    <phoneticPr fontId="9"/>
  </si>
  <si>
    <t>AB24BEFC2A</t>
    <phoneticPr fontId="9"/>
  </si>
  <si>
    <t>運送費</t>
    <phoneticPr fontId="9"/>
  </si>
  <si>
    <t>設計費</t>
  </si>
  <si>
    <t>組立調整費</t>
  </si>
  <si>
    <t>PEW池田電機様　(阪本（株））</t>
    <rPh sb="10" eb="12">
      <t>サカモト</t>
    </rPh>
    <rPh sb="12" eb="15">
      <t>カブ</t>
    </rPh>
    <phoneticPr fontId="9"/>
  </si>
  <si>
    <t>福島</t>
    <rPh sb="0" eb="2">
      <t>フクシマ</t>
    </rPh>
    <phoneticPr fontId="9"/>
  </si>
  <si>
    <t>Ｎo.【202839】</t>
    <phoneticPr fontId="9"/>
  </si>
  <si>
    <t>（株）会津精密研究所株式会社</t>
    <rPh sb="0" eb="3">
      <t>カブ</t>
    </rPh>
    <rPh sb="7" eb="9">
      <t>ケンキュウ</t>
    </rPh>
    <rPh sb="9" eb="10">
      <t>ショ</t>
    </rPh>
    <rPh sb="10" eb="14">
      <t>カブシキガイシャ</t>
    </rPh>
    <phoneticPr fontId="4"/>
  </si>
  <si>
    <t>SETB0233-A01　JR4603N+ecoPEN600＋画像+浸け置き+配電BOX＋上下架台</t>
    <phoneticPr fontId="4"/>
  </si>
  <si>
    <t>NO.222777</t>
    <phoneticPr fontId="4"/>
  </si>
  <si>
    <t>1～13</t>
    <phoneticPr fontId="9"/>
  </si>
  <si>
    <r>
      <rPr>
        <b/>
        <sz val="11"/>
        <color indexed="8"/>
        <rFont val="ＭＳ Ｐゴシック"/>
        <family val="3"/>
        <charset val="128"/>
      </rPr>
      <t>JR4603N-C0A　　</t>
    </r>
    <r>
      <rPr>
        <sz val="11"/>
        <color theme="1"/>
        <rFont val="游ゴシック"/>
        <family val="2"/>
        <charset val="128"/>
        <scheme val="minor"/>
      </rPr>
      <t>　 3軸ﾛﾎﾞｯﾄ (外部ｽｲｯﾁ仕様)　</t>
    </r>
    <phoneticPr fontId="4"/>
  </si>
  <si>
    <r>
      <t>JR3603　　　SRS-S603　</t>
    </r>
    <r>
      <rPr>
        <b/>
        <sz val="11"/>
        <color indexed="10"/>
        <rFont val="ＭＳ Ｐゴシック"/>
        <family val="3"/>
        <charset val="128"/>
      </rPr>
      <t>　外部スイッチBOXﾀｲﾌﾟ</t>
    </r>
    <rPh sb="19" eb="21">
      <t>ガイブ</t>
    </rPh>
    <phoneticPr fontId="4"/>
  </si>
  <si>
    <t>見積もりNO.　TQ24-0713 Rev.04</t>
    <rPh sb="0" eb="2">
      <t>ミツ</t>
    </rPh>
    <phoneticPr fontId="4"/>
  </si>
  <si>
    <t xml:space="preserve">ﾌｨｰﾙﾄﾞﾈｯﾄﾜｰｸ増設費用(EtherNet/IP) </t>
    <phoneticPr fontId="4"/>
  </si>
  <si>
    <t>I/O-S2増設費用</t>
    <phoneticPr fontId="4"/>
  </si>
  <si>
    <t xml:space="preserve">COM1増設費用 </t>
    <phoneticPr fontId="4"/>
  </si>
  <si>
    <t>COM2増設費用</t>
  </si>
  <si>
    <t>背面LAN増設費用</t>
    <phoneticPr fontId="4"/>
  </si>
  <si>
    <t>背面LAN増設費用</t>
  </si>
  <si>
    <t>3軸ばね150(11kgf/cm) JR4403～JR4603用</t>
    <phoneticPr fontId="4"/>
  </si>
  <si>
    <t>3軸ばね150(11kgf/cm) JR4403～JR4603用</t>
  </si>
  <si>
    <r>
      <t xml:space="preserve">ﾃｨｰﾁﾝｸﾞﾍﾟﾝﾀﾞﾝﾄⅢ(2m)非常停止SW付き </t>
    </r>
    <r>
      <rPr>
        <b/>
        <sz val="11"/>
        <color rgb="FFFF0000"/>
        <rFont val="游ゴシック"/>
        <family val="3"/>
        <charset val="128"/>
        <scheme val="minor"/>
      </rPr>
      <t>※JR4-TB-ES</t>
    </r>
    <phoneticPr fontId="4"/>
  </si>
  <si>
    <t>ﾃｨｰﾁﾝｸﾞﾍﾟﾝﾀﾞﾝﾄⅢ(2m)非常停止SW付き</t>
    <phoneticPr fontId="4"/>
  </si>
  <si>
    <r>
      <t>見積もりNO.　TQ24-0713 Rev.</t>
    </r>
    <r>
      <rPr>
        <b/>
        <sz val="11"/>
        <color rgb="FFFF0000"/>
        <rFont val="游ゴシック"/>
        <family val="3"/>
        <charset val="128"/>
        <scheme val="minor"/>
      </rPr>
      <t>05</t>
    </r>
    <rPh sb="0" eb="2">
      <t>ミツ</t>
    </rPh>
    <phoneticPr fontId="4"/>
  </si>
  <si>
    <r>
      <t>PCｿﾌﾄ(JR C-PointsⅢ)塗布仕様 　</t>
    </r>
    <r>
      <rPr>
        <b/>
        <sz val="11"/>
        <color rgb="FFFF0000"/>
        <rFont val="游ゴシック"/>
        <family val="3"/>
        <charset val="128"/>
        <scheme val="minor"/>
      </rPr>
      <t>※JR4-Cpts</t>
    </r>
    <phoneticPr fontId="4"/>
  </si>
  <si>
    <t xml:space="preserve">PCｿﾌﾄ(JR C-PointsⅢ)塗布仕様 </t>
    <phoneticPr fontId="4"/>
  </si>
  <si>
    <t>TPUⅢショートコネクタ</t>
    <phoneticPr fontId="4"/>
  </si>
  <si>
    <t>ﾊｲﾄｾﾝｻｰ</t>
    <phoneticPr fontId="4"/>
  </si>
  <si>
    <t>ｷｰｴﾝｽ</t>
    <phoneticPr fontId="4"/>
  </si>
  <si>
    <t>LK-G80A</t>
    <phoneticPr fontId="4"/>
  </si>
  <si>
    <t xml:space="preserve">ｾﾝｻﾍｯﾄﾞ </t>
    <phoneticPr fontId="4"/>
  </si>
  <si>
    <t>見積もり　No. 22339621</t>
    <rPh sb="0" eb="2">
      <t>ミツ</t>
    </rPh>
    <phoneticPr fontId="4"/>
  </si>
  <si>
    <t>LK-G3000Aｾｯﾄ</t>
    <phoneticPr fontId="4"/>
  </si>
  <si>
    <t>ｺﾝﾄﾛｰﾗ(表示なし･PCｿﾌﾄｾｯﾄ)</t>
    <phoneticPr fontId="4"/>
  </si>
  <si>
    <t>LK-GC5</t>
    <phoneticPr fontId="4"/>
  </si>
  <si>
    <t>接続ｹｰﾌﾞﾙ(5m)</t>
    <phoneticPr fontId="4"/>
  </si>
  <si>
    <t>OP-24025</t>
    <phoneticPr fontId="4"/>
  </si>
  <si>
    <t>直結ｹｰﾌﾞﾙ5m</t>
    <phoneticPr fontId="4"/>
  </si>
  <si>
    <t xml:space="preserve">OP-26401 </t>
    <phoneticPr fontId="4"/>
  </si>
  <si>
    <t>Dsub 9pﾓｼﾞｭﾗ6p変換ｺﾈｸﾀ</t>
    <phoneticPr fontId="4"/>
  </si>
  <si>
    <t>見積も済み価格</t>
    <rPh sb="0" eb="2">
      <t>ミツ</t>
    </rPh>
    <rPh sb="3" eb="4">
      <t>ズ</t>
    </rPh>
    <rPh sb="5" eb="7">
      <t>カカク</t>
    </rPh>
    <phoneticPr fontId="4"/>
  </si>
  <si>
    <t>見積もりお願い致します。</t>
    <rPh sb="0" eb="2">
      <t>ミツ</t>
    </rPh>
    <phoneticPr fontId="9"/>
  </si>
  <si>
    <t>1.ﾂｰﾙ冶具ﾕﾆｯﾄ</t>
    <rPh sb="5" eb="7">
      <t>ジグ</t>
    </rPh>
    <phoneticPr fontId="4"/>
  </si>
  <si>
    <t>（株）コネクト</t>
    <rPh sb="0" eb="3">
      <t>カブ</t>
    </rPh>
    <phoneticPr fontId="4"/>
  </si>
  <si>
    <t>SETB0233-Y012</t>
    <phoneticPr fontId="4"/>
  </si>
  <si>
    <r>
      <rPr>
        <b/>
        <sz val="11"/>
        <color indexed="8"/>
        <rFont val="ＭＳ Ｐゴシック"/>
        <family val="3"/>
        <charset val="128"/>
      </rPr>
      <t>SETB0233-Y012</t>
    </r>
    <r>
      <rPr>
        <sz val="11"/>
        <color theme="1"/>
        <rFont val="游ゴシック"/>
        <family val="2"/>
        <charset val="128"/>
        <scheme val="minor"/>
      </rPr>
      <t xml:space="preserve"> 30ccｼﾘﾝｼﾞ撹拌機　ｶﾞｲﾄﾞﾕﾆｯﾄ1</t>
    </r>
    <phoneticPr fontId="4"/>
  </si>
  <si>
    <t>見積もりNO.　25TM-0050-01-1</t>
    <phoneticPr fontId="9"/>
  </si>
  <si>
    <r>
      <rPr>
        <sz val="11"/>
        <color indexed="8"/>
        <rFont val="ＭＳ Ｐゴシック"/>
        <family val="3"/>
        <charset val="128"/>
      </rPr>
      <t>SETB0233-Y013</t>
    </r>
    <r>
      <rPr>
        <sz val="11"/>
        <color theme="1"/>
        <rFont val="游ゴシック"/>
        <family val="2"/>
        <charset val="128"/>
        <scheme val="minor"/>
      </rPr>
      <t xml:space="preserve"> </t>
    </r>
    <phoneticPr fontId="4"/>
  </si>
  <si>
    <r>
      <rPr>
        <b/>
        <sz val="11"/>
        <color indexed="8"/>
        <rFont val="ＭＳ Ｐゴシック"/>
        <family val="3"/>
        <charset val="128"/>
      </rPr>
      <t>SETB0233-Y013</t>
    </r>
    <r>
      <rPr>
        <sz val="11"/>
        <color theme="1"/>
        <rFont val="游ゴシック"/>
        <family val="2"/>
        <charset val="128"/>
        <scheme val="minor"/>
      </rPr>
      <t xml:space="preserve"> 30ccｼﾘﾝｼﾞ撹拌機　ｶﾞｲﾄﾞﾕﾆｯﾄ2</t>
    </r>
    <phoneticPr fontId="4"/>
  </si>
  <si>
    <t>SETB0233-Y014</t>
    <phoneticPr fontId="4"/>
  </si>
  <si>
    <r>
      <rPr>
        <b/>
        <sz val="11"/>
        <color indexed="8"/>
        <rFont val="ＭＳ Ｐゴシック"/>
        <family val="3"/>
        <charset val="128"/>
      </rPr>
      <t>SETB0233-Y014</t>
    </r>
    <r>
      <rPr>
        <sz val="11"/>
        <color theme="1"/>
        <rFont val="游ゴシック"/>
        <family val="2"/>
        <charset val="128"/>
        <scheme val="minor"/>
      </rPr>
      <t xml:space="preserve"> 30ccｼﾘﾝｼﾞ撹拌機　ｶﾞｲﾄﾞﾕﾆｯﾄ3</t>
    </r>
    <phoneticPr fontId="4"/>
  </si>
  <si>
    <r>
      <rPr>
        <sz val="11"/>
        <color indexed="8"/>
        <rFont val="ＭＳ Ｐゴシック"/>
        <family val="3"/>
        <charset val="128"/>
      </rPr>
      <t>SETB0233-Y015</t>
    </r>
    <r>
      <rPr>
        <sz val="11"/>
        <color theme="1"/>
        <rFont val="游ゴシック"/>
        <family val="2"/>
        <charset val="128"/>
        <scheme val="minor"/>
      </rPr>
      <t xml:space="preserve"> </t>
    </r>
    <phoneticPr fontId="4"/>
  </si>
  <si>
    <r>
      <rPr>
        <b/>
        <sz val="11"/>
        <color indexed="8"/>
        <rFont val="ＭＳ Ｐゴシック"/>
        <family val="3"/>
        <charset val="128"/>
      </rPr>
      <t>SETB0233-Y015</t>
    </r>
    <r>
      <rPr>
        <sz val="11"/>
        <color theme="1"/>
        <rFont val="游ゴシック"/>
        <family val="2"/>
        <charset val="128"/>
        <scheme val="minor"/>
      </rPr>
      <t xml:space="preserve"> 30ccｼﾘﾝｼﾞ撹拌機　ｶﾞｲﾄﾞﾕﾆｯﾄ4</t>
    </r>
    <phoneticPr fontId="4"/>
  </si>
  <si>
    <t>155180-Y002-1</t>
    <phoneticPr fontId="4"/>
  </si>
  <si>
    <r>
      <rPr>
        <b/>
        <sz val="11"/>
        <color indexed="8"/>
        <rFont val="ＭＳ Ｐゴシック"/>
        <family val="3"/>
        <charset val="128"/>
      </rPr>
      <t>155180-Y002-1</t>
    </r>
    <r>
      <rPr>
        <sz val="11"/>
        <color indexed="8"/>
        <rFont val="ＭＳ Ｐゴシック"/>
        <family val="3"/>
        <charset val="128"/>
      </rPr>
      <t xml:space="preserve"> 2.0M用CCD取付板</t>
    </r>
    <rPh sb="18" eb="19">
      <t>ヨウ</t>
    </rPh>
    <rPh sb="22" eb="24">
      <t>トリツケ</t>
    </rPh>
    <rPh sb="24" eb="25">
      <t>イタ</t>
    </rPh>
    <phoneticPr fontId="4"/>
  </si>
  <si>
    <t xml:space="preserve">155180-Y004-1 </t>
    <phoneticPr fontId="4"/>
  </si>
  <si>
    <r>
      <rPr>
        <b/>
        <sz val="11"/>
        <color indexed="8"/>
        <rFont val="ＭＳ Ｐゴシック"/>
        <family val="3"/>
        <charset val="128"/>
      </rPr>
      <t>155180-Y004-1</t>
    </r>
    <r>
      <rPr>
        <sz val="11"/>
        <color indexed="8"/>
        <rFont val="ＭＳ Ｐゴシック"/>
        <family val="3"/>
        <charset val="128"/>
      </rPr>
      <t xml:space="preserve"> LED照明ｽﾗｲﾄﾞﾌﾟﾚｰﾄ</t>
    </r>
    <rPh sb="17" eb="19">
      <t>ショウメイ</t>
    </rPh>
    <phoneticPr fontId="4"/>
  </si>
  <si>
    <r>
      <rPr>
        <sz val="11"/>
        <color indexed="8"/>
        <rFont val="ＭＳ Ｐゴシック"/>
        <family val="3"/>
        <charset val="128"/>
      </rPr>
      <t>SETB0198-Y02</t>
    </r>
    <r>
      <rPr>
        <sz val="11"/>
        <color indexed="10"/>
        <rFont val="ＭＳ Ｐゴシック"/>
        <family val="3"/>
        <charset val="128"/>
      </rPr>
      <t>　</t>
    </r>
    <phoneticPr fontId="4"/>
  </si>
  <si>
    <r>
      <rPr>
        <b/>
        <sz val="11"/>
        <color indexed="8"/>
        <rFont val="ＭＳ Ｐゴシック"/>
        <family val="3"/>
        <charset val="128"/>
      </rPr>
      <t>SETB0198-Y02</t>
    </r>
    <r>
      <rPr>
        <sz val="11"/>
        <color indexed="10"/>
        <rFont val="ＭＳ Ｐゴシック"/>
        <family val="3"/>
        <charset val="128"/>
      </rPr>
      <t>　</t>
    </r>
    <r>
      <rPr>
        <sz val="11"/>
        <color theme="1"/>
        <rFont val="游ゴシック"/>
        <family val="2"/>
        <charset val="128"/>
        <scheme val="minor"/>
      </rPr>
      <t>Aバルブクランプ　</t>
    </r>
    <phoneticPr fontId="4"/>
  </si>
  <si>
    <r>
      <rPr>
        <sz val="11"/>
        <color rgb="FF000000"/>
        <rFont val="ＭＳ Ｐゴシック"/>
        <family val="3"/>
        <charset val="128"/>
      </rPr>
      <t>SETB0233-Ｙ01</t>
    </r>
    <r>
      <rPr>
        <sz val="11"/>
        <color indexed="8"/>
        <rFont val="ＭＳ Ｐゴシック"/>
        <family val="3"/>
        <charset val="128"/>
      </rPr>
      <t xml:space="preserve"> </t>
    </r>
    <phoneticPr fontId="4"/>
  </si>
  <si>
    <r>
      <rPr>
        <b/>
        <sz val="11"/>
        <color rgb="FF000000"/>
        <rFont val="ＭＳ Ｐゴシック"/>
        <family val="3"/>
        <charset val="128"/>
      </rPr>
      <t>SETB0233-Ｙ01</t>
    </r>
    <r>
      <rPr>
        <sz val="11"/>
        <color indexed="8"/>
        <rFont val="ＭＳ Ｐゴシック"/>
        <family val="3"/>
        <charset val="128"/>
      </rPr>
      <t xml:space="preserve"> ﾊﾞﾙﾌﾞ固定モーターﾌﾞﾗｹｯﾄ</t>
    </r>
    <phoneticPr fontId="4"/>
  </si>
  <si>
    <t>SETB0233-Y03</t>
    <phoneticPr fontId="4"/>
  </si>
  <si>
    <r>
      <rPr>
        <b/>
        <sz val="11"/>
        <color rgb="FF000000"/>
        <rFont val="ＭＳ Ｐゴシック"/>
        <family val="3"/>
        <charset val="128"/>
      </rPr>
      <t>SETB0233-Y03</t>
    </r>
    <r>
      <rPr>
        <sz val="11"/>
        <color indexed="8"/>
        <rFont val="ＭＳ Ｐゴシック"/>
        <family val="3"/>
        <charset val="128"/>
      </rPr>
      <t xml:space="preserve"> ﾊﾞﾙﾌﾞﾉｽﾞﾙ固定ﾌﾞﾛｯｸ:1</t>
    </r>
    <phoneticPr fontId="4"/>
  </si>
  <si>
    <t>SETB0263-Y03</t>
    <phoneticPr fontId="4"/>
  </si>
  <si>
    <r>
      <rPr>
        <b/>
        <sz val="11"/>
        <color indexed="8"/>
        <rFont val="ＭＳ Ｐゴシック"/>
        <family val="3"/>
        <charset val="128"/>
      </rPr>
      <t>SETB0263-Y03</t>
    </r>
    <r>
      <rPr>
        <sz val="11"/>
        <color theme="1"/>
        <rFont val="游ゴシック"/>
        <family val="2"/>
        <charset val="128"/>
        <scheme val="minor"/>
      </rPr>
      <t>　Aバルブベース　</t>
    </r>
    <phoneticPr fontId="4"/>
  </si>
  <si>
    <t xml:space="preserve">SETB0263-Y09 </t>
    <phoneticPr fontId="4"/>
  </si>
  <si>
    <r>
      <rPr>
        <b/>
        <sz val="11"/>
        <rFont val="游ゴシック"/>
        <family val="3"/>
        <charset val="128"/>
        <scheme val="minor"/>
      </rPr>
      <t>SETB0263-Y09</t>
    </r>
    <r>
      <rPr>
        <sz val="11"/>
        <rFont val="游ゴシック"/>
        <family val="3"/>
        <charset val="128"/>
        <scheme val="minor"/>
      </rPr>
      <t xml:space="preserve"> ﾊﾞﾙﾌﾞ固定ﾌﾞﾛｯｸ3-1</t>
    </r>
    <phoneticPr fontId="4"/>
  </si>
  <si>
    <t>SETB0255-Y10</t>
    <phoneticPr fontId="4"/>
  </si>
  <si>
    <r>
      <rPr>
        <b/>
        <sz val="11"/>
        <rFont val="游ゴシック"/>
        <family val="3"/>
        <charset val="128"/>
        <scheme val="minor"/>
      </rPr>
      <t>SETB0255-Y10</t>
    </r>
    <r>
      <rPr>
        <sz val="11"/>
        <rFont val="游ゴシック"/>
        <family val="3"/>
        <charset val="128"/>
        <scheme val="minor"/>
      </rPr>
      <t xml:space="preserve"> ﾊﾞﾙﾌﾞ固定ﾌﾞﾛｯｸ3-2</t>
    </r>
    <phoneticPr fontId="4"/>
  </si>
  <si>
    <t xml:space="preserve">SETB-0004-Y02 </t>
    <phoneticPr fontId="4"/>
  </si>
  <si>
    <r>
      <rPr>
        <b/>
        <sz val="11"/>
        <rFont val="ＭＳ Ｐゴシック"/>
        <family val="3"/>
        <charset val="128"/>
      </rPr>
      <t>SETB-0004-Y02</t>
    </r>
    <r>
      <rPr>
        <sz val="11"/>
        <rFont val="ＭＳ Ｐゴシック"/>
        <family val="3"/>
        <charset val="128"/>
      </rPr>
      <t xml:space="preserve"> eco600ﾂｰﾙﾍﾞｰｽ補強</t>
    </r>
    <phoneticPr fontId="4"/>
  </si>
  <si>
    <t>SETB-0004-Y03</t>
    <phoneticPr fontId="4"/>
  </si>
  <si>
    <r>
      <rPr>
        <b/>
        <sz val="11"/>
        <rFont val="ＭＳ Ｐゴシック"/>
        <family val="3"/>
        <charset val="128"/>
      </rPr>
      <t>SETB-0004-Y03</t>
    </r>
    <r>
      <rPr>
        <sz val="11"/>
        <rFont val="ＭＳ Ｐゴシック"/>
        <family val="3"/>
        <charset val="128"/>
      </rPr>
      <t xml:space="preserve"> eco600　ﾂｰﾙﾍﾞｰｽ補強　2</t>
    </r>
    <phoneticPr fontId="4"/>
  </si>
  <si>
    <t>SETB-0164-Y01　</t>
    <phoneticPr fontId="4"/>
  </si>
  <si>
    <r>
      <rPr>
        <b/>
        <sz val="11"/>
        <rFont val="ＭＳ Ｐゴシック"/>
        <family val="3"/>
        <charset val="128"/>
      </rPr>
      <t>SETB-0164-Y01</t>
    </r>
    <r>
      <rPr>
        <sz val="11"/>
        <rFont val="ＭＳ Ｐゴシック"/>
        <family val="3"/>
        <charset val="128"/>
      </rPr>
      <t>　eco300+画像　ﾂｰﾙﾍﾞｰｽ</t>
    </r>
    <phoneticPr fontId="4"/>
  </si>
  <si>
    <r>
      <rPr>
        <sz val="11"/>
        <color indexed="8"/>
        <rFont val="ＭＳ Ｐゴシック"/>
        <family val="3"/>
        <charset val="128"/>
      </rPr>
      <t>SETB-0164-Y08</t>
    </r>
    <r>
      <rPr>
        <sz val="11"/>
        <color theme="1"/>
        <rFont val="游ゴシック"/>
        <family val="2"/>
        <charset val="128"/>
        <scheme val="minor"/>
      </rPr>
      <t xml:space="preserve"> </t>
    </r>
    <phoneticPr fontId="4"/>
  </si>
  <si>
    <r>
      <rPr>
        <b/>
        <sz val="11"/>
        <color indexed="8"/>
        <rFont val="ＭＳ Ｐゴシック"/>
        <family val="3"/>
        <charset val="128"/>
      </rPr>
      <t>SETB-0164-Y08</t>
    </r>
    <r>
      <rPr>
        <sz val="11"/>
        <color theme="1"/>
        <rFont val="游ゴシック"/>
        <family val="2"/>
        <charset val="128"/>
        <scheme val="minor"/>
      </rPr>
      <t xml:space="preserve"> ﾛﾎﾞｯﾄ固定ﾌﾞﾗｹｯﾄ</t>
    </r>
    <phoneticPr fontId="4"/>
  </si>
  <si>
    <t xml:space="preserve">SETB-0233-Y05 </t>
    <phoneticPr fontId="4"/>
  </si>
  <si>
    <r>
      <rPr>
        <b/>
        <sz val="11"/>
        <rFont val="ＭＳ Ｐゴシック"/>
        <family val="3"/>
        <charset val="128"/>
      </rPr>
      <t xml:space="preserve">SETB-0233-Y05 </t>
    </r>
    <r>
      <rPr>
        <sz val="11"/>
        <rFont val="ＭＳ Ｐゴシック"/>
        <family val="3"/>
        <charset val="128"/>
      </rPr>
      <t>eco600+画像　ﾛﾎﾞｯﾄ固定ﾌﾞﾗｹｯﾄ</t>
    </r>
    <phoneticPr fontId="4"/>
  </si>
  <si>
    <t xml:space="preserve">SETB0164-Y005 </t>
    <phoneticPr fontId="4"/>
  </si>
  <si>
    <r>
      <rPr>
        <b/>
        <sz val="11"/>
        <color indexed="8"/>
        <rFont val="ＭＳ Ｐゴシック"/>
        <family val="3"/>
        <charset val="128"/>
      </rPr>
      <t>SETB0164-Y005</t>
    </r>
    <r>
      <rPr>
        <sz val="11"/>
        <color indexed="8"/>
        <rFont val="ＭＳ Ｐゴシック"/>
        <family val="3"/>
        <charset val="128"/>
      </rPr>
      <t xml:space="preserve"> LEDリング照明取付板金</t>
    </r>
    <rPh sb="20" eb="22">
      <t>ショウメイ</t>
    </rPh>
    <rPh sb="22" eb="24">
      <t>トリツケ</t>
    </rPh>
    <rPh sb="24" eb="26">
      <t>バンキン</t>
    </rPh>
    <phoneticPr fontId="4"/>
  </si>
  <si>
    <t xml:space="preserve">SETB0164-Y006 </t>
    <phoneticPr fontId="4"/>
  </si>
  <si>
    <r>
      <rPr>
        <b/>
        <sz val="11"/>
        <color indexed="8"/>
        <rFont val="ＭＳ Ｐゴシック"/>
        <family val="3"/>
        <charset val="128"/>
      </rPr>
      <t>SETB0164-Y006</t>
    </r>
    <r>
      <rPr>
        <sz val="11"/>
        <color indexed="8"/>
        <rFont val="ＭＳ Ｐゴシック"/>
        <family val="3"/>
        <charset val="128"/>
      </rPr>
      <t xml:space="preserve"> CCDｶﾒﾗ取付ﾌﾟﾚｰﾄ</t>
    </r>
    <rPh sb="20" eb="22">
      <t>トリツケ</t>
    </rPh>
    <phoneticPr fontId="4"/>
  </si>
  <si>
    <r>
      <rPr>
        <sz val="11"/>
        <rFont val="ＭＳ Ｐゴシック"/>
        <family val="3"/>
        <charset val="128"/>
      </rPr>
      <t>SETB0164-Y22</t>
    </r>
    <r>
      <rPr>
        <sz val="11"/>
        <color rgb="FFFF0000"/>
        <rFont val="ＭＳ Ｐゴシック"/>
        <family val="3"/>
        <charset val="128"/>
      </rPr>
      <t>　</t>
    </r>
    <phoneticPr fontId="4"/>
  </si>
  <si>
    <r>
      <rPr>
        <b/>
        <sz val="11"/>
        <rFont val="ＭＳ Ｐゴシック"/>
        <family val="3"/>
        <charset val="128"/>
      </rPr>
      <t>SETB0164-Y22</t>
    </r>
    <r>
      <rPr>
        <b/>
        <sz val="11"/>
        <color rgb="FFFF0000"/>
        <rFont val="ＭＳ Ｐゴシック"/>
        <family val="3"/>
        <charset val="128"/>
      </rPr>
      <t>　</t>
    </r>
    <r>
      <rPr>
        <sz val="11"/>
        <rFont val="ＭＳ Ｐゴシック"/>
        <family val="3"/>
        <charset val="128"/>
      </rPr>
      <t>ｶﾒﾗｽﾗｲﾄﾞﾌﾟﾚｰﾄ固定ﾌﾟﾚｰﾄ</t>
    </r>
    <rPh sb="26" eb="30">
      <t>プレート</t>
    </rPh>
    <phoneticPr fontId="4"/>
  </si>
  <si>
    <t>SETB0233-Y016　</t>
    <phoneticPr fontId="4"/>
  </si>
  <si>
    <r>
      <rPr>
        <b/>
        <sz val="11"/>
        <color theme="1"/>
        <rFont val="游ゴシック"/>
        <family val="3"/>
        <charset val="128"/>
        <scheme val="minor"/>
      </rPr>
      <t>SETB0233-Y016　</t>
    </r>
    <r>
      <rPr>
        <sz val="11"/>
        <color theme="1"/>
        <rFont val="游ゴシック"/>
        <family val="2"/>
        <charset val="128"/>
        <scheme val="minor"/>
      </rPr>
      <t>LK-G80固定ブラケット</t>
    </r>
    <phoneticPr fontId="4"/>
  </si>
  <si>
    <t xml:space="preserve">SETB0164-Y010 </t>
    <phoneticPr fontId="4"/>
  </si>
  <si>
    <r>
      <rPr>
        <b/>
        <sz val="11"/>
        <rFont val="ＭＳ Ｐゴシック"/>
        <family val="3"/>
        <charset val="128"/>
      </rPr>
      <t>SETB0164-Y010</t>
    </r>
    <r>
      <rPr>
        <sz val="11"/>
        <rFont val="ＭＳ Ｐゴシック"/>
        <family val="3"/>
        <charset val="128"/>
      </rPr>
      <t xml:space="preserve"> 薄型XYZ軸リニアボールガイド固定部品　製作品</t>
    </r>
    <phoneticPr fontId="4"/>
  </si>
  <si>
    <t>2.ﾜｰｸﾃｰﾌﾞﾙ冶具ﾍﾞｰｽ部分</t>
    <rPh sb="10" eb="12">
      <t>ジグ</t>
    </rPh>
    <rPh sb="16" eb="18">
      <t>ブブン</t>
    </rPh>
    <phoneticPr fontId="4"/>
  </si>
  <si>
    <t>SETB0233-X01　</t>
    <phoneticPr fontId="9"/>
  </si>
  <si>
    <t>SETB0233-X01　ﾜｰｸ治具ﾍﾞｰｽ</t>
    <phoneticPr fontId="4"/>
  </si>
  <si>
    <t>見積もりNO.　25TM-0050-02-1</t>
    <phoneticPr fontId="9"/>
  </si>
  <si>
    <t>SETB0233-X02　</t>
    <phoneticPr fontId="4"/>
  </si>
  <si>
    <t>SETB0233-X02　回転ﾓｰﾀｰ受け</t>
    <rPh sb="13" eb="15">
      <t>カイテン</t>
    </rPh>
    <phoneticPr fontId="4"/>
  </si>
  <si>
    <t>SETB-0233-X03</t>
    <phoneticPr fontId="4"/>
  </si>
  <si>
    <t>SETB-0233-X03 ﾜｰｸ回転板</t>
    <rPh sb="19" eb="20">
      <t>イタ</t>
    </rPh>
    <phoneticPr fontId="4"/>
  </si>
  <si>
    <t>SETB0233-X04　</t>
    <phoneticPr fontId="9"/>
  </si>
  <si>
    <r>
      <t>SETB0233-</t>
    </r>
    <r>
      <rPr>
        <b/>
        <sz val="11"/>
        <color theme="1"/>
        <rFont val="游ゴシック"/>
        <family val="3"/>
        <charset val="128"/>
        <scheme val="minor"/>
      </rPr>
      <t>X04</t>
    </r>
    <r>
      <rPr>
        <sz val="11"/>
        <color theme="1"/>
        <rFont val="游ゴシック"/>
        <family val="2"/>
        <charset val="128"/>
        <scheme val="minor"/>
      </rPr>
      <t>　ﾜｰｸ治具ﾎﾟｰﾗｽ天面板　ｶﾞｲﾄﾞ1</t>
    </r>
    <phoneticPr fontId="4"/>
  </si>
  <si>
    <t>SETB0233-X05　</t>
    <phoneticPr fontId="9"/>
  </si>
  <si>
    <r>
      <t>SETB0233-</t>
    </r>
    <r>
      <rPr>
        <b/>
        <sz val="11"/>
        <color theme="1"/>
        <rFont val="游ゴシック"/>
        <family val="3"/>
        <charset val="128"/>
        <scheme val="minor"/>
      </rPr>
      <t>X05</t>
    </r>
    <r>
      <rPr>
        <sz val="11"/>
        <color theme="1"/>
        <rFont val="游ゴシック"/>
        <family val="2"/>
        <charset val="128"/>
        <scheme val="minor"/>
      </rPr>
      <t>　ﾜｰｸ治具ﾎﾟｰﾗｽ天面板　ｶﾞｲﾄﾞ2</t>
    </r>
    <phoneticPr fontId="4"/>
  </si>
  <si>
    <t>SETB0233-X06　</t>
    <phoneticPr fontId="9"/>
  </si>
  <si>
    <r>
      <t>SETB0233-</t>
    </r>
    <r>
      <rPr>
        <b/>
        <sz val="11"/>
        <color theme="1"/>
        <rFont val="游ゴシック"/>
        <family val="3"/>
        <charset val="128"/>
        <scheme val="minor"/>
      </rPr>
      <t>X06</t>
    </r>
    <r>
      <rPr>
        <sz val="11"/>
        <color theme="1"/>
        <rFont val="游ゴシック"/>
        <family val="2"/>
        <charset val="128"/>
        <scheme val="minor"/>
      </rPr>
      <t>　ﾜｰｸ治具ﾎﾟｰﾗｽ天面板　300角</t>
    </r>
    <phoneticPr fontId="4"/>
  </si>
  <si>
    <t>SETB0233-X07　</t>
    <phoneticPr fontId="9"/>
  </si>
  <si>
    <r>
      <t>SETB0233-</t>
    </r>
    <r>
      <rPr>
        <b/>
        <sz val="11"/>
        <color theme="1"/>
        <rFont val="游ゴシック"/>
        <family val="3"/>
        <charset val="128"/>
        <scheme val="minor"/>
      </rPr>
      <t>X07</t>
    </r>
    <r>
      <rPr>
        <sz val="11"/>
        <color theme="1"/>
        <rFont val="游ゴシック"/>
        <family val="2"/>
        <charset val="128"/>
        <scheme val="minor"/>
      </rPr>
      <t>　ﾜｰｸ治具ﾎﾟｰﾗｽ天面板　200角</t>
    </r>
    <phoneticPr fontId="4"/>
  </si>
  <si>
    <t>SETB0233-X08　</t>
    <phoneticPr fontId="9"/>
  </si>
  <si>
    <r>
      <t>SETB0233-</t>
    </r>
    <r>
      <rPr>
        <b/>
        <sz val="11"/>
        <color theme="1"/>
        <rFont val="游ゴシック"/>
        <family val="3"/>
        <charset val="128"/>
        <scheme val="minor"/>
      </rPr>
      <t>X08</t>
    </r>
    <r>
      <rPr>
        <sz val="11"/>
        <color theme="1"/>
        <rFont val="游ゴシック"/>
        <family val="2"/>
        <charset val="128"/>
        <scheme val="minor"/>
      </rPr>
      <t>　ﾜｰｸ治具　ｹｰﾌﾞﾙﾍﾞｱﾌﾞﾗｹｯﾄ</t>
    </r>
    <phoneticPr fontId="4"/>
  </si>
  <si>
    <t>SETB0233-X09　</t>
    <phoneticPr fontId="9"/>
  </si>
  <si>
    <r>
      <t>SETB0233-</t>
    </r>
    <r>
      <rPr>
        <b/>
        <sz val="11"/>
        <color theme="1"/>
        <rFont val="游ゴシック"/>
        <family val="3"/>
        <charset val="128"/>
        <scheme val="minor"/>
      </rPr>
      <t>X09</t>
    </r>
    <r>
      <rPr>
        <sz val="11"/>
        <color theme="1"/>
        <rFont val="游ゴシック"/>
        <family val="2"/>
        <charset val="128"/>
        <scheme val="minor"/>
      </rPr>
      <t>　ﾉｽﾞﾙ位置決めﾌﾞﾛｯｸ　1</t>
    </r>
    <phoneticPr fontId="4"/>
  </si>
  <si>
    <t>ﾆｰﾄﾞﾙ位置合わせﾃｰﾌﾞﾙ</t>
    <phoneticPr fontId="4"/>
  </si>
  <si>
    <t>SETB0233-X10　</t>
    <phoneticPr fontId="9"/>
  </si>
  <si>
    <r>
      <t>SETB0233-</t>
    </r>
    <r>
      <rPr>
        <b/>
        <sz val="11"/>
        <color theme="1"/>
        <rFont val="游ゴシック"/>
        <family val="3"/>
        <charset val="128"/>
        <scheme val="minor"/>
      </rPr>
      <t>X10</t>
    </r>
    <r>
      <rPr>
        <sz val="11"/>
        <color theme="1"/>
        <rFont val="游ゴシック"/>
        <family val="2"/>
        <charset val="128"/>
        <scheme val="minor"/>
      </rPr>
      <t>　ﾉｽﾞﾙ位置決めﾌﾞﾛｯｸ 2</t>
    </r>
    <phoneticPr fontId="4"/>
  </si>
  <si>
    <t>SETB0233-X11　</t>
    <phoneticPr fontId="9"/>
  </si>
  <si>
    <r>
      <t>SETB0233-</t>
    </r>
    <r>
      <rPr>
        <b/>
        <sz val="11"/>
        <color theme="1"/>
        <rFont val="游ゴシック"/>
        <family val="3"/>
        <charset val="128"/>
        <scheme val="minor"/>
      </rPr>
      <t>X11</t>
    </r>
    <r>
      <rPr>
        <sz val="11"/>
        <color theme="1"/>
        <rFont val="游ゴシック"/>
        <family val="2"/>
        <charset val="128"/>
        <scheme val="minor"/>
      </rPr>
      <t>　ﾉｽﾞﾙ位置決めﾌﾞﾛｯｸ 3</t>
    </r>
    <phoneticPr fontId="4"/>
  </si>
  <si>
    <t>3.ecoペンドライバーｺﾝﾄﾛｰﾗ取付板金</t>
    <phoneticPr fontId="4"/>
  </si>
  <si>
    <t>SETB-0004-Z05</t>
  </si>
  <si>
    <t>SETB-0004-Z05　ecoペンドライバーｺﾝﾄﾛｰﾗ取付板金</t>
    <phoneticPr fontId="4"/>
  </si>
  <si>
    <t>3.ﾛﾎﾞｯﾄＹ軸補強用</t>
    <phoneticPr fontId="4"/>
  </si>
  <si>
    <t xml:space="preserve">SETB-0233-Z05 </t>
    <phoneticPr fontId="9"/>
  </si>
  <si>
    <r>
      <rPr>
        <b/>
        <sz val="11"/>
        <color theme="1"/>
        <rFont val="游ゴシック"/>
        <family val="3"/>
        <charset val="128"/>
        <scheme val="minor"/>
      </rPr>
      <t>SETB-0233-Z05</t>
    </r>
    <r>
      <rPr>
        <sz val="11"/>
        <color theme="1"/>
        <rFont val="游ゴシック"/>
        <family val="2"/>
        <charset val="128"/>
        <scheme val="minor"/>
      </rPr>
      <t xml:space="preserve"> Ｙ軸補強　1</t>
    </r>
    <phoneticPr fontId="4"/>
  </si>
  <si>
    <t>ﾛﾎﾞｯﾄＹ軸補強組立図</t>
    <phoneticPr fontId="4"/>
  </si>
  <si>
    <t xml:space="preserve">SETB-0233-Z06 </t>
    <phoneticPr fontId="9"/>
  </si>
  <si>
    <r>
      <rPr>
        <b/>
        <sz val="11"/>
        <color theme="1"/>
        <rFont val="游ゴシック"/>
        <family val="3"/>
        <charset val="128"/>
        <scheme val="minor"/>
      </rPr>
      <t>SETB-0233-Z06</t>
    </r>
    <r>
      <rPr>
        <sz val="11"/>
        <color theme="1"/>
        <rFont val="游ゴシック"/>
        <family val="2"/>
        <charset val="128"/>
        <scheme val="minor"/>
      </rPr>
      <t xml:space="preserve"> Ｙ軸補強　2</t>
    </r>
    <phoneticPr fontId="4"/>
  </si>
  <si>
    <t xml:space="preserve">SETB-0233-Z07 </t>
    <phoneticPr fontId="9"/>
  </si>
  <si>
    <r>
      <rPr>
        <b/>
        <sz val="11"/>
        <color theme="1"/>
        <rFont val="游ゴシック"/>
        <family val="3"/>
        <charset val="128"/>
        <scheme val="minor"/>
      </rPr>
      <t>SETB-0233-Z07</t>
    </r>
    <r>
      <rPr>
        <sz val="11"/>
        <color theme="1"/>
        <rFont val="游ゴシック"/>
        <family val="2"/>
        <charset val="128"/>
        <scheme val="minor"/>
      </rPr>
      <t xml:space="preserve"> Ｙ軸補強　3</t>
    </r>
    <phoneticPr fontId="4"/>
  </si>
  <si>
    <t>SETB-0233-Z08</t>
    <phoneticPr fontId="9"/>
  </si>
  <si>
    <r>
      <rPr>
        <b/>
        <sz val="11"/>
        <color theme="1"/>
        <rFont val="游ゴシック"/>
        <family val="3"/>
        <charset val="128"/>
        <scheme val="minor"/>
      </rPr>
      <t>SETB-0233-Z08</t>
    </r>
    <r>
      <rPr>
        <sz val="11"/>
        <color theme="1"/>
        <rFont val="游ゴシック"/>
        <family val="2"/>
        <charset val="128"/>
        <scheme val="minor"/>
      </rPr>
      <t xml:space="preserve"> Ｙ軸補強　4</t>
    </r>
    <phoneticPr fontId="4"/>
  </si>
  <si>
    <t>3.ﾛﾎﾞｯﾄ固定用</t>
    <rPh sb="7" eb="9">
      <t>コテイ</t>
    </rPh>
    <phoneticPr fontId="4"/>
  </si>
  <si>
    <t>SETB-0233-Z03</t>
    <phoneticPr fontId="9"/>
  </si>
  <si>
    <r>
      <t>ロボット固定板金（1）　　</t>
    </r>
    <r>
      <rPr>
        <b/>
        <sz val="11"/>
        <color rgb="FF333333"/>
        <rFont val="游ゴシック"/>
        <family val="3"/>
        <charset val="128"/>
        <scheme val="minor"/>
      </rPr>
      <t>SETB-0233-Z03</t>
    </r>
    <phoneticPr fontId="4"/>
  </si>
  <si>
    <t>見積もりNO.　25TM-0050-03-2</t>
    <phoneticPr fontId="9"/>
  </si>
  <si>
    <t>SETB-0233-Z04</t>
    <phoneticPr fontId="9"/>
  </si>
  <si>
    <r>
      <t>ロボット固定板金（2）　　</t>
    </r>
    <r>
      <rPr>
        <b/>
        <sz val="11"/>
        <rFont val="游ゴシック"/>
        <family val="3"/>
        <charset val="128"/>
        <scheme val="minor"/>
      </rPr>
      <t>SETB-0233-Z04</t>
    </r>
    <phoneticPr fontId="4"/>
  </si>
  <si>
    <t>SETB-0233-Z09</t>
    <phoneticPr fontId="9"/>
  </si>
  <si>
    <r>
      <t>ロボット固定板金（3）　</t>
    </r>
    <r>
      <rPr>
        <b/>
        <sz val="11"/>
        <rFont val="游ゴシック"/>
        <family val="3"/>
        <charset val="128"/>
        <scheme val="minor"/>
      </rPr>
      <t>　SETB-0233-Z09</t>
    </r>
    <phoneticPr fontId="4"/>
  </si>
  <si>
    <t>4.浸け置きﾕﾆｯﾄ　</t>
    <rPh sb="2" eb="3">
      <t>ツ</t>
    </rPh>
    <rPh sb="4" eb="5">
      <t>オ</t>
    </rPh>
    <phoneticPr fontId="4"/>
  </si>
  <si>
    <t>SETB-0004-Z03</t>
    <phoneticPr fontId="9"/>
  </si>
  <si>
    <t>SETB-0004-Z03 ｶｯﾌﾟﾎﾙﾀﾞｰ</t>
    <phoneticPr fontId="4"/>
  </si>
  <si>
    <t>浸け置きカップ</t>
    <rPh sb="0" eb="1">
      <t>ツ</t>
    </rPh>
    <rPh sb="2" eb="3">
      <t>オ</t>
    </rPh>
    <phoneticPr fontId="4"/>
  </si>
  <si>
    <t>SETB-0205-Z07</t>
    <phoneticPr fontId="9"/>
  </si>
  <si>
    <t>SETB-0205-Z07　ｶｯﾌﾟﾎﾙﾀﾞｰﾍﾞｰｽＬ字ﾌﾞﾗｹｯﾄ</t>
    <phoneticPr fontId="4"/>
  </si>
  <si>
    <t>SETB-0205-Z06　</t>
    <phoneticPr fontId="9"/>
  </si>
  <si>
    <t>SETB-0205-Z06　ｶｯﾌﾟﾎﾙﾀﾞｰＬ字ﾌﾞﾗｹｯﾄ</t>
    <phoneticPr fontId="4"/>
  </si>
  <si>
    <t>捨て打ちBOX</t>
    <rPh sb="0" eb="1">
      <t>ス</t>
    </rPh>
    <rPh sb="2" eb="3">
      <t>ウ</t>
    </rPh>
    <phoneticPr fontId="4"/>
  </si>
  <si>
    <t>5.ｹｰﾌﾞﾙﾍﾞｱ関連</t>
    <rPh sb="10" eb="12">
      <t>カンレン</t>
    </rPh>
    <phoneticPr fontId="4"/>
  </si>
  <si>
    <t>SETB-0023-Z24　</t>
    <phoneticPr fontId="9"/>
  </si>
  <si>
    <r>
      <t>SETB-0023-</t>
    </r>
    <r>
      <rPr>
        <b/>
        <sz val="11"/>
        <rFont val="游ゴシック"/>
        <family val="3"/>
        <charset val="128"/>
        <scheme val="minor"/>
      </rPr>
      <t>Z24</t>
    </r>
    <r>
      <rPr>
        <sz val="11"/>
        <rFont val="游ゴシック"/>
        <family val="3"/>
        <charset val="128"/>
        <scheme val="minor"/>
      </rPr>
      <t>　ケーブルベアヘッド横板金</t>
    </r>
    <phoneticPr fontId="4"/>
  </si>
  <si>
    <t>SETB-0012-Z01とSETB-0023-Z25と26固定用　</t>
    <phoneticPr fontId="4"/>
  </si>
  <si>
    <r>
      <t>SETB-0023-</t>
    </r>
    <r>
      <rPr>
        <sz val="11"/>
        <rFont val="游ゴシック"/>
        <family val="3"/>
        <charset val="128"/>
        <scheme val="minor"/>
      </rPr>
      <t>Z25　</t>
    </r>
    <phoneticPr fontId="4"/>
  </si>
  <si>
    <r>
      <t>SETB-0023-</t>
    </r>
    <r>
      <rPr>
        <b/>
        <sz val="11"/>
        <rFont val="游ゴシック"/>
        <family val="3"/>
        <charset val="128"/>
        <scheme val="minor"/>
      </rPr>
      <t>Z25</t>
    </r>
    <r>
      <rPr>
        <sz val="11"/>
        <rFont val="游ゴシック"/>
        <family val="3"/>
        <charset val="128"/>
        <scheme val="minor"/>
      </rPr>
      <t>　ケーブルベア下板左側</t>
    </r>
    <rPh sb="22" eb="23">
      <t>ヒダリ</t>
    </rPh>
    <rPh sb="23" eb="24">
      <t>ガワ</t>
    </rPh>
    <phoneticPr fontId="4"/>
  </si>
  <si>
    <r>
      <t>SETB-0023-</t>
    </r>
    <r>
      <rPr>
        <sz val="11"/>
        <rFont val="游ゴシック"/>
        <family val="3"/>
        <charset val="128"/>
        <scheme val="minor"/>
      </rPr>
      <t>Z26　</t>
    </r>
    <phoneticPr fontId="4"/>
  </si>
  <si>
    <r>
      <t>SETB-0023-</t>
    </r>
    <r>
      <rPr>
        <b/>
        <sz val="11"/>
        <rFont val="游ゴシック"/>
        <family val="3"/>
        <charset val="128"/>
        <scheme val="minor"/>
      </rPr>
      <t>Z26</t>
    </r>
    <r>
      <rPr>
        <sz val="11"/>
        <rFont val="游ゴシック"/>
        <family val="3"/>
        <charset val="128"/>
        <scheme val="minor"/>
      </rPr>
      <t>　ケーブルベア下板右側</t>
    </r>
    <rPh sb="22" eb="23">
      <t>ミギ</t>
    </rPh>
    <phoneticPr fontId="4"/>
  </si>
  <si>
    <t>SETB-0179-Z27　</t>
    <phoneticPr fontId="9"/>
  </si>
  <si>
    <r>
      <t>SETB</t>
    </r>
    <r>
      <rPr>
        <b/>
        <sz val="11"/>
        <color indexed="10"/>
        <rFont val="ＭＳ Ｐゴシック"/>
        <family val="3"/>
        <charset val="128"/>
      </rPr>
      <t>-0179</t>
    </r>
    <r>
      <rPr>
        <sz val="11"/>
        <rFont val="ＭＳ Ｐゴシック"/>
        <family val="3"/>
        <charset val="128"/>
      </rPr>
      <t>-Z27　ケーブルベア下板</t>
    </r>
    <phoneticPr fontId="4"/>
  </si>
  <si>
    <t>6.ｼﾘﾝｼﾞレギュレーター</t>
    <phoneticPr fontId="4"/>
  </si>
  <si>
    <t>158930－Z001</t>
  </si>
  <si>
    <t>158930－Z001　レギュレーター取付板金</t>
    <phoneticPr fontId="4"/>
  </si>
  <si>
    <t>7.安全ｶﾊﾞｰ</t>
    <rPh sb="2" eb="4">
      <t>アンゼン</t>
    </rPh>
    <phoneticPr fontId="4"/>
  </si>
  <si>
    <t>SETB0233-Z15</t>
    <phoneticPr fontId="4"/>
  </si>
  <si>
    <r>
      <t>SETB0233-</t>
    </r>
    <r>
      <rPr>
        <b/>
        <sz val="11"/>
        <color theme="1"/>
        <rFont val="游ゴシック"/>
        <family val="3"/>
        <charset val="128"/>
        <scheme val="minor"/>
      </rPr>
      <t>Z15</t>
    </r>
    <r>
      <rPr>
        <sz val="11"/>
        <color theme="1"/>
        <rFont val="游ゴシック"/>
        <family val="2"/>
        <charset val="128"/>
        <scheme val="minor"/>
      </rPr>
      <t>　PET透明 左側奥　上下</t>
    </r>
    <rPh sb="16" eb="18">
      <t>トウメイ</t>
    </rPh>
    <rPh sb="19" eb="20">
      <t>ヒダリ</t>
    </rPh>
    <rPh sb="20" eb="21">
      <t>ガワ</t>
    </rPh>
    <rPh sb="21" eb="22">
      <t>オク</t>
    </rPh>
    <rPh sb="23" eb="25">
      <t>ジョウゲ</t>
    </rPh>
    <phoneticPr fontId="4"/>
  </si>
  <si>
    <t>見積もりNO. 25TM-0050-04-2</t>
    <phoneticPr fontId="9"/>
  </si>
  <si>
    <t>SETB0233-Z16</t>
    <phoneticPr fontId="4"/>
  </si>
  <si>
    <r>
      <t>SETB0233-</t>
    </r>
    <r>
      <rPr>
        <b/>
        <sz val="11"/>
        <color theme="1"/>
        <rFont val="游ゴシック"/>
        <family val="3"/>
        <charset val="128"/>
        <scheme val="minor"/>
      </rPr>
      <t>Z16</t>
    </r>
    <r>
      <rPr>
        <sz val="11"/>
        <color theme="1"/>
        <rFont val="游ゴシック"/>
        <family val="2"/>
        <charset val="128"/>
        <scheme val="minor"/>
      </rPr>
      <t>　PET透明 右側奥　上下</t>
    </r>
    <rPh sb="16" eb="18">
      <t>トウメイ</t>
    </rPh>
    <rPh sb="19" eb="20">
      <t>ミギ</t>
    </rPh>
    <phoneticPr fontId="4"/>
  </si>
  <si>
    <t>SETB0233-Z17</t>
    <phoneticPr fontId="4"/>
  </si>
  <si>
    <r>
      <t>SETB0233-</t>
    </r>
    <r>
      <rPr>
        <b/>
        <sz val="11"/>
        <color theme="1"/>
        <rFont val="游ゴシック"/>
        <family val="3"/>
        <charset val="128"/>
        <scheme val="minor"/>
      </rPr>
      <t>Z17</t>
    </r>
    <r>
      <rPr>
        <sz val="11"/>
        <color theme="1"/>
        <rFont val="游ゴシック"/>
        <family val="2"/>
        <charset val="128"/>
        <scheme val="minor"/>
      </rPr>
      <t>　PET透明　裏面　上段</t>
    </r>
    <rPh sb="16" eb="18">
      <t>トウメイ</t>
    </rPh>
    <rPh sb="19" eb="21">
      <t>ウラメン</t>
    </rPh>
    <rPh sb="22" eb="24">
      <t>ジョウダン</t>
    </rPh>
    <phoneticPr fontId="4"/>
  </si>
  <si>
    <t>SETB0233-Z11-1</t>
    <phoneticPr fontId="4"/>
  </si>
  <si>
    <r>
      <t>SETB0233-</t>
    </r>
    <r>
      <rPr>
        <b/>
        <sz val="11"/>
        <color theme="1"/>
        <rFont val="游ゴシック"/>
        <family val="3"/>
        <charset val="128"/>
        <scheme val="minor"/>
      </rPr>
      <t>Z11</t>
    </r>
    <r>
      <rPr>
        <b/>
        <sz val="11"/>
        <color rgb="FFFF0000"/>
        <rFont val="游ゴシック"/>
        <family val="3"/>
        <charset val="128"/>
        <scheme val="minor"/>
      </rPr>
      <t>-1</t>
    </r>
    <r>
      <rPr>
        <sz val="11"/>
        <color theme="1"/>
        <rFont val="游ゴシック"/>
        <family val="2"/>
        <charset val="128"/>
        <scheme val="minor"/>
      </rPr>
      <t>　PET透明　裏下段パネル　裏面　下段</t>
    </r>
    <rPh sb="18" eb="20">
      <t>トウメイトウメイ</t>
    </rPh>
    <rPh sb="28" eb="30">
      <t>ウラメン</t>
    </rPh>
    <rPh sb="29" eb="31">
      <t>ウラメンゲダン</t>
    </rPh>
    <phoneticPr fontId="4"/>
  </si>
  <si>
    <t>SETB0233-Z13-1</t>
    <phoneticPr fontId="9"/>
  </si>
  <si>
    <r>
      <t>SETB0233-</t>
    </r>
    <r>
      <rPr>
        <b/>
        <sz val="11"/>
        <color theme="1"/>
        <rFont val="游ゴシック"/>
        <family val="3"/>
        <charset val="128"/>
        <scheme val="minor"/>
      </rPr>
      <t>Z13-</t>
    </r>
    <r>
      <rPr>
        <b/>
        <sz val="11"/>
        <color rgb="FFFF0000"/>
        <rFont val="游ゴシック"/>
        <family val="3"/>
        <charset val="128"/>
        <scheme val="minor"/>
      </rPr>
      <t>1</t>
    </r>
    <r>
      <rPr>
        <b/>
        <sz val="11"/>
        <color theme="1"/>
        <rFont val="游ゴシック"/>
        <family val="3"/>
        <charset val="128"/>
        <scheme val="minor"/>
      </rPr>
      <t>　</t>
    </r>
    <r>
      <rPr>
        <sz val="11"/>
        <color theme="1"/>
        <rFont val="游ゴシック"/>
        <family val="2"/>
        <charset val="128"/>
        <scheme val="minor"/>
      </rPr>
      <t>操作パネル</t>
    </r>
    <phoneticPr fontId="4"/>
  </si>
  <si>
    <t>操作パネル</t>
    <rPh sb="0" eb="2">
      <t>ソウサ</t>
    </rPh>
    <phoneticPr fontId="4"/>
  </si>
  <si>
    <t>SETB0233-Z14-1</t>
    <phoneticPr fontId="9"/>
  </si>
  <si>
    <r>
      <t>SETB0233-</t>
    </r>
    <r>
      <rPr>
        <b/>
        <sz val="11"/>
        <color theme="1"/>
        <rFont val="游ゴシック"/>
        <family val="3"/>
        <charset val="128"/>
        <scheme val="minor"/>
      </rPr>
      <t>Z14</t>
    </r>
    <r>
      <rPr>
        <b/>
        <sz val="11"/>
        <color rgb="FFFF0000"/>
        <rFont val="游ゴシック"/>
        <family val="3"/>
        <charset val="128"/>
        <scheme val="minor"/>
      </rPr>
      <t>-1</t>
    </r>
    <r>
      <rPr>
        <sz val="11"/>
        <color theme="1"/>
        <rFont val="游ゴシック"/>
        <family val="2"/>
        <charset val="128"/>
        <scheme val="minor"/>
      </rPr>
      <t>　操作パネル2　</t>
    </r>
    <phoneticPr fontId="4"/>
  </si>
  <si>
    <t>SETB0233-Z26</t>
    <phoneticPr fontId="9"/>
  </si>
  <si>
    <r>
      <t>SETB0233-</t>
    </r>
    <r>
      <rPr>
        <b/>
        <sz val="11"/>
        <color theme="1"/>
        <rFont val="游ゴシック"/>
        <family val="3"/>
        <charset val="128"/>
        <scheme val="minor"/>
      </rPr>
      <t>Z26</t>
    </r>
    <r>
      <rPr>
        <sz val="11"/>
        <color theme="1"/>
        <rFont val="游ゴシック"/>
        <family val="2"/>
        <charset val="128"/>
        <scheme val="minor"/>
      </rPr>
      <t>　操作パネル裏　3</t>
    </r>
    <phoneticPr fontId="4"/>
  </si>
  <si>
    <t>SETB0233-Z18</t>
    <phoneticPr fontId="4"/>
  </si>
  <si>
    <r>
      <t>SETB0233-</t>
    </r>
    <r>
      <rPr>
        <b/>
        <sz val="11"/>
        <color theme="1"/>
        <rFont val="游ゴシック"/>
        <family val="3"/>
        <charset val="128"/>
        <scheme val="minor"/>
      </rPr>
      <t>Z18</t>
    </r>
    <r>
      <rPr>
        <sz val="11"/>
        <color theme="1"/>
        <rFont val="游ゴシック"/>
        <family val="2"/>
        <charset val="128"/>
        <scheme val="minor"/>
      </rPr>
      <t>　PET透明　折り戸右側</t>
    </r>
    <rPh sb="16" eb="18">
      <t>トウメイ</t>
    </rPh>
    <rPh sb="19" eb="20">
      <t>オ</t>
    </rPh>
    <rPh sb="21" eb="22">
      <t>ド</t>
    </rPh>
    <rPh sb="22" eb="23">
      <t>ミギ</t>
    </rPh>
    <rPh sb="23" eb="24">
      <t>ガワ</t>
    </rPh>
    <phoneticPr fontId="4"/>
  </si>
  <si>
    <t>折り戸部分</t>
    <rPh sb="0" eb="1">
      <t>オ</t>
    </rPh>
    <rPh sb="2" eb="3">
      <t>ド</t>
    </rPh>
    <rPh sb="3" eb="5">
      <t>ブブン</t>
    </rPh>
    <phoneticPr fontId="4"/>
  </si>
  <si>
    <t>SETB0233-Z19　</t>
    <phoneticPr fontId="4"/>
  </si>
  <si>
    <r>
      <t>SETB0233-</t>
    </r>
    <r>
      <rPr>
        <b/>
        <sz val="11"/>
        <color theme="1"/>
        <rFont val="游ゴシック"/>
        <family val="3"/>
        <charset val="128"/>
        <scheme val="minor"/>
      </rPr>
      <t>Z19</t>
    </r>
    <r>
      <rPr>
        <sz val="11"/>
        <color theme="1"/>
        <rFont val="游ゴシック"/>
        <family val="2"/>
        <charset val="128"/>
        <scheme val="minor"/>
      </rPr>
      <t>　PET透明　折り戸左側</t>
    </r>
    <rPh sb="16" eb="18">
      <t>トウメイ</t>
    </rPh>
    <rPh sb="19" eb="20">
      <t>オ</t>
    </rPh>
    <rPh sb="21" eb="22">
      <t>ド</t>
    </rPh>
    <rPh sb="22" eb="23">
      <t>ヒダリ</t>
    </rPh>
    <rPh sb="23" eb="24">
      <t>ガワ</t>
    </rPh>
    <phoneticPr fontId="4"/>
  </si>
  <si>
    <t>SETB0233-Z20　</t>
    <phoneticPr fontId="4"/>
  </si>
  <si>
    <r>
      <t>SETB0233-</t>
    </r>
    <r>
      <rPr>
        <b/>
        <sz val="11"/>
        <color theme="1"/>
        <rFont val="游ゴシック"/>
        <family val="3"/>
        <charset val="128"/>
        <scheme val="minor"/>
      </rPr>
      <t>Z20</t>
    </r>
    <r>
      <rPr>
        <sz val="11"/>
        <color theme="1"/>
        <rFont val="游ゴシック"/>
        <family val="2"/>
        <charset val="128"/>
        <scheme val="minor"/>
      </rPr>
      <t>　PET透明　左観音扉用</t>
    </r>
    <rPh sb="16" eb="18">
      <t>トウメイ</t>
    </rPh>
    <rPh sb="19" eb="20">
      <t>ヒダリ</t>
    </rPh>
    <rPh sb="20" eb="23">
      <t>カンノントビラ</t>
    </rPh>
    <rPh sb="23" eb="24">
      <t>ヨウ</t>
    </rPh>
    <phoneticPr fontId="4"/>
  </si>
  <si>
    <t>左側観音扉</t>
    <rPh sb="0" eb="1">
      <t>ヒダリ</t>
    </rPh>
    <rPh sb="1" eb="2">
      <t>ガワ</t>
    </rPh>
    <rPh sb="2" eb="5">
      <t>カンノントビラ</t>
    </rPh>
    <phoneticPr fontId="4"/>
  </si>
  <si>
    <t>8.架台</t>
    <rPh sb="2" eb="4">
      <t>カダイ</t>
    </rPh>
    <phoneticPr fontId="4"/>
  </si>
  <si>
    <t>SETB-0233-Z01</t>
    <phoneticPr fontId="9"/>
  </si>
  <si>
    <r>
      <t>SETB-0233-</t>
    </r>
    <r>
      <rPr>
        <b/>
        <sz val="11"/>
        <color theme="1"/>
        <rFont val="游ゴシック"/>
        <family val="3"/>
        <charset val="128"/>
        <scheme val="minor"/>
      </rPr>
      <t>Z01</t>
    </r>
    <r>
      <rPr>
        <sz val="11"/>
        <color theme="1"/>
        <rFont val="游ゴシック"/>
        <family val="2"/>
        <charset val="128"/>
        <scheme val="minor"/>
      </rPr>
      <t xml:space="preserve"> 架台天板　1　奥側</t>
    </r>
    <phoneticPr fontId="4"/>
  </si>
  <si>
    <t>見積もりNO. 25TM-0050-05-1</t>
    <phoneticPr fontId="9"/>
  </si>
  <si>
    <t>SETB-0233-Z02</t>
    <phoneticPr fontId="9"/>
  </si>
  <si>
    <r>
      <t>SETB-0233-</t>
    </r>
    <r>
      <rPr>
        <b/>
        <sz val="11"/>
        <color theme="1"/>
        <rFont val="游ゴシック"/>
        <family val="3"/>
        <charset val="128"/>
        <scheme val="minor"/>
      </rPr>
      <t>Z02</t>
    </r>
    <r>
      <rPr>
        <sz val="11"/>
        <color theme="1"/>
        <rFont val="游ゴシック"/>
        <family val="2"/>
        <charset val="128"/>
        <scheme val="minor"/>
      </rPr>
      <t xml:space="preserve">  架台天板　2　手前側</t>
    </r>
    <phoneticPr fontId="4"/>
  </si>
  <si>
    <t xml:space="preserve">SETB-0023-Z20 </t>
    <phoneticPr fontId="9"/>
  </si>
  <si>
    <r>
      <t>SETB-</t>
    </r>
    <r>
      <rPr>
        <b/>
        <sz val="11"/>
        <color rgb="FFFF0000"/>
        <rFont val="游ゴシック"/>
        <family val="3"/>
        <charset val="128"/>
        <scheme val="minor"/>
      </rPr>
      <t>0023-Z20</t>
    </r>
    <r>
      <rPr>
        <sz val="11"/>
        <color rgb="FFFF0000"/>
        <rFont val="游ゴシック"/>
        <family val="3"/>
        <charset val="128"/>
        <scheme val="minor"/>
      </rPr>
      <t xml:space="preserve"> </t>
    </r>
    <r>
      <rPr>
        <sz val="11"/>
        <color theme="1"/>
        <rFont val="游ゴシック"/>
        <family val="2"/>
        <charset val="128"/>
        <scheme val="minor"/>
      </rPr>
      <t>棚板下段中心前後側</t>
    </r>
    <phoneticPr fontId="4"/>
  </si>
  <si>
    <t xml:space="preserve">SETB-0233-Z21 </t>
    <phoneticPr fontId="9"/>
  </si>
  <si>
    <r>
      <t>SETB-0233-</t>
    </r>
    <r>
      <rPr>
        <b/>
        <sz val="11"/>
        <color theme="1"/>
        <rFont val="游ゴシック"/>
        <family val="3"/>
        <charset val="128"/>
        <scheme val="minor"/>
      </rPr>
      <t>Z21</t>
    </r>
    <r>
      <rPr>
        <sz val="11"/>
        <color theme="1"/>
        <rFont val="游ゴシック"/>
        <family val="2"/>
        <charset val="128"/>
        <scheme val="minor"/>
      </rPr>
      <t xml:space="preserve"> 棚板下段左右側</t>
    </r>
    <phoneticPr fontId="4"/>
  </si>
  <si>
    <t>SETB-0233-Z22</t>
    <phoneticPr fontId="9"/>
  </si>
  <si>
    <r>
      <t>SETB-0233-</t>
    </r>
    <r>
      <rPr>
        <b/>
        <sz val="11"/>
        <color theme="1"/>
        <rFont val="游ゴシック"/>
        <family val="3"/>
        <charset val="128"/>
        <scheme val="minor"/>
      </rPr>
      <t>Z22</t>
    </r>
    <r>
      <rPr>
        <sz val="11"/>
        <color theme="1"/>
        <rFont val="游ゴシック"/>
        <family val="2"/>
        <charset val="128"/>
        <scheme val="minor"/>
      </rPr>
      <t xml:space="preserve"> 架台裏側</t>
    </r>
    <phoneticPr fontId="4"/>
  </si>
  <si>
    <t xml:space="preserve">SETB-0233-Z23 </t>
    <phoneticPr fontId="9"/>
  </si>
  <si>
    <r>
      <t>SETB-0233-</t>
    </r>
    <r>
      <rPr>
        <b/>
        <sz val="11"/>
        <color theme="1"/>
        <rFont val="游ゴシック"/>
        <family val="3"/>
        <charset val="128"/>
        <scheme val="minor"/>
      </rPr>
      <t>Z23</t>
    </r>
    <r>
      <rPr>
        <sz val="11"/>
        <color theme="1"/>
        <rFont val="游ゴシック"/>
        <family val="2"/>
        <charset val="128"/>
        <scheme val="minor"/>
      </rPr>
      <t xml:space="preserve"> 架台表側</t>
    </r>
    <phoneticPr fontId="4"/>
  </si>
  <si>
    <t xml:space="preserve">SETB-0233-Z24 </t>
    <phoneticPr fontId="9"/>
  </si>
  <si>
    <r>
      <t>SETB-0233-</t>
    </r>
    <r>
      <rPr>
        <b/>
        <sz val="11"/>
        <color theme="1"/>
        <rFont val="游ゴシック"/>
        <family val="3"/>
        <charset val="128"/>
        <scheme val="minor"/>
      </rPr>
      <t>Z24</t>
    </r>
    <r>
      <rPr>
        <sz val="11"/>
        <color theme="1"/>
        <rFont val="游ゴシック"/>
        <family val="2"/>
        <charset val="128"/>
        <scheme val="minor"/>
      </rPr>
      <t xml:space="preserve"> 架台左側</t>
    </r>
    <phoneticPr fontId="4"/>
  </si>
  <si>
    <t xml:space="preserve">SETB-0233-Z25 </t>
    <phoneticPr fontId="9"/>
  </si>
  <si>
    <r>
      <t>SETB-0233-</t>
    </r>
    <r>
      <rPr>
        <b/>
        <sz val="11"/>
        <color theme="1"/>
        <rFont val="游ゴシック"/>
        <family val="3"/>
        <charset val="128"/>
        <scheme val="minor"/>
      </rPr>
      <t>Z25</t>
    </r>
    <r>
      <rPr>
        <sz val="11"/>
        <color theme="1"/>
        <rFont val="游ゴシック"/>
        <family val="2"/>
        <charset val="128"/>
        <scheme val="minor"/>
      </rPr>
      <t xml:space="preserve"> 架台右</t>
    </r>
    <phoneticPr fontId="4"/>
  </si>
  <si>
    <t>SETB-0233-Z10　</t>
    <phoneticPr fontId="9"/>
  </si>
  <si>
    <t>SETB-0233-Z10　元圧ﾚｷﾞｭﾚｰﾀﾌﾞﾗｹｯﾄ</t>
    <phoneticPr fontId="4"/>
  </si>
  <si>
    <t>9.ｼﾘﾝｼﾞ残量</t>
  </si>
  <si>
    <t>SHZA-A01-作業C シリンジ残検用アダプタ（SH）</t>
    <phoneticPr fontId="4"/>
  </si>
  <si>
    <r>
      <t>シリンジ残検用アダプタ（SH）　</t>
    </r>
    <r>
      <rPr>
        <sz val="11"/>
        <color rgb="FFFF0000"/>
        <rFont val="游ゴシック"/>
        <family val="3"/>
        <charset val="128"/>
        <scheme val="minor"/>
      </rPr>
      <t>30cc用</t>
    </r>
    <rPh sb="20" eb="21">
      <t>ヨウ</t>
    </rPh>
    <phoneticPr fontId="4"/>
  </si>
  <si>
    <t>SHZA-P10-55</t>
    <phoneticPr fontId="4"/>
  </si>
  <si>
    <t>先端パッド(10cc-55cc)</t>
    <phoneticPr fontId="4"/>
  </si>
  <si>
    <t>10cc/55cc残量検知＊共通</t>
    <rPh sb="9" eb="11">
      <t>ザンリョウ</t>
    </rPh>
    <rPh sb="11" eb="13">
      <t>ケンチ</t>
    </rPh>
    <rPh sb="14" eb="16">
      <t>キョウツウ</t>
    </rPh>
    <phoneticPr fontId="4"/>
  </si>
  <si>
    <t>SHZA-SF01-作業D</t>
    <rPh sb="10" eb="12">
      <t>サギョウ</t>
    </rPh>
    <phoneticPr fontId="4"/>
  </si>
  <si>
    <r>
      <t>シリンジ残検用シャフト(SH)　　</t>
    </r>
    <r>
      <rPr>
        <sz val="11"/>
        <color rgb="FFFF0000"/>
        <rFont val="游ゴシック"/>
        <family val="3"/>
        <charset val="128"/>
        <scheme val="minor"/>
      </rPr>
      <t>30cc用</t>
    </r>
    <phoneticPr fontId="4"/>
  </si>
  <si>
    <t>55ccシリンジ残量検知</t>
    <rPh sb="8" eb="10">
      <t>ザンリョウ</t>
    </rPh>
    <rPh sb="10" eb="12">
      <t>ケンチ</t>
    </rPh>
    <phoneticPr fontId="4"/>
  </si>
  <si>
    <t>ｷｰｴﾝｽ　手配依頼分</t>
    <rPh sb="6" eb="8">
      <t>テハイ</t>
    </rPh>
    <rPh sb="8" eb="10">
      <t>イライ</t>
    </rPh>
    <rPh sb="10" eb="11">
      <t>ブン</t>
    </rPh>
    <phoneticPr fontId="4"/>
  </si>
  <si>
    <t>XG-X1000</t>
    <phoneticPr fontId="4"/>
  </si>
  <si>
    <t>ｺﾝﾄﾛｰﾗ　　　3.1A</t>
    <phoneticPr fontId="4"/>
  </si>
  <si>
    <t>画像ｶﾒﾗ</t>
    <rPh sb="0" eb="2">
      <t>ガゾウ</t>
    </rPh>
    <phoneticPr fontId="9"/>
  </si>
  <si>
    <t>見積もりNo. No. 22668933</t>
    <rPh sb="0" eb="2">
      <t>ミツ</t>
    </rPh>
    <phoneticPr fontId="4"/>
  </si>
  <si>
    <t>CA-035M</t>
    <phoneticPr fontId="4"/>
  </si>
  <si>
    <t>31万画素ｼﾛｸﾛｶﾒﾗ</t>
    <phoneticPr fontId="4"/>
  </si>
  <si>
    <t>CA-CH5R</t>
    <phoneticPr fontId="4"/>
  </si>
  <si>
    <t>高速ｶﾒﾗ専用耐屈曲ｹｰﾌﾞﾙ5m</t>
    <phoneticPr fontId="4"/>
  </si>
  <si>
    <t>CA-LH50</t>
    <phoneticPr fontId="4"/>
  </si>
  <si>
    <t>高解像度・低ﾃﾞｨｽﾄｰｼｮﾝﾚﾝｽﾞ 50mm</t>
    <phoneticPr fontId="4"/>
  </si>
  <si>
    <t>OP-51612</t>
    <phoneticPr fontId="4"/>
  </si>
  <si>
    <t>LED照明拡張ﾕﾆｯﾄ　 CA-DC40E</t>
    <phoneticPr fontId="4"/>
  </si>
  <si>
    <t>LED照明拡張ﾕﾆｯﾄ</t>
    <phoneticPr fontId="4"/>
  </si>
  <si>
    <t>CA-DRW8M</t>
    <phoneticPr fontId="4"/>
  </si>
  <si>
    <t>白色丸型ﾏﾙﾁｱﾝｸﾞﾙ照明 80-36</t>
    <phoneticPr fontId="4"/>
  </si>
  <si>
    <t>CA-D5R</t>
    <phoneticPr fontId="4"/>
  </si>
  <si>
    <t>耐屈曲LED照明用ｹｰﾌﾞﾙ5m</t>
    <phoneticPr fontId="4"/>
  </si>
  <si>
    <t xml:space="preserve">ｱｸｾｽｷｰｼｰﾄ </t>
    <phoneticPr fontId="4"/>
  </si>
  <si>
    <t>XG-H1X#</t>
    <phoneticPr fontId="4"/>
  </si>
  <si>
    <t>XG-X VisionEditor</t>
    <phoneticPr fontId="4"/>
  </si>
  <si>
    <t>見積もりNo. No. 22690783</t>
    <rPh sb="0" eb="2">
      <t>ミツ</t>
    </rPh>
    <phoneticPr fontId="4"/>
  </si>
  <si>
    <t xml:space="preserve"> 出精値引</t>
    <phoneticPr fontId="4"/>
  </si>
  <si>
    <t>7型ﾜｲﾄﾞTFTｶﾗｰ(WVGA)　ﾀｯﾁﾊﾟﾈﾙﾃﾞｨｽﾌﾟﾚｲ　</t>
    <phoneticPr fontId="4"/>
  </si>
  <si>
    <t>PLC</t>
    <phoneticPr fontId="9"/>
  </si>
  <si>
    <t>見積もりNo. No. 22723056</t>
    <rPh sb="0" eb="2">
      <t>ミツ</t>
    </rPh>
    <phoneticPr fontId="4"/>
  </si>
  <si>
    <t>KV-8000</t>
    <phoneticPr fontId="4"/>
  </si>
  <si>
    <t>CPUﾕﾆｯﾄ　ﾌﾟﾛｸﾞﾗﾏﾌﾞﾙｺﾝﾄﾛｰﾗ　</t>
    <phoneticPr fontId="4"/>
  </si>
  <si>
    <t>KV-7000C</t>
    <phoneticPr fontId="4"/>
  </si>
  <si>
    <t>ﾊﾞｽ変換ﾕﾆｯﾄ　ﾌﾟﾛｸﾞﾗﾏﾌﾞﾙｺﾝﾄﾛｰﾗ　</t>
    <phoneticPr fontId="4"/>
  </si>
  <si>
    <t>KV-AM40V</t>
    <phoneticPr fontId="4"/>
  </si>
  <si>
    <t>ｱﾅﾛｸﾞ入出力ﾕﾆｯﾄ　ﾌﾟﾛｸﾞﾗﾏﾌﾞﾙｺﾝﾄﾛｰﾗ　</t>
    <phoneticPr fontId="4"/>
  </si>
  <si>
    <t>KV-C32XTD</t>
    <phoneticPr fontId="4"/>
  </si>
  <si>
    <t>拡張入出力ﾕﾆｯﾄ　ﾌﾟﾛｸﾞﾗﾏﾌﾞﾙｺﾝﾄﾛｰﾗ　</t>
    <phoneticPr fontId="4"/>
  </si>
  <si>
    <t>FU-54TZ　</t>
    <phoneticPr fontId="4"/>
  </si>
  <si>
    <t>透過型ｾﾝｻｰ</t>
    <phoneticPr fontId="4"/>
  </si>
  <si>
    <t>ｼﾘﾝｼﾞ残量</t>
    <phoneticPr fontId="9"/>
  </si>
  <si>
    <t>見積もりNo.22744080</t>
    <phoneticPr fontId="9"/>
  </si>
  <si>
    <t>FU-42TZ　</t>
    <phoneticPr fontId="4"/>
  </si>
  <si>
    <t>反射型ｾﾝｻｰ</t>
    <phoneticPr fontId="4"/>
  </si>
  <si>
    <t>ｱﾝﾌﾟﾕﾆｯﾄ　親機</t>
    <rPh sb="9" eb="11">
      <t>オヤキ</t>
    </rPh>
    <phoneticPr fontId="4"/>
  </si>
  <si>
    <t>OP-26751</t>
    <phoneticPr fontId="4"/>
  </si>
  <si>
    <t>ｴﾝﾄﾞﾕﾆｯﾄ</t>
    <phoneticPr fontId="4"/>
  </si>
  <si>
    <t>FU-53TZ</t>
    <phoneticPr fontId="4"/>
  </si>
  <si>
    <t>ファイバユニット</t>
    <phoneticPr fontId="4"/>
  </si>
  <si>
    <t>FS-N11N</t>
    <phoneticPr fontId="4"/>
  </si>
  <si>
    <t>ファイバーセンサアンプ</t>
    <phoneticPr fontId="4"/>
  </si>
  <si>
    <t>ｵﾘｴﾝﾀﾙﾓｰﾀ手配依頼品</t>
    <rPh sb="9" eb="11">
      <t>テハイ</t>
    </rPh>
    <rPh sb="11" eb="13">
      <t>イライ</t>
    </rPh>
    <rPh sb="13" eb="14">
      <t>ヒン</t>
    </rPh>
    <phoneticPr fontId="4"/>
  </si>
  <si>
    <t>オリエンタルモータ</t>
    <phoneticPr fontId="4"/>
  </si>
  <si>
    <t>オリムベクスタ</t>
    <phoneticPr fontId="4"/>
  </si>
  <si>
    <t>AZD-AEP</t>
    <phoneticPr fontId="4"/>
  </si>
  <si>
    <t>回路</t>
    <phoneticPr fontId="4"/>
  </si>
  <si>
    <t>見積もりNo.2165819</t>
    <phoneticPr fontId="9"/>
  </si>
  <si>
    <t>CCM050Z1BFR　</t>
    <phoneticPr fontId="4"/>
  </si>
  <si>
    <t>可動モーターケーブル　5m</t>
    <phoneticPr fontId="4"/>
  </si>
  <si>
    <t>DGR130R36-AZMCHL</t>
    <phoneticPr fontId="4"/>
  </si>
  <si>
    <t>モータ</t>
    <phoneticPr fontId="4"/>
  </si>
  <si>
    <t>SMC手配依頼品（制御機材）</t>
    <rPh sb="3" eb="5">
      <t>テハイ</t>
    </rPh>
    <rPh sb="5" eb="7">
      <t>イライ</t>
    </rPh>
    <rPh sb="7" eb="8">
      <t>ヒン</t>
    </rPh>
    <rPh sb="9" eb="11">
      <t>セイギョ</t>
    </rPh>
    <rPh sb="11" eb="13">
      <t>キザイ</t>
    </rPh>
    <phoneticPr fontId="4"/>
  </si>
  <si>
    <t>10日目</t>
    <rPh sb="2" eb="3">
      <t>ヒ</t>
    </rPh>
    <rPh sb="3" eb="4">
      <t>メ</t>
    </rPh>
    <phoneticPr fontId="4"/>
  </si>
  <si>
    <t>制御機材</t>
    <rPh sb="0" eb="1">
      <t>セイ</t>
    </rPh>
    <rPh sb="1" eb="2">
      <t>オ</t>
    </rPh>
    <rPh sb="2" eb="4">
      <t>キザイ</t>
    </rPh>
    <phoneticPr fontId="4"/>
  </si>
  <si>
    <t>IR1010-01BEA-A</t>
    <phoneticPr fontId="4"/>
  </si>
  <si>
    <t>精密レギュレータ IR1000-A  0.01～0.4MPa</t>
    <phoneticPr fontId="4"/>
  </si>
  <si>
    <t>見積もりNo.22-25-00639A</t>
    <phoneticPr fontId="9"/>
  </si>
  <si>
    <t>ZSE20-N-C6L-LＢ</t>
    <phoneticPr fontId="4"/>
  </si>
  <si>
    <t>ZSE(F)20/ISE20 - 3画面高精度デジタル圧力スイッチ(ZSE20)</t>
    <phoneticPr fontId="4"/>
  </si>
  <si>
    <t>https://www.monotaro.com/p/4871/1619/?t.mpn=zse20-n-c6l-lb</t>
    <phoneticPr fontId="4"/>
  </si>
  <si>
    <r>
      <t>AW20K-02E1-B　</t>
    </r>
    <r>
      <rPr>
        <b/>
        <sz val="11"/>
        <color rgb="FFFF0000"/>
        <rFont val="ＭＳ Ｐゴシック"/>
        <family val="3"/>
        <charset val="128"/>
      </rPr>
      <t>⇒</t>
    </r>
    <r>
      <rPr>
        <sz val="11"/>
        <rFont val="ＭＳ Ｐゴシック"/>
        <family val="3"/>
        <charset val="128"/>
      </rPr>
      <t>　</t>
    </r>
    <r>
      <rPr>
        <b/>
        <sz val="11"/>
        <color rgb="FFFF0000"/>
        <rFont val="ＭＳ Ｐゴシック"/>
        <family val="3"/>
        <charset val="128"/>
      </rPr>
      <t>AW20K-02E1-D</t>
    </r>
    <phoneticPr fontId="4"/>
  </si>
  <si>
    <t>遠藤製作所　依頼</t>
    <rPh sb="0" eb="2">
      <t>エンドウ</t>
    </rPh>
    <rPh sb="2" eb="5">
      <t>セイサクショ</t>
    </rPh>
    <rPh sb="6" eb="8">
      <t>イライ</t>
    </rPh>
    <phoneticPr fontId="9"/>
  </si>
  <si>
    <t>遠藤製作所</t>
    <rPh sb="0" eb="2">
      <t>エンドウ</t>
    </rPh>
    <rPh sb="2" eb="5">
      <t>セイサクジョ</t>
    </rPh>
    <phoneticPr fontId="4"/>
  </si>
  <si>
    <t>SHZA-SH52</t>
    <phoneticPr fontId="4"/>
  </si>
  <si>
    <r>
      <t xml:space="preserve">1000BSH52追加工(30cc-55cc) </t>
    </r>
    <r>
      <rPr>
        <b/>
        <sz val="11"/>
        <color rgb="FFFF0000"/>
        <rFont val="游ゴシック"/>
        <family val="3"/>
        <charset val="128"/>
        <scheme val="minor"/>
      </rPr>
      <t>※5/29米山さんよりキャンセル依頼あり･発注ｷｬﾝｾﾙ済5/30</t>
    </r>
    <rPh sb="29" eb="31">
      <t>ヨネヤマ</t>
    </rPh>
    <rPh sb="40" eb="42">
      <t>イライ</t>
    </rPh>
    <rPh sb="45" eb="47">
      <t>ハッチュウ</t>
    </rPh>
    <rPh sb="52" eb="53">
      <t>スミ</t>
    </rPh>
    <phoneticPr fontId="4"/>
  </si>
  <si>
    <t>見積もりNo.24962</t>
    <rPh sb="0" eb="2">
      <t>ミツ</t>
    </rPh>
    <phoneticPr fontId="9"/>
  </si>
  <si>
    <t>ｱｽﾞﾜﾝ依頼品</t>
    <rPh sb="5" eb="7">
      <t>イライ</t>
    </rPh>
    <rPh sb="7" eb="8">
      <t>ヒン</t>
    </rPh>
    <phoneticPr fontId="4"/>
  </si>
  <si>
    <t>見積もりNo.362911-1</t>
    <phoneticPr fontId="9"/>
  </si>
  <si>
    <t>見積もり済み。</t>
    <rPh sb="0" eb="2">
      <t>ミツ</t>
    </rPh>
    <rPh sb="4" eb="5">
      <t>ズ</t>
    </rPh>
    <phoneticPr fontId="4"/>
  </si>
  <si>
    <t xml:space="preserve">MS3-10 </t>
    <phoneticPr fontId="4"/>
  </si>
  <si>
    <t>ノックピン 　4本+120本</t>
    <rPh sb="13" eb="14">
      <t>ホン</t>
    </rPh>
    <phoneticPr fontId="4"/>
  </si>
  <si>
    <t>AB243D3838</t>
    <phoneticPr fontId="9"/>
  </si>
  <si>
    <t>六角穴付きﾎﾞﾙﾄ　 (M4×16)　4本</t>
    <rPh sb="20" eb="21">
      <t>ホン</t>
    </rPh>
    <phoneticPr fontId="4"/>
  </si>
  <si>
    <t>SFB5-10</t>
    <phoneticPr fontId="4"/>
  </si>
  <si>
    <t>ﾛｯｶｸｱﾅﾂｷｻﾗﾎﾞﾙﾄ(SFB)</t>
    <phoneticPr fontId="4"/>
  </si>
  <si>
    <t>ワッシャ</t>
    <phoneticPr fontId="4"/>
  </si>
  <si>
    <t>MS3-6</t>
    <phoneticPr fontId="4"/>
  </si>
  <si>
    <t>ノックピン</t>
    <phoneticPr fontId="4"/>
  </si>
  <si>
    <t>SCB5-12</t>
    <phoneticPr fontId="4"/>
  </si>
  <si>
    <t>六角穴付きﾎﾞﾙﾄ　SETB-0233-Z04と天板　固定用   　6本</t>
    <rPh sb="24" eb="26">
      <t>テンバン</t>
    </rPh>
    <rPh sb="27" eb="29">
      <t>コテイ</t>
    </rPh>
    <rPh sb="29" eb="30">
      <t>ヨウ</t>
    </rPh>
    <rPh sb="35" eb="36">
      <t>ホン</t>
    </rPh>
    <phoneticPr fontId="4"/>
  </si>
  <si>
    <t xml:space="preserve">SPWF5 </t>
    <phoneticPr fontId="4"/>
  </si>
  <si>
    <t>ワッシャ　SETB-0023-Z03とSETB-0233-Z04　固定用</t>
    <rPh sb="33" eb="35">
      <t>コテイ</t>
    </rPh>
    <rPh sb="35" eb="36">
      <t>ヨウ</t>
    </rPh>
    <phoneticPr fontId="4"/>
  </si>
  <si>
    <t>ナット　SETB-0023-Z03とSETB-0233-Z04　固定用</t>
    <rPh sb="32" eb="34">
      <t>コテイ</t>
    </rPh>
    <rPh sb="34" eb="35">
      <t>ヨウ</t>
    </rPh>
    <phoneticPr fontId="4"/>
  </si>
  <si>
    <t>ecoPEN600の場合</t>
    <rPh sb="10" eb="12">
      <t>バアイ</t>
    </rPh>
    <phoneticPr fontId="4"/>
  </si>
  <si>
    <t>APMTSL-T2-N1-L30</t>
    <phoneticPr fontId="4"/>
  </si>
  <si>
    <t>APMTSL-G2-T2-L30</t>
    <phoneticPr fontId="4"/>
  </si>
  <si>
    <t>SGSWF12</t>
    <phoneticPr fontId="4"/>
  </si>
  <si>
    <t>シール座金　ボルト頭部固定タイプ</t>
    <phoneticPr fontId="4"/>
  </si>
  <si>
    <t>CBBTS3-8</t>
    <phoneticPr fontId="4"/>
  </si>
  <si>
    <t>小径頭ボルト　－スタンダード/低頭/極低頭タイプ－</t>
    <phoneticPr fontId="4"/>
  </si>
  <si>
    <t>CBSST3-8</t>
    <phoneticPr fontId="4"/>
  </si>
  <si>
    <t>HHPSNC5</t>
    <phoneticPr fontId="4"/>
  </si>
  <si>
    <t>アルミ蝶番　ショートタイプ</t>
    <phoneticPr fontId="4"/>
  </si>
  <si>
    <t>PKWS2</t>
    <phoneticPr fontId="4"/>
  </si>
  <si>
    <t>スナップ錠　PKWS</t>
    <phoneticPr fontId="4"/>
  </si>
  <si>
    <t>六角穴付きﾎﾞﾙﾄ　 (M4×14)　2本</t>
    <rPh sb="20" eb="21">
      <t>ホン</t>
    </rPh>
    <phoneticPr fontId="4"/>
  </si>
  <si>
    <t>CBSST5-10</t>
    <phoneticPr fontId="4"/>
  </si>
  <si>
    <t>極低頭六角穴付ボルト-単品・</t>
    <phoneticPr fontId="4"/>
  </si>
  <si>
    <t>SCB4-10　　</t>
    <phoneticPr fontId="4"/>
  </si>
  <si>
    <t>六角穴付きﾎﾞﾙﾄ　 (M4×10)　2本</t>
    <rPh sb="20" eb="21">
      <t>ホン</t>
    </rPh>
    <phoneticPr fontId="4"/>
  </si>
  <si>
    <t>SFB3-8</t>
    <phoneticPr fontId="4"/>
  </si>
  <si>
    <t>六角穴付皿ボルト　－ステンレス</t>
    <phoneticPr fontId="9"/>
  </si>
  <si>
    <t>SCB3-8</t>
    <phoneticPr fontId="4"/>
  </si>
  <si>
    <t>六角穴付きﾎﾞﾙﾄ　 (M3×8)　4本</t>
    <rPh sb="19" eb="20">
      <t>ホン</t>
    </rPh>
    <phoneticPr fontId="4"/>
  </si>
  <si>
    <t>SCB4-8</t>
    <phoneticPr fontId="4"/>
  </si>
  <si>
    <t>六角穴付きﾎﾞﾙﾄ　 (M4×8)　1本</t>
    <rPh sb="19" eb="20">
      <t>ホン</t>
    </rPh>
    <phoneticPr fontId="4"/>
  </si>
  <si>
    <t>ALSBWF7-57.5　</t>
    <phoneticPr fontId="4"/>
  </si>
  <si>
    <t>六角支柱 4本</t>
    <rPh sb="0" eb="2">
      <t>ロッカク</t>
    </rPh>
    <rPh sb="2" eb="4">
      <t>シチュウ</t>
    </rPh>
    <rPh sb="6" eb="7">
      <t>ホン</t>
    </rPh>
    <phoneticPr fontId="4"/>
  </si>
  <si>
    <t>CHNS6</t>
    <phoneticPr fontId="4"/>
  </si>
  <si>
    <t>蝶ナット　1個</t>
    <rPh sb="6" eb="7">
      <t>コ</t>
    </rPh>
    <phoneticPr fontId="4"/>
  </si>
  <si>
    <t>HGBSR6-12-62-6</t>
    <phoneticPr fontId="4"/>
  </si>
  <si>
    <t>ヒンジボルト　1個</t>
    <rPh sb="8" eb="9">
      <t>コ</t>
    </rPh>
    <phoneticPr fontId="4"/>
  </si>
  <si>
    <t>ﾉｯｸﾋﾟﾝ　φ4mm-10mm　　1本</t>
    <rPh sb="19" eb="20">
      <t>ホン</t>
    </rPh>
    <phoneticPr fontId="4"/>
  </si>
  <si>
    <t>六角穴付きﾎﾞﾙﾄ　 (M3×12)　4本</t>
    <rPh sb="20" eb="21">
      <t>ホン</t>
    </rPh>
    <phoneticPr fontId="4"/>
  </si>
  <si>
    <t>六角穴付きﾎﾞﾙﾄ　 (M4×25)　2本</t>
    <rPh sb="20" eb="21">
      <t>ホン</t>
    </rPh>
    <phoneticPr fontId="4"/>
  </si>
  <si>
    <t>SCB4-18</t>
    <phoneticPr fontId="4"/>
  </si>
  <si>
    <t>六角穴付きﾎﾞﾙﾄ　 (M4×18)　4本</t>
    <rPh sb="20" eb="21">
      <t>ホン</t>
    </rPh>
    <phoneticPr fontId="4"/>
  </si>
  <si>
    <t>SCB5-22</t>
    <phoneticPr fontId="4"/>
  </si>
  <si>
    <t>六角穴付きﾎﾞﾙﾄ　 (M5×22)　2本</t>
    <rPh sb="20" eb="21">
      <t>ホン</t>
    </rPh>
    <phoneticPr fontId="4"/>
  </si>
  <si>
    <t>SHCDG5-20</t>
  </si>
  <si>
    <t>ヒンジピン　1個</t>
    <rPh sb="7" eb="8">
      <t>コ</t>
    </rPh>
    <phoneticPr fontId="4"/>
  </si>
  <si>
    <t>SHCDG6-20</t>
    <phoneticPr fontId="4"/>
  </si>
  <si>
    <t>ヒンジピン　１個</t>
    <rPh sb="7" eb="8">
      <t>コ</t>
    </rPh>
    <phoneticPr fontId="4"/>
  </si>
  <si>
    <t>DNDN6-50</t>
    <phoneticPr fontId="4"/>
  </si>
  <si>
    <t>ﾃﾞﾝﾃﾞﾝﾎﾞﾙﾄ(DNDN)</t>
    <phoneticPr fontId="4"/>
  </si>
  <si>
    <t>ｼﾞｭｼﾛｰﾚｯﾄﾂｷﾈｼﾞ-ﾀﾝﾋﾟﾝ ｺ</t>
    <phoneticPr fontId="4"/>
  </si>
  <si>
    <t>SHCCG6-12.0</t>
    <phoneticPr fontId="4"/>
  </si>
  <si>
    <t>ﾋﾝｼﾞﾋﾟﾝ SHCCG</t>
    <phoneticPr fontId="4"/>
  </si>
  <si>
    <t>六角穴付きﾎﾞﾙﾄ　 (M4×12)　3本+3本</t>
    <rPh sb="20" eb="21">
      <t>ホン</t>
    </rPh>
    <rPh sb="23" eb="24">
      <t>ホン</t>
    </rPh>
    <phoneticPr fontId="4"/>
  </si>
  <si>
    <t xml:space="preserve">ＡETGRS10-62-SC10 </t>
    <phoneticPr fontId="4"/>
  </si>
  <si>
    <t>円形支柱－片端おねじ片端めねじ　4本</t>
    <rPh sb="17" eb="18">
      <t>ホン</t>
    </rPh>
    <phoneticPr fontId="4"/>
  </si>
  <si>
    <t>SETB-0004-Y04とSETB-0004-Y01　固定用</t>
    <rPh sb="28" eb="30">
      <t>コテイ</t>
    </rPh>
    <rPh sb="30" eb="31">
      <t>ヨウ</t>
    </rPh>
    <phoneticPr fontId="4"/>
  </si>
  <si>
    <t xml:space="preserve">CBSST5-12 </t>
    <phoneticPr fontId="4"/>
  </si>
  <si>
    <t>円柱とSETB-0004-Y01　固定用</t>
    <rPh sb="0" eb="2">
      <t>エンチュウ</t>
    </rPh>
    <rPh sb="17" eb="19">
      <t>コテイ</t>
    </rPh>
    <rPh sb="19" eb="20">
      <t>ヨウ</t>
    </rPh>
    <phoneticPr fontId="4"/>
  </si>
  <si>
    <t>スライドガイド　　ＣＣＤ側</t>
    <rPh sb="12" eb="13">
      <t>ガワ</t>
    </rPh>
    <phoneticPr fontId="4"/>
  </si>
  <si>
    <t>パイプスペーサ　2個</t>
    <rPh sb="9" eb="10">
      <t>コ</t>
    </rPh>
    <phoneticPr fontId="4"/>
  </si>
  <si>
    <t>六角穴付きﾎﾞﾙﾄ　 (M3×8)　　10本</t>
    <rPh sb="21" eb="22">
      <t>ホン</t>
    </rPh>
    <phoneticPr fontId="4"/>
  </si>
  <si>
    <t>SSE2B10-175固定、CCDｶﾒﾗ固定、155180-Y004と155180-Y002LMﾌﾞﾛｯｸ固定゛</t>
    <rPh sb="11" eb="13">
      <t>コテイ</t>
    </rPh>
    <rPh sb="53" eb="55">
      <t>コテイ</t>
    </rPh>
    <phoneticPr fontId="4"/>
  </si>
  <si>
    <t>六角穴付きﾎﾞﾙﾄ　 (M3×10)　　2本</t>
    <rPh sb="21" eb="22">
      <t>ホン</t>
    </rPh>
    <phoneticPr fontId="4"/>
  </si>
  <si>
    <t>パイプスペーサ、</t>
    <phoneticPr fontId="4"/>
  </si>
  <si>
    <t>六角穴付きﾎﾞﾙﾄ　 (M5×12)　　2本</t>
    <rPh sb="21" eb="22">
      <t>ホン</t>
    </rPh>
    <phoneticPr fontId="4"/>
  </si>
  <si>
    <t>JPLRM4-P8-B7</t>
    <phoneticPr fontId="4"/>
  </si>
  <si>
    <t>マーカーピン　六角穴付タイプ</t>
    <phoneticPr fontId="4"/>
  </si>
  <si>
    <t>ﾛﾎﾞｯﾄ側ﾂｰﾙ治具位置決め用</t>
    <rPh sb="5" eb="6">
      <t>ガワ</t>
    </rPh>
    <rPh sb="9" eb="11">
      <t>ジグ</t>
    </rPh>
    <rPh sb="11" eb="13">
      <t>イチ</t>
    </rPh>
    <rPh sb="13" eb="14">
      <t>ギ</t>
    </rPh>
    <rPh sb="15" eb="16">
      <t>ヨウ</t>
    </rPh>
    <phoneticPr fontId="4"/>
  </si>
  <si>
    <t>六角穴付きﾎﾞﾙﾄ　 (M5×12)　　6本</t>
    <rPh sb="21" eb="22">
      <t>ホン</t>
    </rPh>
    <phoneticPr fontId="4"/>
  </si>
  <si>
    <t>NCLA4-8-11.8</t>
    <phoneticPr fontId="4"/>
  </si>
  <si>
    <t>金属カラー　　並級・精密級</t>
    <phoneticPr fontId="4"/>
  </si>
  <si>
    <t>六角穴付きﾎﾞﾙﾄ　 (M4×20)　3本</t>
    <rPh sb="20" eb="21">
      <t>ホン</t>
    </rPh>
    <phoneticPr fontId="4"/>
  </si>
  <si>
    <t>六角穴付きﾎﾞﾙﾄ　 (M3×6)　2本</t>
    <rPh sb="19" eb="20">
      <t>ホン</t>
    </rPh>
    <phoneticPr fontId="4"/>
  </si>
  <si>
    <t>MS3-25</t>
    <phoneticPr fontId="4"/>
  </si>
  <si>
    <t>ﾉｯｸﾋﾟﾝ　φ3mm-10mm　2本</t>
    <rPh sb="18" eb="19">
      <t>ホン</t>
    </rPh>
    <phoneticPr fontId="4"/>
  </si>
  <si>
    <t>六角穴付きﾎﾞﾙﾄ　 (M3×8)　2本</t>
    <rPh sb="19" eb="20">
      <t>ホン</t>
    </rPh>
    <phoneticPr fontId="4"/>
  </si>
  <si>
    <t>SCB4-40</t>
    <phoneticPr fontId="4"/>
  </si>
  <si>
    <t>六角穴付きﾎﾞﾙﾄ　 (M4×40)　2本</t>
    <rPh sb="20" eb="21">
      <t>ホン</t>
    </rPh>
    <phoneticPr fontId="4"/>
  </si>
  <si>
    <t>BSS73-40C</t>
    <phoneticPr fontId="4"/>
  </si>
  <si>
    <t>リニアボールXＹZ軸ステージ</t>
    <rPh sb="9" eb="10">
      <t>ジク</t>
    </rPh>
    <phoneticPr fontId="4"/>
  </si>
  <si>
    <t>ﾉｯｸﾋﾟﾝ　φ4mm-8mm　　2本</t>
    <rPh sb="18" eb="19">
      <t>ホン</t>
    </rPh>
    <phoneticPr fontId="4"/>
  </si>
  <si>
    <t>六角穴付きﾎﾞﾙﾄ　 (M3×12)　　4本</t>
    <rPh sb="21" eb="22">
      <t>ホン</t>
    </rPh>
    <phoneticPr fontId="4"/>
  </si>
  <si>
    <t>NPB10</t>
    <phoneticPr fontId="4"/>
  </si>
  <si>
    <t>WSSS10-4-1</t>
    <phoneticPr fontId="4"/>
  </si>
  <si>
    <t>ワッシャー</t>
    <phoneticPr fontId="4"/>
  </si>
  <si>
    <t>MNCNP4-M5</t>
    <phoneticPr fontId="4"/>
  </si>
  <si>
    <t>ミニチュアワンタッチ継手</t>
    <rPh sb="10" eb="11">
      <t>ツギ</t>
    </rPh>
    <rPh sb="11" eb="12">
      <t>テ</t>
    </rPh>
    <phoneticPr fontId="4"/>
  </si>
  <si>
    <t>AH-3-8-BK-10</t>
    <phoneticPr fontId="4"/>
  </si>
  <si>
    <t>汎用チューブ　軟質PVC黒</t>
    <rPh sb="0" eb="2">
      <t>ハンヨウ</t>
    </rPh>
    <rPh sb="7" eb="9">
      <t>ナンシツ</t>
    </rPh>
    <rPh sb="12" eb="13">
      <t>クロ</t>
    </rPh>
    <phoneticPr fontId="4"/>
  </si>
  <si>
    <t>ﾃﾞﾝｶｴﾚｸﾄﾛﾝ</t>
    <phoneticPr fontId="4"/>
  </si>
  <si>
    <t>THT-25.0B-10P</t>
    <phoneticPr fontId="4"/>
  </si>
  <si>
    <t>熱収縮チューブ（低温度収縮）</t>
    <phoneticPr fontId="4"/>
  </si>
  <si>
    <t>SCB2-4</t>
    <phoneticPr fontId="4"/>
  </si>
  <si>
    <t>ﾛｯｶｸｱﾅﾂｷﾎﾞﾙﾄ(SCB)　　4本</t>
    <rPh sb="20" eb="21">
      <t>ホン</t>
    </rPh>
    <phoneticPr fontId="4"/>
  </si>
  <si>
    <t>MVSHM-3N03000-48C-TMUMM</t>
    <phoneticPr fontId="9"/>
  </si>
  <si>
    <t>SETB0233-Y014-1 30ccｼﾘﾝｼﾞ撹拌機　ｶﾞｲﾄﾞﾕﾆｯﾄ3</t>
    <phoneticPr fontId="9"/>
  </si>
  <si>
    <t>AB2456FF4E</t>
    <phoneticPr fontId="9"/>
  </si>
  <si>
    <t>カメラﾕﾆｯﾄ</t>
    <phoneticPr fontId="4"/>
  </si>
  <si>
    <t>ｻﾝﾜｻﾌﾟﾗｲ</t>
    <phoneticPr fontId="4"/>
  </si>
  <si>
    <t>KB-HD154K</t>
    <phoneticPr fontId="4"/>
  </si>
  <si>
    <r>
      <t>極細ディスプレイケーブル（複合同軸） アナログRGB　　</t>
    </r>
    <r>
      <rPr>
        <b/>
        <sz val="11"/>
        <color rgb="FFFF0000"/>
        <rFont val="ＭＳ Ｐゴシック"/>
        <family val="3"/>
        <charset val="128"/>
      </rPr>
      <t>4m</t>
    </r>
    <phoneticPr fontId="4"/>
  </si>
  <si>
    <t>8～15型（4：3）視野角広い組込みモニタ（VGA、BNC、HDMI入力）</t>
    <phoneticPr fontId="4"/>
  </si>
  <si>
    <t>NEDUL-ST-KS-9-3</t>
    <phoneticPr fontId="4"/>
  </si>
  <si>
    <t>ﾜｰｸﾃｰﾌﾞﾙ冶具ﾍﾞｰｽ部分</t>
    <rPh sb="8" eb="10">
      <t>ジグ</t>
    </rPh>
    <rPh sb="14" eb="16">
      <t>ブブン</t>
    </rPh>
    <phoneticPr fontId="4"/>
  </si>
  <si>
    <t>AJPNGLB5-P7.99-B6.5-G6-ML8-RAC</t>
    <phoneticPr fontId="4"/>
  </si>
  <si>
    <t>位置決めピン 高硬度ステンレス R・テーパ・テーパR －全ねじ－</t>
    <phoneticPr fontId="4"/>
  </si>
  <si>
    <t>KQ2W06-01AS</t>
    <phoneticPr fontId="4"/>
  </si>
  <si>
    <t>ワンタッチ管継手 KQ2シリーズ ロングエルボユニオン KQ2W</t>
    <phoneticPr fontId="4"/>
  </si>
  <si>
    <t xml:space="preserve">SCB5-18   </t>
    <phoneticPr fontId="4"/>
  </si>
  <si>
    <t>IRV20A-LC08</t>
    <phoneticPr fontId="4"/>
  </si>
  <si>
    <t>真空レギュレーター</t>
    <rPh sb="0" eb="2">
      <t>シンクウ</t>
    </rPh>
    <phoneticPr fontId="4"/>
  </si>
  <si>
    <t>AB245A1BD2</t>
    <phoneticPr fontId="4"/>
  </si>
  <si>
    <t>19日目</t>
    <rPh sb="2" eb="3">
      <t>ヒ</t>
    </rPh>
    <rPh sb="3" eb="4">
      <t>メ</t>
    </rPh>
    <phoneticPr fontId="4"/>
  </si>
  <si>
    <t>ｺｶﾞﾈｲ</t>
    <phoneticPr fontId="4"/>
  </si>
  <si>
    <t>V200E1-2-L-SR DC24V</t>
    <phoneticPr fontId="4"/>
  </si>
  <si>
    <t>真空電磁弁</t>
    <rPh sb="0" eb="2">
      <t>シンクウ</t>
    </rPh>
    <rPh sb="2" eb="5">
      <t>デンジベン</t>
    </rPh>
    <phoneticPr fontId="4"/>
  </si>
  <si>
    <t>DSNYL6-8</t>
    <phoneticPr fontId="4"/>
  </si>
  <si>
    <t>分岐継手（4-1）</t>
    <rPh sb="0" eb="2">
      <t>ブンキ</t>
    </rPh>
    <rPh sb="2" eb="4">
      <t>ツギテ</t>
    </rPh>
    <phoneticPr fontId="4"/>
  </si>
  <si>
    <r>
      <t>USDY</t>
    </r>
    <r>
      <rPr>
        <b/>
        <sz val="11"/>
        <rFont val="ＭＳ Ｐゴシック"/>
        <family val="3"/>
        <charset val="128"/>
      </rPr>
      <t>8</t>
    </r>
    <phoneticPr fontId="4"/>
  </si>
  <si>
    <t>分岐継手（2-1）</t>
    <rPh sb="0" eb="2">
      <t>ブンキ</t>
    </rPh>
    <rPh sb="2" eb="4">
      <t>ツギテ</t>
    </rPh>
    <phoneticPr fontId="4"/>
  </si>
  <si>
    <t>VFR20-8-8</t>
    <phoneticPr fontId="4"/>
  </si>
  <si>
    <t>フィルターレギュレーター</t>
    <phoneticPr fontId="4"/>
  </si>
  <si>
    <t>フランジボタン　6本</t>
    <rPh sb="9" eb="10">
      <t>ホン</t>
    </rPh>
    <phoneticPr fontId="4"/>
  </si>
  <si>
    <t>ALSBG8-50-M4-N4</t>
    <phoneticPr fontId="4"/>
  </si>
  <si>
    <t>CROSUR12</t>
    <phoneticPr fontId="4"/>
  </si>
  <si>
    <t>コロコンローラ　ローラ幅９、１０ｍｍタイプ</t>
    <phoneticPr fontId="4"/>
  </si>
  <si>
    <t>SETGRS8-52-SC20</t>
    <phoneticPr fontId="4"/>
  </si>
  <si>
    <t>CBSST4-12</t>
    <phoneticPr fontId="4"/>
  </si>
  <si>
    <t>六角穴付きﾎﾞﾙﾄ　 (M4×12)　8本　　社内在庫使用</t>
    <rPh sb="20" eb="21">
      <t>ホン</t>
    </rPh>
    <phoneticPr fontId="4"/>
  </si>
  <si>
    <t>SCB8-20</t>
    <phoneticPr fontId="4"/>
  </si>
  <si>
    <t>六角穴付きﾎﾞﾙﾄ　 (M8×20)　4本　　社内在庫使用</t>
    <rPh sb="20" eb="21">
      <t>ホン</t>
    </rPh>
    <phoneticPr fontId="4"/>
  </si>
  <si>
    <t>低頭六角穴付ボルト　－ステンレス　8本</t>
    <phoneticPr fontId="4"/>
  </si>
  <si>
    <t>HFC5-2020-S</t>
    <phoneticPr fontId="4"/>
  </si>
  <si>
    <t>５シリーズ（溝幅６ｍｍ）　アルミフレーム用フレームキャップ</t>
    <phoneticPr fontId="4"/>
  </si>
  <si>
    <t>HFS5-2020-487</t>
    <phoneticPr fontId="4"/>
  </si>
  <si>
    <t>アルミフレーム　５シリーズ　正方形　２０×２０ｍｍ　１列溝　４面溝</t>
    <phoneticPr fontId="4"/>
  </si>
  <si>
    <t>六角穴付きﾎﾞﾙﾄ　 (M5×10)　6本　　社内在庫使用</t>
    <rPh sb="20" eb="21">
      <t>ホン</t>
    </rPh>
    <phoneticPr fontId="4"/>
  </si>
  <si>
    <t>SHNTP5-5</t>
    <phoneticPr fontId="4"/>
  </si>
  <si>
    <t>５シリーズ（溝幅６ｍｍ）用　アルミフレーム用後入れバネナット</t>
    <phoneticPr fontId="4"/>
  </si>
  <si>
    <t>ノックピン　4本</t>
    <phoneticPr fontId="4"/>
  </si>
  <si>
    <t>SCB3-15</t>
    <phoneticPr fontId="4"/>
  </si>
  <si>
    <t>六角穴付きﾎﾞﾙﾄ　 (M3×15)　2本　　社内在庫使用</t>
    <rPh sb="20" eb="21">
      <t>ホン</t>
    </rPh>
    <phoneticPr fontId="4"/>
  </si>
  <si>
    <t>CBSST4-10</t>
  </si>
  <si>
    <t>SETGRS8-101.5-SC15</t>
  </si>
  <si>
    <t>AFPBHA5-P7.99-L5-B6.5</t>
    <phoneticPr fontId="4"/>
  </si>
  <si>
    <t>位置決めピン　大頭テーパタイプ　－圧入－</t>
    <phoneticPr fontId="4"/>
  </si>
  <si>
    <t>オリエンタルモータ</t>
    <phoneticPr fontId="9"/>
  </si>
  <si>
    <t>meviy</t>
  </si>
  <si>
    <t>MVBLK-AMW-4C9-JH1YZ</t>
  </si>
  <si>
    <t>SETB0233-X12　リニアｶﾞｲﾄﾞﾍﾞｰｽ</t>
  </si>
  <si>
    <t xml:space="preserve">
AB2499381G</t>
  </si>
  <si>
    <t xml:space="preserve">MS3-10 </t>
  </si>
  <si>
    <t>ノックピン 5+2</t>
  </si>
  <si>
    <t xml:space="preserve">SCB4-8 </t>
  </si>
  <si>
    <t>六角穴付ボルト</t>
  </si>
  <si>
    <t>SSEBWNZ16G-630</t>
  </si>
  <si>
    <t>ﾐﾆﾁｭｱｽﾗｲﾄﾞｶﾞｲﾄﾞ</t>
  </si>
  <si>
    <t>SCB4-12</t>
  </si>
  <si>
    <t>XJPNGLB4-P5.98-B6.5-G4-ML5-RAC</t>
  </si>
  <si>
    <t>ｲﾁｷﾞﾒﾋﾟﾝ XJPNGLB</t>
  </si>
  <si>
    <t>12日目</t>
    <rPh sb="2" eb="3">
      <t>ヒ</t>
    </rPh>
    <rPh sb="3" eb="4">
      <t>メ</t>
    </rPh>
    <phoneticPr fontId="4"/>
  </si>
  <si>
    <t>MVBLK-AMW-4C9-B5L9X</t>
  </si>
  <si>
    <t>SETB0233-X13　リニアｶﾞｲﾄﾞﾌﾞﾛｯｸ固定変換</t>
  </si>
  <si>
    <t>CBSST4-8</t>
  </si>
  <si>
    <t>ﾃｲﾄｳﾛｯｶｸｱﾅﾂｷﾎﾞﾙﾄ</t>
  </si>
  <si>
    <t>SCB4-14</t>
  </si>
  <si>
    <t>六角穴付ボルト ﾛｯｶｸｱﾅﾂｷﾎﾞﾙﾄ(SCB)</t>
  </si>
  <si>
    <t>PACK10-CIMRS4-9-0.1</t>
  </si>
  <si>
    <t>シムリング【10個入り】</t>
  </si>
  <si>
    <t>PACK10-CIMRS4-9-0.05</t>
  </si>
  <si>
    <t>浸け置きﾕﾆｯﾄ　</t>
    <rPh sb="0" eb="1">
      <t>ツ</t>
    </rPh>
    <rPh sb="2" eb="3">
      <t>オ</t>
    </rPh>
    <phoneticPr fontId="4"/>
  </si>
  <si>
    <t>MS2-8</t>
    <phoneticPr fontId="4"/>
  </si>
  <si>
    <t>ﾉｯｸﾋﾟﾝ　φ2mm-8mm　4本</t>
    <rPh sb="17" eb="18">
      <t>ホン</t>
    </rPh>
    <phoneticPr fontId="4"/>
  </si>
  <si>
    <t>ｹｰﾌﾞﾙﾍﾞｱ関連</t>
    <rPh sb="8" eb="10">
      <t>カンレン</t>
    </rPh>
    <phoneticPr fontId="4"/>
  </si>
  <si>
    <t>CSHELH-SUS-M4-6</t>
    <phoneticPr fontId="4"/>
  </si>
  <si>
    <t>極薄NSローヘッド ステンレス 表面処理なし</t>
    <phoneticPr fontId="4"/>
  </si>
  <si>
    <t>CSHELH-SUS-M4-10</t>
    <phoneticPr fontId="4"/>
  </si>
  <si>
    <t xml:space="preserve">FWZAA-D20-V8-P4.5-H4.5-T7 </t>
    <phoneticPr fontId="4"/>
  </si>
  <si>
    <t>金属ワッシャ　－ザグリ穴タイプ－</t>
    <phoneticPr fontId="4"/>
  </si>
  <si>
    <t>SBCB4-20</t>
    <phoneticPr fontId="4"/>
  </si>
  <si>
    <t>六角穴付きﾎﾞﾀﾝﾎﾞﾙﾄ　 (M4×20)</t>
    <phoneticPr fontId="4"/>
  </si>
  <si>
    <t>六角穴付きﾎﾞﾙﾄ　 (M4×5)　３本</t>
    <rPh sb="19" eb="20">
      <t>ホン</t>
    </rPh>
    <phoneticPr fontId="4"/>
  </si>
  <si>
    <t>六角穴付皿ボルト　M5×8mm</t>
    <phoneticPr fontId="4"/>
  </si>
  <si>
    <t>SETB-0023-Z24-1とSETB-0031-Z01 　ロボット固定</t>
    <rPh sb="35" eb="37">
      <t>コテイ</t>
    </rPh>
    <phoneticPr fontId="4"/>
  </si>
  <si>
    <t>M5ﾅｯﾄ</t>
    <phoneticPr fontId="4"/>
  </si>
  <si>
    <t xml:space="preserve">SZ16F-3-075-28 </t>
    <phoneticPr fontId="4"/>
  </si>
  <si>
    <t>ケーブルキャリア　スリットタイプ</t>
    <phoneticPr fontId="4"/>
  </si>
  <si>
    <t>MVSHM-3N03058-48C-BEDDL</t>
    <phoneticPr fontId="4"/>
  </si>
  <si>
    <r>
      <t>SETB-</t>
    </r>
    <r>
      <rPr>
        <b/>
        <sz val="11"/>
        <color rgb="FFFF0000"/>
        <rFont val="游ゴシック"/>
        <family val="3"/>
        <charset val="128"/>
        <scheme val="minor"/>
      </rPr>
      <t>0233</t>
    </r>
    <r>
      <rPr>
        <sz val="11"/>
        <rFont val="游ゴシック"/>
        <family val="3"/>
        <charset val="128"/>
        <scheme val="minor"/>
      </rPr>
      <t>-</t>
    </r>
    <r>
      <rPr>
        <b/>
        <sz val="11"/>
        <rFont val="游ゴシック"/>
        <family val="3"/>
        <charset val="128"/>
        <scheme val="minor"/>
      </rPr>
      <t>Z25</t>
    </r>
    <r>
      <rPr>
        <sz val="11"/>
        <rFont val="游ゴシック"/>
        <family val="3"/>
        <charset val="128"/>
        <scheme val="minor"/>
      </rPr>
      <t>　ケーブルベア下板左側</t>
    </r>
    <rPh sb="22" eb="23">
      <t>ヒダリ</t>
    </rPh>
    <rPh sb="23" eb="24">
      <t>ガワ</t>
    </rPh>
    <phoneticPr fontId="4"/>
  </si>
  <si>
    <t>AB245673B6</t>
    <phoneticPr fontId="4"/>
  </si>
  <si>
    <t>MVSHM-3N03058-48C-WC9WZ</t>
    <phoneticPr fontId="4"/>
  </si>
  <si>
    <r>
      <t>SETB-</t>
    </r>
    <r>
      <rPr>
        <b/>
        <sz val="11"/>
        <color rgb="FFFF0000"/>
        <rFont val="游ゴシック"/>
        <family val="3"/>
        <charset val="128"/>
        <scheme val="minor"/>
      </rPr>
      <t>0233</t>
    </r>
    <r>
      <rPr>
        <sz val="11"/>
        <rFont val="游ゴシック"/>
        <family val="3"/>
        <charset val="128"/>
        <scheme val="minor"/>
      </rPr>
      <t>-</t>
    </r>
    <r>
      <rPr>
        <b/>
        <sz val="11"/>
        <rFont val="游ゴシック"/>
        <family val="3"/>
        <charset val="128"/>
        <scheme val="minor"/>
      </rPr>
      <t>Z26</t>
    </r>
    <r>
      <rPr>
        <sz val="11"/>
        <rFont val="游ゴシック"/>
        <family val="3"/>
        <charset val="128"/>
        <scheme val="minor"/>
      </rPr>
      <t>　ケーブルベア下板右側</t>
    </r>
    <rPh sb="22" eb="23">
      <t>ミギ</t>
    </rPh>
    <phoneticPr fontId="4"/>
  </si>
  <si>
    <t>ｼﾘﾝｼﾞレギュレーター</t>
    <phoneticPr fontId="4"/>
  </si>
  <si>
    <t>BVHV6-1-3-A</t>
    <phoneticPr fontId="4"/>
  </si>
  <si>
    <t>エアタック</t>
    <phoneticPr fontId="4"/>
  </si>
  <si>
    <t>PC401</t>
    <phoneticPr fontId="4"/>
  </si>
  <si>
    <t>補助機器 ワンタッチ継手 PC／POCシリーズ</t>
    <phoneticPr fontId="4"/>
  </si>
  <si>
    <t>UJDST4-W</t>
    <phoneticPr fontId="4"/>
  </si>
  <si>
    <t>ﾜﾝﾀｯﾁ継手異径ﾕﾆｵﾝｽﾄﾚｰﾄ</t>
    <rPh sb="5" eb="7">
      <t>ツギテ</t>
    </rPh>
    <rPh sb="7" eb="8">
      <t>イ</t>
    </rPh>
    <rPh sb="8" eb="9">
      <t>ケイ</t>
    </rPh>
    <phoneticPr fontId="4"/>
  </si>
  <si>
    <t xml:space="preserve">USYL6 </t>
    <phoneticPr fontId="4"/>
  </si>
  <si>
    <t>ワンタッチ継手　Ｙタイプ</t>
    <phoneticPr fontId="4"/>
  </si>
  <si>
    <t>ワンタッチ継手　ブラインドプラグ</t>
  </si>
  <si>
    <t>六角穴付きﾎﾞﾙﾄ　M4×6mm　　　　2本</t>
    <rPh sb="21" eb="22">
      <t>ホン</t>
    </rPh>
    <phoneticPr fontId="4"/>
  </si>
  <si>
    <t>ecoペンドライバーｺﾝﾄﾛｰﾗ取付板金</t>
    <phoneticPr fontId="4"/>
  </si>
  <si>
    <t>NEDJL-PS-SB-25-2.5</t>
    <phoneticPr fontId="4"/>
  </si>
  <si>
    <t>Dsubコネクタハーネス</t>
    <phoneticPr fontId="4"/>
  </si>
  <si>
    <t>コムローラ⇔I/O-1接続ケーブル</t>
    <rPh sb="11" eb="13">
      <t>セツゾク</t>
    </rPh>
    <phoneticPr fontId="4"/>
  </si>
  <si>
    <t>ULJP-C-ULJPSS-2</t>
    <phoneticPr fontId="4"/>
  </si>
  <si>
    <t>ACコード（15A 2m）</t>
    <phoneticPr fontId="4"/>
  </si>
  <si>
    <t>コムローラ用ACコード</t>
    <rPh sb="5" eb="6">
      <t>ヨウ</t>
    </rPh>
    <phoneticPr fontId="4"/>
  </si>
  <si>
    <t>DGC-25SS-M</t>
    <phoneticPr fontId="9"/>
  </si>
  <si>
    <t>Dsubコネクタ ジェンダーチェンジャ</t>
    <phoneticPr fontId="9"/>
  </si>
  <si>
    <t>AB24595EA6</t>
    <phoneticPr fontId="9"/>
  </si>
  <si>
    <t>3VC-3</t>
    <phoneticPr fontId="4"/>
  </si>
  <si>
    <t>ACコード 固定長（PSE） 片側切り落としタイププラグ</t>
    <phoneticPr fontId="4"/>
  </si>
  <si>
    <t>BDR-342</t>
    <phoneticPr fontId="9"/>
  </si>
  <si>
    <t>カッチンダクト配線引き回し用</t>
    <rPh sb="7" eb="9">
      <t>ハイセン</t>
    </rPh>
    <rPh sb="9" eb="10">
      <t>ヒ</t>
    </rPh>
    <rPh sb="11" eb="12">
      <t>マワ</t>
    </rPh>
    <rPh sb="13" eb="14">
      <t>ヨウ</t>
    </rPh>
    <phoneticPr fontId="9"/>
  </si>
  <si>
    <t>鍋屋ﾊﾞｲﾃｯｸ</t>
    <rPh sb="0" eb="1">
      <t>ナベ</t>
    </rPh>
    <rPh sb="1" eb="2">
      <t>ヤ</t>
    </rPh>
    <phoneticPr fontId="4"/>
  </si>
  <si>
    <t>SFBS-M4X6-VA</t>
    <phoneticPr fontId="4"/>
  </si>
  <si>
    <t>六角穴付ボタンボルト　フランジ付タイプ</t>
    <phoneticPr fontId="4"/>
  </si>
  <si>
    <t>カッチンダクト固定用</t>
    <rPh sb="7" eb="9">
      <t>コテイ</t>
    </rPh>
    <rPh sb="9" eb="10">
      <t>ヨウ</t>
    </rPh>
    <phoneticPr fontId="9"/>
  </si>
  <si>
    <t>SHNTP6-4</t>
    <phoneticPr fontId="4"/>
  </si>
  <si>
    <t>SS300UCRSB-21-3-20</t>
    <phoneticPr fontId="4"/>
  </si>
  <si>
    <t>SS300UCR UL/CE対応（シールド有(３芯）</t>
    <rPh sb="24" eb="25">
      <t>シン</t>
    </rPh>
    <phoneticPr fontId="4"/>
  </si>
  <si>
    <t>配電ＢＯＸ　　https://www.monotaro.com/p/5017/7452/?t.mpn=dr30d0l-h9w</t>
    <rPh sb="0" eb="2">
      <t>ハイデン</t>
    </rPh>
    <phoneticPr fontId="4"/>
  </si>
  <si>
    <t>SS300R-22-8-4</t>
    <phoneticPr fontId="9"/>
  </si>
  <si>
    <t>SS300R　UL規格　小径 8本　TYPE　　eco-CONTROL
EC200 2.0とﾛﾎﾞｯﾄ接続用</t>
    <phoneticPr fontId="9"/>
  </si>
  <si>
    <t>CP30FM-2P007</t>
    <phoneticPr fontId="9"/>
  </si>
  <si>
    <t>ｻｰｷｯﾄﾌﾟﾛﾃｸﾀ</t>
    <phoneticPr fontId="9"/>
  </si>
  <si>
    <t>AB245GC3AA</t>
    <phoneticPr fontId="9"/>
  </si>
  <si>
    <t>HFPSLW6H-5-553-503-266-481-D7</t>
    <phoneticPr fontId="4"/>
  </si>
  <si>
    <t>カバーパネル　－複合板－　ｱﾙﾐ 天井　4枚</t>
    <rPh sb="17" eb="19">
      <t>テンジョウ</t>
    </rPh>
    <rPh sb="21" eb="22">
      <t>マイ</t>
    </rPh>
    <phoneticPr fontId="4"/>
  </si>
  <si>
    <t>AETRS8-15-SC5</t>
    <phoneticPr fontId="4"/>
  </si>
  <si>
    <t>円形支柱－両端めねじ</t>
    <phoneticPr fontId="4"/>
  </si>
  <si>
    <t xml:space="preserve">SBCB4-8  </t>
    <phoneticPr fontId="4"/>
  </si>
  <si>
    <t>六角穴付ボタンボルト</t>
    <phoneticPr fontId="4"/>
  </si>
  <si>
    <t>MJELLS6-M5-W</t>
    <phoneticPr fontId="4"/>
  </si>
  <si>
    <t>ワンタッチ継手　メイルエルボ</t>
    <phoneticPr fontId="4"/>
  </si>
  <si>
    <t>AR22G1L-10E3G　 緑色</t>
    <phoneticPr fontId="4"/>
  </si>
  <si>
    <t>Φ22 コマンドスイッチ AR22形（照光/非照光押しボタンスイッチ）</t>
    <phoneticPr fontId="4"/>
  </si>
  <si>
    <t>AR22G1L-10E3W　 乳白色</t>
    <phoneticPr fontId="4"/>
  </si>
  <si>
    <t>AR22V2R-11R　　非常停止　　</t>
    <phoneticPr fontId="4"/>
  </si>
  <si>
    <t>Φ22 非常停止用押しボタンスイッチ AR22形</t>
    <phoneticPr fontId="4"/>
  </si>
  <si>
    <t>A22Z-EG3</t>
    <phoneticPr fontId="4"/>
  </si>
  <si>
    <t>コントロールユニットSEMI緊急遮断用 スイッチガード</t>
    <phoneticPr fontId="4"/>
  </si>
  <si>
    <t>HFS6-3030-505</t>
    <phoneticPr fontId="4"/>
  </si>
  <si>
    <t>アルミフレーム　６シリーズ　正方形　３０×３０ｍｍ　１列溝　５面溝</t>
  </si>
  <si>
    <t>HFS6-3030-1040-Z6-XA100-XB310-XC520-XD730-XE940</t>
    <phoneticPr fontId="4"/>
  </si>
  <si>
    <t>アルミフレーム　６シリーズ　正方形　３０×３０ｍｍ　１列溝　６面溝</t>
  </si>
  <si>
    <t>HFS6-3030-1040</t>
    <phoneticPr fontId="4"/>
  </si>
  <si>
    <t>アルミフレーム　６シリーズ　正方形　３０×３０ｍｍ　１列溝　７面溝</t>
  </si>
  <si>
    <t>HFS6-3030-1140-X8-AV305-LDH-RDH</t>
    <phoneticPr fontId="4"/>
  </si>
  <si>
    <t>アルミフレーム　６シリーズ　正方形　３０×３０ｍｍ　１列溝　８面溝</t>
  </si>
  <si>
    <t>HFS6-3030-1140</t>
    <phoneticPr fontId="4"/>
  </si>
  <si>
    <t>アルミフレーム　６シリーズ　正方形　３０×３０ｍｍ　１列溝　９面溝</t>
  </si>
  <si>
    <t>HFS6-3030-1224-LDH-RDH</t>
    <phoneticPr fontId="4"/>
  </si>
  <si>
    <t>アルミフレーム　６シリーズ　正方形　３０×３０ｍｍ　１列溝　１０面溝</t>
  </si>
  <si>
    <t>HFS6-3030-1224</t>
    <phoneticPr fontId="4"/>
  </si>
  <si>
    <t>アルミフレーム　６シリーズ　正方形　３０×３０ｍｍ　１列溝　１１面溝</t>
  </si>
  <si>
    <t>HFS6-3030-1284-LCV-RCV</t>
    <phoneticPr fontId="4"/>
  </si>
  <si>
    <t>アルミフレーム　６シリーズ　正方形　３０×３０ｍｍ　１列溝　１２面溝</t>
  </si>
  <si>
    <t>HFS6-3030-1284</t>
    <phoneticPr fontId="4"/>
  </si>
  <si>
    <t>SHBLBSL6</t>
    <phoneticPr fontId="4"/>
  </si>
  <si>
    <t>AYFME20-12　</t>
    <phoneticPr fontId="4"/>
  </si>
  <si>
    <t>金属ワッシャ付クッション－ウレタン</t>
    <phoneticPr fontId="4"/>
  </si>
  <si>
    <t>HFAFSH6　</t>
    <phoneticPr fontId="4"/>
  </si>
  <si>
    <t>折戸用スライダー</t>
    <phoneticPr fontId="4"/>
  </si>
  <si>
    <t>HFCB6-3030-S</t>
    <phoneticPr fontId="4"/>
  </si>
  <si>
    <t>折り戸ﾌﾚｰﾑｷｬｯﾌﾟ</t>
    <phoneticPr fontId="4"/>
  </si>
  <si>
    <t>HFS6-3030-379-X8-AH12-BH367</t>
    <phoneticPr fontId="4"/>
  </si>
  <si>
    <t>HFS6-3030-415-X8-AH12-BH403</t>
    <phoneticPr fontId="4"/>
  </si>
  <si>
    <t>HFS6-3030-1150-TPW</t>
    <phoneticPr fontId="4"/>
  </si>
  <si>
    <t>折り戸取っ手</t>
    <phoneticPr fontId="4"/>
  </si>
  <si>
    <t xml:space="preserve">HHPFRN6-SST </t>
    <phoneticPr fontId="4"/>
  </si>
  <si>
    <t>折り戸 ハタ蝶番 右勝手　固定側</t>
    <phoneticPr fontId="4"/>
  </si>
  <si>
    <t>HHPSN6-SST</t>
    <phoneticPr fontId="4"/>
  </si>
  <si>
    <t>中間蝶番</t>
    <phoneticPr fontId="4"/>
  </si>
  <si>
    <t>SCB5-8</t>
    <phoneticPr fontId="4"/>
  </si>
  <si>
    <t>六角穴付きﾎﾞﾙﾄ　 (M5×8)　2本</t>
    <phoneticPr fontId="4"/>
  </si>
  <si>
    <t>SHCJ6　</t>
    <phoneticPr fontId="4"/>
  </si>
  <si>
    <t>ブラインドジョイント部品　スクリュージョイント</t>
    <phoneticPr fontId="4"/>
  </si>
  <si>
    <t>SHNTP6-5　</t>
    <phoneticPr fontId="4"/>
  </si>
  <si>
    <r>
      <t>HMEN6-6-SEP　</t>
    </r>
    <r>
      <rPr>
        <sz val="11"/>
        <color rgb="FFFF0000"/>
        <rFont val="游ゴシック"/>
        <family val="3"/>
        <charset val="128"/>
        <scheme val="minor"/>
      </rPr>
      <t>次回は発注しない</t>
    </r>
    <rPh sb="12" eb="14">
      <t>ジカイ</t>
    </rPh>
    <rPh sb="15" eb="17">
      <t>ハッチュウ</t>
    </rPh>
    <phoneticPr fontId="4"/>
  </si>
  <si>
    <t>ﾌﾚｰﾑ取付用ﾏｸﾞﾈｯﾄキャッチャ</t>
    <phoneticPr fontId="4"/>
  </si>
  <si>
    <t>フレーム取付用リミットスイッチ付マグネットキャッチセット</t>
    <phoneticPr fontId="9"/>
  </si>
  <si>
    <t>AB2458F5C1</t>
    <phoneticPr fontId="9"/>
  </si>
  <si>
    <t xml:space="preserve">HMENF6-6 </t>
    <phoneticPr fontId="4"/>
  </si>
  <si>
    <t>折戸用マグネットキャッチ</t>
    <phoneticPr fontId="4"/>
  </si>
  <si>
    <t>HFS6-3030-1160</t>
    <phoneticPr fontId="4"/>
  </si>
  <si>
    <t>ハタ蝶番 右勝手</t>
    <phoneticPr fontId="4"/>
  </si>
  <si>
    <t>HMER6-6-SEP　　</t>
    <phoneticPr fontId="4"/>
  </si>
  <si>
    <t>センサー付きマグネットキャッチャ</t>
    <phoneticPr fontId="4"/>
  </si>
  <si>
    <t>HMEN6-6</t>
    <phoneticPr fontId="4"/>
  </si>
  <si>
    <t>マグネットキャッチ</t>
    <phoneticPr fontId="4"/>
  </si>
  <si>
    <t>LED照明</t>
    <rPh sb="0" eb="5">
      <t>リイシショウメイ</t>
    </rPh>
    <phoneticPr fontId="4"/>
  </si>
  <si>
    <t>フレームキャップ　</t>
    <phoneticPr fontId="4"/>
  </si>
  <si>
    <t>HFS6-3030-100</t>
    <phoneticPr fontId="4"/>
  </si>
  <si>
    <t>HFS6-3030-165</t>
    <phoneticPr fontId="4"/>
  </si>
  <si>
    <t>HFS6-3030-265</t>
    <phoneticPr fontId="4"/>
  </si>
  <si>
    <t>HFS6-3030-680</t>
    <phoneticPr fontId="4"/>
  </si>
  <si>
    <t>HNTP6-4　</t>
    <phoneticPr fontId="4"/>
  </si>
  <si>
    <t xml:space="preserve">LEAB1 </t>
    <phoneticPr fontId="4"/>
  </si>
  <si>
    <t>角度調整ブラケット</t>
    <phoneticPr fontId="4"/>
  </si>
  <si>
    <t>LEDSC665-W</t>
    <phoneticPr fontId="4"/>
  </si>
  <si>
    <t>ＬＥＤバー照明　調光機能付き</t>
    <phoneticPr fontId="4"/>
  </si>
  <si>
    <t>SCB6-35</t>
    <phoneticPr fontId="4"/>
  </si>
  <si>
    <t>六角穴付ボルト－ステンレス－</t>
    <phoneticPr fontId="4"/>
  </si>
  <si>
    <t>SCB6-15</t>
    <phoneticPr fontId="4"/>
  </si>
  <si>
    <t>六角穴付ボルト－ステンレス　 (M6×15)　　2本使用</t>
    <rPh sb="25" eb="26">
      <t>ホン</t>
    </rPh>
    <rPh sb="26" eb="28">
      <t>シヨウ</t>
    </rPh>
    <phoneticPr fontId="4"/>
  </si>
  <si>
    <t>六角穴付ボルト－ステンレス　 (M6×20) 6本</t>
    <rPh sb="24" eb="25">
      <t>ホン</t>
    </rPh>
    <phoneticPr fontId="4"/>
  </si>
  <si>
    <t>後入れﾅｯﾄ</t>
    <rPh sb="0" eb="1">
      <t>アト</t>
    </rPh>
    <rPh sb="1" eb="2">
      <t>イ</t>
    </rPh>
    <phoneticPr fontId="4"/>
  </si>
  <si>
    <t>HBLTD6-C-SSP</t>
    <phoneticPr fontId="4"/>
  </si>
  <si>
    <t>HFSG6-6060-448</t>
    <phoneticPr fontId="4"/>
  </si>
  <si>
    <t>アルミフレーム　６シリーズ　正方形　６０×６０ｍｍ　２列溝　４面溝</t>
    <phoneticPr fontId="4"/>
  </si>
  <si>
    <t>HFSG6-6060-450</t>
    <phoneticPr fontId="4"/>
  </si>
  <si>
    <t>HFSG6-6060-508</t>
    <phoneticPr fontId="4"/>
  </si>
  <si>
    <t>HFSG6-6060-980</t>
    <phoneticPr fontId="4"/>
  </si>
  <si>
    <t>HFSG6-6060-1080</t>
    <phoneticPr fontId="4"/>
  </si>
  <si>
    <t>HFSG6-6060-1200</t>
    <phoneticPr fontId="4"/>
  </si>
  <si>
    <t>SCB6-30</t>
    <phoneticPr fontId="4"/>
  </si>
  <si>
    <t>六角穴付ボルト－ステンレス　 (M6×30)　　10本使用</t>
    <rPh sb="26" eb="27">
      <t>ホン</t>
    </rPh>
    <rPh sb="27" eb="29">
      <t>シヨウ</t>
    </rPh>
    <phoneticPr fontId="4"/>
  </si>
  <si>
    <t>SBCB6-10</t>
    <phoneticPr fontId="4"/>
  </si>
  <si>
    <t>六角穴付ボタンボルト　－ステンレス・単品販売</t>
    <phoneticPr fontId="4"/>
  </si>
  <si>
    <t>SI2520-315</t>
    <phoneticPr fontId="4"/>
  </si>
  <si>
    <t>配線孔キャップ SALSA</t>
    <phoneticPr fontId="4"/>
  </si>
  <si>
    <t>BCBFS8-20</t>
    <phoneticPr fontId="4"/>
  </si>
  <si>
    <t>ﾎﾞﾀﾝﾌﾗﾝｼﾞﾎﾞﾙﾄ (BCBFS)
日　3本×2</t>
    <rPh sb="25" eb="26">
      <t>ホン</t>
    </rPh>
    <phoneticPr fontId="4"/>
  </si>
  <si>
    <t>HFS6-3090-433-TPW</t>
    <phoneticPr fontId="4"/>
  </si>
  <si>
    <t>BCBFS8-15</t>
    <phoneticPr fontId="4"/>
  </si>
  <si>
    <t>ﾎﾞﾀﾝﾌﾗﾝｼﾞﾎﾞﾙﾄ (BCB</t>
    <phoneticPr fontId="4"/>
  </si>
  <si>
    <t>六角穴付ボルト　2本</t>
    <phoneticPr fontId="4"/>
  </si>
  <si>
    <t>SHNTP6-5</t>
    <phoneticPr fontId="4"/>
  </si>
  <si>
    <t>ｱﾙﾐﾌﾚｰﾑﾖｳﾊﾞﾈﾅｯﾄ</t>
    <phoneticPr fontId="4"/>
  </si>
  <si>
    <t>SPWF4</t>
    <phoneticPr fontId="4"/>
  </si>
  <si>
    <t>SAAF-1R-F-SEP6</t>
    <phoneticPr fontId="4"/>
  </si>
  <si>
    <t>組立配線済み スイッチボックス アルミフレーム用</t>
    <phoneticPr fontId="4"/>
  </si>
  <si>
    <t>外部スイッチBOX　1個ｽｲｯﾁﾀｲﾌﾟ</t>
    <rPh sb="0" eb="2">
      <t>ガイブ</t>
    </rPh>
    <rPh sb="11" eb="12">
      <t>コ</t>
    </rPh>
    <phoneticPr fontId="4"/>
  </si>
  <si>
    <t>アルバック機工</t>
    <rPh sb="5" eb="7">
      <t>キコウ</t>
    </rPh>
    <phoneticPr fontId="4"/>
  </si>
  <si>
    <t>DA-20D</t>
    <phoneticPr fontId="4"/>
  </si>
  <si>
    <t xml:space="preserve">ダイアフラム型ドライ真空ポンプ </t>
  </si>
  <si>
    <t>MVSHM-3N02002-49B-RM2U5</t>
    <phoneticPr fontId="4"/>
  </si>
  <si>
    <t>SETB0233-Z30 真空ポンプ回路ﾌﾞﾗｹｯﾄ</t>
    <phoneticPr fontId="4"/>
  </si>
  <si>
    <t>AB246866F8</t>
    <phoneticPr fontId="4"/>
  </si>
  <si>
    <t>SLSBG8-20.5-M4-N3</t>
    <phoneticPr fontId="4"/>
  </si>
  <si>
    <t>ｽﾃﾝﾚｽｼﾁｭｳ SLSBG</t>
    <phoneticPr fontId="4"/>
  </si>
  <si>
    <t>SLSBG8-38-M4-N3</t>
    <phoneticPr fontId="4"/>
  </si>
  <si>
    <t>NCLA5-10-10.8</t>
    <phoneticPr fontId="4"/>
  </si>
  <si>
    <t>ｷﾝｿﾞｸｶﾗｰ NCLA</t>
    <phoneticPr fontId="4"/>
  </si>
  <si>
    <t xml:space="preserve">SCB5-10 </t>
    <phoneticPr fontId="4"/>
  </si>
  <si>
    <t>SCB5-15</t>
    <phoneticPr fontId="4"/>
  </si>
  <si>
    <t>MVSHM-EN02350-49B-WLCMP</t>
  </si>
  <si>
    <t>SETB0233-Z31 真空ﾚｷﾞｭﾚｰﾀﾌﾞﾗｹｯﾄ</t>
    <phoneticPr fontId="4"/>
  </si>
  <si>
    <t xml:space="preserve">SCB5-6 </t>
    <phoneticPr fontId="4"/>
  </si>
  <si>
    <t xml:space="preserve">SCB3-20 </t>
    <phoneticPr fontId="4"/>
  </si>
  <si>
    <t>MVSHM-3N02052-49B-C3CRY</t>
    <phoneticPr fontId="4"/>
  </si>
  <si>
    <t>SETB0233-Z32 真空電磁弁ﾌﾞﾗｹｯﾄ</t>
    <phoneticPr fontId="4"/>
  </si>
  <si>
    <t xml:space="preserve">SCB4-6 </t>
    <phoneticPr fontId="4"/>
  </si>
  <si>
    <t>CSH-SUS-M4-36</t>
    <phoneticPr fontId="4"/>
  </si>
  <si>
    <t xml:space="preserve">ﾛｯｶｸｱﾅﾂｷﾎﾞﾙﾄ(ｾﾞﾝﾈｼﾞ </t>
    <phoneticPr fontId="4"/>
  </si>
  <si>
    <t>銘板、追加分</t>
    <rPh sb="0" eb="2">
      <t>メイバン</t>
    </rPh>
    <rPh sb="3" eb="5">
      <t>ツイカ</t>
    </rPh>
    <rPh sb="5" eb="6">
      <t>ブン</t>
    </rPh>
    <phoneticPr fontId="4"/>
  </si>
  <si>
    <t>5日目</t>
    <rPh sb="1" eb="2">
      <t>ヒ</t>
    </rPh>
    <rPh sb="2" eb="3">
      <t>メ</t>
    </rPh>
    <phoneticPr fontId="9"/>
  </si>
  <si>
    <t>TZW5-38-250605-0019</t>
    <phoneticPr fontId="9"/>
  </si>
  <si>
    <t>SETB0233-Z27　原点復帰　　10×30ｻｲｽﾞ</t>
    <rPh sb="13" eb="17">
      <t>ゲンテンフッキ</t>
    </rPh>
    <phoneticPr fontId="9"/>
  </si>
  <si>
    <t>AB2443C534</t>
  </si>
  <si>
    <t>TZW5-38-250605-0021</t>
    <phoneticPr fontId="9"/>
  </si>
  <si>
    <t>SETB0233-Z28　起動　　10×30ｻｲｽﾞ</t>
    <rPh sb="13" eb="15">
      <t>キドウ</t>
    </rPh>
    <phoneticPr fontId="9"/>
  </si>
  <si>
    <t>TZW5-38-250605-0023</t>
    <phoneticPr fontId="9"/>
  </si>
  <si>
    <t>SETB0233-Z29　予備1　　10×30ｻｲｽﾞ</t>
    <rPh sb="13" eb="15">
      <t>ヨビ</t>
    </rPh>
    <phoneticPr fontId="9"/>
  </si>
  <si>
    <t>TZW5-38-250605-0024</t>
    <phoneticPr fontId="9"/>
  </si>
  <si>
    <t>SETB0233-Z30　予備2　　10×30ｻｲｽﾞ</t>
    <rPh sb="13" eb="15">
      <t>ヨビ</t>
    </rPh>
    <phoneticPr fontId="9"/>
  </si>
  <si>
    <t>TZW5-38-250605-0028</t>
    <phoneticPr fontId="9"/>
  </si>
  <si>
    <t>SETB0233-Z31　予備3　　10×30ｻｲｽﾞ</t>
    <rPh sb="13" eb="15">
      <t>ヨビ</t>
    </rPh>
    <phoneticPr fontId="9"/>
  </si>
  <si>
    <t>TZW5-38-250605-0031</t>
    <phoneticPr fontId="9"/>
  </si>
  <si>
    <t>SETB0233-Z32　非常停止　　10×30ｻｲｽﾞ</t>
    <rPh sb="13" eb="15">
      <t>ヒジョウ</t>
    </rPh>
    <rPh sb="15" eb="17">
      <t>テイシ</t>
    </rPh>
    <phoneticPr fontId="9"/>
  </si>
  <si>
    <t>TZW5-38-250605-0032</t>
    <phoneticPr fontId="9"/>
  </si>
  <si>
    <t>SETB0233-Z33　LED照明　　10×30ｻｲｽﾞ</t>
    <rPh sb="13" eb="18">
      <t>リイシショウメイ</t>
    </rPh>
    <phoneticPr fontId="9"/>
  </si>
  <si>
    <t>TZW5-38-250605-0033</t>
    <phoneticPr fontId="9"/>
  </si>
  <si>
    <t>SETB0233-Z34　ﾎﾟｰﾗｽ真空圧　　10×30ｻｲｽﾞ</t>
    <rPh sb="18" eb="20">
      <t>シンクウ</t>
    </rPh>
    <rPh sb="20" eb="21">
      <t>アツ</t>
    </rPh>
    <phoneticPr fontId="9"/>
  </si>
  <si>
    <t>TZW5-46-250605-0037</t>
    <phoneticPr fontId="9"/>
  </si>
  <si>
    <t>SETB0233-Z35　操作パネル　　　15×40ｻｲｽﾞ</t>
    <rPh sb="13" eb="15">
      <t>ソウサ</t>
    </rPh>
    <phoneticPr fontId="9"/>
  </si>
  <si>
    <t>TZW5-46-250605-0038</t>
    <phoneticPr fontId="9"/>
  </si>
  <si>
    <t>SETB0233-Z36　画像モニター　　　15×40ｻｲｽﾞ</t>
    <rPh sb="13" eb="15">
      <t>ガゾウ</t>
    </rPh>
    <phoneticPr fontId="9"/>
  </si>
  <si>
    <t>TZW5-46-250605-0039</t>
    <phoneticPr fontId="9"/>
  </si>
  <si>
    <t>SETB0233-Z37　元圧エアー　　　15×40ｻｲｽﾞ</t>
    <rPh sb="13" eb="14">
      <t>モト</t>
    </rPh>
    <rPh sb="14" eb="15">
      <t>アツ</t>
    </rPh>
    <phoneticPr fontId="9"/>
  </si>
  <si>
    <t>TZW5-46-250605-0040</t>
  </si>
  <si>
    <t>SETB0233-Z38　配電BOX　　　　15×40ｻｲｽﾞ</t>
    <rPh sb="13" eb="18">
      <t>ハイデンコラサ</t>
    </rPh>
    <phoneticPr fontId="9"/>
  </si>
  <si>
    <t>TZW5-38-250605-0056</t>
    <phoneticPr fontId="9"/>
  </si>
  <si>
    <t>SETB0233-Z39　主電源（100Ｖ）　　10×40ｻｲｽﾞ</t>
    <rPh sb="13" eb="16">
      <t>シュデンゲン</t>
    </rPh>
    <phoneticPr fontId="9"/>
  </si>
  <si>
    <t>TZW5-46-250605-0057</t>
    <phoneticPr fontId="9"/>
  </si>
  <si>
    <t>SETB0233-Z40　真空ポンプ　　15×40ｻｲｽﾞ</t>
    <rPh sb="13" eb="15">
      <t>シンクウ</t>
    </rPh>
    <phoneticPr fontId="9"/>
  </si>
  <si>
    <t>TZW5-38-250605-0058</t>
    <phoneticPr fontId="9"/>
  </si>
  <si>
    <t>SETB0233-Z41　吐出ｽｲｯﾁ　　10×30ｻｲｽﾞ</t>
    <rPh sb="13" eb="15">
      <t>トシュツ</t>
    </rPh>
    <phoneticPr fontId="9"/>
  </si>
  <si>
    <t>TZW5-38-250605-0059</t>
    <phoneticPr fontId="9"/>
  </si>
  <si>
    <t>SETB0233-Z42　真空ｽｲｯﾁ　　10×30ｻｲｽﾞ</t>
    <rPh sb="13" eb="15">
      <t>シンクウ</t>
    </rPh>
    <phoneticPr fontId="9"/>
  </si>
  <si>
    <t xml:space="preserve">AR22G1L-10E3W　 </t>
    <phoneticPr fontId="4"/>
  </si>
  <si>
    <t>Φ22 コマンドスイッチ AR22形（照光/非照光押しボタンスイッチ） 乳白色</t>
    <phoneticPr fontId="4"/>
  </si>
  <si>
    <t>7日目</t>
    <rPh sb="1" eb="2">
      <t>ヒ</t>
    </rPh>
    <rPh sb="2" eb="3">
      <t>メ</t>
    </rPh>
    <phoneticPr fontId="9"/>
  </si>
  <si>
    <t>RWAU-PS-790-400-300-K-WB2506050389</t>
    <phoneticPr fontId="9"/>
  </si>
  <si>
    <t>SETB0233-Z43　配電BOX　送料1000円含む</t>
    <rPh sb="13" eb="15">
      <t>ハイデン</t>
    </rPh>
    <rPh sb="19" eb="21">
      <t>ソウリョウ</t>
    </rPh>
    <rPh sb="25" eb="26">
      <t>エン</t>
    </rPh>
    <rPh sb="26" eb="27">
      <t>フク</t>
    </rPh>
    <phoneticPr fontId="9"/>
  </si>
  <si>
    <t xml:space="preserve">SCB6-8  </t>
    <phoneticPr fontId="4"/>
  </si>
  <si>
    <t>六角穴付ボルト　6本</t>
    <phoneticPr fontId="4"/>
  </si>
  <si>
    <t>④</t>
    <phoneticPr fontId="4"/>
  </si>
  <si>
    <t>電気制御設計費</t>
    <phoneticPr fontId="4"/>
  </si>
  <si>
    <t>25日目</t>
    <rPh sb="2" eb="3">
      <t>ヒ</t>
    </rPh>
    <rPh sb="3" eb="4">
      <t>メ</t>
    </rPh>
    <phoneticPr fontId="4"/>
  </si>
  <si>
    <t>電気ﾊｰﾄﾞ図設計</t>
  </si>
  <si>
    <t>見積もりNO. 25TM-0050-00</t>
    <phoneticPr fontId="9"/>
  </si>
  <si>
    <t>ｿﾌﾄ設計</t>
  </si>
  <si>
    <t>ﾀｯﾁﾊﾟﾈﾙ設計</t>
    <phoneticPr fontId="9"/>
  </si>
  <si>
    <t>ﾀｯﾁﾊﾟﾈﾙ設計</t>
  </si>
  <si>
    <t>取説（TP操作部のみ）</t>
  </si>
  <si>
    <t>制御BOX</t>
  </si>
  <si>
    <t xml:space="preserve">現地本体配線　2人×4日 </t>
    <phoneticPr fontId="9"/>
  </si>
  <si>
    <t xml:space="preserve">現地本体配線　2人×4日 </t>
  </si>
  <si>
    <t>配線部材</t>
  </si>
  <si>
    <t>ﾃﾞﾊﾞｯｸ、打ち合わせ</t>
  </si>
  <si>
    <t>移動費、交通費、宿泊費</t>
  </si>
  <si>
    <t>管理費</t>
  </si>
  <si>
    <t>値引き</t>
    <rPh sb="0" eb="2">
      <t>ネビ</t>
    </rPh>
    <phoneticPr fontId="4"/>
  </si>
  <si>
    <t>オプトランス</t>
    <phoneticPr fontId="4"/>
  </si>
  <si>
    <t>吉鶴</t>
    <rPh sb="0" eb="2">
      <t>ヨシヅル</t>
    </rPh>
    <phoneticPr fontId="4"/>
  </si>
  <si>
    <t>JC-3A00-OH3-404015</t>
    <phoneticPr fontId="4"/>
  </si>
  <si>
    <t>ﾌｨｰﾙﾄﾞﾈｯﾄﾜｰｸ増設(EtherNet/IP)</t>
    <phoneticPr fontId="4"/>
  </si>
  <si>
    <t>操作ﾎﾞｯｸｽ(2m)初期化/ｵﾌﾟｼｮﾝSW付</t>
    <phoneticPr fontId="4"/>
  </si>
  <si>
    <t>48V電源</t>
    <phoneticPr fontId="4"/>
  </si>
  <si>
    <t>ケーブルキャリアX軸</t>
    <phoneticPr fontId="4"/>
  </si>
  <si>
    <t>23
上架台</t>
    <rPh sb="4" eb="5">
      <t>ウエ</t>
    </rPh>
    <rPh sb="5" eb="7">
      <t>カダイ</t>
    </rPh>
    <phoneticPr fontId="4"/>
  </si>
  <si>
    <t>CONNECT</t>
    <phoneticPr fontId="4"/>
  </si>
  <si>
    <t>■SETA0296-R01-A(ﾛﾎﾞｯﾄﾍﾞｰｽ)</t>
  </si>
  <si>
    <t>見積取得中</t>
    <rPh sb="0" eb="2">
      <t>ミツモリ</t>
    </rPh>
    <rPh sb="2" eb="5">
      <t>シュトクチュウ</t>
    </rPh>
    <phoneticPr fontId="4"/>
  </si>
  <si>
    <t>別途打合せ</t>
    <rPh sb="0" eb="2">
      <t>ベット</t>
    </rPh>
    <rPh sb="2" eb="4">
      <t>ウチアワ</t>
    </rPh>
    <phoneticPr fontId="4"/>
  </si>
  <si>
    <t>■SETA0296-R02-A(ﾛﾎﾞｯﾄﾍﾞｰｽ)</t>
  </si>
  <si>
    <t>■SETA0296-Z01-A(ﾍﾞｰｽﾌﾟﾚｰﾄ)</t>
  </si>
  <si>
    <t>MVSHM-3N03050-4F5-MSRCH</t>
  </si>
  <si>
    <t>■SETA0296-Z02-A(ｽｲｯﾁﾌﾟﾚｰﾄ)</t>
  </si>
  <si>
    <t>228734-OPT(SATOH)</t>
    <phoneticPr fontId="4"/>
  </si>
  <si>
    <t>MVBLK-MCL-4F5-FUG3W</t>
  </si>
  <si>
    <t>■SETA0296-Z03-A(戸当ﾌﾞﾛｯｸ)</t>
  </si>
  <si>
    <t>MVSHM-3N01500-4F5-LGM5C</t>
  </si>
  <si>
    <t>■SETA0296-Z04-A(ｺﾝﾄﾛｰﾗｰﾌﾟﾚｰﾄ)</t>
  </si>
  <si>
    <t>MVBLK-AMW-4F5-6ZFCD</t>
  </si>
  <si>
    <t>■SETA0296-Z06-A(天秤ﾍﾞｰｽ)</t>
  </si>
  <si>
    <t>MVSHM-3N02000-4F5-35CZB</t>
  </si>
  <si>
    <t>■SETA0296-Z07-A(ｺﾝﾄﾛｰﾗｰﾌﾟﾚｰﾄ)</t>
  </si>
  <si>
    <t>MVSHM-3A05000-4F5-S5BFT</t>
  </si>
  <si>
    <t>■SETA0296-P01-A(ﾊﾟﾈﾙ)</t>
  </si>
  <si>
    <t>MVSHM-3A05000-4F5-ASHMS</t>
  </si>
  <si>
    <t>■SETA0296-P02-A(ﾊﾟﾈﾙ)</t>
  </si>
  <si>
    <t>MVSHM-3A05000-4F5-T24HF</t>
  </si>
  <si>
    <t>■SETA0296-P03-A(ﾊﾟﾈﾙ)</t>
  </si>
  <si>
    <t>MVSHM-3N01500-4F5-K5PL5</t>
  </si>
  <si>
    <t>■SETA0296-P04-A(天井ﾊﾟﾈﾙ)</t>
  </si>
  <si>
    <t>MVSHM-3N02002-4F5-CA1AA</t>
  </si>
  <si>
    <t>■SETA0296-P05-A(ﾓﾆﾀﾊﾟﾈﾙ)</t>
  </si>
  <si>
    <t>MVSHM-3N02002-4FJ-X4DS9</t>
  </si>
  <si>
    <t>2</t>
  </si>
  <si>
    <t>■SETA0296-P05-B(ﾓﾆﾀﾊﾟﾈﾙ)</t>
    <phoneticPr fontId="4"/>
  </si>
  <si>
    <t>228735-OPT(SATOH)</t>
  </si>
  <si>
    <t>228736-OPT(SATOH)</t>
  </si>
  <si>
    <t>ACTA6H-624-352-5-F301.0-G330.0-N6</t>
  </si>
  <si>
    <t>ｱｸﾘﾙ      (ACTA)    ｱﾅｶｺｳﾂｷ</t>
  </si>
  <si>
    <t>不要</t>
    <rPh sb="0" eb="2">
      <t>フヨウ</t>
    </rPh>
    <phoneticPr fontId="4"/>
  </si>
  <si>
    <t>ACTA6H-673-253-5-F325.5-G231-N6</t>
  </si>
  <si>
    <t>HFS6-3030-150</t>
  </si>
  <si>
    <t>HFS6-3030-170</t>
  </si>
  <si>
    <t>HFS6-3030-227</t>
  </si>
  <si>
    <t>HFS6-3030-255.5</t>
  </si>
  <si>
    <t>HFS6-3030-295</t>
  </si>
  <si>
    <t>HFS6-3030-440</t>
  </si>
  <si>
    <t>HFS6-3030-455</t>
  </si>
  <si>
    <t>HFS6-3030-729</t>
  </si>
  <si>
    <t>HFS6-3030-740</t>
  </si>
  <si>
    <t>HFS6-3030-800-LHP</t>
  </si>
  <si>
    <t>HFS6-3030-940</t>
  </si>
  <si>
    <t>HFS6-3030-940-Z6-XA70-XB870</t>
  </si>
  <si>
    <t>HFS6-3060-740</t>
  </si>
  <si>
    <t>HHPSJ6-B-SET</t>
  </si>
  <si>
    <t>HNTRSN6-5</t>
  </si>
  <si>
    <t>LEDSC665-W</t>
  </si>
  <si>
    <t>MRB-120</t>
  </si>
  <si>
    <t>SLSBRK7-35</t>
  </si>
  <si>
    <t>ﾛｯｶｸｼﾁｭｳ SLSBRK</t>
  </si>
  <si>
    <t>TRSS4-6</t>
  </si>
  <si>
    <t>UPCN21-B-36</t>
  </si>
  <si>
    <t>UPCN21-B-36-SET</t>
  </si>
  <si>
    <t>23
下架台</t>
    <rPh sb="4" eb="5">
      <t>シタ</t>
    </rPh>
    <rPh sb="5" eb="7">
      <t>カダイ</t>
    </rPh>
    <phoneticPr fontId="4"/>
  </si>
  <si>
    <t>FBFS33-8-50</t>
  </si>
  <si>
    <t>ADJUSTER PADS</t>
  </si>
  <si>
    <t>HFS6-3030-220.0</t>
  </si>
  <si>
    <t>HFS6-3030-300.0</t>
  </si>
  <si>
    <t>HFS6-3030-565.0-LTP</t>
  </si>
  <si>
    <t>HFS6-3090-880</t>
  </si>
  <si>
    <t>HFS6-6060-200</t>
  </si>
  <si>
    <t>HFS6-6060-540.0</t>
  </si>
  <si>
    <t>HFS6-6060-660.0</t>
  </si>
  <si>
    <t>HFS6-6060-880.0</t>
  </si>
  <si>
    <t>ﾅﾍﾞﾔ</t>
    <phoneticPr fontId="4"/>
  </si>
  <si>
    <t>最安値商社</t>
    <rPh sb="0" eb="3">
      <t>サイヤスネ</t>
    </rPh>
    <rPh sb="3" eb="5">
      <t>ショウシャ</t>
    </rPh>
    <phoneticPr fontId="4"/>
  </si>
  <si>
    <t>VPG2836-007HD2</t>
  </si>
  <si>
    <t>除振台</t>
    <rPh sb="0" eb="3">
      <t>ジョシンダイ</t>
    </rPh>
    <phoneticPr fontId="4"/>
  </si>
  <si>
    <t>見積取得後、発注願います</t>
    <rPh sb="0" eb="2">
      <t>ミツモリ</t>
    </rPh>
    <rPh sb="2" eb="4">
      <t>シュトク</t>
    </rPh>
    <rPh sb="4" eb="5">
      <t>ゴ</t>
    </rPh>
    <rPh sb="6" eb="9">
      <t>ハッチュウネガ</t>
    </rPh>
    <phoneticPr fontId="4"/>
  </si>
  <si>
    <t>Panasonic</t>
    <phoneticPr fontId="4"/>
  </si>
  <si>
    <t>AIG707WCL1G2</t>
    <phoneticPr fontId="4"/>
  </si>
  <si>
    <t>ﾀｯﾁﾊﾟﾈﾙ</t>
  </si>
  <si>
    <t>長納期にて注文キャンセル</t>
    <rPh sb="0" eb="3">
      <t>チョウノウキ</t>
    </rPh>
    <rPh sb="5" eb="7">
      <t>チュウモン</t>
    </rPh>
    <phoneticPr fontId="4"/>
  </si>
  <si>
    <t>VT3-W4GT</t>
    <phoneticPr fontId="4"/>
  </si>
  <si>
    <t>4型TFTﾓﾉｸﾛ</t>
    <rPh sb="1" eb="2">
      <t>ガタ</t>
    </rPh>
    <phoneticPr fontId="4"/>
  </si>
  <si>
    <t>※コネクト発送不要</t>
    <rPh sb="5" eb="7">
      <t>ハッソウ</t>
    </rPh>
    <rPh sb="7" eb="9">
      <t>フヨウ</t>
    </rPh>
    <phoneticPr fontId="4"/>
  </si>
  <si>
    <t>OP-86917</t>
    <phoneticPr fontId="4"/>
  </si>
  <si>
    <t>KV-KZ直結ｹｰﾌﾞﾙ5m</t>
    <rPh sb="5" eb="7">
      <t>チョッケツ</t>
    </rPh>
    <phoneticPr fontId="4"/>
  </si>
  <si>
    <t>26
ﾉｽﾞﾙｸﾘｰﾆﾝｸﾞ</t>
    <phoneticPr fontId="4"/>
  </si>
  <si>
    <t>MVBLK-AMW-4F5-XRRNE</t>
  </si>
  <si>
    <t>■SETA0296-S01-A(ﾊﾟｰｼﾞﾌﾟﾚｰﾄ)</t>
  </si>
  <si>
    <t>MVBLK-AMW-4F5-6B1N5</t>
  </si>
  <si>
    <t>■SETA0296-S02-A(ｶｯﾌﾟﾌﾞﾛｯｸ)</t>
  </si>
  <si>
    <t>MVTUP-PCN-4F5-C19WK</t>
  </si>
  <si>
    <t>■SETA0296-S03-A(ﾉｽﾞﾙﾊﾞｷｭｰﾑﾄｯﾌﾟ)</t>
  </si>
  <si>
    <t>MVSHM-3N01552-4F5-BXDW3</t>
  </si>
  <si>
    <t>■SETA0296-Z05-A(空圧ﾌﾟﾚｰﾄ)</t>
  </si>
  <si>
    <t>SMC ｻｲﾚﾝｻAN</t>
  </si>
  <si>
    <t>MSELL8-2</t>
  </si>
  <si>
    <t>DCLS-D5-V2-H7-T1.6-L10</t>
  </si>
  <si>
    <t>ｷﾝｿﾞｸｽﾍﾟｰｻ(DCLS)</t>
  </si>
  <si>
    <t>MNCNL6-M5</t>
  </si>
  <si>
    <t>NSSW32</t>
  </si>
  <si>
    <t>Oﾘﾝｸﾞ(NSSW)</t>
  </si>
  <si>
    <t>SRP6</t>
  </si>
  <si>
    <t>ｷｭｳﾁｬｸﾊﾟｯﾄﾞ SRP</t>
  </si>
  <si>
    <t>JJ5SY3-40-02D-C6</t>
  </si>
  <si>
    <t>JSY3140T-5LZE</t>
  </si>
  <si>
    <t>VHS20-02-D</t>
  </si>
  <si>
    <t>ZH07BSA-06-06</t>
  </si>
  <si>
    <t>5-079-01　</t>
  </si>
  <si>
    <t>27
ﾜｰｸｼﾞｸﾞ</t>
    <phoneticPr fontId="4"/>
  </si>
  <si>
    <t>MVBLK-AMW-4F6-1SXX3</t>
  </si>
  <si>
    <t>■SETA0296-X01-A(ﾜｰｸｼﾞｸﾞﾍﾞｰｽ)</t>
  </si>
  <si>
    <t>MVSHM-3N02002-4F5-52D2W</t>
  </si>
  <si>
    <t>■SETA0296-X02-A(ﾏｽｸ押さえ)</t>
  </si>
  <si>
    <t>■SETA0296-X03-A(丁番ﾌﾟﾚｰﾄ)</t>
  </si>
  <si>
    <t>2</t>
    <phoneticPr fontId="4"/>
  </si>
  <si>
    <t>■SETA0296-X04-A(ﾗｯﾁﾌﾟﾚｰﾄ)</t>
  </si>
  <si>
    <t>4</t>
    <phoneticPr fontId="4"/>
  </si>
  <si>
    <t>MVSHM-3N02050-4F5-3K9A4</t>
  </si>
  <si>
    <t>■SETA0296-X05-A(ｽﾄｯﾊﾟｰﾌﾟﾚｰﾄ)</t>
  </si>
  <si>
    <t>ATLAS25</t>
  </si>
  <si>
    <t>ｵｰﾄﾗｯﾁ(ATLAS)</t>
  </si>
  <si>
    <t>CBSTSR5-6</t>
  </si>
  <si>
    <t>C-PETGR10-40</t>
  </si>
  <si>
    <t>C-SHHPSKN5-2</t>
  </si>
  <si>
    <t>ｴｺﾉﾐｰｼﾘｰｽﾞ_ﾄﾞｱﾊﾟｰﾂ</t>
  </si>
  <si>
    <t>MS5-10</t>
  </si>
  <si>
    <t>HXN1-2</t>
  </si>
  <si>
    <t>ﾏｸﾞﾈｯﾄ (HXNS)</t>
  </si>
  <si>
    <t>HXN2-2</t>
  </si>
  <si>
    <t>ﾏｸﾞﾈｯﾄ (FHXN)</t>
  </si>
  <si>
    <t>HXN3-1</t>
  </si>
  <si>
    <t>ﾏｸﾞﾈｯﾄ (HXN)</t>
  </si>
  <si>
    <t>HXN3-3</t>
  </si>
  <si>
    <t>HXN4-3</t>
  </si>
  <si>
    <t>HXB6-8</t>
  </si>
  <si>
    <t>ﾎﾙﾀﾞﾂｷﾏｸﾞﾈｯﾄ ｵﾈｼﾞﾀｲﾌﾟ(HXB)</t>
  </si>
  <si>
    <t>MVBLK-AMW-4GB-YNKRR</t>
  </si>
  <si>
    <t>■SETA0296-X06-A(ｷｬﾘｱﾃｰﾌﾟ治具-4連用)</t>
    <rPh sb="24" eb="26">
      <t>ジグ</t>
    </rPh>
    <rPh sb="28" eb="29">
      <t>レン</t>
    </rPh>
    <rPh sb="29" eb="30">
      <t>ヨウ</t>
    </rPh>
    <phoneticPr fontId="4"/>
  </si>
  <si>
    <t>MVBLK-AMW-4GB-T9W2K</t>
  </si>
  <si>
    <t>■SETA0296-X07-A(ｷｬﾘｱﾃｰﾌﾟ治具-5連用)</t>
    <rPh sb="24" eb="26">
      <t>ジグ</t>
    </rPh>
    <rPh sb="28" eb="29">
      <t>レン</t>
    </rPh>
    <rPh sb="29" eb="30">
      <t>ヨウ</t>
    </rPh>
    <phoneticPr fontId="4"/>
  </si>
  <si>
    <t>HXBB6-15</t>
  </si>
  <si>
    <t>ﾏｸﾞﾈｯﾄ (HXB)</t>
  </si>
  <si>
    <t>28
ﾂｰﾙ治具</t>
    <rPh sb="7" eb="9">
      <t>ジグ</t>
    </rPh>
    <phoneticPr fontId="4"/>
  </si>
  <si>
    <t>MVBLK-AMW-4F5-BBPKY</t>
  </si>
  <si>
    <t>■SETA0296-Y01(ﾂｰﾙﾌﾟﾚｰﾄ)</t>
  </si>
  <si>
    <t>MVBLK-AMW-4F5-WWRCZ</t>
  </si>
  <si>
    <t>■SETA0296-Y02(CCDﾌﾟﾚｰﾄ)</t>
  </si>
  <si>
    <t>MVSHM-3N02050-4F5-823NK</t>
  </si>
  <si>
    <t>■SETA0296-Y03（LEDﾌﾟﾚｰﾄ）</t>
  </si>
  <si>
    <t>MS3-10</t>
  </si>
  <si>
    <t>SLSBWF7-63</t>
  </si>
  <si>
    <t>ﾛｯｶｸｼﾁｭｳ SLSBWF</t>
  </si>
  <si>
    <t>SLSBWRK7-30</t>
  </si>
  <si>
    <t>ANPV0202ADP</t>
    <phoneticPr fontId="2"/>
  </si>
  <si>
    <t>画像処理本体 PV200</t>
  </si>
  <si>
    <t>2/25コネクトへ</t>
    <phoneticPr fontId="4"/>
  </si>
  <si>
    <t>ANPVC2260</t>
    <phoneticPr fontId="2"/>
  </si>
  <si>
    <t>ﾃﾞｼﾞﾀﾙｶﾒﾗ</t>
    <phoneticPr fontId="4"/>
  </si>
  <si>
    <t>ANPVP03</t>
    <phoneticPr fontId="2"/>
  </si>
  <si>
    <t>ｷｰﾊﾟｯﾄ</t>
    <phoneticPr fontId="4"/>
  </si>
  <si>
    <t>ANPVC8105R</t>
    <phoneticPr fontId="2"/>
  </si>
  <si>
    <t>ｶﾒﾗｹｰﾌﾞﾙ</t>
    <phoneticPr fontId="4"/>
  </si>
  <si>
    <t>ANPVL502</t>
    <phoneticPr fontId="2"/>
  </si>
  <si>
    <t>ﾚﾝｽﾞ</t>
    <phoneticPr fontId="4"/>
  </si>
  <si>
    <t>ANPVCVN050W</t>
    <phoneticPr fontId="2"/>
  </si>
  <si>
    <t>LED照明</t>
    <rPh sb="3" eb="5">
      <t>ショウメイ</t>
    </rPh>
    <phoneticPr fontId="4"/>
  </si>
  <si>
    <t>ANPC24V3R</t>
    <phoneticPr fontId="2"/>
  </si>
  <si>
    <t>LED電源ｹｰﾌﾞﾙ</t>
    <rPh sb="3" eb="5">
      <t>デンゲン</t>
    </rPh>
    <phoneticPr fontId="4"/>
  </si>
  <si>
    <t>ANPP24V</t>
    <phoneticPr fontId="2"/>
  </si>
  <si>
    <t>ﾃﾞｼﾞﾀﾙｺﾝﾄﾛｰﾗ</t>
    <phoneticPr fontId="4"/>
  </si>
  <si>
    <t>FJCU15A-P-5</t>
  </si>
  <si>
    <t>ACｺｰﾄﾞ(ｸﾐﾀﾃ)</t>
  </si>
  <si>
    <t>AFP0HC32ET</t>
    <phoneticPr fontId="2"/>
  </si>
  <si>
    <t>PLC</t>
  </si>
  <si>
    <t>AFP2801</t>
    <phoneticPr fontId="2"/>
  </si>
  <si>
    <t>ｺﾈｸﾀｾｯﾄ</t>
    <phoneticPr fontId="4"/>
  </si>
  <si>
    <t>AFP2808</t>
    <phoneticPr fontId="2"/>
  </si>
  <si>
    <t>AFC8503</t>
    <phoneticPr fontId="2"/>
  </si>
  <si>
    <t>ｹｰﾌﾞﾙ</t>
    <phoneticPr fontId="4"/>
  </si>
  <si>
    <t>AFP0HCCS2</t>
    <phoneticPr fontId="2"/>
  </si>
  <si>
    <t>ｵﾌﾟｼｮﾝ(RS-232C 2ch)</t>
  </si>
  <si>
    <t>AFPX-BATT</t>
    <phoneticPr fontId="4"/>
  </si>
  <si>
    <t>ﾊﾞｯﾃﾘｰ</t>
  </si>
  <si>
    <t>KV-NC32T</t>
    <phoneticPr fontId="4"/>
  </si>
  <si>
    <t>基本ﾕﾆｯﾄ</t>
    <rPh sb="0" eb="2">
      <t>キホン</t>
    </rPh>
    <phoneticPr fontId="4"/>
  </si>
  <si>
    <t>入荷後CONNECTへ発送願います</t>
    <rPh sb="0" eb="3">
      <t>ニュウカゴ</t>
    </rPh>
    <rPh sb="11" eb="13">
      <t>ハッソウ</t>
    </rPh>
    <rPh sb="13" eb="14">
      <t>ネガ</t>
    </rPh>
    <phoneticPr fontId="4"/>
  </si>
  <si>
    <t>KV-NC1EP</t>
    <phoneticPr fontId="4"/>
  </si>
  <si>
    <t>Ethernet/IPﾕﾆｯﾄ</t>
    <phoneticPr fontId="4"/>
  </si>
  <si>
    <t>出精値引</t>
    <rPh sb="0" eb="2">
      <t>シュッセイ</t>
    </rPh>
    <rPh sb="2" eb="4">
      <t>ネビ</t>
    </rPh>
    <phoneticPr fontId="4"/>
  </si>
  <si>
    <t>制御盤</t>
    <rPh sb="0" eb="3">
      <t>セイギョバン</t>
    </rPh>
    <phoneticPr fontId="4"/>
  </si>
  <si>
    <t>漏電遮断器</t>
  </si>
  <si>
    <t>CP30-BA 2P 1-MD 10A</t>
  </si>
  <si>
    <t>ｻｰｷｯﾄﾌﾟﾛﾃｸﾀ</t>
  </si>
  <si>
    <t>S8VK-G12024</t>
  </si>
  <si>
    <t>ｽｲｯﾁﾝｸﾞ電源(24V)</t>
  </si>
  <si>
    <t>ｽｲｯﾁﾝｸﾞ電源(48V)</t>
  </si>
  <si>
    <t>PYCZ-C08</t>
  </si>
  <si>
    <t>PYFZ-08</t>
  </si>
  <si>
    <t>ｿｹｯﾄ</t>
    <phoneticPr fontId="4"/>
  </si>
  <si>
    <t>組立配線費用　　制御盤</t>
    <rPh sb="0" eb="2">
      <t>クミタテ</t>
    </rPh>
    <rPh sb="2" eb="6">
      <t>ハイセンヒヨウ</t>
    </rPh>
    <rPh sb="8" eb="10">
      <t>セイギョ</t>
    </rPh>
    <rPh sb="10" eb="11">
      <t>バン</t>
    </rPh>
    <phoneticPr fontId="4"/>
  </si>
  <si>
    <t>組立配線費用</t>
    <rPh sb="0" eb="2">
      <t>クミタテ</t>
    </rPh>
    <rPh sb="2" eb="6">
      <t>ハイセンヒヨウ</t>
    </rPh>
    <phoneticPr fontId="4"/>
  </si>
  <si>
    <t>確認中</t>
    <rPh sb="0" eb="2">
      <t>カクニン</t>
    </rPh>
    <rPh sb="2" eb="3">
      <t>ナカ</t>
    </rPh>
    <phoneticPr fontId="4"/>
  </si>
  <si>
    <t>制御盤部材・送料</t>
    <rPh sb="0" eb="3">
      <t>セイギョバン</t>
    </rPh>
    <rPh sb="3" eb="5">
      <t>ブザイ</t>
    </rPh>
    <rPh sb="6" eb="8">
      <t>ソウリョウ</t>
    </rPh>
    <phoneticPr fontId="4"/>
  </si>
  <si>
    <t>確認中</t>
    <rPh sb="0" eb="3">
      <t>カクニンナカ</t>
    </rPh>
    <phoneticPr fontId="4"/>
  </si>
  <si>
    <t>3M-5</t>
  </si>
  <si>
    <t>HIFS-SS-SB-40-1</t>
  </si>
  <si>
    <t>MILｿｹｯﾄﾊｰﾈｽ</t>
  </si>
  <si>
    <t>MRB-450</t>
  </si>
  <si>
    <t>NEDUL-ST-JS-15-5</t>
  </si>
  <si>
    <t>PTHAS-M40-M40-1-SET</t>
  </si>
  <si>
    <t>PLCｹｰﾌﾞﾙ ﾀﾝｼﾀﾞｲｾｯﾄ</t>
  </si>
  <si>
    <t>RSAS-PS-600-400-250-K-WB2601300354</t>
  </si>
  <si>
    <t>C06-09F-09F-910</t>
  </si>
  <si>
    <t>RS232Cｹｰﾌﾞﾙ_9-9_ｽﾄﾚｰﾄｹｯｾﾝ</t>
  </si>
  <si>
    <t>PTHAS-M34-M34-0.5-KVSETN</t>
  </si>
  <si>
    <t>MRB-470</t>
  </si>
  <si>
    <t>IESH-MB205-R</t>
    <phoneticPr fontId="4"/>
  </si>
  <si>
    <t>SETDSUB-N-ML-PS-9</t>
  </si>
  <si>
    <t>DSUBｺﾈｸﾀ(ｺﾝﾌﾟﾘｰﾄｾｯﾄ)</t>
  </si>
  <si>
    <t>228734(YATAGAWA)</t>
  </si>
  <si>
    <t>SETDSUB-N-ML-PP-9</t>
  </si>
  <si>
    <t>NWC5E-STP1-Y-GY-2</t>
  </si>
  <si>
    <t>LAN  ｹ-ﾌﾞﾙ</t>
  </si>
  <si>
    <t>NWC5E-STP1-Y-GY-1</t>
  </si>
  <si>
    <t>住友電装株式会社</t>
    <rPh sb="0" eb="2">
      <t>スミトモ</t>
    </rPh>
    <rPh sb="2" eb="4">
      <t>デンソウ</t>
    </rPh>
    <rPh sb="4" eb="8">
      <t>カブシキガイシャ</t>
    </rPh>
    <phoneticPr fontId="4"/>
  </si>
  <si>
    <t>宮嶋（則包）</t>
    <rPh sb="0" eb="2">
      <t>ミヤジマ</t>
    </rPh>
    <rPh sb="3" eb="5">
      <t>ノリカネ</t>
    </rPh>
    <phoneticPr fontId="4"/>
  </si>
  <si>
    <t>JR3203</t>
    <phoneticPr fontId="4"/>
  </si>
  <si>
    <t>見積No.TQ25-0438</t>
    <rPh sb="0" eb="2">
      <t>ミツ</t>
    </rPh>
    <phoneticPr fontId="4"/>
  </si>
  <si>
    <t>荷造り運賃</t>
    <rPh sb="0" eb="2">
      <t>ニツク</t>
    </rPh>
    <rPh sb="3" eb="5">
      <t>ウンチン</t>
    </rPh>
    <phoneticPr fontId="4"/>
  </si>
  <si>
    <t>ﾃｨｰﾁﾝｸﾞﾍﾟﾝﾀﾞﾝﾄII(2m)SRO-TB302</t>
    <phoneticPr fontId="4"/>
  </si>
  <si>
    <t>3軸ばね50(5.4kgf) JR3203用</t>
    <rPh sb="1" eb="2">
      <t>ジク</t>
    </rPh>
    <rPh sb="21" eb="22">
      <t>ヨウ</t>
    </rPh>
    <phoneticPr fontId="4"/>
  </si>
  <si>
    <t>170122009 強ﾊﾞﾈ</t>
    <rPh sb="10" eb="11">
      <t>キョウ</t>
    </rPh>
    <phoneticPr fontId="4"/>
  </si>
  <si>
    <t>【蛇の目】I/O-S増設費用（ｵﾌﾟｼｮﾝ）SRO-IOS</t>
    <phoneticPr fontId="4"/>
  </si>
  <si>
    <t>AW20-02BE-R-D</t>
    <phoneticPr fontId="4"/>
  </si>
  <si>
    <t>フィルターレギュレータ</t>
    <phoneticPr fontId="4"/>
  </si>
  <si>
    <t>見積No.22-25-01486A</t>
    <rPh sb="0" eb="2">
      <t>ミツ</t>
    </rPh>
    <phoneticPr fontId="4"/>
  </si>
  <si>
    <t>KQ2L08-02AS</t>
  </si>
  <si>
    <t>エア継手</t>
    <rPh sb="2" eb="4">
      <t>ツギテ</t>
    </rPh>
    <phoneticPr fontId="4"/>
  </si>
  <si>
    <t>KQ2R06-08A</t>
  </si>
  <si>
    <t>KQ2T06-02AS</t>
    <phoneticPr fontId="4"/>
  </si>
  <si>
    <t>ARM5AA1-208-A</t>
    <phoneticPr fontId="4"/>
  </si>
  <si>
    <t>ZK2B12J5ALA-06</t>
    <phoneticPr fontId="4"/>
  </si>
  <si>
    <t>真空エジェクタ</t>
    <rPh sb="0" eb="2">
      <t>シンクウ</t>
    </rPh>
    <phoneticPr fontId="4"/>
  </si>
  <si>
    <t>KQ2W06-99A</t>
    <phoneticPr fontId="4"/>
  </si>
  <si>
    <t>SYJ3240-5MZE-M5</t>
    <phoneticPr fontId="4"/>
  </si>
  <si>
    <t>エア電磁弁</t>
    <rPh sb="2" eb="5">
      <t>デンジベン</t>
    </rPh>
    <phoneticPr fontId="4"/>
  </si>
  <si>
    <t>AN05-M5</t>
    <phoneticPr fontId="4"/>
  </si>
  <si>
    <t>サイレンサ</t>
    <phoneticPr fontId="4"/>
  </si>
  <si>
    <t>見積No.22-25-01551A</t>
    <rPh sb="0" eb="2">
      <t>ミツ</t>
    </rPh>
    <phoneticPr fontId="4"/>
  </si>
  <si>
    <t>M-5J</t>
    <phoneticPr fontId="4"/>
  </si>
  <si>
    <t>延長継手</t>
    <rPh sb="0" eb="2">
      <t>エンチョウ</t>
    </rPh>
    <rPh sb="2" eb="4">
      <t>ツギテ</t>
    </rPh>
    <phoneticPr fontId="4"/>
  </si>
  <si>
    <t>KQ2L06-M5A</t>
    <phoneticPr fontId="4"/>
  </si>
  <si>
    <t>KQ2L04-M5A</t>
    <phoneticPr fontId="4"/>
  </si>
  <si>
    <t>KK2P-M5M</t>
    <phoneticPr fontId="4"/>
  </si>
  <si>
    <t>KK2S-04L</t>
    <phoneticPr fontId="4"/>
  </si>
  <si>
    <t>KQ2H04-02AS</t>
    <phoneticPr fontId="4"/>
  </si>
  <si>
    <t>MSQB7A-M9NZ</t>
  </si>
  <si>
    <t>ロータリーシリンダ</t>
    <phoneticPr fontId="4"/>
  </si>
  <si>
    <t>AS1301F-M5E-04A</t>
    <phoneticPr fontId="4"/>
  </si>
  <si>
    <t>スピードコントローラー</t>
    <phoneticPr fontId="4"/>
  </si>
  <si>
    <t>RB0604</t>
    <phoneticPr fontId="4"/>
  </si>
  <si>
    <t>ショックアブソーバ</t>
    <phoneticPr fontId="4"/>
  </si>
  <si>
    <t>COM端子台</t>
    <phoneticPr fontId="4"/>
  </si>
  <si>
    <t>ストッパ</t>
    <phoneticPr fontId="4"/>
  </si>
  <si>
    <t>TL-W20ME1 2M</t>
  </si>
  <si>
    <t>近接センサ</t>
    <rPh sb="0" eb="2">
      <t>キンセツ</t>
    </rPh>
    <phoneticPr fontId="4"/>
  </si>
  <si>
    <t>イグス</t>
    <phoneticPr fontId="4"/>
  </si>
  <si>
    <r>
      <t>Z08.30.048.0-20</t>
    </r>
    <r>
      <rPr>
        <sz val="11"/>
        <rFont val="ＭＳ Ｐゴシック"/>
        <family val="3"/>
        <charset val="128"/>
      </rPr>
      <t>L-080.30.12PZ</t>
    </r>
    <phoneticPr fontId="4"/>
  </si>
  <si>
    <t>ケーブルキャリア</t>
    <phoneticPr fontId="4"/>
  </si>
  <si>
    <t>ピスコ</t>
    <phoneticPr fontId="4"/>
  </si>
  <si>
    <t>ST8</t>
    <phoneticPr fontId="4"/>
  </si>
  <si>
    <t>見積No.378124-1</t>
    <phoneticPr fontId="4"/>
  </si>
  <si>
    <t>HV6-02</t>
    <phoneticPr fontId="4"/>
  </si>
  <si>
    <t>30ccミニカップ</t>
    <phoneticPr fontId="4"/>
  </si>
  <si>
    <t>見積No.361506-1</t>
    <rPh sb="0" eb="2">
      <t>ミツ</t>
    </rPh>
    <phoneticPr fontId="4"/>
  </si>
  <si>
    <t>FU-69U</t>
    <phoneticPr fontId="4"/>
  </si>
  <si>
    <t>ファイバー　反射型</t>
    <rPh sb="6" eb="9">
      <t>ハンシャガタ</t>
    </rPh>
    <phoneticPr fontId="4"/>
  </si>
  <si>
    <t>見積No.23523652</t>
    <phoneticPr fontId="4"/>
  </si>
  <si>
    <t xml:space="preserve">FS-N41N </t>
    <phoneticPr fontId="4"/>
  </si>
  <si>
    <t>ファイバーアンプ</t>
    <phoneticPr fontId="4"/>
  </si>
  <si>
    <t>OP-88245</t>
  </si>
  <si>
    <t>ファイバーアンプオプション</t>
    <phoneticPr fontId="4"/>
  </si>
  <si>
    <t>SETE0038-X11</t>
    <phoneticPr fontId="4"/>
  </si>
  <si>
    <t>SETE0038-X11ワークガイド1 POM白</t>
    <phoneticPr fontId="4"/>
  </si>
  <si>
    <t>見積もり取得済み</t>
    <rPh sb="0" eb="2">
      <t>ミツ</t>
    </rPh>
    <rPh sb="4" eb="7">
      <t>シュトクズ</t>
    </rPh>
    <phoneticPr fontId="4"/>
  </si>
  <si>
    <t>SETE0038-X12</t>
    <phoneticPr fontId="4"/>
  </si>
  <si>
    <t>SETE0038-X12ワークガイド2 POM白</t>
  </si>
  <si>
    <t>SETE0090-X01</t>
    <phoneticPr fontId="4"/>
  </si>
  <si>
    <t>SETE0090-X01ワークガイド</t>
    <phoneticPr fontId="4"/>
  </si>
  <si>
    <t>在庫品使用</t>
    <rPh sb="0" eb="3">
      <t>ザイコヒン</t>
    </rPh>
    <rPh sb="3" eb="5">
      <t>シヨウ</t>
    </rPh>
    <phoneticPr fontId="4"/>
  </si>
  <si>
    <t>カッチンダクト</t>
    <phoneticPr fontId="4"/>
  </si>
  <si>
    <t>NEDJL-PS-SB-37-1</t>
    <phoneticPr fontId="4"/>
  </si>
  <si>
    <t>Dsub37Pハーネス</t>
    <phoneticPr fontId="4"/>
  </si>
  <si>
    <t>228811(NORIKANE)で発注済み</t>
    <rPh sb="17" eb="20">
      <t>ハッチュウズ</t>
    </rPh>
    <phoneticPr fontId="4"/>
  </si>
  <si>
    <t>SLSBWRK7-25</t>
    <phoneticPr fontId="4"/>
  </si>
  <si>
    <t>六角支柱</t>
    <phoneticPr fontId="4"/>
  </si>
  <si>
    <t>I/O端子台</t>
    <phoneticPr fontId="4"/>
  </si>
  <si>
    <t>KPR-24Y</t>
    <phoneticPr fontId="4"/>
  </si>
  <si>
    <t>電源プラグ(3P→2P変換)</t>
    <phoneticPr fontId="4"/>
  </si>
  <si>
    <t>37303-3163-000FL-8P</t>
    <phoneticPr fontId="4"/>
  </si>
  <si>
    <t>e-CONコネクタ(橙)メス</t>
    <phoneticPr fontId="4"/>
  </si>
  <si>
    <t>37103-2206-000FL-8P</t>
    <phoneticPr fontId="4"/>
  </si>
  <si>
    <t>e-CONコネクタ(灰)オス</t>
    <phoneticPr fontId="4"/>
  </si>
  <si>
    <t>37303-3122-000FL-8P</t>
    <phoneticPr fontId="4"/>
  </si>
  <si>
    <t>e-CONコネクタ(黄)メス</t>
    <phoneticPr fontId="4"/>
  </si>
  <si>
    <t>37103-3101-000FL-8P</t>
    <phoneticPr fontId="4"/>
  </si>
  <si>
    <t>e-CONコネクタ(赤)オス</t>
    <phoneticPr fontId="4"/>
  </si>
  <si>
    <t>37304-3122-000FL-8P</t>
    <phoneticPr fontId="4"/>
  </si>
  <si>
    <t>37104-3101-000FL-8P</t>
    <phoneticPr fontId="4"/>
  </si>
  <si>
    <t>WSSS30-8-2</t>
    <phoneticPr fontId="4"/>
  </si>
  <si>
    <t>金属ワッシャ</t>
    <rPh sb="0" eb="2">
      <t>キンゾク</t>
    </rPh>
    <phoneticPr fontId="4"/>
  </si>
  <si>
    <t>CSPCSZ-SUS-M3-4</t>
    <phoneticPr fontId="4"/>
  </si>
  <si>
    <t>皿ﾈｼﾞ</t>
    <rPh sb="0" eb="1">
      <t>サラ</t>
    </rPh>
    <phoneticPr fontId="4"/>
  </si>
  <si>
    <t>HFSF5-2040-73</t>
    <phoneticPr fontId="4"/>
  </si>
  <si>
    <t>アルミフレーム</t>
    <phoneticPr fontId="4"/>
  </si>
  <si>
    <t>CSH-SUS-M4-80</t>
    <phoneticPr fontId="4"/>
  </si>
  <si>
    <t>六角穴付ボルト</t>
    <rPh sb="0" eb="2">
      <t>ロッカク</t>
    </rPh>
    <rPh sb="2" eb="3">
      <t>アナ</t>
    </rPh>
    <rPh sb="3" eb="4">
      <t>ツ</t>
    </rPh>
    <phoneticPr fontId="4"/>
  </si>
  <si>
    <t>日産ネジ</t>
    <rPh sb="0" eb="2">
      <t>ニッサン</t>
    </rPh>
    <phoneticPr fontId="4"/>
  </si>
  <si>
    <t>CSHSM-SUS-M3-5</t>
    <phoneticPr fontId="4"/>
  </si>
  <si>
    <t>六角穴付小頭ボルト</t>
    <rPh sb="0" eb="2">
      <t>ロッカク</t>
    </rPh>
    <rPh sb="2" eb="3">
      <t>アナ</t>
    </rPh>
    <rPh sb="3" eb="4">
      <t>ツ</t>
    </rPh>
    <rPh sb="4" eb="5">
      <t>ショウ</t>
    </rPh>
    <rPh sb="5" eb="6">
      <t>トウ</t>
    </rPh>
    <phoneticPr fontId="4"/>
  </si>
  <si>
    <t>FNT3</t>
    <phoneticPr fontId="4"/>
  </si>
  <si>
    <t>袋ナット</t>
    <rPh sb="0" eb="1">
      <t>フクロ</t>
    </rPh>
    <phoneticPr fontId="4"/>
  </si>
  <si>
    <t>六角ボルト</t>
    <rPh sb="0" eb="2">
      <t>ロッカク</t>
    </rPh>
    <phoneticPr fontId="4"/>
  </si>
  <si>
    <t>蝶ナット</t>
    <rPh sb="0" eb="1">
      <t>チョウ</t>
    </rPh>
    <phoneticPr fontId="4"/>
  </si>
  <si>
    <t>HHPSNC5-SST</t>
    <phoneticPr fontId="4"/>
  </si>
  <si>
    <t>ヒンジ</t>
    <phoneticPr fontId="4"/>
  </si>
  <si>
    <t>HGBSR6-12-68-6</t>
    <phoneticPr fontId="4"/>
  </si>
  <si>
    <t>ヒンジボルト</t>
    <phoneticPr fontId="4"/>
  </si>
  <si>
    <t>SHCDG6-30</t>
    <phoneticPr fontId="4"/>
  </si>
  <si>
    <t>ヒンジピン</t>
    <phoneticPr fontId="4"/>
  </si>
  <si>
    <t>三星産業貿易</t>
    <phoneticPr fontId="4"/>
  </si>
  <si>
    <t>CHN1-SUS-M6</t>
    <phoneticPr fontId="4"/>
  </si>
  <si>
    <t>NCLM20-40-20</t>
  </si>
  <si>
    <t>金属カラー</t>
    <rPh sb="0" eb="2">
      <t>キンゾク</t>
    </rPh>
    <phoneticPr fontId="4"/>
  </si>
  <si>
    <t>APMTY-N2-M5</t>
    <phoneticPr fontId="4"/>
  </si>
  <si>
    <t>変換ﾈｼﾞ</t>
    <rPh sb="0" eb="2">
      <t>ヘンカン</t>
    </rPh>
    <phoneticPr fontId="4"/>
  </si>
  <si>
    <t>SCLBK5-20.2-FC4</t>
    <phoneticPr fontId="4"/>
  </si>
  <si>
    <t>六角穴付小頭ボルト</t>
    <phoneticPr fontId="4"/>
  </si>
  <si>
    <t xml:space="preserve">FWRBN-D22-V14-T3 </t>
    <phoneticPr fontId="4"/>
  </si>
  <si>
    <t>平ﾊﾟｯｷﾝ</t>
  </si>
  <si>
    <t>APMTS-G2-T2</t>
    <phoneticPr fontId="4"/>
  </si>
  <si>
    <t>変換継手</t>
  </si>
  <si>
    <t>CW1060F0</t>
    <phoneticPr fontId="4"/>
  </si>
  <si>
    <t>CFUAS4-12</t>
    <phoneticPr fontId="4"/>
  </si>
  <si>
    <t>カムフォロア</t>
    <phoneticPr fontId="4"/>
  </si>
  <si>
    <t>CSHBTT-SUS-M4-8</t>
    <phoneticPr fontId="4"/>
  </si>
  <si>
    <t>低頭ﾎﾞﾙﾄ @4/5</t>
    <phoneticPr fontId="4"/>
  </si>
  <si>
    <t>MVBLK-ACW-2C6-BKN8N</t>
    <phoneticPr fontId="4"/>
  </si>
  <si>
    <t>SETE0038-X01ワークベース</t>
    <phoneticPr fontId="4"/>
  </si>
  <si>
    <t>MVBLK-ACW-2C6-3NYN8</t>
    <phoneticPr fontId="4"/>
  </si>
  <si>
    <t>SETE0038-X02シリンダベース</t>
    <phoneticPr fontId="4"/>
  </si>
  <si>
    <t>MVBLK-ACW-2C5-YNB7N</t>
    <phoneticPr fontId="4"/>
  </si>
  <si>
    <t>SETE0038-X03回転ブロック</t>
    <phoneticPr fontId="4"/>
  </si>
  <si>
    <t>MVBLK-ACW-2C6-BM7WR</t>
    <phoneticPr fontId="4"/>
  </si>
  <si>
    <t>SETE0038-X04カムフォロアベース</t>
    <phoneticPr fontId="4"/>
  </si>
  <si>
    <t>MVBLK-ACN-2C6-37GLN</t>
    <phoneticPr fontId="4"/>
  </si>
  <si>
    <t>SETE0038-X05カムフォロアブロック</t>
    <phoneticPr fontId="4"/>
  </si>
  <si>
    <t>MVBLK-ACW-2ST-83PBY</t>
    <phoneticPr fontId="4"/>
  </si>
  <si>
    <t>SETE0038-X06A吸着ベース</t>
    <phoneticPr fontId="4"/>
  </si>
  <si>
    <t>MVBLK-ACW-2ST-7UPHJ</t>
    <phoneticPr fontId="4"/>
  </si>
  <si>
    <t>SETE0038-X07A吸着トップ</t>
    <phoneticPr fontId="4"/>
  </si>
  <si>
    <t>MVBLK-ACW-2C6-BGMKP</t>
    <phoneticPr fontId="4"/>
  </si>
  <si>
    <t>SETE0038-X08センサーブロック右</t>
    <phoneticPr fontId="4"/>
  </si>
  <si>
    <t>MVBLK-ACW-2C6-BZ8DG</t>
    <phoneticPr fontId="4"/>
  </si>
  <si>
    <t>SETE0038-X09センサーブロック左</t>
    <phoneticPr fontId="4"/>
  </si>
  <si>
    <t>MVSHM-3N03000002003-2C6-3EMG5</t>
    <phoneticPr fontId="4"/>
  </si>
  <si>
    <t>SETE0038-X10ストッパ</t>
  </si>
  <si>
    <t>MVSHM-3N01000002005-2JT-G9ELL</t>
    <phoneticPr fontId="4"/>
  </si>
  <si>
    <t>SETE0068-X07カバー</t>
    <phoneticPr fontId="4"/>
  </si>
  <si>
    <t>MVBLK-ACW-2C5-YR7BM</t>
    <phoneticPr fontId="4"/>
  </si>
  <si>
    <t>SETE0038-Y02サポート板</t>
  </si>
  <si>
    <t>MVBLK-ACW-2FG-M7P89</t>
    <phoneticPr fontId="4"/>
  </si>
  <si>
    <t>SETE0038-Y03Aバルブベース</t>
    <phoneticPr fontId="4"/>
  </si>
  <si>
    <t>MVBLK-ACW-2FG-D969Z</t>
    <phoneticPr fontId="4"/>
  </si>
  <si>
    <t>SETE0038-Y04Aバルブクランプ</t>
    <phoneticPr fontId="4"/>
  </si>
  <si>
    <t>MVSHM-3N03002001003-2C5-YAED6</t>
    <phoneticPr fontId="4"/>
  </si>
  <si>
    <t>SETE0038-Y05タップシート</t>
  </si>
  <si>
    <t>MVBLK-ACW-2C5-Y4ZW7</t>
    <phoneticPr fontId="4"/>
  </si>
  <si>
    <t>SETE0038-Y06バルブ受け</t>
    <phoneticPr fontId="4"/>
  </si>
  <si>
    <t>MVSHM-3N03002003006-2C4-AJ555</t>
    <phoneticPr fontId="4"/>
  </si>
  <si>
    <t>SETE0038-Z01エア源板金</t>
    <phoneticPr fontId="4"/>
  </si>
  <si>
    <t>MVSHM-3N02002020031-2FG-DWP6W</t>
    <phoneticPr fontId="4"/>
  </si>
  <si>
    <t>SETE0038-Z02A背面板金</t>
    <phoneticPr fontId="4"/>
  </si>
  <si>
    <t>MVSHM-3N02058009031-2C4-AN3EG</t>
    <phoneticPr fontId="4"/>
  </si>
  <si>
    <t>SETE0038-Z03天面板金</t>
    <phoneticPr fontId="4"/>
  </si>
  <si>
    <t>MVSHM-3N02002009030-2C5-YLWP9</t>
  </si>
  <si>
    <t>SETE0038-Z04X軸固定端板金</t>
    <rPh sb="14" eb="17">
      <t>コテイタン</t>
    </rPh>
    <phoneticPr fontId="4"/>
  </si>
  <si>
    <t>MVSHM-3N02058004007-2C6-3XRN4</t>
    <phoneticPr fontId="4"/>
  </si>
  <si>
    <t>SETE0038-Z05X軸移動端板金</t>
    <rPh sb="13" eb="14">
      <t>ジク</t>
    </rPh>
    <rPh sb="14" eb="16">
      <t>イドウ</t>
    </rPh>
    <rPh sb="16" eb="17">
      <t>タン</t>
    </rPh>
    <rPh sb="17" eb="19">
      <t>バンキン</t>
    </rPh>
    <phoneticPr fontId="4"/>
  </si>
  <si>
    <t>MVSHM-3N02052009013-2C5-Y3LN9</t>
    <phoneticPr fontId="4"/>
  </si>
  <si>
    <t>SETE0038-Z06Y軸ヘッド板金</t>
    <phoneticPr fontId="4"/>
  </si>
  <si>
    <t>MVSHM-3N02052004008-2C5-9JBBX</t>
    <phoneticPr fontId="4"/>
  </si>
  <si>
    <t>SETE0038-Z07Y軸移動端板金</t>
    <rPh sb="13" eb="14">
      <t>ジク</t>
    </rPh>
    <phoneticPr fontId="4"/>
  </si>
  <si>
    <t>MVSHM-3N02050008013-2C5-9EDB8</t>
    <phoneticPr fontId="4"/>
  </si>
  <si>
    <t>SETE0038-Z08カップ板金</t>
    <rPh sb="15" eb="17">
      <t>バンキン</t>
    </rPh>
    <phoneticPr fontId="4"/>
  </si>
  <si>
    <t>MVBLK-ACW-2C5-98BZE</t>
  </si>
  <si>
    <t>SETE0038-Z09カップ受け</t>
    <phoneticPr fontId="4"/>
  </si>
  <si>
    <t>MVBLK-ACW-2FG-MANE6</t>
    <phoneticPr fontId="4"/>
  </si>
  <si>
    <t>SETE0038-Z11Aカートリッジベース</t>
    <phoneticPr fontId="4"/>
  </si>
  <si>
    <t>MVBLK-ACW-2FG-D539W</t>
    <phoneticPr fontId="4"/>
  </si>
  <si>
    <t>SETE0038-Z12Aカートリッジクランプ</t>
    <phoneticPr fontId="4"/>
  </si>
  <si>
    <t>MVSHM-3N02052007007-2C6-BJ6KA</t>
    <phoneticPr fontId="4"/>
  </si>
  <si>
    <t>SETE0038-Z16エジェクタ板金</t>
    <rPh sb="17" eb="19">
      <t>バンキン</t>
    </rPh>
    <phoneticPr fontId="4"/>
  </si>
  <si>
    <t>MVSHM-3N02048-4DA-KGTRT</t>
    <phoneticPr fontId="4"/>
  </si>
  <si>
    <t>SETE0280-Z01レギュレータ板金</t>
    <phoneticPr fontId="4"/>
  </si>
  <si>
    <t>MVBLK-ACW-2EL-BWX4K</t>
  </si>
  <si>
    <t>SETE0047-Y01ツール板</t>
    <phoneticPr fontId="4"/>
  </si>
  <si>
    <t>MVSHM-3N02002005007-2EL-AM7NZ</t>
    <phoneticPr fontId="4"/>
  </si>
  <si>
    <t>SETE0047-Y02連結板金</t>
  </si>
  <si>
    <t>MVSHM-3N02050005007-2EL-BXM4L</t>
    <phoneticPr fontId="4"/>
  </si>
  <si>
    <t>SETE0047-Y03板金</t>
  </si>
  <si>
    <t>MVSHM-3N02052005009-2EL-AZMYE</t>
  </si>
  <si>
    <t>SETE0047-Y04センサ板金</t>
  </si>
  <si>
    <t>HFS5-2020-200</t>
    <phoneticPr fontId="4"/>
  </si>
  <si>
    <t>フレームキャップ</t>
    <phoneticPr fontId="4"/>
  </si>
  <si>
    <t>HNTT5-5</t>
    <phoneticPr fontId="4"/>
  </si>
  <si>
    <t>先入れナット</t>
    <rPh sb="0" eb="2">
      <t>サキイ</t>
    </rPh>
    <phoneticPr fontId="4"/>
  </si>
  <si>
    <t>HNTC5-5</t>
    <phoneticPr fontId="4"/>
  </si>
  <si>
    <t>先入れロックナット</t>
    <rPh sb="0" eb="2">
      <t>サキイ</t>
    </rPh>
    <phoneticPr fontId="4"/>
  </si>
  <si>
    <t>AR20-02BG-R-D</t>
    <phoneticPr fontId="4"/>
  </si>
  <si>
    <t>ﾚｷﾞｭﾚｰﾀ</t>
    <phoneticPr fontId="4"/>
  </si>
  <si>
    <t>積水ポリマテック株式会社</t>
    <phoneticPr fontId="4"/>
  </si>
  <si>
    <t>江田</t>
    <rPh sb="0" eb="2">
      <t>エダ</t>
    </rPh>
    <phoneticPr fontId="9"/>
  </si>
  <si>
    <t>NO.228861</t>
    <phoneticPr fontId="4"/>
  </si>
  <si>
    <t>SETB-0309-A01 JR4503+ecoPEN300ﾁﾙﾄ+ﾜｰｸ回転治具+捨て射ち+配電BOX+上下架台</t>
    <phoneticPr fontId="9"/>
  </si>
  <si>
    <t>2.0ｶ月</t>
    <rPh sb="4" eb="5">
      <t>ゲツ</t>
    </rPh>
    <phoneticPr fontId="4"/>
  </si>
  <si>
    <r>
      <rPr>
        <b/>
        <sz val="11"/>
        <color indexed="8"/>
        <rFont val="ＭＳ Ｐゴシック"/>
        <family val="3"/>
        <charset val="128"/>
      </rPr>
      <t>JR4503N-BOA　　</t>
    </r>
    <r>
      <rPr>
        <sz val="11"/>
        <color theme="1"/>
        <rFont val="游ゴシック"/>
        <family val="3"/>
        <charset val="128"/>
        <scheme val="minor"/>
      </rPr>
      <t>　 3軸ﾛﾎﾞｯﾄ (外部ｽｲｯﾁ仕様)　</t>
    </r>
    <phoneticPr fontId="4"/>
  </si>
  <si>
    <r>
      <t>JR4503　　　SRS-S503　</t>
    </r>
    <r>
      <rPr>
        <b/>
        <sz val="11"/>
        <color indexed="10"/>
        <rFont val="ＭＳ Ｐゴシック"/>
        <family val="3"/>
        <charset val="128"/>
      </rPr>
      <t>　外部スイッチBOXﾀｲﾌﾟ</t>
    </r>
    <rPh sb="19" eb="21">
      <t>ガイブ</t>
    </rPh>
    <phoneticPr fontId="4"/>
  </si>
  <si>
    <t>見積もりNo.TQ25-0791 Rev.03</t>
    <rPh sb="0" eb="2">
      <t>ミツ</t>
    </rPh>
    <phoneticPr fontId="9"/>
  </si>
  <si>
    <t>柱嵩上げ費用　（最大OH450mm 150mm嵩上げ）</t>
    <phoneticPr fontId="9"/>
  </si>
  <si>
    <t>I/O－MT増設</t>
    <rPh sb="6" eb="8">
      <t>ゾウセツ</t>
    </rPh>
    <phoneticPr fontId="4"/>
  </si>
  <si>
    <t>I/O-MT内部品　追加</t>
    <rPh sb="6" eb="8">
      <t>ナイブ</t>
    </rPh>
    <rPh sb="10" eb="12">
      <t>ツイカ</t>
    </rPh>
    <phoneticPr fontId="4"/>
  </si>
  <si>
    <t>I/O－S増設</t>
    <rPh sb="5" eb="7">
      <t>ゾウセツ</t>
    </rPh>
    <phoneticPr fontId="4"/>
  </si>
  <si>
    <t>I/O-ST内部品　追加</t>
    <rPh sb="6" eb="8">
      <t>ナイブ</t>
    </rPh>
    <rPh sb="10" eb="12">
      <t>ツイカ</t>
    </rPh>
    <phoneticPr fontId="4"/>
  </si>
  <si>
    <t>I/O－1増設</t>
    <rPh sb="5" eb="7">
      <t>ゾウセツ</t>
    </rPh>
    <phoneticPr fontId="4"/>
  </si>
  <si>
    <t>I/O-1T内部品　追加</t>
    <rPh sb="6" eb="8">
      <t>ナイブ</t>
    </rPh>
    <rPh sb="10" eb="12">
      <t>ツイカ</t>
    </rPh>
    <phoneticPr fontId="4"/>
  </si>
  <si>
    <t>ｵﾌﾟｼｮﾝSW付きｽｲｯﾁﾎﾞｯｸｽ(2m)</t>
    <phoneticPr fontId="4"/>
  </si>
  <si>
    <t>ｵﾌﾟｼｮﾝSW付きｽｲｯﾁﾎﾞｯｸｽ(2m)</t>
    <phoneticPr fontId="9"/>
  </si>
  <si>
    <t>ティーチングペンダントⅢ（EMG、ENSW付　2M）</t>
    <phoneticPr fontId="9"/>
  </si>
  <si>
    <t>PCソフト　JR C-PointsⅢ　塗布仕様</t>
    <phoneticPr fontId="9"/>
  </si>
  <si>
    <t>1week</t>
    <phoneticPr fontId="9"/>
  </si>
  <si>
    <t>IO-S1⇒IO-S2への改修用部品セット</t>
    <phoneticPr fontId="9"/>
  </si>
  <si>
    <t>見積書番号:
TQ25-1056</t>
    <phoneticPr fontId="9"/>
  </si>
  <si>
    <t>改修工数（1.5H）</t>
    <phoneticPr fontId="9"/>
  </si>
  <si>
    <t>運送費</t>
  </si>
  <si>
    <t>㈱ﾙﾋﾟﾉｼｽﾃﾑ</t>
    <phoneticPr fontId="4"/>
  </si>
  <si>
    <t>SETB0308-A02</t>
    <phoneticPr fontId="9"/>
  </si>
  <si>
    <t>見積もりNo.　20260126-1</t>
    <rPh sb="0" eb="2">
      <t>ミツ</t>
    </rPh>
    <phoneticPr fontId="4"/>
  </si>
  <si>
    <t>部材費</t>
    <rPh sb="0" eb="2">
      <t>ブザイ</t>
    </rPh>
    <rPh sb="2" eb="3">
      <t>ヒ</t>
    </rPh>
    <phoneticPr fontId="9"/>
  </si>
  <si>
    <t>組立費</t>
    <rPh sb="0" eb="2">
      <t>クミタテ</t>
    </rPh>
    <rPh sb="2" eb="3">
      <t>ヒ</t>
    </rPh>
    <phoneticPr fontId="9"/>
  </si>
  <si>
    <t>輸送費</t>
    <phoneticPr fontId="9"/>
  </si>
  <si>
    <t>AZD-K</t>
    <phoneticPr fontId="4"/>
  </si>
  <si>
    <t>見積もりＮＯ．2188011</t>
    <rPh sb="0" eb="2">
      <t>ミツ</t>
    </rPh>
    <phoneticPr fontId="9"/>
  </si>
  <si>
    <t>仙台営業所へ</t>
    <rPh sb="0" eb="2">
      <t>センダイ</t>
    </rPh>
    <rPh sb="2" eb="5">
      <t>エイギョウショ</t>
    </rPh>
    <phoneticPr fontId="9"/>
  </si>
  <si>
    <r>
      <t>CC0</t>
    </r>
    <r>
      <rPr>
        <b/>
        <sz val="11"/>
        <rFont val="游ゴシック"/>
        <family val="3"/>
        <charset val="128"/>
        <scheme val="minor"/>
      </rPr>
      <t>5</t>
    </r>
    <r>
      <rPr>
        <sz val="11"/>
        <rFont val="游ゴシック"/>
        <family val="3"/>
        <charset val="128"/>
        <scheme val="minor"/>
      </rPr>
      <t>0VZRB2</t>
    </r>
    <phoneticPr fontId="4"/>
  </si>
  <si>
    <r>
      <t>可動モーターケーブル　</t>
    </r>
    <r>
      <rPr>
        <b/>
        <sz val="11"/>
        <color rgb="FFFF0000"/>
        <rFont val="游ゴシック"/>
        <family val="3"/>
        <charset val="128"/>
        <scheme val="minor"/>
      </rPr>
      <t>5</t>
    </r>
    <r>
      <rPr>
        <sz val="11"/>
        <color theme="1"/>
        <rFont val="游ゴシック"/>
        <family val="3"/>
        <charset val="128"/>
        <scheme val="minor"/>
      </rPr>
      <t>m</t>
    </r>
    <phoneticPr fontId="4"/>
  </si>
  <si>
    <t>AZM46MK-FC30UA</t>
    <phoneticPr fontId="4"/>
  </si>
  <si>
    <r>
      <t>モータ　　</t>
    </r>
    <r>
      <rPr>
        <b/>
        <sz val="11"/>
        <color rgb="FFFF0000"/>
        <rFont val="游ゴシック"/>
        <family val="3"/>
        <charset val="128"/>
        <scheme val="minor"/>
      </rPr>
      <t>1.8A</t>
    </r>
    <phoneticPr fontId="4"/>
  </si>
  <si>
    <t>モノタロウ</t>
    <phoneticPr fontId="4"/>
  </si>
  <si>
    <r>
      <t>707-8255　</t>
    </r>
    <r>
      <rPr>
        <sz val="11"/>
        <color indexed="10"/>
        <rFont val="ＭＳ Ｐゴシック"/>
        <family val="3"/>
        <charset val="128"/>
      </rPr>
      <t>10個入／袋</t>
    </r>
    <rPh sb="11" eb="13">
      <t>コイ</t>
    </rPh>
    <rPh sb="14" eb="15">
      <t>フクロ</t>
    </rPh>
    <phoneticPr fontId="4"/>
  </si>
  <si>
    <t>炭素皮膜抵抗器　抵抗 = 2.2kΩ</t>
    <phoneticPr fontId="4"/>
  </si>
  <si>
    <t>https://www.monotaro.com/g/04256341/</t>
    <phoneticPr fontId="9"/>
  </si>
  <si>
    <t>ZSE20-N-C6H-LB</t>
    <phoneticPr fontId="9"/>
  </si>
  <si>
    <t>3画面 高精度デジタル圧力スイッチ ZSE20（F）・ISE20シリーズ</t>
    <phoneticPr fontId="9"/>
  </si>
  <si>
    <t>見積もり　22-26-00173A</t>
    <rPh sb="0" eb="2">
      <t>ミツ</t>
    </rPh>
    <phoneticPr fontId="9"/>
  </si>
  <si>
    <t>CCM050Z1CBR</t>
    <phoneticPr fontId="4"/>
  </si>
  <si>
    <t>DGR85R36-AZAKHR</t>
    <phoneticPr fontId="4"/>
  </si>
  <si>
    <r>
      <rPr>
        <sz val="11"/>
        <rFont val="游ゴシック"/>
        <family val="3"/>
        <charset val="128"/>
        <scheme val="minor"/>
      </rPr>
      <t>モータ　　　</t>
    </r>
    <r>
      <rPr>
        <b/>
        <sz val="11"/>
        <color rgb="FFFF0000"/>
        <rFont val="游ゴシック"/>
        <family val="3"/>
        <charset val="128"/>
        <scheme val="minor"/>
      </rPr>
      <t>　1.8A</t>
    </r>
    <phoneticPr fontId="4"/>
  </si>
  <si>
    <t>CP30FM-2P005 5A</t>
    <phoneticPr fontId="4"/>
  </si>
  <si>
    <t>CP30FM-2P003 3A</t>
    <phoneticPr fontId="4"/>
  </si>
  <si>
    <t>富士電機</t>
  </si>
  <si>
    <t>EW32AAG-2P015B</t>
    <phoneticPr fontId="4"/>
  </si>
  <si>
    <r>
      <t>漏電ブレーカ　</t>
    </r>
    <r>
      <rPr>
        <b/>
        <sz val="11"/>
        <color rgb="FFFF0000"/>
        <rFont val="游ゴシック"/>
        <family val="3"/>
        <charset val="128"/>
        <scheme val="minor"/>
      </rPr>
      <t>お客様指定</t>
    </r>
    <rPh sb="0" eb="2">
      <t>ロウデン</t>
    </rPh>
    <rPh sb="8" eb="10">
      <t>キャクサマ</t>
    </rPh>
    <rPh sb="10" eb="12">
      <t>シテイ</t>
    </rPh>
    <phoneticPr fontId="4"/>
  </si>
  <si>
    <t>BW9BTAA-L2W</t>
    <phoneticPr fontId="4"/>
  </si>
  <si>
    <t>G-TWIN ブレーカ BWシリーズ 端子カバー BTAA【2個入り】</t>
    <phoneticPr fontId="4"/>
  </si>
  <si>
    <r>
      <t xml:space="preserve">パワーサプライ  </t>
    </r>
    <r>
      <rPr>
        <b/>
        <sz val="11"/>
        <color theme="1"/>
        <rFont val="游ゴシック"/>
        <family val="3"/>
        <charset val="128"/>
        <scheme val="minor"/>
      </rPr>
      <t xml:space="preserve"> 7.5A</t>
    </r>
    <phoneticPr fontId="4"/>
  </si>
  <si>
    <t>MY ミニパワーリレー　２４Ｖ用制御</t>
    <rPh sb="15" eb="16">
      <t>ヨウ</t>
    </rPh>
    <rPh sb="16" eb="18">
      <t>セイギョ</t>
    </rPh>
    <phoneticPr fontId="9"/>
  </si>
  <si>
    <t>10日間</t>
    <rPh sb="2" eb="3">
      <t>ヒ</t>
    </rPh>
    <rPh sb="3" eb="4">
      <t>カン</t>
    </rPh>
    <phoneticPr fontId="4"/>
  </si>
  <si>
    <t>PYCZ-C08</t>
    <phoneticPr fontId="9"/>
  </si>
  <si>
    <t>PYFZ-□用端子カバー</t>
    <phoneticPr fontId="9"/>
  </si>
  <si>
    <t>MY2N AC100/110</t>
    <phoneticPr fontId="9"/>
  </si>
  <si>
    <t>ミニパワーリレー MY/MYK/MYQ・MYH　100V用制御</t>
    <rPh sb="28" eb="29">
      <t>ヨウ</t>
    </rPh>
    <rPh sb="29" eb="31">
      <t>セイギョ</t>
    </rPh>
    <phoneticPr fontId="9"/>
  </si>
  <si>
    <t>キーエンス</t>
  </si>
  <si>
    <t>GS-11PC</t>
    <phoneticPr fontId="9"/>
  </si>
  <si>
    <r>
      <t>非接触_標準_PNP_M12ｺﾈｸﾀ　</t>
    </r>
    <r>
      <rPr>
        <b/>
        <sz val="11"/>
        <color rgb="FFFF0000"/>
        <rFont val="游ゴシック"/>
        <family val="3"/>
        <charset val="128"/>
        <scheme val="minor"/>
      </rPr>
      <t>PNP</t>
    </r>
    <r>
      <rPr>
        <sz val="11"/>
        <color theme="1"/>
        <rFont val="游ゴシック"/>
        <family val="3"/>
        <charset val="128"/>
        <scheme val="minor"/>
      </rPr>
      <t>ﾀｲﾌﾟ</t>
    </r>
    <phoneticPr fontId="9"/>
  </si>
  <si>
    <t>見積もり　No. 23734523</t>
    <rPh sb="0" eb="2">
      <t>ミツ</t>
    </rPh>
    <phoneticPr fontId="9"/>
  </si>
  <si>
    <t>GS-P8CC3</t>
    <phoneticPr fontId="9"/>
  </si>
  <si>
    <t>M12ｺﾈｸﾀｹｰﾌﾞﾙ_標準_3m_延長用（8ピン) 3 m</t>
    <phoneticPr fontId="9"/>
  </si>
  <si>
    <t>GS-Y11</t>
    <phoneticPr fontId="9"/>
  </si>
  <si>
    <t>非接触_Y字ｺﾈｸﾀ(GC-Link用)</t>
    <phoneticPr fontId="9"/>
  </si>
  <si>
    <t>GS-Y12</t>
    <phoneticPr fontId="9"/>
  </si>
  <si>
    <t>非接触_ｴﾝﾄﾞｺﾈｸﾀ(GC-Link用)</t>
    <phoneticPr fontId="9"/>
  </si>
  <si>
    <t>GS-P5CC1</t>
    <phoneticPr fontId="9"/>
  </si>
  <si>
    <t>M12ｺﾈｸﾀｹｰﾌﾞﾙ_単機能_1m タイプ（5ピン) 1 m</t>
    <phoneticPr fontId="9"/>
  </si>
  <si>
    <t>GS-P5CC3</t>
    <phoneticPr fontId="9"/>
  </si>
  <si>
    <t>M12ｺﾈｸﾀｹｰﾌﾞﾙ_単機能_3m（5ピン) 1 m</t>
    <phoneticPr fontId="9"/>
  </si>
  <si>
    <t>GS-P5CG03</t>
    <phoneticPr fontId="9"/>
  </si>
  <si>
    <t>GC-Linkｹｰﾌﾞﾙ(5ﾋﾟﾝ)_0.3m</t>
    <phoneticPr fontId="9"/>
  </si>
  <si>
    <t>GS-B11</t>
    <phoneticPr fontId="9"/>
  </si>
  <si>
    <t>非接触_平板取付具</t>
    <phoneticPr fontId="9"/>
  </si>
  <si>
    <t>GC-1000</t>
    <phoneticPr fontId="9"/>
  </si>
  <si>
    <t>ﾒｲﾝｺﾝﾄﾛｰﾗ</t>
    <phoneticPr fontId="9"/>
  </si>
  <si>
    <t>値引き</t>
    <rPh sb="0" eb="2">
      <t>ネビ</t>
    </rPh>
    <phoneticPr fontId="9"/>
  </si>
  <si>
    <t>値引き</t>
    <phoneticPr fontId="9"/>
  </si>
  <si>
    <t>AW20K-02E1－D</t>
    <phoneticPr fontId="4"/>
  </si>
  <si>
    <t>当日</t>
    <rPh sb="0" eb="2">
      <t>トウジツ</t>
    </rPh>
    <phoneticPr fontId="4"/>
  </si>
  <si>
    <t>IDEC</t>
    <phoneticPr fontId="9"/>
  </si>
  <si>
    <t>HW1L-AF210Q4G</t>
    <phoneticPr fontId="9"/>
  </si>
  <si>
    <t>HWシリーズ 押しボタンスイッチ　緑色　ｵﾙﾀﾈｲﾄ</t>
    <rPh sb="17" eb="18">
      <t>ミドリ</t>
    </rPh>
    <rPh sb="18" eb="19">
      <t>イロ</t>
    </rPh>
    <phoneticPr fontId="9"/>
  </si>
  <si>
    <t>https://www.monotaro.com/p/6009/4711/?msockid=08a2df296c756a0b0397c9806dc76bb0</t>
    <phoneticPr fontId="9"/>
  </si>
  <si>
    <t>HW1L-AF220H2G</t>
    <phoneticPr fontId="9"/>
  </si>
  <si>
    <t>https://www.monotaro.com/p/6009/5856/</t>
    <phoneticPr fontId="9"/>
  </si>
  <si>
    <t>IRV20A-LC08</t>
    <phoneticPr fontId="9"/>
  </si>
  <si>
    <t>SMC ﾚｷﾞｭﾚｰﾀ IRVｼﾘｰｽﾞ</t>
    <phoneticPr fontId="9"/>
  </si>
  <si>
    <t>NO.228861-1　H-SAITOU</t>
    <phoneticPr fontId="9"/>
  </si>
  <si>
    <t>KCC7-18600-210226-405</t>
    <phoneticPr fontId="4"/>
  </si>
  <si>
    <t>特注ﾊｰﾈｽ　　IO-M　4m　MWS-MDR50-HT50用</t>
    <rPh sb="0" eb="2">
      <t>トクチュウ</t>
    </rPh>
    <rPh sb="30" eb="31">
      <t>ヨウ</t>
    </rPh>
    <phoneticPr fontId="4"/>
  </si>
  <si>
    <t>AB24CC9EB1</t>
    <phoneticPr fontId="9"/>
  </si>
  <si>
    <t>MVSHM-3N03004-465-WU2H1</t>
    <phoneticPr fontId="9"/>
  </si>
  <si>
    <t>ノックピン　　4本</t>
    <phoneticPr fontId="4"/>
  </si>
  <si>
    <t>ﾛｯｶｸｱﾅﾂｷｻﾗﾎﾞﾙﾄ(SFB)　6本</t>
    <phoneticPr fontId="4"/>
  </si>
  <si>
    <t>ワッシャ　4本</t>
    <phoneticPr fontId="4"/>
  </si>
  <si>
    <t>MVSHM-3N03004-465-ZBHR6</t>
    <phoneticPr fontId="9"/>
  </si>
  <si>
    <t>MVBLK-AMN-465-F1JDF</t>
    <phoneticPr fontId="9"/>
  </si>
  <si>
    <t>NO.228861-2　H-SAITOU</t>
    <phoneticPr fontId="9"/>
  </si>
  <si>
    <t>APMTSL-G1-N1-L20</t>
    <phoneticPr fontId="4"/>
  </si>
  <si>
    <t>SGSWF10</t>
    <phoneticPr fontId="4"/>
  </si>
  <si>
    <t>MVBLK-AMW-48S-KRBYE</t>
    <phoneticPr fontId="9"/>
  </si>
  <si>
    <t>SETB0267-Y08　ﾛﾎﾞｯﾄ固定ﾌﾞﾗｹｯﾄ</t>
    <phoneticPr fontId="9"/>
  </si>
  <si>
    <t>MVBLK-AMW-4ER-6ZW55</t>
    <phoneticPr fontId="9"/>
  </si>
  <si>
    <t>SETB0309-Y01 ﾊﾞﾙﾌﾞ固定モーターﾌﾞﾗｹｯﾄ</t>
    <phoneticPr fontId="9"/>
  </si>
  <si>
    <t>ノックピン 1本</t>
    <rPh sb="7" eb="8">
      <t>ホン</t>
    </rPh>
    <phoneticPr fontId="4"/>
  </si>
  <si>
    <t>HXN-SUS-M3-8</t>
    <phoneticPr fontId="9"/>
  </si>
  <si>
    <t xml:space="preserve">六角ボルト </t>
    <phoneticPr fontId="9"/>
  </si>
  <si>
    <t>SCB4-25</t>
    <phoneticPr fontId="9"/>
  </si>
  <si>
    <t>六角穴付きﾎﾞﾙﾄ　 (M4×25)　　1本</t>
    <rPh sb="21" eb="22">
      <t>ホン</t>
    </rPh>
    <phoneticPr fontId="4"/>
  </si>
  <si>
    <t>SSHNI-ST-M4-14</t>
    <phoneticPr fontId="9"/>
  </si>
  <si>
    <t>六角穴付 止めねじ 棒先</t>
    <phoneticPr fontId="9"/>
  </si>
  <si>
    <t>WSSS12-3-1</t>
    <phoneticPr fontId="9"/>
  </si>
  <si>
    <t>金属ワッシャ</t>
    <phoneticPr fontId="9"/>
  </si>
  <si>
    <t>WSSS20-10-2</t>
  </si>
  <si>
    <t>MVBLK-AMW-4ER-4LXC4</t>
    <phoneticPr fontId="9"/>
  </si>
  <si>
    <t>SETB0309-Y04 モータとﾛﾎﾞｯﾄ取付板</t>
    <phoneticPr fontId="9"/>
  </si>
  <si>
    <t>AJPNGB4-P6-B6-G4-GC</t>
    <phoneticPr fontId="9"/>
  </si>
  <si>
    <t>DCLS-D17-V10-H22-T1.5-L5.5</t>
    <phoneticPr fontId="9"/>
  </si>
  <si>
    <t>段付スペーサ</t>
    <phoneticPr fontId="9"/>
  </si>
  <si>
    <t>FL6903ZZ</t>
    <phoneticPr fontId="9"/>
  </si>
  <si>
    <t>小径玉軸受　フランジ付両シールド形</t>
    <phoneticPr fontId="9"/>
  </si>
  <si>
    <t>CHNS6</t>
    <phoneticPr fontId="9"/>
  </si>
  <si>
    <t>蝶ナット</t>
    <phoneticPr fontId="9"/>
  </si>
  <si>
    <t>ecoPEN300　ﾊﾞﾙﾌﾞｸﾗﾝﾌﾟﾕﾆｯﾄ</t>
    <phoneticPr fontId="9"/>
  </si>
  <si>
    <t>HGBSR6-12-62-6</t>
    <phoneticPr fontId="9"/>
  </si>
  <si>
    <t>ヒンジボルト</t>
    <phoneticPr fontId="9"/>
  </si>
  <si>
    <t>MVBLK-AMW-3RW-Z42JY</t>
    <phoneticPr fontId="9"/>
  </si>
  <si>
    <t>SETB0183-Y02　Aバルブクランプ</t>
    <phoneticPr fontId="9"/>
  </si>
  <si>
    <t>MVBLK-AMW-4ER-13XWS</t>
    <phoneticPr fontId="9"/>
  </si>
  <si>
    <t>SETB0309-Y02　Aバルブベース</t>
    <phoneticPr fontId="9"/>
  </si>
  <si>
    <r>
      <t>SHCDG6-20  次回　</t>
    </r>
    <r>
      <rPr>
        <b/>
        <sz val="11"/>
        <color rgb="FFFF0000"/>
        <rFont val="ＭＳ Ｐゴシック"/>
        <family val="3"/>
        <charset val="128"/>
      </rPr>
      <t>1個</t>
    </r>
    <rPh sb="11" eb="13">
      <t>ジカイ</t>
    </rPh>
    <rPh sb="15" eb="16">
      <t>コ</t>
    </rPh>
    <phoneticPr fontId="9"/>
  </si>
  <si>
    <t>ヒンジピン　ツバ付止め輪タイプ</t>
    <phoneticPr fontId="9"/>
  </si>
  <si>
    <t>MVBLK-SUB-4ER-NW26G</t>
    <phoneticPr fontId="9"/>
  </si>
  <si>
    <t>SETB0309-Y03-1 ﾊﾞﾙﾌﾞﾉｽﾞﾙ固定ﾌﾞﾛｯｸ</t>
    <phoneticPr fontId="9"/>
  </si>
  <si>
    <t>SCB4-14</t>
    <phoneticPr fontId="9"/>
  </si>
  <si>
    <t>六角穴付きﾎﾞﾙﾄ　 (M4×14)　　2本</t>
    <rPh sb="21" eb="22">
      <t>ホン</t>
    </rPh>
    <phoneticPr fontId="4"/>
  </si>
  <si>
    <t>SCB4-18</t>
    <phoneticPr fontId="9"/>
  </si>
  <si>
    <t>六角穴付きﾎﾞﾙﾄ　 (M4×18)　　2本</t>
    <rPh sb="21" eb="22">
      <t>ホン</t>
    </rPh>
    <phoneticPr fontId="4"/>
  </si>
  <si>
    <t>MVBLK-AMW-4ER-7Y3SW</t>
    <phoneticPr fontId="9"/>
  </si>
  <si>
    <t>SETB0309-Y07　eco300　ﾂｰﾙﾍﾞｰｽ2</t>
    <phoneticPr fontId="9"/>
  </si>
  <si>
    <t>ノックピン 4本</t>
    <rPh sb="7" eb="8">
      <t>ホン</t>
    </rPh>
    <phoneticPr fontId="4"/>
  </si>
  <si>
    <t xml:space="preserve">MS4-10 </t>
    <phoneticPr fontId="4"/>
  </si>
  <si>
    <t>SCB3-8</t>
    <phoneticPr fontId="9"/>
  </si>
  <si>
    <t>六角穴付きﾎﾞﾙﾄ　 (M3×8)　　4本</t>
    <rPh sb="20" eb="21">
      <t>ホン</t>
    </rPh>
    <phoneticPr fontId="4"/>
  </si>
  <si>
    <t>六角穴付きﾎﾞﾙﾄ　 (M4×10)　　1本</t>
    <rPh sb="21" eb="22">
      <t>ホン</t>
    </rPh>
    <phoneticPr fontId="4"/>
  </si>
  <si>
    <t>MVBLK-AMW-4ER-DM3FS</t>
    <phoneticPr fontId="9"/>
  </si>
  <si>
    <t>SETB0309-Y09　eco300先端受け</t>
    <phoneticPr fontId="9"/>
  </si>
  <si>
    <t>CRKB4-20</t>
    <phoneticPr fontId="9"/>
  </si>
  <si>
    <t>樹脂ローレット付ねじ</t>
    <phoneticPr fontId="9"/>
  </si>
  <si>
    <t>SCB4-22</t>
    <phoneticPr fontId="9"/>
  </si>
  <si>
    <t>六角穴付きﾎﾞﾙﾄ　 (M4×22)　　2本</t>
    <rPh sb="21" eb="22">
      <t>ホン</t>
    </rPh>
    <phoneticPr fontId="4"/>
  </si>
  <si>
    <t>XSG40-CR</t>
    <phoneticPr fontId="9"/>
  </si>
  <si>
    <t>Ｘ軸リニアボール　マイクロメータヘッド</t>
    <phoneticPr fontId="9"/>
  </si>
  <si>
    <t>SCB4-45</t>
    <phoneticPr fontId="9"/>
  </si>
  <si>
    <t>六角穴付きﾎﾞﾙﾄ　 (M4×45)　4本</t>
    <rPh sb="20" eb="21">
      <t>ホン</t>
    </rPh>
    <phoneticPr fontId="4"/>
  </si>
  <si>
    <t>SHCDG5-20</t>
    <phoneticPr fontId="9"/>
  </si>
  <si>
    <t>AB24D5285F</t>
    <phoneticPr fontId="9"/>
  </si>
  <si>
    <t>NO.228861-3　H-SAITOU</t>
    <phoneticPr fontId="9"/>
  </si>
  <si>
    <t>MVBLK-AMW-4EN-PZ2KA</t>
    <phoneticPr fontId="9"/>
  </si>
  <si>
    <t>SETB0309-X03　ﾜｰｸ治具ﾍﾞｰｽ</t>
    <phoneticPr fontId="9"/>
  </si>
  <si>
    <t>BTLANA1-11</t>
    <phoneticPr fontId="9"/>
  </si>
  <si>
    <t>ﾌﾞﾛｯｸﾀｰﾐﾅﾙ BTLANA</t>
    <phoneticPr fontId="9"/>
  </si>
  <si>
    <t>MJELLS6-1-B</t>
    <phoneticPr fontId="9"/>
  </si>
  <si>
    <t>RTCN6-1</t>
    <phoneticPr fontId="9"/>
  </si>
  <si>
    <t>ﾛｰﾀﾘｰﾜﾝﾀｯﾁﾂｷﾞﾃ (RTCN)</t>
    <phoneticPr fontId="9"/>
  </si>
  <si>
    <t>SCB5-25</t>
    <phoneticPr fontId="9"/>
  </si>
  <si>
    <t>六角穴付ボルト2本</t>
    <phoneticPr fontId="9"/>
  </si>
  <si>
    <t>ﾜﾝﾀｯﾁﾂｷﾞﾃ(USEBL)</t>
    <phoneticPr fontId="9"/>
  </si>
  <si>
    <t>UJDST6-B</t>
    <phoneticPr fontId="9"/>
  </si>
  <si>
    <t>ワンタッチ継手　異径ユニオンストレート</t>
    <phoneticPr fontId="9"/>
  </si>
  <si>
    <t>USYL6</t>
    <phoneticPr fontId="9"/>
  </si>
  <si>
    <t>ワンタッチ継手　Ｙタイプ　ユニオン 同径</t>
    <phoneticPr fontId="9"/>
  </si>
  <si>
    <t>SCB4-6</t>
    <phoneticPr fontId="9"/>
  </si>
  <si>
    <t>六角穴付ボルト 　2本</t>
    <phoneticPr fontId="9"/>
  </si>
  <si>
    <t>MVSHM-3N02050-4F7-NR8P5</t>
    <phoneticPr fontId="9"/>
  </si>
  <si>
    <t>SETB0309-Z08　真空ﾃﾞｼﾞﾀﾙ表示ﾌﾞﾗｹｯﾄ</t>
    <phoneticPr fontId="9"/>
  </si>
  <si>
    <t>MVBLK-AMW-4EN-RTLGK</t>
    <phoneticPr fontId="9"/>
  </si>
  <si>
    <t>SETB0309-X04　ﾜｰｸ治具ﾓｰﾀｰﾍﾞｰｽ</t>
    <phoneticPr fontId="9"/>
  </si>
  <si>
    <t>SCB4-12</t>
    <phoneticPr fontId="9"/>
  </si>
  <si>
    <t>六角穴付ボルト 6本</t>
    <phoneticPr fontId="9"/>
  </si>
  <si>
    <t>SCB5-22</t>
    <phoneticPr fontId="9"/>
  </si>
  <si>
    <t>六角穴付ボルト 2本</t>
    <phoneticPr fontId="9"/>
  </si>
  <si>
    <t>SPMSS-D10-V5.2-L14.5</t>
    <phoneticPr fontId="9"/>
  </si>
  <si>
    <t>ｽﾍﾟｰｻｰ SPMSS</t>
    <phoneticPr fontId="9"/>
  </si>
  <si>
    <t>MVSHM-3N03002-4EN-Y8MXY</t>
    <phoneticPr fontId="9"/>
  </si>
  <si>
    <t>SETB0309-X05　ﾜｰｸ治具ｹｰﾌﾞﾙﾍﾞｱﾌﾞﾗｹｯﾄ1</t>
    <phoneticPr fontId="9"/>
  </si>
  <si>
    <t>MHPKS206-50-16-B</t>
    <phoneticPr fontId="9"/>
  </si>
  <si>
    <t>ｹｰﾌﾞﾙｷｬﾘｱ (MHPKF)</t>
    <phoneticPr fontId="9"/>
  </si>
  <si>
    <t>SBCB5-6</t>
    <phoneticPr fontId="9"/>
  </si>
  <si>
    <t>六角穴付ボタンボルト</t>
    <phoneticPr fontId="9"/>
  </si>
  <si>
    <t>MVSHM-3N03052-4EN-UE3NK</t>
    <phoneticPr fontId="9"/>
  </si>
  <si>
    <t>SETB0309-X06　ﾜｰｸ治具ｹｰﾌﾞﾙﾍﾞｱﾌﾞﾗｹｯﾄ2</t>
    <phoneticPr fontId="9"/>
  </si>
  <si>
    <t>CHNS4</t>
    <phoneticPr fontId="9"/>
  </si>
  <si>
    <t xml:space="preserve"> 蝶ナット</t>
    <phoneticPr fontId="9"/>
  </si>
  <si>
    <t xml:space="preserve">RSCB4-15 </t>
    <phoneticPr fontId="9"/>
  </si>
  <si>
    <t>SETGS10-76-SC20-M4-N4</t>
    <phoneticPr fontId="9"/>
  </si>
  <si>
    <t>ｴﾝｹｲｼﾁｭｳ - SETGS</t>
    <phoneticPr fontId="9"/>
  </si>
  <si>
    <t>SLSBG10-74-M4-N4</t>
    <phoneticPr fontId="9"/>
  </si>
  <si>
    <t>ｽﾃﾝﾚｽｼﾁｭｳ SLSBG</t>
    <phoneticPr fontId="9"/>
  </si>
  <si>
    <r>
      <t>MVBLK-AMW-4EH-X17Z4</t>
    </r>
    <r>
      <rPr>
        <b/>
        <sz val="11"/>
        <color rgb="FF0070C0"/>
        <rFont val="游ゴシック"/>
        <family val="3"/>
        <charset val="128"/>
        <scheme val="minor"/>
      </rPr>
      <t>-E</t>
    </r>
    <phoneticPr fontId="9"/>
  </si>
  <si>
    <t>SETB0309-X01-1　円形ﾜｰｸステージ</t>
    <phoneticPr fontId="9"/>
  </si>
  <si>
    <t>MVBLK-AMW-4EN-H56C7</t>
    <phoneticPr fontId="9"/>
  </si>
  <si>
    <t>SETB0309-X02　PINﾍﾞｰｽ ロング</t>
    <phoneticPr fontId="9"/>
  </si>
  <si>
    <t>SCB4-8</t>
    <phoneticPr fontId="9"/>
  </si>
  <si>
    <t>XFPDC5-P7.96-L5-B6</t>
    <phoneticPr fontId="4"/>
  </si>
  <si>
    <t>SCB6-18</t>
    <phoneticPr fontId="9"/>
  </si>
  <si>
    <t>六角穴付ボルト 4本</t>
    <phoneticPr fontId="9"/>
  </si>
  <si>
    <t>NO.228861-4　H-SAITOU</t>
    <phoneticPr fontId="9"/>
  </si>
  <si>
    <t>MVSHM-ZZ99000000000-JPA226D52111AB</t>
    <phoneticPr fontId="9"/>
  </si>
  <si>
    <t>MVSHM-3N02052011013-JPA291ZSX111AA</t>
    <phoneticPr fontId="9"/>
  </si>
  <si>
    <t>SETB-0023-Z23　ｶｯﾌﾟﾎﾙﾀﾞｰﾍﾞｰｽＬ字ﾌﾞﾗｹｯﾄ</t>
    <phoneticPr fontId="4"/>
  </si>
  <si>
    <t>MVSHM-3N02050006017-JPA291PUM111AA</t>
    <phoneticPr fontId="9"/>
  </si>
  <si>
    <t>SETB-0023-Z22　 ｶｯﾌﾟﾎﾙﾀﾞｰＬ字ﾌﾞﾗｹｯﾄ</t>
    <phoneticPr fontId="4"/>
  </si>
  <si>
    <t>NO.228861-5　H-SAITOU</t>
    <phoneticPr fontId="9"/>
  </si>
  <si>
    <t>六角穴付きﾎﾞﾀﾝﾎﾞﾙﾄ　 (M4×15)</t>
    <phoneticPr fontId="4"/>
  </si>
  <si>
    <t>MVSHM-3N02052-46C-13G7Z</t>
    <phoneticPr fontId="9"/>
  </si>
  <si>
    <t>MVSHM-3N03002006064-JPA29144M111AB</t>
    <phoneticPr fontId="9"/>
  </si>
  <si>
    <r>
      <t>SETB</t>
    </r>
    <r>
      <rPr>
        <b/>
        <sz val="11"/>
        <rFont val="ＭＳ Ｐゴシック"/>
        <family val="3"/>
        <charset val="128"/>
      </rPr>
      <t>-0023</t>
    </r>
    <r>
      <rPr>
        <sz val="11"/>
        <rFont val="ＭＳ Ｐゴシック"/>
        <family val="3"/>
        <charset val="128"/>
      </rPr>
      <t>-Z27　ケーブルベア下板</t>
    </r>
    <phoneticPr fontId="4"/>
  </si>
  <si>
    <r>
      <t>SETB-</t>
    </r>
    <r>
      <rPr>
        <b/>
        <sz val="11"/>
        <rFont val="游ゴシック"/>
        <family val="3"/>
        <charset val="128"/>
        <scheme val="minor"/>
      </rPr>
      <t>0233</t>
    </r>
    <r>
      <rPr>
        <sz val="11"/>
        <rFont val="游ゴシック"/>
        <family val="3"/>
        <charset val="128"/>
        <scheme val="minor"/>
      </rPr>
      <t>-</t>
    </r>
    <r>
      <rPr>
        <b/>
        <sz val="11"/>
        <rFont val="游ゴシック"/>
        <family val="3"/>
        <charset val="128"/>
        <scheme val="minor"/>
      </rPr>
      <t>Z25</t>
    </r>
    <r>
      <rPr>
        <sz val="11"/>
        <rFont val="游ゴシック"/>
        <family val="3"/>
        <charset val="128"/>
        <scheme val="minor"/>
      </rPr>
      <t>　ケーブルベア下板左側</t>
    </r>
    <rPh sb="22" eb="23">
      <t>ヒダリ</t>
    </rPh>
    <rPh sb="23" eb="24">
      <t>ガワ</t>
    </rPh>
    <phoneticPr fontId="4"/>
  </si>
  <si>
    <r>
      <t>SETB-</t>
    </r>
    <r>
      <rPr>
        <b/>
        <sz val="11"/>
        <rFont val="游ゴシック"/>
        <family val="3"/>
        <charset val="128"/>
        <scheme val="minor"/>
      </rPr>
      <t>0233</t>
    </r>
    <r>
      <rPr>
        <sz val="11"/>
        <rFont val="游ゴシック"/>
        <family val="3"/>
        <charset val="128"/>
        <scheme val="minor"/>
      </rPr>
      <t>-</t>
    </r>
    <r>
      <rPr>
        <b/>
        <sz val="11"/>
        <rFont val="游ゴシック"/>
        <family val="3"/>
        <charset val="128"/>
        <scheme val="minor"/>
      </rPr>
      <t>Z26</t>
    </r>
    <r>
      <rPr>
        <sz val="11"/>
        <rFont val="游ゴシック"/>
        <family val="3"/>
        <charset val="128"/>
        <scheme val="minor"/>
      </rPr>
      <t>　ケーブルベア下板右側</t>
    </r>
    <rPh sb="22" eb="23">
      <t>ミギ</t>
    </rPh>
    <phoneticPr fontId="4"/>
  </si>
  <si>
    <t>NO.228861-6　H-SAITOU</t>
    <phoneticPr fontId="9"/>
  </si>
  <si>
    <t>MVSHM-3N02052-499-R4FUK</t>
    <phoneticPr fontId="9"/>
  </si>
  <si>
    <t>SETB0261-Z01　レギュレーター取付板金</t>
    <phoneticPr fontId="4"/>
  </si>
  <si>
    <t>PLLJ6</t>
    <phoneticPr fontId="9"/>
  </si>
  <si>
    <t>NO.228861-7　H-SAITOU</t>
    <phoneticPr fontId="9"/>
  </si>
  <si>
    <t>MVSHM-3N02002013020-JPA22C1X1111AA</t>
    <phoneticPr fontId="9"/>
  </si>
  <si>
    <t>SLBNR4</t>
    <phoneticPr fontId="4"/>
  </si>
  <si>
    <t>M4ﾅｯﾄ</t>
    <phoneticPr fontId="4"/>
  </si>
  <si>
    <t>NO.228861-8　H-SAITOU</t>
    <phoneticPr fontId="9"/>
  </si>
  <si>
    <t>NEDJL-PY-MS-37-1.5</t>
    <phoneticPr fontId="4"/>
  </si>
  <si>
    <t>コムローラ⇔I/O-1接続端子台接続ケーブル</t>
    <rPh sb="11" eb="13">
      <t>セツゾク</t>
    </rPh>
    <rPh sb="13" eb="16">
      <t>タンシダイ</t>
    </rPh>
    <rPh sb="16" eb="18">
      <t>セツゾク</t>
    </rPh>
    <phoneticPr fontId="4"/>
  </si>
  <si>
    <t>NEDJL-PS-JS-25-1.5</t>
    <phoneticPr fontId="9"/>
  </si>
  <si>
    <t>AB24D41B4D</t>
    <phoneticPr fontId="9"/>
  </si>
  <si>
    <t>DGC-37SS-M</t>
    <phoneticPr fontId="9"/>
  </si>
  <si>
    <t>Dsubコネクタ ジェンダーチェンジャ　　37ﾒｽ-ﾒｽ</t>
    <phoneticPr fontId="9"/>
  </si>
  <si>
    <t>DGC-37PP-M</t>
    <phoneticPr fontId="9"/>
  </si>
  <si>
    <t>Dsubコネクタ ジェンダーチェンジャ　　37ｵｽ-ｵｽ</t>
    <phoneticPr fontId="9"/>
  </si>
  <si>
    <t>NO.228861-9　H-SAITOU</t>
    <phoneticPr fontId="9"/>
  </si>
  <si>
    <t>ＪＡＰＰＹ</t>
    <phoneticPr fontId="4"/>
  </si>
  <si>
    <t>ADR-341-JP</t>
    <phoneticPr fontId="4"/>
  </si>
  <si>
    <t>ADR-361-JP</t>
    <phoneticPr fontId="4"/>
  </si>
  <si>
    <t>A8140</t>
    <phoneticPr fontId="4"/>
  </si>
  <si>
    <t>汎用3芯OAタップ 2ヶ口</t>
    <phoneticPr fontId="4"/>
  </si>
  <si>
    <t>MWS-MDR50-HT50</t>
    <phoneticPr fontId="4"/>
  </si>
  <si>
    <t>MWSシリーズ（バネアップ）,対応圧着端子：Y端子/丸端子</t>
    <phoneticPr fontId="4"/>
  </si>
  <si>
    <t>MWSシリーズ（バネアップ）,DINレール取付、ネジ取付両対応　ｵｽ端子</t>
    <rPh sb="34" eb="36">
      <t>タンシ</t>
    </rPh>
    <phoneticPr fontId="4"/>
  </si>
  <si>
    <t>IO/SYS用　　ﾛﾎﾞｯﾄ側ﾒｽ</t>
    <rPh sb="6" eb="7">
      <t>ヨウ</t>
    </rPh>
    <rPh sb="14" eb="15">
      <t>ガワ</t>
    </rPh>
    <phoneticPr fontId="9"/>
  </si>
  <si>
    <t>2000-1301</t>
    <phoneticPr fontId="4"/>
  </si>
  <si>
    <t>DINレール用中継端子台 2000シリーズ　ｸﾞﾚｰ色　　8個+12個</t>
    <rPh sb="26" eb="27">
      <t>ショク</t>
    </rPh>
    <rPh sb="30" eb="31">
      <t>コ</t>
    </rPh>
    <rPh sb="34" eb="35">
      <t>コ</t>
    </rPh>
    <phoneticPr fontId="4"/>
  </si>
  <si>
    <t>2000-1391</t>
    <phoneticPr fontId="4"/>
  </si>
  <si>
    <t>中継用端子台用エンドプレート  ｸﾞﾚｰ色　6枚</t>
    <rPh sb="23" eb="24">
      <t>マイ</t>
    </rPh>
    <phoneticPr fontId="4"/>
  </si>
  <si>
    <t>2000-404</t>
    <phoneticPr fontId="4"/>
  </si>
  <si>
    <t>中継用端子台 差込型ジャンパ（絶縁）　　2個 4連</t>
    <rPh sb="21" eb="22">
      <t>コ</t>
    </rPh>
    <rPh sb="24" eb="25">
      <t>レン</t>
    </rPh>
    <phoneticPr fontId="4"/>
  </si>
  <si>
    <t>2000-406</t>
    <phoneticPr fontId="9"/>
  </si>
  <si>
    <t>中継用端子台 差込型ジャンパ（絶縁）　　2個　6連</t>
    <rPh sb="21" eb="22">
      <t>コ</t>
    </rPh>
    <rPh sb="24" eb="25">
      <t>レン</t>
    </rPh>
    <phoneticPr fontId="4"/>
  </si>
  <si>
    <t>MRB-295</t>
    <phoneticPr fontId="4"/>
  </si>
  <si>
    <t>FSA-PS-695-380-260-K-WB2602030368</t>
    <phoneticPr fontId="9"/>
  </si>
  <si>
    <t>SETB0309-Z04　　Web設計ボックス</t>
    <rPh sb="17" eb="19">
      <t>セッケイ</t>
    </rPh>
    <phoneticPr fontId="4"/>
  </si>
  <si>
    <t>グロメット　　4個+1個</t>
    <rPh sb="8" eb="9">
      <t>コ</t>
    </rPh>
    <rPh sb="11" eb="12">
      <t>コ</t>
    </rPh>
    <phoneticPr fontId="4"/>
  </si>
  <si>
    <t>配電BOXと中間BOXに使用する</t>
    <rPh sb="0" eb="5">
      <t>ハイデンコラサ</t>
    </rPh>
    <rPh sb="12" eb="14">
      <t>シヨウ</t>
    </rPh>
    <phoneticPr fontId="9"/>
  </si>
  <si>
    <t>MVSHM-3N03004-4F6-ZA1LX</t>
    <phoneticPr fontId="9"/>
  </si>
  <si>
    <t>SETB0309-Z06  配電BOX固定板</t>
    <phoneticPr fontId="9"/>
  </si>
  <si>
    <t>ｱﾙﾐﾌﾚｰﾑﾖｳﾊﾞﾈﾅｯﾄ 4個+6個+2個+3個</t>
    <phoneticPr fontId="4"/>
  </si>
  <si>
    <t>SFB4-8</t>
    <phoneticPr fontId="9"/>
  </si>
  <si>
    <t>SKNTR4</t>
  </si>
  <si>
    <t>Dsubコネクタハーネス　M2.6ショートネジ  ｵｽ-ﾒｽ</t>
    <phoneticPr fontId="4"/>
  </si>
  <si>
    <t>IO/SYS用</t>
    <rPh sb="6" eb="7">
      <t>ヨウ</t>
    </rPh>
    <phoneticPr fontId="9"/>
  </si>
  <si>
    <t>PDDJ-SS-JS-37-2</t>
    <phoneticPr fontId="9"/>
  </si>
  <si>
    <t>Dsubコネクタハーネス　M2.6ショートネジ  ﾒｽ-ﾒｽ</t>
    <phoneticPr fontId="4"/>
  </si>
  <si>
    <t>IO/1用　　</t>
    <rPh sb="4" eb="5">
      <t>ヨウ</t>
    </rPh>
    <phoneticPr fontId="9"/>
  </si>
  <si>
    <t>カッチンダクト固定用とﾃﾞｨﾝﾚｰﾙ固定と中間BOX</t>
    <rPh sb="7" eb="9">
      <t>コテイ</t>
    </rPh>
    <rPh sb="9" eb="10">
      <t>ヨウ</t>
    </rPh>
    <rPh sb="18" eb="20">
      <t>コテイ</t>
    </rPh>
    <phoneticPr fontId="9"/>
  </si>
  <si>
    <t>カッチンダクト固定用とﾃﾞｨﾝﾚｰﾙ固定</t>
    <rPh sb="7" eb="9">
      <t>コテイ</t>
    </rPh>
    <rPh sb="9" eb="10">
      <t>ヨウ</t>
    </rPh>
    <rPh sb="18" eb="20">
      <t>コテイ</t>
    </rPh>
    <phoneticPr fontId="9"/>
  </si>
  <si>
    <t>SD-Q11 DC24V 1B</t>
    <phoneticPr fontId="9"/>
  </si>
  <si>
    <t>AB24E71577</t>
    <phoneticPr fontId="9"/>
  </si>
  <si>
    <t>SS300R　UL規格　小径 8本　TYPE　　</t>
    <phoneticPr fontId="9"/>
  </si>
  <si>
    <t>ﾊﾟﾄﾗﾝﾌﾟ接続用</t>
    <rPh sb="7" eb="9">
      <t>セツゾク</t>
    </rPh>
    <rPh sb="9" eb="10">
      <t>ヨウ</t>
    </rPh>
    <phoneticPr fontId="4"/>
  </si>
  <si>
    <t>37303-2165-000FL-8P</t>
    <phoneticPr fontId="9"/>
  </si>
  <si>
    <t>e-CON　ソケットコネクタ　(青)</t>
    <phoneticPr fontId="9"/>
  </si>
  <si>
    <t>37103-3163-000FL-8P</t>
    <phoneticPr fontId="9"/>
  </si>
  <si>
    <t>e-CON　ソケットコネクタ　(橙)</t>
    <phoneticPr fontId="9"/>
  </si>
  <si>
    <t>37304-2165-000FL-8P</t>
    <phoneticPr fontId="9"/>
  </si>
  <si>
    <t>SHPM-HH-SB-26-2.5　　</t>
    <phoneticPr fontId="9"/>
  </si>
  <si>
    <t>IEEE1284ハーフピッチ（MDR）コネクタ付ケーブル 多機能フードタイプ (3M製コネクタ使用） ｵｽｺﾈ　　ｵｽｺﾈ</t>
    <phoneticPr fontId="9"/>
  </si>
  <si>
    <t>ｾｲﾌﾃｨｺﾝﾄﾛｰﾗ⇔I/O-S2　接続端子台接続ケーブル中間BOX</t>
    <rPh sb="30" eb="32">
      <t>チュウカン</t>
    </rPh>
    <phoneticPr fontId="9"/>
  </si>
  <si>
    <t>東洋技研</t>
    <rPh sb="0" eb="2">
      <t>トウヨウ</t>
    </rPh>
    <rPh sb="2" eb="4">
      <t>ギケン</t>
    </rPh>
    <phoneticPr fontId="4"/>
  </si>
  <si>
    <t>PCN-10S26</t>
    <phoneticPr fontId="9"/>
  </si>
  <si>
    <t>【東洋技研】PCNシリーズ(MDR・端子間ピッチ7.62mm)</t>
    <phoneticPr fontId="9"/>
  </si>
  <si>
    <t>APMC-PS-S-250-110-150-WB2602050217</t>
    <phoneticPr fontId="9"/>
  </si>
  <si>
    <t>SETB0309-Z05　中間BOX （IO-S2用）</t>
    <phoneticPr fontId="9"/>
  </si>
  <si>
    <r>
      <t xml:space="preserve">ｾｲﾌﾃｨｺﾝﾄﾛｰﾗ⇔I/O-S2 </t>
    </r>
    <r>
      <rPr>
        <b/>
        <sz val="11"/>
        <rFont val="游ゴシック"/>
        <family val="3"/>
        <charset val="128"/>
        <scheme val="minor"/>
      </rPr>
      <t>ｾｲﾌﾃｨｺﾝﾄﾛｰﾗ⇔I/O-S2</t>
    </r>
    <r>
      <rPr>
        <sz val="11"/>
        <rFont val="游ゴシック"/>
        <family val="3"/>
        <charset val="128"/>
        <scheme val="minor"/>
      </rPr>
      <t>　接続端子台接続ケーブル中間BOX</t>
    </r>
    <rPh sb="49" eb="51">
      <t>チュウカン</t>
    </rPh>
    <phoneticPr fontId="9"/>
  </si>
  <si>
    <t>タキゲン製造</t>
    <rPh sb="4" eb="6">
      <t>セイゾウ</t>
    </rPh>
    <phoneticPr fontId="9"/>
  </si>
  <si>
    <t>C-30-SG-36A-EP-UL</t>
    <phoneticPr fontId="9"/>
  </si>
  <si>
    <t>難燃性膜付グロメット C-30-SG</t>
    <phoneticPr fontId="9"/>
  </si>
  <si>
    <t xml:space="preserve">SCB3-5  </t>
    <phoneticPr fontId="4"/>
  </si>
  <si>
    <t>六角穴付ボルト　　6本 用</t>
    <rPh sb="10" eb="11">
      <t>ホン</t>
    </rPh>
    <phoneticPr fontId="4"/>
  </si>
  <si>
    <t>C-30-RK-15-EP-UL-BLACK</t>
    <phoneticPr fontId="9"/>
  </si>
  <si>
    <t>難燃性ゴム脚（ステンレスワッシャー入） C-30-RK</t>
    <phoneticPr fontId="9"/>
  </si>
  <si>
    <t>HFS6-3030-330</t>
    <phoneticPr fontId="9"/>
  </si>
  <si>
    <t>アルミフレーム　６シリーズ　正方形　3０×3０ｍｍ　２列溝　４面溝</t>
    <phoneticPr fontId="9"/>
  </si>
  <si>
    <t>HBLBSL6</t>
    <phoneticPr fontId="9"/>
  </si>
  <si>
    <t>６シリーズ（溝幅８ｍｍ）　３０・６０角アルミフレーム用ブラインドブラケット</t>
    <phoneticPr fontId="9"/>
  </si>
  <si>
    <t>SKNTR4</t>
    <phoneticPr fontId="9"/>
  </si>
  <si>
    <t>MRB-200</t>
    <phoneticPr fontId="4"/>
  </si>
  <si>
    <t>IO/1用　　ﾛﾎﾞｯﾄ側ｵｽ</t>
    <rPh sb="4" eb="5">
      <t>ヨウ</t>
    </rPh>
    <phoneticPr fontId="9"/>
  </si>
  <si>
    <t>NO.228861-10　H-SAITOU</t>
    <phoneticPr fontId="9"/>
  </si>
  <si>
    <t>アイセル</t>
  </si>
  <si>
    <t>A-NA-30-M6</t>
    <phoneticPr fontId="9"/>
  </si>
  <si>
    <t>AF30用後入れナット</t>
  </si>
  <si>
    <t>非接触ｾｲﾌﾃｨｾﾝｻｰ固定用</t>
    <rPh sb="12" eb="14">
      <t>コテイ</t>
    </rPh>
    <rPh sb="14" eb="15">
      <t>ヨウ</t>
    </rPh>
    <phoneticPr fontId="9"/>
  </si>
  <si>
    <t>AB24CC84F5</t>
    <phoneticPr fontId="9"/>
  </si>
  <si>
    <t>A-NA-30-M4</t>
    <phoneticPr fontId="9"/>
  </si>
  <si>
    <t>SD-Z-AF-200</t>
    <phoneticPr fontId="4"/>
  </si>
  <si>
    <t>SD-Z-TK-200</t>
    <phoneticPr fontId="4"/>
  </si>
  <si>
    <t>NO.228861-11　H-SAITOU</t>
    <phoneticPr fontId="9"/>
  </si>
  <si>
    <t>HFANK6-3030</t>
  </si>
  <si>
    <t>アルミフレーム用アンカースタンド</t>
    <phoneticPr fontId="9"/>
  </si>
  <si>
    <t xml:space="preserve">アンカースタンド </t>
    <phoneticPr fontId="9"/>
  </si>
  <si>
    <t>６シリーズ（溝幅８ｍｍ）用　アルミフレーム用後入れバネナット　8個+6個</t>
    <rPh sb="32" eb="33">
      <t>コ</t>
    </rPh>
    <rPh sb="35" eb="36">
      <t>コ</t>
    </rPh>
    <phoneticPr fontId="4"/>
  </si>
  <si>
    <t>SCB6-14</t>
    <phoneticPr fontId="9"/>
  </si>
  <si>
    <t>六角穴付ボルト  8本</t>
    <phoneticPr fontId="9"/>
  </si>
  <si>
    <t xml:space="preserve">SPWF6 </t>
    <phoneticPr fontId="9"/>
  </si>
  <si>
    <t>HFS6-3030-277</t>
    <phoneticPr fontId="9"/>
  </si>
  <si>
    <t>ｱﾙﾐﾌﾚｰﾑｻﾞｲ</t>
    <phoneticPr fontId="9"/>
  </si>
  <si>
    <t>HBLFSNE6-C-SEP</t>
    <phoneticPr fontId="9"/>
  </si>
  <si>
    <t>ｶﾀｶﾞﾜﾄｯｷﾌﾞﾗｹｯﾄ HBLFSNE</t>
    <phoneticPr fontId="9"/>
  </si>
  <si>
    <t>HFC6-3030-S</t>
    <phoneticPr fontId="9"/>
  </si>
  <si>
    <t>ﾌﾚｰﾑｷｬｯﾌﾟ (HFC)</t>
    <phoneticPr fontId="9"/>
  </si>
  <si>
    <t xml:space="preserve">	
ﾌﾞﾗｲﾝﾄﾞﾌﾞﾗｹｯﾄ HBLBSL</t>
    <phoneticPr fontId="9"/>
  </si>
  <si>
    <t>HFS6-3030-485</t>
    <phoneticPr fontId="9"/>
  </si>
  <si>
    <t>HBLFSN6-C-SSP</t>
    <phoneticPr fontId="9"/>
  </si>
  <si>
    <t>HFSG6-6060-330</t>
    <phoneticPr fontId="4"/>
  </si>
  <si>
    <t>HFSG6-6060-840</t>
    <phoneticPr fontId="4"/>
  </si>
  <si>
    <t>HFSG6-6060-930</t>
    <phoneticPr fontId="4"/>
  </si>
  <si>
    <t>HFSG6-6060-960</t>
    <phoneticPr fontId="4"/>
  </si>
  <si>
    <t>六角穴付ボルト  6本</t>
    <phoneticPr fontId="9"/>
  </si>
  <si>
    <t>MVSHM-3N03050-4A5-514EX</t>
    <phoneticPr fontId="9"/>
  </si>
  <si>
    <t>SETB-0282-Z55 スイッチBOXﾌﾞﾗｹｯﾄ</t>
    <phoneticPr fontId="9"/>
  </si>
  <si>
    <t>スイッチBOXﾌﾞﾗｹｯﾄ</t>
    <phoneticPr fontId="9"/>
  </si>
  <si>
    <t>MVSHM-3N02002-4ER-TTZH2</t>
    <phoneticPr fontId="9"/>
  </si>
  <si>
    <r>
      <t>SETB-0309-</t>
    </r>
    <r>
      <rPr>
        <b/>
        <sz val="11"/>
        <color theme="1"/>
        <rFont val="游ゴシック"/>
        <family val="3"/>
        <charset val="128"/>
        <scheme val="minor"/>
      </rPr>
      <t>Z01</t>
    </r>
    <r>
      <rPr>
        <sz val="11"/>
        <color theme="1"/>
        <rFont val="游ゴシック"/>
        <family val="3"/>
        <charset val="128"/>
        <scheme val="minor"/>
      </rPr>
      <t xml:space="preserve"> 架台天板　1　奥側</t>
    </r>
    <phoneticPr fontId="4"/>
  </si>
  <si>
    <t>FALA-SUD-T3.0-A27-B27-L25-X12.5-H13-N5-Y12.5-S15-NA5</t>
    <phoneticPr fontId="9"/>
  </si>
  <si>
    <t>L字ﾌﾞﾗｹｯﾄ　加工部品</t>
    <rPh sb="0" eb="2">
      <t>リジ</t>
    </rPh>
    <rPh sb="9" eb="11">
      <t>カコウ</t>
    </rPh>
    <rPh sb="11" eb="13">
      <t>ブヒン</t>
    </rPh>
    <phoneticPr fontId="9"/>
  </si>
  <si>
    <t>アイセル</t>
    <phoneticPr fontId="9"/>
  </si>
  <si>
    <t>A-NA-30-M5</t>
    <phoneticPr fontId="9"/>
  </si>
  <si>
    <t>AF30用後入れナット</t>
    <phoneticPr fontId="9"/>
  </si>
  <si>
    <t>SHNTP6-6</t>
    <phoneticPr fontId="9"/>
  </si>
  <si>
    <t>六角穴付ボタンボルト　－ステンレス・単品販売 12本使用</t>
    <phoneticPr fontId="4"/>
  </si>
  <si>
    <t>MVSHM-3N02002-4ER-YTEEM</t>
    <phoneticPr fontId="9"/>
  </si>
  <si>
    <r>
      <t>SETB-0309-</t>
    </r>
    <r>
      <rPr>
        <b/>
        <sz val="11"/>
        <color theme="1"/>
        <rFont val="游ゴシック"/>
        <family val="3"/>
        <charset val="128"/>
        <scheme val="minor"/>
      </rPr>
      <t>Z02-1</t>
    </r>
    <r>
      <rPr>
        <sz val="11"/>
        <color theme="1"/>
        <rFont val="游ゴシック"/>
        <family val="3"/>
        <charset val="128"/>
        <scheme val="minor"/>
      </rPr>
      <t xml:space="preserve">  架台天板　2　手前側</t>
    </r>
    <phoneticPr fontId="4"/>
  </si>
  <si>
    <t>MVSHM-3N02000-4ER-1JYA5</t>
    <phoneticPr fontId="9"/>
  </si>
  <si>
    <r>
      <t>SETB-</t>
    </r>
    <r>
      <rPr>
        <b/>
        <sz val="11"/>
        <rFont val="游ゴシック"/>
        <family val="3"/>
        <charset val="128"/>
        <scheme val="minor"/>
      </rPr>
      <t>0309-Z20-1</t>
    </r>
    <r>
      <rPr>
        <sz val="11"/>
        <rFont val="游ゴシック"/>
        <family val="3"/>
        <charset val="128"/>
        <scheme val="minor"/>
      </rPr>
      <t xml:space="preserve"> 棚板下段中心前後側</t>
    </r>
    <phoneticPr fontId="4"/>
  </si>
  <si>
    <t>十字穴付トラス小ねじ  4個</t>
    <phoneticPr fontId="4"/>
  </si>
  <si>
    <t>MVSHM-3N02000-4ER-8FBCM</t>
    <phoneticPr fontId="9"/>
  </si>
  <si>
    <r>
      <t>SETB-0309-</t>
    </r>
    <r>
      <rPr>
        <b/>
        <sz val="11"/>
        <color theme="1"/>
        <rFont val="游ゴシック"/>
        <family val="3"/>
        <charset val="128"/>
        <scheme val="minor"/>
      </rPr>
      <t>Z21-1</t>
    </r>
    <r>
      <rPr>
        <sz val="11"/>
        <color theme="1"/>
        <rFont val="游ゴシック"/>
        <family val="3"/>
        <charset val="128"/>
        <scheme val="minor"/>
      </rPr>
      <t xml:space="preserve"> 棚板下段左右側</t>
    </r>
    <phoneticPr fontId="4"/>
  </si>
  <si>
    <t>十字穴付トラス小ねじ  2個</t>
    <phoneticPr fontId="4"/>
  </si>
  <si>
    <t>MVSHM-3N01500-4ER-RLJPU</t>
    <phoneticPr fontId="9"/>
  </si>
  <si>
    <r>
      <t>SETB-0309-</t>
    </r>
    <r>
      <rPr>
        <b/>
        <sz val="11"/>
        <color theme="1"/>
        <rFont val="游ゴシック"/>
        <family val="3"/>
        <charset val="128"/>
        <scheme val="minor"/>
      </rPr>
      <t>Z22</t>
    </r>
    <r>
      <rPr>
        <sz val="11"/>
        <color theme="1"/>
        <rFont val="游ゴシック"/>
        <family val="3"/>
        <charset val="128"/>
        <scheme val="minor"/>
      </rPr>
      <t xml:space="preserve"> 架台裏側</t>
    </r>
    <phoneticPr fontId="4"/>
  </si>
  <si>
    <t>MVSHM-3N01500-4ER-5FDWX</t>
    <phoneticPr fontId="9"/>
  </si>
  <si>
    <r>
      <t>SETB-0309-</t>
    </r>
    <r>
      <rPr>
        <b/>
        <sz val="11"/>
        <color theme="1"/>
        <rFont val="游ゴシック"/>
        <family val="3"/>
        <charset val="128"/>
        <scheme val="minor"/>
      </rPr>
      <t>Z23</t>
    </r>
    <r>
      <rPr>
        <sz val="11"/>
        <color theme="1"/>
        <rFont val="游ゴシック"/>
        <family val="3"/>
        <charset val="128"/>
        <scheme val="minor"/>
      </rPr>
      <t xml:space="preserve"> 架台表側</t>
    </r>
    <phoneticPr fontId="4"/>
  </si>
  <si>
    <t>MVSHM-3N01500-4ER-BWA76</t>
    <phoneticPr fontId="9"/>
  </si>
  <si>
    <r>
      <t>SETB-0309-</t>
    </r>
    <r>
      <rPr>
        <b/>
        <sz val="11"/>
        <color theme="1"/>
        <rFont val="游ゴシック"/>
        <family val="3"/>
        <charset val="128"/>
        <scheme val="minor"/>
      </rPr>
      <t>Z25-1</t>
    </r>
    <r>
      <rPr>
        <sz val="11"/>
        <color theme="1"/>
        <rFont val="游ゴシック"/>
        <family val="3"/>
        <charset val="128"/>
        <scheme val="minor"/>
      </rPr>
      <t xml:space="preserve"> 架台右</t>
    </r>
    <phoneticPr fontId="4"/>
  </si>
  <si>
    <t>MVSHM-3N02000-4ER-GW3SU</t>
    <phoneticPr fontId="9"/>
  </si>
  <si>
    <r>
      <t>SETB-0309-</t>
    </r>
    <r>
      <rPr>
        <b/>
        <sz val="11"/>
        <color theme="1"/>
        <rFont val="游ゴシック"/>
        <family val="3"/>
        <charset val="128"/>
        <scheme val="minor"/>
      </rPr>
      <t>Z26-1</t>
    </r>
    <r>
      <rPr>
        <sz val="11"/>
        <color theme="1"/>
        <rFont val="游ゴシック"/>
        <family val="3"/>
        <charset val="128"/>
        <scheme val="minor"/>
      </rPr>
      <t xml:space="preserve"> 架台右</t>
    </r>
    <phoneticPr fontId="4"/>
  </si>
  <si>
    <t>MVSHM-3N01500-4F7-1HGXD</t>
    <phoneticPr fontId="9"/>
  </si>
  <si>
    <r>
      <t>SETB-0309-</t>
    </r>
    <r>
      <rPr>
        <b/>
        <sz val="11"/>
        <color theme="1"/>
        <rFont val="游ゴシック"/>
        <family val="3"/>
        <charset val="128"/>
        <scheme val="minor"/>
      </rPr>
      <t>Z27-2</t>
    </r>
    <r>
      <rPr>
        <sz val="11"/>
        <color theme="1"/>
        <rFont val="游ゴシック"/>
        <family val="3"/>
        <charset val="128"/>
        <scheme val="minor"/>
      </rPr>
      <t xml:space="preserve"> 架台右</t>
    </r>
    <phoneticPr fontId="4"/>
  </si>
  <si>
    <t>MVSHM-3N02000-4ER-5LNLR</t>
    <phoneticPr fontId="9"/>
  </si>
  <si>
    <r>
      <t>SETB-0309-</t>
    </r>
    <r>
      <rPr>
        <b/>
        <sz val="11"/>
        <color theme="1"/>
        <rFont val="游ゴシック"/>
        <family val="3"/>
        <charset val="128"/>
        <scheme val="minor"/>
      </rPr>
      <t>Z28</t>
    </r>
    <r>
      <rPr>
        <sz val="11"/>
        <color theme="1"/>
        <rFont val="游ゴシック"/>
        <family val="3"/>
        <charset val="128"/>
        <scheme val="minor"/>
      </rPr>
      <t xml:space="preserve"> 架台右</t>
    </r>
    <phoneticPr fontId="4"/>
  </si>
  <si>
    <t>MVSHM-3N03002-465-HB7AR</t>
    <phoneticPr fontId="9"/>
  </si>
  <si>
    <t>SR01</t>
    <phoneticPr fontId="9"/>
  </si>
  <si>
    <t>サイレンサ 管用テーパネジ用　　G1/8</t>
    <phoneticPr fontId="9"/>
  </si>
  <si>
    <t>SUS</t>
    <phoneticPr fontId="4"/>
  </si>
  <si>
    <t>NEC-10D</t>
    <phoneticPr fontId="9"/>
  </si>
  <si>
    <t>スイッチボックス SBOX スイッチ1点付き</t>
    <phoneticPr fontId="4"/>
  </si>
  <si>
    <t>MVSHM-3N03006-4F7-F2M1U</t>
    <phoneticPr fontId="9"/>
  </si>
  <si>
    <t>SETB0309-Z07 ｽｲｯﾁBOX固定板</t>
    <phoneticPr fontId="9"/>
  </si>
  <si>
    <t>外部スイッチBOX　</t>
  </si>
  <si>
    <t>SUNCO</t>
    <phoneticPr fontId="9"/>
  </si>
  <si>
    <t>CSH-SUS-M5-5</t>
    <phoneticPr fontId="9"/>
  </si>
  <si>
    <t>SFB5-8</t>
    <phoneticPr fontId="9"/>
  </si>
  <si>
    <t>六角穴付皿ボルト</t>
    <rPh sb="4" eb="5">
      <t>サラ</t>
    </rPh>
    <phoneticPr fontId="4"/>
  </si>
  <si>
    <t>真空ポンプ 用</t>
    <rPh sb="6" eb="7">
      <t>ヨウ</t>
    </rPh>
    <phoneticPr fontId="9"/>
  </si>
  <si>
    <t>六角穴付ボルト 2本</t>
    <phoneticPr fontId="4"/>
  </si>
  <si>
    <t>USDY8</t>
    <phoneticPr fontId="9"/>
  </si>
  <si>
    <t>ﾜﾝﾀｯﾁﾂｷﾞﾃ(USDY)</t>
    <phoneticPr fontId="9"/>
  </si>
  <si>
    <t>コガネイ</t>
    <phoneticPr fontId="9"/>
  </si>
  <si>
    <t>V200E1-2-L-SR DC24V</t>
    <phoneticPr fontId="9"/>
  </si>
  <si>
    <t>制御機器角形電磁真空弁200シリーズ</t>
    <phoneticPr fontId="9"/>
  </si>
  <si>
    <t>CSH-SUS-M4-36</t>
    <phoneticPr fontId="9"/>
  </si>
  <si>
    <t>MJCNLS8-2</t>
    <phoneticPr fontId="9"/>
  </si>
  <si>
    <t>ﾜﾝﾀｯﾁﾂｷﾞﾃ(MJCNLS)</t>
    <phoneticPr fontId="9"/>
  </si>
  <si>
    <t>日本ピスコ</t>
    <rPh sb="0" eb="2">
      <t>ニホン</t>
    </rPh>
    <phoneticPr fontId="9"/>
  </si>
  <si>
    <t>真空用フィルタ 大容量ユニオンタイプ 集中排気</t>
    <phoneticPr fontId="9"/>
  </si>
  <si>
    <t>NO.228861-12　H-SAITOU</t>
    <phoneticPr fontId="9"/>
  </si>
  <si>
    <t>ワイ・デー・ケー様株式会社</t>
    <rPh sb="9" eb="13">
      <t>カブシキガイシャ</t>
    </rPh>
    <phoneticPr fontId="4"/>
  </si>
  <si>
    <t>岸</t>
    <rPh sb="0" eb="1">
      <t>キシ</t>
    </rPh>
    <phoneticPr fontId="9"/>
  </si>
  <si>
    <t>NO.228905</t>
    <phoneticPr fontId="4"/>
  </si>
  <si>
    <t>SETB-0306-A01 JR3404+SV70チルドモーター+捨て射ち+配電BOX+圧送タンク  20251205</t>
    <phoneticPr fontId="9"/>
  </si>
  <si>
    <r>
      <rPr>
        <b/>
        <sz val="11"/>
        <color indexed="8"/>
        <rFont val="ＭＳ Ｐゴシック"/>
        <family val="3"/>
        <charset val="128"/>
      </rPr>
      <t>JR3404N-BJ　　</t>
    </r>
    <r>
      <rPr>
        <sz val="11"/>
        <color theme="1"/>
        <rFont val="游ゴシック"/>
        <family val="3"/>
        <charset val="128"/>
        <scheme val="minor"/>
      </rPr>
      <t>　 4軸ﾛﾎﾞｯﾄ (外部ｽｲｯﾁ仕様)　</t>
    </r>
    <phoneticPr fontId="4"/>
  </si>
  <si>
    <r>
      <t>JR3404　　　SRS-S404　</t>
    </r>
    <r>
      <rPr>
        <b/>
        <sz val="11"/>
        <color indexed="10"/>
        <rFont val="ＭＳ Ｐゴシック"/>
        <family val="3"/>
        <charset val="128"/>
      </rPr>
      <t>　外部スイッチBOXﾀｲﾌﾟ</t>
    </r>
    <rPh sb="19" eb="21">
      <t>ガイブ</t>
    </rPh>
    <phoneticPr fontId="4"/>
  </si>
  <si>
    <t>見積もりNo.TQ25-0838 Rev.01</t>
    <rPh sb="0" eb="2">
      <t>ミツ</t>
    </rPh>
    <phoneticPr fontId="9"/>
  </si>
  <si>
    <t>JR3000用ﾃｨｰﾁﾝｸﾞﾎﾞｯｸｽ   JR3-TB2</t>
    <phoneticPr fontId="4"/>
  </si>
  <si>
    <r>
      <t>SRO-TB500</t>
    </r>
    <r>
      <rPr>
        <b/>
        <sz val="11"/>
        <color indexed="10"/>
        <rFont val="ＭＳ Ｐゴシック"/>
        <family val="3"/>
        <charset val="128"/>
      </rPr>
      <t xml:space="preserve"> </t>
    </r>
    <phoneticPr fontId="4"/>
  </si>
  <si>
    <t>B仕様ｵﾌﾟｼｮﾝSW付</t>
    <phoneticPr fontId="4"/>
  </si>
  <si>
    <t>SRO-SWB-NO</t>
    <phoneticPr fontId="4"/>
  </si>
  <si>
    <t>②</t>
    <phoneticPr fontId="9"/>
  </si>
  <si>
    <t>見積もり、発注お願い致します。</t>
    <rPh sb="0" eb="2">
      <t>ミツ</t>
    </rPh>
    <rPh sb="5" eb="7">
      <t>ハッチュウ</t>
    </rPh>
    <rPh sb="8" eb="9">
      <t>ネガ</t>
    </rPh>
    <rPh sb="10" eb="11">
      <t>イタ</t>
    </rPh>
    <phoneticPr fontId="9"/>
  </si>
  <si>
    <t>元厚ｼﾘﾝｼﾞレギュレーター</t>
    <rPh sb="0" eb="2">
      <t>モトアツ</t>
    </rPh>
    <phoneticPr fontId="4"/>
  </si>
  <si>
    <t>IR1020-01BEA-A  0.01-0.80Mp</t>
    <phoneticPr fontId="4"/>
  </si>
  <si>
    <t>精密レギュレータ IR1000-A  0.01～0.8MPa</t>
    <phoneticPr fontId="4"/>
  </si>
  <si>
    <t>見積もりNo.　22-25-01578A</t>
    <rPh sb="0" eb="2">
      <t>ミツ</t>
    </rPh>
    <phoneticPr fontId="4"/>
  </si>
  <si>
    <t>配電BOX　関連</t>
    <rPh sb="0" eb="2">
      <t>ハイデン</t>
    </rPh>
    <rPh sb="6" eb="8">
      <t>カンレン</t>
    </rPh>
    <phoneticPr fontId="4"/>
  </si>
  <si>
    <t>CP30FM-2P007 7A</t>
    <phoneticPr fontId="4"/>
  </si>
  <si>
    <t>S8VS-12024</t>
    <phoneticPr fontId="4"/>
  </si>
  <si>
    <t>パワーサプライ   5A</t>
    <phoneticPr fontId="4"/>
  </si>
  <si>
    <t>見積番号：2184523</t>
    <phoneticPr fontId="9"/>
  </si>
  <si>
    <r>
      <t>CC0</t>
    </r>
    <r>
      <rPr>
        <b/>
        <sz val="11"/>
        <rFont val="游ゴシック"/>
        <family val="3"/>
        <charset val="128"/>
        <scheme val="minor"/>
      </rPr>
      <t>5</t>
    </r>
    <r>
      <rPr>
        <sz val="11"/>
        <rFont val="游ゴシック"/>
        <family val="3"/>
        <charset val="128"/>
        <scheme val="minor"/>
      </rPr>
      <t>0VZR2</t>
    </r>
    <phoneticPr fontId="4"/>
  </si>
  <si>
    <t>AZM46AK-FC20DA</t>
    <phoneticPr fontId="4"/>
  </si>
  <si>
    <t>③</t>
    <phoneticPr fontId="9"/>
  </si>
  <si>
    <t>ﾐｽﾐ品受注NO.にて発注済み</t>
    <rPh sb="3" eb="4">
      <t>ヒン</t>
    </rPh>
    <rPh sb="4" eb="6">
      <t>ジュチュウ</t>
    </rPh>
    <rPh sb="11" eb="13">
      <t>ハッチュウ</t>
    </rPh>
    <rPh sb="13" eb="14">
      <t>ズ</t>
    </rPh>
    <phoneticPr fontId="9"/>
  </si>
  <si>
    <t>NO.228905-1　H-Saitou</t>
    <phoneticPr fontId="9"/>
  </si>
  <si>
    <t>AB24B4EB83</t>
    <phoneticPr fontId="9"/>
  </si>
  <si>
    <t>ﾂｰﾙ冶具ﾕﾆｯﾄ</t>
    <phoneticPr fontId="4"/>
  </si>
  <si>
    <t>NO.228905-2　H-Saitou</t>
    <phoneticPr fontId="9"/>
  </si>
  <si>
    <t>MVBLK-AMW-3SB-R2X88</t>
    <phoneticPr fontId="9"/>
  </si>
  <si>
    <r>
      <rPr>
        <b/>
        <sz val="11"/>
        <color indexed="8"/>
        <rFont val="ＭＳ Ｐゴシック"/>
        <family val="3"/>
        <charset val="128"/>
      </rPr>
      <t>SETB-0110-Ｙ01</t>
    </r>
    <r>
      <rPr>
        <b/>
        <sz val="11"/>
        <color indexed="10"/>
        <rFont val="ＭＳ Ｐゴシック"/>
        <family val="3"/>
        <charset val="128"/>
      </rPr>
      <t xml:space="preserve"> </t>
    </r>
    <r>
      <rPr>
        <sz val="11"/>
        <color theme="1"/>
        <rFont val="游ゴシック"/>
        <family val="3"/>
        <charset val="128"/>
        <scheme val="minor"/>
      </rPr>
      <t>ﾊﾞﾙﾌﾞ固定モーターﾌﾞﾗｹｯﾄ</t>
    </r>
    <phoneticPr fontId="4"/>
  </si>
  <si>
    <t>CBSST3-6</t>
    <phoneticPr fontId="4"/>
  </si>
  <si>
    <t>モーター駆動軸先端固定用ﾈｼﾞ</t>
    <rPh sb="4" eb="6">
      <t>クドウ</t>
    </rPh>
    <rPh sb="6" eb="7">
      <t>ジク</t>
    </rPh>
    <rPh sb="7" eb="9">
      <t>センタン</t>
    </rPh>
    <rPh sb="9" eb="11">
      <t>コテイ</t>
    </rPh>
    <rPh sb="11" eb="12">
      <t>ヨウ</t>
    </rPh>
    <phoneticPr fontId="4"/>
  </si>
  <si>
    <t>ノックピン　－プラス公差　2本</t>
    <rPh sb="14" eb="15">
      <t>ホン</t>
    </rPh>
    <phoneticPr fontId="4"/>
  </si>
  <si>
    <t>六角穴付きﾎﾞﾙﾄ　 (M4×25)　2本+2</t>
    <rPh sb="20" eb="21">
      <t>ホン</t>
    </rPh>
    <phoneticPr fontId="4"/>
  </si>
  <si>
    <t>ﾛﾎﾞｯﾄθ軸固定用</t>
    <phoneticPr fontId="4"/>
  </si>
  <si>
    <t>ナット　　1個</t>
    <rPh sb="6" eb="7">
      <t>コ</t>
    </rPh>
    <phoneticPr fontId="4"/>
  </si>
  <si>
    <t>sunco</t>
    <phoneticPr fontId="4"/>
  </si>
  <si>
    <t>SSHNI-ST-M4-14</t>
    <phoneticPr fontId="4"/>
  </si>
  <si>
    <t>六角穴付 止めねじ 棒先 アンスコ製　　1個</t>
    <rPh sb="21" eb="22">
      <t>コ</t>
    </rPh>
    <phoneticPr fontId="4"/>
  </si>
  <si>
    <t>WSSS12-3-1</t>
    <phoneticPr fontId="4"/>
  </si>
  <si>
    <t>金属ワッシャ　Ｔ寸選択・指定タイプ</t>
    <phoneticPr fontId="4"/>
  </si>
  <si>
    <t>モーター駆動軸先端固定用ｽﾍﾟｰｻ部使用</t>
    <rPh sb="4" eb="6">
      <t>クドウ</t>
    </rPh>
    <rPh sb="6" eb="7">
      <t>ジク</t>
    </rPh>
    <rPh sb="7" eb="9">
      <t>センタン</t>
    </rPh>
    <rPh sb="9" eb="11">
      <t>コテイ</t>
    </rPh>
    <rPh sb="11" eb="12">
      <t>ヨウ</t>
    </rPh>
    <rPh sb="17" eb="18">
      <t>ブ</t>
    </rPh>
    <rPh sb="18" eb="20">
      <t>シヨウ</t>
    </rPh>
    <phoneticPr fontId="4"/>
  </si>
  <si>
    <t>MVBLK-AMW-343-8ZXY2</t>
    <phoneticPr fontId="9"/>
  </si>
  <si>
    <r>
      <t>SETB0091</t>
    </r>
    <r>
      <rPr>
        <b/>
        <sz val="11"/>
        <rFont val="ＭＳ Ｐゴシック"/>
        <family val="3"/>
        <charset val="128"/>
      </rPr>
      <t>-Ｙ05</t>
    </r>
    <r>
      <rPr>
        <sz val="11"/>
        <color theme="1"/>
        <rFont val="游ゴシック"/>
        <family val="3"/>
        <charset val="128"/>
        <scheme val="minor"/>
      </rPr>
      <t xml:space="preserve"> 回転軸位置決めﾌﾞﾗｹｯﾄ</t>
    </r>
    <phoneticPr fontId="4"/>
  </si>
  <si>
    <t>六角穴付止めねじ平先</t>
    <phoneticPr fontId="4"/>
  </si>
  <si>
    <t>SETB-0091-Ｙ05 に固定</t>
    <rPh sb="15" eb="17">
      <t>コテイ</t>
    </rPh>
    <phoneticPr fontId="4"/>
  </si>
  <si>
    <t>六角穴付きﾎﾞﾙﾄ　M5×10mm　1本</t>
    <rPh sb="19" eb="20">
      <t>ホン</t>
    </rPh>
    <phoneticPr fontId="4"/>
  </si>
  <si>
    <t>ﾛﾎﾞｯﾄθ軸固定用</t>
    <rPh sb="6" eb="7">
      <t>ジク</t>
    </rPh>
    <rPh sb="7" eb="9">
      <t>コテイ</t>
    </rPh>
    <rPh sb="9" eb="10">
      <t>ヨウ</t>
    </rPh>
    <phoneticPr fontId="4"/>
  </si>
  <si>
    <t>RCBSS5-10</t>
    <phoneticPr fontId="9"/>
  </si>
  <si>
    <t>六角ボルト【SUS316</t>
    <phoneticPr fontId="9"/>
  </si>
  <si>
    <t>MVBLK-AMW-3SB-TBRRG</t>
    <phoneticPr fontId="9"/>
  </si>
  <si>
    <r>
      <t>SETB</t>
    </r>
    <r>
      <rPr>
        <b/>
        <sz val="11"/>
        <rFont val="ＭＳ Ｐゴシック"/>
        <family val="3"/>
        <charset val="128"/>
      </rPr>
      <t>0209-Ｙ06</t>
    </r>
    <r>
      <rPr>
        <sz val="11"/>
        <color theme="1"/>
        <rFont val="游ゴシック"/>
        <family val="3"/>
        <charset val="128"/>
        <scheme val="minor"/>
      </rPr>
      <t xml:space="preserve"> モータ取付板</t>
    </r>
    <phoneticPr fontId="4"/>
  </si>
  <si>
    <t>DCLS-D17-V10-H22-T1.5-L5.5</t>
    <phoneticPr fontId="4"/>
  </si>
  <si>
    <t>段付スペーサ</t>
    <phoneticPr fontId="4"/>
  </si>
  <si>
    <t>SETB-0091-Ｙ06 モータ受けとして</t>
    <rPh sb="17" eb="18">
      <t>ウ</t>
    </rPh>
    <phoneticPr fontId="4"/>
  </si>
  <si>
    <t>FL6903ZZ</t>
    <phoneticPr fontId="4"/>
  </si>
  <si>
    <t>小径玉軸受　フランジ付両シールド形</t>
    <phoneticPr fontId="4"/>
  </si>
  <si>
    <t>ノックピン　－プラス公差　6本</t>
    <rPh sb="14" eb="15">
      <t>ホン</t>
    </rPh>
    <phoneticPr fontId="4"/>
  </si>
  <si>
    <t>SCB4-45</t>
    <phoneticPr fontId="4"/>
  </si>
  <si>
    <t>六角穴付きﾎﾞﾙﾄ　 (M4×14)　　6本</t>
    <rPh sb="21" eb="22">
      <t>ホン</t>
    </rPh>
    <phoneticPr fontId="4"/>
  </si>
  <si>
    <t>SETB-0091-Y06とSETB-0091-Y05　固定用　6個</t>
    <rPh sb="28" eb="30">
      <t>コテイ</t>
    </rPh>
    <rPh sb="30" eb="31">
      <t>ヨウ</t>
    </rPh>
    <rPh sb="33" eb="34">
      <t>コ</t>
    </rPh>
    <phoneticPr fontId="4"/>
  </si>
  <si>
    <t>SKTGLK6-1</t>
    <phoneticPr fontId="4"/>
  </si>
  <si>
    <t>チューブ用継手　ナット・スリーブ一体型　エルボ　</t>
    <phoneticPr fontId="4"/>
  </si>
  <si>
    <t>ﾉｽﾞﾙ位置合わせ冶具　</t>
    <phoneticPr fontId="9"/>
  </si>
  <si>
    <t>3日目</t>
    <rPh sb="1" eb="2">
      <t>ヒ</t>
    </rPh>
    <rPh sb="2" eb="3">
      <t>メ</t>
    </rPh>
    <phoneticPr fontId="80"/>
  </si>
  <si>
    <t>NO.228905-3　H-Saitou</t>
    <phoneticPr fontId="9"/>
  </si>
  <si>
    <t>6日目</t>
    <rPh sb="1" eb="2">
      <t>ヒ</t>
    </rPh>
    <rPh sb="2" eb="3">
      <t>メ</t>
    </rPh>
    <phoneticPr fontId="80"/>
  </si>
  <si>
    <t>2日目</t>
    <rPh sb="1" eb="2">
      <t>ヒ</t>
    </rPh>
    <rPh sb="2" eb="3">
      <t>メ</t>
    </rPh>
    <phoneticPr fontId="80"/>
  </si>
  <si>
    <t>1日目</t>
    <rPh sb="1" eb="2">
      <t>ヒ</t>
    </rPh>
    <rPh sb="2" eb="3">
      <t>メ</t>
    </rPh>
    <phoneticPr fontId="80"/>
  </si>
  <si>
    <t>ノックピン　ストレート　12本+3</t>
    <rPh sb="14" eb="15">
      <t>ホン</t>
    </rPh>
    <phoneticPr fontId="4"/>
  </si>
  <si>
    <t>ワッシャ　　平座金　　M4×8mm　　　4個</t>
    <rPh sb="21" eb="22">
      <t>コ</t>
    </rPh>
    <phoneticPr fontId="4"/>
  </si>
  <si>
    <r>
      <t>浸け置きﾕﾆｯﾄ　</t>
    </r>
    <r>
      <rPr>
        <b/>
        <sz val="16"/>
        <color indexed="8"/>
        <rFont val="ＭＳ Ｐゴシック"/>
        <family val="3"/>
        <charset val="128"/>
      </rPr>
      <t>　SETB-0091-A02</t>
    </r>
    <phoneticPr fontId="4"/>
  </si>
  <si>
    <t>NO.228905-4　H-Saitou</t>
    <phoneticPr fontId="9"/>
  </si>
  <si>
    <t>MVTUP-SUB-3GK-HD2S8</t>
    <phoneticPr fontId="9"/>
  </si>
  <si>
    <t>SETB0178-Z06　30ccｶｯﾌﾟsus材　20230803</t>
    <phoneticPr fontId="4"/>
  </si>
  <si>
    <t>MVSHM-3N02052-3G9-NFSDF</t>
    <phoneticPr fontId="9"/>
  </si>
  <si>
    <t>SETB0177-Z03　カップ受け板金2</t>
    <phoneticPr fontId="9"/>
  </si>
  <si>
    <t>蝶ﾅｯﾄ　　1本+1</t>
    <rPh sb="7" eb="8">
      <t>ホン</t>
    </rPh>
    <phoneticPr fontId="4"/>
  </si>
  <si>
    <t>日産ﾈｼﾞ</t>
    <phoneticPr fontId="4"/>
  </si>
  <si>
    <t>ﾐｽﾐ</t>
    <phoneticPr fontId="4"/>
  </si>
  <si>
    <t>小頭ﾈｼﾞ　　2個+2</t>
    <rPh sb="8" eb="9">
      <t>コ</t>
    </rPh>
    <phoneticPr fontId="4"/>
  </si>
  <si>
    <t>袋ﾅｯﾄ　2個+2</t>
    <rPh sb="6" eb="7">
      <t>コ</t>
    </rPh>
    <phoneticPr fontId="4"/>
  </si>
  <si>
    <t>六角ﾎﾞﾙﾄ　1本+1</t>
    <rPh sb="8" eb="9">
      <t>ホン</t>
    </rPh>
    <phoneticPr fontId="4"/>
  </si>
  <si>
    <t>MVSHM-3N02052-3G9-MWJ92</t>
    <phoneticPr fontId="9"/>
  </si>
  <si>
    <t>SETB0177-Z04　金属BOX受け板金3</t>
    <phoneticPr fontId="9"/>
  </si>
  <si>
    <t>ノックピン　プラス公差　4本+2</t>
    <rPh sb="13" eb="14">
      <t>ホン</t>
    </rPh>
    <phoneticPr fontId="9"/>
  </si>
  <si>
    <t>UNST5-40</t>
    <phoneticPr fontId="9"/>
  </si>
  <si>
    <t>低弾性ラバー付ボルト</t>
    <phoneticPr fontId="9"/>
  </si>
  <si>
    <t>MVSHM-3N02052-3Y4-191KL</t>
    <phoneticPr fontId="9"/>
  </si>
  <si>
    <r>
      <t>SETB0177-Z07</t>
    </r>
    <r>
      <rPr>
        <b/>
        <sz val="11"/>
        <color rgb="FFFF0000"/>
        <rFont val="游ゴシック"/>
        <family val="3"/>
        <charset val="128"/>
        <scheme val="minor"/>
      </rPr>
      <t>-1</t>
    </r>
    <r>
      <rPr>
        <sz val="11"/>
        <color theme="1"/>
        <rFont val="游ゴシック"/>
        <family val="3"/>
        <charset val="128"/>
        <scheme val="minor"/>
      </rPr>
      <t>　カップ受け板金</t>
    </r>
    <phoneticPr fontId="9"/>
  </si>
  <si>
    <t>ﾐｽﾐ</t>
    <phoneticPr fontId="9"/>
  </si>
  <si>
    <t>B-1100-3</t>
    <phoneticPr fontId="9"/>
  </si>
  <si>
    <t>平型蝶番（B-1100・ステンレス製） 長さ:38mm 幅:26mm</t>
    <phoneticPr fontId="9"/>
  </si>
  <si>
    <t>SFB3-5</t>
    <phoneticPr fontId="9"/>
  </si>
  <si>
    <t>六角穴付皿ボルト　－ステンレス　4本+2本</t>
    <rPh sb="17" eb="18">
      <t>ホン</t>
    </rPh>
    <rPh sb="20" eb="21">
      <t>ホン</t>
    </rPh>
    <phoneticPr fontId="9"/>
  </si>
  <si>
    <t>MSC2-4</t>
    <phoneticPr fontId="9"/>
  </si>
  <si>
    <t>ノックピン　プラス公差　端部形状　3本+3本</t>
    <rPh sb="18" eb="19">
      <t>ホン</t>
    </rPh>
    <rPh sb="21" eb="22">
      <t>ホン</t>
    </rPh>
    <phoneticPr fontId="9"/>
  </si>
  <si>
    <t>MVSHM-3N02006-3Y4-4YZ2U</t>
    <phoneticPr fontId="9"/>
  </si>
  <si>
    <r>
      <t>SETB0177-Z08</t>
    </r>
    <r>
      <rPr>
        <b/>
        <sz val="11"/>
        <color rgb="FFFF0000"/>
        <rFont val="游ゴシック"/>
        <family val="3"/>
        <charset val="128"/>
        <scheme val="minor"/>
      </rPr>
      <t>-1</t>
    </r>
    <r>
      <rPr>
        <sz val="11"/>
        <color theme="1"/>
        <rFont val="游ゴシック"/>
        <family val="3"/>
        <charset val="128"/>
        <scheme val="minor"/>
      </rPr>
      <t>　カップ受け板金</t>
    </r>
    <phoneticPr fontId="9"/>
  </si>
  <si>
    <t>MVTUP-ACW-3Y4-FDYX7</t>
    <phoneticPr fontId="9"/>
  </si>
  <si>
    <r>
      <t>SETB0177-Z09</t>
    </r>
    <r>
      <rPr>
        <b/>
        <sz val="11"/>
        <color rgb="FFFF0000"/>
        <rFont val="游ゴシック"/>
        <family val="3"/>
        <charset val="128"/>
        <scheme val="minor"/>
      </rPr>
      <t>-2</t>
    </r>
    <r>
      <rPr>
        <sz val="11"/>
        <color theme="1"/>
        <rFont val="游ゴシック"/>
        <family val="3"/>
        <charset val="128"/>
        <scheme val="minor"/>
      </rPr>
      <t>　カップ受け板金4</t>
    </r>
    <phoneticPr fontId="9"/>
  </si>
  <si>
    <t>CSHCS-SUS-M4-5</t>
    <phoneticPr fontId="4"/>
  </si>
  <si>
    <t>皿ﾈｼﾞ　　2個</t>
    <rPh sb="7" eb="8">
      <t>コ</t>
    </rPh>
    <phoneticPr fontId="4"/>
  </si>
  <si>
    <t>KBXS100-100</t>
    <phoneticPr fontId="4"/>
  </si>
  <si>
    <t>金属BOX</t>
    <phoneticPr fontId="4"/>
  </si>
  <si>
    <t>3日間</t>
    <rPh sb="1" eb="2">
      <t>ヒ</t>
    </rPh>
    <rPh sb="2" eb="3">
      <t>カン</t>
    </rPh>
    <phoneticPr fontId="9"/>
  </si>
  <si>
    <t>MVSHM-3N03054-3AM-PACME</t>
    <phoneticPr fontId="4"/>
  </si>
  <si>
    <t>SETB0134-Z02　金属BOX受皿</t>
    <phoneticPr fontId="4"/>
  </si>
  <si>
    <t>ｹｰﾌﾞﾙﾍﾞｱ関連</t>
    <phoneticPr fontId="4"/>
  </si>
  <si>
    <t>6日目</t>
    <rPh sb="1" eb="2">
      <t>ヒ</t>
    </rPh>
    <rPh sb="2" eb="3">
      <t>メ</t>
    </rPh>
    <phoneticPr fontId="33"/>
  </si>
  <si>
    <t>NO.228905-5　H-Saitou</t>
    <phoneticPr fontId="9"/>
  </si>
  <si>
    <t>MVSHM-3N02052013016-JPA267D1P111AB</t>
    <phoneticPr fontId="4"/>
  </si>
  <si>
    <t>SETB-0009-Z01-1　ケーブルベアヘッド横板金</t>
    <phoneticPr fontId="4"/>
  </si>
  <si>
    <t>1日目</t>
    <rPh sb="1" eb="2">
      <t>ヒ</t>
    </rPh>
    <rPh sb="2" eb="3">
      <t>メ</t>
    </rPh>
    <phoneticPr fontId="33"/>
  </si>
  <si>
    <t>MVBLK-AMN-JPA2547JU111AB</t>
    <phoneticPr fontId="4"/>
  </si>
  <si>
    <t>SETB-0009-Z02　ケーブルベア下板</t>
    <rPh sb="20" eb="22">
      <t>シタイタ</t>
    </rPh>
    <phoneticPr fontId="4"/>
  </si>
  <si>
    <t>3日目</t>
    <rPh sb="1" eb="2">
      <t>ヒ</t>
    </rPh>
    <rPh sb="2" eb="3">
      <t>メ</t>
    </rPh>
    <phoneticPr fontId="33"/>
  </si>
  <si>
    <t>六角穴付ボタンボルト　 (M4×15) 　2本×2</t>
    <rPh sb="22" eb="23">
      <t>ホン</t>
    </rPh>
    <phoneticPr fontId="4"/>
  </si>
  <si>
    <t>SETB-0031-Z01　　　　2個</t>
    <phoneticPr fontId="4"/>
  </si>
  <si>
    <t>SBCB4-10</t>
    <phoneticPr fontId="4"/>
  </si>
  <si>
    <t>六角穴付ボタンボルト　－ステンレス</t>
    <phoneticPr fontId="4"/>
  </si>
  <si>
    <t>SETB-0012-Z01、SET-0009-Z01-1 をﾛﾎﾞｯﾄZ軸固用</t>
    <rPh sb="38" eb="39">
      <t>ヨウ</t>
    </rPh>
    <phoneticPr fontId="4"/>
  </si>
  <si>
    <r>
      <t>SZ16F-2-060-2</t>
    </r>
    <r>
      <rPr>
        <b/>
        <sz val="11"/>
        <color theme="1"/>
        <rFont val="游ゴシック"/>
        <family val="3"/>
        <charset val="128"/>
        <scheme val="minor"/>
      </rPr>
      <t>2</t>
    </r>
    <phoneticPr fontId="4"/>
  </si>
  <si>
    <t>ケーブルベアとSETB-0009-Z01-1　固定用</t>
    <rPh sb="23" eb="25">
      <t>コテイ</t>
    </rPh>
    <rPh sb="25" eb="26">
      <t>ヨウ</t>
    </rPh>
    <phoneticPr fontId="4"/>
  </si>
  <si>
    <t>六角穴付皿ボルト　M5×10mm</t>
    <phoneticPr fontId="4"/>
  </si>
  <si>
    <t>ケーブルベアとSETB-0009-Z02　　固定用</t>
    <rPh sb="22" eb="24">
      <t>コテイ</t>
    </rPh>
    <rPh sb="24" eb="25">
      <t>ヨウ</t>
    </rPh>
    <phoneticPr fontId="4"/>
  </si>
  <si>
    <t>ケーブルベアとSETB-0009-Z01-1　固定用　2個</t>
    <rPh sb="23" eb="25">
      <t>コテイ</t>
    </rPh>
    <rPh sb="25" eb="26">
      <t>ヨウ</t>
    </rPh>
    <phoneticPr fontId="4"/>
  </si>
  <si>
    <t>M4ﾈｼﾞ×16</t>
    <phoneticPr fontId="4"/>
  </si>
  <si>
    <t>ﾛﾎﾞｯﾄへSETB-0009-Z02　ケーブルベア下板を固定　2個</t>
    <rPh sb="29" eb="31">
      <t>コテイ</t>
    </rPh>
    <phoneticPr fontId="4"/>
  </si>
  <si>
    <t>元圧ｼﾘﾝｼﾞレギュレーター</t>
    <rPh sb="0" eb="1">
      <t>モト</t>
    </rPh>
    <rPh sb="1" eb="2">
      <t>アツ</t>
    </rPh>
    <phoneticPr fontId="4"/>
  </si>
  <si>
    <t>NO.228905-6　H-Saitou</t>
    <phoneticPr fontId="9"/>
  </si>
  <si>
    <t>MVSHM-3N02052005020-2D1-AN79X</t>
    <phoneticPr fontId="4"/>
  </si>
  <si>
    <t>PAW6-01</t>
    <phoneticPr fontId="4"/>
  </si>
  <si>
    <t>ワーク治具　関連</t>
    <rPh sb="3" eb="5">
      <t>ジグ</t>
    </rPh>
    <rPh sb="6" eb="8">
      <t>カンレン</t>
    </rPh>
    <phoneticPr fontId="4"/>
  </si>
  <si>
    <t>NO.228905-7　H-Saitou</t>
    <phoneticPr fontId="9"/>
  </si>
  <si>
    <t>SLSBG10-58-M4-N4</t>
    <phoneticPr fontId="9"/>
  </si>
  <si>
    <t>SETGS10-60-SC15-M4-N4</t>
    <phoneticPr fontId="9"/>
  </si>
  <si>
    <t>NO.228905-8　H-Saitou</t>
    <phoneticPr fontId="9"/>
  </si>
  <si>
    <t>MRB-480</t>
    <phoneticPr fontId="4"/>
  </si>
  <si>
    <t>ST30RSB-23AWG-3-20</t>
    <phoneticPr fontId="4"/>
  </si>
  <si>
    <t>RSAU-PS-550-370-270-K-WB2404030163</t>
    <phoneticPr fontId="4"/>
  </si>
  <si>
    <t>六角穴付ボルト　　4本 在庫使用</t>
    <rPh sb="10" eb="11">
      <t>ホン</t>
    </rPh>
    <phoneticPr fontId="4"/>
  </si>
  <si>
    <t>DINレール用中継端子台 2000シリーズ　ｸﾞﾚｰ色　　16個</t>
    <rPh sb="26" eb="27">
      <t>ショク</t>
    </rPh>
    <rPh sb="31" eb="32">
      <t>コ</t>
    </rPh>
    <phoneticPr fontId="4"/>
  </si>
  <si>
    <t>中継用端子台用エンドプレート  ｸﾞﾚｰ色　4枚</t>
    <rPh sb="23" eb="24">
      <t>マイ</t>
    </rPh>
    <phoneticPr fontId="4"/>
  </si>
  <si>
    <t>中継用端子台 差込型ジャンパ（絶縁）　　4個</t>
    <rPh sb="21" eb="22">
      <t>コ</t>
    </rPh>
    <phoneticPr fontId="4"/>
  </si>
  <si>
    <t>2002-403</t>
    <phoneticPr fontId="4"/>
  </si>
  <si>
    <t>EE-SPX613 1M</t>
    <phoneticPr fontId="9"/>
  </si>
  <si>
    <t>液面レベルセンサ（アンプ内蔵パイプ取りつけタイプ） EE-SPX613</t>
    <phoneticPr fontId="9"/>
  </si>
  <si>
    <t>Dsubコネクタハーネス　M2.6ショートネジ</t>
    <phoneticPr fontId="4"/>
  </si>
  <si>
    <t>M8PS-44VFBK-3</t>
    <phoneticPr fontId="4"/>
  </si>
  <si>
    <t>ミスミﾃｰﾌﾞﾙ 40角</t>
    <rPh sb="11" eb="12">
      <t>カク</t>
    </rPh>
    <phoneticPr fontId="4"/>
  </si>
  <si>
    <t>NO.228905-9　H-Saitou</t>
    <phoneticPr fontId="9"/>
  </si>
  <si>
    <t>HAJCHP8-16-SEP</t>
    <phoneticPr fontId="9"/>
  </si>
  <si>
    <t>アジャスタパッド＆キャスタプレートユニット</t>
    <phoneticPr fontId="9"/>
  </si>
  <si>
    <t>AB24CGE844</t>
    <phoneticPr fontId="9"/>
  </si>
  <si>
    <t>HBLFSNF8-C-SSP</t>
    <phoneticPr fontId="9"/>
  </si>
  <si>
    <t>8シリーズ（溝幅８ｍｍ）－1列溝用－　突起付ブラケット</t>
    <phoneticPr fontId="9"/>
  </si>
  <si>
    <t>HFS8-4040-590</t>
    <phoneticPr fontId="9"/>
  </si>
  <si>
    <t>アルミフレーム 8シリーズ 長方形 40×40mm 1列溝 4面溝</t>
    <phoneticPr fontId="9"/>
  </si>
  <si>
    <t>HFS8-4040-690</t>
    <phoneticPr fontId="9"/>
  </si>
  <si>
    <t>HFS8-4040-1594</t>
    <phoneticPr fontId="9"/>
  </si>
  <si>
    <t>HFC8-4040-S</t>
    <phoneticPr fontId="9"/>
  </si>
  <si>
    <t>8シリーズ（溝幅８ｍｍ）　アルミフレーム用フレームキャップ</t>
    <phoneticPr fontId="9"/>
  </si>
  <si>
    <t>SHBLBSL8</t>
    <phoneticPr fontId="9"/>
  </si>
  <si>
    <t>ﾌﾞﾗｲﾝﾄﾞﾌﾞﾗｹｯﾄ HBLBSL</t>
  </si>
  <si>
    <t>3日目</t>
    <rPh sb="1" eb="2">
      <t>ヒ</t>
    </rPh>
    <rPh sb="2" eb="3">
      <t>メ</t>
    </rPh>
    <phoneticPr fontId="9"/>
  </si>
  <si>
    <t>meviy</t>
    <phoneticPr fontId="9"/>
  </si>
  <si>
    <t>MVSHM-3N03004-4DU-J9YEH</t>
    <phoneticPr fontId="9"/>
  </si>
  <si>
    <t>SETB0306-Z03　40角用　架台天板</t>
    <phoneticPr fontId="9"/>
  </si>
  <si>
    <t>SHNTP8-5</t>
    <phoneticPr fontId="9"/>
  </si>
  <si>
    <t>６シリーズ（溝幅８ｍｍ）用　アルミフレーム用後入れバネナット</t>
    <phoneticPr fontId="9"/>
  </si>
  <si>
    <t xml:space="preserve">MS3-10 </t>
    <phoneticPr fontId="9"/>
  </si>
  <si>
    <t>MVSHM-3N03004-4DU-6PA3B</t>
    <phoneticPr fontId="9"/>
  </si>
  <si>
    <t>SETB0306-Z04　40角用　架台底板</t>
    <phoneticPr fontId="9"/>
  </si>
  <si>
    <t>東陽(エンドユーザ：アイシン精機)</t>
    <rPh sb="0" eb="2">
      <t>トウヨウ</t>
    </rPh>
    <rPh sb="14" eb="16">
      <t>セイキ</t>
    </rPh>
    <phoneticPr fontId="4"/>
  </si>
  <si>
    <t>229132</t>
    <phoneticPr fontId="4"/>
  </si>
  <si>
    <t>2026/3/E</t>
    <phoneticPr fontId="4"/>
  </si>
  <si>
    <t>AP-43</t>
    <phoneticPr fontId="4"/>
  </si>
  <si>
    <t>納入場所：久保誠電気</t>
    <rPh sb="0" eb="4">
      <t>ノウニュウバショ</t>
    </rPh>
    <rPh sb="5" eb="8">
      <t>クボセイ</t>
    </rPh>
    <rPh sb="8" eb="10">
      <t>デンキ</t>
    </rPh>
    <phoneticPr fontId="4"/>
  </si>
  <si>
    <t>1/13 出荷管理課→久保誠へ</t>
    <rPh sb="5" eb="7">
      <t>シュッカ</t>
    </rPh>
    <rPh sb="7" eb="10">
      <t>カンリカ</t>
    </rPh>
    <rPh sb="11" eb="13">
      <t>クボ</t>
    </rPh>
    <rPh sb="13" eb="14">
      <t>セイ</t>
    </rPh>
    <phoneticPr fontId="4"/>
  </si>
  <si>
    <t>圧力センサ</t>
    <rPh sb="0" eb="2">
      <t>アツリョク</t>
    </rPh>
    <phoneticPr fontId="4"/>
  </si>
  <si>
    <t>AP-N10</t>
    <phoneticPr fontId="4"/>
  </si>
  <si>
    <t>圧力アンプ</t>
    <rPh sb="0" eb="2">
      <t>アツリョク</t>
    </rPh>
    <phoneticPr fontId="4"/>
  </si>
  <si>
    <t>OP-33156</t>
    <phoneticPr fontId="4"/>
  </si>
  <si>
    <t>1/13ﾃｸﾉﾗﾎﾞへ</t>
    <phoneticPr fontId="4"/>
  </si>
  <si>
    <t>継手4φ</t>
    <rPh sb="0" eb="2">
      <t>ツギテ</t>
    </rPh>
    <phoneticPr fontId="4"/>
  </si>
  <si>
    <t>OP-33157</t>
    <phoneticPr fontId="4"/>
  </si>
  <si>
    <t>継手6φ</t>
    <rPh sb="0" eb="2">
      <t>ツギテ</t>
    </rPh>
    <phoneticPr fontId="4"/>
  </si>
  <si>
    <t>NU-EP1</t>
    <phoneticPr fontId="4"/>
  </si>
  <si>
    <t>通信ユニット</t>
    <rPh sb="0" eb="2">
      <t>ツウシン</t>
    </rPh>
    <phoneticPr fontId="4"/>
  </si>
  <si>
    <t>NQ-MP8L</t>
    <phoneticPr fontId="4"/>
  </si>
  <si>
    <t>IOリンクマスタ</t>
    <phoneticPr fontId="4"/>
  </si>
  <si>
    <t>NQ-P8B2</t>
    <phoneticPr fontId="4"/>
  </si>
  <si>
    <t>IOリンクケーブル</t>
    <phoneticPr fontId="4"/>
  </si>
  <si>
    <t>NQ-P8C03</t>
    <phoneticPr fontId="4"/>
  </si>
  <si>
    <t>OP-88086</t>
    <phoneticPr fontId="4"/>
  </si>
  <si>
    <t>OP-88451</t>
    <phoneticPr fontId="4"/>
  </si>
  <si>
    <t>OP-85503</t>
    <phoneticPr fontId="4"/>
  </si>
  <si>
    <t>ACS</t>
  </si>
  <si>
    <t>JJ5SY1-10SEA-10D-C4</t>
  </si>
  <si>
    <t>1/20出荷管理課→久保誠へ</t>
    <rPh sb="4" eb="6">
      <t>シュッカ</t>
    </rPh>
    <rPh sb="6" eb="10">
      <t>カンリカヤジルシ</t>
    </rPh>
    <rPh sb="10" eb="13">
      <t>クボセイ</t>
    </rPh>
    <phoneticPr fontId="4"/>
  </si>
  <si>
    <t>*JSY1A00T-5Z</t>
  </si>
  <si>
    <t>*JSY11M-26P-1A</t>
  </si>
  <si>
    <t>EX500-AP050-S</t>
  </si>
  <si>
    <t>EX9-AC050EN-PSRJ</t>
  </si>
  <si>
    <t>AR20-02H-D</t>
  </si>
  <si>
    <t>1/20ラボ</t>
    <phoneticPr fontId="4"/>
  </si>
  <si>
    <t>G46-7-01M-C</t>
  </si>
  <si>
    <t>IR1020-01H-A</t>
  </si>
  <si>
    <t>PF2M705W-C4-LQ-MV</t>
  </si>
  <si>
    <t>アルバック</t>
  </si>
  <si>
    <t>DA-40S 100V</t>
  </si>
  <si>
    <t>1/20ラボへ</t>
    <phoneticPr fontId="4"/>
  </si>
  <si>
    <t>KQ2T06-04A</t>
  </si>
  <si>
    <t>KQ2U06-00A</t>
  </si>
  <si>
    <t>KQ2L06-02NS</t>
  </si>
  <si>
    <t>KQ2H04-06A</t>
  </si>
  <si>
    <t>KQ2L04-01NS</t>
  </si>
  <si>
    <t>KQ2H04-M3G</t>
  </si>
  <si>
    <t>KQ2E08-00N</t>
  </si>
  <si>
    <t>KQ2L08-02NS</t>
  </si>
  <si>
    <t>KQ2T06-08A</t>
  </si>
  <si>
    <t>KQ2T04-06A</t>
  </si>
  <si>
    <t>KQ2L06-01NS</t>
  </si>
  <si>
    <t>KQ2T08-06A</t>
  </si>
  <si>
    <t>KM11-04-08-10</t>
  </si>
  <si>
    <t>KQ2E04-00NJ</t>
  </si>
  <si>
    <t>KQ2E06-00NJ</t>
  </si>
  <si>
    <t>KQ2H06-08A</t>
  </si>
  <si>
    <t>1・23</t>
    <phoneticPr fontId="4"/>
  </si>
  <si>
    <t>1/23ラボへ</t>
    <phoneticPr fontId="4"/>
  </si>
  <si>
    <t>アルバック</t>
    <phoneticPr fontId="4"/>
  </si>
  <si>
    <t>azbil</t>
    <phoneticPr fontId="4"/>
  </si>
  <si>
    <t>SLP-NX-J71</t>
    <phoneticPr fontId="4"/>
  </si>
  <si>
    <t>**2/9不可なら2/13納期</t>
    <rPh sb="5" eb="7">
      <t>フカ</t>
    </rPh>
    <rPh sb="13" eb="15">
      <t>ノウキ</t>
    </rPh>
    <phoneticPr fontId="4"/>
  </si>
  <si>
    <t>温調セットアップ用ローダ</t>
    <rPh sb="0" eb="2">
      <t>オンチョウ</t>
    </rPh>
    <rPh sb="8" eb="9">
      <t>ヨウ</t>
    </rPh>
    <phoneticPr fontId="4"/>
  </si>
  <si>
    <t>SLP-SVGJ91</t>
    <phoneticPr fontId="4"/>
  </si>
  <si>
    <t>ライト</t>
    <phoneticPr fontId="4"/>
  </si>
  <si>
    <t>久保誠電気</t>
    <rPh sb="0" eb="5">
      <t>クボセイデンキ</t>
    </rPh>
    <phoneticPr fontId="4"/>
  </si>
  <si>
    <t>コントローラ</t>
    <phoneticPr fontId="4"/>
  </si>
  <si>
    <t>納入場所：久保誠直送</t>
    <rPh sb="0" eb="4">
      <t>ノウニュウバショ</t>
    </rPh>
    <rPh sb="5" eb="8">
      <t>クボセイ</t>
    </rPh>
    <rPh sb="8" eb="10">
      <t>チョクソウ</t>
    </rPh>
    <phoneticPr fontId="4"/>
  </si>
  <si>
    <t>3/2・久保誠電機着</t>
    <rPh sb="4" eb="6">
      <t>クボ</t>
    </rPh>
    <rPh sb="6" eb="7">
      <t>マコト</t>
    </rPh>
    <rPh sb="7" eb="9">
      <t>デンキ</t>
    </rPh>
    <rPh sb="9" eb="10">
      <t>チャク</t>
    </rPh>
    <phoneticPr fontId="4"/>
  </si>
  <si>
    <t>MVSHM-3N03052-4G3-64GPT-E</t>
    <phoneticPr fontId="4"/>
  </si>
  <si>
    <t>CIO</t>
    <phoneticPr fontId="4"/>
  </si>
  <si>
    <t>AMAZON</t>
    <phoneticPr fontId="4"/>
  </si>
  <si>
    <t>TypeC ダウンロードケーブル 1.5m まとまるケーブル</t>
    <phoneticPr fontId="4"/>
  </si>
  <si>
    <t>TypeC ダウンロードケーブル 2m ストレートやわらかケーブル</t>
    <phoneticPr fontId="4"/>
  </si>
  <si>
    <t>HV8-8</t>
    <phoneticPr fontId="4"/>
  </si>
  <si>
    <t>HV8-8-2</t>
    <phoneticPr fontId="4"/>
  </si>
  <si>
    <t>KD-182-159B-P20</t>
    <phoneticPr fontId="4"/>
  </si>
  <si>
    <t>KD-146-127B-P20</t>
    <phoneticPr fontId="4"/>
  </si>
  <si>
    <t>KD-135-110B-P20</t>
    <phoneticPr fontId="4"/>
  </si>
  <si>
    <t>KD-120-95B-P20</t>
    <phoneticPr fontId="4"/>
  </si>
  <si>
    <t>スガツネ</t>
  </si>
  <si>
    <t>MISUMI</t>
  </si>
  <si>
    <t>AKBK-PE-M8</t>
    <phoneticPr fontId="4"/>
  </si>
  <si>
    <t>KD-80-64B-P20</t>
    <phoneticPr fontId="4"/>
  </si>
  <si>
    <t>KD-95-80B-P20</t>
    <phoneticPr fontId="4"/>
  </si>
  <si>
    <t>テルモ</t>
    <phoneticPr fontId="4"/>
  </si>
  <si>
    <t>JR3403N-AJ</t>
    <phoneticPr fontId="4"/>
  </si>
  <si>
    <t>柱嵩上げ費用</t>
    <rPh sb="0" eb="1">
      <t>ハシラ</t>
    </rPh>
    <rPh sb="1" eb="3">
      <t>カサア</t>
    </rPh>
    <rPh sb="4" eb="6">
      <t>ヒヨウ</t>
    </rPh>
    <phoneticPr fontId="4"/>
  </si>
  <si>
    <t>FSP-PS-300-200-150-K-WB2602030029</t>
  </si>
  <si>
    <t>ｽﾁｰﾙ_ﾎﾞｯｸｽ_FSP-PS</t>
  </si>
  <si>
    <t>229439-TRM(SATOH)</t>
  </si>
  <si>
    <t>SAAF-2D-A-SEP6</t>
  </si>
  <si>
    <t>ｱﾙﾐﾌﾚｰﾑﾖｳｽｲｯﾁﾎﾞｯｸｽ</t>
  </si>
  <si>
    <t>MVSHM-3N02052-4G9-3S6ZS</t>
  </si>
  <si>
    <t>■SETA0301-Z09-A(SWﾌﾟﾚｰﾄ)</t>
    <phoneticPr fontId="4"/>
  </si>
  <si>
    <t>Amazon</t>
    <phoneticPr fontId="4"/>
  </si>
  <si>
    <t>DC延長ｹｰﾌﾞﾙ</t>
    <rPh sb="2" eb="4">
      <t>エンチョウ</t>
    </rPh>
    <phoneticPr fontId="4"/>
  </si>
  <si>
    <t>MVBLK-AMW-4F3-C9KCT-L</t>
  </si>
  <si>
    <t>■SETA0301-Y01-A(ﾂｰﾙﾌﾟﾚｰﾄ)</t>
  </si>
  <si>
    <t>CSHSM-ST3B-M4-6</t>
  </si>
  <si>
    <t>MVBLK-AMW-4EX-AYDKA-L</t>
  </si>
  <si>
    <t>■SETA0301-X01-A(ﾜｰｸｼﾞｸﾞﾍﾞｰｽ)</t>
  </si>
  <si>
    <t>WGLNE-30-15-15</t>
  </si>
  <si>
    <t>MVSHM-3N01500-4EX-9X6GC-L</t>
  </si>
  <si>
    <t>■SETA0301-Z01-A(ﾌﾛﾝﾄﾊﾟﾈﾙ)</t>
  </si>
  <si>
    <t>MVSHM-1E05000-4F3-W29LE-L</t>
  </si>
  <si>
    <t>■SETA0301-Z02-A(ｱﾝﾀﾞｰﾊﾟﾈﾙ)</t>
  </si>
  <si>
    <t>MVSHM-1E05000-4F3-7KNFE-L</t>
  </si>
  <si>
    <t>■SETA0301-Z03-A(ﾊﾞｯｸﾊﾟﾈﾙ)</t>
  </si>
  <si>
    <t>MVSHM-3N02050-4EX-3NK6D-L</t>
  </si>
  <si>
    <t>■SETA0301-Z04-A(SWﾌﾟﾚｰﾄ)</t>
  </si>
  <si>
    <t>MVSHM-3N01502-4F3-7ZZFY-L</t>
  </si>
  <si>
    <t>■SETA0301-Z05-A(ｺﾝﾄﾛｰﾗｰﾊﾟﾈﾙ)</t>
  </si>
  <si>
    <t>MVSHM-3N01552-4F3-GRZG6-L</t>
  </si>
  <si>
    <t>■SETA0301-Z06-A(ﾊﾞｯｸﾌﾟﾚｰﾄ)</t>
  </si>
  <si>
    <t>MVSHM-3N02050-4F3-S7N23-L</t>
  </si>
  <si>
    <t>■SETA0301-Z07-A(ｺﾝﾄﾛｰﾗｰﾌﾞﾗｹｯﾄ-L)</t>
  </si>
  <si>
    <t>MVSHM-3N02050-4F3-N53SB-L</t>
  </si>
  <si>
    <t>■SETA0301-Z08-A(ｺﾝﾄﾛｰﾗｰﾌﾞﾗｹｯﾄ-R)</t>
  </si>
  <si>
    <t>C-30-RK-20-EP-UL-BLACK</t>
  </si>
  <si>
    <t>ｺﾞﾑｱｼ ｸﾞﾛﾒｯﾄ C-30-RK</t>
  </si>
  <si>
    <t>E-GCBSTSR4-12</t>
  </si>
  <si>
    <t>EG_ﾁｮｳｺﾞｸﾃｲﾄｳﾎﾞﾙﾄ</t>
  </si>
  <si>
    <t>HBLBS6</t>
  </si>
  <si>
    <t>NFSL6-3030-150.0</t>
  </si>
  <si>
    <t>HFS6-3060-840-Z8-YA110-YB661</t>
  </si>
  <si>
    <t>HNTT6-3</t>
  </si>
  <si>
    <t>NFSL6-3030-405</t>
  </si>
  <si>
    <t>NFSL6-3030-840</t>
  </si>
  <si>
    <t>NFSL6-3030-997.0</t>
  </si>
  <si>
    <t>SCB8-15</t>
  </si>
  <si>
    <t>SCB8-50</t>
  </si>
  <si>
    <t>SCB8-55</t>
    <phoneticPr fontId="4"/>
  </si>
  <si>
    <t>SFBJ6-8</t>
  </si>
  <si>
    <t>SHFBS5-10</t>
  </si>
  <si>
    <t>ﾛｯｶｸｱﾅﾂｷｻﾗﾈｼﾞ</t>
  </si>
  <si>
    <t>TRSS5-12</t>
  </si>
  <si>
    <t>TRSS5-8</t>
  </si>
  <si>
    <t>UHFNEAG100-G</t>
  </si>
  <si>
    <t>ﾌﾟﾚｰﾄﾂｷｱﾝｸﾞﾙﾄｯﾃ(UHFNGG)</t>
  </si>
  <si>
    <t>USSTL6</t>
  </si>
  <si>
    <t>ﾜﾝﾀｯﾁﾂｷﾞﾃ(USSTL)</t>
  </si>
  <si>
    <t>MSELL6-1</t>
  </si>
  <si>
    <t>229440-TRM(SATOH)</t>
  </si>
  <si>
    <t>MSELL8-1</t>
  </si>
  <si>
    <t>229441-TRM(SATOH)</t>
  </si>
  <si>
    <t>229442-TRM(SATOH)</t>
  </si>
  <si>
    <t>MVSHM-3N02052-4GF-7H12G-E　→ 不要</t>
    <rPh sb="28" eb="30">
      <t>フヨウ</t>
    </rPh>
    <phoneticPr fontId="4"/>
  </si>
  <si>
    <t>■SETA0301-Z09-B(SWﾌﾟﾚｰﾄ)</t>
    <phoneticPr fontId="4"/>
  </si>
  <si>
    <t>G46E-2-01M-C2</t>
  </si>
  <si>
    <t>圧力計</t>
    <rPh sb="0" eb="3">
      <t>アツリョクケイ</t>
    </rPh>
    <phoneticPr fontId="4"/>
  </si>
  <si>
    <t>見積取得後、発注願います</t>
    <rPh sb="0" eb="2">
      <t>ミツモリ</t>
    </rPh>
    <rPh sb="2" eb="5">
      <t>シュトクゴ</t>
    </rPh>
    <rPh sb="6" eb="9">
      <t>ハッチュウネガ</t>
    </rPh>
    <phoneticPr fontId="4"/>
  </si>
  <si>
    <t>ARP20-01H-1</t>
    <phoneticPr fontId="4"/>
  </si>
  <si>
    <t>AW20-01BE-D</t>
    <phoneticPr fontId="4"/>
  </si>
  <si>
    <t>ﾌｨﾙﾀｰﾚｷﾞｭﾚｰﾀｰ</t>
    <phoneticPr fontId="4"/>
  </si>
  <si>
    <t>GL-VM12LN</t>
    <phoneticPr fontId="4"/>
  </si>
  <si>
    <t>12光軸</t>
    <phoneticPr fontId="4"/>
  </si>
  <si>
    <t>GL-VB01</t>
  </si>
  <si>
    <t>GL-V用金具(2個)</t>
    <phoneticPr fontId="4"/>
  </si>
  <si>
    <t>GL-VP5S</t>
    <phoneticPr fontId="4"/>
  </si>
  <si>
    <t>本体接続ｹｰﾌﾞﾙ5m(投受セット)</t>
    <phoneticPr fontId="4"/>
  </si>
  <si>
    <t>HOFS100</t>
  </si>
  <si>
    <t>ﾀﾞｸﾄﾎｰｽﾄﾘﾂｹﾌﾗﾝｼﾞ (HOFS)</t>
  </si>
  <si>
    <t>PYA4H-403-403-5-F381-G381-N6</t>
  </si>
  <si>
    <t>PYA6H-838-168-5-F408-G146-N6</t>
  </si>
  <si>
    <t>PYA6H-838-353-5-F408-G331-N6</t>
  </si>
  <si>
    <t>味の素ファインテクノ株式会社</t>
    <rPh sb="0" eb="1">
      <t>アジ</t>
    </rPh>
    <rPh sb="2" eb="3">
      <t>モト</t>
    </rPh>
    <rPh sb="10" eb="14">
      <t>カブシキガイシャ</t>
    </rPh>
    <phoneticPr fontId="4"/>
  </si>
  <si>
    <t>中村(則包)</t>
    <rPh sb="0" eb="2">
      <t>ナカムラ</t>
    </rPh>
    <rPh sb="3" eb="5">
      <t>ノリカネ</t>
    </rPh>
    <phoneticPr fontId="4"/>
  </si>
  <si>
    <t>JR3403N-BJ(両持ち)</t>
    <rPh sb="11" eb="13">
      <t>リョウモ</t>
    </rPh>
    <phoneticPr fontId="4"/>
  </si>
  <si>
    <t>3軸 両持ち NPN 内部電源</t>
    <rPh sb="1" eb="2">
      <t>ジク</t>
    </rPh>
    <rPh sb="3" eb="5">
      <t>リョウモ</t>
    </rPh>
    <rPh sb="11" eb="13">
      <t>ナイブ</t>
    </rPh>
    <rPh sb="13" eb="15">
      <t>デンゲン</t>
    </rPh>
    <phoneticPr fontId="4"/>
  </si>
  <si>
    <t>見積No.TQ25-0467R1</t>
    <rPh sb="0" eb="2">
      <t>ミツ</t>
    </rPh>
    <phoneticPr fontId="4"/>
  </si>
  <si>
    <t>柱嵩上げ費用(標準 OH350)</t>
    <rPh sb="0" eb="1">
      <t>ハシラ</t>
    </rPh>
    <rPh sb="1" eb="3">
      <t>カサア</t>
    </rPh>
    <rPh sb="4" eb="6">
      <t>ヒヨウ</t>
    </rPh>
    <rPh sb="7" eb="9">
      <t>ヒョウジュン</t>
    </rPh>
    <phoneticPr fontId="4"/>
  </si>
  <si>
    <t>ﾃｨｰﾁﾝｸﾞﾍﾟﾝﾀﾞﾝﾄII(2m)非常停止SW無</t>
    <rPh sb="20" eb="24">
      <t>ヒジョウテイシ</t>
    </rPh>
    <rPh sb="26" eb="27">
      <t>ナ</t>
    </rPh>
    <phoneticPr fontId="4"/>
  </si>
  <si>
    <t>ｵﾌﾟｼｮﾝSW付ｽｲｯﾁﾎﾞｯｸｽ(1.5m)</t>
    <rPh sb="8" eb="9">
      <t>ツキ</t>
    </rPh>
    <phoneticPr fontId="4"/>
  </si>
  <si>
    <t>PCｿﾌﾄ JR C-PointsII(塗布仕様)</t>
    <rPh sb="20" eb="24">
      <t>トフシヨウ</t>
    </rPh>
    <phoneticPr fontId="4"/>
  </si>
  <si>
    <t>大阪サニタリー</t>
    <rPh sb="0" eb="2">
      <t>オオサカ</t>
    </rPh>
    <phoneticPr fontId="4"/>
  </si>
  <si>
    <t>CLF-BRC-316L-15AX8A</t>
    <phoneticPr fontId="4"/>
  </si>
  <si>
    <t>ヘルールキャップ（Rcネジ付）</t>
    <phoneticPr fontId="4"/>
  </si>
  <si>
    <t>229463(NORIKANE)で手配済</t>
    <rPh sb="17" eb="19">
      <t>テハイ</t>
    </rPh>
    <rPh sb="19" eb="20">
      <t>スミ</t>
    </rPh>
    <phoneticPr fontId="4"/>
  </si>
  <si>
    <t>CP2K-SCS13-15A</t>
    <phoneticPr fontId="4"/>
  </si>
  <si>
    <t>ISOヘルールユニオン継手 2Kクランプ CP2Kタイプ</t>
    <phoneticPr fontId="4"/>
  </si>
  <si>
    <t>ﾌｨﾙﾀｰﾚｷﾞｭﾚｰﾀ</t>
  </si>
  <si>
    <t>見積No.22-26-00122A</t>
    <rPh sb="0" eb="2">
      <t>ミツ</t>
    </rPh>
    <phoneticPr fontId="4"/>
  </si>
  <si>
    <t>SS5Y3-20-02</t>
    <phoneticPr fontId="4"/>
  </si>
  <si>
    <t>ﾏﾆﾎｰﾙﾄﾞ</t>
  </si>
  <si>
    <t>*SY3120-5MOZ-C4</t>
    <phoneticPr fontId="4"/>
  </si>
  <si>
    <t>ｼﾝｸﾞﾙｿﾚﾉｲﾄﾞ</t>
  </si>
  <si>
    <t>*SY3000-26-9A</t>
    <phoneticPr fontId="4"/>
  </si>
  <si>
    <t>ﾌﾞﾗﾝｷﾝｸﾞﾌﾟﾚｰﾄ</t>
  </si>
  <si>
    <t>SY100-30-4A-06</t>
    <phoneticPr fontId="4"/>
  </si>
  <si>
    <t>ｺﾈｸﾀｹｰﾌﾞﾙ(0.6m)</t>
  </si>
  <si>
    <t>KQ2L06-01AS</t>
    <phoneticPr fontId="4"/>
  </si>
  <si>
    <t>ｻｲﾚﾝｻ</t>
  </si>
  <si>
    <t>MXQ16A-40ZB2-M9NV</t>
    <phoneticPr fontId="4"/>
  </si>
  <si>
    <t>ｴｱｽﾗｲﾄﾞﾃｰﾌﾞﾙ</t>
  </si>
  <si>
    <t>ｽﾋﾟｺﾝ</t>
    <phoneticPr fontId="4"/>
  </si>
  <si>
    <t>TL-W5MC1 2M</t>
    <phoneticPr fontId="4"/>
  </si>
  <si>
    <t>近接ｾﾝｻ</t>
  </si>
  <si>
    <t>SETE0275-Y11先端ケース</t>
    <phoneticPr fontId="4"/>
  </si>
  <si>
    <t>見積No.26DO-071</t>
    <rPh sb="0" eb="2">
      <t>ミツ</t>
    </rPh>
    <phoneticPr fontId="4"/>
  </si>
  <si>
    <t>SETE0275-Y12フランジ</t>
    <phoneticPr fontId="4"/>
  </si>
  <si>
    <t>SETE0275-Y13φ4パイプノズル</t>
    <phoneticPr fontId="4"/>
  </si>
  <si>
    <t>SETE0275-X11パレットベース10cc</t>
    <phoneticPr fontId="4"/>
  </si>
  <si>
    <t>SETE0275-X12パレットガイド10cc</t>
    <phoneticPr fontId="4"/>
  </si>
  <si>
    <t>SETE0275-X13パレットリブ10cc</t>
    <phoneticPr fontId="4"/>
  </si>
  <si>
    <t>SETE0275-X21パレットベース30cc</t>
    <phoneticPr fontId="4"/>
  </si>
  <si>
    <t>SETE0275-X22パレットガイド30cc</t>
    <phoneticPr fontId="4"/>
  </si>
  <si>
    <t>SETE0275-X23パレットリブ30cc</t>
    <phoneticPr fontId="4"/>
  </si>
  <si>
    <t>30ccﾐﾆｶｯﾌﾟ(100入)</t>
  </si>
  <si>
    <t>NWYC6A2-STP-S-GY-2</t>
  </si>
  <si>
    <t>LANｹｰﾌﾞﾙ</t>
  </si>
  <si>
    <t>229463(NORIKANE)で発注済み</t>
    <rPh sb="17" eb="20">
      <t>ハッチュウズ</t>
    </rPh>
    <phoneticPr fontId="4"/>
  </si>
  <si>
    <t>37303-3122-000FL-8P</t>
  </si>
  <si>
    <t>e-CONﾒｽ黄</t>
    <rPh sb="7" eb="8">
      <t>キ</t>
    </rPh>
    <phoneticPr fontId="4"/>
  </si>
  <si>
    <t>37103-3101-000FL-8P</t>
  </si>
  <si>
    <t>e-CONｵｽ赤</t>
    <rPh sb="7" eb="8">
      <t>アカ</t>
    </rPh>
    <phoneticPr fontId="4"/>
  </si>
  <si>
    <t>MRB-360</t>
  </si>
  <si>
    <t>JAPPY</t>
  </si>
  <si>
    <t>ADR-261-JP</t>
  </si>
  <si>
    <t>CBSTSR4-16</t>
  </si>
  <si>
    <t>MVSHM-3N0204G-4F3-GDX18</t>
  </si>
  <si>
    <t>SETE0275-Z01背板板金</t>
  </si>
  <si>
    <t>MSWTSK1</t>
  </si>
  <si>
    <t>止栓</t>
  </si>
  <si>
    <t>WSSS8-4-8</t>
  </si>
  <si>
    <t>金属ｶﾗｰ</t>
    <rPh sb="0" eb="2">
      <t>キンゾク</t>
    </rPh>
    <phoneticPr fontId="4"/>
  </si>
  <si>
    <t>SE08F-30-048-30</t>
  </si>
  <si>
    <t>ｹｰﾌﾞﾙﾍﾞｱ</t>
  </si>
  <si>
    <t>SUNCO</t>
  </si>
  <si>
    <t>CSPCSZ-SUS-M3-4</t>
  </si>
  <si>
    <t>皿小ﾈｼﾞ</t>
    <rPh sb="0" eb="2">
      <t>サラコ</t>
    </rPh>
    <phoneticPr fontId="4"/>
  </si>
  <si>
    <t>メビー</t>
  </si>
  <si>
    <t>MVSHM-3N0204A-4F3-125FL</t>
  </si>
  <si>
    <t>SETE0275-Z02_Y軸移動端</t>
  </si>
  <si>
    <t>MVSHM-3N0204A-4F3-1TUW4</t>
  </si>
  <si>
    <t>SETE0275-Z03_Y軸ヘッド板金</t>
  </si>
  <si>
    <t>MVSHM-3N02042-4F3-TYPYW</t>
  </si>
  <si>
    <t>SETE0275-Z04_Z軸移動端</t>
  </si>
  <si>
    <t>GS-C-FPM-8A</t>
  </si>
  <si>
    <t>ｶﾞｽｹｯﾄ(FKM)</t>
  </si>
  <si>
    <t>NOK</t>
  </si>
  <si>
    <t>CO0005U8</t>
  </si>
  <si>
    <t>Oﾘﾝｸﾞ(ﾌｯ素ｺﾞﾑ)</t>
  </si>
  <si>
    <t>TONE</t>
  </si>
  <si>
    <t>DSTO-17</t>
  </si>
  <si>
    <t>薄型ｽﾊﾟﾅ</t>
  </si>
  <si>
    <t>DSTO-19</t>
  </si>
  <si>
    <t>CSHSM-SUS-M5-8</t>
  </si>
  <si>
    <t>MSYC5-12</t>
  </si>
  <si>
    <t>位置決めﾋﾟﾝ</t>
  </si>
  <si>
    <t>SHCDG5-10</t>
  </si>
  <si>
    <t>ﾋﾝｼﾞﾋﾟﾝ</t>
  </si>
  <si>
    <t>HANWGRR-SUS-M4-20</t>
  </si>
  <si>
    <t>蝶ﾎﾞﾙﾄ</t>
  </si>
  <si>
    <t>RBNT4</t>
  </si>
  <si>
    <t>丸ﾅｯﾄ</t>
  </si>
  <si>
    <t>SHCCG6-12</t>
  </si>
  <si>
    <t>BT-SUS-M6-25</t>
  </si>
  <si>
    <t>ﾃﾞﾝﾃﾞﾝﾎﾞﾙﾄ</t>
  </si>
  <si>
    <t>三星産業貿易</t>
  </si>
  <si>
    <t>CHN1-SUS-M6</t>
  </si>
  <si>
    <t>蝶ﾅｯﾄ</t>
  </si>
  <si>
    <t>MVBLK-AMW-4F3-98Z26</t>
  </si>
  <si>
    <t>SETE0275-Y01ツール板</t>
  </si>
  <si>
    <t>MVBLK-AMW-4F3-9YHYL</t>
  </si>
  <si>
    <t>SETE0275-Y02下面板</t>
  </si>
  <si>
    <t>MVBLK-AMW-4F3-W87ZP</t>
  </si>
  <si>
    <t>SETE0275-Y03側面板</t>
  </si>
  <si>
    <t>MVBLK-AMW-4F3-GMHA8</t>
  </si>
  <si>
    <t>SETE0275-Y04バルブベース</t>
  </si>
  <si>
    <t>MVBLK-ACW-4F3-X3SMF</t>
  </si>
  <si>
    <t>SETE0275-Y05バルブホルダ</t>
  </si>
  <si>
    <t>MVBLK-ACW-4F3-NMS5M</t>
  </si>
  <si>
    <t>SETE0275-Y06バルブクランプ</t>
  </si>
  <si>
    <t>MVBLK-ACW-4F3-66WMN</t>
  </si>
  <si>
    <t>SETE0275-Y07先端ホルダ</t>
  </si>
  <si>
    <t>MVBLK-ACW-4F3-Y83C4</t>
  </si>
  <si>
    <t>SETE0275-Y08先端クランプ</t>
  </si>
  <si>
    <t>CSHSM-SUS-M3-5</t>
  </si>
  <si>
    <t>小頭ﾈｼﾞ</t>
  </si>
  <si>
    <t>袋ﾅｯﾄ</t>
  </si>
  <si>
    <t>RSCB4-15</t>
  </si>
  <si>
    <t>六角ﾎﾞﾙﾄ</t>
  </si>
  <si>
    <t>MVSHM-3N02048-4FB-5SWTT</t>
  </si>
  <si>
    <t>SETE0275-Z11カップ受け</t>
  </si>
  <si>
    <t>MVBLK-AMW-4F3-KRJAR</t>
  </si>
  <si>
    <t>SETE0275-X01ワークベース</t>
  </si>
  <si>
    <t>MVSHM-3N0204A-4F3-44C37</t>
  </si>
  <si>
    <t>SETE0275-X02センサー板金</t>
  </si>
  <si>
    <t>WGLN-60-25-20</t>
  </si>
  <si>
    <t>ﾜｰｸｶﾞｲﾄﾞ</t>
  </si>
  <si>
    <t>SCB5-25</t>
  </si>
  <si>
    <t>六角穴付ﾎﾞﾙﾄ @8/10</t>
  </si>
  <si>
    <t>CSHSM-SUS-M5-6</t>
  </si>
  <si>
    <t>FWZJJ-D20-V9-P5-H5.5-T10</t>
  </si>
  <si>
    <t>FWZJJ-D20-V9-P5-H15.5-T20</t>
  </si>
  <si>
    <t>STFHN10-18</t>
  </si>
  <si>
    <t>ｽﾄｯﾌﾟﾋﾟﾝ</t>
  </si>
  <si>
    <t>KQ2T06-00A</t>
    <phoneticPr fontId="4"/>
  </si>
  <si>
    <t>ﾁｰｽﾞ</t>
    <phoneticPr fontId="4"/>
  </si>
  <si>
    <r>
      <t>見積No.22-26-00226B。</t>
    </r>
    <r>
      <rPr>
        <strike/>
        <sz val="11"/>
        <color indexed="8"/>
        <rFont val="ＭＳ Ｐゴシック"/>
        <family val="3"/>
        <charset val="128"/>
      </rPr>
      <t>見積No.22-26-00226A</t>
    </r>
    <rPh sb="18" eb="20">
      <t>ミツモリ</t>
    </rPh>
    <phoneticPr fontId="4"/>
  </si>
  <si>
    <t>ARM5SB-27-A</t>
    <phoneticPr fontId="4"/>
  </si>
  <si>
    <t>KQ2H06-M5A</t>
    <phoneticPr fontId="4"/>
  </si>
  <si>
    <t>ﾕﾆｵﾝ</t>
    <phoneticPr fontId="4"/>
  </si>
  <si>
    <t>ｴﾙﾎﾞ</t>
  </si>
  <si>
    <t>KQ2L04-01AS</t>
    <phoneticPr fontId="4"/>
  </si>
  <si>
    <t>ARP20K-01H　2/26入荷後、赤伝予定</t>
    <rPh sb="15" eb="18">
      <t>ニュウカゴ</t>
    </rPh>
    <rPh sb="19" eb="23">
      <t>アカデンヨテイ</t>
    </rPh>
    <phoneticPr fontId="4"/>
  </si>
  <si>
    <t>精密ﾚｷﾞｭﾚｰﾀ(0～0.4Mpa)</t>
    <rPh sb="0" eb="2">
      <t>セイミツ</t>
    </rPh>
    <phoneticPr fontId="4"/>
  </si>
  <si>
    <t>2/25型式変更に伴い発注中止。見積No.22-26-00226A</t>
    <rPh sb="4" eb="8">
      <t>カタシキヘンコウ</t>
    </rPh>
    <rPh sb="9" eb="10">
      <t>トモナ</t>
    </rPh>
    <rPh sb="11" eb="13">
      <t>ハッチュウ</t>
    </rPh>
    <rPh sb="13" eb="15">
      <t>チュウシ</t>
    </rPh>
    <rPh sb="16" eb="18">
      <t>ミツモリ</t>
    </rPh>
    <phoneticPr fontId="4"/>
  </si>
  <si>
    <t>ARP20K-01H-3</t>
    <phoneticPr fontId="4"/>
  </si>
  <si>
    <t>精密ﾚｷﾞｭﾚｰﾀ(0～0.6Mpa)</t>
    <rPh sb="0" eb="2">
      <t>セイミツ</t>
    </rPh>
    <phoneticPr fontId="4"/>
  </si>
  <si>
    <t>見積No.22-26-00226B。2/25見積回答待ち</t>
    <rPh sb="22" eb="27">
      <t>ミツモリカイトウマ</t>
    </rPh>
    <phoneticPr fontId="4"/>
  </si>
  <si>
    <t>KQ2H04-M5A</t>
    <phoneticPr fontId="4"/>
  </si>
  <si>
    <t>G46-4-01M-C　2/26入荷後、赤伝予定</t>
    <rPh sb="16" eb="19">
      <t>ニュウカゴ</t>
    </rPh>
    <rPh sb="20" eb="22">
      <t>アカデン</t>
    </rPh>
    <rPh sb="22" eb="24">
      <t>ヨテイ</t>
    </rPh>
    <phoneticPr fontId="4"/>
  </si>
  <si>
    <t>圧力計(0～0.4Mpa)</t>
  </si>
  <si>
    <t>2/25型式変更に伴い発注中止。見積No.22-26-00226A</t>
    <rPh sb="16" eb="18">
      <t>ミツモリ</t>
    </rPh>
    <phoneticPr fontId="4"/>
  </si>
  <si>
    <t>G46-7-01M-C</t>
    <phoneticPr fontId="4"/>
  </si>
  <si>
    <t>圧力計(0～0.7Mpa)</t>
    <phoneticPr fontId="4"/>
  </si>
  <si>
    <t>KQ2U04-00A</t>
    <phoneticPr fontId="4"/>
  </si>
  <si>
    <t>ﾕﾆｵﾝﾜｲ</t>
  </si>
  <si>
    <t>MSHRT3</t>
    <phoneticPr fontId="4"/>
  </si>
  <si>
    <t>手動ﾊﾞﾙﾌﾞ</t>
    <rPh sb="0" eb="2">
      <t>シュドウ</t>
    </rPh>
    <phoneticPr fontId="4"/>
  </si>
  <si>
    <t>ﾈｼﾞ変換継手</t>
  </si>
  <si>
    <t>SHCDG5-12</t>
    <phoneticPr fontId="4"/>
  </si>
  <si>
    <t>FRNCS6-9-25</t>
    <phoneticPr fontId="4"/>
  </si>
  <si>
    <t>ｶﾊﾞｰﾎﾞﾙﾄ</t>
  </si>
  <si>
    <t>MVSHM-3N02048-4FS-PP7R1</t>
    <phoneticPr fontId="4"/>
  </si>
  <si>
    <t>SETE0275-Z21液圧レギュレータ板金</t>
  </si>
  <si>
    <t>MVSHM-3N02048-4FS-KXBCC</t>
  </si>
  <si>
    <t>SETE0275-Z22カートリッジ板金</t>
    <phoneticPr fontId="4"/>
  </si>
  <si>
    <t>MVBLK-AMW-4FT-3MCSD</t>
    <phoneticPr fontId="4"/>
  </si>
  <si>
    <t>SETE0275-Z23カートリッジホルダ</t>
    <phoneticPr fontId="4"/>
  </si>
  <si>
    <t>MVBLK-AMW-4FT-ZWUXC</t>
    <phoneticPr fontId="4"/>
  </si>
  <si>
    <t>SETE0275-Z24カートリッジクランプ</t>
    <phoneticPr fontId="4"/>
  </si>
  <si>
    <t>MVTUP-POW-4FT-JZJK3</t>
    <phoneticPr fontId="4"/>
  </si>
  <si>
    <t>SETE0275-Z25カートリッジ変換カラー</t>
    <phoneticPr fontId="4"/>
  </si>
  <si>
    <t>最短</t>
    <rPh sb="0" eb="2">
      <t>サイタン</t>
    </rPh>
    <phoneticPr fontId="4"/>
  </si>
  <si>
    <t xml:space="preserve">NICERA Philippines(ﾏｽ商事) </t>
    <phoneticPr fontId="4"/>
  </si>
  <si>
    <t>ｹｼｰﾙ(則包)</t>
    <rPh sb="5" eb="7">
      <t>ノリカネ</t>
    </rPh>
    <phoneticPr fontId="4"/>
  </si>
  <si>
    <t>AXE400</t>
    <phoneticPr fontId="4"/>
  </si>
  <si>
    <t>AXE400 3軸卓上ﾛﾎﾞｯﾄ本体</t>
    <rPh sb="8" eb="9">
      <t>ジク</t>
    </rPh>
    <rPh sb="9" eb="11">
      <t>タクジョウ</t>
    </rPh>
    <rPh sb="16" eb="18">
      <t>ホンタイ</t>
    </rPh>
    <phoneticPr fontId="4"/>
  </si>
  <si>
    <t>AXTP-01101K</t>
    <phoneticPr fontId="4"/>
  </si>
  <si>
    <t>AXEﾃｨｰﾁﾝｸﾞﾍﾟﾝﾀﾞﾝﾄ</t>
    <phoneticPr fontId="4"/>
  </si>
  <si>
    <t>Dsub9Pﾊｰﾈｽ</t>
  </si>
  <si>
    <t>229524(NORIKANE)で手配済み</t>
    <rPh sb="17" eb="20">
      <t>テハイズ</t>
    </rPh>
    <phoneticPr fontId="4"/>
  </si>
  <si>
    <t>XSSL40</t>
  </si>
  <si>
    <t>手動X軸</t>
  </si>
  <si>
    <t>CRKB4-10</t>
  </si>
  <si>
    <t>樹脂ﾛｰﾚｯﾄ付ﾈｼﾞ</t>
  </si>
  <si>
    <t>MVBLK-AMW-4EA-MMBHB</t>
  </si>
  <si>
    <t>SETE0286-Y01ツール板</t>
  </si>
  <si>
    <t>MVBLK-AMW-4EA-ASAFX</t>
  </si>
  <si>
    <t>SETE0286-Y04シリンジガイド</t>
  </si>
  <si>
    <t>MVBLK-AMW-4EE-WE3HR</t>
  </si>
  <si>
    <t>SETE0286-Y12シリンジベース板</t>
  </si>
  <si>
    <t>MVBLK-AMW-4EE-X6ZS4</t>
  </si>
  <si>
    <t>SETE0286-Y13シリンジ受け</t>
  </si>
  <si>
    <t>AXG400 Gantry W:Plate＆Block（400×4</t>
    <phoneticPr fontId="4"/>
  </si>
  <si>
    <t>High Level Vision Kit for Gantry</t>
    <phoneticPr fontId="4"/>
  </si>
  <si>
    <t>IL-S100 Laser brackets Kit *L=3ｍ</t>
    <phoneticPr fontId="4"/>
  </si>
  <si>
    <t>ﾚｰｻﾞｰﾊｲﾄｾﾝｻｰ100（5m）/AXLS-50100IL</t>
    <phoneticPr fontId="4"/>
  </si>
  <si>
    <t>見積№21853045</t>
    <rPh sb="0" eb="3">
      <t>ミツモリナンバー</t>
    </rPh>
    <phoneticPr fontId="4"/>
  </si>
  <si>
    <t>村田機械株式会社様</t>
    <phoneticPr fontId="4"/>
  </si>
  <si>
    <t>米谷　氏</t>
    <rPh sb="0" eb="2">
      <t>ヨネタニ</t>
    </rPh>
    <rPh sb="3" eb="4">
      <t>シ</t>
    </rPh>
    <phoneticPr fontId="4"/>
  </si>
  <si>
    <t xml:space="preserve">Ｎo.229903 </t>
    <phoneticPr fontId="9"/>
  </si>
  <si>
    <t>3セット   SETB0313-A01　SV51+ATD200W　ｵｰﾄﾁｭｰﾌﾞﾂｰﾙ治具　20260109</t>
    <phoneticPr fontId="9"/>
  </si>
  <si>
    <t>　　　図面NO.　SETB-0313-A01</t>
    <rPh sb="3" eb="5">
      <t>ズメン</t>
    </rPh>
    <phoneticPr fontId="9"/>
  </si>
  <si>
    <t>納期</t>
    <rPh sb="0" eb="2">
      <t>ノウキ</t>
    </rPh>
    <phoneticPr fontId="9"/>
  </si>
  <si>
    <t>ATD200Wｵｰﾄﾁｭｰﾌﾞ温調　ﾕﾆｯﾄ</t>
    <rPh sb="15" eb="17">
      <t>オンチョウ</t>
    </rPh>
    <phoneticPr fontId="4"/>
  </si>
  <si>
    <t>30日目</t>
    <rPh sb="2" eb="3">
      <t>ヒ</t>
    </rPh>
    <rPh sb="3" eb="4">
      <t>メ</t>
    </rPh>
    <phoneticPr fontId="4"/>
  </si>
  <si>
    <t>スリーハイ社</t>
    <phoneticPr fontId="9"/>
  </si>
  <si>
    <t>書類番号　16157内容　　ヒーター+熱電対</t>
    <rPh sb="0" eb="2">
      <t>ショルイ</t>
    </rPh>
    <rPh sb="2" eb="4">
      <t>バンゴウ</t>
    </rPh>
    <rPh sb="10" eb="12">
      <t>ナイヨウ</t>
    </rPh>
    <rPh sb="19" eb="22">
      <t>ネツデンツイ</t>
    </rPh>
    <phoneticPr fontId="4"/>
  </si>
  <si>
    <t>仕様：100V 94W φ49X高さ195mm リード線1m/端末処理なし
K熱電対付　2本 1m/端末処理なし</t>
    <rPh sb="45" eb="46">
      <t>ホン</t>
    </rPh>
    <phoneticPr fontId="9"/>
  </si>
  <si>
    <t>書類番号 16157</t>
    <phoneticPr fontId="9"/>
  </si>
  <si>
    <t>仙台営業所納品へ</t>
    <rPh sb="0" eb="2">
      <t>センダイ</t>
    </rPh>
    <rPh sb="2" eb="5">
      <t>エイギョウショ</t>
    </rPh>
    <rPh sb="5" eb="7">
      <t>ノウヒン</t>
    </rPh>
    <phoneticPr fontId="9"/>
  </si>
  <si>
    <t>3/3仙台(営)</t>
    <rPh sb="3" eb="8">
      <t>センダイエイ</t>
    </rPh>
    <phoneticPr fontId="9"/>
  </si>
  <si>
    <t>書類番号　16157内容　断熱ｽﾎﾟﾝｼﾞ</t>
    <rPh sb="13" eb="15">
      <t>ダンネツ</t>
    </rPh>
    <phoneticPr fontId="4"/>
  </si>
  <si>
    <t xml:space="preserve">
シリコーンスポンジ断熱材付
10mmt
マジックテープ脱着式</t>
    <phoneticPr fontId="9"/>
  </si>
  <si>
    <t>書類番号　16157内容　　送料</t>
    <rPh sb="14" eb="16">
      <t>ソウリョウ</t>
    </rPh>
    <phoneticPr fontId="9"/>
  </si>
  <si>
    <t xml:space="preserve"> 過昇温防止器ユニット</t>
    <phoneticPr fontId="4"/>
  </si>
  <si>
    <t>石鍋</t>
    <rPh sb="0" eb="2">
      <t>イシナベ</t>
    </rPh>
    <phoneticPr fontId="9"/>
  </si>
  <si>
    <t>TXN800WAL 過昇温防止器</t>
    <phoneticPr fontId="4"/>
  </si>
  <si>
    <t>3-6824-01　温度過昇防止器 （アラート用出力付）</t>
    <phoneticPr fontId="4"/>
  </si>
  <si>
    <t>見積もり　NO.381265-1</t>
    <rPh sb="0" eb="2">
      <t>ミツ</t>
    </rPh>
    <phoneticPr fontId="9"/>
  </si>
  <si>
    <t>　　　SV51温調治具+継ぎ手類</t>
    <phoneticPr fontId="9"/>
  </si>
  <si>
    <r>
      <rPr>
        <b/>
        <sz val="11"/>
        <color theme="1"/>
        <rFont val="游ゴシック"/>
        <family val="3"/>
        <charset val="128"/>
        <scheme val="minor"/>
      </rPr>
      <t>10</t>
    </r>
    <r>
      <rPr>
        <sz val="11"/>
        <color theme="1"/>
        <rFont val="游ゴシック"/>
        <family val="3"/>
        <charset val="128"/>
        <scheme val="minor"/>
      </rPr>
      <t>日目</t>
    </r>
    <rPh sb="2" eb="3">
      <t>ヒ</t>
    </rPh>
    <rPh sb="3" eb="4">
      <t>メ</t>
    </rPh>
    <phoneticPr fontId="4"/>
  </si>
  <si>
    <t>MVTUP-ACB-4EU-H1D8B</t>
    <phoneticPr fontId="9"/>
  </si>
  <si>
    <t>SETB0313-Y01 SV51温調ブロック</t>
    <phoneticPr fontId="4"/>
  </si>
  <si>
    <t>AB24C3C733</t>
    <phoneticPr fontId="9"/>
  </si>
  <si>
    <t>MVTUP-ACB-4EU-DYEJH</t>
    <phoneticPr fontId="9"/>
  </si>
  <si>
    <r>
      <t>SETB0313-Y02</t>
    </r>
    <r>
      <rPr>
        <b/>
        <sz val="11"/>
        <color rgb="FFFF0000"/>
        <rFont val="游ゴシック"/>
        <family val="3"/>
        <charset val="128"/>
        <scheme val="minor"/>
      </rPr>
      <t>-1</t>
    </r>
    <r>
      <rPr>
        <sz val="11"/>
        <color theme="1"/>
        <rFont val="游ゴシック"/>
        <family val="3"/>
        <charset val="128"/>
        <scheme val="minor"/>
      </rPr>
      <t xml:space="preserve"> 温調ノズル</t>
    </r>
    <phoneticPr fontId="4"/>
  </si>
  <si>
    <t>MSSFS3-4</t>
    <phoneticPr fontId="4"/>
  </si>
  <si>
    <t>MCHK5-40-V100-W60</t>
    <phoneticPr fontId="4"/>
  </si>
  <si>
    <t>カートリッジヒータ　固定タイプ</t>
    <phoneticPr fontId="4"/>
  </si>
  <si>
    <t>MSNDM6-1</t>
    <phoneticPr fontId="4"/>
  </si>
  <si>
    <t>温度センサ　ねじ取付タイプ</t>
    <phoneticPr fontId="4"/>
  </si>
  <si>
    <t>MCHYB30</t>
    <phoneticPr fontId="4"/>
  </si>
  <si>
    <t>焼付防止剤</t>
    <phoneticPr fontId="4"/>
  </si>
  <si>
    <t>C-MSNDC8</t>
    <phoneticPr fontId="4"/>
  </si>
  <si>
    <t>Ｋ熱電対用コネクタ　【5個入り】</t>
    <phoneticPr fontId="4"/>
  </si>
  <si>
    <t>日本電測</t>
    <rPh sb="0" eb="2">
      <t>ニホン</t>
    </rPh>
    <rPh sb="2" eb="4">
      <t>デンソク</t>
    </rPh>
    <phoneticPr fontId="4"/>
  </si>
  <si>
    <t>MFMT5</t>
    <phoneticPr fontId="4"/>
  </si>
  <si>
    <t>温度センサ　丸端子シリコンタイプ</t>
    <phoneticPr fontId="4"/>
  </si>
  <si>
    <t>SBCB5-8</t>
    <phoneticPr fontId="9"/>
  </si>
  <si>
    <t>SLSBWRK8-70</t>
    <phoneticPr fontId="4"/>
  </si>
  <si>
    <t>NA3UCRSB-20-2-12</t>
    <phoneticPr fontId="4"/>
  </si>
  <si>
    <t>ロボットケーブル　NA3UCRSB 高屈曲UL対応シールド付</t>
    <phoneticPr fontId="4"/>
  </si>
  <si>
    <t>吉野川電線</t>
    <rPh sb="0" eb="3">
      <t>ヨシノカワ</t>
    </rPh>
    <rPh sb="3" eb="5">
      <t>デンセン</t>
    </rPh>
    <phoneticPr fontId="4"/>
  </si>
  <si>
    <t>GS300RSB-AWG24-2-24</t>
    <phoneticPr fontId="4"/>
  </si>
  <si>
    <t>GS300R【吉野川電線×ミスミ】超高屈曲銅合金ロボットケーブル（シールド無・有）</t>
    <phoneticPr fontId="4"/>
  </si>
  <si>
    <t>ATD200Wｵｰﾄﾁｭｰﾌﾞ</t>
    <phoneticPr fontId="9"/>
  </si>
  <si>
    <t>GS300RSB-AWG24-2-24</t>
    <phoneticPr fontId="9"/>
  </si>
  <si>
    <t>GS300R【吉野川電線×ミスミ】超高屈曲銅合金ロボットケーブル（シールド無・有）</t>
    <phoneticPr fontId="9"/>
  </si>
  <si>
    <t>3VC-2</t>
    <phoneticPr fontId="4"/>
  </si>
  <si>
    <t>ACコード</t>
    <phoneticPr fontId="4"/>
  </si>
  <si>
    <t>ELPA朝日電器</t>
    <rPh sb="4" eb="6">
      <t>アサヒ</t>
    </rPh>
    <rPh sb="6" eb="8">
      <t>デンキ</t>
    </rPh>
    <phoneticPr fontId="4"/>
  </si>
  <si>
    <t>MF-2100H</t>
    <phoneticPr fontId="4"/>
  </si>
  <si>
    <t>ガラス管ヒューズ MFシリーズ【2個入り】</t>
    <phoneticPr fontId="4"/>
  </si>
  <si>
    <t>MVBLK-AMW-4EU-M4XSY</t>
    <phoneticPr fontId="9"/>
  </si>
  <si>
    <r>
      <t>SETZJ-JF0010-04</t>
    </r>
    <r>
      <rPr>
        <b/>
        <sz val="11"/>
        <color rgb="FFFF0000"/>
        <rFont val="游ゴシック"/>
        <family val="3"/>
        <charset val="128"/>
        <scheme val="minor"/>
      </rPr>
      <t>-3</t>
    </r>
    <phoneticPr fontId="9"/>
  </si>
  <si>
    <t>CSHBTT-ST-M5-14</t>
    <phoneticPr fontId="9"/>
  </si>
  <si>
    <t>低頭六角穴付ボルト スチール 黒色酸化被膜</t>
    <phoneticPr fontId="9"/>
  </si>
  <si>
    <t>NBMP5-16-15-B</t>
    <phoneticPr fontId="9"/>
  </si>
  <si>
    <t>パッド付つまみノブ</t>
    <phoneticPr fontId="9"/>
  </si>
  <si>
    <t>MVBLK-AMW-4EU-D7N4Z</t>
    <phoneticPr fontId="9"/>
  </si>
  <si>
    <r>
      <t>SETZJ-JF0010-03-</t>
    </r>
    <r>
      <rPr>
        <b/>
        <sz val="11"/>
        <color rgb="FFFF0000"/>
        <rFont val="游ゴシック"/>
        <family val="3"/>
        <charset val="128"/>
        <scheme val="minor"/>
      </rPr>
      <t>2</t>
    </r>
    <phoneticPr fontId="9"/>
  </si>
  <si>
    <r>
      <t xml:space="preserve">ノックピン　　　 </t>
    </r>
    <r>
      <rPr>
        <sz val="11"/>
        <color rgb="FFFF0000"/>
        <rFont val="游ゴシック"/>
        <family val="3"/>
        <charset val="128"/>
        <scheme val="minor"/>
      </rPr>
      <t xml:space="preserve"> 5本　　　　</t>
    </r>
    <r>
      <rPr>
        <sz val="11"/>
        <color theme="1"/>
        <rFont val="游ゴシック"/>
        <family val="3"/>
        <charset val="128"/>
        <scheme val="minor"/>
      </rPr>
      <t>　　　</t>
    </r>
    <phoneticPr fontId="9"/>
  </si>
  <si>
    <t>平河ヒューテック</t>
    <rPh sb="0" eb="2">
      <t>ヒラカワ</t>
    </rPh>
    <phoneticPr fontId="4"/>
  </si>
  <si>
    <t>米山(則包)</t>
    <rPh sb="0" eb="2">
      <t>ヨネヤマ</t>
    </rPh>
    <rPh sb="3" eb="5">
      <t>ノリカネ</t>
    </rPh>
    <phoneticPr fontId="4"/>
  </si>
  <si>
    <t>AXA200-HV</t>
    <phoneticPr fontId="4"/>
  </si>
  <si>
    <t>AXELIAｼﾘｰｽﾞAXA-HV（200角</t>
  </si>
  <si>
    <t xml:space="preserve">AXHD-01001K </t>
    <phoneticPr fontId="4"/>
  </si>
  <si>
    <t>ﾁｯﾌﾟﾊｲﾄﾃﾞｨﾃｸﾄｷｯﾄ</t>
    <phoneticPr fontId="4"/>
  </si>
  <si>
    <t>モリシン工業</t>
    <rPh sb="4" eb="6">
      <t>コウギョウ</t>
    </rPh>
    <phoneticPr fontId="4"/>
  </si>
  <si>
    <t>SETE251211-X01微細孔吸着ベース</t>
    <rPh sb="14" eb="17">
      <t>ビサイコウ</t>
    </rPh>
    <rPh sb="17" eb="19">
      <t>キュウチャク</t>
    </rPh>
    <phoneticPr fontId="4"/>
  </si>
  <si>
    <t>ｱﾙﾐﾊﾆｶﾑﾊﾟﾈﾙt15x40x40 吸着ｴﾘｱ:φ0.15xP0.6 黒ｱﾙﾏｲﾄ</t>
    <rPh sb="21" eb="23">
      <t>キュウチャク</t>
    </rPh>
    <rPh sb="38" eb="39">
      <t>クロ</t>
    </rPh>
    <phoneticPr fontId="4"/>
  </si>
  <si>
    <t>見積No.20251218-01</t>
    <rPh sb="0" eb="2">
      <t>ミツ</t>
    </rPh>
    <phoneticPr fontId="4"/>
  </si>
  <si>
    <t>ﾌｨﾙﾀﾚｷﾞｭﾚｰﾀ</t>
  </si>
  <si>
    <t>見積No.22-2600213A</t>
    <phoneticPr fontId="4"/>
  </si>
  <si>
    <t>ﾃｨｰ</t>
  </si>
  <si>
    <t>ﾕﾆｵﾝ</t>
  </si>
  <si>
    <t>ARP20K-01H-1</t>
    <phoneticPr fontId="4"/>
  </si>
  <si>
    <t>ﾚｷﾞｭﾚｰﾀ(0.2Mpa)</t>
  </si>
  <si>
    <t>G46-2-01M-C</t>
    <phoneticPr fontId="4"/>
  </si>
  <si>
    <t>圧力計(0.2Mpa)</t>
  </si>
  <si>
    <t>AR20-01H-D</t>
    <phoneticPr fontId="4"/>
  </si>
  <si>
    <t>ﾚｷﾞｭﾚｰﾀ</t>
  </si>
  <si>
    <t>圧力計(0～0.7Mpa)</t>
  </si>
  <si>
    <t>ZH10DSA-06-06-08N</t>
    <phoneticPr fontId="4"/>
  </si>
  <si>
    <t>真空ｴｼﾞｪｸﾀ</t>
  </si>
  <si>
    <t>KQ2P-04</t>
    <phoneticPr fontId="4"/>
  </si>
  <si>
    <t>ﾌﾟﾗｸﾞ</t>
  </si>
  <si>
    <t>KQ2H08-00A</t>
    <phoneticPr fontId="4"/>
  </si>
  <si>
    <t>ｽﾄﾚｰﾄ</t>
  </si>
  <si>
    <t>AN15-C08</t>
    <phoneticPr fontId="4"/>
  </si>
  <si>
    <t>KQ2H04-01AS</t>
    <phoneticPr fontId="4"/>
  </si>
  <si>
    <t>タキゲン</t>
    <phoneticPr fontId="4"/>
  </si>
  <si>
    <t>C-30-SG-14A-EP-UL</t>
    <phoneticPr fontId="4"/>
  </si>
  <si>
    <t>ｸﾞﾛﾒｯﾄ</t>
  </si>
  <si>
    <t>PISCO</t>
    <phoneticPr fontId="4"/>
  </si>
  <si>
    <t>VFU1-44-15P</t>
    <phoneticPr fontId="4"/>
  </si>
  <si>
    <t>真空ﾌｨﾙﾀ</t>
  </si>
  <si>
    <t>イマオ</t>
    <phoneticPr fontId="4"/>
  </si>
  <si>
    <t>CP135-08001AL</t>
    <phoneticPr fontId="4"/>
  </si>
  <si>
    <t>ｸﾗﾝﾌﾟ</t>
  </si>
  <si>
    <t>MVSHM-3N0204A-4FJ-LPJJ6</t>
    <phoneticPr fontId="4"/>
  </si>
  <si>
    <t>SETE0283-Z01レギュレータ取付板金</t>
    <phoneticPr fontId="4"/>
  </si>
  <si>
    <t>229935(NORIKANE)で発注済み</t>
    <rPh sb="17" eb="20">
      <t>ハッチュウズ</t>
    </rPh>
    <phoneticPr fontId="4"/>
  </si>
  <si>
    <t>MVSHM-3N02048-4FJ-GE2S7</t>
    <phoneticPr fontId="4"/>
  </si>
  <si>
    <t>SETE0283-Z02液圧レギュレータ板金</t>
    <phoneticPr fontId="4"/>
  </si>
  <si>
    <t>MVSHM-3N02048-4FJ-T3F6C</t>
    <phoneticPr fontId="4"/>
  </si>
  <si>
    <t>SETE0283-Z03吸着レギュレータ板金</t>
    <phoneticPr fontId="4"/>
  </si>
  <si>
    <t>手動ﾊﾞﾙﾌﾞ</t>
  </si>
  <si>
    <t>MSHBT3</t>
    <phoneticPr fontId="4"/>
  </si>
  <si>
    <t>HFS5-2020-360-Z5-XA37-XB87</t>
    <phoneticPr fontId="4"/>
  </si>
  <si>
    <t>DSNYL4-6</t>
    <phoneticPr fontId="4"/>
  </si>
  <si>
    <t>ﾀﾞﾌﾞﾙﾕﾆｵﾝﾜｲ</t>
    <phoneticPr fontId="4"/>
  </si>
  <si>
    <t>皿小ﾈｼﾞ</t>
  </si>
  <si>
    <t>HFCN5PACK-B</t>
    <phoneticPr fontId="4"/>
  </si>
  <si>
    <t>ｹｰﾌﾞﾙｸﾗﾝﾌﾟ</t>
  </si>
  <si>
    <t>KPMCSN4-1</t>
    <phoneticPr fontId="4"/>
  </si>
  <si>
    <t>耐熱ﾕﾆｵﾝ</t>
    <phoneticPr fontId="4"/>
  </si>
  <si>
    <t>MVSHM-3N02040-4FJ-FGYTR</t>
    <phoneticPr fontId="4"/>
  </si>
  <si>
    <t>SETE0283-Z04押さえ板金</t>
    <phoneticPr fontId="4"/>
  </si>
  <si>
    <t>MVSHM-3N0204A-4FK-2CJJ4</t>
    <phoneticPr fontId="4"/>
  </si>
  <si>
    <t>SETE0283-Z05バルブ固定板金</t>
    <phoneticPr fontId="4"/>
  </si>
  <si>
    <t>NEDUL-PT-JS-9-2</t>
    <phoneticPr fontId="4"/>
  </si>
  <si>
    <t>Dsub9Pｺﾈｸﾀ付ﾊｰﾈｽ</t>
  </si>
  <si>
    <t>MR7904TJ3</t>
    <phoneticPr fontId="4"/>
  </si>
  <si>
    <t>OAﾀｯﾌﾟ</t>
    <phoneticPr fontId="4"/>
  </si>
  <si>
    <t>SSEBZ13-45-MC</t>
    <phoneticPr fontId="4"/>
  </si>
  <si>
    <t>ﾘﾆｱｶﾞｲﾄﾞ</t>
  </si>
  <si>
    <t>SSHC-SUS-M6-30</t>
    <phoneticPr fontId="4"/>
  </si>
  <si>
    <t>止ﾈｼﾞ</t>
  </si>
  <si>
    <t>RBNH-SUS-M6</t>
    <phoneticPr fontId="4"/>
  </si>
  <si>
    <t>ﾛｰﾚｯﾄﾅｯﾄ</t>
  </si>
  <si>
    <t>NPJS-N5-5</t>
    <phoneticPr fontId="4"/>
  </si>
  <si>
    <t>ﾌﾟﾗﾝｼﾞｬ</t>
  </si>
  <si>
    <t>CSPTRT-SUS-M3-8</t>
    <phoneticPr fontId="4"/>
  </si>
  <si>
    <t>ﾄﾗｽ @4/5</t>
    <phoneticPr fontId="4"/>
  </si>
  <si>
    <t>MVBLK-AMW-4FJ-4G285</t>
    <phoneticPr fontId="4"/>
  </si>
  <si>
    <t>SETE0283-Y01ツール板</t>
    <phoneticPr fontId="4"/>
  </si>
  <si>
    <t>MVBLK-AMW-4FJ-EACHC</t>
    <phoneticPr fontId="4"/>
  </si>
  <si>
    <t>SETE0283-Y02連結ブロック</t>
    <phoneticPr fontId="4"/>
  </si>
  <si>
    <t>MVBLK-AMW-4FJ-BH6HG</t>
    <phoneticPr fontId="4"/>
  </si>
  <si>
    <t>SETE0283-Y03バルブベース</t>
    <phoneticPr fontId="4"/>
  </si>
  <si>
    <t>MVBLK-AMW-4FJ-2FDX4</t>
    <phoneticPr fontId="4"/>
  </si>
  <si>
    <t>SETE0283-Y04バルブホルダ</t>
    <phoneticPr fontId="4"/>
  </si>
  <si>
    <t>MVSHM-3N02042-4FJ-3B4LJ</t>
    <phoneticPr fontId="4"/>
  </si>
  <si>
    <t>SETE0283-Y05ストッパー</t>
    <phoneticPr fontId="4"/>
  </si>
  <si>
    <t>APPEC3-P4.5-L10-B8-R1</t>
    <phoneticPr fontId="4"/>
  </si>
  <si>
    <t>CUG3-15</t>
    <phoneticPr fontId="4"/>
  </si>
  <si>
    <t>MVBLK-AMW-4FJ-T5D1D</t>
    <phoneticPr fontId="4"/>
  </si>
  <si>
    <t>SETE0283-X01ベース板</t>
    <phoneticPr fontId="4"/>
  </si>
  <si>
    <t>MVSHM-6N00100-4FJ-MUKPY</t>
    <phoneticPr fontId="4"/>
  </si>
  <si>
    <t>SETE0283-X02ワークガイド(t0.1)</t>
    <phoneticPr fontId="4"/>
  </si>
  <si>
    <t>TAP-EX21001</t>
    <phoneticPr fontId="4"/>
  </si>
  <si>
    <t>電源延長ｺｰﾄﾞ</t>
    <rPh sb="0" eb="4">
      <t>デンゲンエンチョウ</t>
    </rPh>
    <phoneticPr fontId="4"/>
  </si>
  <si>
    <t>MVSHM-3N01040-4GB-5K9HM-E</t>
    <phoneticPr fontId="4"/>
  </si>
  <si>
    <t>SETE0283-X03ガイド板</t>
    <phoneticPr fontId="4"/>
  </si>
  <si>
    <t>CBSTSR4-20</t>
    <phoneticPr fontId="4"/>
  </si>
  <si>
    <t>超極低頭六角穴付ﾎﾞﾙﾄ</t>
    <phoneticPr fontId="4"/>
  </si>
  <si>
    <t>MVSHM-6N00000-4GF-UF4XT-E</t>
    <phoneticPr fontId="4"/>
  </si>
  <si>
    <t>SETE0283-X11ワークガイド(t0.05)</t>
    <phoneticPr fontId="4"/>
  </si>
  <si>
    <t>MVSHM-6N00100-4GF-YD936-E</t>
    <phoneticPr fontId="4"/>
  </si>
  <si>
    <t>SETE0283-X12ワークガイド(t0.1)</t>
    <phoneticPr fontId="4"/>
  </si>
  <si>
    <t>MVSHM-6N00200-4GF-EM4UE-E</t>
    <phoneticPr fontId="4"/>
  </si>
  <si>
    <t>SETE0283-X13ワークガイド(t0.2)</t>
    <phoneticPr fontId="4"/>
  </si>
  <si>
    <t>SETB0281-A01　米谷氏　シャープ様直行JC-3X2　1000×1200×100 直行ケーブルベア受け</t>
    <phoneticPr fontId="4"/>
  </si>
  <si>
    <t>NO.230319</t>
    <phoneticPr fontId="4"/>
  </si>
  <si>
    <t>大阪営業所　直納品</t>
    <rPh sb="0" eb="5">
      <t>オオサカエイギョウショ</t>
    </rPh>
    <rPh sb="6" eb="9">
      <t>チョクノウヒン</t>
    </rPh>
    <phoneticPr fontId="9"/>
  </si>
  <si>
    <t>NO.230319 h-saitou</t>
    <phoneticPr fontId="9"/>
  </si>
  <si>
    <t>MVSHM-3N03004-4EZ-C35HK</t>
    <phoneticPr fontId="9"/>
  </si>
  <si>
    <t>SETB-0282-Z90　ｹｰﾌﾞﾙﾍﾞｱﾌﾞﾗｹｯﾄ左側</t>
    <phoneticPr fontId="9"/>
  </si>
  <si>
    <t>ｹｰﾌﾞﾙﾍﾞｱﾌﾞﾗｹｯﾄ</t>
    <phoneticPr fontId="9"/>
  </si>
  <si>
    <t>AB24CBE69C</t>
    <phoneticPr fontId="9"/>
  </si>
  <si>
    <t>MVBLK-AMN-4EZ-GZERR</t>
    <phoneticPr fontId="9"/>
  </si>
  <si>
    <t>SETB-0282-Z91　ｹｰﾌﾞﾙﾍﾞｱﾌﾞﾗｹｯﾄﾍﾞｰｽ</t>
  </si>
  <si>
    <t>SCB5-14</t>
    <phoneticPr fontId="9"/>
  </si>
  <si>
    <t>六角穴付きボルト</t>
    <rPh sb="0" eb="2">
      <t>ロッカク</t>
    </rPh>
    <rPh sb="2" eb="4">
      <t>アナツ</t>
    </rPh>
    <phoneticPr fontId="9"/>
  </si>
  <si>
    <t>六角穴付き皿ねじ</t>
    <rPh sb="0" eb="2">
      <t>ロッカク</t>
    </rPh>
    <rPh sb="2" eb="4">
      <t>アナツ</t>
    </rPh>
    <rPh sb="5" eb="6">
      <t>サラ</t>
    </rPh>
    <phoneticPr fontId="9"/>
  </si>
  <si>
    <t>三協化成産業株式会社（株式会社ナベル）</t>
    <phoneticPr fontId="9"/>
  </si>
  <si>
    <t>宮嶋</t>
    <rPh sb="0" eb="2">
      <t>ミヤジマ</t>
    </rPh>
    <phoneticPr fontId="9"/>
  </si>
  <si>
    <t>Ｎo.230329</t>
    <phoneticPr fontId="9"/>
  </si>
  <si>
    <t>SETB0314-A01　直行ロボット700-700-100　ﾛﾎﾞｯﾄ固定ﾃｰﾌﾞﾙ　原価一覧　20260114</t>
    <phoneticPr fontId="9"/>
  </si>
  <si>
    <t>図面NO.　SETB-0314-A01</t>
    <rPh sb="0" eb="2">
      <t>ズメン</t>
    </rPh>
    <phoneticPr fontId="9"/>
  </si>
  <si>
    <t>NO.230329-1 H-SAITOU</t>
    <phoneticPr fontId="9"/>
  </si>
  <si>
    <t>MVBLK-AMW-4EF-XGN9S</t>
    <phoneticPr fontId="9"/>
  </si>
  <si>
    <t>SETB0314-Y01　ﾂｰﾙ板</t>
  </si>
  <si>
    <t>AB24CEB6D4</t>
    <phoneticPr fontId="9"/>
  </si>
  <si>
    <t>MS3-10</t>
    <phoneticPr fontId="9"/>
  </si>
  <si>
    <t>ノックピン　ストレート　　6個</t>
    <rPh sb="14" eb="15">
      <t>コ</t>
    </rPh>
    <phoneticPr fontId="9"/>
  </si>
  <si>
    <t>PIPS13-2.5-65</t>
    <phoneticPr fontId="9"/>
  </si>
  <si>
    <t>ﾊﾟｲﾌﾟ PIPS</t>
    <phoneticPr fontId="9"/>
  </si>
  <si>
    <t xml:space="preserve">	三好キカイ</t>
    <phoneticPr fontId="4"/>
  </si>
  <si>
    <t>pj601</t>
  </si>
  <si>
    <t>ﾏﾙ ｽｲﾁｮｸｱﾅﾋﾀﾞﾘﾌｧｲ12_20</t>
    <phoneticPr fontId="9"/>
  </si>
  <si>
    <t>ﾛﾎﾞｯﾄ固定ﾃｰﾌﾞﾙユニット</t>
    <rPh sb="5" eb="7">
      <t>コテイ</t>
    </rPh>
    <phoneticPr fontId="9"/>
  </si>
  <si>
    <t>NO.230329-2 H-SAITOU</t>
    <phoneticPr fontId="9"/>
  </si>
  <si>
    <t>HBLFTD6-C-SSP</t>
  </si>
  <si>
    <t>HBLSD6-P-SSP</t>
  </si>
  <si>
    <t>ｶﾊﾞｰﾄﾘﾂｹｶﾝﾚﾝﾌﾞﾋﾝ</t>
    <phoneticPr fontId="9"/>
  </si>
  <si>
    <t>HCBR6</t>
    <phoneticPr fontId="9"/>
  </si>
  <si>
    <t>HFS6-6060-411-SC</t>
    <phoneticPr fontId="9"/>
  </si>
  <si>
    <t>HFS6-6060-1040</t>
    <phoneticPr fontId="9"/>
  </si>
  <si>
    <t>HFS6-6060-1240</t>
    <phoneticPr fontId="9"/>
  </si>
  <si>
    <r>
      <t>HFS6-60120-176</t>
    </r>
    <r>
      <rPr>
        <b/>
        <sz val="11"/>
        <color rgb="FFFF0000"/>
        <rFont val="游ゴシック"/>
        <family val="3"/>
        <charset val="128"/>
        <scheme val="minor"/>
      </rPr>
      <t>⇒次回は発注しない</t>
    </r>
    <rPh sb="15" eb="17">
      <t>ジカイ</t>
    </rPh>
    <rPh sb="18" eb="20">
      <t>ハッチュウ</t>
    </rPh>
    <phoneticPr fontId="9"/>
  </si>
  <si>
    <t>HFC6-6060-S</t>
    <phoneticPr fontId="9"/>
  </si>
  <si>
    <t>ﾌﾚｰﾑｷｬｯﾌﾟ (HFC)　　12個</t>
    <rPh sb="19" eb="20">
      <t>コ</t>
    </rPh>
    <phoneticPr fontId="9"/>
  </si>
  <si>
    <t>HFS6-60120-190</t>
  </si>
  <si>
    <t>HFS6-60120-240</t>
    <phoneticPr fontId="9"/>
  </si>
  <si>
    <t>HFSG6-6060-1154</t>
    <phoneticPr fontId="9"/>
  </si>
  <si>
    <t>PYA4H-188-117-5-F166-G95-P5</t>
    <phoneticPr fontId="9"/>
  </si>
  <si>
    <t>PET (PYA) ｱﾅｶｺｳﾂｷ</t>
    <phoneticPr fontId="9"/>
  </si>
  <si>
    <t>ﾛｯｶｸｱﾅﾂｷｻﾗﾎﾞﾙﾄ(SFB)　　16個</t>
    <phoneticPr fontId="9"/>
  </si>
  <si>
    <t>PYA4H-238-117-5-F216-G95-P5</t>
    <phoneticPr fontId="9"/>
  </si>
  <si>
    <t>PYA6H-409-188-5-F193.5-G166-P5</t>
    <phoneticPr fontId="9"/>
  </si>
  <si>
    <t>SFB5-15</t>
    <phoneticPr fontId="9"/>
  </si>
  <si>
    <t>ﾛｯｶｸｱﾅﾂｷｻﾗﾎﾞﾙﾄ(SFB)　8個</t>
    <rPh sb="21" eb="22">
      <t>コ</t>
    </rPh>
    <phoneticPr fontId="9"/>
  </si>
  <si>
    <t>PYA6H-409-238-5-F193.5-G216-P5</t>
    <phoneticPr fontId="9"/>
  </si>
  <si>
    <t>MVBLK-AMW-4FA-8KYBX</t>
    <phoneticPr fontId="9"/>
  </si>
  <si>
    <r>
      <t>SETB0314-X01</t>
    </r>
    <r>
      <rPr>
        <b/>
        <sz val="11"/>
        <color rgb="FFFF0000"/>
        <rFont val="游ゴシック"/>
        <family val="3"/>
        <charset val="128"/>
        <scheme val="minor"/>
      </rPr>
      <t>-1</t>
    </r>
    <r>
      <rPr>
        <sz val="11"/>
        <rFont val="游ゴシック"/>
        <family val="3"/>
        <charset val="128"/>
        <scheme val="minor"/>
      </rPr>
      <t>　ﾛﾎﾞｯﾄ固定天板　左側</t>
    </r>
    <phoneticPr fontId="9"/>
  </si>
  <si>
    <t>FBAS5-62-15</t>
    <phoneticPr fontId="9"/>
  </si>
  <si>
    <t>ｾﾞﾝﾁｮｳｼﾃｲﾛｯｶｸｱﾅﾂｷﾎﾞﾙﾄ FBAS</t>
    <phoneticPr fontId="9"/>
  </si>
  <si>
    <t>ｱﾙﾐﾌﾚｰﾑﾖｳﾊﾞﾈﾅｯﾄ　　12個</t>
    <rPh sb="19" eb="20">
      <t>コ</t>
    </rPh>
    <phoneticPr fontId="9"/>
  </si>
  <si>
    <t xml:space="preserve">SCB5-10 </t>
    <phoneticPr fontId="9"/>
  </si>
  <si>
    <t>六角穴付ボルト　　　9個</t>
    <phoneticPr fontId="9"/>
  </si>
  <si>
    <t>ﾛｯｶｸｱﾅﾂｷﾎﾞﾙﾄ(SCB)</t>
    <phoneticPr fontId="9"/>
  </si>
  <si>
    <t>MVBLK-AMW-4FA-NREXE</t>
    <phoneticPr fontId="9"/>
  </si>
  <si>
    <t>SETB0314-X02　ﾛﾎﾞｯﾄ固定天板　右側</t>
    <rPh sb="23" eb="24">
      <t>ミギ</t>
    </rPh>
    <phoneticPr fontId="9"/>
  </si>
  <si>
    <t>MVSHM-3N03004-4EF-6CC8L</t>
    <phoneticPr fontId="9"/>
  </si>
  <si>
    <t>SETB0314-Z01　ﾛﾎﾞｯﾄﾃｰﾌﾞﾙ天板</t>
    <phoneticPr fontId="9"/>
  </si>
  <si>
    <t>MVSHM-3N03006-4FA-FJXHK</t>
    <phoneticPr fontId="9"/>
  </si>
  <si>
    <r>
      <t>SETB0314-Z02</t>
    </r>
    <r>
      <rPr>
        <b/>
        <sz val="11"/>
        <color rgb="FFFF0000"/>
        <rFont val="游ゴシック"/>
        <family val="3"/>
        <charset val="128"/>
        <scheme val="minor"/>
      </rPr>
      <t>-1</t>
    </r>
    <r>
      <rPr>
        <sz val="11"/>
        <rFont val="游ゴシック"/>
        <family val="3"/>
        <charset val="128"/>
        <scheme val="minor"/>
      </rPr>
      <t>　ｹｰﾌﾞﾙﾍﾞｱｽﾃｲ</t>
    </r>
    <phoneticPr fontId="9"/>
  </si>
  <si>
    <t xml:space="preserve">SBCB4-6  </t>
    <phoneticPr fontId="9"/>
  </si>
  <si>
    <t>HFS6-60120-179</t>
    <phoneticPr fontId="9"/>
  </si>
  <si>
    <t xml:space="preserve">
AB24CF8FEB</t>
    <phoneticPr fontId="9"/>
  </si>
  <si>
    <t>YAMASHIN CEBU(㈱小山)</t>
    <rPh sb="15" eb="17">
      <t>コヤマ</t>
    </rPh>
    <phoneticPr fontId="4"/>
  </si>
  <si>
    <t>歯付きﾍﾞﾙﾄ(X) JR-V2403用</t>
    <rPh sb="0" eb="2">
      <t>ハツ</t>
    </rPh>
    <rPh sb="19" eb="20">
      <t>ヨウ</t>
    </rPh>
    <phoneticPr fontId="4"/>
  </si>
  <si>
    <t>見積No.TQ25-0833 Rev.01</t>
    <rPh sb="0" eb="2">
      <t>ミツ</t>
    </rPh>
    <phoneticPr fontId="4"/>
  </si>
  <si>
    <t>歯付きﾍﾞﾙﾄ(Y) JR-V2403用</t>
    <rPh sb="0" eb="2">
      <t>ハツ</t>
    </rPh>
    <rPh sb="19" eb="20">
      <t>ヨウ</t>
    </rPh>
    <phoneticPr fontId="4"/>
  </si>
  <si>
    <t>歯付きﾍﾞﾙﾄ(Z) JR-V2403用</t>
    <rPh sb="0" eb="2">
      <t>ハツ</t>
    </rPh>
    <rPh sb="19" eb="20">
      <t>ヨウ</t>
    </rPh>
    <phoneticPr fontId="4"/>
  </si>
  <si>
    <t>ﾌﾟﾘﾝﾄ板A(組) JR-V用</t>
    <rPh sb="5" eb="6">
      <t>イタ</t>
    </rPh>
    <rPh sb="8" eb="9">
      <t>クミ</t>
    </rPh>
    <rPh sb="15" eb="16">
      <t>ヨウ</t>
    </rPh>
    <phoneticPr fontId="4"/>
  </si>
  <si>
    <t>ﾌﾟﾘﾝﾄ板BV(組)</t>
    <rPh sb="5" eb="6">
      <t>イタ</t>
    </rPh>
    <rPh sb="9" eb="10">
      <t>クミ</t>
    </rPh>
    <phoneticPr fontId="4"/>
  </si>
  <si>
    <t>Zばね 100mm JR-V2403 2Kg用</t>
    <rPh sb="22" eb="23">
      <t>ヨウ</t>
    </rPh>
    <phoneticPr fontId="4"/>
  </si>
  <si>
    <t>PCｿﾌﾄ JR C-Points 塗布仕様</t>
    <rPh sb="18" eb="20">
      <t>トフ</t>
    </rPh>
    <rPh sb="20" eb="22">
      <t>シヨウ</t>
    </rPh>
    <phoneticPr fontId="4"/>
  </si>
  <si>
    <t>JRV-Cpts</t>
    <phoneticPr fontId="4"/>
  </si>
  <si>
    <t>上記 PCｿﾌﾄ 塗布仕様 英文取説</t>
    <rPh sb="0" eb="2">
      <t>ジョウキ</t>
    </rPh>
    <rPh sb="9" eb="11">
      <t>トフ</t>
    </rPh>
    <rPh sb="11" eb="13">
      <t>シヨウ</t>
    </rPh>
    <rPh sb="14" eb="18">
      <t>エイブントリセツ</t>
    </rPh>
    <phoneticPr fontId="4"/>
  </si>
  <si>
    <t>AW20-01BCG-D</t>
    <phoneticPr fontId="4"/>
  </si>
  <si>
    <t>ﾌｨﾙﾀｰﾚｷﾞｭﾚｰﾀ(ｵｰﾄﾄﾞﾚﾝ)</t>
    <phoneticPr fontId="4"/>
  </si>
  <si>
    <r>
      <t>見積No.22-26-00250A。</t>
    </r>
    <r>
      <rPr>
        <strike/>
        <sz val="11"/>
        <color indexed="8"/>
        <rFont val="ＭＳ Ｐゴシック"/>
        <family val="3"/>
        <charset val="128"/>
      </rPr>
      <t>3/2見積依頼中</t>
    </r>
    <rPh sb="21" eb="23">
      <t>ミツ</t>
    </rPh>
    <rPh sb="23" eb="26">
      <t>イライチュウ</t>
    </rPh>
    <phoneticPr fontId="4"/>
  </si>
  <si>
    <t>圧力計(0.2Mpa)</t>
    <phoneticPr fontId="4"/>
  </si>
  <si>
    <t>ｴｱ継手</t>
    <rPh sb="2" eb="4">
      <t>ツギテ</t>
    </rPh>
    <phoneticPr fontId="4"/>
  </si>
  <si>
    <t>ﾚｷﾞｭﾚｰﾀ(0.2Mpa)</t>
    <phoneticPr fontId="4"/>
  </si>
  <si>
    <t>230426(NORIKANE)で手配済</t>
    <rPh sb="17" eb="19">
      <t>テハイ</t>
    </rPh>
    <rPh sb="19" eb="20">
      <t>スミ</t>
    </rPh>
    <phoneticPr fontId="4"/>
  </si>
  <si>
    <t>MVBLK-AMW-4DG-W96PZ</t>
    <phoneticPr fontId="4"/>
  </si>
  <si>
    <t>SETE0282-Y01ツール板</t>
    <phoneticPr fontId="4"/>
  </si>
  <si>
    <t>MVBLK-AMW-4DH-GY748</t>
    <phoneticPr fontId="4"/>
  </si>
  <si>
    <t>SETE0282-Y02バルブホルダ</t>
    <phoneticPr fontId="4"/>
  </si>
  <si>
    <t>MVBLK-AMW-4DH-HD6PE</t>
    <phoneticPr fontId="4"/>
  </si>
  <si>
    <t>SETE0282-Y03バルブクランプ</t>
    <phoneticPr fontId="4"/>
  </si>
  <si>
    <t>七星</t>
    <rPh sb="0" eb="2">
      <t>ナナホシ</t>
    </rPh>
    <phoneticPr fontId="4"/>
  </si>
  <si>
    <t>NJC-16-5-PM</t>
    <phoneticPr fontId="4"/>
  </si>
  <si>
    <t>ｺﾈｸﾀ5芯(ｵｽ)</t>
  </si>
  <si>
    <t>DB-9SP</t>
    <phoneticPr fontId="4"/>
  </si>
  <si>
    <t>Dsub9Pｺﾈｸﾀ(ｵｽ)</t>
  </si>
  <si>
    <t>日本航空電子</t>
    <rPh sb="0" eb="6">
      <t>ニホンコウクウデンシ</t>
    </rPh>
    <phoneticPr fontId="4"/>
  </si>
  <si>
    <t>DE-C8-J9-F21R</t>
    <phoneticPr fontId="4"/>
  </si>
  <si>
    <t>ｺﾈｸﾀﾌｰﾄﾞ</t>
  </si>
  <si>
    <t>ﾗｯｸｼｽﾃﾑ</t>
    <phoneticPr fontId="4"/>
  </si>
  <si>
    <t>RS-USB602F</t>
    <phoneticPr fontId="4"/>
  </si>
  <si>
    <t>USBｼﾘｱﾙｺﾝﾊﾞｰﾀｰ</t>
    <phoneticPr fontId="4"/>
  </si>
  <si>
    <t>DGC-9SS</t>
    <phoneticPr fontId="4"/>
  </si>
  <si>
    <t>ｼﾞｪﾝﾀﾞｰﾁｪﾝｼﾞｬ</t>
    <phoneticPr fontId="4"/>
  </si>
  <si>
    <t>MVSHM-3N0204A-4G1-PSW67</t>
  </si>
  <si>
    <t>SETE0282-Z01エア機器板金</t>
    <phoneticPr fontId="4"/>
  </si>
  <si>
    <t>MVSHM-3N02048-4G1-37AN3</t>
  </si>
  <si>
    <t>SETE0282-Z02レギュレータ板金</t>
    <phoneticPr fontId="4"/>
  </si>
  <si>
    <t>マレリ</t>
    <phoneticPr fontId="4"/>
  </si>
  <si>
    <t>MVSHM-3N03050-4C6-ZYE4U</t>
  </si>
  <si>
    <t>■SETA0285-Z01-A(弁ﾌﾟﾚｰﾄ)</t>
  </si>
  <si>
    <t>MVBLK-AMW-4C6-D6KXK</t>
  </si>
  <si>
    <t>■SETA0285-Z02-A(ﾎﾟﾝﾌﾟﾍﾞｰｽ)</t>
  </si>
  <si>
    <t>HAJCHPS6-12-SSU</t>
  </si>
  <si>
    <t>HFS6-3030-370</t>
  </si>
  <si>
    <t>HFS6-3030-390</t>
  </si>
  <si>
    <t>HFS6-3030-540</t>
  </si>
  <si>
    <t>HFS6-3030-797</t>
  </si>
  <si>
    <t>該当項目なし</t>
    <rPh sb="0" eb="2">
      <t>ガイトウ</t>
    </rPh>
    <rPh sb="2" eb="4">
      <t>コウモク</t>
    </rPh>
    <phoneticPr fontId="4"/>
  </si>
  <si>
    <t>230984</t>
    <phoneticPr fontId="4"/>
  </si>
  <si>
    <t>MVSHM-3N02050-4G3-B3D7P</t>
  </si>
  <si>
    <t>■SETA0241-Z02-A(Regulator_plate)</t>
  </si>
  <si>
    <t>230984-SATOH(KPC)</t>
  </si>
  <si>
    <t>230985-SATOH(KPC)</t>
  </si>
  <si>
    <t>230986-SATOH(KPC)</t>
  </si>
  <si>
    <t>230987-SATOH(KPC)</t>
  </si>
  <si>
    <t>230988-SATOH(KPC)</t>
  </si>
  <si>
    <t>230989-SATOH(KPC)</t>
  </si>
  <si>
    <t>230990-SATOH(KPC)</t>
  </si>
  <si>
    <t>230991-SATOH(KPC)</t>
  </si>
  <si>
    <t>エアブラウン（丸和電子化学）</t>
    <rPh sb="7" eb="13">
      <t>マルワデンシカガク</t>
    </rPh>
    <phoneticPr fontId="4"/>
  </si>
  <si>
    <t>JR3404N-BJ</t>
    <phoneticPr fontId="4"/>
  </si>
  <si>
    <t>名古屋貨物着2/27</t>
    <rPh sb="0" eb="5">
      <t>ナゴヤカモツ</t>
    </rPh>
    <rPh sb="5" eb="6">
      <t>チャク</t>
    </rPh>
    <phoneticPr fontId="4"/>
  </si>
  <si>
    <t>フィールドバス（Ethernet/IP）増設費用</t>
  </si>
  <si>
    <t>柱嵩上げ費用（特殊） *100mm嵩上げ OH=450mm</t>
  </si>
  <si>
    <t>ティーチングペンダントⅡ(2m)非常停止SW無</t>
  </si>
  <si>
    <t>PCソフト　JR C-PointsⅡ</t>
  </si>
  <si>
    <t>7
ｹｰﾌﾞﾙﾍﾞｱ</t>
    <phoneticPr fontId="4"/>
  </si>
  <si>
    <t>SE08F-30-048-27</t>
  </si>
  <si>
    <t>MVSHM-3N01552-4EW-WXFBY</t>
  </si>
  <si>
    <t>■SETA0297-Z01-A(ｹｰﾌﾞﾙﾍﾞｱﾍﾞｰｽ)</t>
  </si>
  <si>
    <t>MVSHM-3N02052-4EW-7C2UW</t>
  </si>
  <si>
    <t>■SETA0297-Z02-A(ｹｰﾌﾞﾙﾍﾞｱﾌﾟﾚｰﾄ)</t>
  </si>
  <si>
    <t>8
I/O-MT</t>
    <phoneticPr fontId="4"/>
  </si>
  <si>
    <t>ｵﾘｴﾝﾀﾙﾓｰﾀｰ</t>
    <phoneticPr fontId="4"/>
  </si>
  <si>
    <t>ｵﾘﾑﾍﾞｸｽﾀ</t>
    <phoneticPr fontId="4"/>
  </si>
  <si>
    <t>AZD-K</t>
  </si>
  <si>
    <t>ﾄﾞﾗｲﾊﾞ</t>
    <phoneticPr fontId="4"/>
  </si>
  <si>
    <t>見積№2184521</t>
    <rPh sb="0" eb="2">
      <t>ミツモリ</t>
    </rPh>
    <phoneticPr fontId="4"/>
  </si>
  <si>
    <t>見積取得後発注願います</t>
    <rPh sb="0" eb="5">
      <t>ミツモリシュトクゴ</t>
    </rPh>
    <rPh sb="5" eb="8">
      <t>ハッチュウネガ</t>
    </rPh>
    <phoneticPr fontId="4"/>
  </si>
  <si>
    <t>AZM46AK-FC20DA</t>
  </si>
  <si>
    <t>ﾓｰﾀｰ</t>
    <phoneticPr fontId="4"/>
  </si>
  <si>
    <t>CC030VZR2</t>
    <phoneticPr fontId="4"/>
  </si>
  <si>
    <t>.</t>
    <phoneticPr fontId="4"/>
  </si>
  <si>
    <t>KCC7-18600-210226-405</t>
  </si>
  <si>
    <t>ﾄｸﾁｭｳﾊｰﾈｽ</t>
  </si>
  <si>
    <t>MWS-MDR50-HT50</t>
  </si>
  <si>
    <t>DCLS-D17-V10-H22-T1.5-L5.5</t>
  </si>
  <si>
    <t>FL6903ZZ</t>
  </si>
  <si>
    <t>ﾍﾞｱﾘﾝｸﾞ FL6__Z</t>
  </si>
  <si>
    <t>FWS-D15-V6-T2.0</t>
  </si>
  <si>
    <t>ﾌﾘｰﾜｯｼｬ (FWS)</t>
  </si>
  <si>
    <t>SCB4-45</t>
  </si>
  <si>
    <t>MVBLK-AMW-4EW-EA85N</t>
  </si>
  <si>
    <t>■SETA0297-Y01-A(ｼｬﾌﾄｸﾗﾝﾌﾟ)</t>
  </si>
  <si>
    <t>MVBLK-AMW-4EW-MRYT1</t>
  </si>
  <si>
    <t>■SETA0297-Y02-A（ﾂｰﾙﾌﾟﾚｰﾄ)</t>
  </si>
  <si>
    <t>MVBLK-AMW-4EW-FCEHJ</t>
  </si>
  <si>
    <t>■SETA0297-Y03-A（ﾊﾞﾙﾌﾞﾎﾙﾀﾞ)</t>
  </si>
  <si>
    <t>MVBLK-AMW-4EW-DJWBW</t>
  </si>
  <si>
    <t>■SETA0297-Y04-A（ﾎﾙﾀﾞ)</t>
  </si>
  <si>
    <t>10
漬け置き・捨て打ちｶｯﾌﾟ</t>
    <rPh sb="4" eb="5">
      <t>ツ</t>
    </rPh>
    <rPh sb="6" eb="7">
      <t>オ</t>
    </rPh>
    <rPh sb="9" eb="10">
      <t>ス</t>
    </rPh>
    <rPh sb="11" eb="12">
      <t>ウ</t>
    </rPh>
    <phoneticPr fontId="4"/>
  </si>
  <si>
    <t>MVBLK-AMW-4EW-667BX</t>
  </si>
  <si>
    <t>■SETA0297-P01-A(ｶｯﾌﾟﾍﾞｰｽ)</t>
  </si>
  <si>
    <t>MVSHM-3N02052-4EW-MNBLU</t>
  </si>
  <si>
    <t>■SETA0297-P02-A(容器受け)</t>
    <phoneticPr fontId="4"/>
  </si>
  <si>
    <t>MVSHM-3N02050-4EW-GJS75</t>
  </si>
  <si>
    <t>■SETA0297-P03-A(容器受け)</t>
  </si>
  <si>
    <t>イノアックコーポレーション</t>
    <phoneticPr fontId="4"/>
  </si>
  <si>
    <t>TQ25-0609</t>
    <phoneticPr fontId="4"/>
  </si>
  <si>
    <t>PCソフト　JR C-pointsⅡ</t>
  </si>
  <si>
    <t>強化ﾊﾞﾈ</t>
    <rPh sb="0" eb="2">
      <t>キョウカ</t>
    </rPh>
    <phoneticPr fontId="4"/>
  </si>
  <si>
    <t>JR3300以上用I/O-S増設用部品*在庫</t>
    <rPh sb="20" eb="22">
      <t>ザイコ</t>
    </rPh>
    <phoneticPr fontId="4"/>
  </si>
  <si>
    <t>在庫</t>
    <rPh sb="0" eb="2">
      <t>ザイコ</t>
    </rPh>
    <phoneticPr fontId="4"/>
  </si>
  <si>
    <t>JR3300以上用I/O-1増設用部品*在庫</t>
    <rPh sb="20" eb="22">
      <t>ザイコ</t>
    </rPh>
    <phoneticPr fontId="4"/>
  </si>
  <si>
    <t>IO-MT増設</t>
    <rPh sb="5" eb="7">
      <t>ゾウセツ</t>
    </rPh>
    <phoneticPr fontId="4"/>
  </si>
  <si>
    <t>6
I/O-MT</t>
    <phoneticPr fontId="4"/>
  </si>
  <si>
    <t>回路</t>
    <rPh sb="0" eb="2">
      <t>カイロ</t>
    </rPh>
    <phoneticPr fontId="4"/>
  </si>
  <si>
    <t>見積取得後手配願います</t>
    <rPh sb="0" eb="2">
      <t>ミツモリ</t>
    </rPh>
    <rPh sb="2" eb="5">
      <t>シュトクゴ</t>
    </rPh>
    <rPh sb="5" eb="7">
      <t>テハイ</t>
    </rPh>
    <rPh sb="7" eb="8">
      <t>ネガ</t>
    </rPh>
    <phoneticPr fontId="4"/>
  </si>
  <si>
    <t>AZM46MK-FC20DA</t>
    <phoneticPr fontId="4"/>
  </si>
  <si>
    <t>ﾓｰﾀｰ(ﾌﾞﾚｰｷ付)</t>
    <rPh sb="10" eb="11">
      <t>ツ</t>
    </rPh>
    <phoneticPr fontId="4"/>
  </si>
  <si>
    <t>CC020VZR2-M</t>
    <phoneticPr fontId="4"/>
  </si>
  <si>
    <t>CC030VNR-E2</t>
    <phoneticPr fontId="4"/>
  </si>
  <si>
    <t>CC020V3R-B</t>
    <phoneticPr fontId="4"/>
  </si>
  <si>
    <t>SDR-120-24</t>
  </si>
  <si>
    <t>SWﾃﾞﾝｹﾞﾝ ﾚｰﾙﾂｷ(MEANWELL)</t>
  </si>
  <si>
    <t>3M-3</t>
  </si>
  <si>
    <t>7
端子台</t>
    <rPh sb="3" eb="6">
      <t>タンシダイ</t>
    </rPh>
    <phoneticPr fontId="4"/>
  </si>
  <si>
    <t>MRB-480</t>
  </si>
  <si>
    <t>MRB-90</t>
  </si>
  <si>
    <t>MRB-130</t>
    <phoneticPr fontId="4"/>
  </si>
  <si>
    <t>MVBLK-AMW-4F4-81BF2</t>
  </si>
  <si>
    <t>■SETA0289-Y02-A（ﾂｰﾙﾎﾙﾀﾞ)</t>
  </si>
  <si>
    <t>10
ﾂｰﾙｼﾞｸﾞ</t>
    <phoneticPr fontId="4"/>
  </si>
  <si>
    <t>■SETA0289-Y01-A（ﾂｰﾙﾍﾞｰｽ)</t>
  </si>
  <si>
    <t>見積取得中</t>
    <rPh sb="0" eb="5">
      <t>ミツモリシュトクチュウ</t>
    </rPh>
    <phoneticPr fontId="4"/>
  </si>
  <si>
    <t>MVBLK-AMW-4DR-7JYD1-L</t>
  </si>
  <si>
    <t>MVSHM-3N01552-4DR-TC6DL-L</t>
  </si>
  <si>
    <t>■SETA0289-Y03-A（ﾂｰﾙﾎﾙﾀﾞ)</t>
  </si>
  <si>
    <t>MVBLK-AMW-4DR-KK89H</t>
  </si>
  <si>
    <t>MVBLK-AMW-4DR-YPBDJ-L</t>
  </si>
  <si>
    <t>■SETA0289-Y04-A（ﾂｰﾙﾎﾙﾀﾞ)</t>
  </si>
  <si>
    <t>MVBLK-AMW-4DS-WYKRZ-L</t>
  </si>
  <si>
    <t>■SETA0289-Y05-A（ﾉｽﾞﾙｶﾞｲﾄﾞﾍﾞｰｽ)</t>
  </si>
  <si>
    <t>MVBLK-AMW-4GY-TKH38-E</t>
  </si>
  <si>
    <t>■SETA0289-Y06-B（ﾉｽﾞﾙｶﾞｲﾄﾞﾍﾞｰｽ)</t>
    <phoneticPr fontId="4"/>
  </si>
  <si>
    <t>MVBLK-AMW-4DR-9L6S7-L</t>
  </si>
  <si>
    <t>■SETA0289-Y06-A（ｶﾞｲﾄﾞ)</t>
  </si>
  <si>
    <t>APMTS-G2-N1</t>
  </si>
  <si>
    <t>CRKB4-15</t>
  </si>
  <si>
    <t>CW1060F0</t>
  </si>
  <si>
    <t>ｼｰﾙﾜｯｼｬｰWFｼﾘｰｽﾞ CW</t>
  </si>
  <si>
    <t>GRL18M4P-U-SUS</t>
  </si>
  <si>
    <t>ｼﾞｭｼｾｲｶﾞｲﾄﾞﾛｰﾗｰUｶﾞﾀ</t>
  </si>
  <si>
    <t>SETS8-17-SC5-M4-N4</t>
  </si>
  <si>
    <t>ｴﾝｹｲｼﾁｭｳ - SETS</t>
  </si>
  <si>
    <t>11
捨て打ちカップ</t>
    <rPh sb="4" eb="5">
      <t>ス</t>
    </rPh>
    <rPh sb="6" eb="7">
      <t>ウ</t>
    </rPh>
    <phoneticPr fontId="4"/>
  </si>
  <si>
    <t>MVBLK-AMW-4DR-AURZF-L</t>
  </si>
  <si>
    <t>■SETA0289-P01-A(ｶｯﾌﾟﾍﾞｰｽ)</t>
  </si>
  <si>
    <t>MVBLK-AMW-4GY-A9X9A-E</t>
  </si>
  <si>
    <t>■SETA0289-P01-B(ｶｯﾌﾟﾍﾞｰｽ)</t>
    <phoneticPr fontId="4"/>
  </si>
  <si>
    <t>MVSHM-3N01500-4DR-S6PBZ-L</t>
  </si>
  <si>
    <t>■SETA0289-P02-A（ｶｯﾌﾟｶﾞｲﾄﾞ)</t>
  </si>
  <si>
    <t>ASONE</t>
    <phoneticPr fontId="4"/>
  </si>
  <si>
    <t>1-4620-32</t>
  </si>
  <si>
    <t>ﾃﾞｨｽﾎﾟｶｯﾌﾟ</t>
    <phoneticPr fontId="4"/>
  </si>
  <si>
    <t>27
液剤加圧</t>
    <rPh sb="5" eb="7">
      <t>エキザイ</t>
    </rPh>
    <rPh sb="7" eb="9">
      <t>カアツ</t>
    </rPh>
    <phoneticPr fontId="4"/>
  </si>
  <si>
    <t>MVSHM-3N02050-4DR-552HJ-L</t>
  </si>
  <si>
    <t>■SETA0289-P03-A(ﾚｷﾞｭｰﾚｰﾀｰﾌﾟﾚｰﾄ)</t>
  </si>
  <si>
    <t>FNT4</t>
  </si>
  <si>
    <t>MNCN6-M5</t>
  </si>
  <si>
    <t>MSELL6-M5</t>
  </si>
  <si>
    <t>MSTEL6-1</t>
  </si>
  <si>
    <t>UJDST4-W</t>
  </si>
  <si>
    <t>ﾜﾝﾀｯﾁﾂｷﾞﾃ(UJDST)</t>
  </si>
  <si>
    <t>該当項目なし
ｹｰﾌﾞﾙﾍﾞｱ</t>
    <rPh sb="0" eb="4">
      <t>ガイトウコウモク</t>
    </rPh>
    <phoneticPr fontId="4"/>
  </si>
  <si>
    <t>MVSHM-3N02052-4DR-4XR91-L</t>
  </si>
  <si>
    <t>■SETA0289-Z01-A（ﾍﾞｱｶﾞｲﾄﾞ)</t>
  </si>
  <si>
    <t>MVSHM-3N01552-4DR-RSFEC-L</t>
  </si>
  <si>
    <t>■SETA0289-Z02-A（ﾍﾞｱﾍﾞｰｽ)</t>
  </si>
  <si>
    <t>ﾊﾟﾅｿﾆｯｸｴﾚｸﾄﾘｯｸﾜｰｸｽ電材三重㈱</t>
    <rPh sb="20" eb="22">
      <t>ミエ</t>
    </rPh>
    <phoneticPr fontId="4"/>
  </si>
  <si>
    <t>宮嶋(則包)</t>
    <rPh sb="0" eb="2">
      <t>ミヤジマ</t>
    </rPh>
    <rPh sb="3" eb="5">
      <t>ノリカネ</t>
    </rPh>
    <phoneticPr fontId="4"/>
  </si>
  <si>
    <t>3軸卓上ﾛﾎﾞｯﾄ</t>
  </si>
  <si>
    <t>見積No.TQ25-0676</t>
    <rPh sb="0" eb="2">
      <t>ミツ</t>
    </rPh>
    <phoneticPr fontId="4"/>
  </si>
  <si>
    <t>I/O-1増設</t>
    <rPh sb="5" eb="7">
      <t>ゾウセツ</t>
    </rPh>
    <phoneticPr fontId="4"/>
  </si>
  <si>
    <t>ﾆｰﾄﾞﾙｱｼﾞｬｽﾀ2(PR-2) NPN</t>
    <phoneticPr fontId="4"/>
  </si>
  <si>
    <t>細ﾉｽﾞﾙ用</t>
    <rPh sb="0" eb="1">
      <t>ホソ</t>
    </rPh>
    <rPh sb="5" eb="6">
      <t>ヨウ</t>
    </rPh>
    <phoneticPr fontId="4"/>
  </si>
  <si>
    <t>三好ｷｶｲ</t>
  </si>
  <si>
    <t>PG224</t>
    <phoneticPr fontId="4"/>
  </si>
  <si>
    <t>ﾊﾟｲｼﾞｮﾝ</t>
    <phoneticPr fontId="4"/>
  </si>
  <si>
    <t>見積No.NQPM01490-01</t>
    <rPh sb="0" eb="2">
      <t>ミツ</t>
    </rPh>
    <phoneticPr fontId="4"/>
  </si>
  <si>
    <t>見積No.361506-1</t>
    <rPh sb="0" eb="2">
      <t>ミツモリ</t>
    </rPh>
    <phoneticPr fontId="4"/>
  </si>
  <si>
    <t>SE08F-40-048-30</t>
    <phoneticPr fontId="4"/>
  </si>
  <si>
    <t>ｹｰﾌﾞﾙｷｬﾘｱ</t>
  </si>
  <si>
    <t>229254(NORIKANE)で発注済み</t>
    <rPh sb="17" eb="20">
      <t>ハッチュウズ</t>
    </rPh>
    <phoneticPr fontId="4"/>
  </si>
  <si>
    <t>MVSHM-3N02042-4E7-SZYXE</t>
    <phoneticPr fontId="4"/>
  </si>
  <si>
    <t>SETE0254-Z11固定端</t>
    <phoneticPr fontId="4"/>
  </si>
  <si>
    <t>MVSHM-3N0204A-4E7-5X9ZJ</t>
    <phoneticPr fontId="4"/>
  </si>
  <si>
    <t>SETE0254-Z12移動端</t>
    <phoneticPr fontId="4"/>
  </si>
  <si>
    <t>MVSHM-3N0204A-46Z-28HZ4</t>
    <phoneticPr fontId="4"/>
  </si>
  <si>
    <t>SETE0254-Z03ヘッド板金(S300)</t>
    <phoneticPr fontId="4"/>
  </si>
  <si>
    <t>HANWGRR-SUS-M4-40</t>
    <phoneticPr fontId="4"/>
  </si>
  <si>
    <t>RBNT4</t>
    <phoneticPr fontId="4"/>
  </si>
  <si>
    <t>SHCDG4-12</t>
    <phoneticPr fontId="4"/>
  </si>
  <si>
    <t>樹脂ﾛｰﾚｯﾄ付ﾈｼﾞ</t>
    <rPh sb="7" eb="8">
      <t>ツ</t>
    </rPh>
    <phoneticPr fontId="4"/>
  </si>
  <si>
    <t>MSHS3-8</t>
    <phoneticPr fontId="4"/>
  </si>
  <si>
    <t>ﾉｯｸﾋﾟﾝ</t>
    <phoneticPr fontId="4"/>
  </si>
  <si>
    <t>HFS5-2020-185</t>
    <phoneticPr fontId="4"/>
  </si>
  <si>
    <t>ﾌﾚｰﾑｷｬｯﾌﾟ</t>
    <phoneticPr fontId="4"/>
  </si>
  <si>
    <t>HBLTVW5</t>
    <phoneticPr fontId="4"/>
  </si>
  <si>
    <t>ﾌﾞﾗｹｯﾄ</t>
  </si>
  <si>
    <t>HNTT5-4</t>
    <phoneticPr fontId="4"/>
  </si>
  <si>
    <t>WSSS12-4-1.5</t>
    <phoneticPr fontId="4"/>
  </si>
  <si>
    <t>MVBLK-AMW-46Y-G8MB2</t>
    <phoneticPr fontId="4"/>
  </si>
  <si>
    <t>SETE0253-Y02シリンジベース</t>
    <phoneticPr fontId="4"/>
  </si>
  <si>
    <t>MVBLK-AMW-46Y-35XZD</t>
    <phoneticPr fontId="4"/>
  </si>
  <si>
    <t>SETE0253-Y03先端受け</t>
    <phoneticPr fontId="4"/>
  </si>
  <si>
    <t>MVBLK-ACW-4DR-7S8B7</t>
    <phoneticPr fontId="4"/>
  </si>
  <si>
    <t>SETE0253-Y04シリンジホルダ</t>
    <phoneticPr fontId="4"/>
  </si>
  <si>
    <t>MVBLK-ACW-46Y-UJ23K</t>
    <phoneticPr fontId="4"/>
  </si>
  <si>
    <t>SETE0253-Y05シリンジクランプ</t>
    <phoneticPr fontId="4"/>
  </si>
  <si>
    <t>MVBLK-AMW-4DR-FLSUN</t>
    <phoneticPr fontId="4"/>
  </si>
  <si>
    <t>SETE0253-Y21ツール板</t>
    <phoneticPr fontId="4"/>
  </si>
  <si>
    <t>MVBLK-AMW-47E-JFX72</t>
    <phoneticPr fontId="4"/>
  </si>
  <si>
    <t>SETE0253-Y22補強板</t>
    <phoneticPr fontId="4"/>
  </si>
  <si>
    <t>MVBLK-AMW-47E-82ABG</t>
    <phoneticPr fontId="4"/>
  </si>
  <si>
    <t>SETE0253-Y31カメラベース</t>
    <phoneticPr fontId="4"/>
  </si>
  <si>
    <t>MVBLK-AMW-47E-DBC2J</t>
    <phoneticPr fontId="4"/>
  </si>
  <si>
    <t>SETE0253-Y32上下ブロック</t>
    <phoneticPr fontId="4"/>
  </si>
  <si>
    <t>MVBLK-AMW-47E-EZB16</t>
    <phoneticPr fontId="4"/>
  </si>
  <si>
    <t>SETE0253-Y33左右ブロック</t>
    <phoneticPr fontId="4"/>
  </si>
  <si>
    <t>HFS5-2040-160</t>
    <phoneticPr fontId="4"/>
  </si>
  <si>
    <t>HFCB5-2040-B</t>
    <phoneticPr fontId="4"/>
  </si>
  <si>
    <t>先入れﾅｯﾄ</t>
    <phoneticPr fontId="4"/>
  </si>
  <si>
    <t>CHBS5-8</t>
    <phoneticPr fontId="4"/>
  </si>
  <si>
    <t>MVSHM-3N02048-46Z-SYKEF</t>
    <phoneticPr fontId="4"/>
  </si>
  <si>
    <t>SETE0254-Z04フレーム固定板金</t>
    <phoneticPr fontId="4"/>
  </si>
  <si>
    <t>MVSHM-3N02048-46Z-Z3BDS</t>
    <phoneticPr fontId="4"/>
  </si>
  <si>
    <t>SETE0254-Z05カップ受け</t>
    <phoneticPr fontId="4"/>
  </si>
  <si>
    <t>信越化学武生工場</t>
    <rPh sb="0" eb="4">
      <t>シンエツカガク</t>
    </rPh>
    <rPh sb="4" eb="8">
      <t>タケフコウジョウ</t>
    </rPh>
    <phoneticPr fontId="4"/>
  </si>
  <si>
    <t>吉本</t>
    <rPh sb="0" eb="2">
      <t>ヨシモト</t>
    </rPh>
    <phoneticPr fontId="4"/>
  </si>
  <si>
    <t>229259</t>
    <phoneticPr fontId="4"/>
  </si>
  <si>
    <t>HR-X100</t>
    <phoneticPr fontId="4"/>
  </si>
  <si>
    <t>納期早くなってもok</t>
    <rPh sb="0" eb="2">
      <t>ノウキ</t>
    </rPh>
    <rPh sb="2" eb="3">
      <t>ハヤ</t>
    </rPh>
    <phoneticPr fontId="4"/>
  </si>
  <si>
    <t>BCR本体</t>
    <rPh sb="3" eb="5">
      <t>ホンタイ</t>
    </rPh>
    <phoneticPr fontId="4"/>
  </si>
  <si>
    <t>(HR-C2N)</t>
    <phoneticPr fontId="4"/>
  </si>
  <si>
    <t>変換ケーブル</t>
    <rPh sb="0" eb="2">
      <t>ヘンカン</t>
    </rPh>
    <phoneticPr fontId="4"/>
  </si>
  <si>
    <t>HR-L2</t>
    <phoneticPr fontId="4"/>
  </si>
  <si>
    <t>通信アダプタ</t>
    <rPh sb="0" eb="2">
      <t>ツウシン</t>
    </rPh>
    <phoneticPr fontId="4"/>
  </si>
  <si>
    <t>KV-X520</t>
    <phoneticPr fontId="4"/>
  </si>
  <si>
    <t>納入場所：久保誠電気</t>
    <rPh sb="0" eb="4">
      <t>ノウニュウバショ</t>
    </rPh>
    <rPh sb="5" eb="10">
      <t>クボセイデンキ</t>
    </rPh>
    <phoneticPr fontId="4"/>
  </si>
  <si>
    <t>2/19.久保誠電気へ</t>
    <rPh sb="5" eb="10">
      <t>クボセイデンキ</t>
    </rPh>
    <phoneticPr fontId="4"/>
  </si>
  <si>
    <t>出荷課→久保誠電気</t>
    <rPh sb="0" eb="2">
      <t>シュッカ</t>
    </rPh>
    <rPh sb="2" eb="3">
      <t>カ</t>
    </rPh>
    <rPh sb="4" eb="9">
      <t>クボセイデンキ</t>
    </rPh>
    <phoneticPr fontId="4"/>
  </si>
  <si>
    <t>KV-SIR32XT</t>
  </si>
  <si>
    <t>NE-Q05P</t>
  </si>
  <si>
    <t>SV3-020L2</t>
  </si>
  <si>
    <t>SV3-M020AS</t>
  </si>
  <si>
    <t>SV2-L1</t>
  </si>
  <si>
    <t>SV2-E5G</t>
  </si>
  <si>
    <t>SV2-C5BG</t>
  </si>
  <si>
    <t>SV-ST3</t>
  </si>
  <si>
    <t>VT5-W07</t>
  </si>
  <si>
    <t>メインコントロールユニット</t>
    <phoneticPr fontId="4"/>
  </si>
  <si>
    <t>ペンダントBOX</t>
    <phoneticPr fontId="4"/>
  </si>
  <si>
    <t>セコム株式会社</t>
    <rPh sb="3" eb="7">
      <t>カブシキガイシャ</t>
    </rPh>
    <phoneticPr fontId="4"/>
  </si>
  <si>
    <t>千葉</t>
    <rPh sb="0" eb="2">
      <t>チバ</t>
    </rPh>
    <phoneticPr fontId="4"/>
  </si>
  <si>
    <t>NO.229471</t>
    <phoneticPr fontId="4"/>
  </si>
  <si>
    <t>SETB0277-A01　6ozｶｰﾄﾘｯﾁ用　全加圧</t>
    <phoneticPr fontId="4"/>
  </si>
  <si>
    <t>6ozｶｰﾄﾘｯﾁ用　全加圧治具</t>
    <phoneticPr fontId="4"/>
  </si>
  <si>
    <t>21日目</t>
    <rPh sb="2" eb="3">
      <t>ヒ</t>
    </rPh>
    <rPh sb="3" eb="4">
      <t>メ</t>
    </rPh>
    <phoneticPr fontId="4"/>
  </si>
  <si>
    <t>東北ﾏﾃﾘｱﾙｽ</t>
    <rPh sb="0" eb="2">
      <t>トウホク</t>
    </rPh>
    <phoneticPr fontId="4"/>
  </si>
  <si>
    <t>SETB0088-Z01　580091A ﾄﾞﾛｯﾌﾟｲﾝｱﾀﾞﾌﾟﾀ　ﾅｯﾄ  材料　A2017</t>
    <phoneticPr fontId="4"/>
  </si>
  <si>
    <t>SETB0088-Z01　580091A ﾄﾞﾛｯﾌﾟｲﾝｱﾀﾞﾌﾟﾀ　ﾅｯﾄ　　17アルマイト</t>
    <phoneticPr fontId="4"/>
  </si>
  <si>
    <t>前回見積もり　6389</t>
    <rPh sb="0" eb="2">
      <t>ゼンカイ</t>
    </rPh>
    <rPh sb="2" eb="4">
      <t>ミツ</t>
    </rPh>
    <phoneticPr fontId="4"/>
  </si>
  <si>
    <t>仙台営業所　納品へ</t>
    <rPh sb="0" eb="2">
      <t>センダイ</t>
    </rPh>
    <rPh sb="2" eb="5">
      <t>エイギョウショ</t>
    </rPh>
    <rPh sb="6" eb="8">
      <t>ノウヒン</t>
    </rPh>
    <phoneticPr fontId="4"/>
  </si>
  <si>
    <t>SETB0089-Z01　ATP300　蓋改良版　管用継手　クランプＴｙｐｅ 材料　A2017</t>
    <phoneticPr fontId="4"/>
  </si>
  <si>
    <r>
      <t>SETB008</t>
    </r>
    <r>
      <rPr>
        <b/>
        <sz val="11"/>
        <color indexed="10"/>
        <rFont val="ＭＳ Ｐゴシック"/>
        <family val="3"/>
        <charset val="128"/>
      </rPr>
      <t>9</t>
    </r>
    <r>
      <rPr>
        <sz val="11"/>
        <color theme="1"/>
        <rFont val="游ゴシック"/>
        <family val="2"/>
        <charset val="128"/>
        <scheme val="minor"/>
      </rPr>
      <t>-Z01　ATP300　蓋改良版　管用継手　クランプＴｙｐｅ</t>
    </r>
    <phoneticPr fontId="4"/>
  </si>
  <si>
    <t>前回見積もり　6369</t>
    <rPh sb="2" eb="4">
      <t>ミツ</t>
    </rPh>
    <phoneticPr fontId="4"/>
  </si>
  <si>
    <t>SETB0089-Z02　ATP300　上部管用継手　クランプＴｙｐｅ 材料　A2017</t>
    <phoneticPr fontId="4"/>
  </si>
  <si>
    <r>
      <t>SETB008</t>
    </r>
    <r>
      <rPr>
        <b/>
        <sz val="11"/>
        <color indexed="10"/>
        <rFont val="ＭＳ Ｐゴシック"/>
        <family val="3"/>
        <charset val="128"/>
      </rPr>
      <t>9</t>
    </r>
    <r>
      <rPr>
        <sz val="11"/>
        <color theme="1"/>
        <rFont val="游ゴシック"/>
        <family val="2"/>
        <charset val="128"/>
        <scheme val="minor"/>
      </rPr>
      <t>-Z02　ATP300　上部管用継手　クランプＴｙｐｅ</t>
    </r>
    <phoneticPr fontId="4"/>
  </si>
  <si>
    <t>SETB0277-Z02-1　ｶｰﾄﾘｯﾁ用 ﾄﾞﾛｯﾌﾟｲﾝｱﾀﾞﾌﾟﾀ</t>
    <phoneticPr fontId="4"/>
  </si>
  <si>
    <t>見積もり　8669</t>
    <rPh sb="0" eb="2">
      <t>ミツ</t>
    </rPh>
    <phoneticPr fontId="4"/>
  </si>
  <si>
    <t>SETB0277-Z03　6ozｶｰﾄﾘｯﾁ　筒部 アルミパイプ本体　M60（φ55.8）×145L</t>
    <phoneticPr fontId="4"/>
  </si>
  <si>
    <t>SETB0277-Z04-1　ｶｰﾄﾘｯﾁ用　蓋改良版2　φ75×35H　材料　A2017　Type</t>
    <phoneticPr fontId="4"/>
  </si>
  <si>
    <t>SETB0277-Z04　ｶｰﾄﾘｯﾁ用　蓋改良版2　φ75×35H　材料　A2017　Type</t>
    <phoneticPr fontId="4"/>
  </si>
  <si>
    <r>
      <t>SETB0277-</t>
    </r>
    <r>
      <rPr>
        <b/>
        <sz val="11"/>
        <color indexed="8"/>
        <rFont val="ＭＳ Ｐゴシック"/>
        <family val="3"/>
        <charset val="128"/>
      </rPr>
      <t>Z04</t>
    </r>
    <r>
      <rPr>
        <sz val="11"/>
        <color theme="1"/>
        <rFont val="游ゴシック"/>
        <family val="2"/>
        <charset val="128"/>
        <scheme val="minor"/>
      </rPr>
      <t>　ｶｰﾄﾘｯﾁ用　蓋改良版2　φ75×35H　材料　A2017　Type</t>
    </r>
    <phoneticPr fontId="4"/>
  </si>
  <si>
    <t>見積もり  8343</t>
    <rPh sb="0" eb="2">
      <t>ミツ</t>
    </rPh>
    <phoneticPr fontId="4"/>
  </si>
  <si>
    <t>3/13・仙台営業所着</t>
    <rPh sb="10" eb="11">
      <t>チャク</t>
    </rPh>
    <phoneticPr fontId="4"/>
  </si>
  <si>
    <t>3/17仙台</t>
    <rPh sb="4" eb="6">
      <t>センダイ</t>
    </rPh>
    <phoneticPr fontId="4"/>
  </si>
  <si>
    <t>Keyence</t>
    <phoneticPr fontId="4"/>
  </si>
  <si>
    <t xml:space="preserve">FR-SH01 </t>
    <phoneticPr fontId="4"/>
  </si>
  <si>
    <t>ショートレンジ表示分離　センサヘッド　小型薬液モデル</t>
    <phoneticPr fontId="4"/>
  </si>
  <si>
    <t>見積もり　No. 23629522</t>
    <rPh sb="0" eb="2">
      <t>ミツ</t>
    </rPh>
    <phoneticPr fontId="4"/>
  </si>
  <si>
    <t xml:space="preserve">FR-SA1 </t>
    <phoneticPr fontId="4"/>
  </si>
  <si>
    <t>ショートレンジ表示分離　アンプユニット　ケーブルタイプ親機</t>
    <phoneticPr fontId="4"/>
  </si>
  <si>
    <t>OP-87562</t>
    <phoneticPr fontId="4"/>
  </si>
  <si>
    <t>オーリング</t>
    <phoneticPr fontId="4"/>
  </si>
  <si>
    <t>FU-67TZ</t>
    <phoneticPr fontId="4"/>
  </si>
  <si>
    <t>見積もり　No. 23826406</t>
    <rPh sb="0" eb="2">
      <t>ミツ</t>
    </rPh>
    <phoneticPr fontId="4"/>
  </si>
  <si>
    <t>ﾋﾞｰﾄﾗﾑ固定治具</t>
    <phoneticPr fontId="4"/>
  </si>
  <si>
    <t>NO.229471-1　H-Saitou　</t>
    <phoneticPr fontId="4"/>
  </si>
  <si>
    <t>ALSBG10-42-M5-N5</t>
    <phoneticPr fontId="4"/>
  </si>
  <si>
    <t>ｱﾙﾐﾛｯｶｸｼﾁｭｳ ALSBF</t>
    <phoneticPr fontId="4"/>
  </si>
  <si>
    <t>AB24BBE58C</t>
    <phoneticPr fontId="4"/>
  </si>
  <si>
    <t>MVBLK-AMW-4E7-WL16D</t>
    <phoneticPr fontId="4"/>
  </si>
  <si>
    <t>SETB0277-Z11-1　Aカートリッジベース</t>
    <phoneticPr fontId="4"/>
  </si>
  <si>
    <t>MVBLK-AMW-4E7-H9AGZ</t>
    <phoneticPr fontId="4"/>
  </si>
  <si>
    <t>SETB0277-Z12　Aカートリッジクランプ</t>
    <phoneticPr fontId="4"/>
  </si>
  <si>
    <t>CHN1T-SUS-M6⇒CHNS6</t>
    <phoneticPr fontId="4"/>
  </si>
  <si>
    <t>ﾁｮｳﾅｯﾄ</t>
    <phoneticPr fontId="4"/>
  </si>
  <si>
    <t>ﾋﾝｼﾞﾎﾞﾙﾄ(HGBSR)</t>
    <phoneticPr fontId="4"/>
  </si>
  <si>
    <t>ｱﾙﾐﾁｮｳﾊﾞﾝ HHPSNC</t>
    <phoneticPr fontId="4"/>
  </si>
  <si>
    <t>ﾋﾝｼﾞﾋﾟﾝﾂﾊﾞﾂｷﾄﾒﾜﾄﾒｺﾃｲﾖｳ SHCDG</t>
    <phoneticPr fontId="4"/>
  </si>
  <si>
    <t>PACK10-CIMRS4-9-0.2</t>
    <phoneticPr fontId="4"/>
  </si>
  <si>
    <t>ｼﾑ PACK10-CIMRS</t>
    <phoneticPr fontId="4"/>
  </si>
  <si>
    <t>ALSBF7-30-M4-N4</t>
    <phoneticPr fontId="4"/>
  </si>
  <si>
    <t>MVBLK-AMW-4E7-Z4UBB</t>
    <phoneticPr fontId="4"/>
  </si>
  <si>
    <t>SETB0277-Y01　ﾋﾞｰﾄﾗﾑ固定部品 1</t>
    <phoneticPr fontId="4"/>
  </si>
  <si>
    <t>MS3-8</t>
    <phoneticPr fontId="4"/>
  </si>
  <si>
    <r>
      <t xml:space="preserve">MVSHM-3N03000-4E7-R383B </t>
    </r>
    <r>
      <rPr>
        <b/>
        <sz val="11"/>
        <color indexed="10"/>
        <rFont val="ＭＳ Ｐゴシック"/>
        <family val="3"/>
        <charset val="128"/>
      </rPr>
      <t>次回は下記の型式</t>
    </r>
    <rPh sb="24" eb="26">
      <t>ジカイ</t>
    </rPh>
    <rPh sb="27" eb="29">
      <t>カキ</t>
    </rPh>
    <rPh sb="30" eb="32">
      <t>カタシキ</t>
    </rPh>
    <phoneticPr fontId="4"/>
  </si>
  <si>
    <r>
      <t>SETB0277-Y02-</t>
    </r>
    <r>
      <rPr>
        <b/>
        <sz val="11"/>
        <color indexed="8"/>
        <rFont val="ＭＳ Ｐゴシック"/>
        <family val="3"/>
        <charset val="128"/>
      </rPr>
      <t>2</t>
    </r>
    <r>
      <rPr>
        <sz val="11"/>
        <color theme="1"/>
        <rFont val="游ゴシック"/>
        <family val="2"/>
        <charset val="128"/>
        <scheme val="minor"/>
      </rPr>
      <t>　ﾋﾞｰﾄﾗﾑ固定部品 2</t>
    </r>
    <phoneticPr fontId="4"/>
  </si>
  <si>
    <t>MVSHM-3N03000-4FB-4P8JG</t>
    <phoneticPr fontId="4"/>
  </si>
  <si>
    <r>
      <t>SETB0277-Y02-</t>
    </r>
    <r>
      <rPr>
        <b/>
        <sz val="11"/>
        <color indexed="10"/>
        <rFont val="ＭＳ Ｐゴシック"/>
        <family val="3"/>
        <charset val="128"/>
      </rPr>
      <t>3</t>
    </r>
    <r>
      <rPr>
        <sz val="11"/>
        <color theme="1"/>
        <rFont val="游ゴシック"/>
        <family val="2"/>
        <charset val="128"/>
        <scheme val="minor"/>
      </rPr>
      <t>　ﾋﾞｰﾄﾗﾑ固定部品 2</t>
    </r>
    <phoneticPr fontId="4"/>
  </si>
  <si>
    <t>AB24CD949D</t>
    <phoneticPr fontId="4"/>
  </si>
  <si>
    <t>CBSTSS4-10</t>
    <phoneticPr fontId="4"/>
  </si>
  <si>
    <t>ｺﾞｸﾃｲﾄｳﾎﾞﾙﾄ -SUS3</t>
    <phoneticPr fontId="4"/>
  </si>
  <si>
    <t>MVBLK-AMW-4E7-EY8M3</t>
  </si>
  <si>
    <t>SETB0277-Y03-2　ﾋﾞｰﾄﾗﾑ固定部品 3</t>
    <phoneticPr fontId="4"/>
  </si>
  <si>
    <t xml:space="preserve">ﾛｯｶｸｱﾅﾂｷﾎﾞﾙﾄ(SCB)
</t>
    <phoneticPr fontId="4"/>
  </si>
  <si>
    <t>MVBLK-AMW-4E8-WAUPF</t>
  </si>
  <si>
    <t>SETB0277-Y04-2　ﾋﾞｰﾄﾗﾑ固定部品 4</t>
    <phoneticPr fontId="4"/>
  </si>
  <si>
    <t>CBSST5-12</t>
    <phoneticPr fontId="4"/>
  </si>
  <si>
    <t>ﾃｲﾄｳﾎﾞﾙﾄ -SUS3</t>
    <phoneticPr fontId="4"/>
  </si>
  <si>
    <t>CBSST5-16</t>
    <phoneticPr fontId="4"/>
  </si>
  <si>
    <t>SCB4-10</t>
    <phoneticPr fontId="4"/>
  </si>
  <si>
    <t>MVBLK-AMW-4E8-Y78H9</t>
    <phoneticPr fontId="4"/>
  </si>
  <si>
    <t>SETB0277-Y05-2　ﾋﾞｰﾄﾗﾑ固定部品 5</t>
    <phoneticPr fontId="4"/>
  </si>
  <si>
    <t>SKTGK6-1</t>
    <phoneticPr fontId="4"/>
  </si>
  <si>
    <t>ｽﾃﾝﾚｽｶﾝﾂｷﾞﾃ (SKTGK)</t>
    <phoneticPr fontId="4"/>
  </si>
  <si>
    <t>MVTUP-SUN-4BX-UKSPR</t>
    <phoneticPr fontId="4"/>
  </si>
  <si>
    <t>M6-Rc1/8 継ぎ手</t>
    <rPh sb="9" eb="10">
      <t>ツ</t>
    </rPh>
    <rPh sb="11" eb="12">
      <t>テ</t>
    </rPh>
    <phoneticPr fontId="4"/>
  </si>
  <si>
    <t>SWSPT10-6-0.5</t>
    <phoneticPr fontId="4"/>
  </si>
  <si>
    <t>極薄樹脂ワッシャ</t>
    <phoneticPr fontId="4"/>
  </si>
  <si>
    <t>NO.229471-2　H-Saitou　</t>
    <phoneticPr fontId="4"/>
  </si>
  <si>
    <t>MS3-20　</t>
    <phoneticPr fontId="4"/>
  </si>
  <si>
    <t>FWRBN-D60-V51-T4</t>
    <phoneticPr fontId="4"/>
  </si>
  <si>
    <t>ｺﾞﾑﾜｯｼｬ FWRBN</t>
    <phoneticPr fontId="4"/>
  </si>
  <si>
    <t>APMMS-N2-T2</t>
  </si>
  <si>
    <t>継手　1/4NPT凸　1/4PT凸</t>
    <rPh sb="0" eb="2">
      <t>ツギテ</t>
    </rPh>
    <rPh sb="9" eb="10">
      <t>トツ</t>
    </rPh>
    <rPh sb="16" eb="17">
      <t>トツ</t>
    </rPh>
    <phoneticPr fontId="4"/>
  </si>
  <si>
    <t xml:space="preserve">MS3-15 </t>
    <phoneticPr fontId="4"/>
  </si>
  <si>
    <t>NGF40</t>
    <phoneticPr fontId="4"/>
  </si>
  <si>
    <t>Oﾘﾝｸﾞ NGF</t>
    <phoneticPr fontId="4"/>
  </si>
  <si>
    <t>FRSNUT4</t>
    <phoneticPr fontId="4"/>
  </si>
  <si>
    <t>ﾌﾗﾝｼﾞﾂﾞｹﾅｯﾄ</t>
    <phoneticPr fontId="4"/>
  </si>
  <si>
    <t>ﾐﾆﾁｭｱﾜﾝﾀｯﾁﾂｷﾞﾃ (MN</t>
    <phoneticPr fontId="4"/>
  </si>
  <si>
    <t>MSSFS4-12</t>
    <phoneticPr fontId="4"/>
  </si>
  <si>
    <t>ﾛｯｶｸｱﾅﾂｷﾄﾞﾒﾈｼﾞﾋﾗｻｷ</t>
    <phoneticPr fontId="4"/>
  </si>
  <si>
    <t>MSSFS4-16</t>
    <phoneticPr fontId="4"/>
  </si>
  <si>
    <t>SL-SGSWF4</t>
    <phoneticPr fontId="4"/>
  </si>
  <si>
    <t>【ｾﾝｼﾞｮｳ】ｼｰﾙﾜｯｼｬ S</t>
    <phoneticPr fontId="4"/>
  </si>
  <si>
    <t>SKTGK6-2</t>
    <phoneticPr fontId="4"/>
  </si>
  <si>
    <t>ｽﾃﾝﾚｽｶﾝﾂｷﾞﾃ (SKT</t>
    <phoneticPr fontId="4"/>
  </si>
  <si>
    <t>SNCPH2S</t>
    <phoneticPr fontId="4"/>
  </si>
  <si>
    <t>ｻﾆﾀﾘｰﾂｷﾞﾃ(SNCPH)</t>
    <phoneticPr fontId="4"/>
  </si>
  <si>
    <r>
      <t>SNCPH</t>
    </r>
    <r>
      <rPr>
        <b/>
        <sz val="11"/>
        <color indexed="10"/>
        <rFont val="ＭＳ Ｐゴシック"/>
        <family val="3"/>
        <charset val="128"/>
      </rPr>
      <t>2.5</t>
    </r>
    <r>
      <rPr>
        <sz val="11"/>
        <color theme="1"/>
        <rFont val="游ゴシック"/>
        <family val="2"/>
        <charset val="128"/>
        <scheme val="minor"/>
      </rPr>
      <t>S</t>
    </r>
    <phoneticPr fontId="4"/>
  </si>
  <si>
    <t>AB24CD649G</t>
    <phoneticPr fontId="4"/>
  </si>
  <si>
    <t>SNGS2.5S</t>
    <phoneticPr fontId="4"/>
  </si>
  <si>
    <t>ｻﾆﾀﾘｰﾂｷﾞﾃ (SNGS)</t>
    <phoneticPr fontId="4"/>
  </si>
  <si>
    <t>AB24DG151F</t>
    <phoneticPr fontId="4"/>
  </si>
  <si>
    <t>富士電機機器制御</t>
    <rPh sb="0" eb="8">
      <t>フジデンキキキセイギョ</t>
    </rPh>
    <phoneticPr fontId="4"/>
  </si>
  <si>
    <t>CP30FM-2P001</t>
    <phoneticPr fontId="4"/>
  </si>
  <si>
    <t>CP30Fシリーズ ｻｰｷｯﾄﾌﾟﾛﾃｸﾀ</t>
    <phoneticPr fontId="4"/>
  </si>
  <si>
    <t>AB24E39A56</t>
    <phoneticPr fontId="4"/>
  </si>
  <si>
    <t>圧送タンク残量計測台</t>
    <phoneticPr fontId="4"/>
  </si>
  <si>
    <t>NO.229471-3　H-Saitou　</t>
    <phoneticPr fontId="4"/>
  </si>
  <si>
    <t>HFS5-2080-450-LTP</t>
    <phoneticPr fontId="4"/>
  </si>
  <si>
    <t>AB24E29614</t>
    <phoneticPr fontId="4"/>
  </si>
  <si>
    <t>HFC5-2040-S</t>
    <phoneticPr fontId="4"/>
  </si>
  <si>
    <t>MVSHM-3N03006-4GF-MU75U</t>
    <phoneticPr fontId="4"/>
  </si>
  <si>
    <t>SETB0277-Z06　重量センサ受けﾍﾞｰｽ板</t>
    <phoneticPr fontId="4"/>
  </si>
  <si>
    <t>C-30-RK-24-EP-UL-BLACK</t>
    <phoneticPr fontId="4"/>
  </si>
  <si>
    <t>ｺﾞﾑｱｼ ｸﾞﾛﾒｯﾄ C-30-RK</t>
    <phoneticPr fontId="4"/>
  </si>
  <si>
    <t xml:space="preserve"> 六角穴付ボルト</t>
    <phoneticPr fontId="4"/>
  </si>
  <si>
    <t>SFB5-12</t>
    <phoneticPr fontId="4"/>
  </si>
  <si>
    <t>MVSHM-3N02050-4GF-NHXAR</t>
    <phoneticPr fontId="4"/>
  </si>
  <si>
    <t>SETB0277-Z05　重量センサｺﾝﾄﾛｰﾗ取付ﾌﾞﾗｹｯﾄ</t>
    <phoneticPr fontId="4"/>
  </si>
  <si>
    <t xml:space="preserve"> 蝶ナット</t>
    <phoneticPr fontId="4"/>
  </si>
  <si>
    <t>HATLSN5-4-12</t>
    <phoneticPr fontId="4"/>
  </si>
  <si>
    <t>ｱﾙﾐﾌﾚｰﾑﾖｳﾅｯﾄ</t>
    <phoneticPr fontId="4"/>
  </si>
  <si>
    <t>SS300R-22-6-3</t>
    <phoneticPr fontId="4"/>
  </si>
  <si>
    <t>SS300R　UL規格　小径 6本　TYPE　　</t>
    <phoneticPr fontId="4"/>
  </si>
  <si>
    <t>圧送タンク残量計測台ｷｭｽﾀｰ付き</t>
    <rPh sb="15" eb="16">
      <t>ツ</t>
    </rPh>
    <phoneticPr fontId="4"/>
  </si>
  <si>
    <t>NO.229471-4　H-Saitou　</t>
    <phoneticPr fontId="4"/>
  </si>
  <si>
    <t>HBLFSN5-C-SSP</t>
    <phoneticPr fontId="4"/>
  </si>
  <si>
    <t>5シリーズ(溝幅6mm)－1列溝用　4+4</t>
    <phoneticPr fontId="4"/>
  </si>
  <si>
    <t>AB24E88G64</t>
    <phoneticPr fontId="4"/>
  </si>
  <si>
    <t>HFS5-2080-385</t>
    <phoneticPr fontId="4"/>
  </si>
  <si>
    <t>アルミフレーム 5シリーズ 長方形  20×80mm 3列溝以上 4面溝</t>
    <phoneticPr fontId="4"/>
  </si>
  <si>
    <r>
      <t>ｱﾙﾐﾌﾚｰﾑｻﾞｲ　　　</t>
    </r>
    <r>
      <rPr>
        <sz val="11"/>
        <color indexed="30"/>
        <rFont val="ＭＳ Ｐゴシック"/>
        <family val="3"/>
        <charset val="128"/>
      </rPr>
      <t>本来2本前回分あるので1本発注</t>
    </r>
    <rPh sb="13" eb="15">
      <t>ホンライ</t>
    </rPh>
    <rPh sb="16" eb="17">
      <t>ホン</t>
    </rPh>
    <rPh sb="17" eb="19">
      <t>ゼンカイ</t>
    </rPh>
    <rPh sb="19" eb="20">
      <t>ブン</t>
    </rPh>
    <rPh sb="25" eb="26">
      <t>ホン</t>
    </rPh>
    <rPh sb="26" eb="28">
      <t>ハッチュウ</t>
    </rPh>
    <phoneticPr fontId="4"/>
  </si>
  <si>
    <r>
      <t>ﾌﾚｰﾑｷｬｯﾌﾟ (HFC)　　</t>
    </r>
    <r>
      <rPr>
        <sz val="11"/>
        <color indexed="30"/>
        <rFont val="ＭＳ Ｐゴシック"/>
        <family val="3"/>
        <charset val="128"/>
      </rPr>
      <t>本来４個前回分あるので2個発注</t>
    </r>
    <rPh sb="20" eb="21">
      <t>コ</t>
    </rPh>
    <rPh sb="29" eb="30">
      <t>コ</t>
    </rPh>
    <phoneticPr fontId="4"/>
  </si>
  <si>
    <t>MVSHM-3N03006-4GR-YL7JA</t>
    <phoneticPr fontId="4"/>
  </si>
  <si>
    <t>SETB0277-Z07-1　重量センサ受けﾍﾞｰｽ板</t>
    <phoneticPr fontId="4"/>
  </si>
  <si>
    <t>CSH-SUS-M6-5</t>
    <phoneticPr fontId="4"/>
  </si>
  <si>
    <t>六角穴付きボルト ステンレス</t>
    <phoneticPr fontId="4"/>
  </si>
  <si>
    <t>CSRJDG50</t>
    <phoneticPr fontId="4"/>
  </si>
  <si>
    <t>キャスタ　導電性タイプ・ステンレスタイプ 自在</t>
    <rPh sb="21" eb="23">
      <t>ジザイ</t>
    </rPh>
    <phoneticPr fontId="4"/>
  </si>
  <si>
    <t>CSRSDG50</t>
    <phoneticPr fontId="4"/>
  </si>
  <si>
    <t>キャスタ　導電性タイプ・ステンレスタイプ　自在ｽﾄｯﾊﾟ</t>
    <rPh sb="21" eb="23">
      <t>ジザイ</t>
    </rPh>
    <phoneticPr fontId="4"/>
  </si>
  <si>
    <t>HFS5-2020-150</t>
    <phoneticPr fontId="4"/>
  </si>
  <si>
    <t>アルミフレーム 5シリーズ 正方形 20×20mm 1列溝 4面溝</t>
    <phoneticPr fontId="4"/>
  </si>
  <si>
    <t>HFS5-2020-375</t>
    <phoneticPr fontId="4"/>
  </si>
  <si>
    <t>ﾌﾚｰﾑｷｬｯﾌﾟ (HFC)　</t>
    <phoneticPr fontId="4"/>
  </si>
  <si>
    <t>六角穴付皿ボルト　－ステンレス　6+4</t>
    <phoneticPr fontId="4"/>
  </si>
  <si>
    <r>
      <t>ﾛｯｶｸｱﾅﾂｷｻﾗﾎﾞﾙﾄ(SFB)　</t>
    </r>
    <r>
      <rPr>
        <sz val="11"/>
        <color indexed="30"/>
        <rFont val="ＭＳ Ｐゴシック"/>
        <family val="3"/>
        <charset val="128"/>
      </rPr>
      <t>本来8個前回分あるので4個発注</t>
    </r>
    <phoneticPr fontId="4"/>
  </si>
  <si>
    <t>５シリーズ（溝幅６ｍｍ）用　アルミフレーム用後入れバネナット　6+4</t>
    <phoneticPr fontId="4"/>
  </si>
  <si>
    <t>MVSHM-3N03054-4GR-NL9AL</t>
    <phoneticPr fontId="4"/>
  </si>
  <si>
    <t>SETB0277-Z08　温調ｺﾝﾄﾛｰﾗﾍﾞｰｽ板</t>
    <phoneticPr fontId="4"/>
  </si>
  <si>
    <t>愛知ドビー株式会社</t>
    <phoneticPr fontId="4"/>
  </si>
  <si>
    <t>磯部(則包)</t>
    <rPh sb="0" eb="2">
      <t>イソベ</t>
    </rPh>
    <rPh sb="3" eb="5">
      <t>ノリカネ</t>
    </rPh>
    <phoneticPr fontId="4"/>
  </si>
  <si>
    <t>230745(NORIKANE)で手配済み。</t>
    <rPh sb="17" eb="20">
      <t>テハイズ</t>
    </rPh>
    <phoneticPr fontId="4"/>
  </si>
  <si>
    <t>APMTS-N2-T3</t>
    <phoneticPr fontId="4"/>
  </si>
  <si>
    <t>キッツ</t>
    <phoneticPr fontId="4"/>
  </si>
  <si>
    <t>PSLZ-10A</t>
    <phoneticPr fontId="4"/>
  </si>
  <si>
    <t>ｽﾄﾘｰﾄｴﾙﾎﾞ</t>
  </si>
  <si>
    <t>PH-10A</t>
    <phoneticPr fontId="4"/>
  </si>
  <si>
    <t>ﾆｯﾌﾟﾙ</t>
    <phoneticPr fontId="4"/>
  </si>
  <si>
    <t>SHCDG4-10</t>
    <phoneticPr fontId="4"/>
  </si>
  <si>
    <t>HANWGRR-SUS-M4-20</t>
    <phoneticPr fontId="4"/>
  </si>
  <si>
    <t>ﾋﾝｼﾞ</t>
  </si>
  <si>
    <t>PKBSA</t>
    <phoneticPr fontId="4"/>
  </si>
  <si>
    <t>ｽﾅｯﾌﾟ錠</t>
  </si>
  <si>
    <t>CSPPN-SUS-M2-5</t>
    <phoneticPr fontId="4"/>
  </si>
  <si>
    <t>鍋小ﾈｼﾞ</t>
  </si>
  <si>
    <t>ﾊﾝﾄﾞﾊﾞﾙﾌﾞ</t>
  </si>
  <si>
    <t>MNCLYT6</t>
    <phoneticPr fontId="4"/>
  </si>
  <si>
    <t>ﾁｰｽﾞ</t>
  </si>
  <si>
    <t>MVBLK-AMW-4FL-72LN5</t>
    <phoneticPr fontId="4"/>
  </si>
  <si>
    <t>SETE0289-Y01ツール板</t>
    <phoneticPr fontId="4"/>
  </si>
  <si>
    <t>MVBLK-AMW-4FL-EJYWR</t>
  </si>
  <si>
    <t>SETE0289-Y02補強板</t>
    <phoneticPr fontId="4"/>
  </si>
  <si>
    <t>MVBLK-AMW-4FL-LJD68</t>
    <phoneticPr fontId="4"/>
  </si>
  <si>
    <t>SETE0289-Y03バルブホルダ</t>
    <phoneticPr fontId="4"/>
  </si>
  <si>
    <t>MVBLK-AMW-4FL-RP1K1</t>
    <phoneticPr fontId="4"/>
  </si>
  <si>
    <t>SETE0289-Y04バルブクランプ</t>
    <phoneticPr fontId="4"/>
  </si>
  <si>
    <t>MVSHM-3N02040-4FL-EYGYG</t>
    <phoneticPr fontId="4"/>
  </si>
  <si>
    <t>SETE0289-Y05カートリッジ板金</t>
    <phoneticPr fontId="4"/>
  </si>
  <si>
    <t>MVBLK-AMW-4FL-J8XMZ</t>
    <phoneticPr fontId="4"/>
  </si>
  <si>
    <t>SETE0289-Y06カートリッジホルダ</t>
    <phoneticPr fontId="4"/>
  </si>
  <si>
    <t>MVBLK-AMW-4FL-XYFNE</t>
    <phoneticPr fontId="4"/>
  </si>
  <si>
    <t>SETE0289-Y07カートリッジクランプ</t>
    <phoneticPr fontId="4"/>
  </si>
  <si>
    <t>CSH-SUS-M4-35</t>
    <phoneticPr fontId="4"/>
  </si>
  <si>
    <t>六角穴付ﾎﾞﾙﾄ @4/5</t>
    <phoneticPr fontId="4"/>
  </si>
  <si>
    <t>CSH-SUS-M2-6</t>
    <phoneticPr fontId="4"/>
  </si>
  <si>
    <t>六角穴付ﾎﾞﾙﾄ</t>
  </si>
  <si>
    <t>鍋屋</t>
    <rPh sb="0" eb="2">
      <t>ナベヤ</t>
    </rPh>
    <phoneticPr fontId="4"/>
  </si>
  <si>
    <t>SCBS-M4-16-FB</t>
    <phoneticPr fontId="4"/>
  </si>
  <si>
    <t>ｸﾗﾝﾌﾟﾎﾞﾙﾄ</t>
  </si>
  <si>
    <t>PACK-PKN4-B</t>
    <phoneticPr fontId="4"/>
  </si>
  <si>
    <t>圧入ﾉﾌﾞ(10入)</t>
  </si>
  <si>
    <t>MVBLK-AMW-4FL-DCMAD</t>
    <phoneticPr fontId="4"/>
  </si>
  <si>
    <t>SETE0289-X01ベース板</t>
    <phoneticPr fontId="4"/>
  </si>
  <si>
    <t>MVBLK-AMW-4FL-TWDWX</t>
    <phoneticPr fontId="4"/>
  </si>
  <si>
    <t>SETE0289-X02レール</t>
    <phoneticPr fontId="4"/>
  </si>
  <si>
    <t>MVBLK-AMW-4FL-A9UA6</t>
  </si>
  <si>
    <t>SETE0289-X03ガイドレール</t>
    <phoneticPr fontId="4"/>
  </si>
  <si>
    <t>MVBLK-AMW-4FL-CEKJG</t>
    <phoneticPr fontId="4"/>
  </si>
  <si>
    <t>SETE0289-X04ロックブロック</t>
    <phoneticPr fontId="4"/>
  </si>
  <si>
    <t>MVBLK-SUN-4FL-FTUN6</t>
    <phoneticPr fontId="4"/>
  </si>
  <si>
    <t>SETE0289-X05ブラケット</t>
    <phoneticPr fontId="4"/>
  </si>
  <si>
    <t>MVBLK-AMW-4FL-MFR5W</t>
    <phoneticPr fontId="4"/>
  </si>
  <si>
    <t>SETE0289-X06ガイドブロック</t>
    <phoneticPr fontId="4"/>
  </si>
  <si>
    <t>デアルセンス</t>
    <phoneticPr fontId="4"/>
  </si>
  <si>
    <t>冨沢</t>
    <rPh sb="0" eb="2">
      <t>トミザワ</t>
    </rPh>
    <phoneticPr fontId="4"/>
  </si>
  <si>
    <t>230852</t>
    <phoneticPr fontId="4"/>
  </si>
  <si>
    <t>MVBLK-AMW-4FT-PCLTC</t>
  </si>
  <si>
    <t>■SETA0308-Z01-A(ｶｯﾌﾟﾌﾞﾛｯｸ)</t>
  </si>
  <si>
    <t>MVTUP-PCN-4FT-65963</t>
  </si>
  <si>
    <t>■SETA0308-Z02-A(ﾉｽﾞﾙﾊﾞｷｭｰﾑﾄｯﾌﾟ)</t>
  </si>
  <si>
    <t>MVSHM-3N03002-4FT-ZEGJT</t>
  </si>
  <si>
    <t>■SETA0308-Z03-A(ﾌﾟﾚｰﾄ)</t>
  </si>
  <si>
    <t>AW20-01BE-D</t>
  </si>
  <si>
    <t>SMC FRLﾕﾆｯﾄ</t>
  </si>
  <si>
    <t>SCB4-25</t>
  </si>
  <si>
    <t>SCB5-12</t>
  </si>
  <si>
    <t>TWSSS12-5-5.0</t>
    <phoneticPr fontId="4"/>
  </si>
  <si>
    <t>ｷﾝｿﾞｸﾜｯｼｬ (TWSSS)</t>
    <phoneticPr fontId="4"/>
  </si>
  <si>
    <t>ZK2A10J5NL2A-06-B</t>
  </si>
  <si>
    <t>真空ｴｼﾞｪｸﾀｼｽﾃﾑ</t>
    <rPh sb="0" eb="2">
      <t>シンクウ</t>
    </rPh>
    <phoneticPr fontId="4"/>
  </si>
  <si>
    <t>見積取得後発注願います。</t>
    <rPh sb="0" eb="5">
      <t>ミツモリシュトクゴ</t>
    </rPh>
    <rPh sb="5" eb="8">
      <t>ハッチュウネガ</t>
    </rPh>
    <phoneticPr fontId="4"/>
  </si>
  <si>
    <t>ﾐﾆｶｯﾌﾟ 5cc(100個入り)</t>
    <rPh sb="14" eb="15">
      <t>コ</t>
    </rPh>
    <rPh sb="15" eb="16">
      <t>イ</t>
    </rPh>
    <phoneticPr fontId="4"/>
  </si>
  <si>
    <t>日立パワーデバイス</t>
    <rPh sb="0" eb="2">
      <t>ヒタチ</t>
    </rPh>
    <phoneticPr fontId="4"/>
  </si>
  <si>
    <t>株式会社タルイシ様</t>
    <rPh sb="8" eb="9">
      <t>サマ</t>
    </rPh>
    <phoneticPr fontId="4"/>
  </si>
  <si>
    <t>岸　（齋藤）</t>
    <rPh sb="0" eb="1">
      <t>キシ</t>
    </rPh>
    <rPh sb="3" eb="5">
      <t>サイトウ</t>
    </rPh>
    <phoneticPr fontId="4"/>
  </si>
  <si>
    <t>【230997】① SETB0298-A01 岸氏　AXA300STEP2ﾃｽﾄ費用(ﾋｰﾀｰﾌﾟﾚｰﾄ治具含む)  原価一覧 20260119</t>
    <phoneticPr fontId="4"/>
  </si>
  <si>
    <t>NO.230997</t>
    <phoneticPr fontId="4"/>
  </si>
  <si>
    <t>　</t>
    <phoneticPr fontId="4"/>
  </si>
  <si>
    <t>ﾜｰｸﾃｰﾌﾞﾙﾕﾆｯﾄ</t>
    <phoneticPr fontId="9"/>
  </si>
  <si>
    <t>NO.230997　H-SAITOU</t>
    <phoneticPr fontId="9"/>
  </si>
  <si>
    <t>ミスミ</t>
    <phoneticPr fontId="9"/>
  </si>
  <si>
    <t>HIPN4H-150-150-10-F130-G130-Z5</t>
    <phoneticPr fontId="9"/>
  </si>
  <si>
    <t>ﾀﾞﾝﾈﾂﾊﾞﾝ HIPN-H</t>
    <phoneticPr fontId="9"/>
  </si>
  <si>
    <t>AB24DDEGG8</t>
    <phoneticPr fontId="9"/>
  </si>
  <si>
    <t>1日目</t>
    <rPh sb="1" eb="2">
      <t>ヒ</t>
    </rPh>
    <rPh sb="2" eb="3">
      <t>メ</t>
    </rPh>
    <phoneticPr fontId="9"/>
  </si>
  <si>
    <t>SCB5-16</t>
    <phoneticPr fontId="9"/>
  </si>
  <si>
    <t>MPHKH-150-150-V100-W500</t>
    <phoneticPr fontId="9"/>
  </si>
  <si>
    <t>ﾌﾟﾚｰﾄﾋｰﾀ MPHKH</t>
    <phoneticPr fontId="9"/>
  </si>
  <si>
    <t>SCB4-10</t>
    <phoneticPr fontId="9"/>
  </si>
  <si>
    <t>六角穴付ボルト  4+6</t>
    <phoneticPr fontId="9"/>
  </si>
  <si>
    <t>8日目</t>
    <rPh sb="1" eb="2">
      <t>ヒ</t>
    </rPh>
    <rPh sb="2" eb="3">
      <t>メ</t>
    </rPh>
    <phoneticPr fontId="9"/>
  </si>
  <si>
    <t>MVBLK-AMN-4ER-LYTPW</t>
    <phoneticPr fontId="9"/>
  </si>
  <si>
    <r>
      <t>SETB0298-X02</t>
    </r>
    <r>
      <rPr>
        <b/>
        <sz val="11"/>
        <color rgb="FFFF0000"/>
        <rFont val="游ゴシック"/>
        <family val="3"/>
        <charset val="128"/>
        <scheme val="minor"/>
      </rPr>
      <t>-1</t>
    </r>
    <r>
      <rPr>
        <sz val="11"/>
        <color theme="1"/>
        <rFont val="游ゴシック"/>
        <family val="2"/>
        <charset val="128"/>
        <scheme val="minor"/>
      </rPr>
      <t>　ﾜｰｸ治具受けﾍﾞｰｽ</t>
    </r>
    <phoneticPr fontId="9"/>
  </si>
  <si>
    <t>東北ﾏﾃﾘｱﾙｽ</t>
    <rPh sb="0" eb="2">
      <t>トウホク</t>
    </rPh>
    <phoneticPr fontId="9"/>
  </si>
  <si>
    <t>アルミベース　10x219.5x225.4　MVBLK-AMN-4ER-LYTPW　アルマイト処理</t>
    <phoneticPr fontId="9"/>
  </si>
  <si>
    <t xml:space="preserve">MS5-20 </t>
    <phoneticPr fontId="9"/>
  </si>
  <si>
    <t>XFPDC5-P7.95-L8-B6</t>
    <phoneticPr fontId="9"/>
  </si>
  <si>
    <t>ｲﾁｷﾞﾒﾋﾟﾝ XFPDC</t>
    <phoneticPr fontId="9"/>
  </si>
  <si>
    <t>MVBLK-AMW-4EL-XYGNF</t>
    <phoneticPr fontId="9"/>
  </si>
  <si>
    <t>SETB0298-X03　ﾜｰｸﾍﾞｰｽﾌﾟﾚｰﾄ</t>
    <phoneticPr fontId="9"/>
  </si>
  <si>
    <t>ALSBG8-31-M4-N4</t>
    <phoneticPr fontId="9"/>
  </si>
  <si>
    <t>六角支柱－片端おねじ片端めねじ</t>
    <phoneticPr fontId="9"/>
  </si>
  <si>
    <t>ALSBG10-44-M4-N4</t>
    <phoneticPr fontId="9"/>
  </si>
  <si>
    <t>ノックピン 12+2+3</t>
    <phoneticPr fontId="9"/>
  </si>
  <si>
    <t xml:space="preserve">SCB4-8 </t>
    <phoneticPr fontId="9"/>
  </si>
  <si>
    <t>SETGRF8-46</t>
    <phoneticPr fontId="9"/>
  </si>
  <si>
    <t>円支柱－片端おねじ片端めねじ</t>
    <rPh sb="0" eb="1">
      <t>エン</t>
    </rPh>
    <phoneticPr fontId="9"/>
  </si>
  <si>
    <t>SLSBG8-50-M4-N4</t>
    <phoneticPr fontId="9"/>
  </si>
  <si>
    <t>NA3UCRSB-20-2-5</t>
    <phoneticPr fontId="4"/>
  </si>
  <si>
    <t>GS300RSB-AWG24-2-10</t>
    <phoneticPr fontId="9"/>
  </si>
  <si>
    <t>MVSHM-3N03002-3RW-B3DZZ</t>
    <phoneticPr fontId="9"/>
  </si>
  <si>
    <t>SETB0183-X03　ｹｰﾌﾞﾙﾍﾞｱ固定1</t>
    <phoneticPr fontId="9"/>
  </si>
  <si>
    <t>CBSTNR6-6</t>
    <phoneticPr fontId="9"/>
  </si>
  <si>
    <t>超極低頭六角穴付ボルト 2+2</t>
    <phoneticPr fontId="9"/>
  </si>
  <si>
    <t xml:space="preserve">CHNS4 </t>
    <phoneticPr fontId="9"/>
  </si>
  <si>
    <t>MVBLK-AMW-3RW-FMUWR</t>
    <phoneticPr fontId="9"/>
  </si>
  <si>
    <t>SETB0183-X04　ｹｰﾌﾞﾙﾍﾞｱ固定2</t>
    <phoneticPr fontId="9"/>
  </si>
  <si>
    <t>SZ14F-2-038-18</t>
    <phoneticPr fontId="9"/>
  </si>
  <si>
    <t>ケーブルキャリア　スリットタイプ</t>
    <phoneticPr fontId="9"/>
  </si>
  <si>
    <t>六角穴付ボルト  6</t>
    <phoneticPr fontId="9"/>
  </si>
  <si>
    <t>ノックピン  2</t>
    <phoneticPr fontId="9"/>
  </si>
  <si>
    <t>超極低頭六角穴付ボルト 2</t>
    <phoneticPr fontId="9"/>
  </si>
  <si>
    <t>ノックピン 3</t>
    <phoneticPr fontId="9"/>
  </si>
  <si>
    <t>株式会社ﾀﾑﾛﾝ(ｱﾙﾌｧｴﾚｸﾄﾛﾆｸｽ株式会社)</t>
    <phoneticPr fontId="4"/>
  </si>
  <si>
    <t>AXELIAｼﾘｰｽﾞ AXA-HV(200角)</t>
    <rPh sb="22" eb="23">
      <t>カク</t>
    </rPh>
    <phoneticPr fontId="4"/>
  </si>
  <si>
    <t>VSﾃｸﾉﾛｼﾞｰ</t>
    <phoneticPr fontId="4"/>
  </si>
  <si>
    <t>VS-TCM075-65/S</t>
    <phoneticPr fontId="4"/>
  </si>
  <si>
    <t>ﾃﾚｾﾝﾄﾘｯｸﾚﾝｽﾞ</t>
    <phoneticPr fontId="4"/>
  </si>
  <si>
    <t>見積No.M2602056600</t>
    <rPh sb="0" eb="2">
      <t>ミツ</t>
    </rPh>
    <phoneticPr fontId="4"/>
  </si>
  <si>
    <t>VDR-4816B</t>
    <phoneticPr fontId="4"/>
  </si>
  <si>
    <t>LED照明(青)</t>
    <rPh sb="3" eb="5">
      <t>ショウメイ</t>
    </rPh>
    <rPh sb="6" eb="7">
      <t>アオ</t>
    </rPh>
    <phoneticPr fontId="4"/>
  </si>
  <si>
    <t>30ccﾐﾆｶｯﾌﾟ</t>
  </si>
  <si>
    <t>見積No.361506-2</t>
    <phoneticPr fontId="4"/>
  </si>
  <si>
    <t>見積No.22-26-00345A</t>
    <rPh sb="0" eb="2">
      <t>ミツ</t>
    </rPh>
    <phoneticPr fontId="4"/>
  </si>
  <si>
    <t>MY2N-D2 DC24</t>
    <phoneticPr fontId="4"/>
  </si>
  <si>
    <t>PYFZ-08</t>
    <phoneticPr fontId="4"/>
  </si>
  <si>
    <t>ﾘﾚｰｿｹｯﾄ</t>
  </si>
  <si>
    <t>PYC-A1 FOR MY</t>
    <phoneticPr fontId="4"/>
  </si>
  <si>
    <t>ﾘﾘｰｽﾚﾊﾞｰ</t>
  </si>
  <si>
    <t>ﾚｷﾞｭﾚｰﾀ(0.6Mpa)</t>
  </si>
  <si>
    <t>ISE20-N-C4H-LD</t>
    <phoneticPr fontId="4"/>
  </si>
  <si>
    <t>圧力ｽｲｯﾁ</t>
  </si>
  <si>
    <t>KQ2H06-01AS</t>
    <phoneticPr fontId="4"/>
  </si>
  <si>
    <t>KQ2U04-06A</t>
    <phoneticPr fontId="4"/>
  </si>
  <si>
    <t>異径ﾕﾆｵﾝﾜｲ</t>
  </si>
  <si>
    <t>KQ2L04-99A</t>
    <phoneticPr fontId="4"/>
  </si>
  <si>
    <t>明工社</t>
    <rPh sb="0" eb="3">
      <t>メイコウシャ</t>
    </rPh>
    <phoneticPr fontId="4"/>
  </si>
  <si>
    <t>OAﾀｯﾌﾟ</t>
  </si>
  <si>
    <t>231164(NORIKANE)で発注済み。</t>
    <rPh sb="17" eb="20">
      <t>ハッチュウズ</t>
    </rPh>
    <phoneticPr fontId="4"/>
  </si>
  <si>
    <t>PDDJ-PS-JS-37-0.8</t>
    <phoneticPr fontId="4"/>
  </si>
  <si>
    <t>Dsub37Pｺﾈｸﾀﾊｰﾈｽ</t>
  </si>
  <si>
    <t>CSPTRT-SUS-M4-5</t>
    <phoneticPr fontId="4"/>
  </si>
  <si>
    <t>ﾄﾗｽﾈｼﾞ @4/10</t>
    <phoneticPr fontId="4"/>
  </si>
  <si>
    <t>MRB-340</t>
    <phoneticPr fontId="4"/>
  </si>
  <si>
    <t>ｶｯﾁﾝﾀﾞｸﾄ</t>
  </si>
  <si>
    <t>MVSHM-3N0204A-4GF-BZ9YP</t>
    <phoneticPr fontId="4"/>
  </si>
  <si>
    <t>SETE0278-Z01背板板金</t>
    <phoneticPr fontId="4"/>
  </si>
  <si>
    <t>MVSHM-3N02058-4GF-UWMB3</t>
    <phoneticPr fontId="4"/>
  </si>
  <si>
    <t>SETE0278-Z02連結板金</t>
    <phoneticPr fontId="4"/>
  </si>
  <si>
    <t>HFS5-2040-176</t>
    <phoneticPr fontId="4"/>
  </si>
  <si>
    <t>MVSHM-3N02048-4GG-X2DJU</t>
    <phoneticPr fontId="4"/>
  </si>
  <si>
    <t>SETE0278-Z03アルミフレーム固定板金</t>
    <phoneticPr fontId="4"/>
  </si>
  <si>
    <t>MVSHM-3N01548-4GG-UZA5S</t>
    <phoneticPr fontId="4"/>
  </si>
  <si>
    <t>SETE0278-Z04カップ受け</t>
    <phoneticPr fontId="4"/>
  </si>
  <si>
    <t>MVSHM-3N02052-4GG-4AWZ4</t>
    <phoneticPr fontId="4"/>
  </si>
  <si>
    <t>SETE0278-Z11レギュレータ板金</t>
    <phoneticPr fontId="4"/>
  </si>
  <si>
    <t>MVSHM-3N02048-4GG-EF9WW</t>
    <phoneticPr fontId="4"/>
  </si>
  <si>
    <t>SETE0278-Z12液圧レギュレータ板金</t>
    <phoneticPr fontId="4"/>
  </si>
  <si>
    <t>ｸﾞﾛﾒｯﾄ @1/5</t>
    <phoneticPr fontId="4"/>
  </si>
  <si>
    <t>MVSHM-3N02048-4GG-J9GAB</t>
    <phoneticPr fontId="4"/>
  </si>
  <si>
    <t>SETE0278-Z13吸着レギュレータ板金</t>
    <phoneticPr fontId="4"/>
  </si>
  <si>
    <t>皿小ﾈｼﾞ @4</t>
    <phoneticPr fontId="4"/>
  </si>
  <si>
    <t>SCB3-16</t>
    <phoneticPr fontId="4"/>
  </si>
  <si>
    <t>六角穴付ﾎﾞﾙﾄ @2/10</t>
    <phoneticPr fontId="4"/>
  </si>
  <si>
    <t>MVSHM-3N0204A-4GG-LTM3W</t>
    <phoneticPr fontId="4"/>
  </si>
  <si>
    <t>SETE0278-Z14バルブ固定板金</t>
    <phoneticPr fontId="4"/>
  </si>
  <si>
    <t>MSYC4-10</t>
    <phoneticPr fontId="4"/>
  </si>
  <si>
    <t>段付平行ﾋﾟﾝ</t>
  </si>
  <si>
    <t>MVBLK-AMW-4GG-HALH9</t>
    <phoneticPr fontId="4"/>
  </si>
  <si>
    <t>SETE0278-Y01ツール板</t>
    <phoneticPr fontId="4"/>
  </si>
  <si>
    <t>MVBLK-AMW-4GG-16YZ1</t>
    <phoneticPr fontId="4"/>
  </si>
  <si>
    <t>SETE0278-Y02バルブベース</t>
    <phoneticPr fontId="4"/>
  </si>
  <si>
    <t>MVBLK-AMW-4GG-PZZ79</t>
    <phoneticPr fontId="4"/>
  </si>
  <si>
    <t>SETE0278-Y03レンズホルダ</t>
    <phoneticPr fontId="4"/>
  </si>
  <si>
    <t>MVSHM-3N01550-4GG-45WBZ</t>
    <phoneticPr fontId="4"/>
  </si>
  <si>
    <t>SETE0278-Y04照明ブラケット</t>
    <phoneticPr fontId="4"/>
  </si>
  <si>
    <t>JABIL CIRCUIT SDN BHD</t>
    <phoneticPr fontId="4"/>
  </si>
  <si>
    <t>231265</t>
    <phoneticPr fontId="4"/>
  </si>
  <si>
    <t>5
ﾂｰﾙｼﾞｸﾞ</t>
    <phoneticPr fontId="4"/>
  </si>
  <si>
    <t>MVBLK-AMW-4GF-BL7TJ</t>
  </si>
  <si>
    <t>■SSH-A（Holder_Base)</t>
  </si>
  <si>
    <t>231265-JCS(SATOH)</t>
    <phoneticPr fontId="4"/>
  </si>
  <si>
    <t>MVBLK-AMW-4GF-6HPGE</t>
  </si>
  <si>
    <t>■SSH-B（Syringe_guide）</t>
  </si>
  <si>
    <t>MVBLK-AMW-4GF-J341G</t>
  </si>
  <si>
    <t>■SSH-C（Syringe_Support）</t>
  </si>
  <si>
    <t>MVTUP-POW-4GF-5YBJ7</t>
  </si>
  <si>
    <t>■SSH-EX10（Syringe_exchange）</t>
  </si>
  <si>
    <t>CRKW4-6</t>
  </si>
  <si>
    <t>7
I/O</t>
    <phoneticPr fontId="4"/>
  </si>
  <si>
    <t>MVSHM-3N02002-4GF-9XPU4</t>
  </si>
  <si>
    <t>■AXA300-Z01-1(Back_Plate)</t>
  </si>
  <si>
    <t>AXA300-HV</t>
  </si>
  <si>
    <t>AXELIAｼﾘｰｽﾞAXA-HV</t>
  </si>
  <si>
    <t>AXPC-0010UK</t>
  </si>
  <si>
    <t>Power Cord_UK Type</t>
  </si>
  <si>
    <t>SD314A-UK</t>
  </si>
  <si>
    <t>Input Conector</t>
  </si>
  <si>
    <t>AXHD-01001K</t>
  </si>
  <si>
    <t>ﾁｯﾌﾟﾊｲﾄﾃﾞｨﾃｸﾄｷｯﾄ</t>
  </si>
  <si>
    <t>AXLB-02100IL</t>
  </si>
  <si>
    <t>IL-S100 Laser brackets Kit</t>
  </si>
  <si>
    <t>旭ダイヤモンド工業</t>
    <rPh sb="0" eb="1">
      <t>アサヒ</t>
    </rPh>
    <rPh sb="7" eb="9">
      <t>コウギョウ</t>
    </rPh>
    <phoneticPr fontId="4"/>
  </si>
  <si>
    <t>DC-37PF-N</t>
  </si>
  <si>
    <t>D-sub37コネクタ</t>
    <phoneticPr fontId="4"/>
  </si>
  <si>
    <t>DC-C8-J13-F41R</t>
  </si>
  <si>
    <t>D-sub37フード</t>
    <phoneticPr fontId="4"/>
  </si>
  <si>
    <t>DE-9PF-N</t>
  </si>
  <si>
    <t>D-sub9コネクタ</t>
    <phoneticPr fontId="4"/>
  </si>
  <si>
    <t>DE-C8-J9-F21R</t>
  </si>
  <si>
    <t>D-sub9フード</t>
    <phoneticPr fontId="4"/>
  </si>
  <si>
    <t>作成：2018.04.26</t>
    <rPh sb="0" eb="2">
      <t>サクセイ</t>
    </rPh>
    <phoneticPr fontId="4"/>
  </si>
  <si>
    <t>★MEJ(157549)向け 治具数量</t>
    <rPh sb="12" eb="13">
      <t>ム</t>
    </rPh>
    <rPh sb="15" eb="17">
      <t>ジグ</t>
    </rPh>
    <rPh sb="17" eb="19">
      <t>スウリョウ</t>
    </rPh>
    <phoneticPr fontId="4"/>
  </si>
  <si>
    <t>品　名</t>
    <rPh sb="0" eb="1">
      <t>ヒン</t>
    </rPh>
    <rPh sb="2" eb="3">
      <t>メイ</t>
    </rPh>
    <phoneticPr fontId="4"/>
  </si>
  <si>
    <t>129253-Y01</t>
    <phoneticPr fontId="4"/>
  </si>
  <si>
    <t>SV35HF温調ブロック</t>
    <rPh sb="6" eb="8">
      <t>オンチョウ</t>
    </rPh>
    <phoneticPr fontId="4"/>
  </si>
  <si>
    <t>リピート</t>
    <phoneticPr fontId="4"/>
  </si>
  <si>
    <t>131592-Y01</t>
    <phoneticPr fontId="4"/>
  </si>
  <si>
    <t>SV35HFノズルガイド</t>
    <phoneticPr fontId="4"/>
  </si>
  <si>
    <t>ﾊﾟﾅｿﾆｯｸｴﾅｼﾞ-様</t>
    <phoneticPr fontId="4"/>
  </si>
  <si>
    <t xml:space="preserve"> SETB0282-A01 神田氏　ﾊﾟﾅｿﾆｯｸｴﾅｼﾞ-様 追加部品　全加圧ｶｰﾄﾘｯﾁﾚｷﾞｭﾚｰﾀｾｯﾄ</t>
    <rPh sb="32" eb="34">
      <t>ツイカ</t>
    </rPh>
    <rPh sb="34" eb="36">
      <t>ブヒン</t>
    </rPh>
    <phoneticPr fontId="4"/>
  </si>
  <si>
    <t>NO.231378</t>
    <phoneticPr fontId="4"/>
  </si>
  <si>
    <t>全加圧用　ATD300ｶｰﾄﾘｯﾁﾚｷﾞｭﾚｰﾀｾｯﾄ</t>
    <rPh sb="0" eb="3">
      <t>ゼンカアツ</t>
    </rPh>
    <rPh sb="3" eb="4">
      <t>ヨウ</t>
    </rPh>
    <phoneticPr fontId="4"/>
  </si>
  <si>
    <t>IR1010-01BG-R-A</t>
    <phoneticPr fontId="9"/>
  </si>
  <si>
    <t>精密レギュレータ IR1000-A　　0.4Mpa</t>
    <phoneticPr fontId="9"/>
  </si>
  <si>
    <t>見積№22-26-00382A</t>
    <phoneticPr fontId="9"/>
  </si>
  <si>
    <t>IR1020-01BG-R-A</t>
    <phoneticPr fontId="9"/>
  </si>
  <si>
    <t>精密レギュレータ IR1000-A　　0.8Mpa</t>
    <phoneticPr fontId="9"/>
  </si>
  <si>
    <t>231378 h-saitou</t>
    <phoneticPr fontId="9"/>
  </si>
  <si>
    <t>MVSHM-3N03006-4G8-G3K39</t>
    <phoneticPr fontId="9"/>
  </si>
  <si>
    <t>SETB0282-Y07　全加圧ﾚｷﾞｭﾚｰﾀ固定ﾌﾞﾗｹｯﾄ</t>
    <phoneticPr fontId="9"/>
  </si>
  <si>
    <t>AB24E78BEC</t>
    <phoneticPr fontId="9"/>
  </si>
  <si>
    <t>3/35</t>
    <phoneticPr fontId="9"/>
  </si>
  <si>
    <t>BVHV6-1-3-A　</t>
    <phoneticPr fontId="9"/>
  </si>
  <si>
    <t>ハンドバルブ</t>
    <phoneticPr fontId="9"/>
  </si>
  <si>
    <t>MNCNL6-1</t>
    <phoneticPr fontId="9"/>
  </si>
  <si>
    <t>ミニチュアワンタッチ継手　エルボ</t>
    <phoneticPr fontId="9"/>
  </si>
  <si>
    <t>六角穴付皿ボルト　－ステンレス</t>
    <phoneticPr fontId="4"/>
  </si>
  <si>
    <t xml:space="preserve">SPWF4 </t>
    <phoneticPr fontId="9"/>
  </si>
  <si>
    <t>JANOME USA</t>
    <phoneticPr fontId="4"/>
  </si>
  <si>
    <t>ケシール</t>
    <phoneticPr fontId="4"/>
  </si>
  <si>
    <t>TAISHO</t>
    <phoneticPr fontId="2"/>
  </si>
  <si>
    <t>SSTT0045 ツール取付板</t>
  </si>
  <si>
    <t>発注願います。</t>
    <rPh sb="0" eb="2">
      <t>ハッチュウ</t>
    </rPh>
    <rPh sb="2" eb="3">
      <t>ネガ</t>
    </rPh>
    <phoneticPr fontId="2"/>
  </si>
  <si>
    <t>128386-Y07 カートリッジホルダー</t>
    <phoneticPr fontId="2"/>
  </si>
  <si>
    <t>136414-Z01 タブテーブル(L120)</t>
  </si>
  <si>
    <t>SS40077バルブホルダ</t>
  </si>
  <si>
    <t>該当なし</t>
    <rPh sb="0" eb="2">
      <t>ガイトウ</t>
    </rPh>
    <phoneticPr fontId="2"/>
  </si>
  <si>
    <t>SET</t>
    <phoneticPr fontId="2"/>
  </si>
  <si>
    <t>設計費</t>
    <rPh sb="0" eb="3">
      <t>セッケイヒ</t>
    </rPh>
    <phoneticPr fontId="2"/>
  </si>
  <si>
    <t>組立費</t>
    <rPh sb="0" eb="3">
      <t>クミタテヒ</t>
    </rPh>
    <phoneticPr fontId="2"/>
  </si>
  <si>
    <t>白河オリンパス株式会社(株式会社イイダ 白河支店)</t>
    <rPh sb="0" eb="2">
      <t>シラカワ</t>
    </rPh>
    <rPh sb="7" eb="11">
      <t>カブシキガイシャ</t>
    </rPh>
    <phoneticPr fontId="9"/>
  </si>
  <si>
    <t>千葉</t>
    <rPh sb="0" eb="2">
      <t>チバ</t>
    </rPh>
    <phoneticPr fontId="9"/>
  </si>
  <si>
    <t>Ｎo.【231568】</t>
    <phoneticPr fontId="9"/>
  </si>
  <si>
    <t>AXA卓上ﾛﾎﾞｯﾄ</t>
    <rPh sb="0" eb="5">
      <t>チサチタクジョウ</t>
    </rPh>
    <phoneticPr fontId="9"/>
  </si>
  <si>
    <t>13日間</t>
    <rPh sb="2" eb="3">
      <t>ヒ</t>
    </rPh>
    <rPh sb="3" eb="4">
      <t>カン</t>
    </rPh>
    <phoneticPr fontId="9"/>
  </si>
  <si>
    <t>#CP2304-2221J-SETB0155-Y01</t>
    <phoneticPr fontId="9"/>
  </si>
  <si>
    <t>30㏄用ｼﾘﾝｼﾞｽﾄｯﾊﾟｰﾘﾝｸﾞ</t>
    <phoneticPr fontId="9"/>
  </si>
  <si>
    <t>AB24E95A66</t>
    <phoneticPr fontId="9"/>
  </si>
  <si>
    <t>㈱メッツ(ショーワテクノ㈱)</t>
    <phoneticPr fontId="4"/>
  </si>
  <si>
    <t>冨沢(則包)</t>
    <rPh sb="0" eb="2">
      <t>トミザワ</t>
    </rPh>
    <rPh sb="3" eb="5">
      <t>ノリカネ</t>
    </rPh>
    <phoneticPr fontId="4"/>
  </si>
  <si>
    <t>JR3303N-BJ</t>
    <phoneticPr fontId="4"/>
  </si>
  <si>
    <t>3軸卓上ロボット 電源仕様AC220V</t>
    <rPh sb="9" eb="11">
      <t>デンゲン</t>
    </rPh>
    <rPh sb="11" eb="13">
      <t>シヨウ</t>
    </rPh>
    <phoneticPr fontId="4"/>
  </si>
  <si>
    <t>見積No.TQ25-0752</t>
    <rPh sb="0" eb="2">
      <t>ミツ</t>
    </rPh>
    <phoneticPr fontId="4"/>
  </si>
  <si>
    <t>荷造り運賃</t>
  </si>
  <si>
    <t xml:space="preserve">嵩上げ費用（OH350mm） </t>
    <rPh sb="3" eb="5">
      <t>ヒヨウ</t>
    </rPh>
    <phoneticPr fontId="4"/>
  </si>
  <si>
    <t>I/O-S(ｵﾌﾟｼｮﾝ)増設</t>
  </si>
  <si>
    <t>ｽｲｯﾁﾎﾞｯｸｽ　B仕様ｵﾌﾟｼｮﾝｽｲｯﾁ付（捨て打ちSW付）</t>
    <rPh sb="11" eb="13">
      <t>シヨウ</t>
    </rPh>
    <rPh sb="23" eb="24">
      <t>ツキ</t>
    </rPh>
    <rPh sb="25" eb="26">
      <t>ス</t>
    </rPh>
    <rPh sb="27" eb="28">
      <t>ウ</t>
    </rPh>
    <rPh sb="31" eb="32">
      <t>ツキ</t>
    </rPh>
    <phoneticPr fontId="4"/>
  </si>
  <si>
    <t>外部スイッチ</t>
  </si>
  <si>
    <t>見積No.TQ25-0752R2</t>
    <rPh sb="0" eb="2">
      <t>ミツ</t>
    </rPh>
    <phoneticPr fontId="4"/>
  </si>
  <si>
    <t>JR C-PointsⅡ※塗布仕様</t>
    <phoneticPr fontId="4"/>
  </si>
  <si>
    <t>ﾃｨｰﾁﾝｸﾞﾍﾟﾝﾀﾞﾝﾄII(2m)</t>
    <phoneticPr fontId="4"/>
  </si>
  <si>
    <t>ﾆｰﾄﾞﾙｱｼﾞｬｽﾀｰ2 PR-1</t>
    <phoneticPr fontId="4"/>
  </si>
  <si>
    <t>ｽｲｯﾁｼｰﾄ(ﾛﾎﾞｯﾄと同梱)</t>
    <rPh sb="14" eb="16">
      <t>ドウコン</t>
    </rPh>
    <phoneticPr fontId="4"/>
  </si>
  <si>
    <t>I/O-1増設費用</t>
    <rPh sb="5" eb="9">
      <t>ゾウセツヒヨウ</t>
    </rPh>
    <phoneticPr fontId="4"/>
  </si>
  <si>
    <t>追加増設</t>
    <rPh sb="0" eb="2">
      <t>ツイカ</t>
    </rPh>
    <rPh sb="2" eb="4">
      <t>ゾウセツ</t>
    </rPh>
    <phoneticPr fontId="4"/>
  </si>
  <si>
    <t>COM2増設費用</t>
    <rPh sb="4" eb="8">
      <t>ゾウセツヒヨウ</t>
    </rPh>
    <phoneticPr fontId="4"/>
  </si>
  <si>
    <t>COM3増設費用</t>
    <rPh sb="4" eb="8">
      <t>ゾウセツヒヨウ</t>
    </rPh>
    <phoneticPr fontId="4"/>
  </si>
  <si>
    <t>ﾓｰﾄﾞ切替SW付ｽｲｯﾁﾎﾞｯｸｽ(1.5m)</t>
    <rPh sb="5" eb="7">
      <t>ＳＷ</t>
    </rPh>
    <rPh sb="8" eb="9">
      <t>スイッチボック</t>
    </rPh>
    <phoneticPr fontId="4"/>
  </si>
  <si>
    <t>仕様変更</t>
    <rPh sb="0" eb="4">
      <t>シヨウヘンコウ</t>
    </rPh>
    <phoneticPr fontId="4"/>
  </si>
  <si>
    <t>関西銘板</t>
    <rPh sb="0" eb="4">
      <t>カンサイメイハン</t>
    </rPh>
    <phoneticPr fontId="4"/>
  </si>
  <si>
    <t>SETE0266-Z31銘板</t>
    <phoneticPr fontId="4"/>
  </si>
  <si>
    <t xml:space="preserve">ダルマ銘板x各5　短冊1x各3　短冊2x1 </t>
    <rPh sb="6" eb="7">
      <t>カク</t>
    </rPh>
    <rPh sb="9" eb="11">
      <t>タンザク</t>
    </rPh>
    <rPh sb="13" eb="14">
      <t>カク</t>
    </rPh>
    <rPh sb="16" eb="18">
      <t>タンザク</t>
    </rPh>
    <phoneticPr fontId="4"/>
  </si>
  <si>
    <t>1/16見積り取得済み</t>
    <rPh sb="4" eb="6">
      <t>ミツ</t>
    </rPh>
    <rPh sb="7" eb="10">
      <t>シュトクズ</t>
    </rPh>
    <phoneticPr fontId="4"/>
  </si>
  <si>
    <t>見積No.297030-2</t>
    <rPh sb="0" eb="2">
      <t>ミツ</t>
    </rPh>
    <phoneticPr fontId="4"/>
  </si>
  <si>
    <t>AC30C-02E1-V-D</t>
    <phoneticPr fontId="4"/>
  </si>
  <si>
    <t>ｴｱｺﾝﾋﾞﾈｰｼｮﾝ</t>
  </si>
  <si>
    <t>見積No.22-26-00039B</t>
    <rPh sb="0" eb="2">
      <t>ミツ</t>
    </rPh>
    <phoneticPr fontId="4"/>
  </si>
  <si>
    <t>AN20-02</t>
    <phoneticPr fontId="4"/>
  </si>
  <si>
    <t>AR20-01BE-Y-D</t>
    <phoneticPr fontId="4"/>
  </si>
  <si>
    <t>KQ2L08-02AS</t>
    <phoneticPr fontId="4"/>
  </si>
  <si>
    <t>ｴｱ継手</t>
  </si>
  <si>
    <t>KQ2R06-08A</t>
    <phoneticPr fontId="4"/>
  </si>
  <si>
    <t>KQ2ZD06-02AS</t>
    <phoneticPr fontId="4"/>
  </si>
  <si>
    <t>ﾏﾆﾎｰﾙﾄﾞ</t>
    <phoneticPr fontId="4"/>
  </si>
  <si>
    <t>*SY3220-5LZ-C4</t>
    <phoneticPr fontId="4"/>
  </si>
  <si>
    <t>ﾀﾞﾌﾞﾙｿﾚﾉｲﾄﾞ</t>
    <phoneticPr fontId="4"/>
  </si>
  <si>
    <t>*SY3120-5LZ-C4</t>
    <phoneticPr fontId="4"/>
  </si>
  <si>
    <t>ｼﾝｸﾞﾙｿﾚﾉｲﾄﾞ</t>
    <phoneticPr fontId="4"/>
  </si>
  <si>
    <t>SY100-30-4A-30</t>
    <phoneticPr fontId="4"/>
  </si>
  <si>
    <t>ｺﾈｸﾀｹｰﾌﾞﾙ</t>
  </si>
  <si>
    <t>AS2201F-01-04SA</t>
    <phoneticPr fontId="4"/>
  </si>
  <si>
    <t>E2.15.50.048.0-25-E2.150.50.12PZ.A1</t>
    <phoneticPr fontId="4"/>
  </si>
  <si>
    <t>見積No.22-26-00039C</t>
    <rPh sb="0" eb="2">
      <t>ミツ</t>
    </rPh>
    <phoneticPr fontId="4"/>
  </si>
  <si>
    <t>E2.15.2</t>
    <phoneticPr fontId="4"/>
  </si>
  <si>
    <t>ｾﾊﾟﾚｰﾀ</t>
  </si>
  <si>
    <t>VD3-3020M8</t>
    <phoneticPr fontId="4"/>
  </si>
  <si>
    <t>防振ｺﾞﾑ</t>
  </si>
  <si>
    <t>パトライト</t>
    <phoneticPr fontId="4"/>
  </si>
  <si>
    <t>積層信号灯</t>
  </si>
  <si>
    <t>富士電機</t>
    <rPh sb="0" eb="4">
      <t>フジデンキ</t>
    </rPh>
    <phoneticPr fontId="4"/>
  </si>
  <si>
    <t>BZ6N10D</t>
    <phoneticPr fontId="4"/>
  </si>
  <si>
    <t>ﾌﾞﾚｰｶﾊﾝﾄﾞﾙ</t>
  </si>
  <si>
    <t>EW32AAG-2P010B</t>
    <phoneticPr fontId="4"/>
  </si>
  <si>
    <t>漏電ﾌﾞﾚｰｶ</t>
  </si>
  <si>
    <t>BW9BTAA-L2</t>
    <phoneticPr fontId="4"/>
  </si>
  <si>
    <t>端子ｶﾊﾞｰ</t>
  </si>
  <si>
    <t>豊澄電源</t>
  </si>
  <si>
    <t>SD21-300A2</t>
    <phoneticPr fontId="4"/>
  </si>
  <si>
    <t>ﾄﾗﾝｽ</t>
  </si>
  <si>
    <t>CP30FM-2P005</t>
    <phoneticPr fontId="4"/>
  </si>
  <si>
    <t>CP30FM-2P002</t>
    <phoneticPr fontId="4"/>
  </si>
  <si>
    <r>
      <t>AH164-</t>
    </r>
    <r>
      <rPr>
        <sz val="11"/>
        <rFont val="ＭＳ Ｐゴシック"/>
        <family val="3"/>
        <charset val="128"/>
      </rPr>
      <t>ZTWH3</t>
    </r>
    <phoneticPr fontId="4"/>
  </si>
  <si>
    <t>LED表示灯(白)</t>
  </si>
  <si>
    <t>見積No.22-26-00059A</t>
    <rPh sb="0" eb="2">
      <t>ミツ</t>
    </rPh>
    <phoneticPr fontId="4"/>
  </si>
  <si>
    <t>AH164-ZTGE3</t>
    <phoneticPr fontId="4"/>
  </si>
  <si>
    <t>LED表示灯(緑)</t>
  </si>
  <si>
    <t>AH164-ZTRE3</t>
    <phoneticPr fontId="4"/>
  </si>
  <si>
    <t>LED表示灯(赤)</t>
  </si>
  <si>
    <t>AR30PR-210B</t>
    <phoneticPr fontId="4"/>
  </si>
  <si>
    <t>ｾﾚｸﾄｽｲｯﾁ</t>
  </si>
  <si>
    <t>AR30F0R-10B</t>
    <phoneticPr fontId="4"/>
  </si>
  <si>
    <t>押しﾎﾞﾀﾝ(黒)</t>
  </si>
  <si>
    <t>AR30F0R-10Y</t>
    <phoneticPr fontId="4"/>
  </si>
  <si>
    <t>押しﾎﾞﾀﾝ(黄)</t>
  </si>
  <si>
    <t>AR30S2R-20B</t>
    <phoneticPr fontId="4"/>
  </si>
  <si>
    <t>ｾﾚｸﾄ押しﾎﾞﾀﾝ</t>
  </si>
  <si>
    <t>TP70-1A1</t>
    <phoneticPr fontId="4"/>
  </si>
  <si>
    <t>ながらｽｲｯﾁ</t>
  </si>
  <si>
    <t>ｽﾄｯﾊﾟ @8/10</t>
    <phoneticPr fontId="4"/>
  </si>
  <si>
    <t>XW5E-P2.5-1.2-1</t>
    <phoneticPr fontId="4"/>
  </si>
  <si>
    <t>終端板 @2/5</t>
    <phoneticPr fontId="4"/>
  </si>
  <si>
    <t>XW5T-P2.5-1.2-1</t>
    <phoneticPr fontId="4"/>
  </si>
  <si>
    <t>端子台 @6/10</t>
    <phoneticPr fontId="4"/>
  </si>
  <si>
    <t>XW5E-P1.5-1.2-1</t>
    <phoneticPr fontId="4"/>
  </si>
  <si>
    <t>終端板 @3/5</t>
    <phoneticPr fontId="4"/>
  </si>
  <si>
    <t>XW5T-P1.5-1.2-1</t>
    <phoneticPr fontId="4"/>
  </si>
  <si>
    <t>端子台 @45/50</t>
    <phoneticPr fontId="4"/>
  </si>
  <si>
    <t>XW5S-P1.5-4RD</t>
    <phoneticPr fontId="4"/>
  </si>
  <si>
    <t>短絡ﾊﾞｰ</t>
  </si>
  <si>
    <t>XW5S-P1.5-10RD</t>
    <phoneticPr fontId="4"/>
  </si>
  <si>
    <t>P7SA-10F</t>
    <phoneticPr fontId="4"/>
  </si>
  <si>
    <t>表面接続ｿｹｯﾄ</t>
  </si>
  <si>
    <r>
      <t xml:space="preserve">G7SA-2A2B </t>
    </r>
    <r>
      <rPr>
        <sz val="11"/>
        <rFont val="ＭＳ Ｐゴシック"/>
        <family val="3"/>
        <charset val="128"/>
      </rPr>
      <t>DC24V</t>
    </r>
    <phoneticPr fontId="4"/>
  </si>
  <si>
    <t>ｾｰﾌﾃｨｰﾘﾚｰ</t>
  </si>
  <si>
    <r>
      <t>G2RV-S</t>
    </r>
    <r>
      <rPr>
        <sz val="11"/>
        <rFont val="ＭＳ Ｐゴシック"/>
        <family val="3"/>
        <charset val="128"/>
      </rPr>
      <t>T501 AC/DC24</t>
    </r>
    <phoneticPr fontId="4"/>
  </si>
  <si>
    <t>IDEC</t>
    <phoneticPr fontId="4"/>
  </si>
  <si>
    <t>BNH30W</t>
    <phoneticPr fontId="4"/>
  </si>
  <si>
    <t>端子台</t>
  </si>
  <si>
    <t>BNE30W</t>
    <phoneticPr fontId="4"/>
  </si>
  <si>
    <t>終端板</t>
  </si>
  <si>
    <t>AVN302NR</t>
    <phoneticPr fontId="4"/>
  </si>
  <si>
    <t>ｷﾉｺ型押しﾎﾞﾀﾝｽｲｯﾁ</t>
  </si>
  <si>
    <t>HNAV-27</t>
    <phoneticPr fontId="4"/>
  </si>
  <si>
    <t>非常停止銘板</t>
  </si>
  <si>
    <t>DD3S-F31N-R</t>
    <phoneticPr fontId="4"/>
  </si>
  <si>
    <t>ﾕﾆｯﾄﾃﾞｨｽﾌﾟﾚｲ</t>
  </si>
  <si>
    <t>DD9Z-W-B</t>
    <phoneticPr fontId="4"/>
  </si>
  <si>
    <t>ｴﾝﾄﾞﾌﾟﾚｰﾄ</t>
  </si>
  <si>
    <t>DMC-1</t>
    <phoneticPr fontId="4"/>
  </si>
  <si>
    <t>KGN111Y</t>
    <phoneticPr fontId="4"/>
  </si>
  <si>
    <t>ｽｲｯﾁﾎﾞｯｸｽ</t>
  </si>
  <si>
    <t>PCX-3H37A</t>
    <phoneticPr fontId="4"/>
  </si>
  <si>
    <t>Dsub37P端子台(ｵｽM2.6)</t>
  </si>
  <si>
    <t>PCX3H25B</t>
    <phoneticPr fontId="4"/>
  </si>
  <si>
    <t>Dsub25P端子台(ﾒｽM2.6)</t>
  </si>
  <si>
    <t>ﾗｲﾝ精機</t>
    <rPh sb="3" eb="5">
      <t>セイキ</t>
    </rPh>
    <phoneticPr fontId="4"/>
  </si>
  <si>
    <t>MCF-4XUL DC24V</t>
    <phoneticPr fontId="4"/>
  </si>
  <si>
    <t>ｶｳﾝﾀ</t>
  </si>
  <si>
    <t>SE08F-30-048-30</t>
    <phoneticPr fontId="4"/>
  </si>
  <si>
    <t>228142(NORIKANE)で発注済み</t>
    <rPh sb="17" eb="20">
      <t>ハッチュウズ</t>
    </rPh>
    <phoneticPr fontId="4"/>
  </si>
  <si>
    <t>皿ﾈｼﾞ @6+6</t>
    <phoneticPr fontId="4"/>
  </si>
  <si>
    <t>MVSHM-3N02042-4CG-5W61N</t>
    <phoneticPr fontId="4"/>
  </si>
  <si>
    <t>SETE0266-Z01固定端板金</t>
    <phoneticPr fontId="4"/>
  </si>
  <si>
    <t>MVSHM-3N0204A-4CG-FS6EU</t>
    <phoneticPr fontId="4"/>
  </si>
  <si>
    <t>SETE0266-Z02移動端板金</t>
    <phoneticPr fontId="4"/>
  </si>
  <si>
    <t>MVSHM-3N0204A-4CG-ZPWC4</t>
    <phoneticPr fontId="4"/>
  </si>
  <si>
    <t>SETE0266-Z03ヘッド板金</t>
    <phoneticPr fontId="4"/>
  </si>
  <si>
    <t>MVSHM-3N02048-4CG-W719A</t>
    <phoneticPr fontId="4"/>
  </si>
  <si>
    <t>SETE0266-Z04カップ受け</t>
    <phoneticPr fontId="4"/>
  </si>
  <si>
    <t>MSWTSK1</t>
    <phoneticPr fontId="4"/>
  </si>
  <si>
    <t>ﾃｰﾊﾟﾌﾟﾗｸﾞ</t>
    <phoneticPr fontId="4"/>
  </si>
  <si>
    <t>MVSHM-3N0204A-4EF-CRLS2</t>
    <phoneticPr fontId="4"/>
  </si>
  <si>
    <t>SETE0266-Z05エア板金</t>
    <phoneticPr fontId="4"/>
  </si>
  <si>
    <t>MCLPTW8-1</t>
    <phoneticPr fontId="4"/>
  </si>
  <si>
    <t>ﾁｭｰﾌﾞ継手</t>
  </si>
  <si>
    <t>SHCCG6-12</t>
    <phoneticPr fontId="4"/>
  </si>
  <si>
    <t>MVBLK-AMW-4EF-1ULZ3</t>
    <phoneticPr fontId="4"/>
  </si>
  <si>
    <t>SETE0266-Y01ツール板</t>
    <phoneticPr fontId="4"/>
  </si>
  <si>
    <t>MVBLK-AMW-4CG-4ERKE</t>
    <phoneticPr fontId="4"/>
  </si>
  <si>
    <t>SETE0266-Y02バルブホルダ</t>
    <phoneticPr fontId="4"/>
  </si>
  <si>
    <t>MVBLK-AMW-4CK-RT9CC</t>
    <phoneticPr fontId="4"/>
  </si>
  <si>
    <t>SETE0266-Y03バルブクランプ</t>
    <phoneticPr fontId="4"/>
  </si>
  <si>
    <t>MVSHM-3N04040-4CG-R6CNU</t>
    <phoneticPr fontId="4"/>
  </si>
  <si>
    <t>SETE0266-Y04リンク板</t>
    <phoneticPr fontId="4"/>
  </si>
  <si>
    <t>MVSHM-3N0204A-4EG-15TX5</t>
    <phoneticPr fontId="4"/>
  </si>
  <si>
    <t>SETE0266-X01移動端板金</t>
    <phoneticPr fontId="4"/>
  </si>
  <si>
    <t>MVSHM-3N02048-4EG-GJJHS</t>
    <phoneticPr fontId="4"/>
  </si>
  <si>
    <t>SETE0266-X02フタ</t>
    <phoneticPr fontId="4"/>
  </si>
  <si>
    <t>HFS6-3030-997-SC-X8-AH125-BH745</t>
    <phoneticPr fontId="4"/>
  </si>
  <si>
    <t>ｱﾙﾐﾌﾚｰﾑ 上枠</t>
    <rPh sb="8" eb="10">
      <t>ウエワク</t>
    </rPh>
    <phoneticPr fontId="4"/>
  </si>
  <si>
    <t>HFS6-3030-997-SC</t>
    <phoneticPr fontId="4"/>
  </si>
  <si>
    <t>HFS6-3060-997-SC</t>
    <phoneticPr fontId="4"/>
  </si>
  <si>
    <t>HFS6-3030-740-SC-Z6-XA170-XB570</t>
    <phoneticPr fontId="4"/>
  </si>
  <si>
    <t>HFS6-3030-710-SC-Z6-XA170-XB570</t>
    <phoneticPr fontId="4"/>
  </si>
  <si>
    <t>HFS6-3030-740-SC-TPW</t>
    <phoneticPr fontId="4"/>
  </si>
  <si>
    <t>HFS6-3030-740-SC</t>
    <phoneticPr fontId="4"/>
  </si>
  <si>
    <t>HFS6-3060-710-SC</t>
    <phoneticPr fontId="4"/>
  </si>
  <si>
    <t>HFS6-3030-200-SC</t>
    <phoneticPr fontId="4"/>
  </si>
  <si>
    <t>HFS6-3030-940-SC</t>
    <phoneticPr fontId="4"/>
  </si>
  <si>
    <t>HFS6-3030-355-SC</t>
    <phoneticPr fontId="4"/>
  </si>
  <si>
    <t>HFS6-3030-910-SC</t>
    <phoneticPr fontId="4"/>
  </si>
  <si>
    <t>HFS6-3030-340-SC</t>
    <phoneticPr fontId="4"/>
  </si>
  <si>
    <t>HFCB6-3030-B</t>
    <phoneticPr fontId="4"/>
  </si>
  <si>
    <t>HFCB6-3060-B</t>
    <phoneticPr fontId="4"/>
  </si>
  <si>
    <t>HFS6-6060-660-SC</t>
    <phoneticPr fontId="4"/>
  </si>
  <si>
    <t>ｱﾙﾐﾌﾚｰﾑ 下架台</t>
    <rPh sb="8" eb="11">
      <t>シタカダイ</t>
    </rPh>
    <phoneticPr fontId="4"/>
  </si>
  <si>
    <t>HFS6-6060-680-SC</t>
    <phoneticPr fontId="4"/>
  </si>
  <si>
    <t>HFS6-3060-680-SC</t>
    <phoneticPr fontId="4"/>
  </si>
  <si>
    <t>HFS6-3060-680-SC-Z8-YA112.5-YB567.5</t>
    <phoneticPr fontId="4"/>
  </si>
  <si>
    <t>HFS6-3030-150-SC</t>
    <phoneticPr fontId="4"/>
  </si>
  <si>
    <t>HBLFTD6-C</t>
    <phoneticPr fontId="4"/>
  </si>
  <si>
    <t>2列突起付ﾌﾞﾗｹｯﾄ　＠21/22</t>
    <phoneticPr fontId="4"/>
  </si>
  <si>
    <t>HBLFSN6-C</t>
    <phoneticPr fontId="4"/>
  </si>
  <si>
    <t>突起付反転ﾌﾞﾗｹｯﾄ　＠74/80</t>
    <phoneticPr fontId="4"/>
  </si>
  <si>
    <t>HBLFSSW6-C</t>
    <phoneticPr fontId="4"/>
  </si>
  <si>
    <t>突起付反転ﾌﾞﾗｹｯﾄ</t>
  </si>
  <si>
    <t>ｻﾎﾟｰﾄﾌﾞﾗｹｯﾄ @14/20</t>
    <phoneticPr fontId="4"/>
  </si>
  <si>
    <t>HABLBS6</t>
    <phoneticPr fontId="4"/>
  </si>
  <si>
    <t>後入れﾌﾞﾗｲﾝﾄﾞﾌﾞﾗｹｯﾄ</t>
    <phoneticPr fontId="4"/>
  </si>
  <si>
    <t>SHCJ6</t>
    <phoneticPr fontId="4"/>
  </si>
  <si>
    <t>ｽｸﾘｭｰｼﾞｮｲﾝﾄ</t>
  </si>
  <si>
    <t>HCFTU6-250</t>
    <phoneticPr fontId="4"/>
  </si>
  <si>
    <t>ｱｼﾞｬｽﾀｰ付ｷｬｽﾀ</t>
  </si>
  <si>
    <t>PACK-SHNTU6-6</t>
    <phoneticPr fontId="4"/>
  </si>
  <si>
    <t>PACK-SHNTP6-6</t>
    <phoneticPr fontId="4"/>
  </si>
  <si>
    <t>後入れﾅｯﾄ</t>
    <rPh sb="0" eb="1">
      <t>アト</t>
    </rPh>
    <phoneticPr fontId="4"/>
  </si>
  <si>
    <t>PACK-SHNTP6-5</t>
    <phoneticPr fontId="4"/>
  </si>
  <si>
    <t>BOX-SCB6-12</t>
    <phoneticPr fontId="4"/>
  </si>
  <si>
    <t>六角穴付ﾎﾞﾙﾄ</t>
    <rPh sb="0" eb="4">
      <t>ロッカクアナツキ</t>
    </rPh>
    <phoneticPr fontId="4"/>
  </si>
  <si>
    <t>BOX-SCB6-15</t>
    <phoneticPr fontId="4"/>
  </si>
  <si>
    <t>MSSFS8-16</t>
    <phoneticPr fontId="4"/>
  </si>
  <si>
    <t>ｲﾓﾈｼﾞ</t>
  </si>
  <si>
    <t>SCB8-30</t>
    <phoneticPr fontId="4"/>
  </si>
  <si>
    <t>六角穴付ﾎﾞﾙﾄ @4/10</t>
    <phoneticPr fontId="4"/>
  </si>
  <si>
    <t>BDR-361-JP</t>
    <phoneticPr fontId="4"/>
  </si>
  <si>
    <t>社内在庫使用</t>
    <rPh sb="0" eb="6">
      <t>シャナイザイコシヨウ</t>
    </rPh>
    <phoneticPr fontId="4"/>
  </si>
  <si>
    <t>ACA6H-520-78-5-F249-G56-N5</t>
    <phoneticPr fontId="4"/>
  </si>
  <si>
    <t>ｱｸﾘﾙ板 正面</t>
    <rPh sb="6" eb="8">
      <t>ショウメン</t>
    </rPh>
    <phoneticPr fontId="4"/>
  </si>
  <si>
    <t>ACA4H-122-78-5-F100-G56-N5</t>
    <phoneticPr fontId="4"/>
  </si>
  <si>
    <t>ACA4H-453-353-5-F431-G331-N6</t>
    <phoneticPr fontId="4"/>
  </si>
  <si>
    <t>ｱｸﾘﾙ板 後面</t>
    <rPh sb="6" eb="7">
      <t>ウシ</t>
    </rPh>
    <rPh sb="7" eb="8">
      <t>メン</t>
    </rPh>
    <phoneticPr fontId="4"/>
  </si>
  <si>
    <t>ACA4H-423-338-5-F401-G316-N6</t>
    <phoneticPr fontId="4"/>
  </si>
  <si>
    <t>ｱｸﾘﾙ板 右面</t>
    <rPh sb="6" eb="7">
      <t>ミギ</t>
    </rPh>
    <rPh sb="7" eb="8">
      <t>メン</t>
    </rPh>
    <phoneticPr fontId="4"/>
  </si>
  <si>
    <t>ACA4H-453-338-5-F431-G316-N6</t>
    <phoneticPr fontId="4"/>
  </si>
  <si>
    <t>ｱｸﾘﾙ板 右面</t>
    <rPh sb="6" eb="8">
      <t>ミギメン</t>
    </rPh>
    <phoneticPr fontId="4"/>
  </si>
  <si>
    <t>ACA6H-738-238-5-F358-G216-N5</t>
    <phoneticPr fontId="4"/>
  </si>
  <si>
    <t>ｱｸﾘﾙ板 上面</t>
    <rPh sb="6" eb="8">
      <t>ウエメン</t>
    </rPh>
    <phoneticPr fontId="4"/>
  </si>
  <si>
    <t>ACA4H-238-198-5-F216-G176-N5</t>
    <phoneticPr fontId="4"/>
  </si>
  <si>
    <t>PASUS8H-678-498-2-F328-G238-N6</t>
    <phoneticPr fontId="4"/>
  </si>
  <si>
    <t>SUS板</t>
  </si>
  <si>
    <t>MVSHM-3N02042-4EF-45AD5</t>
    <phoneticPr fontId="4"/>
  </si>
  <si>
    <t>SETE0266-Z12天板</t>
    <phoneticPr fontId="4"/>
  </si>
  <si>
    <t>MVSHM-3N02040-4EF-ZN8B7</t>
    <phoneticPr fontId="4"/>
  </si>
  <si>
    <t>SETE0266-Z13ケーブル板金</t>
    <phoneticPr fontId="4"/>
  </si>
  <si>
    <t>MVSHM-3N02040-4EF-8JSE3</t>
    <phoneticPr fontId="4"/>
  </si>
  <si>
    <t>SETE0266-Z14_SUS板</t>
    <phoneticPr fontId="4"/>
  </si>
  <si>
    <t>HFS6-3030-930-SC</t>
    <phoneticPr fontId="4"/>
  </si>
  <si>
    <t>HFS6-3030-304-SC</t>
    <phoneticPr fontId="4"/>
  </si>
  <si>
    <t>ｻﾎﾟｰﾄﾌﾞﾗｹｯﾄ</t>
  </si>
  <si>
    <t>HHDNFA112</t>
    <phoneticPr fontId="4"/>
  </si>
  <si>
    <t>ｱﾝｸﾞﾙ取手</t>
  </si>
  <si>
    <t>HHPFLN6-SST</t>
    <phoneticPr fontId="4"/>
  </si>
  <si>
    <t>ﾊﾀ蝶番</t>
  </si>
  <si>
    <t>HHPFRN6-SST</t>
    <phoneticPr fontId="4"/>
  </si>
  <si>
    <t>HMER6-6</t>
    <phoneticPr fontId="4"/>
  </si>
  <si>
    <t>扉ｽｲｯﾁ</t>
  </si>
  <si>
    <t>ﾏｸﾞﾈｯﾄｷｬｯﾁ</t>
  </si>
  <si>
    <t>ACA42W8-874-302-5-C11-D11-N6</t>
    <phoneticPr fontId="4"/>
  </si>
  <si>
    <t>ｱｸﾘﾙ板</t>
  </si>
  <si>
    <t>EE-JMSS-3</t>
    <phoneticPr fontId="4"/>
  </si>
  <si>
    <t>電源ｹｰﾌﾞﾙ(3m)</t>
    <rPh sb="0" eb="2">
      <t>デンゲン</t>
    </rPh>
    <phoneticPr fontId="4"/>
  </si>
  <si>
    <t>SHFBS4-10</t>
    <phoneticPr fontId="4"/>
  </si>
  <si>
    <t>六角穴付皿ﾈｼﾞ</t>
  </si>
  <si>
    <t>SHNTU6-4</t>
    <phoneticPr fontId="4"/>
  </si>
  <si>
    <t>WSSS25-6-2</t>
    <phoneticPr fontId="4"/>
  </si>
  <si>
    <t>ECON-GUARD</t>
    <phoneticPr fontId="4"/>
  </si>
  <si>
    <t>防塵カバー</t>
  </si>
  <si>
    <t>ESP20-20-24</t>
    <phoneticPr fontId="4"/>
  </si>
  <si>
    <t>ｽｲｯﾁﾝｸﾞ電源</t>
  </si>
  <si>
    <t>BNC23</t>
    <phoneticPr fontId="4"/>
  </si>
  <si>
    <t>ﾀｰﾐﾅﾙｶﾊﾞｰ</t>
    <phoneticPr fontId="4"/>
  </si>
  <si>
    <t>XW5G-P2.5-1.2-1</t>
    <phoneticPr fontId="4"/>
  </si>
  <si>
    <t>端子台 @2/5</t>
    <phoneticPr fontId="4"/>
  </si>
  <si>
    <t>HHPV6-6-450-SST</t>
    <phoneticPr fontId="4"/>
  </si>
  <si>
    <t>長蝶番</t>
  </si>
  <si>
    <t>FWSSS-D5-V3-T3.2</t>
    <phoneticPr fontId="4"/>
  </si>
  <si>
    <t>NTFLS5-15</t>
    <phoneticPr fontId="4"/>
  </si>
  <si>
    <t>長ﾅｯﾄ</t>
  </si>
  <si>
    <t>NEDJL-PS-SB-37-4</t>
    <phoneticPr fontId="4"/>
  </si>
  <si>
    <t>NEDJL-PS-SB-25-4</t>
    <phoneticPr fontId="4"/>
  </si>
  <si>
    <t>Dsub25Pｺﾈｸﾀﾊｰﾈｽ</t>
  </si>
  <si>
    <t>NEDJL-PS-SB-15-5</t>
    <phoneticPr fontId="4"/>
  </si>
  <si>
    <t>Dsub15Pｺﾈｸﾀﾊｰﾈｽ</t>
    <phoneticPr fontId="4"/>
  </si>
  <si>
    <t>Dsub9Pｺﾈｸﾀﾊｰﾈｽ</t>
    <phoneticPr fontId="4"/>
  </si>
  <si>
    <t>e-CON(黄)ﾒｽ</t>
    <rPh sb="6" eb="7">
      <t>コウ</t>
    </rPh>
    <phoneticPr fontId="4"/>
  </si>
  <si>
    <t>37104-3163-000FL-8P</t>
    <phoneticPr fontId="4"/>
  </si>
  <si>
    <t>e-CON(橙)ｵｽ</t>
    <rPh sb="6" eb="7">
      <t>ダイダイ</t>
    </rPh>
    <phoneticPr fontId="4"/>
  </si>
  <si>
    <t>e-CON(赤)ｵｽ</t>
    <rPh sb="6" eb="7">
      <t>アカ</t>
    </rPh>
    <phoneticPr fontId="4"/>
  </si>
  <si>
    <t>37104-3122-000FL-8P</t>
    <phoneticPr fontId="4"/>
  </si>
  <si>
    <t>e-CON(黄)ｵｽ</t>
    <rPh sb="6" eb="7">
      <t>コウ</t>
    </rPh>
    <phoneticPr fontId="4"/>
  </si>
  <si>
    <t>37103-3122-000FL-8P</t>
    <phoneticPr fontId="4"/>
  </si>
  <si>
    <t>MVSHM-3N03046-4EF-GJ66U</t>
    <phoneticPr fontId="4"/>
  </si>
  <si>
    <t>SETE0266-Z15換気扇板金</t>
    <phoneticPr fontId="4"/>
  </si>
  <si>
    <t>MVSHM-3N0204A-4EF-S8YDM</t>
    <phoneticPr fontId="4"/>
  </si>
  <si>
    <t>SETE0266-Z16_LED板金</t>
    <phoneticPr fontId="4"/>
  </si>
  <si>
    <t>RSAU-PS-350-430-200-K-WB2601140286</t>
    <phoneticPr fontId="4"/>
  </si>
  <si>
    <t>SETE0266-Z21制御BOX_RSAU-PS-350-430-200-K</t>
    <phoneticPr fontId="4"/>
  </si>
  <si>
    <t>MVSHM-3N0204A-4EF-U2FY9</t>
    <phoneticPr fontId="4"/>
  </si>
  <si>
    <t>SETE0266-Z22ブレーカー板金</t>
    <rPh sb="17" eb="19">
      <t>バンキン</t>
    </rPh>
    <phoneticPr fontId="4"/>
  </si>
  <si>
    <t>MVSHM-3N02048-4EM-X2UTA</t>
    <phoneticPr fontId="4"/>
  </si>
  <si>
    <t>SETE0266-Z24操作BOX</t>
    <phoneticPr fontId="4"/>
  </si>
  <si>
    <t>MVSHM-3N0204A-4EF-2J86D</t>
    <phoneticPr fontId="4"/>
  </si>
  <si>
    <t>SETE0266-Z25中板</t>
    <phoneticPr fontId="4"/>
  </si>
  <si>
    <t>MVSHM-3N02042-4EF-8SC18</t>
    <phoneticPr fontId="4"/>
  </si>
  <si>
    <t>SETE0266-Z26外部SW板金</t>
    <phoneticPr fontId="4"/>
  </si>
  <si>
    <t>ｸﾞﾛﾒｯﾄ @13/15</t>
    <phoneticPr fontId="4"/>
  </si>
  <si>
    <t>見積No.22-26-00039D</t>
    <rPh sb="0" eb="2">
      <t>ミツ</t>
    </rPh>
    <phoneticPr fontId="4"/>
  </si>
  <si>
    <t>C-30-SG-22A-EP-UL</t>
    <phoneticPr fontId="4"/>
  </si>
  <si>
    <t>ｸﾞﾛﾒｯﾄ @7/10</t>
    <phoneticPr fontId="4"/>
  </si>
  <si>
    <t>C-30-SG-32A-EP-UL</t>
    <phoneticPr fontId="4"/>
  </si>
  <si>
    <t>C-30-SG-50A-EP-UL</t>
    <phoneticPr fontId="4"/>
  </si>
  <si>
    <t>ｸﾞﾛﾒｯﾄ @3/5</t>
    <phoneticPr fontId="4"/>
  </si>
  <si>
    <t>C-30-SG-30×90A-EP-UL</t>
    <phoneticPr fontId="4"/>
  </si>
  <si>
    <t>CP-30N-HP-14-Ivory</t>
    <phoneticPr fontId="4"/>
  </si>
  <si>
    <t>ﾎｰﾙﾌﾟﾗｸﾞ @2/5</t>
    <phoneticPr fontId="4"/>
  </si>
  <si>
    <t>見積No.22-26-00051A</t>
    <rPh sb="0" eb="2">
      <t>ミツ</t>
    </rPh>
    <phoneticPr fontId="4"/>
  </si>
  <si>
    <t>MVSHM-3N0204A-4EF-BYSTS</t>
    <phoneticPr fontId="4"/>
  </si>
  <si>
    <t>SETE0266-Z23操作パネル</t>
    <phoneticPr fontId="4"/>
  </si>
  <si>
    <t>WSSS8-4-8</t>
    <phoneticPr fontId="4"/>
  </si>
  <si>
    <t>金属ﾜｯｼｬ</t>
    <phoneticPr fontId="4"/>
  </si>
  <si>
    <t>CSH-SUS-M6-28</t>
    <phoneticPr fontId="4"/>
  </si>
  <si>
    <t>CP-30N-HP-7-Ivory</t>
    <phoneticPr fontId="4"/>
  </si>
  <si>
    <t>ﾎｰﾙﾌﾟﾗｸﾞ</t>
    <phoneticPr fontId="4"/>
  </si>
  <si>
    <t>見積No.22-26-00235A</t>
    <rPh sb="0" eb="2">
      <t>ミツモリ</t>
    </rPh>
    <phoneticPr fontId="4"/>
  </si>
  <si>
    <t>e-CON(青)ｵｽ</t>
    <rPh sb="6" eb="7">
      <t>アオ</t>
    </rPh>
    <phoneticPr fontId="4"/>
  </si>
  <si>
    <t>コーセル</t>
    <phoneticPr fontId="4"/>
  </si>
  <si>
    <t>宇都？</t>
    <rPh sb="0" eb="2">
      <t>ウト</t>
    </rPh>
    <phoneticPr fontId="4"/>
  </si>
  <si>
    <t>MVSHM-3N02052-34M-UX1F3</t>
    <phoneticPr fontId="4"/>
  </si>
  <si>
    <t>SET大阪営直送</t>
    <rPh sb="3" eb="5">
      <t>オオサカ</t>
    </rPh>
    <rPh sb="5" eb="6">
      <t>エイ</t>
    </rPh>
    <rPh sb="6" eb="8">
      <t>チョクソウ</t>
    </rPh>
    <phoneticPr fontId="4"/>
  </si>
  <si>
    <t>アンデス電気株式会社様</t>
    <phoneticPr fontId="4"/>
  </si>
  <si>
    <t>NO.230303.230304</t>
    <phoneticPr fontId="4"/>
  </si>
  <si>
    <t>SETB0318-A01 JR3404+SV70+井桁治具+圧送タンク+IOケーブル</t>
    <phoneticPr fontId="4"/>
  </si>
  <si>
    <t>レギュレーター継ぎ手　関連</t>
    <rPh sb="7" eb="8">
      <t>ツ</t>
    </rPh>
    <rPh sb="9" eb="10">
      <t>テ</t>
    </rPh>
    <rPh sb="11" eb="13">
      <t>カンレン</t>
    </rPh>
    <phoneticPr fontId="4"/>
  </si>
  <si>
    <t>元圧 　　見積22-26-00206A</t>
    <rPh sb="0" eb="1">
      <t>モト</t>
    </rPh>
    <rPh sb="1" eb="2">
      <t>アツ</t>
    </rPh>
    <rPh sb="5" eb="7">
      <t>ミツモリ</t>
    </rPh>
    <phoneticPr fontId="4"/>
  </si>
  <si>
    <t>仙台営業所へ　納期2026/3/10着で手配お願い致します。</t>
    <phoneticPr fontId="4"/>
  </si>
  <si>
    <t>3/10･仙台営業所着</t>
    <rPh sb="5" eb="11">
      <t>センダイエイギョウショチャク</t>
    </rPh>
    <phoneticPr fontId="4"/>
  </si>
  <si>
    <t>3/6･仙台営業所着</t>
    <rPh sb="4" eb="10">
      <t>センダイエイギョウショチャク</t>
    </rPh>
    <phoneticPr fontId="4"/>
  </si>
  <si>
    <t>NO.230303.230304-1  H-SAITOU</t>
    <phoneticPr fontId="4"/>
  </si>
  <si>
    <t>AB24CGGD28</t>
    <phoneticPr fontId="4"/>
  </si>
  <si>
    <t>ﾉｯｸﾋﾟﾝφ3-10mm　　4本</t>
    <phoneticPr fontId="4"/>
  </si>
  <si>
    <t>ﾉｯｸﾋﾟﾝφ4-10mm　　2本</t>
    <phoneticPr fontId="4"/>
  </si>
  <si>
    <t>１個使用　残りは予備</t>
    <rPh sb="0" eb="2">
      <t>イッコ</t>
    </rPh>
    <rPh sb="2" eb="4">
      <t>シヨウ</t>
    </rPh>
    <rPh sb="5" eb="6">
      <t>ノコ</t>
    </rPh>
    <rPh sb="8" eb="10">
      <t>ヨビ</t>
    </rPh>
    <phoneticPr fontId="4"/>
  </si>
  <si>
    <t>KFG2L0604-01S</t>
    <phoneticPr fontId="4"/>
  </si>
  <si>
    <t>チューブ用継手　ナット・スリーブ一体型　エルボ　　SUS316 インサート管継手 KFG2シリーズ エルボユニオン KFG2L</t>
    <phoneticPr fontId="4"/>
  </si>
  <si>
    <t>ﾉｽﾞﾙ位置合わせ冶具</t>
    <rPh sb="4" eb="6">
      <t>イチ</t>
    </rPh>
    <rPh sb="6" eb="7">
      <t>ア</t>
    </rPh>
    <rPh sb="9" eb="11">
      <t>ジグ</t>
    </rPh>
    <phoneticPr fontId="4"/>
  </si>
  <si>
    <t>NO.230303.230304-2  H-SAITOU</t>
  </si>
  <si>
    <t>ノックピン　ストレート　　7本</t>
    <phoneticPr fontId="4"/>
  </si>
  <si>
    <t>浸け置きﾕﾆｯﾄ</t>
    <rPh sb="0" eb="1">
      <t>ツ</t>
    </rPh>
    <rPh sb="2" eb="3">
      <t>オ</t>
    </rPh>
    <phoneticPr fontId="4"/>
  </si>
  <si>
    <t>NO.230303.230304-3  H-SAITOU</t>
    <phoneticPr fontId="4"/>
  </si>
  <si>
    <t>SETB-0055-Z04　ｶｯﾌﾟﾎﾙﾀﾞｰＬ字ﾌﾞﾗｹｯﾄ</t>
    <phoneticPr fontId="4"/>
  </si>
  <si>
    <t>SETB-0012-Z05 ｶｯﾌﾟﾎﾙﾀﾞｰ</t>
    <phoneticPr fontId="4"/>
  </si>
  <si>
    <t>ﾉｯｸﾋﾟﾝφ2-8mm　4本</t>
    <phoneticPr fontId="4"/>
  </si>
  <si>
    <t>六角ﾎﾞﾙﾄ　　2本</t>
    <phoneticPr fontId="4"/>
  </si>
  <si>
    <t>ｹｰﾌﾞﾙﾍﾞｱﾕﾆｯﾄ 電磁弁　SVEM800　TYPE</t>
    <rPh sb="13" eb="16">
      <t>デンジベン</t>
    </rPh>
    <phoneticPr fontId="4"/>
  </si>
  <si>
    <t>NO.230303.230304-4  H-SAITOU</t>
    <phoneticPr fontId="4"/>
  </si>
  <si>
    <t>M4ﾈｼﾞ×20</t>
    <phoneticPr fontId="4"/>
  </si>
  <si>
    <t>SETB-031-Z01 ＳＶＥＭ取付ﾌﾞﾗｹｯﾄへSEVM720固定用</t>
    <rPh sb="33" eb="35">
      <t>コテイ</t>
    </rPh>
    <rPh sb="35" eb="36">
      <t>ヨウ</t>
    </rPh>
    <phoneticPr fontId="4"/>
  </si>
  <si>
    <t>SETB-0031-Z01　　在庫使用　　　2個</t>
    <phoneticPr fontId="4"/>
  </si>
  <si>
    <t>SZ16F-2-060-22</t>
    <phoneticPr fontId="4"/>
  </si>
  <si>
    <t>ケーブルベアとSETB-0009-Z01-1　固定用　　　　　　　　在庫使用　　　2個</t>
    <rPh sb="23" eb="25">
      <t>コテイ</t>
    </rPh>
    <rPh sb="25" eb="26">
      <t>ヨウ</t>
    </rPh>
    <phoneticPr fontId="4"/>
  </si>
  <si>
    <t>ﾛﾎﾞｯﾄへSETB-0009-Z02　ケーブルベア下板を固定　　　在庫使用　　　2個</t>
    <rPh sb="29" eb="31">
      <t>コテイ</t>
    </rPh>
    <phoneticPr fontId="4"/>
  </si>
  <si>
    <t>NO.230303.230304-5  H-SAITOU</t>
    <phoneticPr fontId="4"/>
  </si>
  <si>
    <t>ｺﾝﾄﾛｰﾗ用I/O　-　D-Sub(L=2m）</t>
    <rPh sb="6" eb="7">
      <t>ヨウ</t>
    </rPh>
    <phoneticPr fontId="4"/>
  </si>
  <si>
    <t>M8丸型防水コネクタハーネス  ＳＶＥＭﾛﾝｸﾞ3m　TYPE    FSC10-C-3部品不足で頼めない場合⇒</t>
    <phoneticPr fontId="4"/>
  </si>
  <si>
    <t>1日間</t>
    <rPh sb="1" eb="2">
      <t>ヒ</t>
    </rPh>
    <rPh sb="2" eb="3">
      <t>カン</t>
    </rPh>
    <phoneticPr fontId="4"/>
  </si>
  <si>
    <t>NO.230303.230304-6  H-SAITOU</t>
    <phoneticPr fontId="4"/>
  </si>
  <si>
    <t>六角ﾎﾞﾙﾄ　2本</t>
    <rPh sb="8" eb="9">
      <t>ホン</t>
    </rPh>
    <phoneticPr fontId="4"/>
  </si>
  <si>
    <t>FAMBS-SUD-T2-A60-B120-L60-F40-H45-N6-V48-S65-W30-MA4　</t>
    <phoneticPr fontId="4"/>
  </si>
  <si>
    <t>ﾚｷﾞｭﾚｰﾀ固定用</t>
    <phoneticPr fontId="4"/>
  </si>
  <si>
    <t>六角穴付きﾎﾞﾙﾄ　 (M4×10)　　　　2個</t>
    <rPh sb="23" eb="24">
      <t>コ</t>
    </rPh>
    <phoneticPr fontId="4"/>
  </si>
  <si>
    <t>Ｙ２００Ｔ－Ａをﾛﾎﾞｯﾄへ固定用　　</t>
    <rPh sb="14" eb="16">
      <t>コテイ</t>
    </rPh>
    <rPh sb="16" eb="17">
      <t>ヨウ</t>
    </rPh>
    <phoneticPr fontId="4"/>
  </si>
  <si>
    <t>平座金－単品販売－ 　　2個</t>
    <phoneticPr fontId="4"/>
  </si>
  <si>
    <t>M4ﾅｯﾄ 　　2個</t>
    <phoneticPr fontId="4"/>
  </si>
  <si>
    <t xml:space="preserve">UJDST6-W </t>
    <phoneticPr fontId="4"/>
  </si>
  <si>
    <r>
      <t xml:space="preserve">井桁ﾜｰｸ治具 </t>
    </r>
    <r>
      <rPr>
        <b/>
        <sz val="16"/>
        <color indexed="8"/>
        <rFont val="ＭＳ Ｐゴシック"/>
        <family val="3"/>
        <charset val="128"/>
      </rPr>
      <t xml:space="preserve"> 35mm</t>
    </r>
    <r>
      <rPr>
        <sz val="16"/>
        <color indexed="8"/>
        <rFont val="ＭＳ Ｐゴシック"/>
        <family val="3"/>
        <charset val="128"/>
      </rPr>
      <t xml:space="preserve"> 厚みTYPE</t>
    </r>
    <rPh sb="0" eb="2">
      <t>イゲタ</t>
    </rPh>
    <rPh sb="5" eb="7">
      <t>ジグ</t>
    </rPh>
    <rPh sb="14" eb="15">
      <t>アツ</t>
    </rPh>
    <phoneticPr fontId="4"/>
  </si>
  <si>
    <t>NO.230303.230304-7  H-SAITOU</t>
    <phoneticPr fontId="4"/>
  </si>
  <si>
    <t>WQBB-JW-A22-B8-T15-H6.5-Q45-X6-F10-S10.5-Z3</t>
    <phoneticPr fontId="4"/>
  </si>
  <si>
    <t>位置決めｶﾞｲﾄﾞ受け　2018-09-13-X028　</t>
    <phoneticPr fontId="4"/>
  </si>
  <si>
    <t>GDSMSB5.5-33.5-F5-M5</t>
    <phoneticPr fontId="4"/>
  </si>
  <si>
    <t>外ねじ式ストリッパボルト</t>
    <phoneticPr fontId="4"/>
  </si>
  <si>
    <t>アルミフレーム用フレームキャップ</t>
    <phoneticPr fontId="4"/>
  </si>
  <si>
    <t>HFS5-2020-415-Z5-XA90.5-XB215.5-XC340.5</t>
    <phoneticPr fontId="4"/>
  </si>
  <si>
    <t>HNTP5-4</t>
    <phoneticPr fontId="4"/>
  </si>
  <si>
    <t>後入れバネナット  6個　凸無し</t>
    <rPh sb="11" eb="12">
      <t>コ</t>
    </rPh>
    <rPh sb="13" eb="14">
      <t>トツ</t>
    </rPh>
    <rPh sb="14" eb="15">
      <t>ナ</t>
    </rPh>
    <phoneticPr fontId="4"/>
  </si>
  <si>
    <t xml:space="preserve">HNTP5-5 </t>
    <phoneticPr fontId="4"/>
  </si>
  <si>
    <r>
      <t xml:space="preserve">後入れバネナット  </t>
    </r>
    <r>
      <rPr>
        <b/>
        <sz val="11"/>
        <color indexed="8"/>
        <rFont val="ＭＳ Ｐゴシック"/>
        <family val="3"/>
        <charset val="128"/>
      </rPr>
      <t>4</t>
    </r>
    <r>
      <rPr>
        <sz val="11"/>
        <color theme="1"/>
        <rFont val="游ゴシック"/>
        <family val="2"/>
        <charset val="128"/>
        <scheme val="minor"/>
      </rPr>
      <t>個　凸無し</t>
    </r>
    <rPh sb="11" eb="12">
      <t>コ</t>
    </rPh>
    <rPh sb="13" eb="14">
      <t>トツ</t>
    </rPh>
    <rPh sb="14" eb="15">
      <t>ナ</t>
    </rPh>
    <phoneticPr fontId="4"/>
  </si>
  <si>
    <t>NFS5-2040-427-Z5-XA57-XB77-XC332-XD352</t>
    <phoneticPr fontId="4"/>
  </si>
  <si>
    <t>7日間</t>
    <rPh sb="1" eb="2">
      <t>ヒ</t>
    </rPh>
    <rPh sb="2" eb="3">
      <t>カン</t>
    </rPh>
    <phoneticPr fontId="55"/>
  </si>
  <si>
    <t>NOOSAF4-8-7</t>
    <phoneticPr fontId="4"/>
  </si>
  <si>
    <t>厚型ローレットノブ</t>
    <phoneticPr fontId="4"/>
  </si>
  <si>
    <t xml:space="preserve">SBCB4-6 </t>
    <phoneticPr fontId="4"/>
  </si>
  <si>
    <t xml:space="preserve"> 六角穴付ボタンボルト　　6本</t>
    <rPh sb="14" eb="15">
      <t>ホン</t>
    </rPh>
    <phoneticPr fontId="4"/>
  </si>
  <si>
    <t>SCB5-20</t>
    <phoneticPr fontId="4"/>
  </si>
  <si>
    <t>六角穴付ボルト　　16本 在庫使用</t>
    <rPh sb="11" eb="12">
      <t>ホン</t>
    </rPh>
    <phoneticPr fontId="4"/>
  </si>
  <si>
    <t>SCB5-40</t>
    <phoneticPr fontId="4"/>
  </si>
  <si>
    <t>BLFA-SUD-T2-A20-B20-H29-J15-X8-Y10-W0-N4-E10.5-S5-G10-MA3-LCC1</t>
    <phoneticPr fontId="4"/>
  </si>
  <si>
    <t>SETB0082-X02-1 　U字型外形位置決めﾌﾞﾛｯｸ</t>
    <phoneticPr fontId="4"/>
  </si>
  <si>
    <t>JTAB-SUD-A400-B37-T2-X20-Y10-G20-N4-L200-V180-S10-W20-NA4-CC2</t>
    <phoneticPr fontId="4"/>
  </si>
  <si>
    <t>SETB0082-X03　井桁ﾜｰｸ冶具ﾜｰｸ受け　2mm幅　</t>
    <phoneticPr fontId="4"/>
  </si>
  <si>
    <t>6日間</t>
    <rPh sb="1" eb="2">
      <t>ヒ</t>
    </rPh>
    <rPh sb="2" eb="3">
      <t>カン</t>
    </rPh>
    <phoneticPr fontId="55"/>
  </si>
  <si>
    <t>MVBLK-SUB-2XX-P8KB5</t>
    <phoneticPr fontId="4"/>
  </si>
  <si>
    <r>
      <rPr>
        <sz val="11"/>
        <rFont val="ＭＳ Ｐゴシック"/>
        <family val="3"/>
        <charset val="128"/>
      </rPr>
      <t>SETB0082-X05-1</t>
    </r>
    <r>
      <rPr>
        <sz val="11"/>
        <color indexed="8"/>
        <rFont val="ＭＳ Ｐゴシック"/>
        <family val="3"/>
        <charset val="128"/>
      </rPr>
      <t xml:space="preserve"> ﾜｰｸ押さえ</t>
    </r>
    <phoneticPr fontId="4"/>
  </si>
  <si>
    <t>8日間</t>
    <rPh sb="1" eb="2">
      <t>ヒ</t>
    </rPh>
    <rPh sb="2" eb="3">
      <t>カン</t>
    </rPh>
    <phoneticPr fontId="55"/>
  </si>
  <si>
    <r>
      <t>MVBLK-AMW-4FH-P75K3</t>
    </r>
    <r>
      <rPr>
        <b/>
        <sz val="11"/>
        <color indexed="8"/>
        <rFont val="ＭＳ Ｐゴシック"/>
        <family val="3"/>
        <charset val="128"/>
      </rPr>
      <t>-L</t>
    </r>
    <phoneticPr fontId="4"/>
  </si>
  <si>
    <r>
      <t>SETB0318-X01</t>
    </r>
    <r>
      <rPr>
        <b/>
        <sz val="11"/>
        <color indexed="8"/>
        <rFont val="ＭＳ Ｐゴシック"/>
        <family val="3"/>
        <charset val="128"/>
      </rPr>
      <t>-1</t>
    </r>
    <r>
      <rPr>
        <sz val="11"/>
        <color theme="1"/>
        <rFont val="游ゴシック"/>
        <family val="2"/>
        <charset val="128"/>
        <scheme val="minor"/>
      </rPr>
      <t>　井桁ﾜｰｸ冶具ﾍﾞｰｽ (400mm)</t>
    </r>
    <phoneticPr fontId="4"/>
  </si>
  <si>
    <t>ﾉｯｸﾋﾟﾝ　φ3-10mm　8本</t>
    <rPh sb="16" eb="17">
      <t>ホン</t>
    </rPh>
    <phoneticPr fontId="4"/>
  </si>
  <si>
    <t>MS4-40</t>
    <phoneticPr fontId="4"/>
  </si>
  <si>
    <t>ﾉｯｸﾋﾟﾝ　φ4-40mm　4本</t>
    <rPh sb="16" eb="17">
      <t>ホン</t>
    </rPh>
    <phoneticPr fontId="4"/>
  </si>
  <si>
    <t xml:space="preserve">六角穴付ボルト　　6本 </t>
    <rPh sb="10" eb="11">
      <t>ホン</t>
    </rPh>
    <phoneticPr fontId="4"/>
  </si>
  <si>
    <r>
      <t>MVBLK-SUN-4FH-DGNW8</t>
    </r>
    <r>
      <rPr>
        <b/>
        <sz val="11"/>
        <rFont val="ＭＳ Ｐゴシック"/>
        <family val="3"/>
        <charset val="128"/>
      </rPr>
      <t>-L</t>
    </r>
    <phoneticPr fontId="4"/>
  </si>
  <si>
    <t>SETB0318-X02　ﾜｰｸ治具ﾌﾞﾚｰﾄﾞ固定ﾍﾞｰｽ板</t>
    <phoneticPr fontId="4"/>
  </si>
  <si>
    <t>ﾉｯｸﾋﾟﾝ　φ3-8mm　6本×4</t>
    <rPh sb="15" eb="16">
      <t>ホン</t>
    </rPh>
    <phoneticPr fontId="4"/>
  </si>
  <si>
    <t>NKOSA5-10-8</t>
    <phoneticPr fontId="4"/>
  </si>
  <si>
    <t xml:space="preserve">SHNTP5-4  </t>
    <phoneticPr fontId="4"/>
  </si>
  <si>
    <t>後入れバネナット  6個</t>
    <rPh sb="11" eb="12">
      <t>コ</t>
    </rPh>
    <phoneticPr fontId="4"/>
  </si>
  <si>
    <t xml:space="preserve">SHNTP5-5 </t>
    <phoneticPr fontId="4"/>
  </si>
  <si>
    <t>金属ﾜｯｼｬｰ　　Ｔ寸選択・指定タイプ　並級</t>
    <rPh sb="0" eb="2">
      <t>キンゾク</t>
    </rPh>
    <phoneticPr fontId="4"/>
  </si>
  <si>
    <t>CBSTSS5-20</t>
    <phoneticPr fontId="4"/>
  </si>
  <si>
    <t>極低頭六角穴付ボルト【SUS316L</t>
    <phoneticPr fontId="4"/>
  </si>
  <si>
    <t>AB24E43F4B</t>
    <phoneticPr fontId="4"/>
  </si>
  <si>
    <t>NO.230303</t>
    <phoneticPr fontId="4"/>
  </si>
  <si>
    <t>SETB0318-A01</t>
    <phoneticPr fontId="4"/>
  </si>
  <si>
    <t>①、②、③</t>
    <phoneticPr fontId="4"/>
  </si>
  <si>
    <t>1カ月</t>
    <rPh sb="2" eb="3">
      <t>ゲツ</t>
    </rPh>
    <phoneticPr fontId="4"/>
  </si>
  <si>
    <r>
      <t xml:space="preserve">JR3404N-BJ    </t>
    </r>
    <r>
      <rPr>
        <b/>
        <sz val="11"/>
        <color indexed="30"/>
        <rFont val="ＭＳ Ｐゴシック"/>
        <family val="3"/>
        <charset val="128"/>
      </rPr>
      <t>4軸ﾛﾎﾞｯﾄ片持ち 　外部スイッチ仕様にする</t>
    </r>
    <rPh sb="21" eb="22">
      <t>カタ</t>
    </rPh>
    <rPh sb="22" eb="23">
      <t>モ</t>
    </rPh>
    <rPh sb="26" eb="28">
      <t>ガイブ</t>
    </rPh>
    <rPh sb="32" eb="34">
      <t>シヨウ</t>
    </rPh>
    <phoneticPr fontId="4"/>
  </si>
  <si>
    <t>JR3404NｰBJ　　　SRS-S404W</t>
    <phoneticPr fontId="4"/>
  </si>
  <si>
    <t>4軸ﾛﾎﾞｯﾄ片持ち 　外部スイッチ仕様にする</t>
    <rPh sb="7" eb="8">
      <t>カタ</t>
    </rPh>
    <phoneticPr fontId="4"/>
  </si>
  <si>
    <t>TQ25-1064</t>
    <phoneticPr fontId="4"/>
  </si>
  <si>
    <t>オプションSW付スイッチボックス</t>
  </si>
  <si>
    <t>SRO-SWB-NO</t>
  </si>
  <si>
    <t>外部スイッツチBOXに変更追加</t>
    <phoneticPr fontId="4"/>
  </si>
  <si>
    <t>JR3000用ﾃｨｰﾁﾝｸﾞﾎﾞｯｸｽ　 JR3-TB2</t>
    <phoneticPr fontId="4"/>
  </si>
  <si>
    <t>㈱ミズサワセミコンダクター様</t>
    <rPh sb="13" eb="14">
      <t>サマ</t>
    </rPh>
    <phoneticPr fontId="4"/>
  </si>
  <si>
    <t>【22】① ②SETB0317-A01 岸氏　AXA300+NOVADOT+ＨＶ画像+ﾊｲﾄｾﾝｻｰＩＬ1000+ﾉｽﾞﾙｸﾘｰﾆﾝｸﾞﾊﾞｷｭｰﾑ+ﾜｰｸ治具ﾊﾞｷｭｰﾑ(お客様)+配電BOX 原価一覧 20260202</t>
    <rPh sb="78" eb="80">
      <t>ジグ</t>
    </rPh>
    <rPh sb="88" eb="90">
      <t>キャクサマ</t>
    </rPh>
    <phoneticPr fontId="4"/>
  </si>
  <si>
    <t>NO.230589</t>
    <phoneticPr fontId="4"/>
  </si>
  <si>
    <t>①②</t>
    <phoneticPr fontId="4"/>
  </si>
  <si>
    <t>追加しました。</t>
    <rPh sb="0" eb="2">
      <t>ツイカ</t>
    </rPh>
    <phoneticPr fontId="4"/>
  </si>
  <si>
    <t>AXA卓上ﾛﾎﾞｯﾄ</t>
    <phoneticPr fontId="9"/>
  </si>
  <si>
    <t>SET</t>
  </si>
  <si>
    <t>AXA300-ＨV</t>
    <phoneticPr fontId="9"/>
  </si>
  <si>
    <t>AXELIAｼﾘｰｽﾞAXA-ＨV（300角）</t>
    <phoneticPr fontId="9"/>
  </si>
  <si>
    <t>AXHD-01001K</t>
    <phoneticPr fontId="9"/>
  </si>
  <si>
    <t>ﾁｯﾌﾟﾊｲﾄﾃﾞｨﾃｸﾄｷｯﾄ</t>
    <phoneticPr fontId="9"/>
  </si>
  <si>
    <t>専用PCｺﾝﾄﾛｰﾗ ﾓﾆﾀｰ ｷｰﾎﾞｰﾄﾞ &amp; ﾏｳｽ【ﾛﾎﾞｯﾄ付属品】</t>
    <rPh sb="35" eb="38">
      <t>フゾクヒン</t>
    </rPh>
    <phoneticPr fontId="4"/>
  </si>
  <si>
    <t>PCｿﾌﾄ 外部ｽｲｯﾁ 含む【ﾛﾎﾞｯﾄ付属品】</t>
  </si>
  <si>
    <t>AXLB-02100IL</t>
    <phoneticPr fontId="9"/>
  </si>
  <si>
    <t>IL-S100 Laser brackets Kit</t>
    <phoneticPr fontId="9"/>
  </si>
  <si>
    <t>AXLS-20100IL</t>
    <phoneticPr fontId="9"/>
  </si>
  <si>
    <t xml:space="preserve">ﾚｰｻﾞｰﾊｲﾄｾﾝｻｰ100（2m） </t>
    <phoneticPr fontId="9"/>
  </si>
  <si>
    <t>【230589】 ②SETB0317-A01 岸氏　AXA300+NOVADOT+ＨＶ画像+ﾊｲﾄｾﾝｻｰＩＬ1000+ﾉｽﾞﾙｸﾘｰﾆﾝｸﾞﾊﾞｷｭｰﾑ+ﾜｰｸ治具ﾊﾞｷｭｰﾑ(お客様)+配電BOX 原価一覧 20260202</t>
    <rPh sb="81" eb="83">
      <t>ジグ</t>
    </rPh>
    <rPh sb="91" eb="93">
      <t>キャクサマ</t>
    </rPh>
    <phoneticPr fontId="4"/>
  </si>
  <si>
    <t>浸け置き、ﾉｽﾞﾙｸﾘｰﾆﾝｸﾞﾕﾆｯﾄﾕﾆｯﾄ</t>
    <phoneticPr fontId="9"/>
  </si>
  <si>
    <t>見積もりNO.361506-2</t>
    <rPh sb="0" eb="2">
      <t>ミツ</t>
    </rPh>
    <phoneticPr fontId="9"/>
  </si>
  <si>
    <t>仙台営業所へ納品へ</t>
    <rPh sb="0" eb="2">
      <t>センダイ</t>
    </rPh>
    <rPh sb="2" eb="5">
      <t>エイギョウショ</t>
    </rPh>
    <rPh sb="6" eb="8">
      <t>ノウヒン</t>
    </rPh>
    <phoneticPr fontId="9"/>
  </si>
  <si>
    <t>3/4・仙台営業所着</t>
    <rPh sb="4" eb="10">
      <t>センダイエイギョウショチャク</t>
    </rPh>
    <phoneticPr fontId="9"/>
  </si>
  <si>
    <t>3/16仙台</t>
    <rPh sb="4" eb="6">
      <t>センダイ</t>
    </rPh>
    <phoneticPr fontId="9"/>
  </si>
  <si>
    <t>配電板ユニット</t>
    <phoneticPr fontId="9"/>
  </si>
  <si>
    <t>フィルタレギュレータ</t>
    <phoneticPr fontId="4"/>
  </si>
  <si>
    <t>3/13・仙台営業所着</t>
    <rPh sb="5" eb="11">
      <t>センダイエイギョウショチャク</t>
    </rPh>
    <phoneticPr fontId="9"/>
  </si>
  <si>
    <r>
      <t>ZZK20</t>
    </r>
    <r>
      <rPr>
        <b/>
        <sz val="12"/>
        <color rgb="FFFF0000"/>
        <rFont val="ＭＳ Ｐゴシック"/>
        <family val="3"/>
        <charset val="128"/>
      </rPr>
      <t>2</t>
    </r>
    <r>
      <rPr>
        <b/>
        <sz val="12"/>
        <color indexed="30"/>
        <rFont val="ＭＳ Ｐゴシック"/>
        <family val="3"/>
        <charset val="128"/>
      </rPr>
      <t>A-A1L-B</t>
    </r>
    <phoneticPr fontId="4"/>
  </si>
  <si>
    <t>ZK2_A - エジェクタシステム真空ユニット/マニホールド用</t>
    <phoneticPr fontId="4"/>
  </si>
  <si>
    <t>3/23・仙台営業所着</t>
    <rPh sb="5" eb="11">
      <t>センダイエイギョウショチャク</t>
    </rPh>
    <phoneticPr fontId="9"/>
  </si>
  <si>
    <t>*ZK2C10K5BLA-06</t>
    <phoneticPr fontId="4"/>
  </si>
  <si>
    <t>③SETB0317-A01 岸氏　AXA300+NOVADOT+ＨＶ画像+ﾊｲﾄｾﾝｻｰＩＬ1000+ﾉｽﾞﾙｸﾘｰﾆﾝｸﾞﾊﾞｷｭｰﾑ+ﾜｰｸ治具ﾊﾞｷｭｰﾑ(お客様)+配電BOX 原価一覧 20260202</t>
    <rPh sb="72" eb="74">
      <t>ジグ</t>
    </rPh>
    <rPh sb="82" eb="84">
      <t>キャクサマ</t>
    </rPh>
    <phoneticPr fontId="4"/>
  </si>
  <si>
    <t>NOVADOT+HVカメラ+IL-100Sツール治具</t>
    <rPh sb="24" eb="26">
      <t>ジグ</t>
    </rPh>
    <phoneticPr fontId="4"/>
  </si>
  <si>
    <t>NO.230589-1　H-SAITOU</t>
    <phoneticPr fontId="9"/>
  </si>
  <si>
    <t>MVBLK-AMW-3RL-LW6FN</t>
    <phoneticPr fontId="9"/>
  </si>
  <si>
    <t>SETB0211-Y02　NOVADOT 位置決め変換ﾌﾟﾚｰﾄ</t>
    <phoneticPr fontId="4"/>
  </si>
  <si>
    <t>仙台営業所へ納品</t>
    <rPh sb="0" eb="2">
      <t>センダイ</t>
    </rPh>
    <rPh sb="2" eb="5">
      <t>エイギョウショ</t>
    </rPh>
    <rPh sb="6" eb="8">
      <t>ノウヒン</t>
    </rPh>
    <phoneticPr fontId="9"/>
  </si>
  <si>
    <t>AB24D82BB6</t>
    <phoneticPr fontId="9"/>
  </si>
  <si>
    <t>AJPNGB4-P5.95-B2.0-G1-GC</t>
    <phoneticPr fontId="9"/>
  </si>
  <si>
    <t>ｲﾁｷﾞﾒﾋﾟﾝ AJPNGB</t>
    <phoneticPr fontId="9"/>
  </si>
  <si>
    <t>MVSHM-3N02058-4EM-ZZ3W9</t>
    <phoneticPr fontId="9"/>
  </si>
  <si>
    <t>SETB0298-Y04　ﾂｰﾙ治具AXA-HV++IL100S　ﾌﾞﾗｹｯ　ﾌﾞﾗｹｯﾄ</t>
    <phoneticPr fontId="9"/>
  </si>
  <si>
    <t>MS2-6</t>
    <phoneticPr fontId="9"/>
  </si>
  <si>
    <t>MVBLK-AMW-4EL-HMYP2</t>
    <phoneticPr fontId="9"/>
  </si>
  <si>
    <t>SETB0298-Y01　ﾂｰﾙ治具背板</t>
    <phoneticPr fontId="9"/>
  </si>
  <si>
    <t>AJPNGB4-P5.95-B6.0-G4-GC</t>
    <phoneticPr fontId="9"/>
  </si>
  <si>
    <t>MVSHM-3N02000-4EL-FFTKS</t>
    <phoneticPr fontId="9"/>
  </si>
  <si>
    <t>SETB0298-Y02　AXAﾂｰﾙ治具 IL-S100ﾌﾞﾗｹｯﾄ</t>
    <phoneticPr fontId="9"/>
  </si>
  <si>
    <t>SLSBG8-47-M4-N4</t>
    <phoneticPr fontId="9"/>
  </si>
  <si>
    <t>MVSHM-3N03002-4EM-JGJ57</t>
    <phoneticPr fontId="9"/>
  </si>
  <si>
    <t>SETB0298-Y03-1　HVｶﾒﾗ取付ﾌﾞﾗｹｯﾄ</t>
    <phoneticPr fontId="9"/>
  </si>
  <si>
    <t>SLSBG8-28-M4-N4</t>
    <phoneticPr fontId="9"/>
  </si>
  <si>
    <t>NOVADOTｼﾘﾝｼﾞ外し治具</t>
    <rPh sb="12" eb="13">
      <t>ハズ</t>
    </rPh>
    <rPh sb="14" eb="16">
      <t>ジグ</t>
    </rPh>
    <phoneticPr fontId="4"/>
  </si>
  <si>
    <t>NO.230589-2　H-SAITOU</t>
    <phoneticPr fontId="9"/>
  </si>
  <si>
    <t>AETTS10-26.5-SC9.5-M4-N4</t>
    <phoneticPr fontId="9"/>
  </si>
  <si>
    <t>ｴﾝｹｲｼﾁｭｳ - AETTS</t>
    <phoneticPr fontId="9"/>
  </si>
  <si>
    <t>MVSHM-3N03004-4EM-XK76X</t>
    <phoneticPr fontId="9"/>
  </si>
  <si>
    <t>SETB0298-Y05　ｼﾘﾝｼﾞ外し左</t>
    <phoneticPr fontId="9"/>
  </si>
  <si>
    <t>MVSHM-3N03004-4EM-BZ32P</t>
    <phoneticPr fontId="9"/>
  </si>
  <si>
    <t>SETB0298-Y06　ｼﾘﾝｼﾞ外し右</t>
    <phoneticPr fontId="9"/>
  </si>
  <si>
    <t>NO.230589-3　H-SAITOU</t>
    <phoneticPr fontId="9"/>
  </si>
  <si>
    <t>SRP6</t>
    <phoneticPr fontId="4"/>
  </si>
  <si>
    <t>NO.230589-4　H-SAITOU</t>
    <phoneticPr fontId="9"/>
  </si>
  <si>
    <t>SCB4-16</t>
    <phoneticPr fontId="9"/>
  </si>
  <si>
    <t>お客様設計ﾜｰｸ治具固定用</t>
    <rPh sb="8" eb="10">
      <t>ジグ</t>
    </rPh>
    <rPh sb="10" eb="12">
      <t>コテイ</t>
    </rPh>
    <rPh sb="12" eb="13">
      <t>ヨウ</t>
    </rPh>
    <phoneticPr fontId="9"/>
  </si>
  <si>
    <t>MVBLK-AMW-4FX-UPB3P</t>
    <phoneticPr fontId="9"/>
  </si>
  <si>
    <t>SETB0317-X02　ﾜｰｸ治具受けﾍﾞｰｽ</t>
    <phoneticPr fontId="9"/>
  </si>
  <si>
    <t>MVBLK-AMW-4FX-7XZZC</t>
    <phoneticPr fontId="9"/>
  </si>
  <si>
    <t>SETB0317-X03　ﾜｰｸﾍﾞｰｽﾌﾟﾚｰﾄ</t>
    <phoneticPr fontId="9"/>
  </si>
  <si>
    <t>MVSHM-3N02050-4EL-5TAZF</t>
    <phoneticPr fontId="9"/>
  </si>
  <si>
    <t>SETB0298-X04　漬け置きL字ﾌﾞﾗｹｯﾄ</t>
    <phoneticPr fontId="9"/>
  </si>
  <si>
    <t>MVSHM-3N03050-4EL-LKF7B</t>
    <phoneticPr fontId="9"/>
  </si>
  <si>
    <t>SETB0298-X05　Tip detect　L字ﾌﾞﾗｹｯﾄ</t>
    <phoneticPr fontId="9"/>
  </si>
  <si>
    <t>SCB4-5</t>
    <phoneticPr fontId="9"/>
  </si>
  <si>
    <t>CRKB4-10</t>
    <phoneticPr fontId="9"/>
  </si>
  <si>
    <t>SETB-0004-Z03　ｶｯﾌﾟﾎﾙﾀﾞｰ</t>
    <phoneticPr fontId="9"/>
  </si>
  <si>
    <t>SZ14F ｹｰﾌﾞﾙｷｬﾘｱ</t>
    <phoneticPr fontId="9"/>
  </si>
  <si>
    <t>AB24E36F79</t>
    <phoneticPr fontId="9"/>
  </si>
  <si>
    <t>ｺﾞｸﾃｲﾄｳﾎﾞﾙﾄ 2＋2本</t>
    <rPh sb="15" eb="16">
      <t>ホン</t>
    </rPh>
    <phoneticPr fontId="9"/>
  </si>
  <si>
    <t>ﾉｯｸﾋﾟﾝ MS</t>
    <phoneticPr fontId="9"/>
  </si>
  <si>
    <t>ﾉｯｸﾋﾟﾝ MS 2＋3本</t>
    <rPh sb="13" eb="14">
      <t>ホン</t>
    </rPh>
    <phoneticPr fontId="9"/>
  </si>
  <si>
    <t>NO.230589-5　H-SAITOU</t>
    <phoneticPr fontId="9"/>
  </si>
  <si>
    <t>MVSHM-3N03002-4AE-6EX3C</t>
    <phoneticPr fontId="9"/>
  </si>
  <si>
    <t>SETB0295-Z02 電磁弁+レギュラーﾕﾆｯﾄ取付板金</t>
    <phoneticPr fontId="9"/>
  </si>
  <si>
    <t>BCBFB4-6</t>
    <phoneticPr fontId="4"/>
  </si>
  <si>
    <t>FWSA-D8-V5-T8</t>
    <phoneticPr fontId="9"/>
  </si>
  <si>
    <t>金属ワッシャ　－並級</t>
    <phoneticPr fontId="9"/>
  </si>
  <si>
    <t>PDDU-PT-MS-9-2.5</t>
    <phoneticPr fontId="4"/>
  </si>
  <si>
    <t>10日目</t>
    <rPh sb="2" eb="3">
      <t>ヒ</t>
    </rPh>
    <rPh sb="3" eb="4">
      <t>メ</t>
    </rPh>
    <phoneticPr fontId="9"/>
  </si>
  <si>
    <t>%WRFH-4050-260204-5-1</t>
    <phoneticPr fontId="9"/>
  </si>
  <si>
    <t>AXA-SJVC3000-L2000用　IO配線</t>
    <phoneticPr fontId="9"/>
  </si>
  <si>
    <t>PDDJ-PS-JS-37-1.5</t>
    <phoneticPr fontId="4"/>
  </si>
  <si>
    <t>Dsubコネクタ端子台</t>
    <rPh sb="8" eb="10">
      <t>タンシ</t>
    </rPh>
    <rPh sb="10" eb="11">
      <t>ダイ</t>
    </rPh>
    <phoneticPr fontId="4"/>
  </si>
  <si>
    <t xml:space="preserve">MWS-B3102 </t>
    <phoneticPr fontId="4"/>
  </si>
  <si>
    <t>コモン端子台</t>
    <rPh sb="3" eb="5">
      <t>タンシ</t>
    </rPh>
    <rPh sb="5" eb="6">
      <t>ダイ</t>
    </rPh>
    <phoneticPr fontId="4"/>
  </si>
  <si>
    <t>MRB-140</t>
    <phoneticPr fontId="4"/>
  </si>
  <si>
    <t>MRB-250</t>
    <phoneticPr fontId="4"/>
  </si>
  <si>
    <t>ハンドバルブ　φ6</t>
    <phoneticPr fontId="4"/>
  </si>
  <si>
    <t>ＪＡＰＰY</t>
    <phoneticPr fontId="4"/>
  </si>
  <si>
    <t xml:space="preserve">HDV-2 </t>
    <phoneticPr fontId="4"/>
  </si>
  <si>
    <t>止め金具　　　　　　6個</t>
    <rPh sb="0" eb="1">
      <t>ト</t>
    </rPh>
    <rPh sb="2" eb="4">
      <t>カナグ</t>
    </rPh>
    <rPh sb="11" eb="12">
      <t>コ</t>
    </rPh>
    <phoneticPr fontId="4"/>
  </si>
  <si>
    <t>チェリック</t>
    <phoneticPr fontId="4"/>
  </si>
  <si>
    <t>CNYW6-6</t>
    <phoneticPr fontId="4"/>
  </si>
  <si>
    <t>ワンタッチ継手 R（PT）付二重Y型 CNYW</t>
    <phoneticPr fontId="4"/>
  </si>
  <si>
    <t>USYL6</t>
    <phoneticPr fontId="4"/>
  </si>
  <si>
    <t>SS300CMSB-22-3-10</t>
    <phoneticPr fontId="4"/>
  </si>
  <si>
    <t>SS300CMSB CM（UL LISTED規格・NEPA対応） 細径 シールド付</t>
    <phoneticPr fontId="4"/>
  </si>
  <si>
    <t>SS300CMSB-22-1P-10</t>
    <phoneticPr fontId="4"/>
  </si>
  <si>
    <t>USRDS6-8</t>
    <phoneticPr fontId="4"/>
  </si>
  <si>
    <t>ワンタッチ継手　レデューサ</t>
    <phoneticPr fontId="4"/>
  </si>
  <si>
    <t>エア・ブラウン株式会社(株式会社住本製作所)</t>
    <phoneticPr fontId="9"/>
  </si>
  <si>
    <t>南</t>
    <rPh sb="0" eb="1">
      <t>ミナミ</t>
    </rPh>
    <phoneticPr fontId="9"/>
  </si>
  <si>
    <t>Ｎo.【230913】</t>
    <phoneticPr fontId="9"/>
  </si>
  <si>
    <t>SETB0316-A01　AXAロボット600+SV70ﾛｰﾀﾘｰｱｸﾁｭｴﾀｰSV51MD＋浸け置き+SVC720F＋配電BOX　原価一覧　20230111</t>
    <phoneticPr fontId="9"/>
  </si>
  <si>
    <t>図面NO.　SETB-0316-A01</t>
    <rPh sb="0" eb="2">
      <t>ズメン</t>
    </rPh>
    <phoneticPr fontId="9"/>
  </si>
  <si>
    <t>1ヵ月</t>
    <rPh sb="2" eb="3">
      <t>ゲツ</t>
    </rPh>
    <phoneticPr fontId="9"/>
  </si>
  <si>
    <t>AXA600-ＨV</t>
    <phoneticPr fontId="9"/>
  </si>
  <si>
    <t>AXELIAｼﾘｰｽﾞAXA-ＨV（600角）</t>
    <phoneticPr fontId="9"/>
  </si>
  <si>
    <t>AXA　Tip detect　</t>
    <phoneticPr fontId="9"/>
  </si>
  <si>
    <t>品名 / 型式</t>
    <phoneticPr fontId="9"/>
  </si>
  <si>
    <t>モノタロウなら3日間</t>
    <rPh sb="8" eb="9">
      <t>ヒ</t>
    </rPh>
    <rPh sb="9" eb="10">
      <t>カン</t>
    </rPh>
    <phoneticPr fontId="9"/>
  </si>
  <si>
    <t>NO.230913-1 H-SAITOU</t>
  </si>
  <si>
    <t>MSQB10R-M9N</t>
    <phoneticPr fontId="4"/>
  </si>
  <si>
    <t>ロータリシリンダ</t>
    <phoneticPr fontId="4"/>
  </si>
  <si>
    <t>見積もりNO.22-26-00383A</t>
    <rPh sb="0" eb="2">
      <t>ミツ</t>
    </rPh>
    <phoneticPr fontId="9"/>
  </si>
  <si>
    <t>モノタロウなら8日間</t>
    <rPh sb="8" eb="9">
      <t>ヒ</t>
    </rPh>
    <rPh sb="9" eb="10">
      <t>カン</t>
    </rPh>
    <phoneticPr fontId="9"/>
  </si>
  <si>
    <t>リード線</t>
    <rPh sb="3" eb="4">
      <t>セン</t>
    </rPh>
    <phoneticPr fontId="4"/>
  </si>
  <si>
    <t>MXQ12A-100ZA-M9NWL</t>
    <phoneticPr fontId="9"/>
  </si>
  <si>
    <t>エアスライドテーブル 両側配管タイプ MXQ□Aシリーズ</t>
    <phoneticPr fontId="9"/>
  </si>
  <si>
    <t>NO.230913-3 H-SAITOU</t>
    <phoneticPr fontId="9"/>
  </si>
  <si>
    <t>架台ﾕﾆｯﾄ</t>
    <rPh sb="0" eb="2">
      <t>カダイ</t>
    </rPh>
    <phoneticPr fontId="4"/>
  </si>
  <si>
    <t>NO.230913-6 H-SAITOU</t>
    <phoneticPr fontId="9"/>
  </si>
  <si>
    <t>AETTS10-93-SC46.5-M3-N3</t>
    <phoneticPr fontId="9"/>
  </si>
  <si>
    <t>円形支柱－両端めねじ</t>
    <phoneticPr fontId="9"/>
  </si>
  <si>
    <t>AB24E7EBCA</t>
    <phoneticPr fontId="9"/>
  </si>
  <si>
    <t>AETTS8-93-SC46.5-M3-N3</t>
    <phoneticPr fontId="9"/>
  </si>
  <si>
    <t>MVBLK-AMW-4G8-D9W29</t>
    <phoneticPr fontId="9"/>
  </si>
  <si>
    <r>
      <t>SETB0</t>
    </r>
    <r>
      <rPr>
        <b/>
        <sz val="11"/>
        <color rgb="FFFF0000"/>
        <rFont val="游ゴシック"/>
        <family val="3"/>
        <charset val="128"/>
        <scheme val="minor"/>
      </rPr>
      <t>140</t>
    </r>
    <r>
      <rPr>
        <sz val="11"/>
        <color theme="1"/>
        <rFont val="游ゴシック"/>
        <family val="3"/>
        <charset val="128"/>
        <scheme val="minor"/>
      </rPr>
      <t>-</t>
    </r>
    <r>
      <rPr>
        <b/>
        <sz val="11"/>
        <color theme="1"/>
        <rFont val="游ゴシック"/>
        <family val="3"/>
        <charset val="128"/>
        <scheme val="minor"/>
      </rPr>
      <t>Y</t>
    </r>
    <r>
      <rPr>
        <sz val="11"/>
        <color theme="1"/>
        <rFont val="游ゴシック"/>
        <family val="3"/>
        <charset val="128"/>
        <scheme val="minor"/>
      </rPr>
      <t>01　ﾂｰﾙ取付板</t>
    </r>
    <phoneticPr fontId="9"/>
  </si>
  <si>
    <t>AETGS8-44.9-SC15-M4-N4</t>
    <phoneticPr fontId="9"/>
  </si>
  <si>
    <t>円形支柱－片端おねじ片端めねじ</t>
    <phoneticPr fontId="9"/>
  </si>
  <si>
    <t>JPLRS4-P5.0-B7.0</t>
    <phoneticPr fontId="9"/>
  </si>
  <si>
    <t>ﾏｰｶｰﾋﾟﾝ</t>
    <phoneticPr fontId="4"/>
  </si>
  <si>
    <t xml:space="preserve">SCB5-8   </t>
    <phoneticPr fontId="9"/>
  </si>
  <si>
    <r>
      <t xml:space="preserve">六角穴付ボルト  </t>
    </r>
    <r>
      <rPr>
        <sz val="11"/>
        <color rgb="FFFF0000"/>
        <rFont val="游ゴシック"/>
        <family val="3"/>
        <charset val="128"/>
        <scheme val="minor"/>
      </rPr>
      <t xml:space="preserve">4本　 </t>
    </r>
    <rPh sb="10" eb="11">
      <t>ホン</t>
    </rPh>
    <phoneticPr fontId="9"/>
  </si>
  <si>
    <t>六角穴付ボルト  2本+2　  社内在庫使用</t>
    <phoneticPr fontId="9"/>
  </si>
  <si>
    <t>CBSST5-16</t>
    <phoneticPr fontId="9"/>
  </si>
  <si>
    <t>低頭六角穴付ボルト  2本+1本　　    まとめて発注　</t>
    <rPh sb="15" eb="16">
      <t>ホン</t>
    </rPh>
    <phoneticPr fontId="9"/>
  </si>
  <si>
    <t>MVBLK-AMW-4G8-63HXN</t>
    <phoneticPr fontId="9"/>
  </si>
  <si>
    <t>SETB0140-Y02　上下ｼﾘﾝﾀﾞｰﾍﾞｰｽ</t>
    <phoneticPr fontId="9"/>
  </si>
  <si>
    <t>CBSST4-10</t>
    <phoneticPr fontId="9"/>
  </si>
  <si>
    <t>MVBLK-AMW-4G9-R1D3G</t>
  </si>
  <si>
    <t>SETB0140-Y03　上下ｼﾘﾝﾀﾞｰﾄｯﾌﾟ変換板</t>
    <phoneticPr fontId="9"/>
  </si>
  <si>
    <t>MVBLK-AMW-4G8-FYET3</t>
    <phoneticPr fontId="9"/>
  </si>
  <si>
    <t>SETB0140-Y04　上下ﾊﾞﾙﾌﾞ変換板</t>
    <phoneticPr fontId="9"/>
  </si>
  <si>
    <r>
      <t>六角穴付ボルト  3</t>
    </r>
    <r>
      <rPr>
        <sz val="11"/>
        <color rgb="FFFF0000"/>
        <rFont val="游ゴシック"/>
        <family val="3"/>
        <charset val="128"/>
        <scheme val="minor"/>
      </rPr>
      <t xml:space="preserve">本+4+6　  </t>
    </r>
    <rPh sb="10" eb="11">
      <t>ホン</t>
    </rPh>
    <phoneticPr fontId="9"/>
  </si>
  <si>
    <t>MVSHM-3N03002-4G9-F3WKZ</t>
    <phoneticPr fontId="9"/>
  </si>
  <si>
    <t>SETB0316-Y04　ﾂｰﾙ治具AXA-HV+IL100S　ﾌﾞﾗｹｯﾄ</t>
    <phoneticPr fontId="9"/>
  </si>
  <si>
    <t xml:space="preserve"> ノックピン     12　本　　　 </t>
    <phoneticPr fontId="9"/>
  </si>
  <si>
    <t>MVSHM-3N03052-4G9-C3T1A</t>
    <phoneticPr fontId="9"/>
  </si>
  <si>
    <t>SETB0316-Y05　HVｶﾒﾗ取付用　Ｌ字ﾌﾞﾗｹｯﾄ</t>
    <phoneticPr fontId="9"/>
  </si>
  <si>
    <t>MS2-15</t>
    <phoneticPr fontId="9"/>
  </si>
  <si>
    <t xml:space="preserve"> ノックピン     4　本　　　 </t>
    <phoneticPr fontId="9"/>
  </si>
  <si>
    <t xml:space="preserve">六角穴付ボルト  3本　  </t>
    <rPh sb="10" eb="11">
      <t>ホン</t>
    </rPh>
    <phoneticPr fontId="9"/>
  </si>
  <si>
    <t>六角穴付ボルト  3本　 +2</t>
    <rPh sb="10" eb="11">
      <t>ホン</t>
    </rPh>
    <phoneticPr fontId="9"/>
  </si>
  <si>
    <t>WSSA8-4-5</t>
    <phoneticPr fontId="9"/>
  </si>
  <si>
    <t>MVBLK-AMW-2UH-4X1XW</t>
    <phoneticPr fontId="9"/>
  </si>
  <si>
    <t>SETB0075-X02　RA取付板</t>
    <phoneticPr fontId="9"/>
  </si>
  <si>
    <t>CBSST8-16</t>
    <phoneticPr fontId="9"/>
  </si>
  <si>
    <t>低頭六角穴付ボルト　2本</t>
    <rPh sb="11" eb="12">
      <t>ホン</t>
    </rPh>
    <phoneticPr fontId="9"/>
  </si>
  <si>
    <r>
      <t xml:space="preserve">六角穴付ボルト   </t>
    </r>
    <r>
      <rPr>
        <sz val="11"/>
        <color rgb="FFFF0000"/>
        <rFont val="游ゴシック"/>
        <family val="3"/>
        <charset val="128"/>
        <scheme val="minor"/>
      </rPr>
      <t xml:space="preserve">2本　 </t>
    </r>
    <rPh sb="11" eb="12">
      <t>ホン</t>
    </rPh>
    <phoneticPr fontId="9"/>
  </si>
  <si>
    <t>MVBLK-AMW-2UH-LT9DG</t>
    <phoneticPr fontId="9"/>
  </si>
  <si>
    <t>SETB0075-X03　シャフトホルダ変換板</t>
    <phoneticPr fontId="9"/>
  </si>
  <si>
    <r>
      <t xml:space="preserve">ノックピン　－プラス公差－ 1本　　   </t>
    </r>
    <r>
      <rPr>
        <sz val="11"/>
        <color rgb="FFFF0000"/>
        <rFont val="游ゴシック"/>
        <family val="3"/>
        <charset val="128"/>
        <scheme val="minor"/>
      </rPr>
      <t xml:space="preserve"> まとめて発注</t>
    </r>
    <r>
      <rPr>
        <sz val="11"/>
        <color theme="1"/>
        <rFont val="游ゴシック"/>
        <family val="3"/>
        <charset val="128"/>
        <scheme val="minor"/>
      </rPr>
      <t>　</t>
    </r>
    <rPh sb="15" eb="16">
      <t>ホン</t>
    </rPh>
    <phoneticPr fontId="9"/>
  </si>
  <si>
    <t>SSTHS10M-MB</t>
    <phoneticPr fontId="9"/>
  </si>
  <si>
    <t>シャフトホルダ　-ブラケット型スタンダードタイプ</t>
    <phoneticPr fontId="9"/>
  </si>
  <si>
    <t>MVBLK-AMW-2UH-AZWZ7</t>
    <phoneticPr fontId="9"/>
  </si>
  <si>
    <t>SETB0075-X04 セットカラー固定ﾌﾞﾗｹｯﾄ</t>
    <phoneticPr fontId="9"/>
  </si>
  <si>
    <t>SSCMW10</t>
    <phoneticPr fontId="9"/>
  </si>
  <si>
    <t>セットカラー　止めねじ固定</t>
    <phoneticPr fontId="9"/>
  </si>
  <si>
    <t>MVBLK-AMW-2UH-D2WFZ</t>
    <phoneticPr fontId="9"/>
  </si>
  <si>
    <t>SETB0075-Y05  補強ﾌﾞﾛｯｸ</t>
    <phoneticPr fontId="9"/>
  </si>
  <si>
    <t>MVBLK-AMW-2UH-KS44C</t>
    <phoneticPr fontId="9"/>
  </si>
  <si>
    <t>SETB0075-Y06　ﾊﾞﾙﾌﾞﾎﾙﾀﾞｰﾌﾞﾗｹｯﾄ</t>
    <phoneticPr fontId="9"/>
  </si>
  <si>
    <r>
      <t xml:space="preserve">ノックピン　　　 </t>
    </r>
    <r>
      <rPr>
        <sz val="11"/>
        <color rgb="FFFF0000"/>
        <rFont val="游ゴシック"/>
        <family val="3"/>
        <charset val="128"/>
        <scheme val="minor"/>
      </rPr>
      <t xml:space="preserve"> 6本　　　　</t>
    </r>
    <r>
      <rPr>
        <sz val="11"/>
        <color theme="1"/>
        <rFont val="游ゴシック"/>
        <family val="3"/>
        <charset val="128"/>
        <scheme val="minor"/>
      </rPr>
      <t>　　　</t>
    </r>
    <phoneticPr fontId="9"/>
  </si>
  <si>
    <r>
      <t xml:space="preserve">六角穴付ボルト  </t>
    </r>
    <r>
      <rPr>
        <sz val="11"/>
        <color rgb="FFFF0000"/>
        <rFont val="游ゴシック"/>
        <family val="3"/>
        <charset val="128"/>
        <scheme val="minor"/>
      </rPr>
      <t xml:space="preserve">5本+4　　  </t>
    </r>
    <rPh sb="10" eb="11">
      <t>ホン</t>
    </rPh>
    <phoneticPr fontId="9"/>
  </si>
  <si>
    <t>8日間</t>
    <rPh sb="1" eb="2">
      <t>ヒ</t>
    </rPh>
    <rPh sb="2" eb="3">
      <t>カン</t>
    </rPh>
    <phoneticPr fontId="9"/>
  </si>
  <si>
    <t xml:space="preserve">MVBLK-AMW-2GL-8WK59    </t>
    <phoneticPr fontId="9"/>
  </si>
  <si>
    <t xml:space="preserve"> SETB0047-Y04　SV51、SV70、SV91、SV97用ホルダ(P=25)</t>
    <rPh sb="33" eb="34">
      <t>ヨウ</t>
    </rPh>
    <phoneticPr fontId="4"/>
  </si>
  <si>
    <t>APMTS-N1-T1</t>
    <phoneticPr fontId="9"/>
  </si>
  <si>
    <t>ねじ変換継手 SUS316</t>
    <phoneticPr fontId="9"/>
  </si>
  <si>
    <t>MCLPTW6-1</t>
    <phoneticPr fontId="9"/>
  </si>
  <si>
    <t>チューブ用継手　ナット・スリーブ一体型　エルボ</t>
    <phoneticPr fontId="9"/>
  </si>
  <si>
    <t>MCPTK6-1</t>
    <phoneticPr fontId="9"/>
  </si>
  <si>
    <t>チューブ用継手　ナット・スリーブ一体型　ストレート</t>
    <phoneticPr fontId="9"/>
  </si>
  <si>
    <r>
      <t>六角穴付ボルト  　</t>
    </r>
    <r>
      <rPr>
        <sz val="11"/>
        <color rgb="FFFF0000"/>
        <rFont val="游ゴシック"/>
        <family val="3"/>
        <charset val="128"/>
        <scheme val="minor"/>
      </rPr>
      <t xml:space="preserve">2本　  </t>
    </r>
    <phoneticPr fontId="9"/>
  </si>
  <si>
    <t xml:space="preserve">SCB6-10 </t>
    <phoneticPr fontId="9"/>
  </si>
  <si>
    <t>MS3-35</t>
    <phoneticPr fontId="9"/>
  </si>
  <si>
    <t>MVBLK-AMW-2UH-KM5D8</t>
    <phoneticPr fontId="9"/>
  </si>
  <si>
    <t>SETB0075-Y07 ｶﾑﾌｧﾛｱ固定ﾌﾞﾛｯｸ</t>
    <phoneticPr fontId="9"/>
  </si>
  <si>
    <t>C-CFA5-13</t>
    <phoneticPr fontId="9"/>
  </si>
  <si>
    <t>カムフォロア　頭部六角穴付　フラットタイプ</t>
    <phoneticPr fontId="9"/>
  </si>
  <si>
    <t>CFBRA5-40</t>
    <phoneticPr fontId="9"/>
  </si>
  <si>
    <t>カムフォロア用ブラケット</t>
    <phoneticPr fontId="9"/>
  </si>
  <si>
    <t>SBCB5-10</t>
    <phoneticPr fontId="9"/>
  </si>
  <si>
    <t>六角穴付ボタンボルト　－ステンレス</t>
    <phoneticPr fontId="9"/>
  </si>
  <si>
    <t>MVBLK-AMN-38U-DN3NT</t>
    <phoneticPr fontId="9"/>
  </si>
  <si>
    <t>SETB0133-Y08 ｶﾑﾌｧﾛｱｶﾞｲﾄﾞ</t>
    <phoneticPr fontId="9"/>
  </si>
  <si>
    <t>MVSHM-3N02006-38U-D2XMB</t>
    <phoneticPr fontId="9"/>
  </si>
  <si>
    <t>SETB0133-Y09 右側ｶﾞｲﾄﾞｶﾊﾞｰ</t>
    <phoneticPr fontId="9"/>
  </si>
  <si>
    <t>MVSHM-3N02006-38U-E1PYU</t>
    <phoneticPr fontId="9"/>
  </si>
  <si>
    <t>SETB0133-Y10 左側ｶﾞｲﾄﾞｶﾊﾞｰ</t>
    <phoneticPr fontId="9"/>
  </si>
  <si>
    <t>CSHCS-SUS-M3-4</t>
    <phoneticPr fontId="9"/>
  </si>
  <si>
    <t>六角穴付皿ボルト　  2本　×2SET　</t>
    <phoneticPr fontId="9"/>
  </si>
  <si>
    <t>SFB3-8</t>
    <phoneticPr fontId="9"/>
  </si>
  <si>
    <t>六角穴付皿ボルト　  9本　×2SET　</t>
    <phoneticPr fontId="9"/>
  </si>
  <si>
    <t>SCB4-20</t>
    <phoneticPr fontId="9"/>
  </si>
  <si>
    <r>
      <t>六角穴付ボル  　　　</t>
    </r>
    <r>
      <rPr>
        <sz val="11"/>
        <color rgb="FFFF0000"/>
        <rFont val="游ゴシック"/>
        <family val="3"/>
        <charset val="128"/>
        <scheme val="minor"/>
      </rPr>
      <t xml:space="preserve">　2本  </t>
    </r>
    <rPh sb="13" eb="14">
      <t>ホン</t>
    </rPh>
    <phoneticPr fontId="9"/>
  </si>
  <si>
    <t>MVSHM-3N02054-38U-WD5SU</t>
    <phoneticPr fontId="9"/>
  </si>
  <si>
    <t>SETB0133-Y11 上部ｶﾞｲﾄﾞｶﾊﾞｰ</t>
    <rPh sb="13" eb="14">
      <t>ウエ</t>
    </rPh>
    <rPh sb="14" eb="15">
      <t>ブ</t>
    </rPh>
    <phoneticPr fontId="9"/>
  </si>
  <si>
    <t>六角穴付皿ボルト　  4本　　</t>
    <phoneticPr fontId="9"/>
  </si>
  <si>
    <t>RACW30-40-10</t>
    <phoneticPr fontId="9"/>
  </si>
  <si>
    <t>リブ</t>
    <phoneticPr fontId="4"/>
  </si>
  <si>
    <t>PSSFGW10-44-M5-N5-WRC11-Y4</t>
    <phoneticPr fontId="9"/>
  </si>
  <si>
    <t>シャフト　両端めねじタイプ</t>
    <phoneticPr fontId="9"/>
  </si>
  <si>
    <t>MVSHM-3N03002-4G9-6M3P1</t>
    <phoneticPr fontId="9"/>
  </si>
  <si>
    <r>
      <t>SETB0</t>
    </r>
    <r>
      <rPr>
        <b/>
        <sz val="11"/>
        <color rgb="FFFF0000"/>
        <rFont val="游ゴシック"/>
        <family val="3"/>
        <charset val="128"/>
        <scheme val="minor"/>
      </rPr>
      <t>140</t>
    </r>
    <r>
      <rPr>
        <sz val="11"/>
        <color theme="1"/>
        <rFont val="游ゴシック"/>
        <family val="3"/>
        <charset val="128"/>
        <scheme val="minor"/>
      </rPr>
      <t>-Z01 電磁弁+レギュラーﾕﾆｯﾄ取付板金</t>
    </r>
    <phoneticPr fontId="9"/>
  </si>
  <si>
    <t xml:space="preserve">六角穴付ボル  　　　　2本  </t>
    <rPh sb="13" eb="14">
      <t>ホン</t>
    </rPh>
    <phoneticPr fontId="9"/>
  </si>
  <si>
    <t>六角穴付ボタンボルト　</t>
    <phoneticPr fontId="9"/>
  </si>
  <si>
    <t>CSH-SUS-M3-12</t>
    <phoneticPr fontId="9"/>
  </si>
  <si>
    <t>六角穴付きボルト ステンレス</t>
    <phoneticPr fontId="9"/>
  </si>
  <si>
    <t>MS4-8</t>
    <phoneticPr fontId="9"/>
  </si>
  <si>
    <t>ノックピン　プラス公差</t>
    <phoneticPr fontId="9"/>
  </si>
  <si>
    <r>
      <t>六角穴付ボル  　　　</t>
    </r>
    <r>
      <rPr>
        <sz val="11"/>
        <rFont val="游ゴシック"/>
        <family val="3"/>
        <charset val="128"/>
        <scheme val="minor"/>
      </rPr>
      <t xml:space="preserve">　3本 </t>
    </r>
    <phoneticPr fontId="9"/>
  </si>
  <si>
    <t>NO.230913-2 H-SAITOU</t>
    <phoneticPr fontId="9"/>
  </si>
  <si>
    <t>ノックピン　ストレート</t>
    <phoneticPr fontId="4"/>
  </si>
  <si>
    <t>樹脂付ローレットボルト　　1</t>
    <rPh sb="0" eb="2">
      <t>ジュシ</t>
    </rPh>
    <rPh sb="2" eb="3">
      <t>ツキ</t>
    </rPh>
    <phoneticPr fontId="4"/>
  </si>
  <si>
    <t>小頭ﾈｼﾞ</t>
    <phoneticPr fontId="4"/>
  </si>
  <si>
    <t>皿ﾈｼﾞ</t>
    <phoneticPr fontId="4"/>
  </si>
  <si>
    <t>袋ﾅｯﾄ</t>
    <phoneticPr fontId="4"/>
  </si>
  <si>
    <t>ノックピン　－プラス公差－　2本+1本</t>
    <rPh sb="15" eb="16">
      <t>ホン</t>
    </rPh>
    <rPh sb="18" eb="19">
      <t>ホン</t>
    </rPh>
    <phoneticPr fontId="9"/>
  </si>
  <si>
    <t>MVSHM-3N02050-34E-FLG51</t>
    <phoneticPr fontId="9"/>
  </si>
  <si>
    <t>SETB0106-Z01　カップ受け板金1</t>
    <phoneticPr fontId="9"/>
  </si>
  <si>
    <t>MVSHM-3N02052-37F-UF7PA</t>
    <phoneticPr fontId="9"/>
  </si>
  <si>
    <r>
      <t>SETB0</t>
    </r>
    <r>
      <rPr>
        <b/>
        <sz val="11"/>
        <color rgb="FFFF0000"/>
        <rFont val="游ゴシック"/>
        <family val="3"/>
        <charset val="128"/>
        <scheme val="minor"/>
      </rPr>
      <t>128</t>
    </r>
    <r>
      <rPr>
        <sz val="11"/>
        <color theme="1"/>
        <rFont val="游ゴシック"/>
        <family val="3"/>
        <charset val="128"/>
        <scheme val="minor"/>
      </rPr>
      <t>-Z03　カップ受け板金2</t>
    </r>
    <phoneticPr fontId="9"/>
  </si>
  <si>
    <t>MVSHM-3N02052-37F-TF1BL</t>
    <phoneticPr fontId="9"/>
  </si>
  <si>
    <r>
      <t>SETB0</t>
    </r>
    <r>
      <rPr>
        <b/>
        <sz val="11"/>
        <color rgb="FFFF0000"/>
        <rFont val="游ゴシック"/>
        <family val="3"/>
        <charset val="128"/>
        <scheme val="minor"/>
      </rPr>
      <t>128</t>
    </r>
    <r>
      <rPr>
        <sz val="11"/>
        <color theme="1"/>
        <rFont val="游ゴシック"/>
        <family val="3"/>
        <charset val="128"/>
        <scheme val="minor"/>
      </rPr>
      <t>-Z04　金属BOX受け板金3</t>
    </r>
    <rPh sb="13" eb="15">
      <t>キンゾク</t>
    </rPh>
    <phoneticPr fontId="9"/>
  </si>
  <si>
    <t>MVSHM-3N03054-38U-7PGND</t>
    <phoneticPr fontId="9"/>
  </si>
  <si>
    <r>
      <t>SETB0128</t>
    </r>
    <r>
      <rPr>
        <b/>
        <sz val="11"/>
        <color theme="1"/>
        <rFont val="游ゴシック"/>
        <family val="3"/>
        <charset val="128"/>
        <scheme val="minor"/>
      </rPr>
      <t>-Z05</t>
    </r>
    <r>
      <rPr>
        <sz val="11"/>
        <color theme="1"/>
        <rFont val="游ゴシック"/>
        <family val="3"/>
        <charset val="128"/>
        <scheme val="minor"/>
      </rPr>
      <t>　捨て射ちBOX受け</t>
    </r>
    <phoneticPr fontId="9"/>
  </si>
  <si>
    <t>MVSHM-3N03054-33U-TS97K</t>
    <phoneticPr fontId="4"/>
  </si>
  <si>
    <t>SSTT0329金属BOX受皿</t>
    <phoneticPr fontId="4"/>
  </si>
  <si>
    <t>エアチューブ  在庫使用</t>
    <phoneticPr fontId="4"/>
  </si>
  <si>
    <t>井桁ﾜｰｸ治具</t>
    <rPh sb="0" eb="2">
      <t>イゲタ</t>
    </rPh>
    <rPh sb="5" eb="7">
      <t>ジグ</t>
    </rPh>
    <phoneticPr fontId="4"/>
  </si>
  <si>
    <t>NO.230913-4 H-SAITOU</t>
    <phoneticPr fontId="9"/>
  </si>
  <si>
    <t>CLMSC5-12-B</t>
    <phoneticPr fontId="4"/>
  </si>
  <si>
    <t>ミニチュアクランプレバー</t>
    <phoneticPr fontId="4"/>
  </si>
  <si>
    <t>SUMCO</t>
    <phoneticPr fontId="4"/>
  </si>
  <si>
    <t>CSHZ-SUS-M4-55</t>
    <phoneticPr fontId="4"/>
  </si>
  <si>
    <t xml:space="preserve">六角穴付きボルト ステンレス </t>
    <phoneticPr fontId="4"/>
  </si>
  <si>
    <t>HBLFSNF5-SEP</t>
    <phoneticPr fontId="4"/>
  </si>
  <si>
    <t>５シリーズ（溝幅６ｍｍ）　－１列溝用－　突起付反転ブラケット</t>
    <phoneticPr fontId="4"/>
  </si>
  <si>
    <t>HFS5-2020-570-Z5-XA115.5-XB240.5-XC365.5-XD490.5</t>
    <phoneticPr fontId="4"/>
  </si>
  <si>
    <t>後入れバネナット  4個+4個　凸無し</t>
    <rPh sb="11" eb="12">
      <t>コ</t>
    </rPh>
    <rPh sb="14" eb="15">
      <t>コ</t>
    </rPh>
    <rPh sb="16" eb="17">
      <t>トツ</t>
    </rPh>
    <rPh sb="17" eb="18">
      <t>ナ</t>
    </rPh>
    <phoneticPr fontId="4"/>
  </si>
  <si>
    <t>NFS5-2020-492-AV51-BV226-CV401-Z5-XA77-XB352</t>
    <phoneticPr fontId="4"/>
  </si>
  <si>
    <t>NFS5-2040-492-AV77-BV352-Z5-XA51-XB226-XC401</t>
    <phoneticPr fontId="4"/>
  </si>
  <si>
    <t>7日間</t>
    <rPh sb="1" eb="2">
      <t>ヒ</t>
    </rPh>
    <rPh sb="2" eb="3">
      <t>カン</t>
    </rPh>
    <phoneticPr fontId="4"/>
  </si>
  <si>
    <t>六角穴付ボルト　　22本 在庫使用</t>
    <rPh sb="11" eb="12">
      <t>ホン</t>
    </rPh>
    <phoneticPr fontId="4"/>
  </si>
  <si>
    <t>6日間</t>
    <rPh sb="1" eb="2">
      <t>ヒ</t>
    </rPh>
    <rPh sb="2" eb="3">
      <t>カン</t>
    </rPh>
    <phoneticPr fontId="4"/>
  </si>
  <si>
    <t>8日間</t>
    <rPh sb="1" eb="2">
      <t>ヒ</t>
    </rPh>
    <rPh sb="2" eb="3">
      <t>カン</t>
    </rPh>
    <phoneticPr fontId="4"/>
  </si>
  <si>
    <t>MVBLK-AMW-4GN-HJ2K3</t>
    <phoneticPr fontId="9"/>
  </si>
  <si>
    <t>SETB0316-X01　井桁ﾜｰｸ冶具ﾍﾞｰｽ- 1 (400mm)</t>
    <phoneticPr fontId="4"/>
  </si>
  <si>
    <t>フランジボタン</t>
    <phoneticPr fontId="4"/>
  </si>
  <si>
    <t>MVSHM-3N02052-4GN-69YD7</t>
    <phoneticPr fontId="9"/>
  </si>
  <si>
    <t>SETB0324-X04　ﾃﾞｨﾃｸﾄｽｲｯﾁL字ﾌﾞﾗｹｯﾄ</t>
    <phoneticPr fontId="9"/>
  </si>
  <si>
    <t xml:space="preserve">CRONUR12  </t>
    <phoneticPr fontId="4"/>
  </si>
  <si>
    <t>FWSSA-D16-V5-T8.7</t>
    <phoneticPr fontId="9"/>
  </si>
  <si>
    <t>金属ワッシャ　－焼入品　フリー指定タイプ－</t>
    <phoneticPr fontId="9"/>
  </si>
  <si>
    <t>ﾉｯｸﾋﾟﾝ　φ3-10mm</t>
  </si>
  <si>
    <t>MS3-20</t>
    <phoneticPr fontId="4"/>
  </si>
  <si>
    <t>ﾉｯｸﾋﾟﾝ　φ3-20mm</t>
    <phoneticPr fontId="9"/>
  </si>
  <si>
    <t>MS4-35</t>
    <phoneticPr fontId="4"/>
  </si>
  <si>
    <t>ﾉｯｸﾋﾟﾝ　φ4-35mm</t>
    <phoneticPr fontId="4"/>
  </si>
  <si>
    <t>PACK10-CIMRS5-16-0.1</t>
    <phoneticPr fontId="9"/>
  </si>
  <si>
    <t>シムリング</t>
    <phoneticPr fontId="9"/>
  </si>
  <si>
    <t xml:space="preserve">六角穴付低頭ボルト　　8本+2 </t>
    <rPh sb="4" eb="6">
      <t>テイトウ</t>
    </rPh>
    <rPh sb="12" eb="13">
      <t>ホン</t>
    </rPh>
    <phoneticPr fontId="4"/>
  </si>
  <si>
    <t>CBSST4-8</t>
    <phoneticPr fontId="9"/>
  </si>
  <si>
    <t xml:space="preserve">六角穴付ボルト　　8本+2 </t>
    <rPh sb="10" eb="11">
      <t>ホン</t>
    </rPh>
    <phoneticPr fontId="4"/>
  </si>
  <si>
    <r>
      <t xml:space="preserve">MVSHM-3N03050-4GN-GZE1D  </t>
    </r>
    <r>
      <rPr>
        <b/>
        <sz val="11"/>
        <color rgb="FFFF0000"/>
        <rFont val="游ゴシック"/>
        <family val="3"/>
        <charset val="128"/>
        <scheme val="minor"/>
      </rPr>
      <t>次回は下記の型式を発注する事</t>
    </r>
    <rPh sb="25" eb="27">
      <t>ジカイ</t>
    </rPh>
    <rPh sb="28" eb="30">
      <t>カキ</t>
    </rPh>
    <rPh sb="31" eb="33">
      <t>カタシキ</t>
    </rPh>
    <rPh sb="34" eb="36">
      <t>ハッチュウ</t>
    </rPh>
    <rPh sb="38" eb="39">
      <t>コト</t>
    </rPh>
    <phoneticPr fontId="9"/>
  </si>
  <si>
    <t>SETB0316-X02　捨て打ち2固定Ｌ字ﾌﾞﾗｹｯﾄ</t>
    <phoneticPr fontId="9"/>
  </si>
  <si>
    <t>MVSHM-3N03050-4J8-ESDLJ</t>
    <phoneticPr fontId="9"/>
  </si>
  <si>
    <r>
      <t>SETB0316-X02</t>
    </r>
    <r>
      <rPr>
        <b/>
        <sz val="11"/>
        <color rgb="FFFF0000"/>
        <rFont val="游ゴシック"/>
        <family val="3"/>
        <charset val="128"/>
        <scheme val="minor"/>
      </rPr>
      <t>-1</t>
    </r>
    <r>
      <rPr>
        <sz val="11"/>
        <color theme="1"/>
        <rFont val="游ゴシック"/>
        <family val="3"/>
        <charset val="128"/>
        <scheme val="minor"/>
      </rPr>
      <t>　捨て打ち2固定Ｌ字ﾌﾞﾗｹｯﾄ</t>
    </r>
    <phoneticPr fontId="9"/>
  </si>
  <si>
    <t>AB24G1541F</t>
    <phoneticPr fontId="9"/>
  </si>
  <si>
    <t>MVSHM-ZZ99000000000-JPA243U9A111AB</t>
    <phoneticPr fontId="9"/>
  </si>
  <si>
    <t>SETB-0012-Z05 カップホルダー</t>
    <phoneticPr fontId="9"/>
  </si>
  <si>
    <t>樹脂付ローレットボルト　　4</t>
    <rPh sb="0" eb="2">
      <t>ジュシ</t>
    </rPh>
    <rPh sb="2" eb="3">
      <t>ツキ</t>
    </rPh>
    <phoneticPr fontId="4"/>
  </si>
  <si>
    <t>MVSHM-3N03052-4GN-LGH6H</t>
    <phoneticPr fontId="9"/>
  </si>
  <si>
    <t>SETB0316-X04　Tip detect　L字ﾌﾞﾗｹｯﾄ</t>
    <phoneticPr fontId="9"/>
  </si>
  <si>
    <t>RBUW50-50</t>
    <phoneticPr fontId="9"/>
  </si>
  <si>
    <t>ﾘﾌﾞ (RBUW)</t>
    <phoneticPr fontId="9"/>
  </si>
  <si>
    <t xml:space="preserve">六角穴付ボルト　　+2 </t>
    <phoneticPr fontId="4"/>
  </si>
  <si>
    <t>後入れバネナット  14個</t>
    <rPh sb="12" eb="13">
      <t>コ</t>
    </rPh>
    <phoneticPr fontId="4"/>
  </si>
  <si>
    <t>SNCAA-XN-V6-D12-L11.2</t>
    <phoneticPr fontId="4"/>
  </si>
  <si>
    <t>2日間</t>
    <rPh sb="1" eb="2">
      <t>ヒ</t>
    </rPh>
    <rPh sb="2" eb="3">
      <t>カン</t>
    </rPh>
    <phoneticPr fontId="4"/>
  </si>
  <si>
    <t>SNCS-XX-V4-D6-L18.5</t>
    <phoneticPr fontId="4"/>
  </si>
  <si>
    <t>後入れバネナット  8個</t>
    <rPh sb="11" eb="12">
      <t>コ</t>
    </rPh>
    <phoneticPr fontId="4"/>
  </si>
  <si>
    <t>ワッシャ　　 12個</t>
    <phoneticPr fontId="4"/>
  </si>
  <si>
    <t>SPWF5</t>
    <phoneticPr fontId="4"/>
  </si>
  <si>
    <t>平座金－単品販売－　4枚 在庫使用</t>
    <rPh sb="11" eb="12">
      <t>マイ</t>
    </rPh>
    <phoneticPr fontId="4"/>
  </si>
  <si>
    <t>WSSS10-5-2</t>
    <phoneticPr fontId="4"/>
  </si>
  <si>
    <t xml:space="preserve">PACK10-CIMRS4-8-0.5 </t>
    <phoneticPr fontId="9"/>
  </si>
  <si>
    <t>ｼﾑ PACK10-CIMRS</t>
    <phoneticPr fontId="9"/>
  </si>
  <si>
    <t>FNCLSS-V6-D16-L16</t>
    <phoneticPr fontId="9"/>
  </si>
  <si>
    <t>金属カラー　－並級／精密級　寸法フリー指定タイプ－</t>
    <phoneticPr fontId="9"/>
  </si>
  <si>
    <t xml:space="preserve">
AB24G1B9AB</t>
    <phoneticPr fontId="9"/>
  </si>
  <si>
    <t>SSBCB6-25</t>
    <phoneticPr fontId="9"/>
  </si>
  <si>
    <t>SUS316 / SUSXM7】六角穴付ボタンボルト</t>
    <phoneticPr fontId="9"/>
  </si>
  <si>
    <t>配電部分</t>
    <rPh sb="0" eb="2">
      <t>ハイデン</t>
    </rPh>
    <rPh sb="2" eb="4">
      <t>ブブン</t>
    </rPh>
    <phoneticPr fontId="9"/>
  </si>
  <si>
    <t>NO.230913-5 H-SAITOU</t>
    <phoneticPr fontId="9"/>
  </si>
  <si>
    <r>
      <t>FSA-PS-350-220-150-K-WB2410280088⇒</t>
    </r>
    <r>
      <rPr>
        <sz val="11"/>
        <color rgb="FFFF0000"/>
        <rFont val="游ゴシック"/>
        <family val="3"/>
        <charset val="128"/>
        <scheme val="minor"/>
      </rPr>
      <t>次回はF</t>
    </r>
    <r>
      <rPr>
        <b/>
        <sz val="11"/>
        <color rgb="FFFF0000"/>
        <rFont val="游ゴシック"/>
        <family val="3"/>
        <charset val="128"/>
        <scheme val="minor"/>
      </rPr>
      <t>SA-PS-350-220-150-K-WB2604150164</t>
    </r>
    <rPh sb="34" eb="36">
      <t>ジカイ</t>
    </rPh>
    <phoneticPr fontId="9"/>
  </si>
  <si>
    <r>
      <t>SETB0241　　配電BOX　350×220×150　20241028</t>
    </r>
    <r>
      <rPr>
        <b/>
        <sz val="11"/>
        <color rgb="FFFF0000"/>
        <rFont val="游ゴシック"/>
        <family val="3"/>
        <charset val="128"/>
        <scheme val="minor"/>
      </rPr>
      <t>次回はSETB316で手配する事　M4</t>
    </r>
    <rPh sb="36" eb="38">
      <t>ジカイ</t>
    </rPh>
    <rPh sb="47" eb="49">
      <t>テハイ</t>
    </rPh>
    <rPh sb="51" eb="52">
      <t>コト</t>
    </rPh>
    <phoneticPr fontId="4"/>
  </si>
  <si>
    <t>2日間</t>
    <rPh sb="1" eb="2">
      <t>ヒ</t>
    </rPh>
    <rPh sb="2" eb="3">
      <t>カン</t>
    </rPh>
    <phoneticPr fontId="9"/>
  </si>
  <si>
    <t>PDDU-PT-MS-9-2.5-02S</t>
    <phoneticPr fontId="4"/>
  </si>
  <si>
    <t>1日間</t>
    <rPh sb="1" eb="2">
      <t>ヒ</t>
    </rPh>
    <rPh sb="2" eb="3">
      <t>カン</t>
    </rPh>
    <phoneticPr fontId="9"/>
  </si>
  <si>
    <t>MRB-180</t>
    <phoneticPr fontId="4"/>
  </si>
  <si>
    <t>FSC10-C-3</t>
    <phoneticPr fontId="4"/>
  </si>
  <si>
    <t>ゴム足</t>
    <phoneticPr fontId="9"/>
  </si>
  <si>
    <t>六角穴付きﾎﾞﾙﾄ　M4×8mm　　　　4本</t>
    <rPh sb="21" eb="22">
      <t>ホン</t>
    </rPh>
    <phoneticPr fontId="4"/>
  </si>
  <si>
    <t>ワッシャ　4</t>
    <phoneticPr fontId="9"/>
  </si>
  <si>
    <t>M4ﾅｯﾄ　4</t>
    <phoneticPr fontId="4"/>
  </si>
  <si>
    <t>https://www.monotaro.com/p/1026/1684/?t.mpn=a8110</t>
    <phoneticPr fontId="9"/>
  </si>
  <si>
    <t>EBS-32FB-10A</t>
    <phoneticPr fontId="4"/>
  </si>
  <si>
    <t xml:space="preserve">漏電ブレーカ　ｶﾊﾞｰ  1セット </t>
    <phoneticPr fontId="4"/>
  </si>
  <si>
    <t>ULJP-C-ULJPSS-5</t>
    <phoneticPr fontId="4"/>
  </si>
  <si>
    <t>ACコード(プラグ）　　5m</t>
    <phoneticPr fontId="4"/>
  </si>
  <si>
    <r>
      <t>SS300SB-24-1P-8⇒</t>
    </r>
    <r>
      <rPr>
        <b/>
        <sz val="11"/>
        <color rgb="FF0070C0"/>
        <rFont val="游ゴシック"/>
        <family val="3"/>
        <charset val="128"/>
        <scheme val="minor"/>
      </rPr>
      <t>SS300RSB-24-1P-32</t>
    </r>
    <phoneticPr fontId="4"/>
  </si>
  <si>
    <t>SS300RSB UL規格シールド付小径(２芯）</t>
    <rPh sb="22" eb="23">
      <t>シン</t>
    </rPh>
    <phoneticPr fontId="4"/>
  </si>
  <si>
    <t>電磁弁用</t>
    <rPh sb="0" eb="3">
      <t>デンジベン</t>
    </rPh>
    <rPh sb="3" eb="4">
      <t>ヨウ</t>
    </rPh>
    <phoneticPr fontId="9"/>
  </si>
  <si>
    <r>
      <t>SS300UCRSB-23-3-10⇒</t>
    </r>
    <r>
      <rPr>
        <b/>
        <sz val="11"/>
        <color rgb="FF0070C0"/>
        <rFont val="游ゴシック"/>
        <family val="3"/>
        <charset val="128"/>
        <scheme val="minor"/>
      </rPr>
      <t>ST300RSB-24AWG-3-40</t>
    </r>
    <phoneticPr fontId="4"/>
  </si>
  <si>
    <t>ST300R 【大電×ミスミ】極細高耐久ロボットケーブル（シールド無・有）(３芯）</t>
    <rPh sb="39" eb="40">
      <t>シン</t>
    </rPh>
    <phoneticPr fontId="4"/>
  </si>
  <si>
    <t>シリンダーｾﾝｻｰ用</t>
    <rPh sb="9" eb="10">
      <t>ヨウ</t>
    </rPh>
    <phoneticPr fontId="9"/>
  </si>
  <si>
    <t>止め金具　　　　　　2個</t>
    <rPh sb="0" eb="1">
      <t>ト</t>
    </rPh>
    <rPh sb="2" eb="4">
      <t>カナグ</t>
    </rPh>
    <rPh sb="11" eb="12">
      <t>コ</t>
    </rPh>
    <phoneticPr fontId="4"/>
  </si>
  <si>
    <t>37303-3122-000FL-8P</t>
    <phoneticPr fontId="9"/>
  </si>
  <si>
    <t>e-CON　ソケットコネクタ　ﾒｽ(黄色)</t>
    <rPh sb="18" eb="20">
      <t>キイロ</t>
    </rPh>
    <phoneticPr fontId="9"/>
  </si>
  <si>
    <t>37103-3122-000FL-8P</t>
    <phoneticPr fontId="9"/>
  </si>
  <si>
    <t>e-CON　ソケットコネクタ　ｵｽ(黄色)</t>
    <rPh sb="18" eb="20">
      <t>キイロ</t>
    </rPh>
    <phoneticPr fontId="9"/>
  </si>
  <si>
    <t>37303-3163-000FL-8P</t>
    <phoneticPr fontId="9"/>
  </si>
  <si>
    <t>e-CON　ソケットコネクタ　ﾒｽ(橙色)</t>
    <rPh sb="18" eb="20">
      <t>ダイダイイロ</t>
    </rPh>
    <phoneticPr fontId="9"/>
  </si>
  <si>
    <t>e-CON　ソケットコネクタ　ｵｽ(橙色)</t>
    <rPh sb="18" eb="20">
      <t>ダイダイイロ</t>
    </rPh>
    <phoneticPr fontId="9"/>
  </si>
  <si>
    <t>FAMBS-SUD-T2-A60-B120-L60-F40-H45-N6-V48-S65-W30-MA4  　ﾚｷﾞｭﾚｰﾀ固定用</t>
    <phoneticPr fontId="4"/>
  </si>
  <si>
    <t>Ｌ字ﾌﾞﾗｹｯﾄ</t>
    <rPh sb="0" eb="2">
      <t>リジ</t>
    </rPh>
    <phoneticPr fontId="4"/>
  </si>
  <si>
    <t>MVSHM-3N03050-346-FBZBJ</t>
    <phoneticPr fontId="4"/>
  </si>
  <si>
    <t>SETB0108-Z1　スイッチBOX固定ﾌﾞﾗｹｯﾄ</t>
    <phoneticPr fontId="4"/>
  </si>
  <si>
    <t>スイッチBOX固定ﾌﾞﾗｹｯﾄ　AXA用</t>
    <rPh sb="19" eb="20">
      <t>ヨウ</t>
    </rPh>
    <phoneticPr fontId="4"/>
  </si>
  <si>
    <t>SCB4-8　　　</t>
    <phoneticPr fontId="4"/>
  </si>
  <si>
    <t>六角穴付ボルト－ステンレス　 (M4×8)　　4本使用</t>
    <rPh sb="24" eb="25">
      <t>ホン</t>
    </rPh>
    <rPh sb="25" eb="27">
      <t>シヨウ</t>
    </rPh>
    <phoneticPr fontId="4"/>
  </si>
  <si>
    <t>SCB5-10　　　　</t>
    <phoneticPr fontId="4"/>
  </si>
  <si>
    <t>六角穴付ボルト－ステンレス　 (M5×10)　　2本使用</t>
    <rPh sb="25" eb="26">
      <t>ホン</t>
    </rPh>
    <rPh sb="26" eb="28">
      <t>シヨウ</t>
    </rPh>
    <phoneticPr fontId="4"/>
  </si>
  <si>
    <t>AB24ECC32B</t>
    <phoneticPr fontId="9"/>
  </si>
  <si>
    <t>日本ﾋﾟｽｺ</t>
    <rPh sb="0" eb="2">
      <t>ニホン</t>
    </rPh>
    <phoneticPr fontId="9"/>
  </si>
  <si>
    <t>PLGJ4-6M</t>
    <phoneticPr fontId="9"/>
  </si>
  <si>
    <t>一般配管用 チューブフィッティングミニタイプ 違径ソケットエルボ</t>
    <phoneticPr fontId="9"/>
  </si>
  <si>
    <t>コスモ石油ルブリカンツ株式会社</t>
    <phoneticPr fontId="4"/>
  </si>
  <si>
    <t>吉本(則包)</t>
    <rPh sb="0" eb="2">
      <t>ヨシモト</t>
    </rPh>
    <rPh sb="3" eb="5">
      <t>ノリカネ</t>
    </rPh>
    <phoneticPr fontId="4"/>
  </si>
  <si>
    <t>リキッド</t>
    <phoneticPr fontId="4"/>
  </si>
  <si>
    <t>MNJ-02S</t>
    <phoneticPr fontId="4"/>
  </si>
  <si>
    <t>ﾙｱｰｱﾀﾞﾌﾟﾀ</t>
  </si>
  <si>
    <t>見積No.50-000565</t>
    <rPh sb="0" eb="2">
      <t>ミツモリ</t>
    </rPh>
    <phoneticPr fontId="4"/>
  </si>
  <si>
    <t>発注№70852と同梱の為、なし</t>
    <rPh sb="0" eb="2">
      <t>ハッチュウ</t>
    </rPh>
    <rPh sb="9" eb="11">
      <t>ドウコン</t>
    </rPh>
    <rPh sb="12" eb="13">
      <t>タメ</t>
    </rPh>
    <phoneticPr fontId="4"/>
  </si>
  <si>
    <t>見積No.22-26-00395A</t>
    <rPh sb="0" eb="2">
      <t>ミツ</t>
    </rPh>
    <phoneticPr fontId="4"/>
  </si>
  <si>
    <t>KQ2H07-35AS</t>
    <phoneticPr fontId="4"/>
  </si>
  <si>
    <t>PLGJ1/4-6</t>
    <phoneticPr fontId="4"/>
  </si>
  <si>
    <t>異径ｿｹｯﾄｴﾙﾎﾞ</t>
    <phoneticPr fontId="4"/>
  </si>
  <si>
    <t>C-1443-2</t>
    <phoneticPr fontId="4"/>
  </si>
  <si>
    <t>ﾌｧｽﾅｰ</t>
  </si>
  <si>
    <t>APMTS-N2-T2</t>
    <phoneticPr fontId="4"/>
  </si>
  <si>
    <t>231481(NORIKANE)で発注済み。</t>
    <rPh sb="17" eb="20">
      <t>ハッチュウズ</t>
    </rPh>
    <phoneticPr fontId="4"/>
  </si>
  <si>
    <t>MVTUP-AMW-4GR-7ZDP2</t>
    <phoneticPr fontId="4"/>
  </si>
  <si>
    <t>SETE0264-X21割カラー</t>
    <phoneticPr fontId="4"/>
  </si>
  <si>
    <t>SHCDG5-10</t>
    <phoneticPr fontId="4"/>
  </si>
  <si>
    <t>CHBS4-30</t>
    <phoneticPr fontId="4"/>
  </si>
  <si>
    <t>MVBLK-AMW-4DK-MLMGR</t>
    <phoneticPr fontId="4"/>
  </si>
  <si>
    <t>SETE0264-X22ホルダ</t>
    <phoneticPr fontId="4"/>
  </si>
  <si>
    <t>MVBLK-AMW-4GR-WH2X8</t>
    <phoneticPr fontId="4"/>
  </si>
  <si>
    <t>SETE0264-X23クランプ</t>
    <phoneticPr fontId="4"/>
  </si>
  <si>
    <t>AJPNGB8-P13-B8-G12-RAC</t>
    <phoneticPr fontId="4"/>
  </si>
  <si>
    <t>SSTRB12-80</t>
    <phoneticPr fontId="4"/>
  </si>
  <si>
    <t>SLBNR12</t>
    <phoneticPr fontId="4"/>
  </si>
  <si>
    <t>ﾅｯﾄ</t>
  </si>
  <si>
    <t>HHPSNH6-135</t>
    <phoneticPr fontId="4"/>
  </si>
  <si>
    <t>蝶番</t>
  </si>
  <si>
    <t>CSHCS-SUS-M6-12</t>
    <phoneticPr fontId="4"/>
  </si>
  <si>
    <t>皿ﾈｼﾞ</t>
  </si>
  <si>
    <t>E-GCBSTSR4-8</t>
    <phoneticPr fontId="4"/>
  </si>
  <si>
    <t>極低頭ﾎﾞﾙﾄ</t>
    <rPh sb="0" eb="3">
      <t>ゴクテイトウ</t>
    </rPh>
    <phoneticPr fontId="4"/>
  </si>
  <si>
    <t>MVBLK-AMW-4DK-57WHC</t>
    <phoneticPr fontId="4"/>
  </si>
  <si>
    <t>SETE0264-X24ベース板</t>
    <phoneticPr fontId="4"/>
  </si>
  <si>
    <t>MVBLK-AMW-4DK-4773C</t>
    <phoneticPr fontId="4"/>
  </si>
  <si>
    <t>SETE0264-X25カートリッジベース</t>
    <phoneticPr fontId="4"/>
  </si>
  <si>
    <t>MVBLK-ACW-4DK-U2L1Z</t>
    <phoneticPr fontId="4"/>
  </si>
  <si>
    <t>SETE0264-X26ピストン押さえ板</t>
    <phoneticPr fontId="4"/>
  </si>
  <si>
    <t>MVBLK-AMW-4GR-3EA4P</t>
    <phoneticPr fontId="4"/>
  </si>
  <si>
    <t>SETE0264-X27サイドプレート</t>
    <phoneticPr fontId="4"/>
  </si>
  <si>
    <t>MVBLK-AMW-4GR-B5JTE</t>
    <phoneticPr fontId="4"/>
  </si>
  <si>
    <t>SETE0264-X28シリンジガイド</t>
    <phoneticPr fontId="4"/>
  </si>
  <si>
    <t>MVBLK-AMW-4DK-J9YDN</t>
    <phoneticPr fontId="4"/>
  </si>
  <si>
    <t>SETE0264-X29ヒンジベース</t>
    <phoneticPr fontId="4"/>
  </si>
  <si>
    <t>MVBLK-AMW-4DK-G6L39</t>
    <phoneticPr fontId="4"/>
  </si>
  <si>
    <t>SETE0264-X30ファスナーベース</t>
    <phoneticPr fontId="4"/>
  </si>
  <si>
    <t>MVSHM-3N02040-4DK-3YYFH</t>
    <phoneticPr fontId="4"/>
  </si>
  <si>
    <t>SETE0264-X31座金</t>
    <phoneticPr fontId="4"/>
  </si>
  <si>
    <t>HFS6-3090-170-LTP-SC</t>
    <phoneticPr fontId="4"/>
  </si>
  <si>
    <t>HFS6-3030-360-SC</t>
    <phoneticPr fontId="4"/>
  </si>
  <si>
    <t>HFS6-3030-300</t>
    <phoneticPr fontId="4"/>
  </si>
  <si>
    <t>AYHK25-15</t>
    <phoneticPr fontId="4"/>
  </si>
  <si>
    <t>BMRACAPT5-R1-G1-K1-P30</t>
    <phoneticPr fontId="4"/>
  </si>
  <si>
    <t>ｴｱﾏﾆﾎｰﾙﾄﾞ</t>
  </si>
  <si>
    <t>ASFCS-A47-B18-T0.2-D6.5-E8.5-C8-P30</t>
    <phoneticPr fontId="4"/>
  </si>
  <si>
    <t>ｼﾑ(t0.2)</t>
    <phoneticPr fontId="4"/>
  </si>
  <si>
    <t>日産化学株式会社(バイオテック株式会社)</t>
    <rPh sb="0" eb="8">
      <t>ニッサンカガクカブシキガイシャ</t>
    </rPh>
    <rPh sb="15" eb="19">
      <t>カブシキガイシャ</t>
    </rPh>
    <phoneticPr fontId="4"/>
  </si>
  <si>
    <t>吉鶴(則包)</t>
    <rPh sb="0" eb="2">
      <t>ヨシヅル</t>
    </rPh>
    <rPh sb="3" eb="5">
      <t>ノリカネ</t>
    </rPh>
    <phoneticPr fontId="4"/>
  </si>
  <si>
    <t>つねみ</t>
    <phoneticPr fontId="4"/>
  </si>
  <si>
    <t>NA-02(NA-14-S)</t>
    <phoneticPr fontId="4"/>
  </si>
  <si>
    <t>ﾆｰﾄﾞﾙｱﾀﾞﾌﾟﾀ</t>
  </si>
  <si>
    <t>見積No.250604045</t>
    <rPh sb="0" eb="2">
      <t>ミツ</t>
    </rPh>
    <phoneticPr fontId="4"/>
  </si>
  <si>
    <t>アソー</t>
    <phoneticPr fontId="4"/>
  </si>
  <si>
    <t>HN-7208</t>
    <phoneticPr fontId="4"/>
  </si>
  <si>
    <t>ﾎｰｽﾆｯﾌﾟﾙ</t>
  </si>
  <si>
    <t>2131604(NORIKANE)で発注済み。</t>
    <rPh sb="18" eb="21">
      <t>ハッチュウズ</t>
    </rPh>
    <phoneticPr fontId="4"/>
  </si>
  <si>
    <t>HN-7209</t>
    <phoneticPr fontId="4"/>
  </si>
  <si>
    <t>SCB-M4X20-R</t>
    <phoneticPr fontId="4"/>
  </si>
  <si>
    <t>ｸﾗﾝﾋﾟﾝｸﾞﾎﾞﾙﾄ</t>
  </si>
  <si>
    <t>MVTUP-SUN-4G3-X78G1</t>
    <phoneticPr fontId="4"/>
  </si>
  <si>
    <t>SETE0293-Y01連結パイプ</t>
    <phoneticPr fontId="4"/>
  </si>
  <si>
    <t>MVBLK-ACW-4GW-DUWAG</t>
    <phoneticPr fontId="4"/>
  </si>
  <si>
    <t>SETE0293-Y02ブロック</t>
    <phoneticPr fontId="4"/>
  </si>
  <si>
    <t>MVSHM-3N0204A-4GW-8ZGLB</t>
    <phoneticPr fontId="4"/>
  </si>
  <si>
    <t>SETE0293-Y03ブラケット</t>
    <phoneticPr fontId="4"/>
  </si>
  <si>
    <t>NA-14-S</t>
    <phoneticPr fontId="4"/>
  </si>
  <si>
    <t>【231604】日産化学(バイオテック)の購入品を使用</t>
    <rPh sb="21" eb="24">
      <t>コウニュウヒン</t>
    </rPh>
    <rPh sb="25" eb="27">
      <t>シヨウ</t>
    </rPh>
    <phoneticPr fontId="4"/>
  </si>
  <si>
    <t>後入れﾅｯﾄ</t>
  </si>
  <si>
    <t>MVBLK-ACW-4H6-C3CS5</t>
    <phoneticPr fontId="4"/>
  </si>
  <si>
    <t>SETE0293-Y11ブロック</t>
    <phoneticPr fontId="4"/>
  </si>
  <si>
    <t>プラバンス（原ネームプレート）</t>
    <rPh sb="6" eb="7">
      <t>ハラ</t>
    </rPh>
    <phoneticPr fontId="4"/>
  </si>
  <si>
    <t>磯部</t>
    <rPh sb="0" eb="2">
      <t>イソベ</t>
    </rPh>
    <phoneticPr fontId="4"/>
  </si>
  <si>
    <t>CC030VZR2-M</t>
    <phoneticPr fontId="4"/>
  </si>
  <si>
    <t>ﾓｰﾀｰｹｰﾌﾞﾙ</t>
    <phoneticPr fontId="4"/>
  </si>
  <si>
    <t>ｴﾝｺｰﾀﾞｹｰﾌﾞﾙ</t>
    <phoneticPr fontId="4"/>
  </si>
  <si>
    <t>MVSHM-3N01552-4HB-ETCT7</t>
  </si>
  <si>
    <t>■SETA0313-Z01-A(ｹｰﾌﾞﾙﾍﾞｱﾍﾞｰｽ)</t>
  </si>
  <si>
    <t>232209-HNP(SATOH)</t>
  </si>
  <si>
    <t>MRB-100</t>
  </si>
  <si>
    <t>MS4-15</t>
  </si>
  <si>
    <t>WSSS20-5-1</t>
  </si>
  <si>
    <t>MVBLK-AMW-4HB-H4RRY</t>
  </si>
  <si>
    <t>■SETA0313-Y01-A（ﾂｰﾙﾌﾟﾚｰﾄ)</t>
  </si>
  <si>
    <t>MVBLK-AMW-4HL-MRUL2</t>
  </si>
  <si>
    <t>■SETA0313-Y02-A（ｼｬﾌﾄﾎﾙﾀﾞ)</t>
  </si>
  <si>
    <t>MVBLK-AMW-4HB-NR4W3</t>
  </si>
  <si>
    <t>■SETA0313-Y03-A（ｼｬﾌﾄﾎﾙﾀﾞ)</t>
  </si>
  <si>
    <t>MVBLK-AMW-4HL-Y36KB</t>
  </si>
  <si>
    <t>■SETA0313-Y04-A（ﾊﾞﾙﾌﾞﾎﾙﾀﾞ)</t>
    <phoneticPr fontId="4"/>
  </si>
  <si>
    <t>MVBLK-AMW-4HB-1KCDB</t>
  </si>
  <si>
    <t>■SETA0313-Y05-A（ﾎﾙﾀﾞ)</t>
  </si>
  <si>
    <t>改修基本料（回）</t>
  </si>
  <si>
    <t>改修技術料（H）</t>
  </si>
  <si>
    <t>交換部品</t>
  </si>
  <si>
    <t>柱（加工）L=481 170009515</t>
  </si>
  <si>
    <t>柱両持（加工2）L2=586 172009407</t>
  </si>
  <si>
    <t>プリント板MCDN3（組）170510053</t>
  </si>
  <si>
    <t>金属ザーボード</t>
  </si>
  <si>
    <t>MCD板～MTコード2 UR3300↑170585107</t>
  </si>
  <si>
    <t>精密機器用ねじM2.5×6 000041601</t>
  </si>
  <si>
    <t>ダストキャップ PCS-E50CP 170405009</t>
  </si>
  <si>
    <t>モータ（総組）Y軸 171602207</t>
  </si>
  <si>
    <t>センサーコード（組）L=1500 171507108</t>
  </si>
  <si>
    <t>ドライバー～ロボット中継コード（組）171508109</t>
  </si>
  <si>
    <t>センサー～エンコーダ中継コード（組）171509100</t>
  </si>
  <si>
    <t>LMガイドX軸 L1=470</t>
    <rPh sb="6" eb="7">
      <t>ジク</t>
    </rPh>
    <phoneticPr fontId="4"/>
  </si>
  <si>
    <t>5/11 追記</t>
    <rPh sb="5" eb="7">
      <t>ツイキ</t>
    </rPh>
    <phoneticPr fontId="4"/>
  </si>
  <si>
    <t>Xベルト</t>
    <phoneticPr fontId="4"/>
  </si>
  <si>
    <t>新光電子</t>
    <rPh sb="0" eb="4">
      <t>シンコウデンシ</t>
    </rPh>
    <phoneticPr fontId="4"/>
  </si>
  <si>
    <t>平河ﾋｭｰﾃｯｸ株式会社</t>
    <rPh sb="0" eb="2">
      <t>ヒラカワ</t>
    </rPh>
    <rPh sb="8" eb="12">
      <t>カブシキガイシャ</t>
    </rPh>
    <phoneticPr fontId="4"/>
  </si>
  <si>
    <t>MVSHM-6N00100-4HN-AJ76J</t>
    <phoneticPr fontId="4"/>
  </si>
  <si>
    <t>SETE0301-X01ワークガイド(t0.1)</t>
    <phoneticPr fontId="4"/>
  </si>
  <si>
    <t>232336(NORIKANE)で発注済み。</t>
    <rPh sb="17" eb="20">
      <t>ハッチュウズ</t>
    </rPh>
    <phoneticPr fontId="4"/>
  </si>
  <si>
    <t>岩崎産業（ホシデン）</t>
    <rPh sb="0" eb="4">
      <t>イワサキサンギョウ</t>
    </rPh>
    <phoneticPr fontId="4"/>
  </si>
  <si>
    <t>江田</t>
    <rPh sb="0" eb="2">
      <t>エダ</t>
    </rPh>
    <phoneticPr fontId="4"/>
  </si>
  <si>
    <t>232411-ISS(SATOH)</t>
  </si>
  <si>
    <t>NKOSC5-16-16</t>
  </si>
  <si>
    <t>ｼｮｳｹｲﾛｰﾚｯﾄﾉﾌﾞ NKOSC</t>
  </si>
  <si>
    <t>232412-ISS(SATOH)</t>
  </si>
  <si>
    <t>SLSBWRK8-30</t>
  </si>
  <si>
    <t>232413-ISS(SATOH)</t>
  </si>
  <si>
    <t>SKTGLK8-2</t>
  </si>
  <si>
    <t>232414-ISS(SATOH)</t>
  </si>
  <si>
    <t>SKTGK8-1</t>
  </si>
  <si>
    <t>ｽﾃﾝﾚｽｶﾝﾂｷﾞﾃ (SKTGK)</t>
  </si>
  <si>
    <t>232415-ISS(SATOH)</t>
  </si>
  <si>
    <t>MVBLK-AMW-3BF-HXG3J</t>
  </si>
  <si>
    <t>■SETA0140-Y01(ﾂｰﾙﾌﾟﾚｰﾄ)</t>
  </si>
  <si>
    <t>232416-ISS(SATOH)</t>
  </si>
  <si>
    <t>■SETA0140-Y02-2(ｶｰﾄﾘｯｼﾞﾎﾙﾀﾞ)</t>
    <phoneticPr fontId="4"/>
  </si>
  <si>
    <t>■SETA0140-Y02(ｶｰﾄﾘｯｼﾞﾎﾙﾀﾞ)</t>
  </si>
  <si>
    <t>見積り取得後に発注願います</t>
    <rPh sb="0" eb="2">
      <t>ミツモ</t>
    </rPh>
    <rPh sb="3" eb="6">
      <t>シュトクゴ</t>
    </rPh>
    <rPh sb="7" eb="9">
      <t>ハッチュウ</t>
    </rPh>
    <rPh sb="9" eb="10">
      <t>ネガ</t>
    </rPh>
    <phoneticPr fontId="4"/>
  </si>
  <si>
    <t>MVBLK-AMW-3BB-7394L</t>
  </si>
  <si>
    <t>■SETA0140-Y03(ｶｰﾄﾘｯｼﾞﾌﾟﾚｰﾄ)</t>
  </si>
  <si>
    <t>MVBLK-AMW-3BB-2FZFW</t>
  </si>
  <si>
    <t>■SETA0140-Y04(SV35DAﾎﾙﾀﾞ)</t>
  </si>
  <si>
    <t>該当項目なし</t>
    <rPh sb="0" eb="4">
      <t>ガイトウコウモク</t>
    </rPh>
    <phoneticPr fontId="4"/>
  </si>
  <si>
    <t>150983-X01-01</t>
    <phoneticPr fontId="4"/>
  </si>
  <si>
    <t>見積り取得後、発注願います</t>
    <rPh sb="0" eb="2">
      <t>ミツモ</t>
    </rPh>
    <rPh sb="3" eb="6">
      <t>シュトクゴ</t>
    </rPh>
    <rPh sb="7" eb="10">
      <t>ハッチュウネガ</t>
    </rPh>
    <phoneticPr fontId="4"/>
  </si>
  <si>
    <t>AFPNA5-P7.90-L0-B3.0-E4.0-NNC-PG</t>
  </si>
  <si>
    <t>ｲﾁｷﾞﾒﾋﾟﾝ AFPNA</t>
  </si>
  <si>
    <t>AFPNA5-P7.90-L7-B3.0-E4.0-PG</t>
  </si>
  <si>
    <t>接着接合展2026大阪（展示会）</t>
    <rPh sb="0" eb="2">
      <t>セッチャク</t>
    </rPh>
    <rPh sb="2" eb="5">
      <t>セツゴウテン</t>
    </rPh>
    <rPh sb="9" eb="11">
      <t>オオサカ</t>
    </rPh>
    <rPh sb="12" eb="15">
      <t>テンジカイ</t>
    </rPh>
    <phoneticPr fontId="4"/>
  </si>
  <si>
    <t>項目</t>
    <rPh sb="0" eb="2">
      <t>コウモク</t>
    </rPh>
    <phoneticPr fontId="4"/>
  </si>
  <si>
    <t>型　式</t>
    <rPh sb="0" eb="1">
      <t>カタ</t>
    </rPh>
    <rPh sb="2" eb="3">
      <t>シキ</t>
    </rPh>
    <phoneticPr fontId="4"/>
  </si>
  <si>
    <t>品名／詳細</t>
    <rPh sb="0" eb="2">
      <t>ヒンメイ</t>
    </rPh>
    <rPh sb="3" eb="5">
      <t>ショウサイ</t>
    </rPh>
    <phoneticPr fontId="4"/>
  </si>
  <si>
    <t>注文書発行願います</t>
    <rPh sb="0" eb="3">
      <t>チュウモンショ</t>
    </rPh>
    <rPh sb="3" eb="5">
      <t>ハッコウ</t>
    </rPh>
    <rPh sb="5" eb="6">
      <t>ネガ</t>
    </rPh>
    <phoneticPr fontId="4"/>
  </si>
  <si>
    <t>SSTT0438</t>
    <phoneticPr fontId="4"/>
  </si>
  <si>
    <t>AXGﾂｰﾙ取付板</t>
  </si>
  <si>
    <t>4/6</t>
    <phoneticPr fontId="4"/>
  </si>
  <si>
    <t>SSTT0419</t>
    <phoneticPr fontId="4"/>
  </si>
  <si>
    <t>ecoPEN600(700)ホルダー</t>
    <phoneticPr fontId="4"/>
  </si>
  <si>
    <t>SSTT0451</t>
    <phoneticPr fontId="4"/>
  </si>
  <si>
    <t>SSTT0463</t>
    <phoneticPr fontId="4"/>
  </si>
  <si>
    <t>26OBツール取付板</t>
  </si>
  <si>
    <t>SSTT0464</t>
    <phoneticPr fontId="4"/>
  </si>
  <si>
    <t>3Pワーク治具</t>
    <phoneticPr fontId="4"/>
  </si>
  <si>
    <t>SSTT0465</t>
    <phoneticPr fontId="4"/>
  </si>
  <si>
    <t>26OEツール取付板</t>
    <phoneticPr fontId="4"/>
  </si>
  <si>
    <t xml:space="preserve">SSTT0466 </t>
    <phoneticPr fontId="4"/>
  </si>
  <si>
    <t>26OFツール取付板</t>
  </si>
  <si>
    <t>SSTT0467</t>
  </si>
  <si>
    <t>黒色ワークベース</t>
    <rPh sb="0" eb="2">
      <t>クロイロ</t>
    </rPh>
    <phoneticPr fontId="4"/>
  </si>
  <si>
    <t>SSTT0468</t>
    <phoneticPr fontId="4"/>
  </si>
  <si>
    <t>□180㎜黒色ワークベース</t>
    <rPh sb="5" eb="7">
      <t>クロイロ</t>
    </rPh>
    <phoneticPr fontId="4"/>
  </si>
  <si>
    <t>FGLKF4F5-140-50</t>
    <phoneticPr fontId="4"/>
  </si>
  <si>
    <t>透明ｶﾞﾗｽ</t>
    <rPh sb="0" eb="2">
      <t>トウメイ</t>
    </rPh>
    <phoneticPr fontId="4"/>
  </si>
  <si>
    <t>FGLKF4F5-268-268</t>
    <phoneticPr fontId="4"/>
  </si>
  <si>
    <t>FGLKF4F5-148-148</t>
    <phoneticPr fontId="4"/>
  </si>
  <si>
    <t>FWZJJ-D12-V8-P5-H4.5-T8</t>
    <phoneticPr fontId="4"/>
  </si>
  <si>
    <t>樹脂カラー</t>
    <rPh sb="0" eb="2">
      <t>ジュシ</t>
    </rPh>
    <phoneticPr fontId="4"/>
  </si>
  <si>
    <t>4/28手配済み</t>
    <rPh sb="4" eb="7">
      <t>テハイズ</t>
    </rPh>
    <phoneticPr fontId="4"/>
  </si>
  <si>
    <t>SETDSUB-B-U-PP-9</t>
    <phoneticPr fontId="4"/>
  </si>
  <si>
    <t>D-sub9pinコンプリートセット</t>
    <phoneticPr fontId="4"/>
  </si>
  <si>
    <t>4/28</t>
    <phoneticPr fontId="4"/>
  </si>
  <si>
    <t>SETDSUB-B-M-PP-37</t>
    <phoneticPr fontId="4"/>
  </si>
  <si>
    <t>D-sub37pinコンプリートセット</t>
    <phoneticPr fontId="4"/>
  </si>
  <si>
    <t>5/7手配済み</t>
    <rPh sb="3" eb="6">
      <t>テハイズ</t>
    </rPh>
    <phoneticPr fontId="4"/>
  </si>
  <si>
    <t>PUT6-20-B</t>
    <phoneticPr fontId="4"/>
  </si>
  <si>
    <t>φ6ウレタンホース</t>
    <phoneticPr fontId="4"/>
  </si>
  <si>
    <t>5/7</t>
    <phoneticPr fontId="4"/>
  </si>
  <si>
    <t>EPU6</t>
    <phoneticPr fontId="4"/>
  </si>
  <si>
    <t>継手</t>
    <rPh sb="0" eb="2">
      <t>ツギテ</t>
    </rPh>
    <phoneticPr fontId="4"/>
  </si>
  <si>
    <t>EPU4</t>
  </si>
  <si>
    <t>第一実業/サイナンス（リクシル）</t>
    <rPh sb="0" eb="4">
      <t>ダイイチジツギョウ</t>
    </rPh>
    <phoneticPr fontId="4"/>
  </si>
  <si>
    <t>JR3604N-AJ</t>
    <phoneticPr fontId="4"/>
  </si>
  <si>
    <t>卓上型4軸塗布ﾛﾎﾞｯﾄ</t>
  </si>
  <si>
    <t>発注願います(前回見積で可能との蛇の目に確認済）</t>
    <rPh sb="0" eb="3">
      <t>ハッチュウネガ</t>
    </rPh>
    <rPh sb="7" eb="9">
      <t>ゼンカイ</t>
    </rPh>
    <rPh sb="9" eb="11">
      <t>ミツモリ</t>
    </rPh>
    <rPh sb="12" eb="14">
      <t>カノウ</t>
    </rPh>
    <rPh sb="16" eb="17">
      <t>ジャ</t>
    </rPh>
    <rPh sb="18" eb="19">
      <t>メ</t>
    </rPh>
    <rPh sb="20" eb="22">
      <t>カクニン</t>
    </rPh>
    <rPh sb="22" eb="23">
      <t>スミ</t>
    </rPh>
    <phoneticPr fontId="4"/>
  </si>
  <si>
    <t>ﾃｨｰﾁﾝｸﾞﾍﾟﾝﾀﾞﾝﾄ(非常停止有）</t>
    <rPh sb="15" eb="19">
      <t>ヒジョウテイシ</t>
    </rPh>
    <rPh sb="19" eb="20">
      <t>アリ</t>
    </rPh>
    <phoneticPr fontId="4"/>
  </si>
  <si>
    <t>Ethenet/IP増設</t>
    <phoneticPr fontId="4"/>
  </si>
  <si>
    <t>I/O-MT増設(ﾁﾙﾄ用)</t>
    <phoneticPr fontId="4"/>
  </si>
  <si>
    <t>I/O-S増設</t>
    <phoneticPr fontId="4"/>
  </si>
  <si>
    <t>柱嵩上げ(特殊)</t>
    <phoneticPr fontId="4"/>
  </si>
  <si>
    <t>ﾆｰﾄﾞﾙｱｼﾞｬｽﾀｰ(4軸,NPN)</t>
    <phoneticPr fontId="4"/>
  </si>
  <si>
    <t>8
防爆対策</t>
    <rPh sb="3" eb="7">
      <t>ボウバクタイサク</t>
    </rPh>
    <phoneticPr fontId="4"/>
  </si>
  <si>
    <t>MVSHM-3N01000-4FM-E39B6-L</t>
  </si>
  <si>
    <t>■SETA0302-Z01-A(ﾌﾛﾝﾄﾊﾟﾈﾙ)</t>
  </si>
  <si>
    <t>WEB発注済み</t>
    <rPh sb="3" eb="6">
      <t>ハッチュウスミ</t>
    </rPh>
    <phoneticPr fontId="4"/>
  </si>
  <si>
    <t>MVSHM-3N01000-4FM-WR8LK-L</t>
  </si>
  <si>
    <t>■SETA0302-Z02-A(ﾄｯﾌﾟﾊﾟﾈﾙ)</t>
  </si>
  <si>
    <t>MVSHM-3N01000-4FM-M3SRW-L</t>
  </si>
  <si>
    <t>■SETA0302-Z03-A(ﾄｯﾌﾟﾊﾟﾈﾙ)</t>
  </si>
  <si>
    <t>MVSHM-3N01000-4FM-TAA5U-L</t>
  </si>
  <si>
    <t>■SETA0302-Z04-A(ﾄｯﾌﾟﾊﾟﾈﾙ)</t>
  </si>
  <si>
    <t>MVSHM-3N01000-4FM-9R9FM-L</t>
  </si>
  <si>
    <t>■SETA0302-Z05-A(ﾄｯﾌﾟﾊﾟﾈﾙ)</t>
  </si>
  <si>
    <t>MVSHM-3N01000-4FM-YXBM9-L</t>
  </si>
  <si>
    <t>■SETA0302-Z06-A(ｻｲﾄﾞﾊﾟﾈﾙ)</t>
  </si>
  <si>
    <t>MVSHM-3N01000-4FM-L9EDK</t>
    <phoneticPr fontId="4"/>
  </si>
  <si>
    <t>■SETA0302-Z07-A(ﾊﾞｯｸﾊﾟﾈﾙ)</t>
  </si>
  <si>
    <t>BMSEA2-20</t>
  </si>
  <si>
    <t>ﾃﾝﾈﾝｺﾞﾑｼｰﾄｼｰﾙﾂｷ(BMSEA)</t>
  </si>
  <si>
    <t>BTRSS5-5</t>
  </si>
  <si>
    <t>FNCLSS-V10-D30-L20</t>
  </si>
  <si>
    <t>ﾌﾘｰｶﾗｰ FNCLSS</t>
  </si>
  <si>
    <t>HBLFSN5-SET</t>
  </si>
  <si>
    <t>HFS5-2020-103</t>
  </si>
  <si>
    <t>HFS5-2020-120.5</t>
  </si>
  <si>
    <t>HFS5-2020-180</t>
  </si>
  <si>
    <t>HFS5-2020-250</t>
  </si>
  <si>
    <t>HFS5-2020-439</t>
  </si>
  <si>
    <t>HFS5-2020-591</t>
  </si>
  <si>
    <t>HFS5-2020-60</t>
  </si>
  <si>
    <t>HFS5-2020-716</t>
  </si>
  <si>
    <t>HFS5-2040-83</t>
  </si>
  <si>
    <t>HNTT5-3</t>
  </si>
  <si>
    <t>SHNTAP5-5</t>
  </si>
  <si>
    <t>9
ﾁﾙﾄ</t>
    <phoneticPr fontId="4"/>
  </si>
  <si>
    <t>ｽﾃｯﾋﾟﾝｸﾞ AZ</t>
  </si>
  <si>
    <t>発注願います(前回金額）</t>
    <rPh sb="0" eb="3">
      <t>ハッチュウネガ</t>
    </rPh>
    <rPh sb="7" eb="9">
      <t>ゼンカイ</t>
    </rPh>
    <rPh sb="9" eb="11">
      <t>キンガク</t>
    </rPh>
    <phoneticPr fontId="4"/>
  </si>
  <si>
    <t>ｵﾘｴﾝﾀﾙﾓｰﾀｰ</t>
  </si>
  <si>
    <t>ｽﾃｯﾋﾟﾝｸﾞ ｹｰﾌﾞﾙ</t>
  </si>
  <si>
    <t>10
I/Oｹｰﾌﾞﾙ</t>
    <phoneticPr fontId="4"/>
  </si>
  <si>
    <t>MVSHM-3N01552-421-77BZX-L</t>
  </si>
  <si>
    <t>■JR3400-C01-A(ｹｰﾌﾞﾙﾍﾞｱﾍﾞｰｽ)</t>
    <phoneticPr fontId="4"/>
  </si>
  <si>
    <t>MVSHM-3N02052-421-5A4GT-L</t>
  </si>
  <si>
    <t>■JR3400-C02-A(ｹｰﾌﾞﾙﾍﾞｱﾌﾟﾚｰﾄ)</t>
    <phoneticPr fontId="4"/>
  </si>
  <si>
    <t>MWS-DS25B-HT25</t>
  </si>
  <si>
    <t>NEDJL-PS-SB-25-1.5</t>
  </si>
  <si>
    <t>DSDJ-PY-SB-25-5</t>
  </si>
  <si>
    <t>DSUBﾊｰﾈｽ(EMI)</t>
  </si>
  <si>
    <t>MRB-600</t>
  </si>
  <si>
    <t>SE08F-30-048-37</t>
  </si>
  <si>
    <t>SE08F-30-048-10</t>
    <phoneticPr fontId="4"/>
  </si>
  <si>
    <t>MRB-310</t>
    <phoneticPr fontId="4"/>
  </si>
  <si>
    <t>MWS-COM-TB15</t>
    <phoneticPr fontId="4"/>
  </si>
  <si>
    <t>11
ﾂｰﾙｼﾞｸﾞ</t>
    <phoneticPr fontId="4"/>
  </si>
  <si>
    <t>MVBLK-AMW-421-FU7WM-L</t>
  </si>
  <si>
    <t>■SETA0226-Y01-A（ﾂｰﾙﾌﾟﾚｰﾄ)</t>
    <phoneticPr fontId="4"/>
  </si>
  <si>
    <t>MVBLK-AMW-421-L8RMA-L</t>
  </si>
  <si>
    <t>■SETA0226-Y02-A（ｼｬﾌﾄﾎﾙﾀﾞ)</t>
    <phoneticPr fontId="4"/>
  </si>
  <si>
    <t>MVBLK-AMW-421-B6W3F-L</t>
  </si>
  <si>
    <t>MVBLK-AMW-421-JNS51-L</t>
  </si>
  <si>
    <t>■SETA0226-Y03-A（ﾊﾞﾙﾌﾞﾎﾙﾀﾞ)</t>
    <phoneticPr fontId="4"/>
  </si>
  <si>
    <t>MVBLK-AMW-421-L1RJ7-L</t>
  </si>
  <si>
    <t>■SETA0226-Y04-A（ﾎﾙﾀﾞ)</t>
    <phoneticPr fontId="4"/>
  </si>
  <si>
    <t>MVBLK-AMW-421-RDZWF-L</t>
  </si>
  <si>
    <t>■SETA0226-Y05-A（ﾎﾙﾀﾞﾍﾞｰｽ)</t>
    <phoneticPr fontId="4"/>
  </si>
  <si>
    <t>MVBLK-AMW-421-PLXE4-L</t>
  </si>
  <si>
    <t>■SETA0226-Y06-A（ﾎｰｽｶﾞｲﾄﾞ)</t>
    <phoneticPr fontId="4"/>
  </si>
  <si>
    <t>MVBLK-AMW-44N-NKKCN</t>
  </si>
  <si>
    <t>■SETA0226-Y07-B（ｼﾘﾝｼﾞｶﾞｲﾄﾞ)</t>
  </si>
  <si>
    <t>MVBLK-AMW-421-EARPZ-L</t>
  </si>
  <si>
    <t>■SETA0226-Y08-A(ﾊﾞﾙﾌﾞﾍﾞｰｽ)</t>
    <phoneticPr fontId="4"/>
  </si>
  <si>
    <t>MVBLK-AMW-421-5XAHN-L</t>
  </si>
  <si>
    <t>■SETA0226-Y09-A(ﾊﾞﾙﾌﾞﾎﾙﾀﾞ)</t>
    <phoneticPr fontId="4"/>
  </si>
  <si>
    <t>MVBLK-AMW-421-E9DX6-L</t>
  </si>
  <si>
    <t>■SETA0226-Y10-A(ﾊﾞﾙﾌﾞｸﾗﾝﾌﾟ)</t>
    <phoneticPr fontId="4"/>
  </si>
  <si>
    <t>MVBLK-AMW-421-W3XLW-L</t>
  </si>
  <si>
    <t>■SETA0226-Y11-A(ﾊﾞﾙﾌﾞｳｹ)</t>
    <phoneticPr fontId="4"/>
  </si>
  <si>
    <t>MVSHM-3N04000-421-DCH61-L</t>
  </si>
  <si>
    <t>■SETA0226-Y12-A(ﾘﾝｸ)</t>
    <phoneticPr fontId="4"/>
  </si>
  <si>
    <t>APMTF-G2-T1</t>
  </si>
  <si>
    <t>ﾈｼﾞﾍﾝｶﾝﾂｷﾞﾃ(APMTF)</t>
  </si>
  <si>
    <t>CHNS6</t>
  </si>
  <si>
    <t>CRKW4-8</t>
  </si>
  <si>
    <t>HGBSR6-12-60-6</t>
  </si>
  <si>
    <t>ﾋﾝｼﾞﾎﾞﾙﾄ(HGBSR)</t>
  </si>
  <si>
    <t>NSL0640-01</t>
  </si>
  <si>
    <t>ｼﾒﾂｹﾂｷﾞﾃ  NSL</t>
  </si>
  <si>
    <t>PT-1F-1M-N</t>
  </si>
  <si>
    <t>CHIYODA PTｴﾙﾎﾞﾌﾞｯｼｭｼﾘｰｽﾞPTﾁｰｽﾞ</t>
  </si>
  <si>
    <t>SGSW16</t>
  </si>
  <si>
    <t>ｼｰﾙﾜｯｼｬ SGSW</t>
  </si>
  <si>
    <t>SHCDG4-15</t>
  </si>
  <si>
    <t>ﾋﾝｼﾞﾋﾟﾝﾂﾊﾞﾂｷﾄﾒﾜﾄﾒｺﾃｲﾖｳ SHCDG</t>
  </si>
  <si>
    <t>SHCDG6-15</t>
  </si>
  <si>
    <t>WSSS14-8-1.5</t>
  </si>
  <si>
    <t>WSSS10-4-2</t>
  </si>
  <si>
    <t>SCB4-8</t>
  </si>
  <si>
    <t>12
ﾊﾟｰｼﾞｶｯﾌﾟ</t>
    <phoneticPr fontId="4"/>
  </si>
  <si>
    <t>MVSHM-3N02052-421-S8H4F-L</t>
  </si>
  <si>
    <t>■SETA0226-P01-A(ﾊﾟｰｼﾞﾍﾞｰｽ)</t>
    <phoneticPr fontId="4"/>
  </si>
  <si>
    <t>MVSHM-3N02002-421-7RZM9-L</t>
  </si>
  <si>
    <t>■SETA0226-P02-A(ﾊﾟｰｼﾞﾌﾟﾚｰﾄ)</t>
    <phoneticPr fontId="4"/>
  </si>
  <si>
    <t>MVSHM-3N01552-43X-EG7ST</t>
  </si>
  <si>
    <t>■SETA0226-P03-B(ﾊﾟｰｼﾞﾌﾟﾚｰﾄ)</t>
  </si>
  <si>
    <t>MVSHM-3N02052-421-NZ9JN-L</t>
  </si>
  <si>
    <t>■SETA0226-P04-A(ﾚｷﾞｭｰﾚｰﾀｰﾌﾟﾚｰﾄ)</t>
    <phoneticPr fontId="4"/>
  </si>
  <si>
    <t>MVSHM-3N02052-43X-YDFTS</t>
  </si>
  <si>
    <t>■SETA0226-P05-A(ｱﾝﾌﾟﾌﾟﾚｰﾄ)</t>
  </si>
  <si>
    <t>ｾﾝｻﾍｯﾄﾞ</t>
    <phoneticPr fontId="4"/>
  </si>
  <si>
    <t>ｱﾝﾌﾟ</t>
    <phoneticPr fontId="4"/>
  </si>
  <si>
    <t>HOSAJ2-B-30-1-A1</t>
  </si>
  <si>
    <t>ｱｼﾞｬｽﾄﾎｰｽ (HOSAJ)</t>
  </si>
  <si>
    <t>HOSAJT2</t>
  </si>
  <si>
    <t>ｱｼﾞｬｽﾄﾎｰｽﾖｳｺｳｸﾞ (HOSAJT)</t>
  </si>
  <si>
    <t>MSCNF4-1</t>
  </si>
  <si>
    <t>USYL4</t>
  </si>
  <si>
    <t>SPWF12</t>
  </si>
  <si>
    <t>ﾚｷﾞｭﾚｰﾀｰ</t>
    <phoneticPr fontId="4"/>
  </si>
  <si>
    <t>G46E-2-01M-C2</t>
    <phoneticPr fontId="4"/>
  </si>
  <si>
    <t>VQZ115-5MO1-C4-PRF-Q</t>
    <phoneticPr fontId="4"/>
  </si>
  <si>
    <t>14　組立設計費</t>
    <rPh sb="3" eb="5">
      <t>クミタテ</t>
    </rPh>
    <rPh sb="5" eb="8">
      <t>セッケイヒ</t>
    </rPh>
    <phoneticPr fontId="4"/>
  </si>
  <si>
    <t>エクセル株式会社様</t>
    <rPh sb="8" eb="9">
      <t>サマ</t>
    </rPh>
    <phoneticPr fontId="4"/>
  </si>
  <si>
    <t>南(齋藤）</t>
    <rPh sb="0" eb="1">
      <t>ミナミ</t>
    </rPh>
    <rPh sb="2" eb="4">
      <t>サイトウ</t>
    </rPh>
    <phoneticPr fontId="4"/>
  </si>
  <si>
    <t>230762</t>
    <phoneticPr fontId="4"/>
  </si>
  <si>
    <t>SETB-0312-A01　JR4604+SV01CSｼﾘﾝｼﾞﾁﾙﾄ角+浸捨て射ち+ｹｰﾌﾞﾙﾍﾞｱ+安全ｶﾊﾞｰ+ﾗｲﾄｶｰﾃﾝ+ 20260130</t>
    <rPh sb="35" eb="36">
      <t>カク</t>
    </rPh>
    <phoneticPr fontId="9"/>
  </si>
  <si>
    <t>①②③</t>
    <phoneticPr fontId="4"/>
  </si>
  <si>
    <t>部材重さkg</t>
    <rPh sb="0" eb="2">
      <t>ブザイ</t>
    </rPh>
    <rPh sb="2" eb="3">
      <t>オモ</t>
    </rPh>
    <phoneticPr fontId="4"/>
  </si>
  <si>
    <t>卓上ﾛﾎﾞｯﾄ</t>
    <rPh sb="0" eb="2">
      <t>タクジョウ</t>
    </rPh>
    <phoneticPr fontId="9"/>
  </si>
  <si>
    <t>3.0カ月</t>
    <rPh sb="4" eb="5">
      <t>ゲツ</t>
    </rPh>
    <phoneticPr fontId="9"/>
  </si>
  <si>
    <r>
      <rPr>
        <b/>
        <sz val="11"/>
        <color indexed="8"/>
        <rFont val="ＭＳ Ｐゴシック"/>
        <family val="3"/>
        <charset val="128"/>
      </rPr>
      <t>JR4604N-BOA　　</t>
    </r>
    <r>
      <rPr>
        <sz val="11"/>
        <color theme="1"/>
        <rFont val="游ゴシック"/>
        <family val="2"/>
        <charset val="128"/>
        <scheme val="minor"/>
      </rPr>
      <t>　 4軸ﾛﾎﾞｯﾄ (外部ｽｲｯﾁ仕様)　</t>
    </r>
    <phoneticPr fontId="4"/>
  </si>
  <si>
    <r>
      <t>JR4604　　　SRS-S604　</t>
    </r>
    <r>
      <rPr>
        <b/>
        <sz val="11"/>
        <color indexed="10"/>
        <rFont val="ＭＳ Ｐゴシック"/>
        <family val="3"/>
        <charset val="128"/>
      </rPr>
      <t>　外部スイッチBOXﾀｲﾌﾟ</t>
    </r>
    <rPh sb="19" eb="21">
      <t>ガイブ</t>
    </rPh>
    <phoneticPr fontId="4"/>
  </si>
  <si>
    <t>見積書番号:
TQ25-1054</t>
    <phoneticPr fontId="9"/>
  </si>
  <si>
    <t>送料　荷造り運賃</t>
    <phoneticPr fontId="9"/>
  </si>
  <si>
    <t>I/O－S1増設</t>
    <rPh sb="6" eb="8">
      <t>ゾウセツ</t>
    </rPh>
    <phoneticPr fontId="4"/>
  </si>
  <si>
    <t>JR4000用ﾃｨｰﾁﾝｸﾞﾎﾞｯｸｽ   JR4-TB3　ﾃｨｰﾁﾝｸﾞﾍﾟﾝﾀﾞﾝﾄⅢ(2m)非常停止SW無</t>
    <phoneticPr fontId="4"/>
  </si>
  <si>
    <t>ﾃｨｰﾁﾝｸﾞﾍﾟﾝﾀﾞﾝﾄⅢ(2m)非常停止SW無</t>
    <phoneticPr fontId="4"/>
  </si>
  <si>
    <t>スイッチボックス2（オプションSW付）2M</t>
    <phoneticPr fontId="4"/>
  </si>
  <si>
    <t>JR4000用C-Points3 塗布編集ｿﾌ</t>
    <phoneticPr fontId="9"/>
  </si>
  <si>
    <t>JR C-Point2 Ver8</t>
    <phoneticPr fontId="4"/>
  </si>
  <si>
    <t>上下架台以外の重量</t>
    <rPh sb="0" eb="2">
      <t>ジョウゲ</t>
    </rPh>
    <rPh sb="2" eb="4">
      <t>カダイ</t>
    </rPh>
    <rPh sb="4" eb="6">
      <t>イガイ</t>
    </rPh>
    <rPh sb="7" eb="9">
      <t>ジュウリョウ</t>
    </rPh>
    <phoneticPr fontId="4"/>
  </si>
  <si>
    <t>TOTAL重量</t>
    <rPh sb="5" eb="7">
      <t>ジュウリョウ</t>
    </rPh>
    <phoneticPr fontId="4"/>
  </si>
  <si>
    <t>下記の物の再見積もり、発注依頼</t>
    <rPh sb="0" eb="2">
      <t>カキ</t>
    </rPh>
    <rPh sb="3" eb="4">
      <t>モノ</t>
    </rPh>
    <rPh sb="5" eb="6">
      <t>サイ</t>
    </rPh>
    <rPh sb="6" eb="8">
      <t>ミツ</t>
    </rPh>
    <rPh sb="11" eb="13">
      <t>ハッチュウ</t>
    </rPh>
    <rPh sb="13" eb="15">
      <t>イライ</t>
    </rPh>
    <phoneticPr fontId="9"/>
  </si>
  <si>
    <t>配電BOXﾕﾆｯﾄ</t>
    <phoneticPr fontId="4"/>
  </si>
  <si>
    <t>見積もりNo.　22-26-00450A</t>
    <rPh sb="0" eb="2">
      <t>ミツ</t>
    </rPh>
    <phoneticPr fontId="4"/>
  </si>
  <si>
    <r>
      <t>CC0</t>
    </r>
    <r>
      <rPr>
        <b/>
        <sz val="11"/>
        <color rgb="FFFF0000"/>
        <rFont val="游ゴシック"/>
        <family val="3"/>
        <charset val="128"/>
        <scheme val="minor"/>
      </rPr>
      <t>5</t>
    </r>
    <r>
      <rPr>
        <sz val="11"/>
        <color theme="1"/>
        <rFont val="游ゴシック"/>
        <family val="2"/>
        <charset val="128"/>
        <scheme val="minor"/>
      </rPr>
      <t>0VZR2　　</t>
    </r>
    <r>
      <rPr>
        <b/>
        <sz val="11"/>
        <color rgb="FFFF0000"/>
        <rFont val="游ゴシック"/>
        <family val="3"/>
        <charset val="128"/>
        <scheme val="minor"/>
      </rPr>
      <t>次回より下記になる</t>
    </r>
    <rPh sb="11" eb="13">
      <t>ジカイ</t>
    </rPh>
    <rPh sb="15" eb="17">
      <t>カキ</t>
    </rPh>
    <phoneticPr fontId="4"/>
  </si>
  <si>
    <r>
      <t>可動モーターケーブル　</t>
    </r>
    <r>
      <rPr>
        <b/>
        <sz val="11"/>
        <color rgb="FFFF0000"/>
        <rFont val="游ゴシック"/>
        <family val="3"/>
        <charset val="128"/>
        <scheme val="minor"/>
      </rPr>
      <t>5</t>
    </r>
    <r>
      <rPr>
        <sz val="11"/>
        <color theme="1"/>
        <rFont val="游ゴシック"/>
        <family val="2"/>
        <charset val="128"/>
        <scheme val="minor"/>
      </rPr>
      <t>m</t>
    </r>
    <phoneticPr fontId="4"/>
  </si>
  <si>
    <t>CC050VZR2-M</t>
    <phoneticPr fontId="9"/>
  </si>
  <si>
    <t>CC050VZR2のモーターケーブ</t>
    <phoneticPr fontId="9"/>
  </si>
  <si>
    <t>見積番号：2192645</t>
    <phoneticPr fontId="9"/>
  </si>
  <si>
    <t>CC050VNR-E2</t>
    <phoneticPr fontId="9"/>
  </si>
  <si>
    <t>CC050VZR2のエンコーダケーブル</t>
    <phoneticPr fontId="9"/>
  </si>
  <si>
    <r>
      <t>IR1010-01BEA-</t>
    </r>
    <r>
      <rPr>
        <b/>
        <sz val="11"/>
        <color rgb="FFFF0000"/>
        <rFont val="ＭＳ Ｐゴシック"/>
        <family val="3"/>
        <charset val="128"/>
      </rPr>
      <t>R</t>
    </r>
    <r>
      <rPr>
        <sz val="11"/>
        <color indexed="8"/>
        <rFont val="ＭＳ Ｐゴシック"/>
        <family val="3"/>
        <charset val="128"/>
      </rPr>
      <t>-A  0.01-0.40Mp    　</t>
    </r>
    <phoneticPr fontId="4"/>
  </si>
  <si>
    <r>
      <t>精密レギュレータ IR1000-A  0.01～0.4MPa　</t>
    </r>
    <r>
      <rPr>
        <b/>
        <sz val="11"/>
        <color rgb="FFFF0000"/>
        <rFont val="ＭＳ Ｐゴシック"/>
        <family val="3"/>
        <charset val="128"/>
      </rPr>
      <t>右から左へ</t>
    </r>
    <phoneticPr fontId="4"/>
  </si>
  <si>
    <t>ツール、etc</t>
    <phoneticPr fontId="4"/>
  </si>
  <si>
    <t>KEYENCE</t>
  </si>
  <si>
    <t>GL-S32SH</t>
    <phoneticPr fontId="4"/>
  </si>
  <si>
    <t>24光軸　スリムタイプ</t>
    <rPh sb="2" eb="4">
      <t>コウジク</t>
    </rPh>
    <phoneticPr fontId="4"/>
  </si>
  <si>
    <t>見積もり　No.24006144</t>
    <rPh sb="0" eb="2">
      <t>ミツ</t>
    </rPh>
    <phoneticPr fontId="9"/>
  </si>
  <si>
    <t>GL-SS2</t>
    <phoneticPr fontId="4"/>
  </si>
  <si>
    <t>連結ｹｰﾌﾞﾙ　2m</t>
    <rPh sb="0" eb="2">
      <t>レンケツ</t>
    </rPh>
    <phoneticPr fontId="4"/>
  </si>
  <si>
    <t>GL-SP5N1</t>
    <phoneticPr fontId="4"/>
  </si>
  <si>
    <t>標準ｹｰﾌﾞﾙ　5m(ワンライン)</t>
    <rPh sb="0" eb="2">
      <t>ヒョウジュン</t>
    </rPh>
    <phoneticPr fontId="4"/>
  </si>
  <si>
    <t>出精値引き</t>
    <rPh sb="0" eb="4">
      <t>シュッセイネビ</t>
    </rPh>
    <phoneticPr fontId="4"/>
  </si>
  <si>
    <t>安全ｶﾊﾞｰ（上部架台）</t>
    <rPh sb="0" eb="2">
      <t>アンゼン</t>
    </rPh>
    <rPh sb="7" eb="9">
      <t>ジョウブ</t>
    </rPh>
    <rPh sb="9" eb="11">
      <t>カダイ</t>
    </rPh>
    <phoneticPr fontId="4"/>
  </si>
  <si>
    <t>架台部分</t>
    <rPh sb="0" eb="2">
      <t>カダイ</t>
    </rPh>
    <rPh sb="2" eb="4">
      <t>ブブン</t>
    </rPh>
    <phoneticPr fontId="4"/>
  </si>
  <si>
    <t>ﾐｽﾐ　お客様注文NO.</t>
    <rPh sb="5" eb="7">
      <t>キャクサマ</t>
    </rPh>
    <rPh sb="7" eb="9">
      <t>チュウモン</t>
    </rPh>
    <phoneticPr fontId="9"/>
  </si>
  <si>
    <t>NO.230762-1　H-SAITOU</t>
    <phoneticPr fontId="9"/>
  </si>
  <si>
    <t>APMTSL-N1-N1-L26</t>
    <phoneticPr fontId="9"/>
  </si>
  <si>
    <t>AB24EG3EDG</t>
    <phoneticPr fontId="9"/>
  </si>
  <si>
    <t>APMTSL-N1-N1-L30</t>
    <phoneticPr fontId="9"/>
  </si>
  <si>
    <t>MVBLK-AMW-3TF-Z1GFR</t>
    <phoneticPr fontId="9"/>
  </si>
  <si>
    <t>SETB0204-Y15　SV59161　SV01ﾊﾞﾙﾌﾞﾎﾙﾀﾞ:1</t>
    <phoneticPr fontId="9"/>
  </si>
  <si>
    <t>六角穴付きﾎﾞﾙﾄ　 (M6×10)　2本+2</t>
    <rPh sb="20" eb="21">
      <t>ホン</t>
    </rPh>
    <phoneticPr fontId="4"/>
  </si>
  <si>
    <t>MV2D-2602-9301J-SETB-0110-Y01-Y</t>
    <phoneticPr fontId="9"/>
  </si>
  <si>
    <r>
      <rPr>
        <b/>
        <sz val="11"/>
        <color indexed="8"/>
        <rFont val="ＭＳ Ｐゴシック"/>
        <family val="3"/>
        <charset val="128"/>
      </rPr>
      <t>SETB-0110-Ｙ01</t>
    </r>
    <r>
      <rPr>
        <b/>
        <sz val="11"/>
        <color rgb="FFFF0000"/>
        <rFont val="ＭＳ Ｐゴシック"/>
        <family val="3"/>
        <charset val="128"/>
      </rPr>
      <t>-1</t>
    </r>
    <r>
      <rPr>
        <b/>
        <sz val="11"/>
        <color indexed="10"/>
        <rFont val="ＭＳ Ｐゴシック"/>
        <family val="3"/>
        <charset val="128"/>
      </rPr>
      <t xml:space="preserve"> </t>
    </r>
    <r>
      <rPr>
        <sz val="11"/>
        <color theme="1"/>
        <rFont val="游ゴシック"/>
        <family val="2"/>
        <charset val="128"/>
        <scheme val="minor"/>
      </rPr>
      <t>ﾊﾞﾙﾌﾞ固定モーターﾌﾞﾗｹｯﾄ</t>
    </r>
    <phoneticPr fontId="4"/>
  </si>
  <si>
    <t>１日間</t>
    <rPh sb="1" eb="2">
      <t>ヒ</t>
    </rPh>
    <rPh sb="2" eb="3">
      <t>カン</t>
    </rPh>
    <phoneticPr fontId="4"/>
  </si>
  <si>
    <r>
      <rPr>
        <b/>
        <sz val="11"/>
        <color theme="1"/>
        <rFont val="游ゴシック"/>
        <family val="3"/>
        <charset val="128"/>
        <scheme val="minor"/>
      </rPr>
      <t>MV2D-2602-9249J-SETB0091-Y05-1</t>
    </r>
    <r>
      <rPr>
        <sz val="11"/>
        <color theme="1"/>
        <rFont val="游ゴシック"/>
        <family val="2"/>
        <charset val="128"/>
        <scheme val="minor"/>
      </rPr>
      <t xml:space="preserve"> </t>
    </r>
    <r>
      <rPr>
        <sz val="11"/>
        <color rgb="FFFF0000"/>
        <rFont val="游ゴシック"/>
        <family val="3"/>
        <charset val="128"/>
        <scheme val="minor"/>
      </rPr>
      <t xml:space="preserve"> </t>
    </r>
    <phoneticPr fontId="9"/>
  </si>
  <si>
    <r>
      <t>SETB0091</t>
    </r>
    <r>
      <rPr>
        <sz val="11"/>
        <rFont val="ＭＳ Ｐゴシック"/>
        <family val="3"/>
        <charset val="128"/>
      </rPr>
      <t>-Ｙ05</t>
    </r>
    <r>
      <rPr>
        <b/>
        <sz val="11"/>
        <color rgb="FFFF0000"/>
        <rFont val="ＭＳ Ｐゴシック"/>
        <family val="3"/>
        <charset val="128"/>
      </rPr>
      <t>-1</t>
    </r>
    <r>
      <rPr>
        <sz val="11"/>
        <color rgb="FFFF0000"/>
        <rFont val="游ゴシック"/>
        <family val="3"/>
        <charset val="128"/>
        <scheme val="minor"/>
      </rPr>
      <t xml:space="preserve"> </t>
    </r>
    <r>
      <rPr>
        <sz val="11"/>
        <color theme="1"/>
        <rFont val="游ゴシック"/>
        <family val="2"/>
        <charset val="128"/>
        <scheme val="minor"/>
      </rPr>
      <t>回転軸位置決めﾌﾞﾗｹｯﾄ</t>
    </r>
    <phoneticPr fontId="4"/>
  </si>
  <si>
    <t>六角穴付きﾎﾞﾙﾄ　M5×10mm　1本+3+2</t>
    <rPh sb="19" eb="20">
      <t>ホン</t>
    </rPh>
    <phoneticPr fontId="4"/>
  </si>
  <si>
    <r>
      <t>SETB</t>
    </r>
    <r>
      <rPr>
        <b/>
        <sz val="11"/>
        <rFont val="ＭＳ Ｐゴシック"/>
        <family val="3"/>
        <charset val="128"/>
      </rPr>
      <t>0209-Ｙ06</t>
    </r>
    <r>
      <rPr>
        <sz val="11"/>
        <color theme="1"/>
        <rFont val="游ゴシック"/>
        <family val="2"/>
        <charset val="128"/>
        <scheme val="minor"/>
      </rPr>
      <t xml:space="preserve"> モータ取付板</t>
    </r>
    <phoneticPr fontId="4"/>
  </si>
  <si>
    <t>ノックピン　－プラス公差　6本+8+5+2+10+4</t>
    <rPh sb="14" eb="15">
      <t>ホン</t>
    </rPh>
    <phoneticPr fontId="4"/>
  </si>
  <si>
    <t>NO.230762-2　H-SAITOU</t>
    <phoneticPr fontId="9"/>
  </si>
  <si>
    <t>MVSHM-3N02052-46C-PY7MF</t>
    <phoneticPr fontId="9"/>
  </si>
  <si>
    <r>
      <t>SETB-0023-</t>
    </r>
    <r>
      <rPr>
        <b/>
        <sz val="11"/>
        <rFont val="游ゴシック"/>
        <family val="3"/>
        <charset val="128"/>
        <scheme val="minor"/>
      </rPr>
      <t>Z24</t>
    </r>
    <r>
      <rPr>
        <b/>
        <sz val="11"/>
        <color rgb="FFFF0000"/>
        <rFont val="游ゴシック"/>
        <family val="3"/>
        <charset val="128"/>
        <scheme val="minor"/>
      </rPr>
      <t>-1</t>
    </r>
    <r>
      <rPr>
        <sz val="11"/>
        <rFont val="游ゴシック"/>
        <family val="3"/>
        <charset val="128"/>
        <scheme val="minor"/>
      </rPr>
      <t>　ケーブルベアヘッド横板金</t>
    </r>
    <phoneticPr fontId="4"/>
  </si>
  <si>
    <t>MVSHM-3N03002-3GP-PB84X</t>
    <phoneticPr fontId="9"/>
  </si>
  <si>
    <t>NO.230762-3　H-SAITOU</t>
    <phoneticPr fontId="9"/>
  </si>
  <si>
    <t>MVSHM-3N02052-4H1-3SRBX</t>
    <phoneticPr fontId="9"/>
  </si>
  <si>
    <r>
      <rPr>
        <b/>
        <sz val="11"/>
        <rFont val="游ゴシック"/>
        <family val="3"/>
        <charset val="128"/>
        <scheme val="minor"/>
      </rPr>
      <t>SETB0312-Z05</t>
    </r>
    <r>
      <rPr>
        <sz val="11"/>
        <rFont val="游ゴシック"/>
        <family val="3"/>
        <charset val="128"/>
        <scheme val="minor"/>
      </rPr>
      <t>　カップ受け板金1</t>
    </r>
    <phoneticPr fontId="9"/>
  </si>
  <si>
    <t>樹脂付ローレットボルト2+1</t>
    <rPh sb="0" eb="2">
      <t>ジュシ</t>
    </rPh>
    <rPh sb="2" eb="3">
      <t>ツキ</t>
    </rPh>
    <phoneticPr fontId="4"/>
  </si>
  <si>
    <t>MVSHM-3N02052-4H1-731GZ</t>
    <phoneticPr fontId="9"/>
  </si>
  <si>
    <r>
      <rPr>
        <b/>
        <sz val="11"/>
        <color theme="1"/>
        <rFont val="游ゴシック"/>
        <family val="3"/>
        <charset val="128"/>
        <scheme val="minor"/>
      </rPr>
      <t>SETB312-Z03</t>
    </r>
    <r>
      <rPr>
        <sz val="11"/>
        <color theme="1"/>
        <rFont val="游ゴシック"/>
        <family val="2"/>
        <charset val="128"/>
        <scheme val="minor"/>
      </rPr>
      <t>　カップ受け板金2</t>
    </r>
    <phoneticPr fontId="9"/>
  </si>
  <si>
    <t>蝶ﾅｯﾄ　　1本</t>
    <rPh sb="7" eb="8">
      <t>ホン</t>
    </rPh>
    <phoneticPr fontId="4"/>
  </si>
  <si>
    <t>小頭ﾈｼﾞ　　2個</t>
    <rPh sb="8" eb="9">
      <t>コ</t>
    </rPh>
    <phoneticPr fontId="4"/>
  </si>
  <si>
    <t>袋ﾅｯﾄ　2個</t>
    <rPh sb="6" eb="7">
      <t>コ</t>
    </rPh>
    <phoneticPr fontId="4"/>
  </si>
  <si>
    <t>ノックピン　プラス公差　3本+4　</t>
    <phoneticPr fontId="9"/>
  </si>
  <si>
    <t>六角ﾎﾞﾙﾄ　1本</t>
    <rPh sb="8" eb="9">
      <t>ホン</t>
    </rPh>
    <phoneticPr fontId="4"/>
  </si>
  <si>
    <t>MVSHM-3N02052-4H1-5D466</t>
    <phoneticPr fontId="9"/>
  </si>
  <si>
    <r>
      <rPr>
        <b/>
        <sz val="11"/>
        <color theme="1"/>
        <rFont val="游ゴシック"/>
        <family val="3"/>
        <charset val="128"/>
        <scheme val="minor"/>
      </rPr>
      <t>SETB0312-Z04</t>
    </r>
    <r>
      <rPr>
        <sz val="11"/>
        <color theme="1"/>
        <rFont val="游ゴシック"/>
        <family val="2"/>
        <charset val="128"/>
        <scheme val="minor"/>
      </rPr>
      <t>　金属BOX受け板金3</t>
    </r>
    <phoneticPr fontId="9"/>
  </si>
  <si>
    <r>
      <t>SETB0177-Z07</t>
    </r>
    <r>
      <rPr>
        <b/>
        <sz val="11"/>
        <color rgb="FFFF0000"/>
        <rFont val="游ゴシック"/>
        <family val="3"/>
        <charset val="128"/>
        <scheme val="minor"/>
      </rPr>
      <t>-1</t>
    </r>
    <r>
      <rPr>
        <sz val="11"/>
        <color theme="1"/>
        <rFont val="游ゴシック"/>
        <family val="2"/>
        <charset val="128"/>
        <scheme val="minor"/>
      </rPr>
      <t>　カップ受け板金</t>
    </r>
    <phoneticPr fontId="9"/>
  </si>
  <si>
    <t>六角穴付皿ボルト　－ステンレス　4本+2</t>
    <rPh sb="17" eb="18">
      <t>ホン</t>
    </rPh>
    <phoneticPr fontId="9"/>
  </si>
  <si>
    <t>ノックピン　プラス公差　端部形状　3本+3</t>
    <rPh sb="18" eb="19">
      <t>ホン</t>
    </rPh>
    <phoneticPr fontId="9"/>
  </si>
  <si>
    <r>
      <t>SETB0177-Z08</t>
    </r>
    <r>
      <rPr>
        <b/>
        <sz val="11"/>
        <color rgb="FFFF0000"/>
        <rFont val="游ゴシック"/>
        <family val="3"/>
        <charset val="128"/>
        <scheme val="minor"/>
      </rPr>
      <t>-1</t>
    </r>
    <r>
      <rPr>
        <sz val="11"/>
        <color theme="1"/>
        <rFont val="游ゴシック"/>
        <family val="2"/>
        <charset val="128"/>
        <scheme val="minor"/>
      </rPr>
      <t>　カップ受け板金</t>
    </r>
    <phoneticPr fontId="9"/>
  </si>
  <si>
    <r>
      <t>SETB0177-Z09</t>
    </r>
    <r>
      <rPr>
        <b/>
        <sz val="11"/>
        <color rgb="FFFF0000"/>
        <rFont val="游ゴシック"/>
        <family val="3"/>
        <charset val="128"/>
        <scheme val="minor"/>
      </rPr>
      <t>-2</t>
    </r>
    <r>
      <rPr>
        <sz val="11"/>
        <color theme="1"/>
        <rFont val="游ゴシック"/>
        <family val="2"/>
        <charset val="128"/>
        <scheme val="minor"/>
      </rPr>
      <t>　カップ受け板金4</t>
    </r>
    <phoneticPr fontId="9"/>
  </si>
  <si>
    <t>SHFBS4-6</t>
    <phoneticPr fontId="4"/>
  </si>
  <si>
    <t>皿ﾈｼﾞ　　4個</t>
    <rPh sb="7" eb="8">
      <t>コ</t>
    </rPh>
    <phoneticPr fontId="4"/>
  </si>
  <si>
    <t>ﾜｰｸ治具ﾛﾎﾞｯﾄ固定ﾃｰﾌﾞﾙ</t>
    <rPh sb="3" eb="5">
      <t>ジグ</t>
    </rPh>
    <rPh sb="10" eb="12">
      <t>コテイ</t>
    </rPh>
    <phoneticPr fontId="4"/>
  </si>
  <si>
    <t>NO.230762-4　H-SAITOU</t>
    <phoneticPr fontId="9"/>
  </si>
  <si>
    <t>MVBLK-AMW-4H1-ZYRWS</t>
    <phoneticPr fontId="9"/>
  </si>
  <si>
    <t>SETB0312-X01　ﾜｰｸ治具ﾍﾞｰｽ板</t>
    <phoneticPr fontId="9"/>
  </si>
  <si>
    <t>ALSBG10-50-M4-N4</t>
    <phoneticPr fontId="9"/>
  </si>
  <si>
    <t>ﾛｯｶｸｼﾁｭｳ</t>
    <phoneticPr fontId="9"/>
  </si>
  <si>
    <t>六角穴付ボルト6+8+10+2+4+2</t>
    <phoneticPr fontId="9"/>
  </si>
  <si>
    <t>六角穴付ボルト8+2</t>
    <phoneticPr fontId="9"/>
  </si>
  <si>
    <t>MVBLK-AMW-4C9-JH1YZ</t>
    <phoneticPr fontId="9"/>
  </si>
  <si>
    <t>SETB0233-X12　リニアｶﾞｲﾄﾞﾍﾞｰｽ</t>
    <phoneticPr fontId="9"/>
  </si>
  <si>
    <t>SSEBWNZ16G-630</t>
    <phoneticPr fontId="9"/>
  </si>
  <si>
    <t>ﾐﾆﾁｭｱｽﾗｲﾄﾞｶﾞｲﾄﾞ</t>
    <phoneticPr fontId="9"/>
  </si>
  <si>
    <t>六角穴付ボルト32+12</t>
    <phoneticPr fontId="9"/>
  </si>
  <si>
    <t>XJPNGLB4-P5.98-B6.5-G4-ML5-RAC</t>
    <phoneticPr fontId="9"/>
  </si>
  <si>
    <t>ｲﾁｷﾞﾒﾋﾟﾝ XJPNGLB</t>
    <phoneticPr fontId="9"/>
  </si>
  <si>
    <t>MVBLK-AMW-4H1-C1BNJ</t>
    <phoneticPr fontId="9"/>
  </si>
  <si>
    <r>
      <t>SETB0</t>
    </r>
    <r>
      <rPr>
        <b/>
        <sz val="11"/>
        <color rgb="FFFF0000"/>
        <rFont val="ＭＳ Ｐゴシック"/>
        <family val="3"/>
        <charset val="128"/>
      </rPr>
      <t>312</t>
    </r>
    <r>
      <rPr>
        <sz val="11"/>
        <rFont val="ＭＳ Ｐゴシック"/>
        <family val="3"/>
        <charset val="128"/>
      </rPr>
      <t>-X13　リニアｶﾞｲﾄﾞﾌﾞﾛｯｸ固定変換</t>
    </r>
    <phoneticPr fontId="9"/>
  </si>
  <si>
    <t>ﾃｲﾄｳﾛｯｶｸｱﾅﾂｷﾎﾞﾙﾄ</t>
    <phoneticPr fontId="9"/>
  </si>
  <si>
    <t>SETGRS8-52-SC20</t>
    <phoneticPr fontId="9"/>
  </si>
  <si>
    <t>ｴﾝｹｲｼﾁｭｳ - SETGRS</t>
    <phoneticPr fontId="9"/>
  </si>
  <si>
    <t>MVBLK-AMW-4H1-A2TRC</t>
    <phoneticPr fontId="9"/>
  </si>
  <si>
    <t>SETB0312-X02　ﾜｰｸ治具ﾓｰﾀｰﾍﾞｰｽ板</t>
    <phoneticPr fontId="9"/>
  </si>
  <si>
    <t>APNA4-P2.00-L0-B10.0-E2.3</t>
    <phoneticPr fontId="9"/>
  </si>
  <si>
    <t>ｲﾁｷﾞﾒﾋﾟﾝ APNA</t>
    <phoneticPr fontId="9"/>
  </si>
  <si>
    <t>XJPNGLB4-P6-B8-G3-ML6</t>
    <phoneticPr fontId="9"/>
  </si>
  <si>
    <t>CBSST4-12</t>
    <phoneticPr fontId="9"/>
  </si>
  <si>
    <t>ノックピン 44</t>
    <phoneticPr fontId="9"/>
  </si>
  <si>
    <t>WGDS-30-12-10</t>
    <phoneticPr fontId="9"/>
  </si>
  <si>
    <t>ﾜｰｸｶﾞｲﾄﾞ WGL</t>
    <phoneticPr fontId="9"/>
  </si>
  <si>
    <t>WGLS-40-30-15</t>
    <phoneticPr fontId="9"/>
  </si>
  <si>
    <t>CSH-ST-M4-32</t>
    <phoneticPr fontId="9"/>
  </si>
  <si>
    <t>ﾛｯｶｸｱﾅﾂｷﾎﾞﾙﾄ(ｾﾞﾝﾈｼﾞ ﾊﾝﾈｼﾞ)(ｻﾞｲ</t>
    <phoneticPr fontId="9"/>
  </si>
  <si>
    <t>PACK10-CIMRS4-9-0.1</t>
    <phoneticPr fontId="9"/>
  </si>
  <si>
    <t>シムリング【10個入り】</t>
    <phoneticPr fontId="9"/>
  </si>
  <si>
    <t>PACK10-CIMRS4-9-0.05</t>
    <phoneticPr fontId="9"/>
  </si>
  <si>
    <t>MVBLK-AMW-4K7-67PPB</t>
    <phoneticPr fontId="9"/>
  </si>
  <si>
    <t>SETB0312-X02-1　ﾜｰｸ治具ﾓｰﾀｰﾍﾞｰｽ板</t>
    <phoneticPr fontId="9"/>
  </si>
  <si>
    <t>AB2514EB91</t>
    <phoneticPr fontId="9"/>
  </si>
  <si>
    <t xml:space="preserve">ノックピン </t>
    <phoneticPr fontId="9"/>
  </si>
  <si>
    <t>MS4-35</t>
    <phoneticPr fontId="9"/>
  </si>
  <si>
    <t>WGHS-30-30-15</t>
    <phoneticPr fontId="9"/>
  </si>
  <si>
    <t>ﾜｰｸｶﾞｲﾄﾞ WGH</t>
    <phoneticPr fontId="9"/>
  </si>
  <si>
    <t>CSH-SUS-M4-32</t>
    <phoneticPr fontId="9"/>
  </si>
  <si>
    <t>ﾜｰｸ治具　　(4SET)</t>
    <rPh sb="3" eb="5">
      <t>ジグ</t>
    </rPh>
    <phoneticPr fontId="4"/>
  </si>
  <si>
    <t>NO.230762-5　H-SAITOU</t>
    <phoneticPr fontId="9"/>
  </si>
  <si>
    <t>MVSHM-3N03006-4F3-DZL8J</t>
    <phoneticPr fontId="9"/>
  </si>
  <si>
    <t>SETB0312-X03　ﾜｰｸｾｯﾄ治具</t>
    <phoneticPr fontId="9"/>
  </si>
  <si>
    <t>APUHA8-P5.8-L11-B3</t>
    <phoneticPr fontId="9"/>
  </si>
  <si>
    <t>ｲﾁｷﾞﾒﾋﾟﾝ APUHA</t>
    <phoneticPr fontId="9"/>
  </si>
  <si>
    <t>HBLFSN5-C-SSP</t>
    <phoneticPr fontId="9"/>
  </si>
  <si>
    <t>HFSF5-2020-155</t>
    <phoneticPr fontId="9"/>
  </si>
  <si>
    <t>HFSF5-2020-455</t>
    <phoneticPr fontId="9"/>
  </si>
  <si>
    <t>HFC5-2020-S</t>
    <phoneticPr fontId="9"/>
  </si>
  <si>
    <t>ﾉｯｸﾋﾟﾝ MS　　68+2+4+6</t>
    <phoneticPr fontId="9"/>
  </si>
  <si>
    <t>MVSHM-3N03004-4F3-BLYWX</t>
    <phoneticPr fontId="9"/>
  </si>
  <si>
    <t>SETB0312-X04　ﾜｰｸｾｯﾄ治具位置調整ﾌﾟﾚｰﾄ</t>
    <phoneticPr fontId="9"/>
  </si>
  <si>
    <t>APUHA8-P5.8-L8-B3</t>
    <phoneticPr fontId="9"/>
  </si>
  <si>
    <t>ﾛｯｶｸｱﾅﾂｷｻﾗﾎﾞﾙﾄ(SFB)　24+24</t>
    <phoneticPr fontId="9"/>
  </si>
  <si>
    <r>
      <t xml:space="preserve">SPNFL-BRN-M5-15  </t>
    </r>
    <r>
      <rPr>
        <b/>
        <sz val="11"/>
        <color rgb="FF0070C0"/>
        <rFont val="游ゴシック"/>
        <family val="3"/>
        <charset val="128"/>
        <scheme val="minor"/>
      </rPr>
      <t>次回は８個発注　残り４個は下記の物手配する事</t>
    </r>
    <rPh sb="17" eb="19">
      <t>ジカイ</t>
    </rPh>
    <rPh sb="21" eb="22">
      <t>コ</t>
    </rPh>
    <rPh sb="22" eb="24">
      <t>ハッチュウ</t>
    </rPh>
    <rPh sb="25" eb="26">
      <t>ノコ</t>
    </rPh>
    <rPh sb="28" eb="29">
      <t>コ</t>
    </rPh>
    <rPh sb="30" eb="32">
      <t>カキ</t>
    </rPh>
    <rPh sb="33" eb="34">
      <t>モノ</t>
    </rPh>
    <rPh sb="34" eb="36">
      <t>テハイ</t>
    </rPh>
    <rPh sb="38" eb="39">
      <t>コト</t>
    </rPh>
    <phoneticPr fontId="9"/>
  </si>
  <si>
    <t>ECO-BS ﾋﾗﾄｳﾛｰﾚｯﾄﾋﾞｽ</t>
    <phoneticPr fontId="9"/>
  </si>
  <si>
    <t>CSMKN-SUS-M5-10</t>
    <phoneticPr fontId="9"/>
  </si>
  <si>
    <t>すり割り付 ローレットビス</t>
    <phoneticPr fontId="9"/>
  </si>
  <si>
    <t>AB24G4B449</t>
    <phoneticPr fontId="9"/>
  </si>
  <si>
    <t>ﾛｯｶｸｱﾅﾂｷｻﾗﾎﾞﾙﾄ(SFB)　48+4</t>
    <phoneticPr fontId="9"/>
  </si>
  <si>
    <t>SHNTP5-5</t>
    <phoneticPr fontId="9"/>
  </si>
  <si>
    <t>ｱﾙﾐﾌﾚｰﾑﾖｳﾊﾞﾈﾅｯﾄ</t>
    <phoneticPr fontId="9"/>
  </si>
  <si>
    <t>UWANS10-80-27</t>
    <phoneticPr fontId="9"/>
  </si>
  <si>
    <t>ﾄｯﾃ UMA</t>
    <phoneticPr fontId="9"/>
  </si>
  <si>
    <t>NO.230762-6　H-SAITOU</t>
    <phoneticPr fontId="9"/>
  </si>
  <si>
    <t>ADR-341-JP　</t>
    <phoneticPr fontId="4"/>
  </si>
  <si>
    <t>後入れバネナット　30+2+4+20</t>
    <phoneticPr fontId="4"/>
  </si>
  <si>
    <t>MWSシリーズ（バネアップ）,DINレール取付、ネジ取付両対応　ｵｽ</t>
    <phoneticPr fontId="4"/>
  </si>
  <si>
    <t>MWSシリーズ（バネアップ）,対応圧着端子：Y端子/丸端子　ﾒｽ</t>
    <phoneticPr fontId="4"/>
  </si>
  <si>
    <t xml:space="preserve">ULJP-C-ULJPSS-3 </t>
    <phoneticPr fontId="4"/>
  </si>
  <si>
    <t>SS300RSB-22-1P-10</t>
    <phoneticPr fontId="4"/>
  </si>
  <si>
    <t>SS300RSB UL規格シールド付小径(2芯）</t>
    <phoneticPr fontId="9"/>
  </si>
  <si>
    <t>SS300R-22-3-8</t>
    <phoneticPr fontId="9"/>
  </si>
  <si>
    <t>SS300R　UL規格　小径(３芯）</t>
    <rPh sb="16" eb="17">
      <t>シン</t>
    </rPh>
    <phoneticPr fontId="4"/>
  </si>
  <si>
    <r>
      <t>MVSHM-3N03006-4F3-DZL8J　</t>
    </r>
    <r>
      <rPr>
        <b/>
        <sz val="11"/>
        <color rgb="FFFF0000"/>
        <rFont val="游ゴシック"/>
        <family val="3"/>
        <charset val="128"/>
        <scheme val="minor"/>
      </rPr>
      <t>次回は下記を発注すること</t>
    </r>
    <rPh sb="24" eb="26">
      <t>ジカイ</t>
    </rPh>
    <rPh sb="27" eb="29">
      <t>カキ</t>
    </rPh>
    <rPh sb="30" eb="32">
      <t>ハッチュウ</t>
    </rPh>
    <phoneticPr fontId="9"/>
  </si>
  <si>
    <t>SETB0312-Z03  配電BOXｶﾃｰ板</t>
    <phoneticPr fontId="9"/>
  </si>
  <si>
    <t>MVSHM-3N03004-4K7-Y79KH</t>
    <phoneticPr fontId="9"/>
  </si>
  <si>
    <t>SETB0312-Z08  配電BOX固定板</t>
    <phoneticPr fontId="9"/>
  </si>
  <si>
    <t>AB25152F29</t>
    <phoneticPr fontId="9"/>
  </si>
  <si>
    <t>AXFH-D15-L10-V4-B</t>
    <phoneticPr fontId="9"/>
  </si>
  <si>
    <t xml:space="preserve">ｳﾚﾀﾝｸｯｼｮﾝﾌﾘｰ AXF
</t>
    <phoneticPr fontId="9"/>
  </si>
  <si>
    <t>SFB4-20</t>
  </si>
  <si>
    <t>SFB5-10</t>
  </si>
  <si>
    <t>ﾛｯｶｸｱﾅﾂｷｻﾗﾎﾞﾙﾄ(SFB)　4+6+6+2</t>
    <phoneticPr fontId="4"/>
  </si>
  <si>
    <t>SHNTP6-5</t>
    <phoneticPr fontId="9"/>
  </si>
  <si>
    <t>後入れバネナット4+3+5+2</t>
    <phoneticPr fontId="4"/>
  </si>
  <si>
    <t>Dsubコネクタハーネス　ｵｽ.ﾒｽ　M2.6ショートネジ</t>
    <phoneticPr fontId="4"/>
  </si>
  <si>
    <t>Dsub9　オス　コネクタハーネス　ｵｽ　#4-40ショートねじ</t>
    <phoneticPr fontId="4"/>
  </si>
  <si>
    <t>PDDJ-PT-MS-9-3</t>
    <phoneticPr fontId="9"/>
  </si>
  <si>
    <t>Dsub9　オス　コネクタハーネス　ｵｽ　M2.6ショートねじ</t>
    <phoneticPr fontId="4"/>
  </si>
  <si>
    <t>IO-S1接続用</t>
    <rPh sb="5" eb="8">
      <t>セツゾクヨウ</t>
    </rPh>
    <phoneticPr fontId="9"/>
  </si>
  <si>
    <t>37303-3101-000FL-8P</t>
    <phoneticPr fontId="9"/>
  </si>
  <si>
    <t>e-CON　ソケットコネクタ　赤色　φ0.8から1.0</t>
    <rPh sb="15" eb="16">
      <t>アカ</t>
    </rPh>
    <rPh sb="16" eb="17">
      <t>イロ</t>
    </rPh>
    <phoneticPr fontId="9"/>
  </si>
  <si>
    <t>37103-3101-000FL-8P</t>
    <phoneticPr fontId="9"/>
  </si>
  <si>
    <t>e-CON　プラグコネクタ　赤色　φ0.8から1.0</t>
    <phoneticPr fontId="9"/>
  </si>
  <si>
    <t>e-CON　ソケットコネクタ　黄色　φ1.0から1.2</t>
    <rPh sb="15" eb="17">
      <t>キイロ</t>
    </rPh>
    <rPh sb="16" eb="17">
      <t>イロ</t>
    </rPh>
    <phoneticPr fontId="9"/>
  </si>
  <si>
    <t>e-CON　プラグコネクタ　黄色　1.0から1.2</t>
    <rPh sb="14" eb="16">
      <t>キイロ</t>
    </rPh>
    <phoneticPr fontId="9"/>
  </si>
  <si>
    <t>e-CON　ソケットコネクタ　橙色　φ1.2から1.6</t>
    <rPh sb="15" eb="17">
      <t>ダイダイイロ</t>
    </rPh>
    <rPh sb="17" eb="18">
      <t>キイロ</t>
    </rPh>
    <phoneticPr fontId="9"/>
  </si>
  <si>
    <t>e-CON　プラグコネクタ　橙色　1.2から1.6</t>
    <rPh sb="14" eb="16">
      <t>ダイダイイロ</t>
    </rPh>
    <phoneticPr fontId="9"/>
  </si>
  <si>
    <t>e-CON　ソケットコネクタ　緑色　φ1.2から1.6</t>
    <rPh sb="15" eb="17">
      <t>ミドリイロ</t>
    </rPh>
    <rPh sb="17" eb="18">
      <t>キイロ</t>
    </rPh>
    <phoneticPr fontId="9"/>
  </si>
  <si>
    <t>37103-2165-000FL-8P</t>
    <phoneticPr fontId="9"/>
  </si>
  <si>
    <t>e-CON　プラグコネクタ　緑色　1.2から1.6</t>
    <rPh sb="14" eb="16">
      <t>ミドリイロ</t>
    </rPh>
    <phoneticPr fontId="9"/>
  </si>
  <si>
    <t>AB2517E542</t>
    <phoneticPr fontId="9"/>
  </si>
  <si>
    <t>NO.230762-7　H-SAITOU</t>
    <phoneticPr fontId="9"/>
  </si>
  <si>
    <t>MVSHM-3N02052-4H6-YC4RC</t>
    <phoneticPr fontId="9"/>
  </si>
  <si>
    <t>SETB0312-Z07　レギュレーター取付板金</t>
    <phoneticPr fontId="4"/>
  </si>
  <si>
    <t>PC601</t>
    <phoneticPr fontId="4"/>
  </si>
  <si>
    <t>ﾋｮｳｼﾞｭﾝﾂｷﾞﾃ PLLJ</t>
    <phoneticPr fontId="9"/>
  </si>
  <si>
    <t>NO.230762-8　H-SAITOU</t>
    <phoneticPr fontId="9"/>
  </si>
  <si>
    <t>HBLFSN6-C-SET　</t>
    <phoneticPr fontId="4"/>
  </si>
  <si>
    <t>　突起付反転ブラケット</t>
    <phoneticPr fontId="4"/>
  </si>
  <si>
    <t>安全ｶﾊﾞｰ部</t>
    <rPh sb="0" eb="2">
      <t>アンゼン</t>
    </rPh>
    <rPh sb="6" eb="7">
      <t>ブ</t>
    </rPh>
    <phoneticPr fontId="4"/>
  </si>
  <si>
    <t>HFS6-3030-445</t>
    <phoneticPr fontId="9"/>
  </si>
  <si>
    <t>HFS6-3030-920-LDH-RDH</t>
    <phoneticPr fontId="9"/>
  </si>
  <si>
    <t>HFS6-3030-920</t>
    <phoneticPr fontId="9"/>
  </si>
  <si>
    <t>HFS6-3030-980-LCH-RCH</t>
    <phoneticPr fontId="9"/>
  </si>
  <si>
    <t>HFS6-3030-980</t>
    <phoneticPr fontId="9"/>
  </si>
  <si>
    <t>HFS6-3030-1040-Z6-XA130-XB380-XC660-XD910</t>
    <phoneticPr fontId="9"/>
  </si>
  <si>
    <t>HFS6-3030-1040</t>
    <phoneticPr fontId="9"/>
  </si>
  <si>
    <t>HSJNS6</t>
    <phoneticPr fontId="4"/>
  </si>
  <si>
    <t>CSH-SUS-M4-28</t>
    <phoneticPr fontId="4"/>
  </si>
  <si>
    <t>六角穴付ボルト－ステンレス　 (M6×28)　　8本使用</t>
    <rPh sb="25" eb="26">
      <t>ホン</t>
    </rPh>
    <rPh sb="26" eb="28">
      <t>シヨウ</t>
    </rPh>
    <phoneticPr fontId="4"/>
  </si>
  <si>
    <t>安全ｶﾊﾞｰ架台固定用</t>
    <rPh sb="0" eb="2">
      <t>アンゼン</t>
    </rPh>
    <rPh sb="6" eb="8">
      <t>カダイ</t>
    </rPh>
    <rPh sb="8" eb="10">
      <t>コテイ</t>
    </rPh>
    <rPh sb="10" eb="11">
      <t>ヨウ</t>
    </rPh>
    <phoneticPr fontId="9"/>
  </si>
  <si>
    <t>PYTA6H-503-443-5-F240.5-G421-N6</t>
    <phoneticPr fontId="9"/>
  </si>
  <si>
    <r>
      <t>カバープレート (PET材）</t>
    </r>
    <r>
      <rPr>
        <b/>
        <sz val="11"/>
        <color rgb="FFFF0000"/>
        <rFont val="游ゴシック"/>
        <family val="3"/>
        <charset val="128"/>
        <scheme val="minor"/>
      </rPr>
      <t>制電対策</t>
    </r>
    <rPh sb="12" eb="13">
      <t>ザイ</t>
    </rPh>
    <rPh sb="14" eb="16">
      <t>セイデン</t>
    </rPh>
    <rPh sb="16" eb="18">
      <t>タイサク</t>
    </rPh>
    <phoneticPr fontId="4"/>
  </si>
  <si>
    <t>PYTA42W8-918-503-5-C11-D11-N6</t>
    <phoneticPr fontId="4"/>
  </si>
  <si>
    <t>PYTA42W8-918-443-5-C11-D11-N6</t>
    <phoneticPr fontId="4"/>
  </si>
  <si>
    <t>MVSHM-3E05000-4H5-15UJP</t>
  </si>
  <si>
    <t>SETB0312-Z06　裏下段パネル</t>
    <phoneticPr fontId="4"/>
  </si>
  <si>
    <t>HOAJ100</t>
    <phoneticPr fontId="9"/>
  </si>
  <si>
    <t>排気ﾌﾗﾝｼﾞ固定用</t>
    <phoneticPr fontId="4"/>
  </si>
  <si>
    <t>HOFS100</t>
    <phoneticPr fontId="9"/>
  </si>
  <si>
    <t>スパイラルダクト継手 フランジ ﾌﾟﾚｰﾄ</t>
    <phoneticPr fontId="4"/>
  </si>
  <si>
    <t>六角穴付ボルト－ステンレス　 (M6×20)　　6本使用</t>
    <rPh sb="25" eb="26">
      <t>ホン</t>
    </rPh>
    <rPh sb="26" eb="28">
      <t>シヨウ</t>
    </rPh>
    <phoneticPr fontId="4"/>
  </si>
  <si>
    <t>SHCBM5-12　</t>
    <phoneticPr fontId="4"/>
  </si>
  <si>
    <t>ﾄﾗｽﾄﾈｼﾞ</t>
    <phoneticPr fontId="4"/>
  </si>
  <si>
    <t>SHCBM5-15　</t>
    <phoneticPr fontId="4"/>
  </si>
  <si>
    <t>HFC5-2020-S　</t>
    <phoneticPr fontId="4"/>
  </si>
  <si>
    <t>正面上部扉</t>
    <rPh sb="0" eb="2">
      <t>ショウメン</t>
    </rPh>
    <rPh sb="2" eb="4">
      <t>ジョウブ</t>
    </rPh>
    <rPh sb="4" eb="5">
      <t>トビラ</t>
    </rPh>
    <phoneticPr fontId="4"/>
  </si>
  <si>
    <t>0.5kg/m</t>
    <phoneticPr fontId="4"/>
  </si>
  <si>
    <t>HFS5-2020-874-TPW</t>
    <phoneticPr fontId="4"/>
  </si>
  <si>
    <t>アルミフレーム　５シリーズ　Nタイプ　正方形　２０×２０ｍｍ　１列溝　４面溝</t>
    <phoneticPr fontId="4"/>
  </si>
  <si>
    <t>NFS5-2020-259-Z5-XA7.5-XB251.5</t>
    <phoneticPr fontId="9"/>
  </si>
  <si>
    <t>PYTA-883-233-3</t>
    <phoneticPr fontId="9"/>
  </si>
  <si>
    <r>
      <t>ＰＥＴプレート  (PET材）</t>
    </r>
    <r>
      <rPr>
        <b/>
        <sz val="11"/>
        <color rgb="FFFF0000"/>
        <rFont val="游ゴシック"/>
        <family val="3"/>
        <charset val="128"/>
        <scheme val="minor"/>
      </rPr>
      <t>制電対策</t>
    </r>
    <phoneticPr fontId="9"/>
  </si>
  <si>
    <t>HHDF19-SSP　</t>
    <phoneticPr fontId="4"/>
  </si>
  <si>
    <t>アルミ取手</t>
    <phoneticPr fontId="4"/>
  </si>
  <si>
    <t>HHPFDLN6-5-SSP</t>
    <phoneticPr fontId="4"/>
  </si>
  <si>
    <t>ハタ蝶番</t>
    <phoneticPr fontId="4"/>
  </si>
  <si>
    <t>HMEN6-5　</t>
    <phoneticPr fontId="4"/>
  </si>
  <si>
    <t>マグネットキャッチセット</t>
    <phoneticPr fontId="4"/>
  </si>
  <si>
    <t>HMER6-5　</t>
    <phoneticPr fontId="4"/>
  </si>
  <si>
    <t>センサ付マグネットキャッチセット</t>
    <phoneticPr fontId="4"/>
  </si>
  <si>
    <t>HSCPF3H-S-222</t>
    <phoneticPr fontId="4"/>
  </si>
  <si>
    <t>パネルクランプ</t>
    <phoneticPr fontId="4"/>
  </si>
  <si>
    <t>HSCPF3H-S-875</t>
    <phoneticPr fontId="4"/>
  </si>
  <si>
    <t>SCB5-25</t>
    <phoneticPr fontId="4"/>
  </si>
  <si>
    <t>六角穴付ボルト－ステンレス　 (M5×25)　　4本使用</t>
    <rPh sb="25" eb="26">
      <t>ホン</t>
    </rPh>
    <rPh sb="26" eb="28">
      <t>シヨウ</t>
    </rPh>
    <phoneticPr fontId="4"/>
  </si>
  <si>
    <t>NO.230762-9　H-SAITOU</t>
    <phoneticPr fontId="9"/>
  </si>
  <si>
    <t>HBLSD6-SSP</t>
    <phoneticPr fontId="4"/>
  </si>
  <si>
    <t>6シリーズ(溝幅8mm)用薄型ブラケット</t>
    <phoneticPr fontId="9"/>
  </si>
  <si>
    <t>架台</t>
  </si>
  <si>
    <t>ｺﾝﾄﾛｰﾗ棚板部　底板補強と固定　左右側</t>
    <rPh sb="10" eb="11">
      <t>ソコ</t>
    </rPh>
    <rPh sb="11" eb="12">
      <t>イタ</t>
    </rPh>
    <rPh sb="12" eb="14">
      <t>ホキョウ</t>
    </rPh>
    <rPh sb="15" eb="17">
      <t>コテイ</t>
    </rPh>
    <rPh sb="18" eb="20">
      <t>サユウ</t>
    </rPh>
    <rPh sb="20" eb="21">
      <t>ガワ</t>
    </rPh>
    <phoneticPr fontId="4"/>
  </si>
  <si>
    <t>HFS6-6060-448</t>
    <phoneticPr fontId="4"/>
  </si>
  <si>
    <t>天面補強　　2本　中央縦柱</t>
    <rPh sb="0" eb="2">
      <t>テンメン</t>
    </rPh>
    <rPh sb="2" eb="4">
      <t>ホキョウ</t>
    </rPh>
    <rPh sb="7" eb="8">
      <t>ホン</t>
    </rPh>
    <rPh sb="9" eb="11">
      <t>チュウオウ</t>
    </rPh>
    <rPh sb="11" eb="13">
      <t>タテハシラ</t>
    </rPh>
    <phoneticPr fontId="4"/>
  </si>
  <si>
    <t>HFS6-6060-450</t>
    <phoneticPr fontId="4"/>
  </si>
  <si>
    <t>天面補強　2本、底面補強　2本</t>
    <rPh sb="0" eb="2">
      <t>テンメン</t>
    </rPh>
    <rPh sb="2" eb="4">
      <t>ホキョウ</t>
    </rPh>
    <rPh sb="6" eb="7">
      <t>ホン</t>
    </rPh>
    <rPh sb="8" eb="9">
      <t>ソコ</t>
    </rPh>
    <rPh sb="9" eb="10">
      <t>メン</t>
    </rPh>
    <rPh sb="10" eb="12">
      <t>ホキョウ</t>
    </rPh>
    <rPh sb="14" eb="15">
      <t>ホン</t>
    </rPh>
    <phoneticPr fontId="4"/>
  </si>
  <si>
    <t>HFS6-6060-974</t>
    <phoneticPr fontId="4"/>
  </si>
  <si>
    <t>HFS6-6060-980</t>
    <phoneticPr fontId="4"/>
  </si>
  <si>
    <t>HFSG6-6060-860</t>
    <phoneticPr fontId="4"/>
  </si>
  <si>
    <t>後入れバネナット　50+2</t>
    <phoneticPr fontId="4"/>
  </si>
  <si>
    <r>
      <t>六角穴付</t>
    </r>
    <r>
      <rPr>
        <b/>
        <sz val="11"/>
        <color theme="1"/>
        <rFont val="游ゴシック"/>
        <family val="3"/>
        <charset val="128"/>
        <scheme val="minor"/>
      </rPr>
      <t>鍋</t>
    </r>
    <r>
      <rPr>
        <sz val="11"/>
        <color theme="1"/>
        <rFont val="游ゴシック"/>
        <family val="2"/>
        <charset val="128"/>
        <scheme val="minor"/>
      </rPr>
      <t>ボルト－ステンレス　 (M6×10)</t>
    </r>
    <rPh sb="4" eb="5">
      <t>ナベ</t>
    </rPh>
    <phoneticPr fontId="4"/>
  </si>
  <si>
    <t>MVSHM-3N02000-4H5-18TWX</t>
    <phoneticPr fontId="9"/>
  </si>
  <si>
    <t>SETB-0233-Z20 棚板下段中心前後側</t>
    <phoneticPr fontId="9"/>
  </si>
  <si>
    <t>HCBM5-10　</t>
    <phoneticPr fontId="9"/>
  </si>
  <si>
    <t>十字穴付トラス小ねじ</t>
    <phoneticPr fontId="9"/>
  </si>
  <si>
    <t>SETB-0282-Z55 スイッチBOXﾌﾞﾗｹｯﾄ</t>
  </si>
  <si>
    <t>MVSHM-3N02002-4H5-D2HJN</t>
    <phoneticPr fontId="9"/>
  </si>
  <si>
    <t>SETB-0312-Z01 架台天板　1　奥側</t>
  </si>
  <si>
    <t>MVSHM-3N02002-4H5-WU35A</t>
    <phoneticPr fontId="9"/>
  </si>
  <si>
    <t>SETB-0312-Z02  架台天板　2　手前側</t>
    <phoneticPr fontId="9"/>
  </si>
  <si>
    <t>MVSHM-3N02000-4H5-ZNPUF</t>
    <phoneticPr fontId="9"/>
  </si>
  <si>
    <t>SETB-0312-Z21 棚板下段左右側:</t>
  </si>
  <si>
    <t>HCBM5-15</t>
    <phoneticPr fontId="9"/>
  </si>
  <si>
    <t>SETB-0233-Z10　元圧ﾚｷﾞｭﾚｰﾀﾌﾞﾗｹｯﾄ</t>
    <phoneticPr fontId="9"/>
  </si>
  <si>
    <t>SCB5-8　　　</t>
    <phoneticPr fontId="4"/>
  </si>
  <si>
    <t>六角穴付ボルト－ステンレス　 (M5×8)　2本</t>
    <rPh sb="23" eb="24">
      <t>ホン</t>
    </rPh>
    <phoneticPr fontId="4"/>
  </si>
  <si>
    <t>HKKJ</t>
    <phoneticPr fontId="9"/>
  </si>
  <si>
    <t>フック</t>
    <phoneticPr fontId="9"/>
  </si>
  <si>
    <t>カッチンダクト固定</t>
    <rPh sb="7" eb="9">
      <t>コテイ</t>
    </rPh>
    <phoneticPr fontId="4"/>
  </si>
  <si>
    <t>HFCN6PACK-S</t>
    <phoneticPr fontId="9"/>
  </si>
  <si>
    <t>ケーブルクランプひし形タイプ</t>
    <phoneticPr fontId="9"/>
  </si>
  <si>
    <t>ナミックス</t>
    <phoneticPr fontId="4"/>
  </si>
  <si>
    <t>中村</t>
    <rPh sb="0" eb="2">
      <t>ナカムラ</t>
    </rPh>
    <phoneticPr fontId="4"/>
  </si>
  <si>
    <t>1,2</t>
    <phoneticPr fontId="4"/>
  </si>
  <si>
    <t>3軸ﾛﾎﾞｯﾄ（ｼﾞｬﾉﾒ見積HQ22-1517)</t>
    <phoneticPr fontId="4"/>
  </si>
  <si>
    <t>荷造り運賃</t>
    <phoneticPr fontId="4"/>
  </si>
  <si>
    <t>ｵﾌﾟｼｮﾝSW付きｽｲｯﾁﾎﾞｯｸｽ(1.5m)</t>
    <phoneticPr fontId="4"/>
  </si>
  <si>
    <t>JR3000用ﾃｨｰﾁﾝｸﾞﾎﾞｯｸｽ2非常停止無</t>
    <phoneticPr fontId="4"/>
  </si>
  <si>
    <t>MVBLK-AMW-4DL-53C7U</t>
  </si>
  <si>
    <t>■SETA0299-Y01-A(ﾂｰﾙﾌﾟﾚｰﾄ)</t>
  </si>
  <si>
    <t>231026-NMC(SATOH)</t>
    <phoneticPr fontId="4"/>
  </si>
  <si>
    <t>MVBLK-AMW-4JN-ZK9FR-E</t>
    <phoneticPr fontId="4"/>
  </si>
  <si>
    <t>■SETA0299-Y01-B(ﾂｰﾙﾌﾟﾚｰﾄ)</t>
    <phoneticPr fontId="4"/>
  </si>
  <si>
    <t>MVBLK-AMW-4DL-ZJALX</t>
  </si>
  <si>
    <t>■SETA0299-Y02-A(UVﾌﾟﾚｰﾄ)</t>
  </si>
  <si>
    <t>MVBLK-AMW-4DL-J63XB</t>
  </si>
  <si>
    <t>■SETA0299-Y03-A(ｼﾘﾝｼﾞﾎﾙﾀﾞﾍﾞｰｽ)</t>
  </si>
  <si>
    <t>MVBLK-AMW-4DL-2FZBP</t>
  </si>
  <si>
    <t>■SETA0299-Y04-A(ｼﾘﾝｼﾞｻﾎﾟｰﾄﾍﾞｰｽ)</t>
  </si>
  <si>
    <t>MVBLK-AMW-4DL-3DJ61</t>
  </si>
  <si>
    <t>■SETA0299-Y05-A(ｼﾘﾝｼﾞｻﾎﾟｰﾄ）</t>
  </si>
  <si>
    <t>MVTUP-POW-4DL-8NJYG</t>
  </si>
  <si>
    <t>■SETA0299-Y06-A（ｼﾘﾝｼﾞｱﾀﾞﾌﾟﾀ）</t>
  </si>
  <si>
    <t>E-ZSG40</t>
  </si>
  <si>
    <t>ｴｺﾉﾐｰｼﾘｰｽﾞ_ｼｭﾄﾞｳｽﾃｰｼﾞ(Zｼﾞｸ)</t>
  </si>
  <si>
    <t>MVBLK-AMW-4DL-33ABT</t>
  </si>
  <si>
    <t>■SETA0299-Y07-A（断熱ﾌﾟﾚｰﾄ）</t>
  </si>
  <si>
    <t>MVBLK-SUB-4DL-Y82CB</t>
  </si>
  <si>
    <t>■SETA0299-X01-A(ﾍﾞｰｽﾌﾟﾚｰﾄ)</t>
  </si>
  <si>
    <t>DC-C8-J13-B51R</t>
  </si>
  <si>
    <t>DSUBﾌｰﾄﾞ</t>
  </si>
  <si>
    <t>HD-15SP</t>
  </si>
  <si>
    <t>DSUBｺﾈｸﾀ(ｺｳﾐﾂﾄﾞ)</t>
  </si>
  <si>
    <t>DE-C8-J9-B51R</t>
  </si>
  <si>
    <t>NEDUL-PT-SB-H15-2</t>
  </si>
  <si>
    <t>MY2N-D2-Y DC24</t>
  </si>
  <si>
    <t>PYC-A1 FOR MY</t>
  </si>
  <si>
    <t>RELAY OPTION</t>
  </si>
  <si>
    <t>TRIDAK,INC.</t>
    <phoneticPr fontId="4"/>
  </si>
  <si>
    <t>AXE600-H</t>
    <phoneticPr fontId="4"/>
  </si>
  <si>
    <t>AXE600 高可搬3軸卓上ﾛﾎﾞｯﾄ</t>
    <rPh sb="7" eb="10">
      <t>コウカハン</t>
    </rPh>
    <rPh sb="11" eb="12">
      <t>ジク</t>
    </rPh>
    <rPh sb="12" eb="14">
      <t>タクジョウ</t>
    </rPh>
    <phoneticPr fontId="4"/>
  </si>
  <si>
    <t>AXCD-02011EH</t>
    <phoneticPr fontId="4"/>
  </si>
  <si>
    <t>High Level Vision Kit for AXE-H</t>
    <phoneticPr fontId="4"/>
  </si>
  <si>
    <t>AXNA-20112U</t>
    <phoneticPr fontId="4"/>
  </si>
  <si>
    <t>Needl adjuster for AXE 3 Axis</t>
    <phoneticPr fontId="4"/>
  </si>
  <si>
    <t>見積No.22-26-00480A</t>
    <rPh sb="0" eb="2">
      <t>ミツモリ</t>
    </rPh>
    <phoneticPr fontId="4"/>
  </si>
  <si>
    <t>KQ2P-06</t>
    <phoneticPr fontId="4"/>
  </si>
  <si>
    <t>G46-P7-01M-C-X30</t>
    <phoneticPr fontId="4"/>
  </si>
  <si>
    <t>DSDJ-PS-SB-37-1</t>
    <phoneticPr fontId="4"/>
  </si>
  <si>
    <t>Dsub37Pｺﾈｸﾀﾊｰﾈｽ(1m)</t>
    <phoneticPr fontId="4"/>
  </si>
  <si>
    <t>231138(NORIKANE)で発注済み。</t>
    <rPh sb="17" eb="20">
      <t>ハッチュウズ</t>
    </rPh>
    <phoneticPr fontId="4"/>
  </si>
  <si>
    <t>Dsub9Pｺﾈｸﾀﾊｰﾈｽ(3m)</t>
    <phoneticPr fontId="4"/>
  </si>
  <si>
    <t>Dsub15Pｺﾈｸﾀﾊｰﾈｽ(3m)</t>
    <phoneticPr fontId="4"/>
  </si>
  <si>
    <t>ﾄﾗｽﾈｼﾞ @4/5</t>
    <phoneticPr fontId="4"/>
  </si>
  <si>
    <t>MVSHM-3N0204A-4HD-HD12B</t>
    <phoneticPr fontId="4"/>
  </si>
  <si>
    <t>SETE0294-Z01背板板金</t>
  </si>
  <si>
    <t>MVSHM-3N0204G-4HD-XEXDY</t>
    <phoneticPr fontId="4"/>
  </si>
  <si>
    <t>SETE0294-Z02連結板金</t>
  </si>
  <si>
    <t>MVSHM-3N02048-4HD-7SRAL</t>
    <phoneticPr fontId="4"/>
  </si>
  <si>
    <t>SETE0294-Z11液圧レギュレータ板金</t>
  </si>
  <si>
    <t>E-GCBSTSR2-6</t>
    <phoneticPr fontId="4"/>
  </si>
  <si>
    <t>超極低頭ﾎﾞﾙﾄ</t>
    <phoneticPr fontId="4"/>
  </si>
  <si>
    <t>GEDORE</t>
    <phoneticPr fontId="4"/>
  </si>
  <si>
    <t>6342470</t>
    <phoneticPr fontId="4"/>
  </si>
  <si>
    <t>六角ﾚﾝﾁ</t>
    <rPh sb="0" eb="2">
      <t>ロッカク</t>
    </rPh>
    <phoneticPr fontId="4"/>
  </si>
  <si>
    <t>SCB4-30</t>
    <phoneticPr fontId="4"/>
  </si>
  <si>
    <t>SCB4-35</t>
    <phoneticPr fontId="4"/>
  </si>
  <si>
    <t>FCLJHJ-V12-D26-H30-T3-L11</t>
    <phoneticPr fontId="4"/>
  </si>
  <si>
    <t>樹脂段付ｶﾗｰ</t>
  </si>
  <si>
    <t>FCLJHJ-V15-D26-H30-T3-L11</t>
    <phoneticPr fontId="4"/>
  </si>
  <si>
    <t>FCLJHJ-V19-D26-H30-T3-L11</t>
    <phoneticPr fontId="4"/>
  </si>
  <si>
    <t>MVBLK-AMW-4HE-4STPE</t>
    <phoneticPr fontId="4"/>
  </si>
  <si>
    <t>SETE0294-Y01ツール板</t>
  </si>
  <si>
    <t>MVBLK-ACW-3WY-N45KY</t>
    <phoneticPr fontId="4"/>
  </si>
  <si>
    <t>SETE0229-Y02バルブホルダ</t>
    <phoneticPr fontId="4"/>
  </si>
  <si>
    <t>MVBLK-ACW-3WY-ETUK9</t>
    <phoneticPr fontId="4"/>
  </si>
  <si>
    <t>SETE0229-Y03バルブクランプ</t>
    <phoneticPr fontId="4"/>
  </si>
  <si>
    <t>MVBLK-AMW-4HD-19Z3U</t>
    <phoneticPr fontId="4"/>
  </si>
  <si>
    <t>SETE0294-Y05シリンジアダプタベース</t>
  </si>
  <si>
    <t>MVBLK-AMW-4HD-4UXPK</t>
    <phoneticPr fontId="4"/>
  </si>
  <si>
    <t>SETE0294-Y06シリンジ先端ガイド</t>
  </si>
  <si>
    <t>MVBLK-AMW-4HD-C8YME</t>
    <phoneticPr fontId="4"/>
  </si>
  <si>
    <t>SETE0294-Y07シリンジアガイド</t>
  </si>
  <si>
    <t>AXE200</t>
    <phoneticPr fontId="4"/>
  </si>
  <si>
    <t>AXE200 3軸卓上ﾛﾎﾞｯﾄ</t>
    <rPh sb="8" eb="9">
      <t>ジク</t>
    </rPh>
    <rPh sb="9" eb="11">
      <t>タクジョウ</t>
    </rPh>
    <phoneticPr fontId="4"/>
  </si>
  <si>
    <t>AXCD-02001K</t>
    <phoneticPr fontId="4"/>
  </si>
  <si>
    <t>High Vision Kit</t>
    <phoneticPr fontId="4"/>
  </si>
  <si>
    <t>見積No.22-26-00480A</t>
    <rPh sb="0" eb="2">
      <t>ミツ</t>
    </rPh>
    <phoneticPr fontId="4"/>
  </si>
  <si>
    <t>DSDJ-PS-SB-37-0.8</t>
    <phoneticPr fontId="4"/>
  </si>
  <si>
    <t>Dsub37Pｺﾈｸﾀﾊｰﾈｽ(0.8m)</t>
    <phoneticPr fontId="4"/>
  </si>
  <si>
    <t>231151(NORIKANE)で発注済み。</t>
    <rPh sb="17" eb="20">
      <t>ハッチュウズ</t>
    </rPh>
    <phoneticPr fontId="4"/>
  </si>
  <si>
    <t>MRB-400</t>
    <phoneticPr fontId="4"/>
  </si>
  <si>
    <t>MVSHM-3N0204A-4HD-74JX7</t>
    <phoneticPr fontId="4"/>
  </si>
  <si>
    <t>SETE0295-Z01背板板金</t>
  </si>
  <si>
    <t>MVSHM-3N0204G-4HD-99J97</t>
    <phoneticPr fontId="4"/>
  </si>
  <si>
    <t>SETE0295-Z02連結板金</t>
  </si>
  <si>
    <t>MVSHM-3N02048-4HE-CESEN</t>
    <phoneticPr fontId="4"/>
  </si>
  <si>
    <t>SETE0295-Z11液圧レギュレータ板金</t>
  </si>
  <si>
    <t>【231138(SETE0294)】TRIDAK,INC. の購入品を使用</t>
    <phoneticPr fontId="4"/>
  </si>
  <si>
    <t>MVBLK-AMW-4HE-D1ZHW</t>
  </si>
  <si>
    <t>SETE0295-Y01ツール板</t>
  </si>
  <si>
    <t>SETE0229-Y02バルブホルダ</t>
  </si>
  <si>
    <t>SETE0229-Y03バルブクランプ</t>
  </si>
  <si>
    <t>アサヒ</t>
    <phoneticPr fontId="4"/>
  </si>
  <si>
    <t>I/O用内臓電源増設</t>
    <rPh sb="3" eb="4">
      <t>ヨウ</t>
    </rPh>
    <rPh sb="4" eb="6">
      <t>ナイゾウ</t>
    </rPh>
    <rPh sb="6" eb="8">
      <t>デンゲン</t>
    </rPh>
    <rPh sb="8" eb="10">
      <t>ゾウセツ</t>
    </rPh>
    <phoneticPr fontId="4"/>
  </si>
  <si>
    <t>ｴｼﾞｪｸﾀﾕﾆｯﾄ</t>
    <phoneticPr fontId="4"/>
  </si>
  <si>
    <t>ﾄﾞﾗｲﾊﾞｰ取付板</t>
    <rPh sb="7" eb="9">
      <t>トリツケ</t>
    </rPh>
    <rPh sb="9" eb="10">
      <t>イタ</t>
    </rPh>
    <phoneticPr fontId="4"/>
  </si>
  <si>
    <t>BLF-2000(HIOSドライバー本体）</t>
    <phoneticPr fontId="4"/>
  </si>
  <si>
    <t>BLT-AY-61(HIOSドライバーコントローラ)</t>
    <phoneticPr fontId="4"/>
  </si>
  <si>
    <t>BLQM2-SET(ﾓｽｷｰﾄｻｸｼｮﾝASSY)</t>
    <phoneticPr fontId="4"/>
  </si>
  <si>
    <t>BLQM2-0010S-80L(34mm)(ｽﾗｲﾄﾞﾏｳｽﾋﾟｰｽ)</t>
    <phoneticPr fontId="4"/>
  </si>
  <si>
    <t>BP-H4-#0-(2.0x60)-80(特注ﾋﾞｯﾄ)50本/ｾｯﾄ</t>
    <phoneticPr fontId="4"/>
  </si>
  <si>
    <t>I/Oねじ締めコード</t>
    <phoneticPr fontId="4"/>
  </si>
  <si>
    <t>ねじ供給機取付板 NSRI用(JR3303用)</t>
  </si>
  <si>
    <t>JSP-RSD17(JANOMEねじ供給機)</t>
    <phoneticPr fontId="4"/>
  </si>
  <si>
    <t>ティーチングペンダントⅡ(2m)非常停止SW無し</t>
    <phoneticPr fontId="4"/>
  </si>
  <si>
    <t>FQ2-S10050F</t>
  </si>
  <si>
    <t>ｵﾑﾛﾝ ｶﾞｿﾞｳｾﾝｻ</t>
  </si>
  <si>
    <t>FQ-WN005</t>
    <phoneticPr fontId="4"/>
  </si>
  <si>
    <t>FQ-WD005</t>
  </si>
  <si>
    <t>MVBLK-AMW-4BN-1LC3L-L</t>
  </si>
  <si>
    <t>■SETA0265-X01-B(ﾜｰｸｼﾞｸﾞﾍﾞｰｽ)</t>
    <phoneticPr fontId="4"/>
  </si>
  <si>
    <t>231256-ASH(SATOH)</t>
    <phoneticPr fontId="4"/>
  </si>
  <si>
    <t>MVBLK-AMW-48B-4UNJA-L</t>
  </si>
  <si>
    <t>■SETA0265-X02-A(ﾜｰｸｼﾞｸﾞ)</t>
  </si>
  <si>
    <t>MVSHM-3N02002-48B-RN7K3-L</t>
  </si>
  <si>
    <t>■SETA0265-X03-A(ﾍﾞｱﾍﾞｰｽ)</t>
  </si>
  <si>
    <t>MVSHM-3N02002-48B-MDLUH-L</t>
  </si>
  <si>
    <t>■SETA0265-X04-A(ﾍﾞｱｶﾞｲﾄﾞ)</t>
  </si>
  <si>
    <t>MVSHM-3N02052-48B-2K66A-L</t>
  </si>
  <si>
    <t>■SETA0265-Z01-A(ｹｰﾌﾞﾙﾍﾞｱﾍﾞｰｽ)</t>
  </si>
  <si>
    <t>MVSHM-3N01552-48B-N93UX-L</t>
  </si>
  <si>
    <t>■SETA0265-Z02-A(ﾍﾞｱｶﾞｲﾄﾞ)</t>
  </si>
  <si>
    <t>C-PLSBWRK8-20</t>
  </si>
  <si>
    <t>SE08F-20-048-25</t>
  </si>
  <si>
    <t>SE08F-30-028-20</t>
  </si>
  <si>
    <t>CSHCSHAS-SUS-M3-4</t>
  </si>
  <si>
    <t>SLSBWF8-100.0</t>
  </si>
  <si>
    <t>E-GCBSTSR4-10</t>
  </si>
  <si>
    <t>E-GCBSTSR5-12</t>
  </si>
  <si>
    <t>PR-FB30N3</t>
    <phoneticPr fontId="4"/>
  </si>
  <si>
    <t>超小型ｱﾝﾌﾟ内蔵型光電ｾﾝｻ</t>
    <phoneticPr fontId="4"/>
  </si>
  <si>
    <t>流量センサセット</t>
  </si>
  <si>
    <t>ﾋﾞｽ落下検知ｾﾝｻ</t>
    <phoneticPr fontId="4"/>
  </si>
  <si>
    <t>アルプスアルパイン株式会社様</t>
    <rPh sb="13" eb="14">
      <t>サマ</t>
    </rPh>
    <phoneticPr fontId="4"/>
  </si>
  <si>
    <t>千葉 　（齋藤）</t>
    <rPh sb="0" eb="2">
      <t>チバ</t>
    </rPh>
    <rPh sb="5" eb="7">
      <t>サイトウ</t>
    </rPh>
    <phoneticPr fontId="4"/>
  </si>
  <si>
    <t>【231416】① SETB0324-A01 千葉氏　AXA200HV＋ﾍﾟﾙｰﾁｪ10cc＋チップディテクトセンサー 20260323</t>
    <phoneticPr fontId="4"/>
  </si>
  <si>
    <t>NO.231416</t>
    <phoneticPr fontId="4"/>
  </si>
  <si>
    <t>AXA200-ＨV</t>
    <phoneticPr fontId="9"/>
  </si>
  <si>
    <t>組立課組立予定</t>
    <rPh sb="0" eb="3">
      <t>クミタテカ</t>
    </rPh>
    <rPh sb="3" eb="7">
      <t>クミタテヨテイ</t>
    </rPh>
    <phoneticPr fontId="9"/>
  </si>
  <si>
    <t>【231416】① SETB0324-A01 千葉氏　AXA200HV＋ﾍﾟﾙｰﾁｪ10cc＋チップディテクトセンサー 20260323</t>
    <phoneticPr fontId="9"/>
  </si>
  <si>
    <t>ﾂｰﾙ治具</t>
    <rPh sb="3" eb="5">
      <t>ジグ</t>
    </rPh>
    <phoneticPr fontId="9"/>
  </si>
  <si>
    <t>NO.231416-1 H-SAITOU</t>
    <phoneticPr fontId="9"/>
  </si>
  <si>
    <t>SETB0298-Y04　ﾂｰﾙ治具AXA-HV+IL100S　ﾌﾞﾗｹｯﾄ</t>
    <phoneticPr fontId="9"/>
  </si>
  <si>
    <t xml:space="preserve">
AB24EC4C8F</t>
    <phoneticPr fontId="9"/>
  </si>
  <si>
    <t>六角穴付ボルト</t>
    <rPh sb="0" eb="4">
      <t>ロッカクアナツキ</t>
    </rPh>
    <phoneticPr fontId="9"/>
  </si>
  <si>
    <t>SLSBG8-32-M4-N4</t>
    <phoneticPr fontId="9"/>
  </si>
  <si>
    <t>六角柱</t>
    <rPh sb="0" eb="3">
      <t>ロッカクチュウ</t>
    </rPh>
    <phoneticPr fontId="9"/>
  </si>
  <si>
    <t>MVBLK-AMW-4GX-FSEHN</t>
    <phoneticPr fontId="9"/>
  </si>
  <si>
    <t>SETB0324-Y01　ﾂｰﾙ治具背板</t>
    <phoneticPr fontId="9"/>
  </si>
  <si>
    <t>MS3-15</t>
    <phoneticPr fontId="9"/>
  </si>
  <si>
    <t>MVBLK-AMN-4GX-UJUA2</t>
    <phoneticPr fontId="9"/>
  </si>
  <si>
    <t>SETB0324-Y02　ﾍﾟﾙｰﾁｪ10ccｽﾍﾟｰｻ</t>
    <phoneticPr fontId="9"/>
  </si>
  <si>
    <t>I/Oｹｰﾌﾞﾙ</t>
    <phoneticPr fontId="9"/>
  </si>
  <si>
    <r>
      <t xml:space="preserve">ｺﾝﾄﾛｰﾗ用I/O　-　D-Sub(L=2m）  </t>
    </r>
    <r>
      <rPr>
        <b/>
        <sz val="11"/>
        <color rgb="FFFF0000"/>
        <rFont val="游ゴシック"/>
        <family val="3"/>
        <charset val="128"/>
        <scheme val="minor"/>
      </rPr>
      <t>中止変更</t>
    </r>
    <rPh sb="6" eb="7">
      <t>ヨウ</t>
    </rPh>
    <rPh sb="26" eb="28">
      <t>チュウシ</t>
    </rPh>
    <rPh sb="28" eb="30">
      <t>ヘンコウ</t>
    </rPh>
    <phoneticPr fontId="4"/>
  </si>
  <si>
    <t>AB24EC7BF6</t>
    <phoneticPr fontId="9"/>
  </si>
  <si>
    <t>株式会社昭工舎(ﾛｯｸ商事株式会社)</t>
    <rPh sb="11" eb="13">
      <t>ショウジ</t>
    </rPh>
    <rPh sb="13" eb="17">
      <t>カブシキガイシャ</t>
    </rPh>
    <phoneticPr fontId="4"/>
  </si>
  <si>
    <t>JR3303</t>
    <phoneticPr fontId="4"/>
  </si>
  <si>
    <t>見積No.TQ25-1159</t>
    <rPh sb="0" eb="2">
      <t>ミツ</t>
    </rPh>
    <phoneticPr fontId="4"/>
  </si>
  <si>
    <t>外部ｽｲｯﾁ SRO-SWB-NO</t>
    <phoneticPr fontId="4"/>
  </si>
  <si>
    <t>見積No.22-26-00589B</t>
    <phoneticPr fontId="4"/>
  </si>
  <si>
    <t>ｲﾝﾀｰﾌｪｲｽ</t>
  </si>
  <si>
    <t>見積No.22-26-00039C</t>
    <phoneticPr fontId="4"/>
  </si>
  <si>
    <t>PCX-COM22</t>
    <phoneticPr fontId="4"/>
  </si>
  <si>
    <t>見積No.22-26-00608A</t>
    <phoneticPr fontId="4"/>
  </si>
  <si>
    <t>SE08F-30-048-28</t>
    <phoneticPr fontId="4"/>
  </si>
  <si>
    <t>231419(NORIKANE)で発注済み。</t>
    <rPh sb="17" eb="20">
      <t>ハッチュウズ</t>
    </rPh>
    <phoneticPr fontId="4"/>
  </si>
  <si>
    <t>MVSHM-3N0204A-42Y-1J243</t>
    <phoneticPr fontId="4"/>
  </si>
  <si>
    <t>SETE0227-Z01背面板金(S300)</t>
    <phoneticPr fontId="4"/>
  </si>
  <si>
    <t>MVSHM-3N0204A-42Y-41F6H</t>
    <phoneticPr fontId="4"/>
  </si>
  <si>
    <t>SETE0227-Z02移動端</t>
    <phoneticPr fontId="4"/>
  </si>
  <si>
    <t>MVSHM-3N0204A-42Y-81Y32</t>
    <phoneticPr fontId="4"/>
  </si>
  <si>
    <t>SETE0227-Z03ヘッド板金(S300)</t>
    <phoneticPr fontId="4"/>
  </si>
  <si>
    <t>RSAU-PS-560-250-170-K-WB2501230071</t>
    <phoneticPr fontId="4"/>
  </si>
  <si>
    <t>SETE0227-Z11制御BOX(RSAU-560-250-170-K)</t>
    <phoneticPr fontId="4"/>
  </si>
  <si>
    <t>DSDJ-PS-SB-37-1.5</t>
    <phoneticPr fontId="4"/>
  </si>
  <si>
    <t>Dsub9Pｺﾈｸﾀﾊｰﾈｽ</t>
  </si>
  <si>
    <t>ｽﾄｯﾊﾟ</t>
  </si>
  <si>
    <t>KBXA-SUD-T1.5-A90-B90-L60</t>
    <phoneticPr fontId="4"/>
  </si>
  <si>
    <t>金属ﾎﾞｯｸｽ(90x90x60)</t>
  </si>
  <si>
    <t>CSPCSA-SUS-M4-6</t>
    <phoneticPr fontId="4"/>
  </si>
  <si>
    <t>MVSHM-3N0304C-4G7-73143</t>
    <phoneticPr fontId="4"/>
  </si>
  <si>
    <t>SETE0291-Z01受け皿</t>
    <phoneticPr fontId="4"/>
  </si>
  <si>
    <t>MVSHM-3N02048-4JF-M5R2F</t>
    <phoneticPr fontId="4"/>
  </si>
  <si>
    <t>SETE0291-Z02レギュレータ板金</t>
    <phoneticPr fontId="4"/>
  </si>
  <si>
    <t>AXLH121</t>
    <phoneticPr fontId="4"/>
  </si>
  <si>
    <t>AR22E5L-20E3G</t>
    <phoneticPr fontId="4"/>
  </si>
  <si>
    <t>押しﾎﾞﾀﾝｽｲｯﾁ</t>
  </si>
  <si>
    <t>ｵｰﾑ電機</t>
    <rPh sb="3" eb="5">
      <t>デンキ</t>
    </rPh>
    <phoneticPr fontId="4"/>
  </si>
  <si>
    <t>OA-1</t>
    <phoneticPr fontId="4"/>
  </si>
  <si>
    <t>ｷｬﾌﾟｺﾝ</t>
  </si>
  <si>
    <t>SPNUBH-SUS-M8-90</t>
    <phoneticPr fontId="4"/>
  </si>
  <si>
    <t>Uﾎﾞﾙﾄ</t>
  </si>
  <si>
    <t>SLBNR8</t>
    <phoneticPr fontId="4"/>
  </si>
  <si>
    <t>MVSHM-3N0204A-4JF-2P4DP</t>
    <phoneticPr fontId="4"/>
  </si>
  <si>
    <t>SETE0291-Z03板金</t>
  </si>
  <si>
    <t>MVBLK-AMW-4G7-EX73M</t>
    <phoneticPr fontId="4"/>
  </si>
  <si>
    <t>SETE0291-Y01ツール板</t>
    <phoneticPr fontId="4"/>
  </si>
  <si>
    <t>HFS5-2020-354-TPW-SC</t>
    <phoneticPr fontId="4"/>
  </si>
  <si>
    <t>FWZJJ-D20-V9-P5-H5.5-T8</t>
    <phoneticPr fontId="4"/>
  </si>
  <si>
    <t>SCBS-M5-16-FB</t>
    <phoneticPr fontId="4"/>
  </si>
  <si>
    <t>MVBLK-AMW-4G7-XM2EN</t>
    <phoneticPr fontId="4"/>
  </si>
  <si>
    <t>SETE0291-X01ベース板</t>
    <phoneticPr fontId="4"/>
  </si>
  <si>
    <t>MVBLK-AMW-4G7-SDK83</t>
    <phoneticPr fontId="4"/>
  </si>
  <si>
    <t>SETE0291-X02エンドブロック</t>
    <phoneticPr fontId="4"/>
  </si>
  <si>
    <t>MVSHM-3N01248-4G7-MRDCF</t>
    <phoneticPr fontId="4"/>
  </si>
  <si>
    <t>SETE0291-X03ガイド板金</t>
    <phoneticPr fontId="4"/>
  </si>
  <si>
    <t>EQU-4</t>
    <phoneticPr fontId="4"/>
  </si>
  <si>
    <t>急速排気弁</t>
    <phoneticPr fontId="4"/>
  </si>
  <si>
    <t>見積No.22-26-00646A</t>
    <rPh sb="0" eb="2">
      <t>ミツモリ</t>
    </rPh>
    <phoneticPr fontId="4"/>
  </si>
  <si>
    <t>在庫品対応</t>
    <rPh sb="0" eb="3">
      <t>ザイコヒン</t>
    </rPh>
    <rPh sb="3" eb="5">
      <t>タイオウ</t>
    </rPh>
    <phoneticPr fontId="4"/>
  </si>
  <si>
    <t>231561-THK(SATOH)</t>
  </si>
  <si>
    <t>MVSHM-3N02050-4K1-CJCMK</t>
    <phoneticPr fontId="4"/>
  </si>
  <si>
    <t>■SETA0215-C01-B(ｶｳﾝﾀｰﾌﾟﾚｰﾄ)</t>
    <phoneticPr fontId="4"/>
  </si>
  <si>
    <t>KBXS75-75</t>
  </si>
  <si>
    <t>MVSHM-3N01552-4GW-2KMRC</t>
  </si>
  <si>
    <t>■SETA0314-Z01-A(ｹｰﾌﾞﾙﾍﾞｱﾌﾟﾚｰﾄ)</t>
  </si>
  <si>
    <t>HV6-01</t>
    <phoneticPr fontId="4"/>
  </si>
  <si>
    <t>シークス</t>
    <phoneticPr fontId="4"/>
  </si>
  <si>
    <t>12
ﾂｰﾙｼﾞｸﾞ</t>
    <phoneticPr fontId="4"/>
  </si>
  <si>
    <t>MVBLK-AMW-4JC-SJDJT</t>
  </si>
  <si>
    <t>■SETA0310-Y01-A(ﾂｰﾙﾌﾟﾚｰﾄ)</t>
  </si>
  <si>
    <t>231700-SIX(SATOH)</t>
    <phoneticPr fontId="4"/>
  </si>
  <si>
    <t>MVBLK-AMW-4JC-7X38X</t>
  </si>
  <si>
    <t>■SETA0310-Y02-A(ｼﾘﾝﾀﾞﾌﾟﾚｰﾄ)</t>
  </si>
  <si>
    <t>MVBLK-AMW-4JC-R6C4G</t>
  </si>
  <si>
    <t>■SETA0310-Y03-A(延長ﾌﾞﾛｯｸ)</t>
  </si>
  <si>
    <t>MVTUP-AMW-4JG-ZTHP7</t>
  </si>
  <si>
    <t>■SETA0310-Y04-A(ﾛｰﾀﾘｰﾌﾟﾚｰﾄ)</t>
  </si>
  <si>
    <t>MVBLK-AMW-4JC-12EUY</t>
  </si>
  <si>
    <t>■SETA0310-Y05-A(ﾊﾞﾙﾌﾞﾎﾙﾀﾞ)</t>
  </si>
  <si>
    <t>MVSHM-3N03002-4JG-MKNLA</t>
  </si>
  <si>
    <t>■SETA0310-Y06-A(SVEMﾌﾟﾚｰﾄ)</t>
  </si>
  <si>
    <t>APMTSL-N1-N1-L30</t>
  </si>
  <si>
    <t>ﾈｼﾞﾍﾝｶﾝﾂｷﾞﾃ(APMTSL)</t>
  </si>
  <si>
    <t>CSHZ-SUS-M5-55</t>
  </si>
  <si>
    <t>ﾛｯｶｸｱﾅﾂｷﾎﾞﾙﾄ ｾﾞﾝﾈｼﾞ</t>
  </si>
  <si>
    <t>MNCNL4-M5</t>
  </si>
  <si>
    <t>MS4-10</t>
  </si>
  <si>
    <t>SCB6-10</t>
  </si>
  <si>
    <t>SPJYS4</t>
  </si>
  <si>
    <t>ｽﾋﾟｰﾄﾞｺﾝﾄﾛｰﾗ(SPJYS)</t>
  </si>
  <si>
    <t>MDSUB7-90S-S79L</t>
  </si>
  <si>
    <t>ﾛｰﾀﾘﾃｰﾌﾞﾙ</t>
    <phoneticPr fontId="4"/>
  </si>
  <si>
    <t>MXS8-50ASR-M9NWL</t>
  </si>
  <si>
    <t>ｽﾗｲﾄﾞﾃｰﾌﾞﾙ</t>
    <phoneticPr fontId="4"/>
  </si>
  <si>
    <t>15
ﾊﾟｰｼﾞｶｯﾌﾟ</t>
    <phoneticPr fontId="4"/>
  </si>
  <si>
    <t>MVBLK-AMW-4JC-ANGXA</t>
  </si>
  <si>
    <t>■SETA0310-P01-A(ﾊﾟｰｼﾞﾍﾞｰｽ)</t>
  </si>
  <si>
    <t>MVSHM-3N01000-4JC-3KUD6</t>
  </si>
  <si>
    <t>■SETA0310-P02-A(ｶｯﾌﾟﾍﾞｰｽ)</t>
  </si>
  <si>
    <t>MVSHM-3N01000-4JC-YP7UF</t>
  </si>
  <si>
    <t>■SETA0310-P03-A(ｶｯﾌﾟｶﾞｲﾄﾞ)</t>
  </si>
  <si>
    <t>MVSHM-3N01000-4JC-WTAR1</t>
  </si>
  <si>
    <t>■SETA0310-P04-A(ｶｯﾌﾟﾍﾞｰｽ)</t>
  </si>
  <si>
    <t>MVSHM-3N01000-4JC-KKSMW</t>
  </si>
  <si>
    <t>■SETA0310-P05-A(ｶｯﾌﾟｶﾞｲﾄﾞ)</t>
  </si>
  <si>
    <t>C-PLSBWRK6-15</t>
  </si>
  <si>
    <t>C-PLSBWRK6-30</t>
  </si>
  <si>
    <t>C-PLSBWRK7-60</t>
  </si>
  <si>
    <t>SSLCG7-10</t>
  </si>
  <si>
    <t>WGHNC-20-10-10</t>
  </si>
  <si>
    <t>ﾜｰｸｶﾞｲﾄﾞ(WGHNC)</t>
  </si>
  <si>
    <t>WGLNC-20-10-10</t>
  </si>
  <si>
    <t>ﾜｰｸｶﾞｲﾄﾞ(WGLNC)</t>
  </si>
  <si>
    <t>5-079-01</t>
  </si>
  <si>
    <t>ﾐﾆｶｯﾌﾟ(5ml)</t>
  </si>
  <si>
    <t>16
架台</t>
    <rPh sb="4" eb="6">
      <t>カダイ</t>
    </rPh>
    <phoneticPr fontId="4"/>
  </si>
  <si>
    <t>MVSHM-3N01500-4JC-58LHB</t>
  </si>
  <si>
    <t>■SETA0310-Z01-A(ﾌﾛﾝﾄﾊﾟﾈﾙ)</t>
  </si>
  <si>
    <t>MVSHM-1E05000-4JC-M9FY8</t>
  </si>
  <si>
    <t>■SETA0310-Z02-A(ｱﾝﾀﾞｰﾊﾟﾈﾙ)</t>
  </si>
  <si>
    <t>MVSHM-1E05000-4JC-M4MMN</t>
  </si>
  <si>
    <t>■SETA0310-Z03-A(ﾊﾞｯｸﾊﾟﾈﾙ)</t>
  </si>
  <si>
    <t>MVSHM-1E05000-4JG-A9SSA</t>
  </si>
  <si>
    <t>■SETA0310-Z04-A(制御盤ﾌﾟﾚｰﾄ)</t>
  </si>
  <si>
    <t>MVSHM-1E05000-4KP-2W429</t>
    <phoneticPr fontId="4"/>
  </si>
  <si>
    <t>■SETA0310-Z04-B(制御盤ﾌﾟﾚｰﾄ)</t>
    <phoneticPr fontId="4"/>
  </si>
  <si>
    <t>231700-SIX(SATOH)</t>
  </si>
  <si>
    <t>MVSHM-1E05000-4JG-JR1M5</t>
  </si>
  <si>
    <t>■SETA0310-Z05-A(制御盤ﾌﾟﾚｰﾄ)</t>
  </si>
  <si>
    <t>MVSHM-3N01502-4JC-D4JSR</t>
  </si>
  <si>
    <t>■SETA0310-Z06-A(ｺﾝﾄﾛｰﾗｰﾊﾟﾈﾙ)</t>
  </si>
  <si>
    <t>MVSHM-3N02050-4JC-J315J</t>
  </si>
  <si>
    <t>■SETA0310-Z07-A(ｺﾝﾄﾛｰﾗｰﾌﾞﾗｹｯﾄ-L)</t>
  </si>
  <si>
    <t>MVSHM-3N02050-4JC-6FSNG</t>
  </si>
  <si>
    <t>■SETA0310-Z08-A(ｺﾝﾄﾛｰﾗｰﾌﾞﾗｹｯﾄ-R)</t>
  </si>
  <si>
    <t>MVSHM-3N03052-4JG-72S7G</t>
  </si>
  <si>
    <t>■SETA0310-Z09-A(SWﾌﾟﾚｰﾄ)</t>
  </si>
  <si>
    <t>HFPSLW6H-5-638-338-308-316-D5.5</t>
  </si>
  <si>
    <t>HFPSLW6H-5-688-198-333-176-D5.5</t>
  </si>
  <si>
    <t>HFPSLW6H-5-688-338-333-316-D5.5</t>
  </si>
  <si>
    <t>HFS6-3060-640-Z8-YA92.5-YB547.5</t>
  </si>
  <si>
    <t>NFSL6-3030-330</t>
  </si>
  <si>
    <t>NFSL6-3030-640</t>
  </si>
  <si>
    <t>NFSL6-3030-690.0</t>
  </si>
  <si>
    <t>PYA4H-328-303-5-F306-G281-N6</t>
  </si>
  <si>
    <t>SCBJ4-8</t>
  </si>
  <si>
    <t>ｻﾞｶﾞﾈｸﾐｺﾐﾅﾍﾞｺﾈｼﾞ(SCBJ)</t>
  </si>
  <si>
    <t>ISE20-N-C4H-LD</t>
  </si>
  <si>
    <t>16
観音扉</t>
    <rPh sb="4" eb="7">
      <t>カンノントビラ</t>
    </rPh>
    <phoneticPr fontId="4"/>
  </si>
  <si>
    <t>NFSL6-3030-255</t>
  </si>
  <si>
    <t>NFSL6-3030-574</t>
  </si>
  <si>
    <t>PYA6H-518-253-5-F248-G231-N6</t>
  </si>
  <si>
    <t>17
制御盤</t>
    <rPh sb="4" eb="7">
      <t>セイギョバン</t>
    </rPh>
    <phoneticPr fontId="4"/>
  </si>
  <si>
    <t>FSP-PS-400-200-150-K-WB2605150309</t>
  </si>
  <si>
    <t>MRB-320</t>
  </si>
  <si>
    <t>PDDJ-PS-SB-37-1.5</t>
  </si>
  <si>
    <t>DSUBﾊｰﾈｽ(ﾌﾟﾗｽﾁｯｸﾌｰﾄﾞ)</t>
  </si>
  <si>
    <t>JJ5SY3-40-02D-KC4D0</t>
  </si>
  <si>
    <t>＊JSY3240-5LZ</t>
    <phoneticPr fontId="4"/>
  </si>
  <si>
    <t>外部SW</t>
    <rPh sb="0" eb="2">
      <t>ガイブ</t>
    </rPh>
    <phoneticPr fontId="4"/>
  </si>
  <si>
    <t>AXEND(SETタイ)</t>
    <phoneticPr fontId="4"/>
  </si>
  <si>
    <t>ケシール（則包）</t>
    <rPh sb="5" eb="7">
      <t>ノリカネ</t>
    </rPh>
    <phoneticPr fontId="4"/>
  </si>
  <si>
    <t>AXE300</t>
    <phoneticPr fontId="4"/>
  </si>
  <si>
    <t>3軸卓上ﾛﾎﾞｯﾄ(300角)</t>
    <rPh sb="1" eb="2">
      <t>ジク</t>
    </rPh>
    <rPh sb="2" eb="4">
      <t>タクジョウ</t>
    </rPh>
    <rPh sb="13" eb="14">
      <t>カク</t>
    </rPh>
    <phoneticPr fontId="4"/>
  </si>
  <si>
    <t>AXLS-20100IL</t>
    <phoneticPr fontId="4"/>
  </si>
  <si>
    <t>ﾚｰｻﾞｰﾊｲﾄｾﾝｻｰ100(2m)</t>
    <phoneticPr fontId="4"/>
  </si>
  <si>
    <t>AXLB-02100IL</t>
    <phoneticPr fontId="4"/>
  </si>
  <si>
    <t>IL-S100 Laser brackets Kit</t>
    <phoneticPr fontId="4"/>
  </si>
  <si>
    <t>DSDJ-PS-JS-37-1</t>
  </si>
  <si>
    <t>231718(NORIKANE)で発注済み。</t>
    <rPh sb="17" eb="20">
      <t>ハッチュウズ</t>
    </rPh>
    <phoneticPr fontId="4"/>
  </si>
  <si>
    <t>MRB-440</t>
  </si>
  <si>
    <t>ADR-361-JP</t>
  </si>
  <si>
    <t>オムロン</t>
  </si>
  <si>
    <t>XW5Z-EP6</t>
  </si>
  <si>
    <t>CSPTRT-SUS-M4-5</t>
  </si>
  <si>
    <t>ﾄﾗｽﾈｼﾞ @4/5</t>
  </si>
  <si>
    <t>MVSHM-3N0204A-4H5-4LTSJ</t>
  </si>
  <si>
    <t>SETE0296-Z01背板板金</t>
  </si>
  <si>
    <t>MVSHM-3N0204G-4H5-46SX1</t>
  </si>
  <si>
    <t>SETE0296-Z02連結板金</t>
  </si>
  <si>
    <t>六角穴付ﾎﾞﾙﾄ @2/10</t>
  </si>
  <si>
    <t>SCB4-30</t>
  </si>
  <si>
    <t>SCB4-35</t>
  </si>
  <si>
    <t>MVBLK-AMW-4H5-EZCRN</t>
  </si>
  <si>
    <t>SETE0296-Y01ツール板</t>
  </si>
  <si>
    <t>MVBLK-ACW-3WY-N45KY</t>
  </si>
  <si>
    <t>MVBLK-ACW-3WY-ETUK9</t>
  </si>
  <si>
    <t>FCLJHJ-V19-D26-H30-T3-L11</t>
  </si>
  <si>
    <t>FCLJHJ-V15-D26-H30-T3-L11</t>
  </si>
  <si>
    <t>FCLJHJ-V12-D26-H30-T3-L11</t>
  </si>
  <si>
    <t>MVBLK-AMW-3X9-7PAEH</t>
  </si>
  <si>
    <t>SETE0229-Y05シリンジアダプタベース</t>
  </si>
  <si>
    <t>MVBLK-AMW-3X9-3HURP</t>
  </si>
  <si>
    <t>SETE0229-Y06シリンジ先端ガイド</t>
  </si>
  <si>
    <t>MVBLK-AMW-3X9-EMLJC</t>
  </si>
  <si>
    <t>SETE0229-Y07シリンジアガイド</t>
  </si>
  <si>
    <t>NO.231951</t>
    <phoneticPr fontId="4"/>
  </si>
  <si>
    <t>ﾜｰｸ治具</t>
    <rPh sb="3" eb="5">
      <t>ジグ</t>
    </rPh>
    <phoneticPr fontId="9"/>
  </si>
  <si>
    <t>NO.231951-1 H-SAITOU</t>
    <phoneticPr fontId="9"/>
  </si>
  <si>
    <t>MVSHM-3N02052-4H6-T2Y26</t>
    <phoneticPr fontId="9"/>
  </si>
  <si>
    <t>AB24F2151C</t>
    <phoneticPr fontId="9"/>
  </si>
  <si>
    <t>SBCB3-8</t>
    <phoneticPr fontId="9"/>
  </si>
  <si>
    <t>MVBLK-AMW-4GX-D4DMP</t>
    <phoneticPr fontId="9"/>
  </si>
  <si>
    <t>SETB0324-X011-1　ﾜｰｸ冶具ﾍﾞｰｽ- 1 (200mm)</t>
    <phoneticPr fontId="9"/>
  </si>
  <si>
    <t>ノックピン8+4</t>
    <phoneticPr fontId="9"/>
  </si>
  <si>
    <t>六角穴付ボルト　2+2</t>
    <rPh sb="0" eb="4">
      <t>ロッカクアナツキ</t>
    </rPh>
    <phoneticPr fontId="9"/>
  </si>
  <si>
    <t>MVSHM-3N03052-4GX-A72HS</t>
    <phoneticPr fontId="9"/>
  </si>
  <si>
    <t>SETB0324-X05　Tip detect　L字ﾌﾞﾗｹｯﾄ</t>
    <phoneticPr fontId="9"/>
  </si>
  <si>
    <t>六角穴付ボルト　2</t>
    <rPh sb="0" eb="4">
      <t>ロッカクアナツキ</t>
    </rPh>
    <phoneticPr fontId="9"/>
  </si>
  <si>
    <t>JAONME</t>
    <phoneticPr fontId="4"/>
  </si>
  <si>
    <t>軸数:3軸 / 柱:片持 / XYZ駆動範囲:200x200x50mm</t>
  </si>
  <si>
    <t>ｵﾌﾟｼｮﾝSW付きｽｲｯﾁﾎﾞｯｸｽ(1.5m)</t>
  </si>
  <si>
    <t>ﾃｨｰﾁﾝｸﾞﾍﾟﾝﾀﾞﾝﾄ3</t>
    <phoneticPr fontId="4"/>
  </si>
  <si>
    <t>台湾ナミックス</t>
    <rPh sb="0" eb="2">
      <t>タイワン</t>
    </rPh>
    <phoneticPr fontId="4"/>
  </si>
  <si>
    <t>MVBLK-AMW-4HM-EUBCU</t>
  </si>
  <si>
    <t>■SETA0320-Y01-A(ﾂｰﾙﾌﾟﾚｰﾄ)</t>
  </si>
  <si>
    <t>232041-TWN(SATOH)</t>
  </si>
  <si>
    <t>MVBLK-AMW-4HM-ZF3CY</t>
  </si>
  <si>
    <t>■SETA0320-Y02-A(AC475変換ﾌﾟﾚｰﾄ)</t>
  </si>
  <si>
    <t>BSDCV15BK</t>
    <phoneticPr fontId="4"/>
  </si>
  <si>
    <t>MVBLK-SUB-4HM-TWYET</t>
  </si>
  <si>
    <t>■SETA0320-X01-A(SUSﾍﾞｰｽﾌﾟﾚｰﾄ)</t>
  </si>
  <si>
    <t>ﾏｸｾﾙﾌﾛﾝﾃｨｱ株式会社(株式会社 井高ﾄﾚｰﾃﾞｨﾝｸﾞｽ)</t>
    <rPh sb="10" eb="14">
      <t>カブシキガイシャ</t>
    </rPh>
    <rPh sb="15" eb="19">
      <t>カブシキガイシャ</t>
    </rPh>
    <rPh sb="20" eb="22">
      <t>イダカ</t>
    </rPh>
    <phoneticPr fontId="4"/>
  </si>
  <si>
    <t>SETA0010-Z02角度切替ベース</t>
    <phoneticPr fontId="4"/>
  </si>
  <si>
    <t>232059(NORIKANE)で手配済み。</t>
    <rPh sb="17" eb="20">
      <t>テハイズ</t>
    </rPh>
    <phoneticPr fontId="4"/>
  </si>
  <si>
    <t>SETA0010-Z04位置決めベース</t>
    <phoneticPr fontId="4"/>
  </si>
  <si>
    <t>有限会社 森田製作所</t>
    <rPh sb="0" eb="4">
      <t>ユウゲンカイシャ</t>
    </rPh>
    <rPh sb="5" eb="10">
      <t>モリタセイサクショ</t>
    </rPh>
    <phoneticPr fontId="4"/>
  </si>
  <si>
    <t>SETE0297-X01</t>
    <phoneticPr fontId="4"/>
  </si>
  <si>
    <t>ワークベースPR-L8600WB</t>
    <phoneticPr fontId="4"/>
  </si>
  <si>
    <t>5/18見積取得</t>
    <rPh sb="4" eb="8">
      <t>ミツモリシュトク</t>
    </rPh>
    <phoneticPr fontId="4"/>
  </si>
  <si>
    <t>5/29～6/1</t>
    <phoneticPr fontId="4"/>
  </si>
  <si>
    <t>SFPMT5-P2.90-L10</t>
    <phoneticPr fontId="4"/>
  </si>
  <si>
    <t>232699(NORIKANE)で手配済み。</t>
    <rPh sb="17" eb="20">
      <t>テハイズ</t>
    </rPh>
    <phoneticPr fontId="4"/>
  </si>
  <si>
    <t>CBSTSR2-8</t>
    <phoneticPr fontId="4"/>
  </si>
  <si>
    <t>WSI-SUS-M2</t>
    <phoneticPr fontId="4"/>
  </si>
  <si>
    <t>M2平座金 @2/4</t>
    <phoneticPr fontId="4"/>
  </si>
  <si>
    <t>MVSHM-4N02040-4HS-5BRJK</t>
    <phoneticPr fontId="4"/>
  </si>
  <si>
    <t>SETE0297-X02マグネットキャッチ(SUS430)</t>
    <phoneticPr fontId="4"/>
  </si>
  <si>
    <t>ニチコンワカサ株式会社 様向け</t>
    <rPh sb="12" eb="13">
      <t>サマ</t>
    </rPh>
    <rPh sb="13" eb="14">
      <t>ム</t>
    </rPh>
    <phoneticPr fontId="4"/>
  </si>
  <si>
    <t>宇都</t>
    <rPh sb="0" eb="2">
      <t>ウト</t>
    </rPh>
    <phoneticPr fontId="4"/>
  </si>
  <si>
    <t xml:space="preserve">NO.224302 </t>
    <phoneticPr fontId="4"/>
  </si>
  <si>
    <t>SETB0285-A01　SV70ﾂｰﾙ治具</t>
    <phoneticPr fontId="4"/>
  </si>
  <si>
    <t>見積済み価格反映済み</t>
    <rPh sb="0" eb="2">
      <t>ミツモリ</t>
    </rPh>
    <rPh sb="2" eb="3">
      <t>ズ</t>
    </rPh>
    <rPh sb="4" eb="6">
      <t>カカク</t>
    </rPh>
    <rPh sb="6" eb="8">
      <t>ハンエイ</t>
    </rPh>
    <rPh sb="8" eb="9">
      <t>ズ</t>
    </rPh>
    <phoneticPr fontId="4"/>
  </si>
  <si>
    <t>部品納期</t>
    <rPh sb="0" eb="2">
      <t>ブヒン</t>
    </rPh>
    <rPh sb="2" eb="4">
      <t>ノウキ</t>
    </rPh>
    <phoneticPr fontId="4"/>
  </si>
  <si>
    <t>AXAﾛﾎﾞｯﾄ</t>
    <phoneticPr fontId="4"/>
  </si>
  <si>
    <t>AXG600B-10</t>
    <phoneticPr fontId="4"/>
  </si>
  <si>
    <t>AXG600B-10 （600角直行ﾛﾎﾞｯﾄ）</t>
    <phoneticPr fontId="4"/>
  </si>
  <si>
    <t xml:space="preserve">AXFM-20101PS </t>
    <phoneticPr fontId="4"/>
  </si>
  <si>
    <t>ｿﾌﾄｳｪｱ</t>
    <phoneticPr fontId="4"/>
  </si>
  <si>
    <t>NO.232933</t>
    <phoneticPr fontId="4"/>
  </si>
  <si>
    <t>【232933】　SETB0285-A01　SV70ﾂｰﾙ治具+端子台+補強　原価一覧　20260611</t>
    <phoneticPr fontId="4"/>
  </si>
  <si>
    <t>AXG600B-10ﾛﾎﾞｯﾄ　ﾂｰﾙ治具</t>
    <rPh sb="19" eb="21">
      <t>ジグ</t>
    </rPh>
    <phoneticPr fontId="4"/>
  </si>
  <si>
    <t>NO.232933-1　HｰSaitou</t>
    <phoneticPr fontId="4"/>
  </si>
  <si>
    <t>MVBLK-AMW-47U-HWH9Z</t>
    <phoneticPr fontId="4"/>
  </si>
  <si>
    <t>SETB0285-Y01　ﾂｰﾙ治具ﾍﾞｰｽ板</t>
    <phoneticPr fontId="4"/>
  </si>
  <si>
    <t>AB25161592</t>
    <phoneticPr fontId="4"/>
  </si>
  <si>
    <t>ASFCS-A50-B15-T0.5-D5-E6-C5-P38</t>
    <phoneticPr fontId="4"/>
  </si>
  <si>
    <t xml:space="preserve">	ｼﾑ ASFCS</t>
    <phoneticPr fontId="4"/>
  </si>
  <si>
    <t>ASFCS-A50-B15-T0.15-D5-E6-C5-P38</t>
    <phoneticPr fontId="4"/>
  </si>
  <si>
    <t>CBSST4-8</t>
    <phoneticPr fontId="4"/>
  </si>
  <si>
    <t>CBSST6-10</t>
    <phoneticPr fontId="4"/>
  </si>
  <si>
    <t>MS3-30</t>
  </si>
  <si>
    <t>MVSHM-3N03050-48E-9AATM</t>
  </si>
  <si>
    <r>
      <t>SETB0285-Y0</t>
    </r>
    <r>
      <rPr>
        <b/>
        <sz val="11"/>
        <color indexed="10"/>
        <rFont val="ＭＳ Ｐゴシック"/>
        <family val="3"/>
        <charset val="128"/>
      </rPr>
      <t>4</t>
    </r>
    <r>
      <rPr>
        <sz val="11"/>
        <color theme="1"/>
        <rFont val="游ゴシック"/>
        <family val="2"/>
        <charset val="128"/>
        <scheme val="minor"/>
      </rPr>
      <t>　VS-S500CXｶﾒﾗﾌﾞ逆ﾀｲﾌﾟﾌﾞﾗｹｯﾄ</t>
    </r>
    <phoneticPr fontId="4"/>
  </si>
  <si>
    <t xml:space="preserve">SCB4-8 </t>
    <phoneticPr fontId="4"/>
  </si>
  <si>
    <t xml:space="preserve">APMTS-N1-T1 </t>
    <phoneticPr fontId="4"/>
  </si>
  <si>
    <t>SETB-0031-Z01  ＳＶＥＭ取付ﾌﾞﾗｹｯﾄ</t>
    <phoneticPr fontId="4"/>
  </si>
  <si>
    <t>NO.232933-2　HｰSaitou</t>
    <phoneticPr fontId="4"/>
  </si>
  <si>
    <t>AXG600B-10ﾛﾎﾞｯﾄ　補強部品</t>
    <rPh sb="16" eb="18">
      <t>ホキョウ</t>
    </rPh>
    <rPh sb="18" eb="20">
      <t>ブヒン</t>
    </rPh>
    <phoneticPr fontId="4"/>
  </si>
  <si>
    <t>NO.232933-3　HｰSaitou</t>
    <phoneticPr fontId="4"/>
  </si>
  <si>
    <t>HFS8-4080-849</t>
    <phoneticPr fontId="4"/>
  </si>
  <si>
    <t>アルミフレーム　８シリーズ　長方形　４０×８０ｍｍ　２列溝　４面溝</t>
    <phoneticPr fontId="4"/>
  </si>
  <si>
    <t>NBLTD8-SEP</t>
    <phoneticPr fontId="4"/>
  </si>
  <si>
    <t>８シリーズ（溝幅１０ｍｍ）－２列溝用－押出厚型ブラケット</t>
    <phoneticPr fontId="4"/>
  </si>
  <si>
    <t>SCB6-22</t>
    <phoneticPr fontId="4"/>
  </si>
  <si>
    <t>六角穴付ボルト－ステンレス</t>
    <phoneticPr fontId="4"/>
  </si>
  <si>
    <t>CIRAS0.5-80-40</t>
    <phoneticPr fontId="4"/>
  </si>
  <si>
    <t>シムプレート</t>
    <phoneticPr fontId="4"/>
  </si>
  <si>
    <t>AXG600B-10ﾛﾎﾞｯﾄ　端子台部品</t>
    <rPh sb="16" eb="19">
      <t>タンシダイ</t>
    </rPh>
    <rPh sb="19" eb="21">
      <t>ブヒン</t>
    </rPh>
    <phoneticPr fontId="4"/>
  </si>
  <si>
    <t>NO.232933-4　HｰSaitou</t>
    <phoneticPr fontId="4"/>
  </si>
  <si>
    <r>
      <t>PDDU-PT-MS-9-2.5⇒</t>
    </r>
    <r>
      <rPr>
        <b/>
        <sz val="11"/>
        <color indexed="30"/>
        <rFont val="ＭＳ Ｐゴシック"/>
        <family val="3"/>
        <charset val="128"/>
      </rPr>
      <t>PDDU-PT-JS-9-2.5へ変更</t>
    </r>
    <rPh sb="34" eb="36">
      <t>ヘンコウ</t>
    </rPh>
    <phoneticPr fontId="4"/>
  </si>
  <si>
    <t>PDDJ-PS-JS-37-2.5</t>
    <phoneticPr fontId="4"/>
  </si>
  <si>
    <t>コモン端子台　Pコモン、Nコモン分割（棒端子用）　1対9ｘ2</t>
    <phoneticPr fontId="4"/>
  </si>
  <si>
    <t>MRB-380</t>
    <phoneticPr fontId="4"/>
  </si>
  <si>
    <t>MVSHM-3N03002-48E-S9LT5</t>
    <phoneticPr fontId="4"/>
  </si>
  <si>
    <t>SETB0285-Z03 電磁弁+レギュラーﾕﾆｯﾄ取付板金</t>
    <phoneticPr fontId="4"/>
  </si>
  <si>
    <t>鍋屋バイテック</t>
    <rPh sb="0" eb="2">
      <t>ナベヤ</t>
    </rPh>
    <phoneticPr fontId="4"/>
  </si>
  <si>
    <t>MY ミニパワーリレー</t>
    <phoneticPr fontId="4"/>
  </si>
  <si>
    <t>表面接続角型ソケット</t>
    <phoneticPr fontId="4"/>
  </si>
  <si>
    <t>PYC-E1</t>
    <phoneticPr fontId="4"/>
  </si>
  <si>
    <t xml:space="preserve">リレー用共用オプション品 </t>
    <phoneticPr fontId="4"/>
  </si>
  <si>
    <t>大阪営業所手配済み</t>
    <rPh sb="0" eb="2">
      <t>オオサカ</t>
    </rPh>
    <rPh sb="2" eb="5">
      <t>エイギョウショ</t>
    </rPh>
    <rPh sb="5" eb="7">
      <t>テハイ</t>
    </rPh>
    <rPh sb="7" eb="8">
      <t>ズ</t>
    </rPh>
    <phoneticPr fontId="4"/>
  </si>
  <si>
    <t>PLGJ4-6M　　　　在庫出荷</t>
    <rPh sb="12" eb="14">
      <t>ザイコ</t>
    </rPh>
    <rPh sb="14" eb="16">
      <t>シュッカ</t>
    </rPh>
    <phoneticPr fontId="4"/>
  </si>
  <si>
    <t>見積もりNO.　22-24-01156A</t>
    <rPh sb="0" eb="2">
      <t>ミツ</t>
    </rPh>
    <phoneticPr fontId="4"/>
  </si>
  <si>
    <t>ケイ・マック株式会社様</t>
    <phoneticPr fontId="4"/>
  </si>
  <si>
    <t>ケイマック様　ｽｲｯﾁBOX</t>
    <phoneticPr fontId="4"/>
  </si>
  <si>
    <t>NO.233602</t>
    <phoneticPr fontId="4"/>
  </si>
  <si>
    <t>ｽｲｯﾁBOX</t>
    <phoneticPr fontId="4"/>
  </si>
  <si>
    <t>233602 h-saitou</t>
    <phoneticPr fontId="9"/>
  </si>
  <si>
    <t>SA4845H-21-VC-1.5-1DE-2FPRTG-1DA-2AC-F</t>
    <phoneticPr fontId="9"/>
  </si>
  <si>
    <t>【らくらく選定】スイッチボックス アルミ 組み立て配線済み</t>
    <phoneticPr fontId="9"/>
  </si>
  <si>
    <t>AB2517D38D</t>
    <phoneticPr fontId="9"/>
  </si>
  <si>
    <t>DC-37PF-N</t>
    <phoneticPr fontId="9"/>
  </si>
  <si>
    <t>DSUBｺﾈｸﾀ・37芯・ｵｽ</t>
    <phoneticPr fontId="9"/>
  </si>
  <si>
    <t>DC-C8-J13-F41R</t>
    <phoneticPr fontId="9"/>
  </si>
  <si>
    <t>EMI対策DSUBｺﾈｸﾀﾌｰﾄﾞ</t>
    <phoneticPr fontId="9"/>
  </si>
  <si>
    <t>DE-9PF-N</t>
    <phoneticPr fontId="9"/>
  </si>
  <si>
    <t>DSUBｺﾈｸﾀ・9芯・ｵｽ</t>
    <phoneticPr fontId="9"/>
  </si>
  <si>
    <t>DE-C8-J9-F21R</t>
    <phoneticPr fontId="9"/>
  </si>
  <si>
    <t>CHC-0.3SQ-2-2</t>
    <phoneticPr fontId="9"/>
  </si>
  <si>
    <t>装置間接続ケーブル</t>
    <phoneticPr fontId="9"/>
  </si>
  <si>
    <t>安福ゴム工業株式会社</t>
    <rPh sb="0" eb="2">
      <t>ヤスフク</t>
    </rPh>
    <rPh sb="4" eb="6">
      <t>コウギョウ</t>
    </rPh>
    <rPh sb="6" eb="10">
      <t>カブシキガイシャ</t>
    </rPh>
    <phoneticPr fontId="4"/>
  </si>
  <si>
    <t>南（則包）</t>
    <rPh sb="0" eb="1">
      <t>ミナミ</t>
    </rPh>
    <rPh sb="2" eb="4">
      <t>ノリカネ</t>
    </rPh>
    <phoneticPr fontId="4"/>
  </si>
  <si>
    <t>3軸卓上ﾛﾎﾞｯﾄ</t>
    <rPh sb="1" eb="2">
      <t>ジク</t>
    </rPh>
    <rPh sb="2" eb="4">
      <t>タクジョウ</t>
    </rPh>
    <phoneticPr fontId="4"/>
  </si>
  <si>
    <t>運賃</t>
    <rPh sb="0" eb="2">
      <t>ウンチン</t>
    </rPh>
    <phoneticPr fontId="4"/>
  </si>
  <si>
    <t>JR3300-I/O-S</t>
    <phoneticPr fontId="4"/>
  </si>
  <si>
    <t>JR3300以上用I/O-S増設部品</t>
    <rPh sb="6" eb="8">
      <t>イジョウ</t>
    </rPh>
    <rPh sb="8" eb="9">
      <t>ヨウ</t>
    </rPh>
    <rPh sb="14" eb="16">
      <t>ゾウセツ</t>
    </rPh>
    <rPh sb="16" eb="18">
      <t>ブヒン</t>
    </rPh>
    <phoneticPr fontId="4"/>
  </si>
  <si>
    <t>Web設計ﾊｰﾈｽ</t>
  </si>
  <si>
    <t>232200(NORIKANE)で発注済み</t>
    <rPh sb="17" eb="20">
      <t>ハッチュウズ</t>
    </rPh>
    <phoneticPr fontId="4"/>
  </si>
  <si>
    <t>HANWGRR-SUS-M6-15</t>
    <phoneticPr fontId="4"/>
  </si>
  <si>
    <t>MVBLK-AMW-3GJ-LHLP3-E</t>
    <phoneticPr fontId="4"/>
  </si>
  <si>
    <t>SETE0150-Y01ツール板</t>
    <phoneticPr fontId="4"/>
  </si>
  <si>
    <t>MVBLK-AMW-3GJ-47XXF</t>
    <phoneticPr fontId="4"/>
  </si>
  <si>
    <t>SETE0150-Y02バルブホルダ</t>
    <phoneticPr fontId="4"/>
  </si>
  <si>
    <t>SZ08F-30-048-32</t>
    <phoneticPr fontId="4"/>
  </si>
  <si>
    <t>MVSHM-3N02002-3GJ-5MYYM</t>
    <phoneticPr fontId="4"/>
  </si>
  <si>
    <t>SETE0150-Z01固定端板金</t>
    <phoneticPr fontId="4"/>
  </si>
  <si>
    <t>MVSHM-3N02052-3GJ-K6X83</t>
  </si>
  <si>
    <t>SETE0150-Z02移動端板金</t>
    <phoneticPr fontId="4"/>
  </si>
  <si>
    <t>MVSHM-3N02052-3GJ-7FYU3</t>
    <phoneticPr fontId="4"/>
  </si>
  <si>
    <t>SETE0150-Z03ヘッド板金</t>
    <phoneticPr fontId="4"/>
  </si>
  <si>
    <t>アドガワエレクトロニクス株式会社様</t>
    <rPh sb="16" eb="17">
      <t>サマ</t>
    </rPh>
    <phoneticPr fontId="4"/>
  </si>
  <si>
    <t>232205</t>
    <phoneticPr fontId="4"/>
  </si>
  <si>
    <t>SETB0327-A01　AXAﾛﾎﾞｯﾄ400+SV70ﾛｰﾀﾘｰｱｸﾁｭｴﾀｰ＋浸け置き+井桁治具+SVC720F+配電BOX　　原価一覧　20260424</t>
    <phoneticPr fontId="4"/>
  </si>
  <si>
    <t>AXA400-ＨV　　　　(AXE400+HV)</t>
    <phoneticPr fontId="9"/>
  </si>
  <si>
    <t>AXELIAｼﾘｰｽﾞAXA-ＨV（400角）　　　(AXE400+HV)</t>
    <phoneticPr fontId="9"/>
  </si>
  <si>
    <t>仙台営業所に入庫願います。</t>
    <rPh sb="0" eb="5">
      <t>センダイエイギョウショ</t>
    </rPh>
    <rPh sb="6" eb="8">
      <t>ニュウコ</t>
    </rPh>
    <rPh sb="8" eb="9">
      <t>ネガ</t>
    </rPh>
    <phoneticPr fontId="9"/>
  </si>
  <si>
    <t>NO.232205-1　　H-SAITOU</t>
    <phoneticPr fontId="9"/>
  </si>
  <si>
    <t>https://www.monotaro.com/g/00231808/?t.mpn=msqb10r-m9nz</t>
    <phoneticPr fontId="9"/>
  </si>
  <si>
    <t>6/4・仙台営業所着</t>
    <rPh sb="4" eb="9">
      <t>センダイエイギョウショ</t>
    </rPh>
    <rPh sb="9" eb="10">
      <t>チャク</t>
    </rPh>
    <phoneticPr fontId="9"/>
  </si>
  <si>
    <t>https://www.monotaro.com/p/5685/0394/</t>
    <phoneticPr fontId="9"/>
  </si>
  <si>
    <t>スピコン　　2個</t>
    <rPh sb="7" eb="8">
      <t>コ</t>
    </rPh>
    <phoneticPr fontId="4"/>
  </si>
  <si>
    <t>円形支柱－両端めねじ　2本</t>
    <rPh sb="12" eb="13">
      <t>ホン</t>
    </rPh>
    <phoneticPr fontId="9"/>
  </si>
  <si>
    <t xml:space="preserve">
AB24FGA127</t>
    <phoneticPr fontId="9"/>
  </si>
  <si>
    <t>円形支柱－両端めねじ　1本</t>
    <rPh sb="12" eb="13">
      <t>ホン</t>
    </rPh>
    <phoneticPr fontId="9"/>
  </si>
  <si>
    <t>MVBLK-AMW-2UH-KB7YY</t>
    <phoneticPr fontId="9"/>
  </si>
  <si>
    <t>SETB0075-X01　ﾂｰﾙ取付板</t>
    <phoneticPr fontId="9"/>
  </si>
  <si>
    <t>ﾏｰｶｰﾋﾟﾝ　2本</t>
    <rPh sb="9" eb="10">
      <t>ホン</t>
    </rPh>
    <phoneticPr fontId="4"/>
  </si>
  <si>
    <t>低頭六角穴付ボルト 2本+1本</t>
    <rPh sb="11" eb="12">
      <t>ホン</t>
    </rPh>
    <rPh sb="14" eb="15">
      <t>ホン</t>
    </rPh>
    <phoneticPr fontId="9"/>
  </si>
  <si>
    <t xml:space="preserve">六角穴付ボルト   2本　  </t>
    <rPh sb="11" eb="12">
      <t>ホン</t>
    </rPh>
    <phoneticPr fontId="9"/>
  </si>
  <si>
    <t>ノックピン　－プラス公差－　１本+2</t>
    <rPh sb="15" eb="16">
      <t>ホン</t>
    </rPh>
    <phoneticPr fontId="9"/>
  </si>
  <si>
    <t xml:space="preserve">六角穴付ボルト  　2本+2　 </t>
    <phoneticPr fontId="9"/>
  </si>
  <si>
    <t>低頭六角穴付ボルト　1本</t>
    <rPh sb="11" eb="12">
      <t>ホン</t>
    </rPh>
    <phoneticPr fontId="9"/>
  </si>
  <si>
    <t xml:space="preserve">六角穴付ボルト  6本　+4  </t>
    <rPh sb="10" eb="11">
      <t>ホン</t>
    </rPh>
    <phoneticPr fontId="9"/>
  </si>
  <si>
    <r>
      <t xml:space="preserve">ノックピン　　　 </t>
    </r>
    <r>
      <rPr>
        <sz val="11"/>
        <color rgb="FFFF0000"/>
        <rFont val="游ゴシック"/>
        <family val="3"/>
        <charset val="128"/>
        <scheme val="minor"/>
      </rPr>
      <t xml:space="preserve"> 6本　　　　</t>
    </r>
    <r>
      <rPr>
        <sz val="11"/>
        <color theme="1"/>
        <rFont val="游ゴシック"/>
        <family val="2"/>
        <charset val="128"/>
        <scheme val="minor"/>
      </rPr>
      <t>　　　</t>
    </r>
    <phoneticPr fontId="9"/>
  </si>
  <si>
    <t xml:space="preserve">六角穴付ボルト  5本　+4　  </t>
    <rPh sb="10" eb="11">
      <t>ホン</t>
    </rPh>
    <phoneticPr fontId="9"/>
  </si>
  <si>
    <t xml:space="preserve">六角穴付ボルト  　2本　  </t>
    <phoneticPr fontId="9"/>
  </si>
  <si>
    <t>六角穴付ボルト　1本</t>
    <rPh sb="9" eb="10">
      <t>ホン</t>
    </rPh>
    <phoneticPr fontId="9"/>
  </si>
  <si>
    <t>ノックピン　4本</t>
    <rPh sb="7" eb="8">
      <t>ホン</t>
    </rPh>
    <phoneticPr fontId="9"/>
  </si>
  <si>
    <t>カムフォロア　頭部六角穴付　フラットタイプ　2個</t>
    <rPh sb="23" eb="24">
      <t>コ</t>
    </rPh>
    <phoneticPr fontId="9"/>
  </si>
  <si>
    <t>カムフォロア用ブラケット　2個</t>
    <rPh sb="14" eb="15">
      <t>コ</t>
    </rPh>
    <phoneticPr fontId="9"/>
  </si>
  <si>
    <t>六角穴付ボタンボルト　－ステンレス　4本</t>
    <rPh sb="19" eb="20">
      <t>ホン</t>
    </rPh>
    <phoneticPr fontId="9"/>
  </si>
  <si>
    <t>MVBLK-AMW-2UH-M913F</t>
    <phoneticPr fontId="9"/>
  </si>
  <si>
    <t>SETB0075-Y08 ｶﾑﾌｧﾛｱｶﾞｲﾄﾞ</t>
    <phoneticPr fontId="9"/>
  </si>
  <si>
    <t>MVSHM-3N02006-3B5-RX66B</t>
    <phoneticPr fontId="9"/>
  </si>
  <si>
    <r>
      <t>SETB0075-Y09</t>
    </r>
    <r>
      <rPr>
        <b/>
        <sz val="11"/>
        <color rgb="FFFF0000"/>
        <rFont val="游ゴシック"/>
        <family val="3"/>
        <charset val="128"/>
        <scheme val="minor"/>
      </rPr>
      <t xml:space="preserve"> </t>
    </r>
    <r>
      <rPr>
        <sz val="11"/>
        <color theme="1"/>
        <rFont val="游ゴシック"/>
        <family val="2"/>
        <charset val="128"/>
        <scheme val="minor"/>
      </rPr>
      <t>右側ｶﾞｲﾄﾞｶﾊﾞｰ</t>
    </r>
    <phoneticPr fontId="9"/>
  </si>
  <si>
    <t>MVSHM-3N02006-3B5-EEWJS</t>
    <phoneticPr fontId="9"/>
  </si>
  <si>
    <t>SETB0075-Y10 左側ｶﾞｲﾄﾞｶﾊﾞｰ</t>
    <phoneticPr fontId="9"/>
  </si>
  <si>
    <t>MVSHM-3N02054-37F-R3R62</t>
    <phoneticPr fontId="9"/>
  </si>
  <si>
    <r>
      <t>SETB0</t>
    </r>
    <r>
      <rPr>
        <b/>
        <sz val="11"/>
        <color rgb="FFFF0000"/>
        <rFont val="游ゴシック"/>
        <family val="3"/>
        <charset val="128"/>
        <scheme val="minor"/>
      </rPr>
      <t>128</t>
    </r>
    <r>
      <rPr>
        <sz val="11"/>
        <color theme="1"/>
        <rFont val="游ゴシック"/>
        <family val="2"/>
        <charset val="128"/>
        <scheme val="minor"/>
      </rPr>
      <t>-Y11 上部ｶﾞｲﾄﾞｶﾊﾞｰ</t>
    </r>
    <rPh sb="13" eb="14">
      <t>ウエ</t>
    </rPh>
    <rPh sb="14" eb="15">
      <t>ブ</t>
    </rPh>
    <phoneticPr fontId="9"/>
  </si>
  <si>
    <t>リブ　　2個</t>
    <rPh sb="5" eb="6">
      <t>コ</t>
    </rPh>
    <phoneticPr fontId="4"/>
  </si>
  <si>
    <t>六角穴付ボル  　　　　2本  +6+4</t>
    <rPh sb="13" eb="14">
      <t>ホン</t>
    </rPh>
    <phoneticPr fontId="9"/>
  </si>
  <si>
    <t>MVSHM-3N03002011027-2UK-1UMGD</t>
    <phoneticPr fontId="4"/>
  </si>
  <si>
    <t>SETB0075-Z01 電磁弁+レギュラーﾕﾆｯﾄ取付板金</t>
    <phoneticPr fontId="9"/>
  </si>
  <si>
    <t>六角穴付ボタンボルト　６本</t>
    <rPh sb="12" eb="13">
      <t>ホン</t>
    </rPh>
    <phoneticPr fontId="9"/>
  </si>
  <si>
    <t>SCB3-12</t>
    <phoneticPr fontId="9"/>
  </si>
  <si>
    <t>六角穴付きボルト ステンレス　２本</t>
    <rPh sb="16" eb="17">
      <t>ホン</t>
    </rPh>
    <phoneticPr fontId="9"/>
  </si>
  <si>
    <t>ミニチュアワンタッチ継手　エルボ　　2個</t>
    <rPh sb="19" eb="20">
      <t>コ</t>
    </rPh>
    <phoneticPr fontId="9"/>
  </si>
  <si>
    <t>ミニチュアワンタッチ継手　エルボ　3個</t>
    <rPh sb="18" eb="19">
      <t>コ</t>
    </rPh>
    <phoneticPr fontId="9"/>
  </si>
  <si>
    <t>ﾐﾆﾂｷﾞﾃ PLGJ</t>
    <phoneticPr fontId="9"/>
  </si>
  <si>
    <t>ねじ変換継手　1/8　NPT　PT</t>
    <phoneticPr fontId="4"/>
  </si>
  <si>
    <t xml:space="preserve">APMTS-N1-Ｎ1 </t>
    <phoneticPr fontId="4"/>
  </si>
  <si>
    <t>ねじ変換継手　1/8　NPT　ＮPT</t>
    <phoneticPr fontId="4"/>
  </si>
  <si>
    <t>MVSHM-3N02052-42R-RWB57</t>
    <phoneticPr fontId="9"/>
  </si>
  <si>
    <t>SETB0242-Y02　ﾂｰﾙ治具AXA-HV　ﾌﾞﾗｹｯﾄ</t>
    <phoneticPr fontId="9"/>
  </si>
  <si>
    <t>AB251D7F34</t>
    <phoneticPr fontId="9"/>
  </si>
  <si>
    <t>SV70ﾊﾞﾙﾌﾞﾉｽﾞﾙ位置合わせ治具</t>
    <rPh sb="13" eb="15">
      <t>イチ</t>
    </rPh>
    <rPh sb="15" eb="16">
      <t>ア</t>
    </rPh>
    <rPh sb="18" eb="20">
      <t>ジグ</t>
    </rPh>
    <phoneticPr fontId="4"/>
  </si>
  <si>
    <t>NO.232205-2　　H-SAITOU</t>
    <phoneticPr fontId="9"/>
  </si>
  <si>
    <t>ノックピン　ストレート 4+3+4</t>
    <phoneticPr fontId="4"/>
  </si>
  <si>
    <t>六角穴付きﾎﾞﾙﾄ　M4×5mm　　　　6本+2</t>
    <rPh sb="21" eb="22">
      <t>ホン</t>
    </rPh>
    <phoneticPr fontId="4"/>
  </si>
  <si>
    <t>NO.232205-3　　H-SAITOU</t>
    <phoneticPr fontId="9"/>
  </si>
  <si>
    <t>AFPSA4-P3.20-L3-B5.0</t>
    <phoneticPr fontId="9"/>
  </si>
  <si>
    <t>ｲﾁｷﾞﾒﾋﾟﾝ AFPSA</t>
    <phoneticPr fontId="9"/>
  </si>
  <si>
    <t>蝶ﾅｯﾄ　　2本</t>
    <rPh sb="7" eb="8">
      <t>ホン</t>
    </rPh>
    <phoneticPr fontId="4"/>
  </si>
  <si>
    <r>
      <t>SETB0</t>
    </r>
    <r>
      <rPr>
        <b/>
        <sz val="11"/>
        <color rgb="FFFF0000"/>
        <rFont val="游ゴシック"/>
        <family val="3"/>
        <charset val="128"/>
        <scheme val="minor"/>
      </rPr>
      <t>128</t>
    </r>
    <r>
      <rPr>
        <sz val="11"/>
        <color theme="1"/>
        <rFont val="游ゴシック"/>
        <family val="2"/>
        <charset val="128"/>
        <scheme val="minor"/>
      </rPr>
      <t>-Z04　金属BOX受け板金3</t>
    </r>
    <rPh sb="13" eb="15">
      <t>キンゾク</t>
    </rPh>
    <phoneticPr fontId="9"/>
  </si>
  <si>
    <t>SETB0178-Z06　30ccｶｯﾌﾟsus材　20230803.stp</t>
    <phoneticPr fontId="4"/>
  </si>
  <si>
    <t>MVSHM-3N02052-4HS-E5LFX</t>
  </si>
  <si>
    <t>SETB0327-Z03　カップ受け板金2</t>
    <phoneticPr fontId="9"/>
  </si>
  <si>
    <t>CRKB4-8</t>
    <phoneticPr fontId="9"/>
  </si>
  <si>
    <t>CSHSM-SUS-M3-5</t>
    <phoneticPr fontId="9"/>
  </si>
  <si>
    <t>六角穴付きボルト</t>
    <phoneticPr fontId="9"/>
  </si>
  <si>
    <t>FNT3</t>
    <phoneticPr fontId="9"/>
  </si>
  <si>
    <t>袋ナット</t>
    <rPh sb="0" eb="1">
      <t>フクロ</t>
    </rPh>
    <phoneticPr fontId="9"/>
  </si>
  <si>
    <t>MVSHM-3N02052-4HS-M77P8</t>
    <phoneticPr fontId="9"/>
  </si>
  <si>
    <t>SETB0327-Z05　カップ受け板金1</t>
    <phoneticPr fontId="9"/>
  </si>
  <si>
    <r>
      <t xml:space="preserve">井桁ﾜｰｸ治具 </t>
    </r>
    <r>
      <rPr>
        <b/>
        <sz val="16"/>
        <color indexed="8"/>
        <rFont val="ＭＳ Ｐゴシック"/>
        <family val="3"/>
        <charset val="128"/>
      </rPr>
      <t xml:space="preserve"> 55mm</t>
    </r>
    <r>
      <rPr>
        <sz val="16"/>
        <color indexed="8"/>
        <rFont val="ＭＳ Ｐゴシック"/>
        <family val="3"/>
        <charset val="128"/>
      </rPr>
      <t xml:space="preserve"> 厚みTYPE</t>
    </r>
    <rPh sb="0" eb="2">
      <t>イゲタ</t>
    </rPh>
    <rPh sb="5" eb="7">
      <t>ジグ</t>
    </rPh>
    <rPh sb="14" eb="15">
      <t>アツ</t>
    </rPh>
    <phoneticPr fontId="4"/>
  </si>
  <si>
    <t>NO.232205-4　　H-SAITOU</t>
    <phoneticPr fontId="9"/>
  </si>
  <si>
    <r>
      <t>CLMSC5-</t>
    </r>
    <r>
      <rPr>
        <sz val="11"/>
        <rFont val="ＭＳ Ｐゴシック"/>
        <family val="3"/>
        <charset val="128"/>
      </rPr>
      <t>12</t>
    </r>
    <r>
      <rPr>
        <sz val="11"/>
        <rFont val="游ゴシック"/>
        <family val="3"/>
        <charset val="128"/>
        <scheme val="minor"/>
      </rPr>
      <t>-B</t>
    </r>
    <phoneticPr fontId="4"/>
  </si>
  <si>
    <t>FBAS5-60-20</t>
    <phoneticPr fontId="4"/>
  </si>
  <si>
    <t>六角穴付ボルト　M4-60 　　4本</t>
    <rPh sb="17" eb="18">
      <t>ホン</t>
    </rPh>
    <phoneticPr fontId="4"/>
  </si>
  <si>
    <t xml:space="preserve">HBLSS5 </t>
    <phoneticPr fontId="4"/>
  </si>
  <si>
    <t xml:space="preserve"> 薄型ブラケット</t>
    <phoneticPr fontId="4"/>
  </si>
  <si>
    <t>アルミフレーム用フレームキャップ　4個</t>
    <rPh sb="18" eb="19">
      <t>コ</t>
    </rPh>
    <phoneticPr fontId="4"/>
  </si>
  <si>
    <t>HFC5-2060-S</t>
    <phoneticPr fontId="4"/>
  </si>
  <si>
    <t>HFS5-2020-362-Z5-XA65.5-XB190.5-XC315.5</t>
    <phoneticPr fontId="4"/>
  </si>
  <si>
    <t>アルミフレーム　５シリーズ　正方形　20×20ｍｍ　１列溝　４面溝</t>
    <phoneticPr fontId="4"/>
  </si>
  <si>
    <r>
      <t xml:space="preserve">後入れバネナット  </t>
    </r>
    <r>
      <rPr>
        <b/>
        <sz val="11"/>
        <color rgb="FF0070C0"/>
        <rFont val="游ゴシック"/>
        <family val="3"/>
        <charset val="128"/>
        <scheme val="minor"/>
      </rPr>
      <t>4</t>
    </r>
    <r>
      <rPr>
        <sz val="11"/>
        <color theme="1"/>
        <rFont val="游ゴシック"/>
        <family val="2"/>
        <charset val="128"/>
        <scheme val="minor"/>
      </rPr>
      <t>個+4個　凸無し</t>
    </r>
    <rPh sb="11" eb="12">
      <t>コ</t>
    </rPh>
    <rPh sb="14" eb="15">
      <t>コ</t>
    </rPh>
    <rPh sb="16" eb="17">
      <t>トツ</t>
    </rPh>
    <rPh sb="17" eb="18">
      <t>ナ</t>
    </rPh>
    <phoneticPr fontId="4"/>
  </si>
  <si>
    <t>NFS5-2060-427-Z5-XA77-XB352</t>
    <phoneticPr fontId="4"/>
  </si>
  <si>
    <t>アルミフレーム　５シリーズ　正方形　20×60ｍｍ　１列溝　４面溝</t>
    <phoneticPr fontId="4"/>
  </si>
  <si>
    <t xml:space="preserve">SCB5-8  </t>
    <phoneticPr fontId="4"/>
  </si>
  <si>
    <t>六角穴付ボルト    4本+4 在庫使用</t>
    <rPh sb="12" eb="13">
      <t>ホン</t>
    </rPh>
    <phoneticPr fontId="4"/>
  </si>
  <si>
    <t>MVBLK-AMW-35E-AGPD9</t>
    <phoneticPr fontId="4"/>
  </si>
  <si>
    <t>SETB0110-X01　井桁ﾜｰｸ冶具ﾍﾞｰｽ- 1 (400mm)</t>
    <phoneticPr fontId="4"/>
  </si>
  <si>
    <t>ﾉｯｸﾋﾟﾝ　φ4-35mm　4本</t>
    <rPh sb="16" eb="17">
      <t>ホン</t>
    </rPh>
    <phoneticPr fontId="4"/>
  </si>
  <si>
    <t>後入れバネナット  10個</t>
    <rPh sb="12" eb="13">
      <t>コ</t>
    </rPh>
    <phoneticPr fontId="4"/>
  </si>
  <si>
    <t>NO.232205-5　　H-SAITOU</t>
    <phoneticPr fontId="9"/>
  </si>
  <si>
    <t>FSA-PS-350-220-150-K-WB2604150164</t>
    <phoneticPr fontId="9"/>
  </si>
  <si>
    <t>SETB0316　配電BOX　350×220×150 M4ねじに変更</t>
    <phoneticPr fontId="4"/>
  </si>
  <si>
    <t>AYSK15-10</t>
    <phoneticPr fontId="9"/>
  </si>
  <si>
    <t>PDDU-PT-MS-9-2-02S</t>
    <phoneticPr fontId="4"/>
  </si>
  <si>
    <t>コモン端子台　Pコモン、Nコモン分割　1対9ｘ2極</t>
    <phoneticPr fontId="4"/>
  </si>
  <si>
    <t>MRB-170</t>
    <phoneticPr fontId="4"/>
  </si>
  <si>
    <t>F1.25-M3</t>
    <phoneticPr fontId="4"/>
  </si>
  <si>
    <t>裸圧着端子Y型</t>
    <rPh sb="0" eb="1">
      <t>ハダカ</t>
    </rPh>
    <rPh sb="1" eb="3">
      <t>アッチャク</t>
    </rPh>
    <rPh sb="3" eb="5">
      <t>タンシ</t>
    </rPh>
    <rPh sb="6" eb="7">
      <t>ガタ</t>
    </rPh>
    <phoneticPr fontId="4"/>
  </si>
  <si>
    <t>UL1015-18AWG-R-10</t>
    <phoneticPr fontId="4"/>
  </si>
  <si>
    <t>UL1015-18AWG-BK-10</t>
    <phoneticPr fontId="4"/>
  </si>
  <si>
    <t>ACコード(プラグ）</t>
    <phoneticPr fontId="4"/>
  </si>
  <si>
    <t>ST300RSB-24AWG-3-10</t>
    <phoneticPr fontId="4"/>
  </si>
  <si>
    <t>SS300RSB-24-1P-8</t>
    <phoneticPr fontId="4"/>
  </si>
  <si>
    <t>ハンドバルブ　φ6　　　1個</t>
    <rPh sb="13" eb="14">
      <t>コ</t>
    </rPh>
    <phoneticPr fontId="4"/>
  </si>
  <si>
    <t>チェリック</t>
    <phoneticPr fontId="9"/>
  </si>
  <si>
    <t>CNYW6-6</t>
    <phoneticPr fontId="9"/>
  </si>
  <si>
    <t>ワンタッチ継手 R（PT）付二重Y型 CNYW</t>
    <phoneticPr fontId="9"/>
  </si>
  <si>
    <t>BSLG6</t>
    <phoneticPr fontId="9"/>
  </si>
  <si>
    <t>ワンタッチ継手　ブラインドプラグ　3個</t>
    <rPh sb="18" eb="19">
      <t>コ</t>
    </rPh>
    <phoneticPr fontId="9"/>
  </si>
  <si>
    <t>ﾜﾝﾀｯﾁ継手ﾕﾆｵﾝｽﾄﾚｰﾄ　2個</t>
    <rPh sb="5" eb="7">
      <t>ツギテ</t>
    </rPh>
    <rPh sb="18" eb="19">
      <t>コ</t>
    </rPh>
    <phoneticPr fontId="4"/>
  </si>
  <si>
    <t>232296</t>
    <phoneticPr fontId="4"/>
  </si>
  <si>
    <t>SETB0322-A01　AXA600-HV+SV51 2本135mmﾋﾟｯﾁ＋浸け置き+井桁治具+SVC720F+配電BOX　　原価一覧　20260424</t>
    <rPh sb="29" eb="30">
      <t>ホン</t>
    </rPh>
    <phoneticPr fontId="4"/>
  </si>
  <si>
    <t>AXA600-ＨV　　　　(AXE600+HV)</t>
    <phoneticPr fontId="9"/>
  </si>
  <si>
    <t>AXELIAｼﾘｰｽﾞAXA-ＨV（400角）　　(AXE600+HV)</t>
    <phoneticPr fontId="9"/>
  </si>
  <si>
    <t>仙台営業所納品指示済み</t>
    <rPh sb="0" eb="2">
      <t>センダイ</t>
    </rPh>
    <rPh sb="2" eb="5">
      <t>エイギョウショ</t>
    </rPh>
    <rPh sb="5" eb="7">
      <t>ノウヒン</t>
    </rPh>
    <rPh sb="7" eb="10">
      <t>シジズ</t>
    </rPh>
    <phoneticPr fontId="9"/>
  </si>
  <si>
    <t>NO.232296-1　H-SAITOU　</t>
    <phoneticPr fontId="9"/>
  </si>
  <si>
    <t xml:space="preserve">
AB24FG7G6G</t>
    <phoneticPr fontId="9"/>
  </si>
  <si>
    <t>MVBLK-AMW-4J4-SYU83</t>
    <phoneticPr fontId="9"/>
  </si>
  <si>
    <r>
      <t>SETB0</t>
    </r>
    <r>
      <rPr>
        <b/>
        <sz val="11"/>
        <color rgb="FFFF0000"/>
        <rFont val="游ゴシック"/>
        <family val="3"/>
        <charset val="128"/>
        <scheme val="minor"/>
      </rPr>
      <t>322</t>
    </r>
    <r>
      <rPr>
        <sz val="11"/>
        <color theme="1"/>
        <rFont val="游ゴシック"/>
        <family val="2"/>
        <charset val="128"/>
        <scheme val="minor"/>
      </rPr>
      <t>-</t>
    </r>
    <r>
      <rPr>
        <b/>
        <sz val="11"/>
        <color theme="1"/>
        <rFont val="游ゴシック"/>
        <family val="3"/>
        <charset val="128"/>
        <scheme val="minor"/>
      </rPr>
      <t>Y</t>
    </r>
    <r>
      <rPr>
        <sz val="11"/>
        <color theme="1"/>
        <rFont val="游ゴシック"/>
        <family val="2"/>
        <charset val="128"/>
        <scheme val="minor"/>
      </rPr>
      <t>01　ﾂｰﾙ取付板</t>
    </r>
    <phoneticPr fontId="9"/>
  </si>
  <si>
    <t>ﾏｰｶｰﾋﾟﾝ　4本</t>
    <rPh sb="9" eb="10">
      <t>ホン</t>
    </rPh>
    <phoneticPr fontId="4"/>
  </si>
  <si>
    <r>
      <t xml:space="preserve"> ノックピン    8本+4+ 4+  7+4+2+8 </t>
    </r>
    <r>
      <rPr>
        <sz val="11"/>
        <color rgb="FFFF0000"/>
        <rFont val="游ゴシック"/>
        <family val="3"/>
        <charset val="128"/>
        <scheme val="minor"/>
      </rPr>
      <t>まとめて発注</t>
    </r>
    <rPh sb="11" eb="12">
      <t>ホン</t>
    </rPh>
    <rPh sb="32" eb="34">
      <t>ハッチュウ</t>
    </rPh>
    <phoneticPr fontId="9"/>
  </si>
  <si>
    <t>MVBLK-AMW-4J4-FJLMX</t>
  </si>
  <si>
    <t>SETB0322-Y08　ﾛﾎﾞｯﾄ固定ﾌﾞﾗｹｯﾄ</t>
    <phoneticPr fontId="9"/>
  </si>
  <si>
    <r>
      <t>六角穴付ボルト  2</t>
    </r>
    <r>
      <rPr>
        <sz val="11"/>
        <color rgb="FFFF0000"/>
        <rFont val="游ゴシック"/>
        <family val="3"/>
        <charset val="128"/>
        <scheme val="minor"/>
      </rPr>
      <t>本+3+3+3+3　  社内在庫使用</t>
    </r>
    <rPh sb="10" eb="11">
      <t>ホン</t>
    </rPh>
    <phoneticPr fontId="9"/>
  </si>
  <si>
    <t>カムフォロア　頭部六角穴付　フラットタイプ　2</t>
    <phoneticPr fontId="9"/>
  </si>
  <si>
    <t>カムフォロア用ブラケット　2</t>
    <phoneticPr fontId="9"/>
  </si>
  <si>
    <t>六角穴付ボタンボルト　－ステンレス　4</t>
    <phoneticPr fontId="9"/>
  </si>
  <si>
    <r>
      <t xml:space="preserve">六角穴付ボル </t>
    </r>
    <r>
      <rPr>
        <sz val="11"/>
        <color rgb="FFFF0000"/>
        <rFont val="游ゴシック"/>
        <family val="3"/>
        <charset val="128"/>
        <scheme val="minor"/>
      </rPr>
      <t xml:space="preserve">  4本　  社内在庫使用</t>
    </r>
    <rPh sb="10" eb="11">
      <t>ホン</t>
    </rPh>
    <phoneticPr fontId="9"/>
  </si>
  <si>
    <r>
      <t>六角穴付ボル  　　　</t>
    </r>
    <r>
      <rPr>
        <sz val="11"/>
        <color rgb="FFFF0000"/>
        <rFont val="游ゴシック"/>
        <family val="3"/>
        <charset val="128"/>
        <scheme val="minor"/>
      </rPr>
      <t>　2本  社内在庫使用</t>
    </r>
    <rPh sb="13" eb="14">
      <t>ホン</t>
    </rPh>
    <rPh sb="16" eb="18">
      <t>シャナイ</t>
    </rPh>
    <rPh sb="18" eb="20">
      <t>ザイコ</t>
    </rPh>
    <rPh sb="20" eb="22">
      <t>シヨウ</t>
    </rPh>
    <phoneticPr fontId="9"/>
  </si>
  <si>
    <t>BSS73-40C</t>
    <phoneticPr fontId="9"/>
  </si>
  <si>
    <t>ｼｭﾄﾞｳｽﾃ-ｼﾞﾘﾆｱﾎﾞ-ﾙ BSS73-40</t>
    <phoneticPr fontId="9"/>
  </si>
  <si>
    <t>MVBLK-AMW-4J4-2B9AX</t>
    <phoneticPr fontId="9"/>
  </si>
  <si>
    <t>SETB-0321-Y01-1　ﾂｰﾙﾍﾞｰｽ</t>
    <phoneticPr fontId="9"/>
  </si>
  <si>
    <t>AETGRS10-63.5-SC10</t>
    <phoneticPr fontId="9"/>
  </si>
  <si>
    <t>ｴﾝｹｲｼﾁｭｳ</t>
    <phoneticPr fontId="9"/>
  </si>
  <si>
    <t>ALSBG8-30-M4-N4</t>
    <phoneticPr fontId="9"/>
  </si>
  <si>
    <t>低頭六角穴付ボルト  6本　　   　</t>
    <rPh sb="12" eb="13">
      <t>ホン</t>
    </rPh>
    <phoneticPr fontId="9"/>
  </si>
  <si>
    <t>SBCB4-8</t>
    <phoneticPr fontId="9"/>
  </si>
  <si>
    <t xml:space="preserve">六角穴付ナベボルト  4本　 </t>
    <rPh sb="12" eb="13">
      <t>ホン</t>
    </rPh>
    <phoneticPr fontId="9"/>
  </si>
  <si>
    <t xml:space="preserve">ワッシャ  4本　 </t>
    <phoneticPr fontId="9"/>
  </si>
  <si>
    <t xml:space="preserve">ノックピン       2本　+3　　  </t>
    <rPh sb="13" eb="14">
      <t>ホン</t>
    </rPh>
    <phoneticPr fontId="9"/>
  </si>
  <si>
    <t>MVBLK-AMW-4J4-ZERXH</t>
    <phoneticPr fontId="9"/>
  </si>
  <si>
    <t>SETB-0321-Y02　ﾂｰﾙﾍﾞｰｽ補強　1</t>
    <phoneticPr fontId="9"/>
  </si>
  <si>
    <t>MVBLK-AMW-4J4-B2UGM</t>
    <phoneticPr fontId="9"/>
  </si>
  <si>
    <t>SETB-0321-Y03　ﾂｰﾙﾍﾞｰｽ補強　2</t>
    <phoneticPr fontId="9"/>
  </si>
  <si>
    <t>MVSHM-3N03058-4J4-DDRKZ</t>
    <phoneticPr fontId="9"/>
  </si>
  <si>
    <t>SETB-0321-Y05 ｶﾒﾗ取り付けＬ字ﾌﾞﾗｹｯﾄ</t>
    <phoneticPr fontId="9"/>
  </si>
  <si>
    <t>MS2-8</t>
    <phoneticPr fontId="9"/>
  </si>
  <si>
    <r>
      <t xml:space="preserve">ノックピン       2本　　　   </t>
    </r>
    <r>
      <rPr>
        <sz val="11"/>
        <color rgb="FFFF0000"/>
        <rFont val="游ゴシック"/>
        <family val="3"/>
        <charset val="128"/>
        <scheme val="minor"/>
      </rPr>
      <t xml:space="preserve"> まとめて発注</t>
    </r>
    <rPh sb="13" eb="14">
      <t>ホン</t>
    </rPh>
    <phoneticPr fontId="9"/>
  </si>
  <si>
    <t xml:space="preserve">六角穴付ボルト  2本　 </t>
    <rPh sb="10" eb="11">
      <t>ホン</t>
    </rPh>
    <phoneticPr fontId="9"/>
  </si>
  <si>
    <t>MVBLK-AMW-4J4-G6WBG</t>
    <phoneticPr fontId="9"/>
  </si>
  <si>
    <t>SETB-0321-Y06　ﾂｰﾙﾍﾞｰｽ補強　3</t>
    <phoneticPr fontId="9"/>
  </si>
  <si>
    <t>MVBLK-AMW-44K-7SCMA</t>
  </si>
  <si>
    <t>SETB0257-Y03-1　ﾂｰﾙ治具変換ﾌﾟﾚｰﾄ</t>
    <phoneticPr fontId="9"/>
  </si>
  <si>
    <t xml:space="preserve">六角穴付ボルト  4本　 </t>
    <rPh sb="10" eb="11">
      <t>ホン</t>
    </rPh>
    <phoneticPr fontId="9"/>
  </si>
  <si>
    <t>ﾈｼﾞﾍﾝｶﾝﾂｷﾞﾃ(APMTS)</t>
    <phoneticPr fontId="9"/>
  </si>
  <si>
    <t>MCLPTW6-1</t>
  </si>
  <si>
    <t>ﾁｭｰﾌﾞﾖｳﾂｷﾞﾃ(MCLPTW)</t>
    <phoneticPr fontId="9"/>
  </si>
  <si>
    <t>AB251D8629</t>
    <phoneticPr fontId="9"/>
  </si>
  <si>
    <t>NO.232296-2　H-SAITOU　</t>
    <phoneticPr fontId="9"/>
  </si>
  <si>
    <t>浸け置きカップ　捨て打ちBOX</t>
    <rPh sb="8" eb="9">
      <t>ス</t>
    </rPh>
    <rPh sb="10" eb="11">
      <t>ウ</t>
    </rPh>
    <phoneticPr fontId="4"/>
  </si>
  <si>
    <t>MVSHM-3N03054-3AM-PACME</t>
    <phoneticPr fontId="9"/>
  </si>
  <si>
    <t>SETB0134-Z02　金属BOX受皿</t>
    <phoneticPr fontId="9"/>
  </si>
  <si>
    <t>SETB0177-Z07-1　カップ受け板金1</t>
    <phoneticPr fontId="9"/>
  </si>
  <si>
    <t>平型蝶番（B-1100・ステンレス製）　　　1個</t>
    <phoneticPr fontId="9"/>
  </si>
  <si>
    <t>六角穴付皿ボルト　－ステンレス　　　4個+2</t>
    <rPh sb="19" eb="20">
      <t>コ</t>
    </rPh>
    <phoneticPr fontId="9"/>
  </si>
  <si>
    <t>樹脂ローレット付ねじ-単品　　　1個+4+8</t>
    <phoneticPr fontId="9"/>
  </si>
  <si>
    <t xml:space="preserve"> ノックピン　　　3個</t>
    <rPh sb="10" eb="11">
      <t>コ</t>
    </rPh>
    <phoneticPr fontId="9"/>
  </si>
  <si>
    <t>MS3-6</t>
  </si>
  <si>
    <t xml:space="preserve"> ノックピン　　　2個</t>
    <rPh sb="10" eb="11">
      <t>コ</t>
    </rPh>
    <phoneticPr fontId="9"/>
  </si>
  <si>
    <t xml:space="preserve"> ノックピン　　　3個+3</t>
    <rPh sb="10" eb="11">
      <t>コ</t>
    </rPh>
    <phoneticPr fontId="9"/>
  </si>
  <si>
    <t>SETB0177-Z08-1　カップ受け板金3</t>
    <phoneticPr fontId="9"/>
  </si>
  <si>
    <t>10日間</t>
    <rPh sb="2" eb="3">
      <t>ヒ</t>
    </rPh>
    <rPh sb="3" eb="4">
      <t>カン</t>
    </rPh>
    <phoneticPr fontId="9"/>
  </si>
  <si>
    <t>SETB0177-Z09-2　カップ受け板金4</t>
    <phoneticPr fontId="9"/>
  </si>
  <si>
    <t>6日間</t>
    <rPh sb="1" eb="2">
      <t>ヒ</t>
    </rPh>
    <rPh sb="2" eb="3">
      <t>カン</t>
    </rPh>
    <phoneticPr fontId="9"/>
  </si>
  <si>
    <t>SETB0178-Z06　30ccｶｯﾌﾟ　sus材　　202300803　2個</t>
    <rPh sb="39" eb="40">
      <t>コ</t>
    </rPh>
    <phoneticPr fontId="9"/>
  </si>
  <si>
    <t>MVSHM-3N02052-4J4-4MTCF</t>
    <phoneticPr fontId="9"/>
  </si>
  <si>
    <t>SETB0321-Z02　カップ受け板金Ｌ字3　2個</t>
    <rPh sb="25" eb="26">
      <t>コ</t>
    </rPh>
    <phoneticPr fontId="9"/>
  </si>
  <si>
    <t>MVSHM-3N02002-4J4-ZN51D</t>
    <phoneticPr fontId="9"/>
  </si>
  <si>
    <t>SETB0321-Z03　カップ受け板金2　2個</t>
    <rPh sb="23" eb="24">
      <t>コ</t>
    </rPh>
    <phoneticPr fontId="9"/>
  </si>
  <si>
    <r>
      <t xml:space="preserve"> ノックピン    2本+4+ 4+  7+4+2+8 </t>
    </r>
    <r>
      <rPr>
        <sz val="11"/>
        <color rgb="FFFF0000"/>
        <rFont val="游ゴシック"/>
        <family val="3"/>
        <charset val="128"/>
        <scheme val="minor"/>
      </rPr>
      <t>まとめて発注</t>
    </r>
    <rPh sb="11" eb="12">
      <t>ホン</t>
    </rPh>
    <rPh sb="32" eb="34">
      <t>ハッチュウ</t>
    </rPh>
    <phoneticPr fontId="9"/>
  </si>
  <si>
    <t>MVSHM-3N02052-4J4-41F4H</t>
    <phoneticPr fontId="9"/>
  </si>
  <si>
    <t>SETB0322-Z01　金属BOX受け板金柱固定用4</t>
    <phoneticPr fontId="9"/>
  </si>
  <si>
    <t>日産ネジ</t>
    <rPh sb="0" eb="2">
      <t>ニッサン</t>
    </rPh>
    <phoneticPr fontId="9"/>
  </si>
  <si>
    <t>六角穴付きボルト（キャップスクリュー）　　　2個</t>
    <rPh sb="23" eb="24">
      <t>コ</t>
    </rPh>
    <phoneticPr fontId="9"/>
  </si>
  <si>
    <t>袋ナット　　　2個</t>
    <rPh sb="8" eb="9">
      <t>コ</t>
    </rPh>
    <phoneticPr fontId="9"/>
  </si>
  <si>
    <t xml:space="preserve"> ノックピン　　　6個+6</t>
    <rPh sb="10" eb="11">
      <t>コ</t>
    </rPh>
    <phoneticPr fontId="9"/>
  </si>
  <si>
    <t>MVSHM-3N02052-4J4-UT3LJ</t>
  </si>
  <si>
    <t>SETB0322-Z04　金属BOX受け板金3</t>
    <phoneticPr fontId="9"/>
  </si>
  <si>
    <t>低弾性ラバー付ボルト　　　4個</t>
    <rPh sb="14" eb="15">
      <t>コ</t>
    </rPh>
    <phoneticPr fontId="9"/>
  </si>
  <si>
    <t>MVSHM-3N03004-4J4-DKCWJ</t>
    <phoneticPr fontId="9"/>
  </si>
  <si>
    <t>SETB0322-Z05 捨て打ちBOX受け板</t>
    <phoneticPr fontId="9"/>
  </si>
  <si>
    <t>六角穴付皿ボルト　－ステンレス　　　10個</t>
    <rPh sb="20" eb="21">
      <t>コ</t>
    </rPh>
    <phoneticPr fontId="9"/>
  </si>
  <si>
    <t>9日間</t>
    <rPh sb="1" eb="2">
      <t>ヒ</t>
    </rPh>
    <rPh sb="2" eb="3">
      <t>カン</t>
    </rPh>
    <phoneticPr fontId="4"/>
  </si>
  <si>
    <t>NO.232296-3　H-SAITOU　</t>
    <phoneticPr fontId="9"/>
  </si>
  <si>
    <t xml:space="preserve">六角穴付ボルト　　8本 </t>
    <rPh sb="10" eb="11">
      <t>ホン</t>
    </rPh>
    <phoneticPr fontId="4"/>
  </si>
  <si>
    <t>CBSTSS5-20</t>
    <phoneticPr fontId="9"/>
  </si>
  <si>
    <t>ｺﾞｸﾃｲﾄｳﾎﾞﾙﾄ -SUS316L-CBSTSS</t>
    <phoneticPr fontId="9"/>
  </si>
  <si>
    <t>GDSMSB5.5-33.5-F5-M5</t>
    <phoneticPr fontId="9"/>
  </si>
  <si>
    <t>ｽﾄﾘｯﾊﾟﾎﾞﾙﾄ(GDSMSB)</t>
    <phoneticPr fontId="9"/>
  </si>
  <si>
    <t>NFS5-2040-427-Z5-XA57-XB77-XC332-XD352</t>
    <phoneticPr fontId="9"/>
  </si>
  <si>
    <t>アルミフレーム　５シリーズ　正方形　２０×4０ｍｍ　１列溝　４面溝</t>
    <phoneticPr fontId="9"/>
  </si>
  <si>
    <t xml:space="preserve">六角穴付ボルト　　4本 </t>
    <rPh sb="10" eb="11">
      <t>ホン</t>
    </rPh>
    <phoneticPr fontId="4"/>
  </si>
  <si>
    <t>MVBLK-AMW-4J5-L1DLX</t>
    <phoneticPr fontId="9"/>
  </si>
  <si>
    <t>SETB0322-X01　井桁ﾜｰｸ冶具ﾍﾞｰｽ (400mm)</t>
    <phoneticPr fontId="4"/>
  </si>
  <si>
    <t>SLSBG8-46-M4-N4</t>
    <phoneticPr fontId="9"/>
  </si>
  <si>
    <t>ﾉｯｸﾋﾟﾝ　φ4-40mm</t>
    <phoneticPr fontId="4"/>
  </si>
  <si>
    <t>六角穴付低頭ボルト　　6本</t>
    <rPh sb="4" eb="6">
      <t>テイトウ</t>
    </rPh>
    <rPh sb="12" eb="13">
      <t>ホン</t>
    </rPh>
    <phoneticPr fontId="4"/>
  </si>
  <si>
    <t>MVBLK-SUN-4J4-23Z84</t>
    <phoneticPr fontId="9"/>
  </si>
  <si>
    <t>SETB0322-X02　ﾜｰｸ治具ﾌﾞﾚｰﾄﾞ固定ﾍﾞｰｽ板</t>
    <phoneticPr fontId="9"/>
  </si>
  <si>
    <t>後入れバネナット  4個　凸無し</t>
    <rPh sb="11" eb="12">
      <t>コ</t>
    </rPh>
    <rPh sb="13" eb="14">
      <t>トツ</t>
    </rPh>
    <rPh sb="14" eb="15">
      <t>ナ</t>
    </rPh>
    <phoneticPr fontId="4"/>
  </si>
  <si>
    <t>NKOSA5-10-8</t>
    <phoneticPr fontId="9"/>
  </si>
  <si>
    <t>ｱﾂｶﾞﾀﾛｰﾚｯﾄﾉﾌﾞ</t>
    <phoneticPr fontId="9"/>
  </si>
  <si>
    <t>後入れバネナット  7個</t>
    <rPh sb="11" eb="12">
      <t>コ</t>
    </rPh>
    <phoneticPr fontId="4"/>
  </si>
  <si>
    <t>WSSS12-4-2</t>
    <phoneticPr fontId="9"/>
  </si>
  <si>
    <t>井桁ﾜｰｸ受けｶﾞｲﾄﾞﾚｰﾙ治具</t>
    <rPh sb="0" eb="2">
      <t>イゲタ</t>
    </rPh>
    <rPh sb="5" eb="6">
      <t>ウ</t>
    </rPh>
    <rPh sb="15" eb="17">
      <t>ジグ</t>
    </rPh>
    <phoneticPr fontId="4"/>
  </si>
  <si>
    <t>17日間</t>
    <rPh sb="2" eb="3">
      <t>ヒ</t>
    </rPh>
    <rPh sb="3" eb="4">
      <t>カン</t>
    </rPh>
    <phoneticPr fontId="4"/>
  </si>
  <si>
    <t>NO.232296-4　H-SAITOU　</t>
    <phoneticPr fontId="9"/>
  </si>
  <si>
    <t>MVBLK-AMW-4J4-YTNFB</t>
    <phoneticPr fontId="9"/>
  </si>
  <si>
    <t>SETB0322-X12　リニアｶﾞｲﾄﾞﾍﾞｰｽ</t>
    <phoneticPr fontId="9"/>
  </si>
  <si>
    <t>ﾉｯｸﾋﾟﾝ　φ3-10mm　5本+2+7</t>
    <rPh sb="16" eb="17">
      <t>ホン</t>
    </rPh>
    <phoneticPr fontId="9"/>
  </si>
  <si>
    <t>ﾐﾆﾁｭｱｽﾗｲﾄﾞｶﾞｲﾄﾞ(SSEBWNZ)</t>
    <phoneticPr fontId="9"/>
  </si>
  <si>
    <t>六角穴付低頭ボルト　　32本+6</t>
    <rPh sb="4" eb="6">
      <t>テイトウ</t>
    </rPh>
    <rPh sb="13" eb="14">
      <t>ホン</t>
    </rPh>
    <phoneticPr fontId="4"/>
  </si>
  <si>
    <t>12日間</t>
    <rPh sb="2" eb="3">
      <t>ヒ</t>
    </rPh>
    <rPh sb="3" eb="4">
      <t>カン</t>
    </rPh>
    <phoneticPr fontId="4"/>
  </si>
  <si>
    <t>MVBLK-AMW-4J4-XUCFX</t>
    <phoneticPr fontId="9"/>
  </si>
  <si>
    <t>SETB0322-X13　リニアｶﾞｲﾄﾞﾌﾞﾛｯｸ固定変換</t>
    <phoneticPr fontId="9"/>
  </si>
  <si>
    <t>ASFFS-A57-B20-T0.2-Q4.5-E10-C10-P37</t>
    <phoneticPr fontId="9"/>
  </si>
  <si>
    <t>ｼﾑ ASFFS</t>
    <phoneticPr fontId="9"/>
  </si>
  <si>
    <t>ASFFS-A57-B20-T0.05-Q4.5-E10-C10-P37</t>
    <phoneticPr fontId="9"/>
  </si>
  <si>
    <t>ﾉｯｸﾋﾟﾝ　φ4-10mm　2本</t>
    <rPh sb="16" eb="17">
      <t>ホン</t>
    </rPh>
    <phoneticPr fontId="9"/>
  </si>
  <si>
    <t>PACK10-CIMRS4-8-0.2</t>
    <phoneticPr fontId="9"/>
  </si>
  <si>
    <t>PACK10-CIMRS4-8-0.05</t>
    <phoneticPr fontId="9"/>
  </si>
  <si>
    <t>MVBLK-AMW-4J4-GHSHY</t>
    <phoneticPr fontId="9"/>
  </si>
  <si>
    <t>SETB0322-X14　リニアｶﾞｲﾄﾞﾕﾆｯﾄﾍﾞｰｽ</t>
    <phoneticPr fontId="9"/>
  </si>
  <si>
    <t>六角穴付低頭ボルト　　8本</t>
    <rPh sb="4" eb="6">
      <t>テイトウ</t>
    </rPh>
    <rPh sb="12" eb="13">
      <t>ホン</t>
    </rPh>
    <phoneticPr fontId="4"/>
  </si>
  <si>
    <t>配電部分 　ﾛﾎﾞｯﾄ背面ﾀｲﾌﾟ</t>
    <rPh sb="0" eb="2">
      <t>ハイデン</t>
    </rPh>
    <rPh sb="2" eb="4">
      <t>ブブン</t>
    </rPh>
    <phoneticPr fontId="9"/>
  </si>
  <si>
    <t>NO.232296-5　H-SAITOU　</t>
    <phoneticPr fontId="9"/>
  </si>
  <si>
    <t>2日目</t>
    <rPh sb="1" eb="2">
      <t>ヒ</t>
    </rPh>
    <rPh sb="2" eb="3">
      <t>メ</t>
    </rPh>
    <phoneticPr fontId="9"/>
  </si>
  <si>
    <t>AW20-01BG-D</t>
    <phoneticPr fontId="4"/>
  </si>
  <si>
    <t>PL6-01</t>
    <phoneticPr fontId="4"/>
  </si>
  <si>
    <t>一般配管用 チューブフィッティング エルボ</t>
    <phoneticPr fontId="9"/>
  </si>
  <si>
    <r>
      <t>PAW6-01　　　　</t>
    </r>
    <r>
      <rPr>
        <b/>
        <sz val="11"/>
        <color rgb="FFFF0000"/>
        <rFont val="游ゴシック"/>
        <family val="3"/>
        <charset val="128"/>
        <scheme val="minor"/>
      </rPr>
      <t>納期確認中</t>
    </r>
    <rPh sb="11" eb="13">
      <t>ノウキ</t>
    </rPh>
    <rPh sb="13" eb="15">
      <t>カクニン</t>
    </rPh>
    <rPh sb="15" eb="16">
      <t>チュウ</t>
    </rPh>
    <phoneticPr fontId="9"/>
  </si>
  <si>
    <t>ﾋｮｳｼﾞｭﾝﾂｷﾞﾃ PAW</t>
    <phoneticPr fontId="9"/>
  </si>
  <si>
    <t>ﾊﾝﾄﾞﾊﾞﾙﾌﾞ (BVHVU)</t>
    <phoneticPr fontId="9"/>
  </si>
  <si>
    <t>AXSC部品</t>
    <rPh sb="4" eb="6">
      <t>ブヒン</t>
    </rPh>
    <phoneticPr fontId="4"/>
  </si>
  <si>
    <t>最短希望</t>
    <rPh sb="0" eb="2">
      <t>サイタン</t>
    </rPh>
    <rPh sb="2" eb="4">
      <t>キボウ</t>
    </rPh>
    <phoneticPr fontId="4"/>
  </si>
  <si>
    <t>手配をお願いします</t>
    <rPh sb="0" eb="2">
      <t>テハイ</t>
    </rPh>
    <rPh sb="4" eb="5">
      <t>ネガ</t>
    </rPh>
    <phoneticPr fontId="4"/>
  </si>
  <si>
    <t>POLE22-0100AN</t>
    <phoneticPr fontId="4"/>
  </si>
  <si>
    <t>L100パイプ</t>
    <phoneticPr fontId="4"/>
  </si>
  <si>
    <t>1/22ﾗﾎﾞへ</t>
    <phoneticPr fontId="4"/>
  </si>
  <si>
    <t>LR4-302QJBW-RYG</t>
    <phoneticPr fontId="4"/>
  </si>
  <si>
    <t>シグナルタワー5色</t>
    <rPh sb="8" eb="9">
      <t>ショク</t>
    </rPh>
    <phoneticPr fontId="4"/>
  </si>
  <si>
    <t>LR4-E-B</t>
  </si>
  <si>
    <t>LR4-E-C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</si>
</sst>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quot;¥&quot;\-#,##0"/>
    <numFmt numFmtId="41" formatCode="_ * #,##0_ ;_ * \-#,##0_ ;_ * &quot;-&quot;_ ;_ @_ "/>
    <numFmt numFmtId="176" formatCode="#,##0_);[Red]\(#,##0\)"/>
    <numFmt numFmtId="177" formatCode="m&quot;月&quot;d&quot;日&quot;;@"/>
    <numFmt numFmtId="178" formatCode="m/d;@"/>
    <numFmt numFmtId="179" formatCode="yyyy&quot;年&quot;m&quot;月&quot;d&quot;日&quot;;@"/>
    <numFmt numFmtId="180" formatCode="0_ "/>
    <numFmt numFmtId="181" formatCode="#,##0_ "/>
    <numFmt numFmtId="182" formatCode="&quot;¥&quot;#,##0_);[Red]\(&quot;¥&quot;#,##0\)"/>
    <numFmt numFmtId="183" formatCode="0_ ;[Red]\-0\ "/>
    <numFmt numFmtId="184" formatCode="0_);[Red]\(0\)"/>
  </numFmts>
  <fonts count="151">
    <font>
      <sz val="11"/>
      <color theme="1"/>
      <name val="游ゴシック"/>
      <family val="2"/>
      <charset val="128"/>
      <scheme val="minor"/>
    </font>
    <font>
      <sz val="11"/>
      <color theme="1"/>
      <name val="游ゴシック"/>
      <family val="3"/>
      <charset val="128"/>
      <scheme val="minor"/>
    </font>
    <font>
      <sz val="6"/>
      <name val="游ゴシック"/>
      <family val="2"/>
      <charset val="128"/>
      <scheme val="minor"/>
    </font>
    <font>
      <b/>
      <sz val="14"/>
      <color indexed="8"/>
      <name val="ＭＳ Ｐゴシック"/>
      <family val="3"/>
      <charset val="128"/>
    </font>
    <font>
      <sz val="6"/>
      <name val="ＭＳ Ｐゴシック"/>
      <family val="3"/>
      <charset val="128"/>
    </font>
    <font>
      <b/>
      <sz val="11"/>
      <color indexed="8"/>
      <name val="ＭＳ Ｐゴシック"/>
      <family val="3"/>
      <charset val="128"/>
    </font>
    <font>
      <sz val="20"/>
      <color theme="1"/>
      <name val="游ゴシック"/>
      <family val="3"/>
      <charset val="128"/>
      <scheme val="minor"/>
    </font>
    <font>
      <b/>
      <sz val="16"/>
      <color rgb="FF0070C0"/>
      <name val="游ゴシック"/>
      <family val="3"/>
      <charset val="128"/>
      <scheme val="minor"/>
    </font>
    <font>
      <sz val="16"/>
      <color theme="1"/>
      <name val="游ゴシック"/>
      <family val="3"/>
      <charset val="128"/>
      <scheme val="minor"/>
    </font>
    <font>
      <sz val="6"/>
      <name val="游ゴシック"/>
      <family val="3"/>
      <charset val="128"/>
      <scheme val="minor"/>
    </font>
    <font>
      <b/>
      <sz val="11"/>
      <color rgb="FF0070C0"/>
      <name val="游ゴシック"/>
      <family val="3"/>
      <charset val="128"/>
      <scheme val="minor"/>
    </font>
    <font>
      <sz val="10"/>
      <color indexed="8"/>
      <name val="ＭＳ Ｐゴシック"/>
      <family val="3"/>
      <charset val="128"/>
    </font>
    <font>
      <sz val="11"/>
      <name val="ＭＳ Ｐゴシック"/>
      <family val="3"/>
      <charset val="128"/>
    </font>
    <font>
      <sz val="11"/>
      <color theme="1"/>
      <name val="ＭＳ Ｐゴシック"/>
      <family val="3"/>
      <charset val="128"/>
    </font>
    <font>
      <sz val="11"/>
      <color rgb="FF0070C0"/>
      <name val="游ゴシック"/>
      <family val="3"/>
      <charset val="128"/>
      <scheme val="minor"/>
    </font>
    <font>
      <b/>
      <sz val="11"/>
      <color theme="1"/>
      <name val="游ゴシック"/>
      <family val="3"/>
      <charset val="128"/>
      <scheme val="minor"/>
    </font>
    <font>
      <b/>
      <sz val="16"/>
      <color theme="1"/>
      <name val="游ゴシック"/>
      <family val="3"/>
      <charset val="128"/>
      <scheme val="minor"/>
    </font>
    <font>
      <sz val="11"/>
      <name val="游ゴシック"/>
      <family val="3"/>
      <charset val="128"/>
      <scheme val="minor"/>
    </font>
    <font>
      <sz val="11"/>
      <color rgb="FF000000"/>
      <name val="游ゴシック"/>
      <family val="3"/>
      <charset val="128"/>
      <scheme val="minor"/>
    </font>
    <font>
      <sz val="11"/>
      <color indexed="8"/>
      <name val="ＭＳ Ｐゴシック"/>
      <family val="3"/>
      <charset val="128"/>
    </font>
    <font>
      <sz val="11"/>
      <color rgb="FFFF0000"/>
      <name val="游ゴシック"/>
      <family val="3"/>
      <charset val="128"/>
      <scheme val="minor"/>
    </font>
    <font>
      <sz val="11"/>
      <color rgb="FFFF0000"/>
      <name val="ＭＳ Ｐゴシック"/>
      <family val="3"/>
      <charset val="128"/>
    </font>
    <font>
      <sz val="10"/>
      <color theme="1"/>
      <name val="ＭＳ Ｐゴシック"/>
      <family val="3"/>
      <charset val="128"/>
    </font>
    <font>
      <b/>
      <sz val="11"/>
      <color rgb="FF0070C0"/>
      <name val="ＭＳ Ｐゴシック"/>
      <family val="3"/>
      <charset val="128"/>
    </font>
    <font>
      <sz val="8"/>
      <color indexed="8"/>
      <name val="ＭＳ Ｐゴシック"/>
      <family val="3"/>
      <charset val="128"/>
    </font>
    <font>
      <u/>
      <sz val="11"/>
      <color theme="10"/>
      <name val="游ゴシック"/>
      <family val="3"/>
      <charset val="128"/>
      <scheme val="minor"/>
    </font>
    <font>
      <sz val="11"/>
      <color theme="9" tint="-0.499984740745262"/>
      <name val="游ゴシック"/>
      <family val="3"/>
      <charset val="128"/>
      <scheme val="minor"/>
    </font>
    <font>
      <b/>
      <sz val="16"/>
      <color rgb="FFC00000"/>
      <name val="游ゴシック"/>
      <family val="3"/>
      <charset val="128"/>
      <scheme val="minor"/>
    </font>
    <font>
      <b/>
      <sz val="16"/>
      <color rgb="FF00B050"/>
      <name val="游ゴシック"/>
      <family val="3"/>
      <charset val="128"/>
      <scheme val="minor"/>
    </font>
    <font>
      <b/>
      <sz val="11"/>
      <color rgb="FFFF0000"/>
      <name val="ＭＳ Ｐゴシック"/>
      <family val="3"/>
      <charset val="128"/>
    </font>
    <font>
      <sz val="10"/>
      <name val="ＭＳ Ｐゴシック"/>
      <family val="3"/>
      <charset val="128"/>
    </font>
    <font>
      <b/>
      <sz val="11"/>
      <color rgb="FFFF0000"/>
      <name val="游ゴシック"/>
      <family val="3"/>
      <charset val="128"/>
      <scheme val="minor"/>
    </font>
    <font>
      <sz val="11"/>
      <color indexed="10"/>
      <name val="ＭＳ Ｐゴシック"/>
      <family val="3"/>
      <charset val="128"/>
    </font>
    <font>
      <b/>
      <sz val="11"/>
      <name val="ＭＳ Ｐゴシック"/>
      <family val="3"/>
      <charset val="128"/>
    </font>
    <font>
      <b/>
      <sz val="14"/>
      <color rgb="FF00B050"/>
      <name val="游ゴシック"/>
      <family val="3"/>
      <charset val="128"/>
      <scheme val="minor"/>
    </font>
    <font>
      <b/>
      <sz val="11"/>
      <color theme="9" tint="-0.249977111117893"/>
      <name val="游ゴシック"/>
      <family val="3"/>
      <charset val="128"/>
      <scheme val="minor"/>
    </font>
    <font>
      <b/>
      <sz val="16"/>
      <color theme="7" tint="-0.249977111117893"/>
      <name val="游ゴシック"/>
      <family val="3"/>
      <charset val="128"/>
      <scheme val="minor"/>
    </font>
    <font>
      <b/>
      <sz val="14"/>
      <color theme="9" tint="-0.499984740745262"/>
      <name val="游ゴシック"/>
      <family val="3"/>
      <charset val="128"/>
      <scheme val="minor"/>
    </font>
    <font>
      <b/>
      <sz val="11"/>
      <color rgb="FF00B050"/>
      <name val="ＭＳ Ｐゴシック"/>
      <family val="3"/>
      <charset val="128"/>
    </font>
    <font>
      <b/>
      <sz val="14"/>
      <color theme="2" tint="-0.749992370372631"/>
      <name val="游ゴシック"/>
      <family val="3"/>
      <charset val="128"/>
      <scheme val="minor"/>
    </font>
    <font>
      <sz val="14"/>
      <color rgb="FF333333"/>
      <name val="Arial"/>
      <family val="2"/>
    </font>
    <font>
      <b/>
      <sz val="14"/>
      <color theme="1"/>
      <name val="游ゴシック"/>
      <family val="3"/>
      <charset val="128"/>
      <scheme val="minor"/>
    </font>
    <font>
      <b/>
      <sz val="9"/>
      <color indexed="81"/>
      <name val="MS P ゴシック"/>
      <family val="3"/>
      <charset val="128"/>
    </font>
    <font>
      <sz val="9"/>
      <color indexed="81"/>
      <name val="MS P ゴシック"/>
      <family val="3"/>
      <charset val="128"/>
    </font>
    <font>
      <b/>
      <sz val="11"/>
      <color indexed="10"/>
      <name val="ＭＳ Ｐゴシック"/>
      <family val="3"/>
      <charset val="128"/>
    </font>
    <font>
      <b/>
      <sz val="18"/>
      <color theme="1"/>
      <name val="游ゴシック"/>
      <family val="3"/>
      <charset val="128"/>
      <scheme val="minor"/>
    </font>
    <font>
      <b/>
      <sz val="11"/>
      <color rgb="FF00B0F0"/>
      <name val="游ゴシック"/>
      <family val="3"/>
      <charset val="128"/>
      <scheme val="minor"/>
    </font>
    <font>
      <b/>
      <sz val="12"/>
      <color rgb="FFFF0000"/>
      <name val="ＭＳ Ｐゴシック"/>
      <family val="3"/>
      <charset val="128"/>
    </font>
    <font>
      <b/>
      <sz val="16"/>
      <color indexed="8"/>
      <name val="ＭＳ Ｐゴシック"/>
      <family val="3"/>
      <charset val="128"/>
    </font>
    <font>
      <b/>
      <sz val="22"/>
      <name val="游ゴシック"/>
      <family val="3"/>
      <charset val="128"/>
      <scheme val="minor"/>
    </font>
    <font>
      <b/>
      <sz val="14"/>
      <color rgb="FF0070C0"/>
      <name val="游ゴシック"/>
      <family val="3"/>
      <charset val="128"/>
      <scheme val="minor"/>
    </font>
    <font>
      <b/>
      <sz val="14"/>
      <name val="ＭＳ Ｐゴシック"/>
      <family val="3"/>
      <charset val="128"/>
    </font>
    <font>
      <b/>
      <sz val="14"/>
      <color rgb="FFC00000"/>
      <name val="游ゴシック"/>
      <family val="3"/>
      <charset val="128"/>
      <scheme val="minor"/>
    </font>
    <font>
      <sz val="10"/>
      <name val="游ゴシック"/>
      <family val="3"/>
      <charset val="128"/>
      <scheme val="minor"/>
    </font>
    <font>
      <sz val="16"/>
      <color indexed="8"/>
      <name val="ＭＳ Ｐゴシック"/>
      <family val="3"/>
      <charset val="128"/>
    </font>
    <font>
      <b/>
      <sz val="11"/>
      <color indexed="30"/>
      <name val="ＭＳ Ｐゴシック"/>
      <family val="3"/>
      <charset val="128"/>
    </font>
    <font>
      <sz val="11"/>
      <color indexed="36"/>
      <name val="ＭＳ Ｐゴシック"/>
      <family val="3"/>
      <charset val="128"/>
    </font>
    <font>
      <sz val="11"/>
      <color rgb="FF000000"/>
      <name val="ＭＳ Ｐゴシック"/>
      <family val="3"/>
      <charset val="128"/>
    </font>
    <font>
      <sz val="16"/>
      <name val="游ゴシック"/>
      <family val="3"/>
      <charset val="128"/>
      <scheme val="minor"/>
    </font>
    <font>
      <sz val="16"/>
      <name val="ＭＳ Ｐゴシック"/>
      <family val="3"/>
      <charset val="128"/>
    </font>
    <font>
      <b/>
      <sz val="16"/>
      <color rgb="FFFF0000"/>
      <name val="游ゴシック"/>
      <family val="3"/>
      <charset val="128"/>
      <scheme val="minor"/>
    </font>
    <font>
      <sz val="16"/>
      <color rgb="FFFF0000"/>
      <name val="游ゴシック"/>
      <family val="3"/>
      <charset val="128"/>
      <scheme val="minor"/>
    </font>
    <font>
      <b/>
      <sz val="16"/>
      <color theme="1"/>
      <name val="ＭＳ Ｐゴシック"/>
      <family val="3"/>
      <charset val="128"/>
    </font>
    <font>
      <sz val="10"/>
      <color theme="1"/>
      <name val="游ゴシック"/>
      <family val="3"/>
      <charset val="128"/>
      <scheme val="minor"/>
    </font>
    <font>
      <b/>
      <sz val="10"/>
      <color theme="1"/>
      <name val="游ゴシック"/>
      <family val="3"/>
      <charset val="128"/>
      <scheme val="minor"/>
    </font>
    <font>
      <b/>
      <sz val="14"/>
      <color theme="4"/>
      <name val="游ゴシック"/>
      <family val="3"/>
      <charset val="128"/>
      <scheme val="minor"/>
    </font>
    <font>
      <b/>
      <sz val="20"/>
      <color rgb="FFFF0000"/>
      <name val="游ゴシック"/>
      <family val="3"/>
      <charset val="128"/>
      <scheme val="minor"/>
    </font>
    <font>
      <b/>
      <u/>
      <sz val="16"/>
      <color rgb="FFFF0000"/>
      <name val="游ゴシック"/>
      <family val="3"/>
      <charset val="128"/>
      <scheme val="minor"/>
    </font>
    <font>
      <b/>
      <sz val="12"/>
      <color theme="1"/>
      <name val="游ゴシック"/>
      <family val="3"/>
      <charset val="128"/>
      <scheme val="minor"/>
    </font>
    <font>
      <sz val="12"/>
      <color rgb="FF020024"/>
      <name val="Hiragino Sans"/>
      <family val="2"/>
    </font>
    <font>
      <b/>
      <u/>
      <sz val="11"/>
      <color theme="1"/>
      <name val="游ゴシック"/>
      <family val="3"/>
      <charset val="128"/>
      <scheme val="minor"/>
    </font>
    <font>
      <b/>
      <sz val="11"/>
      <color rgb="FF181818"/>
      <name val="Segoe UI"/>
      <family val="2"/>
    </font>
    <font>
      <b/>
      <sz val="14"/>
      <color theme="1"/>
      <name val="ＭＳ Ｐゴシック"/>
      <family val="3"/>
      <charset val="128"/>
    </font>
    <font>
      <b/>
      <sz val="11"/>
      <color theme="1"/>
      <name val="ＭＳ Ｐゴシック"/>
      <family val="3"/>
      <charset val="128"/>
    </font>
    <font>
      <sz val="12"/>
      <color indexed="8"/>
      <name val="ＭＳ Ｐゴシック"/>
      <family val="3"/>
      <charset val="128"/>
    </font>
    <font>
      <b/>
      <sz val="13.95"/>
      <color rgb="FF000000"/>
      <name val="ＭＳ Ｐゴシック"/>
      <family val="3"/>
      <charset val="128"/>
    </font>
    <font>
      <b/>
      <sz val="12"/>
      <color rgb="FF000000"/>
      <name val="ＭＳ Ｐゴシック"/>
      <family val="3"/>
      <charset val="128"/>
    </font>
    <font>
      <b/>
      <sz val="11"/>
      <color rgb="FF000000"/>
      <name val="ＭＳ Ｐゴシック"/>
      <family val="3"/>
      <charset val="128"/>
    </font>
    <font>
      <sz val="18"/>
      <color theme="1"/>
      <name val="游ゴシック"/>
      <family val="3"/>
      <charset val="128"/>
      <scheme val="minor"/>
    </font>
    <font>
      <b/>
      <sz val="11"/>
      <color theme="9" tint="-0.249977111117893"/>
      <name val="ＭＳ Ｐゴシック"/>
      <family val="3"/>
      <charset val="128"/>
    </font>
    <font>
      <u/>
      <sz val="11"/>
      <name val="游ゴシック"/>
      <family val="3"/>
      <charset val="128"/>
      <scheme val="minor"/>
    </font>
    <font>
      <b/>
      <sz val="11"/>
      <color theme="10"/>
      <name val="游ゴシック"/>
      <family val="3"/>
      <charset val="128"/>
      <scheme val="minor"/>
    </font>
    <font>
      <b/>
      <sz val="11"/>
      <color rgb="FF00B050"/>
      <name val="游ゴシック"/>
      <family val="3"/>
      <charset val="128"/>
      <scheme val="minor"/>
    </font>
    <font>
      <sz val="9.9499999999999993"/>
      <color rgb="FF000000"/>
      <name val="ＭＳ Ｐゴシック"/>
      <family val="3"/>
      <charset val="128"/>
    </font>
    <font>
      <b/>
      <sz val="13.95"/>
      <color theme="1"/>
      <name val="游ゴシック"/>
      <family val="3"/>
      <charset val="128"/>
      <scheme val="minor"/>
    </font>
    <font>
      <b/>
      <sz val="11"/>
      <name val="游ゴシック"/>
      <family val="3"/>
      <charset val="128"/>
      <scheme val="minor"/>
    </font>
    <font>
      <sz val="11"/>
      <color rgb="FF333333"/>
      <name val="游ゴシック"/>
      <family val="3"/>
      <charset val="128"/>
      <scheme val="minor"/>
    </font>
    <font>
      <b/>
      <sz val="11"/>
      <color rgb="FF333333"/>
      <name val="游ゴシック"/>
      <family val="3"/>
      <charset val="128"/>
      <scheme val="minor"/>
    </font>
    <font>
      <sz val="12"/>
      <name val="游ゴシック"/>
      <family val="3"/>
      <charset val="128"/>
      <scheme val="minor"/>
    </font>
    <font>
      <sz val="11"/>
      <color rgb="FF333333"/>
      <name val="ＭＳ Ｐゴシック"/>
      <family val="3"/>
      <charset val="128"/>
    </font>
    <font>
      <sz val="11"/>
      <color rgb="FF00B050"/>
      <name val="游ゴシック"/>
      <family val="3"/>
      <charset val="128"/>
      <scheme val="minor"/>
    </font>
    <font>
      <b/>
      <sz val="14"/>
      <color theme="5" tint="-0.249977111117893"/>
      <name val="游ゴシック"/>
      <family val="3"/>
      <charset val="128"/>
      <scheme val="minor"/>
    </font>
    <font>
      <sz val="11"/>
      <color rgb="FF0070C0"/>
      <name val="ＭＳ Ｐゴシック"/>
      <family val="3"/>
      <charset val="128"/>
    </font>
    <font>
      <b/>
      <sz val="14"/>
      <color theme="3" tint="-0.249977111117893"/>
      <name val="游ゴシック"/>
      <family val="3"/>
      <charset val="128"/>
      <scheme val="minor"/>
    </font>
    <font>
      <sz val="11"/>
      <color rgb="FF333333"/>
      <name val="Arial"/>
      <family val="2"/>
    </font>
    <font>
      <b/>
      <sz val="14"/>
      <color rgb="FF00B050"/>
      <name val="ＭＳ Ｐゴシック"/>
      <family val="3"/>
      <charset val="128"/>
    </font>
    <font>
      <sz val="14"/>
      <color theme="4"/>
      <name val="游ゴシック"/>
      <family val="3"/>
      <charset val="128"/>
      <scheme val="minor"/>
    </font>
    <font>
      <u/>
      <sz val="16"/>
      <color rgb="FFFF0000"/>
      <name val="游ゴシック"/>
      <family val="3"/>
      <charset val="128"/>
      <scheme val="minor"/>
    </font>
    <font>
      <strike/>
      <sz val="11"/>
      <color theme="1"/>
      <name val="游ゴシック"/>
      <family val="3"/>
      <charset val="128"/>
      <scheme val="minor"/>
    </font>
    <font>
      <sz val="19.95"/>
      <color theme="1"/>
      <name val="游ゴシック"/>
      <family val="3"/>
      <charset val="128"/>
      <scheme val="minor"/>
    </font>
    <font>
      <b/>
      <sz val="12"/>
      <color theme="9" tint="-0.249977111117893"/>
      <name val="游ゴシック"/>
      <family val="3"/>
      <charset val="128"/>
      <scheme val="minor"/>
    </font>
    <font>
      <sz val="11"/>
      <color theme="0"/>
      <name val="游ゴシック"/>
      <family val="3"/>
      <charset val="128"/>
      <scheme val="minor"/>
    </font>
    <font>
      <b/>
      <sz val="12"/>
      <name val="ＭＳ Ｐゴシック"/>
      <family val="3"/>
      <charset val="128"/>
    </font>
    <font>
      <strike/>
      <sz val="11"/>
      <color theme="1"/>
      <name val="ＭＳ Ｐゴシック"/>
      <family val="3"/>
      <charset val="128"/>
    </font>
    <font>
      <sz val="14"/>
      <color theme="1"/>
      <name val="游ゴシック"/>
      <family val="3"/>
      <charset val="128"/>
      <scheme val="minor"/>
    </font>
    <font>
      <sz val="9"/>
      <color theme="1"/>
      <name val="游ゴシック"/>
      <family val="3"/>
      <charset val="128"/>
      <scheme val="minor"/>
    </font>
    <font>
      <b/>
      <sz val="14"/>
      <color theme="8" tint="-0.249977111117893"/>
      <name val="游ゴシック"/>
      <family val="3"/>
      <charset val="128"/>
      <scheme val="minor"/>
    </font>
    <font>
      <sz val="10"/>
      <color rgb="FF020024"/>
      <name val="Arial"/>
      <family val="2"/>
    </font>
    <font>
      <b/>
      <sz val="14"/>
      <color theme="9" tint="-0.249977111117893"/>
      <name val="游ゴシック"/>
      <family val="3"/>
      <charset val="128"/>
      <scheme val="minor"/>
    </font>
    <font>
      <sz val="9"/>
      <name val="游ゴシック"/>
      <family val="3"/>
      <charset val="128"/>
      <scheme val="minor"/>
    </font>
    <font>
      <b/>
      <sz val="12"/>
      <color theme="2" tint="-0.499984740745262"/>
      <name val="游ゴシック"/>
      <family val="3"/>
      <charset val="128"/>
      <scheme val="minor"/>
    </font>
    <font>
      <sz val="9"/>
      <color indexed="8"/>
      <name val="ＭＳ Ｐゴシック"/>
      <family val="3"/>
      <charset val="128"/>
    </font>
    <font>
      <strike/>
      <sz val="11"/>
      <color indexed="8"/>
      <name val="ＭＳ Ｐゴシック"/>
      <family val="3"/>
      <charset val="128"/>
    </font>
    <font>
      <b/>
      <sz val="12"/>
      <color indexed="8"/>
      <name val="ＭＳ Ｐゴシック"/>
      <family val="3"/>
      <charset val="128"/>
    </font>
    <font>
      <sz val="20"/>
      <color rgb="FF00B0F0"/>
      <name val="游ゴシック"/>
      <family val="3"/>
      <charset val="128"/>
      <scheme val="minor"/>
    </font>
    <font>
      <sz val="11"/>
      <color theme="8" tint="-0.249977111117893"/>
      <name val="游ゴシック"/>
      <family val="3"/>
      <charset val="128"/>
      <scheme val="minor"/>
    </font>
    <font>
      <b/>
      <sz val="12"/>
      <color theme="5" tint="-0.249977111117893"/>
      <name val="游ゴシック"/>
      <family val="3"/>
      <charset val="128"/>
      <scheme val="minor"/>
    </font>
    <font>
      <b/>
      <sz val="11"/>
      <color theme="7" tint="-0.249977111117893"/>
      <name val="游ゴシック"/>
      <family val="3"/>
      <charset val="128"/>
      <scheme val="minor"/>
    </font>
    <font>
      <b/>
      <sz val="12"/>
      <color rgb="FF00B0F0"/>
      <name val="游ゴシック"/>
      <family val="3"/>
      <charset val="128"/>
      <scheme val="minor"/>
    </font>
    <font>
      <b/>
      <sz val="12"/>
      <color theme="9" tint="-0.499984740745262"/>
      <name val="游ゴシック"/>
      <family val="3"/>
      <charset val="128"/>
      <scheme val="minor"/>
    </font>
    <font>
      <b/>
      <sz val="12"/>
      <color rgb="FF00B050"/>
      <name val="游ゴシック"/>
      <family val="3"/>
      <charset val="128"/>
      <scheme val="minor"/>
    </font>
    <font>
      <b/>
      <sz val="12"/>
      <color theme="6" tint="-0.249977111117893"/>
      <name val="游ゴシック"/>
      <family val="3"/>
      <charset val="128"/>
      <scheme val="minor"/>
    </font>
    <font>
      <sz val="11"/>
      <color indexed="30"/>
      <name val="ＭＳ Ｐゴシック"/>
      <family val="3"/>
      <charset val="128"/>
    </font>
    <font>
      <b/>
      <sz val="26"/>
      <color indexed="8"/>
      <name val="ＭＳ Ｐゴシック"/>
      <family val="3"/>
      <charset val="128"/>
    </font>
    <font>
      <sz val="12"/>
      <color theme="1"/>
      <name val="游ゴシック"/>
      <family val="3"/>
      <charset val="128"/>
      <scheme val="minor"/>
    </font>
    <font>
      <b/>
      <u/>
      <sz val="12"/>
      <color theme="1"/>
      <name val="游ゴシック"/>
      <family val="3"/>
      <charset val="128"/>
      <scheme val="minor"/>
    </font>
    <font>
      <b/>
      <sz val="14"/>
      <color rgb="FF7030A0"/>
      <name val="游ゴシック"/>
      <family val="3"/>
      <charset val="128"/>
      <scheme val="minor"/>
    </font>
    <font>
      <b/>
      <sz val="10"/>
      <color indexed="8"/>
      <name val="ＭＳ Ｐゴシック"/>
      <family val="3"/>
      <charset val="128"/>
    </font>
    <font>
      <sz val="22"/>
      <color theme="1"/>
      <name val="游ゴシック"/>
      <family val="3"/>
      <charset val="128"/>
      <scheme val="minor"/>
    </font>
    <font>
      <b/>
      <sz val="22"/>
      <color rgb="FF0070C0"/>
      <name val="游ゴシック"/>
      <family val="3"/>
      <charset val="128"/>
      <scheme val="minor"/>
    </font>
    <font>
      <b/>
      <sz val="11"/>
      <color theme="9" tint="-0.499984740745262"/>
      <name val="游ゴシック"/>
      <family val="3"/>
      <charset val="128"/>
      <scheme val="minor"/>
    </font>
    <font>
      <sz val="9.9499999999999993"/>
      <name val="ＭＳ Ｐゴシック"/>
      <family val="3"/>
      <charset val="128"/>
    </font>
    <font>
      <b/>
      <sz val="12"/>
      <color indexed="30"/>
      <name val="ＭＳ Ｐゴシック"/>
      <family val="3"/>
      <charset val="128"/>
    </font>
    <font>
      <b/>
      <sz val="14"/>
      <color theme="4" tint="-0.249977111117893"/>
      <name val="游ゴシック"/>
      <family val="3"/>
      <charset val="128"/>
      <scheme val="minor"/>
    </font>
    <font>
      <b/>
      <sz val="12"/>
      <color rgb="FF0070C0"/>
      <name val="游ゴシック"/>
      <family val="3"/>
      <charset val="128"/>
      <scheme val="minor"/>
    </font>
    <font>
      <b/>
      <sz val="11"/>
      <color rgb="FF000000"/>
      <name val="游ゴシック"/>
      <family val="3"/>
      <charset val="128"/>
      <scheme val="minor"/>
    </font>
    <font>
      <sz val="11"/>
      <color rgb="FF000000"/>
      <name val="游ゴシック Light"/>
      <family val="3"/>
      <charset val="128"/>
      <scheme val="major"/>
    </font>
    <font>
      <sz val="11"/>
      <color theme="1"/>
      <name val="游ゴシック Light"/>
      <family val="3"/>
      <charset val="128"/>
      <scheme val="major"/>
    </font>
    <font>
      <sz val="11"/>
      <color indexed="8"/>
      <name val="游ゴシック Light"/>
      <family val="3"/>
      <charset val="128"/>
      <scheme val="major"/>
    </font>
    <font>
      <sz val="11"/>
      <color rgb="FF333333"/>
      <name val="游ゴシック Light"/>
      <family val="3"/>
      <charset val="128"/>
      <scheme val="major"/>
    </font>
    <font>
      <sz val="11"/>
      <color rgb="FF020024"/>
      <name val="Hiragino Sans"/>
      <family val="2"/>
    </font>
    <font>
      <b/>
      <sz val="11"/>
      <color theme="5" tint="-0.249977111117893"/>
      <name val="游ゴシック"/>
      <family val="3"/>
      <charset val="128"/>
      <scheme val="minor"/>
    </font>
    <font>
      <sz val="11"/>
      <color theme="10"/>
      <name val="游ゴシック"/>
      <family val="3"/>
      <charset val="128"/>
      <scheme val="minor"/>
    </font>
    <font>
      <sz val="12"/>
      <color rgb="FF333333"/>
      <name val="游ゴシック"/>
      <family val="3"/>
      <charset val="128"/>
      <scheme val="minor"/>
    </font>
    <font>
      <sz val="8"/>
      <color theme="1"/>
      <name val="游ゴシック"/>
      <family val="3"/>
      <charset val="128"/>
      <scheme val="minor"/>
    </font>
    <font>
      <b/>
      <sz val="12"/>
      <color theme="7" tint="-0.249977111117893"/>
      <name val="游ゴシック"/>
      <family val="3"/>
      <charset val="128"/>
      <scheme val="minor"/>
    </font>
    <font>
      <b/>
      <strike/>
      <sz val="11"/>
      <color rgb="FFFF0000"/>
      <name val="游ゴシック"/>
      <family val="3"/>
      <charset val="128"/>
      <scheme val="minor"/>
    </font>
    <font>
      <b/>
      <sz val="20"/>
      <color theme="1"/>
      <name val="游ゴシック"/>
      <family val="3"/>
      <charset val="128"/>
      <scheme val="minor"/>
    </font>
    <font>
      <b/>
      <sz val="14"/>
      <color rgb="FF00B0F0"/>
      <name val="游ゴシック"/>
      <family val="3"/>
      <charset val="128"/>
      <scheme val="minor"/>
    </font>
    <font>
      <b/>
      <sz val="14"/>
      <color theme="3" tint="0.39997558519241921"/>
      <name val="游ゴシック"/>
      <family val="3"/>
      <charset val="128"/>
      <scheme val="minor"/>
    </font>
    <font>
      <b/>
      <sz val="12"/>
      <color theme="3" tint="0.39997558519241921"/>
      <name val="游ゴシック"/>
      <family val="3"/>
      <charset val="128"/>
      <scheme val="minor"/>
    </font>
  </fonts>
  <fills count="40">
    <fill>
      <patternFill patternType="none"/>
    </fill>
    <fill>
      <patternFill patternType="gray125"/>
    </fill>
    <fill>
      <patternFill patternType="solid">
        <fgColor indexed="43"/>
        <bgColor indexed="64"/>
      </patternFill>
    </fill>
    <fill>
      <patternFill patternType="solid">
        <fgColor theme="8" tint="0.59999389629810485"/>
        <bgColor indexed="64"/>
      </patternFill>
    </fill>
    <fill>
      <patternFill patternType="solid">
        <fgColor rgb="FF92D05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FFCC"/>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0000"/>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FFFF99"/>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indexed="9"/>
        <bgColor indexed="64"/>
      </patternFill>
    </fill>
    <fill>
      <patternFill patternType="solid">
        <fgColor rgb="FFFFFF99"/>
      </patternFill>
    </fill>
    <fill>
      <patternFill patternType="solid">
        <fgColor theme="8" tint="0.58998382518997772"/>
        <bgColor indexed="64"/>
      </patternFill>
    </fill>
    <fill>
      <patternFill patternType="solid">
        <fgColor rgb="FF00B0F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rgb="FF92D050"/>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thin">
        <color indexed="64"/>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right style="thin">
        <color rgb="FF000000"/>
      </right>
      <top style="thin">
        <color rgb="FF000000"/>
      </top>
      <bottom/>
      <diagonal/>
    </border>
    <border>
      <left/>
      <right/>
      <top/>
      <bottom style="thin">
        <color indexed="64"/>
      </bottom>
      <diagonal/>
    </border>
    <border>
      <left style="thin">
        <color rgb="FF000000"/>
      </left>
      <right style="thin">
        <color rgb="FF000000"/>
      </right>
      <top/>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s>
  <cellStyleXfs count="6">
    <xf numFmtId="0" fontId="0" fillId="0" borderId="0">
      <alignment vertical="center"/>
    </xf>
    <xf numFmtId="0" fontId="1" fillId="0" borderId="0">
      <alignment vertical="center"/>
    </xf>
    <xf numFmtId="0" fontId="12" fillId="0" borderId="0"/>
    <xf numFmtId="0" fontId="25" fillId="0" borderId="0" applyNumberFormat="0" applyFill="0" applyBorder="0" applyAlignment="0" applyProtection="0">
      <alignment vertical="center"/>
    </xf>
    <xf numFmtId="0" fontId="1" fillId="0" borderId="0">
      <alignment vertical="center"/>
    </xf>
    <xf numFmtId="0" fontId="80" fillId="0" borderId="0">
      <alignment vertical="center"/>
    </xf>
  </cellStyleXfs>
  <cellXfs count="2522">
    <xf numFmtId="0" fontId="0" fillId="0" borderId="0" xfId="0">
      <alignment vertical="center"/>
    </xf>
    <xf numFmtId="0" fontId="1" fillId="0" borderId="0" xfId="1">
      <alignment vertical="center"/>
    </xf>
    <xf numFmtId="0" fontId="3" fillId="2" borderId="1" xfId="1" applyFont="1" applyFill="1" applyBorder="1" applyAlignment="1">
      <alignment horizontal="center" vertical="center"/>
    </xf>
    <xf numFmtId="0" fontId="3" fillId="0" borderId="1" xfId="1" applyFont="1" applyBorder="1" applyAlignment="1">
      <alignment horizontal="center" vertical="center" shrinkToFit="1"/>
    </xf>
    <xf numFmtId="0" fontId="1" fillId="0" borderId="0" xfId="1" applyAlignment="1">
      <alignment horizontal="center" vertical="center"/>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4" xfId="1" applyFont="1" applyFill="1" applyBorder="1" applyAlignment="1">
      <alignment horizontal="center" vertical="center"/>
    </xf>
    <xf numFmtId="176" fontId="5" fillId="0" borderId="1" xfId="1" applyNumberFormat="1" applyFont="1" applyBorder="1">
      <alignment vertical="center"/>
    </xf>
    <xf numFmtId="177" fontId="1" fillId="0" borderId="0" xfId="1" applyNumberFormat="1" applyAlignment="1">
      <alignment horizontal="center" vertical="center"/>
    </xf>
    <xf numFmtId="0" fontId="1" fillId="0" borderId="0" xfId="1" applyAlignment="1">
      <alignment horizontal="right" vertical="center"/>
    </xf>
    <xf numFmtId="177" fontId="1" fillId="0" borderId="0" xfId="1" applyNumberFormat="1">
      <alignment vertical="center"/>
    </xf>
    <xf numFmtId="178" fontId="1" fillId="0" borderId="0" xfId="1" applyNumberFormat="1">
      <alignment vertical="center"/>
    </xf>
    <xf numFmtId="0" fontId="3" fillId="0" borderId="1" xfId="1" applyFont="1" applyBorder="1" applyAlignment="1">
      <alignment horizontal="center" vertical="center"/>
    </xf>
    <xf numFmtId="0" fontId="6" fillId="3" borderId="0" xfId="1" applyFont="1" applyFill="1" applyAlignment="1">
      <alignment horizontal="left" vertical="center"/>
    </xf>
    <xf numFmtId="0" fontId="6" fillId="0" borderId="5" xfId="1" applyFont="1" applyBorder="1" applyAlignment="1">
      <alignment horizontal="center" vertical="center"/>
    </xf>
    <xf numFmtId="179" fontId="3" fillId="0" borderId="1" xfId="1" applyNumberFormat="1" applyFont="1" applyBorder="1" applyAlignment="1">
      <alignment horizontal="center" vertical="center"/>
    </xf>
    <xf numFmtId="0" fontId="6" fillId="0" borderId="6" xfId="1" applyFont="1" applyBorder="1" applyAlignment="1">
      <alignment horizontal="center" vertical="center"/>
    </xf>
    <xf numFmtId="0" fontId="7" fillId="0" borderId="0" xfId="1" applyFont="1" applyAlignment="1">
      <alignment horizontal="center" vertical="center"/>
    </xf>
    <xf numFmtId="0" fontId="1" fillId="0" borderId="0" xfId="1" applyAlignment="1">
      <alignment horizontal="left" vertical="center"/>
    </xf>
    <xf numFmtId="0" fontId="1" fillId="0" borderId="6" xfId="1" applyBorder="1" applyAlignment="1">
      <alignment horizontal="center" vertical="center"/>
    </xf>
    <xf numFmtId="3" fontId="1" fillId="0" borderId="6" xfId="1" applyNumberFormat="1" applyBorder="1" applyAlignment="1">
      <alignment horizontal="center" vertical="center"/>
    </xf>
    <xf numFmtId="0" fontId="1" fillId="0" borderId="7" xfId="1" applyBorder="1" applyAlignment="1">
      <alignment horizontal="center" vertical="center"/>
    </xf>
    <xf numFmtId="0" fontId="1" fillId="0" borderId="7" xfId="1" applyBorder="1" applyAlignment="1">
      <alignment horizontal="left" vertical="center"/>
    </xf>
    <xf numFmtId="177" fontId="1" fillId="0" borderId="6" xfId="1" applyNumberFormat="1" applyBorder="1" applyAlignment="1">
      <alignment horizontal="center" vertical="center"/>
    </xf>
    <xf numFmtId="178" fontId="1" fillId="0" borderId="7" xfId="1" applyNumberFormat="1" applyBorder="1" applyAlignment="1">
      <alignment horizontal="center" vertical="center"/>
    </xf>
    <xf numFmtId="0" fontId="1" fillId="0" borderId="1" xfId="1" applyBorder="1" applyAlignment="1">
      <alignment horizontal="center" vertical="center"/>
    </xf>
    <xf numFmtId="3" fontId="1" fillId="0" borderId="1" xfId="1" applyNumberFormat="1" applyBorder="1" applyAlignment="1">
      <alignment horizontal="center" vertical="center"/>
    </xf>
    <xf numFmtId="0" fontId="1" fillId="0" borderId="2" xfId="1" applyBorder="1" applyAlignment="1">
      <alignment horizontal="center" vertical="center"/>
    </xf>
    <xf numFmtId="0" fontId="1" fillId="0" borderId="2" xfId="1" applyBorder="1" applyAlignment="1">
      <alignment horizontal="left" vertical="center"/>
    </xf>
    <xf numFmtId="177" fontId="1" fillId="0" borderId="1" xfId="1" applyNumberFormat="1" applyBorder="1" applyAlignment="1">
      <alignment horizontal="center" vertical="center"/>
    </xf>
    <xf numFmtId="178" fontId="1" fillId="0" borderId="2" xfId="1" applyNumberFormat="1" applyBorder="1" applyAlignment="1">
      <alignment horizontal="center" vertical="center"/>
    </xf>
    <xf numFmtId="3" fontId="8" fillId="4" borderId="2" xfId="1" applyNumberFormat="1" applyFont="1" applyFill="1" applyBorder="1" applyAlignment="1">
      <alignment horizontal="center" vertical="center"/>
    </xf>
    <xf numFmtId="3" fontId="8" fillId="4" borderId="3" xfId="1" applyNumberFormat="1" applyFont="1" applyFill="1" applyBorder="1" applyAlignment="1">
      <alignment horizontal="center" vertical="center"/>
    </xf>
    <xf numFmtId="3" fontId="8" fillId="4" borderId="4" xfId="1" applyNumberFormat="1" applyFont="1" applyFill="1" applyBorder="1" applyAlignment="1">
      <alignment horizontal="center" vertical="center"/>
    </xf>
    <xf numFmtId="0" fontId="1" fillId="5" borderId="1" xfId="1" applyFill="1" applyBorder="1" applyAlignment="1">
      <alignment horizontal="center" vertical="center"/>
    </xf>
    <xf numFmtId="3" fontId="1" fillId="3" borderId="1" xfId="1" applyNumberFormat="1" applyFill="1" applyBorder="1" applyAlignment="1">
      <alignment horizontal="center" vertical="center"/>
    </xf>
    <xf numFmtId="49" fontId="1" fillId="6" borderId="1" xfId="1" applyNumberFormat="1" applyFill="1" applyBorder="1" applyAlignment="1">
      <alignment horizontal="left" vertical="center"/>
    </xf>
    <xf numFmtId="3" fontId="1" fillId="5" borderId="1" xfId="1" applyNumberFormat="1" applyFill="1" applyBorder="1" applyAlignment="1">
      <alignment horizontal="center" vertical="center"/>
    </xf>
    <xf numFmtId="3" fontId="1" fillId="5" borderId="2" xfId="1" applyNumberFormat="1" applyFill="1" applyBorder="1" applyAlignment="1">
      <alignment horizontal="center" vertical="center"/>
    </xf>
    <xf numFmtId="0" fontId="1" fillId="0" borderId="1" xfId="1" applyBorder="1">
      <alignment vertical="center"/>
    </xf>
    <xf numFmtId="0" fontId="10" fillId="0" borderId="1" xfId="1" applyFont="1" applyBorder="1" applyAlignment="1">
      <alignment horizontal="center" vertical="center"/>
    </xf>
    <xf numFmtId="56" fontId="1" fillId="0" borderId="1" xfId="1" applyNumberFormat="1" applyBorder="1" applyAlignment="1">
      <alignment horizontal="center" vertical="center"/>
    </xf>
    <xf numFmtId="3" fontId="11" fillId="0" borderId="1" xfId="1" applyNumberFormat="1" applyFont="1" applyBorder="1" applyAlignment="1">
      <alignment horizontal="center" vertical="center"/>
    </xf>
    <xf numFmtId="0" fontId="12" fillId="6" borderId="4" xfId="2" applyFill="1" applyBorder="1" applyAlignment="1">
      <alignment horizontal="left" vertical="center"/>
    </xf>
    <xf numFmtId="0" fontId="12" fillId="5" borderId="1" xfId="2" applyFill="1" applyBorder="1" applyAlignment="1">
      <alignment horizontal="center" vertical="center"/>
    </xf>
    <xf numFmtId="5" fontId="13" fillId="5" borderId="2" xfId="1" applyNumberFormat="1" applyFont="1" applyFill="1" applyBorder="1" applyAlignment="1">
      <alignment horizontal="center" vertical="center"/>
    </xf>
    <xf numFmtId="0" fontId="1" fillId="0" borderId="1" xfId="1" applyBorder="1" applyAlignment="1">
      <alignment horizontal="left" vertical="center"/>
    </xf>
    <xf numFmtId="0" fontId="14" fillId="0" borderId="1" xfId="1" applyFont="1" applyBorder="1" applyAlignment="1">
      <alignment horizontal="center" vertical="center"/>
    </xf>
    <xf numFmtId="0" fontId="12" fillId="6" borderId="1" xfId="2" applyFill="1" applyBorder="1" applyAlignment="1">
      <alignment horizontal="left" vertical="center"/>
    </xf>
    <xf numFmtId="180" fontId="12" fillId="5" borderId="1" xfId="2" applyNumberFormat="1" applyFill="1" applyBorder="1" applyAlignment="1">
      <alignment horizontal="center" vertical="center"/>
    </xf>
    <xf numFmtId="38" fontId="1" fillId="5" borderId="1" xfId="1" applyNumberFormat="1" applyFill="1" applyBorder="1" applyAlignment="1">
      <alignment horizontal="right" vertical="center"/>
    </xf>
    <xf numFmtId="0" fontId="1" fillId="6" borderId="1" xfId="1" applyFill="1" applyBorder="1" applyAlignment="1">
      <alignment horizontal="left" vertical="center"/>
    </xf>
    <xf numFmtId="0" fontId="15" fillId="0" borderId="0" xfId="1" applyFont="1" applyAlignment="1">
      <alignment horizontal="center" vertical="center"/>
    </xf>
    <xf numFmtId="0" fontId="15" fillId="7" borderId="0" xfId="1" applyFont="1" applyFill="1" applyAlignment="1">
      <alignment horizontal="center" vertical="center"/>
    </xf>
    <xf numFmtId="0" fontId="12" fillId="0" borderId="1" xfId="2" applyBorder="1" applyAlignment="1">
      <alignment horizontal="left" vertical="center"/>
    </xf>
    <xf numFmtId="180" fontId="12" fillId="0" borderId="1" xfId="2" applyNumberFormat="1" applyBorder="1" applyAlignment="1">
      <alignment horizontal="center" vertical="center"/>
    </xf>
    <xf numFmtId="0" fontId="12" fillId="0" borderId="1" xfId="2" applyBorder="1" applyAlignment="1">
      <alignment horizontal="center" vertical="center"/>
    </xf>
    <xf numFmtId="176" fontId="13" fillId="0" borderId="1" xfId="1" applyNumberFormat="1" applyFont="1" applyBorder="1" applyAlignment="1">
      <alignment horizontal="center" vertical="center"/>
    </xf>
    <xf numFmtId="0" fontId="10" fillId="0" borderId="1" xfId="1" applyFont="1" applyBorder="1" applyAlignment="1">
      <alignment horizontal="left" vertical="center"/>
    </xf>
    <xf numFmtId="176" fontId="16" fillId="8" borderId="1" xfId="1" applyNumberFormat="1" applyFont="1" applyFill="1" applyBorder="1" applyAlignment="1">
      <alignment horizontal="center" vertical="center"/>
    </xf>
    <xf numFmtId="5" fontId="13" fillId="0" borderId="2" xfId="1" applyNumberFormat="1" applyFont="1" applyBorder="1" applyAlignment="1">
      <alignment horizontal="center" vertical="center"/>
    </xf>
    <xf numFmtId="180" fontId="1" fillId="0" borderId="1" xfId="1" applyNumberFormat="1" applyBorder="1" applyAlignment="1">
      <alignment horizontal="center" vertical="center"/>
    </xf>
    <xf numFmtId="176" fontId="1" fillId="0" borderId="1" xfId="1" applyNumberFormat="1" applyBorder="1" applyAlignment="1">
      <alignment horizontal="center" vertical="center"/>
    </xf>
    <xf numFmtId="0" fontId="15" fillId="0" borderId="1" xfId="1" applyFont="1" applyBorder="1" applyAlignment="1">
      <alignment horizontal="center" vertical="center"/>
    </xf>
    <xf numFmtId="0" fontId="15" fillId="7" borderId="1" xfId="1" applyFont="1" applyFill="1" applyBorder="1" applyAlignment="1">
      <alignment horizontal="center" vertical="center"/>
    </xf>
    <xf numFmtId="3" fontId="17" fillId="0" borderId="1" xfId="1" applyNumberFormat="1" applyFont="1" applyBorder="1" applyAlignment="1">
      <alignment horizontal="center" vertical="center"/>
    </xf>
    <xf numFmtId="180" fontId="17" fillId="0" borderId="1" xfId="1" applyNumberFormat="1" applyFont="1" applyBorder="1" applyAlignment="1">
      <alignment horizontal="center" vertical="center"/>
    </xf>
    <xf numFmtId="0" fontId="17" fillId="0" borderId="1" xfId="1" applyFont="1" applyBorder="1">
      <alignment vertical="center"/>
    </xf>
    <xf numFmtId="0" fontId="17" fillId="0" borderId="1" xfId="1" applyFont="1" applyBorder="1" applyAlignment="1">
      <alignment horizontal="left" vertical="center"/>
    </xf>
    <xf numFmtId="0" fontId="12" fillId="0" borderId="1" xfId="1" applyFont="1" applyBorder="1" applyAlignment="1">
      <alignment horizontal="left" vertical="center"/>
    </xf>
    <xf numFmtId="176" fontId="1" fillId="0" borderId="8" xfId="1" applyNumberFormat="1" applyBorder="1" applyAlignment="1">
      <alignment horizontal="center" vertical="center"/>
    </xf>
    <xf numFmtId="176" fontId="1" fillId="0" borderId="1" xfId="1" applyNumberFormat="1" applyBorder="1" applyAlignment="1">
      <alignment horizontal="left" vertical="center"/>
    </xf>
    <xf numFmtId="0" fontId="1" fillId="0" borderId="2" xfId="1" applyBorder="1">
      <alignment vertical="center"/>
    </xf>
    <xf numFmtId="176" fontId="1" fillId="0" borderId="0" xfId="1" applyNumberFormat="1" applyAlignment="1">
      <alignment horizontal="center" vertical="center"/>
    </xf>
    <xf numFmtId="176" fontId="1" fillId="0" borderId="2" xfId="1" applyNumberFormat="1" applyBorder="1" applyAlignment="1">
      <alignment horizontal="left" vertical="center"/>
    </xf>
    <xf numFmtId="0" fontId="10" fillId="0" borderId="1" xfId="1" applyFont="1" applyBorder="1" applyAlignment="1">
      <alignment vertical="center" shrinkToFit="1"/>
    </xf>
    <xf numFmtId="0" fontId="18" fillId="0" borderId="1" xfId="1" applyFont="1" applyBorder="1">
      <alignment vertical="center"/>
    </xf>
    <xf numFmtId="0" fontId="12" fillId="0" borderId="1" xfId="1" applyFont="1" applyBorder="1">
      <alignment vertical="center"/>
    </xf>
    <xf numFmtId="0" fontId="19" fillId="0" borderId="1" xfId="1" applyFont="1" applyBorder="1">
      <alignment vertical="center"/>
    </xf>
    <xf numFmtId="176" fontId="8" fillId="8" borderId="1" xfId="1" applyNumberFormat="1" applyFont="1" applyFill="1" applyBorder="1" applyAlignment="1">
      <alignment horizontal="center" vertical="center"/>
    </xf>
    <xf numFmtId="0" fontId="12" fillId="0" borderId="0" xfId="2"/>
    <xf numFmtId="0" fontId="1" fillId="7" borderId="0" xfId="1" applyFill="1" applyAlignment="1">
      <alignment horizontal="center" vertical="center"/>
    </xf>
    <xf numFmtId="3" fontId="8" fillId="4" borderId="2" xfId="1" applyNumberFormat="1" applyFont="1" applyFill="1" applyBorder="1" applyAlignment="1">
      <alignment horizontal="left" vertical="center"/>
    </xf>
    <xf numFmtId="3" fontId="7" fillId="4" borderId="4" xfId="1" applyNumberFormat="1" applyFont="1" applyFill="1" applyBorder="1" applyAlignment="1">
      <alignment horizontal="center" vertical="center"/>
    </xf>
    <xf numFmtId="3" fontId="1" fillId="9" borderId="1" xfId="1" applyNumberFormat="1" applyFill="1" applyBorder="1" applyAlignment="1">
      <alignment horizontal="center" vertical="center"/>
    </xf>
    <xf numFmtId="3" fontId="1" fillId="7" borderId="1" xfId="1" applyNumberFormat="1" applyFill="1" applyBorder="1" applyAlignment="1">
      <alignment horizontal="center" vertical="center"/>
    </xf>
    <xf numFmtId="0" fontId="17" fillId="7" borderId="1" xfId="1" applyFont="1" applyFill="1" applyBorder="1" applyAlignment="1">
      <alignment horizontal="left" vertical="center"/>
    </xf>
    <xf numFmtId="180" fontId="17" fillId="7" borderId="1" xfId="1" applyNumberFormat="1" applyFont="1" applyFill="1" applyBorder="1" applyAlignment="1">
      <alignment horizontal="center" vertical="center"/>
    </xf>
    <xf numFmtId="0" fontId="17" fillId="10" borderId="1" xfId="1" applyFont="1" applyFill="1" applyBorder="1" applyAlignment="1">
      <alignment horizontal="center" vertical="center"/>
    </xf>
    <xf numFmtId="38" fontId="1" fillId="7" borderId="1" xfId="1" applyNumberFormat="1" applyFill="1" applyBorder="1" applyAlignment="1">
      <alignment horizontal="center" vertical="center"/>
    </xf>
    <xf numFmtId="0" fontId="17" fillId="0" borderId="2" xfId="1" applyFont="1" applyBorder="1" applyAlignment="1">
      <alignment horizontal="center" vertical="center"/>
    </xf>
    <xf numFmtId="0" fontId="1" fillId="7" borderId="1" xfId="1" applyFill="1" applyBorder="1" applyAlignment="1">
      <alignment horizontal="left" vertical="center" shrinkToFit="1"/>
    </xf>
    <xf numFmtId="49" fontId="1" fillId="7" borderId="1" xfId="1" applyNumberFormat="1" applyFill="1" applyBorder="1" applyAlignment="1">
      <alignment horizontal="left" vertical="center"/>
    </xf>
    <xf numFmtId="0" fontId="1" fillId="7" borderId="1" xfId="1" applyFill="1" applyBorder="1" applyAlignment="1">
      <alignment horizontal="center" vertical="center"/>
    </xf>
    <xf numFmtId="38" fontId="1" fillId="10" borderId="1" xfId="1" applyNumberFormat="1" applyFill="1" applyBorder="1" applyAlignment="1">
      <alignment horizontal="center" vertical="center"/>
    </xf>
    <xf numFmtId="49" fontId="13" fillId="7" borderId="1" xfId="1" applyNumberFormat="1" applyFont="1" applyFill="1" applyBorder="1" applyAlignment="1">
      <alignment horizontal="left" vertical="center"/>
    </xf>
    <xf numFmtId="176" fontId="1" fillId="7" borderId="1" xfId="1" applyNumberFormat="1" applyFill="1" applyBorder="1" applyAlignment="1">
      <alignment horizontal="center" vertical="center"/>
    </xf>
    <xf numFmtId="176" fontId="1" fillId="10" borderId="1" xfId="1" applyNumberFormat="1" applyFill="1" applyBorder="1" applyAlignment="1">
      <alignment horizontal="center" vertical="center"/>
    </xf>
    <xf numFmtId="176" fontId="1" fillId="0" borderId="1" xfId="1" applyNumberFormat="1" applyBorder="1" applyAlignment="1">
      <alignment horizontal="center"/>
    </xf>
    <xf numFmtId="177" fontId="20" fillId="0" borderId="1" xfId="1" applyNumberFormat="1" applyFont="1" applyBorder="1" applyAlignment="1">
      <alignment horizontal="center" vertical="center"/>
    </xf>
    <xf numFmtId="178" fontId="1" fillId="11" borderId="2" xfId="1" applyNumberFormat="1" applyFill="1" applyBorder="1" applyAlignment="1">
      <alignment horizontal="center" vertical="center"/>
    </xf>
    <xf numFmtId="3" fontId="20" fillId="0" borderId="1" xfId="1" applyNumberFormat="1" applyFont="1" applyBorder="1" applyAlignment="1">
      <alignment horizontal="center" vertical="center"/>
    </xf>
    <xf numFmtId="0" fontId="21" fillId="0" borderId="1" xfId="1" applyFont="1" applyBorder="1">
      <alignment vertical="center"/>
    </xf>
    <xf numFmtId="0" fontId="21" fillId="0" borderId="1" xfId="1" applyFont="1" applyBorder="1" applyAlignment="1">
      <alignment horizontal="center" vertical="center"/>
    </xf>
    <xf numFmtId="176" fontId="20" fillId="0" borderId="1" xfId="1" applyNumberFormat="1" applyFont="1" applyBorder="1" applyAlignment="1">
      <alignment horizontal="center" vertical="center"/>
    </xf>
    <xf numFmtId="0" fontId="20" fillId="0" borderId="1" xfId="1" applyFont="1" applyBorder="1" applyAlignment="1">
      <alignment horizontal="left" vertical="center"/>
    </xf>
    <xf numFmtId="38" fontId="1" fillId="0" borderId="1" xfId="1" applyNumberFormat="1" applyBorder="1" applyAlignment="1">
      <alignment horizontal="center" vertical="center"/>
    </xf>
    <xf numFmtId="49" fontId="1" fillId="0" borderId="1" xfId="1" applyNumberFormat="1" applyBorder="1" applyAlignment="1">
      <alignment horizontal="left" vertical="center"/>
    </xf>
    <xf numFmtId="0" fontId="1" fillId="0" borderId="1" xfId="1" applyBorder="1" applyAlignment="1">
      <alignment horizontal="left" vertical="center" shrinkToFit="1"/>
    </xf>
    <xf numFmtId="0" fontId="1" fillId="12" borderId="1" xfId="1" applyFill="1" applyBorder="1" applyAlignment="1">
      <alignment horizontal="center" vertical="center"/>
    </xf>
    <xf numFmtId="3" fontId="11" fillId="4" borderId="1" xfId="1" applyNumberFormat="1" applyFont="1" applyFill="1" applyBorder="1" applyAlignment="1">
      <alignment horizontal="center" vertical="center"/>
    </xf>
    <xf numFmtId="0" fontId="12" fillId="4" borderId="1" xfId="2" applyFill="1" applyBorder="1" applyAlignment="1">
      <alignment horizontal="left" vertical="center"/>
    </xf>
    <xf numFmtId="180" fontId="12" fillId="4" borderId="1" xfId="2" applyNumberFormat="1" applyFill="1" applyBorder="1" applyAlignment="1">
      <alignment horizontal="center" vertical="center"/>
    </xf>
    <xf numFmtId="0" fontId="12" fillId="4" borderId="1" xfId="2" applyFill="1" applyBorder="1" applyAlignment="1">
      <alignment horizontal="center" vertical="center"/>
    </xf>
    <xf numFmtId="176" fontId="1" fillId="5" borderId="1" xfId="1" applyNumberFormat="1" applyFill="1" applyBorder="1" applyAlignment="1">
      <alignment horizontal="center" vertical="center"/>
    </xf>
    <xf numFmtId="176" fontId="1" fillId="4" borderId="2" xfId="1" applyNumberFormat="1" applyFill="1" applyBorder="1" applyAlignment="1">
      <alignment horizontal="center" vertical="center"/>
    </xf>
    <xf numFmtId="3" fontId="1" fillId="10" borderId="1" xfId="1" applyNumberFormat="1" applyFill="1" applyBorder="1" applyAlignment="1">
      <alignment horizontal="center" vertical="center"/>
    </xf>
    <xf numFmtId="0" fontId="1" fillId="10" borderId="1" xfId="1" applyFill="1" applyBorder="1" applyAlignment="1">
      <alignment horizontal="left" vertical="center"/>
    </xf>
    <xf numFmtId="180" fontId="1" fillId="10" borderId="1" xfId="1" applyNumberFormat="1" applyFill="1" applyBorder="1" applyAlignment="1">
      <alignment horizontal="center" vertical="center"/>
    </xf>
    <xf numFmtId="0" fontId="1" fillId="10" borderId="1" xfId="1" applyFill="1" applyBorder="1" applyAlignment="1">
      <alignment horizontal="center" vertical="center"/>
    </xf>
    <xf numFmtId="176" fontId="16" fillId="0" borderId="1" xfId="1" applyNumberFormat="1" applyFont="1" applyBorder="1" applyAlignment="1">
      <alignment horizontal="left" vertical="center"/>
    </xf>
    <xf numFmtId="0" fontId="1" fillId="13" borderId="1" xfId="1" applyFill="1" applyBorder="1" applyAlignment="1">
      <alignment horizontal="center" vertical="center"/>
    </xf>
    <xf numFmtId="3" fontId="13" fillId="13" borderId="1" xfId="1" applyNumberFormat="1" applyFont="1" applyFill="1" applyBorder="1" applyAlignment="1">
      <alignment horizontal="center" vertical="center"/>
    </xf>
    <xf numFmtId="0" fontId="13" fillId="13" borderId="1" xfId="1" applyFont="1" applyFill="1" applyBorder="1" applyAlignment="1">
      <alignment horizontal="left" vertical="center" shrinkToFit="1"/>
    </xf>
    <xf numFmtId="176" fontId="22" fillId="0" borderId="1" xfId="1" applyNumberFormat="1" applyFont="1" applyBorder="1" applyAlignment="1">
      <alignment horizontal="center" vertical="center"/>
    </xf>
    <xf numFmtId="176" fontId="13" fillId="10" borderId="1" xfId="1" applyNumberFormat="1" applyFont="1" applyFill="1" applyBorder="1">
      <alignment vertical="center"/>
    </xf>
    <xf numFmtId="5" fontId="13" fillId="0" borderId="1" xfId="1" applyNumberFormat="1" applyFont="1" applyBorder="1">
      <alignment vertical="center"/>
    </xf>
    <xf numFmtId="176" fontId="13" fillId="0" borderId="1" xfId="1" applyNumberFormat="1" applyFont="1" applyBorder="1" applyAlignment="1">
      <alignment horizontal="center"/>
    </xf>
    <xf numFmtId="0" fontId="13" fillId="0" borderId="1" xfId="1" applyFont="1" applyBorder="1" applyAlignment="1">
      <alignment horizontal="left" vertical="center" shrinkToFit="1"/>
    </xf>
    <xf numFmtId="0" fontId="1" fillId="13" borderId="1" xfId="1" applyFill="1" applyBorder="1">
      <alignment vertical="center"/>
    </xf>
    <xf numFmtId="0" fontId="1" fillId="10" borderId="1" xfId="1" applyFill="1" applyBorder="1">
      <alignment vertical="center"/>
    </xf>
    <xf numFmtId="5" fontId="1" fillId="0" borderId="1" xfId="1" applyNumberFormat="1" applyBorder="1">
      <alignment vertical="center"/>
    </xf>
    <xf numFmtId="3" fontId="1" fillId="13" borderId="1" xfId="1" applyNumberFormat="1" applyFill="1" applyBorder="1" applyAlignment="1">
      <alignment horizontal="center" vertical="center"/>
    </xf>
    <xf numFmtId="0" fontId="12" fillId="13" borderId="1" xfId="2" applyFill="1" applyBorder="1" applyAlignment="1">
      <alignment vertical="center"/>
    </xf>
    <xf numFmtId="176" fontId="1" fillId="10" borderId="1" xfId="1" applyNumberFormat="1" applyFill="1" applyBorder="1">
      <alignment vertical="center"/>
    </xf>
    <xf numFmtId="0" fontId="13" fillId="0" borderId="1" xfId="2" applyFont="1" applyBorder="1" applyAlignment="1">
      <alignment vertical="center"/>
    </xf>
    <xf numFmtId="0" fontId="1" fillId="13" borderId="1" xfId="1" applyFill="1" applyBorder="1" applyAlignment="1">
      <alignment horizontal="left" vertical="center"/>
    </xf>
    <xf numFmtId="176" fontId="13" fillId="0" borderId="2" xfId="1" applyNumberFormat="1" applyFont="1" applyBorder="1" applyAlignment="1">
      <alignment horizontal="center" vertical="center"/>
    </xf>
    <xf numFmtId="38" fontId="1" fillId="0" borderId="1" xfId="1" applyNumberFormat="1" applyBorder="1" applyAlignment="1">
      <alignment horizontal="right" vertical="center"/>
    </xf>
    <xf numFmtId="181" fontId="1" fillId="0" borderId="1" xfId="1" applyNumberFormat="1" applyBorder="1">
      <alignment vertical="center"/>
    </xf>
    <xf numFmtId="3" fontId="15" fillId="0" borderId="1" xfId="1" applyNumberFormat="1" applyFont="1" applyBorder="1" applyAlignment="1">
      <alignment horizontal="center" vertical="center"/>
    </xf>
    <xf numFmtId="182" fontId="16" fillId="8" borderId="1" xfId="1" applyNumberFormat="1" applyFont="1" applyFill="1" applyBorder="1" applyAlignment="1">
      <alignment horizontal="center" vertical="center"/>
    </xf>
    <xf numFmtId="3" fontId="17" fillId="12" borderId="1" xfId="1" applyNumberFormat="1" applyFont="1" applyFill="1" applyBorder="1" applyAlignment="1">
      <alignment horizontal="center" vertical="center"/>
    </xf>
    <xf numFmtId="49" fontId="17" fillId="12" borderId="1" xfId="1" applyNumberFormat="1" applyFont="1" applyFill="1" applyBorder="1" applyAlignment="1">
      <alignment horizontal="left" vertical="center"/>
    </xf>
    <xf numFmtId="0" fontId="17" fillId="12" borderId="1" xfId="1" applyFont="1" applyFill="1" applyBorder="1" applyAlignment="1">
      <alignment horizontal="center" vertical="center"/>
    </xf>
    <xf numFmtId="183" fontId="17" fillId="0" borderId="1" xfId="1" applyNumberFormat="1" applyFont="1" applyBorder="1" applyAlignment="1">
      <alignment horizontal="center" vertical="center"/>
    </xf>
    <xf numFmtId="38" fontId="17" fillId="0" borderId="1" xfId="1" applyNumberFormat="1" applyFont="1" applyBorder="1" applyAlignment="1">
      <alignment horizontal="center" vertical="center"/>
    </xf>
    <xf numFmtId="49" fontId="17" fillId="0" borderId="1" xfId="1" applyNumberFormat="1" applyFont="1" applyBorder="1" applyAlignment="1">
      <alignment horizontal="left" vertical="center"/>
    </xf>
    <xf numFmtId="0" fontId="17" fillId="0" borderId="8" xfId="1" applyFont="1" applyBorder="1" applyAlignment="1">
      <alignment vertical="center" shrinkToFit="1"/>
    </xf>
    <xf numFmtId="3" fontId="1" fillId="12" borderId="1" xfId="1" applyNumberFormat="1" applyFill="1" applyBorder="1" applyAlignment="1">
      <alignment horizontal="center" vertical="center"/>
    </xf>
    <xf numFmtId="49" fontId="12" fillId="12" borderId="1" xfId="1" applyNumberFormat="1" applyFont="1" applyFill="1" applyBorder="1" applyAlignment="1">
      <alignment vertical="center" shrinkToFit="1"/>
    </xf>
    <xf numFmtId="176" fontId="1" fillId="12" borderId="1" xfId="1" applyNumberFormat="1" applyFill="1" applyBorder="1" applyAlignment="1">
      <alignment horizontal="center" vertical="center"/>
    </xf>
    <xf numFmtId="176" fontId="19" fillId="0" borderId="1" xfId="1" applyNumberFormat="1" applyFont="1" applyBorder="1" applyAlignment="1">
      <alignment horizontal="center" vertical="center"/>
    </xf>
    <xf numFmtId="176" fontId="1" fillId="0" borderId="2" xfId="1" applyNumberFormat="1" applyBorder="1" applyAlignment="1">
      <alignment horizontal="center"/>
    </xf>
    <xf numFmtId="0" fontId="17" fillId="0" borderId="1" xfId="1" applyFont="1" applyBorder="1" applyAlignment="1">
      <alignment horizontal="center" vertical="center"/>
    </xf>
    <xf numFmtId="176" fontId="1" fillId="14" borderId="1" xfId="1" applyNumberFormat="1" applyFill="1" applyBorder="1" applyAlignment="1">
      <alignment horizontal="center" vertical="center"/>
    </xf>
    <xf numFmtId="3" fontId="17" fillId="0" borderId="1" xfId="1" applyNumberFormat="1" applyFont="1" applyBorder="1" applyAlignment="1">
      <alignment horizontal="left" vertical="center"/>
    </xf>
    <xf numFmtId="176" fontId="19" fillId="0" borderId="1" xfId="1" applyNumberFormat="1" applyFont="1" applyBorder="1">
      <alignment vertical="center"/>
    </xf>
    <xf numFmtId="0" fontId="1" fillId="15" borderId="1" xfId="1" applyFill="1" applyBorder="1" applyAlignment="1">
      <alignment horizontal="center" vertical="center"/>
    </xf>
    <xf numFmtId="3" fontId="24" fillId="15" borderId="1" xfId="1" applyNumberFormat="1" applyFont="1" applyFill="1" applyBorder="1" applyAlignment="1">
      <alignment horizontal="center" vertical="center"/>
    </xf>
    <xf numFmtId="0" fontId="12" fillId="15" borderId="1" xfId="2" applyFill="1" applyBorder="1" applyAlignment="1">
      <alignment horizontal="left"/>
    </xf>
    <xf numFmtId="0" fontId="12" fillId="15" borderId="1" xfId="2" applyFill="1" applyBorder="1" applyAlignment="1">
      <alignment horizontal="center" vertical="center"/>
    </xf>
    <xf numFmtId="0" fontId="12" fillId="10" borderId="1" xfId="2" applyFill="1" applyBorder="1" applyAlignment="1">
      <alignment vertical="center"/>
    </xf>
    <xf numFmtId="176" fontId="17" fillId="0" borderId="1" xfId="1" applyNumberFormat="1" applyFont="1" applyBorder="1">
      <alignment vertical="center"/>
    </xf>
    <xf numFmtId="0" fontId="12" fillId="0" borderId="1" xfId="2" applyBorder="1" applyAlignment="1">
      <alignment horizontal="left"/>
    </xf>
    <xf numFmtId="0" fontId="12" fillId="15" borderId="1" xfId="2" applyFill="1" applyBorder="1" applyAlignment="1">
      <alignment horizontal="left" vertical="center"/>
    </xf>
    <xf numFmtId="176" fontId="17" fillId="0" borderId="1" xfId="1" applyNumberFormat="1" applyFont="1" applyBorder="1" applyAlignment="1">
      <alignment horizontal="center" vertical="center"/>
    </xf>
    <xf numFmtId="3" fontId="1" fillId="15" borderId="1" xfId="1" applyNumberFormat="1" applyFill="1" applyBorder="1" applyAlignment="1">
      <alignment horizontal="center" vertical="center" shrinkToFit="1"/>
    </xf>
    <xf numFmtId="3" fontId="17" fillId="15" borderId="1" xfId="1" applyNumberFormat="1" applyFont="1" applyFill="1" applyBorder="1" applyAlignment="1">
      <alignment horizontal="left" vertical="center"/>
    </xf>
    <xf numFmtId="180" fontId="1" fillId="15" borderId="1" xfId="1" applyNumberFormat="1" applyFill="1" applyBorder="1" applyAlignment="1">
      <alignment horizontal="center" vertical="center"/>
    </xf>
    <xf numFmtId="3" fontId="12" fillId="5" borderId="1" xfId="2" applyNumberFormat="1" applyFill="1" applyBorder="1" applyAlignment="1">
      <alignment horizontal="center" vertical="center"/>
    </xf>
    <xf numFmtId="0" fontId="19" fillId="7" borderId="1" xfId="1" applyFont="1" applyFill="1" applyBorder="1" applyAlignment="1">
      <alignment horizontal="center" vertical="center"/>
    </xf>
    <xf numFmtId="0" fontId="19" fillId="7" borderId="1" xfId="1" applyFont="1" applyFill="1" applyBorder="1" applyAlignment="1">
      <alignment horizontal="left" vertical="center" shrinkToFit="1"/>
    </xf>
    <xf numFmtId="176" fontId="19" fillId="10" borderId="1" xfId="2" applyNumberFormat="1" applyFont="1" applyFill="1" applyBorder="1" applyAlignment="1">
      <alignment horizontal="right"/>
    </xf>
    <xf numFmtId="176" fontId="1" fillId="0" borderId="1" xfId="1" applyNumberFormat="1" applyBorder="1" applyAlignment="1">
      <alignment horizontal="right"/>
    </xf>
    <xf numFmtId="176" fontId="19" fillId="0" borderId="1" xfId="1" applyNumberFormat="1" applyFont="1" applyBorder="1" applyAlignment="1">
      <alignment horizontal="center"/>
    </xf>
    <xf numFmtId="176" fontId="19" fillId="0" borderId="1" xfId="1" applyNumberFormat="1" applyFont="1" applyBorder="1" applyAlignment="1">
      <alignment horizontal="left" vertical="center"/>
    </xf>
    <xf numFmtId="0" fontId="25" fillId="0" borderId="0" xfId="3">
      <alignment vertical="center"/>
    </xf>
    <xf numFmtId="0" fontId="12" fillId="7" borderId="1" xfId="1" applyFont="1" applyFill="1" applyBorder="1" applyAlignment="1">
      <alignment horizontal="left" vertical="center"/>
    </xf>
    <xf numFmtId="180" fontId="12" fillId="7" borderId="1" xfId="1" applyNumberFormat="1" applyFont="1" applyFill="1" applyBorder="1" applyAlignment="1">
      <alignment horizontal="center" vertical="center"/>
    </xf>
    <xf numFmtId="176" fontId="17" fillId="10" borderId="1" xfId="1" applyNumberFormat="1" applyFont="1" applyFill="1" applyBorder="1" applyAlignment="1">
      <alignment horizontal="center" vertical="center"/>
    </xf>
    <xf numFmtId="176" fontId="12" fillId="7" borderId="1" xfId="1" applyNumberFormat="1" applyFont="1" applyFill="1" applyBorder="1" applyAlignment="1">
      <alignment horizontal="center" vertical="center"/>
    </xf>
    <xf numFmtId="180" fontId="12" fillId="10" borderId="1" xfId="1" applyNumberFormat="1" applyFont="1" applyFill="1" applyBorder="1" applyAlignment="1">
      <alignment horizontal="center" vertical="center"/>
    </xf>
    <xf numFmtId="180" fontId="12" fillId="0" borderId="1" xfId="1" applyNumberFormat="1" applyFont="1" applyBorder="1" applyAlignment="1">
      <alignment horizontal="center" vertical="center"/>
    </xf>
    <xf numFmtId="176" fontId="12" fillId="0" borderId="1" xfId="1" applyNumberFormat="1" applyFont="1" applyBorder="1" applyAlignment="1">
      <alignment horizontal="center" vertical="center"/>
    </xf>
    <xf numFmtId="180" fontId="1" fillId="7" borderId="1" xfId="1" applyNumberFormat="1" applyFill="1" applyBorder="1" applyAlignment="1">
      <alignment horizontal="center" vertical="center"/>
    </xf>
    <xf numFmtId="49" fontId="17" fillId="7" borderId="1" xfId="1" applyNumberFormat="1" applyFont="1" applyFill="1" applyBorder="1" applyAlignment="1">
      <alignment horizontal="left" vertical="center"/>
    </xf>
    <xf numFmtId="0" fontId="17" fillId="7" borderId="1" xfId="1" applyFont="1" applyFill="1" applyBorder="1" applyAlignment="1">
      <alignment horizontal="center" vertical="center"/>
    </xf>
    <xf numFmtId="38" fontId="17" fillId="10" borderId="1" xfId="1" applyNumberFormat="1" applyFont="1" applyFill="1" applyBorder="1" applyAlignment="1">
      <alignment horizontal="center" vertical="center"/>
    </xf>
    <xf numFmtId="0" fontId="1" fillId="7" borderId="1" xfId="1" applyFill="1" applyBorder="1">
      <alignment vertical="center"/>
    </xf>
    <xf numFmtId="0" fontId="25" fillId="0" borderId="1" xfId="3" applyBorder="1" applyAlignment="1">
      <alignment horizontal="center" vertical="center"/>
    </xf>
    <xf numFmtId="176" fontId="16" fillId="0" borderId="1" xfId="1" applyNumberFormat="1" applyFont="1" applyBorder="1" applyAlignment="1">
      <alignment horizontal="center" vertical="center"/>
    </xf>
    <xf numFmtId="0" fontId="26" fillId="0" borderId="2" xfId="1" applyFont="1" applyBorder="1" applyAlignment="1">
      <alignment horizontal="center" vertical="center"/>
    </xf>
    <xf numFmtId="176" fontId="1" fillId="0" borderId="2" xfId="1" applyNumberFormat="1" applyBorder="1" applyAlignment="1">
      <alignment horizontal="center" vertical="center"/>
    </xf>
    <xf numFmtId="3" fontId="1" fillId="16" borderId="1" xfId="1" applyNumberFormat="1" applyFill="1" applyBorder="1" applyAlignment="1">
      <alignment horizontal="center" vertical="center"/>
    </xf>
    <xf numFmtId="3" fontId="1" fillId="12" borderId="6" xfId="1" applyNumberFormat="1" applyFill="1" applyBorder="1" applyAlignment="1">
      <alignment horizontal="left" vertical="center"/>
    </xf>
    <xf numFmtId="0" fontId="1" fillId="17" borderId="1" xfId="1" applyFill="1" applyBorder="1" applyAlignment="1">
      <alignment horizontal="center" vertical="center"/>
    </xf>
    <xf numFmtId="0" fontId="27" fillId="0" borderId="1" xfId="1" applyFont="1" applyBorder="1" applyAlignment="1">
      <alignment horizontal="center" vertical="center"/>
    </xf>
    <xf numFmtId="0" fontId="17" fillId="12" borderId="1" xfId="1" applyFont="1" applyFill="1" applyBorder="1" applyAlignment="1">
      <alignment horizontal="left" vertical="center"/>
    </xf>
    <xf numFmtId="0" fontId="17" fillId="17" borderId="1" xfId="1" applyFont="1" applyFill="1" applyBorder="1" applyAlignment="1">
      <alignment horizontal="center" vertical="center"/>
    </xf>
    <xf numFmtId="180" fontId="17" fillId="12" borderId="1" xfId="1" applyNumberFormat="1" applyFont="1" applyFill="1" applyBorder="1" applyAlignment="1">
      <alignment horizontal="center" vertical="center"/>
    </xf>
    <xf numFmtId="3" fontId="12" fillId="0" borderId="1" xfId="1" applyNumberFormat="1" applyFont="1" applyBorder="1" applyAlignment="1">
      <alignment horizontal="center" vertical="center"/>
    </xf>
    <xf numFmtId="3" fontId="12" fillId="10" borderId="1" xfId="1" applyNumberFormat="1" applyFont="1" applyFill="1" applyBorder="1" applyAlignment="1">
      <alignment horizontal="center" vertical="center"/>
    </xf>
    <xf numFmtId="0" fontId="17" fillId="10" borderId="1" xfId="1" applyFont="1" applyFill="1" applyBorder="1" applyAlignment="1">
      <alignment horizontal="left" vertical="center"/>
    </xf>
    <xf numFmtId="0" fontId="28" fillId="0" borderId="1" xfId="1" applyFont="1" applyBorder="1" applyAlignment="1">
      <alignment horizontal="center" vertical="center"/>
    </xf>
    <xf numFmtId="0" fontId="12" fillId="12" borderId="1" xfId="2" applyFill="1" applyBorder="1" applyAlignment="1">
      <alignment horizontal="left" vertical="center"/>
    </xf>
    <xf numFmtId="180" fontId="19" fillId="12" borderId="1" xfId="1" applyNumberFormat="1" applyFont="1" applyFill="1" applyBorder="1" applyAlignment="1">
      <alignment horizontal="center" vertical="center"/>
    </xf>
    <xf numFmtId="0" fontId="12" fillId="17" borderId="1" xfId="2" applyFill="1" applyBorder="1" applyAlignment="1">
      <alignment horizontal="center" vertical="center"/>
    </xf>
    <xf numFmtId="176" fontId="19" fillId="0" borderId="2" xfId="1" applyNumberFormat="1" applyFont="1" applyBorder="1" applyAlignment="1">
      <alignment horizontal="center" vertical="center"/>
    </xf>
    <xf numFmtId="49" fontId="1" fillId="12" borderId="1" xfId="1" applyNumberFormat="1" applyFill="1" applyBorder="1" applyAlignment="1">
      <alignment horizontal="left" vertical="center"/>
    </xf>
    <xf numFmtId="176" fontId="1" fillId="17" borderId="1" xfId="1" applyNumberFormat="1" applyFill="1" applyBorder="1" applyAlignment="1">
      <alignment horizontal="center" vertical="center"/>
    </xf>
    <xf numFmtId="176" fontId="17" fillId="12" borderId="1" xfId="1" applyNumberFormat="1" applyFont="1" applyFill="1" applyBorder="1" applyAlignment="1">
      <alignment horizontal="center" vertical="center"/>
    </xf>
    <xf numFmtId="0" fontId="1" fillId="0" borderId="1" xfId="1" applyBorder="1" applyAlignment="1">
      <alignment horizontal="left" vertical="center" wrapText="1" shrinkToFit="1"/>
    </xf>
    <xf numFmtId="176" fontId="17" fillId="17" borderId="1" xfId="1" applyNumberFormat="1" applyFont="1" applyFill="1" applyBorder="1" applyAlignment="1">
      <alignment horizontal="center" vertical="center"/>
    </xf>
    <xf numFmtId="176" fontId="17" fillId="0" borderId="2" xfId="1" applyNumberFormat="1" applyFont="1" applyBorder="1" applyAlignment="1">
      <alignment horizontal="center"/>
    </xf>
    <xf numFmtId="0" fontId="17" fillId="0" borderId="1" xfId="1" applyFont="1" applyBorder="1" applyAlignment="1">
      <alignment horizontal="left" vertical="center" shrinkToFit="1"/>
    </xf>
    <xf numFmtId="0" fontId="12" fillId="10" borderId="1" xfId="2" applyFill="1" applyBorder="1" applyAlignment="1">
      <alignment horizontal="left" vertical="center"/>
    </xf>
    <xf numFmtId="180" fontId="19" fillId="10" borderId="1" xfId="1" applyNumberFormat="1" applyFont="1" applyFill="1" applyBorder="1" applyAlignment="1">
      <alignment horizontal="center" vertical="center"/>
    </xf>
    <xf numFmtId="0" fontId="12" fillId="10" borderId="1" xfId="2" applyFill="1" applyBorder="1" applyAlignment="1">
      <alignment horizontal="center" vertical="center"/>
    </xf>
    <xf numFmtId="3" fontId="17" fillId="11" borderId="1" xfId="1" applyNumberFormat="1" applyFont="1" applyFill="1" applyBorder="1" applyAlignment="1">
      <alignment horizontal="center" vertical="center"/>
    </xf>
    <xf numFmtId="0" fontId="12" fillId="12" borderId="1" xfId="1" applyFont="1" applyFill="1" applyBorder="1">
      <alignment vertical="center"/>
    </xf>
    <xf numFmtId="0" fontId="12" fillId="12" borderId="1" xfId="1" applyFont="1" applyFill="1" applyBorder="1" applyAlignment="1">
      <alignment horizontal="center" vertical="center"/>
    </xf>
    <xf numFmtId="0" fontId="17" fillId="11" borderId="1" xfId="1" applyFont="1" applyFill="1" applyBorder="1" applyAlignment="1">
      <alignment horizontal="left" vertical="center"/>
    </xf>
    <xf numFmtId="38" fontId="1" fillId="17" borderId="1" xfId="1" applyNumberFormat="1" applyFill="1" applyBorder="1" applyAlignment="1">
      <alignment horizontal="center" vertical="center"/>
    </xf>
    <xf numFmtId="0" fontId="1" fillId="0" borderId="2" xfId="1" applyBorder="1" applyAlignment="1">
      <alignment horizontal="left" vertical="center" shrinkToFit="1"/>
    </xf>
    <xf numFmtId="0" fontId="11" fillId="0" borderId="1" xfId="1" applyFont="1" applyBorder="1" applyAlignment="1">
      <alignment horizontal="center" vertical="center"/>
    </xf>
    <xf numFmtId="0" fontId="12" fillId="12" borderId="1" xfId="2" applyFill="1" applyBorder="1" applyAlignment="1">
      <alignment horizontal="center" vertical="center"/>
    </xf>
    <xf numFmtId="0" fontId="13" fillId="0" borderId="1" xfId="1" applyFont="1" applyBorder="1" applyAlignment="1">
      <alignment horizontal="center" vertical="center"/>
    </xf>
    <xf numFmtId="0" fontId="13" fillId="12" borderId="1" xfId="1" applyFont="1" applyFill="1" applyBorder="1" applyAlignment="1">
      <alignment horizontal="left" vertical="center" shrinkToFit="1"/>
    </xf>
    <xf numFmtId="176" fontId="1" fillId="12" borderId="1" xfId="1" applyNumberFormat="1" applyFill="1" applyBorder="1" applyAlignment="1">
      <alignment horizontal="center"/>
    </xf>
    <xf numFmtId="176" fontId="13" fillId="17" borderId="4" xfId="1" applyNumberFormat="1" applyFont="1" applyFill="1" applyBorder="1">
      <alignment vertical="center"/>
    </xf>
    <xf numFmtId="176" fontId="1" fillId="12" borderId="1" xfId="1" applyNumberFormat="1" applyFill="1" applyBorder="1">
      <alignment vertical="center"/>
    </xf>
    <xf numFmtId="0" fontId="13" fillId="12" borderId="1" xfId="1" applyFont="1" applyFill="1" applyBorder="1" applyAlignment="1">
      <alignment horizontal="center" vertical="center"/>
    </xf>
    <xf numFmtId="0" fontId="19" fillId="12" borderId="1" xfId="1" applyFont="1" applyFill="1" applyBorder="1">
      <alignment vertical="center"/>
    </xf>
    <xf numFmtId="176" fontId="1" fillId="17" borderId="4" xfId="1" applyNumberFormat="1" applyFill="1" applyBorder="1" applyAlignment="1">
      <alignment horizontal="center" vertical="center"/>
    </xf>
    <xf numFmtId="3" fontId="15" fillId="4" borderId="1" xfId="1" applyNumberFormat="1" applyFont="1" applyFill="1" applyBorder="1" applyAlignment="1">
      <alignment horizontal="center" vertical="center"/>
    </xf>
    <xf numFmtId="182" fontId="16" fillId="4" borderId="1" xfId="1" applyNumberFormat="1" applyFont="1" applyFill="1" applyBorder="1" applyAlignment="1">
      <alignment horizontal="right" vertical="center"/>
    </xf>
    <xf numFmtId="3" fontId="17" fillId="6" borderId="9" xfId="1" applyNumberFormat="1" applyFont="1" applyFill="1" applyBorder="1" applyAlignment="1">
      <alignment horizontal="center" vertical="center"/>
    </xf>
    <xf numFmtId="49" fontId="17" fillId="12" borderId="9" xfId="1" applyNumberFormat="1" applyFont="1" applyFill="1" applyBorder="1" applyAlignment="1">
      <alignment horizontal="left" vertical="center"/>
    </xf>
    <xf numFmtId="0" fontId="17" fillId="12" borderId="9" xfId="1" applyFont="1" applyFill="1" applyBorder="1" applyAlignment="1">
      <alignment horizontal="center" vertical="center"/>
    </xf>
    <xf numFmtId="38" fontId="17" fillId="17" borderId="9" xfId="1" applyNumberFormat="1" applyFont="1" applyFill="1" applyBorder="1" applyAlignment="1">
      <alignment horizontal="right" vertical="center"/>
    </xf>
    <xf numFmtId="38" fontId="17" fillId="12" borderId="9" xfId="1" applyNumberFormat="1" applyFont="1" applyFill="1" applyBorder="1">
      <alignment vertical="center"/>
    </xf>
    <xf numFmtId="0" fontId="17" fillId="0" borderId="9" xfId="1" applyFont="1" applyBorder="1" applyAlignment="1">
      <alignment horizontal="center" vertical="center"/>
    </xf>
    <xf numFmtId="0" fontId="17" fillId="6" borderId="9" xfId="1" applyFont="1" applyFill="1" applyBorder="1">
      <alignment vertical="center"/>
    </xf>
    <xf numFmtId="0" fontId="1" fillId="12" borderId="0" xfId="1" applyFill="1" applyAlignment="1">
      <alignment horizontal="center" vertical="center"/>
    </xf>
    <xf numFmtId="0" fontId="1" fillId="18" borderId="1" xfId="1" applyFill="1" applyBorder="1" applyAlignment="1">
      <alignment horizontal="center" vertical="center"/>
    </xf>
    <xf numFmtId="3" fontId="1" fillId="6" borderId="1" xfId="1" applyNumberFormat="1" applyFill="1" applyBorder="1" applyAlignment="1">
      <alignment horizontal="center" vertical="center"/>
    </xf>
    <xf numFmtId="183" fontId="17" fillId="17" borderId="1" xfId="1" applyNumberFormat="1" applyFont="1" applyFill="1" applyBorder="1" applyAlignment="1">
      <alignment horizontal="center" vertical="center"/>
    </xf>
    <xf numFmtId="176" fontId="19" fillId="12" borderId="1" xfId="1" applyNumberFormat="1" applyFont="1" applyFill="1" applyBorder="1">
      <alignment vertical="center"/>
    </xf>
    <xf numFmtId="3" fontId="17" fillId="5" borderId="1" xfId="1" applyNumberFormat="1" applyFont="1" applyFill="1" applyBorder="1" applyAlignment="1">
      <alignment horizontal="center" vertical="center"/>
    </xf>
    <xf numFmtId="183" fontId="17" fillId="12" borderId="1" xfId="2" applyNumberFormat="1" applyFont="1" applyFill="1" applyBorder="1" applyAlignment="1">
      <alignment horizontal="right" vertical="center"/>
    </xf>
    <xf numFmtId="38" fontId="17" fillId="17" borderId="1" xfId="1" applyNumberFormat="1" applyFont="1" applyFill="1" applyBorder="1" applyAlignment="1">
      <alignment horizontal="right" vertical="center"/>
    </xf>
    <xf numFmtId="0" fontId="17" fillId="6" borderId="2" xfId="1" applyFont="1" applyFill="1" applyBorder="1" applyAlignment="1">
      <alignment horizontal="center" vertical="center"/>
    </xf>
    <xf numFmtId="0" fontId="17" fillId="6" borderId="1" xfId="1" applyFont="1" applyFill="1" applyBorder="1" applyAlignment="1">
      <alignment horizontal="left" vertical="center"/>
    </xf>
    <xf numFmtId="0" fontId="12" fillId="12" borderId="1" xfId="2" applyFill="1" applyBorder="1" applyAlignment="1">
      <alignment horizontal="left"/>
    </xf>
    <xf numFmtId="0" fontId="12" fillId="17" borderId="1" xfId="2" applyFill="1" applyBorder="1" applyAlignment="1">
      <alignment vertical="center"/>
    </xf>
    <xf numFmtId="0" fontId="12" fillId="12" borderId="1" xfId="2" applyFill="1" applyBorder="1" applyAlignment="1">
      <alignment vertical="center"/>
    </xf>
    <xf numFmtId="176" fontId="17" fillId="17" borderId="1" xfId="1" applyNumberFormat="1" applyFont="1" applyFill="1" applyBorder="1" applyAlignment="1">
      <alignment horizontal="right" vertical="center"/>
    </xf>
    <xf numFmtId="0" fontId="11" fillId="12" borderId="1" xfId="1" applyFont="1" applyFill="1" applyBorder="1" applyAlignment="1">
      <alignment horizontal="center" vertical="center"/>
    </xf>
    <xf numFmtId="0" fontId="30" fillId="17" borderId="1" xfId="2" applyFont="1" applyFill="1" applyBorder="1" applyAlignment="1">
      <alignment horizontal="center" vertical="center"/>
    </xf>
    <xf numFmtId="0" fontId="12" fillId="0" borderId="1" xfId="2" applyBorder="1" applyAlignment="1">
      <alignment vertical="center"/>
    </xf>
    <xf numFmtId="180" fontId="12" fillId="12" borderId="1" xfId="2" applyNumberFormat="1" applyFill="1" applyBorder="1" applyAlignment="1">
      <alignment horizontal="center" vertical="center"/>
    </xf>
    <xf numFmtId="3" fontId="17" fillId="12" borderId="1" xfId="1" applyNumberFormat="1" applyFont="1" applyFill="1" applyBorder="1" applyAlignment="1">
      <alignment horizontal="left" vertical="center"/>
    </xf>
    <xf numFmtId="180" fontId="1" fillId="12" borderId="1" xfId="1" applyNumberFormat="1" applyFill="1" applyBorder="1" applyAlignment="1">
      <alignment horizontal="center" vertical="center"/>
    </xf>
    <xf numFmtId="0" fontId="19" fillId="12" borderId="1" xfId="1" applyFont="1" applyFill="1" applyBorder="1" applyAlignment="1">
      <alignment horizontal="left" vertical="center" shrinkToFit="1"/>
    </xf>
    <xf numFmtId="176" fontId="19" fillId="17" borderId="1" xfId="2" applyNumberFormat="1" applyFont="1" applyFill="1" applyBorder="1" applyAlignment="1">
      <alignment horizontal="right"/>
    </xf>
    <xf numFmtId="184" fontId="12" fillId="12" borderId="1" xfId="1" applyNumberFormat="1" applyFont="1" applyFill="1" applyBorder="1" applyAlignment="1">
      <alignment horizontal="center" vertical="center"/>
    </xf>
    <xf numFmtId="176" fontId="12" fillId="17" borderId="1" xfId="1" applyNumberFormat="1" applyFont="1" applyFill="1" applyBorder="1">
      <alignment vertical="center"/>
    </xf>
    <xf numFmtId="176" fontId="12" fillId="0" borderId="1" xfId="1" applyNumberFormat="1" applyFont="1" applyBorder="1" applyAlignment="1">
      <alignment horizontal="center"/>
    </xf>
    <xf numFmtId="0" fontId="12" fillId="0" borderId="1" xfId="1" applyFont="1" applyBorder="1" applyAlignment="1">
      <alignment horizontal="left" vertical="center" shrinkToFit="1"/>
    </xf>
    <xf numFmtId="180" fontId="12" fillId="12" borderId="1" xfId="1" applyNumberFormat="1" applyFont="1" applyFill="1" applyBorder="1" applyAlignment="1">
      <alignment horizontal="center" vertical="center"/>
    </xf>
    <xf numFmtId="176" fontId="12" fillId="17" borderId="1" xfId="1" applyNumberFormat="1" applyFont="1" applyFill="1" applyBorder="1" applyAlignment="1">
      <alignment horizontal="center" vertical="center"/>
    </xf>
    <xf numFmtId="176" fontId="12" fillId="0" borderId="2" xfId="1" applyNumberFormat="1" applyFont="1" applyBorder="1" applyAlignment="1">
      <alignment horizontal="center" vertical="center"/>
    </xf>
    <xf numFmtId="3" fontId="19" fillId="6" borderId="1" xfId="1" applyNumberFormat="1" applyFont="1" applyFill="1" applyBorder="1" applyAlignment="1">
      <alignment horizontal="center" vertical="center"/>
    </xf>
    <xf numFmtId="180" fontId="30" fillId="12" borderId="1" xfId="1" applyNumberFormat="1" applyFont="1" applyFill="1" applyBorder="1" applyAlignment="1">
      <alignment horizontal="center" vertical="center"/>
    </xf>
    <xf numFmtId="38" fontId="1" fillId="12" borderId="1" xfId="1" applyNumberFormat="1" applyFill="1" applyBorder="1" applyAlignment="1">
      <alignment horizontal="right" vertical="center"/>
    </xf>
    <xf numFmtId="0" fontId="12" fillId="17" borderId="1" xfId="2" applyFill="1" applyBorder="1" applyAlignment="1">
      <alignment horizontal="left" vertical="center"/>
    </xf>
    <xf numFmtId="56" fontId="1" fillId="17" borderId="1" xfId="1" applyNumberFormat="1" applyFill="1" applyBorder="1" applyAlignment="1">
      <alignment horizontal="center" vertical="center"/>
    </xf>
    <xf numFmtId="177" fontId="1" fillId="17" borderId="1" xfId="1" applyNumberFormat="1" applyFill="1" applyBorder="1" applyAlignment="1">
      <alignment horizontal="center" vertical="center"/>
    </xf>
    <xf numFmtId="0" fontId="1" fillId="12" borderId="1" xfId="1" applyFill="1" applyBorder="1" applyAlignment="1">
      <alignment horizontal="left" vertical="center"/>
    </xf>
    <xf numFmtId="0" fontId="19" fillId="0" borderId="1" xfId="1" applyFont="1" applyBorder="1" applyAlignment="1">
      <alignment horizontal="center" vertical="center"/>
    </xf>
    <xf numFmtId="0" fontId="1" fillId="17" borderId="1" xfId="1" applyFill="1" applyBorder="1" applyAlignment="1">
      <alignment horizontal="left" vertical="center"/>
    </xf>
    <xf numFmtId="0" fontId="12" fillId="12" borderId="1" xfId="1" applyFont="1" applyFill="1" applyBorder="1" applyAlignment="1">
      <alignment horizontal="left" vertical="center"/>
    </xf>
    <xf numFmtId="0" fontId="1" fillId="19" borderId="1" xfId="1" applyFill="1" applyBorder="1" applyAlignment="1">
      <alignment horizontal="left" vertical="center"/>
    </xf>
    <xf numFmtId="180" fontId="17" fillId="11" borderId="1" xfId="1" applyNumberFormat="1" applyFont="1" applyFill="1" applyBorder="1" applyAlignment="1">
      <alignment horizontal="center" vertical="center"/>
    </xf>
    <xf numFmtId="0" fontId="1" fillId="11" borderId="1" xfId="1" applyFill="1" applyBorder="1" applyAlignment="1">
      <alignment horizontal="center" vertical="center"/>
    </xf>
    <xf numFmtId="0" fontId="1" fillId="11" borderId="2" xfId="1" applyFill="1" applyBorder="1" applyAlignment="1">
      <alignment horizontal="center" vertical="center"/>
    </xf>
    <xf numFmtId="0" fontId="17" fillId="11" borderId="1" xfId="1" applyFont="1" applyFill="1" applyBorder="1">
      <alignment vertical="center"/>
    </xf>
    <xf numFmtId="0" fontId="1" fillId="9" borderId="1" xfId="1" applyFill="1" applyBorder="1" applyAlignment="1">
      <alignment horizontal="center" vertical="center"/>
    </xf>
    <xf numFmtId="0" fontId="30" fillId="5" borderId="1" xfId="2" applyFont="1" applyFill="1" applyBorder="1" applyAlignment="1">
      <alignment horizontal="center" vertical="center"/>
    </xf>
    <xf numFmtId="0" fontId="1" fillId="0" borderId="1" xfId="1" applyBorder="1" applyAlignment="1">
      <alignment vertical="center" shrinkToFit="1"/>
    </xf>
    <xf numFmtId="3" fontId="30" fillId="0" borderId="1" xfId="2" applyNumberFormat="1" applyFont="1" applyBorder="1" applyAlignment="1">
      <alignment horizontal="center" vertical="center"/>
    </xf>
    <xf numFmtId="3" fontId="1" fillId="11" borderId="1" xfId="1" applyNumberFormat="1" applyFill="1" applyBorder="1" applyAlignment="1">
      <alignment horizontal="center" vertical="center"/>
    </xf>
    <xf numFmtId="38" fontId="1" fillId="12" borderId="1" xfId="1" applyNumberFormat="1" applyFill="1" applyBorder="1" applyAlignment="1">
      <alignment horizontal="center" vertical="center"/>
    </xf>
    <xf numFmtId="38" fontId="17" fillId="17" borderId="1" xfId="1" applyNumberFormat="1" applyFont="1" applyFill="1" applyBorder="1" applyAlignment="1">
      <alignment horizontal="center" vertical="center"/>
    </xf>
    <xf numFmtId="0" fontId="1" fillId="11" borderId="1" xfId="1" applyFill="1" applyBorder="1" applyAlignment="1">
      <alignment horizontal="left" vertical="center"/>
    </xf>
    <xf numFmtId="0" fontId="17" fillId="12" borderId="1" xfId="1" applyFont="1" applyFill="1" applyBorder="1">
      <alignment vertical="center"/>
    </xf>
    <xf numFmtId="0" fontId="1" fillId="12" borderId="1" xfId="1" applyFill="1" applyBorder="1" applyAlignment="1">
      <alignment horizontal="left" vertical="center" wrapText="1"/>
    </xf>
    <xf numFmtId="0" fontId="1" fillId="12" borderId="2" xfId="1" applyFill="1" applyBorder="1">
      <alignment vertical="center"/>
    </xf>
    <xf numFmtId="3" fontId="17" fillId="19" borderId="1" xfId="1" applyNumberFormat="1" applyFont="1" applyFill="1" applyBorder="1" applyAlignment="1">
      <alignment horizontal="center" vertical="center"/>
    </xf>
    <xf numFmtId="3" fontId="12" fillId="0" borderId="6" xfId="1" applyNumberFormat="1" applyFont="1" applyBorder="1" applyAlignment="1">
      <alignment horizontal="center" vertical="center"/>
    </xf>
    <xf numFmtId="0" fontId="17" fillId="17" borderId="6" xfId="1" applyFont="1" applyFill="1" applyBorder="1" applyAlignment="1">
      <alignment horizontal="center" vertical="center"/>
    </xf>
    <xf numFmtId="0" fontId="17" fillId="0" borderId="6" xfId="1" applyFont="1" applyBorder="1" applyAlignment="1">
      <alignment horizontal="left" vertical="center"/>
    </xf>
    <xf numFmtId="0" fontId="17" fillId="12" borderId="1" xfId="1" applyFont="1" applyFill="1" applyBorder="1" applyAlignment="1">
      <alignment vertical="center" wrapText="1"/>
    </xf>
    <xf numFmtId="176" fontId="17" fillId="0" borderId="2" xfId="1" applyNumberFormat="1" applyFont="1" applyBorder="1" applyAlignment="1">
      <alignment horizontal="center" vertical="center"/>
    </xf>
    <xf numFmtId="0" fontId="19" fillId="12" borderId="1" xfId="2" applyFont="1" applyFill="1" applyBorder="1" applyAlignment="1">
      <alignment horizontal="left" vertical="center"/>
    </xf>
    <xf numFmtId="3" fontId="17" fillId="20" borderId="1" xfId="1" applyNumberFormat="1" applyFont="1" applyFill="1" applyBorder="1" applyAlignment="1">
      <alignment horizontal="center" vertical="center"/>
    </xf>
    <xf numFmtId="0" fontId="17" fillId="20" borderId="2" xfId="1" applyFont="1" applyFill="1" applyBorder="1" applyAlignment="1">
      <alignment horizontal="center" vertical="center"/>
    </xf>
    <xf numFmtId="0" fontId="17" fillId="20" borderId="1" xfId="1" applyFont="1" applyFill="1" applyBorder="1">
      <alignment vertical="center"/>
    </xf>
    <xf numFmtId="0" fontId="1" fillId="3" borderId="1" xfId="1" applyFill="1" applyBorder="1" applyAlignment="1">
      <alignment horizontal="center" vertical="center"/>
    </xf>
    <xf numFmtId="0" fontId="12" fillId="10" borderId="6" xfId="2" applyFill="1" applyBorder="1"/>
    <xf numFmtId="176" fontId="12" fillId="10" borderId="6" xfId="1" applyNumberFormat="1" applyFont="1" applyFill="1" applyBorder="1" applyAlignment="1">
      <alignment horizontal="center" vertical="center"/>
    </xf>
    <xf numFmtId="0" fontId="12" fillId="17" borderId="6" xfId="2" applyFill="1" applyBorder="1" applyAlignment="1">
      <alignment horizontal="center" vertical="center"/>
    </xf>
    <xf numFmtId="176" fontId="12" fillId="10" borderId="7" xfId="1" applyNumberFormat="1" applyFont="1" applyFill="1" applyBorder="1" applyAlignment="1"/>
    <xf numFmtId="0" fontId="12" fillId="0" borderId="6" xfId="2" applyBorder="1" applyAlignment="1">
      <alignment vertical="center"/>
    </xf>
    <xf numFmtId="0" fontId="26" fillId="0" borderId="1" xfId="1" applyFont="1" applyBorder="1" applyAlignment="1">
      <alignment horizontal="center" vertical="center"/>
    </xf>
    <xf numFmtId="3" fontId="1" fillId="0" borderId="9" xfId="1" applyNumberFormat="1" applyBorder="1" applyAlignment="1">
      <alignment horizontal="center" vertical="center"/>
    </xf>
    <xf numFmtId="49" fontId="1" fillId="10" borderId="9" xfId="1" applyNumberFormat="1" applyFill="1" applyBorder="1" applyAlignment="1">
      <alignment horizontal="left" vertical="center"/>
    </xf>
    <xf numFmtId="0" fontId="1" fillId="10" borderId="9" xfId="1" applyFill="1" applyBorder="1" applyAlignment="1">
      <alignment horizontal="center" vertical="center"/>
    </xf>
    <xf numFmtId="38" fontId="1" fillId="17" borderId="9" xfId="1" applyNumberFormat="1" applyFill="1" applyBorder="1" applyAlignment="1">
      <alignment horizontal="right" vertical="center"/>
    </xf>
    <xf numFmtId="0" fontId="1" fillId="0" borderId="9" xfId="1" applyBorder="1" applyAlignment="1">
      <alignment horizontal="center" vertical="center"/>
    </xf>
    <xf numFmtId="0" fontId="17" fillId="0" borderId="9" xfId="1" applyFont="1" applyBorder="1" applyAlignment="1">
      <alignment horizontal="left" vertical="center"/>
    </xf>
    <xf numFmtId="0" fontId="1" fillId="0" borderId="9" xfId="1" applyBorder="1">
      <alignment vertical="center"/>
    </xf>
    <xf numFmtId="0" fontId="1" fillId="10" borderId="2" xfId="1" applyFill="1" applyBorder="1">
      <alignment vertical="center"/>
    </xf>
    <xf numFmtId="0" fontId="17" fillId="0" borderId="1" xfId="3" applyFont="1" applyBorder="1" applyAlignment="1">
      <alignment horizontal="center" vertical="center"/>
    </xf>
    <xf numFmtId="0" fontId="34" fillId="0" borderId="1" xfId="1" applyFont="1" applyBorder="1" applyAlignment="1">
      <alignment horizontal="center" vertical="center"/>
    </xf>
    <xf numFmtId="3" fontId="17" fillId="10" borderId="1" xfId="1" applyNumberFormat="1" applyFont="1" applyFill="1" applyBorder="1" applyAlignment="1">
      <alignment horizontal="left" vertical="center"/>
    </xf>
    <xf numFmtId="3" fontId="16" fillId="4" borderId="2" xfId="1" applyNumberFormat="1" applyFont="1" applyFill="1" applyBorder="1" applyAlignment="1">
      <alignment horizontal="left" vertical="center"/>
    </xf>
    <xf numFmtId="0" fontId="15" fillId="0" borderId="1" xfId="1" applyFont="1" applyBorder="1" applyAlignment="1">
      <alignment horizontal="left" vertical="center"/>
    </xf>
    <xf numFmtId="3" fontId="17" fillId="12" borderId="1" xfId="1" applyNumberFormat="1" applyFont="1" applyFill="1" applyBorder="1" applyAlignment="1">
      <alignment horizontal="left" vertical="center" wrapText="1"/>
    </xf>
    <xf numFmtId="3" fontId="17" fillId="17" borderId="1" xfId="1" applyNumberFormat="1" applyFont="1" applyFill="1" applyBorder="1" applyAlignment="1">
      <alignment horizontal="center" vertical="center"/>
    </xf>
    <xf numFmtId="0" fontId="1" fillId="0" borderId="4" xfId="1" applyBorder="1" applyAlignment="1">
      <alignment horizontal="center" vertical="center"/>
    </xf>
    <xf numFmtId="3" fontId="1" fillId="17" borderId="1" xfId="1" applyNumberFormat="1" applyFill="1" applyBorder="1" applyAlignment="1">
      <alignment horizontal="center" vertical="center"/>
    </xf>
    <xf numFmtId="3" fontId="1" fillId="0" borderId="1" xfId="1" applyNumberFormat="1" applyBorder="1" applyAlignment="1">
      <alignment horizontal="center" vertical="center" wrapText="1"/>
    </xf>
    <xf numFmtId="0" fontId="1" fillId="5" borderId="0" xfId="1" applyFill="1" applyAlignment="1">
      <alignment horizontal="center" vertical="center"/>
    </xf>
    <xf numFmtId="3" fontId="17" fillId="17" borderId="1" xfId="1" applyNumberFormat="1" applyFont="1" applyFill="1" applyBorder="1" applyAlignment="1">
      <alignment horizontal="left" vertical="center"/>
    </xf>
    <xf numFmtId="180" fontId="1" fillId="17" borderId="1" xfId="1" applyNumberFormat="1" applyFill="1" applyBorder="1" applyAlignment="1">
      <alignment horizontal="center" vertical="center"/>
    </xf>
    <xf numFmtId="176" fontId="19" fillId="17" borderId="1" xfId="1" applyNumberFormat="1" applyFont="1" applyFill="1" applyBorder="1">
      <alignment vertical="center"/>
    </xf>
    <xf numFmtId="176" fontId="19" fillId="10" borderId="1" xfId="1" applyNumberFormat="1" applyFont="1" applyFill="1" applyBorder="1">
      <alignment vertical="center"/>
    </xf>
    <xf numFmtId="0" fontId="36" fillId="0" borderId="1" xfId="1" applyFont="1" applyBorder="1" applyAlignment="1">
      <alignment horizontal="center" vertical="center"/>
    </xf>
    <xf numFmtId="0" fontId="37" fillId="0" borderId="2" xfId="1" applyFont="1" applyBorder="1" applyAlignment="1">
      <alignment horizontal="center" vertical="center"/>
    </xf>
    <xf numFmtId="3" fontId="1" fillId="4" borderId="1" xfId="1" applyNumberFormat="1" applyFill="1" applyBorder="1" applyAlignment="1">
      <alignment horizontal="center" vertical="center"/>
    </xf>
    <xf numFmtId="176" fontId="16" fillId="4" borderId="1" xfId="1" applyNumberFormat="1" applyFont="1" applyFill="1" applyBorder="1" applyAlignment="1">
      <alignment horizontal="left" vertical="center"/>
    </xf>
    <xf numFmtId="180" fontId="30" fillId="10" borderId="1" xfId="1" applyNumberFormat="1" applyFont="1" applyFill="1" applyBorder="1" applyAlignment="1">
      <alignment horizontal="center" vertical="center"/>
    </xf>
    <xf numFmtId="0" fontId="30" fillId="10" borderId="1" xfId="2" applyFont="1" applyFill="1" applyBorder="1" applyAlignment="1">
      <alignment horizontal="center" vertical="center"/>
    </xf>
    <xf numFmtId="38" fontId="1" fillId="10" borderId="1" xfId="1" applyNumberFormat="1" applyFill="1" applyBorder="1" applyAlignment="1">
      <alignment horizontal="right" vertical="center"/>
    </xf>
    <xf numFmtId="0" fontId="7" fillId="0" borderId="1" xfId="1" applyFont="1" applyBorder="1" applyAlignment="1">
      <alignment horizontal="center" vertical="center"/>
    </xf>
    <xf numFmtId="180" fontId="30" fillId="0" borderId="1" xfId="1" applyNumberFormat="1" applyFont="1" applyBorder="1" applyAlignment="1">
      <alignment horizontal="center" vertical="center"/>
    </xf>
    <xf numFmtId="0" fontId="1" fillId="5" borderId="2" xfId="1" applyFill="1" applyBorder="1" applyAlignment="1">
      <alignment horizontal="center" vertical="center"/>
    </xf>
    <xf numFmtId="180" fontId="17" fillId="12" borderId="1" xfId="1" applyNumberFormat="1" applyFont="1" applyFill="1" applyBorder="1">
      <alignment vertical="center"/>
    </xf>
    <xf numFmtId="178" fontId="20" fillId="0" borderId="2" xfId="1" applyNumberFormat="1" applyFont="1" applyBorder="1" applyAlignment="1">
      <alignment horizontal="center" vertical="center"/>
    </xf>
    <xf numFmtId="0" fontId="20" fillId="0" borderId="0" xfId="1" applyFont="1" applyAlignment="1">
      <alignment horizontal="center" vertical="center"/>
    </xf>
    <xf numFmtId="0" fontId="20" fillId="0" borderId="2" xfId="1" applyFont="1" applyBorder="1" applyAlignment="1">
      <alignment horizontal="center" vertical="center"/>
    </xf>
    <xf numFmtId="0" fontId="20" fillId="5" borderId="1" xfId="1" applyFont="1" applyFill="1" applyBorder="1" applyAlignment="1">
      <alignment horizontal="center" vertical="center"/>
    </xf>
    <xf numFmtId="180" fontId="17" fillId="12" borderId="1" xfId="1" applyNumberFormat="1" applyFont="1" applyFill="1" applyBorder="1" applyAlignment="1">
      <alignment horizontal="right" vertical="center"/>
    </xf>
    <xf numFmtId="38" fontId="1" fillId="0" borderId="2" xfId="1" applyNumberFormat="1" applyBorder="1" applyAlignment="1">
      <alignment horizontal="center" vertical="center"/>
    </xf>
    <xf numFmtId="0" fontId="1" fillId="19" borderId="2" xfId="1" applyFill="1" applyBorder="1" applyAlignment="1">
      <alignment horizontal="center" vertical="center"/>
    </xf>
    <xf numFmtId="0" fontId="12" fillId="10" borderId="1" xfId="1" applyFont="1" applyFill="1" applyBorder="1" applyAlignment="1">
      <alignment horizontal="left" vertical="center"/>
    </xf>
    <xf numFmtId="0" fontId="39" fillId="0" borderId="1" xfId="1" applyFont="1" applyBorder="1" applyAlignment="1">
      <alignment horizontal="center" vertical="center" wrapText="1"/>
    </xf>
    <xf numFmtId="3" fontId="17" fillId="21" borderId="1" xfId="1" applyNumberFormat="1" applyFont="1" applyFill="1" applyBorder="1" applyAlignment="1">
      <alignment horizontal="center" vertical="center"/>
    </xf>
    <xf numFmtId="3" fontId="1" fillId="21" borderId="1" xfId="1" applyNumberFormat="1" applyFill="1" applyBorder="1" applyAlignment="1">
      <alignment horizontal="center" vertical="center"/>
    </xf>
    <xf numFmtId="0" fontId="12" fillId="21" borderId="1" xfId="1" applyFont="1" applyFill="1" applyBorder="1" applyAlignment="1">
      <alignment horizontal="left" vertical="center"/>
    </xf>
    <xf numFmtId="180" fontId="12" fillId="21" borderId="1" xfId="1" applyNumberFormat="1" applyFont="1" applyFill="1" applyBorder="1" applyAlignment="1">
      <alignment horizontal="center" vertical="center"/>
    </xf>
    <xf numFmtId="0" fontId="30" fillId="0" borderId="1" xfId="2" applyFont="1" applyBorder="1" applyAlignment="1">
      <alignment horizontal="center" vertical="center"/>
    </xf>
    <xf numFmtId="49" fontId="17" fillId="10" borderId="1" xfId="1" applyNumberFormat="1" applyFont="1" applyFill="1" applyBorder="1" applyAlignment="1">
      <alignment horizontal="left" vertical="center"/>
    </xf>
    <xf numFmtId="180" fontId="17" fillId="10" borderId="1" xfId="1" applyNumberFormat="1" applyFont="1" applyFill="1" applyBorder="1" applyAlignment="1">
      <alignment horizontal="center" vertical="center"/>
    </xf>
    <xf numFmtId="0" fontId="40" fillId="0" borderId="1" xfId="1" applyFont="1" applyBorder="1">
      <alignment vertical="center"/>
    </xf>
    <xf numFmtId="0" fontId="12" fillId="10" borderId="1" xfId="1" applyFont="1" applyFill="1" applyBorder="1">
      <alignment vertical="center"/>
    </xf>
    <xf numFmtId="0" fontId="12" fillId="10" borderId="1" xfId="1" applyFont="1" applyFill="1" applyBorder="1" applyAlignment="1">
      <alignment horizontal="center" vertical="center"/>
    </xf>
    <xf numFmtId="176" fontId="41" fillId="8" borderId="1" xfId="1" applyNumberFormat="1" applyFont="1" applyFill="1" applyBorder="1" applyAlignment="1">
      <alignment horizontal="center" vertical="center"/>
    </xf>
    <xf numFmtId="179" fontId="1" fillId="0" borderId="0" xfId="1" applyNumberFormat="1">
      <alignment vertical="center"/>
    </xf>
    <xf numFmtId="0" fontId="1" fillId="0" borderId="0" xfId="1" applyAlignment="1">
      <alignment horizontal="right"/>
    </xf>
    <xf numFmtId="176" fontId="1" fillId="0" borderId="0" xfId="1" applyNumberFormat="1" applyAlignment="1">
      <alignment horizontal="right" vertical="center"/>
    </xf>
    <xf numFmtId="179" fontId="1" fillId="0" borderId="1" xfId="1" applyNumberFormat="1" applyBorder="1" applyAlignment="1">
      <alignment horizontal="center" vertical="center"/>
    </xf>
    <xf numFmtId="178" fontId="1" fillId="0" borderId="1" xfId="1" applyNumberFormat="1" applyBorder="1" applyAlignment="1">
      <alignment horizontal="center" vertical="center"/>
    </xf>
    <xf numFmtId="0" fontId="31" fillId="11" borderId="1" xfId="1" applyFont="1" applyFill="1" applyBorder="1" applyAlignment="1">
      <alignment horizontal="center" vertical="center"/>
    </xf>
    <xf numFmtId="176" fontId="19" fillId="0" borderId="2" xfId="1" applyNumberFormat="1" applyFont="1" applyBorder="1">
      <alignment vertical="center"/>
    </xf>
    <xf numFmtId="0" fontId="19" fillId="0" borderId="1" xfId="1" applyFont="1" applyBorder="1" applyAlignment="1">
      <alignment horizontal="left" vertical="center"/>
    </xf>
    <xf numFmtId="0" fontId="1" fillId="11" borderId="0" xfId="1" applyFill="1" applyAlignment="1">
      <alignment horizontal="center" vertical="center"/>
    </xf>
    <xf numFmtId="3" fontId="1" fillId="11" borderId="5" xfId="1" applyNumberFormat="1" applyFill="1" applyBorder="1" applyAlignment="1">
      <alignment horizontal="center" vertical="center"/>
    </xf>
    <xf numFmtId="0" fontId="1" fillId="0" borderId="4" xfId="1" applyBorder="1">
      <alignment vertical="center"/>
    </xf>
    <xf numFmtId="3" fontId="1" fillId="11" borderId="6" xfId="1" applyNumberFormat="1" applyFill="1" applyBorder="1" applyAlignment="1">
      <alignment horizontal="center" vertical="center"/>
    </xf>
    <xf numFmtId="0" fontId="1" fillId="0" borderId="4" xfId="1" applyBorder="1" applyAlignment="1">
      <alignment horizontal="left" vertical="center"/>
    </xf>
    <xf numFmtId="176" fontId="1" fillId="0" borderId="1" xfId="1" applyNumberFormat="1" applyBorder="1" applyAlignment="1">
      <alignment horizontal="right" vertical="center"/>
    </xf>
    <xf numFmtId="176" fontId="1" fillId="0" borderId="1" xfId="1" applyNumberFormat="1" applyBorder="1">
      <alignment vertical="center"/>
    </xf>
    <xf numFmtId="176" fontId="17" fillId="11" borderId="1" xfId="1" applyNumberFormat="1" applyFont="1" applyFill="1" applyBorder="1">
      <alignment vertical="center"/>
    </xf>
    <xf numFmtId="177" fontId="1" fillId="11" borderId="1" xfId="1" applyNumberFormat="1" applyFill="1" applyBorder="1" applyAlignment="1">
      <alignment horizontal="center" vertical="center"/>
    </xf>
    <xf numFmtId="3" fontId="1" fillId="11" borderId="10" xfId="1" applyNumberFormat="1" applyFill="1" applyBorder="1" applyAlignment="1">
      <alignment horizontal="center" vertical="center"/>
    </xf>
    <xf numFmtId="0" fontId="12" fillId="11" borderId="1" xfId="1" applyFont="1" applyFill="1" applyBorder="1" applyAlignment="1">
      <alignment horizontal="left" vertical="center"/>
    </xf>
    <xf numFmtId="0" fontId="17" fillId="11" borderId="1" xfId="1" applyFont="1" applyFill="1" applyBorder="1" applyAlignment="1">
      <alignment horizontal="center" vertical="center"/>
    </xf>
    <xf numFmtId="178" fontId="17" fillId="0" borderId="1" xfId="1" applyNumberFormat="1" applyFont="1" applyBorder="1" applyAlignment="1">
      <alignment horizontal="center" vertical="center"/>
    </xf>
    <xf numFmtId="178" fontId="20" fillId="0" borderId="1" xfId="1" applyNumberFormat="1" applyFont="1" applyBorder="1" applyAlignment="1">
      <alignment horizontal="center" vertical="center"/>
    </xf>
    <xf numFmtId="0" fontId="1" fillId="0" borderId="1" xfId="1" applyBorder="1" applyAlignment="1">
      <alignment horizontal="right" vertical="center"/>
    </xf>
    <xf numFmtId="0" fontId="15" fillId="11" borderId="1" xfId="1" applyFont="1" applyFill="1" applyBorder="1" applyAlignment="1">
      <alignment horizontal="center" vertical="center"/>
    </xf>
    <xf numFmtId="56" fontId="1" fillId="11" borderId="1" xfId="1" applyNumberFormat="1" applyFill="1" applyBorder="1" applyAlignment="1">
      <alignment horizontal="center" vertical="center"/>
    </xf>
    <xf numFmtId="3" fontId="17" fillId="11" borderId="1" xfId="1" applyNumberFormat="1" applyFont="1" applyFill="1" applyBorder="1">
      <alignment vertical="center"/>
    </xf>
    <xf numFmtId="176" fontId="17" fillId="11" borderId="1" xfId="1" applyNumberFormat="1" applyFont="1" applyFill="1" applyBorder="1" applyAlignment="1">
      <alignment horizontal="right" vertical="center"/>
    </xf>
    <xf numFmtId="3" fontId="17" fillId="11" borderId="5" xfId="1" applyNumberFormat="1" applyFont="1" applyFill="1" applyBorder="1" applyAlignment="1">
      <alignment horizontal="center" vertical="center"/>
    </xf>
    <xf numFmtId="3" fontId="17" fillId="11" borderId="10" xfId="1" applyNumberFormat="1" applyFont="1" applyFill="1" applyBorder="1" applyAlignment="1">
      <alignment horizontal="center" vertical="center"/>
    </xf>
    <xf numFmtId="0" fontId="1" fillId="11" borderId="1" xfId="1" applyFill="1" applyBorder="1">
      <alignment vertical="center"/>
    </xf>
    <xf numFmtId="178" fontId="17" fillId="11" borderId="1" xfId="1" applyNumberFormat="1" applyFont="1" applyFill="1" applyBorder="1" applyAlignment="1">
      <alignment horizontal="center" vertical="center"/>
    </xf>
    <xf numFmtId="3" fontId="17" fillId="11" borderId="6" xfId="1" applyNumberFormat="1" applyFont="1" applyFill="1" applyBorder="1" applyAlignment="1">
      <alignment horizontal="center" vertical="center"/>
    </xf>
    <xf numFmtId="3" fontId="1" fillId="11" borderId="5" xfId="1" applyNumberFormat="1" applyFill="1" applyBorder="1" applyAlignment="1">
      <alignment horizontal="center" vertical="center" wrapText="1"/>
    </xf>
    <xf numFmtId="178" fontId="1" fillId="11" borderId="1" xfId="1" applyNumberFormat="1" applyFill="1" applyBorder="1" applyAlignment="1">
      <alignment horizontal="center" vertical="center"/>
    </xf>
    <xf numFmtId="0" fontId="17" fillId="7" borderId="1" xfId="1" applyFont="1" applyFill="1" applyBorder="1">
      <alignment vertical="center"/>
    </xf>
    <xf numFmtId="3" fontId="17" fillId="7" borderId="1" xfId="1" applyNumberFormat="1" applyFont="1" applyFill="1" applyBorder="1">
      <alignment vertical="center"/>
    </xf>
    <xf numFmtId="176" fontId="17" fillId="7" borderId="1" xfId="1" applyNumberFormat="1" applyFont="1" applyFill="1" applyBorder="1">
      <alignment vertical="center"/>
    </xf>
    <xf numFmtId="176" fontId="17" fillId="7" borderId="1" xfId="1" applyNumberFormat="1" applyFont="1" applyFill="1" applyBorder="1" applyAlignment="1">
      <alignment horizontal="right" vertical="center"/>
    </xf>
    <xf numFmtId="0" fontId="20" fillId="7" borderId="1" xfId="1" applyFont="1" applyFill="1" applyBorder="1" applyAlignment="1">
      <alignment horizontal="left" vertical="center"/>
    </xf>
    <xf numFmtId="0" fontId="31" fillId="7" borderId="1" xfId="1" applyFont="1" applyFill="1" applyBorder="1" applyAlignment="1">
      <alignment horizontal="center" vertical="center"/>
    </xf>
    <xf numFmtId="177" fontId="1" fillId="7" borderId="1" xfId="1" applyNumberFormat="1" applyFill="1" applyBorder="1" applyAlignment="1">
      <alignment horizontal="center" vertical="center"/>
    </xf>
    <xf numFmtId="56" fontId="1" fillId="7" borderId="1" xfId="1" applyNumberFormat="1" applyFill="1" applyBorder="1" applyAlignment="1">
      <alignment horizontal="center" vertical="center"/>
    </xf>
    <xf numFmtId="178" fontId="1" fillId="7" borderId="1" xfId="1" applyNumberFormat="1" applyFill="1" applyBorder="1" applyAlignment="1">
      <alignment horizontal="center" vertical="center"/>
    </xf>
    <xf numFmtId="3" fontId="17" fillId="0" borderId="1" xfId="1" applyNumberFormat="1" applyFont="1" applyBorder="1">
      <alignment vertical="center"/>
    </xf>
    <xf numFmtId="176" fontId="17" fillId="0" borderId="1" xfId="1" applyNumberFormat="1" applyFont="1" applyBorder="1" applyAlignment="1">
      <alignment horizontal="right" vertical="center"/>
    </xf>
    <xf numFmtId="0" fontId="32" fillId="0" borderId="1" xfId="1" applyFont="1" applyBorder="1" applyAlignment="1">
      <alignment horizontal="left" vertical="center"/>
    </xf>
    <xf numFmtId="3" fontId="1" fillId="11" borderId="10" xfId="1" applyNumberFormat="1" applyFill="1" applyBorder="1" applyAlignment="1">
      <alignment horizontal="center" vertical="center" wrapText="1"/>
    </xf>
    <xf numFmtId="0" fontId="1" fillId="11" borderId="0" xfId="1" applyFill="1">
      <alignment vertical="center"/>
    </xf>
    <xf numFmtId="0" fontId="1" fillId="7" borderId="1" xfId="1" applyFill="1" applyBorder="1" applyAlignment="1">
      <alignment horizontal="left" vertical="center"/>
    </xf>
    <xf numFmtId="0" fontId="20" fillId="11" borderId="1" xfId="1" applyFont="1" applyFill="1" applyBorder="1" applyAlignment="1">
      <alignment horizontal="left" vertical="center"/>
    </xf>
    <xf numFmtId="0" fontId="12" fillId="11" borderId="1" xfId="2" applyFill="1" applyBorder="1" applyAlignment="1">
      <alignment vertical="center"/>
    </xf>
    <xf numFmtId="49" fontId="1" fillId="11" borderId="1" xfId="1" applyNumberFormat="1" applyFill="1" applyBorder="1" applyAlignment="1">
      <alignment horizontal="left" vertical="center"/>
    </xf>
    <xf numFmtId="3" fontId="1" fillId="11" borderId="1" xfId="1" applyNumberFormat="1" applyFill="1" applyBorder="1" applyAlignment="1">
      <alignment horizontal="right" vertical="center"/>
    </xf>
    <xf numFmtId="176" fontId="17" fillId="0" borderId="2" xfId="1" applyNumberFormat="1" applyFont="1" applyBorder="1" applyAlignment="1">
      <alignment horizontal="right" vertical="center"/>
    </xf>
    <xf numFmtId="0" fontId="17" fillId="0" borderId="2" xfId="1" applyFont="1" applyBorder="1" applyAlignment="1">
      <alignment horizontal="left" vertical="center"/>
    </xf>
    <xf numFmtId="176" fontId="17" fillId="11" borderId="2" xfId="1" applyNumberFormat="1" applyFont="1" applyFill="1" applyBorder="1" applyAlignment="1">
      <alignment horizontal="right" vertical="center"/>
    </xf>
    <xf numFmtId="0" fontId="17" fillId="11" borderId="2" xfId="1" applyFont="1" applyFill="1" applyBorder="1" applyAlignment="1">
      <alignment horizontal="left" vertical="center"/>
    </xf>
    <xf numFmtId="3" fontId="1" fillId="11" borderId="6" xfId="1" applyNumberFormat="1" applyFill="1" applyBorder="1" applyAlignment="1">
      <alignment horizontal="center" vertical="center" wrapText="1"/>
    </xf>
    <xf numFmtId="0" fontId="8" fillId="0" borderId="5" xfId="1" applyFont="1" applyBorder="1" applyAlignment="1">
      <alignment horizontal="center" vertical="center"/>
    </xf>
    <xf numFmtId="0" fontId="8" fillId="0" borderId="6" xfId="1" applyFont="1" applyBorder="1" applyAlignment="1">
      <alignment horizontal="center" vertical="center"/>
    </xf>
    <xf numFmtId="0" fontId="45" fillId="0" borderId="0" xfId="1" applyFont="1">
      <alignment vertical="center"/>
    </xf>
    <xf numFmtId="3" fontId="16" fillId="4" borderId="2" xfId="1" applyNumberFormat="1" applyFont="1" applyFill="1" applyBorder="1" applyAlignment="1">
      <alignment horizontal="center" vertical="center"/>
    </xf>
    <xf numFmtId="3" fontId="8" fillId="4" borderId="3" xfId="1" applyNumberFormat="1" applyFont="1" applyFill="1" applyBorder="1" applyAlignment="1">
      <alignment horizontal="center" vertical="center"/>
    </xf>
    <xf numFmtId="3" fontId="8" fillId="4" borderId="4" xfId="1" applyNumberFormat="1" applyFont="1" applyFill="1" applyBorder="1" applyAlignment="1">
      <alignment horizontal="center" vertical="center"/>
    </xf>
    <xf numFmtId="0" fontId="1" fillId="6" borderId="0" xfId="1" applyFill="1" applyAlignment="1">
      <alignment horizontal="center" vertical="center"/>
    </xf>
    <xf numFmtId="3" fontId="1" fillId="0" borderId="2" xfId="1" applyNumberFormat="1" applyBorder="1" applyAlignment="1">
      <alignment horizontal="center" vertical="center"/>
    </xf>
    <xf numFmtId="0" fontId="46" fillId="0" borderId="1" xfId="1" applyFont="1" applyBorder="1">
      <alignment vertical="center"/>
    </xf>
    <xf numFmtId="0" fontId="1" fillId="22" borderId="1" xfId="1" applyFill="1" applyBorder="1" applyAlignment="1">
      <alignment horizontal="center" vertical="center"/>
    </xf>
    <xf numFmtId="0" fontId="12" fillId="0" borderId="4" xfId="2" applyBorder="1" applyAlignment="1">
      <alignment horizontal="center" vertical="center"/>
    </xf>
    <xf numFmtId="5" fontId="13" fillId="0" borderId="1" xfId="1" applyNumberFormat="1" applyFont="1" applyBorder="1" applyAlignment="1">
      <alignment horizontal="center" vertical="center"/>
    </xf>
    <xf numFmtId="0" fontId="33" fillId="0" borderId="1" xfId="2" applyFont="1" applyBorder="1" applyAlignment="1">
      <alignment vertical="center"/>
    </xf>
    <xf numFmtId="0" fontId="47" fillId="0" borderId="1" xfId="2" applyFont="1" applyBorder="1" applyAlignment="1">
      <alignment vertical="center"/>
    </xf>
    <xf numFmtId="3" fontId="16" fillId="23" borderId="2" xfId="1" applyNumberFormat="1" applyFont="1" applyFill="1" applyBorder="1" applyAlignment="1">
      <alignment horizontal="center" vertical="center"/>
    </xf>
    <xf numFmtId="182" fontId="48" fillId="0" borderId="1" xfId="1" applyNumberFormat="1" applyFont="1" applyBorder="1">
      <alignment vertical="center"/>
    </xf>
    <xf numFmtId="5" fontId="41" fillId="0" borderId="1" xfId="1" applyNumberFormat="1" applyFont="1" applyBorder="1" applyAlignment="1">
      <alignment horizontal="right" vertical="center"/>
    </xf>
    <xf numFmtId="0" fontId="49" fillId="7" borderId="0" xfId="1" applyFont="1" applyFill="1" applyAlignment="1">
      <alignment horizontal="center" vertical="center"/>
    </xf>
    <xf numFmtId="38" fontId="41" fillId="9" borderId="9" xfId="1" applyNumberFormat="1" applyFont="1" applyFill="1" applyBorder="1" applyAlignment="1">
      <alignment horizontal="left" vertical="center"/>
    </xf>
    <xf numFmtId="38" fontId="41" fillId="9" borderId="11" xfId="1" applyNumberFormat="1" applyFont="1" applyFill="1" applyBorder="1" applyAlignment="1">
      <alignment horizontal="left" vertical="center"/>
    </xf>
    <xf numFmtId="38" fontId="41" fillId="9" borderId="7" xfId="1" applyNumberFormat="1" applyFont="1" applyFill="1" applyBorder="1" applyAlignment="1">
      <alignment horizontal="left" vertical="center"/>
    </xf>
    <xf numFmtId="38" fontId="41" fillId="9" borderId="12" xfId="1" applyNumberFormat="1" applyFont="1" applyFill="1" applyBorder="1" applyAlignment="1">
      <alignment horizontal="left" vertical="center"/>
    </xf>
    <xf numFmtId="38" fontId="1" fillId="0" borderId="0" xfId="1" applyNumberFormat="1">
      <alignment vertical="center"/>
    </xf>
    <xf numFmtId="3" fontId="1" fillId="0" borderId="0" xfId="1" applyNumberFormat="1">
      <alignment vertical="center"/>
    </xf>
    <xf numFmtId="0" fontId="3" fillId="0" borderId="0" xfId="1" applyFont="1" applyAlignment="1">
      <alignment horizontal="center" vertical="center"/>
    </xf>
    <xf numFmtId="179" fontId="3" fillId="0" borderId="0" xfId="1" applyNumberFormat="1" applyFont="1" applyAlignment="1">
      <alignment horizontal="center" vertical="center"/>
    </xf>
    <xf numFmtId="0" fontId="50" fillId="0" borderId="0" xfId="1" applyFont="1">
      <alignment vertical="center"/>
    </xf>
    <xf numFmtId="183" fontId="1" fillId="0" borderId="0" xfId="1" applyNumberFormat="1" applyAlignment="1">
      <alignment horizontal="center" vertical="center"/>
    </xf>
    <xf numFmtId="0" fontId="15" fillId="20" borderId="1" xfId="1" applyFont="1" applyFill="1" applyBorder="1" applyAlignment="1">
      <alignment horizontal="center" vertical="center"/>
    </xf>
    <xf numFmtId="0" fontId="1" fillId="0" borderId="13" xfId="1" applyBorder="1" applyAlignment="1">
      <alignment horizontal="center" vertical="center"/>
    </xf>
    <xf numFmtId="0" fontId="1" fillId="0" borderId="14" xfId="1" applyBorder="1" applyAlignment="1">
      <alignment horizontal="center" vertical="center"/>
    </xf>
    <xf numFmtId="38" fontId="1" fillId="0" borderId="1" xfId="1" applyNumberFormat="1" applyBorder="1">
      <alignment vertical="center"/>
    </xf>
    <xf numFmtId="0" fontId="1" fillId="0" borderId="15" xfId="1" applyBorder="1" applyAlignment="1">
      <alignment horizontal="center" vertical="center"/>
    </xf>
    <xf numFmtId="0" fontId="13" fillId="0" borderId="1" xfId="1" applyFont="1" applyBorder="1">
      <alignment vertical="center"/>
    </xf>
    <xf numFmtId="176" fontId="1" fillId="0" borderId="2" xfId="1" applyNumberFormat="1" applyBorder="1">
      <alignment vertical="center"/>
    </xf>
    <xf numFmtId="0" fontId="1" fillId="6" borderId="13" xfId="1" applyFill="1" applyBorder="1" applyAlignment="1">
      <alignment horizontal="center" vertical="center"/>
    </xf>
    <xf numFmtId="0" fontId="51" fillId="3" borderId="2" xfId="2" applyFont="1" applyFill="1" applyBorder="1" applyAlignment="1">
      <alignment horizontal="center" vertical="center"/>
    </xf>
    <xf numFmtId="0" fontId="51" fillId="3" borderId="3" xfId="2" applyFont="1" applyFill="1" applyBorder="1" applyAlignment="1">
      <alignment horizontal="center" vertical="center"/>
    </xf>
    <xf numFmtId="0" fontId="51" fillId="3" borderId="4" xfId="2" applyFont="1" applyFill="1" applyBorder="1" applyAlignment="1">
      <alignment horizontal="center" vertical="center"/>
    </xf>
    <xf numFmtId="0" fontId="15" fillId="24" borderId="1" xfId="1" applyFont="1" applyFill="1" applyBorder="1" applyAlignment="1">
      <alignment horizontal="center" vertical="center"/>
    </xf>
    <xf numFmtId="0" fontId="13" fillId="7" borderId="1" xfId="1" applyFont="1" applyFill="1" applyBorder="1" applyAlignment="1">
      <alignment horizontal="center" vertical="center"/>
    </xf>
    <xf numFmtId="0" fontId="12" fillId="7" borderId="2" xfId="1" applyFont="1" applyFill="1" applyBorder="1">
      <alignment vertical="center"/>
    </xf>
    <xf numFmtId="0" fontId="1" fillId="7" borderId="1" xfId="1" applyFill="1" applyBorder="1" applyAlignment="1">
      <alignment horizontal="right" vertical="center"/>
    </xf>
    <xf numFmtId="38" fontId="1" fillId="7" borderId="1" xfId="1" applyNumberFormat="1" applyFill="1" applyBorder="1">
      <alignment vertical="center"/>
    </xf>
    <xf numFmtId="3" fontId="52" fillId="0" borderId="1" xfId="1" applyNumberFormat="1" applyFont="1" applyBorder="1" applyAlignment="1">
      <alignment horizontal="center" vertical="center"/>
    </xf>
    <xf numFmtId="3" fontId="17" fillId="7" borderId="1" xfId="1" applyNumberFormat="1" applyFont="1" applyFill="1" applyBorder="1" applyAlignment="1">
      <alignment horizontal="center" vertical="center"/>
    </xf>
    <xf numFmtId="49" fontId="1" fillId="7" borderId="1" xfId="4" applyNumberFormat="1" applyFill="1" applyBorder="1" applyAlignment="1">
      <alignment horizontal="left" vertical="center"/>
    </xf>
    <xf numFmtId="0" fontId="1" fillId="7" borderId="1" xfId="4" applyFill="1" applyBorder="1" applyAlignment="1">
      <alignment horizontal="right" vertical="center"/>
    </xf>
    <xf numFmtId="38" fontId="1" fillId="10" borderId="1" xfId="4" applyNumberFormat="1" applyFill="1" applyBorder="1" applyAlignment="1">
      <alignment horizontal="right" vertical="center"/>
    </xf>
    <xf numFmtId="176" fontId="1" fillId="7" borderId="1" xfId="1" applyNumberFormat="1" applyFill="1" applyBorder="1" applyAlignment="1">
      <alignment horizontal="right" vertical="center"/>
    </xf>
    <xf numFmtId="0" fontId="1" fillId="0" borderId="2" xfId="4" applyBorder="1" applyAlignment="1">
      <alignment horizontal="center" vertical="center"/>
    </xf>
    <xf numFmtId="0" fontId="1" fillId="0" borderId="1" xfId="4" applyBorder="1" applyAlignment="1">
      <alignment horizontal="left" vertical="center" shrinkToFit="1"/>
    </xf>
    <xf numFmtId="183" fontId="17" fillId="0" borderId="1" xfId="2" applyNumberFormat="1" applyFont="1" applyBorder="1" applyAlignment="1">
      <alignment vertical="center"/>
    </xf>
    <xf numFmtId="38" fontId="17" fillId="0" borderId="1" xfId="1" applyNumberFormat="1" applyFont="1" applyBorder="1">
      <alignment vertical="center"/>
    </xf>
    <xf numFmtId="177" fontId="17" fillId="0" borderId="1" xfId="1" applyNumberFormat="1" applyFont="1" applyBorder="1" applyAlignment="1">
      <alignment horizontal="center" vertical="center"/>
    </xf>
    <xf numFmtId="56" fontId="17" fillId="0" borderId="1" xfId="1" applyNumberFormat="1" applyFont="1" applyBorder="1" applyAlignment="1">
      <alignment horizontal="center" vertical="center"/>
    </xf>
    <xf numFmtId="0" fontId="53" fillId="0" borderId="1" xfId="1" applyFont="1" applyBorder="1" applyAlignment="1">
      <alignment horizontal="left" vertical="center"/>
    </xf>
    <xf numFmtId="180" fontId="17" fillId="0" borderId="1" xfId="1" applyNumberFormat="1" applyFont="1" applyBorder="1">
      <alignment vertical="center"/>
    </xf>
    <xf numFmtId="176" fontId="13" fillId="0" borderId="1" xfId="1" applyNumberFormat="1" applyFont="1" applyBorder="1">
      <alignment vertical="center"/>
    </xf>
    <xf numFmtId="176" fontId="22" fillId="0" borderId="1" xfId="1" applyNumberFormat="1" applyFont="1" applyBorder="1" applyAlignment="1"/>
    <xf numFmtId="176" fontId="13" fillId="0" borderId="2" xfId="1" applyNumberFormat="1" applyFont="1" applyBorder="1">
      <alignment vertical="center"/>
    </xf>
    <xf numFmtId="0" fontId="13" fillId="0" borderId="6" xfId="1" applyFont="1" applyBorder="1">
      <alignment vertical="center"/>
    </xf>
    <xf numFmtId="176" fontId="13" fillId="0" borderId="6" xfId="1" applyNumberFormat="1" applyFont="1" applyBorder="1">
      <alignment vertical="center"/>
    </xf>
    <xf numFmtId="176" fontId="13" fillId="0" borderId="7" xfId="1" applyNumberFormat="1" applyFont="1" applyBorder="1">
      <alignment vertical="center"/>
    </xf>
    <xf numFmtId="0" fontId="1" fillId="0" borderId="6" xfId="1" applyBorder="1">
      <alignment vertical="center"/>
    </xf>
    <xf numFmtId="0" fontId="1" fillId="0" borderId="1" xfId="1" applyBorder="1" applyAlignment="1">
      <alignment vertical="center" wrapText="1"/>
    </xf>
    <xf numFmtId="176" fontId="1" fillId="0" borderId="0" xfId="1" applyNumberFormat="1">
      <alignment vertical="center"/>
    </xf>
    <xf numFmtId="0" fontId="49" fillId="4" borderId="0" xfId="1" applyFont="1" applyFill="1" applyAlignment="1">
      <alignment horizontal="center" vertical="center"/>
    </xf>
    <xf numFmtId="0" fontId="1" fillId="12" borderId="16" xfId="1" applyFill="1" applyBorder="1" applyAlignment="1">
      <alignment horizontal="center" vertical="center"/>
    </xf>
    <xf numFmtId="0" fontId="15" fillId="5" borderId="1" xfId="1" applyFont="1" applyFill="1" applyBorder="1" applyAlignment="1">
      <alignment horizontal="center" vertical="center"/>
    </xf>
    <xf numFmtId="3" fontId="19" fillId="0" borderId="1" xfId="1" applyNumberFormat="1" applyFont="1" applyBorder="1" applyAlignment="1">
      <alignment horizontal="center" vertical="center"/>
    </xf>
    <xf numFmtId="176" fontId="17" fillId="12" borderId="1" xfId="1" applyNumberFormat="1" applyFont="1" applyFill="1" applyBorder="1" applyAlignment="1">
      <alignment horizontal="right" vertical="center"/>
    </xf>
    <xf numFmtId="176" fontId="13" fillId="12" borderId="1" xfId="1" applyNumberFormat="1" applyFont="1" applyFill="1" applyBorder="1" applyAlignment="1">
      <alignment horizontal="right" vertical="center"/>
    </xf>
    <xf numFmtId="176" fontId="20" fillId="0" borderId="1" xfId="1" applyNumberFormat="1" applyFont="1" applyBorder="1">
      <alignment vertical="center"/>
    </xf>
    <xf numFmtId="38" fontId="20" fillId="0" borderId="1" xfId="1" applyNumberFormat="1" applyFont="1" applyBorder="1">
      <alignment vertical="center"/>
    </xf>
    <xf numFmtId="0" fontId="15" fillId="17" borderId="1" xfId="1" applyFont="1" applyFill="1" applyBorder="1" applyAlignment="1">
      <alignment horizontal="center" vertical="center"/>
    </xf>
    <xf numFmtId="0" fontId="13" fillId="12" borderId="1" xfId="1" applyFont="1" applyFill="1" applyBorder="1">
      <alignment vertical="center"/>
    </xf>
    <xf numFmtId="0" fontId="13" fillId="12" borderId="1" xfId="1" applyFont="1" applyFill="1" applyBorder="1" applyAlignment="1">
      <alignment horizontal="right" vertical="center"/>
    </xf>
    <xf numFmtId="176" fontId="1" fillId="12" borderId="1" xfId="1" applyNumberFormat="1" applyFill="1" applyBorder="1" applyAlignment="1">
      <alignment horizontal="right" vertical="center"/>
    </xf>
    <xf numFmtId="0" fontId="15" fillId="25" borderId="1" xfId="1" applyFont="1" applyFill="1" applyBorder="1" applyAlignment="1">
      <alignment horizontal="center" vertical="center"/>
    </xf>
    <xf numFmtId="3" fontId="12" fillId="5" borderId="5" xfId="1" applyNumberFormat="1" applyFont="1" applyFill="1" applyBorder="1" applyAlignment="1">
      <alignment horizontal="center" vertical="center"/>
    </xf>
    <xf numFmtId="0" fontId="17" fillId="12" borderId="5" xfId="1" applyFont="1" applyFill="1" applyBorder="1" applyAlignment="1">
      <alignment horizontal="left" vertical="center"/>
    </xf>
    <xf numFmtId="180" fontId="17" fillId="12" borderId="5" xfId="1" applyNumberFormat="1" applyFont="1" applyFill="1" applyBorder="1">
      <alignment vertical="center"/>
    </xf>
    <xf numFmtId="0" fontId="17" fillId="12" borderId="5" xfId="1" applyFont="1" applyFill="1" applyBorder="1" applyAlignment="1">
      <alignment horizontal="right" vertical="center"/>
    </xf>
    <xf numFmtId="0" fontId="20" fillId="0" borderId="9" xfId="1" applyFont="1" applyBorder="1" applyAlignment="1">
      <alignment horizontal="center" vertical="center"/>
    </xf>
    <xf numFmtId="0" fontId="17" fillId="0" borderId="5" xfId="1" applyFont="1" applyBorder="1" applyAlignment="1">
      <alignment horizontal="left" vertical="center"/>
    </xf>
    <xf numFmtId="180" fontId="14" fillId="15" borderId="5" xfId="1" applyNumberFormat="1" applyFont="1" applyFill="1" applyBorder="1">
      <alignment vertical="center"/>
    </xf>
    <xf numFmtId="176" fontId="20" fillId="0" borderId="2" xfId="1" applyNumberFormat="1" applyFont="1" applyBorder="1">
      <alignment vertical="center"/>
    </xf>
    <xf numFmtId="5" fontId="16" fillId="4" borderId="1" xfId="1" applyNumberFormat="1" applyFont="1" applyFill="1" applyBorder="1">
      <alignment vertical="center"/>
    </xf>
    <xf numFmtId="0" fontId="1" fillId="0" borderId="15" xfId="1" applyBorder="1">
      <alignment vertical="center"/>
    </xf>
    <xf numFmtId="0" fontId="30" fillId="0" borderId="1" xfId="2" applyFont="1" applyBorder="1" applyAlignment="1">
      <alignment vertical="center"/>
    </xf>
    <xf numFmtId="176" fontId="11" fillId="0" borderId="1" xfId="1" applyNumberFormat="1" applyFont="1" applyBorder="1">
      <alignment vertical="center"/>
    </xf>
    <xf numFmtId="176" fontId="11" fillId="0" borderId="1" xfId="1" applyNumberFormat="1" applyFont="1" applyBorder="1" applyAlignment="1"/>
    <xf numFmtId="0" fontId="30" fillId="0" borderId="1" xfId="2" applyFont="1" applyBorder="1" applyAlignment="1">
      <alignment horizontal="left" vertical="center"/>
    </xf>
    <xf numFmtId="0" fontId="1" fillId="12" borderId="13" xfId="1" applyFill="1" applyBorder="1" applyAlignment="1">
      <alignment horizontal="center" vertical="center"/>
    </xf>
    <xf numFmtId="49" fontId="1" fillId="12" borderId="1" xfId="1" applyNumberFormat="1" applyFill="1" applyBorder="1" applyAlignment="1">
      <alignment horizontal="left" vertical="center" shrinkToFit="1"/>
    </xf>
    <xf numFmtId="0" fontId="12" fillId="12" borderId="1" xfId="2" applyFill="1" applyBorder="1" applyAlignment="1">
      <alignment horizontal="right" vertical="center"/>
    </xf>
    <xf numFmtId="0" fontId="19" fillId="12" borderId="1" xfId="1" applyFont="1" applyFill="1" applyBorder="1" applyAlignment="1">
      <alignment horizontal="right" vertical="center"/>
    </xf>
    <xf numFmtId="0" fontId="1" fillId="12" borderId="1" xfId="1" applyFill="1" applyBorder="1" applyAlignment="1">
      <alignment horizontal="right" vertical="center"/>
    </xf>
    <xf numFmtId="183" fontId="1" fillId="12" borderId="1" xfId="1" applyNumberFormat="1" applyFill="1" applyBorder="1" applyAlignment="1">
      <alignment horizontal="right" vertical="center"/>
    </xf>
    <xf numFmtId="0" fontId="17" fillId="12" borderId="1" xfId="1" applyFont="1" applyFill="1" applyBorder="1" applyAlignment="1">
      <alignment horizontal="right" vertical="center"/>
    </xf>
    <xf numFmtId="183" fontId="17" fillId="12" borderId="1" xfId="1" applyNumberFormat="1" applyFont="1" applyFill="1" applyBorder="1" applyAlignment="1">
      <alignment horizontal="right" vertical="center"/>
    </xf>
    <xf numFmtId="0" fontId="20" fillId="0" borderId="8" xfId="1" applyFont="1" applyBorder="1" applyAlignment="1">
      <alignment vertical="center" shrinkToFit="1"/>
    </xf>
    <xf numFmtId="184" fontId="12" fillId="12" borderId="1" xfId="1" applyNumberFormat="1" applyFont="1" applyFill="1" applyBorder="1" applyAlignment="1">
      <alignment horizontal="right" vertical="center"/>
    </xf>
    <xf numFmtId="176" fontId="12" fillId="12" borderId="1" xfId="1" applyNumberFormat="1" applyFont="1" applyFill="1" applyBorder="1" applyAlignment="1">
      <alignment horizontal="right" vertical="center"/>
    </xf>
    <xf numFmtId="176" fontId="12" fillId="0" borderId="1" xfId="1" applyNumberFormat="1" applyFont="1" applyBorder="1" applyAlignment="1"/>
    <xf numFmtId="176" fontId="1" fillId="0" borderId="1" xfId="1" applyNumberFormat="1" applyBorder="1" applyAlignment="1"/>
    <xf numFmtId="0" fontId="1" fillId="6" borderId="1" xfId="1" applyFill="1" applyBorder="1" applyAlignment="1">
      <alignment horizontal="center" vertical="center"/>
    </xf>
    <xf numFmtId="3" fontId="54" fillId="6" borderId="2" xfId="1" applyNumberFormat="1" applyFont="1" applyFill="1" applyBorder="1" applyAlignment="1">
      <alignment horizontal="center" vertical="center"/>
    </xf>
    <xf numFmtId="3" fontId="8" fillId="6" borderId="3" xfId="1" applyNumberFormat="1" applyFont="1" applyFill="1" applyBorder="1" applyAlignment="1">
      <alignment horizontal="center" vertical="center"/>
    </xf>
    <xf numFmtId="3" fontId="8" fillId="6" borderId="4" xfId="1" applyNumberFormat="1" applyFont="1" applyFill="1" applyBorder="1" applyAlignment="1">
      <alignment horizontal="center" vertical="center"/>
    </xf>
    <xf numFmtId="49" fontId="17" fillId="17" borderId="1" xfId="1" applyNumberFormat="1" applyFont="1" applyFill="1" applyBorder="1" applyAlignment="1">
      <alignment horizontal="left" vertical="center"/>
    </xf>
    <xf numFmtId="38" fontId="17" fillId="12" borderId="1" xfId="1" applyNumberFormat="1" applyFont="1" applyFill="1" applyBorder="1" applyAlignment="1">
      <alignment horizontal="right" vertical="center"/>
    </xf>
    <xf numFmtId="49" fontId="1" fillId="17" borderId="1" xfId="1" applyNumberFormat="1" applyFill="1" applyBorder="1" applyAlignment="1">
      <alignment horizontal="left" vertical="center"/>
    </xf>
    <xf numFmtId="0" fontId="17" fillId="17" borderId="1" xfId="1" applyFont="1" applyFill="1" applyBorder="1">
      <alignment vertical="center"/>
    </xf>
    <xf numFmtId="0" fontId="17" fillId="12" borderId="2" xfId="1" applyFont="1" applyFill="1" applyBorder="1" applyAlignment="1">
      <alignment horizontal="center" vertical="center"/>
    </xf>
    <xf numFmtId="0" fontId="14" fillId="15" borderId="2" xfId="1" applyFont="1" applyFill="1" applyBorder="1" applyAlignment="1">
      <alignment horizontal="center" vertical="center"/>
    </xf>
    <xf numFmtId="176" fontId="16" fillId="4" borderId="1" xfId="1" applyNumberFormat="1" applyFont="1" applyFill="1" applyBorder="1" applyAlignment="1">
      <alignment horizontal="center" vertical="center"/>
    </xf>
    <xf numFmtId="38" fontId="1" fillId="12" borderId="1" xfId="1" applyNumberFormat="1" applyFill="1" applyBorder="1">
      <alignment vertical="center"/>
    </xf>
    <xf numFmtId="0" fontId="1" fillId="0" borderId="2" xfId="1" applyBorder="1" applyAlignment="1">
      <alignment horizontal="right" vertical="center"/>
    </xf>
    <xf numFmtId="3" fontId="17" fillId="6" borderId="1" xfId="1" applyNumberFormat="1" applyFont="1" applyFill="1" applyBorder="1" applyAlignment="1">
      <alignment horizontal="center" vertical="center"/>
    </xf>
    <xf numFmtId="0" fontId="1" fillId="17" borderId="1" xfId="1" applyFill="1" applyBorder="1">
      <alignment vertical="center"/>
    </xf>
    <xf numFmtId="0" fontId="1" fillId="11" borderId="1" xfId="1" applyFill="1" applyBorder="1" applyAlignment="1">
      <alignment horizontal="right" vertical="center"/>
    </xf>
    <xf numFmtId="0" fontId="1" fillId="12" borderId="2" xfId="1" applyFill="1" applyBorder="1" applyAlignment="1">
      <alignment horizontal="center" vertical="center"/>
    </xf>
    <xf numFmtId="0" fontId="1" fillId="11" borderId="2" xfId="1" applyFill="1" applyBorder="1" applyAlignment="1">
      <alignment horizontal="right" vertical="center"/>
    </xf>
    <xf numFmtId="3" fontId="12" fillId="6" borderId="1" xfId="1" applyNumberFormat="1" applyFont="1" applyFill="1" applyBorder="1" applyAlignment="1">
      <alignment horizontal="center" vertical="center"/>
    </xf>
    <xf numFmtId="180" fontId="14" fillId="15" borderId="1" xfId="1" applyNumberFormat="1" applyFont="1" applyFill="1" applyBorder="1" applyAlignment="1">
      <alignment horizontal="center" vertical="center"/>
    </xf>
    <xf numFmtId="176" fontId="17" fillId="0" borderId="2" xfId="1" applyNumberFormat="1" applyFont="1" applyBorder="1" applyAlignment="1">
      <alignment horizontal="left" vertical="center"/>
    </xf>
    <xf numFmtId="180" fontId="1" fillId="0" borderId="1" xfId="1" applyNumberFormat="1" applyBorder="1">
      <alignment vertical="center"/>
    </xf>
    <xf numFmtId="0" fontId="12" fillId="12" borderId="2" xfId="1" applyFont="1" applyFill="1" applyBorder="1">
      <alignment vertical="center"/>
    </xf>
    <xf numFmtId="0" fontId="12" fillId="12" borderId="1" xfId="1" applyFont="1" applyFill="1" applyBorder="1" applyAlignment="1">
      <alignment horizontal="right" vertical="center"/>
    </xf>
    <xf numFmtId="0" fontId="1" fillId="12" borderId="1" xfId="1" applyFill="1" applyBorder="1">
      <alignment vertical="center"/>
    </xf>
    <xf numFmtId="3" fontId="57" fillId="5" borderId="17" xfId="1" applyNumberFormat="1" applyFont="1" applyFill="1" applyBorder="1" applyAlignment="1">
      <alignment horizontal="center" vertical="center"/>
    </xf>
    <xf numFmtId="0" fontId="53" fillId="12" borderId="1" xfId="1" applyFont="1" applyFill="1" applyBorder="1" applyAlignment="1">
      <alignment horizontal="left" vertical="center"/>
    </xf>
    <xf numFmtId="183" fontId="17" fillId="12" borderId="1" xfId="2" applyNumberFormat="1" applyFont="1" applyFill="1" applyBorder="1" applyAlignment="1">
      <alignment vertical="center"/>
    </xf>
    <xf numFmtId="0" fontId="15" fillId="9" borderId="1" xfId="1" applyFont="1" applyFill="1" applyBorder="1" applyAlignment="1">
      <alignment horizontal="center" vertical="center"/>
    </xf>
    <xf numFmtId="38" fontId="17" fillId="12" borderId="1" xfId="1" applyNumberFormat="1" applyFont="1" applyFill="1" applyBorder="1">
      <alignment vertical="center"/>
    </xf>
    <xf numFmtId="181" fontId="1" fillId="12" borderId="1" xfId="1" applyNumberFormat="1" applyFill="1" applyBorder="1">
      <alignment vertical="center"/>
    </xf>
    <xf numFmtId="183" fontId="14" fillId="15" borderId="1" xfId="2" applyNumberFormat="1" applyFont="1" applyFill="1" applyBorder="1" applyAlignment="1">
      <alignment vertical="center"/>
    </xf>
    <xf numFmtId="0" fontId="1" fillId="5" borderId="2" xfId="1" applyFill="1" applyBorder="1" applyAlignment="1">
      <alignment horizontal="left" vertical="center"/>
    </xf>
    <xf numFmtId="38" fontId="13" fillId="0" borderId="1" xfId="1" applyNumberFormat="1" applyFont="1" applyBorder="1">
      <alignment vertical="center"/>
    </xf>
    <xf numFmtId="0" fontId="20" fillId="0" borderId="1" xfId="1" applyFont="1" applyBorder="1">
      <alignment vertical="center"/>
    </xf>
    <xf numFmtId="0" fontId="48" fillId="2" borderId="1" xfId="1" applyFont="1" applyFill="1" applyBorder="1" applyAlignment="1">
      <alignment horizontal="center" vertical="center"/>
    </xf>
    <xf numFmtId="0" fontId="48" fillId="0" borderId="1" xfId="1" applyFont="1" applyBorder="1" applyAlignment="1">
      <alignment horizontal="center" vertical="center" shrinkToFit="1"/>
    </xf>
    <xf numFmtId="0" fontId="8" fillId="0" borderId="0" xfId="1" applyFont="1" applyAlignment="1">
      <alignment horizontal="center" vertical="center"/>
    </xf>
    <xf numFmtId="0" fontId="48" fillId="2" borderId="2" xfId="1" applyFont="1" applyFill="1" applyBorder="1" applyAlignment="1">
      <alignment horizontal="center" vertical="center"/>
    </xf>
    <xf numFmtId="0" fontId="48" fillId="2" borderId="3" xfId="1" applyFont="1" applyFill="1" applyBorder="1" applyAlignment="1">
      <alignment horizontal="center" vertical="center"/>
    </xf>
    <xf numFmtId="0" fontId="48" fillId="2" borderId="4" xfId="1" applyFont="1" applyFill="1" applyBorder="1" applyAlignment="1">
      <alignment horizontal="center" vertical="center"/>
    </xf>
    <xf numFmtId="176" fontId="48" fillId="0" borderId="1" xfId="1" applyNumberFormat="1" applyFont="1" applyBorder="1">
      <alignment vertical="center"/>
    </xf>
    <xf numFmtId="177" fontId="8" fillId="0" borderId="0" xfId="1" applyNumberFormat="1" applyFont="1" applyAlignment="1">
      <alignment horizontal="center" vertical="center"/>
    </xf>
    <xf numFmtId="0" fontId="8" fillId="0" borderId="0" xfId="1" applyFont="1">
      <alignment vertical="center"/>
    </xf>
    <xf numFmtId="0" fontId="8" fillId="0" borderId="0" xfId="1" applyFont="1" applyAlignment="1">
      <alignment horizontal="right" vertical="center"/>
    </xf>
    <xf numFmtId="177" fontId="8" fillId="0" borderId="0" xfId="1" applyNumberFormat="1" applyFont="1">
      <alignment vertical="center"/>
    </xf>
    <xf numFmtId="178" fontId="58" fillId="0" borderId="0" xfId="1" applyNumberFormat="1" applyFont="1" applyAlignment="1">
      <alignment horizontal="center" vertical="center"/>
    </xf>
    <xf numFmtId="0" fontId="48" fillId="0" borderId="1" xfId="1" applyFont="1" applyBorder="1" applyAlignment="1">
      <alignment horizontal="center" vertical="center"/>
    </xf>
    <xf numFmtId="38" fontId="8" fillId="0" borderId="0" xfId="1" applyNumberFormat="1" applyFont="1">
      <alignment vertical="center"/>
    </xf>
    <xf numFmtId="3" fontId="8" fillId="0" borderId="0" xfId="1" applyNumberFormat="1" applyFont="1" applyAlignment="1">
      <alignment horizontal="center" vertical="center"/>
    </xf>
    <xf numFmtId="179" fontId="48" fillId="0" borderId="1" xfId="1" applyNumberFormat="1" applyFont="1" applyBorder="1" applyAlignment="1">
      <alignment horizontal="center" vertical="center"/>
    </xf>
    <xf numFmtId="0" fontId="48" fillId="0" borderId="0" xfId="1" applyFont="1" applyAlignment="1">
      <alignment horizontal="center" vertical="center"/>
    </xf>
    <xf numFmtId="179" fontId="48" fillId="0" borderId="0" xfId="1" applyNumberFormat="1" applyFont="1" applyAlignment="1">
      <alignment horizontal="center" vertical="center"/>
    </xf>
    <xf numFmtId="183" fontId="8" fillId="0" borderId="0" xfId="1" applyNumberFormat="1" applyFont="1" applyAlignment="1">
      <alignment horizontal="center" vertical="center"/>
    </xf>
    <xf numFmtId="3" fontId="8" fillId="0" borderId="1" xfId="1" applyNumberFormat="1" applyFont="1" applyBorder="1" applyAlignment="1">
      <alignment horizontal="center" vertical="center"/>
    </xf>
    <xf numFmtId="0" fontId="8" fillId="0" borderId="1" xfId="1" applyFont="1" applyBorder="1" applyAlignment="1">
      <alignment horizontal="center" vertical="center"/>
    </xf>
    <xf numFmtId="179" fontId="54" fillId="0" borderId="5" xfId="1" applyNumberFormat="1" applyFont="1" applyBorder="1">
      <alignment vertical="center"/>
    </xf>
    <xf numFmtId="178" fontId="59" fillId="0" borderId="5" xfId="1" applyNumberFormat="1" applyFont="1" applyBorder="1" applyAlignment="1">
      <alignment horizontal="center" vertical="center"/>
    </xf>
    <xf numFmtId="0" fontId="8" fillId="11" borderId="1" xfId="1" applyFont="1" applyFill="1" applyBorder="1" applyAlignment="1">
      <alignment horizontal="center" vertical="center"/>
    </xf>
    <xf numFmtId="3" fontId="8" fillId="11" borderId="1" xfId="1" applyNumberFormat="1" applyFont="1" applyFill="1" applyBorder="1" applyAlignment="1">
      <alignment horizontal="center" vertical="center"/>
    </xf>
    <xf numFmtId="0" fontId="8" fillId="11" borderId="1" xfId="1" applyFont="1" applyFill="1" applyBorder="1">
      <alignment vertical="center"/>
    </xf>
    <xf numFmtId="0" fontId="8" fillId="11" borderId="1" xfId="1" applyFont="1" applyFill="1" applyBorder="1" applyAlignment="1">
      <alignment horizontal="right" vertical="center"/>
    </xf>
    <xf numFmtId="38" fontId="54" fillId="0" borderId="1" xfId="1" applyNumberFormat="1" applyFont="1" applyBorder="1">
      <alignment vertical="center"/>
    </xf>
    <xf numFmtId="0" fontId="60" fillId="11" borderId="1" xfId="1" applyFont="1" applyFill="1" applyBorder="1" applyAlignment="1">
      <alignment vertical="center" wrapText="1"/>
    </xf>
    <xf numFmtId="0" fontId="61" fillId="11" borderId="1" xfId="1" applyFont="1" applyFill="1" applyBorder="1">
      <alignment vertical="center"/>
    </xf>
    <xf numFmtId="56" fontId="61" fillId="11" borderId="1" xfId="1" applyNumberFormat="1" applyFont="1" applyFill="1" applyBorder="1">
      <alignment vertical="center"/>
    </xf>
    <xf numFmtId="56" fontId="8" fillId="11" borderId="1" xfId="1" applyNumberFormat="1" applyFont="1" applyFill="1" applyBorder="1">
      <alignment vertical="center"/>
    </xf>
    <xf numFmtId="178" fontId="58" fillId="11" borderId="1" xfId="1" applyNumberFormat="1" applyFont="1" applyFill="1" applyBorder="1" applyAlignment="1">
      <alignment horizontal="center" vertical="center"/>
    </xf>
    <xf numFmtId="0" fontId="8" fillId="11" borderId="0" xfId="1" applyFont="1" applyFill="1" applyAlignment="1">
      <alignment horizontal="center" vertical="center"/>
    </xf>
    <xf numFmtId="49" fontId="8" fillId="0" borderId="1" xfId="1" applyNumberFormat="1" applyFont="1" applyBorder="1" applyAlignment="1">
      <alignment horizontal="left" vertical="center"/>
    </xf>
    <xf numFmtId="38" fontId="8" fillId="0" borderId="1" xfId="1" applyNumberFormat="1" applyFont="1" applyBorder="1" applyAlignment="1">
      <alignment horizontal="right" vertical="center"/>
    </xf>
    <xf numFmtId="0" fontId="8" fillId="0" borderId="2" xfId="1" applyFont="1" applyBorder="1" applyAlignment="1">
      <alignment horizontal="center" vertical="center"/>
    </xf>
    <xf numFmtId="0" fontId="8" fillId="0" borderId="1" xfId="1" applyFont="1" applyBorder="1">
      <alignment vertical="center"/>
    </xf>
    <xf numFmtId="56" fontId="8" fillId="11" borderId="1" xfId="1" applyNumberFormat="1" applyFont="1" applyFill="1" applyBorder="1" applyAlignment="1">
      <alignment horizontal="center" vertical="center"/>
    </xf>
    <xf numFmtId="0" fontId="62" fillId="2" borderId="1" xfId="1" applyFont="1" applyFill="1" applyBorder="1" applyAlignment="1">
      <alignment horizontal="center" vertical="center"/>
    </xf>
    <xf numFmtId="0" fontId="62" fillId="0" borderId="1" xfId="1" applyFont="1" applyBorder="1" applyAlignment="1">
      <alignment horizontal="center" vertical="center" shrinkToFit="1"/>
    </xf>
    <xf numFmtId="0" fontId="62" fillId="2" borderId="2" xfId="1" applyFont="1" applyFill="1" applyBorder="1" applyAlignment="1">
      <alignment horizontal="center" vertical="center"/>
    </xf>
    <xf numFmtId="0" fontId="62" fillId="2" borderId="3" xfId="1" applyFont="1" applyFill="1" applyBorder="1" applyAlignment="1">
      <alignment horizontal="center" vertical="center"/>
    </xf>
    <xf numFmtId="0" fontId="62" fillId="2" borderId="4" xfId="1" applyFont="1" applyFill="1" applyBorder="1" applyAlignment="1">
      <alignment horizontal="center" vertical="center"/>
    </xf>
    <xf numFmtId="176" fontId="62" fillId="0" borderId="1" xfId="1" applyNumberFormat="1" applyFont="1" applyBorder="1">
      <alignment vertical="center"/>
    </xf>
    <xf numFmtId="178" fontId="8" fillId="0" borderId="0" xfId="1" applyNumberFormat="1" applyFont="1" applyAlignment="1">
      <alignment horizontal="center" vertical="center"/>
    </xf>
    <xf numFmtId="0" fontId="62" fillId="0" borderId="1" xfId="1" applyFont="1" applyBorder="1" applyAlignment="1">
      <alignment horizontal="center" vertical="center"/>
    </xf>
    <xf numFmtId="179" fontId="62" fillId="0" borderId="1" xfId="1" applyNumberFormat="1" applyFont="1" applyBorder="1" applyAlignment="1">
      <alignment horizontal="center" vertical="center"/>
    </xf>
    <xf numFmtId="0" fontId="62" fillId="0" borderId="0" xfId="1" applyFont="1" applyAlignment="1">
      <alignment horizontal="center" vertical="center"/>
    </xf>
    <xf numFmtId="179" fontId="62" fillId="0" borderId="0" xfId="1" applyNumberFormat="1" applyFont="1" applyAlignment="1">
      <alignment horizontal="center" vertical="center"/>
    </xf>
    <xf numFmtId="3" fontId="63" fillId="0" borderId="1" xfId="1" applyNumberFormat="1" applyFont="1" applyBorder="1" applyAlignment="1">
      <alignment horizontal="center" vertical="center"/>
    </xf>
    <xf numFmtId="0" fontId="63" fillId="0" borderId="1" xfId="1" applyFont="1" applyBorder="1" applyAlignment="1">
      <alignment horizontal="center" vertical="center"/>
    </xf>
    <xf numFmtId="179" fontId="22" fillId="0" borderId="1" xfId="1" applyNumberFormat="1" applyFont="1" applyBorder="1">
      <alignment vertical="center"/>
    </xf>
    <xf numFmtId="178" fontId="22" fillId="0" borderId="1" xfId="1" applyNumberFormat="1" applyFont="1" applyBorder="1" applyAlignment="1">
      <alignment horizontal="center" vertical="center"/>
    </xf>
    <xf numFmtId="0" fontId="63" fillId="0" borderId="0" xfId="1" applyFont="1" applyAlignment="1">
      <alignment horizontal="center" vertical="center"/>
    </xf>
    <xf numFmtId="0" fontId="63" fillId="11" borderId="1" xfId="1" applyFont="1" applyFill="1" applyBorder="1" applyAlignment="1">
      <alignment horizontal="center" vertical="center"/>
    </xf>
    <xf numFmtId="3" fontId="63" fillId="11" borderId="1" xfId="1" applyNumberFormat="1" applyFont="1" applyFill="1" applyBorder="1" applyAlignment="1">
      <alignment horizontal="center" vertical="center"/>
    </xf>
    <xf numFmtId="38" fontId="22" fillId="0" borderId="1" xfId="1" applyNumberFormat="1" applyFont="1" applyBorder="1">
      <alignment vertical="center"/>
    </xf>
    <xf numFmtId="0" fontId="63" fillId="11" borderId="1" xfId="1" applyFont="1" applyFill="1" applyBorder="1" applyAlignment="1">
      <alignment horizontal="center" vertical="center"/>
    </xf>
    <xf numFmtId="49" fontId="22" fillId="26" borderId="1" xfId="1" applyNumberFormat="1" applyFont="1" applyFill="1" applyBorder="1" applyAlignment="1">
      <alignment horizontal="left" vertical="center" shrinkToFit="1"/>
    </xf>
    <xf numFmtId="0" fontId="63" fillId="11" borderId="1" xfId="1" applyFont="1" applyFill="1" applyBorder="1">
      <alignment vertical="center"/>
    </xf>
    <xf numFmtId="56" fontId="63" fillId="11" borderId="1" xfId="1" applyNumberFormat="1" applyFont="1" applyFill="1" applyBorder="1">
      <alignment vertical="center"/>
    </xf>
    <xf numFmtId="178" fontId="63" fillId="11" borderId="1" xfId="1" applyNumberFormat="1" applyFont="1" applyFill="1" applyBorder="1" applyAlignment="1">
      <alignment horizontal="center" vertical="center"/>
    </xf>
    <xf numFmtId="0" fontId="63" fillId="11" borderId="0" xfId="1" applyFont="1" applyFill="1" applyAlignment="1">
      <alignment horizontal="center" vertical="center"/>
    </xf>
    <xf numFmtId="0" fontId="63" fillId="11" borderId="5" xfId="1" applyFont="1" applyFill="1" applyBorder="1" applyAlignment="1">
      <alignment horizontal="center" vertical="center"/>
    </xf>
    <xf numFmtId="0" fontId="63" fillId="0" borderId="1" xfId="1" applyFont="1" applyBorder="1">
      <alignment vertical="center"/>
    </xf>
    <xf numFmtId="0" fontId="63" fillId="11" borderId="10" xfId="1" applyFont="1" applyFill="1" applyBorder="1" applyAlignment="1">
      <alignment horizontal="center" vertical="center"/>
    </xf>
    <xf numFmtId="3" fontId="63" fillId="7" borderId="1" xfId="1" applyNumberFormat="1" applyFont="1" applyFill="1" applyBorder="1" applyAlignment="1">
      <alignment horizontal="center" vertical="center"/>
    </xf>
    <xf numFmtId="38" fontId="22" fillId="7" borderId="1" xfId="1" applyNumberFormat="1" applyFont="1" applyFill="1" applyBorder="1">
      <alignment vertical="center"/>
    </xf>
    <xf numFmtId="0" fontId="63" fillId="7" borderId="1" xfId="1" applyFont="1" applyFill="1" applyBorder="1" applyAlignment="1">
      <alignment horizontal="center" vertical="center"/>
    </xf>
    <xf numFmtId="0" fontId="63" fillId="7" borderId="1" xfId="1" applyFont="1" applyFill="1" applyBorder="1">
      <alignment vertical="center"/>
    </xf>
    <xf numFmtId="56" fontId="63" fillId="7" borderId="1" xfId="1" applyNumberFormat="1" applyFont="1" applyFill="1" applyBorder="1">
      <alignment vertical="center"/>
    </xf>
    <xf numFmtId="178" fontId="63" fillId="7" borderId="1" xfId="1" applyNumberFormat="1" applyFont="1" applyFill="1" applyBorder="1" applyAlignment="1">
      <alignment horizontal="center" vertical="center"/>
    </xf>
    <xf numFmtId="0" fontId="63" fillId="7" borderId="0" xfId="1" applyFont="1" applyFill="1" applyAlignment="1">
      <alignment horizontal="center" vertical="center"/>
    </xf>
    <xf numFmtId="56" fontId="63" fillId="0" borderId="1" xfId="1" applyNumberFormat="1" applyFont="1" applyBorder="1">
      <alignment vertical="center"/>
    </xf>
    <xf numFmtId="178" fontId="63" fillId="0" borderId="1" xfId="1" applyNumberFormat="1" applyFont="1" applyBorder="1" applyAlignment="1">
      <alignment horizontal="center" vertical="center"/>
    </xf>
    <xf numFmtId="0" fontId="63" fillId="11" borderId="6" xfId="1" applyFont="1" applyFill="1" applyBorder="1" applyAlignment="1">
      <alignment horizontal="center" vertical="center"/>
    </xf>
    <xf numFmtId="49" fontId="22" fillId="26" borderId="1" xfId="1" applyNumberFormat="1" applyFont="1" applyFill="1" applyBorder="1" applyAlignment="1">
      <alignment horizontal="center" vertical="center"/>
    </xf>
    <xf numFmtId="0" fontId="63" fillId="11" borderId="1" xfId="1" applyFont="1" applyFill="1" applyBorder="1" applyAlignment="1">
      <alignment horizontal="right" vertical="center"/>
    </xf>
    <xf numFmtId="0" fontId="64" fillId="11" borderId="1" xfId="1" applyFont="1" applyFill="1" applyBorder="1">
      <alignment vertical="center"/>
    </xf>
    <xf numFmtId="38" fontId="22" fillId="11" borderId="1" xfId="1" applyNumberFormat="1" applyFont="1" applyFill="1" applyBorder="1">
      <alignment vertical="center"/>
    </xf>
    <xf numFmtId="38" fontId="63" fillId="0" borderId="1" xfId="1" applyNumberFormat="1" applyFont="1" applyBorder="1" applyAlignment="1">
      <alignment horizontal="right" vertical="center"/>
    </xf>
    <xf numFmtId="56" fontId="63" fillId="11" borderId="1" xfId="1" applyNumberFormat="1" applyFont="1" applyFill="1" applyBorder="1" applyAlignment="1">
      <alignment horizontal="center" vertical="center"/>
    </xf>
    <xf numFmtId="3" fontId="1" fillId="0" borderId="1" xfId="1" applyNumberFormat="1" applyBorder="1" applyAlignment="1">
      <alignment horizontal="center" vertical="center"/>
    </xf>
    <xf numFmtId="0" fontId="31" fillId="0" borderId="1" xfId="1" applyFont="1" applyBorder="1" applyAlignment="1">
      <alignment horizontal="center" vertical="center"/>
    </xf>
    <xf numFmtId="56" fontId="31" fillId="0" borderId="1" xfId="1" applyNumberFormat="1" applyFont="1" applyBorder="1" applyAlignment="1">
      <alignment horizontal="center" vertical="center"/>
    </xf>
    <xf numFmtId="3" fontId="1" fillId="0" borderId="5" xfId="1" applyNumberFormat="1" applyBorder="1" applyAlignment="1">
      <alignment horizontal="center" vertical="center"/>
    </xf>
    <xf numFmtId="3" fontId="1" fillId="0" borderId="10" xfId="1" applyNumberFormat="1" applyBorder="1" applyAlignment="1">
      <alignment horizontal="center" vertical="center"/>
    </xf>
    <xf numFmtId="178" fontId="1" fillId="0" borderId="1" xfId="1" applyNumberFormat="1" applyBorder="1">
      <alignment vertical="center"/>
    </xf>
    <xf numFmtId="3" fontId="1" fillId="0" borderId="6" xfId="1" applyNumberFormat="1" applyBorder="1" applyAlignment="1">
      <alignment horizontal="center" vertical="center"/>
    </xf>
    <xf numFmtId="0" fontId="1" fillId="0" borderId="5" xfId="1" applyBorder="1" applyAlignment="1">
      <alignment horizontal="center" vertical="center"/>
    </xf>
    <xf numFmtId="0" fontId="1" fillId="0" borderId="6" xfId="1" applyBorder="1" applyAlignment="1">
      <alignment horizontal="center" vertical="center"/>
    </xf>
    <xf numFmtId="0" fontId="1" fillId="0" borderId="10" xfId="1" applyBorder="1" applyAlignment="1">
      <alignment horizontal="center" vertical="center"/>
    </xf>
    <xf numFmtId="56" fontId="1" fillId="0" borderId="1" xfId="1" applyNumberFormat="1" applyBorder="1" applyAlignment="1">
      <alignment horizontal="right" vertical="center"/>
    </xf>
    <xf numFmtId="177" fontId="1" fillId="0" borderId="1" xfId="1" applyNumberFormat="1" applyBorder="1">
      <alignment vertical="center"/>
    </xf>
    <xf numFmtId="3" fontId="1" fillId="0" borderId="1" xfId="1" applyNumberFormat="1" applyBorder="1" applyAlignment="1">
      <alignment horizontal="center" vertical="center" wrapText="1"/>
    </xf>
    <xf numFmtId="178" fontId="1" fillId="0" borderId="0" xfId="1" applyNumberFormat="1" applyAlignment="1">
      <alignment horizontal="center" vertical="center"/>
    </xf>
    <xf numFmtId="3" fontId="1" fillId="0" borderId="5" xfId="1" applyNumberFormat="1" applyBorder="1" applyAlignment="1">
      <alignment horizontal="center" vertical="center" wrapText="1"/>
    </xf>
    <xf numFmtId="3" fontId="1" fillId="0" borderId="10" xfId="1" applyNumberFormat="1" applyBorder="1" applyAlignment="1">
      <alignment horizontal="center" vertical="center" wrapText="1"/>
    </xf>
    <xf numFmtId="176" fontId="1" fillId="0" borderId="1" xfId="1" applyNumberFormat="1" applyBorder="1" applyAlignment="1">
      <alignment horizontal="right"/>
    </xf>
    <xf numFmtId="3" fontId="1" fillId="0" borderId="6" xfId="1" applyNumberFormat="1" applyBorder="1" applyAlignment="1">
      <alignment horizontal="center" vertical="center" wrapText="1"/>
    </xf>
    <xf numFmtId="176" fontId="1" fillId="7" borderId="1" xfId="1" applyNumberFormat="1" applyFill="1" applyBorder="1">
      <alignment vertical="center"/>
    </xf>
    <xf numFmtId="0" fontId="1" fillId="7" borderId="0" xfId="1" applyFill="1">
      <alignment vertical="center"/>
    </xf>
    <xf numFmtId="0" fontId="25" fillId="0" borderId="0" xfId="3" applyFill="1">
      <alignment vertical="center"/>
    </xf>
    <xf numFmtId="0" fontId="1" fillId="0" borderId="1" xfId="1" applyBorder="1" applyAlignment="1">
      <alignment horizontal="center" vertical="center"/>
    </xf>
    <xf numFmtId="176" fontId="1" fillId="11" borderId="1" xfId="1" applyNumberFormat="1" applyFill="1" applyBorder="1">
      <alignment vertical="center"/>
    </xf>
    <xf numFmtId="56" fontId="1" fillId="0" borderId="1" xfId="1" applyNumberFormat="1" applyBorder="1">
      <alignment vertical="center"/>
    </xf>
    <xf numFmtId="3" fontId="1" fillId="0" borderId="1" xfId="1" applyNumberFormat="1" applyBorder="1" applyAlignment="1">
      <alignment horizontal="left" vertical="center" wrapText="1"/>
    </xf>
    <xf numFmtId="0" fontId="20" fillId="7" borderId="1" xfId="1" applyFont="1" applyFill="1" applyBorder="1" applyAlignment="1">
      <alignment horizontal="center" vertical="center"/>
    </xf>
    <xf numFmtId="177" fontId="1" fillId="7" borderId="1" xfId="1" applyNumberFormat="1" applyFill="1" applyBorder="1">
      <alignment vertical="center"/>
    </xf>
    <xf numFmtId="3" fontId="1" fillId="0" borderId="0" xfId="1" applyNumberFormat="1" applyAlignment="1">
      <alignment horizontal="center" vertical="center"/>
    </xf>
    <xf numFmtId="0" fontId="1" fillId="0" borderId="1" xfId="1" applyBorder="1" applyAlignment="1">
      <alignment horizontal="center" vertical="center" wrapText="1"/>
    </xf>
    <xf numFmtId="49" fontId="1" fillId="0" borderId="1" xfId="1" applyNumberFormat="1" applyBorder="1">
      <alignment vertical="center"/>
    </xf>
    <xf numFmtId="14" fontId="1" fillId="0" borderId="1" xfId="1" applyNumberFormat="1" applyBorder="1">
      <alignment vertical="center"/>
    </xf>
    <xf numFmtId="0" fontId="1" fillId="0" borderId="5" xfId="1" applyBorder="1" applyAlignment="1">
      <alignment horizontal="center" vertical="center" wrapText="1"/>
    </xf>
    <xf numFmtId="0" fontId="1" fillId="0" borderId="10" xfId="1" applyBorder="1" applyAlignment="1">
      <alignment horizontal="center" vertical="center" wrapText="1"/>
    </xf>
    <xf numFmtId="0" fontId="1" fillId="0" borderId="6" xfId="1" applyBorder="1" applyAlignment="1">
      <alignment horizontal="center" vertical="center" wrapText="1"/>
    </xf>
    <xf numFmtId="176" fontId="1" fillId="11" borderId="1" xfId="1" applyNumberFormat="1" applyFill="1" applyBorder="1" applyAlignment="1">
      <alignment horizontal="right" vertical="center"/>
    </xf>
    <xf numFmtId="0" fontId="1" fillId="11" borderId="5" xfId="1" applyFill="1" applyBorder="1" applyAlignment="1">
      <alignment horizontal="center" vertical="center" wrapText="1"/>
    </xf>
    <xf numFmtId="49" fontId="1" fillId="11" borderId="1" xfId="1" applyNumberFormat="1" applyFill="1" applyBorder="1">
      <alignment vertical="center"/>
    </xf>
    <xf numFmtId="0" fontId="1" fillId="11" borderId="6" xfId="1" applyFill="1" applyBorder="1" applyAlignment="1">
      <alignment horizontal="center" vertical="center" wrapText="1"/>
    </xf>
    <xf numFmtId="0" fontId="1" fillId="11" borderId="6" xfId="1" applyFill="1" applyBorder="1" applyAlignment="1">
      <alignment horizontal="center" vertical="center" wrapText="1"/>
    </xf>
    <xf numFmtId="0" fontId="1" fillId="11" borderId="10" xfId="1" applyFill="1" applyBorder="1" applyAlignment="1">
      <alignment horizontal="center" vertical="center" wrapText="1"/>
    </xf>
    <xf numFmtId="0" fontId="1" fillId="11" borderId="1" xfId="1" applyFill="1" applyBorder="1" applyAlignment="1">
      <alignment horizontal="center" vertical="center" wrapText="1"/>
    </xf>
    <xf numFmtId="49" fontId="13" fillId="26" borderId="1" xfId="1" applyNumberFormat="1" applyFont="1" applyFill="1" applyBorder="1" applyAlignment="1">
      <alignment horizontal="left" vertical="center" shrinkToFit="1"/>
    </xf>
    <xf numFmtId="56" fontId="31" fillId="11" borderId="1" xfId="1" applyNumberFormat="1" applyFont="1" applyFill="1" applyBorder="1" applyAlignment="1">
      <alignment horizontal="center" vertical="center"/>
    </xf>
    <xf numFmtId="0" fontId="1" fillId="7" borderId="10" xfId="1" applyFill="1" applyBorder="1">
      <alignment vertical="center"/>
    </xf>
    <xf numFmtId="56" fontId="31" fillId="7" borderId="1" xfId="1" applyNumberFormat="1" applyFont="1" applyFill="1" applyBorder="1" applyAlignment="1">
      <alignment horizontal="center" vertical="center"/>
    </xf>
    <xf numFmtId="3" fontId="1" fillId="0" borderId="6" xfId="1" applyNumberFormat="1" applyBorder="1" applyAlignment="1">
      <alignment horizontal="center" vertical="center" wrapText="1"/>
    </xf>
    <xf numFmtId="3" fontId="1" fillId="0" borderId="1" xfId="1" applyNumberFormat="1" applyBorder="1" applyAlignment="1">
      <alignment horizontal="left" vertical="center"/>
    </xf>
    <xf numFmtId="38" fontId="13" fillId="0" borderId="1" xfId="1" applyNumberFormat="1" applyFont="1" applyBorder="1" applyAlignment="1">
      <alignment horizontal="right" vertical="center"/>
    </xf>
    <xf numFmtId="3" fontId="1" fillId="0" borderId="1" xfId="1" applyNumberFormat="1" applyBorder="1" applyAlignment="1">
      <alignment horizontal="right" vertical="center"/>
    </xf>
    <xf numFmtId="56" fontId="20" fillId="0" borderId="1" xfId="1" applyNumberFormat="1" applyFont="1" applyBorder="1" applyAlignment="1">
      <alignment horizontal="center" vertical="center"/>
    </xf>
    <xf numFmtId="3" fontId="1" fillId="0" borderId="5" xfId="1" applyNumberFormat="1" applyBorder="1" applyAlignment="1">
      <alignment horizontal="center" vertical="center"/>
    </xf>
    <xf numFmtId="3" fontId="19" fillId="11" borderId="1" xfId="1" applyNumberFormat="1" applyFont="1" applyFill="1" applyBorder="1" applyAlignment="1">
      <alignment horizontal="center" vertical="center"/>
    </xf>
    <xf numFmtId="49" fontId="19" fillId="0" borderId="1" xfId="1" applyNumberFormat="1" applyFont="1" applyBorder="1" applyAlignment="1">
      <alignment horizontal="left" vertical="center"/>
    </xf>
    <xf numFmtId="180" fontId="19" fillId="0" borderId="1" xfId="1" applyNumberFormat="1" applyFont="1" applyBorder="1" applyAlignment="1">
      <alignment horizontal="center" vertical="center"/>
    </xf>
    <xf numFmtId="38" fontId="19" fillId="0" borderId="1" xfId="1" applyNumberFormat="1" applyFont="1" applyBorder="1" applyAlignment="1">
      <alignment horizontal="right" vertical="center"/>
    </xf>
    <xf numFmtId="38" fontId="19" fillId="0" borderId="2" xfId="1" applyNumberFormat="1" applyFont="1" applyBorder="1" applyAlignment="1">
      <alignment horizontal="right" vertical="center"/>
    </xf>
    <xf numFmtId="0" fontId="19" fillId="0" borderId="2" xfId="1" applyFont="1" applyBorder="1" applyAlignment="1">
      <alignment horizontal="center" vertical="center"/>
    </xf>
    <xf numFmtId="3" fontId="21" fillId="0" borderId="1" xfId="1" applyNumberFormat="1" applyFont="1" applyBorder="1" applyAlignment="1">
      <alignment horizontal="center" vertical="center"/>
    </xf>
    <xf numFmtId="49" fontId="20" fillId="0" borderId="1" xfId="1" applyNumberFormat="1" applyFont="1" applyBorder="1" applyAlignment="1">
      <alignment horizontal="left" vertical="center"/>
    </xf>
    <xf numFmtId="180" fontId="20" fillId="0" borderId="1" xfId="1" applyNumberFormat="1" applyFont="1" applyBorder="1" applyAlignment="1">
      <alignment horizontal="center" vertical="center"/>
    </xf>
    <xf numFmtId="49" fontId="12" fillId="0" borderId="1" xfId="1" applyNumberFormat="1" applyFont="1" applyBorder="1" applyAlignment="1">
      <alignment horizontal="left" vertical="center"/>
    </xf>
    <xf numFmtId="3" fontId="13" fillId="0" borderId="1" xfId="1" applyNumberFormat="1" applyFont="1" applyBorder="1" applyAlignment="1">
      <alignment horizontal="center" vertical="center"/>
    </xf>
    <xf numFmtId="38" fontId="13" fillId="0" borderId="2" xfId="1" applyNumberFormat="1" applyFont="1" applyBorder="1" applyAlignment="1">
      <alignment horizontal="right" vertical="center"/>
    </xf>
    <xf numFmtId="0" fontId="13" fillId="0" borderId="2" xfId="1" applyFont="1" applyBorder="1" applyAlignment="1">
      <alignment horizontal="center" vertical="center"/>
    </xf>
    <xf numFmtId="0" fontId="13" fillId="0" borderId="1" xfId="1" applyFont="1" applyBorder="1" applyAlignment="1">
      <alignment horizontal="left" vertical="center"/>
    </xf>
    <xf numFmtId="0" fontId="20" fillId="0" borderId="1" xfId="1" applyFont="1" applyBorder="1" applyAlignment="1">
      <alignment horizontal="center" vertical="center"/>
    </xf>
    <xf numFmtId="177" fontId="41" fillId="0" borderId="0" xfId="1" applyNumberFormat="1" applyFont="1" applyAlignment="1">
      <alignment horizontal="center" vertical="center"/>
    </xf>
    <xf numFmtId="0" fontId="65" fillId="0" borderId="0" xfId="1" applyFont="1">
      <alignment vertical="center"/>
    </xf>
    <xf numFmtId="0" fontId="15" fillId="0" borderId="0" xfId="1" applyFont="1" applyAlignment="1">
      <alignment horizontal="left" vertical="center"/>
    </xf>
    <xf numFmtId="0" fontId="66" fillId="0" borderId="0" xfId="1" applyFont="1" applyAlignment="1">
      <alignment horizontal="center" vertical="center"/>
    </xf>
    <xf numFmtId="0" fontId="67" fillId="0" borderId="0" xfId="1" applyFont="1">
      <alignment vertical="center"/>
    </xf>
    <xf numFmtId="38" fontId="31" fillId="0" borderId="0" xfId="1" applyNumberFormat="1" applyFont="1" applyAlignment="1">
      <alignment horizontal="left" vertical="center"/>
    </xf>
    <xf numFmtId="0" fontId="68" fillId="0" borderId="0" xfId="1" applyFont="1" applyAlignment="1">
      <alignment horizontal="center" vertical="center"/>
    </xf>
    <xf numFmtId="38" fontId="31" fillId="0" borderId="0" xfId="1" applyNumberFormat="1" applyFont="1">
      <alignment vertical="center"/>
    </xf>
    <xf numFmtId="0" fontId="15" fillId="0" borderId="0" xfId="1" applyFont="1">
      <alignment vertical="center"/>
    </xf>
    <xf numFmtId="0" fontId="31" fillId="0" borderId="0" xfId="1" applyFont="1" applyAlignment="1">
      <alignment horizontal="left" vertical="center"/>
    </xf>
    <xf numFmtId="38" fontId="1" fillId="0" borderId="0" xfId="1" applyNumberFormat="1" applyAlignment="1">
      <alignment horizontal="left" vertical="center"/>
    </xf>
    <xf numFmtId="177" fontId="1" fillId="0" borderId="1" xfId="1" applyNumberFormat="1" applyBorder="1" applyAlignment="1">
      <alignment horizontal="left" vertical="center"/>
    </xf>
    <xf numFmtId="0" fontId="3" fillId="2" borderId="1" xfId="1" applyFont="1" applyFill="1" applyBorder="1" applyAlignment="1">
      <alignment horizontal="center" vertical="center"/>
    </xf>
    <xf numFmtId="178" fontId="41" fillId="0" borderId="0" xfId="1" applyNumberFormat="1" applyFont="1" applyAlignment="1">
      <alignment horizontal="center" vertical="center"/>
    </xf>
    <xf numFmtId="0" fontId="69" fillId="0" borderId="0" xfId="1" applyFont="1">
      <alignment vertical="center"/>
    </xf>
    <xf numFmtId="3" fontId="1" fillId="0" borderId="1" xfId="1" applyNumberFormat="1" applyBorder="1">
      <alignment vertical="center"/>
    </xf>
    <xf numFmtId="3" fontId="69" fillId="0" borderId="0" xfId="1" applyNumberFormat="1" applyFont="1">
      <alignment vertical="center"/>
    </xf>
    <xf numFmtId="0" fontId="5" fillId="2" borderId="1" xfId="1" applyFont="1" applyFill="1" applyBorder="1" applyAlignment="1">
      <alignment horizontal="center" vertical="center"/>
    </xf>
    <xf numFmtId="0" fontId="5" fillId="0" borderId="1" xfId="1" applyFont="1" applyBorder="1" applyAlignment="1">
      <alignment horizontal="center" vertical="center"/>
    </xf>
    <xf numFmtId="0" fontId="19" fillId="0" borderId="0" xfId="1" applyFont="1">
      <alignment vertical="center"/>
    </xf>
    <xf numFmtId="176" fontId="5" fillId="0" borderId="1" xfId="1" applyNumberFormat="1" applyFont="1" applyBorder="1" applyAlignment="1">
      <alignment horizontal="center" vertical="center"/>
    </xf>
    <xf numFmtId="0" fontId="19" fillId="0" borderId="0" xfId="1" applyFont="1" applyAlignment="1">
      <alignment horizontal="center" vertical="center"/>
    </xf>
    <xf numFmtId="0" fontId="19" fillId="0" borderId="0" xfId="1" applyFont="1" applyAlignment="1">
      <alignment horizontal="right" vertical="center"/>
    </xf>
    <xf numFmtId="177" fontId="19" fillId="0" borderId="0" xfId="1" applyNumberFormat="1" applyFont="1">
      <alignment vertical="center"/>
    </xf>
    <xf numFmtId="178" fontId="19" fillId="0" borderId="0" xfId="1" applyNumberFormat="1" applyFont="1" applyAlignment="1">
      <alignment horizontal="center" vertical="center"/>
    </xf>
    <xf numFmtId="49" fontId="33" fillId="0" borderId="1" xfId="1" applyNumberFormat="1" applyFont="1" applyBorder="1" applyAlignment="1">
      <alignment horizontal="center" vertical="center"/>
    </xf>
    <xf numFmtId="176" fontId="5" fillId="0" borderId="9" xfId="1" applyNumberFormat="1" applyFont="1" applyBorder="1" applyAlignment="1">
      <alignment horizontal="left" vertical="center" wrapText="1"/>
    </xf>
    <xf numFmtId="176" fontId="5" fillId="0" borderId="11" xfId="1" applyNumberFormat="1" applyFont="1" applyBorder="1" applyAlignment="1">
      <alignment horizontal="left" vertical="center" wrapText="1"/>
    </xf>
    <xf numFmtId="179" fontId="5" fillId="0" borderId="1" xfId="1" applyNumberFormat="1" applyFont="1" applyBorder="1" applyAlignment="1">
      <alignment horizontal="center" vertical="center"/>
    </xf>
    <xf numFmtId="176" fontId="5" fillId="0" borderId="18" xfId="1" applyNumberFormat="1" applyFont="1" applyBorder="1" applyAlignment="1">
      <alignment horizontal="left" vertical="center" wrapText="1"/>
    </xf>
    <xf numFmtId="176" fontId="5" fillId="0" borderId="19" xfId="1" applyNumberFormat="1" applyFont="1" applyBorder="1" applyAlignment="1">
      <alignment horizontal="left" vertical="center" wrapText="1"/>
    </xf>
    <xf numFmtId="176" fontId="5" fillId="0" borderId="7" xfId="1" applyNumberFormat="1" applyFont="1" applyBorder="1" applyAlignment="1">
      <alignment horizontal="left" vertical="center" wrapText="1"/>
    </xf>
    <xf numFmtId="176" fontId="5" fillId="0" borderId="12" xfId="1" applyNumberFormat="1" applyFont="1" applyBorder="1" applyAlignment="1">
      <alignment horizontal="left" vertical="center" wrapText="1"/>
    </xf>
    <xf numFmtId="177" fontId="19" fillId="0" borderId="1" xfId="1" applyNumberFormat="1" applyFont="1" applyBorder="1" applyAlignment="1">
      <alignment horizontal="center" vertical="center"/>
    </xf>
    <xf numFmtId="178" fontId="19" fillId="0" borderId="1" xfId="1" applyNumberFormat="1" applyFont="1" applyBorder="1" applyAlignment="1">
      <alignment horizontal="center" vertical="center"/>
    </xf>
    <xf numFmtId="56" fontId="19" fillId="0" borderId="1" xfId="1" applyNumberFormat="1" applyFont="1" applyBorder="1" applyAlignment="1">
      <alignment horizontal="center" vertical="center"/>
    </xf>
    <xf numFmtId="177" fontId="12" fillId="0" borderId="1" xfId="1" applyNumberFormat="1" applyFont="1" applyBorder="1" applyAlignment="1">
      <alignment horizontal="center" vertical="center"/>
    </xf>
    <xf numFmtId="0" fontId="17" fillId="0" borderId="1" xfId="2" applyFont="1" applyBorder="1" applyAlignment="1">
      <alignment vertical="center"/>
    </xf>
    <xf numFmtId="0" fontId="17" fillId="11" borderId="1" xfId="2" applyFont="1" applyFill="1" applyBorder="1" applyAlignment="1">
      <alignment vertical="center"/>
    </xf>
    <xf numFmtId="38" fontId="19" fillId="11" borderId="1" xfId="1" applyNumberFormat="1" applyFont="1" applyFill="1" applyBorder="1" applyAlignment="1">
      <alignment horizontal="right" vertical="center"/>
    </xf>
    <xf numFmtId="38" fontId="19" fillId="11" borderId="2" xfId="1" applyNumberFormat="1" applyFont="1" applyFill="1" applyBorder="1" applyAlignment="1">
      <alignment horizontal="right" vertical="center"/>
    </xf>
    <xf numFmtId="0" fontId="19" fillId="11" borderId="2" xfId="1" applyFont="1" applyFill="1" applyBorder="1" applyAlignment="1">
      <alignment horizontal="center" vertical="center"/>
    </xf>
    <xf numFmtId="0" fontId="19" fillId="11" borderId="1" xfId="1" applyFont="1" applyFill="1" applyBorder="1" applyAlignment="1">
      <alignment horizontal="center" vertical="center"/>
    </xf>
    <xf numFmtId="177" fontId="19" fillId="11" borderId="1" xfId="1" applyNumberFormat="1" applyFont="1" applyFill="1" applyBorder="1" applyAlignment="1">
      <alignment horizontal="center" vertical="center"/>
    </xf>
    <xf numFmtId="56" fontId="19" fillId="11" borderId="1" xfId="1" applyNumberFormat="1" applyFont="1" applyFill="1" applyBorder="1" applyAlignment="1">
      <alignment horizontal="center" vertical="center"/>
    </xf>
    <xf numFmtId="177" fontId="12" fillId="11" borderId="1" xfId="1" applyNumberFormat="1" applyFont="1" applyFill="1" applyBorder="1" applyAlignment="1">
      <alignment horizontal="center" vertical="center"/>
    </xf>
    <xf numFmtId="178" fontId="19" fillId="11" borderId="1" xfId="1" applyNumberFormat="1" applyFont="1" applyFill="1" applyBorder="1" applyAlignment="1">
      <alignment horizontal="center" vertical="center"/>
    </xf>
    <xf numFmtId="0" fontId="19" fillId="11" borderId="0" xfId="1" applyFont="1" applyFill="1">
      <alignment vertical="center"/>
    </xf>
    <xf numFmtId="38" fontId="17" fillId="0" borderId="1" xfId="1" applyNumberFormat="1" applyFont="1" applyBorder="1" applyAlignment="1">
      <alignment horizontal="right" vertical="center"/>
    </xf>
    <xf numFmtId="49" fontId="29" fillId="0" borderId="1" xfId="1" applyNumberFormat="1" applyFont="1" applyBorder="1" applyAlignment="1">
      <alignment horizontal="center" vertical="center"/>
    </xf>
    <xf numFmtId="38" fontId="17" fillId="0" borderId="1" xfId="1" applyNumberFormat="1" applyFont="1" applyBorder="1" applyAlignment="1">
      <alignment horizontal="left" vertical="center"/>
    </xf>
    <xf numFmtId="38" fontId="19" fillId="0" borderId="0" xfId="1" applyNumberFormat="1" applyFont="1">
      <alignment vertical="center"/>
    </xf>
    <xf numFmtId="3" fontId="19" fillId="0" borderId="1" xfId="1" quotePrefix="1" applyNumberFormat="1" applyFont="1" applyBorder="1" applyAlignment="1">
      <alignment horizontal="center" vertical="center"/>
    </xf>
    <xf numFmtId="3" fontId="12" fillId="11" borderId="1" xfId="1" applyNumberFormat="1" applyFont="1" applyFill="1" applyBorder="1" applyAlignment="1">
      <alignment horizontal="center" vertical="center"/>
    </xf>
    <xf numFmtId="49" fontId="17" fillId="11" borderId="1" xfId="1" applyNumberFormat="1" applyFont="1" applyFill="1" applyBorder="1" applyAlignment="1">
      <alignment horizontal="left" vertical="center"/>
    </xf>
    <xf numFmtId="56" fontId="5" fillId="11" borderId="1" xfId="1" applyNumberFormat="1" applyFont="1" applyFill="1" applyBorder="1" applyAlignment="1">
      <alignment horizontal="center" vertical="center"/>
    </xf>
    <xf numFmtId="56" fontId="20" fillId="11" borderId="1" xfId="1" applyNumberFormat="1" applyFont="1" applyFill="1" applyBorder="1" applyAlignment="1">
      <alignment horizontal="center" vertical="center"/>
    </xf>
    <xf numFmtId="0" fontId="31" fillId="0" borderId="1" xfId="1" applyFont="1" applyBorder="1">
      <alignment vertical="center"/>
    </xf>
    <xf numFmtId="0" fontId="70" fillId="0" borderId="0" xfId="1" applyFont="1">
      <alignment vertical="center"/>
    </xf>
    <xf numFmtId="0" fontId="1" fillId="0" borderId="5" xfId="1" applyBorder="1" applyAlignment="1">
      <alignment horizontal="center" vertical="center"/>
    </xf>
    <xf numFmtId="0" fontId="1" fillId="19" borderId="1" xfId="1" applyFill="1" applyBorder="1" applyAlignment="1">
      <alignment horizontal="center" vertical="center"/>
    </xf>
    <xf numFmtId="0" fontId="13" fillId="19" borderId="1" xfId="1" applyFont="1" applyFill="1" applyBorder="1" applyAlignment="1">
      <alignment horizontal="left" vertical="center"/>
    </xf>
    <xf numFmtId="0" fontId="1" fillId="19" borderId="5" xfId="1" applyFill="1" applyBorder="1" applyAlignment="1">
      <alignment horizontal="center" vertical="center"/>
    </xf>
    <xf numFmtId="49" fontId="13" fillId="19" borderId="1" xfId="1" applyNumberFormat="1" applyFont="1" applyFill="1" applyBorder="1">
      <alignment vertical="center"/>
    </xf>
    <xf numFmtId="0" fontId="1" fillId="19" borderId="10" xfId="1" applyFill="1" applyBorder="1" applyAlignment="1">
      <alignment horizontal="center" vertical="center"/>
    </xf>
    <xf numFmtId="0" fontId="1" fillId="19" borderId="6" xfId="1" applyFill="1" applyBorder="1" applyAlignment="1">
      <alignment horizontal="center" vertical="center"/>
    </xf>
    <xf numFmtId="0" fontId="19" fillId="6" borderId="1" xfId="1" applyFont="1" applyFill="1" applyBorder="1" applyAlignment="1">
      <alignment horizontal="left" vertical="center"/>
    </xf>
    <xf numFmtId="0" fontId="71" fillId="0" borderId="1" xfId="1" applyFont="1" applyBorder="1" applyAlignment="1">
      <alignment horizontal="center" vertical="center"/>
    </xf>
    <xf numFmtId="176" fontId="19" fillId="0" borderId="0" xfId="1" applyNumberFormat="1" applyFont="1">
      <alignment vertical="center"/>
    </xf>
    <xf numFmtId="49" fontId="72" fillId="0" borderId="1" xfId="1" applyNumberFormat="1" applyFont="1" applyBorder="1" applyAlignment="1">
      <alignment horizontal="center" vertical="center"/>
    </xf>
    <xf numFmtId="176" fontId="19" fillId="0" borderId="1" xfId="1" applyNumberFormat="1" applyFont="1" applyBorder="1" applyAlignment="1">
      <alignment horizontal="right" vertical="center"/>
    </xf>
    <xf numFmtId="0" fontId="29" fillId="0" borderId="1" xfId="1" applyFont="1" applyBorder="1" applyAlignment="1">
      <alignment horizontal="center" vertical="center"/>
    </xf>
    <xf numFmtId="3" fontId="19" fillId="0" borderId="1" xfId="1" applyNumberFormat="1" applyFont="1" applyBorder="1" applyAlignment="1">
      <alignment horizontal="center" vertical="center"/>
    </xf>
    <xf numFmtId="0" fontId="73" fillId="0" borderId="1" xfId="1" applyFont="1" applyBorder="1" applyAlignment="1">
      <alignment horizontal="center" vertical="center"/>
    </xf>
    <xf numFmtId="3" fontId="19" fillId="0" borderId="5" xfId="1" applyNumberFormat="1" applyFont="1" applyBorder="1" applyAlignment="1">
      <alignment horizontal="center" vertical="center"/>
    </xf>
    <xf numFmtId="3" fontId="19" fillId="0" borderId="10" xfId="1" applyNumberFormat="1" applyFont="1" applyBorder="1" applyAlignment="1">
      <alignment horizontal="center" vertical="center"/>
    </xf>
    <xf numFmtId="3" fontId="19" fillId="0" borderId="6" xfId="1" applyNumberFormat="1" applyFont="1" applyBorder="1" applyAlignment="1">
      <alignment horizontal="center" vertical="center"/>
    </xf>
    <xf numFmtId="49" fontId="74" fillId="0" borderId="1" xfId="1" applyNumberFormat="1" applyFont="1" applyBorder="1">
      <alignment vertical="center"/>
    </xf>
    <xf numFmtId="49" fontId="1" fillId="0" borderId="1" xfId="1" applyNumberFormat="1" applyBorder="1" applyAlignment="1">
      <alignment horizontal="left" vertical="center" wrapText="1"/>
    </xf>
    <xf numFmtId="41" fontId="1" fillId="0" borderId="0" xfId="1" applyNumberFormat="1">
      <alignment vertical="center"/>
    </xf>
    <xf numFmtId="41" fontId="1" fillId="0" borderId="2" xfId="1" applyNumberFormat="1" applyBorder="1" applyAlignment="1">
      <alignment horizontal="center" vertical="center"/>
    </xf>
    <xf numFmtId="0" fontId="1" fillId="0" borderId="0" xfId="4">
      <alignment vertical="center"/>
    </xf>
    <xf numFmtId="0" fontId="75" fillId="27" borderId="8" xfId="4" applyFont="1" applyFill="1" applyBorder="1" applyAlignment="1">
      <alignment horizontal="center" vertical="center"/>
    </xf>
    <xf numFmtId="0" fontId="76" fillId="0" borderId="8" xfId="4" applyFont="1" applyBorder="1" applyAlignment="1">
      <alignment horizontal="center" vertical="center"/>
    </xf>
    <xf numFmtId="0" fontId="1" fillId="0" borderId="0" xfId="4" applyAlignment="1">
      <alignment horizontal="center" vertical="center"/>
    </xf>
    <xf numFmtId="0" fontId="77" fillId="27" borderId="17" xfId="4" applyFont="1" applyFill="1" applyBorder="1" applyAlignment="1">
      <alignment horizontal="center" vertical="center"/>
    </xf>
    <xf numFmtId="0" fontId="77" fillId="27" borderId="20" xfId="4" applyFont="1" applyFill="1" applyBorder="1" applyAlignment="1">
      <alignment horizontal="center" vertical="center"/>
    </xf>
    <xf numFmtId="0" fontId="77" fillId="27" borderId="21" xfId="4" applyFont="1" applyFill="1" applyBorder="1" applyAlignment="1">
      <alignment horizontal="center" vertical="center"/>
    </xf>
    <xf numFmtId="176" fontId="77" fillId="0" borderId="8" xfId="4" applyNumberFormat="1" applyFont="1" applyBorder="1">
      <alignment vertical="center"/>
    </xf>
    <xf numFmtId="179" fontId="1" fillId="0" borderId="0" xfId="4" applyNumberFormat="1" applyAlignment="1">
      <alignment horizontal="center" vertical="center"/>
    </xf>
    <xf numFmtId="0" fontId="75" fillId="0" borderId="8" xfId="4" applyFont="1" applyBorder="1" applyAlignment="1">
      <alignment horizontal="center" vertical="center"/>
    </xf>
    <xf numFmtId="0" fontId="1" fillId="0" borderId="0" xfId="4" applyAlignment="1">
      <alignment horizontal="right" vertical="center"/>
    </xf>
    <xf numFmtId="0" fontId="1" fillId="0" borderId="0" xfId="4" applyAlignment="1">
      <alignment vertical="center" wrapText="1"/>
    </xf>
    <xf numFmtId="0" fontId="1" fillId="0" borderId="0" xfId="4" applyAlignment="1">
      <alignment horizontal="center" vertical="center" wrapText="1"/>
    </xf>
    <xf numFmtId="179" fontId="75" fillId="0" borderId="8" xfId="4" applyNumberFormat="1" applyFont="1" applyBorder="1" applyAlignment="1">
      <alignment horizontal="center" vertical="center"/>
    </xf>
    <xf numFmtId="0" fontId="78" fillId="0" borderId="1" xfId="4" applyFont="1" applyBorder="1" applyAlignment="1">
      <alignment horizontal="center" vertical="center" wrapText="1"/>
    </xf>
    <xf numFmtId="0" fontId="41" fillId="0" borderId="0" xfId="4" applyFont="1" applyAlignment="1">
      <alignment horizontal="center" vertical="center"/>
    </xf>
    <xf numFmtId="0" fontId="15" fillId="0" borderId="1" xfId="4" applyFont="1" applyBorder="1" applyAlignment="1">
      <alignment horizontal="center" vertical="center"/>
    </xf>
    <xf numFmtId="3" fontId="1" fillId="0" borderId="21" xfId="4" applyNumberFormat="1" applyBorder="1" applyAlignment="1">
      <alignment horizontal="center" vertical="center"/>
    </xf>
    <xf numFmtId="3" fontId="1" fillId="0" borderId="8" xfId="4" applyNumberFormat="1" applyBorder="1" applyAlignment="1">
      <alignment horizontal="center" vertical="center"/>
    </xf>
    <xf numFmtId="0" fontId="1" fillId="0" borderId="8" xfId="4" applyBorder="1" applyAlignment="1">
      <alignment horizontal="center" vertical="center"/>
    </xf>
    <xf numFmtId="0" fontId="1" fillId="0" borderId="17" xfId="4" applyBorder="1" applyAlignment="1">
      <alignment horizontal="center" vertical="center"/>
    </xf>
    <xf numFmtId="177" fontId="1" fillId="0" borderId="8" xfId="4" applyNumberFormat="1" applyBorder="1" applyAlignment="1">
      <alignment horizontal="center" vertical="center"/>
    </xf>
    <xf numFmtId="179" fontId="1" fillId="0" borderId="8" xfId="4" applyNumberFormat="1" applyBorder="1" applyAlignment="1">
      <alignment horizontal="center" vertical="center"/>
    </xf>
    <xf numFmtId="3" fontId="1" fillId="0" borderId="17" xfId="4" applyNumberFormat="1" applyBorder="1" applyAlignment="1">
      <alignment horizontal="center" vertical="center"/>
    </xf>
    <xf numFmtId="3" fontId="1" fillId="0" borderId="20" xfId="4" applyNumberFormat="1" applyBorder="1" applyAlignment="1">
      <alignment horizontal="center" vertical="center"/>
    </xf>
    <xf numFmtId="0" fontId="1" fillId="0" borderId="21" xfId="4" applyBorder="1" applyAlignment="1">
      <alignment vertical="center" shrinkToFit="1"/>
    </xf>
    <xf numFmtId="176" fontId="1" fillId="0" borderId="8" xfId="4" applyNumberFormat="1" applyBorder="1" applyAlignment="1">
      <alignment horizontal="center" vertical="center"/>
    </xf>
    <xf numFmtId="176" fontId="1" fillId="0" borderId="8" xfId="4" applyNumberFormat="1" applyBorder="1" applyAlignment="1"/>
    <xf numFmtId="0" fontId="1" fillId="0" borderId="8" xfId="4" applyBorder="1" applyAlignment="1">
      <alignment horizontal="left" vertical="center" shrinkToFit="1"/>
    </xf>
    <xf numFmtId="0" fontId="1" fillId="0" borderId="22" xfId="4" applyBorder="1" applyAlignment="1">
      <alignment horizontal="center" vertical="center"/>
    </xf>
    <xf numFmtId="0" fontId="1" fillId="0" borderId="1" xfId="4" applyBorder="1" applyAlignment="1">
      <alignment horizontal="center" vertical="center"/>
    </xf>
    <xf numFmtId="177" fontId="1" fillId="0" borderId="21" xfId="4" applyNumberFormat="1" applyBorder="1" applyAlignment="1">
      <alignment horizontal="center" vertical="center"/>
    </xf>
    <xf numFmtId="0" fontId="75" fillId="28" borderId="17" xfId="4" applyFont="1" applyFill="1" applyBorder="1" applyAlignment="1">
      <alignment horizontal="center" vertical="center"/>
    </xf>
    <xf numFmtId="0" fontId="75" fillId="28" borderId="20" xfId="4" applyFont="1" applyFill="1" applyBorder="1" applyAlignment="1">
      <alignment horizontal="center" vertical="center"/>
    </xf>
    <xf numFmtId="0" fontId="75" fillId="28" borderId="21" xfId="4" applyFont="1" applyFill="1" applyBorder="1" applyAlignment="1">
      <alignment horizontal="center" vertical="center"/>
    </xf>
    <xf numFmtId="0" fontId="57" fillId="0" borderId="8" xfId="4" applyFont="1" applyBorder="1" applyAlignment="1">
      <alignment horizontal="center" vertical="center"/>
    </xf>
    <xf numFmtId="0" fontId="57" fillId="0" borderId="8" xfId="4" applyFont="1" applyBorder="1" applyAlignment="1">
      <alignment horizontal="left" vertical="center"/>
    </xf>
    <xf numFmtId="0" fontId="1" fillId="0" borderId="17" xfId="4" applyBorder="1" applyAlignment="1">
      <alignment vertical="center" shrinkToFit="1"/>
    </xf>
    <xf numFmtId="0" fontId="1" fillId="0" borderId="1" xfId="4" applyBorder="1" applyAlignment="1">
      <alignment horizontal="center" vertical="center" shrinkToFit="1"/>
    </xf>
    <xf numFmtId="178" fontId="1" fillId="0" borderId="8" xfId="4" applyNumberFormat="1" applyBorder="1" applyAlignment="1">
      <alignment horizontal="center" vertical="center"/>
    </xf>
    <xf numFmtId="0" fontId="1" fillId="6" borderId="4" xfId="4" applyFill="1" applyBorder="1" applyAlignment="1">
      <alignment horizontal="center" vertical="center"/>
    </xf>
    <xf numFmtId="0" fontId="57" fillId="3" borderId="17" xfId="4" applyFont="1" applyFill="1" applyBorder="1" applyAlignment="1">
      <alignment horizontal="center" vertical="center"/>
    </xf>
    <xf numFmtId="3" fontId="17" fillId="6" borderId="1" xfId="4" applyNumberFormat="1" applyFont="1" applyFill="1" applyBorder="1" applyAlignment="1">
      <alignment horizontal="center" vertical="center"/>
    </xf>
    <xf numFmtId="0" fontId="17" fillId="5" borderId="1" xfId="4" applyFont="1" applyFill="1" applyBorder="1" applyAlignment="1">
      <alignment horizontal="left" vertical="center"/>
    </xf>
    <xf numFmtId="0" fontId="17" fillId="5" borderId="1" xfId="4" applyFont="1" applyFill="1" applyBorder="1" applyAlignment="1">
      <alignment horizontal="center" vertical="center"/>
    </xf>
    <xf numFmtId="0" fontId="17" fillId="17" borderId="2" xfId="4" applyFont="1" applyFill="1" applyBorder="1" applyAlignment="1">
      <alignment horizontal="center" vertical="center"/>
    </xf>
    <xf numFmtId="0" fontId="17" fillId="0" borderId="2" xfId="4" applyFont="1" applyBorder="1" applyAlignment="1">
      <alignment horizontal="center" vertical="center"/>
    </xf>
    <xf numFmtId="0" fontId="17" fillId="0" borderId="1" xfId="4" applyFont="1" applyBorder="1" applyAlignment="1">
      <alignment horizontal="left" vertical="center"/>
    </xf>
    <xf numFmtId="0" fontId="1" fillId="0" borderId="2" xfId="4" applyBorder="1" applyAlignment="1">
      <alignment vertical="center" shrinkToFit="1"/>
    </xf>
    <xf numFmtId="0" fontId="79" fillId="0" borderId="1" xfId="4" applyFont="1" applyBorder="1">
      <alignment vertical="center"/>
    </xf>
    <xf numFmtId="56" fontId="1" fillId="0" borderId="4" xfId="4" applyNumberFormat="1" applyBorder="1" applyAlignment="1">
      <alignment horizontal="center" vertical="center"/>
    </xf>
    <xf numFmtId="0" fontId="1" fillId="0" borderId="1" xfId="4" applyBorder="1">
      <alignment vertical="center"/>
    </xf>
    <xf numFmtId="56" fontId="1" fillId="0" borderId="1" xfId="4" applyNumberFormat="1" applyBorder="1" applyAlignment="1">
      <alignment horizontal="center" vertical="center"/>
    </xf>
    <xf numFmtId="178" fontId="1" fillId="0" borderId="1" xfId="4" applyNumberFormat="1" applyBorder="1" applyAlignment="1">
      <alignment horizontal="center" vertical="center"/>
    </xf>
    <xf numFmtId="0" fontId="1" fillId="6" borderId="1" xfId="4" applyFill="1" applyBorder="1" applyAlignment="1">
      <alignment horizontal="center" vertical="center"/>
    </xf>
    <xf numFmtId="3" fontId="1" fillId="6" borderId="1" xfId="4" applyNumberFormat="1" applyFill="1" applyBorder="1" applyAlignment="1">
      <alignment horizontal="center" vertical="center"/>
    </xf>
    <xf numFmtId="49" fontId="17" fillId="5" borderId="1" xfId="4" applyNumberFormat="1" applyFont="1" applyFill="1" applyBorder="1" applyAlignment="1">
      <alignment horizontal="left" vertical="center"/>
    </xf>
    <xf numFmtId="176" fontId="1" fillId="5" borderId="1" xfId="4" applyNumberFormat="1" applyFill="1" applyBorder="1" applyAlignment="1">
      <alignment horizontal="center" vertical="center"/>
    </xf>
    <xf numFmtId="176" fontId="1" fillId="0" borderId="1" xfId="4" applyNumberFormat="1" applyBorder="1" applyAlignment="1"/>
    <xf numFmtId="0" fontId="80" fillId="0" borderId="0" xfId="5">
      <alignment vertical="center"/>
    </xf>
    <xf numFmtId="49" fontId="1" fillId="5" borderId="1" xfId="4" applyNumberFormat="1" applyFill="1" applyBorder="1" applyAlignment="1">
      <alignment horizontal="left" vertical="center"/>
    </xf>
    <xf numFmtId="0" fontId="1" fillId="5" borderId="1" xfId="4" applyFill="1" applyBorder="1" applyAlignment="1">
      <alignment horizontal="center" vertical="center"/>
    </xf>
    <xf numFmtId="38" fontId="1" fillId="5" borderId="1" xfId="4" applyNumberFormat="1" applyFill="1" applyBorder="1" applyAlignment="1">
      <alignment horizontal="center" vertical="center"/>
    </xf>
    <xf numFmtId="0" fontId="81" fillId="0" borderId="2" xfId="5" applyFont="1" applyBorder="1">
      <alignment vertical="center"/>
    </xf>
    <xf numFmtId="38" fontId="1" fillId="17" borderId="1" xfId="4" applyNumberFormat="1" applyFill="1" applyBorder="1" applyAlignment="1">
      <alignment horizontal="center" vertical="center"/>
    </xf>
    <xf numFmtId="49" fontId="1" fillId="10" borderId="5" xfId="4" applyNumberFormat="1" applyFill="1" applyBorder="1" applyAlignment="1">
      <alignment horizontal="left" vertical="center"/>
    </xf>
    <xf numFmtId="0" fontId="1" fillId="10" borderId="5" xfId="4" applyFill="1" applyBorder="1" applyAlignment="1">
      <alignment horizontal="center" vertical="center"/>
    </xf>
    <xf numFmtId="38" fontId="1" fillId="10" borderId="5" xfId="4" applyNumberFormat="1" applyFill="1" applyBorder="1" applyAlignment="1">
      <alignment horizontal="center" vertical="center"/>
    </xf>
    <xf numFmtId="176" fontId="1" fillId="10" borderId="5" xfId="4" applyNumberFormat="1" applyFill="1" applyBorder="1" applyAlignment="1">
      <alignment horizontal="center" vertical="center"/>
    </xf>
    <xf numFmtId="176" fontId="1" fillId="0" borderId="18" xfId="4" applyNumberFormat="1" applyBorder="1" applyAlignment="1"/>
    <xf numFmtId="0" fontId="1" fillId="0" borderId="5" xfId="4" applyBorder="1" applyAlignment="1">
      <alignment horizontal="left" vertical="center" shrinkToFit="1"/>
    </xf>
    <xf numFmtId="0" fontId="1" fillId="0" borderId="9" xfId="4" applyBorder="1" applyAlignment="1">
      <alignment vertical="center" shrinkToFit="1"/>
    </xf>
    <xf numFmtId="0" fontId="82" fillId="0" borderId="1" xfId="4" applyFont="1" applyBorder="1" applyAlignment="1">
      <alignment horizontal="left" vertical="center" shrinkToFit="1"/>
    </xf>
    <xf numFmtId="56" fontId="1" fillId="0" borderId="11" xfId="4" applyNumberFormat="1" applyBorder="1" applyAlignment="1">
      <alignment horizontal="center" vertical="center"/>
    </xf>
    <xf numFmtId="179" fontId="1" fillId="0" borderId="23" xfId="4" applyNumberFormat="1" applyBorder="1" applyAlignment="1">
      <alignment horizontal="center" vertical="center"/>
    </xf>
    <xf numFmtId="56" fontId="1" fillId="0" borderId="5" xfId="4" applyNumberFormat="1" applyBorder="1" applyAlignment="1">
      <alignment horizontal="center" vertical="center"/>
    </xf>
    <xf numFmtId="177" fontId="1" fillId="0" borderId="22" xfId="4" applyNumberFormat="1" applyBorder="1" applyAlignment="1">
      <alignment horizontal="center" vertical="center"/>
    </xf>
    <xf numFmtId="0" fontId="57" fillId="0" borderId="1" xfId="4" applyFont="1" applyBorder="1" applyAlignment="1">
      <alignment horizontal="center" vertical="center"/>
    </xf>
    <xf numFmtId="49" fontId="1" fillId="0" borderId="1" xfId="4" applyNumberFormat="1" applyBorder="1" applyAlignment="1">
      <alignment horizontal="left" vertical="center"/>
    </xf>
    <xf numFmtId="38" fontId="1" fillId="0" borderId="1" xfId="4" applyNumberFormat="1" applyBorder="1" applyAlignment="1">
      <alignment horizontal="center" vertical="center"/>
    </xf>
    <xf numFmtId="176" fontId="1" fillId="0" borderId="1" xfId="4" applyNumberFormat="1" applyBorder="1" applyAlignment="1">
      <alignment horizontal="center" vertical="center"/>
    </xf>
    <xf numFmtId="0" fontId="1" fillId="0" borderId="1" xfId="4" applyBorder="1" applyAlignment="1">
      <alignment vertical="center" shrinkToFit="1"/>
    </xf>
    <xf numFmtId="179" fontId="1" fillId="0" borderId="1" xfId="4" applyNumberFormat="1" applyBorder="1" applyAlignment="1">
      <alignment horizontal="center" vertical="center"/>
    </xf>
    <xf numFmtId="178" fontId="1" fillId="0" borderId="0" xfId="4" applyNumberFormat="1" applyAlignment="1">
      <alignment horizontal="center" vertical="center"/>
    </xf>
    <xf numFmtId="0" fontId="1" fillId="0" borderId="6" xfId="4" applyBorder="1" applyAlignment="1">
      <alignment horizontal="center" vertical="center"/>
    </xf>
    <xf numFmtId="0" fontId="15" fillId="0" borderId="6" xfId="4" applyFont="1" applyBorder="1" applyAlignment="1">
      <alignment horizontal="center" vertical="center"/>
    </xf>
    <xf numFmtId="0" fontId="83" fillId="0" borderId="24" xfId="4" applyFont="1" applyBorder="1" applyAlignment="1">
      <alignment horizontal="center" vertical="center"/>
    </xf>
    <xf numFmtId="3" fontId="1" fillId="0" borderId="24" xfId="4" applyNumberFormat="1" applyBorder="1" applyAlignment="1">
      <alignment horizontal="center" vertical="center"/>
    </xf>
    <xf numFmtId="176" fontId="1" fillId="0" borderId="24" xfId="4" applyNumberFormat="1" applyBorder="1">
      <alignment vertical="center"/>
    </xf>
    <xf numFmtId="176" fontId="16" fillId="8" borderId="23" xfId="4" applyNumberFormat="1" applyFont="1" applyFill="1" applyBorder="1" applyAlignment="1">
      <alignment horizontal="center" vertical="center"/>
    </xf>
    <xf numFmtId="176" fontId="84" fillId="0" borderId="6" xfId="4" applyNumberFormat="1" applyFont="1" applyBorder="1">
      <alignment vertical="center"/>
    </xf>
    <xf numFmtId="176" fontId="1" fillId="0" borderId="25" xfId="4" applyNumberFormat="1" applyBorder="1" applyAlignment="1"/>
    <xf numFmtId="0" fontId="1" fillId="0" borderId="24" xfId="4" applyBorder="1" applyAlignment="1">
      <alignment horizontal="left" vertical="center"/>
    </xf>
    <xf numFmtId="0" fontId="1" fillId="0" borderId="26" xfId="4" applyBorder="1" applyAlignment="1">
      <alignment vertical="center" shrinkToFit="1"/>
    </xf>
    <xf numFmtId="177" fontId="1" fillId="0" borderId="27" xfId="4" applyNumberFormat="1" applyBorder="1" applyAlignment="1">
      <alignment horizontal="center" vertical="center"/>
    </xf>
    <xf numFmtId="179" fontId="1" fillId="0" borderId="24" xfId="4" applyNumberFormat="1" applyBorder="1" applyAlignment="1">
      <alignment horizontal="center" vertical="center"/>
    </xf>
    <xf numFmtId="177" fontId="1" fillId="0" borderId="24" xfId="4" applyNumberFormat="1" applyBorder="1" applyAlignment="1">
      <alignment horizontal="center" vertical="center"/>
    </xf>
    <xf numFmtId="0" fontId="83" fillId="0" borderId="8" xfId="4" applyFont="1" applyBorder="1" applyAlignment="1">
      <alignment horizontal="center" vertical="center"/>
    </xf>
    <xf numFmtId="3" fontId="1" fillId="0" borderId="22" xfId="4" applyNumberFormat="1" applyBorder="1" applyAlignment="1">
      <alignment horizontal="center" vertical="center"/>
    </xf>
    <xf numFmtId="176" fontId="1" fillId="0" borderId="28" xfId="4" applyNumberFormat="1" applyBorder="1">
      <alignment vertical="center"/>
    </xf>
    <xf numFmtId="176" fontId="84" fillId="0" borderId="5" xfId="4" applyNumberFormat="1" applyFont="1" applyBorder="1" applyAlignment="1">
      <alignment horizontal="center" vertical="center"/>
    </xf>
    <xf numFmtId="176" fontId="1" fillId="0" borderId="29" xfId="4" applyNumberFormat="1" applyBorder="1" applyAlignment="1"/>
    <xf numFmtId="0" fontId="1" fillId="0" borderId="22" xfId="4" applyBorder="1" applyAlignment="1">
      <alignment horizontal="left" vertical="center"/>
    </xf>
    <xf numFmtId="3" fontId="1" fillId="0" borderId="30" xfId="4" applyNumberFormat="1" applyBorder="1" applyAlignment="1">
      <alignment horizontal="center" vertical="center"/>
    </xf>
    <xf numFmtId="176" fontId="1" fillId="0" borderId="1" xfId="4" applyNumberFormat="1" applyBorder="1">
      <alignment vertical="center"/>
    </xf>
    <xf numFmtId="176" fontId="84" fillId="0" borderId="1" xfId="4" applyNumberFormat="1" applyFont="1" applyBorder="1" applyAlignment="1">
      <alignment horizontal="center" vertical="center"/>
    </xf>
    <xf numFmtId="0" fontId="1" fillId="0" borderId="1" xfId="4" applyBorder="1" applyAlignment="1">
      <alignment horizontal="left" vertical="center"/>
    </xf>
    <xf numFmtId="0" fontId="1" fillId="0" borderId="20" xfId="4" applyBorder="1" applyAlignment="1">
      <alignment vertical="center" shrinkToFit="1"/>
    </xf>
    <xf numFmtId="3" fontId="1" fillId="0" borderId="5" xfId="4" applyNumberFormat="1" applyBorder="1" applyAlignment="1">
      <alignment horizontal="center" vertical="center"/>
    </xf>
    <xf numFmtId="176" fontId="16" fillId="0" borderId="5" xfId="4" applyNumberFormat="1" applyFont="1" applyBorder="1" applyAlignment="1">
      <alignment horizontal="center" vertical="center"/>
    </xf>
    <xf numFmtId="180" fontId="17" fillId="0" borderId="5" xfId="4" applyNumberFormat="1" applyFont="1" applyBorder="1" applyAlignment="1">
      <alignment horizontal="center" vertical="center"/>
    </xf>
    <xf numFmtId="0" fontId="1" fillId="0" borderId="5" xfId="4" applyBorder="1" applyAlignment="1">
      <alignment horizontal="center" vertical="center"/>
    </xf>
    <xf numFmtId="0" fontId="17" fillId="0" borderId="1" xfId="4" applyFont="1" applyBorder="1">
      <alignment vertical="center"/>
    </xf>
    <xf numFmtId="176" fontId="16" fillId="0" borderId="9" xfId="4" applyNumberFormat="1" applyFont="1" applyBorder="1" applyAlignment="1">
      <alignment horizontal="center" vertical="center"/>
    </xf>
    <xf numFmtId="180" fontId="17" fillId="0" borderId="1" xfId="4" applyNumberFormat="1" applyFont="1" applyBorder="1" applyAlignment="1">
      <alignment horizontal="center" vertical="center"/>
    </xf>
    <xf numFmtId="176" fontId="1" fillId="0" borderId="4" xfId="4" applyNumberFormat="1" applyBorder="1" applyAlignment="1">
      <alignment horizontal="center" vertical="center"/>
    </xf>
    <xf numFmtId="0" fontId="57" fillId="0" borderId="17" xfId="4" applyFont="1" applyBorder="1" applyAlignment="1">
      <alignment horizontal="left" vertical="center"/>
    </xf>
    <xf numFmtId="176" fontId="1" fillId="0" borderId="27" xfId="4" applyNumberFormat="1" applyBorder="1" applyAlignment="1">
      <alignment horizontal="center" vertical="center"/>
    </xf>
    <xf numFmtId="0" fontId="1" fillId="0" borderId="8" xfId="4" applyBorder="1" applyAlignment="1">
      <alignment vertical="center" shrinkToFit="1"/>
    </xf>
    <xf numFmtId="0" fontId="1" fillId="0" borderId="24" xfId="4" applyBorder="1" applyAlignment="1">
      <alignment horizontal="center" vertical="center" shrinkToFit="1"/>
    </xf>
    <xf numFmtId="176" fontId="1" fillId="0" borderId="24" xfId="4" applyNumberFormat="1" applyBorder="1" applyAlignment="1">
      <alignment horizontal="center" vertical="center"/>
    </xf>
    <xf numFmtId="0" fontId="1" fillId="0" borderId="8" xfId="4" applyBorder="1">
      <alignment vertical="center"/>
    </xf>
    <xf numFmtId="0" fontId="15" fillId="12" borderId="1" xfId="4" applyFont="1" applyFill="1" applyBorder="1" applyAlignment="1">
      <alignment horizontal="center" vertical="center"/>
    </xf>
    <xf numFmtId="0" fontId="1" fillId="0" borderId="21" xfId="4" applyBorder="1" applyAlignment="1">
      <alignment horizontal="center" vertical="center"/>
    </xf>
    <xf numFmtId="0" fontId="1" fillId="0" borderId="8" xfId="4" applyBorder="1" applyAlignment="1">
      <alignment horizontal="center" vertical="center" shrinkToFit="1"/>
    </xf>
    <xf numFmtId="176" fontId="84" fillId="0" borderId="17" xfId="4" applyNumberFormat="1" applyFont="1" applyBorder="1" applyAlignment="1">
      <alignment horizontal="center" vertical="center"/>
    </xf>
    <xf numFmtId="176" fontId="84" fillId="0" borderId="20" xfId="4" applyNumberFormat="1" applyFont="1" applyBorder="1" applyAlignment="1">
      <alignment horizontal="center" vertical="center"/>
    </xf>
    <xf numFmtId="176" fontId="84" fillId="0" borderId="21" xfId="4" applyNumberFormat="1" applyFont="1" applyBorder="1" applyAlignment="1">
      <alignment horizontal="center" vertical="center"/>
    </xf>
    <xf numFmtId="176" fontId="1" fillId="0" borderId="8" xfId="4" applyNumberFormat="1" applyBorder="1">
      <alignment vertical="center"/>
    </xf>
    <xf numFmtId="0" fontId="1" fillId="0" borderId="8" xfId="4" applyBorder="1" applyAlignment="1">
      <alignment horizontal="left" vertical="center"/>
    </xf>
    <xf numFmtId="0" fontId="75" fillId="27" borderId="8" xfId="1" applyFont="1" applyFill="1" applyBorder="1" applyAlignment="1">
      <alignment horizontal="center" vertical="center"/>
    </xf>
    <xf numFmtId="0" fontId="76" fillId="0" borderId="8" xfId="1" applyFont="1" applyBorder="1" applyAlignment="1">
      <alignment horizontal="center" vertical="center"/>
    </xf>
    <xf numFmtId="0" fontId="75" fillId="0" borderId="8" xfId="1" applyFont="1" applyBorder="1" applyAlignment="1">
      <alignment horizontal="center" vertical="center"/>
    </xf>
    <xf numFmtId="179" fontId="75" fillId="0" borderId="8" xfId="1" applyNumberFormat="1" applyFont="1" applyBorder="1" applyAlignment="1">
      <alignment horizontal="center" vertical="center"/>
    </xf>
    <xf numFmtId="3" fontId="1" fillId="17" borderId="2" xfId="1" applyNumberFormat="1" applyFill="1" applyBorder="1" applyAlignment="1">
      <alignment horizontal="center" vertical="center"/>
    </xf>
    <xf numFmtId="180" fontId="1" fillId="17" borderId="1" xfId="1" applyNumberFormat="1" applyFill="1" applyBorder="1">
      <alignment vertical="center"/>
    </xf>
    <xf numFmtId="0" fontId="12" fillId="17" borderId="4" xfId="2" applyFill="1" applyBorder="1" applyAlignment="1">
      <alignment horizontal="left" vertical="center"/>
    </xf>
    <xf numFmtId="5" fontId="13" fillId="17" borderId="2" xfId="1" applyNumberFormat="1" applyFont="1" applyFill="1" applyBorder="1" applyAlignment="1">
      <alignment horizontal="center" vertical="center"/>
    </xf>
    <xf numFmtId="180" fontId="12" fillId="0" borderId="1" xfId="2" applyNumberFormat="1" applyBorder="1" applyAlignment="1">
      <alignment vertical="center"/>
    </xf>
    <xf numFmtId="0" fontId="12" fillId="0" borderId="1" xfId="2" applyBorder="1" applyAlignment="1">
      <alignment horizontal="right" vertical="center"/>
    </xf>
    <xf numFmtId="38" fontId="1" fillId="17" borderId="1" xfId="1" applyNumberFormat="1" applyFill="1" applyBorder="1">
      <alignment vertical="center"/>
    </xf>
    <xf numFmtId="0" fontId="1" fillId="29" borderId="0" xfId="1" applyFill="1" applyAlignment="1">
      <alignment horizontal="center" vertical="center"/>
    </xf>
    <xf numFmtId="0" fontId="19" fillId="5" borderId="1" xfId="1" applyFont="1" applyFill="1" applyBorder="1" applyAlignment="1">
      <alignment horizontal="left" vertical="center"/>
    </xf>
    <xf numFmtId="180" fontId="1" fillId="5" borderId="1" xfId="1" applyNumberFormat="1" applyFill="1" applyBorder="1" applyAlignment="1">
      <alignment horizontal="center" vertical="center"/>
    </xf>
    <xf numFmtId="0" fontId="1" fillId="5" borderId="1" xfId="1" applyFill="1" applyBorder="1" applyAlignment="1">
      <alignment horizontal="left" vertical="center"/>
    </xf>
    <xf numFmtId="0" fontId="19" fillId="5" borderId="1" xfId="1" applyFont="1" applyFill="1" applyBorder="1" applyAlignment="1">
      <alignment horizontal="left" vertical="center" shrinkToFit="1"/>
    </xf>
    <xf numFmtId="176" fontId="19" fillId="0" borderId="1" xfId="1" applyNumberFormat="1" applyFont="1" applyBorder="1" applyAlignment="1"/>
    <xf numFmtId="0" fontId="13" fillId="5" borderId="1" xfId="1" applyFont="1" applyFill="1" applyBorder="1" applyAlignment="1">
      <alignment horizontal="left" vertical="center"/>
    </xf>
    <xf numFmtId="38" fontId="17" fillId="7" borderId="1" xfId="1" applyNumberFormat="1" applyFont="1" applyFill="1" applyBorder="1" applyAlignment="1">
      <alignment horizontal="center" vertical="center"/>
    </xf>
    <xf numFmtId="180" fontId="19" fillId="5" borderId="1" xfId="1" applyNumberFormat="1" applyFont="1" applyFill="1" applyBorder="1" applyAlignment="1">
      <alignment horizontal="center" vertical="center"/>
    </xf>
    <xf numFmtId="176" fontId="19" fillId="7" borderId="1" xfId="1" applyNumberFormat="1" applyFont="1" applyFill="1" applyBorder="1" applyAlignment="1">
      <alignment horizontal="center" vertical="center"/>
    </xf>
    <xf numFmtId="176" fontId="19" fillId="0" borderId="2" xfId="1" applyNumberFormat="1" applyFont="1" applyBorder="1" applyAlignment="1">
      <alignment horizontal="left" vertical="center"/>
    </xf>
    <xf numFmtId="0" fontId="57" fillId="5" borderId="1" xfId="1" applyFont="1" applyFill="1" applyBorder="1" applyAlignment="1">
      <alignment horizontal="left" vertical="center"/>
    </xf>
    <xf numFmtId="0" fontId="17" fillId="5" borderId="1" xfId="1" applyFont="1" applyFill="1" applyBorder="1" applyAlignment="1">
      <alignment horizontal="left" vertical="center"/>
    </xf>
    <xf numFmtId="180" fontId="1" fillId="5" borderId="1" xfId="1" applyNumberFormat="1" applyFill="1" applyBorder="1">
      <alignment vertical="center"/>
    </xf>
    <xf numFmtId="0" fontId="12" fillId="5" borderId="1" xfId="2" applyFill="1" applyBorder="1" applyAlignment="1">
      <alignment horizontal="left" vertical="center"/>
    </xf>
    <xf numFmtId="0" fontId="12" fillId="7" borderId="1" xfId="2" applyFill="1" applyBorder="1" applyAlignment="1">
      <alignment horizontal="center" vertical="center"/>
    </xf>
    <xf numFmtId="176" fontId="1" fillId="0" borderId="2" xfId="1" applyNumberFormat="1" applyBorder="1" applyAlignment="1"/>
    <xf numFmtId="0" fontId="21" fillId="5" borderId="1" xfId="1" applyFont="1" applyFill="1" applyBorder="1" applyAlignment="1">
      <alignment horizontal="left" vertical="center" shrinkToFit="1"/>
    </xf>
    <xf numFmtId="0" fontId="29" fillId="5" borderId="1" xfId="1" applyFont="1" applyFill="1" applyBorder="1" applyAlignment="1">
      <alignment horizontal="left" vertical="center" shrinkToFit="1"/>
    </xf>
    <xf numFmtId="180" fontId="12" fillId="0" borderId="1" xfId="1" applyNumberFormat="1" applyFont="1" applyBorder="1">
      <alignment vertical="center"/>
    </xf>
    <xf numFmtId="176" fontId="1" fillId="6" borderId="1" xfId="1" applyNumberFormat="1" applyFill="1" applyBorder="1" applyAlignment="1">
      <alignment horizontal="left" vertical="center"/>
    </xf>
    <xf numFmtId="3" fontId="16" fillId="4" borderId="3" xfId="1" applyNumberFormat="1" applyFont="1" applyFill="1" applyBorder="1" applyAlignment="1">
      <alignment horizontal="center" vertical="center"/>
    </xf>
    <xf numFmtId="3" fontId="16" fillId="4" borderId="4" xfId="1" applyNumberFormat="1" applyFont="1" applyFill="1" applyBorder="1" applyAlignment="1">
      <alignment horizontal="center" vertical="center"/>
    </xf>
    <xf numFmtId="3" fontId="17" fillId="6" borderId="1" xfId="1" applyNumberFormat="1" applyFont="1" applyFill="1" applyBorder="1" applyAlignment="1">
      <alignment horizontal="left" vertical="center"/>
    </xf>
    <xf numFmtId="0" fontId="1" fillId="6" borderId="2" xfId="1" applyFill="1" applyBorder="1" applyAlignment="1">
      <alignment horizontal="left" vertical="center"/>
    </xf>
    <xf numFmtId="0" fontId="21" fillId="0" borderId="1" xfId="2" applyFont="1" applyBorder="1" applyAlignment="1">
      <alignment horizontal="left" vertical="center"/>
    </xf>
    <xf numFmtId="180" fontId="21" fillId="0" borderId="1" xfId="1" applyNumberFormat="1" applyFont="1" applyBorder="1">
      <alignment vertical="center"/>
    </xf>
    <xf numFmtId="0" fontId="21" fillId="0" borderId="1" xfId="2" applyFont="1" applyBorder="1" applyAlignment="1">
      <alignment horizontal="center" vertical="center"/>
    </xf>
    <xf numFmtId="38" fontId="20" fillId="0" borderId="1" xfId="1" applyNumberFormat="1" applyFont="1" applyBorder="1" applyAlignment="1">
      <alignment horizontal="right" vertical="center"/>
    </xf>
    <xf numFmtId="0" fontId="20" fillId="0" borderId="2" xfId="1" applyFont="1" applyBorder="1" applyAlignment="1">
      <alignment horizontal="left" vertical="center"/>
    </xf>
    <xf numFmtId="0" fontId="86" fillId="6" borderId="1" xfId="1" applyFont="1" applyFill="1" applyBorder="1">
      <alignment vertical="center"/>
    </xf>
    <xf numFmtId="180" fontId="17" fillId="5" borderId="1" xfId="1" applyNumberFormat="1" applyFont="1" applyFill="1" applyBorder="1" applyAlignment="1">
      <alignment horizontal="right" vertical="center"/>
    </xf>
    <xf numFmtId="0" fontId="17" fillId="6" borderId="1" xfId="1" applyFont="1" applyFill="1" applyBorder="1">
      <alignment vertical="center"/>
    </xf>
    <xf numFmtId="0" fontId="86" fillId="6" borderId="1" xfId="1" applyFont="1" applyFill="1" applyBorder="1" applyAlignment="1">
      <alignment horizontal="left" vertical="center"/>
    </xf>
    <xf numFmtId="180" fontId="17" fillId="5" borderId="1" xfId="1" applyNumberFormat="1" applyFont="1" applyFill="1" applyBorder="1">
      <alignment vertical="center"/>
    </xf>
    <xf numFmtId="0" fontId="88" fillId="0" borderId="1" xfId="1" applyFont="1" applyBorder="1">
      <alignment vertical="center"/>
    </xf>
    <xf numFmtId="180" fontId="17" fillId="0" borderId="1" xfId="1" applyNumberFormat="1" applyFont="1" applyBorder="1" applyAlignment="1">
      <alignment horizontal="right" vertical="center"/>
    </xf>
    <xf numFmtId="0" fontId="17" fillId="0" borderId="1" xfId="1" applyFont="1" applyBorder="1" applyAlignment="1">
      <alignment horizontal="right" vertical="center"/>
    </xf>
    <xf numFmtId="0" fontId="88" fillId="0" borderId="1" xfId="1" applyFont="1" applyBorder="1" applyAlignment="1">
      <alignment horizontal="left" vertical="center"/>
    </xf>
    <xf numFmtId="49" fontId="1" fillId="6" borderId="1" xfId="1" applyNumberFormat="1" applyFill="1" applyBorder="1" applyAlignment="1">
      <alignment horizontal="left" vertical="center" shrinkToFit="1"/>
    </xf>
    <xf numFmtId="176" fontId="1" fillId="6" borderId="2" xfId="1" applyNumberFormat="1" applyFill="1" applyBorder="1">
      <alignment vertical="center"/>
    </xf>
    <xf numFmtId="0" fontId="1" fillId="6" borderId="1" xfId="1" applyFill="1" applyBorder="1" applyAlignment="1">
      <alignment horizontal="left" vertical="center" shrinkToFit="1"/>
    </xf>
    <xf numFmtId="3" fontId="19" fillId="0" borderId="1" xfId="1" applyNumberFormat="1" applyFont="1" applyBorder="1" applyAlignment="1">
      <alignment horizontal="left" vertical="center"/>
    </xf>
    <xf numFmtId="3" fontId="1" fillId="6" borderId="1" xfId="1" applyNumberFormat="1" applyFill="1" applyBorder="1" applyAlignment="1">
      <alignment horizontal="left" vertical="center"/>
    </xf>
    <xf numFmtId="0" fontId="1" fillId="6" borderId="2" xfId="1" applyFill="1" applyBorder="1" applyAlignment="1">
      <alignment horizontal="center" vertical="center"/>
    </xf>
    <xf numFmtId="49" fontId="17" fillId="6" borderId="1" xfId="1" applyNumberFormat="1" applyFont="1" applyFill="1" applyBorder="1" applyAlignment="1">
      <alignment horizontal="left" vertical="center"/>
    </xf>
    <xf numFmtId="180" fontId="17" fillId="5" borderId="1" xfId="1" applyNumberFormat="1" applyFont="1" applyFill="1" applyBorder="1" applyAlignment="1">
      <alignment horizontal="center" vertical="center"/>
    </xf>
    <xf numFmtId="0" fontId="19" fillId="6" borderId="2" xfId="1" applyFont="1" applyFill="1" applyBorder="1" applyAlignment="1">
      <alignment horizontal="center" vertical="center"/>
    </xf>
    <xf numFmtId="0" fontId="1" fillId="11" borderId="2" xfId="1" applyFill="1" applyBorder="1" applyAlignment="1">
      <alignment horizontal="left" vertical="center"/>
    </xf>
    <xf numFmtId="176" fontId="17" fillId="6" borderId="1" xfId="1" applyNumberFormat="1" applyFont="1" applyFill="1" applyBorder="1" applyAlignment="1">
      <alignment horizontal="left" vertical="center"/>
    </xf>
    <xf numFmtId="0" fontId="89" fillId="0" borderId="0" xfId="1" applyFont="1">
      <alignment vertical="center"/>
    </xf>
    <xf numFmtId="184" fontId="17" fillId="0" borderId="1" xfId="1" applyNumberFormat="1" applyFont="1" applyBorder="1" applyAlignment="1">
      <alignment horizontal="center" vertical="center"/>
    </xf>
    <xf numFmtId="176" fontId="41" fillId="0" borderId="1" xfId="1" applyNumberFormat="1" applyFont="1" applyBorder="1" applyAlignment="1">
      <alignment horizontal="center" vertical="center"/>
    </xf>
    <xf numFmtId="0" fontId="1" fillId="25" borderId="1" xfId="1" applyFill="1" applyBorder="1" applyAlignment="1">
      <alignment horizontal="center" vertical="center"/>
    </xf>
    <xf numFmtId="180" fontId="12" fillId="5" borderId="1" xfId="1" applyNumberFormat="1" applyFont="1" applyFill="1" applyBorder="1" applyAlignment="1">
      <alignment horizontal="center" vertical="center"/>
    </xf>
    <xf numFmtId="0" fontId="1" fillId="24" borderId="1" xfId="1" applyFill="1" applyBorder="1" applyAlignment="1">
      <alignment horizontal="center" vertical="center"/>
    </xf>
    <xf numFmtId="0" fontId="17" fillId="6" borderId="2" xfId="1" applyFont="1" applyFill="1" applyBorder="1" applyAlignment="1">
      <alignment horizontal="left" vertical="center"/>
    </xf>
    <xf numFmtId="0" fontId="12" fillId="0" borderId="2" xfId="1" applyFont="1" applyBorder="1">
      <alignment vertical="center"/>
    </xf>
    <xf numFmtId="3" fontId="16" fillId="4" borderId="1" xfId="1" applyNumberFormat="1" applyFont="1" applyFill="1" applyBorder="1" applyAlignment="1">
      <alignment horizontal="left" vertical="center"/>
    </xf>
    <xf numFmtId="3" fontId="8" fillId="4" borderId="1" xfId="1" applyNumberFormat="1" applyFont="1" applyFill="1" applyBorder="1" applyAlignment="1">
      <alignment horizontal="center" vertical="center"/>
    </xf>
    <xf numFmtId="0" fontId="8" fillId="4" borderId="1" xfId="1" applyFont="1" applyFill="1" applyBorder="1" applyAlignment="1">
      <alignment horizontal="left" vertical="center"/>
    </xf>
    <xf numFmtId="180" fontId="8" fillId="4" borderId="1" xfId="1" applyNumberFormat="1" applyFont="1" applyFill="1" applyBorder="1">
      <alignment vertical="center"/>
    </xf>
    <xf numFmtId="184" fontId="1" fillId="5" borderId="1" xfId="1" applyNumberFormat="1" applyFill="1" applyBorder="1">
      <alignment vertical="center"/>
    </xf>
    <xf numFmtId="3" fontId="17" fillId="7" borderId="1" xfId="1" applyNumberFormat="1" applyFont="1" applyFill="1" applyBorder="1" applyAlignment="1">
      <alignment horizontal="right" vertical="center"/>
    </xf>
    <xf numFmtId="180" fontId="30" fillId="0" borderId="1" xfId="1" applyNumberFormat="1" applyFont="1" applyBorder="1">
      <alignment vertical="center"/>
    </xf>
    <xf numFmtId="0" fontId="1" fillId="4" borderId="1" xfId="1" applyFill="1" applyBorder="1" applyAlignment="1">
      <alignment horizontal="left" vertical="center"/>
    </xf>
    <xf numFmtId="180" fontId="1" fillId="4" borderId="1" xfId="1" applyNumberFormat="1" applyFill="1" applyBorder="1">
      <alignment vertical="center"/>
    </xf>
    <xf numFmtId="3" fontId="13" fillId="12" borderId="1" xfId="1" applyNumberFormat="1" applyFont="1" applyFill="1" applyBorder="1" applyAlignment="1">
      <alignment horizontal="center" vertical="center"/>
    </xf>
    <xf numFmtId="176" fontId="13" fillId="0" borderId="1" xfId="1" applyNumberFormat="1" applyFont="1" applyBorder="1" applyAlignment="1"/>
    <xf numFmtId="176" fontId="22" fillId="7" borderId="1" xfId="1" applyNumberFormat="1" applyFont="1" applyFill="1" applyBorder="1" applyAlignment="1">
      <alignment horizontal="center" vertical="center"/>
    </xf>
    <xf numFmtId="176" fontId="13" fillId="7" borderId="1" xfId="1" applyNumberFormat="1" applyFont="1" applyFill="1" applyBorder="1">
      <alignment vertical="center"/>
    </xf>
    <xf numFmtId="5" fontId="1" fillId="7" borderId="1" xfId="1" applyNumberFormat="1" applyFill="1" applyBorder="1">
      <alignment vertical="center"/>
    </xf>
    <xf numFmtId="180" fontId="22" fillId="7" borderId="1" xfId="1" applyNumberFormat="1" applyFont="1" applyFill="1" applyBorder="1">
      <alignment vertical="center"/>
    </xf>
    <xf numFmtId="176" fontId="13" fillId="7" borderId="1" xfId="1" applyNumberFormat="1" applyFont="1" applyFill="1" applyBorder="1" applyAlignment="1">
      <alignment horizontal="center" vertical="center"/>
    </xf>
    <xf numFmtId="176" fontId="13" fillId="0" borderId="2" xfId="1" applyNumberFormat="1" applyFont="1" applyBorder="1" applyAlignment="1">
      <alignment horizontal="left" vertical="center"/>
    </xf>
    <xf numFmtId="180" fontId="1" fillId="7" borderId="1" xfId="1" applyNumberFormat="1" applyFill="1" applyBorder="1">
      <alignment vertical="center"/>
    </xf>
    <xf numFmtId="0" fontId="90" fillId="6" borderId="1" xfId="1" applyFont="1" applyFill="1" applyBorder="1" applyAlignment="1">
      <alignment horizontal="left" vertical="center"/>
    </xf>
    <xf numFmtId="181" fontId="1" fillId="7" borderId="1" xfId="1" applyNumberFormat="1" applyFill="1" applyBorder="1" applyAlignment="1">
      <alignment horizontal="center" vertical="center"/>
    </xf>
    <xf numFmtId="0" fontId="1" fillId="9" borderId="1" xfId="1" applyFill="1" applyBorder="1" applyAlignment="1">
      <alignment horizontal="left" vertical="center"/>
    </xf>
    <xf numFmtId="180" fontId="15" fillId="0" borderId="1" xfId="1" applyNumberFormat="1" applyFont="1" applyBorder="1">
      <alignment vertical="center"/>
    </xf>
    <xf numFmtId="176" fontId="15" fillId="0" borderId="1" xfId="1" applyNumberFormat="1" applyFont="1" applyBorder="1" applyAlignment="1">
      <alignment horizontal="center" vertical="center"/>
    </xf>
    <xf numFmtId="0" fontId="15" fillId="0" borderId="2" xfId="1" applyFont="1" applyBorder="1" applyAlignment="1">
      <alignment horizontal="left" vertical="center"/>
    </xf>
    <xf numFmtId="177" fontId="15" fillId="0" borderId="1" xfId="1" applyNumberFormat="1" applyFont="1" applyBorder="1" applyAlignment="1">
      <alignment horizontal="center" vertical="center"/>
    </xf>
    <xf numFmtId="178" fontId="15" fillId="0" borderId="2" xfId="1" applyNumberFormat="1" applyFont="1" applyBorder="1" applyAlignment="1">
      <alignment horizontal="center" vertical="center"/>
    </xf>
    <xf numFmtId="0" fontId="1" fillId="29" borderId="1" xfId="1" applyFill="1" applyBorder="1" applyAlignment="1">
      <alignment horizontal="center" vertical="center"/>
    </xf>
    <xf numFmtId="0" fontId="1" fillId="29" borderId="1" xfId="1" applyFill="1" applyBorder="1" applyAlignment="1">
      <alignment horizontal="left" vertical="center"/>
    </xf>
    <xf numFmtId="180" fontId="1" fillId="29" borderId="1" xfId="1" applyNumberFormat="1" applyFill="1" applyBorder="1" applyAlignment="1">
      <alignment horizontal="center" vertical="center"/>
    </xf>
    <xf numFmtId="176" fontId="1" fillId="29" borderId="1" xfId="1" applyNumberFormat="1" applyFill="1" applyBorder="1">
      <alignment vertical="center"/>
    </xf>
    <xf numFmtId="0" fontId="1" fillId="29" borderId="1" xfId="4" applyFill="1" applyBorder="1" applyAlignment="1">
      <alignment horizontal="center" vertical="center"/>
    </xf>
    <xf numFmtId="3" fontId="1" fillId="30" borderId="1" xfId="4" applyNumberFormat="1" applyFill="1" applyBorder="1" applyAlignment="1">
      <alignment horizontal="center" vertical="center"/>
    </xf>
    <xf numFmtId="49" fontId="17" fillId="6" borderId="1" xfId="4" applyNumberFormat="1" applyFont="1" applyFill="1" applyBorder="1" applyAlignment="1">
      <alignment horizontal="left" vertical="center"/>
    </xf>
    <xf numFmtId="38" fontId="1" fillId="3" borderId="1" xfId="4" applyNumberFormat="1" applyFill="1" applyBorder="1" applyAlignment="1">
      <alignment horizontal="right" vertical="center"/>
    </xf>
    <xf numFmtId="38" fontId="1" fillId="29" borderId="1" xfId="4" applyNumberFormat="1" applyFill="1" applyBorder="1" applyAlignment="1">
      <alignment horizontal="right" vertical="center"/>
    </xf>
    <xf numFmtId="49" fontId="0" fillId="6" borderId="1" xfId="4" applyNumberFormat="1" applyFont="1" applyFill="1" applyBorder="1" applyAlignment="1">
      <alignment horizontal="left" vertical="center"/>
    </xf>
    <xf numFmtId="0" fontId="0" fillId="0" borderId="1" xfId="4" applyFont="1" applyBorder="1">
      <alignment vertical="center"/>
    </xf>
    <xf numFmtId="0" fontId="19" fillId="23" borderId="1" xfId="1" applyFont="1" applyFill="1" applyBorder="1" applyAlignment="1">
      <alignment horizontal="center" vertical="center"/>
    </xf>
    <xf numFmtId="0" fontId="13" fillId="23" borderId="1" xfId="1" applyFont="1" applyFill="1" applyBorder="1" applyAlignment="1">
      <alignment horizontal="center" vertical="center"/>
    </xf>
    <xf numFmtId="0" fontId="19" fillId="6" borderId="1" xfId="1" applyFont="1" applyFill="1" applyBorder="1">
      <alignment vertical="center"/>
    </xf>
    <xf numFmtId="0" fontId="19" fillId="29" borderId="1" xfId="1" applyFont="1" applyFill="1" applyBorder="1" applyAlignment="1">
      <alignment horizontal="center" vertical="center"/>
    </xf>
    <xf numFmtId="176" fontId="19" fillId="3" borderId="1" xfId="1" applyNumberFormat="1" applyFont="1" applyFill="1" applyBorder="1">
      <alignment vertical="center"/>
    </xf>
    <xf numFmtId="176" fontId="13" fillId="29" borderId="1" xfId="1" applyNumberFormat="1" applyFont="1" applyFill="1" applyBorder="1">
      <alignment vertical="center"/>
    </xf>
    <xf numFmtId="0" fontId="1" fillId="3" borderId="1" xfId="1" applyFill="1" applyBorder="1">
      <alignment vertical="center"/>
    </xf>
    <xf numFmtId="176" fontId="19" fillId="29" borderId="1" xfId="1" applyNumberFormat="1" applyFont="1" applyFill="1" applyBorder="1">
      <alignment vertical="center"/>
    </xf>
    <xf numFmtId="0" fontId="12" fillId="6" borderId="2" xfId="1" applyFont="1" applyFill="1" applyBorder="1">
      <alignment vertical="center"/>
    </xf>
    <xf numFmtId="38" fontId="1" fillId="3" borderId="1" xfId="1" applyNumberFormat="1" applyFill="1" applyBorder="1">
      <alignment vertical="center"/>
    </xf>
    <xf numFmtId="38" fontId="1" fillId="29" borderId="1" xfId="1" applyNumberFormat="1" applyFill="1" applyBorder="1">
      <alignment vertical="center"/>
    </xf>
    <xf numFmtId="184" fontId="1" fillId="29" borderId="1" xfId="1" applyNumberFormat="1" applyFill="1" applyBorder="1" applyAlignment="1">
      <alignment horizontal="right" vertical="center"/>
    </xf>
    <xf numFmtId="3" fontId="17" fillId="3" borderId="1" xfId="1" applyNumberFormat="1" applyFont="1" applyFill="1" applyBorder="1" applyAlignment="1">
      <alignment horizontal="right" vertical="center"/>
    </xf>
    <xf numFmtId="0" fontId="1" fillId="5" borderId="1" xfId="1" applyFill="1" applyBorder="1">
      <alignment vertical="center"/>
    </xf>
    <xf numFmtId="3" fontId="17" fillId="13" borderId="1" xfId="1" applyNumberFormat="1" applyFont="1" applyFill="1" applyBorder="1" applyAlignment="1">
      <alignment horizontal="center" vertical="center"/>
    </xf>
    <xf numFmtId="0" fontId="17" fillId="29" borderId="1" xfId="1" applyFont="1" applyFill="1" applyBorder="1" applyAlignment="1">
      <alignment horizontal="center" vertical="center"/>
    </xf>
    <xf numFmtId="183" fontId="17" fillId="3" borderId="1" xfId="1" applyNumberFormat="1" applyFont="1" applyFill="1" applyBorder="1" applyAlignment="1">
      <alignment horizontal="center" vertical="center"/>
    </xf>
    <xf numFmtId="38" fontId="17" fillId="29" borderId="1" xfId="1" applyNumberFormat="1" applyFont="1" applyFill="1" applyBorder="1" applyAlignment="1">
      <alignment horizontal="center" vertical="center"/>
    </xf>
    <xf numFmtId="0" fontId="1" fillId="30" borderId="0" xfId="1" applyFill="1" applyAlignment="1">
      <alignment horizontal="center" vertical="center"/>
    </xf>
    <xf numFmtId="0" fontId="3" fillId="2" borderId="0" xfId="1" applyFont="1" applyFill="1" applyAlignment="1">
      <alignment horizontal="center" vertical="center"/>
    </xf>
    <xf numFmtId="180" fontId="17" fillId="3" borderId="1" xfId="1" applyNumberFormat="1" applyFont="1" applyFill="1" applyBorder="1">
      <alignment vertical="center"/>
    </xf>
    <xf numFmtId="176" fontId="1" fillId="3" borderId="1" xfId="1" applyNumberFormat="1" applyFill="1" applyBorder="1" applyAlignment="1">
      <alignment horizontal="center" vertical="center"/>
    </xf>
    <xf numFmtId="0" fontId="86" fillId="0" borderId="1" xfId="1" applyFont="1" applyBorder="1" applyAlignment="1">
      <alignment horizontal="left" vertical="center"/>
    </xf>
    <xf numFmtId="0" fontId="91" fillId="0" borderId="1" xfId="1" applyFont="1" applyBorder="1" applyAlignment="1">
      <alignment horizontal="center" vertical="center"/>
    </xf>
    <xf numFmtId="0" fontId="17" fillId="6" borderId="1" xfId="1" applyFont="1" applyFill="1" applyBorder="1" applyAlignment="1">
      <alignment horizontal="center" vertical="center"/>
    </xf>
    <xf numFmtId="0" fontId="31" fillId="0" borderId="0" xfId="1" applyFont="1" applyAlignment="1">
      <alignment horizontal="center" vertical="center"/>
    </xf>
    <xf numFmtId="3" fontId="1" fillId="0" borderId="3" xfId="1" applyNumberFormat="1" applyBorder="1" applyAlignment="1">
      <alignment horizontal="center" vertical="center"/>
    </xf>
    <xf numFmtId="180" fontId="19" fillId="3" borderId="1" xfId="1" applyNumberFormat="1" applyFont="1" applyFill="1" applyBorder="1">
      <alignment vertical="center"/>
    </xf>
    <xf numFmtId="176" fontId="19" fillId="6" borderId="1" xfId="1" applyNumberFormat="1" applyFont="1" applyFill="1" applyBorder="1" applyAlignment="1">
      <alignment horizontal="center" vertical="center"/>
    </xf>
    <xf numFmtId="176" fontId="19" fillId="3" borderId="1" xfId="1" applyNumberFormat="1" applyFont="1" applyFill="1" applyBorder="1" applyAlignment="1">
      <alignment horizontal="center" vertical="center"/>
    </xf>
    <xf numFmtId="180" fontId="1" fillId="3" borderId="1" xfId="1" applyNumberFormat="1" applyFill="1" applyBorder="1">
      <alignment vertical="center"/>
    </xf>
    <xf numFmtId="38" fontId="1" fillId="6" borderId="1" xfId="1" applyNumberFormat="1" applyFill="1" applyBorder="1" applyAlignment="1">
      <alignment horizontal="center" vertical="center"/>
    </xf>
    <xf numFmtId="0" fontId="12" fillId="6" borderId="1" xfId="1" applyFont="1" applyFill="1" applyBorder="1" applyAlignment="1">
      <alignment horizontal="left" vertical="center"/>
    </xf>
    <xf numFmtId="0" fontId="12" fillId="3" borderId="1" xfId="1" applyFont="1" applyFill="1" applyBorder="1">
      <alignment vertical="center"/>
    </xf>
    <xf numFmtId="176" fontId="17" fillId="6" borderId="1" xfId="1" applyNumberFormat="1" applyFont="1" applyFill="1" applyBorder="1" applyAlignment="1">
      <alignment horizontal="center" vertical="center"/>
    </xf>
    <xf numFmtId="0" fontId="1" fillId="6" borderId="4" xfId="1" applyFill="1" applyBorder="1">
      <alignment vertical="center"/>
    </xf>
    <xf numFmtId="38" fontId="1" fillId="3" borderId="1" xfId="1" applyNumberFormat="1" applyFill="1" applyBorder="1" applyAlignment="1">
      <alignment horizontal="center" vertical="center"/>
    </xf>
    <xf numFmtId="180" fontId="30" fillId="3" borderId="1" xfId="1" applyNumberFormat="1" applyFont="1" applyFill="1" applyBorder="1">
      <alignment vertical="center"/>
    </xf>
    <xf numFmtId="0" fontId="30" fillId="6" borderId="1" xfId="2" applyFont="1" applyFill="1" applyBorder="1" applyAlignment="1">
      <alignment horizontal="center" vertical="center"/>
    </xf>
    <xf numFmtId="0" fontId="12" fillId="6" borderId="1" xfId="1" applyFont="1" applyFill="1" applyBorder="1">
      <alignment vertical="center"/>
    </xf>
    <xf numFmtId="0" fontId="19" fillId="3" borderId="1" xfId="1" applyFont="1" applyFill="1" applyBorder="1">
      <alignment vertical="center"/>
    </xf>
    <xf numFmtId="0" fontId="14" fillId="6" borderId="1" xfId="1" applyFont="1" applyFill="1" applyBorder="1" applyAlignment="1">
      <alignment horizontal="left" vertical="center"/>
    </xf>
    <xf numFmtId="0" fontId="12" fillId="6" borderId="1" xfId="2" applyFill="1" applyBorder="1" applyAlignment="1">
      <alignment horizontal="left"/>
    </xf>
    <xf numFmtId="0" fontId="30" fillId="3" borderId="1" xfId="1" applyFont="1" applyFill="1" applyBorder="1">
      <alignment vertical="center"/>
    </xf>
    <xf numFmtId="176" fontId="11" fillId="3" borderId="1" xfId="1" applyNumberFormat="1" applyFont="1" applyFill="1" applyBorder="1" applyAlignment="1">
      <alignment horizontal="center" vertical="center"/>
    </xf>
    <xf numFmtId="0" fontId="17" fillId="3" borderId="1" xfId="1" applyFont="1" applyFill="1" applyBorder="1">
      <alignment vertical="center"/>
    </xf>
    <xf numFmtId="38" fontId="17" fillId="6" borderId="1" xfId="1" applyNumberFormat="1" applyFont="1" applyFill="1" applyBorder="1" applyAlignment="1">
      <alignment horizontal="center" vertical="center"/>
    </xf>
    <xf numFmtId="38" fontId="17" fillId="3" borderId="1" xfId="1" applyNumberFormat="1" applyFont="1" applyFill="1" applyBorder="1" applyAlignment="1">
      <alignment horizontal="center" vertical="center"/>
    </xf>
    <xf numFmtId="0" fontId="30" fillId="6" borderId="1" xfId="2" applyFont="1" applyFill="1" applyBorder="1" applyAlignment="1">
      <alignment vertical="center"/>
    </xf>
    <xf numFmtId="0" fontId="30" fillId="3" borderId="1" xfId="2" applyFont="1" applyFill="1" applyBorder="1" applyAlignment="1">
      <alignment vertical="center"/>
    </xf>
    <xf numFmtId="180" fontId="12" fillId="3" borderId="1" xfId="1" applyNumberFormat="1" applyFont="1" applyFill="1" applyBorder="1">
      <alignment vertical="center"/>
    </xf>
    <xf numFmtId="176" fontId="30" fillId="3" borderId="1" xfId="1" applyNumberFormat="1" applyFont="1" applyFill="1" applyBorder="1" applyAlignment="1">
      <alignment horizontal="center" vertical="center"/>
    </xf>
    <xf numFmtId="0" fontId="12" fillId="3" borderId="1" xfId="2" applyFill="1" applyBorder="1" applyAlignment="1">
      <alignment vertical="center"/>
    </xf>
    <xf numFmtId="0" fontId="12" fillId="6" borderId="1" xfId="2" applyFill="1" applyBorder="1" applyAlignment="1">
      <alignment horizontal="center" vertical="center"/>
    </xf>
    <xf numFmtId="176" fontId="1" fillId="6" borderId="1" xfId="1" applyNumberFormat="1" applyFill="1" applyBorder="1" applyAlignment="1">
      <alignment horizontal="center" vertical="center"/>
    </xf>
    <xf numFmtId="176" fontId="12" fillId="6" borderId="1" xfId="1" applyNumberFormat="1" applyFont="1" applyFill="1" applyBorder="1" applyAlignment="1">
      <alignment horizontal="center" vertical="center"/>
    </xf>
    <xf numFmtId="176" fontId="12" fillId="0" borderId="1" xfId="1" applyNumberFormat="1" applyFont="1" applyBorder="1" applyAlignment="1">
      <alignment horizontal="right" vertical="center"/>
    </xf>
    <xf numFmtId="0" fontId="92" fillId="6" borderId="1" xfId="1" applyFont="1" applyFill="1" applyBorder="1">
      <alignment vertical="center"/>
    </xf>
    <xf numFmtId="0" fontId="92" fillId="6" borderId="1" xfId="1" applyFont="1" applyFill="1" applyBorder="1" applyAlignment="1">
      <alignment vertical="center" wrapText="1"/>
    </xf>
    <xf numFmtId="176" fontId="12" fillId="0" borderId="2" xfId="1" applyNumberFormat="1" applyFont="1" applyBorder="1" applyAlignment="1">
      <alignment horizontal="left" vertical="center"/>
    </xf>
    <xf numFmtId="180" fontId="12" fillId="10" borderId="1" xfId="1" applyNumberFormat="1" applyFont="1" applyFill="1" applyBorder="1">
      <alignment vertical="center"/>
    </xf>
    <xf numFmtId="176" fontId="12" fillId="10" borderId="1" xfId="1" applyNumberFormat="1" applyFont="1" applyFill="1" applyBorder="1" applyAlignment="1">
      <alignment horizontal="center" vertical="center"/>
    </xf>
    <xf numFmtId="0" fontId="34" fillId="0" borderId="1" xfId="1" applyFont="1" applyBorder="1" applyAlignment="1">
      <alignment horizontal="center" vertical="center" wrapText="1"/>
    </xf>
    <xf numFmtId="0" fontId="51" fillId="4" borderId="2" xfId="2" applyFont="1" applyFill="1" applyBorder="1" applyAlignment="1">
      <alignment horizontal="center" vertical="center"/>
    </xf>
    <xf numFmtId="0" fontId="51" fillId="4" borderId="3" xfId="2" applyFont="1" applyFill="1" applyBorder="1" applyAlignment="1">
      <alignment horizontal="center" vertical="center"/>
    </xf>
    <xf numFmtId="0" fontId="51" fillId="4" borderId="4" xfId="2" applyFont="1" applyFill="1" applyBorder="1" applyAlignment="1">
      <alignment vertical="center"/>
    </xf>
    <xf numFmtId="0" fontId="12" fillId="6" borderId="1" xfId="1" applyFont="1" applyFill="1" applyBorder="1" applyAlignment="1">
      <alignment horizontal="left" vertical="center" shrinkToFit="1"/>
    </xf>
    <xf numFmtId="176" fontId="1" fillId="3" borderId="1" xfId="1" applyNumberFormat="1" applyFill="1" applyBorder="1" applyAlignment="1"/>
    <xf numFmtId="176" fontId="13" fillId="3" borderId="4" xfId="1" applyNumberFormat="1" applyFont="1" applyFill="1" applyBorder="1" applyAlignment="1">
      <alignment horizontal="center" vertical="center"/>
    </xf>
    <xf numFmtId="0" fontId="13" fillId="6" borderId="1" xfId="1" applyFont="1" applyFill="1" applyBorder="1" applyAlignment="1">
      <alignment horizontal="left" vertical="center" shrinkToFit="1"/>
    </xf>
    <xf numFmtId="0" fontId="13" fillId="3" borderId="1" xfId="1" applyFont="1" applyFill="1" applyBorder="1">
      <alignment vertical="center"/>
    </xf>
    <xf numFmtId="176" fontId="1" fillId="3" borderId="1" xfId="1" applyNumberFormat="1" applyFill="1" applyBorder="1">
      <alignment vertical="center"/>
    </xf>
    <xf numFmtId="176" fontId="1" fillId="3" borderId="4" xfId="1" applyNumberFormat="1" applyFill="1" applyBorder="1" applyAlignment="1">
      <alignment horizontal="center" vertical="center"/>
    </xf>
    <xf numFmtId="176" fontId="13" fillId="0" borderId="4" xfId="1" applyNumberFormat="1" applyFont="1" applyBorder="1" applyAlignment="1">
      <alignment horizontal="center" vertical="center"/>
    </xf>
    <xf numFmtId="176" fontId="13" fillId="0" borderId="2" xfId="1" applyNumberFormat="1" applyFont="1" applyBorder="1" applyAlignment="1"/>
    <xf numFmtId="0" fontId="51" fillId="0" borderId="1" xfId="2" applyFont="1" applyBorder="1" applyAlignment="1">
      <alignment horizontal="center" vertical="center"/>
    </xf>
    <xf numFmtId="3" fontId="12" fillId="0" borderId="1" xfId="2" applyNumberFormat="1" applyBorder="1" applyAlignment="1">
      <alignment horizontal="center" vertical="center"/>
    </xf>
    <xf numFmtId="0" fontId="17" fillId="10" borderId="1" xfId="1" applyFont="1" applyFill="1" applyBorder="1">
      <alignment vertical="center"/>
    </xf>
    <xf numFmtId="180" fontId="17" fillId="10" borderId="1" xfId="1" applyNumberFormat="1" applyFont="1" applyFill="1" applyBorder="1" applyAlignment="1">
      <alignment shrinkToFit="1"/>
    </xf>
    <xf numFmtId="0" fontId="1" fillId="17" borderId="2" xfId="1" applyFill="1" applyBorder="1" applyAlignment="1">
      <alignment horizontal="left" vertical="center"/>
    </xf>
    <xf numFmtId="49" fontId="1" fillId="0" borderId="1" xfId="1" applyNumberFormat="1" applyBorder="1" applyAlignment="1"/>
    <xf numFmtId="0" fontId="17" fillId="10" borderId="1" xfId="1" applyFont="1" applyFill="1" applyBorder="1" applyAlignment="1"/>
    <xf numFmtId="0" fontId="1" fillId="0" borderId="1" xfId="1" applyBorder="1" applyAlignment="1"/>
    <xf numFmtId="178" fontId="1" fillId="7" borderId="2" xfId="1" applyNumberFormat="1" applyFill="1" applyBorder="1" applyAlignment="1">
      <alignment horizontal="center" vertical="center"/>
    </xf>
    <xf numFmtId="176" fontId="17" fillId="3" borderId="1" xfId="1" applyNumberFormat="1" applyFont="1" applyFill="1" applyBorder="1" applyAlignment="1">
      <alignment horizontal="center" vertical="center"/>
    </xf>
    <xf numFmtId="180" fontId="1" fillId="3" borderId="1" xfId="4" applyNumberFormat="1" applyFill="1" applyBorder="1">
      <alignment vertical="center"/>
    </xf>
    <xf numFmtId="38" fontId="1" fillId="6" borderId="1" xfId="4" applyNumberFormat="1" applyFill="1" applyBorder="1" applyAlignment="1">
      <alignment horizontal="center" vertical="center"/>
    </xf>
    <xf numFmtId="38" fontId="1" fillId="3" borderId="1" xfId="4" applyNumberFormat="1" applyFill="1" applyBorder="1" applyAlignment="1">
      <alignment horizontal="center" vertical="center"/>
    </xf>
    <xf numFmtId="0" fontId="1" fillId="0" borderId="2" xfId="4" applyBorder="1" applyAlignment="1">
      <alignment horizontal="left" vertical="center"/>
    </xf>
    <xf numFmtId="0" fontId="12" fillId="10" borderId="1" xfId="2" applyFill="1" applyBorder="1" applyAlignment="1">
      <alignment horizontal="left"/>
    </xf>
    <xf numFmtId="176" fontId="19" fillId="10" borderId="1" xfId="1" applyNumberFormat="1" applyFont="1" applyFill="1" applyBorder="1" applyAlignment="1">
      <alignment horizontal="center" vertical="center"/>
    </xf>
    <xf numFmtId="0" fontId="50" fillId="0" borderId="1" xfId="1" applyFont="1" applyBorder="1" applyAlignment="1">
      <alignment horizontal="center" vertical="center"/>
    </xf>
    <xf numFmtId="180" fontId="19" fillId="10" borderId="1" xfId="1" applyNumberFormat="1" applyFont="1" applyFill="1" applyBorder="1">
      <alignment vertical="center"/>
    </xf>
    <xf numFmtId="180" fontId="19" fillId="0" borderId="1" xfId="1" applyNumberFormat="1" applyFont="1" applyBorder="1">
      <alignment vertical="center"/>
    </xf>
    <xf numFmtId="183" fontId="1" fillId="6" borderId="1" xfId="1" applyNumberFormat="1" applyFill="1" applyBorder="1" applyAlignment="1">
      <alignment horizontal="center" vertical="center"/>
    </xf>
    <xf numFmtId="0" fontId="12" fillId="6" borderId="1" xfId="2" applyFill="1" applyBorder="1" applyAlignment="1">
      <alignment vertical="center"/>
    </xf>
    <xf numFmtId="0" fontId="11" fillId="3" borderId="1" xfId="1" applyFont="1" applyFill="1" applyBorder="1">
      <alignment vertical="center"/>
    </xf>
    <xf numFmtId="184" fontId="12" fillId="3" borderId="1" xfId="1" applyNumberFormat="1" applyFont="1" applyFill="1" applyBorder="1">
      <alignment vertical="center"/>
    </xf>
    <xf numFmtId="176" fontId="12" fillId="3" borderId="1" xfId="1" applyNumberFormat="1" applyFont="1" applyFill="1" applyBorder="1" applyAlignment="1">
      <alignment horizontal="center" vertical="center"/>
    </xf>
    <xf numFmtId="180" fontId="17" fillId="11" borderId="1" xfId="1" applyNumberFormat="1" applyFont="1" applyFill="1" applyBorder="1">
      <alignment vertical="center"/>
    </xf>
    <xf numFmtId="0" fontId="17" fillId="0" borderId="1" xfId="1" applyFont="1" applyBorder="1" applyAlignment="1">
      <alignment vertical="center" wrapText="1"/>
    </xf>
    <xf numFmtId="0" fontId="1" fillId="6" borderId="1" xfId="1" applyFill="1" applyBorder="1">
      <alignment vertical="center"/>
    </xf>
    <xf numFmtId="0" fontId="1" fillId="3" borderId="2" xfId="1" applyFill="1" applyBorder="1">
      <alignment vertical="center"/>
    </xf>
    <xf numFmtId="0" fontId="1" fillId="9" borderId="0" xfId="1" applyFill="1" applyAlignment="1">
      <alignment horizontal="center" vertical="center"/>
    </xf>
    <xf numFmtId="176" fontId="1" fillId="10" borderId="1" xfId="1" applyNumberFormat="1" applyFill="1" applyBorder="1" applyAlignment="1">
      <alignment horizontal="left" vertical="center"/>
    </xf>
    <xf numFmtId="180" fontId="17" fillId="10" borderId="1" xfId="1" applyNumberFormat="1" applyFont="1" applyFill="1" applyBorder="1">
      <alignment vertical="center"/>
    </xf>
    <xf numFmtId="0" fontId="17" fillId="5" borderId="1" xfId="1" applyFont="1" applyFill="1" applyBorder="1">
      <alignment vertical="center"/>
    </xf>
    <xf numFmtId="0" fontId="37" fillId="0" borderId="1" xfId="1" applyFont="1" applyBorder="1" applyAlignment="1">
      <alignment horizontal="center" vertical="center"/>
    </xf>
    <xf numFmtId="184" fontId="17" fillId="0" borderId="1" xfId="1" applyNumberFormat="1" applyFont="1" applyBorder="1">
      <alignment vertical="center"/>
    </xf>
    <xf numFmtId="181" fontId="1" fillId="3" borderId="1" xfId="1" applyNumberFormat="1" applyFill="1" applyBorder="1" applyAlignment="1">
      <alignment horizontal="center" vertical="center"/>
    </xf>
    <xf numFmtId="176" fontId="13" fillId="3" borderId="1" xfId="1" applyNumberFormat="1" applyFont="1" applyFill="1" applyBorder="1" applyAlignment="1">
      <alignment horizontal="center" vertical="center"/>
    </xf>
    <xf numFmtId="176" fontId="1" fillId="0" borderId="2" xfId="1" applyNumberFormat="1" applyBorder="1" applyAlignment="1">
      <alignment horizontal="left"/>
    </xf>
    <xf numFmtId="0" fontId="17" fillId="3" borderId="2" xfId="1" applyFont="1" applyFill="1" applyBorder="1">
      <alignment vertical="center"/>
    </xf>
    <xf numFmtId="176" fontId="41" fillId="0" borderId="1" xfId="1" applyNumberFormat="1" applyFont="1" applyBorder="1">
      <alignment vertical="center"/>
    </xf>
    <xf numFmtId="184" fontId="17" fillId="3" borderId="1" xfId="1" applyNumberFormat="1" applyFont="1" applyFill="1" applyBorder="1">
      <alignment vertical="center"/>
    </xf>
    <xf numFmtId="49" fontId="12" fillId="6" borderId="12" xfId="1" applyNumberFormat="1" applyFont="1" applyFill="1" applyBorder="1" applyAlignment="1">
      <alignment vertical="center" shrinkToFit="1"/>
    </xf>
    <xf numFmtId="176" fontId="17" fillId="3" borderId="6" xfId="1" applyNumberFormat="1" applyFont="1" applyFill="1" applyBorder="1">
      <alignment vertical="center"/>
    </xf>
    <xf numFmtId="176" fontId="1" fillId="3" borderId="2" xfId="1" applyNumberFormat="1" applyFill="1" applyBorder="1" applyAlignment="1">
      <alignment horizontal="center" vertical="center"/>
    </xf>
    <xf numFmtId="0" fontId="1" fillId="6" borderId="2" xfId="1" applyFill="1" applyBorder="1">
      <alignment vertical="center"/>
    </xf>
    <xf numFmtId="176" fontId="1" fillId="3" borderId="8" xfId="1" applyNumberFormat="1" applyFill="1" applyBorder="1" applyAlignment="1">
      <alignment horizontal="center" vertical="center"/>
    </xf>
    <xf numFmtId="38" fontId="17" fillId="5" borderId="1" xfId="1" applyNumberFormat="1" applyFont="1" applyFill="1" applyBorder="1" applyAlignment="1">
      <alignment horizontal="center" vertical="center"/>
    </xf>
    <xf numFmtId="38" fontId="1" fillId="5" borderId="1" xfId="1" applyNumberFormat="1" applyFill="1" applyBorder="1" applyAlignment="1">
      <alignment horizontal="center" vertical="center"/>
    </xf>
    <xf numFmtId="0" fontId="17" fillId="17" borderId="1" xfId="1" applyFont="1" applyFill="1" applyBorder="1" applyAlignment="1">
      <alignment vertical="center" wrapText="1"/>
    </xf>
    <xf numFmtId="176" fontId="17" fillId="5" borderId="1" xfId="1" applyNumberFormat="1" applyFont="1" applyFill="1" applyBorder="1" applyAlignment="1">
      <alignment horizontal="center" vertical="center"/>
    </xf>
    <xf numFmtId="0" fontId="25" fillId="0" borderId="1" xfId="3" applyFill="1" applyBorder="1" applyAlignment="1">
      <alignment horizontal="center" vertical="center"/>
    </xf>
    <xf numFmtId="180" fontId="1" fillId="10" borderId="1" xfId="1" applyNumberFormat="1" applyFill="1" applyBorder="1">
      <alignment vertical="center"/>
    </xf>
    <xf numFmtId="0" fontId="93" fillId="0" borderId="1" xfId="1" applyFont="1" applyBorder="1" applyAlignment="1">
      <alignment horizontal="center" vertical="center"/>
    </xf>
    <xf numFmtId="3" fontId="17" fillId="22" borderId="1" xfId="1" applyNumberFormat="1" applyFont="1" applyFill="1" applyBorder="1" applyAlignment="1">
      <alignment horizontal="left" vertical="center"/>
    </xf>
    <xf numFmtId="0" fontId="94" fillId="0" borderId="0" xfId="1" applyFont="1">
      <alignment vertical="center"/>
    </xf>
    <xf numFmtId="0" fontId="1" fillId="6" borderId="4" xfId="1" applyFill="1" applyBorder="1" applyAlignment="1">
      <alignment horizontal="center" vertical="center"/>
    </xf>
    <xf numFmtId="176" fontId="1" fillId="6" borderId="1" xfId="1" applyNumberFormat="1" applyFill="1" applyBorder="1">
      <alignment vertical="center"/>
    </xf>
    <xf numFmtId="0" fontId="95" fillId="0" borderId="1" xfId="1" applyFont="1" applyBorder="1" applyAlignment="1">
      <alignment horizontal="center" vertical="center"/>
    </xf>
    <xf numFmtId="0" fontId="12" fillId="0" borderId="0" xfId="2" applyAlignment="1">
      <alignment horizontal="center"/>
    </xf>
    <xf numFmtId="0" fontId="19" fillId="5" borderId="1" xfId="1" applyFont="1" applyFill="1" applyBorder="1" applyAlignment="1">
      <alignment horizontal="center" vertical="center"/>
    </xf>
    <xf numFmtId="176" fontId="19" fillId="7" borderId="1" xfId="1" applyNumberFormat="1" applyFont="1" applyFill="1" applyBorder="1">
      <alignment vertical="center"/>
    </xf>
    <xf numFmtId="0" fontId="96" fillId="0" borderId="0" xfId="1" applyFont="1">
      <alignment vertical="center"/>
    </xf>
    <xf numFmtId="0" fontId="97" fillId="0" borderId="0" xfId="1" applyFont="1">
      <alignment vertical="center"/>
    </xf>
    <xf numFmtId="49" fontId="1" fillId="0" borderId="1" xfId="1" applyNumberFormat="1" applyBorder="1" applyAlignment="1">
      <alignment horizontal="center" vertical="center"/>
    </xf>
    <xf numFmtId="0" fontId="98" fillId="0" borderId="1" xfId="1" applyFont="1" applyBorder="1">
      <alignment vertical="center"/>
    </xf>
    <xf numFmtId="0" fontId="98" fillId="0" borderId="1" xfId="1" applyFont="1" applyBorder="1" applyAlignment="1">
      <alignment horizontal="center" vertical="center"/>
    </xf>
    <xf numFmtId="176" fontId="1" fillId="17" borderId="1" xfId="1" applyNumberFormat="1" applyFill="1" applyBorder="1" applyAlignment="1">
      <alignment horizontal="right" vertical="center"/>
    </xf>
    <xf numFmtId="0" fontId="20" fillId="17" borderId="1" xfId="1" applyFont="1" applyFill="1" applyBorder="1" applyAlignment="1">
      <alignment horizontal="center" vertical="center"/>
    </xf>
    <xf numFmtId="178" fontId="1" fillId="17" borderId="1" xfId="1" applyNumberFormat="1" applyFill="1" applyBorder="1" applyAlignment="1">
      <alignment horizontal="center" vertical="center"/>
    </xf>
    <xf numFmtId="0" fontId="1" fillId="17" borderId="0" xfId="1" applyFill="1" applyAlignment="1">
      <alignment horizontal="center" vertical="center"/>
    </xf>
    <xf numFmtId="49" fontId="1" fillId="17" borderId="1" xfId="1" applyNumberFormat="1" applyFill="1" applyBorder="1" applyAlignment="1">
      <alignment horizontal="center" vertical="center"/>
    </xf>
    <xf numFmtId="0" fontId="20" fillId="11" borderId="1" xfId="1" applyFont="1" applyFill="1" applyBorder="1" applyAlignment="1">
      <alignment horizontal="center" vertical="center"/>
    </xf>
    <xf numFmtId="38" fontId="1" fillId="11" borderId="1" xfId="1" applyNumberFormat="1" applyFill="1" applyBorder="1" applyAlignment="1">
      <alignment horizontal="right" vertical="center"/>
    </xf>
    <xf numFmtId="0" fontId="17" fillId="0" borderId="0" xfId="1" applyFont="1" applyAlignment="1">
      <alignment horizontal="center" vertical="center"/>
    </xf>
    <xf numFmtId="0" fontId="12" fillId="0" borderId="0" xfId="1" applyFont="1">
      <alignment vertical="center"/>
    </xf>
    <xf numFmtId="0" fontId="75" fillId="27" borderId="8" xfId="1" applyFont="1" applyFill="1" applyBorder="1" applyAlignment="1">
      <alignment horizontal="center" vertical="center"/>
    </xf>
    <xf numFmtId="0" fontId="77" fillId="27" borderId="17" xfId="1" applyFont="1" applyFill="1" applyBorder="1" applyAlignment="1">
      <alignment horizontal="center" vertical="center"/>
    </xf>
    <xf numFmtId="0" fontId="77" fillId="27" borderId="20" xfId="1" applyFont="1" applyFill="1" applyBorder="1" applyAlignment="1">
      <alignment horizontal="center" vertical="center"/>
    </xf>
    <xf numFmtId="0" fontId="77" fillId="27" borderId="21" xfId="1" applyFont="1" applyFill="1" applyBorder="1" applyAlignment="1">
      <alignment horizontal="center" vertical="center"/>
    </xf>
    <xf numFmtId="176" fontId="77" fillId="0" borderId="8" xfId="1" applyNumberFormat="1" applyFont="1" applyBorder="1">
      <alignment vertical="center"/>
    </xf>
    <xf numFmtId="179" fontId="1" fillId="0" borderId="0" xfId="1" applyNumberFormat="1" applyAlignment="1">
      <alignment horizontal="center" vertical="center"/>
    </xf>
    <xf numFmtId="0" fontId="99" fillId="3" borderId="1" xfId="1" applyFont="1" applyFill="1" applyBorder="1" applyAlignment="1">
      <alignment horizontal="center" vertical="center" shrinkToFit="1"/>
    </xf>
    <xf numFmtId="0" fontId="6" fillId="10" borderId="23" xfId="1" applyFont="1" applyFill="1" applyBorder="1" applyAlignment="1">
      <alignment horizontal="center" vertical="center"/>
    </xf>
    <xf numFmtId="49" fontId="100" fillId="0" borderId="0" xfId="1" applyNumberFormat="1" applyFont="1" applyAlignment="1">
      <alignment horizontal="left" vertical="center" shrinkToFit="1"/>
    </xf>
    <xf numFmtId="0" fontId="101" fillId="0" borderId="0" xfId="1" applyFont="1" applyAlignment="1">
      <alignment horizontal="right" vertical="center"/>
    </xf>
    <xf numFmtId="0" fontId="10" fillId="0" borderId="0" xfId="1" applyFont="1">
      <alignment vertical="center"/>
    </xf>
    <xf numFmtId="3" fontId="1" fillId="0" borderId="21" xfId="1" applyNumberFormat="1" applyBorder="1" applyAlignment="1">
      <alignment horizontal="center" vertical="center"/>
    </xf>
    <xf numFmtId="3" fontId="1" fillId="0" borderId="8" xfId="1" applyNumberFormat="1" applyBorder="1" applyAlignment="1">
      <alignment horizontal="center" vertical="center"/>
    </xf>
    <xf numFmtId="0" fontId="1" fillId="0" borderId="8" xfId="1" applyBorder="1" applyAlignment="1">
      <alignment horizontal="center" vertical="center"/>
    </xf>
    <xf numFmtId="0" fontId="1" fillId="0" borderId="17" xfId="1" applyBorder="1" applyAlignment="1">
      <alignment horizontal="center" vertical="center"/>
    </xf>
    <xf numFmtId="177" fontId="1" fillId="0" borderId="8" xfId="1" applyNumberFormat="1" applyBorder="1" applyAlignment="1">
      <alignment horizontal="center" vertical="center"/>
    </xf>
    <xf numFmtId="179" fontId="1" fillId="0" borderId="8" xfId="1" applyNumberFormat="1" applyBorder="1" applyAlignment="1">
      <alignment horizontal="center" vertical="center"/>
    </xf>
    <xf numFmtId="3" fontId="8" fillId="4" borderId="2" xfId="4" applyNumberFormat="1" applyFont="1" applyFill="1" applyBorder="1" applyAlignment="1">
      <alignment horizontal="center" vertical="center"/>
    </xf>
    <xf numFmtId="3" fontId="8" fillId="4" borderId="3" xfId="4" applyNumberFormat="1" applyFont="1" applyFill="1" applyBorder="1" applyAlignment="1">
      <alignment horizontal="center" vertical="center"/>
    </xf>
    <xf numFmtId="3" fontId="8" fillId="4" borderId="4" xfId="4" applyNumberFormat="1" applyFont="1" applyFill="1" applyBorder="1" applyAlignment="1">
      <alignment horizontal="center" vertical="center"/>
    </xf>
    <xf numFmtId="179" fontId="1" fillId="0" borderId="22" xfId="4" applyNumberFormat="1" applyBorder="1" applyAlignment="1">
      <alignment horizontal="center" vertical="center"/>
    </xf>
    <xf numFmtId="177" fontId="1" fillId="0" borderId="1" xfId="4" applyNumberFormat="1" applyBorder="1" applyAlignment="1">
      <alignment horizontal="center" vertical="center"/>
    </xf>
    <xf numFmtId="3" fontId="1" fillId="0" borderId="1" xfId="4" applyNumberFormat="1" applyBorder="1" applyAlignment="1">
      <alignment horizontal="center" vertical="center"/>
    </xf>
    <xf numFmtId="0" fontId="1" fillId="31" borderId="1" xfId="4" applyFill="1" applyBorder="1" applyAlignment="1">
      <alignment horizontal="center" vertical="center"/>
    </xf>
    <xf numFmtId="0" fontId="1" fillId="17" borderId="1" xfId="4" applyFill="1" applyBorder="1" applyAlignment="1">
      <alignment horizontal="center" vertical="center"/>
    </xf>
    <xf numFmtId="0" fontId="1" fillId="9" borderId="1" xfId="4" applyFill="1" applyBorder="1" applyAlignment="1">
      <alignment horizontal="center" vertical="center"/>
    </xf>
    <xf numFmtId="0" fontId="1" fillId="25" borderId="1" xfId="4" applyFill="1" applyBorder="1" applyAlignment="1">
      <alignment horizontal="center" vertical="center"/>
    </xf>
    <xf numFmtId="0" fontId="1" fillId="0" borderId="1" xfId="1" applyBorder="1" applyAlignment="1">
      <alignment horizontal="left" vertical="center" wrapText="1"/>
    </xf>
    <xf numFmtId="3" fontId="11" fillId="22" borderId="1" xfId="1" applyNumberFormat="1" applyFont="1" applyFill="1" applyBorder="1" applyAlignment="1">
      <alignment horizontal="center" vertical="center"/>
    </xf>
    <xf numFmtId="0" fontId="12" fillId="22" borderId="4" xfId="2" applyFill="1" applyBorder="1" applyAlignment="1">
      <alignment horizontal="left" vertical="center"/>
    </xf>
    <xf numFmtId="3" fontId="1" fillId="0" borderId="6" xfId="4" applyNumberFormat="1" applyBorder="1" applyAlignment="1">
      <alignment horizontal="center" vertical="center"/>
    </xf>
    <xf numFmtId="0" fontId="12" fillId="10" borderId="4" xfId="2" applyFill="1" applyBorder="1" applyAlignment="1">
      <alignment horizontal="left" vertical="center"/>
    </xf>
    <xf numFmtId="0" fontId="12" fillId="0" borderId="4" xfId="2" applyBorder="1" applyAlignment="1">
      <alignment horizontal="left" vertical="center"/>
    </xf>
    <xf numFmtId="0" fontId="102" fillId="0" borderId="6" xfId="2" applyFont="1" applyBorder="1" applyAlignment="1">
      <alignment vertical="center"/>
    </xf>
    <xf numFmtId="56" fontId="1" fillId="0" borderId="6" xfId="4" applyNumberFormat="1" applyBorder="1" applyAlignment="1">
      <alignment horizontal="center" vertical="center"/>
    </xf>
    <xf numFmtId="178" fontId="1" fillId="0" borderId="6" xfId="4" applyNumberFormat="1" applyBorder="1" applyAlignment="1">
      <alignment horizontal="center" vertical="center"/>
    </xf>
    <xf numFmtId="3" fontId="11" fillId="0" borderId="1" xfId="4" applyNumberFormat="1" applyFont="1" applyBorder="1" applyAlignment="1">
      <alignment horizontal="center" vertical="center"/>
    </xf>
    <xf numFmtId="5" fontId="13" fillId="0" borderId="2" xfId="4" applyNumberFormat="1" applyFont="1" applyBorder="1" applyAlignment="1">
      <alignment horizontal="center" vertical="center"/>
    </xf>
    <xf numFmtId="176" fontId="13" fillId="0" borderId="2" xfId="4" applyNumberFormat="1" applyFont="1" applyBorder="1" applyAlignment="1"/>
    <xf numFmtId="0" fontId="103" fillId="0" borderId="1" xfId="4" applyFont="1" applyBorder="1" applyAlignment="1">
      <alignment horizontal="left" vertical="center" shrinkToFit="1"/>
    </xf>
    <xf numFmtId="3" fontId="15" fillId="0" borderId="1" xfId="4" applyNumberFormat="1" applyFont="1" applyBorder="1" applyAlignment="1">
      <alignment horizontal="center" vertical="center"/>
    </xf>
    <xf numFmtId="5" fontId="16" fillId="23" borderId="1" xfId="4" applyNumberFormat="1" applyFont="1" applyFill="1" applyBorder="1">
      <alignment vertical="center"/>
    </xf>
    <xf numFmtId="38" fontId="1" fillId="0" borderId="1" xfId="4" applyNumberFormat="1" applyBorder="1" applyAlignment="1">
      <alignment horizontal="right" vertical="center"/>
    </xf>
    <xf numFmtId="181" fontId="1" fillId="0" borderId="1" xfId="4" applyNumberFormat="1" applyBorder="1">
      <alignment vertical="center"/>
    </xf>
    <xf numFmtId="38" fontId="1" fillId="0" borderId="1" xfId="4" applyNumberFormat="1" applyBorder="1">
      <alignment vertical="center"/>
    </xf>
    <xf numFmtId="177" fontId="1" fillId="0" borderId="5" xfId="1" applyNumberFormat="1" applyBorder="1" applyAlignment="1">
      <alignment horizontal="center" vertical="center"/>
    </xf>
    <xf numFmtId="179" fontId="1" fillId="0" borderId="5" xfId="1" applyNumberFormat="1" applyBorder="1" applyAlignment="1">
      <alignment horizontal="center" vertical="center"/>
    </xf>
    <xf numFmtId="176" fontId="1" fillId="0" borderId="21" xfId="1" applyNumberFormat="1" applyBorder="1" applyAlignment="1">
      <alignment horizontal="center" vertical="center"/>
    </xf>
    <xf numFmtId="176" fontId="1" fillId="0" borderId="8" xfId="1" applyNumberFormat="1" applyBorder="1" applyAlignment="1"/>
    <xf numFmtId="0" fontId="1" fillId="0" borderId="8" xfId="1" applyBorder="1" applyAlignment="1">
      <alignment horizontal="left" vertical="center" shrinkToFit="1"/>
    </xf>
    <xf numFmtId="0" fontId="57" fillId="0" borderId="8" xfId="1" applyFont="1" applyBorder="1" applyAlignment="1">
      <alignment horizontal="left" vertical="center"/>
    </xf>
    <xf numFmtId="0" fontId="57" fillId="0" borderId="8" xfId="1" applyFont="1" applyBorder="1" applyAlignment="1">
      <alignment horizontal="center" vertical="center"/>
    </xf>
    <xf numFmtId="0" fontId="1" fillId="0" borderId="8" xfId="1" applyBorder="1" applyAlignment="1">
      <alignment vertical="center" shrinkToFit="1"/>
    </xf>
    <xf numFmtId="0" fontId="1" fillId="0" borderId="8" xfId="1" applyBorder="1">
      <alignment vertical="center"/>
    </xf>
    <xf numFmtId="0" fontId="1" fillId="0" borderId="8" xfId="1" applyBorder="1" applyAlignment="1">
      <alignment horizontal="center" vertical="center" shrinkToFit="1"/>
    </xf>
    <xf numFmtId="176" fontId="84" fillId="0" borderId="17" xfId="1" applyNumberFormat="1" applyFont="1" applyBorder="1" applyAlignment="1">
      <alignment horizontal="center" vertical="center"/>
    </xf>
    <xf numFmtId="176" fontId="84" fillId="0" borderId="20" xfId="1" applyNumberFormat="1" applyFont="1" applyBorder="1" applyAlignment="1">
      <alignment horizontal="center" vertical="center"/>
    </xf>
    <xf numFmtId="176" fontId="84" fillId="0" borderId="21" xfId="1" applyNumberFormat="1" applyFont="1" applyBorder="1" applyAlignment="1">
      <alignment horizontal="center" vertical="center"/>
    </xf>
    <xf numFmtId="176" fontId="1" fillId="0" borderId="8" xfId="1" applyNumberFormat="1" applyBorder="1">
      <alignment vertical="center"/>
    </xf>
    <xf numFmtId="0" fontId="1" fillId="0" borderId="8" xfId="1" applyBorder="1" applyAlignment="1">
      <alignment horizontal="left" vertical="center"/>
    </xf>
    <xf numFmtId="0" fontId="3" fillId="2" borderId="1" xfId="4" applyFont="1" applyFill="1" applyBorder="1" applyAlignment="1">
      <alignment horizontal="center" vertical="center"/>
    </xf>
    <xf numFmtId="0" fontId="5" fillId="2" borderId="2" xfId="4" applyFont="1" applyFill="1" applyBorder="1" applyAlignment="1">
      <alignment horizontal="center" vertical="center"/>
    </xf>
    <xf numFmtId="0" fontId="5" fillId="2" borderId="3" xfId="4" applyFont="1" applyFill="1" applyBorder="1" applyAlignment="1">
      <alignment horizontal="center" vertical="center"/>
    </xf>
    <xf numFmtId="0" fontId="5" fillId="2" borderId="4" xfId="4" applyFont="1" applyFill="1" applyBorder="1" applyAlignment="1">
      <alignment horizontal="center" vertical="center"/>
    </xf>
    <xf numFmtId="176" fontId="5" fillId="0" borderId="1" xfId="4" applyNumberFormat="1" applyFont="1" applyBorder="1">
      <alignment vertical="center"/>
    </xf>
    <xf numFmtId="177" fontId="1" fillId="0" borderId="0" xfId="4" applyNumberFormat="1" applyAlignment="1">
      <alignment horizontal="center" vertical="center"/>
    </xf>
    <xf numFmtId="177" fontId="1" fillId="0" borderId="0" xfId="4" applyNumberFormat="1">
      <alignment vertical="center"/>
    </xf>
    <xf numFmtId="178" fontId="1" fillId="0" borderId="0" xfId="4" applyNumberFormat="1">
      <alignment vertical="center"/>
    </xf>
    <xf numFmtId="0" fontId="104" fillId="0" borderId="5" xfId="4" applyFont="1" applyBorder="1" applyAlignment="1">
      <alignment horizontal="center" vertical="center"/>
    </xf>
    <xf numFmtId="0" fontId="104" fillId="0" borderId="6" xfId="4" applyFont="1" applyBorder="1" applyAlignment="1">
      <alignment horizontal="center" vertical="center"/>
    </xf>
    <xf numFmtId="0" fontId="7" fillId="0" borderId="0" xfId="4" applyFont="1" applyAlignment="1">
      <alignment horizontal="center" vertical="center"/>
    </xf>
    <xf numFmtId="0" fontId="1" fillId="0" borderId="0" xfId="4" applyAlignment="1">
      <alignment horizontal="left" vertical="center"/>
    </xf>
    <xf numFmtId="0" fontId="3" fillId="2" borderId="0" xfId="4" applyFont="1" applyFill="1" applyAlignment="1">
      <alignment horizontal="center" vertical="center"/>
    </xf>
    <xf numFmtId="179" fontId="3" fillId="0" borderId="0" xfId="4" applyNumberFormat="1" applyFont="1" applyAlignment="1">
      <alignment horizontal="center" vertical="center"/>
    </xf>
    <xf numFmtId="0" fontId="1" fillId="0" borderId="6" xfId="4" applyBorder="1">
      <alignment vertical="center"/>
    </xf>
    <xf numFmtId="0" fontId="1" fillId="0" borderId="7" xfId="4" applyBorder="1" applyAlignment="1">
      <alignment horizontal="center" vertical="center"/>
    </xf>
    <xf numFmtId="0" fontId="1" fillId="0" borderId="7" xfId="4" applyBorder="1" applyAlignment="1">
      <alignment horizontal="left" vertical="center"/>
    </xf>
    <xf numFmtId="177" fontId="1" fillId="0" borderId="6" xfId="4" applyNumberFormat="1" applyBorder="1" applyAlignment="1">
      <alignment horizontal="center" vertical="center"/>
    </xf>
    <xf numFmtId="178" fontId="1" fillId="0" borderId="7" xfId="4" applyNumberFormat="1" applyBorder="1" applyAlignment="1">
      <alignment horizontal="center" vertical="center"/>
    </xf>
    <xf numFmtId="178" fontId="1" fillId="0" borderId="2" xfId="4" applyNumberFormat="1" applyBorder="1" applyAlignment="1">
      <alignment horizontal="center" vertical="center"/>
    </xf>
    <xf numFmtId="180" fontId="1" fillId="0" borderId="1" xfId="4" applyNumberFormat="1" applyBorder="1">
      <alignment vertical="center"/>
    </xf>
    <xf numFmtId="3" fontId="1" fillId="17" borderId="1" xfId="4" applyNumberFormat="1" applyFill="1" applyBorder="1" applyAlignment="1">
      <alignment horizontal="center" vertical="center"/>
    </xf>
    <xf numFmtId="3" fontId="16" fillId="4" borderId="2" xfId="4" applyNumberFormat="1" applyFont="1" applyFill="1" applyBorder="1" applyAlignment="1">
      <alignment horizontal="left" vertical="center"/>
    </xf>
    <xf numFmtId="3" fontId="8" fillId="4" borderId="3" xfId="4" applyNumberFormat="1" applyFont="1" applyFill="1" applyBorder="1" applyAlignment="1">
      <alignment horizontal="center" vertical="center"/>
    </xf>
    <xf numFmtId="3" fontId="7" fillId="4" borderId="4" xfId="4" applyNumberFormat="1" applyFont="1" applyFill="1" applyBorder="1" applyAlignment="1">
      <alignment horizontal="center" vertical="center"/>
    </xf>
    <xf numFmtId="3" fontId="1" fillId="5" borderId="1" xfId="4" applyNumberFormat="1" applyFill="1" applyBorder="1" applyAlignment="1">
      <alignment horizontal="center" vertical="center"/>
    </xf>
    <xf numFmtId="3" fontId="17" fillId="17" borderId="1" xfId="4" applyNumberFormat="1" applyFont="1" applyFill="1" applyBorder="1" applyAlignment="1">
      <alignment horizontal="left" vertical="center"/>
    </xf>
    <xf numFmtId="180" fontId="1" fillId="17" borderId="1" xfId="4" applyNumberFormat="1" applyFill="1" applyBorder="1" applyAlignment="1">
      <alignment horizontal="center" vertical="center"/>
    </xf>
    <xf numFmtId="176" fontId="19" fillId="6" borderId="1" xfId="4" applyNumberFormat="1" applyFont="1" applyFill="1" applyBorder="1">
      <alignment vertical="center"/>
    </xf>
    <xf numFmtId="0" fontId="1" fillId="6" borderId="1" xfId="4" applyFill="1" applyBorder="1" applyAlignment="1">
      <alignment horizontal="left" vertical="center"/>
    </xf>
    <xf numFmtId="180" fontId="1" fillId="17" borderId="1" xfId="4" applyNumberFormat="1" applyFill="1" applyBorder="1">
      <alignment vertical="center"/>
    </xf>
    <xf numFmtId="3" fontId="17" fillId="0" borderId="1" xfId="4" applyNumberFormat="1" applyFont="1" applyBorder="1" applyAlignment="1">
      <alignment horizontal="left" vertical="center"/>
    </xf>
    <xf numFmtId="176" fontId="19" fillId="0" borderId="1" xfId="4" applyNumberFormat="1" applyFont="1" applyBorder="1" applyAlignment="1">
      <alignment horizontal="center" vertical="center"/>
    </xf>
    <xf numFmtId="3" fontId="17" fillId="0" borderId="1" xfId="4" applyNumberFormat="1" applyFont="1" applyBorder="1" applyAlignment="1">
      <alignment horizontal="center" vertical="center"/>
    </xf>
    <xf numFmtId="3" fontId="19" fillId="0" borderId="1" xfId="4" applyNumberFormat="1" applyFont="1" applyBorder="1" applyAlignment="1">
      <alignment horizontal="center" vertical="center"/>
    </xf>
    <xf numFmtId="176" fontId="16" fillId="8" borderId="1" xfId="4" applyNumberFormat="1" applyFont="1" applyFill="1" applyBorder="1" applyAlignment="1">
      <alignment horizontal="center" vertical="center"/>
    </xf>
    <xf numFmtId="176" fontId="16" fillId="0" borderId="1" xfId="4" applyNumberFormat="1" applyFont="1" applyBorder="1" applyAlignment="1">
      <alignment horizontal="center" vertical="center"/>
    </xf>
    <xf numFmtId="0" fontId="15" fillId="7" borderId="1" xfId="4" applyFont="1" applyFill="1" applyBorder="1" applyAlignment="1">
      <alignment horizontal="center" vertical="center"/>
    </xf>
    <xf numFmtId="180" fontId="17" fillId="0" borderId="1" xfId="4" applyNumberFormat="1" applyFont="1" applyBorder="1">
      <alignment vertical="center"/>
    </xf>
    <xf numFmtId="0" fontId="12" fillId="0" borderId="1" xfId="4" applyFont="1" applyBorder="1" applyAlignment="1">
      <alignment horizontal="left" vertical="center"/>
    </xf>
    <xf numFmtId="176" fontId="1" fillId="0" borderId="1" xfId="4" applyNumberFormat="1" applyBorder="1" applyAlignment="1">
      <alignment horizontal="left" vertical="center"/>
    </xf>
    <xf numFmtId="0" fontId="1" fillId="0" borderId="2" xfId="4" applyBorder="1">
      <alignment vertical="center"/>
    </xf>
    <xf numFmtId="176" fontId="1" fillId="0" borderId="0" xfId="4" applyNumberFormat="1" applyAlignment="1">
      <alignment horizontal="center" vertical="center"/>
    </xf>
    <xf numFmtId="176" fontId="1" fillId="0" borderId="2" xfId="4" applyNumberFormat="1" applyBorder="1" applyAlignment="1">
      <alignment horizontal="left" vertical="center"/>
    </xf>
    <xf numFmtId="0" fontId="10" fillId="0" borderId="1" xfId="4" applyFont="1" applyBorder="1" applyAlignment="1">
      <alignment vertical="center" shrinkToFit="1"/>
    </xf>
    <xf numFmtId="0" fontId="18" fillId="0" borderId="1" xfId="4" applyFont="1" applyBorder="1">
      <alignment vertical="center"/>
    </xf>
    <xf numFmtId="0" fontId="12" fillId="0" borderId="1" xfId="4" applyFont="1" applyBorder="1">
      <alignment vertical="center"/>
    </xf>
    <xf numFmtId="0" fontId="19" fillId="0" borderId="1" xfId="4" applyFont="1" applyBorder="1">
      <alignment vertical="center"/>
    </xf>
    <xf numFmtId="176" fontId="8" fillId="8" borderId="1" xfId="4" applyNumberFormat="1" applyFont="1" applyFill="1" applyBorder="1" applyAlignment="1">
      <alignment horizontal="center" vertical="center"/>
    </xf>
    <xf numFmtId="0" fontId="104" fillId="8" borderId="5" xfId="4" applyFont="1" applyFill="1" applyBorder="1" applyAlignment="1">
      <alignment horizontal="center" vertical="center"/>
    </xf>
    <xf numFmtId="0" fontId="104" fillId="8" borderId="6" xfId="4" applyFont="1" applyFill="1" applyBorder="1" applyAlignment="1">
      <alignment horizontal="center" vertical="center"/>
    </xf>
    <xf numFmtId="0" fontId="3" fillId="0" borderId="0" xfId="4" applyFont="1" applyAlignment="1">
      <alignment horizontal="center" vertical="center"/>
    </xf>
    <xf numFmtId="0" fontId="1" fillId="7" borderId="1" xfId="4" applyFill="1" applyBorder="1" applyAlignment="1">
      <alignment horizontal="center" vertical="center"/>
    </xf>
    <xf numFmtId="0" fontId="1" fillId="30" borderId="1" xfId="4" applyFill="1" applyBorder="1" applyAlignment="1">
      <alignment horizontal="center" vertical="center"/>
    </xf>
    <xf numFmtId="0" fontId="1" fillId="32" borderId="1" xfId="4" applyFill="1" applyBorder="1" applyAlignment="1">
      <alignment horizontal="center" vertical="center"/>
    </xf>
    <xf numFmtId="3" fontId="8" fillId="4" borderId="2" xfId="4" applyNumberFormat="1" applyFont="1" applyFill="1" applyBorder="1" applyAlignment="1">
      <alignment horizontal="left" vertical="center"/>
    </xf>
    <xf numFmtId="180" fontId="12" fillId="0" borderId="1" xfId="4" applyNumberFormat="1" applyFont="1" applyBorder="1">
      <alignment vertical="center"/>
    </xf>
    <xf numFmtId="176" fontId="17" fillId="0" borderId="1" xfId="4" applyNumberFormat="1" applyFont="1" applyBorder="1" applyAlignment="1">
      <alignment horizontal="center" vertical="center"/>
    </xf>
    <xf numFmtId="38" fontId="1" fillId="10" borderId="1" xfId="4" applyNumberFormat="1" applyFill="1" applyBorder="1" applyAlignment="1">
      <alignment horizontal="center" vertical="center"/>
    </xf>
    <xf numFmtId="0" fontId="35" fillId="0" borderId="8" xfId="4" applyFont="1" applyBorder="1" applyAlignment="1">
      <alignment horizontal="center" vertical="center"/>
    </xf>
    <xf numFmtId="56" fontId="1" fillId="0" borderId="17" xfId="4" applyNumberFormat="1" applyBorder="1" applyAlignment="1">
      <alignment horizontal="center" vertical="center"/>
    </xf>
    <xf numFmtId="0" fontId="12" fillId="0" borderId="1" xfId="4" applyFont="1" applyBorder="1" applyAlignment="1">
      <alignment horizontal="center" vertical="center"/>
    </xf>
    <xf numFmtId="3" fontId="1" fillId="9" borderId="1" xfId="4" applyNumberFormat="1" applyFill="1" applyBorder="1" applyAlignment="1">
      <alignment horizontal="center" vertical="center"/>
    </xf>
    <xf numFmtId="49" fontId="1" fillId="9" borderId="1" xfId="4" applyNumberFormat="1" applyFill="1" applyBorder="1" applyAlignment="1">
      <alignment horizontal="left" vertical="center"/>
    </xf>
    <xf numFmtId="0" fontId="1" fillId="9" borderId="1" xfId="4" applyFill="1" applyBorder="1" applyAlignment="1">
      <alignment horizontal="left" vertical="center"/>
    </xf>
    <xf numFmtId="180" fontId="30" fillId="0" borderId="1" xfId="4" applyNumberFormat="1" applyFont="1" applyBorder="1">
      <alignment vertical="center"/>
    </xf>
    <xf numFmtId="176" fontId="16" fillId="0" borderId="1" xfId="4" applyNumberFormat="1" applyFont="1" applyBorder="1" applyAlignment="1">
      <alignment horizontal="left" vertical="center"/>
    </xf>
    <xf numFmtId="180" fontId="1" fillId="0" borderId="1" xfId="4" applyNumberFormat="1" applyBorder="1" applyAlignment="1">
      <alignment horizontal="center" vertical="center"/>
    </xf>
    <xf numFmtId="3" fontId="1" fillId="4" borderId="1" xfId="4" applyNumberFormat="1" applyFill="1" applyBorder="1" applyAlignment="1">
      <alignment horizontal="center" vertical="center"/>
    </xf>
    <xf numFmtId="176" fontId="16" fillId="4" borderId="1" xfId="4" applyNumberFormat="1" applyFont="1" applyFill="1" applyBorder="1" applyAlignment="1">
      <alignment horizontal="left" vertical="center"/>
    </xf>
    <xf numFmtId="0" fontId="1" fillId="7" borderId="4" xfId="4" applyFill="1" applyBorder="1" applyAlignment="1">
      <alignment horizontal="center" vertical="center"/>
    </xf>
    <xf numFmtId="3" fontId="1" fillId="7" borderId="1" xfId="4" applyNumberFormat="1" applyFill="1" applyBorder="1" applyAlignment="1">
      <alignment horizontal="center" vertical="center"/>
    </xf>
    <xf numFmtId="176" fontId="1" fillId="7" borderId="1" xfId="4" applyNumberFormat="1" applyFill="1" applyBorder="1" applyAlignment="1">
      <alignment horizontal="left" vertical="center"/>
    </xf>
    <xf numFmtId="0" fontId="1" fillId="10" borderId="1" xfId="4" applyFill="1" applyBorder="1" applyAlignment="1">
      <alignment horizontal="center" vertical="center"/>
    </xf>
    <xf numFmtId="176" fontId="17" fillId="0" borderId="1" xfId="4" applyNumberFormat="1" applyFont="1" applyBorder="1">
      <alignment vertical="center"/>
    </xf>
    <xf numFmtId="0" fontId="31" fillId="0" borderId="1" xfId="4" applyFont="1" applyBorder="1">
      <alignment vertical="center"/>
    </xf>
    <xf numFmtId="0" fontId="17" fillId="0" borderId="1" xfId="4" applyFont="1" applyBorder="1" applyAlignment="1">
      <alignment horizontal="center" vertical="center"/>
    </xf>
    <xf numFmtId="176" fontId="19" fillId="0" borderId="1" xfId="4" applyNumberFormat="1" applyFont="1" applyBorder="1" applyAlignment="1">
      <alignment horizontal="center"/>
    </xf>
    <xf numFmtId="176" fontId="41" fillId="8" borderId="1" xfId="4" applyNumberFormat="1" applyFont="1" applyFill="1" applyBorder="1" applyAlignment="1">
      <alignment horizontal="center" vertical="center"/>
    </xf>
    <xf numFmtId="3" fontId="8" fillId="4" borderId="4" xfId="4" applyNumberFormat="1" applyFont="1" applyFill="1" applyBorder="1" applyAlignment="1">
      <alignment horizontal="center" vertical="center"/>
    </xf>
    <xf numFmtId="0" fontId="1" fillId="22" borderId="1" xfId="4" applyFill="1" applyBorder="1" applyAlignment="1">
      <alignment horizontal="center" vertical="center"/>
    </xf>
    <xf numFmtId="3" fontId="17" fillId="22" borderId="1" xfId="4" applyNumberFormat="1" applyFont="1" applyFill="1" applyBorder="1" applyAlignment="1">
      <alignment horizontal="center" vertical="center"/>
    </xf>
    <xf numFmtId="49" fontId="17" fillId="30" borderId="1" xfId="4" applyNumberFormat="1" applyFont="1" applyFill="1" applyBorder="1" applyAlignment="1">
      <alignment horizontal="left" vertical="center"/>
    </xf>
    <xf numFmtId="183" fontId="17" fillId="0" borderId="1" xfId="4" applyNumberFormat="1" applyFont="1" applyBorder="1" applyAlignment="1">
      <alignment horizontal="center" vertical="center"/>
    </xf>
    <xf numFmtId="38" fontId="17" fillId="0" borderId="1" xfId="4" applyNumberFormat="1" applyFont="1" applyBorder="1" applyAlignment="1">
      <alignment horizontal="center" vertical="center"/>
    </xf>
    <xf numFmtId="0" fontId="17" fillId="0" borderId="8" xfId="4" applyFont="1" applyBorder="1" applyAlignment="1">
      <alignment vertical="center" shrinkToFit="1"/>
    </xf>
    <xf numFmtId="0" fontId="17" fillId="0" borderId="2" xfId="4" applyFont="1" applyBorder="1" applyAlignment="1">
      <alignment horizontal="left" vertical="center"/>
    </xf>
    <xf numFmtId="3" fontId="12" fillId="0" borderId="1" xfId="4" applyNumberFormat="1" applyFont="1" applyBorder="1" applyAlignment="1">
      <alignment horizontal="center" vertical="center"/>
    </xf>
    <xf numFmtId="0" fontId="19" fillId="0" borderId="1" xfId="4" applyFont="1" applyBorder="1" applyAlignment="1">
      <alignment horizontal="left" vertical="center"/>
    </xf>
    <xf numFmtId="0" fontId="1" fillId="11" borderId="1" xfId="4" applyFill="1" applyBorder="1" applyAlignment="1">
      <alignment horizontal="center" vertical="center"/>
    </xf>
    <xf numFmtId="3" fontId="1" fillId="11" borderId="1" xfId="4" applyNumberFormat="1" applyFill="1" applyBorder="1" applyAlignment="1">
      <alignment horizontal="center" vertical="center"/>
    </xf>
    <xf numFmtId="0" fontId="17" fillId="11" borderId="1" xfId="4" applyFont="1" applyFill="1" applyBorder="1">
      <alignment vertical="center"/>
    </xf>
    <xf numFmtId="0" fontId="1" fillId="0" borderId="1" xfId="4" applyBorder="1" applyAlignment="1">
      <alignment vertical="center" wrapText="1"/>
    </xf>
    <xf numFmtId="3" fontId="16" fillId="4" borderId="3" xfId="4" applyNumberFormat="1" applyFont="1" applyFill="1" applyBorder="1" applyAlignment="1">
      <alignment horizontal="center" vertical="center"/>
    </xf>
    <xf numFmtId="3" fontId="16" fillId="4" borderId="4" xfId="4" applyNumberFormat="1" applyFont="1" applyFill="1" applyBorder="1" applyAlignment="1">
      <alignment horizontal="center" vertical="center"/>
    </xf>
    <xf numFmtId="184" fontId="17" fillId="0" borderId="1" xfId="4" applyNumberFormat="1" applyFont="1" applyBorder="1" applyAlignment="1">
      <alignment horizontal="center" vertical="center"/>
    </xf>
    <xf numFmtId="0" fontId="19" fillId="7" borderId="1" xfId="4" applyFont="1" applyFill="1" applyBorder="1">
      <alignment vertical="center"/>
    </xf>
    <xf numFmtId="0" fontId="19" fillId="0" borderId="1" xfId="4" applyFont="1" applyBorder="1" applyAlignment="1">
      <alignment horizontal="center" vertical="center"/>
    </xf>
    <xf numFmtId="176" fontId="19" fillId="10" borderId="1" xfId="4" applyNumberFormat="1" applyFont="1" applyFill="1" applyBorder="1">
      <alignment vertical="center"/>
    </xf>
    <xf numFmtId="176" fontId="13" fillId="0" borderId="1" xfId="4" applyNumberFormat="1" applyFont="1" applyBorder="1">
      <alignment vertical="center"/>
    </xf>
    <xf numFmtId="176" fontId="19" fillId="0" borderId="2" xfId="4" applyNumberFormat="1" applyFont="1" applyBorder="1" applyAlignment="1">
      <alignment horizontal="left" vertical="center"/>
    </xf>
    <xf numFmtId="0" fontId="19" fillId="6" borderId="1" xfId="4" applyFont="1" applyFill="1" applyBorder="1">
      <alignment vertical="center"/>
    </xf>
    <xf numFmtId="176" fontId="41" fillId="0" borderId="1" xfId="4" applyNumberFormat="1" applyFont="1" applyBorder="1" applyAlignment="1">
      <alignment horizontal="center" vertical="center"/>
    </xf>
    <xf numFmtId="0" fontId="1" fillId="32" borderId="1" xfId="1" applyFill="1" applyBorder="1" applyAlignment="1">
      <alignment horizontal="center" vertical="center"/>
    </xf>
    <xf numFmtId="3" fontId="1" fillId="31" borderId="1" xfId="4" applyNumberFormat="1" applyFill="1" applyBorder="1" applyAlignment="1">
      <alignment horizontal="center" vertical="center"/>
    </xf>
    <xf numFmtId="3" fontId="1" fillId="31" borderId="1" xfId="1" applyNumberFormat="1" applyFill="1" applyBorder="1" applyAlignment="1">
      <alignment horizontal="center" vertical="center"/>
    </xf>
    <xf numFmtId="0" fontId="77" fillId="7" borderId="1" xfId="2" applyFont="1" applyFill="1" applyBorder="1" applyAlignment="1">
      <alignment horizontal="left" vertical="center"/>
    </xf>
    <xf numFmtId="0" fontId="12" fillId="7" borderId="6" xfId="2" applyFill="1" applyBorder="1"/>
    <xf numFmtId="176" fontId="12" fillId="0" borderId="6" xfId="1" applyNumberFormat="1" applyFont="1" applyBorder="1" applyAlignment="1">
      <alignment horizontal="center" vertical="center"/>
    </xf>
    <xf numFmtId="0" fontId="12" fillId="10" borderId="6" xfId="2" applyFill="1" applyBorder="1" applyAlignment="1">
      <alignment horizontal="center" vertical="center"/>
    </xf>
    <xf numFmtId="176" fontId="12" fillId="0" borderId="7" xfId="1" applyNumberFormat="1" applyFont="1" applyBorder="1" applyAlignment="1"/>
    <xf numFmtId="0" fontId="1" fillId="0" borderId="4" xfId="4" applyBorder="1" applyAlignment="1">
      <alignment horizontal="center" vertical="center"/>
    </xf>
    <xf numFmtId="3" fontId="1" fillId="25" borderId="1" xfId="4" applyNumberFormat="1" applyFill="1" applyBorder="1" applyAlignment="1">
      <alignment horizontal="center" vertical="center"/>
    </xf>
    <xf numFmtId="3" fontId="85" fillId="25" borderId="1" xfId="4" applyNumberFormat="1" applyFont="1" applyFill="1" applyBorder="1" applyAlignment="1">
      <alignment horizontal="left" vertical="center"/>
    </xf>
    <xf numFmtId="180" fontId="1" fillId="25" borderId="1" xfId="4" applyNumberFormat="1" applyFill="1" applyBorder="1">
      <alignment vertical="center"/>
    </xf>
    <xf numFmtId="176" fontId="19" fillId="25" borderId="1" xfId="4" applyNumberFormat="1" applyFont="1" applyFill="1" applyBorder="1">
      <alignment vertical="center"/>
    </xf>
    <xf numFmtId="0" fontId="33" fillId="7" borderId="2" xfId="4" applyFont="1" applyFill="1" applyBorder="1">
      <alignment vertical="center"/>
    </xf>
    <xf numFmtId="0" fontId="1" fillId="0" borderId="1" xfId="4" applyBorder="1" applyAlignment="1">
      <alignment horizontal="right" vertical="center"/>
    </xf>
    <xf numFmtId="0" fontId="1" fillId="6" borderId="2" xfId="4" applyFill="1" applyBorder="1" applyAlignment="1">
      <alignment horizontal="left" vertical="center"/>
    </xf>
    <xf numFmtId="177" fontId="20" fillId="0" borderId="1" xfId="4" applyNumberFormat="1" applyFont="1" applyBorder="1" applyAlignment="1">
      <alignment horizontal="center" vertical="center"/>
    </xf>
    <xf numFmtId="0" fontId="12" fillId="7" borderId="2" xfId="4" applyFont="1" applyFill="1" applyBorder="1">
      <alignment vertical="center"/>
    </xf>
    <xf numFmtId="0" fontId="17" fillId="6" borderId="1" xfId="4" applyFont="1" applyFill="1" applyBorder="1" applyAlignment="1">
      <alignment horizontal="left" vertical="center"/>
    </xf>
    <xf numFmtId="3" fontId="1" fillId="10" borderId="1" xfId="4" applyNumberFormat="1" applyFill="1" applyBorder="1" applyAlignment="1">
      <alignment horizontal="center" vertical="center"/>
    </xf>
    <xf numFmtId="0" fontId="1" fillId="10" borderId="1" xfId="4" applyFill="1" applyBorder="1" applyAlignment="1">
      <alignment horizontal="left" vertical="center"/>
    </xf>
    <xf numFmtId="180" fontId="1" fillId="10" borderId="1" xfId="4" applyNumberFormat="1" applyFill="1" applyBorder="1">
      <alignment vertical="center"/>
    </xf>
    <xf numFmtId="176" fontId="1" fillId="10" borderId="1" xfId="4" applyNumberFormat="1" applyFill="1" applyBorder="1">
      <alignment vertical="center"/>
    </xf>
    <xf numFmtId="3" fontId="13" fillId="0" borderId="1" xfId="4" applyNumberFormat="1" applyFont="1" applyBorder="1" applyAlignment="1">
      <alignment horizontal="center" vertical="center"/>
    </xf>
    <xf numFmtId="0" fontId="35" fillId="0" borderId="1" xfId="4" applyFont="1" applyBorder="1" applyAlignment="1">
      <alignment horizontal="center" vertical="center"/>
    </xf>
    <xf numFmtId="0" fontId="12" fillId="7" borderId="1" xfId="4" applyFont="1" applyFill="1" applyBorder="1" applyAlignment="1">
      <alignment horizontal="left" vertical="center"/>
    </xf>
    <xf numFmtId="0" fontId="50" fillId="0" borderId="1" xfId="4" applyFont="1" applyBorder="1" applyAlignment="1">
      <alignment horizontal="center" vertical="center"/>
    </xf>
    <xf numFmtId="180" fontId="30" fillId="0" borderId="1" xfId="4" applyNumberFormat="1" applyFont="1" applyBorder="1" applyAlignment="1">
      <alignment horizontal="center" vertical="center"/>
    </xf>
    <xf numFmtId="0" fontId="104" fillId="5" borderId="5" xfId="4" applyFont="1" applyFill="1" applyBorder="1" applyAlignment="1">
      <alignment horizontal="center" vertical="center"/>
    </xf>
    <xf numFmtId="0" fontId="104" fillId="5" borderId="6" xfId="4" applyFont="1" applyFill="1" applyBorder="1" applyAlignment="1">
      <alignment horizontal="center" vertical="center"/>
    </xf>
    <xf numFmtId="3" fontId="8" fillId="4" borderId="2" xfId="4" applyNumberFormat="1" applyFont="1" applyFill="1" applyBorder="1" applyAlignment="1">
      <alignment horizontal="center" vertical="center"/>
    </xf>
    <xf numFmtId="0" fontId="105" fillId="17" borderId="1" xfId="4" applyFont="1" applyFill="1" applyBorder="1" applyAlignment="1">
      <alignment horizontal="center" vertical="center"/>
    </xf>
    <xf numFmtId="0" fontId="17" fillId="17" borderId="1" xfId="4" applyFont="1" applyFill="1" applyBorder="1" applyAlignment="1">
      <alignment horizontal="left" vertical="center"/>
    </xf>
    <xf numFmtId="180" fontId="17" fillId="17" borderId="1" xfId="4" applyNumberFormat="1" applyFont="1" applyFill="1" applyBorder="1" applyAlignment="1">
      <alignment horizontal="center" vertical="center"/>
    </xf>
    <xf numFmtId="38" fontId="17" fillId="17" borderId="1" xfId="4" applyNumberFormat="1" applyFont="1" applyFill="1" applyBorder="1" applyAlignment="1">
      <alignment horizontal="center" vertical="center"/>
    </xf>
    <xf numFmtId="3" fontId="106" fillId="0" borderId="6" xfId="4" applyNumberFormat="1" applyFont="1" applyBorder="1" applyAlignment="1">
      <alignment horizontal="center" vertical="center"/>
    </xf>
    <xf numFmtId="3" fontId="19" fillId="6" borderId="1" xfId="4" applyNumberFormat="1" applyFont="1" applyFill="1" applyBorder="1" applyAlignment="1">
      <alignment horizontal="center" vertical="center"/>
    </xf>
    <xf numFmtId="0" fontId="19" fillId="5" borderId="1" xfId="4" applyFont="1" applyFill="1" applyBorder="1" applyAlignment="1">
      <alignment horizontal="center" vertical="center"/>
    </xf>
    <xf numFmtId="0" fontId="86" fillId="17" borderId="1" xfId="4" applyFont="1" applyFill="1" applyBorder="1">
      <alignment vertical="center"/>
    </xf>
    <xf numFmtId="180" fontId="17" fillId="17" borderId="1" xfId="4" applyNumberFormat="1" applyFont="1" applyFill="1" applyBorder="1" applyAlignment="1">
      <alignment horizontal="right" vertical="center"/>
    </xf>
    <xf numFmtId="176" fontId="1" fillId="17" borderId="1" xfId="4" applyNumberFormat="1" applyFill="1" applyBorder="1">
      <alignment vertical="center"/>
    </xf>
    <xf numFmtId="0" fontId="86" fillId="0" borderId="1" xfId="4" applyFont="1" applyBorder="1">
      <alignment vertical="center"/>
    </xf>
    <xf numFmtId="3" fontId="17" fillId="5" borderId="1" xfId="4" applyNumberFormat="1" applyFont="1" applyFill="1" applyBorder="1" applyAlignment="1">
      <alignment horizontal="center" vertical="center"/>
    </xf>
    <xf numFmtId="0" fontId="86" fillId="17" borderId="1" xfId="4" applyFont="1" applyFill="1" applyBorder="1" applyAlignment="1">
      <alignment horizontal="left" vertical="center"/>
    </xf>
    <xf numFmtId="180" fontId="17" fillId="17" borderId="1" xfId="4" applyNumberFormat="1" applyFont="1" applyFill="1" applyBorder="1">
      <alignment vertical="center"/>
    </xf>
    <xf numFmtId="0" fontId="86" fillId="0" borderId="1" xfId="4" applyFont="1" applyBorder="1" applyAlignment="1">
      <alignment horizontal="left" vertical="center"/>
    </xf>
    <xf numFmtId="0" fontId="17" fillId="17" borderId="1" xfId="4" applyFont="1" applyFill="1" applyBorder="1">
      <alignment vertical="center"/>
    </xf>
    <xf numFmtId="0" fontId="17" fillId="17" borderId="1" xfId="4" applyFont="1" applyFill="1" applyBorder="1" applyAlignment="1">
      <alignment horizontal="center" vertical="center"/>
    </xf>
    <xf numFmtId="0" fontId="88" fillId="0" borderId="1" xfId="4" applyFont="1" applyBorder="1">
      <alignment vertical="center"/>
    </xf>
    <xf numFmtId="180" fontId="17" fillId="0" borderId="1" xfId="4" applyNumberFormat="1" applyFont="1" applyBorder="1" applyAlignment="1">
      <alignment horizontal="right" vertical="center"/>
    </xf>
    <xf numFmtId="0" fontId="17" fillId="0" borderId="1" xfId="4" applyFont="1" applyBorder="1" applyAlignment="1">
      <alignment horizontal="right" vertical="center"/>
    </xf>
    <xf numFmtId="0" fontId="15" fillId="0" borderId="0" xfId="4" applyFont="1" applyAlignment="1">
      <alignment horizontal="center" vertical="center"/>
    </xf>
    <xf numFmtId="176" fontId="13" fillId="0" borderId="1" xfId="4" applyNumberFormat="1" applyFont="1" applyBorder="1" applyAlignment="1">
      <alignment horizontal="center" vertical="center"/>
    </xf>
    <xf numFmtId="0" fontId="10" fillId="0" borderId="1" xfId="4" applyFont="1" applyBorder="1" applyAlignment="1">
      <alignment horizontal="left" vertical="center"/>
    </xf>
    <xf numFmtId="3" fontId="1" fillId="0" borderId="2" xfId="4" applyNumberFormat="1" applyBorder="1" applyAlignment="1">
      <alignment horizontal="center" vertical="center"/>
    </xf>
    <xf numFmtId="3" fontId="1" fillId="0" borderId="3" xfId="4" applyNumberFormat="1" applyBorder="1" applyAlignment="1">
      <alignment horizontal="center" vertical="center"/>
    </xf>
    <xf numFmtId="0" fontId="1" fillId="17" borderId="0" xfId="4" applyFill="1" applyAlignment="1">
      <alignment horizontal="center" vertical="center"/>
    </xf>
    <xf numFmtId="0" fontId="105" fillId="24" borderId="1" xfId="4" applyFont="1" applyFill="1" applyBorder="1" applyAlignment="1">
      <alignment horizontal="center" vertical="center"/>
    </xf>
    <xf numFmtId="3" fontId="19" fillId="5" borderId="1" xfId="4" applyNumberFormat="1" applyFont="1" applyFill="1" applyBorder="1" applyAlignment="1">
      <alignment horizontal="center" vertical="center"/>
    </xf>
    <xf numFmtId="0" fontId="19" fillId="17" borderId="1" xfId="4" applyFont="1" applyFill="1" applyBorder="1" applyAlignment="1">
      <alignment horizontal="left" vertical="center"/>
    </xf>
    <xf numFmtId="180" fontId="19" fillId="17" borderId="1" xfId="4" applyNumberFormat="1" applyFont="1" applyFill="1" applyBorder="1" applyAlignment="1">
      <alignment horizontal="center" vertical="center"/>
    </xf>
    <xf numFmtId="176" fontId="19" fillId="17" borderId="1" xfId="4" applyNumberFormat="1" applyFont="1" applyFill="1" applyBorder="1" applyAlignment="1">
      <alignment horizontal="center" vertical="center"/>
    </xf>
    <xf numFmtId="176" fontId="19" fillId="17" borderId="1" xfId="4" applyNumberFormat="1" applyFont="1" applyFill="1" applyBorder="1">
      <alignment vertical="center"/>
    </xf>
    <xf numFmtId="180" fontId="19" fillId="17" borderId="1" xfId="4" applyNumberFormat="1" applyFont="1" applyFill="1" applyBorder="1">
      <alignment vertical="center"/>
    </xf>
    <xf numFmtId="0" fontId="12" fillId="17" borderId="1" xfId="4" applyFont="1" applyFill="1" applyBorder="1">
      <alignment vertical="center"/>
    </xf>
    <xf numFmtId="0" fontId="12" fillId="17" borderId="1" xfId="4" applyFont="1" applyFill="1" applyBorder="1" applyAlignment="1">
      <alignment horizontal="center" vertical="center"/>
    </xf>
    <xf numFmtId="176" fontId="17" fillId="17" borderId="1" xfId="4" applyNumberFormat="1" applyFont="1" applyFill="1" applyBorder="1" applyAlignment="1">
      <alignment horizontal="center" vertical="center"/>
    </xf>
    <xf numFmtId="0" fontId="1" fillId="6" borderId="0" xfId="4" applyFill="1" applyAlignment="1">
      <alignment horizontal="center" vertical="center"/>
    </xf>
    <xf numFmtId="0" fontId="1" fillId="17" borderId="4" xfId="4" applyFill="1" applyBorder="1">
      <alignment vertical="center"/>
    </xf>
    <xf numFmtId="49" fontId="1" fillId="17" borderId="1" xfId="4" applyNumberFormat="1" applyFill="1" applyBorder="1" applyAlignment="1">
      <alignment horizontal="left" vertical="center"/>
    </xf>
    <xf numFmtId="49" fontId="1" fillId="10" borderId="1" xfId="4" applyNumberFormat="1" applyFill="1" applyBorder="1" applyAlignment="1">
      <alignment horizontal="left" vertical="center"/>
    </xf>
    <xf numFmtId="180" fontId="12" fillId="10" borderId="1" xfId="4" applyNumberFormat="1" applyFont="1" applyFill="1" applyBorder="1">
      <alignment vertical="center"/>
    </xf>
    <xf numFmtId="176" fontId="17" fillId="10" borderId="1" xfId="4" applyNumberFormat="1" applyFont="1" applyFill="1" applyBorder="1" applyAlignment="1">
      <alignment horizontal="center" vertical="center"/>
    </xf>
    <xf numFmtId="3" fontId="91" fillId="0" borderId="1" xfId="4" applyNumberFormat="1" applyFont="1" applyBorder="1" applyAlignment="1">
      <alignment horizontal="center" vertical="center"/>
    </xf>
    <xf numFmtId="0" fontId="105" fillId="9" borderId="1" xfId="4" applyFont="1" applyFill="1" applyBorder="1" applyAlignment="1">
      <alignment horizontal="center" vertical="center"/>
    </xf>
    <xf numFmtId="176" fontId="1" fillId="17" borderId="1" xfId="4" applyNumberFormat="1" applyFill="1" applyBorder="1" applyAlignment="1">
      <alignment horizontal="left" vertical="center"/>
    </xf>
    <xf numFmtId="176" fontId="17" fillId="17" borderId="1" xfId="4" applyNumberFormat="1" applyFont="1" applyFill="1" applyBorder="1">
      <alignment vertical="center"/>
    </xf>
    <xf numFmtId="0" fontId="12" fillId="17" borderId="1" xfId="4" applyFont="1" applyFill="1" applyBorder="1" applyAlignment="1">
      <alignment horizontal="left" vertical="center"/>
    </xf>
    <xf numFmtId="176" fontId="1" fillId="10" borderId="1" xfId="4" applyNumberFormat="1" applyFill="1" applyBorder="1" applyAlignment="1">
      <alignment horizontal="left" vertical="center"/>
    </xf>
    <xf numFmtId="56" fontId="1" fillId="6" borderId="1" xfId="4" applyNumberFormat="1" applyFill="1" applyBorder="1" applyAlignment="1">
      <alignment horizontal="center" vertical="center"/>
    </xf>
    <xf numFmtId="177" fontId="1" fillId="6" borderId="1" xfId="4" applyNumberFormat="1" applyFill="1" applyBorder="1" applyAlignment="1">
      <alignment horizontal="center" vertical="center"/>
    </xf>
    <xf numFmtId="0" fontId="105" fillId="25" borderId="1" xfId="4" applyFont="1" applyFill="1" applyBorder="1" applyAlignment="1">
      <alignment horizontal="center" vertical="center"/>
    </xf>
    <xf numFmtId="183" fontId="1" fillId="17" borderId="1" xfId="4" applyNumberFormat="1" applyFill="1" applyBorder="1" applyAlignment="1">
      <alignment horizontal="center" vertical="center"/>
    </xf>
    <xf numFmtId="0" fontId="1" fillId="6" borderId="1" xfId="4" applyFill="1" applyBorder="1">
      <alignment vertical="center"/>
    </xf>
    <xf numFmtId="3" fontId="19" fillId="0" borderId="1" xfId="4" applyNumberFormat="1" applyFont="1" applyBorder="1" applyAlignment="1">
      <alignment horizontal="left" vertical="center"/>
    </xf>
    <xf numFmtId="0" fontId="11" fillId="17" borderId="1" xfId="4" applyFont="1" applyFill="1" applyBorder="1" applyAlignment="1">
      <alignment horizontal="center" vertical="center"/>
    </xf>
    <xf numFmtId="176" fontId="11" fillId="17" borderId="1" xfId="4" applyNumberFormat="1" applyFont="1" applyFill="1" applyBorder="1" applyAlignment="1">
      <alignment horizontal="center" vertical="center"/>
    </xf>
    <xf numFmtId="49" fontId="1" fillId="17" borderId="1" xfId="4" applyNumberFormat="1" applyFill="1" applyBorder="1" applyAlignment="1">
      <alignment horizontal="left" vertical="center" shrinkToFit="1"/>
    </xf>
    <xf numFmtId="176" fontId="1" fillId="17" borderId="1" xfId="4" applyNumberFormat="1" applyFill="1" applyBorder="1" applyAlignment="1">
      <alignment horizontal="center" vertical="center"/>
    </xf>
    <xf numFmtId="176" fontId="1" fillId="0" borderId="2" xfId="4" applyNumberFormat="1" applyBorder="1">
      <alignment vertical="center"/>
    </xf>
    <xf numFmtId="0" fontId="1" fillId="5" borderId="1" xfId="4" applyFill="1" applyBorder="1" applyAlignment="1">
      <alignment horizontal="left" vertical="center" shrinkToFit="1"/>
    </xf>
    <xf numFmtId="3" fontId="1" fillId="17" borderId="1" xfId="4" applyNumberFormat="1" applyFill="1" applyBorder="1" applyAlignment="1">
      <alignment horizontal="left" vertical="center"/>
    </xf>
    <xf numFmtId="0" fontId="1" fillId="5" borderId="1" xfId="4" applyFill="1" applyBorder="1" applyAlignment="1">
      <alignment horizontal="left" vertical="center"/>
    </xf>
    <xf numFmtId="49" fontId="17" fillId="17" borderId="1" xfId="4" applyNumberFormat="1" applyFont="1" applyFill="1" applyBorder="1" applyAlignment="1">
      <alignment horizontal="left" vertical="center"/>
    </xf>
    <xf numFmtId="38" fontId="19" fillId="17" borderId="2" xfId="4" applyNumberFormat="1" applyFont="1" applyFill="1" applyBorder="1" applyAlignment="1">
      <alignment horizontal="center" vertical="center"/>
    </xf>
    <xf numFmtId="0" fontId="19" fillId="0" borderId="2" xfId="4" applyFont="1" applyBorder="1" applyAlignment="1">
      <alignment horizontal="center" vertical="center"/>
    </xf>
    <xf numFmtId="3" fontId="12" fillId="5" borderId="1" xfId="4" applyNumberFormat="1" applyFont="1" applyFill="1" applyBorder="1" applyAlignment="1">
      <alignment horizontal="center" vertical="center"/>
    </xf>
    <xf numFmtId="184" fontId="12" fillId="17" borderId="1" xfId="4" applyNumberFormat="1" applyFont="1" applyFill="1" applyBorder="1" applyAlignment="1">
      <alignment horizontal="center" vertical="center"/>
    </xf>
    <xf numFmtId="176" fontId="12" fillId="17" borderId="1" xfId="4" applyNumberFormat="1" applyFont="1" applyFill="1" applyBorder="1" applyAlignment="1">
      <alignment horizontal="center" vertical="center"/>
    </xf>
    <xf numFmtId="176" fontId="12" fillId="0" borderId="1" xfId="4" applyNumberFormat="1" applyFont="1" applyBorder="1" applyAlignment="1"/>
    <xf numFmtId="0" fontId="12" fillId="6" borderId="1" xfId="4" applyFont="1" applyFill="1" applyBorder="1" applyAlignment="1">
      <alignment horizontal="left" vertical="center" shrinkToFit="1"/>
    </xf>
    <xf numFmtId="180" fontId="17" fillId="11" borderId="1" xfId="4" applyNumberFormat="1" applyFont="1" applyFill="1" applyBorder="1" applyAlignment="1">
      <alignment horizontal="center" vertical="center"/>
    </xf>
    <xf numFmtId="0" fontId="105" fillId="19" borderId="1" xfId="4" applyFont="1" applyFill="1" applyBorder="1" applyAlignment="1">
      <alignment horizontal="center" vertical="center"/>
    </xf>
    <xf numFmtId="176" fontId="17" fillId="17" borderId="1" xfId="4" applyNumberFormat="1" applyFont="1" applyFill="1" applyBorder="1" applyAlignment="1">
      <alignment horizontal="left" vertical="center"/>
    </xf>
    <xf numFmtId="0" fontId="17" fillId="6" borderId="1" xfId="4" applyFont="1" applyFill="1" applyBorder="1">
      <alignment vertical="center"/>
    </xf>
    <xf numFmtId="0" fontId="17" fillId="6" borderId="1" xfId="4" applyFont="1" applyFill="1" applyBorder="1" applyAlignment="1">
      <alignment vertical="center" wrapText="1"/>
    </xf>
    <xf numFmtId="0" fontId="17" fillId="5" borderId="1" xfId="4" applyFont="1" applyFill="1" applyBorder="1">
      <alignment vertical="center"/>
    </xf>
    <xf numFmtId="0" fontId="1" fillId="17" borderId="1" xfId="4" applyFill="1" applyBorder="1">
      <alignment vertical="center"/>
    </xf>
    <xf numFmtId="0" fontId="1" fillId="17" borderId="2" xfId="4" applyFill="1" applyBorder="1" applyAlignment="1">
      <alignment horizontal="center" vertical="center"/>
    </xf>
    <xf numFmtId="0" fontId="1" fillId="0" borderId="2" xfId="4" applyBorder="1" applyAlignment="1">
      <alignment horizontal="right" vertical="center"/>
    </xf>
    <xf numFmtId="0" fontId="12" fillId="17" borderId="1" xfId="2" applyFill="1" applyBorder="1" applyAlignment="1">
      <alignment horizontal="left"/>
    </xf>
    <xf numFmtId="0" fontId="89" fillId="0" borderId="0" xfId="4" applyFont="1">
      <alignment vertical="center"/>
    </xf>
    <xf numFmtId="180" fontId="19" fillId="0" borderId="1" xfId="4" applyNumberFormat="1" applyFont="1" applyBorder="1" applyAlignment="1">
      <alignment horizontal="center" vertical="center"/>
    </xf>
    <xf numFmtId="0" fontId="105" fillId="6" borderId="1" xfId="4" applyFont="1" applyFill="1" applyBorder="1" applyAlignment="1">
      <alignment horizontal="center" vertical="center"/>
    </xf>
    <xf numFmtId="0" fontId="1" fillId="17" borderId="1" xfId="4" applyFill="1" applyBorder="1" applyAlignment="1">
      <alignment horizontal="left" vertical="center"/>
    </xf>
    <xf numFmtId="181" fontId="1" fillId="17" borderId="1" xfId="4" applyNumberFormat="1" applyFill="1" applyBorder="1" applyAlignment="1">
      <alignment horizontal="center" vertical="center"/>
    </xf>
    <xf numFmtId="176" fontId="13" fillId="17" borderId="1" xfId="4" applyNumberFormat="1" applyFont="1" applyFill="1" applyBorder="1" applyAlignment="1">
      <alignment horizontal="center" vertical="center"/>
    </xf>
    <xf numFmtId="0" fontId="19" fillId="6" borderId="1" xfId="4" applyFont="1" applyFill="1" applyBorder="1" applyAlignment="1">
      <alignment horizontal="left" vertical="center"/>
    </xf>
    <xf numFmtId="0" fontId="11" fillId="0" borderId="1" xfId="4" applyFont="1" applyBorder="1" applyAlignment="1">
      <alignment horizontal="center" vertical="center"/>
    </xf>
    <xf numFmtId="0" fontId="11" fillId="5" borderId="1" xfId="4" applyFont="1" applyFill="1" applyBorder="1" applyAlignment="1">
      <alignment horizontal="center" vertical="center"/>
    </xf>
    <xf numFmtId="176" fontId="1" fillId="0" borderId="2" xfId="4" applyNumberFormat="1" applyBorder="1" applyAlignment="1">
      <alignment horizontal="left"/>
    </xf>
    <xf numFmtId="0" fontId="1" fillId="11" borderId="1" xfId="4" applyFill="1" applyBorder="1">
      <alignment vertical="center"/>
    </xf>
    <xf numFmtId="0" fontId="12" fillId="17" borderId="2" xfId="4" applyFont="1" applyFill="1" applyBorder="1">
      <alignment vertical="center"/>
    </xf>
    <xf numFmtId="0" fontId="19" fillId="17" borderId="1" xfId="4" applyFont="1" applyFill="1" applyBorder="1" applyAlignment="1">
      <alignment horizontal="center" vertical="center"/>
    </xf>
    <xf numFmtId="0" fontId="105" fillId="5" borderId="1" xfId="4" applyFont="1" applyFill="1" applyBorder="1" applyAlignment="1">
      <alignment horizontal="center" vertical="center"/>
    </xf>
    <xf numFmtId="0" fontId="105" fillId="31" borderId="1" xfId="4" applyFont="1" applyFill="1" applyBorder="1" applyAlignment="1">
      <alignment horizontal="center" vertical="center"/>
    </xf>
    <xf numFmtId="0" fontId="17" fillId="6" borderId="1" xfId="4" applyFont="1" applyFill="1" applyBorder="1" applyAlignment="1">
      <alignment horizontal="center" vertical="center"/>
    </xf>
    <xf numFmtId="184" fontId="17" fillId="17" borderId="1" xfId="4" applyNumberFormat="1" applyFont="1" applyFill="1" applyBorder="1" applyAlignment="1">
      <alignment horizontal="right" vertical="center"/>
    </xf>
    <xf numFmtId="38" fontId="17" fillId="17" borderId="1" xfId="4" applyNumberFormat="1" applyFont="1" applyFill="1" applyBorder="1" applyAlignment="1">
      <alignment horizontal="right" vertical="center"/>
    </xf>
    <xf numFmtId="0" fontId="17" fillId="10" borderId="1" xfId="4" applyFont="1" applyFill="1" applyBorder="1" applyAlignment="1">
      <alignment horizontal="center" vertical="center"/>
    </xf>
    <xf numFmtId="49" fontId="17" fillId="10" borderId="1" xfId="4" applyNumberFormat="1" applyFont="1" applyFill="1" applyBorder="1" applyAlignment="1">
      <alignment horizontal="left" vertical="center"/>
    </xf>
    <xf numFmtId="180" fontId="17" fillId="10" borderId="1" xfId="4" applyNumberFormat="1" applyFont="1" applyFill="1" applyBorder="1">
      <alignment vertical="center"/>
    </xf>
    <xf numFmtId="38" fontId="17" fillId="10" borderId="1" xfId="4" applyNumberFormat="1" applyFont="1" applyFill="1" applyBorder="1" applyAlignment="1">
      <alignment horizontal="center" vertical="center"/>
    </xf>
    <xf numFmtId="176" fontId="17" fillId="10" borderId="1" xfId="4" applyNumberFormat="1" applyFont="1" applyFill="1" applyBorder="1">
      <alignment vertical="center"/>
    </xf>
    <xf numFmtId="3" fontId="37" fillId="0" borderId="1" xfId="4" applyNumberFormat="1" applyFont="1" applyBorder="1" applyAlignment="1">
      <alignment horizontal="center" vertical="center"/>
    </xf>
    <xf numFmtId="3" fontId="17" fillId="17" borderId="1" xfId="4" applyNumberFormat="1" applyFont="1" applyFill="1" applyBorder="1" applyAlignment="1">
      <alignment horizontal="right" vertical="center"/>
    </xf>
    <xf numFmtId="180" fontId="12" fillId="17" borderId="1" xfId="4" applyNumberFormat="1" applyFont="1" applyFill="1" applyBorder="1">
      <alignment vertical="center"/>
    </xf>
    <xf numFmtId="0" fontId="105" fillId="18" borderId="1" xfId="4" applyFont="1" applyFill="1" applyBorder="1" applyAlignment="1">
      <alignment horizontal="center" vertical="center"/>
    </xf>
    <xf numFmtId="0" fontId="19" fillId="17" borderId="1" xfId="4" applyFont="1" applyFill="1" applyBorder="1">
      <alignment vertical="center"/>
    </xf>
    <xf numFmtId="0" fontId="17" fillId="17" borderId="1" xfId="1" applyFont="1" applyFill="1" applyBorder="1" applyAlignment="1">
      <alignment horizontal="left" vertical="center"/>
    </xf>
    <xf numFmtId="0" fontId="1" fillId="17" borderId="1" xfId="1" applyFill="1" applyBorder="1" applyAlignment="1">
      <alignment horizontal="left" vertical="center" wrapText="1"/>
    </xf>
    <xf numFmtId="176" fontId="17" fillId="17" borderId="6" xfId="1" applyNumberFormat="1" applyFont="1" applyFill="1" applyBorder="1" applyAlignment="1">
      <alignment horizontal="center" vertical="center"/>
    </xf>
    <xf numFmtId="3" fontId="12" fillId="5" borderId="6" xfId="1" applyNumberFormat="1" applyFont="1" applyFill="1" applyBorder="1" applyAlignment="1">
      <alignment horizontal="center" vertical="center"/>
    </xf>
    <xf numFmtId="0" fontId="107" fillId="0" borderId="0" xfId="1" applyFont="1">
      <alignment vertical="center"/>
    </xf>
    <xf numFmtId="49" fontId="12" fillId="17" borderId="12" xfId="4" applyNumberFormat="1" applyFont="1" applyFill="1" applyBorder="1" applyAlignment="1">
      <alignment vertical="center" shrinkToFit="1"/>
    </xf>
    <xf numFmtId="176" fontId="17" fillId="17" borderId="6" xfId="4" applyNumberFormat="1" applyFont="1" applyFill="1" applyBorder="1">
      <alignment vertical="center"/>
    </xf>
    <xf numFmtId="176" fontId="1" fillId="17" borderId="2" xfId="4" applyNumberFormat="1" applyFill="1" applyBorder="1" applyAlignment="1">
      <alignment horizontal="center" vertical="center"/>
    </xf>
    <xf numFmtId="176" fontId="1" fillId="0" borderId="2" xfId="4" applyNumberFormat="1" applyBorder="1" applyAlignment="1"/>
    <xf numFmtId="3" fontId="108" fillId="0" borderId="1" xfId="4" applyNumberFormat="1" applyFont="1" applyBorder="1" applyAlignment="1">
      <alignment horizontal="center" vertical="center"/>
    </xf>
    <xf numFmtId="0" fontId="1" fillId="17" borderId="2" xfId="4" applyFill="1" applyBorder="1">
      <alignment vertical="center"/>
    </xf>
    <xf numFmtId="0" fontId="1" fillId="11" borderId="1" xfId="4" applyFill="1" applyBorder="1" applyAlignment="1">
      <alignment horizontal="left" vertical="center"/>
    </xf>
    <xf numFmtId="0" fontId="17" fillId="17" borderId="1" xfId="4" applyFont="1" applyFill="1" applyBorder="1" applyAlignment="1">
      <alignment vertical="center" wrapText="1"/>
    </xf>
    <xf numFmtId="176" fontId="17" fillId="0" borderId="2" xfId="4" applyNumberFormat="1" applyFont="1" applyBorder="1" applyAlignment="1">
      <alignment horizontal="center" vertical="center"/>
    </xf>
    <xf numFmtId="0" fontId="17" fillId="0" borderId="1" xfId="3" applyFont="1" applyBorder="1" applyAlignment="1">
      <alignment horizontal="left" vertical="center"/>
    </xf>
    <xf numFmtId="0" fontId="17" fillId="0" borderId="1" xfId="3" applyFont="1" applyFill="1" applyBorder="1" applyAlignment="1">
      <alignment horizontal="left" vertical="center"/>
    </xf>
    <xf numFmtId="3" fontId="12" fillId="6" borderId="6" xfId="1" applyNumberFormat="1" applyFont="1" applyFill="1" applyBorder="1" applyAlignment="1">
      <alignment horizontal="center" vertical="center"/>
    </xf>
    <xf numFmtId="0" fontId="17" fillId="17" borderId="6" xfId="1" applyFont="1" applyFill="1" applyBorder="1" applyAlignment="1">
      <alignment horizontal="left" vertical="center"/>
    </xf>
    <xf numFmtId="180" fontId="17" fillId="17" borderId="6" xfId="1" applyNumberFormat="1" applyFont="1" applyFill="1" applyBorder="1" applyAlignment="1">
      <alignment horizontal="center" vertical="center"/>
    </xf>
    <xf numFmtId="0" fontId="17" fillId="0" borderId="7" xfId="1" applyFont="1" applyBorder="1" applyAlignment="1">
      <alignment horizontal="center" vertical="center"/>
    </xf>
    <xf numFmtId="0" fontId="34" fillId="0" borderId="1" xfId="4" applyFont="1" applyBorder="1" applyAlignment="1">
      <alignment horizontal="center" vertical="center"/>
    </xf>
    <xf numFmtId="0" fontId="1" fillId="20" borderId="1" xfId="4" applyFill="1" applyBorder="1" applyAlignment="1">
      <alignment horizontal="center" vertical="center"/>
    </xf>
    <xf numFmtId="0" fontId="105" fillId="13" borderId="1" xfId="4" applyFont="1" applyFill="1" applyBorder="1" applyAlignment="1">
      <alignment horizontal="center" vertical="center"/>
    </xf>
    <xf numFmtId="3" fontId="1" fillId="22" borderId="1" xfId="4" applyNumberFormat="1" applyFill="1" applyBorder="1" applyAlignment="1">
      <alignment horizontal="center" vertical="center"/>
    </xf>
    <xf numFmtId="180" fontId="12" fillId="17" borderId="1" xfId="4" applyNumberFormat="1" applyFont="1" applyFill="1" applyBorder="1" applyAlignment="1">
      <alignment horizontal="center" vertical="center"/>
    </xf>
    <xf numFmtId="38" fontId="1" fillId="17" borderId="1" xfId="4" applyNumberFormat="1" applyFill="1" applyBorder="1" applyAlignment="1">
      <alignment horizontal="right" vertical="center"/>
    </xf>
    <xf numFmtId="0" fontId="91" fillId="0" borderId="1" xfId="4" applyFont="1" applyBorder="1" applyAlignment="1">
      <alignment horizontal="center" vertical="center" wrapText="1"/>
    </xf>
    <xf numFmtId="56" fontId="1" fillId="22" borderId="1" xfId="4" applyNumberFormat="1" applyFill="1" applyBorder="1" applyAlignment="1">
      <alignment horizontal="center" vertical="center"/>
    </xf>
    <xf numFmtId="177" fontId="1" fillId="22" borderId="1" xfId="4" applyNumberFormat="1" applyFill="1" applyBorder="1" applyAlignment="1">
      <alignment horizontal="center" vertical="center"/>
    </xf>
    <xf numFmtId="176" fontId="17" fillId="6" borderId="1" xfId="4" applyNumberFormat="1" applyFont="1" applyFill="1" applyBorder="1">
      <alignment vertical="center"/>
    </xf>
    <xf numFmtId="176" fontId="1" fillId="6" borderId="1" xfId="4" applyNumberFormat="1" applyFill="1" applyBorder="1">
      <alignment vertical="center"/>
    </xf>
    <xf numFmtId="0" fontId="17" fillId="9" borderId="6" xfId="1" applyFont="1" applyFill="1" applyBorder="1" applyAlignment="1">
      <alignment horizontal="center" vertical="center"/>
    </xf>
    <xf numFmtId="176" fontId="17" fillId="5" borderId="6" xfId="1" applyNumberFormat="1" applyFont="1" applyFill="1" applyBorder="1" applyAlignment="1">
      <alignment horizontal="center" vertical="center"/>
    </xf>
    <xf numFmtId="3" fontId="1" fillId="0" borderId="1" xfId="4" applyNumberFormat="1" applyBorder="1" applyAlignment="1">
      <alignment horizontal="center" vertical="center" wrapText="1"/>
    </xf>
    <xf numFmtId="0" fontId="105" fillId="33" borderId="1" xfId="4" applyFont="1" applyFill="1" applyBorder="1" applyAlignment="1">
      <alignment horizontal="center" vertical="center"/>
    </xf>
    <xf numFmtId="0" fontId="12" fillId="17" borderId="1" xfId="4" applyFont="1" applyFill="1" applyBorder="1" applyAlignment="1">
      <alignment horizontal="right" vertical="center"/>
    </xf>
    <xf numFmtId="38" fontId="1" fillId="17" borderId="1" xfId="4" applyNumberFormat="1" applyFill="1" applyBorder="1">
      <alignment vertical="center"/>
    </xf>
    <xf numFmtId="0" fontId="1" fillId="17" borderId="1" xfId="4" applyFill="1" applyBorder="1" applyAlignment="1">
      <alignment horizontal="right" vertical="center"/>
    </xf>
    <xf numFmtId="0" fontId="17" fillId="0" borderId="1" xfId="5" applyFont="1" applyBorder="1" applyAlignment="1">
      <alignment horizontal="left" vertical="center"/>
    </xf>
    <xf numFmtId="3" fontId="17" fillId="17" borderId="1" xfId="4" applyNumberFormat="1" applyFont="1" applyFill="1" applyBorder="1" applyAlignment="1">
      <alignment horizontal="center" vertical="center"/>
    </xf>
    <xf numFmtId="176" fontId="1" fillId="3" borderId="1" xfId="4" applyNumberFormat="1" applyFill="1" applyBorder="1" applyAlignment="1">
      <alignment horizontal="center" vertical="center"/>
    </xf>
    <xf numFmtId="0" fontId="95" fillId="0" borderId="1" xfId="4" applyFont="1" applyBorder="1" applyAlignment="1">
      <alignment horizontal="center" vertical="center"/>
    </xf>
    <xf numFmtId="0" fontId="6" fillId="29" borderId="23" xfId="1" applyFont="1" applyFill="1" applyBorder="1" applyAlignment="1">
      <alignment horizontal="center" vertical="center"/>
    </xf>
    <xf numFmtId="0" fontId="1" fillId="34" borderId="0" xfId="1" applyFill="1" applyAlignment="1">
      <alignment horizontal="center" vertical="center"/>
    </xf>
    <xf numFmtId="0" fontId="1" fillId="7" borderId="0" xfId="1" applyFill="1" applyAlignment="1">
      <alignment horizontal="right" vertical="center"/>
    </xf>
    <xf numFmtId="0" fontId="35" fillId="0" borderId="0" xfId="1" applyFont="1">
      <alignment vertical="center"/>
    </xf>
    <xf numFmtId="3" fontId="16" fillId="4" borderId="3" xfId="1" applyNumberFormat="1" applyFont="1" applyFill="1" applyBorder="1" applyAlignment="1">
      <alignment horizontal="center" vertical="center"/>
    </xf>
    <xf numFmtId="3" fontId="16" fillId="4" borderId="4" xfId="1" applyNumberFormat="1" applyFont="1" applyFill="1" applyBorder="1" applyAlignment="1">
      <alignment horizontal="center" vertical="center"/>
    </xf>
    <xf numFmtId="0" fontId="19" fillId="7" borderId="1" xfId="1" applyFont="1" applyFill="1" applyBorder="1">
      <alignment vertical="center"/>
    </xf>
    <xf numFmtId="0" fontId="81" fillId="0" borderId="1" xfId="5" applyFont="1" applyBorder="1">
      <alignment vertical="center"/>
    </xf>
    <xf numFmtId="56" fontId="1" fillId="0" borderId="17" xfId="1" applyNumberFormat="1" applyBorder="1" applyAlignment="1">
      <alignment horizontal="center" vertical="center"/>
    </xf>
    <xf numFmtId="177" fontId="1" fillId="0" borderId="17" xfId="1" applyNumberFormat="1" applyBorder="1" applyAlignment="1">
      <alignment horizontal="center" vertical="center"/>
    </xf>
    <xf numFmtId="176" fontId="1" fillId="7" borderId="8" xfId="1" applyNumberFormat="1" applyFill="1" applyBorder="1" applyAlignment="1">
      <alignment horizontal="center" vertical="center"/>
    </xf>
    <xf numFmtId="0" fontId="35" fillId="0" borderId="1" xfId="1" applyFont="1" applyBorder="1" applyAlignment="1">
      <alignment horizontal="center" vertical="center"/>
    </xf>
    <xf numFmtId="0" fontId="35" fillId="0" borderId="0" xfId="1" applyFont="1" applyAlignment="1">
      <alignment horizontal="center" vertical="center"/>
    </xf>
    <xf numFmtId="56" fontId="1" fillId="0" borderId="0" xfId="1" applyNumberFormat="1" applyAlignment="1">
      <alignment horizontal="center" vertical="center"/>
    </xf>
    <xf numFmtId="3" fontId="1" fillId="34" borderId="1" xfId="4" applyNumberFormat="1" applyFill="1" applyBorder="1" applyAlignment="1">
      <alignment horizontal="center" vertical="center"/>
    </xf>
    <xf numFmtId="49" fontId="1" fillId="34" borderId="1" xfId="4" applyNumberFormat="1" applyFill="1" applyBorder="1" applyAlignment="1">
      <alignment horizontal="left" vertical="center"/>
    </xf>
    <xf numFmtId="49" fontId="17" fillId="34" borderId="1" xfId="4" applyNumberFormat="1" applyFont="1" applyFill="1" applyBorder="1" applyAlignment="1">
      <alignment horizontal="left" vertical="center"/>
    </xf>
    <xf numFmtId="0" fontId="1" fillId="0" borderId="31" xfId="4" applyBorder="1" applyAlignment="1">
      <alignment horizontal="center" vertical="center"/>
    </xf>
    <xf numFmtId="3" fontId="1" fillId="29" borderId="1" xfId="4" applyNumberFormat="1" applyFill="1" applyBorder="1" applyAlignment="1">
      <alignment horizontal="center" vertical="center"/>
    </xf>
    <xf numFmtId="49" fontId="1" fillId="29" borderId="1" xfId="4" applyNumberFormat="1" applyFill="1" applyBorder="1" applyAlignment="1">
      <alignment horizontal="left" vertical="center"/>
    </xf>
    <xf numFmtId="0" fontId="1" fillId="29" borderId="1" xfId="4" applyFill="1" applyBorder="1" applyAlignment="1">
      <alignment horizontal="left" vertical="center"/>
    </xf>
    <xf numFmtId="0" fontId="17" fillId="0" borderId="2" xfId="1" applyFont="1" applyBorder="1">
      <alignment vertical="center"/>
    </xf>
    <xf numFmtId="176" fontId="16" fillId="8" borderId="2" xfId="1" applyNumberFormat="1" applyFont="1" applyFill="1" applyBorder="1" applyAlignment="1">
      <alignment horizontal="center" vertical="center"/>
    </xf>
    <xf numFmtId="0" fontId="6" fillId="15" borderId="23" xfId="1" applyFont="1" applyFill="1" applyBorder="1" applyAlignment="1">
      <alignment horizontal="center" vertical="center"/>
    </xf>
    <xf numFmtId="0" fontId="1" fillId="0" borderId="22" xfId="1" applyBorder="1" applyAlignment="1">
      <alignment horizontal="center" vertical="center"/>
    </xf>
    <xf numFmtId="177" fontId="1" fillId="0" borderId="22" xfId="1" applyNumberFormat="1" applyBorder="1" applyAlignment="1">
      <alignment horizontal="center" vertical="center"/>
    </xf>
    <xf numFmtId="179" fontId="1" fillId="0" borderId="22" xfId="1" applyNumberFormat="1" applyBorder="1" applyAlignment="1">
      <alignment horizontal="center" vertical="center"/>
    </xf>
    <xf numFmtId="0" fontId="1" fillId="0" borderId="17" xfId="4" applyBorder="1" applyAlignment="1">
      <alignment horizontal="left" vertical="center" shrinkToFit="1"/>
    </xf>
    <xf numFmtId="177" fontId="1" fillId="0" borderId="32" xfId="4" applyNumberFormat="1" applyBorder="1" applyAlignment="1">
      <alignment horizontal="center" vertical="center"/>
    </xf>
    <xf numFmtId="0" fontId="1" fillId="0" borderId="28" xfId="4" applyBorder="1" applyAlignment="1">
      <alignment horizontal="center" vertical="center"/>
    </xf>
    <xf numFmtId="180" fontId="17" fillId="9" borderId="1" xfId="4" applyNumberFormat="1" applyFont="1" applyFill="1" applyBorder="1" applyAlignment="1">
      <alignment horizontal="center" vertical="center"/>
    </xf>
    <xf numFmtId="38" fontId="17" fillId="5" borderId="1" xfId="4" applyNumberFormat="1" applyFont="1" applyFill="1" applyBorder="1" applyAlignment="1">
      <alignment horizontal="center" vertical="center"/>
    </xf>
    <xf numFmtId="0" fontId="102" fillId="0" borderId="1" xfId="2" applyFont="1" applyBorder="1" applyAlignment="1">
      <alignment vertical="center"/>
    </xf>
    <xf numFmtId="177" fontId="1" fillId="0" borderId="4" xfId="4" applyNumberFormat="1" applyBorder="1" applyAlignment="1">
      <alignment horizontal="center" vertical="center"/>
    </xf>
    <xf numFmtId="56" fontId="1" fillId="0" borderId="2" xfId="4" applyNumberFormat="1" applyBorder="1" applyAlignment="1">
      <alignment horizontal="center" vertical="center"/>
    </xf>
    <xf numFmtId="3" fontId="8" fillId="4" borderId="4" xfId="1" applyNumberFormat="1" applyFont="1" applyFill="1" applyBorder="1" applyAlignment="1">
      <alignment horizontal="left" vertical="center"/>
    </xf>
    <xf numFmtId="0" fontId="1" fillId="24" borderId="1" xfId="4" applyFill="1" applyBorder="1" applyAlignment="1">
      <alignment horizontal="center" vertical="center"/>
    </xf>
    <xf numFmtId="0" fontId="1" fillId="32" borderId="6" xfId="1" applyFill="1" applyBorder="1" applyAlignment="1">
      <alignment horizontal="center" vertical="center"/>
    </xf>
    <xf numFmtId="0" fontId="1" fillId="17" borderId="6" xfId="1" applyFill="1" applyBorder="1" applyAlignment="1">
      <alignment horizontal="left" vertical="center"/>
    </xf>
    <xf numFmtId="0" fontId="1" fillId="9" borderId="6" xfId="1" applyFill="1" applyBorder="1" applyAlignment="1">
      <alignment horizontal="center" vertical="center"/>
    </xf>
    <xf numFmtId="0" fontId="17" fillId="5" borderId="7" xfId="1" applyFont="1" applyFill="1" applyBorder="1" applyAlignment="1">
      <alignment horizontal="center" vertical="center"/>
    </xf>
    <xf numFmtId="0" fontId="17" fillId="5" borderId="2" xfId="1" applyFont="1" applyFill="1" applyBorder="1" applyAlignment="1">
      <alignment horizontal="center" vertical="center"/>
    </xf>
    <xf numFmtId="0" fontId="12" fillId="17" borderId="1" xfId="1" applyFont="1" applyFill="1" applyBorder="1">
      <alignment vertical="center"/>
    </xf>
    <xf numFmtId="0" fontId="17" fillId="9" borderId="1" xfId="1" applyFont="1" applyFill="1" applyBorder="1" applyAlignment="1">
      <alignment horizontal="center" vertical="center"/>
    </xf>
    <xf numFmtId="176" fontId="17" fillId="9" borderId="1" xfId="1" applyNumberFormat="1" applyFont="1" applyFill="1" applyBorder="1" applyAlignment="1">
      <alignment horizontal="center" vertical="center"/>
    </xf>
    <xf numFmtId="176" fontId="17" fillId="0" borderId="1" xfId="1" applyNumberFormat="1" applyFont="1" applyBorder="1" applyAlignment="1">
      <alignment horizontal="left" vertical="center"/>
    </xf>
    <xf numFmtId="0" fontId="12" fillId="9" borderId="1" xfId="1" applyFont="1" applyFill="1" applyBorder="1" applyAlignment="1">
      <alignment horizontal="center" vertical="center"/>
    </xf>
    <xf numFmtId="176" fontId="17" fillId="5" borderId="2" xfId="1" applyNumberFormat="1" applyFont="1" applyFill="1" applyBorder="1" applyAlignment="1">
      <alignment horizontal="center" vertical="center"/>
    </xf>
    <xf numFmtId="0" fontId="109" fillId="0" borderId="1" xfId="1" applyFont="1" applyBorder="1" applyAlignment="1">
      <alignment horizontal="left" vertical="center"/>
    </xf>
    <xf numFmtId="0" fontId="83" fillId="0" borderId="17" xfId="1" applyFont="1" applyBorder="1" applyAlignment="1">
      <alignment horizontal="center" vertical="center"/>
    </xf>
    <xf numFmtId="3" fontId="15" fillId="28" borderId="1" xfId="1" applyNumberFormat="1" applyFont="1" applyFill="1" applyBorder="1" applyAlignment="1">
      <alignment horizontal="center" vertical="center"/>
    </xf>
    <xf numFmtId="0" fontId="57" fillId="0" borderId="21" xfId="1" applyFont="1" applyBorder="1" applyAlignment="1">
      <alignment horizontal="center" vertical="center"/>
    </xf>
    <xf numFmtId="38" fontId="17" fillId="9" borderId="1" xfId="1" applyNumberFormat="1" applyFont="1" applyFill="1" applyBorder="1" applyAlignment="1">
      <alignment horizontal="center" vertical="center"/>
    </xf>
    <xf numFmtId="14" fontId="1" fillId="0" borderId="8" xfId="1" applyNumberFormat="1" applyBorder="1" applyAlignment="1">
      <alignment horizontal="left" vertical="center"/>
    </xf>
    <xf numFmtId="0" fontId="57" fillId="5" borderId="17" xfId="1" applyFont="1" applyFill="1" applyBorder="1" applyAlignment="1">
      <alignment horizontal="center" vertical="center"/>
    </xf>
    <xf numFmtId="38" fontId="1" fillId="9" borderId="1" xfId="1" applyNumberFormat="1" applyFill="1" applyBorder="1" applyAlignment="1">
      <alignment horizontal="center" vertical="center"/>
    </xf>
    <xf numFmtId="0" fontId="17" fillId="9" borderId="2" xfId="1" applyFont="1" applyFill="1" applyBorder="1" applyAlignment="1">
      <alignment horizontal="center" vertical="center"/>
    </xf>
    <xf numFmtId="38" fontId="17" fillId="5" borderId="4" xfId="1" applyNumberFormat="1" applyFont="1" applyFill="1" applyBorder="1" applyAlignment="1">
      <alignment horizontal="center" vertical="center"/>
    </xf>
    <xf numFmtId="0" fontId="57" fillId="0" borderId="17" xfId="1" applyFont="1" applyBorder="1" applyAlignment="1">
      <alignment horizontal="center" vertical="center"/>
    </xf>
    <xf numFmtId="3" fontId="1" fillId="0" borderId="17" xfId="1" applyNumberFormat="1" applyBorder="1" applyAlignment="1">
      <alignment horizontal="center" vertical="center"/>
    </xf>
    <xf numFmtId="49" fontId="57" fillId="0" borderId="1" xfId="1" applyNumberFormat="1" applyFont="1" applyBorder="1" applyAlignment="1">
      <alignment vertical="center" shrinkToFit="1"/>
    </xf>
    <xf numFmtId="176" fontId="1" fillId="0" borderId="20" xfId="1" applyNumberFormat="1" applyBorder="1" applyAlignment="1"/>
    <xf numFmtId="176" fontId="16" fillId="8" borderId="23" xfId="1" applyNumberFormat="1" applyFont="1" applyFill="1" applyBorder="1" applyAlignment="1">
      <alignment horizontal="center" vertical="center"/>
    </xf>
    <xf numFmtId="176" fontId="84" fillId="0" borderId="1" xfId="1" applyNumberFormat="1" applyFont="1" applyBorder="1" applyAlignment="1">
      <alignment horizontal="center" vertical="center"/>
    </xf>
    <xf numFmtId="176" fontId="84" fillId="0" borderId="1" xfId="1" applyNumberFormat="1" applyFont="1" applyBorder="1">
      <alignment vertical="center"/>
    </xf>
    <xf numFmtId="176" fontId="1" fillId="0" borderId="21" xfId="1" applyNumberFormat="1" applyBorder="1">
      <alignment vertical="center"/>
    </xf>
    <xf numFmtId="0" fontId="1" fillId="20" borderId="6" xfId="1" applyFill="1" applyBorder="1" applyAlignment="1">
      <alignment horizontal="center" vertical="center"/>
    </xf>
    <xf numFmtId="183" fontId="17" fillId="9" borderId="1" xfId="1" applyNumberFormat="1" applyFont="1" applyFill="1" applyBorder="1" applyAlignment="1">
      <alignment horizontal="center" vertical="center"/>
    </xf>
    <xf numFmtId="176" fontId="1" fillId="9" borderId="1" xfId="1" applyNumberFormat="1" applyFill="1" applyBorder="1" applyAlignment="1">
      <alignment horizontal="center" vertical="center"/>
    </xf>
    <xf numFmtId="183" fontId="1" fillId="9" borderId="1" xfId="1" applyNumberFormat="1" applyFill="1" applyBorder="1" applyAlignment="1">
      <alignment horizontal="center" vertical="center"/>
    </xf>
    <xf numFmtId="49" fontId="19" fillId="17" borderId="1" xfId="1" applyNumberFormat="1" applyFont="1" applyFill="1" applyBorder="1" applyAlignment="1">
      <alignment horizontal="left" vertical="center"/>
    </xf>
    <xf numFmtId="180" fontId="19" fillId="9" borderId="1" xfId="1" applyNumberFormat="1" applyFont="1" applyFill="1" applyBorder="1" applyAlignment="1">
      <alignment horizontal="center" vertical="center"/>
    </xf>
    <xf numFmtId="38" fontId="19" fillId="9" borderId="1" xfId="1" applyNumberFormat="1" applyFont="1" applyFill="1" applyBorder="1" applyAlignment="1">
      <alignment horizontal="center" vertical="center"/>
    </xf>
    <xf numFmtId="38" fontId="19" fillId="5" borderId="2" xfId="1" applyNumberFormat="1" applyFont="1" applyFill="1" applyBorder="1" applyAlignment="1">
      <alignment horizontal="center" vertical="center"/>
    </xf>
    <xf numFmtId="176" fontId="17" fillId="0" borderId="1" xfId="1" applyNumberFormat="1" applyFont="1" applyBorder="1" applyAlignment="1"/>
    <xf numFmtId="49" fontId="85" fillId="17" borderId="1" xfId="1" applyNumberFormat="1" applyFont="1" applyFill="1" applyBorder="1" applyAlignment="1">
      <alignment horizontal="left" vertical="center"/>
    </xf>
    <xf numFmtId="0" fontId="11" fillId="9" borderId="1" xfId="1" applyFont="1" applyFill="1" applyBorder="1" applyAlignment="1">
      <alignment horizontal="center" vertical="center"/>
    </xf>
    <xf numFmtId="0" fontId="30" fillId="9" borderId="1" xfId="2" applyFont="1" applyFill="1" applyBorder="1" applyAlignment="1">
      <alignment horizontal="center" vertical="center"/>
    </xf>
    <xf numFmtId="180" fontId="17" fillId="9" borderId="1" xfId="1" applyNumberFormat="1" applyFont="1" applyFill="1" applyBorder="1" applyAlignment="1">
      <alignment horizontal="center" vertical="center"/>
    </xf>
    <xf numFmtId="0" fontId="1" fillId="19" borderId="1" xfId="4" applyFill="1" applyBorder="1" applyAlignment="1">
      <alignment horizontal="center" vertical="center"/>
    </xf>
    <xf numFmtId="0" fontId="1" fillId="6" borderId="6" xfId="1" applyFill="1" applyBorder="1" applyAlignment="1">
      <alignment horizontal="center" vertical="center"/>
    </xf>
    <xf numFmtId="0" fontId="13" fillId="5" borderId="1" xfId="1" applyFont="1" applyFill="1" applyBorder="1">
      <alignment vertical="center"/>
    </xf>
    <xf numFmtId="0" fontId="1" fillId="9" borderId="2" xfId="1" applyFill="1" applyBorder="1" applyAlignment="1">
      <alignment horizontal="center" vertical="center"/>
    </xf>
    <xf numFmtId="0" fontId="1" fillId="35" borderId="1" xfId="4" applyFill="1" applyBorder="1" applyAlignment="1">
      <alignment horizontal="center" vertical="center"/>
    </xf>
    <xf numFmtId="181" fontId="1" fillId="5" borderId="1" xfId="1" applyNumberFormat="1" applyFill="1" applyBorder="1" applyAlignment="1">
      <alignment horizontal="center" vertical="center"/>
    </xf>
    <xf numFmtId="0" fontId="19" fillId="6" borderId="1" xfId="1" applyFont="1" applyFill="1" applyBorder="1" applyAlignment="1">
      <alignment horizontal="center" vertical="center"/>
    </xf>
    <xf numFmtId="0" fontId="11" fillId="6" borderId="1" xfId="1" applyFont="1" applyFill="1" applyBorder="1" applyAlignment="1">
      <alignment horizontal="center" vertical="center"/>
    </xf>
    <xf numFmtId="0" fontId="12" fillId="17" borderId="2" xfId="1" applyFont="1" applyFill="1" applyBorder="1">
      <alignment vertical="center"/>
    </xf>
    <xf numFmtId="0" fontId="19" fillId="9" borderId="1" xfId="1" applyFont="1" applyFill="1" applyBorder="1" applyAlignment="1">
      <alignment horizontal="center" vertical="center"/>
    </xf>
    <xf numFmtId="176" fontId="19" fillId="9" borderId="1" xfId="1" applyNumberFormat="1" applyFont="1" applyFill="1" applyBorder="1" applyAlignment="1">
      <alignment horizontal="center" vertical="center"/>
    </xf>
    <xf numFmtId="176" fontId="19" fillId="5" borderId="1" xfId="1" applyNumberFormat="1" applyFont="1" applyFill="1" applyBorder="1" applyAlignment="1">
      <alignment horizontal="center" vertical="center"/>
    </xf>
    <xf numFmtId="0" fontId="1" fillId="36" borderId="1" xfId="4" applyFill="1" applyBorder="1" applyAlignment="1">
      <alignment horizontal="center" vertical="center"/>
    </xf>
    <xf numFmtId="176" fontId="1" fillId="9" borderId="21" xfId="1" applyNumberFormat="1" applyFill="1" applyBorder="1" applyAlignment="1">
      <alignment horizontal="center" vertical="center"/>
    </xf>
    <xf numFmtId="176" fontId="1" fillId="9" borderId="8" xfId="1" applyNumberFormat="1" applyFill="1" applyBorder="1" applyAlignment="1">
      <alignment horizontal="center" vertical="center"/>
    </xf>
    <xf numFmtId="176" fontId="1" fillId="0" borderId="17" xfId="1" applyNumberFormat="1" applyBorder="1" applyAlignment="1">
      <alignment horizontal="center" vertical="center"/>
    </xf>
    <xf numFmtId="176" fontId="1" fillId="0" borderId="21" xfId="1" applyNumberFormat="1" applyBorder="1" applyAlignment="1"/>
    <xf numFmtId="0" fontId="19" fillId="17" borderId="1" xfId="1" applyFont="1" applyFill="1" applyBorder="1">
      <alignment vertical="center"/>
    </xf>
    <xf numFmtId="0" fontId="19" fillId="17" borderId="1" xfId="2" applyFont="1" applyFill="1" applyBorder="1" applyAlignment="1">
      <alignment horizontal="left" vertical="center"/>
    </xf>
    <xf numFmtId="180" fontId="1" fillId="9" borderId="1" xfId="1" applyNumberFormat="1" applyFill="1" applyBorder="1" applyAlignment="1">
      <alignment horizontal="center" vertical="center"/>
    </xf>
    <xf numFmtId="0" fontId="12" fillId="9" borderId="1" xfId="2" applyFill="1" applyBorder="1" applyAlignment="1">
      <alignment horizontal="center" vertical="center"/>
    </xf>
    <xf numFmtId="0" fontId="1" fillId="17" borderId="2" xfId="1" applyFill="1" applyBorder="1">
      <alignment vertical="center"/>
    </xf>
    <xf numFmtId="180" fontId="17" fillId="9" borderId="6" xfId="1" applyNumberFormat="1" applyFont="1" applyFill="1" applyBorder="1" applyAlignment="1">
      <alignment horizontal="center" vertical="center"/>
    </xf>
    <xf numFmtId="3" fontId="1" fillId="17" borderId="4" xfId="4" applyNumberFormat="1" applyFill="1" applyBorder="1" applyAlignment="1">
      <alignment horizontal="left" vertical="center"/>
    </xf>
    <xf numFmtId="0" fontId="17" fillId="9" borderId="1" xfId="4" applyFont="1" applyFill="1" applyBorder="1" applyAlignment="1">
      <alignment horizontal="center" vertical="center"/>
    </xf>
    <xf numFmtId="3" fontId="8" fillId="4" borderId="2" xfId="1" applyNumberFormat="1" applyFont="1" applyFill="1" applyBorder="1" applyAlignment="1">
      <alignment horizontal="center" vertical="center"/>
    </xf>
    <xf numFmtId="176" fontId="1" fillId="0" borderId="17" xfId="1" applyNumberFormat="1" applyBorder="1" applyAlignment="1"/>
    <xf numFmtId="0" fontId="1" fillId="17" borderId="1" xfId="1" applyFill="1" applyBorder="1" applyAlignment="1">
      <alignment vertical="center" shrinkToFit="1"/>
    </xf>
    <xf numFmtId="176" fontId="1" fillId="17" borderId="21" xfId="1" applyNumberFormat="1" applyFill="1" applyBorder="1" applyAlignment="1">
      <alignment horizontal="center" vertical="center"/>
    </xf>
    <xf numFmtId="176" fontId="1" fillId="17" borderId="8" xfId="1" applyNumberFormat="1" applyFill="1" applyBorder="1" applyAlignment="1">
      <alignment horizontal="center" vertical="center"/>
    </xf>
    <xf numFmtId="0" fontId="110" fillId="0" borderId="8" xfId="1" applyFont="1" applyBorder="1" applyAlignment="1">
      <alignment horizontal="center" vertical="center"/>
    </xf>
    <xf numFmtId="49" fontId="1" fillId="11" borderId="1" xfId="1" applyNumberFormat="1" applyFill="1" applyBorder="1" applyAlignment="1">
      <alignment horizontal="left" vertical="center" wrapText="1"/>
    </xf>
    <xf numFmtId="178" fontId="24" fillId="11" borderId="1" xfId="1" applyNumberFormat="1" applyFont="1" applyFill="1" applyBorder="1" applyAlignment="1">
      <alignment horizontal="center" vertical="center"/>
    </xf>
    <xf numFmtId="178" fontId="111" fillId="11" borderId="1" xfId="1" applyNumberFormat="1" applyFont="1" applyFill="1" applyBorder="1" applyAlignment="1">
      <alignment horizontal="center" vertical="center"/>
    </xf>
    <xf numFmtId="177" fontId="21" fillId="11" borderId="1" xfId="1" applyNumberFormat="1" applyFont="1" applyFill="1" applyBorder="1" applyAlignment="1">
      <alignment horizontal="center" vertical="center"/>
    </xf>
    <xf numFmtId="38" fontId="19" fillId="11" borderId="0" xfId="1" applyNumberFormat="1" applyFont="1" applyFill="1">
      <alignment vertical="center"/>
    </xf>
    <xf numFmtId="5" fontId="5" fillId="0" borderId="1" xfId="1" applyNumberFormat="1" applyFont="1" applyBorder="1" applyAlignment="1">
      <alignment horizontal="center" vertical="center"/>
    </xf>
    <xf numFmtId="0" fontId="19" fillId="11" borderId="1" xfId="1" applyFont="1" applyFill="1" applyBorder="1" applyAlignment="1">
      <alignment horizontal="left" vertical="center"/>
    </xf>
    <xf numFmtId="0" fontId="73" fillId="11" borderId="1" xfId="1" applyFont="1" applyFill="1" applyBorder="1" applyAlignment="1">
      <alignment horizontal="left" vertical="center"/>
    </xf>
    <xf numFmtId="0" fontId="19" fillId="7" borderId="1" xfId="1" applyFont="1" applyFill="1" applyBorder="1" applyAlignment="1">
      <alignment horizontal="left" vertical="center"/>
    </xf>
    <xf numFmtId="0" fontId="31" fillId="0" borderId="1" xfId="1" applyFont="1" applyBorder="1" applyAlignment="1">
      <alignment horizontal="left" vertical="center"/>
    </xf>
    <xf numFmtId="49" fontId="17" fillId="0" borderId="1" xfId="1" applyNumberFormat="1" applyFont="1" applyBorder="1">
      <alignment vertical="center"/>
    </xf>
    <xf numFmtId="0" fontId="78" fillId="0" borderId="1" xfId="1" applyFont="1" applyBorder="1" applyAlignment="1">
      <alignment horizontal="center" vertical="center" wrapText="1"/>
    </xf>
    <xf numFmtId="0" fontId="1" fillId="0" borderId="0" xfId="1" applyAlignment="1">
      <alignment vertical="center" wrapText="1"/>
    </xf>
    <xf numFmtId="0" fontId="41" fillId="0" borderId="0" xfId="1" applyFont="1" applyAlignment="1">
      <alignment horizontal="center" vertical="center" wrapText="1"/>
    </xf>
    <xf numFmtId="0" fontId="41" fillId="0" borderId="0" xfId="1" applyFont="1" applyAlignment="1">
      <alignment horizontal="center" vertical="center"/>
    </xf>
    <xf numFmtId="0" fontId="15" fillId="6" borderId="1" xfId="1" applyFont="1" applyFill="1" applyBorder="1" applyAlignment="1">
      <alignment horizontal="center" vertical="center"/>
    </xf>
    <xf numFmtId="3" fontId="1" fillId="0" borderId="20" xfId="1" applyNumberFormat="1" applyBorder="1" applyAlignment="1">
      <alignment horizontal="center" vertical="center"/>
    </xf>
    <xf numFmtId="0" fontId="1" fillId="0" borderId="21" xfId="1" applyBorder="1" applyAlignment="1">
      <alignment vertical="center" shrinkToFit="1"/>
    </xf>
    <xf numFmtId="0" fontId="83" fillId="0" borderId="1" xfId="1" applyFont="1" applyBorder="1" applyAlignment="1">
      <alignment horizontal="center" vertical="center"/>
    </xf>
    <xf numFmtId="176" fontId="84" fillId="0" borderId="5" xfId="1" applyNumberFormat="1" applyFont="1" applyBorder="1" applyAlignment="1">
      <alignment horizontal="center" vertical="center"/>
    </xf>
    <xf numFmtId="178" fontId="1" fillId="0" borderId="8" xfId="1" applyNumberFormat="1" applyBorder="1" applyAlignment="1">
      <alignment horizontal="center" vertical="center"/>
    </xf>
    <xf numFmtId="3" fontId="41" fillId="4" borderId="7" xfId="1" applyNumberFormat="1" applyFont="1" applyFill="1" applyBorder="1" applyAlignment="1">
      <alignment horizontal="center" vertical="center"/>
    </xf>
    <xf numFmtId="3" fontId="41" fillId="4" borderId="33" xfId="1" applyNumberFormat="1" applyFont="1" applyFill="1" applyBorder="1" applyAlignment="1">
      <alignment horizontal="center" vertical="center"/>
    </xf>
    <xf numFmtId="3" fontId="41" fillId="4" borderId="4" xfId="1" applyNumberFormat="1" applyFont="1" applyFill="1" applyBorder="1" applyAlignment="1">
      <alignment horizontal="center" vertical="center"/>
    </xf>
    <xf numFmtId="0" fontId="15" fillId="19" borderId="1" xfId="1" applyFont="1" applyFill="1" applyBorder="1" applyAlignment="1">
      <alignment horizontal="center" vertical="center"/>
    </xf>
    <xf numFmtId="0" fontId="1" fillId="37" borderId="5" xfId="1" applyFill="1" applyBorder="1" applyAlignment="1">
      <alignment horizontal="center" vertical="center"/>
    </xf>
    <xf numFmtId="0" fontId="1" fillId="37" borderId="1" xfId="1" applyFill="1" applyBorder="1" applyAlignment="1">
      <alignment horizontal="left" vertical="center"/>
    </xf>
    <xf numFmtId="0" fontId="1" fillId="37" borderId="5" xfId="1" applyFill="1" applyBorder="1" applyAlignment="1">
      <alignment horizontal="center" vertical="center"/>
    </xf>
    <xf numFmtId="0" fontId="1" fillId="12" borderId="21" xfId="1" applyFill="1" applyBorder="1" applyAlignment="1">
      <alignment vertical="center" shrinkToFit="1"/>
    </xf>
    <xf numFmtId="0" fontId="10" fillId="0" borderId="8" xfId="1" applyFont="1" applyBorder="1" applyAlignment="1">
      <alignment horizontal="center" vertical="center" shrinkToFit="1"/>
    </xf>
    <xf numFmtId="0" fontId="1" fillId="5" borderId="6" xfId="1" applyFill="1" applyBorder="1" applyAlignment="1">
      <alignment horizontal="center" vertical="center"/>
    </xf>
    <xf numFmtId="3" fontId="1" fillId="5" borderId="6" xfId="1" applyNumberFormat="1" applyFill="1" applyBorder="1" applyAlignment="1">
      <alignment horizontal="center" vertical="center"/>
    </xf>
    <xf numFmtId="0" fontId="1" fillId="37" borderId="1" xfId="1" applyFill="1" applyBorder="1">
      <alignment vertical="center"/>
    </xf>
    <xf numFmtId="0" fontId="1" fillId="37" borderId="6" xfId="1" applyFill="1" applyBorder="1" applyAlignment="1">
      <alignment horizontal="center" vertical="center"/>
    </xf>
    <xf numFmtId="181" fontId="17" fillId="0" borderId="1" xfId="1" applyNumberFormat="1" applyFont="1" applyBorder="1" applyAlignment="1">
      <alignment horizontal="center" vertical="center"/>
    </xf>
    <xf numFmtId="0" fontId="1" fillId="37" borderId="1" xfId="1" applyFill="1" applyBorder="1" applyAlignment="1">
      <alignment horizontal="center" vertical="center"/>
    </xf>
    <xf numFmtId="176" fontId="45" fillId="8" borderId="1" xfId="1" applyNumberFormat="1" applyFont="1" applyFill="1" applyBorder="1" applyAlignment="1">
      <alignment horizontal="center" vertical="center"/>
    </xf>
    <xf numFmtId="176" fontId="84" fillId="0" borderId="11" xfId="1" applyNumberFormat="1" applyFont="1" applyBorder="1" applyAlignment="1">
      <alignment horizontal="center" vertical="center"/>
    </xf>
    <xf numFmtId="3" fontId="15" fillId="13" borderId="2" xfId="1" applyNumberFormat="1" applyFont="1" applyFill="1" applyBorder="1" applyAlignment="1">
      <alignment horizontal="center" vertical="center"/>
    </xf>
    <xf numFmtId="3" fontId="15" fillId="13" borderId="3" xfId="1" applyNumberFormat="1" applyFont="1" applyFill="1" applyBorder="1" applyAlignment="1">
      <alignment horizontal="center" vertical="center"/>
    </xf>
    <xf numFmtId="3" fontId="15" fillId="13" borderId="4" xfId="1" applyNumberFormat="1" applyFont="1" applyFill="1" applyBorder="1" applyAlignment="1">
      <alignment horizontal="center" vertical="center"/>
    </xf>
    <xf numFmtId="0" fontId="35" fillId="5" borderId="1" xfId="1" applyFont="1" applyFill="1" applyBorder="1" applyAlignment="1">
      <alignment horizontal="center" vertical="center"/>
    </xf>
    <xf numFmtId="0" fontId="12" fillId="7" borderId="1" xfId="1" applyFont="1" applyFill="1" applyBorder="1">
      <alignment vertical="center"/>
    </xf>
    <xf numFmtId="0" fontId="1" fillId="10" borderId="21" xfId="1" applyFill="1" applyBorder="1" applyAlignment="1">
      <alignment vertical="center" shrinkToFit="1"/>
    </xf>
    <xf numFmtId="0" fontId="57" fillId="0" borderId="24" xfId="1" applyFont="1" applyBorder="1" applyAlignment="1">
      <alignment horizontal="center" vertical="center"/>
    </xf>
    <xf numFmtId="176" fontId="1" fillId="0" borderId="24" xfId="1" applyNumberFormat="1" applyBorder="1" applyAlignment="1">
      <alignment horizontal="center" vertical="center"/>
    </xf>
    <xf numFmtId="0" fontId="15" fillId="12" borderId="1" xfId="1" applyFont="1" applyFill="1" applyBorder="1" applyAlignment="1">
      <alignment horizontal="center" vertical="center"/>
    </xf>
    <xf numFmtId="0" fontId="1" fillId="0" borderId="21" xfId="1" applyBorder="1" applyAlignment="1">
      <alignment horizontal="center" vertical="center"/>
    </xf>
    <xf numFmtId="0" fontId="78" fillId="24" borderId="1" xfId="1" applyFont="1" applyFill="1" applyBorder="1" applyAlignment="1">
      <alignment horizontal="center" vertical="center" wrapText="1"/>
    </xf>
    <xf numFmtId="0" fontId="1" fillId="17" borderId="0" xfId="1" applyFill="1">
      <alignment vertical="center"/>
    </xf>
    <xf numFmtId="0" fontId="75" fillId="4" borderId="17" xfId="1" applyFont="1" applyFill="1" applyBorder="1" applyAlignment="1">
      <alignment horizontal="center" vertical="center"/>
    </xf>
    <xf numFmtId="0" fontId="75" fillId="4" borderId="20" xfId="1" applyFont="1" applyFill="1" applyBorder="1" applyAlignment="1">
      <alignment horizontal="center" vertical="center"/>
    </xf>
    <xf numFmtId="0" fontId="75" fillId="4" borderId="21" xfId="1" applyFont="1" applyFill="1" applyBorder="1" applyAlignment="1">
      <alignment horizontal="center" vertical="center"/>
    </xf>
    <xf numFmtId="0" fontId="113" fillId="6" borderId="1" xfId="1" applyFont="1" applyFill="1" applyBorder="1" applyAlignment="1">
      <alignment horizontal="center" vertical="center"/>
    </xf>
    <xf numFmtId="0" fontId="108" fillId="0" borderId="1" xfId="1" applyFont="1" applyBorder="1" applyAlignment="1">
      <alignment horizontal="center" vertical="center"/>
    </xf>
    <xf numFmtId="177" fontId="11" fillId="0" borderId="1" xfId="1" applyNumberFormat="1" applyFont="1" applyBorder="1" applyAlignment="1">
      <alignment horizontal="center" vertical="center"/>
    </xf>
    <xf numFmtId="178" fontId="11" fillId="0" borderId="1" xfId="1" applyNumberFormat="1" applyFont="1" applyBorder="1" applyAlignment="1">
      <alignment horizontal="center" vertical="center"/>
    </xf>
    <xf numFmtId="0" fontId="15" fillId="0" borderId="5" xfId="1" applyFont="1" applyBorder="1" applyAlignment="1">
      <alignment horizontal="center" vertical="center"/>
    </xf>
    <xf numFmtId="0" fontId="57" fillId="0" borderId="1" xfId="1" applyFont="1" applyBorder="1" applyAlignment="1">
      <alignment horizontal="center" vertical="center"/>
    </xf>
    <xf numFmtId="0" fontId="1" fillId="0" borderId="1" xfId="1" applyBorder="1" applyAlignment="1">
      <alignment horizontal="center" vertical="center" shrinkToFit="1"/>
    </xf>
    <xf numFmtId="56" fontId="1" fillId="0" borderId="2" xfId="1" applyNumberFormat="1" applyBorder="1" applyAlignment="1">
      <alignment horizontal="center" vertical="center"/>
    </xf>
    <xf numFmtId="176" fontId="16" fillId="8" borderId="0" xfId="1" applyNumberFormat="1" applyFont="1" applyFill="1" applyAlignment="1">
      <alignment horizontal="center" vertical="center"/>
    </xf>
    <xf numFmtId="176" fontId="1" fillId="0" borderId="0" xfId="1" applyNumberFormat="1" applyAlignment="1"/>
    <xf numFmtId="0" fontId="1" fillId="0" borderId="34" xfId="1" applyBorder="1" applyAlignment="1">
      <alignment horizontal="left" vertical="center"/>
    </xf>
    <xf numFmtId="0" fontId="1" fillId="0" borderId="24" xfId="1" applyBorder="1" applyAlignment="1">
      <alignment vertical="center" shrinkToFit="1"/>
    </xf>
    <xf numFmtId="0" fontId="1" fillId="0" borderId="24" xfId="1" applyBorder="1" applyAlignment="1">
      <alignment horizontal="center" vertical="center" shrinkToFit="1"/>
    </xf>
    <xf numFmtId="177" fontId="1" fillId="0" borderId="26" xfId="1" applyNumberFormat="1" applyBorder="1" applyAlignment="1">
      <alignment horizontal="center" vertical="center"/>
    </xf>
    <xf numFmtId="49" fontId="12" fillId="17" borderId="1" xfId="1" applyNumberFormat="1" applyFont="1" applyFill="1" applyBorder="1">
      <alignment vertical="center"/>
    </xf>
    <xf numFmtId="38" fontId="12" fillId="17" borderId="1" xfId="1" applyNumberFormat="1" applyFont="1" applyFill="1" applyBorder="1" applyAlignment="1">
      <alignment horizontal="center" vertical="center"/>
    </xf>
    <xf numFmtId="3" fontId="17" fillId="22" borderId="1" xfId="1" applyNumberFormat="1" applyFont="1" applyFill="1" applyBorder="1" applyAlignment="1">
      <alignment horizontal="center" vertical="center"/>
    </xf>
    <xf numFmtId="0" fontId="10" fillId="17" borderId="1" xfId="1" applyFont="1" applyFill="1" applyBorder="1" applyAlignment="1">
      <alignment horizontal="center" vertical="center"/>
    </xf>
    <xf numFmtId="3" fontId="17" fillId="17" borderId="2" xfId="1" applyNumberFormat="1" applyFont="1" applyFill="1" applyBorder="1" applyAlignment="1">
      <alignment horizontal="center" vertical="center"/>
    </xf>
    <xf numFmtId="0" fontId="10" fillId="0" borderId="2" xfId="1" applyFont="1" applyBorder="1" applyAlignment="1">
      <alignment horizontal="center" vertical="center"/>
    </xf>
    <xf numFmtId="0" fontId="10" fillId="22" borderId="1" xfId="1" applyFont="1" applyFill="1" applyBorder="1" applyAlignment="1">
      <alignment horizontal="left" vertical="center"/>
    </xf>
    <xf numFmtId="0" fontId="72" fillId="0" borderId="1" xfId="1" applyFont="1" applyBorder="1" applyAlignment="1">
      <alignment horizontal="center" vertical="center" shrinkToFit="1"/>
    </xf>
    <xf numFmtId="0" fontId="72" fillId="0" borderId="1" xfId="1" applyFont="1" applyBorder="1" applyAlignment="1">
      <alignment horizontal="center" vertical="center"/>
    </xf>
    <xf numFmtId="179" fontId="72" fillId="0" borderId="1" xfId="1" applyNumberFormat="1" applyFont="1" applyBorder="1" applyAlignment="1">
      <alignment horizontal="center" vertical="center"/>
    </xf>
    <xf numFmtId="179" fontId="72" fillId="0" borderId="0" xfId="1" applyNumberFormat="1" applyFont="1" applyAlignment="1">
      <alignment horizontal="center" vertical="center"/>
    </xf>
    <xf numFmtId="0" fontId="1" fillId="0" borderId="1" xfId="1" applyBorder="1" applyAlignment="1">
      <alignment horizontal="center" vertical="center" wrapText="1"/>
    </xf>
    <xf numFmtId="3" fontId="31" fillId="0" borderId="1" xfId="1" applyNumberFormat="1" applyFont="1" applyBorder="1" applyAlignment="1">
      <alignment horizontal="center" vertical="center"/>
    </xf>
    <xf numFmtId="0" fontId="17" fillId="0" borderId="0" xfId="1" applyFont="1">
      <alignment vertical="center"/>
    </xf>
    <xf numFmtId="0" fontId="101" fillId="0" borderId="0" xfId="1" applyFont="1" applyAlignment="1">
      <alignment horizontal="center" vertical="center"/>
    </xf>
    <xf numFmtId="0" fontId="101" fillId="0" borderId="0" xfId="1" applyFont="1" applyAlignment="1">
      <alignment horizontal="left" vertical="center"/>
    </xf>
    <xf numFmtId="0" fontId="114" fillId="0" borderId="0" xfId="1" applyFont="1">
      <alignment vertical="center"/>
    </xf>
    <xf numFmtId="0" fontId="12" fillId="21" borderId="1" xfId="2" applyFill="1" applyBorder="1" applyAlignment="1">
      <alignment horizontal="left" vertical="center"/>
    </xf>
    <xf numFmtId="0" fontId="115" fillId="0" borderId="1" xfId="1" applyFont="1" applyBorder="1" applyAlignment="1">
      <alignment horizontal="center" vertical="center"/>
    </xf>
    <xf numFmtId="0" fontId="116" fillId="0" borderId="1" xfId="1" applyFont="1" applyBorder="1" applyAlignment="1">
      <alignment horizontal="center" vertical="center"/>
    </xf>
    <xf numFmtId="0" fontId="1" fillId="6" borderId="4" xfId="4" applyFill="1" applyBorder="1" applyAlignment="1">
      <alignment horizontal="center" vertical="center" shrinkToFit="1"/>
    </xf>
    <xf numFmtId="0" fontId="17" fillId="5" borderId="2" xfId="4" applyFont="1" applyFill="1" applyBorder="1" applyAlignment="1">
      <alignment horizontal="center" vertical="center"/>
    </xf>
    <xf numFmtId="0" fontId="79" fillId="0" borderId="1" xfId="4" applyFont="1" applyBorder="1" applyAlignment="1">
      <alignment vertical="center" wrapText="1"/>
    </xf>
    <xf numFmtId="0" fontId="57" fillId="0" borderId="17" xfId="4" applyFont="1" applyBorder="1" applyAlignment="1">
      <alignment horizontal="center" vertical="center"/>
    </xf>
    <xf numFmtId="179" fontId="1" fillId="0" borderId="26" xfId="4" applyNumberFormat="1" applyBorder="1" applyAlignment="1">
      <alignment horizontal="center" vertical="center"/>
    </xf>
    <xf numFmtId="176" fontId="16" fillId="8" borderId="28" xfId="4" applyNumberFormat="1" applyFont="1" applyFill="1" applyBorder="1" applyAlignment="1">
      <alignment horizontal="center" vertical="center"/>
    </xf>
    <xf numFmtId="176" fontId="84" fillId="0" borderId="1" xfId="4" applyNumberFormat="1" applyFont="1" applyBorder="1">
      <alignment vertical="center"/>
    </xf>
    <xf numFmtId="176" fontId="1" fillId="0" borderId="20" xfId="4" applyNumberFormat="1" applyBorder="1" applyAlignment="1"/>
    <xf numFmtId="3" fontId="1" fillId="0" borderId="28" xfId="4" applyNumberFormat="1" applyBorder="1" applyAlignment="1">
      <alignment horizontal="center" vertical="center"/>
    </xf>
    <xf numFmtId="0" fontId="57" fillId="0" borderId="22" xfId="4" applyFont="1" applyBorder="1" applyAlignment="1">
      <alignment horizontal="left" vertical="center"/>
    </xf>
    <xf numFmtId="0" fontId="107" fillId="0" borderId="1" xfId="1" applyFont="1" applyBorder="1">
      <alignment vertical="center"/>
    </xf>
    <xf numFmtId="0" fontId="1" fillId="20" borderId="4" xfId="4" applyFill="1" applyBorder="1" applyAlignment="1">
      <alignment horizontal="center" vertical="center"/>
    </xf>
    <xf numFmtId="0" fontId="17" fillId="37" borderId="1" xfId="4" applyFont="1" applyFill="1" applyBorder="1" applyAlignment="1">
      <alignment horizontal="center" vertical="center"/>
    </xf>
    <xf numFmtId="0" fontId="17" fillId="10" borderId="1" xfId="4" applyFont="1" applyFill="1" applyBorder="1" applyAlignment="1">
      <alignment horizontal="left" vertical="center"/>
    </xf>
    <xf numFmtId="0" fontId="17" fillId="10" borderId="2" xfId="4" applyFont="1" applyFill="1" applyBorder="1" applyAlignment="1">
      <alignment horizontal="center" vertical="center"/>
    </xf>
    <xf numFmtId="0" fontId="1" fillId="0" borderId="35" xfId="4" applyBorder="1" applyAlignment="1">
      <alignment vertical="center" shrinkToFit="1"/>
    </xf>
    <xf numFmtId="0" fontId="38" fillId="0" borderId="1" xfId="4" applyFont="1" applyBorder="1">
      <alignment vertical="center"/>
    </xf>
    <xf numFmtId="0" fontId="1" fillId="0" borderId="0" xfId="4" applyAlignment="1">
      <alignment vertical="center" shrinkToFit="1"/>
    </xf>
    <xf numFmtId="0" fontId="57" fillId="0" borderId="20" xfId="4" applyFont="1" applyBorder="1" applyAlignment="1">
      <alignment horizontal="center" vertical="center"/>
    </xf>
    <xf numFmtId="176" fontId="1" fillId="0" borderId="7" xfId="4" applyNumberFormat="1" applyBorder="1" applyAlignment="1"/>
    <xf numFmtId="0" fontId="57" fillId="0" borderId="24" xfId="4" applyFont="1" applyBorder="1" applyAlignment="1">
      <alignment horizontal="center" vertical="center"/>
    </xf>
    <xf numFmtId="0" fontId="1" fillId="7" borderId="2" xfId="1" applyFill="1" applyBorder="1" applyAlignment="1">
      <alignment horizontal="right" vertical="center"/>
    </xf>
    <xf numFmtId="0" fontId="12" fillId="0" borderId="1" xfId="1" applyFont="1" applyBorder="1" applyAlignment="1">
      <alignment horizontal="center" vertical="center"/>
    </xf>
    <xf numFmtId="3" fontId="1" fillId="0" borderId="6" xfId="1" applyNumberFormat="1" applyBorder="1">
      <alignment vertical="center"/>
    </xf>
    <xf numFmtId="56" fontId="15" fillId="0" borderId="1" xfId="1" applyNumberFormat="1" applyFont="1" applyBorder="1" applyAlignment="1">
      <alignment horizontal="center" vertical="center"/>
    </xf>
    <xf numFmtId="38" fontId="1" fillId="11" borderId="1" xfId="1" applyNumberFormat="1" applyFill="1" applyBorder="1">
      <alignment vertical="center"/>
    </xf>
    <xf numFmtId="0" fontId="31" fillId="0" borderId="5" xfId="1" applyFont="1" applyBorder="1" applyAlignment="1">
      <alignment horizontal="center" vertical="center"/>
    </xf>
    <xf numFmtId="56" fontId="31" fillId="0" borderId="5" xfId="1" applyNumberFormat="1" applyFont="1" applyBorder="1" applyAlignment="1">
      <alignment horizontal="center" vertical="center"/>
    </xf>
    <xf numFmtId="178" fontId="1" fillId="0" borderId="5" xfId="1" applyNumberFormat="1" applyBorder="1" applyAlignment="1">
      <alignment horizontal="center" vertical="center"/>
    </xf>
    <xf numFmtId="3" fontId="1" fillId="11" borderId="5" xfId="1" applyNumberFormat="1" applyFill="1" applyBorder="1" applyAlignment="1">
      <alignment horizontal="center" vertical="center"/>
    </xf>
    <xf numFmtId="184" fontId="1" fillId="0" borderId="1" xfId="1" applyNumberFormat="1" applyBorder="1" applyAlignment="1">
      <alignment horizontal="center" vertical="center"/>
    </xf>
    <xf numFmtId="49" fontId="13" fillId="0" borderId="1" xfId="1" applyNumberFormat="1" applyFont="1" applyBorder="1" applyAlignment="1">
      <alignment horizontal="left" vertical="center"/>
    </xf>
    <xf numFmtId="180" fontId="13" fillId="0" borderId="1" xfId="1" applyNumberFormat="1" applyFont="1" applyBorder="1" applyAlignment="1">
      <alignment horizontal="center" vertical="center"/>
    </xf>
    <xf numFmtId="0" fontId="17" fillId="11" borderId="1" xfId="2" quotePrefix="1" applyFont="1" applyFill="1" applyBorder="1" applyAlignment="1">
      <alignment vertical="center"/>
    </xf>
    <xf numFmtId="0" fontId="17" fillId="0" borderId="1" xfId="2" quotePrefix="1" applyFont="1" applyBorder="1" applyAlignment="1">
      <alignment vertical="center"/>
    </xf>
    <xf numFmtId="0" fontId="8" fillId="7" borderId="5" xfId="1" applyFont="1" applyFill="1" applyBorder="1" applyAlignment="1">
      <alignment horizontal="center" vertical="center"/>
    </xf>
    <xf numFmtId="0" fontId="8" fillId="7" borderId="6" xfId="1" applyFont="1" applyFill="1" applyBorder="1" applyAlignment="1">
      <alignment horizontal="center" vertical="center"/>
    </xf>
    <xf numFmtId="0" fontId="13" fillId="6" borderId="1" xfId="1" applyFont="1" applyFill="1" applyBorder="1">
      <alignment vertical="center"/>
    </xf>
    <xf numFmtId="3" fontId="1" fillId="6" borderId="2" xfId="1" applyNumberFormat="1" applyFill="1" applyBorder="1" applyAlignment="1">
      <alignment horizontal="center" vertical="center"/>
    </xf>
    <xf numFmtId="3" fontId="1" fillId="10" borderId="2" xfId="1" applyNumberFormat="1" applyFill="1" applyBorder="1" applyAlignment="1">
      <alignment horizontal="center" vertical="center"/>
    </xf>
    <xf numFmtId="0" fontId="117" fillId="0" borderId="1" xfId="1" applyFont="1" applyBorder="1" applyAlignment="1">
      <alignment horizontal="center" vertical="center"/>
    </xf>
    <xf numFmtId="0" fontId="1" fillId="0" borderId="3" xfId="1" applyBorder="1" applyAlignment="1">
      <alignment horizontal="center" vertical="center"/>
    </xf>
    <xf numFmtId="0" fontId="8" fillId="25" borderId="5" xfId="1" applyFont="1" applyFill="1" applyBorder="1" applyAlignment="1">
      <alignment horizontal="center" vertical="center"/>
    </xf>
    <xf numFmtId="0" fontId="8" fillId="25" borderId="6" xfId="1" applyFont="1" applyFill="1" applyBorder="1" applyAlignment="1">
      <alignment horizontal="center" vertical="center"/>
    </xf>
    <xf numFmtId="0" fontId="63" fillId="5" borderId="1" xfId="1" applyFont="1" applyFill="1" applyBorder="1" applyAlignment="1">
      <alignment horizontal="center" vertical="center"/>
    </xf>
    <xf numFmtId="0" fontId="118" fillId="0" borderId="1" xfId="1" applyFont="1" applyBorder="1">
      <alignment vertical="center"/>
    </xf>
    <xf numFmtId="0" fontId="119" fillId="0" borderId="1" xfId="1" applyFont="1" applyBorder="1">
      <alignment vertical="center"/>
    </xf>
    <xf numFmtId="3" fontId="1" fillId="5" borderId="4" xfId="1" applyNumberFormat="1" applyFill="1" applyBorder="1" applyAlignment="1">
      <alignment horizontal="center" vertical="center"/>
    </xf>
    <xf numFmtId="0" fontId="63" fillId="24" borderId="1" xfId="1" applyFont="1" applyFill="1" applyBorder="1" applyAlignment="1">
      <alignment horizontal="center" vertical="center"/>
    </xf>
    <xf numFmtId="0" fontId="119" fillId="0" borderId="1" xfId="1" applyFont="1" applyBorder="1" applyAlignment="1">
      <alignment horizontal="center" vertical="center"/>
    </xf>
    <xf numFmtId="3" fontId="1" fillId="38" borderId="1" xfId="1" applyNumberFormat="1" applyFill="1" applyBorder="1" applyAlignment="1">
      <alignment horizontal="center" vertical="center"/>
    </xf>
    <xf numFmtId="0" fontId="1" fillId="38" borderId="4" xfId="1" applyFill="1" applyBorder="1" applyAlignment="1">
      <alignment horizontal="left" vertical="center"/>
    </xf>
    <xf numFmtId="0" fontId="1" fillId="38" borderId="1" xfId="1" applyFill="1" applyBorder="1" applyAlignment="1">
      <alignment horizontal="center" vertical="center"/>
    </xf>
    <xf numFmtId="0" fontId="120" fillId="0" borderId="1" xfId="1" applyFont="1" applyBorder="1" applyAlignment="1">
      <alignment horizontal="center" vertical="center"/>
    </xf>
    <xf numFmtId="0" fontId="63" fillId="25" borderId="1" xfId="1" applyFont="1" applyFill="1" applyBorder="1" applyAlignment="1">
      <alignment horizontal="center" vertical="center"/>
    </xf>
    <xf numFmtId="0" fontId="100" fillId="0" borderId="1" xfId="1" applyFont="1" applyBorder="1">
      <alignment vertical="center"/>
    </xf>
    <xf numFmtId="180" fontId="1" fillId="5" borderId="1" xfId="4" applyNumberFormat="1" applyFill="1" applyBorder="1" applyAlignment="1">
      <alignment horizontal="center" vertical="center"/>
    </xf>
    <xf numFmtId="0" fontId="1" fillId="5" borderId="2" xfId="4" applyFill="1" applyBorder="1" applyAlignment="1">
      <alignment horizontal="left" vertical="center"/>
    </xf>
    <xf numFmtId="0" fontId="63" fillId="31" borderId="1" xfId="1" applyFont="1" applyFill="1" applyBorder="1" applyAlignment="1">
      <alignment horizontal="center" vertical="center"/>
    </xf>
    <xf numFmtId="0" fontId="121" fillId="0" borderId="1" xfId="1" applyFont="1" applyBorder="1" applyAlignment="1">
      <alignment horizontal="center" vertical="center"/>
    </xf>
    <xf numFmtId="184" fontId="1" fillId="0" borderId="0" xfId="1" applyNumberFormat="1" applyAlignment="1">
      <alignment horizontal="center" vertical="center"/>
    </xf>
    <xf numFmtId="49" fontId="48" fillId="0" borderId="1" xfId="1" applyNumberFormat="1" applyFont="1" applyBorder="1" applyAlignment="1">
      <alignment horizontal="center" vertical="center"/>
    </xf>
    <xf numFmtId="3" fontId="1" fillId="11" borderId="4" xfId="1" applyNumberFormat="1" applyFill="1" applyBorder="1" applyAlignment="1">
      <alignment horizontal="center" vertical="center"/>
    </xf>
    <xf numFmtId="176" fontId="13" fillId="0" borderId="1" xfId="1" applyNumberFormat="1" applyFont="1" applyBorder="1" applyAlignment="1">
      <alignment horizontal="right" vertical="center"/>
    </xf>
    <xf numFmtId="176" fontId="13" fillId="11" borderId="1" xfId="1" applyNumberFormat="1" applyFont="1" applyFill="1" applyBorder="1" applyAlignment="1">
      <alignment horizontal="right" vertical="center"/>
    </xf>
    <xf numFmtId="3" fontId="1" fillId="11" borderId="19" xfId="1" applyNumberFormat="1" applyFill="1" applyBorder="1" applyAlignment="1">
      <alignment horizontal="center" vertical="center"/>
    </xf>
    <xf numFmtId="179" fontId="1" fillId="0" borderId="1" xfId="1" applyNumberFormat="1" applyBorder="1">
      <alignment vertical="center"/>
    </xf>
    <xf numFmtId="3" fontId="1" fillId="11" borderId="1" xfId="1" applyNumberFormat="1" applyFill="1" applyBorder="1">
      <alignment vertical="center"/>
    </xf>
    <xf numFmtId="176" fontId="12" fillId="0" borderId="0" xfId="1" applyNumberFormat="1" applyFont="1">
      <alignment vertical="center"/>
    </xf>
    <xf numFmtId="179" fontId="123" fillId="0" borderId="1" xfId="1" applyNumberFormat="1" applyFont="1" applyBorder="1" applyAlignment="1">
      <alignment horizontal="center" vertical="center"/>
    </xf>
    <xf numFmtId="0" fontId="105" fillId="5" borderId="1" xfId="1" applyFont="1" applyFill="1" applyBorder="1" applyAlignment="1">
      <alignment horizontal="center" vertical="center"/>
    </xf>
    <xf numFmtId="0" fontId="12" fillId="5" borderId="1" xfId="1" applyFont="1" applyFill="1" applyBorder="1" applyAlignment="1">
      <alignment horizontal="left" vertical="center"/>
    </xf>
    <xf numFmtId="176" fontId="12" fillId="5" borderId="1" xfId="1" applyNumberFormat="1" applyFont="1" applyFill="1" applyBorder="1" applyAlignment="1">
      <alignment horizontal="center" vertical="center"/>
    </xf>
    <xf numFmtId="49" fontId="13" fillId="5" borderId="1" xfId="1" applyNumberFormat="1" applyFont="1" applyFill="1" applyBorder="1" applyAlignment="1">
      <alignment horizontal="left" vertical="center"/>
    </xf>
    <xf numFmtId="0" fontId="12" fillId="5" borderId="1" xfId="1" applyFont="1" applyFill="1" applyBorder="1">
      <alignment vertical="center"/>
    </xf>
    <xf numFmtId="49" fontId="17" fillId="5" borderId="1" xfId="1" applyNumberFormat="1" applyFont="1" applyFill="1" applyBorder="1" applyAlignment="1">
      <alignment horizontal="left" vertical="center"/>
    </xf>
    <xf numFmtId="0" fontId="17" fillId="5" borderId="1" xfId="1" applyFont="1" applyFill="1" applyBorder="1" applyAlignment="1">
      <alignment horizontal="center" vertical="center"/>
    </xf>
    <xf numFmtId="178" fontId="17" fillId="0" borderId="2" xfId="1" applyNumberFormat="1" applyFont="1" applyBorder="1" applyAlignment="1">
      <alignment horizontal="center" vertical="center"/>
    </xf>
    <xf numFmtId="49" fontId="21" fillId="20" borderId="1" xfId="1" applyNumberFormat="1" applyFont="1" applyFill="1" applyBorder="1" applyAlignment="1">
      <alignment horizontal="left" vertical="center"/>
    </xf>
    <xf numFmtId="176" fontId="20" fillId="20" borderId="1" xfId="1" applyNumberFormat="1" applyFont="1" applyFill="1" applyBorder="1" applyAlignment="1">
      <alignment horizontal="center" vertical="center"/>
    </xf>
    <xf numFmtId="0" fontId="20" fillId="20" borderId="1" xfId="1" applyFont="1" applyFill="1" applyBorder="1" applyAlignment="1">
      <alignment horizontal="left" vertical="center"/>
    </xf>
    <xf numFmtId="180" fontId="20" fillId="20" borderId="1" xfId="1" applyNumberFormat="1" applyFont="1" applyFill="1" applyBorder="1" applyAlignment="1">
      <alignment horizontal="center" vertical="center"/>
    </xf>
    <xf numFmtId="3" fontId="20" fillId="20" borderId="1" xfId="1" applyNumberFormat="1" applyFont="1" applyFill="1" applyBorder="1" applyAlignment="1">
      <alignment horizontal="center" vertical="center"/>
    </xf>
    <xf numFmtId="3" fontId="19" fillId="0" borderId="5" xfId="1" applyNumberFormat="1" applyFont="1" applyBorder="1" applyAlignment="1">
      <alignment horizontal="center" vertical="center" wrapText="1"/>
    </xf>
    <xf numFmtId="3" fontId="19" fillId="0" borderId="10" xfId="1" applyNumberFormat="1" applyFont="1" applyBorder="1" applyAlignment="1">
      <alignment horizontal="center" vertical="center" wrapText="1"/>
    </xf>
    <xf numFmtId="3" fontId="19" fillId="0" borderId="6" xfId="1" applyNumberFormat="1" applyFont="1" applyBorder="1" applyAlignment="1">
      <alignment horizontal="center" vertical="center" wrapText="1"/>
    </xf>
    <xf numFmtId="0" fontId="12" fillId="11" borderId="1" xfId="2" applyFill="1" applyBorder="1" applyAlignment="1">
      <alignment horizontal="center" vertical="center"/>
    </xf>
    <xf numFmtId="176" fontId="19" fillId="11" borderId="1" xfId="1" applyNumberFormat="1" applyFont="1" applyFill="1" applyBorder="1" applyAlignment="1"/>
    <xf numFmtId="0" fontId="12" fillId="11" borderId="1" xfId="2" applyFill="1" applyBorder="1" applyAlignment="1">
      <alignment horizontal="left" vertical="center"/>
    </xf>
    <xf numFmtId="0" fontId="124" fillId="0" borderId="0" xfId="1" applyFont="1">
      <alignment vertical="center"/>
    </xf>
    <xf numFmtId="0" fontId="124" fillId="0" borderId="0" xfId="1" applyFont="1" applyAlignment="1">
      <alignment horizontal="right" vertical="center"/>
    </xf>
    <xf numFmtId="0" fontId="125" fillId="0" borderId="0" xfId="1" applyFont="1">
      <alignment vertical="center"/>
    </xf>
    <xf numFmtId="0" fontId="124" fillId="0" borderId="5" xfId="1" applyFont="1" applyBorder="1" applyAlignment="1">
      <alignment horizontal="center" vertical="center"/>
    </xf>
    <xf numFmtId="0" fontId="124" fillId="0" borderId="1" xfId="1" applyFont="1" applyBorder="1" applyAlignment="1">
      <alignment horizontal="center" vertical="center"/>
    </xf>
    <xf numFmtId="0" fontId="124" fillId="0" borderId="1" xfId="1" applyFont="1" applyBorder="1" applyAlignment="1">
      <alignment vertical="center" wrapText="1"/>
    </xf>
    <xf numFmtId="0" fontId="6" fillId="7" borderId="5" xfId="1" applyFont="1" applyFill="1" applyBorder="1" applyAlignment="1">
      <alignment horizontal="center" vertical="center"/>
    </xf>
    <xf numFmtId="0" fontId="6" fillId="7" borderId="6" xfId="1" applyFont="1" applyFill="1" applyBorder="1" applyAlignment="1">
      <alignment horizontal="center" vertical="center"/>
    </xf>
    <xf numFmtId="0" fontId="1" fillId="15" borderId="0" xfId="1" applyFill="1" applyAlignment="1">
      <alignment horizontal="center" vertical="center"/>
    </xf>
    <xf numFmtId="180" fontId="17" fillId="17" borderId="1" xfId="1" applyNumberFormat="1" applyFont="1" applyFill="1" applyBorder="1">
      <alignment vertical="center"/>
    </xf>
    <xf numFmtId="0" fontId="126" fillId="0" borderId="1" xfId="1" applyFont="1" applyBorder="1" applyAlignment="1">
      <alignment horizontal="center" vertical="center"/>
    </xf>
    <xf numFmtId="0" fontId="6" fillId="29" borderId="5" xfId="1" applyFont="1" applyFill="1" applyBorder="1" applyAlignment="1">
      <alignment horizontal="center" vertical="center"/>
    </xf>
    <xf numFmtId="0" fontId="6" fillId="29" borderId="6" xfId="1" applyFont="1" applyFill="1" applyBorder="1" applyAlignment="1">
      <alignment horizontal="center" vertical="center"/>
    </xf>
    <xf numFmtId="0" fontId="127" fillId="2" borderId="1" xfId="0" applyFont="1" applyFill="1" applyBorder="1" applyAlignment="1">
      <alignment horizontal="center" vertical="center"/>
    </xf>
    <xf numFmtId="0" fontId="127" fillId="0" borderId="1" xfId="0" applyFont="1" applyBorder="1" applyAlignment="1">
      <alignment horizontal="center" vertical="center"/>
    </xf>
    <xf numFmtId="184" fontId="11" fillId="0" borderId="0" xfId="0" applyNumberFormat="1" applyFont="1" applyAlignment="1">
      <alignment horizontal="center" vertical="center"/>
    </xf>
    <xf numFmtId="0" fontId="127" fillId="2" borderId="2" xfId="0" applyFont="1" applyFill="1" applyBorder="1" applyAlignment="1">
      <alignment horizontal="center" vertical="center"/>
    </xf>
    <xf numFmtId="0" fontId="127" fillId="2" borderId="3" xfId="0" applyFont="1" applyFill="1" applyBorder="1" applyAlignment="1">
      <alignment horizontal="center" vertical="center"/>
    </xf>
    <xf numFmtId="0" fontId="127" fillId="2" borderId="4" xfId="0" applyFont="1" applyFill="1" applyBorder="1" applyAlignment="1">
      <alignment horizontal="center" vertical="center"/>
    </xf>
    <xf numFmtId="176" fontId="127" fillId="0" borderId="1" xfId="0" applyNumberFormat="1"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lignment vertical="center"/>
    </xf>
    <xf numFmtId="179" fontId="11" fillId="0" borderId="0" xfId="0" applyNumberFormat="1" applyFont="1" applyAlignment="1">
      <alignment horizontal="right" vertical="center"/>
    </xf>
    <xf numFmtId="178" fontId="11" fillId="0" borderId="0" xfId="0" applyNumberFormat="1" applyFont="1" applyAlignment="1">
      <alignment horizontal="center" vertical="center"/>
    </xf>
    <xf numFmtId="176" fontId="11" fillId="0" borderId="0" xfId="0" applyNumberFormat="1" applyFont="1">
      <alignment vertical="center"/>
    </xf>
    <xf numFmtId="176" fontId="11" fillId="0" borderId="0" xfId="0" applyNumberFormat="1" applyFont="1" applyAlignment="1">
      <alignment horizontal="center" vertical="center"/>
    </xf>
    <xf numFmtId="179" fontId="11" fillId="0" borderId="0" xfId="0" applyNumberFormat="1" applyFont="1">
      <alignment vertical="center"/>
    </xf>
    <xf numFmtId="179" fontId="127" fillId="0" borderId="1" xfId="0" applyNumberFormat="1" applyFont="1" applyBorder="1" applyAlignment="1">
      <alignment horizontal="center" vertical="center"/>
    </xf>
    <xf numFmtId="3" fontId="19" fillId="0" borderId="5" xfId="0" applyNumberFormat="1" applyFont="1" applyBorder="1" applyAlignment="1">
      <alignment horizontal="center" vertical="center"/>
    </xf>
    <xf numFmtId="3"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184" fontId="11" fillId="0" borderId="5" xfId="0" applyNumberFormat="1" applyFont="1" applyBorder="1" applyAlignment="1">
      <alignment horizontal="center" vertical="center"/>
    </xf>
    <xf numFmtId="176" fontId="11" fillId="0" borderId="5" xfId="0" applyNumberFormat="1" applyFont="1" applyBorder="1" applyAlignment="1">
      <alignment horizontal="center" vertical="center"/>
    </xf>
    <xf numFmtId="176" fontId="11" fillId="0" borderId="9" xfId="0" applyNumberFormat="1" applyFont="1" applyBorder="1" applyAlignment="1">
      <alignment horizontal="center" vertical="center"/>
    </xf>
    <xf numFmtId="0" fontId="19" fillId="0" borderId="9" xfId="0" applyFont="1" applyBorder="1" applyAlignment="1">
      <alignment horizontal="center" vertical="center"/>
    </xf>
    <xf numFmtId="0" fontId="19" fillId="0" borderId="5" xfId="0" applyFont="1" applyBorder="1" applyAlignment="1">
      <alignment horizontal="center" vertical="center"/>
    </xf>
    <xf numFmtId="179" fontId="19" fillId="0" borderId="5" xfId="0" applyNumberFormat="1" applyFont="1" applyBorder="1" applyAlignment="1">
      <alignment horizontal="center" vertical="center"/>
    </xf>
    <xf numFmtId="178" fontId="19" fillId="0" borderId="5" xfId="0" applyNumberFormat="1" applyFont="1" applyBorder="1" applyAlignment="1">
      <alignment horizontal="center" vertical="center"/>
    </xf>
    <xf numFmtId="3" fontId="19" fillId="0" borderId="1" xfId="0" applyNumberFormat="1" applyFont="1" applyBorder="1" applyAlignment="1">
      <alignment horizontal="center" vertical="center"/>
    </xf>
    <xf numFmtId="0" fontId="0" fillId="0" borderId="1" xfId="0" applyBorder="1" applyAlignment="1">
      <alignment horizontal="center"/>
    </xf>
    <xf numFmtId="0" fontId="0" fillId="0" borderId="1" xfId="0" applyBorder="1">
      <alignment vertical="center"/>
    </xf>
    <xf numFmtId="0" fontId="0" fillId="0" borderId="1" xfId="0" applyBorder="1" applyAlignment="1">
      <alignment horizontal="center" vertical="center"/>
    </xf>
    <xf numFmtId="3" fontId="19" fillId="0" borderId="1" xfId="0" applyNumberFormat="1" applyFont="1" applyBorder="1">
      <alignment vertical="center"/>
    </xf>
    <xf numFmtId="177" fontId="0" fillId="0" borderId="1" xfId="0" applyNumberFormat="1" applyBorder="1" applyAlignment="1">
      <alignment horizontal="right" vertical="center"/>
    </xf>
    <xf numFmtId="177" fontId="0" fillId="0" borderId="1" xfId="0" applyNumberFormat="1" applyBorder="1" applyAlignment="1">
      <alignment horizontal="center" vertical="center"/>
    </xf>
    <xf numFmtId="177" fontId="20" fillId="0" borderId="1" xfId="0" applyNumberFormat="1" applyFont="1" applyBorder="1" applyAlignment="1">
      <alignment horizontal="right" vertical="center"/>
    </xf>
    <xf numFmtId="178" fontId="19" fillId="0" borderId="1" xfId="0" applyNumberFormat="1" applyFont="1" applyBorder="1" applyAlignment="1">
      <alignment horizontal="center" vertical="center"/>
    </xf>
    <xf numFmtId="0" fontId="11" fillId="0" borderId="1" xfId="0" applyFont="1" applyBorder="1" applyAlignment="1">
      <alignment horizontal="center" vertical="center"/>
    </xf>
    <xf numFmtId="3" fontId="19" fillId="0" borderId="5" xfId="0" applyNumberFormat="1" applyFont="1" applyBorder="1" applyAlignment="1">
      <alignment horizontal="center" vertical="center"/>
    </xf>
    <xf numFmtId="3" fontId="19" fillId="0" borderId="6" xfId="0" applyNumberFormat="1" applyFont="1" applyBorder="1" applyAlignment="1">
      <alignment horizontal="center" vertical="center"/>
    </xf>
    <xf numFmtId="0" fontId="1" fillId="0" borderId="0" xfId="1" applyAlignment="1">
      <alignment horizontal="left" vertical="center" wrapText="1"/>
    </xf>
    <xf numFmtId="179" fontId="75" fillId="0" borderId="17" xfId="1" applyNumberFormat="1" applyFont="1" applyBorder="1" applyAlignment="1">
      <alignment horizontal="center" vertical="center"/>
    </xf>
    <xf numFmtId="0" fontId="8" fillId="6" borderId="5" xfId="1" applyFont="1" applyFill="1" applyBorder="1" applyAlignment="1">
      <alignment horizontal="center" vertical="center"/>
    </xf>
    <xf numFmtId="0" fontId="8" fillId="6" borderId="6" xfId="1" applyFont="1" applyFill="1" applyBorder="1" applyAlignment="1">
      <alignment horizontal="center" vertical="center"/>
    </xf>
    <xf numFmtId="0" fontId="75" fillId="28" borderId="26" xfId="1" applyFont="1" applyFill="1" applyBorder="1" applyAlignment="1">
      <alignment horizontal="center" vertical="center"/>
    </xf>
    <xf numFmtId="0" fontId="75" fillId="28" borderId="25" xfId="1" applyFont="1" applyFill="1" applyBorder="1" applyAlignment="1">
      <alignment horizontal="center" vertical="center"/>
    </xf>
    <xf numFmtId="0" fontId="75" fillId="28" borderId="27" xfId="1" applyFont="1" applyFill="1" applyBorder="1" applyAlignment="1">
      <alignment horizontal="center" vertical="center"/>
    </xf>
    <xf numFmtId="3" fontId="1" fillId="5" borderId="20" xfId="1" applyNumberFormat="1" applyFill="1" applyBorder="1" applyAlignment="1">
      <alignment horizontal="center" vertical="center"/>
    </xf>
    <xf numFmtId="0" fontId="100" fillId="0" borderId="1" xfId="4" applyFont="1" applyBorder="1" applyAlignment="1">
      <alignment horizontal="center" vertical="center"/>
    </xf>
    <xf numFmtId="56" fontId="1" fillId="0" borderId="8" xfId="1" applyNumberFormat="1" applyBorder="1" applyAlignment="1">
      <alignment horizontal="center" vertical="center"/>
    </xf>
    <xf numFmtId="49" fontId="1" fillId="0" borderId="5" xfId="4" applyNumberFormat="1" applyBorder="1" applyAlignment="1">
      <alignment horizontal="left" vertical="center"/>
    </xf>
    <xf numFmtId="38" fontId="1" fillId="0" borderId="5" xfId="4" applyNumberFormat="1" applyBorder="1" applyAlignment="1">
      <alignment horizontal="center" vertical="center"/>
    </xf>
    <xf numFmtId="0" fontId="1" fillId="0" borderId="9" xfId="4" applyBorder="1" applyAlignment="1">
      <alignment horizontal="center" vertical="center"/>
    </xf>
    <xf numFmtId="0" fontId="57" fillId="0" borderId="28" xfId="1" applyFont="1" applyBorder="1" applyAlignment="1">
      <alignment horizontal="center" vertical="center"/>
    </xf>
    <xf numFmtId="38" fontId="1" fillId="0" borderId="36" xfId="4" applyNumberFormat="1" applyBorder="1" applyAlignment="1">
      <alignment horizontal="center" vertical="center"/>
    </xf>
    <xf numFmtId="38" fontId="1" fillId="0" borderId="37" xfId="4" applyNumberFormat="1" applyBorder="1" applyAlignment="1">
      <alignment horizontal="center" vertical="center"/>
    </xf>
    <xf numFmtId="176" fontId="16" fillId="8" borderId="3" xfId="1" applyNumberFormat="1" applyFont="1" applyFill="1" applyBorder="1" applyAlignment="1">
      <alignment horizontal="center" vertical="center"/>
    </xf>
    <xf numFmtId="176" fontId="16" fillId="8" borderId="4" xfId="1" applyNumberFormat="1" applyFont="1" applyFill="1" applyBorder="1" applyAlignment="1">
      <alignment horizontal="center" vertical="center"/>
    </xf>
    <xf numFmtId="0" fontId="1" fillId="0" borderId="24" xfId="1" applyBorder="1" applyAlignment="1">
      <alignment horizontal="center" vertical="center"/>
    </xf>
    <xf numFmtId="3" fontId="1" fillId="0" borderId="24" xfId="1" applyNumberFormat="1" applyBorder="1" applyAlignment="1">
      <alignment horizontal="center" vertical="center"/>
    </xf>
    <xf numFmtId="49" fontId="12" fillId="0" borderId="1" xfId="1" applyNumberFormat="1" applyFont="1" applyBorder="1">
      <alignment vertical="center"/>
    </xf>
    <xf numFmtId="0" fontId="17" fillId="0" borderId="0" xfId="1" applyFont="1" applyAlignment="1">
      <alignment horizontal="left" vertical="center"/>
    </xf>
    <xf numFmtId="49" fontId="128" fillId="6" borderId="18" xfId="1" applyNumberFormat="1" applyFont="1" applyFill="1" applyBorder="1" applyAlignment="1">
      <alignment horizontal="center" vertical="center" wrapText="1"/>
    </xf>
    <xf numFmtId="49" fontId="128" fillId="6" borderId="0" xfId="1" applyNumberFormat="1" applyFont="1" applyFill="1" applyAlignment="1">
      <alignment horizontal="center" vertical="center" wrapText="1"/>
    </xf>
    <xf numFmtId="0" fontId="129" fillId="7" borderId="9" xfId="1" applyFont="1" applyFill="1" applyBorder="1" applyAlignment="1">
      <alignment horizontal="center" vertical="center"/>
    </xf>
    <xf numFmtId="0" fontId="129" fillId="7" borderId="11" xfId="1" applyFont="1" applyFill="1" applyBorder="1" applyAlignment="1">
      <alignment horizontal="center" vertical="center"/>
    </xf>
    <xf numFmtId="0" fontId="129" fillId="7" borderId="7" xfId="1" applyFont="1" applyFill="1" applyBorder="1" applyAlignment="1">
      <alignment horizontal="center" vertical="center"/>
    </xf>
    <xf numFmtId="0" fontId="129" fillId="7" borderId="12" xfId="1" applyFont="1" applyFill="1" applyBorder="1" applyAlignment="1">
      <alignment horizontal="center" vertical="center"/>
    </xf>
    <xf numFmtId="0" fontId="129" fillId="0" borderId="0" xfId="1" applyFont="1" applyAlignment="1">
      <alignment horizontal="center" vertical="center"/>
    </xf>
    <xf numFmtId="180" fontId="17" fillId="11" borderId="1" xfId="1" applyNumberFormat="1" applyFont="1" applyFill="1" applyBorder="1" applyAlignment="1">
      <alignment horizontal="right" vertical="center"/>
    </xf>
    <xf numFmtId="3" fontId="15" fillId="4" borderId="2" xfId="1" applyNumberFormat="1" applyFont="1" applyFill="1" applyBorder="1" applyAlignment="1">
      <alignment horizontal="center" vertical="center"/>
    </xf>
    <xf numFmtId="3" fontId="15" fillId="4" borderId="3" xfId="1" applyNumberFormat="1" applyFont="1" applyFill="1" applyBorder="1" applyAlignment="1">
      <alignment horizontal="center" vertical="center"/>
    </xf>
    <xf numFmtId="3" fontId="15" fillId="4" borderId="4" xfId="1" applyNumberFormat="1" applyFont="1" applyFill="1" applyBorder="1" applyAlignment="1">
      <alignment horizontal="center" vertical="center"/>
    </xf>
    <xf numFmtId="0" fontId="1" fillId="17" borderId="1" xfId="1" applyFill="1" applyBorder="1" applyAlignment="1">
      <alignment horizontal="right" vertical="center"/>
    </xf>
    <xf numFmtId="0" fontId="130" fillId="0" borderId="1" xfId="1" applyFont="1" applyBorder="1" applyAlignment="1">
      <alignment horizontal="left" vertical="center"/>
    </xf>
    <xf numFmtId="176" fontId="1" fillId="10" borderId="1" xfId="1" applyNumberFormat="1" applyFill="1" applyBorder="1" applyAlignment="1">
      <alignment horizontal="right" vertical="center"/>
    </xf>
    <xf numFmtId="180" fontId="1" fillId="0" borderId="1" xfId="1" applyNumberFormat="1" applyBorder="1" applyAlignment="1">
      <alignment horizontal="right" vertical="center"/>
    </xf>
    <xf numFmtId="176" fontId="23" fillId="0" borderId="1" xfId="1" applyNumberFormat="1" applyFont="1" applyBorder="1">
      <alignment vertical="center"/>
    </xf>
    <xf numFmtId="181" fontId="13" fillId="0" borderId="1" xfId="1" applyNumberFormat="1" applyFont="1" applyBorder="1">
      <alignment vertical="center"/>
    </xf>
    <xf numFmtId="3" fontId="13" fillId="11" borderId="1" xfId="1" applyNumberFormat="1" applyFont="1" applyFill="1" applyBorder="1" applyAlignment="1">
      <alignment horizontal="center" vertical="center"/>
    </xf>
    <xf numFmtId="0" fontId="129" fillId="12" borderId="9" xfId="1" applyFont="1" applyFill="1" applyBorder="1" applyAlignment="1">
      <alignment horizontal="center" vertical="center"/>
    </xf>
    <xf numFmtId="0" fontId="129" fillId="12" borderId="11" xfId="1" applyFont="1" applyFill="1" applyBorder="1" applyAlignment="1">
      <alignment horizontal="center" vertical="center"/>
    </xf>
    <xf numFmtId="0" fontId="129" fillId="12" borderId="7" xfId="1" applyFont="1" applyFill="1" applyBorder="1" applyAlignment="1">
      <alignment horizontal="center" vertical="center"/>
    </xf>
    <xf numFmtId="0" fontId="129" fillId="12" borderId="12" xfId="1" applyFont="1" applyFill="1" applyBorder="1" applyAlignment="1">
      <alignment horizontal="center" vertical="center"/>
    </xf>
    <xf numFmtId="0" fontId="1" fillId="35" borderId="1" xfId="1" applyFill="1" applyBorder="1" applyAlignment="1">
      <alignment horizontal="center" vertical="center"/>
    </xf>
    <xf numFmtId="3" fontId="19" fillId="5" borderId="1" xfId="1" applyNumberFormat="1" applyFont="1" applyFill="1" applyBorder="1" applyAlignment="1">
      <alignment horizontal="center" vertical="center"/>
    </xf>
    <xf numFmtId="0" fontId="12" fillId="17" borderId="1" xfId="1" applyFont="1" applyFill="1" applyBorder="1" applyAlignment="1">
      <alignment horizontal="center" vertical="center"/>
    </xf>
    <xf numFmtId="176" fontId="13" fillId="15" borderId="1" xfId="1" applyNumberFormat="1" applyFont="1" applyFill="1" applyBorder="1" applyAlignment="1">
      <alignment horizontal="right" vertical="center"/>
    </xf>
    <xf numFmtId="0" fontId="106" fillId="0" borderId="1" xfId="1" applyFont="1" applyBorder="1" applyAlignment="1">
      <alignment horizontal="center" vertical="center"/>
    </xf>
    <xf numFmtId="0" fontId="13" fillId="17" borderId="1" xfId="1" applyFont="1" applyFill="1" applyBorder="1">
      <alignment vertical="center"/>
    </xf>
    <xf numFmtId="0" fontId="13" fillId="17" borderId="1" xfId="1" applyFont="1" applyFill="1" applyBorder="1" applyAlignment="1">
      <alignment horizontal="center" vertical="center"/>
    </xf>
    <xf numFmtId="3" fontId="12" fillId="0" borderId="5" xfId="1" applyNumberFormat="1" applyFont="1" applyBorder="1" applyAlignment="1">
      <alignment horizontal="center" vertical="center"/>
    </xf>
    <xf numFmtId="0" fontId="17" fillId="17" borderId="5" xfId="1" applyFont="1" applyFill="1" applyBorder="1" applyAlignment="1">
      <alignment horizontal="left" vertical="center"/>
    </xf>
    <xf numFmtId="180" fontId="17" fillId="17" borderId="5" xfId="1" applyNumberFormat="1" applyFont="1" applyFill="1" applyBorder="1" applyAlignment="1">
      <alignment horizontal="center" vertical="center"/>
    </xf>
    <xf numFmtId="0" fontId="17" fillId="17" borderId="5" xfId="1" applyFont="1" applyFill="1" applyBorder="1" applyAlignment="1">
      <alignment horizontal="right" vertical="center"/>
    </xf>
    <xf numFmtId="180" fontId="14" fillId="17" borderId="5" xfId="1" applyNumberFormat="1" applyFont="1" applyFill="1" applyBorder="1" applyAlignment="1">
      <alignment horizontal="center" vertical="center"/>
    </xf>
    <xf numFmtId="0" fontId="17" fillId="15" borderId="1" xfId="1" applyFont="1" applyFill="1" applyBorder="1" applyAlignment="1">
      <alignment horizontal="center" vertical="center"/>
    </xf>
    <xf numFmtId="0" fontId="109" fillId="0" borderId="7" xfId="1" applyFont="1" applyBorder="1" applyAlignment="1">
      <alignment horizontal="left" vertical="center"/>
    </xf>
    <xf numFmtId="0" fontId="82" fillId="0" borderId="1" xfId="1" applyFont="1" applyBorder="1" applyAlignment="1">
      <alignment horizontal="center" vertical="center"/>
    </xf>
    <xf numFmtId="3" fontId="57" fillId="6" borderId="1" xfId="1" applyNumberFormat="1" applyFont="1" applyFill="1" applyBorder="1" applyAlignment="1">
      <alignment horizontal="center" vertical="center"/>
    </xf>
    <xf numFmtId="38" fontId="17" fillId="15" borderId="1" xfId="1" applyNumberFormat="1" applyFont="1" applyFill="1" applyBorder="1" applyAlignment="1">
      <alignment horizontal="center" vertical="center"/>
    </xf>
    <xf numFmtId="0" fontId="57" fillId="6" borderId="1" xfId="1" applyFont="1" applyFill="1" applyBorder="1" applyAlignment="1">
      <alignment horizontal="center" vertical="center"/>
    </xf>
    <xf numFmtId="38" fontId="1" fillId="17" borderId="1" xfId="1" applyNumberFormat="1" applyFill="1" applyBorder="1" applyAlignment="1">
      <alignment horizontal="right" vertical="center"/>
    </xf>
    <xf numFmtId="38" fontId="1" fillId="15" borderId="1" xfId="1" applyNumberFormat="1" applyFill="1" applyBorder="1" applyAlignment="1">
      <alignment horizontal="center" vertical="center"/>
    </xf>
    <xf numFmtId="0" fontId="17" fillId="17" borderId="2" xfId="1" applyFont="1" applyFill="1" applyBorder="1" applyAlignment="1">
      <alignment horizontal="center" vertical="center"/>
    </xf>
    <xf numFmtId="38" fontId="17" fillId="15" borderId="4" xfId="1" applyNumberFormat="1" applyFont="1" applyFill="1" applyBorder="1" applyAlignment="1">
      <alignment horizontal="center" vertical="center"/>
    </xf>
    <xf numFmtId="176" fontId="13" fillId="15" borderId="1" xfId="1" applyNumberFormat="1" applyFont="1" applyFill="1" applyBorder="1" applyAlignment="1">
      <alignment horizontal="center" vertical="center"/>
    </xf>
    <xf numFmtId="49" fontId="1" fillId="17" borderId="1" xfId="1" applyNumberFormat="1" applyFill="1" applyBorder="1" applyAlignment="1">
      <alignment horizontal="left" vertical="center" shrinkToFit="1"/>
    </xf>
    <xf numFmtId="176" fontId="1" fillId="15" borderId="1" xfId="1" applyNumberFormat="1" applyFill="1" applyBorder="1" applyAlignment="1">
      <alignment horizontal="center" vertical="center"/>
    </xf>
    <xf numFmtId="0" fontId="19" fillId="17" borderId="1" xfId="1" applyFont="1" applyFill="1" applyBorder="1" applyAlignment="1">
      <alignment horizontal="center" vertical="center"/>
    </xf>
    <xf numFmtId="0" fontId="12" fillId="17" borderId="1" xfId="2" applyFill="1" applyBorder="1" applyAlignment="1">
      <alignment horizontal="right" vertical="center"/>
    </xf>
    <xf numFmtId="176" fontId="19" fillId="15" borderId="1" xfId="1" applyNumberFormat="1" applyFont="1" applyFill="1" applyBorder="1" applyAlignment="1">
      <alignment horizontal="center" vertical="center"/>
    </xf>
    <xf numFmtId="183" fontId="1" fillId="17" borderId="1" xfId="1" applyNumberFormat="1" applyFill="1" applyBorder="1" applyAlignment="1">
      <alignment horizontal="right" vertical="center"/>
    </xf>
    <xf numFmtId="0" fontId="17" fillId="17" borderId="1" xfId="1" applyFont="1" applyFill="1" applyBorder="1" applyAlignment="1">
      <alignment horizontal="right" vertical="center"/>
    </xf>
    <xf numFmtId="183" fontId="17" fillId="17" borderId="1" xfId="1" applyNumberFormat="1" applyFont="1" applyFill="1" applyBorder="1" applyAlignment="1">
      <alignment horizontal="right" vertical="center"/>
    </xf>
    <xf numFmtId="184" fontId="12" fillId="17" borderId="1" xfId="1" applyNumberFormat="1" applyFont="1" applyFill="1" applyBorder="1" applyAlignment="1">
      <alignment horizontal="right" vertical="center"/>
    </xf>
    <xf numFmtId="176" fontId="12" fillId="17" borderId="1" xfId="1" applyNumberFormat="1" applyFont="1" applyFill="1" applyBorder="1" applyAlignment="1">
      <alignment horizontal="right" vertical="center"/>
    </xf>
    <xf numFmtId="176" fontId="12" fillId="15" borderId="1" xfId="1" applyNumberFormat="1" applyFont="1" applyFill="1" applyBorder="1" applyAlignment="1">
      <alignment horizontal="center" vertical="center"/>
    </xf>
    <xf numFmtId="0" fontId="1" fillId="25" borderId="0" xfId="1" applyFill="1" applyAlignment="1">
      <alignment horizontal="center" vertical="center"/>
    </xf>
    <xf numFmtId="180" fontId="17" fillId="17" borderId="1" xfId="1" applyNumberFormat="1" applyFont="1" applyFill="1" applyBorder="1" applyAlignment="1">
      <alignment horizontal="center" vertical="center"/>
    </xf>
    <xf numFmtId="176" fontId="1" fillId="15" borderId="1" xfId="1" applyNumberFormat="1" applyFill="1" applyBorder="1">
      <alignment vertical="center"/>
    </xf>
    <xf numFmtId="176" fontId="17" fillId="15" borderId="1" xfId="1" applyNumberFormat="1" applyFont="1" applyFill="1" applyBorder="1">
      <alignment vertical="center"/>
    </xf>
    <xf numFmtId="0" fontId="1" fillId="15" borderId="1" xfId="1" applyFill="1" applyBorder="1">
      <alignment vertical="center"/>
    </xf>
    <xf numFmtId="0" fontId="1" fillId="17" borderId="2" xfId="1" applyFill="1" applyBorder="1" applyAlignment="1">
      <alignment horizontal="center" vertical="center"/>
    </xf>
    <xf numFmtId="38" fontId="17" fillId="17" borderId="1" xfId="1" applyNumberFormat="1" applyFont="1" applyFill="1" applyBorder="1">
      <alignment vertical="center"/>
    </xf>
    <xf numFmtId="0" fontId="17" fillId="15" borderId="1" xfId="1" applyFont="1" applyFill="1" applyBorder="1">
      <alignment vertical="center"/>
    </xf>
    <xf numFmtId="49" fontId="1" fillId="17" borderId="1" xfId="1" applyNumberFormat="1" applyFill="1" applyBorder="1" applyAlignment="1">
      <alignment vertical="center" shrinkToFit="1"/>
    </xf>
    <xf numFmtId="0" fontId="12" fillId="17" borderId="1" xfId="1" applyFont="1" applyFill="1" applyBorder="1" applyAlignment="1">
      <alignment horizontal="left" vertical="center"/>
    </xf>
    <xf numFmtId="38" fontId="1" fillId="15" borderId="1" xfId="1" applyNumberFormat="1" applyFill="1" applyBorder="1" applyAlignment="1">
      <alignment horizontal="right" vertical="center"/>
    </xf>
    <xf numFmtId="183" fontId="1" fillId="17" borderId="1" xfId="1" applyNumberFormat="1" applyFill="1" applyBorder="1" applyAlignment="1">
      <alignment horizontal="center" vertical="center"/>
    </xf>
    <xf numFmtId="0" fontId="17" fillId="17" borderId="2" xfId="1" applyFont="1" applyFill="1" applyBorder="1">
      <alignment vertical="center"/>
    </xf>
    <xf numFmtId="176" fontId="19" fillId="15" borderId="1" xfId="1" applyNumberFormat="1" applyFont="1" applyFill="1" applyBorder="1">
      <alignment vertical="center"/>
    </xf>
    <xf numFmtId="180" fontId="1" fillId="15" borderId="6" xfId="1" applyNumberFormat="1" applyFill="1" applyBorder="1">
      <alignment vertical="center"/>
    </xf>
    <xf numFmtId="176" fontId="1" fillId="15" borderId="6" xfId="1" applyNumberFormat="1" applyFill="1" applyBorder="1">
      <alignment vertical="center"/>
    </xf>
    <xf numFmtId="0" fontId="17" fillId="20" borderId="6" xfId="1" applyFont="1" applyFill="1" applyBorder="1" applyAlignment="1">
      <alignment horizontal="center" vertical="center"/>
    </xf>
    <xf numFmtId="180" fontId="1" fillId="15" borderId="1" xfId="1" applyNumberFormat="1" applyFill="1" applyBorder="1">
      <alignment vertical="center"/>
    </xf>
    <xf numFmtId="0" fontId="1" fillId="20" borderId="1" xfId="1" applyFill="1" applyBorder="1" applyAlignment="1">
      <alignment horizontal="center" vertical="center"/>
    </xf>
    <xf numFmtId="180" fontId="17" fillId="15" borderId="1" xfId="1" applyNumberFormat="1" applyFont="1" applyFill="1" applyBorder="1">
      <alignment vertical="center"/>
    </xf>
    <xf numFmtId="0" fontId="131" fillId="0" borderId="1" xfId="1" applyFont="1" applyBorder="1" applyAlignment="1">
      <alignment horizontal="center" vertical="center"/>
    </xf>
    <xf numFmtId="0" fontId="12" fillId="15" borderId="1" xfId="1" applyFont="1" applyFill="1" applyBorder="1">
      <alignment vertical="center"/>
    </xf>
    <xf numFmtId="0" fontId="12" fillId="20" borderId="1" xfId="1" applyFont="1" applyFill="1" applyBorder="1" applyAlignment="1">
      <alignment horizontal="center" vertical="center"/>
    </xf>
    <xf numFmtId="176" fontId="17" fillId="15" borderId="1" xfId="1" applyNumberFormat="1" applyFont="1" applyFill="1" applyBorder="1" applyAlignment="1">
      <alignment horizontal="right" vertical="center"/>
    </xf>
    <xf numFmtId="0" fontId="57" fillId="17" borderId="1" xfId="1" applyFont="1" applyFill="1" applyBorder="1">
      <alignment vertical="center"/>
    </xf>
    <xf numFmtId="0" fontId="57" fillId="15" borderId="1" xfId="1" applyFont="1" applyFill="1" applyBorder="1">
      <alignment vertical="center"/>
    </xf>
    <xf numFmtId="0" fontId="57" fillId="17" borderId="1" xfId="1" applyFont="1" applyFill="1" applyBorder="1" applyAlignment="1">
      <alignment horizontal="center" vertical="center"/>
    </xf>
    <xf numFmtId="176" fontId="1" fillId="15" borderId="1" xfId="1" applyNumberFormat="1" applyFill="1" applyBorder="1" applyAlignment="1">
      <alignment horizontal="right" vertical="center"/>
    </xf>
    <xf numFmtId="0" fontId="57" fillId="0" borderId="1" xfId="1" applyFont="1" applyBorder="1" applyAlignment="1">
      <alignment horizontal="left" vertical="center"/>
    </xf>
    <xf numFmtId="180" fontId="17" fillId="15" borderId="6" xfId="1" applyNumberFormat="1" applyFont="1" applyFill="1" applyBorder="1">
      <alignment vertical="center"/>
    </xf>
    <xf numFmtId="176" fontId="17" fillId="15" borderId="6" xfId="1" applyNumberFormat="1" applyFont="1" applyFill="1" applyBorder="1">
      <alignment vertical="center"/>
    </xf>
    <xf numFmtId="0" fontId="17" fillId="15" borderId="6" xfId="1" applyFont="1" applyFill="1" applyBorder="1" applyAlignment="1">
      <alignment horizontal="center" vertical="center"/>
    </xf>
    <xf numFmtId="0" fontId="12" fillId="10" borderId="5" xfId="1" applyFont="1" applyFill="1" applyBorder="1" applyAlignment="1">
      <alignment horizontal="left" vertical="center"/>
    </xf>
    <xf numFmtId="0" fontId="1" fillId="10" borderId="5" xfId="1" applyFill="1" applyBorder="1" applyAlignment="1">
      <alignment horizontal="center" vertical="center"/>
    </xf>
    <xf numFmtId="176" fontId="30" fillId="10" borderId="1" xfId="1" applyNumberFormat="1" applyFont="1" applyFill="1" applyBorder="1" applyAlignment="1">
      <alignment horizontal="center" vertical="center"/>
    </xf>
    <xf numFmtId="0" fontId="12" fillId="0" borderId="5" xfId="1" applyFont="1" applyBorder="1" applyAlignment="1">
      <alignment horizontal="left" vertical="center"/>
    </xf>
    <xf numFmtId="176" fontId="30" fillId="0" borderId="2" xfId="1" applyNumberFormat="1" applyFont="1" applyBorder="1" applyAlignment="1">
      <alignment horizontal="center" vertical="center"/>
    </xf>
    <xf numFmtId="0" fontId="128" fillId="6" borderId="5" xfId="1" applyFont="1" applyFill="1" applyBorder="1" applyAlignment="1">
      <alignment horizontal="center" vertical="center"/>
    </xf>
    <xf numFmtId="0" fontId="129" fillId="0" borderId="9" xfId="1" applyFont="1" applyBorder="1" applyAlignment="1">
      <alignment horizontal="center" vertical="center"/>
    </xf>
    <xf numFmtId="0" fontId="129" fillId="0" borderId="11" xfId="1" applyFont="1" applyBorder="1" applyAlignment="1">
      <alignment horizontal="center" vertical="center"/>
    </xf>
    <xf numFmtId="0" fontId="128" fillId="6" borderId="6" xfId="1" applyFont="1" applyFill="1" applyBorder="1" applyAlignment="1">
      <alignment horizontal="center" vertical="center"/>
    </xf>
    <xf numFmtId="0" fontId="129" fillId="0" borderId="7" xfId="1" applyFont="1" applyBorder="1" applyAlignment="1">
      <alignment horizontal="center" vertical="center"/>
    </xf>
    <xf numFmtId="0" fontId="129" fillId="0" borderId="12" xfId="1" applyFont="1" applyBorder="1" applyAlignment="1">
      <alignment horizontal="center" vertical="center"/>
    </xf>
    <xf numFmtId="0" fontId="1" fillId="4" borderId="1" xfId="1" applyFill="1" applyBorder="1" applyAlignment="1">
      <alignment horizontal="center" vertical="center"/>
    </xf>
    <xf numFmtId="5" fontId="13" fillId="0" borderId="2" xfId="1" applyNumberFormat="1" applyFont="1" applyBorder="1">
      <alignment vertical="center"/>
    </xf>
    <xf numFmtId="0" fontId="1" fillId="19" borderId="0" xfId="1" applyFill="1" applyAlignment="1">
      <alignment horizontal="center" vertical="center"/>
    </xf>
    <xf numFmtId="0" fontId="75" fillId="4" borderId="26" xfId="1" applyFont="1" applyFill="1" applyBorder="1" applyAlignment="1">
      <alignment horizontal="center" vertical="center"/>
    </xf>
    <xf numFmtId="0" fontId="75" fillId="4" borderId="25" xfId="1" applyFont="1" applyFill="1" applyBorder="1" applyAlignment="1">
      <alignment horizontal="center" vertical="center"/>
    </xf>
    <xf numFmtId="0" fontId="75" fillId="4" borderId="27" xfId="1" applyFont="1" applyFill="1" applyBorder="1" applyAlignment="1">
      <alignment horizontal="center" vertical="center"/>
    </xf>
    <xf numFmtId="3" fontId="1" fillId="6" borderId="20" xfId="1" applyNumberFormat="1" applyFill="1" applyBorder="1" applyAlignment="1">
      <alignment horizontal="center" vertical="center"/>
    </xf>
    <xf numFmtId="3" fontId="57" fillId="6" borderId="29" xfId="1" applyNumberFormat="1" applyFont="1" applyFill="1" applyBorder="1" applyAlignment="1">
      <alignment horizontal="center" vertical="center"/>
    </xf>
    <xf numFmtId="3" fontId="1" fillId="19" borderId="5" xfId="4" applyNumberFormat="1" applyFill="1" applyBorder="1" applyAlignment="1">
      <alignment horizontal="center" vertical="center"/>
    </xf>
    <xf numFmtId="3" fontId="1" fillId="19" borderId="1" xfId="4" applyNumberFormat="1" applyFill="1" applyBorder="1" applyAlignment="1">
      <alignment horizontal="center" vertical="center"/>
    </xf>
    <xf numFmtId="0" fontId="1" fillId="19" borderId="1" xfId="4" applyFill="1" applyBorder="1" applyAlignment="1">
      <alignment horizontal="left" vertical="center"/>
    </xf>
    <xf numFmtId="180" fontId="1" fillId="19" borderId="1" xfId="4" applyNumberFormat="1" applyFill="1" applyBorder="1" applyAlignment="1">
      <alignment horizontal="center" vertical="center"/>
    </xf>
    <xf numFmtId="3" fontId="1" fillId="19" borderId="2" xfId="4" applyNumberFormat="1" applyFill="1" applyBorder="1" applyAlignment="1">
      <alignment horizontal="center" vertical="center"/>
    </xf>
    <xf numFmtId="0" fontId="1" fillId="19" borderId="2" xfId="4" applyFill="1" applyBorder="1" applyAlignment="1">
      <alignment horizontal="center" vertical="center"/>
    </xf>
    <xf numFmtId="49" fontId="1" fillId="17" borderId="5" xfId="4" applyNumberFormat="1" applyFill="1" applyBorder="1" applyAlignment="1">
      <alignment horizontal="left" vertical="center"/>
    </xf>
    <xf numFmtId="0" fontId="1" fillId="17" borderId="5" xfId="4" applyFill="1" applyBorder="1" applyAlignment="1">
      <alignment horizontal="center" vertical="center"/>
    </xf>
    <xf numFmtId="3" fontId="1" fillId="0" borderId="9" xfId="4" applyNumberFormat="1" applyBorder="1" applyAlignment="1">
      <alignment horizontal="center" vertical="center"/>
    </xf>
    <xf numFmtId="3" fontId="57" fillId="0" borderId="4" xfId="1" applyNumberFormat="1" applyFont="1" applyBorder="1" applyAlignment="1">
      <alignment horizontal="center" vertical="center"/>
    </xf>
    <xf numFmtId="176" fontId="16" fillId="8" borderId="3" xfId="1" applyNumberFormat="1" applyFont="1" applyFill="1" applyBorder="1" applyAlignment="1">
      <alignment horizontal="center" vertical="center"/>
    </xf>
    <xf numFmtId="176" fontId="16" fillId="8" borderId="4" xfId="1" applyNumberFormat="1" applyFont="1" applyFill="1" applyBorder="1" applyAlignment="1">
      <alignment horizontal="center" vertical="center"/>
    </xf>
    <xf numFmtId="3" fontId="1" fillId="0" borderId="4" xfId="1" applyNumberFormat="1" applyBorder="1" applyAlignment="1">
      <alignment horizontal="center" vertical="center"/>
    </xf>
    <xf numFmtId="0" fontId="1" fillId="3" borderId="0" xfId="1" applyFill="1" applyAlignment="1">
      <alignment horizontal="center" vertical="center"/>
    </xf>
    <xf numFmtId="3" fontId="17" fillId="3" borderId="1" xfId="1" applyNumberFormat="1" applyFont="1" applyFill="1" applyBorder="1" applyAlignment="1">
      <alignment horizontal="center" vertical="center"/>
    </xf>
    <xf numFmtId="49" fontId="17" fillId="3" borderId="1" xfId="1" applyNumberFormat="1" applyFont="1" applyFill="1" applyBorder="1" applyAlignment="1">
      <alignment horizontal="left" vertical="center"/>
    </xf>
    <xf numFmtId="0" fontId="17" fillId="3" borderId="1" xfId="1" applyFont="1" applyFill="1" applyBorder="1" applyAlignment="1">
      <alignment horizontal="center" vertical="center"/>
    </xf>
    <xf numFmtId="49" fontId="12" fillId="3" borderId="1" xfId="1" applyNumberFormat="1" applyFont="1" applyFill="1" applyBorder="1" applyAlignment="1">
      <alignment vertical="center" shrinkToFit="1"/>
    </xf>
    <xf numFmtId="3" fontId="24" fillId="17" borderId="1" xfId="1" applyNumberFormat="1" applyFont="1" applyFill="1" applyBorder="1" applyAlignment="1">
      <alignment horizontal="center" vertical="center"/>
    </xf>
    <xf numFmtId="3" fontId="132" fillId="7" borderId="1" xfId="1" applyNumberFormat="1" applyFont="1" applyFill="1" applyBorder="1" applyAlignment="1">
      <alignment horizontal="left" vertical="center"/>
    </xf>
    <xf numFmtId="176" fontId="1" fillId="7" borderId="1" xfId="1" applyNumberFormat="1" applyFill="1" applyBorder="1" applyAlignment="1">
      <alignment horizontal="right"/>
    </xf>
    <xf numFmtId="0" fontId="6" fillId="6" borderId="5" xfId="1" applyFont="1" applyFill="1" applyBorder="1" applyAlignment="1">
      <alignment horizontal="center" vertical="center"/>
    </xf>
    <xf numFmtId="0" fontId="6" fillId="6" borderId="6" xfId="1" applyFont="1" applyFill="1" applyBorder="1" applyAlignment="1">
      <alignment horizontal="center" vertical="center"/>
    </xf>
    <xf numFmtId="0" fontId="105" fillId="35" borderId="1" xfId="1" applyFont="1" applyFill="1" applyBorder="1" applyAlignment="1">
      <alignment horizontal="center" vertical="center"/>
    </xf>
    <xf numFmtId="3" fontId="1" fillId="6" borderId="4" xfId="1" applyNumberFormat="1" applyFill="1" applyBorder="1" applyAlignment="1">
      <alignment horizontal="center" vertical="center"/>
    </xf>
    <xf numFmtId="49" fontId="13" fillId="17" borderId="1" xfId="1" applyNumberFormat="1" applyFont="1" applyFill="1" applyBorder="1" applyAlignment="1">
      <alignment horizontal="left" vertical="center"/>
    </xf>
    <xf numFmtId="0" fontId="12" fillId="5" borderId="1" xfId="1" applyFont="1" applyFill="1" applyBorder="1" applyAlignment="1">
      <alignment horizontal="center" vertical="center"/>
    </xf>
    <xf numFmtId="0" fontId="105" fillId="9" borderId="1" xfId="1" applyFont="1" applyFill="1" applyBorder="1" applyAlignment="1">
      <alignment horizontal="center" vertical="center"/>
    </xf>
    <xf numFmtId="0" fontId="105" fillId="22" borderId="1" xfId="1" applyFont="1" applyFill="1" applyBorder="1" applyAlignment="1">
      <alignment horizontal="center" vertical="center"/>
    </xf>
    <xf numFmtId="183" fontId="17" fillId="5" borderId="1" xfId="2" applyNumberFormat="1" applyFont="1" applyFill="1" applyBorder="1" applyAlignment="1">
      <alignment horizontal="center" vertical="center"/>
    </xf>
    <xf numFmtId="184" fontId="12" fillId="5" borderId="1" xfId="1" applyNumberFormat="1" applyFont="1" applyFill="1" applyBorder="1" applyAlignment="1">
      <alignment horizontal="center" vertical="center"/>
    </xf>
    <xf numFmtId="0" fontId="105" fillId="25" borderId="1" xfId="1" applyFont="1" applyFill="1" applyBorder="1" applyAlignment="1">
      <alignment horizontal="center" vertical="center"/>
    </xf>
    <xf numFmtId="49" fontId="1" fillId="10" borderId="1" xfId="1" applyNumberFormat="1" applyFill="1" applyBorder="1" applyAlignment="1">
      <alignment horizontal="left" vertical="center"/>
    </xf>
    <xf numFmtId="0" fontId="133" fillId="0" borderId="1" xfId="1" applyFont="1" applyBorder="1" applyAlignment="1">
      <alignment horizontal="center" vertical="center"/>
    </xf>
    <xf numFmtId="176" fontId="1" fillId="5" borderId="21" xfId="1" applyNumberFormat="1" applyFill="1" applyBorder="1" applyAlignment="1">
      <alignment horizontal="center" vertical="center"/>
    </xf>
    <xf numFmtId="176" fontId="1" fillId="5" borderId="8" xfId="1" applyNumberFormat="1" applyFill="1" applyBorder="1" applyAlignment="1">
      <alignment horizontal="center" vertical="center"/>
    </xf>
    <xf numFmtId="176" fontId="1" fillId="5" borderId="1" xfId="1" applyNumberFormat="1" applyFill="1" applyBorder="1" applyAlignment="1">
      <alignment horizontal="right" vertical="center"/>
    </xf>
    <xf numFmtId="176" fontId="1" fillId="5" borderId="8" xfId="1" applyNumberFormat="1" applyFill="1" applyBorder="1" applyAlignment="1">
      <alignment horizontal="right" vertical="center"/>
    </xf>
    <xf numFmtId="0" fontId="12" fillId="0" borderId="2" xfId="1" applyFont="1" applyBorder="1" applyAlignment="1">
      <alignment horizontal="left" vertical="center" shrinkToFit="1"/>
    </xf>
    <xf numFmtId="176" fontId="17" fillId="5" borderId="8" xfId="1" applyNumberFormat="1" applyFont="1" applyFill="1" applyBorder="1" applyAlignment="1">
      <alignment horizontal="right" vertical="center"/>
    </xf>
    <xf numFmtId="176" fontId="12" fillId="0" borderId="2" xfId="1" applyNumberFormat="1" applyFont="1" applyBorder="1">
      <alignment vertical="center"/>
    </xf>
    <xf numFmtId="3" fontId="12" fillId="0" borderId="2" xfId="1" applyNumberFormat="1" applyFont="1" applyBorder="1" applyAlignment="1">
      <alignment horizontal="center" vertical="center"/>
    </xf>
    <xf numFmtId="181" fontId="17" fillId="5" borderId="1" xfId="1" applyNumberFormat="1" applyFont="1" applyFill="1" applyBorder="1" applyAlignment="1">
      <alignment horizontal="center" vertical="center"/>
    </xf>
    <xf numFmtId="176" fontId="1" fillId="5" borderId="1" xfId="1" applyNumberFormat="1" applyFill="1" applyBorder="1" applyAlignment="1">
      <alignment horizontal="right"/>
    </xf>
    <xf numFmtId="176" fontId="19" fillId="5" borderId="1" xfId="1" applyNumberFormat="1" applyFont="1" applyFill="1" applyBorder="1" applyAlignment="1">
      <alignment horizontal="right" vertical="center"/>
    </xf>
    <xf numFmtId="38" fontId="1" fillId="5" borderId="1" xfId="1" applyNumberFormat="1" applyFill="1" applyBorder="1">
      <alignment vertical="center"/>
    </xf>
    <xf numFmtId="0" fontId="12" fillId="17" borderId="6" xfId="2" applyFill="1" applyBorder="1"/>
    <xf numFmtId="176" fontId="12" fillId="5" borderId="6" xfId="1" applyNumberFormat="1" applyFont="1" applyFill="1" applyBorder="1" applyAlignment="1">
      <alignment horizontal="center" vertical="center"/>
    </xf>
    <xf numFmtId="0" fontId="12" fillId="5" borderId="6" xfId="2" applyFill="1" applyBorder="1" applyAlignment="1">
      <alignment horizontal="center" vertical="center"/>
    </xf>
    <xf numFmtId="176" fontId="12" fillId="5" borderId="2" xfId="1" applyNumberFormat="1" applyFont="1" applyFill="1" applyBorder="1" applyAlignment="1">
      <alignment horizontal="center" vertical="center"/>
    </xf>
    <xf numFmtId="3" fontId="124" fillId="17" borderId="1" xfId="1" applyNumberFormat="1" applyFont="1" applyFill="1" applyBorder="1" applyAlignment="1">
      <alignment horizontal="left" vertical="center"/>
    </xf>
    <xf numFmtId="0" fontId="1" fillId="25" borderId="5" xfId="4" applyFill="1" applyBorder="1" applyAlignment="1">
      <alignment horizontal="center" vertical="center"/>
    </xf>
    <xf numFmtId="0" fontId="57" fillId="5" borderId="28" xfId="1" applyFont="1" applyFill="1" applyBorder="1" applyAlignment="1">
      <alignment horizontal="center" vertical="center"/>
    </xf>
    <xf numFmtId="3" fontId="57" fillId="0" borderId="1" xfId="1" applyNumberFormat="1" applyFont="1" applyBorder="1" applyAlignment="1">
      <alignment horizontal="center" vertical="center"/>
    </xf>
    <xf numFmtId="0" fontId="75" fillId="28" borderId="17" xfId="1" applyFont="1" applyFill="1" applyBorder="1" applyAlignment="1">
      <alignment horizontal="center" vertical="center"/>
    </xf>
    <xf numFmtId="0" fontId="75" fillId="28" borderId="20" xfId="1" applyFont="1" applyFill="1" applyBorder="1" applyAlignment="1">
      <alignment horizontal="center" vertical="center"/>
    </xf>
    <xf numFmtId="0" fontId="75" fillId="28" borderId="21" xfId="1" applyFont="1" applyFill="1" applyBorder="1" applyAlignment="1">
      <alignment horizontal="center" vertical="center"/>
    </xf>
    <xf numFmtId="0" fontId="63" fillId="17" borderId="1" xfId="1" applyFont="1" applyFill="1" applyBorder="1" applyAlignment="1">
      <alignment horizontal="center" vertical="center"/>
    </xf>
    <xf numFmtId="0" fontId="57" fillId="3" borderId="17" xfId="1" applyFont="1" applyFill="1" applyBorder="1" applyAlignment="1">
      <alignment horizontal="center" vertical="center"/>
    </xf>
    <xf numFmtId="0" fontId="17" fillId="0" borderId="1" xfId="5" applyFont="1" applyBorder="1">
      <alignment vertical="center"/>
    </xf>
    <xf numFmtId="179" fontId="1" fillId="0" borderId="26" xfId="1" applyNumberFormat="1" applyBorder="1" applyAlignment="1">
      <alignment horizontal="center" vertical="center"/>
    </xf>
    <xf numFmtId="0" fontId="57" fillId="7" borderId="28" xfId="1" applyFont="1" applyFill="1" applyBorder="1">
      <alignment vertical="center"/>
    </xf>
    <xf numFmtId="176" fontId="18" fillId="10" borderId="1" xfId="1" applyNumberFormat="1" applyFont="1" applyFill="1" applyBorder="1" applyAlignment="1">
      <alignment horizontal="center" vertical="center"/>
    </xf>
    <xf numFmtId="176" fontId="1" fillId="0" borderId="20" xfId="1" applyNumberFormat="1" applyBorder="1">
      <alignment vertical="center"/>
    </xf>
    <xf numFmtId="0" fontId="57" fillId="0" borderId="28" xfId="1" applyFont="1" applyBorder="1">
      <alignment vertical="center"/>
    </xf>
    <xf numFmtId="176" fontId="18" fillId="0" borderId="1" xfId="1" applyNumberFormat="1" applyFont="1" applyBorder="1" applyAlignment="1">
      <alignment horizontal="center" vertical="center"/>
    </xf>
    <xf numFmtId="0" fontId="83" fillId="0" borderId="8" xfId="1" applyFont="1" applyBorder="1" applyAlignment="1">
      <alignment horizontal="center" vertical="center"/>
    </xf>
    <xf numFmtId="176" fontId="16" fillId="8" borderId="28" xfId="1" applyNumberFormat="1" applyFont="1" applyFill="1" applyBorder="1" applyAlignment="1">
      <alignment horizontal="center" vertical="center"/>
    </xf>
    <xf numFmtId="3" fontId="1" fillId="0" borderId="22" xfId="1" applyNumberFormat="1" applyBorder="1" applyAlignment="1">
      <alignment horizontal="center" vertical="center"/>
    </xf>
    <xf numFmtId="176" fontId="1" fillId="0" borderId="28" xfId="1" applyNumberFormat="1" applyBorder="1">
      <alignment vertical="center"/>
    </xf>
    <xf numFmtId="176" fontId="1" fillId="0" borderId="29" xfId="1" applyNumberFormat="1" applyBorder="1" applyAlignment="1"/>
    <xf numFmtId="0" fontId="1" fillId="0" borderId="22" xfId="1" applyBorder="1" applyAlignment="1">
      <alignment horizontal="left" vertical="center"/>
    </xf>
    <xf numFmtId="49" fontId="57" fillId="0" borderId="24" xfId="1" applyNumberFormat="1" applyFont="1" applyBorder="1" applyAlignment="1">
      <alignment vertical="center" shrinkToFit="1"/>
    </xf>
    <xf numFmtId="0" fontId="1" fillId="17" borderId="28" xfId="1" applyFill="1" applyBorder="1" applyAlignment="1">
      <alignment horizontal="center" vertical="center"/>
    </xf>
    <xf numFmtId="3" fontId="8" fillId="3" borderId="2" xfId="1" applyNumberFormat="1" applyFont="1" applyFill="1" applyBorder="1" applyAlignment="1">
      <alignment horizontal="center" vertical="center"/>
    </xf>
    <xf numFmtId="3" fontId="8" fillId="3" borderId="3" xfId="1" applyNumberFormat="1" applyFont="1" applyFill="1" applyBorder="1" applyAlignment="1">
      <alignment horizontal="center" vertical="center"/>
    </xf>
    <xf numFmtId="3" fontId="8" fillId="3" borderId="4" xfId="1" applyNumberFormat="1" applyFont="1" applyFill="1" applyBorder="1" applyAlignment="1">
      <alignment horizontal="center" vertical="center"/>
    </xf>
    <xf numFmtId="0" fontId="63" fillId="19" borderId="1" xfId="1" applyFont="1" applyFill="1" applyBorder="1" applyAlignment="1">
      <alignment horizontal="center" vertical="center"/>
    </xf>
    <xf numFmtId="176" fontId="16" fillId="0" borderId="1" xfId="1" applyNumberFormat="1" applyFont="1" applyBorder="1">
      <alignment vertical="center"/>
    </xf>
    <xf numFmtId="176" fontId="16" fillId="0" borderId="5" xfId="1" applyNumberFormat="1" applyFont="1" applyBorder="1" applyAlignment="1">
      <alignment horizontal="center" vertical="center"/>
    </xf>
    <xf numFmtId="180" fontId="17" fillId="0" borderId="5" xfId="1" applyNumberFormat="1" applyFont="1" applyBorder="1" applyAlignment="1">
      <alignment horizontal="center" vertical="center"/>
    </xf>
    <xf numFmtId="0" fontId="63" fillId="9" borderId="1" xfId="1" applyFont="1" applyFill="1" applyBorder="1" applyAlignment="1">
      <alignment horizontal="center" vertical="center"/>
    </xf>
    <xf numFmtId="38" fontId="1" fillId="10" borderId="1" xfId="1" applyNumberFormat="1" applyFill="1" applyBorder="1">
      <alignment vertical="center"/>
    </xf>
    <xf numFmtId="0" fontId="8" fillId="4" borderId="5" xfId="1" applyFont="1" applyFill="1" applyBorder="1" applyAlignment="1">
      <alignment horizontal="center" vertical="center"/>
    </xf>
    <xf numFmtId="0" fontId="8" fillId="4" borderId="6" xfId="1" applyFont="1" applyFill="1" applyBorder="1" applyAlignment="1">
      <alignment horizontal="center" vertical="center"/>
    </xf>
    <xf numFmtId="3" fontId="57" fillId="3" borderId="17" xfId="1" applyNumberFormat="1" applyFont="1" applyFill="1" applyBorder="1" applyAlignment="1">
      <alignment horizontal="center" vertical="center"/>
    </xf>
    <xf numFmtId="0" fontId="134" fillId="0" borderId="1" xfId="1" applyFont="1" applyBorder="1" applyAlignment="1">
      <alignment horizontal="center" vertical="center"/>
    </xf>
    <xf numFmtId="176" fontId="17" fillId="0" borderId="2" xfId="1" applyNumberFormat="1" applyFont="1" applyBorder="1" applyAlignment="1"/>
    <xf numFmtId="49" fontId="1" fillId="17" borderId="1" xfId="1" applyNumberFormat="1" applyFill="1" applyBorder="1" applyAlignment="1">
      <alignment horizontal="left" vertical="center" wrapText="1"/>
    </xf>
    <xf numFmtId="176" fontId="30" fillId="17" borderId="1" xfId="1" applyNumberFormat="1" applyFont="1" applyFill="1" applyBorder="1" applyAlignment="1">
      <alignment horizontal="center" vertical="center"/>
    </xf>
    <xf numFmtId="0" fontId="57" fillId="17" borderId="28" xfId="1" applyFont="1" applyFill="1" applyBorder="1">
      <alignment vertical="center"/>
    </xf>
    <xf numFmtId="176" fontId="18" fillId="17" borderId="1" xfId="1" applyNumberFormat="1" applyFont="1" applyFill="1" applyBorder="1" applyAlignment="1">
      <alignment horizontal="center" vertical="center"/>
    </xf>
    <xf numFmtId="0" fontId="12" fillId="17" borderId="28" xfId="1" applyFont="1" applyFill="1" applyBorder="1">
      <alignment vertical="center"/>
    </xf>
    <xf numFmtId="3" fontId="15" fillId="0" borderId="8" xfId="1" applyNumberFormat="1" applyFont="1" applyBorder="1" applyAlignment="1">
      <alignment horizontal="center" vertical="center"/>
    </xf>
    <xf numFmtId="0" fontId="77" fillId="0" borderId="28" xfId="1" applyFont="1" applyBorder="1">
      <alignment vertical="center"/>
    </xf>
    <xf numFmtId="0" fontId="77" fillId="0" borderId="1" xfId="1" applyFont="1" applyBorder="1" applyAlignment="1">
      <alignment horizontal="center" vertical="center"/>
    </xf>
    <xf numFmtId="176" fontId="135" fillId="0" borderId="1" xfId="1" applyNumberFormat="1" applyFont="1" applyBorder="1" applyAlignment="1">
      <alignment horizontal="center" vertical="center"/>
    </xf>
    <xf numFmtId="38" fontId="15" fillId="0" borderId="1" xfId="1" applyNumberFormat="1" applyFont="1" applyBorder="1" applyAlignment="1">
      <alignment horizontal="center" vertical="center"/>
    </xf>
    <xf numFmtId="176" fontId="84" fillId="39" borderId="28" xfId="1" applyNumberFormat="1" applyFont="1" applyFill="1" applyBorder="1" applyAlignment="1">
      <alignment horizontal="center" vertical="center"/>
    </xf>
    <xf numFmtId="176" fontId="84" fillId="39" borderId="0" xfId="1" applyNumberFormat="1" applyFont="1" applyFill="1" applyAlignment="1">
      <alignment horizontal="center" vertical="center"/>
    </xf>
    <xf numFmtId="176" fontId="84" fillId="39" borderId="38" xfId="1" applyNumberFormat="1" applyFont="1" applyFill="1" applyBorder="1" applyAlignment="1">
      <alignment horizontal="center" vertical="center"/>
    </xf>
    <xf numFmtId="3" fontId="1" fillId="0" borderId="30" xfId="1" applyNumberFormat="1" applyBorder="1" applyAlignment="1">
      <alignment horizontal="center" vertical="center"/>
    </xf>
    <xf numFmtId="3" fontId="1" fillId="0" borderId="34" xfId="1" applyNumberFormat="1" applyBorder="1" applyAlignment="1">
      <alignment horizontal="center" vertical="center"/>
    </xf>
    <xf numFmtId="0" fontId="1" fillId="0" borderId="34" xfId="1" applyBorder="1" applyAlignment="1">
      <alignment vertical="center" shrinkToFit="1"/>
    </xf>
    <xf numFmtId="176" fontId="1" fillId="0" borderId="24" xfId="1" applyNumberFormat="1" applyBorder="1" applyAlignment="1"/>
    <xf numFmtId="0" fontId="1" fillId="0" borderId="24" xfId="1" applyBorder="1" applyAlignment="1">
      <alignment horizontal="left" vertical="center" shrinkToFit="1"/>
    </xf>
    <xf numFmtId="0" fontId="83" fillId="17" borderId="17" xfId="1" applyFont="1" applyFill="1" applyBorder="1" applyAlignment="1">
      <alignment horizontal="center" vertical="center"/>
    </xf>
    <xf numFmtId="0" fontId="63" fillId="6" borderId="1" xfId="1" applyFont="1" applyFill="1" applyBorder="1" applyAlignment="1">
      <alignment horizontal="center" vertical="center"/>
    </xf>
    <xf numFmtId="0" fontId="57" fillId="3" borderId="20" xfId="1" applyFont="1" applyFill="1" applyBorder="1" applyAlignment="1">
      <alignment horizontal="center" vertical="center"/>
    </xf>
    <xf numFmtId="38" fontId="17" fillId="17" borderId="4" xfId="1" applyNumberFormat="1" applyFont="1" applyFill="1" applyBorder="1" applyAlignment="1">
      <alignment horizontal="center" vertical="center"/>
    </xf>
    <xf numFmtId="0" fontId="18" fillId="0" borderId="0" xfId="1" applyFont="1">
      <alignment vertical="center"/>
    </xf>
    <xf numFmtId="49" fontId="57" fillId="0" borderId="17" xfId="1" applyNumberFormat="1" applyFont="1" applyBorder="1" applyAlignment="1">
      <alignment vertical="center" shrinkToFit="1"/>
    </xf>
    <xf numFmtId="176" fontId="1" fillId="0" borderId="20" xfId="1" applyNumberFormat="1" applyBorder="1" applyAlignment="1">
      <alignment horizontal="center" vertical="center"/>
    </xf>
    <xf numFmtId="176" fontId="84" fillId="39" borderId="17" xfId="1" applyNumberFormat="1" applyFont="1" applyFill="1" applyBorder="1" applyAlignment="1">
      <alignment horizontal="center" vertical="center"/>
    </xf>
    <xf numFmtId="176" fontId="84" fillId="39" borderId="20" xfId="1" applyNumberFormat="1" applyFont="1" applyFill="1" applyBorder="1" applyAlignment="1">
      <alignment horizontal="center" vertical="center"/>
    </xf>
    <xf numFmtId="176" fontId="84" fillId="39" borderId="21" xfId="1" applyNumberFormat="1" applyFont="1" applyFill="1" applyBorder="1" applyAlignment="1">
      <alignment horizontal="center" vertical="center"/>
    </xf>
    <xf numFmtId="176" fontId="84" fillId="0" borderId="17" xfId="1" applyNumberFormat="1" applyFont="1" applyBorder="1" applyAlignment="1">
      <alignment horizontal="center" vertical="center"/>
    </xf>
    <xf numFmtId="176" fontId="84" fillId="0" borderId="20" xfId="1" applyNumberFormat="1" applyFont="1" applyBorder="1" applyAlignment="1">
      <alignment horizontal="center" vertical="center"/>
    </xf>
    <xf numFmtId="176" fontId="84" fillId="0" borderId="21" xfId="1" applyNumberFormat="1" applyFont="1" applyBorder="1" applyAlignment="1">
      <alignment horizontal="center" vertical="center"/>
    </xf>
    <xf numFmtId="176" fontId="1" fillId="0" borderId="17" xfId="1" applyNumberFormat="1" applyBorder="1">
      <alignment vertical="center"/>
    </xf>
    <xf numFmtId="49" fontId="57" fillId="0" borderId="8" xfId="1" applyNumberFormat="1" applyFont="1" applyBorder="1" applyAlignment="1">
      <alignment vertical="center" shrinkToFit="1"/>
    </xf>
    <xf numFmtId="0" fontId="11" fillId="17" borderId="1" xfId="1" applyFont="1" applyFill="1" applyBorder="1" applyAlignment="1">
      <alignment horizontal="center" vertical="center"/>
    </xf>
    <xf numFmtId="176" fontId="11" fillId="17" borderId="1" xfId="1" applyNumberFormat="1" applyFont="1" applyFill="1" applyBorder="1" applyAlignment="1">
      <alignment horizontal="center" vertical="center"/>
    </xf>
    <xf numFmtId="180" fontId="19" fillId="17" borderId="1" xfId="1" applyNumberFormat="1" applyFont="1" applyFill="1" applyBorder="1" applyAlignment="1">
      <alignment horizontal="center" vertical="center"/>
    </xf>
    <xf numFmtId="38" fontId="19" fillId="17" borderId="1" xfId="1" applyNumberFormat="1" applyFont="1" applyFill="1" applyBorder="1" applyAlignment="1">
      <alignment horizontal="center" vertical="center"/>
    </xf>
    <xf numFmtId="38" fontId="19" fillId="17" borderId="2" xfId="1" applyNumberFormat="1" applyFont="1" applyFill="1" applyBorder="1" applyAlignment="1">
      <alignment horizontal="center" vertical="center"/>
    </xf>
    <xf numFmtId="3" fontId="1" fillId="17" borderId="1" xfId="1" applyNumberFormat="1" applyFill="1" applyBorder="1" applyAlignment="1">
      <alignment horizontal="left" vertical="center"/>
    </xf>
    <xf numFmtId="0" fontId="1" fillId="0" borderId="31" xfId="1" applyBorder="1" applyAlignment="1">
      <alignment vertical="center" shrinkToFit="1"/>
    </xf>
    <xf numFmtId="0" fontId="1" fillId="0" borderId="0" xfId="1" applyAlignment="1">
      <alignment vertical="center" shrinkToFit="1"/>
    </xf>
    <xf numFmtId="184" fontId="12" fillId="17" borderId="1" xfId="1" applyNumberFormat="1" applyFont="1" applyFill="1" applyBorder="1" applyAlignment="1">
      <alignment horizontal="center" vertical="center"/>
    </xf>
    <xf numFmtId="0" fontId="33" fillId="0" borderId="1" xfId="2" applyFont="1" applyBorder="1" applyAlignment="1">
      <alignment horizontal="left" vertical="center" wrapText="1"/>
    </xf>
    <xf numFmtId="176" fontId="19" fillId="0" borderId="6" xfId="1" applyNumberFormat="1" applyFont="1" applyBorder="1" applyAlignment="1">
      <alignment horizontal="center" vertical="center"/>
    </xf>
    <xf numFmtId="0" fontId="12" fillId="0" borderId="6" xfId="2" applyBorder="1" applyAlignment="1">
      <alignment horizontal="center" vertical="center"/>
    </xf>
    <xf numFmtId="176" fontId="19" fillId="0" borderId="7" xfId="1" applyNumberFormat="1" applyFont="1" applyBorder="1" applyAlignment="1"/>
    <xf numFmtId="176" fontId="16" fillId="4" borderId="2" xfId="1" applyNumberFormat="1" applyFont="1" applyFill="1" applyBorder="1" applyAlignment="1">
      <alignment horizontal="center" vertical="center"/>
    </xf>
    <xf numFmtId="176" fontId="16" fillId="4" borderId="3" xfId="1" applyNumberFormat="1" applyFont="1" applyFill="1" applyBorder="1" applyAlignment="1">
      <alignment horizontal="center" vertical="center"/>
    </xf>
    <xf numFmtId="176" fontId="16" fillId="4" borderId="4" xfId="1" applyNumberFormat="1" applyFont="1" applyFill="1" applyBorder="1" applyAlignment="1">
      <alignment horizontal="center" vertical="center"/>
    </xf>
    <xf numFmtId="0" fontId="63" fillId="35" borderId="1" xfId="1" applyFont="1" applyFill="1" applyBorder="1" applyAlignment="1">
      <alignment horizontal="center" vertical="center"/>
    </xf>
    <xf numFmtId="180" fontId="1" fillId="17" borderId="6" xfId="1" applyNumberFormat="1" applyFill="1" applyBorder="1">
      <alignment vertical="center"/>
    </xf>
    <xf numFmtId="0" fontId="1" fillId="17" borderId="6" xfId="1" applyFill="1" applyBorder="1" applyAlignment="1">
      <alignment horizontal="center" vertical="center"/>
    </xf>
    <xf numFmtId="176" fontId="1" fillId="17" borderId="6" xfId="1" applyNumberFormat="1" applyFill="1" applyBorder="1" applyAlignment="1">
      <alignment horizontal="center" vertical="center"/>
    </xf>
    <xf numFmtId="0" fontId="1" fillId="12" borderId="6" xfId="1" applyFill="1" applyBorder="1" applyAlignment="1">
      <alignment horizontal="center" vertical="center"/>
    </xf>
    <xf numFmtId="0" fontId="11" fillId="17" borderId="1" xfId="1" applyFont="1" applyFill="1" applyBorder="1">
      <alignment vertical="center"/>
    </xf>
    <xf numFmtId="176" fontId="11" fillId="17" borderId="2" xfId="1" applyNumberFormat="1" applyFont="1" applyFill="1" applyBorder="1" applyAlignment="1">
      <alignment horizontal="center" vertical="center"/>
    </xf>
    <xf numFmtId="176" fontId="1" fillId="17" borderId="2" xfId="1" applyNumberFormat="1" applyFill="1" applyBorder="1" applyAlignment="1">
      <alignment horizontal="center" vertical="center"/>
    </xf>
    <xf numFmtId="0" fontId="57" fillId="17" borderId="6" xfId="1" applyFont="1" applyFill="1" applyBorder="1">
      <alignment vertical="center"/>
    </xf>
    <xf numFmtId="0" fontId="57" fillId="17" borderId="6" xfId="1" applyFont="1" applyFill="1" applyBorder="1" applyAlignment="1">
      <alignment horizontal="center" vertical="center"/>
    </xf>
    <xf numFmtId="176" fontId="1" fillId="0" borderId="7" xfId="1" applyNumberFormat="1" applyBorder="1" applyAlignment="1"/>
    <xf numFmtId="0" fontId="57" fillId="0" borderId="6" xfId="1" applyFont="1" applyBorder="1" applyAlignment="1">
      <alignment horizontal="left" vertical="center"/>
    </xf>
    <xf numFmtId="3" fontId="13" fillId="0" borderId="6" xfId="1" applyNumberFormat="1" applyFont="1" applyBorder="1" applyAlignment="1">
      <alignment horizontal="center" vertical="center"/>
    </xf>
    <xf numFmtId="0" fontId="1" fillId="0" borderId="6" xfId="1" applyBorder="1" applyAlignment="1">
      <alignment horizontal="left" vertical="center"/>
    </xf>
    <xf numFmtId="0" fontId="1" fillId="10" borderId="6" xfId="1" applyFill="1" applyBorder="1" applyAlignment="1">
      <alignment horizontal="left" vertical="center"/>
    </xf>
    <xf numFmtId="180" fontId="1" fillId="10" borderId="6" xfId="1" applyNumberFormat="1" applyFill="1" applyBorder="1">
      <alignment vertical="center"/>
    </xf>
    <xf numFmtId="178" fontId="1" fillId="0" borderId="21" xfId="1" applyNumberFormat="1" applyBorder="1" applyAlignment="1">
      <alignment horizontal="center" vertical="center"/>
    </xf>
    <xf numFmtId="3" fontId="15" fillId="28" borderId="6" xfId="1" applyNumberFormat="1" applyFont="1" applyFill="1" applyBorder="1" applyAlignment="1">
      <alignment horizontal="center" vertical="center"/>
    </xf>
    <xf numFmtId="0" fontId="57" fillId="0" borderId="27" xfId="1" applyFont="1" applyBorder="1" applyAlignment="1">
      <alignment horizontal="center" vertical="center"/>
    </xf>
    <xf numFmtId="176" fontId="1" fillId="0" borderId="24" xfId="1" applyNumberFormat="1" applyBorder="1">
      <alignment vertical="center"/>
    </xf>
    <xf numFmtId="0" fontId="1" fillId="0" borderId="24" xfId="1" applyBorder="1" applyAlignment="1">
      <alignment horizontal="left" vertical="center"/>
    </xf>
    <xf numFmtId="0" fontId="63" fillId="36" borderId="1" xfId="1" applyFont="1" applyFill="1" applyBorder="1" applyAlignment="1">
      <alignment horizontal="center" vertical="center"/>
    </xf>
    <xf numFmtId="0" fontId="57" fillId="3" borderId="1" xfId="1" applyFont="1" applyFill="1" applyBorder="1" applyAlignment="1">
      <alignment horizontal="center" vertical="center"/>
    </xf>
    <xf numFmtId="176" fontId="17" fillId="0" borderId="2" xfId="1" applyNumberFormat="1" applyFont="1" applyBorder="1">
      <alignment vertical="center"/>
    </xf>
    <xf numFmtId="0" fontId="17" fillId="17" borderId="1" xfId="1" applyFont="1" applyFill="1" applyBorder="1" applyAlignment="1">
      <alignment vertical="center" shrinkToFit="1"/>
    </xf>
    <xf numFmtId="176" fontId="12" fillId="17" borderId="6" xfId="1" applyNumberFormat="1" applyFont="1" applyFill="1" applyBorder="1" applyAlignment="1">
      <alignment horizontal="center" vertical="center"/>
    </xf>
    <xf numFmtId="176" fontId="12" fillId="17" borderId="2" xfId="1" applyNumberFormat="1" applyFont="1" applyFill="1" applyBorder="1" applyAlignment="1">
      <alignment horizontal="center" vertical="center"/>
    </xf>
    <xf numFmtId="0" fontId="14" fillId="0" borderId="8" xfId="1" applyFont="1" applyBorder="1" applyAlignment="1">
      <alignment vertical="center" shrinkToFit="1"/>
    </xf>
    <xf numFmtId="181" fontId="17" fillId="17" borderId="1" xfId="1" applyNumberFormat="1" applyFont="1" applyFill="1" applyBorder="1" applyAlignment="1">
      <alignment horizontal="center" vertical="center"/>
    </xf>
    <xf numFmtId="0" fontId="20" fillId="0" borderId="0" xfId="1" applyFont="1" applyAlignment="1">
      <alignment vertical="center" shrinkToFit="1"/>
    </xf>
    <xf numFmtId="0" fontId="12" fillId="17" borderId="1" xfId="1" applyFont="1" applyFill="1" applyBorder="1" applyAlignment="1">
      <alignment horizontal="right" vertical="center"/>
    </xf>
    <xf numFmtId="176" fontId="1" fillId="17" borderId="1" xfId="1" applyNumberFormat="1" applyFill="1" applyBorder="1">
      <alignment vertical="center"/>
    </xf>
    <xf numFmtId="176" fontId="17" fillId="17" borderId="1" xfId="1" applyNumberFormat="1" applyFont="1" applyFill="1" applyBorder="1">
      <alignment vertical="center"/>
    </xf>
    <xf numFmtId="180" fontId="17" fillId="17" borderId="1" xfId="1" applyNumberFormat="1" applyFont="1" applyFill="1" applyBorder="1" applyAlignment="1">
      <alignment horizontal="right" vertical="center"/>
    </xf>
    <xf numFmtId="0" fontId="1" fillId="17" borderId="1" xfId="1" applyFill="1" applyBorder="1" applyAlignment="1">
      <alignment vertical="center" wrapText="1"/>
    </xf>
    <xf numFmtId="0" fontId="1" fillId="17" borderId="5" xfId="1" applyFill="1" applyBorder="1" applyAlignment="1">
      <alignment horizontal="right" vertical="center"/>
    </xf>
    <xf numFmtId="0" fontId="1" fillId="17" borderId="5" xfId="1" applyFill="1" applyBorder="1">
      <alignment vertical="center"/>
    </xf>
    <xf numFmtId="0" fontId="119" fillId="11" borderId="1" xfId="1" applyFont="1" applyFill="1" applyBorder="1" applyAlignment="1">
      <alignment horizontal="left" vertical="center"/>
    </xf>
    <xf numFmtId="177" fontId="1" fillId="11" borderId="1" xfId="1" applyNumberFormat="1" applyFill="1" applyBorder="1">
      <alignment vertical="center"/>
    </xf>
    <xf numFmtId="56" fontId="1" fillId="7" borderId="1" xfId="1" applyNumberFormat="1" applyFill="1" applyBorder="1" applyAlignment="1">
      <alignment horizontal="right" vertical="center"/>
    </xf>
    <xf numFmtId="0" fontId="1" fillId="0" borderId="5" xfId="1" applyBorder="1">
      <alignment vertical="center"/>
    </xf>
    <xf numFmtId="0" fontId="20" fillId="11" borderId="1" xfId="1" applyFont="1" applyFill="1" applyBorder="1">
      <alignment vertical="center"/>
    </xf>
    <xf numFmtId="177" fontId="20" fillId="11" borderId="1" xfId="1" applyNumberFormat="1" applyFont="1" applyFill="1" applyBorder="1" applyAlignment="1">
      <alignment horizontal="center" vertical="center"/>
    </xf>
    <xf numFmtId="0" fontId="20" fillId="0" borderId="0" xfId="1" applyFont="1" applyAlignment="1">
      <alignment horizontal="right" vertical="center"/>
    </xf>
    <xf numFmtId="0" fontId="5" fillId="0" borderId="0" xfId="1" applyFont="1">
      <alignment vertical="center"/>
    </xf>
    <xf numFmtId="0" fontId="13" fillId="0" borderId="0" xfId="1" applyFont="1" applyAlignment="1">
      <alignment horizontal="center" vertical="center"/>
    </xf>
    <xf numFmtId="176" fontId="13" fillId="0" borderId="0" xfId="1" applyNumberFormat="1" applyFont="1" applyAlignment="1">
      <alignment vertical="center" wrapText="1"/>
    </xf>
    <xf numFmtId="176" fontId="5" fillId="0" borderId="0" xfId="1" applyNumberFormat="1" applyFont="1" applyAlignment="1">
      <alignment vertical="center" wrapText="1"/>
    </xf>
    <xf numFmtId="178" fontId="19" fillId="0" borderId="2" xfId="1" applyNumberFormat="1" applyFont="1" applyBorder="1" applyAlignment="1">
      <alignment horizontal="center" vertical="center"/>
    </xf>
    <xf numFmtId="0" fontId="13" fillId="11" borderId="5" xfId="1" applyFont="1" applyFill="1" applyBorder="1" applyAlignment="1">
      <alignment horizontal="center" vertical="center" textRotation="255"/>
    </xf>
    <xf numFmtId="0" fontId="136" fillId="0" borderId="1" xfId="1" applyFont="1" applyBorder="1">
      <alignment vertical="center"/>
    </xf>
    <xf numFmtId="0" fontId="137" fillId="0" borderId="1" xfId="1" applyFont="1" applyBorder="1" applyAlignment="1">
      <alignment horizontal="center" vertical="center"/>
    </xf>
    <xf numFmtId="182" fontId="137" fillId="0" borderId="1" xfId="1" applyNumberFormat="1" applyFont="1" applyBorder="1" applyAlignment="1">
      <alignment horizontal="right" vertical="center"/>
    </xf>
    <xf numFmtId="182" fontId="138" fillId="0" borderId="2" xfId="1" applyNumberFormat="1" applyFont="1" applyBorder="1" applyAlignment="1">
      <alignment horizontal="right" vertical="center"/>
    </xf>
    <xf numFmtId="0" fontId="137" fillId="0" borderId="1" xfId="1" applyFont="1" applyBorder="1">
      <alignment vertical="center"/>
    </xf>
    <xf numFmtId="49" fontId="19" fillId="0" borderId="1" xfId="1" applyNumberFormat="1" applyFont="1" applyBorder="1" applyAlignment="1">
      <alignment horizontal="center" vertical="center"/>
    </xf>
    <xf numFmtId="177" fontId="13" fillId="0" borderId="1" xfId="1" applyNumberFormat="1" applyFont="1" applyBorder="1" applyAlignment="1">
      <alignment horizontal="center" vertical="center"/>
    </xf>
    <xf numFmtId="0" fontId="13" fillId="11" borderId="10" xfId="1" applyFont="1" applyFill="1" applyBorder="1" applyAlignment="1">
      <alignment horizontal="center" vertical="center" textRotation="255"/>
    </xf>
    <xf numFmtId="0" fontId="137" fillId="0" borderId="1" xfId="1" applyFont="1" applyBorder="1" applyAlignment="1">
      <alignment horizontal="left" vertical="center"/>
    </xf>
    <xf numFmtId="3" fontId="73" fillId="0" borderId="1" xfId="1" applyNumberFormat="1" applyFont="1" applyBorder="1" applyAlignment="1">
      <alignment vertical="center" wrapText="1"/>
    </xf>
    <xf numFmtId="3" fontId="73" fillId="0" borderId="1" xfId="1" applyNumberFormat="1" applyFont="1" applyBorder="1">
      <alignment vertical="center"/>
    </xf>
    <xf numFmtId="0" fontId="13" fillId="11" borderId="6" xfId="1" applyFont="1" applyFill="1" applyBorder="1" applyAlignment="1">
      <alignment horizontal="center" vertical="center" textRotation="255"/>
    </xf>
    <xf numFmtId="56" fontId="29" fillId="0" borderId="1" xfId="1" applyNumberFormat="1" applyFont="1" applyBorder="1">
      <alignment vertical="center"/>
    </xf>
    <xf numFmtId="182" fontId="1" fillId="0" borderId="1" xfId="1" applyNumberFormat="1" applyBorder="1" applyAlignment="1">
      <alignment horizontal="right" vertical="center"/>
    </xf>
    <xf numFmtId="182" fontId="19" fillId="0" borderId="2" xfId="1" applyNumberFormat="1" applyFont="1" applyBorder="1" applyAlignment="1">
      <alignment horizontal="right" vertical="center"/>
    </xf>
    <xf numFmtId="56" fontId="13" fillId="0" borderId="1" xfId="1" applyNumberFormat="1" applyFont="1" applyBorder="1" applyAlignment="1">
      <alignment horizontal="center" vertical="center"/>
    </xf>
    <xf numFmtId="0" fontId="13" fillId="11" borderId="1" xfId="1" applyFont="1" applyFill="1" applyBorder="1" applyAlignment="1">
      <alignment horizontal="center" vertical="center"/>
    </xf>
    <xf numFmtId="3" fontId="21" fillId="11" borderId="1" xfId="1" applyNumberFormat="1" applyFont="1" applyFill="1" applyBorder="1">
      <alignment vertical="center"/>
    </xf>
    <xf numFmtId="0" fontId="1" fillId="11" borderId="1" xfId="1" applyFill="1" applyBorder="1" applyAlignment="1">
      <alignment vertical="center" wrapText="1"/>
    </xf>
    <xf numFmtId="49" fontId="19" fillId="11" borderId="1" xfId="1" applyNumberFormat="1" applyFont="1" applyFill="1" applyBorder="1" applyAlignment="1">
      <alignment horizontal="center" vertical="center"/>
    </xf>
    <xf numFmtId="0" fontId="139" fillId="11" borderId="1" xfId="1" applyFont="1" applyFill="1" applyBorder="1">
      <alignment vertical="center"/>
    </xf>
    <xf numFmtId="3" fontId="21" fillId="0" borderId="1" xfId="1" applyNumberFormat="1" applyFont="1" applyBorder="1">
      <alignment vertical="center"/>
    </xf>
    <xf numFmtId="49" fontId="21" fillId="11" borderId="1" xfId="1" applyNumberFormat="1" applyFont="1" applyFill="1" applyBorder="1" applyAlignment="1">
      <alignment horizontal="center" vertical="center"/>
    </xf>
    <xf numFmtId="0" fontId="139" fillId="0" borderId="1" xfId="1" applyFont="1" applyBorder="1">
      <alignment vertical="center"/>
    </xf>
    <xf numFmtId="0" fontId="19" fillId="0" borderId="6" xfId="1" applyFont="1" applyBorder="1" applyAlignment="1">
      <alignment horizontal="center" vertical="center"/>
    </xf>
    <xf numFmtId="0" fontId="51" fillId="0" borderId="1" xfId="1" applyFont="1" applyBorder="1" applyAlignment="1">
      <alignment horizontal="center" vertical="center" shrinkToFit="1"/>
    </xf>
    <xf numFmtId="0" fontId="51" fillId="0" borderId="1" xfId="1" applyFont="1" applyBorder="1" applyAlignment="1">
      <alignment horizontal="center" vertical="center"/>
    </xf>
    <xf numFmtId="179" fontId="51" fillId="0" borderId="1" xfId="1" applyNumberFormat="1" applyFont="1" applyBorder="1" applyAlignment="1">
      <alignment horizontal="center" vertical="center"/>
    </xf>
    <xf numFmtId="179" fontId="51" fillId="0" borderId="0" xfId="1" applyNumberFormat="1" applyFont="1" applyAlignment="1">
      <alignment horizontal="center" vertical="center"/>
    </xf>
    <xf numFmtId="3" fontId="17" fillId="0" borderId="5" xfId="1" applyNumberFormat="1" applyFont="1" applyBorder="1" applyAlignment="1">
      <alignment horizontal="center" vertical="center" wrapText="1"/>
    </xf>
    <xf numFmtId="3" fontId="17" fillId="0" borderId="10" xfId="1" applyNumberFormat="1" applyFont="1" applyBorder="1" applyAlignment="1">
      <alignment horizontal="center" vertical="center"/>
    </xf>
    <xf numFmtId="3" fontId="17" fillId="0" borderId="6" xfId="1" applyNumberFormat="1" applyFont="1" applyBorder="1" applyAlignment="1">
      <alignment horizontal="center" vertical="center"/>
    </xf>
    <xf numFmtId="3" fontId="17" fillId="0" borderId="10" xfId="1" applyNumberFormat="1" applyFont="1" applyBorder="1" applyAlignment="1">
      <alignment horizontal="center" vertical="center" wrapText="1"/>
    </xf>
    <xf numFmtId="49" fontId="12" fillId="26" borderId="1" xfId="1" applyNumberFormat="1" applyFont="1" applyFill="1" applyBorder="1" applyAlignment="1">
      <alignment horizontal="left" vertical="center" shrinkToFit="1"/>
    </xf>
    <xf numFmtId="3" fontId="17" fillId="0" borderId="6" xfId="1" applyNumberFormat="1" applyFont="1" applyBorder="1" applyAlignment="1">
      <alignment horizontal="center" vertical="center" wrapText="1"/>
    </xf>
    <xf numFmtId="3" fontId="140" fillId="0" borderId="1" xfId="1" applyNumberFormat="1" applyFont="1" applyBorder="1">
      <alignment vertical="center"/>
    </xf>
    <xf numFmtId="3" fontId="17" fillId="0" borderId="1" xfId="1" applyNumberFormat="1" applyFont="1" applyBorder="1" applyAlignment="1">
      <alignment horizontal="center" vertical="center" wrapText="1"/>
    </xf>
    <xf numFmtId="49" fontId="12" fillId="26" borderId="1" xfId="1" applyNumberFormat="1" applyFont="1" applyFill="1" applyBorder="1" applyAlignment="1">
      <alignment horizontal="left" vertical="center" shrinkToFit="1"/>
    </xf>
    <xf numFmtId="49" fontId="12" fillId="26" borderId="1" xfId="1" applyNumberFormat="1" applyFont="1" applyFill="1" applyBorder="1" applyAlignment="1">
      <alignment vertical="center" shrinkToFit="1"/>
    </xf>
    <xf numFmtId="0" fontId="12" fillId="26" borderId="1" xfId="1" applyFont="1" applyFill="1" applyBorder="1" applyAlignment="1">
      <alignment vertical="center" shrinkToFit="1"/>
    </xf>
    <xf numFmtId="3" fontId="17" fillId="0" borderId="5" xfId="1" applyNumberFormat="1" applyFont="1" applyBorder="1" applyAlignment="1">
      <alignment horizontal="center" vertical="center"/>
    </xf>
    <xf numFmtId="49" fontId="3" fillId="0" borderId="1" xfId="1" applyNumberFormat="1" applyFont="1" applyBorder="1" applyAlignment="1">
      <alignment horizontal="center" vertical="center"/>
    </xf>
    <xf numFmtId="56" fontId="1" fillId="0" borderId="0" xfId="1" applyNumberFormat="1" applyAlignment="1">
      <alignment horizontal="right" vertical="center"/>
    </xf>
    <xf numFmtId="38" fontId="41" fillId="9" borderId="9" xfId="1" applyNumberFormat="1" applyFont="1" applyFill="1" applyBorder="1" applyAlignment="1">
      <alignment horizontal="left" vertical="center" shrinkToFit="1"/>
    </xf>
    <xf numFmtId="38" fontId="41" fillId="9" borderId="11" xfId="1" applyNumberFormat="1" applyFont="1" applyFill="1" applyBorder="1" applyAlignment="1">
      <alignment horizontal="left" vertical="center" shrinkToFit="1"/>
    </xf>
    <xf numFmtId="0" fontId="128" fillId="5" borderId="1" xfId="1" applyFont="1" applyFill="1" applyBorder="1" applyAlignment="1">
      <alignment horizontal="center" vertical="center"/>
    </xf>
    <xf numFmtId="38" fontId="41" fillId="9" borderId="7" xfId="1" applyNumberFormat="1" applyFont="1" applyFill="1" applyBorder="1" applyAlignment="1">
      <alignment horizontal="left" vertical="center" shrinkToFit="1"/>
    </xf>
    <xf numFmtId="38" fontId="41" fillId="9" borderId="12" xfId="1" applyNumberFormat="1" applyFont="1" applyFill="1" applyBorder="1" applyAlignment="1">
      <alignment horizontal="left" vertical="center" shrinkToFit="1"/>
    </xf>
    <xf numFmtId="181" fontId="1" fillId="0" borderId="1" xfId="1" applyNumberFormat="1" applyBorder="1" applyAlignment="1">
      <alignment horizontal="right" vertical="center"/>
    </xf>
    <xf numFmtId="0" fontId="75" fillId="4" borderId="39" xfId="1" applyFont="1" applyFill="1" applyBorder="1" applyAlignment="1">
      <alignment horizontal="center" vertical="center"/>
    </xf>
    <xf numFmtId="0" fontId="75" fillId="4" borderId="40" xfId="1" applyFont="1" applyFill="1" applyBorder="1" applyAlignment="1">
      <alignment horizontal="center" vertical="center"/>
    </xf>
    <xf numFmtId="0" fontId="75" fillId="4" borderId="41" xfId="1" applyFont="1" applyFill="1" applyBorder="1" applyAlignment="1">
      <alignment horizontal="center" vertical="center"/>
    </xf>
    <xf numFmtId="3" fontId="57" fillId="5" borderId="28" xfId="1" applyNumberFormat="1" applyFont="1" applyFill="1" applyBorder="1" applyAlignment="1">
      <alignment horizontal="center" vertical="center"/>
    </xf>
    <xf numFmtId="0" fontId="12" fillId="22" borderId="1" xfId="2" applyFill="1" applyBorder="1" applyAlignment="1">
      <alignment horizontal="center" vertical="center"/>
    </xf>
    <xf numFmtId="0" fontId="15" fillId="10" borderId="42" xfId="1" applyFont="1" applyFill="1" applyBorder="1" applyAlignment="1">
      <alignment horizontal="center" vertical="center"/>
    </xf>
    <xf numFmtId="0" fontId="128" fillId="7" borderId="1" xfId="1" applyFont="1" applyFill="1" applyBorder="1" applyAlignment="1">
      <alignment horizontal="center" vertical="center"/>
    </xf>
    <xf numFmtId="38" fontId="141" fillId="0" borderId="0" xfId="1" applyNumberFormat="1" applyFont="1">
      <alignment vertical="center"/>
    </xf>
    <xf numFmtId="0" fontId="1" fillId="0" borderId="43" xfId="1" applyBorder="1" applyAlignment="1">
      <alignment horizontal="center" vertical="center"/>
    </xf>
    <xf numFmtId="0" fontId="37" fillId="0" borderId="8" xfId="1" applyFont="1" applyBorder="1" applyAlignment="1">
      <alignment horizontal="center" vertical="center" shrinkToFit="1"/>
    </xf>
    <xf numFmtId="0" fontId="1" fillId="17" borderId="13" xfId="1" applyFill="1" applyBorder="1" applyAlignment="1">
      <alignment horizontal="center" vertical="center"/>
    </xf>
    <xf numFmtId="0" fontId="51" fillId="4" borderId="2" xfId="2" applyFont="1" applyFill="1" applyBorder="1" applyAlignment="1">
      <alignment horizontal="center" vertical="center"/>
    </xf>
    <xf numFmtId="0" fontId="51" fillId="4" borderId="3" xfId="2" applyFont="1" applyFill="1" applyBorder="1" applyAlignment="1">
      <alignment horizontal="center" vertical="center"/>
    </xf>
    <xf numFmtId="0" fontId="51" fillId="4" borderId="4" xfId="2" applyFont="1" applyFill="1" applyBorder="1" applyAlignment="1">
      <alignment horizontal="center" vertical="center"/>
    </xf>
    <xf numFmtId="0" fontId="142" fillId="0" borderId="1" xfId="5" applyFont="1" applyBorder="1">
      <alignment vertical="center"/>
    </xf>
    <xf numFmtId="3" fontId="57" fillId="0" borderId="17" xfId="1" applyNumberFormat="1" applyFont="1" applyBorder="1" applyAlignment="1">
      <alignment horizontal="center" vertical="center"/>
    </xf>
    <xf numFmtId="0" fontId="81" fillId="0" borderId="0" xfId="5" applyFont="1">
      <alignment vertical="center"/>
    </xf>
    <xf numFmtId="49" fontId="0" fillId="0" borderId="1" xfId="4" applyNumberFormat="1" applyFont="1" applyBorder="1" applyAlignment="1">
      <alignment horizontal="left" vertical="center"/>
    </xf>
    <xf numFmtId="49" fontId="0" fillId="10" borderId="1" xfId="4" applyNumberFormat="1" applyFont="1" applyFill="1" applyBorder="1" applyAlignment="1">
      <alignment horizontal="left" vertical="center"/>
    </xf>
    <xf numFmtId="49" fontId="1" fillId="0" borderId="4" xfId="4" applyNumberFormat="1" applyBorder="1" applyAlignment="1">
      <alignment horizontal="left" vertical="center"/>
    </xf>
    <xf numFmtId="3" fontId="1" fillId="7" borderId="2" xfId="4" applyNumberFormat="1" applyFill="1" applyBorder="1" applyAlignment="1">
      <alignment horizontal="center" vertical="center"/>
    </xf>
    <xf numFmtId="3" fontId="1" fillId="7" borderId="4" xfId="4" applyNumberFormat="1" applyFill="1" applyBorder="1" applyAlignment="1">
      <alignment horizontal="left" vertical="center"/>
    </xf>
    <xf numFmtId="176" fontId="12" fillId="7" borderId="6" xfId="1" applyNumberFormat="1" applyFont="1" applyFill="1" applyBorder="1" applyAlignment="1">
      <alignment horizontal="center" vertical="center"/>
    </xf>
    <xf numFmtId="0" fontId="12" fillId="7" borderId="6" xfId="2" applyFill="1" applyBorder="1" applyAlignment="1">
      <alignment horizontal="center" vertical="center"/>
    </xf>
    <xf numFmtId="38" fontId="1" fillId="7" borderId="1" xfId="4" applyNumberFormat="1" applyFill="1" applyBorder="1" applyAlignment="1">
      <alignment horizontal="center" vertical="center"/>
    </xf>
    <xf numFmtId="0" fontId="1" fillId="34" borderId="1" xfId="4" applyFill="1" applyBorder="1" applyAlignment="1">
      <alignment horizontal="left" vertical="center"/>
    </xf>
    <xf numFmtId="176" fontId="16" fillId="8" borderId="26" xfId="1" applyNumberFormat="1" applyFont="1" applyFill="1" applyBorder="1" applyAlignment="1">
      <alignment horizontal="center" vertical="center"/>
    </xf>
    <xf numFmtId="176" fontId="16" fillId="8" borderId="25" xfId="1" applyNumberFormat="1" applyFont="1" applyFill="1" applyBorder="1" applyAlignment="1">
      <alignment horizontal="center" vertical="center"/>
    </xf>
    <xf numFmtId="176" fontId="16" fillId="8" borderId="27" xfId="1" applyNumberFormat="1" applyFont="1" applyFill="1" applyBorder="1" applyAlignment="1">
      <alignment horizontal="center" vertical="center"/>
    </xf>
    <xf numFmtId="0" fontId="11" fillId="0" borderId="5" xfId="1" applyFont="1" applyBorder="1" applyAlignment="1">
      <alignment horizontal="center" vertical="center"/>
    </xf>
    <xf numFmtId="0" fontId="15" fillId="36" borderId="1" xfId="1" applyFont="1" applyFill="1" applyBorder="1" applyAlignment="1">
      <alignment horizontal="center" vertical="center"/>
    </xf>
    <xf numFmtId="3" fontId="8" fillId="4" borderId="7" xfId="1" applyNumberFormat="1" applyFont="1" applyFill="1" applyBorder="1" applyAlignment="1">
      <alignment horizontal="center" vertical="center"/>
    </xf>
    <xf numFmtId="3" fontId="8" fillId="4" borderId="33" xfId="1" applyNumberFormat="1" applyFont="1" applyFill="1" applyBorder="1" applyAlignment="1">
      <alignment horizontal="center" vertical="center"/>
    </xf>
    <xf numFmtId="3" fontId="8" fillId="4" borderId="12" xfId="1" applyNumberFormat="1" applyFont="1" applyFill="1" applyBorder="1" applyAlignment="1">
      <alignment horizontal="center" vertical="center"/>
    </xf>
    <xf numFmtId="180" fontId="17" fillId="11" borderId="6" xfId="1" applyNumberFormat="1" applyFont="1" applyFill="1" applyBorder="1" applyAlignment="1">
      <alignment horizontal="right" vertical="center"/>
    </xf>
    <xf numFmtId="0" fontId="15" fillId="15" borderId="1" xfId="1" applyFont="1" applyFill="1" applyBorder="1" applyAlignment="1">
      <alignment horizontal="center" vertical="center"/>
    </xf>
    <xf numFmtId="0" fontId="63" fillId="0" borderId="0" xfId="1" applyFont="1" applyAlignment="1">
      <alignment vertical="center" shrinkToFit="1"/>
    </xf>
    <xf numFmtId="0" fontId="128" fillId="29" borderId="1" xfId="1" applyFont="1" applyFill="1" applyBorder="1" applyAlignment="1">
      <alignment horizontal="center" vertical="center"/>
    </xf>
    <xf numFmtId="0" fontId="63" fillId="0" borderId="1" xfId="1" applyFont="1" applyBorder="1" applyAlignment="1">
      <alignment horizontal="center" vertical="center" shrinkToFit="1"/>
    </xf>
    <xf numFmtId="0" fontId="63" fillId="0" borderId="0" xfId="1" applyFont="1" applyAlignment="1">
      <alignment horizontal="center" vertical="center" shrinkToFit="1"/>
    </xf>
    <xf numFmtId="0" fontId="1" fillId="5" borderId="0" xfId="1" applyFill="1">
      <alignment vertical="center"/>
    </xf>
    <xf numFmtId="0" fontId="63" fillId="5" borderId="0" xfId="1" applyFont="1" applyFill="1" applyAlignment="1">
      <alignment vertical="center" shrinkToFit="1"/>
    </xf>
    <xf numFmtId="0" fontId="75" fillId="4" borderId="26" xfId="1" applyFont="1" applyFill="1" applyBorder="1" applyAlignment="1">
      <alignment horizontal="center" vertical="center"/>
    </xf>
    <xf numFmtId="0" fontId="75" fillId="4" borderId="25" xfId="1" applyFont="1" applyFill="1" applyBorder="1" applyAlignment="1">
      <alignment horizontal="center" vertical="center"/>
    </xf>
    <xf numFmtId="0" fontId="75" fillId="4" borderId="27" xfId="1" applyFont="1" applyFill="1" applyBorder="1" applyAlignment="1">
      <alignment horizontal="center" vertical="center"/>
    </xf>
    <xf numFmtId="0" fontId="63" fillId="19" borderId="1" xfId="1" applyFont="1" applyFill="1" applyBorder="1" applyAlignment="1">
      <alignment horizontal="center" vertical="center" shrinkToFit="1"/>
    </xf>
    <xf numFmtId="0" fontId="1" fillId="5" borderId="6" xfId="1" applyFill="1" applyBorder="1" applyAlignment="1">
      <alignment horizontal="left" vertical="center"/>
    </xf>
    <xf numFmtId="0" fontId="108" fillId="0" borderId="1" xfId="4" applyFont="1" applyBorder="1" applyAlignment="1">
      <alignment horizontal="center" vertical="center"/>
    </xf>
    <xf numFmtId="0" fontId="15" fillId="5" borderId="6" xfId="1" applyFont="1" applyFill="1" applyBorder="1" applyAlignment="1">
      <alignment horizontal="left" vertical="center"/>
    </xf>
    <xf numFmtId="0" fontId="83" fillId="0" borderId="21" xfId="1" applyFont="1" applyBorder="1" applyAlignment="1">
      <alignment horizontal="center" vertical="center"/>
    </xf>
    <xf numFmtId="176" fontId="16" fillId="8" borderId="28" xfId="1" applyNumberFormat="1" applyFont="1" applyFill="1" applyBorder="1" applyAlignment="1">
      <alignment horizontal="center" vertical="center"/>
    </xf>
    <xf numFmtId="176" fontId="16" fillId="8" borderId="29" xfId="1" applyNumberFormat="1" applyFont="1" applyFill="1" applyBorder="1" applyAlignment="1">
      <alignment horizontal="center" vertical="center"/>
    </xf>
    <xf numFmtId="176" fontId="16" fillId="8" borderId="32" xfId="1" applyNumberFormat="1" applyFont="1" applyFill="1" applyBorder="1" applyAlignment="1">
      <alignment horizontal="center" vertical="center"/>
    </xf>
    <xf numFmtId="0" fontId="63" fillId="5" borderId="0" xfId="1" applyFont="1" applyFill="1" applyAlignment="1">
      <alignment horizontal="center" vertical="center" shrinkToFit="1"/>
    </xf>
    <xf numFmtId="0" fontId="63" fillId="6" borderId="1" xfId="1" applyFont="1" applyFill="1" applyBorder="1" applyAlignment="1">
      <alignment horizontal="center" vertical="center" shrinkToFit="1"/>
    </xf>
    <xf numFmtId="0" fontId="15" fillId="13" borderId="1" xfId="1" applyFont="1" applyFill="1" applyBorder="1" applyAlignment="1">
      <alignment horizontal="center" vertical="center"/>
    </xf>
    <xf numFmtId="176" fontId="1" fillId="5" borderId="1" xfId="1" applyNumberFormat="1" applyFill="1" applyBorder="1" applyAlignment="1">
      <alignment horizontal="left" vertical="center"/>
    </xf>
    <xf numFmtId="176" fontId="17" fillId="5" borderId="1" xfId="1" applyNumberFormat="1" applyFont="1" applyFill="1" applyBorder="1" applyAlignment="1">
      <alignment horizontal="left" vertical="center"/>
    </xf>
    <xf numFmtId="0" fontId="17" fillId="6" borderId="1" xfId="1" applyFont="1" applyFill="1" applyBorder="1" applyAlignment="1">
      <alignment vertical="center" wrapText="1"/>
    </xf>
    <xf numFmtId="0" fontId="12" fillId="5" borderId="1" xfId="2" applyFill="1" applyBorder="1" applyAlignment="1">
      <alignment horizontal="left"/>
    </xf>
    <xf numFmtId="0" fontId="1" fillId="5" borderId="29" xfId="1" applyFill="1" applyBorder="1" applyAlignment="1">
      <alignment horizontal="center" vertical="center"/>
    </xf>
    <xf numFmtId="0" fontId="63" fillId="17" borderId="1" xfId="1" applyFont="1" applyFill="1" applyBorder="1" applyAlignment="1">
      <alignment horizontal="center" vertical="center" shrinkToFit="1"/>
    </xf>
    <xf numFmtId="183" fontId="17" fillId="5" borderId="1" xfId="1" applyNumberFormat="1" applyFont="1" applyFill="1" applyBorder="1" applyAlignment="1">
      <alignment horizontal="center" vertical="center"/>
    </xf>
    <xf numFmtId="49" fontId="1" fillId="5" borderId="1" xfId="1" applyNumberFormat="1" applyFill="1" applyBorder="1" applyAlignment="1">
      <alignment horizontal="left" vertical="center"/>
    </xf>
    <xf numFmtId="0" fontId="12" fillId="5" borderId="1" xfId="2" applyFill="1" applyBorder="1" applyAlignment="1">
      <alignment vertical="center"/>
    </xf>
    <xf numFmtId="0" fontId="11" fillId="5" borderId="1" xfId="1" applyFont="1" applyFill="1" applyBorder="1" applyAlignment="1">
      <alignment horizontal="center" vertical="center"/>
    </xf>
    <xf numFmtId="183" fontId="1" fillId="5" borderId="1" xfId="1" applyNumberFormat="1" applyFill="1" applyBorder="1" applyAlignment="1">
      <alignment horizontal="center" vertical="center"/>
    </xf>
    <xf numFmtId="49" fontId="19" fillId="5" borderId="1" xfId="1" applyNumberFormat="1" applyFont="1" applyFill="1" applyBorder="1" applyAlignment="1">
      <alignment horizontal="left" vertical="center"/>
    </xf>
    <xf numFmtId="38" fontId="19" fillId="5" borderId="1" xfId="1" applyNumberFormat="1" applyFont="1" applyFill="1" applyBorder="1" applyAlignment="1">
      <alignment horizontal="center" vertical="center"/>
    </xf>
    <xf numFmtId="176" fontId="15" fillId="5" borderId="1" xfId="1" applyNumberFormat="1" applyFont="1" applyFill="1" applyBorder="1" applyAlignment="1">
      <alignment horizontal="center" vertical="center"/>
    </xf>
    <xf numFmtId="0" fontId="57" fillId="0" borderId="20" xfId="1" applyFont="1" applyBorder="1" applyAlignment="1">
      <alignment horizontal="center" vertical="center"/>
    </xf>
    <xf numFmtId="176" fontId="16" fillId="8" borderId="2" xfId="1" applyNumberFormat="1" applyFont="1" applyFill="1" applyBorder="1" applyAlignment="1">
      <alignment horizontal="center" vertical="center"/>
    </xf>
    <xf numFmtId="0" fontId="1" fillId="5" borderId="13" xfId="1" applyFill="1" applyBorder="1" applyAlignment="1">
      <alignment horizontal="center" vertical="center"/>
    </xf>
    <xf numFmtId="0" fontId="31" fillId="6" borderId="1" xfId="1" applyFont="1" applyFill="1" applyBorder="1" applyAlignment="1">
      <alignment horizontal="center" vertical="center"/>
    </xf>
    <xf numFmtId="0" fontId="63" fillId="5" borderId="1" xfId="1" applyFont="1" applyFill="1" applyBorder="1" applyAlignment="1">
      <alignment horizontal="center" vertical="center" shrinkToFit="1"/>
    </xf>
    <xf numFmtId="0" fontId="15" fillId="35" borderId="1" xfId="1" applyFont="1" applyFill="1" applyBorder="1" applyAlignment="1">
      <alignment horizontal="center" vertical="center"/>
    </xf>
    <xf numFmtId="0" fontId="19" fillId="5" borderId="1" xfId="1" applyFont="1" applyFill="1" applyBorder="1">
      <alignment vertical="center"/>
    </xf>
    <xf numFmtId="176" fontId="19" fillId="5" borderId="1" xfId="1" applyNumberFormat="1" applyFont="1" applyFill="1" applyBorder="1">
      <alignment vertical="center"/>
    </xf>
    <xf numFmtId="180" fontId="19" fillId="5" borderId="1" xfId="1" applyNumberFormat="1" applyFont="1" applyFill="1" applyBorder="1">
      <alignment vertical="center"/>
    </xf>
    <xf numFmtId="38" fontId="1" fillId="0" borderId="2" xfId="1" applyNumberFormat="1" applyBorder="1">
      <alignment vertical="center"/>
    </xf>
    <xf numFmtId="0" fontId="13" fillId="10" borderId="1" xfId="1" applyFont="1" applyFill="1" applyBorder="1">
      <alignment vertical="center"/>
    </xf>
    <xf numFmtId="0" fontId="37" fillId="0" borderId="8" xfId="1" applyFont="1" applyBorder="1" applyAlignment="1">
      <alignment horizontal="center" vertical="center" wrapText="1" shrinkToFit="1"/>
    </xf>
    <xf numFmtId="0" fontId="19" fillId="10" borderId="1" xfId="1" applyFont="1" applyFill="1" applyBorder="1">
      <alignment vertical="center"/>
    </xf>
    <xf numFmtId="0" fontId="63" fillId="25" borderId="1" xfId="1" applyFont="1" applyFill="1" applyBorder="1" applyAlignment="1">
      <alignment horizontal="center" vertical="center" shrinkToFit="1"/>
    </xf>
    <xf numFmtId="38" fontId="1" fillId="12" borderId="1" xfId="4" applyNumberFormat="1" applyFill="1" applyBorder="1" applyAlignment="1">
      <alignment horizontal="center" vertical="center"/>
    </xf>
    <xf numFmtId="49" fontId="0" fillId="5" borderId="1" xfId="4" applyNumberFormat="1" applyFont="1" applyFill="1" applyBorder="1" applyAlignment="1">
      <alignment horizontal="left" vertical="center"/>
    </xf>
    <xf numFmtId="0" fontId="63" fillId="24" borderId="1" xfId="1" applyFont="1" applyFill="1" applyBorder="1" applyAlignment="1">
      <alignment horizontal="center" vertical="center" shrinkToFit="1"/>
    </xf>
    <xf numFmtId="49" fontId="12" fillId="5" borderId="12" xfId="4" applyNumberFormat="1" applyFont="1" applyFill="1" applyBorder="1" applyAlignment="1">
      <alignment vertical="center" shrinkToFit="1"/>
    </xf>
    <xf numFmtId="176" fontId="17" fillId="5" borderId="6" xfId="4" applyNumberFormat="1" applyFont="1" applyFill="1" applyBorder="1">
      <alignment vertical="center"/>
    </xf>
    <xf numFmtId="176" fontId="17" fillId="5" borderId="1" xfId="4" applyNumberFormat="1" applyFont="1" applyFill="1" applyBorder="1" applyAlignment="1">
      <alignment horizontal="center" vertical="center"/>
    </xf>
    <xf numFmtId="3" fontId="17" fillId="5" borderId="1" xfId="4" applyNumberFormat="1" applyFont="1" applyFill="1" applyBorder="1" applyAlignment="1">
      <alignment horizontal="left" vertical="center"/>
    </xf>
    <xf numFmtId="180" fontId="1" fillId="5" borderId="1" xfId="4" applyNumberFormat="1" applyFill="1" applyBorder="1">
      <alignment vertical="center"/>
    </xf>
    <xf numFmtId="0" fontId="19" fillId="5" borderId="1" xfId="2" applyFont="1" applyFill="1" applyBorder="1" applyAlignment="1">
      <alignment horizontal="left" vertical="center"/>
    </xf>
    <xf numFmtId="38" fontId="17" fillId="12" borderId="1" xfId="1" applyNumberFormat="1" applyFont="1" applyFill="1" applyBorder="1" applyAlignment="1">
      <alignment horizontal="center" vertical="center"/>
    </xf>
    <xf numFmtId="0" fontId="17" fillId="5" borderId="1" xfId="1" applyFont="1" applyFill="1" applyBorder="1" applyAlignment="1">
      <alignment vertical="center" wrapText="1"/>
    </xf>
    <xf numFmtId="0" fontId="1" fillId="5" borderId="2" xfId="1" applyFill="1" applyBorder="1">
      <alignment vertical="center"/>
    </xf>
    <xf numFmtId="49" fontId="1" fillId="5" borderId="6" xfId="1" applyNumberFormat="1" applyFill="1" applyBorder="1" applyAlignment="1">
      <alignment horizontal="left" vertical="center"/>
    </xf>
    <xf numFmtId="38" fontId="1" fillId="12" borderId="6" xfId="1" applyNumberFormat="1" applyFill="1" applyBorder="1" applyAlignment="1">
      <alignment horizontal="center" vertical="center"/>
    </xf>
    <xf numFmtId="0" fontId="17" fillId="5" borderId="6" xfId="1" applyFont="1" applyFill="1" applyBorder="1" applyAlignment="1">
      <alignment horizontal="left" vertical="center"/>
    </xf>
    <xf numFmtId="180" fontId="17" fillId="5" borderId="6" xfId="1" applyNumberFormat="1" applyFont="1" applyFill="1" applyBorder="1" applyAlignment="1">
      <alignment horizontal="center" vertical="center"/>
    </xf>
    <xf numFmtId="0" fontId="17" fillId="12" borderId="6" xfId="1" applyFont="1" applyFill="1" applyBorder="1" applyAlignment="1">
      <alignment horizontal="center" vertical="center"/>
    </xf>
    <xf numFmtId="0" fontId="12" fillId="5" borderId="1" xfId="4" applyFont="1" applyFill="1" applyBorder="1" applyAlignment="1">
      <alignment horizontal="left" vertical="center"/>
    </xf>
    <xf numFmtId="0" fontId="35" fillId="0" borderId="22" xfId="4" applyFont="1" applyBorder="1" applyAlignment="1">
      <alignment horizontal="center" vertical="center"/>
    </xf>
    <xf numFmtId="0" fontId="17" fillId="0" borderId="6" xfId="1" applyFont="1" applyBorder="1">
      <alignment vertical="center"/>
    </xf>
    <xf numFmtId="0" fontId="15" fillId="25" borderId="5" xfId="1" applyFont="1" applyFill="1" applyBorder="1" applyAlignment="1">
      <alignment horizontal="center" vertical="center"/>
    </xf>
    <xf numFmtId="3" fontId="1" fillId="10" borderId="5" xfId="4" applyNumberFormat="1" applyFill="1" applyBorder="1" applyAlignment="1">
      <alignment horizontal="center" vertical="center"/>
    </xf>
    <xf numFmtId="0" fontId="17" fillId="10" borderId="5" xfId="4" applyFont="1" applyFill="1" applyBorder="1" applyAlignment="1">
      <alignment horizontal="left" vertical="center"/>
    </xf>
    <xf numFmtId="180" fontId="17" fillId="10" borderId="5" xfId="4" applyNumberFormat="1" applyFont="1" applyFill="1" applyBorder="1" applyAlignment="1">
      <alignment horizontal="center" vertical="center"/>
    </xf>
    <xf numFmtId="38" fontId="17" fillId="10" borderId="5" xfId="4" applyNumberFormat="1" applyFont="1" applyFill="1" applyBorder="1" applyAlignment="1">
      <alignment horizontal="center" vertical="center"/>
    </xf>
    <xf numFmtId="38" fontId="1" fillId="5" borderId="5" xfId="4" applyNumberFormat="1" applyFill="1" applyBorder="1" applyAlignment="1">
      <alignment horizontal="center" vertical="center"/>
    </xf>
    <xf numFmtId="0" fontId="1" fillId="0" borderId="9" xfId="4" applyBorder="1" applyAlignment="1">
      <alignment horizontal="left" vertical="center"/>
    </xf>
    <xf numFmtId="0" fontId="1" fillId="0" borderId="5" xfId="4" applyBorder="1" applyAlignment="1">
      <alignment horizontal="left" vertical="center"/>
    </xf>
    <xf numFmtId="0" fontId="35" fillId="0" borderId="5" xfId="4" applyFont="1" applyBorder="1" applyAlignment="1">
      <alignment horizontal="center" vertical="center"/>
    </xf>
    <xf numFmtId="0" fontId="37" fillId="0" borderId="32" xfId="1" applyFont="1" applyBorder="1" applyAlignment="1">
      <alignment horizontal="center" vertical="center" shrinkToFit="1"/>
    </xf>
    <xf numFmtId="0" fontId="37" fillId="0" borderId="1" xfId="1" applyFont="1" applyBorder="1" applyAlignment="1">
      <alignment horizontal="center" vertical="center" shrinkToFit="1"/>
    </xf>
    <xf numFmtId="179" fontId="1" fillId="0" borderId="21" xfId="1" applyNumberFormat="1" applyBorder="1" applyAlignment="1">
      <alignment horizontal="center" vertical="center"/>
    </xf>
    <xf numFmtId="176" fontId="16" fillId="8" borderId="1" xfId="1" applyNumberFormat="1" applyFont="1" applyFill="1" applyBorder="1" applyAlignment="1">
      <alignment horizontal="center" vertical="center"/>
    </xf>
    <xf numFmtId="0" fontId="15" fillId="0" borderId="6" xfId="1" applyFont="1" applyBorder="1" applyAlignment="1">
      <alignment horizontal="center" vertical="center"/>
    </xf>
    <xf numFmtId="3" fontId="17" fillId="0" borderId="6" xfId="1" applyNumberFormat="1" applyFont="1" applyBorder="1" applyAlignment="1">
      <alignment horizontal="center" vertical="center"/>
    </xf>
    <xf numFmtId="0" fontId="11" fillId="0" borderId="10" xfId="1" applyFont="1" applyBorder="1" applyAlignment="1">
      <alignment horizontal="center" vertical="center"/>
    </xf>
    <xf numFmtId="0" fontId="11" fillId="0" borderId="6" xfId="1" applyFont="1" applyBorder="1" applyAlignment="1">
      <alignment horizontal="center" vertical="center"/>
    </xf>
    <xf numFmtId="0" fontId="19" fillId="0" borderId="6" xfId="1" applyFont="1" applyBorder="1">
      <alignment vertical="center"/>
    </xf>
    <xf numFmtId="176" fontId="1" fillId="0" borderId="6" xfId="1" applyNumberFormat="1" applyBorder="1" applyAlignment="1">
      <alignment horizontal="right" vertical="center"/>
    </xf>
    <xf numFmtId="176" fontId="1" fillId="0" borderId="6" xfId="1" applyNumberFormat="1" applyBorder="1" applyAlignment="1"/>
    <xf numFmtId="0" fontId="1" fillId="0" borderId="6" xfId="1" applyBorder="1" applyAlignment="1">
      <alignment horizontal="left" vertical="center" shrinkToFit="1"/>
    </xf>
    <xf numFmtId="0" fontId="1" fillId="0" borderId="27" xfId="1" applyBorder="1" applyAlignment="1">
      <alignment vertical="center" shrinkToFit="1"/>
    </xf>
    <xf numFmtId="0" fontId="37" fillId="0" borderId="24" xfId="1" applyFont="1" applyBorder="1" applyAlignment="1">
      <alignment horizontal="center" vertical="center" shrinkToFit="1"/>
    </xf>
    <xf numFmtId="177" fontId="1" fillId="0" borderId="34" xfId="1" applyNumberFormat="1" applyBorder="1" applyAlignment="1">
      <alignment horizontal="center" vertical="center"/>
    </xf>
    <xf numFmtId="0" fontId="63" fillId="22" borderId="1" xfId="1" applyFont="1" applyFill="1" applyBorder="1" applyAlignment="1">
      <alignment horizontal="center" vertical="center" shrinkToFit="1"/>
    </xf>
    <xf numFmtId="183" fontId="1" fillId="12" borderId="1" xfId="1" applyNumberFormat="1" applyFill="1" applyBorder="1" applyAlignment="1">
      <alignment horizontal="center" vertical="center"/>
    </xf>
    <xf numFmtId="0" fontId="12" fillId="5" borderId="2" xfId="1" applyFont="1" applyFill="1" applyBorder="1">
      <alignment vertical="center"/>
    </xf>
    <xf numFmtId="176" fontId="19" fillId="12" borderId="1" xfId="1" applyNumberFormat="1" applyFont="1" applyFill="1" applyBorder="1" applyAlignment="1">
      <alignment horizontal="center" vertical="center"/>
    </xf>
    <xf numFmtId="0" fontId="19" fillId="5" borderId="2" xfId="1" applyFont="1" applyFill="1" applyBorder="1" applyAlignment="1">
      <alignment horizontal="center" vertical="center"/>
    </xf>
    <xf numFmtId="0" fontId="63" fillId="9" borderId="1" xfId="1" applyFont="1" applyFill="1" applyBorder="1" applyAlignment="1">
      <alignment horizontal="center" vertical="center" shrinkToFit="1"/>
    </xf>
    <xf numFmtId="0" fontId="1" fillId="5" borderId="1" xfId="1" applyFill="1" applyBorder="1" applyAlignment="1">
      <alignment horizontal="right" vertical="center"/>
    </xf>
    <xf numFmtId="176" fontId="1" fillId="5" borderId="1" xfId="1" applyNumberFormat="1" applyFill="1" applyBorder="1">
      <alignment vertical="center"/>
    </xf>
    <xf numFmtId="0" fontId="12" fillId="5" borderId="1" xfId="1" applyFont="1" applyFill="1" applyBorder="1" applyAlignment="1">
      <alignment horizontal="right" vertical="center"/>
    </xf>
    <xf numFmtId="0" fontId="29" fillId="5" borderId="1" xfId="1" applyFont="1" applyFill="1" applyBorder="1">
      <alignment vertical="center"/>
    </xf>
    <xf numFmtId="0" fontId="17" fillId="5" borderId="1" xfId="1" applyFont="1" applyFill="1" applyBorder="1" applyAlignment="1">
      <alignment horizontal="right" vertical="center"/>
    </xf>
    <xf numFmtId="176" fontId="17" fillId="5" borderId="1" xfId="1" applyNumberFormat="1" applyFont="1" applyFill="1" applyBorder="1">
      <alignment vertical="center"/>
    </xf>
    <xf numFmtId="0" fontId="63" fillId="35" borderId="1" xfId="1" applyFont="1" applyFill="1" applyBorder="1" applyAlignment="1">
      <alignment horizontal="center" vertical="center" shrinkToFit="1"/>
    </xf>
    <xf numFmtId="0" fontId="1" fillId="5" borderId="15" xfId="1" applyFill="1" applyBorder="1" applyAlignment="1">
      <alignment horizontal="center" vertical="center"/>
    </xf>
    <xf numFmtId="0" fontId="143" fillId="5" borderId="0" xfId="1" applyFont="1" applyFill="1">
      <alignment vertical="center"/>
    </xf>
    <xf numFmtId="0" fontId="86" fillId="5" borderId="1" xfId="1" applyFont="1" applyFill="1" applyBorder="1">
      <alignment vertical="center"/>
    </xf>
    <xf numFmtId="0" fontId="86" fillId="0" borderId="1" xfId="1" applyFont="1" applyBorder="1">
      <alignment vertical="center"/>
    </xf>
    <xf numFmtId="0" fontId="86" fillId="5" borderId="1" xfId="1" applyFont="1" applyFill="1" applyBorder="1" applyAlignment="1">
      <alignment horizontal="left" vertical="center"/>
    </xf>
    <xf numFmtId="38" fontId="1" fillId="5" borderId="1" xfId="4" applyNumberFormat="1" applyFill="1" applyBorder="1">
      <alignment vertical="center"/>
    </xf>
    <xf numFmtId="0" fontId="72" fillId="2" borderId="1" xfId="1" applyFont="1" applyFill="1" applyBorder="1" applyAlignment="1">
      <alignment horizontal="center" vertical="center"/>
    </xf>
    <xf numFmtId="0" fontId="73" fillId="2" borderId="2" xfId="1" applyFont="1" applyFill="1" applyBorder="1" applyAlignment="1">
      <alignment horizontal="center" vertical="center"/>
    </xf>
    <xf numFmtId="0" fontId="73" fillId="2" borderId="3" xfId="1" applyFont="1" applyFill="1" applyBorder="1" applyAlignment="1">
      <alignment horizontal="center" vertical="center"/>
    </xf>
    <xf numFmtId="0" fontId="73" fillId="2" borderId="4" xfId="1" applyFont="1" applyFill="1" applyBorder="1" applyAlignment="1">
      <alignment horizontal="center" vertical="center"/>
    </xf>
    <xf numFmtId="176" fontId="73" fillId="0" borderId="1" xfId="1" applyNumberFormat="1" applyFont="1" applyBorder="1">
      <alignment vertical="center"/>
    </xf>
    <xf numFmtId="0" fontId="85" fillId="0" borderId="1" xfId="1" applyFont="1" applyBorder="1" applyAlignment="1">
      <alignment horizontal="center" vertical="center"/>
    </xf>
    <xf numFmtId="176" fontId="13" fillId="7" borderId="1" xfId="1" applyNumberFormat="1" applyFont="1" applyFill="1" applyBorder="1" applyAlignment="1">
      <alignment horizontal="right" vertical="center"/>
    </xf>
    <xf numFmtId="176" fontId="13" fillId="0" borderId="0" xfId="1" applyNumberFormat="1" applyFont="1">
      <alignment vertical="center"/>
    </xf>
    <xf numFmtId="49" fontId="13" fillId="0" borderId="1" xfId="1" applyNumberFormat="1" applyFont="1" applyBorder="1">
      <alignment vertical="center"/>
    </xf>
    <xf numFmtId="38" fontId="12" fillId="0" borderId="1" xfId="1" applyNumberFormat="1" applyFont="1" applyBorder="1" applyAlignment="1">
      <alignment horizontal="right" vertical="center"/>
    </xf>
    <xf numFmtId="41" fontId="1" fillId="0" borderId="0" xfId="1" applyNumberFormat="1" applyAlignment="1">
      <alignment horizontal="center" vertical="center"/>
    </xf>
    <xf numFmtId="41" fontId="1" fillId="0" borderId="1" xfId="1" applyNumberFormat="1" applyBorder="1" applyAlignment="1">
      <alignment horizontal="center" vertical="center"/>
    </xf>
    <xf numFmtId="0" fontId="46" fillId="0" borderId="1" xfId="1" applyFont="1" applyBorder="1" applyAlignment="1">
      <alignment horizontal="center" vertical="center"/>
    </xf>
    <xf numFmtId="3" fontId="57" fillId="0" borderId="29" xfId="1" applyNumberFormat="1" applyFont="1" applyBorder="1" applyAlignment="1">
      <alignment horizontal="center" vertical="center"/>
    </xf>
    <xf numFmtId="0" fontId="6" fillId="0" borderId="0" xfId="1" applyFont="1">
      <alignment vertical="center"/>
    </xf>
    <xf numFmtId="0" fontId="6" fillId="21" borderId="1" xfId="1" applyFont="1" applyFill="1" applyBorder="1" applyAlignment="1">
      <alignment horizontal="center" vertical="center"/>
    </xf>
    <xf numFmtId="0" fontId="6" fillId="0" borderId="0" xfId="1" applyFont="1" applyAlignment="1">
      <alignment horizontal="center" vertical="center" shrinkToFit="1"/>
    </xf>
    <xf numFmtId="0" fontId="75" fillId="0" borderId="26" xfId="1" applyFont="1" applyBorder="1" applyAlignment="1">
      <alignment horizontal="center" vertical="center"/>
    </xf>
    <xf numFmtId="0" fontId="144" fillId="24" borderId="1" xfId="1" applyFont="1" applyFill="1" applyBorder="1" applyAlignment="1">
      <alignment horizontal="left" vertical="center" shrinkToFit="1"/>
    </xf>
    <xf numFmtId="0" fontId="145" fillId="0" borderId="1" xfId="1" applyFont="1" applyBorder="1" applyAlignment="1">
      <alignment horizontal="center" vertical="center"/>
    </xf>
    <xf numFmtId="0" fontId="144" fillId="0" borderId="1" xfId="1" applyFont="1" applyBorder="1" applyAlignment="1">
      <alignment horizontal="center" vertical="center" shrinkToFit="1"/>
    </xf>
    <xf numFmtId="0" fontId="30" fillId="14" borderId="1" xfId="2" applyFont="1" applyFill="1" applyBorder="1" applyAlignment="1">
      <alignment horizontal="center" vertical="center"/>
    </xf>
    <xf numFmtId="49" fontId="1" fillId="14" borderId="1" xfId="1" applyNumberFormat="1" applyFill="1" applyBorder="1" applyAlignment="1">
      <alignment vertical="center" shrinkToFit="1"/>
    </xf>
    <xf numFmtId="0" fontId="146" fillId="0" borderId="1" xfId="1" applyFont="1" applyBorder="1">
      <alignment vertical="center"/>
    </xf>
    <xf numFmtId="0" fontId="146" fillId="0" borderId="1" xfId="1" applyFont="1" applyBorder="1" applyAlignment="1">
      <alignment horizontal="center" vertical="center"/>
    </xf>
    <xf numFmtId="49" fontId="1" fillId="0" borderId="2" xfId="1" applyNumberFormat="1" applyBorder="1">
      <alignment vertical="center"/>
    </xf>
    <xf numFmtId="0" fontId="1" fillId="11" borderId="2" xfId="1" applyFill="1" applyBorder="1">
      <alignment vertical="center"/>
    </xf>
    <xf numFmtId="176" fontId="1" fillId="11" borderId="5" xfId="1" applyNumberFormat="1" applyFill="1" applyBorder="1" applyAlignment="1">
      <alignment horizontal="right" vertical="center"/>
    </xf>
    <xf numFmtId="38" fontId="12" fillId="0" borderId="2" xfId="1" applyNumberFormat="1" applyFont="1" applyBorder="1" applyAlignment="1">
      <alignment horizontal="right" vertical="center"/>
    </xf>
    <xf numFmtId="0" fontId="12" fillId="0" borderId="2" xfId="1" applyFont="1" applyBorder="1" applyAlignment="1">
      <alignment horizontal="center" vertical="center"/>
    </xf>
    <xf numFmtId="0" fontId="3" fillId="25" borderId="1" xfId="1" applyFont="1" applyFill="1" applyBorder="1" applyAlignment="1">
      <alignment horizontal="center" vertical="center"/>
    </xf>
    <xf numFmtId="0" fontId="6" fillId="15" borderId="1" xfId="1" applyFont="1" applyFill="1" applyBorder="1" applyAlignment="1">
      <alignment horizontal="center" vertical="center"/>
    </xf>
    <xf numFmtId="0" fontId="147" fillId="0" borderId="0" xfId="1" applyFont="1" applyAlignment="1">
      <alignment horizontal="center" vertical="center" shrinkToFit="1"/>
    </xf>
    <xf numFmtId="0" fontId="105" fillId="9" borderId="1" xfId="1" applyFont="1" applyFill="1" applyBorder="1" applyAlignment="1">
      <alignment horizontal="center" vertical="center" shrinkToFit="1"/>
    </xf>
    <xf numFmtId="3" fontId="1" fillId="5" borderId="2" xfId="4" applyNumberFormat="1" applyFill="1" applyBorder="1" applyAlignment="1">
      <alignment horizontal="center" vertical="center"/>
    </xf>
    <xf numFmtId="0" fontId="140" fillId="0" borderId="0" xfId="1" applyFont="1">
      <alignment vertical="center"/>
    </xf>
    <xf numFmtId="49" fontId="20" fillId="0" borderId="1" xfId="1" applyNumberFormat="1" applyFont="1" applyBorder="1">
      <alignment vertical="center"/>
    </xf>
    <xf numFmtId="0" fontId="1" fillId="3" borderId="0" xfId="1" applyFill="1">
      <alignment vertical="center"/>
    </xf>
    <xf numFmtId="3" fontId="15" fillId="4" borderId="6" xfId="1" applyNumberFormat="1" applyFont="1" applyFill="1" applyBorder="1" applyAlignment="1">
      <alignment horizontal="center" vertical="center"/>
    </xf>
    <xf numFmtId="3" fontId="1" fillId="12" borderId="1" xfId="4" applyNumberFormat="1" applyFill="1" applyBorder="1" applyAlignment="1">
      <alignment horizontal="center" vertical="center"/>
    </xf>
    <xf numFmtId="0" fontId="1" fillId="12" borderId="1" xfId="4" applyFill="1" applyBorder="1" applyAlignment="1">
      <alignment horizontal="left" vertical="center"/>
    </xf>
    <xf numFmtId="49" fontId="1" fillId="12" borderId="1" xfId="4" applyNumberFormat="1" applyFill="1" applyBorder="1" applyAlignment="1">
      <alignment horizontal="left" vertical="center"/>
    </xf>
    <xf numFmtId="176" fontId="8" fillId="15" borderId="1" xfId="1" applyNumberFormat="1" applyFont="1" applyFill="1" applyBorder="1" applyAlignment="1">
      <alignment horizontal="center" vertical="center"/>
    </xf>
    <xf numFmtId="0" fontId="41" fillId="0" borderId="0" xfId="1" applyFont="1">
      <alignment vertical="center"/>
    </xf>
    <xf numFmtId="0" fontId="1" fillId="35" borderId="0" xfId="1" applyFill="1" applyAlignment="1">
      <alignment horizontal="center" vertical="center"/>
    </xf>
    <xf numFmtId="3" fontId="1" fillId="25" borderId="1" xfId="1" applyNumberFormat="1" applyFill="1" applyBorder="1" applyAlignment="1">
      <alignment horizontal="center" vertical="center"/>
    </xf>
    <xf numFmtId="176" fontId="18" fillId="5" borderId="1" xfId="1" applyNumberFormat="1" applyFont="1" applyFill="1" applyBorder="1" applyAlignment="1">
      <alignment horizontal="center" vertical="center"/>
    </xf>
    <xf numFmtId="0" fontId="1" fillId="22" borderId="0" xfId="1" applyFill="1" applyAlignment="1">
      <alignment horizontal="center" vertical="center"/>
    </xf>
    <xf numFmtId="0" fontId="12" fillId="5" borderId="1" xfId="2" applyFill="1" applyBorder="1" applyAlignment="1">
      <alignment horizontal="right" vertical="center"/>
    </xf>
    <xf numFmtId="0" fontId="1" fillId="6" borderId="1" xfId="1" applyFill="1" applyBorder="1" applyAlignment="1">
      <alignment vertical="center" shrinkToFit="1"/>
    </xf>
    <xf numFmtId="176" fontId="17" fillId="5" borderId="1" xfId="1" applyNumberFormat="1" applyFont="1" applyFill="1" applyBorder="1" applyAlignment="1">
      <alignment horizontal="right" vertical="center"/>
    </xf>
    <xf numFmtId="176" fontId="12" fillId="5" borderId="1" xfId="1" applyNumberFormat="1" applyFont="1" applyFill="1" applyBorder="1" applyAlignment="1">
      <alignment horizontal="right" vertical="center"/>
    </xf>
    <xf numFmtId="3" fontId="1" fillId="17" borderId="20" xfId="1" applyNumberFormat="1" applyFill="1" applyBorder="1" applyAlignment="1">
      <alignment horizontal="center" vertical="center"/>
    </xf>
    <xf numFmtId="3" fontId="57" fillId="17" borderId="20" xfId="1" applyNumberFormat="1" applyFont="1" applyFill="1" applyBorder="1" applyAlignment="1">
      <alignment horizontal="center" vertical="center"/>
    </xf>
    <xf numFmtId="3" fontId="57" fillId="17" borderId="29" xfId="1" applyNumberFormat="1" applyFont="1" applyFill="1" applyBorder="1" applyAlignment="1">
      <alignment horizontal="center" vertical="center"/>
    </xf>
    <xf numFmtId="176" fontId="16" fillId="8" borderId="29" xfId="1" applyNumberFormat="1" applyFont="1" applyFill="1" applyBorder="1" applyAlignment="1">
      <alignment horizontal="center" vertical="center"/>
    </xf>
    <xf numFmtId="0" fontId="1" fillId="0" borderId="44" xfId="1" applyBorder="1" applyAlignment="1">
      <alignment horizontal="center" vertical="center"/>
    </xf>
    <xf numFmtId="184" fontId="19" fillId="0" borderId="1" xfId="1" applyNumberFormat="1" applyFont="1" applyBorder="1" applyAlignment="1">
      <alignment horizontal="center" vertical="center"/>
    </xf>
    <xf numFmtId="176" fontId="12" fillId="0" borderId="1" xfId="2" applyNumberFormat="1" applyBorder="1" applyAlignment="1">
      <alignment horizontal="right" vertical="center"/>
    </xf>
    <xf numFmtId="0" fontId="13" fillId="0" borderId="6" xfId="1" applyFont="1" applyBorder="1" applyAlignment="1">
      <alignment horizontal="center" vertical="center"/>
    </xf>
    <xf numFmtId="176" fontId="13" fillId="0" borderId="6" xfId="1" applyNumberFormat="1" applyFont="1" applyBorder="1" applyAlignment="1">
      <alignment horizontal="right" vertical="center"/>
    </xf>
    <xf numFmtId="38" fontId="148" fillId="0" borderId="0" xfId="1" applyNumberFormat="1" applyFont="1">
      <alignment vertical="center"/>
    </xf>
    <xf numFmtId="0" fontId="15" fillId="22" borderId="1" xfId="1" applyFont="1" applyFill="1" applyBorder="1" applyAlignment="1">
      <alignment horizontal="center" vertical="center"/>
    </xf>
    <xf numFmtId="176" fontId="1" fillId="5" borderId="1" xfId="1" applyNumberFormat="1" applyFill="1" applyBorder="1" applyAlignment="1"/>
    <xf numFmtId="176" fontId="16" fillId="8" borderId="0" xfId="1" applyNumberFormat="1" applyFont="1" applyFill="1" applyAlignment="1">
      <alignment horizontal="center" vertical="center"/>
    </xf>
    <xf numFmtId="176" fontId="16" fillId="8" borderId="38" xfId="1" applyNumberFormat="1" applyFont="1" applyFill="1" applyBorder="1" applyAlignment="1">
      <alignment horizontal="center" vertical="center"/>
    </xf>
    <xf numFmtId="0" fontId="63" fillId="0" borderId="0" xfId="1" applyFont="1">
      <alignment vertical="center"/>
    </xf>
    <xf numFmtId="0" fontId="63" fillId="0" borderId="13" xfId="1" applyFont="1" applyBorder="1" applyAlignment="1">
      <alignment horizontal="center" vertical="center"/>
    </xf>
    <xf numFmtId="0" fontId="63" fillId="5" borderId="0" xfId="1" applyFont="1" applyFill="1">
      <alignment vertical="center"/>
    </xf>
    <xf numFmtId="0" fontId="63" fillId="5" borderId="1" xfId="1" applyFont="1" applyFill="1" applyBorder="1" applyAlignment="1">
      <alignment horizontal="left" vertical="center"/>
    </xf>
    <xf numFmtId="0" fontId="37" fillId="0" borderId="1" xfId="4" applyFont="1" applyBorder="1" applyAlignment="1">
      <alignment horizontal="center" vertical="center"/>
    </xf>
    <xf numFmtId="176" fontId="1" fillId="5" borderId="2" xfId="1" applyNumberFormat="1" applyFill="1" applyBorder="1" applyAlignment="1"/>
    <xf numFmtId="49" fontId="1" fillId="5" borderId="1" xfId="1" applyNumberFormat="1" applyFill="1" applyBorder="1" applyAlignment="1">
      <alignment horizontal="left" vertical="center" wrapText="1"/>
    </xf>
    <xf numFmtId="176" fontId="30" fillId="5" borderId="1" xfId="1" applyNumberFormat="1" applyFont="1" applyFill="1" applyBorder="1" applyAlignment="1">
      <alignment horizontal="center" vertical="center"/>
    </xf>
    <xf numFmtId="3" fontId="17" fillId="0" borderId="5" xfId="1" applyNumberFormat="1" applyFont="1" applyBorder="1" applyAlignment="1">
      <alignment horizontal="center" vertical="center"/>
    </xf>
    <xf numFmtId="0" fontId="57" fillId="5" borderId="1" xfId="1" applyFont="1" applyFill="1" applyBorder="1" applyAlignment="1">
      <alignment horizontal="center" vertical="center"/>
    </xf>
    <xf numFmtId="0" fontId="17" fillId="5" borderId="0" xfId="1" applyFont="1" applyFill="1" applyAlignment="1">
      <alignment horizontal="left" vertical="center"/>
    </xf>
    <xf numFmtId="0" fontId="17" fillId="5" borderId="0" xfId="1" applyFont="1" applyFill="1" applyAlignment="1">
      <alignment horizontal="center" vertical="center"/>
    </xf>
    <xf numFmtId="3" fontId="17" fillId="10" borderId="1" xfId="1" applyNumberFormat="1" applyFont="1" applyFill="1" applyBorder="1" applyAlignment="1">
      <alignment horizontal="center" vertical="center"/>
    </xf>
    <xf numFmtId="0" fontId="57" fillId="10" borderId="28" xfId="1" applyFont="1" applyFill="1" applyBorder="1">
      <alignment vertical="center"/>
    </xf>
    <xf numFmtId="0" fontId="57" fillId="10" borderId="1" xfId="1" applyFont="1" applyFill="1" applyBorder="1" applyAlignment="1">
      <alignment horizontal="center" vertical="center"/>
    </xf>
    <xf numFmtId="0" fontId="149" fillId="0" borderId="1" xfId="4" applyFont="1" applyBorder="1" applyAlignment="1">
      <alignment horizontal="center" vertical="center"/>
    </xf>
    <xf numFmtId="0" fontId="57" fillId="0" borderId="3" xfId="1" applyFont="1" applyBorder="1" applyAlignment="1">
      <alignment horizontal="center" vertical="center"/>
    </xf>
    <xf numFmtId="176" fontId="18" fillId="0" borderId="3" xfId="1" applyNumberFormat="1" applyFont="1" applyBorder="1" applyAlignment="1">
      <alignment horizontal="center" vertical="center"/>
    </xf>
    <xf numFmtId="176" fontId="1" fillId="0" borderId="3" xfId="1" applyNumberFormat="1" applyBorder="1" applyAlignment="1">
      <alignment horizontal="center" vertical="center"/>
    </xf>
    <xf numFmtId="0" fontId="57" fillId="5" borderId="20" xfId="1" applyFont="1" applyFill="1" applyBorder="1" applyAlignment="1">
      <alignment horizontal="center" vertical="center"/>
    </xf>
    <xf numFmtId="0" fontId="57" fillId="5" borderId="29" xfId="1" applyFont="1" applyFill="1" applyBorder="1" applyAlignment="1">
      <alignment horizontal="center" vertical="center"/>
    </xf>
    <xf numFmtId="178" fontId="1" fillId="0" borderId="34" xfId="1" applyNumberFormat="1" applyBorder="1" applyAlignment="1">
      <alignment horizontal="center" vertical="center"/>
    </xf>
    <xf numFmtId="3" fontId="1" fillId="5" borderId="1" xfId="1" applyNumberFormat="1" applyFill="1" applyBorder="1" applyAlignment="1">
      <alignment horizontal="left" vertical="center"/>
    </xf>
    <xf numFmtId="0" fontId="1" fillId="6" borderId="44" xfId="1" applyFill="1" applyBorder="1" applyAlignment="1">
      <alignment horizontal="center" vertical="center"/>
    </xf>
    <xf numFmtId="176" fontId="12" fillId="5" borderId="1" xfId="1" applyNumberFormat="1" applyFont="1" applyFill="1" applyBorder="1" applyAlignment="1"/>
    <xf numFmtId="0" fontId="63" fillId="0" borderId="2" xfId="1" applyFont="1" applyBorder="1" applyAlignment="1">
      <alignment horizontal="center" vertical="center"/>
    </xf>
    <xf numFmtId="180" fontId="1" fillId="5" borderId="6" xfId="1" applyNumberFormat="1" applyFill="1" applyBorder="1">
      <alignment vertical="center"/>
    </xf>
    <xf numFmtId="176" fontId="1" fillId="5" borderId="6" xfId="1" applyNumberFormat="1" applyFill="1" applyBorder="1">
      <alignment vertical="center"/>
    </xf>
    <xf numFmtId="0" fontId="17" fillId="5" borderId="5" xfId="1" applyFont="1" applyFill="1" applyBorder="1" applyAlignment="1">
      <alignment horizontal="left" vertical="center"/>
    </xf>
    <xf numFmtId="180" fontId="17" fillId="5" borderId="5" xfId="1" applyNumberFormat="1" applyFont="1" applyFill="1" applyBorder="1">
      <alignment vertical="center"/>
    </xf>
    <xf numFmtId="0" fontId="17" fillId="5" borderId="5" xfId="1" applyFont="1" applyFill="1" applyBorder="1" applyAlignment="1">
      <alignment horizontal="center" vertical="center"/>
    </xf>
    <xf numFmtId="176" fontId="17" fillId="5" borderId="5" xfId="1" applyNumberFormat="1" applyFont="1" applyFill="1" applyBorder="1">
      <alignment vertical="center"/>
    </xf>
    <xf numFmtId="0" fontId="20" fillId="5" borderId="9" xfId="1" applyFont="1" applyFill="1" applyBorder="1" applyAlignment="1">
      <alignment horizontal="center" vertical="center"/>
    </xf>
    <xf numFmtId="0" fontId="57" fillId="5" borderId="1" xfId="1" applyFont="1" applyFill="1" applyBorder="1">
      <alignment vertical="center"/>
    </xf>
    <xf numFmtId="176" fontId="16" fillId="8" borderId="2" xfId="1" applyNumberFormat="1" applyFont="1" applyFill="1" applyBorder="1">
      <alignment vertical="center"/>
    </xf>
    <xf numFmtId="176" fontId="16" fillId="8" borderId="3" xfId="1" applyNumberFormat="1" applyFont="1" applyFill="1" applyBorder="1">
      <alignment vertical="center"/>
    </xf>
    <xf numFmtId="176" fontId="16" fillId="8" borderId="4" xfId="1" applyNumberFormat="1" applyFont="1" applyFill="1" applyBorder="1">
      <alignment vertical="center"/>
    </xf>
    <xf numFmtId="180" fontId="17" fillId="5" borderId="1" xfId="4" applyNumberFormat="1" applyFont="1" applyFill="1" applyBorder="1" applyAlignment="1">
      <alignment horizontal="center" vertical="center"/>
    </xf>
    <xf numFmtId="176" fontId="1" fillId="5" borderId="2" xfId="1" applyNumberFormat="1" applyFill="1" applyBorder="1">
      <alignment vertical="center"/>
    </xf>
    <xf numFmtId="176" fontId="17" fillId="5" borderId="2" xfId="1" applyNumberFormat="1" applyFont="1" applyFill="1" applyBorder="1">
      <alignment vertical="center"/>
    </xf>
    <xf numFmtId="0" fontId="1" fillId="5" borderId="1" xfId="1" applyFill="1" applyBorder="1" applyAlignment="1">
      <alignment horizontal="left" vertical="center" wrapText="1"/>
    </xf>
    <xf numFmtId="176" fontId="1" fillId="5" borderId="2" xfId="1" applyNumberFormat="1" applyFill="1" applyBorder="1" applyAlignment="1">
      <alignment horizontal="left" vertical="center"/>
    </xf>
    <xf numFmtId="0" fontId="17" fillId="5" borderId="2" xfId="1" applyFont="1" applyFill="1" applyBorder="1">
      <alignment vertical="center"/>
    </xf>
    <xf numFmtId="0" fontId="1" fillId="5" borderId="1" xfId="1" applyFill="1" applyBorder="1" applyAlignment="1">
      <alignment vertical="center" shrinkToFit="1"/>
    </xf>
    <xf numFmtId="0" fontId="12" fillId="5" borderId="6" xfId="2" applyFill="1" applyBorder="1"/>
    <xf numFmtId="176" fontId="12" fillId="5" borderId="7" xfId="1" applyNumberFormat="1" applyFont="1" applyFill="1" applyBorder="1" applyAlignment="1"/>
    <xf numFmtId="176" fontId="17" fillId="5" borderId="8" xfId="1" applyNumberFormat="1" applyFont="1" applyFill="1" applyBorder="1" applyAlignment="1">
      <alignment horizontal="center" vertical="center"/>
    </xf>
    <xf numFmtId="176" fontId="12" fillId="5" borderId="2" xfId="1" applyNumberFormat="1" applyFont="1" applyFill="1" applyBorder="1">
      <alignment vertical="center"/>
    </xf>
    <xf numFmtId="0" fontId="88" fillId="5" borderId="1" xfId="1" applyFont="1" applyFill="1" applyBorder="1">
      <alignment vertical="center"/>
    </xf>
    <xf numFmtId="0" fontId="17" fillId="5" borderId="2" xfId="1" applyFont="1" applyFill="1" applyBorder="1" applyAlignment="1">
      <alignment horizontal="left" vertical="center"/>
    </xf>
    <xf numFmtId="0" fontId="12" fillId="0" borderId="6" xfId="2" applyBorder="1"/>
    <xf numFmtId="176" fontId="16" fillId="8" borderId="17" xfId="1" applyNumberFormat="1" applyFont="1" applyFill="1" applyBorder="1" applyAlignment="1">
      <alignment horizontal="center" vertical="center"/>
    </xf>
    <xf numFmtId="176" fontId="16" fillId="8" borderId="20" xfId="1" applyNumberFormat="1" applyFont="1" applyFill="1" applyBorder="1" applyAlignment="1">
      <alignment horizontal="center" vertical="center"/>
    </xf>
    <xf numFmtId="176" fontId="16" fillId="8" borderId="21" xfId="1" applyNumberFormat="1" applyFont="1" applyFill="1" applyBorder="1" applyAlignment="1">
      <alignment horizontal="center" vertical="center"/>
    </xf>
    <xf numFmtId="0" fontId="63" fillId="0" borderId="15" xfId="1" applyFont="1" applyBorder="1" applyAlignment="1">
      <alignment horizontal="center" vertical="center"/>
    </xf>
    <xf numFmtId="0" fontId="144" fillId="0" borderId="0" xfId="1" applyFont="1">
      <alignment vertical="center"/>
    </xf>
    <xf numFmtId="0" fontId="128" fillId="10" borderId="1" xfId="1" applyFont="1" applyFill="1" applyBorder="1" applyAlignment="1">
      <alignment horizontal="center" vertical="center"/>
    </xf>
    <xf numFmtId="0" fontId="144" fillId="0" borderId="0" xfId="1" applyFont="1" applyAlignment="1">
      <alignment horizontal="center" vertical="center"/>
    </xf>
    <xf numFmtId="0" fontId="144" fillId="0" borderId="13" xfId="1" applyFont="1" applyBorder="1" applyAlignment="1">
      <alignment horizontal="center" vertical="center"/>
    </xf>
    <xf numFmtId="0" fontId="144" fillId="0" borderId="13" xfId="1" applyFont="1" applyBorder="1" applyAlignment="1">
      <alignment horizontal="left" vertical="center"/>
    </xf>
    <xf numFmtId="3" fontId="130" fillId="0" borderId="1" xfId="1" applyNumberFormat="1" applyFont="1" applyBorder="1" applyAlignment="1">
      <alignment horizontal="center" vertical="center"/>
    </xf>
    <xf numFmtId="3" fontId="150" fillId="0" borderId="1" xfId="1" applyNumberFormat="1" applyFont="1" applyBorder="1" applyAlignment="1">
      <alignment horizontal="center" vertical="center"/>
    </xf>
    <xf numFmtId="183" fontId="17" fillId="5" borderId="1" xfId="4" applyNumberFormat="1" applyFont="1" applyFill="1" applyBorder="1" applyAlignment="1">
      <alignment horizontal="center" vertical="center"/>
    </xf>
    <xf numFmtId="49" fontId="17" fillId="0" borderId="1" xfId="4" applyNumberFormat="1" applyFont="1" applyBorder="1" applyAlignment="1">
      <alignment horizontal="left" vertical="center"/>
    </xf>
    <xf numFmtId="176" fontId="1" fillId="5" borderId="6" xfId="1" applyNumberFormat="1" applyFill="1" applyBorder="1" applyAlignment="1">
      <alignment horizontal="center" vertical="center"/>
    </xf>
    <xf numFmtId="3" fontId="57" fillId="6" borderId="20" xfId="1" applyNumberFormat="1" applyFont="1" applyFill="1" applyBorder="1" applyAlignment="1">
      <alignment horizontal="center" vertical="center"/>
    </xf>
    <xf numFmtId="0" fontId="57" fillId="6" borderId="17" xfId="1" applyFont="1" applyFill="1" applyBorder="1" applyAlignment="1">
      <alignment horizontal="center" vertical="center"/>
    </xf>
    <xf numFmtId="176" fontId="1" fillId="5" borderId="1" xfId="1" applyNumberFormat="1" applyFill="1" applyBorder="1" applyAlignment="1">
      <alignment horizontal="center"/>
    </xf>
    <xf numFmtId="0" fontId="1" fillId="10" borderId="1" xfId="1" applyFill="1" applyBorder="1" applyAlignment="1">
      <alignment vertical="center" shrinkToFit="1"/>
    </xf>
    <xf numFmtId="3" fontId="130" fillId="10" borderId="1" xfId="1" applyNumberFormat="1" applyFont="1" applyFill="1" applyBorder="1" applyAlignment="1">
      <alignment horizontal="center" vertical="center"/>
    </xf>
    <xf numFmtId="177" fontId="1" fillId="10" borderId="1" xfId="1" applyNumberFormat="1" applyFill="1" applyBorder="1" applyAlignment="1">
      <alignment horizontal="center" vertical="center"/>
    </xf>
    <xf numFmtId="56" fontId="1" fillId="10" borderId="1" xfId="1" applyNumberFormat="1" applyFill="1" applyBorder="1" applyAlignment="1">
      <alignment horizontal="center" vertical="center"/>
    </xf>
    <xf numFmtId="0" fontId="144" fillId="0" borderId="45" xfId="1" applyFont="1" applyBorder="1" applyAlignment="1">
      <alignment horizontal="center" vertical="center"/>
    </xf>
    <xf numFmtId="3" fontId="132" fillId="0" borderId="1" xfId="1" applyNumberFormat="1" applyFont="1" applyBorder="1" applyAlignment="1">
      <alignment horizontal="left" vertical="center"/>
    </xf>
    <xf numFmtId="3" fontId="124" fillId="0" borderId="1" xfId="1" applyNumberFormat="1" applyFont="1" applyBorder="1" applyAlignment="1">
      <alignment horizontal="left" vertical="center"/>
    </xf>
    <xf numFmtId="5" fontId="16" fillId="4" borderId="1" xfId="4" applyNumberFormat="1" applyFont="1" applyFill="1" applyBorder="1">
      <alignment vertical="center"/>
    </xf>
    <xf numFmtId="3" fontId="20" fillId="0" borderId="5" xfId="1" applyNumberFormat="1" applyFont="1" applyBorder="1" applyAlignment="1">
      <alignment horizontal="center" vertical="center"/>
    </xf>
  </cellXfs>
  <cellStyles count="6">
    <cellStyle name="ハイパーリンク 2" xfId="3" xr:uid="{B18DDC2D-10CB-429F-95F2-6F0D28870AE2}"/>
    <cellStyle name="ハイパーリンク 3" xfId="5" xr:uid="{08383451-08BC-4EC7-A7B3-F591D3F18961}"/>
    <cellStyle name="標準" xfId="0" builtinId="0"/>
    <cellStyle name="標準 2" xfId="1" xr:uid="{74786FB0-2C2B-44E9-A29D-80AB29182848}"/>
    <cellStyle name="標準 3" xfId="4" xr:uid="{7D2B8274-8BB1-4F9C-AC25-75E795541DD6}"/>
    <cellStyle name="標準_発注管理表" xfId="2" xr:uid="{4F53EC7A-3227-41CB-B2A1-E32DF78EA7BA}"/>
  </cellStyles>
  <dxfs count="484">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80" formatCode="0_ "/>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
      <numFmt numFmtId="178" formatCode="m/d;@"/>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77" formatCode="m&quot;月&quot;d&quot;日&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80" formatCode="0_ "/>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border outline="0">
        <bottom style="thin">
          <color rgb="FF000000"/>
        </bottom>
      </border>
    </dxf>
    <dxf>
      <border outline="0">
        <right style="thin">
          <color rgb="FF000000"/>
        </right>
        <top style="thin">
          <color rgb="FF000000"/>
        </top>
      </border>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externalLink" Target="externalLinks/externalLink1.xml"/><Relationship Id="rId189" Type="http://schemas.openxmlformats.org/officeDocument/2006/relationships/calcChain" Target="calcChain.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theme" Target="theme/theme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styles" Target="styles.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16</xdr:col>
      <xdr:colOff>89645</xdr:colOff>
      <xdr:row>79</xdr:row>
      <xdr:rowOff>0</xdr:rowOff>
    </xdr:from>
    <xdr:to>
      <xdr:col>19</xdr:col>
      <xdr:colOff>96416</xdr:colOff>
      <xdr:row>88</xdr:row>
      <xdr:rowOff>112665</xdr:rowOff>
    </xdr:to>
    <xdr:pic>
      <xdr:nvPicPr>
        <xdr:cNvPr id="2" name="図 1">
          <a:extLst>
            <a:ext uri="{FF2B5EF4-FFF2-40B4-BE49-F238E27FC236}">
              <a16:creationId xmlns:a16="http://schemas.microsoft.com/office/drawing/2014/main" id="{5CA601AB-0737-467C-9AE2-6E2CD89F5E49}"/>
            </a:ext>
          </a:extLst>
        </xdr:cNvPr>
        <xdr:cNvPicPr>
          <a:picLocks noChangeAspect="1"/>
        </xdr:cNvPicPr>
      </xdr:nvPicPr>
      <xdr:blipFill>
        <a:blip xmlns:r="http://schemas.openxmlformats.org/officeDocument/2006/relationships" r:embed="rId1"/>
        <a:stretch>
          <a:fillRect/>
        </a:stretch>
      </xdr:blipFill>
      <xdr:spPr>
        <a:xfrm>
          <a:off x="24130745" y="19411950"/>
          <a:ext cx="3578646" cy="2341514"/>
        </a:xfrm>
        <a:prstGeom prst="rect">
          <a:avLst/>
        </a:prstGeom>
      </xdr:spPr>
    </xdr:pic>
    <xdr:clientData/>
  </xdr:twoCellAnchor>
  <xdr:twoCellAnchor editAs="oneCell">
    <xdr:from>
      <xdr:col>16</xdr:col>
      <xdr:colOff>147580</xdr:colOff>
      <xdr:row>79</xdr:row>
      <xdr:rowOff>0</xdr:rowOff>
    </xdr:from>
    <xdr:to>
      <xdr:col>20</xdr:col>
      <xdr:colOff>97802</xdr:colOff>
      <xdr:row>94</xdr:row>
      <xdr:rowOff>56347</xdr:rowOff>
    </xdr:to>
    <xdr:pic>
      <xdr:nvPicPr>
        <xdr:cNvPr id="3" name="図 2">
          <a:extLst>
            <a:ext uri="{FF2B5EF4-FFF2-40B4-BE49-F238E27FC236}">
              <a16:creationId xmlns:a16="http://schemas.microsoft.com/office/drawing/2014/main" id="{06492808-930D-4088-8F3D-E8E07099280B}"/>
            </a:ext>
          </a:extLst>
        </xdr:cNvPr>
        <xdr:cNvPicPr>
          <a:picLocks noChangeAspect="1"/>
        </xdr:cNvPicPr>
      </xdr:nvPicPr>
      <xdr:blipFill>
        <a:blip xmlns:r="http://schemas.openxmlformats.org/officeDocument/2006/relationships" r:embed="rId2"/>
        <a:stretch>
          <a:fillRect/>
        </a:stretch>
      </xdr:blipFill>
      <xdr:spPr>
        <a:xfrm>
          <a:off x="24188680" y="19411950"/>
          <a:ext cx="4207897" cy="37710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89645</xdr:colOff>
      <xdr:row>255</xdr:row>
      <xdr:rowOff>0</xdr:rowOff>
    </xdr:from>
    <xdr:to>
      <xdr:col>19</xdr:col>
      <xdr:colOff>96416</xdr:colOff>
      <xdr:row>264</xdr:row>
      <xdr:rowOff>116474</xdr:rowOff>
    </xdr:to>
    <xdr:pic>
      <xdr:nvPicPr>
        <xdr:cNvPr id="2" name="図 1">
          <a:extLst>
            <a:ext uri="{FF2B5EF4-FFF2-40B4-BE49-F238E27FC236}">
              <a16:creationId xmlns:a16="http://schemas.microsoft.com/office/drawing/2014/main" id="{1B6CB42B-FE65-47D4-9886-2FB0C332BCE7}"/>
            </a:ext>
          </a:extLst>
        </xdr:cNvPr>
        <xdr:cNvPicPr>
          <a:picLocks noChangeAspect="1"/>
        </xdr:cNvPicPr>
      </xdr:nvPicPr>
      <xdr:blipFill>
        <a:blip xmlns:r="http://schemas.openxmlformats.org/officeDocument/2006/relationships" r:embed="rId1"/>
        <a:stretch>
          <a:fillRect/>
        </a:stretch>
      </xdr:blipFill>
      <xdr:spPr>
        <a:xfrm>
          <a:off x="22892495" y="62950725"/>
          <a:ext cx="3578646" cy="2345324"/>
        </a:xfrm>
        <a:prstGeom prst="rect">
          <a:avLst/>
        </a:prstGeom>
      </xdr:spPr>
    </xdr:pic>
    <xdr:clientData/>
  </xdr:twoCellAnchor>
  <xdr:twoCellAnchor editAs="oneCell">
    <xdr:from>
      <xdr:col>16</xdr:col>
      <xdr:colOff>190499</xdr:colOff>
      <xdr:row>255</xdr:row>
      <xdr:rowOff>11205</xdr:rowOff>
    </xdr:from>
    <xdr:to>
      <xdr:col>20</xdr:col>
      <xdr:colOff>133101</xdr:colOff>
      <xdr:row>270</xdr:row>
      <xdr:rowOff>59931</xdr:rowOff>
    </xdr:to>
    <xdr:pic>
      <xdr:nvPicPr>
        <xdr:cNvPr id="3" name="図 2">
          <a:extLst>
            <a:ext uri="{FF2B5EF4-FFF2-40B4-BE49-F238E27FC236}">
              <a16:creationId xmlns:a16="http://schemas.microsoft.com/office/drawing/2014/main" id="{0B7E68CD-672E-4004-BBD9-F5054B6BFCCA}"/>
            </a:ext>
          </a:extLst>
        </xdr:cNvPr>
        <xdr:cNvPicPr>
          <a:picLocks noChangeAspect="1"/>
        </xdr:cNvPicPr>
      </xdr:nvPicPr>
      <xdr:blipFill>
        <a:blip xmlns:r="http://schemas.openxmlformats.org/officeDocument/2006/relationships" r:embed="rId2"/>
        <a:stretch>
          <a:fillRect/>
        </a:stretch>
      </xdr:blipFill>
      <xdr:spPr>
        <a:xfrm>
          <a:off x="22993349" y="62961930"/>
          <a:ext cx="4200277" cy="37634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34</xdr:row>
      <xdr:rowOff>0</xdr:rowOff>
    </xdr:from>
    <xdr:to>
      <xdr:col>4</xdr:col>
      <xdr:colOff>19050</xdr:colOff>
      <xdr:row>34</xdr:row>
      <xdr:rowOff>19050</xdr:rowOff>
    </xdr:to>
    <xdr:pic>
      <xdr:nvPicPr>
        <xdr:cNvPr id="2" name="図 1">
          <a:extLst>
            <a:ext uri="{FF2B5EF4-FFF2-40B4-BE49-F238E27FC236}">
              <a16:creationId xmlns:a16="http://schemas.microsoft.com/office/drawing/2014/main" id="{AD06BF7B-E9C2-48CC-A2C0-FF85AA0876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0375" y="82677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34</xdr:row>
      <xdr:rowOff>0</xdr:rowOff>
    </xdr:from>
    <xdr:to>
      <xdr:col>4</xdr:col>
      <xdr:colOff>28575</xdr:colOff>
      <xdr:row>34</xdr:row>
      <xdr:rowOff>19050</xdr:rowOff>
    </xdr:to>
    <xdr:pic>
      <xdr:nvPicPr>
        <xdr:cNvPr id="3" name="図 2">
          <a:extLst>
            <a:ext uri="{FF2B5EF4-FFF2-40B4-BE49-F238E27FC236}">
              <a16:creationId xmlns:a16="http://schemas.microsoft.com/office/drawing/2014/main" id="{7EA35225-7A23-4D58-83EC-55894A26FB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19425" y="82677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34</xdr:row>
      <xdr:rowOff>0</xdr:rowOff>
    </xdr:from>
    <xdr:to>
      <xdr:col>4</xdr:col>
      <xdr:colOff>57150</xdr:colOff>
      <xdr:row>34</xdr:row>
      <xdr:rowOff>19050</xdr:rowOff>
    </xdr:to>
    <xdr:pic>
      <xdr:nvPicPr>
        <xdr:cNvPr id="4" name="図 3">
          <a:extLst>
            <a:ext uri="{FF2B5EF4-FFF2-40B4-BE49-F238E27FC236}">
              <a16:creationId xmlns:a16="http://schemas.microsoft.com/office/drawing/2014/main" id="{E27D0682-FDE4-4A29-ADBC-EC20B9108F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82677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34</xdr:row>
      <xdr:rowOff>0</xdr:rowOff>
    </xdr:from>
    <xdr:to>
      <xdr:col>4</xdr:col>
      <xdr:colOff>95250</xdr:colOff>
      <xdr:row>34</xdr:row>
      <xdr:rowOff>19050</xdr:rowOff>
    </xdr:to>
    <xdr:pic>
      <xdr:nvPicPr>
        <xdr:cNvPr id="5" name="図 4">
          <a:extLst>
            <a:ext uri="{FF2B5EF4-FFF2-40B4-BE49-F238E27FC236}">
              <a16:creationId xmlns:a16="http://schemas.microsoft.com/office/drawing/2014/main" id="{34F69D1D-D00B-4E81-B954-CBAAE3B4B0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8267700"/>
          <a:ext cx="476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34</xdr:row>
      <xdr:rowOff>0</xdr:rowOff>
    </xdr:from>
    <xdr:to>
      <xdr:col>4</xdr:col>
      <xdr:colOff>19050</xdr:colOff>
      <xdr:row>34</xdr:row>
      <xdr:rowOff>19050</xdr:rowOff>
    </xdr:to>
    <xdr:pic>
      <xdr:nvPicPr>
        <xdr:cNvPr id="6" name="図 5">
          <a:extLst>
            <a:ext uri="{FF2B5EF4-FFF2-40B4-BE49-F238E27FC236}">
              <a16:creationId xmlns:a16="http://schemas.microsoft.com/office/drawing/2014/main" id="{CA8B39D3-C8AA-4C29-B6D0-EDB2565D94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0375" y="82677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34</xdr:row>
      <xdr:rowOff>0</xdr:rowOff>
    </xdr:from>
    <xdr:to>
      <xdr:col>4</xdr:col>
      <xdr:colOff>28575</xdr:colOff>
      <xdr:row>34</xdr:row>
      <xdr:rowOff>19050</xdr:rowOff>
    </xdr:to>
    <xdr:pic>
      <xdr:nvPicPr>
        <xdr:cNvPr id="7" name="図 6">
          <a:extLst>
            <a:ext uri="{FF2B5EF4-FFF2-40B4-BE49-F238E27FC236}">
              <a16:creationId xmlns:a16="http://schemas.microsoft.com/office/drawing/2014/main" id="{AAF09C75-533C-41E6-9E00-AAEF651AD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19425" y="82677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34</xdr:row>
      <xdr:rowOff>0</xdr:rowOff>
    </xdr:from>
    <xdr:to>
      <xdr:col>4</xdr:col>
      <xdr:colOff>57150</xdr:colOff>
      <xdr:row>34</xdr:row>
      <xdr:rowOff>19050</xdr:rowOff>
    </xdr:to>
    <xdr:pic>
      <xdr:nvPicPr>
        <xdr:cNvPr id="8" name="図 7">
          <a:extLst>
            <a:ext uri="{FF2B5EF4-FFF2-40B4-BE49-F238E27FC236}">
              <a16:creationId xmlns:a16="http://schemas.microsoft.com/office/drawing/2014/main" id="{7EAB8FF9-5CA6-4ADD-BEFE-1FCC8D7BB4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82677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34</xdr:row>
      <xdr:rowOff>0</xdr:rowOff>
    </xdr:from>
    <xdr:to>
      <xdr:col>4</xdr:col>
      <xdr:colOff>95250</xdr:colOff>
      <xdr:row>34</xdr:row>
      <xdr:rowOff>19050</xdr:rowOff>
    </xdr:to>
    <xdr:pic>
      <xdr:nvPicPr>
        <xdr:cNvPr id="9" name="図 8">
          <a:extLst>
            <a:ext uri="{FF2B5EF4-FFF2-40B4-BE49-F238E27FC236}">
              <a16:creationId xmlns:a16="http://schemas.microsoft.com/office/drawing/2014/main" id="{AEFC69F8-1B44-405A-85BD-F2C49BBC63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8267700"/>
          <a:ext cx="476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34</xdr:row>
      <xdr:rowOff>0</xdr:rowOff>
    </xdr:from>
    <xdr:to>
      <xdr:col>4</xdr:col>
      <xdr:colOff>19050</xdr:colOff>
      <xdr:row>34</xdr:row>
      <xdr:rowOff>19050</xdr:rowOff>
    </xdr:to>
    <xdr:pic>
      <xdr:nvPicPr>
        <xdr:cNvPr id="10" name="図 9">
          <a:extLst>
            <a:ext uri="{FF2B5EF4-FFF2-40B4-BE49-F238E27FC236}">
              <a16:creationId xmlns:a16="http://schemas.microsoft.com/office/drawing/2014/main" id="{AC763894-9238-4582-BEF0-85E27FE235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0375" y="82677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34</xdr:row>
      <xdr:rowOff>0</xdr:rowOff>
    </xdr:from>
    <xdr:to>
      <xdr:col>4</xdr:col>
      <xdr:colOff>28575</xdr:colOff>
      <xdr:row>34</xdr:row>
      <xdr:rowOff>19050</xdr:rowOff>
    </xdr:to>
    <xdr:pic>
      <xdr:nvPicPr>
        <xdr:cNvPr id="11" name="図 10">
          <a:extLst>
            <a:ext uri="{FF2B5EF4-FFF2-40B4-BE49-F238E27FC236}">
              <a16:creationId xmlns:a16="http://schemas.microsoft.com/office/drawing/2014/main" id="{415F246B-DE0E-49DB-9ADB-49253FB7EF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19425" y="82677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34</xdr:row>
      <xdr:rowOff>0</xdr:rowOff>
    </xdr:from>
    <xdr:to>
      <xdr:col>4</xdr:col>
      <xdr:colOff>57150</xdr:colOff>
      <xdr:row>34</xdr:row>
      <xdr:rowOff>19050</xdr:rowOff>
    </xdr:to>
    <xdr:pic>
      <xdr:nvPicPr>
        <xdr:cNvPr id="12" name="図 11">
          <a:extLst>
            <a:ext uri="{FF2B5EF4-FFF2-40B4-BE49-F238E27FC236}">
              <a16:creationId xmlns:a16="http://schemas.microsoft.com/office/drawing/2014/main" id="{BD4D2AE4-3CD6-4D50-B571-E4EDD2849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82677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34</xdr:row>
      <xdr:rowOff>0</xdr:rowOff>
    </xdr:from>
    <xdr:to>
      <xdr:col>4</xdr:col>
      <xdr:colOff>95250</xdr:colOff>
      <xdr:row>34</xdr:row>
      <xdr:rowOff>19050</xdr:rowOff>
    </xdr:to>
    <xdr:pic>
      <xdr:nvPicPr>
        <xdr:cNvPr id="13" name="図 12">
          <a:extLst>
            <a:ext uri="{FF2B5EF4-FFF2-40B4-BE49-F238E27FC236}">
              <a16:creationId xmlns:a16="http://schemas.microsoft.com/office/drawing/2014/main" id="{F5CE8855-FBC7-41D1-9B6C-E2D9F3061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8267700"/>
          <a:ext cx="476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46</xdr:row>
      <xdr:rowOff>0</xdr:rowOff>
    </xdr:from>
    <xdr:to>
      <xdr:col>4</xdr:col>
      <xdr:colOff>19050</xdr:colOff>
      <xdr:row>46</xdr:row>
      <xdr:rowOff>19050</xdr:rowOff>
    </xdr:to>
    <xdr:pic>
      <xdr:nvPicPr>
        <xdr:cNvPr id="14" name="図 1">
          <a:extLst>
            <a:ext uri="{FF2B5EF4-FFF2-40B4-BE49-F238E27FC236}">
              <a16:creationId xmlns:a16="http://schemas.microsoft.com/office/drawing/2014/main" id="{7ECAB760-D824-4057-8974-891D358B27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0375" y="112395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46</xdr:row>
      <xdr:rowOff>0</xdr:rowOff>
    </xdr:from>
    <xdr:to>
      <xdr:col>4</xdr:col>
      <xdr:colOff>28575</xdr:colOff>
      <xdr:row>46</xdr:row>
      <xdr:rowOff>19050</xdr:rowOff>
    </xdr:to>
    <xdr:pic>
      <xdr:nvPicPr>
        <xdr:cNvPr id="15" name="図 2">
          <a:extLst>
            <a:ext uri="{FF2B5EF4-FFF2-40B4-BE49-F238E27FC236}">
              <a16:creationId xmlns:a16="http://schemas.microsoft.com/office/drawing/2014/main" id="{3017CC2B-35DD-4F74-B494-ADB2EACD43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19425" y="112395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46</xdr:row>
      <xdr:rowOff>0</xdr:rowOff>
    </xdr:from>
    <xdr:to>
      <xdr:col>4</xdr:col>
      <xdr:colOff>57150</xdr:colOff>
      <xdr:row>46</xdr:row>
      <xdr:rowOff>19050</xdr:rowOff>
    </xdr:to>
    <xdr:pic>
      <xdr:nvPicPr>
        <xdr:cNvPr id="16" name="図 3">
          <a:extLst>
            <a:ext uri="{FF2B5EF4-FFF2-40B4-BE49-F238E27FC236}">
              <a16:creationId xmlns:a16="http://schemas.microsoft.com/office/drawing/2014/main" id="{A853D7E7-3D67-4B18-8DE9-84D4C3C63B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12395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46</xdr:row>
      <xdr:rowOff>0</xdr:rowOff>
    </xdr:from>
    <xdr:to>
      <xdr:col>4</xdr:col>
      <xdr:colOff>95250</xdr:colOff>
      <xdr:row>46</xdr:row>
      <xdr:rowOff>19050</xdr:rowOff>
    </xdr:to>
    <xdr:pic>
      <xdr:nvPicPr>
        <xdr:cNvPr id="17" name="図 4">
          <a:extLst>
            <a:ext uri="{FF2B5EF4-FFF2-40B4-BE49-F238E27FC236}">
              <a16:creationId xmlns:a16="http://schemas.microsoft.com/office/drawing/2014/main" id="{E202F800-CF49-4DCB-8891-426F0FB70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1239500"/>
          <a:ext cx="476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46</xdr:row>
      <xdr:rowOff>0</xdr:rowOff>
    </xdr:from>
    <xdr:to>
      <xdr:col>4</xdr:col>
      <xdr:colOff>19050</xdr:colOff>
      <xdr:row>46</xdr:row>
      <xdr:rowOff>19050</xdr:rowOff>
    </xdr:to>
    <xdr:pic>
      <xdr:nvPicPr>
        <xdr:cNvPr id="18" name="図 5">
          <a:extLst>
            <a:ext uri="{FF2B5EF4-FFF2-40B4-BE49-F238E27FC236}">
              <a16:creationId xmlns:a16="http://schemas.microsoft.com/office/drawing/2014/main" id="{16BEAA38-5737-4F1A-BFD3-FDB574BC6B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0375" y="112395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46</xdr:row>
      <xdr:rowOff>0</xdr:rowOff>
    </xdr:from>
    <xdr:to>
      <xdr:col>4</xdr:col>
      <xdr:colOff>28575</xdr:colOff>
      <xdr:row>46</xdr:row>
      <xdr:rowOff>19050</xdr:rowOff>
    </xdr:to>
    <xdr:pic>
      <xdr:nvPicPr>
        <xdr:cNvPr id="19" name="図 6">
          <a:extLst>
            <a:ext uri="{FF2B5EF4-FFF2-40B4-BE49-F238E27FC236}">
              <a16:creationId xmlns:a16="http://schemas.microsoft.com/office/drawing/2014/main" id="{0D4A9C1D-7430-4D94-8797-081D209F47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19425" y="112395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46</xdr:row>
      <xdr:rowOff>0</xdr:rowOff>
    </xdr:from>
    <xdr:to>
      <xdr:col>4</xdr:col>
      <xdr:colOff>57150</xdr:colOff>
      <xdr:row>46</xdr:row>
      <xdr:rowOff>19050</xdr:rowOff>
    </xdr:to>
    <xdr:pic>
      <xdr:nvPicPr>
        <xdr:cNvPr id="20" name="図 7">
          <a:extLst>
            <a:ext uri="{FF2B5EF4-FFF2-40B4-BE49-F238E27FC236}">
              <a16:creationId xmlns:a16="http://schemas.microsoft.com/office/drawing/2014/main" id="{8310C953-0159-40DE-84E2-0D1F4D3033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12395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46</xdr:row>
      <xdr:rowOff>0</xdr:rowOff>
    </xdr:from>
    <xdr:to>
      <xdr:col>4</xdr:col>
      <xdr:colOff>95250</xdr:colOff>
      <xdr:row>46</xdr:row>
      <xdr:rowOff>19050</xdr:rowOff>
    </xdr:to>
    <xdr:pic>
      <xdr:nvPicPr>
        <xdr:cNvPr id="21" name="図 8">
          <a:extLst>
            <a:ext uri="{FF2B5EF4-FFF2-40B4-BE49-F238E27FC236}">
              <a16:creationId xmlns:a16="http://schemas.microsoft.com/office/drawing/2014/main" id="{26534630-1228-41E4-A7C8-4C67B0E8A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1239500"/>
          <a:ext cx="476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46</xdr:row>
      <xdr:rowOff>0</xdr:rowOff>
    </xdr:from>
    <xdr:to>
      <xdr:col>4</xdr:col>
      <xdr:colOff>19050</xdr:colOff>
      <xdr:row>46</xdr:row>
      <xdr:rowOff>19050</xdr:rowOff>
    </xdr:to>
    <xdr:pic>
      <xdr:nvPicPr>
        <xdr:cNvPr id="22" name="図 9">
          <a:extLst>
            <a:ext uri="{FF2B5EF4-FFF2-40B4-BE49-F238E27FC236}">
              <a16:creationId xmlns:a16="http://schemas.microsoft.com/office/drawing/2014/main" id="{611BB2B6-1FC9-41F6-AF36-A54460BE7A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0375" y="112395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46</xdr:row>
      <xdr:rowOff>0</xdr:rowOff>
    </xdr:from>
    <xdr:to>
      <xdr:col>4</xdr:col>
      <xdr:colOff>28575</xdr:colOff>
      <xdr:row>46</xdr:row>
      <xdr:rowOff>19050</xdr:rowOff>
    </xdr:to>
    <xdr:pic>
      <xdr:nvPicPr>
        <xdr:cNvPr id="23" name="図 10">
          <a:extLst>
            <a:ext uri="{FF2B5EF4-FFF2-40B4-BE49-F238E27FC236}">
              <a16:creationId xmlns:a16="http://schemas.microsoft.com/office/drawing/2014/main" id="{41A1DB2B-68D5-4B24-85D1-06E5FF0CB8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19425" y="112395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46</xdr:row>
      <xdr:rowOff>0</xdr:rowOff>
    </xdr:from>
    <xdr:to>
      <xdr:col>4</xdr:col>
      <xdr:colOff>57150</xdr:colOff>
      <xdr:row>46</xdr:row>
      <xdr:rowOff>19050</xdr:rowOff>
    </xdr:to>
    <xdr:pic>
      <xdr:nvPicPr>
        <xdr:cNvPr id="24" name="図 11">
          <a:extLst>
            <a:ext uri="{FF2B5EF4-FFF2-40B4-BE49-F238E27FC236}">
              <a16:creationId xmlns:a16="http://schemas.microsoft.com/office/drawing/2014/main" id="{0E4D33AD-D0DE-4BED-A610-62DF9D55DF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12395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46</xdr:row>
      <xdr:rowOff>0</xdr:rowOff>
    </xdr:from>
    <xdr:to>
      <xdr:col>4</xdr:col>
      <xdr:colOff>95250</xdr:colOff>
      <xdr:row>46</xdr:row>
      <xdr:rowOff>19050</xdr:rowOff>
    </xdr:to>
    <xdr:pic>
      <xdr:nvPicPr>
        <xdr:cNvPr id="25" name="図 12">
          <a:extLst>
            <a:ext uri="{FF2B5EF4-FFF2-40B4-BE49-F238E27FC236}">
              <a16:creationId xmlns:a16="http://schemas.microsoft.com/office/drawing/2014/main" id="{847A6560-8D95-4FF4-8D5E-3C9EF58FAC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1239500"/>
          <a:ext cx="476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121</xdr:row>
      <xdr:rowOff>0</xdr:rowOff>
    </xdr:from>
    <xdr:to>
      <xdr:col>4</xdr:col>
      <xdr:colOff>19050</xdr:colOff>
      <xdr:row>121</xdr:row>
      <xdr:rowOff>19050</xdr:rowOff>
    </xdr:to>
    <xdr:pic>
      <xdr:nvPicPr>
        <xdr:cNvPr id="26" name="図 1">
          <a:extLst>
            <a:ext uri="{FF2B5EF4-FFF2-40B4-BE49-F238E27FC236}">
              <a16:creationId xmlns:a16="http://schemas.microsoft.com/office/drawing/2014/main" id="{0E3F8DF0-F1D0-4071-9F3D-D770C2DF00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0375" y="2981325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121</xdr:row>
      <xdr:rowOff>0</xdr:rowOff>
    </xdr:from>
    <xdr:to>
      <xdr:col>4</xdr:col>
      <xdr:colOff>28575</xdr:colOff>
      <xdr:row>121</xdr:row>
      <xdr:rowOff>19050</xdr:rowOff>
    </xdr:to>
    <xdr:pic>
      <xdr:nvPicPr>
        <xdr:cNvPr id="27" name="図 2">
          <a:extLst>
            <a:ext uri="{FF2B5EF4-FFF2-40B4-BE49-F238E27FC236}">
              <a16:creationId xmlns:a16="http://schemas.microsoft.com/office/drawing/2014/main" id="{5B63EDF0-05C2-44AA-933B-7C2C2ABF15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19425" y="2981325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121</xdr:row>
      <xdr:rowOff>0</xdr:rowOff>
    </xdr:from>
    <xdr:to>
      <xdr:col>4</xdr:col>
      <xdr:colOff>57150</xdr:colOff>
      <xdr:row>121</xdr:row>
      <xdr:rowOff>19050</xdr:rowOff>
    </xdr:to>
    <xdr:pic>
      <xdr:nvPicPr>
        <xdr:cNvPr id="28" name="図 3">
          <a:extLst>
            <a:ext uri="{FF2B5EF4-FFF2-40B4-BE49-F238E27FC236}">
              <a16:creationId xmlns:a16="http://schemas.microsoft.com/office/drawing/2014/main" id="{8A471214-A9FA-4621-AFA9-9FF73CA3AE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2981325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121</xdr:row>
      <xdr:rowOff>0</xdr:rowOff>
    </xdr:from>
    <xdr:to>
      <xdr:col>4</xdr:col>
      <xdr:colOff>95250</xdr:colOff>
      <xdr:row>121</xdr:row>
      <xdr:rowOff>19050</xdr:rowOff>
    </xdr:to>
    <xdr:pic>
      <xdr:nvPicPr>
        <xdr:cNvPr id="29" name="図 4">
          <a:extLst>
            <a:ext uri="{FF2B5EF4-FFF2-40B4-BE49-F238E27FC236}">
              <a16:creationId xmlns:a16="http://schemas.microsoft.com/office/drawing/2014/main" id="{06453C24-AC03-4AF4-9C1A-C68892EA3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29813250"/>
          <a:ext cx="476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120</xdr:row>
      <xdr:rowOff>0</xdr:rowOff>
    </xdr:from>
    <xdr:to>
      <xdr:col>4</xdr:col>
      <xdr:colOff>19050</xdr:colOff>
      <xdr:row>120</xdr:row>
      <xdr:rowOff>19050</xdr:rowOff>
    </xdr:to>
    <xdr:pic>
      <xdr:nvPicPr>
        <xdr:cNvPr id="30" name="図 5">
          <a:extLst>
            <a:ext uri="{FF2B5EF4-FFF2-40B4-BE49-F238E27FC236}">
              <a16:creationId xmlns:a16="http://schemas.microsoft.com/office/drawing/2014/main" id="{D011D05A-8FF0-4643-A0C7-CCCAA6B61A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0375" y="295656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120</xdr:row>
      <xdr:rowOff>0</xdr:rowOff>
    </xdr:from>
    <xdr:to>
      <xdr:col>4</xdr:col>
      <xdr:colOff>28575</xdr:colOff>
      <xdr:row>120</xdr:row>
      <xdr:rowOff>19050</xdr:rowOff>
    </xdr:to>
    <xdr:pic>
      <xdr:nvPicPr>
        <xdr:cNvPr id="31" name="図 6">
          <a:extLst>
            <a:ext uri="{FF2B5EF4-FFF2-40B4-BE49-F238E27FC236}">
              <a16:creationId xmlns:a16="http://schemas.microsoft.com/office/drawing/2014/main" id="{1B7C8765-061F-409B-8002-B3F8A069D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19425" y="295656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120</xdr:row>
      <xdr:rowOff>0</xdr:rowOff>
    </xdr:from>
    <xdr:to>
      <xdr:col>4</xdr:col>
      <xdr:colOff>57150</xdr:colOff>
      <xdr:row>120</xdr:row>
      <xdr:rowOff>19050</xdr:rowOff>
    </xdr:to>
    <xdr:pic>
      <xdr:nvPicPr>
        <xdr:cNvPr id="32" name="図 7">
          <a:extLst>
            <a:ext uri="{FF2B5EF4-FFF2-40B4-BE49-F238E27FC236}">
              <a16:creationId xmlns:a16="http://schemas.microsoft.com/office/drawing/2014/main" id="{F2C155B1-E0E3-4503-96EC-9F09B7C556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2956560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120</xdr:row>
      <xdr:rowOff>0</xdr:rowOff>
    </xdr:from>
    <xdr:to>
      <xdr:col>4</xdr:col>
      <xdr:colOff>95250</xdr:colOff>
      <xdr:row>120</xdr:row>
      <xdr:rowOff>19050</xdr:rowOff>
    </xdr:to>
    <xdr:pic>
      <xdr:nvPicPr>
        <xdr:cNvPr id="33" name="図 8">
          <a:extLst>
            <a:ext uri="{FF2B5EF4-FFF2-40B4-BE49-F238E27FC236}">
              <a16:creationId xmlns:a16="http://schemas.microsoft.com/office/drawing/2014/main" id="{9C4BEA1C-B1C2-4B71-AF34-3728CD9984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29565600"/>
          <a:ext cx="476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0</xdr:colOff>
      <xdr:row>123</xdr:row>
      <xdr:rowOff>0</xdr:rowOff>
    </xdr:from>
    <xdr:to>
      <xdr:col>4</xdr:col>
      <xdr:colOff>19050</xdr:colOff>
      <xdr:row>123</xdr:row>
      <xdr:rowOff>19050</xdr:rowOff>
    </xdr:to>
    <xdr:pic>
      <xdr:nvPicPr>
        <xdr:cNvPr id="34" name="図 9">
          <a:extLst>
            <a:ext uri="{FF2B5EF4-FFF2-40B4-BE49-F238E27FC236}">
              <a16:creationId xmlns:a16="http://schemas.microsoft.com/office/drawing/2014/main" id="{8594E606-B09F-490F-B14F-D60CD739DF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0375" y="3030855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xdr:colOff>
      <xdr:row>123</xdr:row>
      <xdr:rowOff>0</xdr:rowOff>
    </xdr:from>
    <xdr:to>
      <xdr:col>4</xdr:col>
      <xdr:colOff>28575</xdr:colOff>
      <xdr:row>123</xdr:row>
      <xdr:rowOff>19050</xdr:rowOff>
    </xdr:to>
    <xdr:pic>
      <xdr:nvPicPr>
        <xdr:cNvPr id="35" name="図 10">
          <a:extLst>
            <a:ext uri="{FF2B5EF4-FFF2-40B4-BE49-F238E27FC236}">
              <a16:creationId xmlns:a16="http://schemas.microsoft.com/office/drawing/2014/main" id="{F33D0D3E-C2DA-4182-8DC5-786C466952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19425" y="3030855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123</xdr:row>
      <xdr:rowOff>0</xdr:rowOff>
    </xdr:from>
    <xdr:to>
      <xdr:col>4</xdr:col>
      <xdr:colOff>57150</xdr:colOff>
      <xdr:row>123</xdr:row>
      <xdr:rowOff>19050</xdr:rowOff>
    </xdr:to>
    <xdr:pic>
      <xdr:nvPicPr>
        <xdr:cNvPr id="36" name="図 11">
          <a:extLst>
            <a:ext uri="{FF2B5EF4-FFF2-40B4-BE49-F238E27FC236}">
              <a16:creationId xmlns:a16="http://schemas.microsoft.com/office/drawing/2014/main" id="{829E7697-1253-418D-9903-B6573BDCDA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30308550"/>
          <a:ext cx="9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xdr:colOff>
      <xdr:row>123</xdr:row>
      <xdr:rowOff>0</xdr:rowOff>
    </xdr:from>
    <xdr:to>
      <xdr:col>4</xdr:col>
      <xdr:colOff>95250</xdr:colOff>
      <xdr:row>123</xdr:row>
      <xdr:rowOff>19050</xdr:rowOff>
    </xdr:to>
    <xdr:pic>
      <xdr:nvPicPr>
        <xdr:cNvPr id="37" name="図 12">
          <a:extLst>
            <a:ext uri="{FF2B5EF4-FFF2-40B4-BE49-F238E27FC236}">
              <a16:creationId xmlns:a16="http://schemas.microsoft.com/office/drawing/2014/main" id="{FF4CE179-C985-4B6A-B104-50FD83EFF8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30308550"/>
          <a:ext cx="476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374838</xdr:colOff>
      <xdr:row>52</xdr:row>
      <xdr:rowOff>155463</xdr:rowOff>
    </xdr:from>
    <xdr:to>
      <xdr:col>19</xdr:col>
      <xdr:colOff>370807</xdr:colOff>
      <xdr:row>58</xdr:row>
      <xdr:rowOff>64110</xdr:rowOff>
    </xdr:to>
    <xdr:sp macro="" textlink="">
      <xdr:nvSpPr>
        <xdr:cNvPr id="2" name="テキスト ボックス 1">
          <a:extLst>
            <a:ext uri="{FF2B5EF4-FFF2-40B4-BE49-F238E27FC236}">
              <a16:creationId xmlns:a16="http://schemas.microsoft.com/office/drawing/2014/main" id="{F515856C-5178-4289-B2F6-334C9CE03D8A}"/>
            </a:ext>
          </a:extLst>
        </xdr:cNvPr>
        <xdr:cNvSpPr txBox="1"/>
      </xdr:nvSpPr>
      <xdr:spPr>
        <a:xfrm>
          <a:off x="13309788" y="12880863"/>
          <a:ext cx="9892444" cy="13183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久保誠電気興業送付先</a:t>
          </a:r>
          <a:endParaRPr kumimoji="1" lang="en-US" altLang="ja-JP" sz="1100"/>
        </a:p>
        <a:p>
          <a:endParaRPr kumimoji="1" lang="en-US" altLang="ja-JP" sz="1100"/>
        </a:p>
        <a:p>
          <a:r>
            <a:rPr kumimoji="1" lang="ja-JP" altLang="en-US" sz="1100"/>
            <a:t>〒</a:t>
          </a:r>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kumimoji="1" lang="en-US" altLang="ja-JP" sz="1100" b="0" i="0">
              <a:solidFill>
                <a:schemeClr val="dk1"/>
              </a:solidFill>
              <a:effectLst/>
              <a:latin typeface="+mn-lt"/>
              <a:ea typeface="+mn-ea"/>
              <a:cs typeface="+mn-cs"/>
            </a:rPr>
            <a:t>0258-24-7452</a:t>
          </a:r>
        </a:p>
        <a:p>
          <a:pPr>
            <a:lnSpc>
              <a:spcPts val="1300"/>
            </a:lnSpc>
          </a:pPr>
          <a:r>
            <a:rPr kumimoji="1" lang="ja-JP" altLang="en-US" sz="1100" b="0" i="0">
              <a:solidFill>
                <a:schemeClr val="dk1"/>
              </a:solidFill>
              <a:effectLst/>
              <a:latin typeface="+mn-lt"/>
              <a:ea typeface="+mn-ea"/>
              <a:cs typeface="+mn-cs"/>
            </a:rPr>
            <a:t>諏佐課長宛</a:t>
          </a:r>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1832909</xdr:colOff>
      <xdr:row>64</xdr:row>
      <xdr:rowOff>209177</xdr:rowOff>
    </xdr:from>
    <xdr:to>
      <xdr:col>18</xdr:col>
      <xdr:colOff>682750</xdr:colOff>
      <xdr:row>69</xdr:row>
      <xdr:rowOff>241542</xdr:rowOff>
    </xdr:to>
    <xdr:sp macro="" textlink="">
      <xdr:nvSpPr>
        <xdr:cNvPr id="2" name="テキスト ボックス 1">
          <a:extLst>
            <a:ext uri="{FF2B5EF4-FFF2-40B4-BE49-F238E27FC236}">
              <a16:creationId xmlns:a16="http://schemas.microsoft.com/office/drawing/2014/main" id="{1A4555B2-AE50-4C58-8C1B-4EF5740A51E3}"/>
            </a:ext>
          </a:extLst>
        </xdr:cNvPr>
        <xdr:cNvSpPr txBox="1"/>
      </xdr:nvSpPr>
      <xdr:spPr>
        <a:xfrm>
          <a:off x="12929534" y="15906377"/>
          <a:ext cx="9727391" cy="1270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久保誠電気興業送付先</a:t>
          </a:r>
          <a:endParaRPr kumimoji="1" lang="en-US" altLang="ja-JP" sz="1100"/>
        </a:p>
        <a:p>
          <a:endParaRPr kumimoji="1" lang="en-US" altLang="ja-JP" sz="1100"/>
        </a:p>
        <a:p>
          <a:r>
            <a:rPr kumimoji="1" lang="ja-JP" altLang="en-US" sz="1100"/>
            <a:t>〒</a:t>
          </a:r>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kumimoji="1" lang="en-US" altLang="ja-JP" sz="1100" b="0" i="0">
              <a:solidFill>
                <a:schemeClr val="dk1"/>
              </a:solidFill>
              <a:effectLst/>
              <a:latin typeface="+mn-lt"/>
              <a:ea typeface="+mn-ea"/>
              <a:cs typeface="+mn-cs"/>
            </a:rPr>
            <a:t>0258-24-7452</a:t>
          </a:r>
        </a:p>
        <a:p>
          <a:pPr>
            <a:lnSpc>
              <a:spcPts val="1300"/>
            </a:lnSpc>
          </a:pPr>
          <a:r>
            <a:rPr kumimoji="1" lang="ja-JP" altLang="en-US" sz="1100" b="0" i="0">
              <a:solidFill>
                <a:schemeClr val="dk1"/>
              </a:solidFill>
              <a:effectLst/>
              <a:latin typeface="+mn-lt"/>
              <a:ea typeface="+mn-ea"/>
              <a:cs typeface="+mn-cs"/>
            </a:rPr>
            <a:t>諏佐課長宛</a:t>
          </a:r>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1832909</xdr:colOff>
      <xdr:row>64</xdr:row>
      <xdr:rowOff>209177</xdr:rowOff>
    </xdr:from>
    <xdr:to>
      <xdr:col>18</xdr:col>
      <xdr:colOff>682750</xdr:colOff>
      <xdr:row>69</xdr:row>
      <xdr:rowOff>241542</xdr:rowOff>
    </xdr:to>
    <xdr:sp macro="" textlink="">
      <xdr:nvSpPr>
        <xdr:cNvPr id="2" name="テキスト ボックス 1">
          <a:extLst>
            <a:ext uri="{FF2B5EF4-FFF2-40B4-BE49-F238E27FC236}">
              <a16:creationId xmlns:a16="http://schemas.microsoft.com/office/drawing/2014/main" id="{91D13DC7-01A6-4FEA-81C2-AF74CD383D89}"/>
            </a:ext>
          </a:extLst>
        </xdr:cNvPr>
        <xdr:cNvSpPr txBox="1"/>
      </xdr:nvSpPr>
      <xdr:spPr>
        <a:xfrm>
          <a:off x="12929534" y="15906377"/>
          <a:ext cx="9727391" cy="1270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久保誠電気興業送付先</a:t>
          </a:r>
          <a:endParaRPr kumimoji="1" lang="en-US" altLang="ja-JP" sz="1100"/>
        </a:p>
        <a:p>
          <a:endParaRPr kumimoji="1" lang="en-US" altLang="ja-JP" sz="1100"/>
        </a:p>
        <a:p>
          <a:r>
            <a:rPr kumimoji="1" lang="ja-JP" altLang="en-US" sz="1100"/>
            <a:t>〒</a:t>
          </a:r>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kumimoji="1" lang="en-US" altLang="ja-JP" sz="1100" b="0" i="0">
              <a:solidFill>
                <a:schemeClr val="dk1"/>
              </a:solidFill>
              <a:effectLst/>
              <a:latin typeface="+mn-lt"/>
              <a:ea typeface="+mn-ea"/>
              <a:cs typeface="+mn-cs"/>
            </a:rPr>
            <a:t>0258-24-7452</a:t>
          </a:r>
        </a:p>
        <a:p>
          <a:pPr>
            <a:lnSpc>
              <a:spcPts val="1300"/>
            </a:lnSpc>
          </a:pPr>
          <a:r>
            <a:rPr kumimoji="1" lang="ja-JP" altLang="en-US" sz="1100" b="0" i="0">
              <a:solidFill>
                <a:schemeClr val="dk1"/>
              </a:solidFill>
              <a:effectLst/>
              <a:latin typeface="+mn-lt"/>
              <a:ea typeface="+mn-ea"/>
              <a:cs typeface="+mn-cs"/>
            </a:rPr>
            <a:t>諏佐課長宛</a:t>
          </a:r>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1832909</xdr:colOff>
      <xdr:row>64</xdr:row>
      <xdr:rowOff>209177</xdr:rowOff>
    </xdr:from>
    <xdr:to>
      <xdr:col>18</xdr:col>
      <xdr:colOff>682750</xdr:colOff>
      <xdr:row>69</xdr:row>
      <xdr:rowOff>241542</xdr:rowOff>
    </xdr:to>
    <xdr:sp macro="" textlink="">
      <xdr:nvSpPr>
        <xdr:cNvPr id="2" name="テキスト ボックス 1">
          <a:extLst>
            <a:ext uri="{FF2B5EF4-FFF2-40B4-BE49-F238E27FC236}">
              <a16:creationId xmlns:a16="http://schemas.microsoft.com/office/drawing/2014/main" id="{7004B059-9117-42F4-9B3D-9531E52B2D7A}"/>
            </a:ext>
          </a:extLst>
        </xdr:cNvPr>
        <xdr:cNvSpPr txBox="1"/>
      </xdr:nvSpPr>
      <xdr:spPr>
        <a:xfrm>
          <a:off x="12929534" y="15906377"/>
          <a:ext cx="10041716" cy="1270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久保誠電気興業送付先</a:t>
          </a:r>
          <a:endParaRPr kumimoji="1" lang="en-US" altLang="ja-JP" sz="1100"/>
        </a:p>
        <a:p>
          <a:endParaRPr kumimoji="1" lang="en-US" altLang="ja-JP" sz="1100"/>
        </a:p>
        <a:p>
          <a:r>
            <a:rPr kumimoji="1" lang="ja-JP" altLang="en-US" sz="1100"/>
            <a:t>〒</a:t>
          </a:r>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kumimoji="1" lang="en-US" altLang="ja-JP" sz="1100" b="0" i="0">
              <a:solidFill>
                <a:schemeClr val="dk1"/>
              </a:solidFill>
              <a:effectLst/>
              <a:latin typeface="+mn-lt"/>
              <a:ea typeface="+mn-ea"/>
              <a:cs typeface="+mn-cs"/>
            </a:rPr>
            <a:t>0258-24-7452</a:t>
          </a:r>
        </a:p>
        <a:p>
          <a:pPr>
            <a:lnSpc>
              <a:spcPts val="1300"/>
            </a:lnSpc>
          </a:pPr>
          <a:r>
            <a:rPr kumimoji="1" lang="ja-JP" altLang="en-US" sz="1100" b="0" i="0">
              <a:solidFill>
                <a:schemeClr val="dk1"/>
              </a:solidFill>
              <a:effectLst/>
              <a:latin typeface="+mn-lt"/>
              <a:ea typeface="+mn-ea"/>
              <a:cs typeface="+mn-cs"/>
            </a:rPr>
            <a:t>諏佐課長宛</a:t>
          </a:r>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1836084</xdr:colOff>
      <xdr:row>69</xdr:row>
      <xdr:rowOff>6165</xdr:rowOff>
    </xdr:from>
    <xdr:to>
      <xdr:col>18</xdr:col>
      <xdr:colOff>676505</xdr:colOff>
      <xdr:row>75</xdr:row>
      <xdr:rowOff>108534</xdr:rowOff>
    </xdr:to>
    <xdr:sp macro="" textlink="">
      <xdr:nvSpPr>
        <xdr:cNvPr id="2" name="テキスト ボックス 1">
          <a:extLst>
            <a:ext uri="{FF2B5EF4-FFF2-40B4-BE49-F238E27FC236}">
              <a16:creationId xmlns:a16="http://schemas.microsoft.com/office/drawing/2014/main" id="{4B88EAB7-130F-4665-9514-1CA350CE1A69}"/>
            </a:ext>
          </a:extLst>
        </xdr:cNvPr>
        <xdr:cNvSpPr txBox="1"/>
      </xdr:nvSpPr>
      <xdr:spPr>
        <a:xfrm>
          <a:off x="12932709" y="16941615"/>
          <a:ext cx="9717971" cy="13596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久保誠電気興業送付先</a:t>
          </a:r>
          <a:endParaRPr kumimoji="1" lang="en-US" altLang="ja-JP" sz="1100"/>
        </a:p>
        <a:p>
          <a:endParaRPr kumimoji="1" lang="en-US" altLang="ja-JP" sz="1100"/>
        </a:p>
        <a:p>
          <a:r>
            <a:rPr kumimoji="1" lang="ja-JP" altLang="en-US" sz="1100"/>
            <a:t>〒</a:t>
          </a:r>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kumimoji="1" lang="en-US" altLang="ja-JP" sz="1100" b="0" i="0">
              <a:solidFill>
                <a:schemeClr val="dk1"/>
              </a:solidFill>
              <a:effectLst/>
              <a:latin typeface="+mn-lt"/>
              <a:ea typeface="+mn-ea"/>
              <a:cs typeface="+mn-cs"/>
            </a:rPr>
            <a:t>0258-24-7452</a:t>
          </a:r>
        </a:p>
        <a:p>
          <a:pPr>
            <a:lnSpc>
              <a:spcPts val="1300"/>
            </a:lnSpc>
          </a:pPr>
          <a:r>
            <a:rPr kumimoji="1" lang="ja-JP" altLang="en-US" sz="1100" b="0" i="0">
              <a:solidFill>
                <a:schemeClr val="dk1"/>
              </a:solidFill>
              <a:effectLst/>
              <a:latin typeface="+mn-lt"/>
              <a:ea typeface="+mn-ea"/>
              <a:cs typeface="+mn-cs"/>
            </a:rPr>
            <a:t>諏佐課長宛</a:t>
          </a:r>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1797984</xdr:colOff>
      <xdr:row>75</xdr:row>
      <xdr:rowOff>224119</xdr:rowOff>
    </xdr:from>
    <xdr:to>
      <xdr:col>18</xdr:col>
      <xdr:colOff>647927</xdr:colOff>
      <xdr:row>82</xdr:row>
      <xdr:rowOff>70411</xdr:rowOff>
    </xdr:to>
    <xdr:sp macro="" textlink="">
      <xdr:nvSpPr>
        <xdr:cNvPr id="2" name="テキスト ボックス 1">
          <a:extLst>
            <a:ext uri="{FF2B5EF4-FFF2-40B4-BE49-F238E27FC236}">
              <a16:creationId xmlns:a16="http://schemas.microsoft.com/office/drawing/2014/main" id="{08FBE312-5E12-441A-9109-CE3B486CD612}"/>
            </a:ext>
          </a:extLst>
        </xdr:cNvPr>
        <xdr:cNvSpPr txBox="1"/>
      </xdr:nvSpPr>
      <xdr:spPr>
        <a:xfrm>
          <a:off x="12894609" y="18645469"/>
          <a:ext cx="9727493" cy="1351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久保誠電気興業送付先</a:t>
          </a:r>
          <a:endParaRPr kumimoji="1" lang="en-US" altLang="ja-JP" sz="1100"/>
        </a:p>
        <a:p>
          <a:endParaRPr kumimoji="1" lang="en-US" altLang="ja-JP" sz="1100"/>
        </a:p>
        <a:p>
          <a:r>
            <a:rPr kumimoji="1" lang="ja-JP" altLang="en-US" sz="1100"/>
            <a:t>〒</a:t>
          </a:r>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kumimoji="1" lang="en-US" altLang="ja-JP" sz="1100" b="0" i="0">
              <a:solidFill>
                <a:schemeClr val="dk1"/>
              </a:solidFill>
              <a:effectLst/>
              <a:latin typeface="+mn-lt"/>
              <a:ea typeface="+mn-ea"/>
              <a:cs typeface="+mn-cs"/>
            </a:rPr>
            <a:t>0258-24-7452</a:t>
          </a:r>
        </a:p>
        <a:p>
          <a:pPr>
            <a:lnSpc>
              <a:spcPts val="1300"/>
            </a:lnSpc>
          </a:pPr>
          <a:r>
            <a:rPr kumimoji="1" lang="ja-JP" altLang="en-US" sz="1100" b="0" i="0">
              <a:solidFill>
                <a:schemeClr val="dk1"/>
              </a:solidFill>
              <a:effectLst/>
              <a:latin typeface="+mn-lt"/>
              <a:ea typeface="+mn-ea"/>
              <a:cs typeface="+mn-cs"/>
            </a:rPr>
            <a:t>諏佐課長宛</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1797984</xdr:colOff>
      <xdr:row>75</xdr:row>
      <xdr:rowOff>224119</xdr:rowOff>
    </xdr:from>
    <xdr:to>
      <xdr:col>18</xdr:col>
      <xdr:colOff>647927</xdr:colOff>
      <xdr:row>82</xdr:row>
      <xdr:rowOff>70411</xdr:rowOff>
    </xdr:to>
    <xdr:sp macro="" textlink="">
      <xdr:nvSpPr>
        <xdr:cNvPr id="2" name="テキスト ボックス 1">
          <a:extLst>
            <a:ext uri="{FF2B5EF4-FFF2-40B4-BE49-F238E27FC236}">
              <a16:creationId xmlns:a16="http://schemas.microsoft.com/office/drawing/2014/main" id="{B8D229AC-56A9-42F2-B5E2-6E72A464C489}"/>
            </a:ext>
          </a:extLst>
        </xdr:cNvPr>
        <xdr:cNvSpPr txBox="1"/>
      </xdr:nvSpPr>
      <xdr:spPr>
        <a:xfrm>
          <a:off x="12894609" y="18645469"/>
          <a:ext cx="9727493" cy="1351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久保誠電気興業送付先</a:t>
          </a:r>
          <a:endParaRPr kumimoji="1" lang="en-US" altLang="ja-JP" sz="1100"/>
        </a:p>
        <a:p>
          <a:endParaRPr kumimoji="1" lang="en-US" altLang="ja-JP" sz="1100"/>
        </a:p>
        <a:p>
          <a:r>
            <a:rPr kumimoji="1" lang="ja-JP" altLang="en-US" sz="1100"/>
            <a:t>〒</a:t>
          </a:r>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kumimoji="1" lang="en-US" altLang="ja-JP" sz="1100" b="0" i="0">
              <a:solidFill>
                <a:schemeClr val="dk1"/>
              </a:solidFill>
              <a:effectLst/>
              <a:latin typeface="+mn-lt"/>
              <a:ea typeface="+mn-ea"/>
              <a:cs typeface="+mn-cs"/>
            </a:rPr>
            <a:t>0258-24-7452</a:t>
          </a:r>
        </a:p>
        <a:p>
          <a:pPr>
            <a:lnSpc>
              <a:spcPts val="1300"/>
            </a:lnSpc>
          </a:pPr>
          <a:r>
            <a:rPr kumimoji="1" lang="ja-JP" altLang="en-US" sz="1100" b="0" i="0">
              <a:solidFill>
                <a:schemeClr val="dk1"/>
              </a:solidFill>
              <a:effectLst/>
              <a:latin typeface="+mn-lt"/>
              <a:ea typeface="+mn-ea"/>
              <a:cs typeface="+mn-cs"/>
            </a:rPr>
            <a:t>諏佐課長宛</a:t>
          </a:r>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57338</xdr:colOff>
      <xdr:row>34</xdr:row>
      <xdr:rowOff>28763</xdr:rowOff>
    </xdr:from>
    <xdr:to>
      <xdr:col>19</xdr:col>
      <xdr:colOff>65368</xdr:colOff>
      <xdr:row>42</xdr:row>
      <xdr:rowOff>105378</xdr:rowOff>
    </xdr:to>
    <xdr:sp macro="" textlink="">
      <xdr:nvSpPr>
        <xdr:cNvPr id="2" name="テキスト ボックス 1">
          <a:extLst>
            <a:ext uri="{FF2B5EF4-FFF2-40B4-BE49-F238E27FC236}">
              <a16:creationId xmlns:a16="http://schemas.microsoft.com/office/drawing/2014/main" id="{4F9BCED6-6349-45A1-A34C-27818570A774}"/>
            </a:ext>
          </a:extLst>
        </xdr:cNvPr>
        <xdr:cNvSpPr txBox="1"/>
      </xdr:nvSpPr>
      <xdr:spPr>
        <a:xfrm>
          <a:off x="12992288" y="8296463"/>
          <a:ext cx="9733055" cy="1448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久保誠電気興業送付先</a:t>
          </a:r>
          <a:endParaRPr kumimoji="1" lang="en-US" altLang="ja-JP" sz="1100"/>
        </a:p>
        <a:p>
          <a:endParaRPr kumimoji="1" lang="en-US" altLang="ja-JP" sz="1100"/>
        </a:p>
        <a:p>
          <a:r>
            <a:rPr kumimoji="1" lang="ja-JP" altLang="en-US" sz="1100"/>
            <a:t>〒</a:t>
          </a:r>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kumimoji="1" lang="en-US" altLang="ja-JP" sz="1100" b="0" i="0">
              <a:solidFill>
                <a:schemeClr val="dk1"/>
              </a:solidFill>
              <a:effectLst/>
              <a:latin typeface="+mn-lt"/>
              <a:ea typeface="+mn-ea"/>
              <a:cs typeface="+mn-cs"/>
            </a:rPr>
            <a:t>0258-24-7452</a:t>
          </a:r>
        </a:p>
        <a:p>
          <a:pPr>
            <a:lnSpc>
              <a:spcPts val="1300"/>
            </a:lnSpc>
          </a:pPr>
          <a:r>
            <a:rPr kumimoji="1" lang="ja-JP" altLang="en-US" sz="1100" b="0" i="0">
              <a:solidFill>
                <a:schemeClr val="dk1"/>
              </a:solidFill>
              <a:effectLst/>
              <a:latin typeface="+mn-lt"/>
              <a:ea typeface="+mn-ea"/>
              <a:cs typeface="+mn-cs"/>
            </a:rPr>
            <a:t>諏佐課長宛</a:t>
          </a:r>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57338</xdr:colOff>
      <xdr:row>44</xdr:row>
      <xdr:rowOff>22413</xdr:rowOff>
    </xdr:from>
    <xdr:to>
      <xdr:col>19</xdr:col>
      <xdr:colOff>65368</xdr:colOff>
      <xdr:row>52</xdr:row>
      <xdr:rowOff>114800</xdr:rowOff>
    </xdr:to>
    <xdr:sp macro="" textlink="">
      <xdr:nvSpPr>
        <xdr:cNvPr id="2" name="テキスト ボックス 1">
          <a:extLst>
            <a:ext uri="{FF2B5EF4-FFF2-40B4-BE49-F238E27FC236}">
              <a16:creationId xmlns:a16="http://schemas.microsoft.com/office/drawing/2014/main" id="{6817B927-F4D4-4FBC-859E-5615F405EE9D}"/>
            </a:ext>
          </a:extLst>
        </xdr:cNvPr>
        <xdr:cNvSpPr txBox="1"/>
      </xdr:nvSpPr>
      <xdr:spPr>
        <a:xfrm>
          <a:off x="12992288" y="10766613"/>
          <a:ext cx="9733055" cy="14639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久保誠電気興業送付先</a:t>
          </a:r>
          <a:endParaRPr kumimoji="1" lang="en-US" altLang="ja-JP" sz="1100"/>
        </a:p>
        <a:p>
          <a:endParaRPr kumimoji="1" lang="en-US" altLang="ja-JP" sz="1100"/>
        </a:p>
        <a:p>
          <a:r>
            <a:rPr kumimoji="1" lang="ja-JP" altLang="en-US" sz="1100"/>
            <a:t>〒</a:t>
          </a:r>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kumimoji="1" lang="en-US" altLang="ja-JP" sz="1100" b="0" i="0">
              <a:solidFill>
                <a:schemeClr val="dk1"/>
              </a:solidFill>
              <a:effectLst/>
              <a:latin typeface="+mn-lt"/>
              <a:ea typeface="+mn-ea"/>
              <a:cs typeface="+mn-cs"/>
            </a:rPr>
            <a:t>0258-24-7452</a:t>
          </a:r>
        </a:p>
        <a:p>
          <a:pPr>
            <a:lnSpc>
              <a:spcPts val="1300"/>
            </a:lnSpc>
          </a:pPr>
          <a:r>
            <a:rPr kumimoji="1" lang="ja-JP" altLang="en-US" sz="1100" b="0" i="0">
              <a:solidFill>
                <a:schemeClr val="dk1"/>
              </a:solidFill>
              <a:effectLst/>
              <a:latin typeface="+mn-lt"/>
              <a:ea typeface="+mn-ea"/>
              <a:cs typeface="+mn-cs"/>
            </a:rPr>
            <a:t>諏佐課長宛</a:t>
          </a:r>
          <a:endParaRPr kumimoji="1" lang="ja-JP" altLang="en-US" sz="1100"/>
        </a:p>
      </xdr:txBody>
    </xdr:sp>
    <xdr:clientData/>
  </xdr:twoCellAnchor>
  <xdr:twoCellAnchor>
    <xdr:from>
      <xdr:col>4</xdr:col>
      <xdr:colOff>136525</xdr:colOff>
      <xdr:row>23</xdr:row>
      <xdr:rowOff>127001</xdr:rowOff>
    </xdr:from>
    <xdr:to>
      <xdr:col>4</xdr:col>
      <xdr:colOff>3490749</xdr:colOff>
      <xdr:row>31</xdr:row>
      <xdr:rowOff>209177</xdr:rowOff>
    </xdr:to>
    <xdr:sp macro="" textlink="">
      <xdr:nvSpPr>
        <xdr:cNvPr id="3" name="テキスト ボックス 2">
          <a:extLst>
            <a:ext uri="{FF2B5EF4-FFF2-40B4-BE49-F238E27FC236}">
              <a16:creationId xmlns:a16="http://schemas.microsoft.com/office/drawing/2014/main" id="{00B3F6D5-80BD-4F31-9EEA-97E7CB7BFDCB}"/>
            </a:ext>
          </a:extLst>
        </xdr:cNvPr>
        <xdr:cNvSpPr txBox="1"/>
      </xdr:nvSpPr>
      <xdr:spPr>
        <a:xfrm>
          <a:off x="4079875" y="5670551"/>
          <a:ext cx="3354224" cy="2063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送付先住所</a:t>
          </a:r>
          <a:endParaRPr kumimoji="1" lang="en-US" altLang="ja-JP" sz="1100"/>
        </a:p>
        <a:p>
          <a:endParaRPr kumimoji="1" lang="en-US" altLang="ja-JP" sz="1100"/>
        </a:p>
        <a:p>
          <a:r>
            <a:rPr kumimoji="1" lang="ja-JP" altLang="en-US" sz="1100"/>
            <a:t>〒</a:t>
          </a:r>
          <a:r>
            <a:rPr lang="en-US" altLang="ja-JP" sz="1100" b="0" i="0">
              <a:solidFill>
                <a:schemeClr val="dk1"/>
              </a:solidFill>
              <a:effectLst/>
              <a:latin typeface="+mn-lt"/>
              <a:ea typeface="+mn-ea"/>
              <a:cs typeface="+mn-cs"/>
            </a:rPr>
            <a:t>940-0871</a:t>
          </a:r>
        </a:p>
        <a:p>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lang="en-US" altLang="ja-JP" sz="1100" b="0" i="0">
              <a:solidFill>
                <a:schemeClr val="dk1"/>
              </a:solidFill>
              <a:effectLst/>
              <a:latin typeface="+mn-lt"/>
              <a:ea typeface="+mn-ea"/>
              <a:cs typeface="+mn-cs"/>
            </a:rPr>
            <a:t>0258-24-5513</a:t>
          </a:r>
        </a:p>
        <a:p>
          <a:endParaRPr kumimoji="1" lang="en-US" altLang="ja-JP" sz="1100" b="0" i="0">
            <a:solidFill>
              <a:schemeClr val="dk1"/>
            </a:solidFill>
            <a:effectLst/>
            <a:latin typeface="+mn-lt"/>
            <a:ea typeface="+mn-ea"/>
            <a:cs typeface="+mn-cs"/>
          </a:endParaRPr>
        </a:p>
        <a:p>
          <a:r>
            <a:rPr kumimoji="1" lang="ja-JP" altLang="en-US" sz="1100" b="0" i="0">
              <a:solidFill>
                <a:schemeClr val="dk1"/>
              </a:solidFill>
              <a:effectLst/>
              <a:latin typeface="+mn-lt"/>
              <a:ea typeface="+mn-ea"/>
              <a:cs typeface="+mn-cs"/>
            </a:rPr>
            <a:t>久保誠電気興業株式会社</a:t>
          </a:r>
          <a:endParaRPr kumimoji="1" lang="en-US" altLang="ja-JP" sz="1100" b="0" i="0">
            <a:solidFill>
              <a:schemeClr val="dk1"/>
            </a:solidFill>
            <a:effectLst/>
            <a:latin typeface="+mn-lt"/>
            <a:ea typeface="+mn-ea"/>
            <a:cs typeface="+mn-cs"/>
          </a:endParaRPr>
        </a:p>
        <a:p>
          <a:r>
            <a:rPr kumimoji="1" lang="ja-JP" altLang="en-US" sz="1100" b="0" i="0">
              <a:solidFill>
                <a:schemeClr val="dk1"/>
              </a:solidFill>
              <a:effectLst/>
              <a:latin typeface="+mn-lt"/>
              <a:ea typeface="+mn-ea"/>
              <a:cs typeface="+mn-cs"/>
            </a:rPr>
            <a:t>営業部　諏佐様宛</a:t>
          </a:r>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44638</xdr:colOff>
      <xdr:row>49</xdr:row>
      <xdr:rowOff>41463</xdr:rowOff>
    </xdr:from>
    <xdr:to>
      <xdr:col>19</xdr:col>
      <xdr:colOff>65362</xdr:colOff>
      <xdr:row>57</xdr:row>
      <xdr:rowOff>92683</xdr:rowOff>
    </xdr:to>
    <xdr:sp macro="" textlink="">
      <xdr:nvSpPr>
        <xdr:cNvPr id="2" name="テキスト ボックス 1">
          <a:extLst>
            <a:ext uri="{FF2B5EF4-FFF2-40B4-BE49-F238E27FC236}">
              <a16:creationId xmlns:a16="http://schemas.microsoft.com/office/drawing/2014/main" id="{5F2FDC6F-BDAD-4578-B389-BCE5713D0DD3}"/>
            </a:ext>
          </a:extLst>
        </xdr:cNvPr>
        <xdr:cNvSpPr txBox="1"/>
      </xdr:nvSpPr>
      <xdr:spPr>
        <a:xfrm>
          <a:off x="12979588" y="12023913"/>
          <a:ext cx="9745749" cy="1422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久保誠電気興業送付先</a:t>
          </a:r>
          <a:endParaRPr kumimoji="1" lang="en-US" altLang="ja-JP" sz="1100"/>
        </a:p>
        <a:p>
          <a:endParaRPr kumimoji="1" lang="en-US" altLang="ja-JP" sz="1100"/>
        </a:p>
        <a:p>
          <a:r>
            <a:rPr kumimoji="1" lang="ja-JP" altLang="en-US" sz="1100"/>
            <a:t>〒</a:t>
          </a:r>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kumimoji="1" lang="en-US" altLang="ja-JP" sz="1100" b="0" i="0">
              <a:solidFill>
                <a:schemeClr val="dk1"/>
              </a:solidFill>
              <a:effectLst/>
              <a:latin typeface="+mn-lt"/>
              <a:ea typeface="+mn-ea"/>
              <a:cs typeface="+mn-cs"/>
            </a:rPr>
            <a:t>0258-24-7452</a:t>
          </a:r>
        </a:p>
        <a:p>
          <a:pPr>
            <a:lnSpc>
              <a:spcPts val="1300"/>
            </a:lnSpc>
          </a:pPr>
          <a:r>
            <a:rPr kumimoji="1" lang="ja-JP" altLang="en-US" sz="1100" b="0" i="0">
              <a:solidFill>
                <a:schemeClr val="dk1"/>
              </a:solidFill>
              <a:effectLst/>
              <a:latin typeface="+mn-lt"/>
              <a:ea typeface="+mn-ea"/>
              <a:cs typeface="+mn-cs"/>
            </a:rPr>
            <a:t>諏佐課長宛</a:t>
          </a:r>
          <a:endParaRPr kumimoji="1" lang="ja-JP" altLang="en-US" sz="1100"/>
        </a:p>
      </xdr:txBody>
    </xdr:sp>
    <xdr:clientData/>
  </xdr:twoCellAnchor>
  <xdr:twoCellAnchor>
    <xdr:from>
      <xdr:col>25</xdr:col>
      <xdr:colOff>87033</xdr:colOff>
      <xdr:row>35</xdr:row>
      <xdr:rowOff>4110</xdr:rowOff>
    </xdr:from>
    <xdr:to>
      <xdr:col>28</xdr:col>
      <xdr:colOff>371806</xdr:colOff>
      <xdr:row>43</xdr:row>
      <xdr:rowOff>92681</xdr:rowOff>
    </xdr:to>
    <xdr:sp macro="" textlink="">
      <xdr:nvSpPr>
        <xdr:cNvPr id="3" name="テキスト ボックス 2">
          <a:extLst>
            <a:ext uri="{FF2B5EF4-FFF2-40B4-BE49-F238E27FC236}">
              <a16:creationId xmlns:a16="http://schemas.microsoft.com/office/drawing/2014/main" id="{D4F50D3F-3D05-4B95-8C7E-9B1064C917AC}"/>
            </a:ext>
          </a:extLst>
        </xdr:cNvPr>
        <xdr:cNvSpPr txBox="1"/>
      </xdr:nvSpPr>
      <xdr:spPr>
        <a:xfrm>
          <a:off x="26861808" y="8519460"/>
          <a:ext cx="2342173" cy="20697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送付先住所</a:t>
          </a:r>
          <a:endParaRPr kumimoji="1" lang="en-US" altLang="ja-JP" sz="1100"/>
        </a:p>
        <a:p>
          <a:endParaRPr kumimoji="1" lang="en-US" altLang="ja-JP" sz="1100"/>
        </a:p>
        <a:p>
          <a:r>
            <a:rPr kumimoji="1" lang="ja-JP" altLang="en-US" sz="1100"/>
            <a:t>〒</a:t>
          </a:r>
          <a:r>
            <a:rPr lang="en-US" altLang="ja-JP" sz="1100" b="0" i="0">
              <a:solidFill>
                <a:schemeClr val="dk1"/>
              </a:solidFill>
              <a:effectLst/>
              <a:latin typeface="+mn-lt"/>
              <a:ea typeface="+mn-ea"/>
              <a:cs typeface="+mn-cs"/>
            </a:rPr>
            <a:t>940-0871</a:t>
          </a:r>
        </a:p>
        <a:p>
          <a:r>
            <a:rPr lang="ja-JP" altLang="en-US" sz="1100" b="0" i="0">
              <a:solidFill>
                <a:schemeClr val="dk1"/>
              </a:solidFill>
              <a:effectLst/>
              <a:latin typeface="+mn-lt"/>
              <a:ea typeface="+mn-ea"/>
              <a:cs typeface="+mn-cs"/>
            </a:rPr>
            <a:t>新潟県長岡市北陽</a:t>
          </a:r>
          <a:r>
            <a:rPr lang="en-US" altLang="ja-JP" sz="1100" b="0" i="0">
              <a:solidFill>
                <a:schemeClr val="dk1"/>
              </a:solidFill>
              <a:effectLst/>
              <a:latin typeface="+mn-lt"/>
              <a:ea typeface="+mn-ea"/>
              <a:cs typeface="+mn-cs"/>
            </a:rPr>
            <a:t>2-14-32</a:t>
          </a:r>
        </a:p>
        <a:p>
          <a:r>
            <a:rPr kumimoji="1" lang="en-US" altLang="ja-JP" sz="1100" b="0" i="0">
              <a:solidFill>
                <a:schemeClr val="dk1"/>
              </a:solidFill>
              <a:effectLst/>
              <a:latin typeface="+mn-lt"/>
              <a:ea typeface="+mn-ea"/>
              <a:cs typeface="+mn-cs"/>
            </a:rPr>
            <a:t>TEL</a:t>
          </a:r>
          <a:r>
            <a:rPr kumimoji="1" lang="ja-JP" altLang="en-US" sz="1100" b="0" i="0">
              <a:solidFill>
                <a:schemeClr val="dk1"/>
              </a:solidFill>
              <a:effectLst/>
              <a:latin typeface="+mn-lt"/>
              <a:ea typeface="+mn-ea"/>
              <a:cs typeface="+mn-cs"/>
            </a:rPr>
            <a:t>：</a:t>
          </a:r>
          <a:r>
            <a:rPr lang="en-US" altLang="ja-JP" sz="1100" b="0" i="0">
              <a:solidFill>
                <a:schemeClr val="dk1"/>
              </a:solidFill>
              <a:effectLst/>
              <a:latin typeface="+mn-lt"/>
              <a:ea typeface="+mn-ea"/>
              <a:cs typeface="+mn-cs"/>
            </a:rPr>
            <a:t>0258-24-5513</a:t>
          </a:r>
        </a:p>
        <a:p>
          <a:endParaRPr kumimoji="1" lang="en-US" altLang="ja-JP" sz="1100" b="0" i="0">
            <a:solidFill>
              <a:schemeClr val="dk1"/>
            </a:solidFill>
            <a:effectLst/>
            <a:latin typeface="+mn-lt"/>
            <a:ea typeface="+mn-ea"/>
            <a:cs typeface="+mn-cs"/>
          </a:endParaRPr>
        </a:p>
        <a:p>
          <a:r>
            <a:rPr kumimoji="1" lang="ja-JP" altLang="en-US" sz="1100" b="0" i="0">
              <a:solidFill>
                <a:schemeClr val="dk1"/>
              </a:solidFill>
              <a:effectLst/>
              <a:latin typeface="+mn-lt"/>
              <a:ea typeface="+mn-ea"/>
              <a:cs typeface="+mn-cs"/>
            </a:rPr>
            <a:t>久保誠電気興業株式会社</a:t>
          </a:r>
          <a:endParaRPr kumimoji="1" lang="en-US" altLang="ja-JP" sz="1100" b="0" i="0">
            <a:solidFill>
              <a:schemeClr val="dk1"/>
            </a:solidFill>
            <a:effectLst/>
            <a:latin typeface="+mn-lt"/>
            <a:ea typeface="+mn-ea"/>
            <a:cs typeface="+mn-cs"/>
          </a:endParaRPr>
        </a:p>
        <a:p>
          <a:pPr>
            <a:lnSpc>
              <a:spcPts val="1300"/>
            </a:lnSpc>
          </a:pPr>
          <a:r>
            <a:rPr kumimoji="1" lang="ja-JP" altLang="en-US" sz="1100" b="0" i="0">
              <a:solidFill>
                <a:schemeClr val="dk1"/>
              </a:solidFill>
              <a:effectLst/>
              <a:latin typeface="+mn-lt"/>
              <a:ea typeface="+mn-ea"/>
              <a:cs typeface="+mn-cs"/>
            </a:rPr>
            <a:t>営業部　諏佐様宛</a:t>
          </a:r>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0</xdr:colOff>
      <xdr:row>13</xdr:row>
      <xdr:rowOff>0</xdr:rowOff>
    </xdr:from>
    <xdr:to>
      <xdr:col>4</xdr:col>
      <xdr:colOff>9525</xdr:colOff>
      <xdr:row>13</xdr:row>
      <xdr:rowOff>0</xdr:rowOff>
    </xdr:to>
    <xdr:pic>
      <xdr:nvPicPr>
        <xdr:cNvPr id="2" name="図 1" descr="https://b90.yahoo.co.jp/c?yahoo_ydn_conv_io=NEvrQ8AOLDWGHWqBFMn9&amp;yahoo_ydn_conv_label=TM46FZMC38LDBDXYARI476212&amp;yahoo_ydn_conv_transaction_id=&amp;yahoo_ydn_conv_value=0&amp;r=1631847693.417853&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F4AA9809-247A-4F78-AE60-4C0963EC62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005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xdr:colOff>
      <xdr:row>13</xdr:row>
      <xdr:rowOff>0</xdr:rowOff>
    </xdr:from>
    <xdr:to>
      <xdr:col>4</xdr:col>
      <xdr:colOff>19050</xdr:colOff>
      <xdr:row>13</xdr:row>
      <xdr:rowOff>0</xdr:rowOff>
    </xdr:to>
    <xdr:pic>
      <xdr:nvPicPr>
        <xdr:cNvPr id="3" name="図 2" descr="https://b90.yahoo.co.jp/c?yahoo_ydn_conv_io=nA4lIUEOLDXnzX8sErh8&amp;yahoo_ydn_conv_label=Y0RL0K7Z9E30SDFHRCB717301&amp;yahoo_ydn_conv_transaction_id=&amp;yahoo_ydn_conv_value=0&amp;r=1631847693.629276&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C93599C7-D0C5-478C-9664-AFB3F28B7E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10100"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xdr:colOff>
      <xdr:row>13</xdr:row>
      <xdr:rowOff>0</xdr:rowOff>
    </xdr:from>
    <xdr:to>
      <xdr:col>4</xdr:col>
      <xdr:colOff>47625</xdr:colOff>
      <xdr:row>13</xdr:row>
      <xdr:rowOff>0</xdr:rowOff>
    </xdr:to>
    <xdr:pic>
      <xdr:nvPicPr>
        <xdr:cNvPr id="4" name="図 3" descr="https://b90.yahoo.co.jp/c?yahoo_ydn_conv_io=NEvrQ8AOLDWGHWqBFMn9&amp;yahoo_ydn_conv_label=OT6RXFRIM4QEDNVWSQL476214&amp;yahoo_ydn_conv_transaction_id=&amp;yahoo_ydn_conv_value=0&amp;r=1631847704.3765597&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ADC62045-7253-4DCE-8030-14E9AA7CCC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386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13</xdr:row>
      <xdr:rowOff>0</xdr:rowOff>
    </xdr:from>
    <xdr:to>
      <xdr:col>4</xdr:col>
      <xdr:colOff>66675</xdr:colOff>
      <xdr:row>13</xdr:row>
      <xdr:rowOff>0</xdr:rowOff>
    </xdr:to>
    <xdr:pic>
      <xdr:nvPicPr>
        <xdr:cNvPr id="5" name="図 4" descr="https://b90.yahoo.co.jp/c?yahoo_ydn_conv_io=nA4lIUEOLDXnzX8sErh8&amp;yahoo_ydn_conv_label=QKRFXIFH7LWN0P7V2WI716417&amp;yahoo_ydn_conv_transaction_id=&amp;yahoo_ydn_conv_value=0&amp;r=1631847704.2927448&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95EBB854-81E7-4AD0-BD50-7BC13AD8AA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577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13</xdr:row>
      <xdr:rowOff>0</xdr:rowOff>
    </xdr:from>
    <xdr:to>
      <xdr:col>4</xdr:col>
      <xdr:colOff>85725</xdr:colOff>
      <xdr:row>13</xdr:row>
      <xdr:rowOff>0</xdr:rowOff>
    </xdr:to>
    <xdr:pic>
      <xdr:nvPicPr>
        <xdr:cNvPr id="6" name="図 5" descr="https://b90.yahoo.co.jp/c?yahoo_ydn_conv_io=NEvrQ8AOLDWGHWqBFMn9&amp;yahoo_ydn_conv_label=TM46FZMC38LDBDXYARI476212&amp;yahoo_ydn_conv_transaction_id=&amp;yahoo_ydn_conv_value=0&amp;r=1631847773.8257792&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408C92C1-1F80-4181-B4FB-CF36144D1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767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13</xdr:row>
      <xdr:rowOff>0</xdr:rowOff>
    </xdr:from>
    <xdr:to>
      <xdr:col>4</xdr:col>
      <xdr:colOff>104775</xdr:colOff>
      <xdr:row>13</xdr:row>
      <xdr:rowOff>0</xdr:rowOff>
    </xdr:to>
    <xdr:pic>
      <xdr:nvPicPr>
        <xdr:cNvPr id="7" name="図 6" descr="https://b90.yahoo.co.jp/c?yahoo_ydn_conv_io=nA4lIUEOLDXnzX8sErh8&amp;yahoo_ydn_conv_label=Y0RL0K7Z9E30SDFHRCB717301&amp;yahoo_ydn_conv_transaction_id=&amp;yahoo_ydn_conv_value=0&amp;r=1631847773.8521568&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C80E3213-81E6-43FC-AF12-6B310E597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58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114300</xdr:colOff>
      <xdr:row>13</xdr:row>
      <xdr:rowOff>0</xdr:rowOff>
    </xdr:from>
    <xdr:to>
      <xdr:col>4</xdr:col>
      <xdr:colOff>123825</xdr:colOff>
      <xdr:row>13</xdr:row>
      <xdr:rowOff>0</xdr:rowOff>
    </xdr:to>
    <xdr:pic>
      <xdr:nvPicPr>
        <xdr:cNvPr id="8" name="図 7" descr="https://b90.yahoo.co.jp/c?yahoo_ydn_conv_io=NEvrQ8AOLDWGHWqBFMn9&amp;yahoo_ydn_conv_label=TM46FZMC38LDBDXYARI476212&amp;yahoo_ydn_conv_transaction_id=&amp;yahoo_ydn_conv_value=0&amp;r=1631847950.6045592&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039A8C92-283E-43EC-8CD7-E68F20FBD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148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142875</xdr:colOff>
      <xdr:row>13</xdr:row>
      <xdr:rowOff>0</xdr:rowOff>
    </xdr:from>
    <xdr:to>
      <xdr:col>4</xdr:col>
      <xdr:colOff>152400</xdr:colOff>
      <xdr:row>13</xdr:row>
      <xdr:rowOff>0</xdr:rowOff>
    </xdr:to>
    <xdr:pic>
      <xdr:nvPicPr>
        <xdr:cNvPr id="9" name="図 8" descr="https://b90.yahoo.co.jp/c?yahoo_ydn_conv_io=nA4lIUEOLDXnzX8sErh8&amp;yahoo_ydn_conv_label=Y0RL0K7Z9E30SDFHRCB717301&amp;yahoo_ydn_conv_transaction_id=&amp;yahoo_ydn_conv_value=0&amp;r=1631847950.7460696&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80297D11-9216-499A-99DB-6E65D11A74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3450"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152400</xdr:colOff>
      <xdr:row>13</xdr:row>
      <xdr:rowOff>0</xdr:rowOff>
    </xdr:from>
    <xdr:to>
      <xdr:col>4</xdr:col>
      <xdr:colOff>161925</xdr:colOff>
      <xdr:row>13</xdr:row>
      <xdr:rowOff>0</xdr:rowOff>
    </xdr:to>
    <xdr:pic>
      <xdr:nvPicPr>
        <xdr:cNvPr id="10" name="図 9" descr="https://b90.yahoo.co.jp/c?yahoo_ydn_conv_io=NEvrQ8AOLDWGHWqBFMn9&amp;yahoo_ydn_conv_label=OT6RXFRIM4QEDNVWSQL476214&amp;yahoo_ydn_conv_transaction_id=&amp;yahoo_ydn_conv_value=0&amp;r=1631847984.138097&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6037E6BB-F9E9-4BF2-BA77-04D74DE9CD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29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13</xdr:row>
      <xdr:rowOff>0</xdr:rowOff>
    </xdr:from>
    <xdr:to>
      <xdr:col>4</xdr:col>
      <xdr:colOff>180975</xdr:colOff>
      <xdr:row>13</xdr:row>
      <xdr:rowOff>0</xdr:rowOff>
    </xdr:to>
    <xdr:pic>
      <xdr:nvPicPr>
        <xdr:cNvPr id="11" name="図 10" descr="https://b90.yahoo.co.jp/c?yahoo_ydn_conv_io=nA4lIUEOLDXnzX8sErh8&amp;yahoo_ydn_conv_label=QKRFXIFH7LWN0P7V2WI716417&amp;yahoo_ydn_conv_transaction_id=&amp;yahoo_ydn_conv_value=0&amp;r=1631847984.8758108&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7C1267FD-DB49-48B2-8F59-B1F8FBE709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720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13</xdr:row>
      <xdr:rowOff>0</xdr:rowOff>
    </xdr:from>
    <xdr:to>
      <xdr:col>4</xdr:col>
      <xdr:colOff>200025</xdr:colOff>
      <xdr:row>13</xdr:row>
      <xdr:rowOff>0</xdr:rowOff>
    </xdr:to>
    <xdr:pic>
      <xdr:nvPicPr>
        <xdr:cNvPr id="12" name="図 11" descr="https://b90.yahoo.co.jp/c?yahoo_ydn_conv_io=NEvrQ8AOLDWGHWqBFMn9&amp;yahoo_ydn_conv_label=TM46FZMC38LDBDXYARI476212&amp;yahoo_ydn_conv_transaction_id=&amp;yahoo_ydn_conv_value=0&amp;r=1631848001.995102&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2A4D129C-6C33-4E20-B9AA-0FAE93E62C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910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209550</xdr:colOff>
      <xdr:row>13</xdr:row>
      <xdr:rowOff>0</xdr:rowOff>
    </xdr:from>
    <xdr:to>
      <xdr:col>4</xdr:col>
      <xdr:colOff>219075</xdr:colOff>
      <xdr:row>13</xdr:row>
      <xdr:rowOff>0</xdr:rowOff>
    </xdr:to>
    <xdr:pic>
      <xdr:nvPicPr>
        <xdr:cNvPr id="13" name="図 12" descr="https://b90.yahoo.co.jp/c?yahoo_ydn_conv_io=nA4lIUEOLDXnzX8sErh8&amp;yahoo_ydn_conv_label=Y0RL0K7Z9E30SDFHRCB717301&amp;yahoo_ydn_conv_transaction_id=&amp;yahoo_ydn_conv_value=0&amp;r=1631848001.9938748&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E740B79F-5A0E-41FD-94D0-4CAA54E9E5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13</xdr:row>
      <xdr:rowOff>0</xdr:rowOff>
    </xdr:from>
    <xdr:to>
      <xdr:col>4</xdr:col>
      <xdr:colOff>238125</xdr:colOff>
      <xdr:row>13</xdr:row>
      <xdr:rowOff>0</xdr:rowOff>
    </xdr:to>
    <xdr:pic>
      <xdr:nvPicPr>
        <xdr:cNvPr id="14" name="図 13" descr="https://b90.yahoo.co.jp/c?yahoo_ydn_conv_io=NEvrQ8AOLDWGHWqBFMn9&amp;yahoo_ydn_conv_label=OT6RXFRIM4QEDNVWSQL476214&amp;yahoo_ydn_conv_transaction_id=&amp;yahoo_ydn_conv_value=0&amp;r=1631852247.5956342&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19EFBF64-C210-4D58-A26D-A9A09A46F9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291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247650</xdr:colOff>
      <xdr:row>13</xdr:row>
      <xdr:rowOff>0</xdr:rowOff>
    </xdr:from>
    <xdr:to>
      <xdr:col>4</xdr:col>
      <xdr:colOff>257175</xdr:colOff>
      <xdr:row>13</xdr:row>
      <xdr:rowOff>0</xdr:rowOff>
    </xdr:to>
    <xdr:pic>
      <xdr:nvPicPr>
        <xdr:cNvPr id="15" name="図 14" descr="https://b90.yahoo.co.jp/c?yahoo_ydn_conv_io=nA4lIUEOLDXnzX8sErh8&amp;yahoo_ydn_conv_label=QKRFXIFH7LWN0P7V2WI716417&amp;yahoo_ydn_conv_transaction_id=&amp;yahoo_ydn_conv_value=0&amp;r=1631852248.994636&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6613381B-B9B7-446E-8A27-34CCE4580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82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266700</xdr:colOff>
      <xdr:row>13</xdr:row>
      <xdr:rowOff>0</xdr:rowOff>
    </xdr:from>
    <xdr:to>
      <xdr:col>4</xdr:col>
      <xdr:colOff>276225</xdr:colOff>
      <xdr:row>13</xdr:row>
      <xdr:rowOff>0</xdr:rowOff>
    </xdr:to>
    <xdr:pic>
      <xdr:nvPicPr>
        <xdr:cNvPr id="16" name="図 15" descr="https://b90.yahoo.co.jp/c?yahoo_ydn_conv_io=NEvrQ8AOLDWGHWqBFMn9&amp;yahoo_ydn_conv_label=TM46FZMC38LDBDXYARI476212&amp;yahoo_ydn_conv_transaction_id=&amp;yahoo_ydn_conv_value=0&amp;r=1631852258.7451906&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31212B95-6A90-4047-B109-8307CDED98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672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285750</xdr:colOff>
      <xdr:row>13</xdr:row>
      <xdr:rowOff>0</xdr:rowOff>
    </xdr:from>
    <xdr:to>
      <xdr:col>4</xdr:col>
      <xdr:colOff>295275</xdr:colOff>
      <xdr:row>13</xdr:row>
      <xdr:rowOff>0</xdr:rowOff>
    </xdr:to>
    <xdr:pic>
      <xdr:nvPicPr>
        <xdr:cNvPr id="17" name="図 16" descr="https://b90.yahoo.co.jp/c?yahoo_ydn_conv_io=nA4lIUEOLDXnzX8sErh8&amp;yahoo_ydn_conv_label=Y0RL0K7Z9E30SDFHRCB717301&amp;yahoo_ydn_conv_transaction_id=&amp;yahoo_ydn_conv_value=0&amp;r=1631852258.5537734&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49823596-7F49-47FF-9F31-BE6B1546A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863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13</xdr:row>
      <xdr:rowOff>0</xdr:rowOff>
    </xdr:from>
    <xdr:to>
      <xdr:col>4</xdr:col>
      <xdr:colOff>314325</xdr:colOff>
      <xdr:row>13</xdr:row>
      <xdr:rowOff>0</xdr:rowOff>
    </xdr:to>
    <xdr:pic>
      <xdr:nvPicPr>
        <xdr:cNvPr id="18" name="図 17" descr="https://b90.yahoo.co.jp/c?yahoo_ydn_conv_io=NEvrQ8AOLDWGHWqBFMn9&amp;yahoo_ydn_conv_label=OT6RXFRIM4QEDNVWSQL476214&amp;yahoo_ydn_conv_transaction_id=&amp;yahoo_ydn_conv_value=0&amp;r=1631852303.92771&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89A51E08-2BA1-4B64-ADAF-158CBAB22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053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323850</xdr:colOff>
      <xdr:row>13</xdr:row>
      <xdr:rowOff>0</xdr:rowOff>
    </xdr:from>
    <xdr:to>
      <xdr:col>4</xdr:col>
      <xdr:colOff>333375</xdr:colOff>
      <xdr:row>13</xdr:row>
      <xdr:rowOff>0</xdr:rowOff>
    </xdr:to>
    <xdr:pic>
      <xdr:nvPicPr>
        <xdr:cNvPr id="19" name="図 18" descr="https://b90.yahoo.co.jp/c?yahoo_ydn_conv_io=nA4lIUEOLDXnzX8sErh8&amp;yahoo_ydn_conv_label=QKRFXIFH7LWN0P7V2WI716417&amp;yahoo_ydn_conv_transaction_id=&amp;yahoo_ydn_conv_value=0&amp;r=1631852303.5964298&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EB5F9DDE-23FA-43E7-AE32-FD0485D8FF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244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342900</xdr:colOff>
      <xdr:row>13</xdr:row>
      <xdr:rowOff>0</xdr:rowOff>
    </xdr:from>
    <xdr:to>
      <xdr:col>4</xdr:col>
      <xdr:colOff>352425</xdr:colOff>
      <xdr:row>13</xdr:row>
      <xdr:rowOff>0</xdr:rowOff>
    </xdr:to>
    <xdr:pic>
      <xdr:nvPicPr>
        <xdr:cNvPr id="20" name="図 19" descr="https://b90.yahoo.co.jp/c?yahoo_ydn_conv_io=NEvrQ8AOLDWGHWqBFMn9&amp;yahoo_ydn_conv_label=TM46FZMC38LDBDXYARI476212&amp;yahoo_ydn_conv_transaction_id=&amp;yahoo_ydn_conv_value=0&amp;r=1631852590.878522&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D561F6AF-5D3B-446F-9182-F53A60D94B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434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13</xdr:row>
      <xdr:rowOff>0</xdr:rowOff>
    </xdr:from>
    <xdr:to>
      <xdr:col>4</xdr:col>
      <xdr:colOff>371475</xdr:colOff>
      <xdr:row>13</xdr:row>
      <xdr:rowOff>0</xdr:rowOff>
    </xdr:to>
    <xdr:pic>
      <xdr:nvPicPr>
        <xdr:cNvPr id="21" name="図 20" descr="https://b90.yahoo.co.jp/c?yahoo_ydn_conv_io=nA4lIUEOLDXnzX8sErh8&amp;yahoo_ydn_conv_label=Y0RL0K7Z9E30SDFHRCB717301&amp;yahoo_ydn_conv_transaction_id=&amp;yahoo_ydn_conv_value=0&amp;r=1631852590.677558&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BB13196B-7B9C-4CF1-A2C7-0315A48F10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625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381000</xdr:colOff>
      <xdr:row>13</xdr:row>
      <xdr:rowOff>0</xdr:rowOff>
    </xdr:from>
    <xdr:to>
      <xdr:col>4</xdr:col>
      <xdr:colOff>390525</xdr:colOff>
      <xdr:row>13</xdr:row>
      <xdr:rowOff>0</xdr:rowOff>
    </xdr:to>
    <xdr:pic>
      <xdr:nvPicPr>
        <xdr:cNvPr id="22" name="図 21" descr="https://b90.yahoo.co.jp/c?yahoo_ydn_conv_io=NEvrQ8AOLDWGHWqBFMn9&amp;yahoo_ydn_conv_label=OT6RXFRIM4QEDNVWSQL476214&amp;yahoo_ydn_conv_transaction_id=&amp;yahoo_ydn_conv_value=0&amp;r=1631853635.0477585&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25F44A9A-EF14-45B2-B645-834790BB28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815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13</xdr:row>
      <xdr:rowOff>0</xdr:rowOff>
    </xdr:from>
    <xdr:to>
      <xdr:col>4</xdr:col>
      <xdr:colOff>409575</xdr:colOff>
      <xdr:row>13</xdr:row>
      <xdr:rowOff>0</xdr:rowOff>
    </xdr:to>
    <xdr:pic>
      <xdr:nvPicPr>
        <xdr:cNvPr id="23" name="図 22" descr="https://b90.yahoo.co.jp/c?yahoo_ydn_conv_io=nA4lIUEOLDXnzX8sErh8&amp;yahoo_ydn_conv_label=QKRFXIFH7LWN0P7V2WI716417&amp;yahoo_ydn_conv_transaction_id=&amp;yahoo_ydn_conv_value=0&amp;r=1631853636.693557&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2DEFB36B-3077-4645-8A62-7E6AF003E3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006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419100</xdr:colOff>
      <xdr:row>13</xdr:row>
      <xdr:rowOff>0</xdr:rowOff>
    </xdr:from>
    <xdr:to>
      <xdr:col>4</xdr:col>
      <xdr:colOff>428625</xdr:colOff>
      <xdr:row>13</xdr:row>
      <xdr:rowOff>0</xdr:rowOff>
    </xdr:to>
    <xdr:pic>
      <xdr:nvPicPr>
        <xdr:cNvPr id="24" name="図 23" descr="https://b90.yahoo.co.jp/c?yahoo_ydn_conv_io=NEvrQ8AOLDWGHWqBFMn9&amp;yahoo_ydn_conv_label=TM46FZMC38LDBDXYARI476212&amp;yahoo_ydn_conv_transaction_id=&amp;yahoo_ydn_conv_value=0&amp;r=1631853872.6347708&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86CBE082-A852-4BCE-91B2-38BA9CB0BB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196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438150</xdr:colOff>
      <xdr:row>13</xdr:row>
      <xdr:rowOff>0</xdr:rowOff>
    </xdr:from>
    <xdr:to>
      <xdr:col>4</xdr:col>
      <xdr:colOff>447675</xdr:colOff>
      <xdr:row>13</xdr:row>
      <xdr:rowOff>0</xdr:rowOff>
    </xdr:to>
    <xdr:pic>
      <xdr:nvPicPr>
        <xdr:cNvPr id="25" name="図 24" descr="https://b90.yahoo.co.jp/c?yahoo_ydn_conv_io=nA4lIUEOLDXnzX8sErh8&amp;yahoo_ydn_conv_label=Y0RL0K7Z9E30SDFHRCB717301&amp;yahoo_ydn_conv_transaction_id=&amp;yahoo_ydn_conv_value=0&amp;r=1631853872.9375484&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732ACDFD-C4D5-4A9C-A379-08A142776D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387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13</xdr:row>
      <xdr:rowOff>0</xdr:rowOff>
    </xdr:from>
    <xdr:to>
      <xdr:col>4</xdr:col>
      <xdr:colOff>466725</xdr:colOff>
      <xdr:row>13</xdr:row>
      <xdr:rowOff>0</xdr:rowOff>
    </xdr:to>
    <xdr:pic>
      <xdr:nvPicPr>
        <xdr:cNvPr id="26" name="図 25" descr="https://b90.yahoo.co.jp/c?yahoo_ydn_conv_io=NEvrQ8AOLDWGHWqBFMn9&amp;yahoo_ydn_conv_label=OT6RXFRIM4QEDNVWSQL476214&amp;yahoo_ydn_conv_transaction_id=&amp;yahoo_ydn_conv_value=0&amp;r=1631854588.5187676&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AB21FD96-C0B9-4C29-AE8E-51569B39B7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577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476250</xdr:colOff>
      <xdr:row>13</xdr:row>
      <xdr:rowOff>0</xdr:rowOff>
    </xdr:from>
    <xdr:to>
      <xdr:col>4</xdr:col>
      <xdr:colOff>485775</xdr:colOff>
      <xdr:row>13</xdr:row>
      <xdr:rowOff>0</xdr:rowOff>
    </xdr:to>
    <xdr:pic>
      <xdr:nvPicPr>
        <xdr:cNvPr id="27" name="図 26" descr="https://b90.yahoo.co.jp/c?yahoo_ydn_conv_io=nA4lIUEOLDXnzX8sErh8&amp;yahoo_ydn_conv_label=QKRFXIFH7LWN0P7V2WI716417&amp;yahoo_ydn_conv_transaction_id=&amp;yahoo_ydn_conv_value=0&amp;r=1631854588.742827&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D8680CB2-6328-4644-818B-62279DD900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768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13</xdr:row>
      <xdr:rowOff>0</xdr:rowOff>
    </xdr:from>
    <xdr:to>
      <xdr:col>4</xdr:col>
      <xdr:colOff>514350</xdr:colOff>
      <xdr:row>13</xdr:row>
      <xdr:rowOff>0</xdr:rowOff>
    </xdr:to>
    <xdr:pic>
      <xdr:nvPicPr>
        <xdr:cNvPr id="28" name="図 27" descr="https://b90.yahoo.co.jp/c?yahoo_ydn_conv_io=NEvrQ8AOLDWGHWqBFMn9&amp;yahoo_ydn_conv_label=TM46FZMC38LDBDXYARI476212&amp;yahoo_ydn_conv_transaction_id=&amp;yahoo_ydn_conv_value=0&amp;r=1631854591.6790192&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6EB281D9-0E22-499C-8CE2-E5D0E08F3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05400"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514350</xdr:colOff>
      <xdr:row>13</xdr:row>
      <xdr:rowOff>0</xdr:rowOff>
    </xdr:from>
    <xdr:to>
      <xdr:col>4</xdr:col>
      <xdr:colOff>523875</xdr:colOff>
      <xdr:row>13</xdr:row>
      <xdr:rowOff>0</xdr:rowOff>
    </xdr:to>
    <xdr:pic>
      <xdr:nvPicPr>
        <xdr:cNvPr id="29" name="図 28" descr="https://b90.yahoo.co.jp/c?yahoo_ydn_conv_io=nA4lIUEOLDXnzX8sErh8&amp;yahoo_ydn_conv_label=Y0RL0K7Z9E30SDFHRCB717301&amp;yahoo_ydn_conv_transaction_id=&amp;yahoo_ydn_conv_value=0&amp;r=1631854591.151709&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01CF9666-F162-49CA-8A77-7A4313AA3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49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533400</xdr:colOff>
      <xdr:row>13</xdr:row>
      <xdr:rowOff>0</xdr:rowOff>
    </xdr:from>
    <xdr:to>
      <xdr:col>4</xdr:col>
      <xdr:colOff>542925</xdr:colOff>
      <xdr:row>13</xdr:row>
      <xdr:rowOff>0</xdr:rowOff>
    </xdr:to>
    <xdr:pic>
      <xdr:nvPicPr>
        <xdr:cNvPr id="30" name="図 29" descr="https://b90.yahoo.co.jp/c?yahoo_ydn_conv_io=NEvrQ8AOLDWGHWqBFMn9&amp;yahoo_ydn_conv_label=OT6RXFRIM4QEDNVWSQL476214&amp;yahoo_ydn_conv_transaction_id=&amp;yahoo_ydn_conv_value=0&amp;r=1631854629.7738814&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DB21E7BB-2F18-47E3-A5BF-A7E3A4A0CB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339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552450</xdr:colOff>
      <xdr:row>13</xdr:row>
      <xdr:rowOff>0</xdr:rowOff>
    </xdr:from>
    <xdr:to>
      <xdr:col>4</xdr:col>
      <xdr:colOff>561975</xdr:colOff>
      <xdr:row>13</xdr:row>
      <xdr:rowOff>0</xdr:rowOff>
    </xdr:to>
    <xdr:pic>
      <xdr:nvPicPr>
        <xdr:cNvPr id="31" name="図 30" descr="https://b90.yahoo.co.jp/c?yahoo_ydn_conv_io=nA4lIUEOLDXnzX8sErh8&amp;yahoo_ydn_conv_label=QKRFXIFH7LWN0P7V2WI716417&amp;yahoo_ydn_conv_transaction_id=&amp;yahoo_ydn_conv_value=0&amp;r=1631854629.5732584&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5037CABC-C6F6-49B8-B434-D53C19B6A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30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571500</xdr:colOff>
      <xdr:row>13</xdr:row>
      <xdr:rowOff>0</xdr:rowOff>
    </xdr:from>
    <xdr:to>
      <xdr:col>4</xdr:col>
      <xdr:colOff>581025</xdr:colOff>
      <xdr:row>13</xdr:row>
      <xdr:rowOff>0</xdr:rowOff>
    </xdr:to>
    <xdr:pic>
      <xdr:nvPicPr>
        <xdr:cNvPr id="32" name="図 31" descr="https://b90.yahoo.co.jp/c?yahoo_ydn_conv_io=NEvrQ8AOLDWGHWqBFMn9&amp;yahoo_ydn_conv_label=TM46FZMC38LDBDXYARI476212&amp;yahoo_ydn_conv_transaction_id=&amp;yahoo_ydn_conv_value=0&amp;r=1631854908.1376614&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0D579504-0EAF-45A8-9D33-2FD8AA956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720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590550</xdr:colOff>
      <xdr:row>13</xdr:row>
      <xdr:rowOff>0</xdr:rowOff>
    </xdr:from>
    <xdr:to>
      <xdr:col>4</xdr:col>
      <xdr:colOff>600075</xdr:colOff>
      <xdr:row>13</xdr:row>
      <xdr:rowOff>0</xdr:rowOff>
    </xdr:to>
    <xdr:pic>
      <xdr:nvPicPr>
        <xdr:cNvPr id="33" name="図 32" descr="https://b90.yahoo.co.jp/c?yahoo_ydn_conv_io=nA4lIUEOLDXnzX8sErh8&amp;yahoo_ydn_conv_label=Y0RL0K7Z9E30SDFHRCB717301&amp;yahoo_ydn_conv_transaction_id=&amp;yahoo_ydn_conv_value=0&amp;r=1631854908.8890714&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1AC35C0F-B47C-489A-95F3-7996978192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911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609600</xdr:colOff>
      <xdr:row>13</xdr:row>
      <xdr:rowOff>0</xdr:rowOff>
    </xdr:from>
    <xdr:to>
      <xdr:col>4</xdr:col>
      <xdr:colOff>619125</xdr:colOff>
      <xdr:row>13</xdr:row>
      <xdr:rowOff>0</xdr:rowOff>
    </xdr:to>
    <xdr:pic>
      <xdr:nvPicPr>
        <xdr:cNvPr id="34" name="図 33" descr="https://b90.yahoo.co.jp/c?yahoo_ydn_conv_io=NEvrQ8AOLDWGHWqBFMn9&amp;yahoo_ydn_conv_label=OT6RXFRIM4QEDNVWSQL476214&amp;yahoo_ydn_conv_transaction_id=&amp;yahoo_ydn_conv_value=0&amp;r=1631857057.0471704&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43949034-A6B9-4D19-A499-BA384E85AA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101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628650</xdr:colOff>
      <xdr:row>13</xdr:row>
      <xdr:rowOff>0</xdr:rowOff>
    </xdr:from>
    <xdr:to>
      <xdr:col>4</xdr:col>
      <xdr:colOff>638175</xdr:colOff>
      <xdr:row>13</xdr:row>
      <xdr:rowOff>0</xdr:rowOff>
    </xdr:to>
    <xdr:pic>
      <xdr:nvPicPr>
        <xdr:cNvPr id="35" name="図 34" descr="https://b90.yahoo.co.jp/c?yahoo_ydn_conv_io=nA4lIUEOLDXnzX8sErh8&amp;yahoo_ydn_conv_label=QKRFXIFH7LWN0P7V2WI716417&amp;yahoo_ydn_conv_transaction_id=&amp;yahoo_ydn_conv_value=0&amp;r=1631857057.8594632&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4B4633B6-2EBE-4E36-9D88-4A00CBA5A6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292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657225</xdr:colOff>
      <xdr:row>13</xdr:row>
      <xdr:rowOff>0</xdr:rowOff>
    </xdr:from>
    <xdr:to>
      <xdr:col>4</xdr:col>
      <xdr:colOff>666750</xdr:colOff>
      <xdr:row>13</xdr:row>
      <xdr:rowOff>0</xdr:rowOff>
    </xdr:to>
    <xdr:pic>
      <xdr:nvPicPr>
        <xdr:cNvPr id="36" name="図 35" descr="https://b90.yahoo.co.jp/c?yahoo_ydn_conv_io=NEvrQ8AOLDWGHWqBFMn9&amp;yahoo_ydn_conv_label=TM46FZMC38LDBDXYARI476212&amp;yahoo_ydn_conv_transaction_id=&amp;yahoo_ydn_conv_value=0&amp;r=1631857548.6878583&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FEC3A6F4-BDA4-402E-B425-99F926D30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57800"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666750</xdr:colOff>
      <xdr:row>13</xdr:row>
      <xdr:rowOff>0</xdr:rowOff>
    </xdr:from>
    <xdr:to>
      <xdr:col>4</xdr:col>
      <xdr:colOff>676275</xdr:colOff>
      <xdr:row>13</xdr:row>
      <xdr:rowOff>0</xdr:rowOff>
    </xdr:to>
    <xdr:pic>
      <xdr:nvPicPr>
        <xdr:cNvPr id="37" name="図 36" descr="https://b90.yahoo.co.jp/c?yahoo_ydn_conv_io=nA4lIUEOLDXnzX8sErh8&amp;yahoo_ydn_conv_label=Y0RL0K7Z9E30SDFHRCB717301&amp;yahoo_ydn_conv_transaction_id=&amp;yahoo_ydn_conv_value=0&amp;r=1631857548.1236598&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FA0B64A8-F0F0-4702-B74D-8CEFA1C874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673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685800</xdr:colOff>
      <xdr:row>13</xdr:row>
      <xdr:rowOff>0</xdr:rowOff>
    </xdr:from>
    <xdr:to>
      <xdr:col>4</xdr:col>
      <xdr:colOff>695325</xdr:colOff>
      <xdr:row>13</xdr:row>
      <xdr:rowOff>0</xdr:rowOff>
    </xdr:to>
    <xdr:pic>
      <xdr:nvPicPr>
        <xdr:cNvPr id="38" name="図 37" descr="https://b90.yahoo.co.jp/c?yahoo_ydn_conv_io=NEvrQ8AOLDWGHWqBFMn9&amp;yahoo_ydn_conv_label=TM46FZMC38LDBDXYARI476212&amp;yahoo_ydn_conv_transaction_id=&amp;yahoo_ydn_conv_value=0&amp;r=1631860798.8090841&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64709161-0413-4CDB-BDF2-8A8C860DB1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863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704850</xdr:colOff>
      <xdr:row>13</xdr:row>
      <xdr:rowOff>0</xdr:rowOff>
    </xdr:from>
    <xdr:to>
      <xdr:col>4</xdr:col>
      <xdr:colOff>714375</xdr:colOff>
      <xdr:row>13</xdr:row>
      <xdr:rowOff>0</xdr:rowOff>
    </xdr:to>
    <xdr:pic>
      <xdr:nvPicPr>
        <xdr:cNvPr id="39" name="図 38" descr="https://b90.yahoo.co.jp/c?yahoo_ydn_conv_io=nA4lIUEOLDXnzX8sErh8&amp;yahoo_ydn_conv_label=Y0RL0K7Z9E30SDFHRCB717301&amp;yahoo_ydn_conv_transaction_id=&amp;yahoo_ydn_conv_value=0&amp;r=1631860798.622304&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29E797C6-E28A-4C5E-ACD1-26226E1EB3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54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723900</xdr:colOff>
      <xdr:row>13</xdr:row>
      <xdr:rowOff>0</xdr:rowOff>
    </xdr:from>
    <xdr:to>
      <xdr:col>4</xdr:col>
      <xdr:colOff>733425</xdr:colOff>
      <xdr:row>13</xdr:row>
      <xdr:rowOff>0</xdr:rowOff>
    </xdr:to>
    <xdr:pic>
      <xdr:nvPicPr>
        <xdr:cNvPr id="40" name="図 39" descr="https://b90.yahoo.co.jp/c?yahoo_ydn_conv_io=NEvrQ8AOLDWGHWqBFMn9&amp;yahoo_ydn_conv_label=TM46FZMC38LDBDXYARI476212&amp;yahoo_ydn_conv_transaction_id=&amp;yahoo_ydn_conv_value=0&amp;r=1631860819.9545648&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87A6E1BD-0AC5-4B00-BB1F-D8329DA8C3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44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742950</xdr:colOff>
      <xdr:row>13</xdr:row>
      <xdr:rowOff>0</xdr:rowOff>
    </xdr:from>
    <xdr:to>
      <xdr:col>4</xdr:col>
      <xdr:colOff>752475</xdr:colOff>
      <xdr:row>13</xdr:row>
      <xdr:rowOff>0</xdr:rowOff>
    </xdr:to>
    <xdr:pic>
      <xdr:nvPicPr>
        <xdr:cNvPr id="41" name="図 40" descr="https://b90.yahoo.co.jp/c?yahoo_ydn_conv_io=nA4lIUEOLDXnzX8sErh8&amp;yahoo_ydn_conv_label=Y0RL0K7Z9E30SDFHRCB717301&amp;yahoo_ydn_conv_transaction_id=&amp;yahoo_ydn_conv_value=0&amp;r=1631860819.2973113&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4D02037A-08B4-490A-B367-ECD5105A53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35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762000</xdr:colOff>
      <xdr:row>13</xdr:row>
      <xdr:rowOff>0</xdr:rowOff>
    </xdr:from>
    <xdr:to>
      <xdr:col>4</xdr:col>
      <xdr:colOff>771525</xdr:colOff>
      <xdr:row>13</xdr:row>
      <xdr:rowOff>0</xdr:rowOff>
    </xdr:to>
    <xdr:pic>
      <xdr:nvPicPr>
        <xdr:cNvPr id="42" name="図 41" descr="https://b90.yahoo.co.jp/c?yahoo_ydn_conv_io=NEvrQ8AOLDWGHWqBFMn9&amp;yahoo_ydn_conv_label=OT6RXFRIM4QEDNVWSQL476214&amp;yahoo_ydn_conv_transaction_id=&amp;yahoo_ydn_conv_value=0&amp;r=1631863999.7663173&amp;yclid=YJAD.1626682176.Az0z9WAAAB8XOqeRwDXjyHPOuvHwA8ODMM7t6tS3nsGc_HfuUylbPNuUO8SpjYUXPOBfNRfM29TXEpfVaVeChT_MyTttVwGWZ0XmqXKTL5ZXpuYlpVyVgOMfJhLsHKqzfEIHEs76fznCQ-lqV0peXn0xyam0NUjgOMkxes9YGDhsO8-rZEuebzU0WezQrkS7GQ&amp;nc=0">
          <a:extLst>
            <a:ext uri="{FF2B5EF4-FFF2-40B4-BE49-F238E27FC236}">
              <a16:creationId xmlns:a16="http://schemas.microsoft.com/office/drawing/2014/main" id="{159739EE-600A-4FC2-B5EF-10C565CC58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257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781050</xdr:colOff>
      <xdr:row>13</xdr:row>
      <xdr:rowOff>0</xdr:rowOff>
    </xdr:from>
    <xdr:to>
      <xdr:col>4</xdr:col>
      <xdr:colOff>790575</xdr:colOff>
      <xdr:row>13</xdr:row>
      <xdr:rowOff>0</xdr:rowOff>
    </xdr:to>
    <xdr:pic>
      <xdr:nvPicPr>
        <xdr:cNvPr id="43" name="図 42" descr="https://b90.yahoo.co.jp/c?yahoo_ydn_conv_io=nA4lIUEOLDXnzX8sErh8&amp;yahoo_ydn_conv_label=QKRFXIFH7LWN0P7V2WI716417&amp;yahoo_ydn_conv_transaction_id=&amp;yahoo_ydn_conv_value=0&amp;r=1631863999.0861182&amp;yclid=YJAD.1626682176.Az0z9WAAAB8XOqeRwDXjyHPOuvHwA8ODMM7t6tS3nsGc_HfuUylbPNuUO8SpjYUXPOBfNRfM29TXEpfVaVeChT_MyTttVwGWZ0XmqXKTL5ZXpuYlpVyVgOMfJhLsHKqzfEIHEs76fznCQ-lqV0peXn0xyam0NUjgOMkxes9YGDhsO8-rZEuebzU0WezQrkS7GQ&amp;_impl=ytag&amp;nc=0">
          <a:extLst>
            <a:ext uri="{FF2B5EF4-FFF2-40B4-BE49-F238E27FC236}">
              <a16:creationId xmlns:a16="http://schemas.microsoft.com/office/drawing/2014/main" id="{D19733CF-FFDC-4D88-A7C4-5132F4899E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81625" y="3067050"/>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AP\data\Users\satoh\Downloads\order%20(20).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toh\Downloads\order%20(1).csv" TargetMode="External"/><Relationship Id="rId1" Type="http://schemas.openxmlformats.org/officeDocument/2006/relationships/externalLinkPath" Target="file:///\\sv-ap\DATA\Users\satoh\Downloads\order%20(1).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 (20)"/>
    </sheetNames>
    <sheetDataSet>
      <sheetData sheetId="0">
        <row r="24">
          <cell r="Q24">
            <v>46029</v>
          </cell>
        </row>
        <row r="25">
          <cell r="Q25">
            <v>46029</v>
          </cell>
        </row>
        <row r="27">
          <cell r="Q27">
            <v>46029</v>
          </cell>
        </row>
        <row r="28">
          <cell r="Q28">
            <v>46029</v>
          </cell>
        </row>
        <row r="29">
          <cell r="Q29">
            <v>46032</v>
          </cell>
        </row>
        <row r="30">
          <cell r="Q30">
            <v>46030</v>
          </cell>
        </row>
        <row r="31">
          <cell r="Q31">
            <v>46029</v>
          </cell>
        </row>
        <row r="32">
          <cell r="Q32">
            <v>46029</v>
          </cell>
        </row>
        <row r="33">
          <cell r="Q33">
            <v>46029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der (1)"/>
    </sheetNames>
    <sheetDataSet>
      <sheetData sheetId="0" refreshError="1">
        <row r="2">
          <cell r="Q2">
            <v>45997</v>
          </cell>
        </row>
        <row r="3">
          <cell r="Q3">
            <v>45997</v>
          </cell>
        </row>
        <row r="4">
          <cell r="Q4">
            <v>45997</v>
          </cell>
        </row>
        <row r="5">
          <cell r="Q5">
            <v>45997</v>
          </cell>
        </row>
        <row r="6">
          <cell r="Q6">
            <v>45997</v>
          </cell>
        </row>
        <row r="7">
          <cell r="Q7">
            <v>45997</v>
          </cell>
        </row>
        <row r="8">
          <cell r="Q8">
            <v>45997</v>
          </cell>
        </row>
        <row r="9">
          <cell r="Q9">
            <v>45997</v>
          </cell>
        </row>
        <row r="10">
          <cell r="Q10">
            <v>45997</v>
          </cell>
        </row>
        <row r="11">
          <cell r="Q11">
            <v>45997</v>
          </cell>
        </row>
        <row r="12">
          <cell r="Q12">
            <v>45997</v>
          </cell>
        </row>
        <row r="13">
          <cell r="Q13">
            <v>45997</v>
          </cell>
        </row>
        <row r="14">
          <cell r="Q14">
            <v>45997</v>
          </cell>
        </row>
        <row r="15">
          <cell r="Q15">
            <v>45997</v>
          </cell>
        </row>
        <row r="16">
          <cell r="Q16">
            <v>45997</v>
          </cell>
        </row>
        <row r="17">
          <cell r="Q17">
            <v>45997</v>
          </cell>
        </row>
        <row r="18">
          <cell r="Q18">
            <v>45969</v>
          </cell>
        </row>
        <row r="19">
          <cell r="Q19">
            <v>45969</v>
          </cell>
        </row>
        <row r="20">
          <cell r="Q20">
            <v>45971</v>
          </cell>
        </row>
        <row r="21">
          <cell r="Q21">
            <v>45971</v>
          </cell>
        </row>
        <row r="22">
          <cell r="Q22">
            <v>45992</v>
          </cell>
        </row>
        <row r="23">
          <cell r="Q23">
            <v>45972</v>
          </cell>
        </row>
        <row r="24">
          <cell r="Q24">
            <v>45972</v>
          </cell>
        </row>
        <row r="25">
          <cell r="Q25">
            <v>45972</v>
          </cell>
        </row>
        <row r="26">
          <cell r="Q26">
            <v>45972</v>
          </cell>
        </row>
        <row r="27">
          <cell r="Q27">
            <v>45972</v>
          </cell>
        </row>
        <row r="28">
          <cell r="Q28">
            <v>45972</v>
          </cell>
        </row>
        <row r="29">
          <cell r="Q29">
            <v>45972</v>
          </cell>
        </row>
        <row r="30">
          <cell r="Q30">
            <v>45972</v>
          </cell>
        </row>
        <row r="31">
          <cell r="Q31">
            <v>45972</v>
          </cell>
        </row>
        <row r="32">
          <cell r="Q32">
            <v>45972</v>
          </cell>
        </row>
        <row r="33">
          <cell r="Q33">
            <v>45997</v>
          </cell>
        </row>
        <row r="34">
          <cell r="Q34">
            <v>45997</v>
          </cell>
        </row>
        <row r="35">
          <cell r="Q35">
            <v>45997</v>
          </cell>
        </row>
        <row r="36">
          <cell r="Q36">
            <v>45997</v>
          </cell>
        </row>
        <row r="37">
          <cell r="Q37">
            <v>45997</v>
          </cell>
        </row>
        <row r="38">
          <cell r="Q38">
            <v>45972</v>
          </cell>
        </row>
        <row r="39">
          <cell r="Q39">
            <v>45972</v>
          </cell>
        </row>
        <row r="40">
          <cell r="Q40">
            <v>45972</v>
          </cell>
        </row>
        <row r="41">
          <cell r="Q41">
            <v>45972</v>
          </cell>
        </row>
        <row r="42">
          <cell r="Q42">
            <v>45972</v>
          </cell>
        </row>
        <row r="43">
          <cell r="Q43">
            <v>45972</v>
          </cell>
        </row>
        <row r="44">
          <cell r="Q44">
            <v>45972</v>
          </cell>
        </row>
        <row r="45">
          <cell r="Q45">
            <v>45972</v>
          </cell>
        </row>
        <row r="46">
          <cell r="Q46">
            <v>45972</v>
          </cell>
        </row>
        <row r="47">
          <cell r="Q47">
            <v>45972</v>
          </cell>
        </row>
        <row r="48">
          <cell r="Q48">
            <v>45972</v>
          </cell>
        </row>
        <row r="50">
          <cell r="Q50">
            <v>45997</v>
          </cell>
        </row>
        <row r="51">
          <cell r="Q51">
            <v>45997</v>
          </cell>
        </row>
        <row r="52">
          <cell r="Q52">
            <v>45972</v>
          </cell>
        </row>
        <row r="53">
          <cell r="Q53">
            <v>45972</v>
          </cell>
        </row>
        <row r="54">
          <cell r="Q54">
            <v>45972</v>
          </cell>
        </row>
        <row r="55">
          <cell r="Q55">
            <v>45972</v>
          </cell>
        </row>
        <row r="56">
          <cell r="Q56">
            <v>45972</v>
          </cell>
        </row>
        <row r="57">
          <cell r="Q57">
            <v>45972</v>
          </cell>
        </row>
        <row r="59">
          <cell r="Q59">
            <v>45997</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B2686E-C95F-4C97-A8B5-ADDDF9E61D0E}" name="テーブル119282932" displayName="テーブル119282932" ref="A8:S654" totalsRowShown="0" dataDxfId="483" headerRowBorderDxfId="481" tableBorderDxfId="482">
  <autoFilter ref="A8:S654" xr:uid="{00000000-0009-0000-0100-00001C000000}"/>
  <tableColumns count="19">
    <tableColumn id="1" xr3:uid="{FDFE291D-A2E8-4570-BAC8-0CB6705BF721}" name="列1" dataDxfId="480"/>
    <tableColumn id="19" xr3:uid="{88C664FC-9C74-4071-8B08-1C934A75BD71}" name="列19" dataDxfId="479"/>
    <tableColumn id="2" xr3:uid="{30C85641-6B1D-4203-9656-19D905079CA2}" name="列2" dataDxfId="478"/>
    <tableColumn id="3" xr3:uid="{22BB753D-3477-4F81-9518-0B84DBE5BE54}" name="列3" dataDxfId="477"/>
    <tableColumn id="4" xr3:uid="{D47C4865-B9EB-43C0-8B8A-82EA870D2F71}" name="列4" dataDxfId="476"/>
    <tableColumn id="5" xr3:uid="{A132F7EE-3F50-42A1-A57C-BD6AD105A7F1}" name="列5" dataDxfId="475"/>
    <tableColumn id="6" xr3:uid="{8A2EE66A-BE34-4F07-BA7B-A58B237693C0}" name="列6" dataDxfId="474"/>
    <tableColumn id="7" xr3:uid="{4BEE9EF8-924B-42E2-8163-0B30FC82B21D}" name="列7" dataDxfId="473"/>
    <tableColumn id="8" xr3:uid="{A2485068-F1DA-4FD9-A358-04F2CD7BDFDB}" name="列8" dataDxfId="472"/>
    <tableColumn id="9" xr3:uid="{8DD098CE-2544-4BFA-A6E8-EA135F3BA404}" name="列9" dataDxfId="471"/>
    <tableColumn id="10" xr3:uid="{A18ADA87-7BDF-45A5-8504-66E65F4159FA}" name="列10" dataDxfId="470"/>
    <tableColumn id="11" xr3:uid="{31D33E7F-92E8-471D-895D-5D590576420E}" name="列11" dataDxfId="469"/>
    <tableColumn id="12" xr3:uid="{B4330816-710B-483A-997C-5466C8465654}" name="列12" dataDxfId="468"/>
    <tableColumn id="13" xr3:uid="{A1200100-67D7-418E-8838-63DBB8DA06A0}" name="列13" dataDxfId="467"/>
    <tableColumn id="14" xr3:uid="{7234EAB3-698A-4216-ACE4-B305B5830EF0}" name="列14" dataDxfId="466"/>
    <tableColumn id="15" xr3:uid="{4A6D0283-7E50-42A1-A5F0-F8EAEA6C92F6}" name="列15" dataDxfId="465"/>
    <tableColumn id="16" xr3:uid="{15A3AD1F-3ED1-45AC-8E01-3C022EDE6247}" name="列16" dataDxfId="464"/>
    <tableColumn id="17" xr3:uid="{4ED68FF0-758B-4FB3-AD27-C2A2B4922F44}" name="列17" dataDxfId="463"/>
    <tableColumn id="18" xr3:uid="{8AB1A771-528E-40E8-ACF7-7E68BDD05546}" name="列18" dataDxfId="46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270E63-FDC0-470F-829F-BE66DBE1ACEB}" name="テーブル1192829356" displayName="テーブル1192829356" ref="A8:S714" totalsRowShown="0" dataDxfId="461" headerRowBorderDxfId="459" tableBorderDxfId="460">
  <autoFilter ref="A8:S714" xr:uid="{00000000-0009-0000-0100-00001C000000}"/>
  <tableColumns count="19">
    <tableColumn id="1" xr3:uid="{37B46B0A-E58B-437D-9B46-239CDE2C887A}" name="列1" dataDxfId="458"/>
    <tableColumn id="19" xr3:uid="{C3BEF097-2130-4D1A-A04B-7E3A3DEAE0B7}" name="列19" dataDxfId="457"/>
    <tableColumn id="2" xr3:uid="{C4E3F7A9-EE1C-41EB-AE57-C4ECA82E2124}" name="列2" dataDxfId="456"/>
    <tableColumn id="3" xr3:uid="{A3D51D08-2C4E-4404-B817-A33F099BEE1A}" name="列3" dataDxfId="455"/>
    <tableColumn id="4" xr3:uid="{B6224585-3D8A-44FE-9C65-17A67CEE47D9}" name="列4" dataDxfId="454"/>
    <tableColumn id="5" xr3:uid="{70951BAA-7FE8-4493-B8C4-46025D12E0F1}" name="列5" dataDxfId="453"/>
    <tableColumn id="6" xr3:uid="{6A332037-5ADC-45A4-8B26-C924E1743350}" name="列6" dataDxfId="452"/>
    <tableColumn id="7" xr3:uid="{8F68D7B5-E3EB-438C-827E-C04D4BAF761C}" name="列7" dataDxfId="451"/>
    <tableColumn id="8" xr3:uid="{BDC41AB3-016D-4CF7-93E6-841C9FD236F0}" name="列8" dataDxfId="450"/>
    <tableColumn id="9" xr3:uid="{554999DD-5A58-4E00-B9EF-541E709BA06F}" name="列9" dataDxfId="449"/>
    <tableColumn id="10" xr3:uid="{B3FD9732-2512-4D5C-AF5F-C16B6054555F}" name="列10" dataDxfId="448"/>
    <tableColumn id="11" xr3:uid="{9F30DEAB-B666-450B-BFAB-70D57108B240}" name="列11" dataDxfId="447"/>
    <tableColumn id="12" xr3:uid="{86DABC9F-7A78-40AC-A260-9A98D3386909}" name="列12" dataDxfId="446"/>
    <tableColumn id="13" xr3:uid="{62FFCFCE-01C1-4627-B97B-9CC84D2E49A8}" name="列13" dataDxfId="445"/>
    <tableColumn id="14" xr3:uid="{A9DCB7A2-7E04-4795-B037-28302FFCF4C5}" name="列14" dataDxfId="444"/>
    <tableColumn id="15" xr3:uid="{8C9783FF-EB47-43B3-8E78-72092D935A3D}" name="列15" dataDxfId="443"/>
    <tableColumn id="16" xr3:uid="{4C8CC9AD-7243-4358-A1F6-3D4B4C525D3E}" name="列16" dataDxfId="442"/>
    <tableColumn id="17" xr3:uid="{C50C8586-F478-4AAB-8A3D-2A459CCA0240}" name="列17" dataDxfId="441"/>
    <tableColumn id="18" xr3:uid="{ECD0C2ED-3CA7-4441-AF7A-5A545F9FC949}" name="列18" dataDxfId="44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E919A5-DD3E-4254-B3C1-FEEA5308FB23}" name="テーブル1192829358" displayName="テーブル1192829358" ref="A8:S1166" totalsRowShown="0" dataDxfId="439" headerRowBorderDxfId="437" tableBorderDxfId="438">
  <autoFilter ref="A8:S1166" xr:uid="{00000000-0009-0000-0100-00001C000000}"/>
  <tableColumns count="19">
    <tableColumn id="1" xr3:uid="{4CF19FF1-AB7F-4390-A6AD-018A97D4721D}" name="列1" dataDxfId="436"/>
    <tableColumn id="19" xr3:uid="{D9094DEA-C811-4B7E-ABB6-64C8ADB36642}" name="列19" dataDxfId="435"/>
    <tableColumn id="2" xr3:uid="{9ABD1539-2C82-4649-A11A-D81818CD3319}" name="列2" dataDxfId="434"/>
    <tableColumn id="3" xr3:uid="{652E7446-C17F-42A9-B295-AB5BE4E57312}" name="列3" dataDxfId="433"/>
    <tableColumn id="4" xr3:uid="{DA99D588-CF22-46D1-A0D5-2FE11EE9A4FC}" name="列4" dataDxfId="432"/>
    <tableColumn id="5" xr3:uid="{F8817E2A-13BC-4C36-802D-B13C06762622}" name="列5" dataDxfId="431"/>
    <tableColumn id="6" xr3:uid="{9C66EDF7-08C6-42B9-8D03-17544CAC15C2}" name="列6" dataDxfId="430"/>
    <tableColumn id="7" xr3:uid="{3FEFC8B6-EACB-4F3D-B63C-3B01580C30C9}" name="列7" dataDxfId="429"/>
    <tableColumn id="8" xr3:uid="{D70BDE06-49EE-411B-9C9E-DA08EBE7F95B}" name="列8" dataDxfId="428"/>
    <tableColumn id="9" xr3:uid="{D93D3E08-FB85-47D8-A39C-8CA92693F06C}" name="列9" dataDxfId="427"/>
    <tableColumn id="10" xr3:uid="{C53F1702-5A6F-4673-9518-14C6E6D964FF}" name="列10" dataDxfId="426"/>
    <tableColumn id="11" xr3:uid="{97642C54-CDAF-4BD6-9C0F-6D1FCDA47B04}" name="列11" dataDxfId="425"/>
    <tableColumn id="12" xr3:uid="{188A57CD-E13C-4DEF-8E6D-BBC84DF83F85}" name="列12" dataDxfId="424"/>
    <tableColumn id="13" xr3:uid="{291ABB40-D718-4245-A67F-B73787D07FAC}" name="列13" dataDxfId="423"/>
    <tableColumn id="14" xr3:uid="{9303B0E8-DF16-453A-BCA1-287E986BD88C}" name="列14" dataDxfId="422"/>
    <tableColumn id="15" xr3:uid="{54609E29-B5DF-41DF-B0E4-3869CBDA75EE}" name="列15" dataDxfId="421"/>
    <tableColumn id="16" xr3:uid="{4421274D-B270-4F41-8384-0ECABE222D03}" name="列16" dataDxfId="420"/>
    <tableColumn id="17" xr3:uid="{A3E357E1-D141-40CB-B352-73E1DB959F28}" name="列17" dataDxfId="419"/>
    <tableColumn id="18" xr3:uid="{E2F06FDF-CB4E-4D4C-B3A0-28E425D548B2}" name="列18" dataDxfId="4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767A5A-0281-4CC7-A05B-0D070BAF3A5D}" name="テーブル11928295" displayName="テーブル11928295" ref="A8:S671" totalsRowShown="0" dataDxfId="417" headerRowBorderDxfId="415" tableBorderDxfId="416">
  <autoFilter ref="A8:S671" xr:uid="{00000000-0009-0000-0100-00001C000000}"/>
  <tableColumns count="19">
    <tableColumn id="1" xr3:uid="{5BF98F0D-2C4D-4B18-BCE8-7670BC62B0CA}" name="列1" dataDxfId="414"/>
    <tableColumn id="19" xr3:uid="{1ED61471-C130-4F64-B985-A08A5BF9232F}" name="列19" dataDxfId="413"/>
    <tableColumn id="2" xr3:uid="{F2501383-B03B-4488-BEC9-B9849EB9C28C}" name="列2" dataDxfId="412"/>
    <tableColumn id="3" xr3:uid="{0EA20130-D5AA-4D59-BB37-34CCE1CC44BD}" name="列3" dataDxfId="411"/>
    <tableColumn id="4" xr3:uid="{D16F86BC-6BB0-498E-8B8A-1D8D65E2BE1B}" name="列4" dataDxfId="410"/>
    <tableColumn id="5" xr3:uid="{9322C47A-3FB0-4F5F-91C5-3B3D46369CD0}" name="列5" dataDxfId="409"/>
    <tableColumn id="6" xr3:uid="{4317C9AE-EA3A-49AD-B803-AEB3A21D2830}" name="列6" dataDxfId="408"/>
    <tableColumn id="7" xr3:uid="{56567726-61BB-4CF7-BDB4-742A65DC1FDB}" name="列7" dataDxfId="407"/>
    <tableColumn id="8" xr3:uid="{9F2FCCD5-DB44-47EB-87B9-919D02F49ECA}" name="列8" dataDxfId="406"/>
    <tableColumn id="9" xr3:uid="{84892777-BADF-477A-8202-60A52AC3E48D}" name="列9" dataDxfId="405"/>
    <tableColumn id="10" xr3:uid="{3292AF0A-E4C1-477C-9190-D3F793CF045F}" name="列10" dataDxfId="404"/>
    <tableColumn id="11" xr3:uid="{5E16DC71-4B24-4532-BEF3-D86D7B7EE25B}" name="列11" dataDxfId="403"/>
    <tableColumn id="12" xr3:uid="{16EA486E-B67B-4D97-9E02-95B22E61CF2E}" name="列12" dataDxfId="402"/>
    <tableColumn id="13" xr3:uid="{E0457A0C-EA67-47AD-843B-680696D9CD2C}" name="列13" dataDxfId="401"/>
    <tableColumn id="14" xr3:uid="{85B9784E-A721-4D54-A357-84D2BBAC0544}" name="列14" dataDxfId="400"/>
    <tableColumn id="15" xr3:uid="{EFAEFCD4-02E6-4EDB-99C1-0C40CEC36EB2}" name="列15" dataDxfId="399"/>
    <tableColumn id="16" xr3:uid="{E5239B3C-A972-41F6-B6F4-7BE5BFAE00D7}" name="列16" dataDxfId="398"/>
    <tableColumn id="17" xr3:uid="{90D1ECBA-A61E-44AF-8017-20AA1AD3CB1A}" name="列17" dataDxfId="397"/>
    <tableColumn id="18" xr3:uid="{4E3F0532-95BC-48BE-8CE8-DF2B5D324D15}" name="列18" dataDxfId="39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A39905-8A32-4F7A-8A34-973FBDE7F165}" name="テーブル11928296" displayName="テーブル11928296" ref="A9:S748" totalsRowShown="0" dataDxfId="395" headerRowBorderDxfId="393" tableBorderDxfId="394">
  <autoFilter ref="A9:S748" xr:uid="{00000000-0009-0000-0100-00001C000000}"/>
  <tableColumns count="19">
    <tableColumn id="1" xr3:uid="{2A08DB51-64C2-4E91-9B6F-996683D452BB}" name="列1" dataDxfId="392"/>
    <tableColumn id="19" xr3:uid="{C0F2ECCE-95A1-4840-98A2-D0A64933F43F}" name="列19" dataDxfId="391"/>
    <tableColumn id="2" xr3:uid="{E1373274-23DD-483B-9758-A05391D5B482}" name="列2" dataDxfId="390"/>
    <tableColumn id="3" xr3:uid="{DF1A397E-535C-4B71-BA6C-5DE67B8F12A4}" name="列3" dataDxfId="389"/>
    <tableColumn id="4" xr3:uid="{FBF6455E-8A18-4842-9EDA-4BD073A6D895}" name="列4" dataDxfId="388"/>
    <tableColumn id="5" xr3:uid="{0EBB9DE8-2B35-47B1-AD58-28ECF7FE929B}" name="列5" dataDxfId="387"/>
    <tableColumn id="6" xr3:uid="{434E4537-159A-42F1-9D63-450419B67CAE}" name="列6" dataDxfId="386"/>
    <tableColumn id="7" xr3:uid="{B8C846A8-FAE8-478F-8D31-B4C9325B70EA}" name="列7" dataDxfId="385"/>
    <tableColumn id="8" xr3:uid="{6327FFD4-2CC8-4CDD-B1BA-B59F81857F75}" name="列8" dataDxfId="384"/>
    <tableColumn id="9" xr3:uid="{0EBAFF7B-852A-41D3-BE40-35FEA8E7A834}" name="列9" dataDxfId="383"/>
    <tableColumn id="10" xr3:uid="{91415916-EF37-45B7-9E56-137D2CE2DB39}" name="列10" dataDxfId="382"/>
    <tableColumn id="11" xr3:uid="{27E17066-C651-48DA-BFA9-5DDF82A21E95}" name="列11" dataDxfId="381"/>
    <tableColumn id="12" xr3:uid="{AF4257CD-C1DC-4E08-99CA-594010C9622B}" name="列12" dataDxfId="380"/>
    <tableColumn id="13" xr3:uid="{48221ABC-A91C-44DE-A622-DCF81D587A87}" name="列13" dataDxfId="379"/>
    <tableColumn id="14" xr3:uid="{01298A7A-D8A0-42F0-91EA-285BF9B00DD8}" name="列14" dataDxfId="378"/>
    <tableColumn id="15" xr3:uid="{14204B4F-A8AE-4506-802E-FEF065D11F07}" name="列15" dataDxfId="377"/>
    <tableColumn id="16" xr3:uid="{23D06AC5-2CCB-45F2-8141-60704FA6781A}" name="列16" dataDxfId="376"/>
    <tableColumn id="17" xr3:uid="{F747C4B5-1954-4FD7-ACE7-272F08A76B11}" name="列17" dataDxfId="375"/>
    <tableColumn id="18" xr3:uid="{DB04D218-FE67-420B-8BA1-CDB168FB2B3D}" name="列18" dataDxfId="37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AEDCAE-ED0D-4FF7-8B4E-DCDFBDC9886C}" name="テーブル119282989" displayName="テーブル119282989" ref="A9:S995" totalsRowShown="0" dataDxfId="373" headerRowBorderDxfId="371" tableBorderDxfId="372">
  <autoFilter ref="A9:S995" xr:uid="{00000000-0009-0000-0100-00001C000000}"/>
  <tableColumns count="19">
    <tableColumn id="1" xr3:uid="{24263F6B-25DF-49CC-98BD-90C855A681AE}" name="列1" dataDxfId="370"/>
    <tableColumn id="19" xr3:uid="{4DE901F3-0000-4185-A65F-FB76DB8B3367}" name="列19" dataDxfId="369"/>
    <tableColumn id="2" xr3:uid="{57A358C4-9E79-4BD5-8A52-4C54C11F4695}" name="列2" dataDxfId="368"/>
    <tableColumn id="3" xr3:uid="{1D1246C6-438C-4D08-860C-035F30B20933}" name="列3" dataDxfId="367"/>
    <tableColumn id="4" xr3:uid="{773BEF07-E766-4500-B581-054D1AF48214}" name="列4" dataDxfId="366"/>
    <tableColumn id="5" xr3:uid="{EFCF1E26-2A3F-4870-8457-7290C245E405}" name="列5" dataDxfId="365"/>
    <tableColumn id="6" xr3:uid="{A33A84B4-FD76-4702-BFED-85625DA7DF52}" name="列6" dataDxfId="364"/>
    <tableColumn id="7" xr3:uid="{E1F1A149-C4B4-4ADE-A55E-0C4074B9823D}" name="列7" dataDxfId="363"/>
    <tableColumn id="8" xr3:uid="{9F91B115-F700-4506-927C-1F74478BEBFC}" name="列8" dataDxfId="362"/>
    <tableColumn id="9" xr3:uid="{4B8262D1-7FC9-4681-9402-3F7F2115247B}" name="列9" dataDxfId="361"/>
    <tableColumn id="10" xr3:uid="{3836B572-CAFD-4999-B94F-EBA90D2911DD}" name="列10" dataDxfId="360"/>
    <tableColumn id="11" xr3:uid="{0D7EA260-A363-416D-A720-2DC0FF6FDE4E}" name="列11" dataDxfId="359"/>
    <tableColumn id="12" xr3:uid="{13A3FC8B-252D-4C9D-A16E-90C4B5C30115}" name="列12" dataDxfId="358"/>
    <tableColumn id="13" xr3:uid="{594EF5DD-0B68-48E5-9443-13849FFAEB20}" name="列13" dataDxfId="357"/>
    <tableColumn id="14" xr3:uid="{0568FD1D-8915-4848-974E-644BE8F5D028}" name="列14" dataDxfId="356"/>
    <tableColumn id="15" xr3:uid="{763C1877-A8CD-43B8-B676-2CA01CB995A8}" name="列15" dataDxfId="355"/>
    <tableColumn id="16" xr3:uid="{36E8A1CA-43D9-4E89-AFAE-B530B7CA370D}" name="列16" dataDxfId="354"/>
    <tableColumn id="17" xr3:uid="{09B49A95-F1D0-4C9E-A34F-D19283D9B541}" name="列17" dataDxfId="353"/>
    <tableColumn id="18" xr3:uid="{6BE76009-683A-43FE-B2CD-107715233642}" name="列18" dataDxfId="35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891F21C-AFFE-4325-AB08-B3E486513719}" name="テーブル119282968" displayName="テーブル119282968" ref="A9:S562" totalsRowShown="0" dataDxfId="351" headerRowBorderDxfId="349" tableBorderDxfId="350">
  <autoFilter ref="A9:S562" xr:uid="{00000000-0009-0000-0100-00001C000000}"/>
  <tableColumns count="19">
    <tableColumn id="1" xr3:uid="{7C942A17-50FE-40D2-B9F6-7ED770D7DC3A}" name="列1" dataDxfId="348"/>
    <tableColumn id="19" xr3:uid="{D6303412-B3BD-46EA-9BF3-646359B67800}" name="列19" dataDxfId="347"/>
    <tableColumn id="2" xr3:uid="{1258D7BC-9F86-4B49-97E6-F6B9E0D8FBA0}" name="列2" dataDxfId="346"/>
    <tableColumn id="3" xr3:uid="{12C40C43-8B20-426C-9EDF-A06FBA896DF4}" name="列3" dataDxfId="345"/>
    <tableColumn id="4" xr3:uid="{7955372A-D55D-4C73-B5F3-A2C3907FCA51}" name="列4" dataDxfId="344"/>
    <tableColumn id="5" xr3:uid="{0B8F193A-CF6E-4AB1-80F3-CE5AFE262EAC}" name="列5" dataDxfId="343"/>
    <tableColumn id="6" xr3:uid="{D9D5CE0E-4375-46D7-B16C-05B745EB5649}" name="列6" dataDxfId="342"/>
    <tableColumn id="7" xr3:uid="{CE0328F6-6823-4E36-8843-B11F87812482}" name="列7" dataDxfId="341"/>
    <tableColumn id="8" xr3:uid="{82ED2D49-2FB0-4EF6-8CD6-B5370E142322}" name="列8" dataDxfId="340"/>
    <tableColumn id="9" xr3:uid="{447B7B25-0E80-4B67-9E69-822789D008C1}" name="列9" dataDxfId="339"/>
    <tableColumn id="10" xr3:uid="{597DE166-20EE-44C9-9278-159241E14304}" name="列10" dataDxfId="338"/>
    <tableColumn id="11" xr3:uid="{DAE309CC-848F-4EB9-9682-A715E00E5623}" name="列11" dataDxfId="337"/>
    <tableColumn id="12" xr3:uid="{37426E92-896D-4DBC-A486-A69BB5F17CFC}" name="列12" dataDxfId="336"/>
    <tableColumn id="13" xr3:uid="{54F85DFE-D612-45B6-BA71-08F3CF765352}" name="列13" dataDxfId="335"/>
    <tableColumn id="14" xr3:uid="{53C8D17B-0A73-4C0A-9672-933BBF9D1D68}" name="列14" dataDxfId="334"/>
    <tableColumn id="15" xr3:uid="{4A1259A6-CA26-4498-9DD5-B034CB7E4881}" name="列15" dataDxfId="333"/>
    <tableColumn id="16" xr3:uid="{FF14A2EF-5B7F-4156-8406-17A652020C89}" name="列16" dataDxfId="332"/>
    <tableColumn id="17" xr3:uid="{A8B5CD50-F7FE-46B9-8DD7-1880DE400856}" name="列17" dataDxfId="331"/>
    <tableColumn id="18" xr3:uid="{C3438191-7845-41EC-A909-7DB3C4FECCB2}" name="列18" dataDxfId="3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7DF97D9-871E-4535-8793-76D4B565AC84}" name="テーブル11928293" displayName="テーブル11928293" ref="A9:S600" totalsRowShown="0" dataDxfId="329" headerRowBorderDxfId="327" tableBorderDxfId="328">
  <autoFilter ref="A9:S600" xr:uid="{00000000-0009-0000-0100-00001C000000}"/>
  <tableColumns count="19">
    <tableColumn id="1" xr3:uid="{405F0004-E6FF-4A86-A1F3-C96BA432A6C8}" name="列1" dataDxfId="326"/>
    <tableColumn id="19" xr3:uid="{99058618-62FC-4005-880E-90FA3AE16B59}" name="列19" dataDxfId="325"/>
    <tableColumn id="2" xr3:uid="{F0E2E343-23AB-4226-A538-951E1CA81E07}" name="列2" dataDxfId="324"/>
    <tableColumn id="3" xr3:uid="{E77EEC1E-4C1D-4E21-836B-A33BEBB7AE27}" name="列3" dataDxfId="323"/>
    <tableColumn id="4" xr3:uid="{8FCD8342-FD45-4CA1-909E-C408397CB439}" name="列4" dataDxfId="322"/>
    <tableColumn id="5" xr3:uid="{CF7EC52B-0972-47B7-8B4D-8AAC7D58E88B}" name="列5" dataDxfId="321"/>
    <tableColumn id="6" xr3:uid="{5B941C81-A744-4526-9451-21A527F79D13}" name="列6" dataDxfId="320"/>
    <tableColumn id="7" xr3:uid="{2CB3E283-97F1-41B0-BF56-689AAE38B91E}" name="列7" dataDxfId="319"/>
    <tableColumn id="8" xr3:uid="{A93C2C6D-3944-4E84-9BA8-E4089D5F4D24}" name="列8" dataDxfId="318"/>
    <tableColumn id="9" xr3:uid="{F5C3216C-D262-4C59-A34A-CE66FDBA8DAB}" name="列9" dataDxfId="317"/>
    <tableColumn id="10" xr3:uid="{D5294450-CE1F-4A68-866A-DE9DB2025B7B}" name="列10" dataDxfId="316"/>
    <tableColumn id="11" xr3:uid="{1BAF536E-5C4F-4EAB-9DE7-A86F8C0DE8EA}" name="列11" dataDxfId="315"/>
    <tableColumn id="12" xr3:uid="{3B7B6907-0D7E-4174-9FF1-F53ADC4E4817}" name="列12" dataDxfId="314"/>
    <tableColumn id="13" xr3:uid="{74250117-67DB-4FD6-B396-E6182F850606}" name="列13" dataDxfId="313"/>
    <tableColumn id="14" xr3:uid="{0953239C-90D9-4A2F-A40A-B7910E899463}" name="列14" dataDxfId="312"/>
    <tableColumn id="15" xr3:uid="{F2FB617F-B0C6-41C2-8606-5171A9FA901C}" name="列15" dataDxfId="311"/>
    <tableColumn id="16" xr3:uid="{A79883A5-D5CC-45C1-B115-979A7D660F0A}" name="列16" dataDxfId="310"/>
    <tableColumn id="17" xr3:uid="{EAD16B68-4B55-487B-B112-B68D28FA78B1}" name="列17" dataDxfId="309"/>
    <tableColumn id="18" xr3:uid="{0B8FBA32-B604-4B01-910A-F0A9F786C157}" name="列18" dataDxfId="30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13840A-355E-4F97-8B3C-C451F5754B89}" name="テーブル11928294" displayName="テーブル11928294" ref="A11:S700" totalsRowShown="0" dataDxfId="307" headerRowBorderDxfId="305" tableBorderDxfId="306">
  <autoFilter ref="A11:S700" xr:uid="{00000000-0009-0000-0100-00001C000000}"/>
  <tableColumns count="19">
    <tableColumn id="1" xr3:uid="{2C8E395A-B803-4D16-B60B-9DDAF4A136DA}" name="列1" dataDxfId="304"/>
    <tableColumn id="19" xr3:uid="{7EAB6DA5-B089-45A3-AAAB-049DA434F620}" name="列19" dataDxfId="303"/>
    <tableColumn id="2" xr3:uid="{A5D3EE4F-2487-42E8-A96A-D866C1C84CB3}" name="列2" dataDxfId="302"/>
    <tableColumn id="3" xr3:uid="{0042F59C-14B1-4569-899F-75D420B2B377}" name="列3" dataDxfId="301"/>
    <tableColumn id="4" xr3:uid="{0036AC6F-162A-413A-9AF1-0AC8DB4ABBA9}" name="列4" dataDxfId="300"/>
    <tableColumn id="5" xr3:uid="{82DBCC47-0B06-4126-B493-1A594BA6D80D}" name="列5" dataDxfId="299"/>
    <tableColumn id="6" xr3:uid="{28ABF0AB-F914-46F4-99BE-B6ACA2B0FF58}" name="列6" dataDxfId="298"/>
    <tableColumn id="7" xr3:uid="{DE269F64-8EB7-41E6-9727-66F7AE54E667}" name="列7" dataDxfId="297"/>
    <tableColumn id="8" xr3:uid="{3A2C388E-6253-4A67-9E89-CB235DF59FB1}" name="列8" dataDxfId="296"/>
    <tableColumn id="9" xr3:uid="{F6A757FB-CA99-43CF-8FCD-4A451EBDFE9C}" name="列9" dataDxfId="295"/>
    <tableColumn id="10" xr3:uid="{BB9EE800-EEE8-42D6-8C0A-6087C5DDC1EC}" name="列10" dataDxfId="294"/>
    <tableColumn id="11" xr3:uid="{E8F693DE-CE5C-4C86-A1E2-460EE1CE9C91}" name="列11" dataDxfId="293"/>
    <tableColumn id="12" xr3:uid="{0C690573-DD62-4B46-97BA-BF8519CC99C4}" name="列12" dataDxfId="292"/>
    <tableColumn id="13" xr3:uid="{0B3D9D7E-2BE7-481D-ABB8-1773FCD0541C}" name="列13" dataDxfId="291"/>
    <tableColumn id="14" xr3:uid="{C97B9E50-E336-4053-A139-DEE022F6D58C}" name="列14" dataDxfId="290"/>
    <tableColumn id="15" xr3:uid="{1DAE427F-2417-4FD3-9A75-FF8359480054}" name="列15" dataDxfId="289"/>
    <tableColumn id="16" xr3:uid="{D8350972-D645-4A79-9FE7-12A02AAF73A7}" name="列16" dataDxfId="288"/>
    <tableColumn id="17" xr3:uid="{69AC44C3-C86B-4767-88B7-5BFB3D99CE6D}" name="列17" dataDxfId="287"/>
    <tableColumn id="18" xr3:uid="{6D375C28-55A0-4AB0-BFEF-B20022A8C057}" name="列18" dataDxfId="286"/>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BF5F3AD-0BA8-45C7-B9C2-1E831C9FEAC0}" name="テーブル119282956" displayName="テーブル119282956" ref="A9:S948" totalsRowShown="0" dataDxfId="285" headerRowBorderDxfId="283" tableBorderDxfId="284">
  <autoFilter ref="A9:S948" xr:uid="{00000000-0009-0000-0100-00001C000000}"/>
  <tableColumns count="19">
    <tableColumn id="1" xr3:uid="{2E234610-1354-4FFC-9AFB-990581819539}" name="列1" dataDxfId="282"/>
    <tableColumn id="19" xr3:uid="{281D1C94-4635-4532-84CE-074847B548C8}" name="列19" dataDxfId="281"/>
    <tableColumn id="2" xr3:uid="{701890B0-7284-4B8A-87EB-FD5E7F850F4B}" name="列2" dataDxfId="280"/>
    <tableColumn id="3" xr3:uid="{AA11EFCB-A29C-4941-A5B6-17ABE7B5E3C1}" name="列3" dataDxfId="279"/>
    <tableColumn id="4" xr3:uid="{C7E3E986-476A-4E9D-BD88-5F4E569DC44C}" name="列4" dataDxfId="278"/>
    <tableColumn id="5" xr3:uid="{8E26EC20-3554-4923-A642-D32AC2B528FF}" name="列5" dataDxfId="277"/>
    <tableColumn id="6" xr3:uid="{AA57B850-15A0-4136-83A1-98CD73B0D5BF}" name="列6" dataDxfId="276"/>
    <tableColumn id="7" xr3:uid="{5976289F-997C-46CF-8FB0-4D0F15DE8977}" name="列7" dataDxfId="275"/>
    <tableColumn id="8" xr3:uid="{07A5FB23-FDE7-4BB1-BAD3-44D6326740FE}" name="列8" dataDxfId="274"/>
    <tableColumn id="9" xr3:uid="{7DC0E7D7-B53D-4B27-8872-9783F692CDD3}" name="列9" dataDxfId="273"/>
    <tableColumn id="10" xr3:uid="{C4B96606-B8B4-4832-BE4E-45CAA337FCC2}" name="列10" dataDxfId="272"/>
    <tableColumn id="11" xr3:uid="{94074B91-CF1B-4C1D-8E06-D9FD81832BD0}" name="列11" dataDxfId="271"/>
    <tableColumn id="12" xr3:uid="{76A8A8F2-CDF0-43B5-8C6A-718CDEA5EF87}" name="列12" dataDxfId="270"/>
    <tableColumn id="13" xr3:uid="{4088DF5D-2BD2-4E8E-B4C8-42B21949C009}" name="列13" dataDxfId="269"/>
    <tableColumn id="14" xr3:uid="{F34E1034-8772-4C22-869C-481B30485473}" name="列14" dataDxfId="268"/>
    <tableColumn id="15" xr3:uid="{78851B61-E11D-46C8-83A6-012551FF88E0}" name="列15" dataDxfId="267"/>
    <tableColumn id="16" xr3:uid="{CDE48547-BCB2-4E73-BE30-C31038933D89}" name="列16" dataDxfId="266"/>
    <tableColumn id="17" xr3:uid="{E02037BB-A8F5-4CF3-BD4D-BEC91FCEBF62}" name="列17" dataDxfId="265"/>
    <tableColumn id="18" xr3:uid="{858096EC-6B83-4927-ACA4-52EC739D0FE8}" name="列18" dataDxfId="26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8A159B-8A99-42E5-B565-BF5242799835}" name="テーブル119282935812" displayName="テーブル119282935812" ref="A8:S654" totalsRowShown="0" dataDxfId="263" headerRowBorderDxfId="261" tableBorderDxfId="262">
  <autoFilter ref="A8:S654" xr:uid="{00000000-0009-0000-0100-00001C000000}"/>
  <tableColumns count="19">
    <tableColumn id="1" xr3:uid="{5B9FB6E9-E405-4D52-80E1-1F185DDF1F6C}" name="列1" dataDxfId="260"/>
    <tableColumn id="19" xr3:uid="{AD2DD793-460C-4913-B451-9FA638B191EE}" name="列19" dataDxfId="259"/>
    <tableColumn id="2" xr3:uid="{EC5ADAF9-AC95-4A67-B20B-172B096C64AF}" name="列2" dataDxfId="258"/>
    <tableColumn id="3" xr3:uid="{EEBAACD8-49D7-42C9-8AC1-2B3522D91A6C}" name="列3" dataDxfId="257"/>
    <tableColumn id="4" xr3:uid="{85079F18-0635-4AC8-8724-83A08F554733}" name="列4" dataDxfId="256"/>
    <tableColumn id="5" xr3:uid="{62433653-4CB1-4ECD-A169-192D846B909A}" name="列5" dataDxfId="255"/>
    <tableColumn id="6" xr3:uid="{D73F09E0-832B-4CF1-B4C8-EAE08840DB62}" name="列6" dataDxfId="254"/>
    <tableColumn id="7" xr3:uid="{AEA298AD-57B2-4127-86FC-6ADEB42B0461}" name="列7" dataDxfId="253"/>
    <tableColumn id="8" xr3:uid="{7D3ADA7C-682C-46F7-B3D8-AB4A3979C514}" name="列8" dataDxfId="252"/>
    <tableColumn id="9" xr3:uid="{2CD2E521-DF92-4606-916E-A231567055DA}" name="列9" dataDxfId="251"/>
    <tableColumn id="10" xr3:uid="{8161B006-8516-4946-8837-1DD3F262E201}" name="列10" dataDxfId="250"/>
    <tableColumn id="11" xr3:uid="{22C26208-7419-4B84-BB9A-72320DCAFC91}" name="列11" dataDxfId="249"/>
    <tableColumn id="12" xr3:uid="{D65D5629-B011-4E6C-BDBE-88AA71841CA8}" name="列12" dataDxfId="248"/>
    <tableColumn id="13" xr3:uid="{217EF20E-AFF6-4790-B714-3E3FC059A849}" name="列13" dataDxfId="247"/>
    <tableColumn id="14" xr3:uid="{AA1C0921-31E1-41D8-859C-2ECA70CE66D3}" name="列14" dataDxfId="246"/>
    <tableColumn id="15" xr3:uid="{B33DE004-F022-4834-89CC-452CD78A5B38}" name="列15" dataDxfId="245"/>
    <tableColumn id="16" xr3:uid="{5FE149D7-07BA-4FF3-AFD6-DA58D7BE2D04}" name="列16" dataDxfId="244"/>
    <tableColumn id="17" xr3:uid="{0F072576-0D3F-4B15-9FF7-D4FD6C525FBF}" name="列17" dataDxfId="243"/>
    <tableColumn id="18" xr3:uid="{1C20A693-145D-44AC-BD40-40F51ED6E834}" name="列18" dataDxfId="242"/>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376CD2-C119-4D10-94BF-A1E4B9A98E2D}" name="テーブル119282935613" displayName="テーブル119282935613" ref="A8:S50" totalsRowShown="0" dataDxfId="241" headerRowBorderDxfId="239" tableBorderDxfId="240">
  <autoFilter ref="A8:S50" xr:uid="{00000000-0009-0000-0100-00001C000000}"/>
  <tableColumns count="19">
    <tableColumn id="1" xr3:uid="{F1667AC2-F9BE-45C9-83E6-A72CBD743B60}" name="列1" dataDxfId="238"/>
    <tableColumn id="19" xr3:uid="{43766AE3-A3F1-4B0E-A0D5-47CC055F0AB5}" name="列19" dataDxfId="237"/>
    <tableColumn id="2" xr3:uid="{FDDC3158-24EF-4116-899F-7E5D1611B253}" name="列2" dataDxfId="236"/>
    <tableColumn id="3" xr3:uid="{329AD7E1-3D30-4770-BD9F-42F53CD3590C}" name="列3" dataDxfId="235"/>
    <tableColumn id="4" xr3:uid="{A4C665E4-86AA-49C7-88C6-E181002825CD}" name="列4" dataDxfId="234"/>
    <tableColumn id="5" xr3:uid="{69E093C0-B329-4EF4-A7B9-61D744D10304}" name="列5" dataDxfId="233"/>
    <tableColumn id="6" xr3:uid="{B4A7D8AF-76BF-4BC9-A888-13441408746E}" name="列6" dataDxfId="232"/>
    <tableColumn id="7" xr3:uid="{7224032E-35C2-4F5C-AF5F-6247823152F9}" name="列7" dataDxfId="231"/>
    <tableColumn id="8" xr3:uid="{FD61DBA5-9CB0-4B0A-A04F-9619278ED036}" name="列8" dataDxfId="230"/>
    <tableColumn id="9" xr3:uid="{7C7CAB8F-273A-4033-8C5D-96988B777B7E}" name="列9" dataDxfId="229"/>
    <tableColumn id="10" xr3:uid="{69FB7F23-9E95-4927-83A0-F8886B17C39E}" name="列10" dataDxfId="228"/>
    <tableColumn id="11" xr3:uid="{13A63AAE-1AFE-45C3-A912-13C48056F2AE}" name="列11" dataDxfId="227"/>
    <tableColumn id="12" xr3:uid="{7BAEC535-3546-4F52-8A63-8DA79C3B9C89}" name="列12" dataDxfId="226"/>
    <tableColumn id="13" xr3:uid="{FFEFCC7A-5B4B-437F-AC88-8DA5848DB723}" name="列13" dataDxfId="225"/>
    <tableColumn id="14" xr3:uid="{1C797564-CDEE-4331-A665-45E6BD8E0327}" name="列14" dataDxfId="224"/>
    <tableColumn id="15" xr3:uid="{D149138A-BBEC-4D7D-8928-DDEA28502278}" name="列15" dataDxfId="223"/>
    <tableColumn id="16" xr3:uid="{A44C3809-A5D6-492D-8E61-9DF9C3DDCF39}" name="列16" dataDxfId="222"/>
    <tableColumn id="17" xr3:uid="{160DFBD1-F85C-41F2-A4AD-406E2904B297}" name="列17" dataDxfId="221"/>
    <tableColumn id="18" xr3:uid="{C7E35421-6188-44C6-9E1B-152709FCE1E4}" name="列18" dataDxfId="220"/>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FE6FF91-488C-4D61-B7EC-AB53551A64B4}" name="テーブル11928293562" displayName="テーブル11928293562" ref="A8:S53" totalsRowShown="0" dataDxfId="219" headerRowBorderDxfId="217" tableBorderDxfId="218">
  <autoFilter ref="A8:S53" xr:uid="{00000000-0009-0000-0100-00001C000000}"/>
  <tableColumns count="19">
    <tableColumn id="1" xr3:uid="{BD72766E-5E77-4C4D-9DBB-2B46DCF566F6}" name="列1" dataDxfId="216"/>
    <tableColumn id="19" xr3:uid="{B5150203-8BA1-46A0-8830-FA03E5C5B313}" name="列19" dataDxfId="215"/>
    <tableColumn id="2" xr3:uid="{03557BAC-3D25-4CBF-B2B7-FC6621DB0F7B}" name="列2" dataDxfId="214"/>
    <tableColumn id="3" xr3:uid="{3DBC3A26-380A-4CAC-829E-21D587FDC7D5}" name="列3" dataDxfId="213"/>
    <tableColumn id="4" xr3:uid="{5750634A-032A-4DEB-A913-4841E35CE262}" name="列4" dataDxfId="212"/>
    <tableColumn id="5" xr3:uid="{9A60109C-C650-4B42-B939-520F27161876}" name="列5" dataDxfId="211"/>
    <tableColumn id="6" xr3:uid="{EFC9B056-3209-4309-ADBD-53D8BC446DB1}" name="列6" dataDxfId="210"/>
    <tableColumn id="7" xr3:uid="{0081456D-9BFC-4402-A9F5-39F519020903}" name="列7" dataDxfId="209"/>
    <tableColumn id="8" xr3:uid="{C1EFB391-DC99-4223-B37A-24DF8A1E179A}" name="列8" dataDxfId="208"/>
    <tableColumn id="9" xr3:uid="{7290F8D7-86EB-45A7-9037-076C6E224F1D}" name="列9" dataDxfId="207"/>
    <tableColumn id="10" xr3:uid="{82BA9230-50CA-4133-93D6-40D8F05AFA44}" name="列10" dataDxfId="206"/>
    <tableColumn id="11" xr3:uid="{FA552E12-0528-4590-8F83-AE1CA6A21C25}" name="列11" dataDxfId="205"/>
    <tableColumn id="12" xr3:uid="{00B1465C-1A5A-407D-B64A-2E9A5F7DDA1D}" name="列12" dataDxfId="204"/>
    <tableColumn id="13" xr3:uid="{882AE71D-BC5D-4013-87DE-BEBB7072A657}" name="列13" dataDxfId="203"/>
    <tableColumn id="14" xr3:uid="{BD02984B-C539-4735-8DDC-04822534890A}" name="列14" dataDxfId="202"/>
    <tableColumn id="15" xr3:uid="{C7CAA110-55E3-434D-9598-063A6E72F8F1}" name="列15" dataDxfId="201"/>
    <tableColumn id="16" xr3:uid="{1BC35051-FFD3-4EB9-906A-EB1152698339}" name="列16" dataDxfId="200"/>
    <tableColumn id="17" xr3:uid="{20B182D5-9F63-4E37-AE9D-7EA6B0ECEE4D}" name="列17" dataDxfId="199"/>
    <tableColumn id="18" xr3:uid="{36BCC3A3-7B13-4D02-BDEB-C84B23A9F125}" name="列18" dataDxfId="198"/>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F00EE88-36EE-4BFB-B9F1-D78E6F52BF69}" name="テーブル1192829423" displayName="テーブル1192829423" ref="A8:S646" totalsRowShown="0" dataDxfId="197" headerRowBorderDxfId="195" tableBorderDxfId="196">
  <autoFilter ref="A8:S646" xr:uid="{00000000-0009-0000-0100-00001C000000}"/>
  <tableColumns count="19">
    <tableColumn id="1" xr3:uid="{895293D6-4CB0-44A3-A963-0ADFBC6BDC27}" name="列1" dataDxfId="194"/>
    <tableColumn id="19" xr3:uid="{793F936E-EB42-4AF9-9515-2AE7E9F617BE}" name="列19" dataDxfId="193"/>
    <tableColumn id="2" xr3:uid="{AA07C7E2-4292-450B-9641-4F7F4419F849}" name="列2" dataDxfId="192"/>
    <tableColumn id="3" xr3:uid="{2CE9E3F8-1A29-44E5-990E-F28632853FC2}" name="列3" dataDxfId="191"/>
    <tableColumn id="4" xr3:uid="{4EA55C48-3FBF-4048-A36F-375BC26F5A3D}" name="列4" dataDxfId="190"/>
    <tableColumn id="5" xr3:uid="{4A01BB4E-14DE-422B-B113-33259FCEC428}" name="列5" dataDxfId="189"/>
    <tableColumn id="6" xr3:uid="{4E37A0A1-6A7F-4FEC-A18B-03C2AF21C250}" name="列6" dataDxfId="188"/>
    <tableColumn id="7" xr3:uid="{41476E2A-A2F0-4D26-8F2E-0B108CB7820A}" name="列7" dataDxfId="187"/>
    <tableColumn id="8" xr3:uid="{46A5E817-ED38-4D8F-98F2-DEE432B01D16}" name="列8" dataDxfId="186"/>
    <tableColumn id="9" xr3:uid="{9FBEB678-53E8-4A16-AF0E-B262DDA16016}" name="列9" dataDxfId="185"/>
    <tableColumn id="10" xr3:uid="{44F623E9-ED70-4018-8578-84EEADA1A4E8}" name="列10" dataDxfId="184"/>
    <tableColumn id="11" xr3:uid="{43903050-E65F-4349-9F28-3C84F9C51360}" name="列11" dataDxfId="183"/>
    <tableColumn id="12" xr3:uid="{07316813-614D-45E4-92DD-75CA96997487}" name="列12" dataDxfId="182"/>
    <tableColumn id="13" xr3:uid="{AF810F4E-2A5F-45F8-B00F-97528C4559A1}" name="列13" dataDxfId="181"/>
    <tableColumn id="14" xr3:uid="{67848904-A810-41DB-B448-12C44417CA58}" name="列14" dataDxfId="180"/>
    <tableColumn id="15" xr3:uid="{19854A6F-1EAB-4BA6-8629-B063A582017D}" name="列15" dataDxfId="179"/>
    <tableColumn id="16" xr3:uid="{72D2BC1C-FC78-4877-8D9B-E3C064BF2F38}" name="列16" dataDxfId="178"/>
    <tableColumn id="17" xr3:uid="{4D23CCAE-72A6-49DA-92A0-DA42B98BD0F7}" name="列17" dataDxfId="177"/>
    <tableColumn id="18" xr3:uid="{21EBA27D-04A0-495F-955A-4BCBEA274F4D}" name="列18" dataDxfId="176"/>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6CA1912-AB9C-4F1D-907D-95A6ECCE83E0}" name="テーブル119282942" displayName="テーブル119282942" ref="A8:S650" totalsRowShown="0" dataDxfId="175" headerRowBorderDxfId="173" tableBorderDxfId="174">
  <autoFilter ref="A8:S650" xr:uid="{00000000-0009-0000-0100-00001C000000}"/>
  <tableColumns count="19">
    <tableColumn id="1" xr3:uid="{27066998-7626-4306-8C62-89711D29DBD5}" name="列1" dataDxfId="172"/>
    <tableColumn id="19" xr3:uid="{8FE3B900-ABDB-43FB-AA2D-8BE14A44A6B2}" name="列19" dataDxfId="171"/>
    <tableColumn id="2" xr3:uid="{E76B4311-73A7-4C28-B8CD-0230642DAC80}" name="列2" dataDxfId="170"/>
    <tableColumn id="3" xr3:uid="{F8BC4600-3EF2-4B58-86DD-A47E769A69C7}" name="列3" dataDxfId="169"/>
    <tableColumn id="4" xr3:uid="{3D925D98-CC94-4AEB-BB1A-4C5F22A1722D}" name="列4" dataDxfId="168"/>
    <tableColumn id="5" xr3:uid="{EE5B9375-525A-404B-8B3F-F5F0F6C7B725}" name="列5" dataDxfId="167"/>
    <tableColumn id="6" xr3:uid="{D01BA0D7-CD28-4B1D-BA78-386744273457}" name="列6" dataDxfId="166"/>
    <tableColumn id="7" xr3:uid="{0D3A160A-E485-4379-BA60-595523E61F87}" name="列7" dataDxfId="165"/>
    <tableColumn id="8" xr3:uid="{FCB0647A-8135-451A-B5D0-D67276AD3A81}" name="列8" dataDxfId="164"/>
    <tableColumn id="9" xr3:uid="{206DFD43-3168-4054-B6B7-4D95F1FCDC1C}" name="列9" dataDxfId="163"/>
    <tableColumn id="10" xr3:uid="{940EF669-7A1C-4199-9621-B99F06CC098C}" name="列10" dataDxfId="162"/>
    <tableColumn id="11" xr3:uid="{2B28F082-078E-483F-B8AF-FE9286535DA5}" name="列11" dataDxfId="161"/>
    <tableColumn id="12" xr3:uid="{936A54F0-C10A-4786-9B41-0E9DDA06BDC1}" name="列12" dataDxfId="160"/>
    <tableColumn id="13" xr3:uid="{665E0B1B-E534-4531-8140-D320661EFF48}" name="列13" dataDxfId="159"/>
    <tableColumn id="14" xr3:uid="{EEF9D870-801E-4B60-A95F-6609D45A2C7A}" name="列14" dataDxfId="158"/>
    <tableColumn id="15" xr3:uid="{F49C0E94-9339-4769-81F5-0172311C229B}" name="列15" dataDxfId="157"/>
    <tableColumn id="16" xr3:uid="{26EBBE80-963A-429C-A93A-FEAF0D45A2ED}" name="列16" dataDxfId="156"/>
    <tableColumn id="17" xr3:uid="{CDEDF43D-CEE6-4BFC-AAC7-66026B6B9530}" name="列17" dataDxfId="155"/>
    <tableColumn id="18" xr3:uid="{29CB1920-1A17-4795-86B9-D831AF0D03AB}" name="列18" dataDxfId="154"/>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6BCBEF1-9DA5-43BB-9161-DA6A0353BD3E}" name="テーブル1192829356217" displayName="テーブル1192829356217" ref="A8:S28" totalsRowShown="0" dataDxfId="153" headerRowBorderDxfId="151" tableBorderDxfId="152">
  <autoFilter ref="A8:S28" xr:uid="{00000000-0009-0000-0100-00001C000000}"/>
  <tableColumns count="19">
    <tableColumn id="1" xr3:uid="{476B1A58-1088-4EC4-B0F8-55E4A3D959CA}" name="列1" dataDxfId="150"/>
    <tableColumn id="19" xr3:uid="{7EC6C11D-17D5-4292-A5BC-C91DD3990BB5}" name="列19" dataDxfId="149"/>
    <tableColumn id="2" xr3:uid="{D631B41A-1499-4345-BAF0-58EE7B4438D3}" name="列2" dataDxfId="148"/>
    <tableColumn id="3" xr3:uid="{98B8B0A4-2728-442B-8EDF-7739FB88AD5F}" name="列3" dataDxfId="147"/>
    <tableColumn id="4" xr3:uid="{84F3F76D-59AE-4DFC-82CD-8E362604FDEA}" name="列4" dataDxfId="146"/>
    <tableColumn id="5" xr3:uid="{C23836FB-9391-4284-80F5-0F2B28493E34}" name="列5" dataDxfId="145"/>
    <tableColumn id="6" xr3:uid="{E35CBADD-6CD6-46F7-8809-63E6F1C79E14}" name="列6" dataDxfId="144"/>
    <tableColumn id="7" xr3:uid="{3778179C-9CDB-4A3B-B3DE-870F9ECCD351}" name="列7" dataDxfId="143"/>
    <tableColumn id="8" xr3:uid="{8956AA3A-1AF0-4927-A418-AD297A5947D9}" name="列8" dataDxfId="142"/>
    <tableColumn id="9" xr3:uid="{86A1A1AC-A69A-48EF-9919-E07878D20AA1}" name="列9" dataDxfId="141"/>
    <tableColumn id="10" xr3:uid="{45EB852A-9340-4F5D-A53E-439DE16D9FCB}" name="列10" dataDxfId="140"/>
    <tableColumn id="11" xr3:uid="{D183E4F4-BFB4-444F-8E84-564BA7A94245}" name="列11" dataDxfId="139"/>
    <tableColumn id="12" xr3:uid="{10FD5238-16B0-4329-B376-087771AF2D8A}" name="列12" dataDxfId="138"/>
    <tableColumn id="13" xr3:uid="{78F9BA1B-F673-4E39-BF4A-1BCBE2A1BECE}" name="列13" dataDxfId="137"/>
    <tableColumn id="14" xr3:uid="{62E22C33-E21B-4E21-A33A-E0C657F7A400}" name="列14" dataDxfId="136"/>
    <tableColumn id="15" xr3:uid="{52EA4034-9F96-4F24-A51F-25CCCD5E6C73}" name="列15" dataDxfId="135"/>
    <tableColumn id="16" xr3:uid="{5DC5911C-8B4B-495A-AB9C-C286B90C68CA}" name="列16" dataDxfId="134"/>
    <tableColumn id="17" xr3:uid="{818503DB-B223-4F9A-A074-7F8E0A3F19CE}" name="列17" dataDxfId="133"/>
    <tableColumn id="18" xr3:uid="{EE44395D-9973-46F0-9297-BB9EFD77E0CE}" name="列18" dataDxfId="13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2670A91-E8A5-48B4-933A-DF49100E8790}" name="テーブル11928293563" displayName="テーブル11928293563" ref="A10:S40" totalsRowShown="0" dataDxfId="131" headerRowBorderDxfId="129" tableBorderDxfId="130">
  <autoFilter ref="A10:S40" xr:uid="{00000000-0009-0000-0100-00001C000000}"/>
  <tableColumns count="19">
    <tableColumn id="1" xr3:uid="{07007561-B849-4C40-84BC-D7C1EA40CD71}" name="列1" dataDxfId="128"/>
    <tableColumn id="19" xr3:uid="{8368E094-861D-4611-9170-6890BC3C0B02}" name="列19" dataDxfId="127"/>
    <tableColumn id="2" xr3:uid="{47A99063-5102-4762-9A5D-D93E23A95472}" name="列2" dataDxfId="126"/>
    <tableColumn id="3" xr3:uid="{9642C88F-9A37-42BE-BB7A-7C319F2AF91E}" name="列3" dataDxfId="125"/>
    <tableColumn id="4" xr3:uid="{6CC1405A-6CB1-4FC9-B418-BA4974E717DA}" name="列4" dataDxfId="124"/>
    <tableColumn id="5" xr3:uid="{68330FAB-A63C-491F-867D-BC0BC2D0ADEF}" name="列5" dataDxfId="123"/>
    <tableColumn id="6" xr3:uid="{2D22465B-D81F-4AF2-8CAC-6F7CCA414291}" name="列6" dataDxfId="122"/>
    <tableColumn id="7" xr3:uid="{2C01E08A-B6C1-447C-8E2B-D1772ABEAC0F}" name="列7" dataDxfId="121"/>
    <tableColumn id="8" xr3:uid="{E5FF5317-94FC-4047-B2CD-27FD6BD9E3D4}" name="列8" dataDxfId="120"/>
    <tableColumn id="9" xr3:uid="{188434DE-AA79-4A49-BF11-499A3660BCB3}" name="列9" dataDxfId="119"/>
    <tableColumn id="10" xr3:uid="{9518C1B9-257C-4FCD-A449-A127D41D25B4}" name="列10" dataDxfId="118"/>
    <tableColumn id="11" xr3:uid="{E665AE27-60CC-462F-9384-F37F30FD69B1}" name="列11" dataDxfId="117"/>
    <tableColumn id="12" xr3:uid="{3D04140A-446A-48FD-B7F9-AF256F385492}" name="列12" dataDxfId="116"/>
    <tableColumn id="13" xr3:uid="{9A3E3541-FD40-483B-AF29-544A1159C284}" name="列13" dataDxfId="115"/>
    <tableColumn id="14" xr3:uid="{402E6F49-2742-4AAE-AD19-86C16A93D90C}" name="列14" dataDxfId="114"/>
    <tableColumn id="15" xr3:uid="{32909C84-C1C0-4528-B635-F6D9E46A0E7E}" name="列15" dataDxfId="113"/>
    <tableColumn id="16" xr3:uid="{949C31F1-12D4-4504-8B5B-6A54C061B08D}" name="列16" dataDxfId="112"/>
    <tableColumn id="17" xr3:uid="{8806B205-3548-4FEE-BAF8-072752467BE4}" name="列17" dataDxfId="111"/>
    <tableColumn id="18" xr3:uid="{A6BFCE2F-6196-4662-BC93-A1EE29CAACF2}" name="列18" dataDxfId="110"/>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E65265D-9F0D-4764-9CC3-2896220B68D4}" name="テーブル11928293564" displayName="テーブル11928293564" ref="A8:S135" totalsRowShown="0" dataDxfId="109" headerRowBorderDxfId="107" tableBorderDxfId="108">
  <autoFilter ref="A8:S135" xr:uid="{00000000-0009-0000-0100-00001C000000}"/>
  <tableColumns count="19">
    <tableColumn id="1" xr3:uid="{99A4B88B-8875-42DE-94A5-9BB90A00BD84}" name="列1" dataDxfId="106"/>
    <tableColumn id="19" xr3:uid="{3264AB4B-43AF-4A39-BED8-BF7E2CB98EC7}" name="列19" dataDxfId="105"/>
    <tableColumn id="2" xr3:uid="{60B40228-0BBC-4F9E-8119-379FE11C0309}" name="列2" dataDxfId="104"/>
    <tableColumn id="3" xr3:uid="{B2126A92-D119-4044-82F6-7B176E0E84FE}" name="列3" dataDxfId="103"/>
    <tableColumn id="4" xr3:uid="{0EDD82CC-34FA-4066-BC35-794F9F13E31D}" name="列4" dataDxfId="102"/>
    <tableColumn id="5" xr3:uid="{3FDBE33A-EA23-4849-BD9A-A885B87D5E57}" name="列5" dataDxfId="101"/>
    <tableColumn id="6" xr3:uid="{F26440FA-6C13-4278-B330-9180A09053B0}" name="列6" dataDxfId="100"/>
    <tableColumn id="7" xr3:uid="{24C11B1D-F709-48BD-BD68-9134ADA2D385}" name="列7" dataDxfId="99"/>
    <tableColumn id="8" xr3:uid="{E3CF538D-1720-4724-8EF6-ED48FDE16702}" name="列8" dataDxfId="98"/>
    <tableColumn id="9" xr3:uid="{2EB0F84E-1DBE-4EE2-BBA2-8FD78E517C19}" name="列9" dataDxfId="97"/>
    <tableColumn id="10" xr3:uid="{75A676E7-2CA7-4D3A-AC92-73ADAD280A70}" name="列10" dataDxfId="96"/>
    <tableColumn id="11" xr3:uid="{D0F63C1C-4F3E-4686-AFE8-CFBE0FE67CE0}" name="列11" dataDxfId="95"/>
    <tableColumn id="12" xr3:uid="{62907000-9F95-4A00-A578-C4F987629966}" name="列12" dataDxfId="94"/>
    <tableColumn id="13" xr3:uid="{E05C8816-AA06-476A-BEDB-D748C4B7603E}" name="列13" dataDxfId="93"/>
    <tableColumn id="14" xr3:uid="{C2EA48E9-21EC-4DDE-AC40-D7BDAA0840C7}" name="列14" dataDxfId="92"/>
    <tableColumn id="15" xr3:uid="{CF07005B-3692-45FC-8713-7A6F2723EEAA}" name="列15" dataDxfId="91"/>
    <tableColumn id="16" xr3:uid="{5930AFF3-322B-49CF-8718-12B33C716727}" name="列16" dataDxfId="90"/>
    <tableColumn id="17" xr3:uid="{2E2CF924-E21E-4D97-9E3F-CDF671ED7802}" name="列17" dataDxfId="89"/>
    <tableColumn id="18" xr3:uid="{D7286CA9-A14D-49B2-8D65-785D1F82C1A4}" name="列18" dataDxfId="88"/>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D17325E-26FB-464B-A136-301C00053487}" name="テーブル1192829356220" displayName="テーブル1192829356220" ref="A8:S28" totalsRowShown="0" dataDxfId="87" headerRowBorderDxfId="85" tableBorderDxfId="86">
  <autoFilter ref="A8:S28" xr:uid="{00000000-0009-0000-0100-00001C000000}"/>
  <tableColumns count="19">
    <tableColumn id="1" xr3:uid="{21D12DF5-E2D8-48B8-BEBB-AD413C75B43E}" name="列1" dataDxfId="84"/>
    <tableColumn id="19" xr3:uid="{7B1227E0-1FA4-48CA-9D67-B427F4262A37}" name="列19" dataDxfId="83"/>
    <tableColumn id="2" xr3:uid="{59603AFE-F7B3-4A9B-B3DD-9D7386B81FD4}" name="列2" dataDxfId="82"/>
    <tableColumn id="3" xr3:uid="{4DD29CAA-4778-4D36-9C7D-F9459D2374B2}" name="列3" dataDxfId="81"/>
    <tableColumn id="4" xr3:uid="{CC72D1E1-8965-4D85-B344-972B18392F35}" name="列4" dataDxfId="80"/>
    <tableColumn id="5" xr3:uid="{9CC8B592-570B-4557-9AD0-07174EF8C6DF}" name="列5" dataDxfId="79"/>
    <tableColumn id="6" xr3:uid="{550554A6-75ED-4F29-B76A-5C40731EB13C}" name="列6" dataDxfId="78"/>
    <tableColumn id="7" xr3:uid="{8EF34C36-1C9A-43F1-B87F-E57C35D47C32}" name="列7" dataDxfId="77"/>
    <tableColumn id="8" xr3:uid="{F11CB4BD-77BC-4FC6-8428-55DC2E57655F}" name="列8" dataDxfId="76"/>
    <tableColumn id="9" xr3:uid="{A09C990F-9693-4CB3-9C1D-C2E3C753A258}" name="列9" dataDxfId="75"/>
    <tableColumn id="10" xr3:uid="{7A587216-E759-414B-85DB-D13E5E41065D}" name="列10" dataDxfId="74"/>
    <tableColumn id="11" xr3:uid="{B5D52547-724E-4E11-B231-69E8B83BFD24}" name="列11" dataDxfId="73"/>
    <tableColumn id="12" xr3:uid="{290C491D-02EA-44E8-82B1-D0A1059B536F}" name="列12" dataDxfId="72"/>
    <tableColumn id="13" xr3:uid="{580CAEE9-37A6-483F-BAAF-9A4188DC99E5}" name="列13" dataDxfId="71"/>
    <tableColumn id="14" xr3:uid="{79C2F2E2-945A-4CB0-8626-C2AB50D4C9E5}" name="列14" dataDxfId="70"/>
    <tableColumn id="15" xr3:uid="{EE302438-E90A-496B-9C93-AEAD5685EA85}" name="列15" dataDxfId="69"/>
    <tableColumn id="16" xr3:uid="{EEB6C027-3416-4E2C-BD1A-13DFC2A41781}" name="列16" dataDxfId="68"/>
    <tableColumn id="17" xr3:uid="{A520295F-14CA-40CF-AAE3-BEBE2C5E3F53}" name="列17" dataDxfId="67"/>
    <tableColumn id="18" xr3:uid="{12723060-BD2D-4E2D-8EA3-AC8CB58AE04F}" name="列18" dataDxfId="66"/>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C6C111B-7B73-487D-8FAB-7CFF514ED157}" name="テーブル11928293562345" displayName="テーブル11928293562345" ref="A8:S76" totalsRowShown="0" dataDxfId="65" headerRowBorderDxfId="63" tableBorderDxfId="64">
  <autoFilter ref="A8:S76" xr:uid="{00000000-0009-0000-0100-00001C000000}"/>
  <tableColumns count="19">
    <tableColumn id="1" xr3:uid="{5A194737-52F5-4B6B-B3BA-3DC2D7D0D36B}" name="列1" dataDxfId="62"/>
    <tableColumn id="19" xr3:uid="{C5EC922D-11C4-47DE-8045-E19DB8DB4B64}" name="列19" dataDxfId="61"/>
    <tableColumn id="2" xr3:uid="{E8BFA081-D60A-4559-A535-A2F3EA0BFA34}" name="列2" dataDxfId="60"/>
    <tableColumn id="3" xr3:uid="{713A0802-4FB3-44B8-8B30-C8A7EB43F039}" name="列3" dataDxfId="59"/>
    <tableColumn id="4" xr3:uid="{36E102E8-8D7C-4A5A-94C3-0EEF93F221E7}" name="列4" dataDxfId="58"/>
    <tableColumn id="5" xr3:uid="{F5483BB3-8CDF-429E-87C2-B1E987BB00D2}" name="列5" dataDxfId="57"/>
    <tableColumn id="6" xr3:uid="{00413A49-81FD-48B0-A3E6-1AEA1C96D792}" name="列6" dataDxfId="56"/>
    <tableColumn id="7" xr3:uid="{4D34AD50-8D93-453A-97BC-2729CD654CBE}" name="列7" dataDxfId="55"/>
    <tableColumn id="8" xr3:uid="{07915CD1-E51D-42F0-AD07-A9D2DF857373}" name="列8" dataDxfId="54"/>
    <tableColumn id="9" xr3:uid="{DEA534BB-39FB-42ED-8EEB-B0B93327DFFC}" name="列9" dataDxfId="53"/>
    <tableColumn id="10" xr3:uid="{A91A0D06-C7E0-43B4-A0FB-66D2702B5DE1}" name="列10" dataDxfId="52"/>
    <tableColumn id="11" xr3:uid="{A68D103B-C173-4DD3-8880-1A5DD644CAC6}" name="列11" dataDxfId="51"/>
    <tableColumn id="12" xr3:uid="{082454FB-DA83-4E85-8360-D5AD777D192E}" name="列12" dataDxfId="50"/>
    <tableColumn id="13" xr3:uid="{CDE6511E-F8E7-445F-A756-83F87AC87E12}" name="列13" dataDxfId="49"/>
    <tableColumn id="14" xr3:uid="{09842F7A-66AF-40AC-A056-76D579301E1E}" name="列14" dataDxfId="48"/>
    <tableColumn id="15" xr3:uid="{8F51D506-B672-4A49-9B43-D4CB263E6AA3}" name="列15" dataDxfId="47"/>
    <tableColumn id="16" xr3:uid="{8D6FB4AA-7FC3-454C-BF0A-92073130C793}" name="列16" dataDxfId="46"/>
    <tableColumn id="17" xr3:uid="{FB075F3B-D855-4293-8E37-2E89EE9875F9}" name="列17" dataDxfId="45"/>
    <tableColumn id="18" xr3:uid="{EBF3DB88-4552-4B28-80CB-81BCACEF4FCA}" name="列18" dataDxfId="44"/>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5804D68-D257-4012-BC0B-5BF83A4A68A8}" name="テーブル1192829356234" displayName="テーブル1192829356234" ref="A8:S69" totalsRowShown="0" dataDxfId="43" headerRowBorderDxfId="41" tableBorderDxfId="42">
  <autoFilter ref="A8:S69" xr:uid="{00000000-0009-0000-0100-00001C000000}"/>
  <tableColumns count="19">
    <tableColumn id="1" xr3:uid="{6AF3DB0C-47C5-44A9-A685-B2EEDCE5BA54}" name="列1" dataDxfId="40"/>
    <tableColumn id="19" xr3:uid="{A1D395DB-D8CE-4081-945E-31195E9B2F2C}" name="列19" dataDxfId="39"/>
    <tableColumn id="2" xr3:uid="{30BECAAD-9E7F-4CC2-B920-C30FBE769AEC}" name="列2" dataDxfId="38"/>
    <tableColumn id="3" xr3:uid="{1CFDA532-CD0F-41FA-9CBF-ABBD85F0E5D6}" name="列3" dataDxfId="37"/>
    <tableColumn id="4" xr3:uid="{1B4C38DA-7060-4E3C-8C02-67241DA34730}" name="列4" dataDxfId="36"/>
    <tableColumn id="5" xr3:uid="{72A5903D-94C1-4FB2-AD01-0556DF4B4D90}" name="列5" dataDxfId="35"/>
    <tableColumn id="6" xr3:uid="{0D86C851-5027-4FD1-8F38-5BC476700095}" name="列6" dataDxfId="34"/>
    <tableColumn id="7" xr3:uid="{A3608858-3CB9-4D5B-8083-381B81D38035}" name="列7" dataDxfId="33"/>
    <tableColumn id="8" xr3:uid="{DA0DF5DE-CDA7-48D7-BA56-77C53D06DD51}" name="列8" dataDxfId="32"/>
    <tableColumn id="9" xr3:uid="{E7B4BF3C-8F0C-4E15-970D-DA68FB41D153}" name="列9" dataDxfId="31"/>
    <tableColumn id="10" xr3:uid="{A28F6E6E-B70C-49B8-A9AC-5A8D4141EAE7}" name="列10" dataDxfId="30"/>
    <tableColumn id="11" xr3:uid="{2B4AEE26-6A28-4226-B24D-75A378A108A8}" name="列11" dataDxfId="29"/>
    <tableColumn id="12" xr3:uid="{8FC9897B-BBAD-4BF3-A26E-A2F0AE9A01F5}" name="列12" dataDxfId="28"/>
    <tableColumn id="13" xr3:uid="{7FA066BC-D149-4875-8379-5D648DE81286}" name="列13" dataDxfId="27"/>
    <tableColumn id="14" xr3:uid="{F241ED46-5E9C-4453-BFAA-47A45D3AAAFA}" name="列14" dataDxfId="26"/>
    <tableColumn id="15" xr3:uid="{DFA461DD-2B48-4A4D-A901-6DD09BE3B50C}" name="列15" dataDxfId="25"/>
    <tableColumn id="16" xr3:uid="{3D7FD71F-A081-4B64-9DC1-44890C0FE7AC}" name="列16" dataDxfId="24"/>
    <tableColumn id="17" xr3:uid="{3840F189-6164-4E39-9C84-3374460576BE}" name="列17" dataDxfId="23"/>
    <tableColumn id="18" xr3:uid="{96EDD773-1476-4EBB-ADA2-6088456D79AD}" name="列18" dataDxfId="22"/>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620442A-574E-4447-8485-67A95401EA2A}" name="テーブル11928294223" displayName="テーブル11928294223" ref="A8:S650" totalsRowShown="0" dataDxfId="21" headerRowBorderDxfId="19" tableBorderDxfId="20">
  <autoFilter ref="A8:S650" xr:uid="{00000000-0009-0000-0100-00001C000000}"/>
  <tableColumns count="19">
    <tableColumn id="1" xr3:uid="{1978A716-6A74-416F-AC71-C9E591C99168}" name="列1" dataDxfId="18"/>
    <tableColumn id="19" xr3:uid="{D4FDEEA8-08D4-4F04-B9F0-5CB0FA1D4C67}" name="列19" dataDxfId="17"/>
    <tableColumn id="2" xr3:uid="{E05EE6D6-2E99-45F1-90BD-366F0C1321CF}" name="列2" dataDxfId="16"/>
    <tableColumn id="3" xr3:uid="{5C20F1E7-2214-455D-8983-3B9296A11CCE}" name="列3" dataDxfId="15"/>
    <tableColumn id="4" xr3:uid="{22BF20E9-AC08-4CF5-881F-03327F4AB22C}" name="列4" dataDxfId="14"/>
    <tableColumn id="5" xr3:uid="{E52A9DBD-A39E-4A5C-A060-D3963C0F5E32}" name="列5" dataDxfId="13"/>
    <tableColumn id="6" xr3:uid="{5A938799-63AA-429D-B5E6-37FF984AFB3F}" name="列6" dataDxfId="12"/>
    <tableColumn id="7" xr3:uid="{D7B43C45-C912-4478-A1BE-390C7EE2FC2B}" name="列7" dataDxfId="11"/>
    <tableColumn id="8" xr3:uid="{585A3CE7-174E-4F77-91D7-E7D62A4C0625}" name="列8" dataDxfId="10"/>
    <tableColumn id="9" xr3:uid="{3CA41EE6-EABB-443F-BC8A-DD1A82D5D6AE}" name="列9" dataDxfId="9"/>
    <tableColumn id="10" xr3:uid="{6B409228-76A8-49B1-8FC7-550AB188FF84}" name="列10" dataDxfId="8"/>
    <tableColumn id="11" xr3:uid="{6B5814DA-3B6C-46DC-95B6-FA5DD66D3C7E}" name="列11" dataDxfId="7"/>
    <tableColumn id="12" xr3:uid="{838DE32B-F379-4CA3-8811-F0CEEF11B574}" name="列12" dataDxfId="6"/>
    <tableColumn id="13" xr3:uid="{D9E571EB-1025-40A6-A8CE-6BAF0FB15627}" name="列13" dataDxfId="5"/>
    <tableColumn id="14" xr3:uid="{BF0644C1-C09B-4F3A-8DEE-4251E5FFEABC}" name="列14" dataDxfId="4"/>
    <tableColumn id="15" xr3:uid="{87883FEA-29D5-47D6-B5A2-D35B6621573C}" name="列15" dataDxfId="3"/>
    <tableColumn id="16" xr3:uid="{79AEF88F-0D1D-4BBB-A0DD-56612D6BE994}" name="列16" dataDxfId="2"/>
    <tableColumn id="17" xr3:uid="{1DF47183-BDDC-4FFE-B231-8424957923D5}" name="列17" dataDxfId="1"/>
    <tableColumn id="18" xr3:uid="{6F693584-9827-405D-8660-783F14AB9514}" name="列18" dataDxfId="0"/>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monotaro.com/p/8906/2507/"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monotaro.com/p/2703/8508/?t.mpn=VHS30-03-D" TargetMode="External"/><Relationship Id="rId7" Type="http://schemas.openxmlformats.org/officeDocument/2006/relationships/table" Target="../tables/table3.xml"/><Relationship Id="rId2" Type="http://schemas.openxmlformats.org/officeDocument/2006/relationships/hyperlink" Target="https://www.monotaro.com/p/3509/5033/?t.q=fl-9" TargetMode="External"/><Relationship Id="rId1" Type="http://schemas.openxmlformats.org/officeDocument/2006/relationships/hyperlink" Target="https://www.monotaro.com/p/0686/8967/?t.q=T-MU925S-11-GP" TargetMode="External"/><Relationship Id="rId6" Type="http://schemas.openxmlformats.org/officeDocument/2006/relationships/vmlDrawing" Target="../drawings/vmlDrawing1.vml"/><Relationship Id="rId5" Type="http://schemas.openxmlformats.org/officeDocument/2006/relationships/drawing" Target="../drawings/drawing2.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amazon.co.jp/DATA-%E3%82%A2%E3%82%A4%E3%83%BB%E3%82%AA%E3%83%BC%E3%83%BB%E3%83%87%E3%83%BC%E3%82%BF-19%E5%9E%8B%E3%82%B9%E3%82%AF%E3%82%A8%E3%82%A2%E6%B6%B2%E6%99%B6%E3%83%87%E3%82%A3%E3%82%B9%E3%83%97%E3%83%AC%E3%82%A4-LCD-SAX191D%E3%82%B7%E3%83%AA%E3%83%BC%E3%82%BA-LCD-SAX191DB/dp/B0FC6F1JMD/ref=sr_1_4?__mk_ja_JP=%E3%82%AB%E3%82%BF%E3%82%AB%E3%83%8A&amp;crid=1FYI7056TU1S2&amp;dib=eyJ2IjoiMSJ9.HXtKtKF1abEtr2GXuZNLc2Ft8g7TR7YVgsQVS-UBItH9io_y-gQyHxkl5JXHsaOwebocbWGKDGJJCzMityiWJHH9rRjHL7ZaEj6i8bs9tbE.FgrXT6HLEwb1woKZtmLRB0NkxSqnxq_kXs2FZw1Xlzo&amp;dib_tag=se&amp;keywords=LCD-SAX191DB&amp;qid=1763016793&amp;sprefix=%2Caps%2C303&amp;sr=8-4&amp;ufe=app_do%3Aamzn1.fos.d8e7ee72-073f-4b97-8ec0-59c18d6dfebe"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52.bin"/><Relationship Id="rId1" Type="http://schemas.openxmlformats.org/officeDocument/2006/relationships/hyperlink" Target="https://www.monotaro.com/p/4871/1619/?t.mpn=zse20-n-c6l-lb" TargetMode="External"/><Relationship Id="rId5" Type="http://schemas.openxmlformats.org/officeDocument/2006/relationships/comments" Target="../comments2.xml"/><Relationship Id="rId4" Type="http://schemas.openxmlformats.org/officeDocument/2006/relationships/table" Target="../tables/table5.xml"/></Relationships>
</file>

<file path=xl/worksheets/_rels/sheet5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3" Type="http://schemas.openxmlformats.org/officeDocument/2006/relationships/hyperlink" Target="https://www.monotaro.com/p/6009/5856/" TargetMode="External"/><Relationship Id="rId2" Type="http://schemas.openxmlformats.org/officeDocument/2006/relationships/hyperlink" Target="https://www.monotaro.com/p/6009/4711/?msockid=08a2df296c756a0b0397c9806dc76bb0" TargetMode="External"/><Relationship Id="rId1" Type="http://schemas.openxmlformats.org/officeDocument/2006/relationships/hyperlink" Target="https://www.monotaro.com/g/04256341/" TargetMode="External"/><Relationship Id="rId5" Type="http://schemas.openxmlformats.org/officeDocument/2006/relationships/table" Target="../tables/table9.xml"/><Relationship Id="rId4"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printerSettings" Target="../printerSettings/printerSettings63.bin"/><Relationship Id="rId1" Type="http://schemas.openxmlformats.org/officeDocument/2006/relationships/hyperlink" Target="https://www.monotaro.com/p/0686/8967/?t.q=T-MU925S-11-GP" TargetMode="External"/></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65.bin"/><Relationship Id="rId1" Type="http://schemas.openxmlformats.org/officeDocument/2006/relationships/hyperlink" Target="https://www.monotaro.com/g/04256341/" TargetMode="Externa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2" Type="http://schemas.openxmlformats.org/officeDocument/2006/relationships/printerSettings" Target="../printerSettings/printerSettings138.bin"/><Relationship Id="rId1" Type="http://schemas.openxmlformats.org/officeDocument/2006/relationships/hyperlink" Target="https://www.monotaro.com/p/1026/1684/?t.mpn=a8110" TargetMode="External"/></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2" Type="http://schemas.openxmlformats.org/officeDocument/2006/relationships/printerSettings" Target="../printerSettings/printerSettings151.bin"/><Relationship Id="rId1" Type="http://schemas.openxmlformats.org/officeDocument/2006/relationships/hyperlink" Target="https://www.monotaro.com/g/04256341/" TargetMode="External"/></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5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57.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6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59.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7.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65.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6.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74.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79.xml.rels><?xml version="1.0" encoding="UTF-8" standalone="yes"?>
<Relationships xmlns="http://schemas.openxmlformats.org/package/2006/relationships"><Relationship Id="rId3" Type="http://schemas.openxmlformats.org/officeDocument/2006/relationships/printerSettings" Target="../printerSettings/printerSettings177.bin"/><Relationship Id="rId2" Type="http://schemas.openxmlformats.org/officeDocument/2006/relationships/hyperlink" Target="https://www.monotaro.com/g/00231808/?t.mpn=msqb10r-m9nz" TargetMode="External"/><Relationship Id="rId1" Type="http://schemas.openxmlformats.org/officeDocument/2006/relationships/hyperlink" Target="https://www.monotaro.com/p/5685/0394/" TargetMode="External"/></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665AF-A7BA-47BC-970F-5BB76E879828}">
  <sheetPr>
    <tabColor theme="6" tint="-0.249977111117893"/>
  </sheetPr>
  <dimension ref="A2:S655"/>
  <sheetViews>
    <sheetView zoomScale="85" zoomScaleNormal="85" workbookViewId="0">
      <pane xSplit="12" ySplit="8" topLeftCell="P9" activePane="bottomRight" state="frozen"/>
      <selection pane="topRight" activeCell="K1" sqref="K1"/>
      <selection pane="bottomLeft" activeCell="A9" sqref="A9"/>
      <selection pane="bottomRight" activeCell="S13" sqref="S13:S20"/>
    </sheetView>
  </sheetViews>
  <sheetFormatPr defaultRowHeight="18.75"/>
  <cols>
    <col min="1" max="2" width="9" style="1"/>
    <col min="3" max="3" width="9.125" style="1" customWidth="1"/>
    <col min="4" max="4" width="6.125" style="4" customWidth="1"/>
    <col min="5" max="6" width="15.875" style="1" customWidth="1"/>
    <col min="7" max="7" width="44.375" style="1" customWidth="1"/>
    <col min="8" max="8" width="6.125" style="4" customWidth="1"/>
    <col min="9" max="10" width="9.875" style="4" bestFit="1" customWidth="1"/>
    <col min="11" max="11" width="7.375" style="19" customWidth="1"/>
    <col min="12" max="12" width="47.875" style="1" customWidth="1"/>
    <col min="13" max="13" width="47.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1</v>
      </c>
      <c r="I2" s="5" t="s">
        <v>2</v>
      </c>
      <c r="J2" s="6"/>
      <c r="K2" s="7"/>
      <c r="L2" s="8">
        <f>SUM(J:J)</f>
        <v>1611100</v>
      </c>
    </row>
    <row r="3" spans="1:19" ht="20.100000000000001" customHeight="1">
      <c r="D3" s="2" t="s">
        <v>3</v>
      </c>
      <c r="E3" s="2"/>
      <c r="F3" s="2"/>
      <c r="G3" s="13" t="s">
        <v>4</v>
      </c>
      <c r="J3" s="14" t="s">
        <v>5</v>
      </c>
      <c r="K3" s="14"/>
      <c r="L3" s="14"/>
      <c r="M3" s="14"/>
    </row>
    <row r="4" spans="1:19" ht="20.100000000000001" customHeight="1">
      <c r="D4" s="2" t="s">
        <v>6</v>
      </c>
      <c r="E4" s="2"/>
      <c r="F4" s="2"/>
      <c r="G4" s="13" t="s">
        <v>7</v>
      </c>
      <c r="I4" s="15" t="s">
        <v>8</v>
      </c>
      <c r="J4" s="14"/>
      <c r="K4" s="14"/>
      <c r="L4" s="14"/>
      <c r="M4" s="14"/>
    </row>
    <row r="5" spans="1:19" ht="20.100000000000001" customHeight="1">
      <c r="D5" s="2" t="s">
        <v>9</v>
      </c>
      <c r="E5" s="2"/>
      <c r="F5" s="2"/>
      <c r="G5" s="16">
        <v>45958</v>
      </c>
      <c r="I5" s="17"/>
      <c r="J5" s="18"/>
    </row>
    <row r="6" spans="1:19" ht="20.100000000000001" customHeight="1">
      <c r="D6" s="2" t="s">
        <v>10</v>
      </c>
      <c r="E6" s="2"/>
      <c r="F6" s="2"/>
      <c r="G6" s="16">
        <v>45959</v>
      </c>
      <c r="J6" s="19"/>
    </row>
    <row r="8" spans="1:19" s="4" customFormat="1" ht="19.7" customHeight="1">
      <c r="A8" s="20" t="s">
        <v>11</v>
      </c>
      <c r="B8" s="20" t="s">
        <v>12</v>
      </c>
      <c r="C8" s="20" t="s">
        <v>13</v>
      </c>
      <c r="D8" s="21" t="s">
        <v>14</v>
      </c>
      <c r="E8" s="21" t="s">
        <v>15</v>
      </c>
      <c r="F8" s="21" t="s">
        <v>16</v>
      </c>
      <c r="G8" s="20" t="s">
        <v>17</v>
      </c>
      <c r="H8" s="20" t="s">
        <v>18</v>
      </c>
      <c r="I8" s="20" t="s">
        <v>19</v>
      </c>
      <c r="J8" s="22" t="s">
        <v>20</v>
      </c>
      <c r="K8" s="23"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26" t="s">
        <v>36</v>
      </c>
      <c r="I9" s="26" t="s">
        <v>37</v>
      </c>
      <c r="J9" s="28" t="s">
        <v>38</v>
      </c>
      <c r="K9" s="29"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26"/>
      <c r="I10" s="26"/>
      <c r="J10" s="28"/>
      <c r="K10" s="29"/>
      <c r="L10" s="26"/>
      <c r="M10" s="26"/>
      <c r="N10" s="26"/>
      <c r="O10" s="30"/>
      <c r="P10" s="27"/>
      <c r="Q10" s="26"/>
      <c r="R10" s="30"/>
      <c r="S10" s="31"/>
    </row>
    <row r="11" spans="1:19" s="4" customFormat="1" ht="19.7" customHeight="1">
      <c r="D11" s="27"/>
      <c r="E11" s="32" t="s">
        <v>48</v>
      </c>
      <c r="F11" s="33"/>
      <c r="G11" s="34"/>
      <c r="H11" s="26"/>
      <c r="I11" s="26"/>
      <c r="J11" s="28"/>
      <c r="K11" s="29"/>
      <c r="L11" s="26"/>
      <c r="M11" s="26"/>
      <c r="N11" s="26"/>
      <c r="O11" s="30"/>
      <c r="P11" s="27"/>
      <c r="Q11" s="26"/>
      <c r="R11" s="30"/>
      <c r="S11" s="31"/>
    </row>
    <row r="12" spans="1:19" s="4" customFormat="1" ht="19.7" customHeight="1">
      <c r="A12" s="35" t="s">
        <v>49</v>
      </c>
      <c r="B12" s="26"/>
      <c r="C12" s="35">
        <v>1</v>
      </c>
      <c r="D12" s="36">
        <v>1</v>
      </c>
      <c r="E12" s="27" t="s">
        <v>48</v>
      </c>
      <c r="F12" s="27" t="s">
        <v>48</v>
      </c>
      <c r="G12" s="37" t="s">
        <v>50</v>
      </c>
      <c r="H12" s="35">
        <v>1</v>
      </c>
      <c r="I12" s="38">
        <v>1334000</v>
      </c>
      <c r="J12" s="39">
        <f t="shared" ref="J12:J20" si="0">H12*I12</f>
        <v>1334000</v>
      </c>
      <c r="K12" s="28"/>
      <c r="L12" s="40" t="s">
        <v>51</v>
      </c>
      <c r="M12" s="26" t="s">
        <v>52</v>
      </c>
      <c r="N12" s="41"/>
      <c r="O12" s="30">
        <v>45909</v>
      </c>
      <c r="P12" s="27"/>
      <c r="Q12" s="42">
        <v>45958</v>
      </c>
      <c r="R12" s="30">
        <v>46016</v>
      </c>
      <c r="S12" s="31">
        <v>46016</v>
      </c>
    </row>
    <row r="13" spans="1:19" s="4" customFormat="1" ht="19.7" customHeight="1">
      <c r="A13" s="35"/>
      <c r="B13" s="26"/>
      <c r="C13" s="35">
        <v>11</v>
      </c>
      <c r="D13" s="36">
        <f t="shared" ref="D13:D19" si="1">+D12+1</f>
        <v>2</v>
      </c>
      <c r="E13" s="43" t="s">
        <v>48</v>
      </c>
      <c r="F13" s="43" t="s">
        <v>48</v>
      </c>
      <c r="G13" s="44" t="s">
        <v>53</v>
      </c>
      <c r="H13" s="45">
        <v>1</v>
      </c>
      <c r="I13" s="45">
        <v>25000</v>
      </c>
      <c r="J13" s="46">
        <f t="shared" si="0"/>
        <v>25000</v>
      </c>
      <c r="K13" s="28"/>
      <c r="L13" s="47"/>
      <c r="M13" s="26" t="s">
        <v>52</v>
      </c>
      <c r="N13" s="48"/>
      <c r="O13" s="30">
        <v>45909</v>
      </c>
      <c r="P13" s="27"/>
      <c r="Q13" s="42">
        <v>45958</v>
      </c>
      <c r="R13" s="30">
        <v>46016</v>
      </c>
      <c r="S13" s="31">
        <v>46016</v>
      </c>
    </row>
    <row r="14" spans="1:19" s="4" customFormat="1" ht="19.7" customHeight="1">
      <c r="A14" s="35" t="s">
        <v>54</v>
      </c>
      <c r="B14" s="26"/>
      <c r="C14" s="35">
        <v>11</v>
      </c>
      <c r="D14" s="36">
        <f t="shared" si="1"/>
        <v>3</v>
      </c>
      <c r="E14" s="43" t="s">
        <v>48</v>
      </c>
      <c r="F14" s="43" t="s">
        <v>48</v>
      </c>
      <c r="G14" s="49" t="s">
        <v>55</v>
      </c>
      <c r="H14" s="50">
        <v>1</v>
      </c>
      <c r="I14" s="45">
        <v>62000</v>
      </c>
      <c r="J14" s="46">
        <f t="shared" si="0"/>
        <v>62000</v>
      </c>
      <c r="K14" s="29"/>
      <c r="L14" s="47"/>
      <c r="M14" s="26" t="s">
        <v>52</v>
      </c>
      <c r="N14" s="48"/>
      <c r="O14" s="30">
        <v>45909</v>
      </c>
      <c r="P14" s="27"/>
      <c r="Q14" s="42">
        <v>45958</v>
      </c>
      <c r="R14" s="30">
        <v>46016</v>
      </c>
      <c r="S14" s="31">
        <v>46016</v>
      </c>
    </row>
    <row r="15" spans="1:19" s="4" customFormat="1" ht="19.7" customHeight="1">
      <c r="A15" s="35" t="s">
        <v>49</v>
      </c>
      <c r="B15" s="26"/>
      <c r="C15" s="35">
        <v>11</v>
      </c>
      <c r="D15" s="36">
        <f t="shared" si="1"/>
        <v>4</v>
      </c>
      <c r="E15" s="27" t="s">
        <v>56</v>
      </c>
      <c r="F15" s="27" t="s">
        <v>56</v>
      </c>
      <c r="G15" s="37" t="s">
        <v>57</v>
      </c>
      <c r="H15" s="35">
        <v>1</v>
      </c>
      <c r="I15" s="51">
        <v>9000</v>
      </c>
      <c r="J15" s="51">
        <f t="shared" si="0"/>
        <v>9000</v>
      </c>
      <c r="K15" s="29"/>
      <c r="L15" s="47"/>
      <c r="M15" s="26" t="s">
        <v>52</v>
      </c>
      <c r="N15" s="41"/>
      <c r="O15" s="30">
        <v>45909</v>
      </c>
      <c r="P15" s="27"/>
      <c r="Q15" s="42">
        <v>45958</v>
      </c>
      <c r="R15" s="30">
        <v>46016</v>
      </c>
      <c r="S15" s="31">
        <v>46016</v>
      </c>
    </row>
    <row r="16" spans="1:19" s="4" customFormat="1" ht="19.7" customHeight="1">
      <c r="A16" s="35" t="s">
        <v>54</v>
      </c>
      <c r="B16" s="26"/>
      <c r="C16" s="35">
        <v>11</v>
      </c>
      <c r="D16" s="36">
        <f t="shared" si="1"/>
        <v>5</v>
      </c>
      <c r="E16" s="27" t="s">
        <v>48</v>
      </c>
      <c r="F16" s="27" t="s">
        <v>48</v>
      </c>
      <c r="G16" s="52" t="s">
        <v>58</v>
      </c>
      <c r="H16" s="35">
        <v>1</v>
      </c>
      <c r="I16" s="51">
        <v>58000</v>
      </c>
      <c r="J16" s="51">
        <f t="shared" si="0"/>
        <v>58000</v>
      </c>
      <c r="K16" s="29"/>
      <c r="L16" s="47"/>
      <c r="M16" s="26" t="s">
        <v>52</v>
      </c>
      <c r="N16" s="41"/>
      <c r="O16" s="30">
        <v>45909</v>
      </c>
      <c r="P16" s="27"/>
      <c r="Q16" s="42">
        <v>45958</v>
      </c>
      <c r="R16" s="30">
        <v>46016</v>
      </c>
      <c r="S16" s="31">
        <v>46016</v>
      </c>
    </row>
    <row r="17" spans="1:19" s="4" customFormat="1" ht="19.7" customHeight="1">
      <c r="A17" s="35" t="s">
        <v>54</v>
      </c>
      <c r="B17" s="26"/>
      <c r="C17" s="35">
        <v>11</v>
      </c>
      <c r="D17" s="36">
        <f t="shared" si="1"/>
        <v>6</v>
      </c>
      <c r="E17" s="27" t="s">
        <v>48</v>
      </c>
      <c r="F17" s="27" t="s">
        <v>48</v>
      </c>
      <c r="G17" s="52" t="s">
        <v>59</v>
      </c>
      <c r="H17" s="35">
        <v>1</v>
      </c>
      <c r="I17" s="51">
        <v>52300</v>
      </c>
      <c r="J17" s="51">
        <f t="shared" si="0"/>
        <v>52300</v>
      </c>
      <c r="K17" s="29"/>
      <c r="L17" s="47"/>
      <c r="M17" s="26" t="s">
        <v>52</v>
      </c>
      <c r="N17" s="41"/>
      <c r="O17" s="30">
        <v>45909</v>
      </c>
      <c r="P17" s="27"/>
      <c r="Q17" s="42">
        <v>45958</v>
      </c>
      <c r="R17" s="30">
        <v>46016</v>
      </c>
      <c r="S17" s="31">
        <v>46016</v>
      </c>
    </row>
    <row r="18" spans="1:19" s="4" customFormat="1" ht="19.7" customHeight="1">
      <c r="A18" s="35" t="s">
        <v>54</v>
      </c>
      <c r="B18" s="26"/>
      <c r="C18" s="35">
        <v>11</v>
      </c>
      <c r="D18" s="36">
        <f t="shared" si="1"/>
        <v>7</v>
      </c>
      <c r="E18" s="27" t="s">
        <v>48</v>
      </c>
      <c r="F18" s="27" t="s">
        <v>48</v>
      </c>
      <c r="G18" s="52" t="s">
        <v>60</v>
      </c>
      <c r="H18" s="35">
        <v>1</v>
      </c>
      <c r="I18" s="51">
        <v>17000</v>
      </c>
      <c r="J18" s="51">
        <f t="shared" si="0"/>
        <v>17000</v>
      </c>
      <c r="K18" s="29"/>
      <c r="L18" s="47"/>
      <c r="M18" s="26" t="s">
        <v>52</v>
      </c>
      <c r="N18" s="41"/>
      <c r="O18" s="30">
        <v>45909</v>
      </c>
      <c r="P18" s="27"/>
      <c r="Q18" s="42">
        <v>45958</v>
      </c>
      <c r="R18" s="30">
        <v>46016</v>
      </c>
      <c r="S18" s="31">
        <v>46016</v>
      </c>
    </row>
    <row r="19" spans="1:19" s="4" customFormat="1" ht="19.7" customHeight="1">
      <c r="A19" s="35" t="s">
        <v>54</v>
      </c>
      <c r="B19" s="26"/>
      <c r="C19" s="35">
        <v>11</v>
      </c>
      <c r="D19" s="36">
        <f t="shared" si="1"/>
        <v>8</v>
      </c>
      <c r="E19" s="27" t="s">
        <v>56</v>
      </c>
      <c r="F19" s="27" t="s">
        <v>56</v>
      </c>
      <c r="G19" s="37" t="s">
        <v>61</v>
      </c>
      <c r="H19" s="35">
        <v>1</v>
      </c>
      <c r="I19" s="51">
        <v>32800</v>
      </c>
      <c r="J19" s="51">
        <f t="shared" si="0"/>
        <v>32800</v>
      </c>
      <c r="K19" s="29"/>
      <c r="L19" s="47"/>
      <c r="M19" s="26" t="s">
        <v>52</v>
      </c>
      <c r="N19" s="41"/>
      <c r="O19" s="30">
        <v>45909</v>
      </c>
      <c r="P19" s="27"/>
      <c r="Q19" s="42">
        <v>45958</v>
      </c>
      <c r="R19" s="30">
        <v>46016</v>
      </c>
      <c r="S19" s="31">
        <v>46016</v>
      </c>
    </row>
    <row r="20" spans="1:19" s="4" customFormat="1" ht="19.7" customHeight="1">
      <c r="A20" s="35" t="s">
        <v>54</v>
      </c>
      <c r="B20" s="26"/>
      <c r="C20" s="35">
        <v>11</v>
      </c>
      <c r="D20" s="36">
        <f>+D16+1</f>
        <v>6</v>
      </c>
      <c r="E20" s="27" t="s">
        <v>56</v>
      </c>
      <c r="F20" s="27" t="s">
        <v>56</v>
      </c>
      <c r="G20" s="37" t="s">
        <v>62</v>
      </c>
      <c r="H20" s="35">
        <v>1</v>
      </c>
      <c r="I20" s="51">
        <v>21000</v>
      </c>
      <c r="J20" s="51">
        <f t="shared" si="0"/>
        <v>21000</v>
      </c>
      <c r="K20" s="29"/>
      <c r="L20" s="47"/>
      <c r="M20" s="26" t="s">
        <v>52</v>
      </c>
      <c r="N20" s="41"/>
      <c r="O20" s="30">
        <v>45909</v>
      </c>
      <c r="P20" s="27"/>
      <c r="Q20" s="42">
        <v>45958</v>
      </c>
      <c r="R20" s="30">
        <v>46016</v>
      </c>
      <c r="S20" s="31">
        <v>46016</v>
      </c>
    </row>
    <row r="21" spans="1:19" s="4" customFormat="1" ht="19.7" customHeight="1">
      <c r="B21" s="53"/>
      <c r="C21" s="54" t="s">
        <v>63</v>
      </c>
      <c r="D21" s="27"/>
      <c r="E21" s="43"/>
      <c r="F21" s="43"/>
      <c r="G21" s="55"/>
      <c r="H21" s="56"/>
      <c r="I21" s="57"/>
      <c r="J21" s="58"/>
      <c r="K21" s="29"/>
      <c r="L21" s="59"/>
      <c r="M21" s="26"/>
      <c r="N21" s="26"/>
      <c r="O21" s="30"/>
      <c r="P21" s="27"/>
      <c r="Q21" s="42"/>
      <c r="R21" s="30"/>
      <c r="S21" s="31"/>
    </row>
    <row r="22" spans="1:19" s="4" customFormat="1" ht="19.7" customHeight="1">
      <c r="D22" s="27"/>
      <c r="E22" s="43"/>
      <c r="F22" s="43"/>
      <c r="G22" s="60">
        <f>SUM(J12:J20)</f>
        <v>1611100</v>
      </c>
      <c r="H22" s="57"/>
      <c r="I22" s="57"/>
      <c r="J22" s="61"/>
      <c r="K22" s="29"/>
      <c r="L22" s="47"/>
      <c r="M22" s="26"/>
      <c r="N22" s="26"/>
      <c r="O22" s="30"/>
      <c r="P22" s="27"/>
      <c r="Q22" s="42"/>
      <c r="R22" s="30"/>
      <c r="S22" s="31"/>
    </row>
    <row r="23" spans="1:19" s="4" customFormat="1" ht="19.7" customHeight="1">
      <c r="D23" s="27"/>
      <c r="E23" s="27"/>
      <c r="F23" s="27"/>
      <c r="G23" s="26"/>
      <c r="H23" s="26"/>
      <c r="I23" s="26"/>
      <c r="J23" s="26"/>
      <c r="K23" s="47"/>
      <c r="L23" s="26"/>
      <c r="M23" s="26"/>
      <c r="N23" s="26"/>
      <c r="O23" s="30"/>
      <c r="P23" s="27"/>
      <c r="Q23" s="26"/>
      <c r="R23" s="30"/>
      <c r="S23" s="31"/>
    </row>
    <row r="24" spans="1:19" s="4" customFormat="1" ht="19.7" customHeight="1">
      <c r="D24" s="27"/>
      <c r="E24" s="27"/>
      <c r="F24" s="27"/>
      <c r="G24" s="47"/>
      <c r="H24" s="62"/>
      <c r="I24" s="26"/>
      <c r="J24" s="63"/>
      <c r="K24" s="47"/>
      <c r="L24" s="47"/>
      <c r="M24" s="26"/>
      <c r="N24" s="26"/>
      <c r="O24" s="30"/>
      <c r="P24" s="27"/>
      <c r="Q24" s="26"/>
      <c r="R24" s="30"/>
      <c r="S24" s="31"/>
    </row>
    <row r="25" spans="1:19" s="4" customFormat="1" ht="19.7" customHeight="1">
      <c r="D25" s="27"/>
      <c r="E25" s="27"/>
      <c r="F25" s="27"/>
      <c r="G25" s="47"/>
      <c r="H25" s="62"/>
      <c r="I25" s="26"/>
      <c r="J25" s="63"/>
      <c r="K25" s="29"/>
      <c r="L25" s="47"/>
      <c r="M25" s="26"/>
      <c r="N25" s="26"/>
      <c r="O25" s="30"/>
      <c r="P25" s="27"/>
      <c r="Q25" s="26"/>
      <c r="R25" s="30"/>
      <c r="S25" s="31"/>
    </row>
    <row r="26" spans="1:19" s="4" customFormat="1" ht="19.7" customHeight="1">
      <c r="D26" s="27"/>
      <c r="E26" s="27"/>
      <c r="F26" s="27"/>
      <c r="G26" s="47"/>
      <c r="H26" s="62"/>
      <c r="I26" s="26"/>
      <c r="J26" s="63"/>
      <c r="K26" s="29"/>
      <c r="L26" s="47"/>
      <c r="M26" s="26"/>
      <c r="N26" s="26"/>
      <c r="O26" s="30"/>
      <c r="P26" s="27"/>
      <c r="Q26" s="26"/>
      <c r="R26" s="30"/>
      <c r="S26" s="31"/>
    </row>
    <row r="27" spans="1:19" s="4" customFormat="1" ht="19.7" customHeight="1">
      <c r="D27" s="27"/>
      <c r="E27" s="27"/>
      <c r="F27" s="27"/>
      <c r="G27" s="47"/>
      <c r="H27" s="62"/>
      <c r="I27" s="26"/>
      <c r="J27" s="63"/>
      <c r="K27" s="29"/>
      <c r="L27" s="47"/>
      <c r="M27" s="26"/>
      <c r="N27" s="26"/>
      <c r="O27" s="30"/>
      <c r="P27" s="27"/>
      <c r="Q27" s="26"/>
      <c r="R27" s="30"/>
      <c r="S27" s="31"/>
    </row>
    <row r="28" spans="1:19" s="4" customFormat="1" ht="19.7" customHeight="1">
      <c r="D28" s="27"/>
      <c r="E28" s="27"/>
      <c r="F28" s="27"/>
      <c r="G28" s="47"/>
      <c r="H28" s="62"/>
      <c r="I28" s="26"/>
      <c r="J28" s="63"/>
      <c r="K28" s="29"/>
      <c r="L28" s="47"/>
      <c r="M28" s="26"/>
      <c r="N28" s="26"/>
      <c r="O28" s="30"/>
      <c r="P28" s="27"/>
      <c r="Q28" s="26"/>
      <c r="R28" s="30"/>
      <c r="S28" s="31"/>
    </row>
    <row r="29" spans="1:19" s="4" customFormat="1" ht="19.7" customHeight="1">
      <c r="D29" s="27"/>
      <c r="E29" s="27"/>
      <c r="F29" s="27"/>
      <c r="G29" s="47"/>
      <c r="H29" s="62"/>
      <c r="I29" s="26"/>
      <c r="J29" s="63"/>
      <c r="K29" s="29"/>
      <c r="L29" s="47"/>
      <c r="M29" s="26"/>
      <c r="N29" s="26"/>
      <c r="O29" s="30"/>
      <c r="P29" s="27"/>
      <c r="Q29" s="26"/>
      <c r="R29" s="30"/>
      <c r="S29" s="31"/>
    </row>
    <row r="30" spans="1:19" s="4" customFormat="1" ht="19.7" customHeight="1">
      <c r="D30" s="27"/>
      <c r="E30" s="27"/>
      <c r="F30" s="27"/>
      <c r="G30" s="47"/>
      <c r="H30" s="62"/>
      <c r="I30" s="26"/>
      <c r="J30" s="63"/>
      <c r="K30" s="29"/>
      <c r="L30" s="47"/>
      <c r="M30" s="26"/>
      <c r="N30" s="26"/>
      <c r="O30" s="30"/>
      <c r="P30" s="27"/>
      <c r="Q30" s="26"/>
      <c r="R30" s="30"/>
      <c r="S30" s="31"/>
    </row>
    <row r="31" spans="1:19" s="4" customFormat="1" ht="19.7" customHeight="1">
      <c r="D31" s="27"/>
      <c r="E31" s="27"/>
      <c r="F31" s="27"/>
      <c r="G31" s="47"/>
      <c r="H31" s="62"/>
      <c r="I31" s="26"/>
      <c r="J31" s="63"/>
      <c r="K31" s="29"/>
      <c r="L31" s="47"/>
      <c r="M31" s="26"/>
      <c r="N31" s="26"/>
      <c r="O31" s="30"/>
      <c r="P31" s="27"/>
      <c r="Q31" s="26"/>
      <c r="R31" s="30"/>
      <c r="S31" s="31"/>
    </row>
    <row r="32" spans="1:19" s="4" customFormat="1" ht="19.7" customHeight="1">
      <c r="D32" s="27"/>
      <c r="E32" s="27"/>
      <c r="F32" s="27"/>
      <c r="G32" s="47"/>
      <c r="H32" s="62"/>
      <c r="I32" s="26"/>
      <c r="J32" s="63"/>
      <c r="K32" s="29"/>
      <c r="L32" s="47"/>
      <c r="M32" s="26"/>
      <c r="N32" s="26"/>
      <c r="O32" s="30"/>
      <c r="P32" s="27"/>
      <c r="Q32" s="26"/>
      <c r="R32" s="30"/>
      <c r="S32" s="31"/>
    </row>
    <row r="33" spans="4:19" s="4" customFormat="1" ht="19.7" customHeight="1">
      <c r="D33" s="27"/>
      <c r="E33" s="27"/>
      <c r="F33" s="27"/>
      <c r="G33" s="47"/>
      <c r="H33" s="62"/>
      <c r="I33" s="26"/>
      <c r="J33" s="63"/>
      <c r="K33" s="29"/>
      <c r="L33" s="47"/>
      <c r="M33" s="26"/>
      <c r="N33" s="26"/>
      <c r="O33" s="30"/>
      <c r="P33" s="27"/>
      <c r="Q33" s="26"/>
      <c r="R33" s="30"/>
      <c r="S33" s="31"/>
    </row>
    <row r="34" spans="4:19" s="4" customFormat="1" ht="19.7" customHeight="1">
      <c r="D34" s="27"/>
      <c r="E34" s="27"/>
      <c r="F34" s="27"/>
      <c r="G34" s="47"/>
      <c r="H34" s="62"/>
      <c r="I34" s="26"/>
      <c r="J34" s="63"/>
      <c r="K34" s="29"/>
      <c r="L34" s="47"/>
      <c r="M34" s="26"/>
      <c r="N34" s="26"/>
      <c r="O34" s="30"/>
      <c r="P34" s="27"/>
      <c r="Q34" s="26"/>
      <c r="R34" s="30"/>
      <c r="S34" s="31"/>
    </row>
    <row r="35" spans="4:19" s="4" customFormat="1" ht="19.7" customHeight="1">
      <c r="D35" s="27"/>
      <c r="E35" s="27"/>
      <c r="F35" s="27"/>
      <c r="G35" s="47"/>
      <c r="H35" s="62"/>
      <c r="I35" s="26"/>
      <c r="J35" s="63"/>
      <c r="K35" s="29"/>
      <c r="L35" s="47"/>
      <c r="M35" s="26"/>
      <c r="N35" s="26"/>
      <c r="O35" s="30"/>
      <c r="P35" s="27"/>
      <c r="Q35" s="26"/>
      <c r="R35" s="30"/>
      <c r="S35" s="31"/>
    </row>
    <row r="36" spans="4:19" s="4" customFormat="1" ht="19.7" customHeight="1">
      <c r="D36" s="27"/>
      <c r="E36" s="27"/>
      <c r="F36" s="27"/>
      <c r="G36" s="47"/>
      <c r="H36" s="62"/>
      <c r="I36" s="26"/>
      <c r="J36" s="63"/>
      <c r="K36" s="29"/>
      <c r="L36" s="47"/>
      <c r="M36" s="26"/>
      <c r="N36" s="26"/>
      <c r="O36" s="30"/>
      <c r="P36" s="27"/>
      <c r="Q36" s="26"/>
      <c r="R36" s="30"/>
      <c r="S36" s="31"/>
    </row>
    <row r="37" spans="4:19" s="4" customFormat="1" ht="19.7" customHeight="1">
      <c r="D37" s="27"/>
      <c r="E37" s="27"/>
      <c r="F37" s="27"/>
      <c r="G37" s="47"/>
      <c r="H37" s="62"/>
      <c r="I37" s="26"/>
      <c r="J37" s="63"/>
      <c r="K37" s="29"/>
      <c r="L37" s="47"/>
      <c r="M37" s="26"/>
      <c r="N37" s="26"/>
      <c r="O37" s="30"/>
      <c r="P37" s="27"/>
      <c r="Q37" s="26"/>
      <c r="R37" s="30"/>
      <c r="S37" s="31"/>
    </row>
    <row r="38" spans="4:19" s="4" customFormat="1" ht="19.7" customHeight="1">
      <c r="D38" s="27"/>
      <c r="E38" s="27"/>
      <c r="F38" s="27"/>
      <c r="G38" s="47"/>
      <c r="H38" s="62"/>
      <c r="I38" s="26"/>
      <c r="J38" s="63"/>
      <c r="K38" s="29"/>
      <c r="L38" s="47"/>
      <c r="M38" s="26"/>
      <c r="N38" s="26"/>
      <c r="O38" s="30"/>
      <c r="P38" s="27"/>
      <c r="Q38" s="26"/>
      <c r="R38" s="30"/>
      <c r="S38" s="31"/>
    </row>
    <row r="39" spans="4:19" s="4" customFormat="1" ht="19.7" customHeight="1">
      <c r="D39" s="27"/>
      <c r="E39" s="27"/>
      <c r="F39" s="27"/>
      <c r="G39" s="47"/>
      <c r="H39" s="62"/>
      <c r="I39" s="26"/>
      <c r="J39" s="63"/>
      <c r="K39" s="29"/>
      <c r="L39" s="47"/>
      <c r="M39" s="26"/>
      <c r="N39" s="26"/>
      <c r="O39" s="30"/>
      <c r="P39" s="27"/>
      <c r="Q39" s="26"/>
      <c r="R39" s="30"/>
      <c r="S39" s="31"/>
    </row>
    <row r="40" spans="4:19" s="4" customFormat="1" ht="19.7" customHeight="1">
      <c r="D40" s="27"/>
      <c r="E40" s="27"/>
      <c r="F40" s="27"/>
      <c r="G40" s="47"/>
      <c r="H40" s="62"/>
      <c r="I40" s="26"/>
      <c r="J40" s="63"/>
      <c r="K40" s="29"/>
      <c r="L40" s="47"/>
      <c r="M40" s="26"/>
      <c r="N40" s="26"/>
      <c r="O40" s="30"/>
      <c r="P40" s="27"/>
      <c r="Q40" s="26"/>
      <c r="R40" s="30"/>
      <c r="S40" s="31"/>
    </row>
    <row r="41" spans="4:19" s="4" customFormat="1" ht="19.7" customHeight="1">
      <c r="D41" s="27"/>
      <c r="E41" s="27"/>
      <c r="F41" s="27"/>
      <c r="G41" s="47"/>
      <c r="H41" s="62"/>
      <c r="I41" s="26"/>
      <c r="J41" s="63"/>
      <c r="K41" s="29"/>
      <c r="L41" s="47"/>
      <c r="M41" s="26"/>
      <c r="N41" s="26"/>
      <c r="O41" s="30"/>
      <c r="P41" s="27"/>
      <c r="Q41" s="26"/>
      <c r="R41" s="30"/>
      <c r="S41" s="31"/>
    </row>
    <row r="42" spans="4:19" s="4" customFormat="1" ht="19.7" customHeight="1">
      <c r="D42" s="27"/>
      <c r="E42" s="27"/>
      <c r="F42" s="27"/>
      <c r="G42" s="47"/>
      <c r="H42" s="62"/>
      <c r="I42" s="26"/>
      <c r="J42" s="63"/>
      <c r="K42" s="29"/>
      <c r="L42" s="47"/>
      <c r="M42" s="26"/>
      <c r="N42" s="26"/>
      <c r="O42" s="30"/>
      <c r="P42" s="27"/>
      <c r="Q42" s="26"/>
      <c r="R42" s="30"/>
      <c r="S42" s="31"/>
    </row>
    <row r="43" spans="4:19" s="4" customFormat="1" ht="19.7" customHeight="1">
      <c r="D43" s="27"/>
      <c r="E43" s="27"/>
      <c r="F43" s="27"/>
      <c r="G43" s="47"/>
      <c r="H43" s="62"/>
      <c r="I43" s="26"/>
      <c r="J43" s="63"/>
      <c r="K43" s="29"/>
      <c r="L43" s="47"/>
      <c r="M43" s="26"/>
      <c r="N43" s="26"/>
      <c r="O43" s="30"/>
      <c r="P43" s="27"/>
      <c r="Q43" s="26"/>
      <c r="R43" s="30"/>
      <c r="S43" s="31"/>
    </row>
    <row r="44" spans="4:19" s="4" customFormat="1" ht="19.7" customHeight="1">
      <c r="D44" s="27"/>
      <c r="E44" s="27"/>
      <c r="F44" s="27"/>
      <c r="G44" s="47"/>
      <c r="H44" s="62"/>
      <c r="I44" s="26"/>
      <c r="J44" s="63"/>
      <c r="K44" s="29"/>
      <c r="L44" s="47"/>
      <c r="M44" s="26"/>
      <c r="N44" s="26"/>
      <c r="O44" s="30"/>
      <c r="P44" s="27"/>
      <c r="Q44" s="26"/>
      <c r="R44" s="30"/>
      <c r="S44" s="31"/>
    </row>
    <row r="45" spans="4:19" s="4" customFormat="1" ht="19.7" customHeight="1">
      <c r="D45" s="27"/>
      <c r="E45" s="27"/>
      <c r="F45" s="27"/>
      <c r="G45" s="47"/>
      <c r="H45" s="62"/>
      <c r="I45" s="26"/>
      <c r="J45" s="63"/>
      <c r="K45" s="29"/>
      <c r="L45" s="47"/>
      <c r="M45" s="26"/>
      <c r="N45" s="26"/>
      <c r="O45" s="30"/>
      <c r="P45" s="27"/>
      <c r="Q45" s="26"/>
      <c r="R45" s="30"/>
      <c r="S45" s="31"/>
    </row>
    <row r="46" spans="4:19" s="4" customFormat="1" ht="19.7" customHeight="1">
      <c r="D46" s="27"/>
      <c r="E46" s="27"/>
      <c r="F46" s="27"/>
      <c r="G46" s="47"/>
      <c r="H46" s="62"/>
      <c r="I46" s="26"/>
      <c r="J46" s="63"/>
      <c r="K46" s="29"/>
      <c r="L46" s="47"/>
      <c r="M46" s="26"/>
      <c r="N46" s="26"/>
      <c r="O46" s="30"/>
      <c r="P46" s="27"/>
      <c r="Q46" s="26"/>
      <c r="R46" s="30"/>
      <c r="S46" s="31"/>
    </row>
    <row r="47" spans="4:19" s="4" customFormat="1" ht="19.7" customHeight="1">
      <c r="D47" s="27"/>
      <c r="E47" s="27"/>
      <c r="F47" s="27"/>
      <c r="G47" s="47"/>
      <c r="H47" s="62"/>
      <c r="I47" s="26"/>
      <c r="J47" s="63"/>
      <c r="K47" s="29"/>
      <c r="L47" s="47"/>
      <c r="M47" s="26"/>
      <c r="N47" s="26"/>
      <c r="O47" s="30"/>
      <c r="P47" s="27"/>
      <c r="Q47" s="26"/>
      <c r="R47" s="30"/>
      <c r="S47" s="31"/>
    </row>
    <row r="48" spans="4:19" s="4" customFormat="1" ht="19.7" customHeight="1">
      <c r="D48" s="27"/>
      <c r="E48" s="27"/>
      <c r="F48" s="27"/>
      <c r="G48" s="47"/>
      <c r="H48" s="62"/>
      <c r="I48" s="26"/>
      <c r="J48" s="63"/>
      <c r="K48" s="29"/>
      <c r="L48" s="47"/>
      <c r="M48" s="26"/>
      <c r="N48" s="26"/>
      <c r="O48" s="30"/>
      <c r="P48" s="27"/>
      <c r="Q48" s="26"/>
      <c r="R48" s="30"/>
      <c r="S48" s="31"/>
    </row>
    <row r="49" spans="4:19" s="4" customFormat="1" ht="19.7" customHeight="1">
      <c r="D49" s="27"/>
      <c r="E49" s="27"/>
      <c r="F49" s="27"/>
      <c r="G49" s="47"/>
      <c r="H49" s="62"/>
      <c r="I49" s="26"/>
      <c r="J49" s="63"/>
      <c r="K49" s="29"/>
      <c r="L49" s="47"/>
      <c r="M49" s="26"/>
      <c r="N49" s="26"/>
      <c r="O49" s="30"/>
      <c r="P49" s="27"/>
      <c r="Q49" s="26"/>
      <c r="R49" s="30"/>
      <c r="S49" s="31"/>
    </row>
    <row r="50" spans="4:19" s="4" customFormat="1" ht="19.7" customHeight="1">
      <c r="D50" s="27"/>
      <c r="E50" s="27"/>
      <c r="F50" s="27"/>
      <c r="G50" s="47"/>
      <c r="H50" s="62"/>
      <c r="I50" s="26"/>
      <c r="J50" s="63"/>
      <c r="K50" s="29"/>
      <c r="L50" s="47"/>
      <c r="M50" s="26"/>
      <c r="N50" s="26"/>
      <c r="O50" s="30"/>
      <c r="P50" s="27"/>
      <c r="Q50" s="26"/>
      <c r="R50" s="30"/>
      <c r="S50" s="31"/>
    </row>
    <row r="51" spans="4:19" s="4" customFormat="1" ht="19.7" customHeight="1">
      <c r="D51" s="27"/>
      <c r="E51" s="27"/>
      <c r="F51" s="27"/>
      <c r="G51" s="47"/>
      <c r="H51" s="62"/>
      <c r="I51" s="26"/>
      <c r="J51" s="63"/>
      <c r="K51" s="29"/>
      <c r="L51" s="47"/>
      <c r="M51" s="26"/>
      <c r="N51" s="26"/>
      <c r="O51" s="30"/>
      <c r="P51" s="27"/>
      <c r="Q51" s="26"/>
      <c r="R51" s="30"/>
      <c r="S51" s="31"/>
    </row>
    <row r="52" spans="4:19" s="4" customFormat="1" ht="19.7" customHeight="1">
      <c r="D52" s="27"/>
      <c r="E52" s="27"/>
      <c r="F52" s="27"/>
      <c r="G52" s="47"/>
      <c r="H52" s="62"/>
      <c r="I52" s="26"/>
      <c r="J52" s="63"/>
      <c r="K52" s="29"/>
      <c r="L52" s="47"/>
      <c r="M52" s="26"/>
      <c r="N52" s="26"/>
      <c r="O52" s="30"/>
      <c r="P52" s="27"/>
      <c r="Q52" s="26"/>
      <c r="R52" s="30"/>
      <c r="S52" s="31"/>
    </row>
    <row r="53" spans="4:19" s="4" customFormat="1" ht="19.7" customHeight="1">
      <c r="D53" s="27"/>
      <c r="E53" s="27"/>
      <c r="F53" s="27"/>
      <c r="G53" s="47"/>
      <c r="H53" s="62"/>
      <c r="I53" s="26"/>
      <c r="J53" s="63"/>
      <c r="K53" s="29"/>
      <c r="L53" s="47"/>
      <c r="M53" s="26"/>
      <c r="N53" s="26"/>
      <c r="O53" s="30"/>
      <c r="P53" s="27"/>
      <c r="Q53" s="26"/>
      <c r="R53" s="30"/>
      <c r="S53" s="31"/>
    </row>
    <row r="54" spans="4:19" s="4" customFormat="1" ht="19.7" customHeight="1">
      <c r="D54" s="27"/>
      <c r="E54" s="27"/>
      <c r="F54" s="27"/>
      <c r="G54" s="47"/>
      <c r="H54" s="62"/>
      <c r="I54" s="26"/>
      <c r="J54" s="63"/>
      <c r="K54" s="29"/>
      <c r="L54" s="47"/>
      <c r="M54" s="26"/>
      <c r="N54" s="26"/>
      <c r="O54" s="30"/>
      <c r="P54" s="27"/>
      <c r="Q54" s="26"/>
      <c r="R54" s="30"/>
      <c r="S54" s="31"/>
    </row>
    <row r="55" spans="4:19" s="4" customFormat="1" ht="19.7" customHeight="1">
      <c r="D55" s="27"/>
      <c r="E55" s="27"/>
      <c r="F55" s="27"/>
      <c r="G55" s="47"/>
      <c r="H55" s="62"/>
      <c r="I55" s="26"/>
      <c r="J55" s="63"/>
      <c r="K55" s="29"/>
      <c r="L55" s="47"/>
      <c r="M55" s="26"/>
      <c r="N55" s="26"/>
      <c r="O55" s="30"/>
      <c r="P55" s="27"/>
      <c r="Q55" s="26"/>
      <c r="R55" s="30"/>
      <c r="S55" s="31"/>
    </row>
    <row r="56" spans="4:19" s="4" customFormat="1" ht="19.7" customHeight="1">
      <c r="D56" s="27"/>
      <c r="E56" s="27"/>
      <c r="F56" s="27"/>
      <c r="G56" s="47"/>
      <c r="H56" s="62"/>
      <c r="I56" s="26"/>
      <c r="J56" s="63"/>
      <c r="K56" s="29"/>
      <c r="L56" s="47"/>
      <c r="M56" s="26"/>
      <c r="N56" s="26"/>
      <c r="O56" s="30"/>
      <c r="P56" s="27"/>
      <c r="Q56" s="26"/>
      <c r="R56" s="30"/>
      <c r="S56" s="31"/>
    </row>
    <row r="57" spans="4:19" s="4" customFormat="1" ht="19.7" customHeight="1">
      <c r="D57" s="27"/>
      <c r="E57" s="27"/>
      <c r="F57" s="27"/>
      <c r="G57" s="47"/>
      <c r="H57" s="62"/>
      <c r="I57" s="26"/>
      <c r="J57" s="63"/>
      <c r="K57" s="29"/>
      <c r="L57" s="47"/>
      <c r="M57" s="26"/>
      <c r="N57" s="26"/>
      <c r="O57" s="30"/>
      <c r="P57" s="27"/>
      <c r="Q57" s="26"/>
      <c r="R57" s="30"/>
      <c r="S57" s="31"/>
    </row>
    <row r="58" spans="4:19" s="4" customFormat="1" ht="19.7" customHeight="1">
      <c r="D58" s="27"/>
      <c r="E58" s="27"/>
      <c r="F58" s="27"/>
      <c r="G58" s="47"/>
      <c r="H58" s="62"/>
      <c r="I58" s="26"/>
      <c r="J58" s="63"/>
      <c r="K58" s="29"/>
      <c r="L58" s="47"/>
      <c r="M58" s="26"/>
      <c r="N58" s="26"/>
      <c r="O58" s="30"/>
      <c r="P58" s="27"/>
      <c r="Q58" s="26"/>
      <c r="R58" s="30"/>
      <c r="S58" s="31"/>
    </row>
    <row r="59" spans="4:19" s="4" customFormat="1" ht="19.7" customHeight="1">
      <c r="D59" s="27"/>
      <c r="E59" s="27"/>
      <c r="F59" s="27"/>
      <c r="G59" s="47"/>
      <c r="H59" s="62"/>
      <c r="I59" s="26"/>
      <c r="J59" s="63"/>
      <c r="K59" s="29"/>
      <c r="L59" s="47"/>
      <c r="M59" s="26"/>
      <c r="N59" s="26"/>
      <c r="O59" s="30"/>
      <c r="P59" s="27"/>
      <c r="Q59" s="26"/>
      <c r="R59" s="30"/>
      <c r="S59" s="31"/>
    </row>
    <row r="60" spans="4:19" s="4" customFormat="1" ht="19.7" customHeight="1">
      <c r="D60" s="27"/>
      <c r="E60" s="27"/>
      <c r="F60" s="27"/>
      <c r="G60" s="47"/>
      <c r="H60" s="62"/>
      <c r="I60" s="26"/>
      <c r="J60" s="63"/>
      <c r="K60" s="29"/>
      <c r="L60" s="47"/>
      <c r="M60" s="26"/>
      <c r="N60" s="26"/>
      <c r="O60" s="30"/>
      <c r="P60" s="27"/>
      <c r="Q60" s="26"/>
      <c r="R60" s="30"/>
      <c r="S60" s="31"/>
    </row>
    <row r="61" spans="4:19" s="4" customFormat="1" ht="19.7" customHeight="1">
      <c r="D61" s="27"/>
      <c r="E61" s="27"/>
      <c r="F61" s="27"/>
      <c r="G61" s="47"/>
      <c r="H61" s="62"/>
      <c r="I61" s="26"/>
      <c r="J61" s="63"/>
      <c r="K61" s="29"/>
      <c r="L61" s="47"/>
      <c r="M61" s="26"/>
      <c r="N61" s="26"/>
      <c r="O61" s="30"/>
      <c r="P61" s="27"/>
      <c r="Q61" s="26"/>
      <c r="R61" s="30"/>
      <c r="S61" s="31"/>
    </row>
    <row r="62" spans="4:19" s="4" customFormat="1" ht="19.7" customHeight="1">
      <c r="D62" s="27"/>
      <c r="E62" s="27"/>
      <c r="F62" s="27"/>
      <c r="G62" s="47"/>
      <c r="H62" s="62"/>
      <c r="I62" s="26"/>
      <c r="J62" s="63"/>
      <c r="K62" s="29"/>
      <c r="L62" s="47"/>
      <c r="M62" s="26"/>
      <c r="N62" s="26"/>
      <c r="O62" s="30"/>
      <c r="P62" s="27"/>
      <c r="Q62" s="26"/>
      <c r="R62" s="30"/>
      <c r="S62" s="31"/>
    </row>
    <row r="63" spans="4:19" s="4" customFormat="1" ht="19.7" customHeight="1">
      <c r="D63" s="27"/>
      <c r="E63" s="27"/>
      <c r="F63" s="27"/>
      <c r="G63" s="47"/>
      <c r="H63" s="62"/>
      <c r="I63" s="26"/>
      <c r="J63" s="63"/>
      <c r="K63" s="29"/>
      <c r="L63" s="47"/>
      <c r="M63" s="26"/>
      <c r="N63" s="26"/>
      <c r="O63" s="30"/>
      <c r="P63" s="27"/>
      <c r="Q63" s="26"/>
      <c r="R63" s="30"/>
      <c r="S63" s="31"/>
    </row>
    <row r="64" spans="4:19" s="4" customFormat="1" ht="19.7" customHeight="1">
      <c r="D64" s="27"/>
      <c r="E64" s="27"/>
      <c r="F64" s="27"/>
      <c r="G64" s="47"/>
      <c r="H64" s="62"/>
      <c r="I64" s="26"/>
      <c r="J64" s="63"/>
      <c r="K64" s="29"/>
      <c r="L64" s="47"/>
      <c r="M64" s="26"/>
      <c r="N64" s="26"/>
      <c r="O64" s="30"/>
      <c r="P64" s="27"/>
      <c r="Q64" s="26"/>
      <c r="R64" s="30"/>
      <c r="S64" s="31"/>
    </row>
    <row r="65" spans="4:19" s="4" customFormat="1" ht="19.7" customHeight="1">
      <c r="D65" s="27"/>
      <c r="E65" s="27"/>
      <c r="F65" s="27"/>
      <c r="G65" s="47"/>
      <c r="H65" s="62"/>
      <c r="I65" s="26"/>
      <c r="J65" s="63"/>
      <c r="K65" s="29"/>
      <c r="L65" s="47"/>
      <c r="M65" s="26"/>
      <c r="N65" s="26"/>
      <c r="O65" s="30"/>
      <c r="P65" s="27"/>
      <c r="Q65" s="26"/>
      <c r="R65" s="30"/>
      <c r="S65" s="31"/>
    </row>
    <row r="66" spans="4:19" s="4" customFormat="1" ht="19.7" customHeight="1">
      <c r="D66" s="27"/>
      <c r="E66" s="27"/>
      <c r="F66" s="27"/>
      <c r="G66" s="47"/>
      <c r="H66" s="62"/>
      <c r="I66" s="26"/>
      <c r="J66" s="63"/>
      <c r="K66" s="29"/>
      <c r="L66" s="47"/>
      <c r="M66" s="26"/>
      <c r="N66" s="26"/>
      <c r="O66" s="30"/>
      <c r="P66" s="27"/>
      <c r="Q66" s="26"/>
      <c r="R66" s="30"/>
      <c r="S66" s="31"/>
    </row>
    <row r="67" spans="4:19" s="4" customFormat="1" ht="19.7" customHeight="1">
      <c r="D67" s="27"/>
      <c r="E67" s="27"/>
      <c r="F67" s="27"/>
      <c r="G67" s="47"/>
      <c r="H67" s="62"/>
      <c r="I67" s="26"/>
      <c r="J67" s="63"/>
      <c r="K67" s="29"/>
      <c r="L67" s="47"/>
      <c r="M67" s="26"/>
      <c r="N67" s="26"/>
      <c r="O67" s="30"/>
      <c r="P67" s="27"/>
      <c r="Q67" s="26"/>
      <c r="R67" s="30"/>
      <c r="S67" s="31"/>
    </row>
    <row r="68" spans="4:19" s="4" customFormat="1" ht="19.7" customHeight="1">
      <c r="D68" s="27"/>
      <c r="E68" s="27"/>
      <c r="F68" s="27"/>
      <c r="G68" s="47"/>
      <c r="H68" s="62"/>
      <c r="I68" s="26"/>
      <c r="J68" s="63"/>
      <c r="K68" s="29"/>
      <c r="L68" s="47"/>
      <c r="M68" s="26"/>
      <c r="N68" s="26"/>
      <c r="O68" s="30"/>
      <c r="P68" s="27"/>
      <c r="Q68" s="26"/>
      <c r="R68" s="30"/>
      <c r="S68" s="31"/>
    </row>
    <row r="69" spans="4:19" s="4" customFormat="1" ht="19.7" customHeight="1">
      <c r="D69" s="27"/>
      <c r="E69" s="27"/>
      <c r="F69" s="27"/>
      <c r="G69" s="47"/>
      <c r="H69" s="62"/>
      <c r="I69" s="26"/>
      <c r="J69" s="63"/>
      <c r="K69" s="29"/>
      <c r="L69" s="47"/>
      <c r="M69" s="26"/>
      <c r="N69" s="26"/>
      <c r="O69" s="30"/>
      <c r="P69" s="27"/>
      <c r="Q69" s="26"/>
      <c r="R69" s="30"/>
      <c r="S69" s="31"/>
    </row>
    <row r="70" spans="4:19" s="4" customFormat="1" ht="19.7" customHeight="1">
      <c r="D70" s="27"/>
      <c r="E70" s="27"/>
      <c r="F70" s="27"/>
      <c r="G70" s="47"/>
      <c r="H70" s="62"/>
      <c r="I70" s="26"/>
      <c r="J70" s="63"/>
      <c r="K70" s="29"/>
      <c r="L70" s="47"/>
      <c r="M70" s="26"/>
      <c r="N70" s="26"/>
      <c r="O70" s="30"/>
      <c r="P70" s="27"/>
      <c r="Q70" s="26"/>
      <c r="R70" s="30"/>
      <c r="S70" s="31"/>
    </row>
    <row r="71" spans="4:19" s="4" customFormat="1" ht="19.7" customHeight="1">
      <c r="D71" s="27"/>
      <c r="E71" s="27"/>
      <c r="F71" s="27"/>
      <c r="G71" s="47"/>
      <c r="H71" s="62"/>
      <c r="I71" s="26"/>
      <c r="J71" s="63"/>
      <c r="K71" s="29"/>
      <c r="L71" s="47"/>
      <c r="M71" s="26"/>
      <c r="N71" s="26"/>
      <c r="O71" s="30"/>
      <c r="P71" s="27"/>
      <c r="Q71" s="26"/>
      <c r="R71" s="30"/>
      <c r="S71" s="31"/>
    </row>
    <row r="72" spans="4:19" s="4" customFormat="1" ht="19.7" customHeight="1">
      <c r="D72" s="27"/>
      <c r="E72" s="27"/>
      <c r="F72" s="27"/>
      <c r="G72" s="47"/>
      <c r="H72" s="62"/>
      <c r="I72" s="26"/>
      <c r="J72" s="63"/>
      <c r="K72" s="29"/>
      <c r="L72" s="47"/>
      <c r="M72" s="26"/>
      <c r="N72" s="26"/>
      <c r="O72" s="30"/>
      <c r="P72" s="27"/>
      <c r="Q72" s="26"/>
      <c r="R72" s="30"/>
      <c r="S72" s="31"/>
    </row>
    <row r="73" spans="4:19" s="4" customFormat="1" ht="19.7" customHeight="1">
      <c r="D73" s="27"/>
      <c r="E73" s="27"/>
      <c r="F73" s="27"/>
      <c r="G73" s="47"/>
      <c r="H73" s="62"/>
      <c r="I73" s="26"/>
      <c r="J73" s="63"/>
      <c r="K73" s="29"/>
      <c r="L73" s="47"/>
      <c r="M73" s="26"/>
      <c r="N73" s="26"/>
      <c r="O73" s="30"/>
      <c r="P73" s="27"/>
      <c r="Q73" s="26"/>
      <c r="R73" s="30"/>
      <c r="S73" s="31"/>
    </row>
    <row r="74" spans="4:19" s="4" customFormat="1" ht="19.7" customHeight="1">
      <c r="D74" s="27"/>
      <c r="E74" s="27"/>
      <c r="F74" s="27"/>
      <c r="G74" s="47"/>
      <c r="H74" s="62"/>
      <c r="I74" s="26"/>
      <c r="J74" s="63"/>
      <c r="K74" s="29"/>
      <c r="L74" s="47"/>
      <c r="M74" s="26"/>
      <c r="N74" s="26"/>
      <c r="O74" s="30"/>
      <c r="P74" s="27"/>
      <c r="Q74" s="26"/>
      <c r="R74" s="30"/>
      <c r="S74" s="31"/>
    </row>
    <row r="75" spans="4:19" s="4" customFormat="1" ht="19.7" customHeight="1">
      <c r="D75" s="27"/>
      <c r="E75" s="27"/>
      <c r="F75" s="27"/>
      <c r="G75" s="47"/>
      <c r="H75" s="62"/>
      <c r="I75" s="26"/>
      <c r="J75" s="63"/>
      <c r="K75" s="29"/>
      <c r="L75" s="47"/>
      <c r="M75" s="26"/>
      <c r="N75" s="26"/>
      <c r="O75" s="30"/>
      <c r="P75" s="27"/>
      <c r="Q75" s="26"/>
      <c r="R75" s="30"/>
      <c r="S75" s="31"/>
    </row>
    <row r="76" spans="4:19" s="4" customFormat="1" ht="19.7" customHeight="1">
      <c r="D76" s="27"/>
      <c r="E76" s="27"/>
      <c r="F76" s="27"/>
      <c r="G76" s="47"/>
      <c r="H76" s="62"/>
      <c r="I76" s="26"/>
      <c r="J76" s="63"/>
      <c r="K76" s="29"/>
      <c r="L76" s="47"/>
      <c r="M76" s="26"/>
      <c r="N76" s="26"/>
      <c r="O76" s="30"/>
      <c r="P76" s="27"/>
      <c r="Q76" s="26"/>
      <c r="R76" s="30"/>
      <c r="S76" s="31"/>
    </row>
    <row r="77" spans="4:19" s="4" customFormat="1" ht="19.7" customHeight="1">
      <c r="D77" s="27"/>
      <c r="E77" s="27"/>
      <c r="F77" s="27"/>
      <c r="G77" s="47"/>
      <c r="H77" s="62"/>
      <c r="I77" s="26"/>
      <c r="J77" s="63"/>
      <c r="K77" s="29"/>
      <c r="L77" s="47"/>
      <c r="M77" s="26"/>
      <c r="N77" s="26"/>
      <c r="O77" s="30"/>
      <c r="P77" s="27"/>
      <c r="Q77" s="26"/>
      <c r="R77" s="30"/>
      <c r="S77" s="31"/>
    </row>
    <row r="78" spans="4:19" s="4" customFormat="1" ht="19.7" customHeight="1">
      <c r="D78" s="27"/>
      <c r="E78" s="27"/>
      <c r="F78" s="27"/>
      <c r="G78" s="47"/>
      <c r="H78" s="62"/>
      <c r="I78" s="26"/>
      <c r="J78" s="63"/>
      <c r="K78" s="29"/>
      <c r="L78" s="47"/>
      <c r="M78" s="26"/>
      <c r="N78" s="26"/>
      <c r="O78" s="30"/>
      <c r="P78" s="27"/>
      <c r="Q78" s="26"/>
      <c r="R78" s="30"/>
      <c r="S78" s="31"/>
    </row>
    <row r="79" spans="4:19" s="4" customFormat="1" ht="19.7" customHeight="1">
      <c r="D79" s="27"/>
      <c r="E79" s="27"/>
      <c r="F79" s="27"/>
      <c r="G79" s="47"/>
      <c r="H79" s="62"/>
      <c r="I79" s="26"/>
      <c r="J79" s="63"/>
      <c r="K79" s="29"/>
      <c r="L79" s="47"/>
      <c r="M79" s="26"/>
      <c r="N79" s="26"/>
      <c r="O79" s="30"/>
      <c r="P79" s="27"/>
      <c r="Q79" s="26"/>
      <c r="R79" s="30"/>
      <c r="S79" s="31"/>
    </row>
    <row r="80" spans="4:19" s="4" customFormat="1" ht="19.7" customHeight="1">
      <c r="D80" s="27"/>
      <c r="E80" s="27"/>
      <c r="F80" s="27"/>
      <c r="G80" s="47"/>
      <c r="H80" s="62"/>
      <c r="I80" s="26"/>
      <c r="J80" s="63"/>
      <c r="K80" s="29"/>
      <c r="L80" s="47"/>
      <c r="M80" s="26"/>
      <c r="N80" s="26"/>
      <c r="O80" s="30"/>
      <c r="P80" s="27"/>
      <c r="Q80" s="26"/>
      <c r="R80" s="30"/>
      <c r="S80" s="31"/>
    </row>
    <row r="81" spans="4:19" s="4" customFormat="1" ht="19.7" customHeight="1">
      <c r="D81" s="27"/>
      <c r="E81" s="27"/>
      <c r="F81" s="27"/>
      <c r="G81" s="47"/>
      <c r="H81" s="62"/>
      <c r="I81" s="26"/>
      <c r="J81" s="63"/>
      <c r="K81" s="29"/>
      <c r="L81" s="47"/>
      <c r="M81" s="26"/>
      <c r="N81" s="26"/>
      <c r="O81" s="30"/>
      <c r="P81" s="27"/>
      <c r="Q81" s="26"/>
      <c r="R81" s="30"/>
      <c r="S81" s="31"/>
    </row>
    <row r="82" spans="4:19" s="4" customFormat="1" ht="19.7" customHeight="1">
      <c r="D82" s="27"/>
      <c r="E82" s="27"/>
      <c r="F82" s="27"/>
      <c r="G82" s="47"/>
      <c r="H82" s="62"/>
      <c r="I82" s="26"/>
      <c r="J82" s="63"/>
      <c r="K82" s="29"/>
      <c r="L82" s="47"/>
      <c r="M82" s="26"/>
      <c r="N82" s="26"/>
      <c r="O82" s="30"/>
      <c r="P82" s="27"/>
      <c r="Q82" s="26"/>
      <c r="R82" s="30"/>
      <c r="S82" s="31"/>
    </row>
    <row r="83" spans="4:19" s="4" customFormat="1" ht="19.7" customHeight="1">
      <c r="D83" s="27"/>
      <c r="E83" s="27"/>
      <c r="F83" s="27"/>
      <c r="G83" s="47"/>
      <c r="H83" s="62"/>
      <c r="I83" s="26"/>
      <c r="J83" s="63"/>
      <c r="K83" s="29"/>
      <c r="L83" s="47"/>
      <c r="M83" s="26"/>
      <c r="N83" s="26"/>
      <c r="O83" s="30"/>
      <c r="P83" s="27"/>
      <c r="Q83" s="26"/>
      <c r="R83" s="30"/>
      <c r="S83" s="31"/>
    </row>
    <row r="84" spans="4:19" s="4" customFormat="1" ht="19.7" customHeight="1">
      <c r="D84" s="27"/>
      <c r="E84" s="27"/>
      <c r="F84" s="27"/>
      <c r="G84" s="47"/>
      <c r="H84" s="62"/>
      <c r="I84" s="26"/>
      <c r="J84" s="63"/>
      <c r="K84" s="29"/>
      <c r="L84" s="47"/>
      <c r="M84" s="26"/>
      <c r="N84" s="26"/>
      <c r="O84" s="30"/>
      <c r="P84" s="27"/>
      <c r="Q84" s="26"/>
      <c r="R84" s="30"/>
      <c r="S84" s="31"/>
    </row>
    <row r="85" spans="4:19" s="4" customFormat="1" ht="19.7" customHeight="1">
      <c r="D85" s="27"/>
      <c r="E85" s="27"/>
      <c r="F85" s="27"/>
      <c r="G85" s="47"/>
      <c r="H85" s="62"/>
      <c r="I85" s="26"/>
      <c r="J85" s="63"/>
      <c r="K85" s="29"/>
      <c r="L85" s="47"/>
      <c r="M85" s="26"/>
      <c r="N85" s="26"/>
      <c r="O85" s="30"/>
      <c r="P85" s="27"/>
      <c r="Q85" s="26"/>
      <c r="R85" s="30"/>
      <c r="S85" s="31"/>
    </row>
    <row r="86" spans="4:19" s="4" customFormat="1" ht="19.7" customHeight="1">
      <c r="D86" s="27"/>
      <c r="E86" s="27"/>
      <c r="F86" s="27"/>
      <c r="G86" s="47"/>
      <c r="H86" s="62"/>
      <c r="I86" s="26"/>
      <c r="J86" s="63"/>
      <c r="K86" s="29"/>
      <c r="L86" s="47"/>
      <c r="M86" s="26"/>
      <c r="N86" s="26"/>
      <c r="O86" s="30"/>
      <c r="P86" s="27"/>
      <c r="Q86" s="26"/>
      <c r="R86" s="30"/>
      <c r="S86" s="31"/>
    </row>
    <row r="87" spans="4:19" s="4" customFormat="1" ht="19.7" customHeight="1">
      <c r="D87" s="27"/>
      <c r="E87" s="27"/>
      <c r="F87" s="27"/>
      <c r="G87" s="47"/>
      <c r="H87" s="62"/>
      <c r="I87" s="26"/>
      <c r="J87" s="63"/>
      <c r="K87" s="29"/>
      <c r="L87" s="47"/>
      <c r="M87" s="26"/>
      <c r="N87" s="26"/>
      <c r="O87" s="30"/>
      <c r="P87" s="27"/>
      <c r="Q87" s="26"/>
      <c r="R87" s="30"/>
      <c r="S87" s="31"/>
    </row>
    <row r="88" spans="4:19" s="4" customFormat="1" ht="19.7" customHeight="1">
      <c r="D88" s="27"/>
      <c r="E88" s="27"/>
      <c r="F88" s="27"/>
      <c r="G88" s="47"/>
      <c r="H88" s="62"/>
      <c r="I88" s="26"/>
      <c r="J88" s="63"/>
      <c r="K88" s="29"/>
      <c r="L88" s="47"/>
      <c r="M88" s="26"/>
      <c r="N88" s="26"/>
      <c r="O88" s="30"/>
      <c r="P88" s="27"/>
      <c r="Q88" s="26"/>
      <c r="R88" s="30"/>
      <c r="S88" s="31"/>
    </row>
    <row r="89" spans="4:19" s="4" customFormat="1" ht="19.7" customHeight="1">
      <c r="D89" s="27"/>
      <c r="E89" s="27"/>
      <c r="F89" s="27"/>
      <c r="G89" s="47"/>
      <c r="H89" s="62"/>
      <c r="I89" s="26"/>
      <c r="J89" s="63"/>
      <c r="K89" s="29"/>
      <c r="L89" s="47"/>
      <c r="M89" s="26"/>
      <c r="N89" s="26"/>
      <c r="O89" s="30"/>
      <c r="P89" s="27"/>
      <c r="Q89" s="26"/>
      <c r="R89" s="30"/>
      <c r="S89" s="31"/>
    </row>
    <row r="90" spans="4:19" s="4" customFormat="1" ht="19.7" customHeight="1">
      <c r="D90" s="27"/>
      <c r="E90" s="27"/>
      <c r="F90" s="27"/>
      <c r="G90" s="47"/>
      <c r="H90" s="62"/>
      <c r="I90" s="26"/>
      <c r="J90" s="63"/>
      <c r="K90" s="29"/>
      <c r="L90" s="47"/>
      <c r="M90" s="26"/>
      <c r="N90" s="26"/>
      <c r="O90" s="30"/>
      <c r="P90" s="27"/>
      <c r="Q90" s="26"/>
      <c r="R90" s="30"/>
      <c r="S90" s="31"/>
    </row>
    <row r="91" spans="4:19" s="4" customFormat="1" ht="19.7" customHeight="1">
      <c r="D91" s="27"/>
      <c r="E91" s="27"/>
      <c r="F91" s="27"/>
      <c r="G91" s="47"/>
      <c r="H91" s="62"/>
      <c r="I91" s="26"/>
      <c r="J91" s="63"/>
      <c r="K91" s="29"/>
      <c r="L91" s="47"/>
      <c r="M91" s="26"/>
      <c r="N91" s="26"/>
      <c r="O91" s="30"/>
      <c r="P91" s="27"/>
      <c r="Q91" s="26"/>
      <c r="R91" s="30"/>
      <c r="S91" s="31"/>
    </row>
    <row r="92" spans="4:19" s="4" customFormat="1" ht="19.7" customHeight="1">
      <c r="D92" s="27"/>
      <c r="E92" s="27"/>
      <c r="F92" s="27"/>
      <c r="G92" s="47"/>
      <c r="H92" s="62"/>
      <c r="I92" s="26"/>
      <c r="J92" s="63"/>
      <c r="K92" s="29"/>
      <c r="L92" s="47"/>
      <c r="M92" s="26"/>
      <c r="N92" s="26"/>
      <c r="O92" s="30"/>
      <c r="P92" s="27"/>
      <c r="Q92" s="26"/>
      <c r="R92" s="30"/>
      <c r="S92" s="31"/>
    </row>
    <row r="93" spans="4:19" s="4" customFormat="1" ht="19.7" customHeight="1">
      <c r="D93" s="27"/>
      <c r="E93" s="27"/>
      <c r="F93" s="27"/>
      <c r="G93" s="47"/>
      <c r="H93" s="62"/>
      <c r="I93" s="26"/>
      <c r="J93" s="63"/>
      <c r="K93" s="29"/>
      <c r="L93" s="47"/>
      <c r="M93" s="26"/>
      <c r="N93" s="26"/>
      <c r="O93" s="30"/>
      <c r="P93" s="27"/>
      <c r="Q93" s="26"/>
      <c r="R93" s="30"/>
      <c r="S93" s="31"/>
    </row>
    <row r="94" spans="4:19" s="4" customFormat="1" ht="19.7" customHeight="1">
      <c r="D94" s="27"/>
      <c r="E94" s="27"/>
      <c r="F94" s="27"/>
      <c r="G94" s="47"/>
      <c r="H94" s="62"/>
      <c r="I94" s="26"/>
      <c r="J94" s="63"/>
      <c r="K94" s="29"/>
      <c r="L94" s="47"/>
      <c r="M94" s="26"/>
      <c r="N94" s="26"/>
      <c r="O94" s="30"/>
      <c r="P94" s="27"/>
      <c r="Q94" s="26"/>
      <c r="R94" s="30"/>
      <c r="S94" s="31"/>
    </row>
    <row r="95" spans="4:19" s="4" customFormat="1" ht="19.7" customHeight="1">
      <c r="D95" s="27"/>
      <c r="E95" s="27"/>
      <c r="F95" s="27"/>
      <c r="G95" s="47"/>
      <c r="H95" s="62"/>
      <c r="I95" s="26"/>
      <c r="J95" s="63"/>
      <c r="K95" s="29"/>
      <c r="L95" s="47"/>
      <c r="M95" s="26"/>
      <c r="N95" s="26"/>
      <c r="O95" s="30"/>
      <c r="P95" s="27"/>
      <c r="Q95" s="26"/>
      <c r="R95" s="30"/>
      <c r="S95" s="31"/>
    </row>
    <row r="96" spans="4:19" s="4" customFormat="1" ht="19.7" customHeight="1">
      <c r="D96" s="27"/>
      <c r="E96" s="27"/>
      <c r="F96" s="27"/>
      <c r="G96" s="47"/>
      <c r="H96" s="62"/>
      <c r="I96" s="26"/>
      <c r="J96" s="63"/>
      <c r="K96" s="29"/>
      <c r="L96" s="47"/>
      <c r="M96" s="26"/>
      <c r="N96" s="26"/>
      <c r="O96" s="30"/>
      <c r="P96" s="27"/>
      <c r="Q96" s="26"/>
      <c r="R96" s="30"/>
      <c r="S96" s="31"/>
    </row>
    <row r="97" spans="4:19" s="4" customFormat="1" ht="19.7" customHeight="1">
      <c r="D97" s="27"/>
      <c r="E97" s="27"/>
      <c r="F97" s="27"/>
      <c r="G97" s="47"/>
      <c r="H97" s="62"/>
      <c r="I97" s="26"/>
      <c r="J97" s="63"/>
      <c r="K97" s="29"/>
      <c r="L97" s="47"/>
      <c r="M97" s="26"/>
      <c r="N97" s="26"/>
      <c r="O97" s="30"/>
      <c r="P97" s="27"/>
      <c r="Q97" s="26"/>
      <c r="R97" s="30"/>
      <c r="S97" s="31"/>
    </row>
    <row r="98" spans="4:19" s="4" customFormat="1" ht="19.7" customHeight="1">
      <c r="D98" s="27"/>
      <c r="E98" s="27"/>
      <c r="F98" s="27"/>
      <c r="G98" s="47"/>
      <c r="H98" s="62"/>
      <c r="I98" s="26"/>
      <c r="J98" s="63"/>
      <c r="K98" s="29"/>
      <c r="L98" s="47"/>
      <c r="M98" s="26"/>
      <c r="N98" s="26"/>
      <c r="O98" s="30"/>
      <c r="P98" s="27"/>
      <c r="Q98" s="26"/>
      <c r="R98" s="30"/>
      <c r="S98" s="31"/>
    </row>
    <row r="99" spans="4:19" s="4" customFormat="1" ht="19.7" customHeight="1">
      <c r="D99" s="27"/>
      <c r="E99" s="27"/>
      <c r="F99" s="27"/>
      <c r="G99" s="47"/>
      <c r="H99" s="62"/>
      <c r="I99" s="26"/>
      <c r="J99" s="63"/>
      <c r="K99" s="29"/>
      <c r="L99" s="47"/>
      <c r="M99" s="26"/>
      <c r="N99" s="26"/>
      <c r="O99" s="30"/>
      <c r="P99" s="27"/>
      <c r="Q99" s="26"/>
      <c r="R99" s="30"/>
      <c r="S99" s="31"/>
    </row>
    <row r="100" spans="4:19" s="4" customFormat="1" ht="19.7" customHeight="1">
      <c r="D100" s="27"/>
      <c r="E100" s="27"/>
      <c r="F100" s="27"/>
      <c r="G100" s="47"/>
      <c r="H100" s="62"/>
      <c r="I100" s="26"/>
      <c r="J100" s="63"/>
      <c r="K100" s="29"/>
      <c r="L100" s="47"/>
      <c r="M100" s="26"/>
      <c r="N100" s="26"/>
      <c r="O100" s="30"/>
      <c r="P100" s="27"/>
      <c r="Q100" s="26"/>
      <c r="R100" s="30"/>
      <c r="S100" s="31"/>
    </row>
    <row r="101" spans="4:19" s="4" customFormat="1" ht="19.7" customHeight="1">
      <c r="D101" s="27"/>
      <c r="E101" s="27"/>
      <c r="F101" s="27"/>
      <c r="G101" s="47"/>
      <c r="H101" s="62"/>
      <c r="I101" s="26"/>
      <c r="J101" s="63"/>
      <c r="K101" s="29"/>
      <c r="L101" s="47"/>
      <c r="M101" s="26"/>
      <c r="N101" s="26"/>
      <c r="O101" s="30"/>
      <c r="P101" s="27"/>
      <c r="Q101" s="26"/>
      <c r="R101" s="30"/>
      <c r="S101" s="31"/>
    </row>
    <row r="102" spans="4:19" s="4" customFormat="1" ht="19.7" customHeight="1">
      <c r="D102" s="27"/>
      <c r="E102" s="27"/>
      <c r="F102" s="27"/>
      <c r="G102" s="47"/>
      <c r="H102" s="62"/>
      <c r="I102" s="26"/>
      <c r="J102" s="63"/>
      <c r="K102" s="29"/>
      <c r="L102" s="47"/>
      <c r="M102" s="26"/>
      <c r="N102" s="26"/>
      <c r="O102" s="30"/>
      <c r="P102" s="27"/>
      <c r="Q102" s="26"/>
      <c r="R102" s="30"/>
      <c r="S102" s="31"/>
    </row>
    <row r="103" spans="4:19" s="4" customFormat="1" ht="19.7" customHeight="1">
      <c r="D103" s="27"/>
      <c r="E103" s="27"/>
      <c r="F103" s="27"/>
      <c r="G103" s="47"/>
      <c r="H103" s="62"/>
      <c r="I103" s="26"/>
      <c r="J103" s="63"/>
      <c r="K103" s="29"/>
      <c r="L103" s="47"/>
      <c r="M103" s="26"/>
      <c r="N103" s="26"/>
      <c r="O103" s="30"/>
      <c r="P103" s="27"/>
      <c r="Q103" s="26"/>
      <c r="R103" s="30"/>
      <c r="S103" s="31"/>
    </row>
    <row r="104" spans="4:19" s="4" customFormat="1" ht="19.7" customHeight="1">
      <c r="D104" s="27"/>
      <c r="E104" s="27"/>
      <c r="F104" s="27"/>
      <c r="G104" s="47"/>
      <c r="H104" s="62"/>
      <c r="I104" s="26"/>
      <c r="J104" s="63"/>
      <c r="K104" s="29"/>
      <c r="L104" s="47"/>
      <c r="M104" s="26"/>
      <c r="N104" s="26"/>
      <c r="O104" s="30"/>
      <c r="P104" s="27"/>
      <c r="Q104" s="26"/>
      <c r="R104" s="30"/>
      <c r="S104" s="31"/>
    </row>
    <row r="105" spans="4:19" s="4" customFormat="1" ht="19.7" customHeight="1">
      <c r="D105" s="27"/>
      <c r="E105" s="27"/>
      <c r="F105" s="27"/>
      <c r="G105" s="47"/>
      <c r="H105" s="62"/>
      <c r="I105" s="26"/>
      <c r="J105" s="63"/>
      <c r="K105" s="29"/>
      <c r="L105" s="47"/>
      <c r="M105" s="26"/>
      <c r="N105" s="26"/>
      <c r="O105" s="30"/>
      <c r="P105" s="27"/>
      <c r="Q105" s="26"/>
      <c r="R105" s="30"/>
      <c r="S105" s="31"/>
    </row>
    <row r="106" spans="4:19" s="4" customFormat="1" ht="19.7" customHeight="1">
      <c r="D106" s="27"/>
      <c r="E106" s="27"/>
      <c r="F106" s="27"/>
      <c r="G106" s="47"/>
      <c r="H106" s="62"/>
      <c r="I106" s="26"/>
      <c r="J106" s="63"/>
      <c r="K106" s="29"/>
      <c r="L106" s="47"/>
      <c r="M106" s="26"/>
      <c r="N106" s="26"/>
      <c r="O106" s="30"/>
      <c r="P106" s="27"/>
      <c r="Q106" s="26"/>
      <c r="R106" s="30"/>
      <c r="S106" s="31"/>
    </row>
    <row r="107" spans="4:19" s="4" customFormat="1" ht="19.7" customHeight="1">
      <c r="D107" s="27"/>
      <c r="E107" s="27"/>
      <c r="F107" s="27"/>
      <c r="G107" s="47"/>
      <c r="H107" s="62"/>
      <c r="I107" s="26"/>
      <c r="J107" s="63"/>
      <c r="K107" s="29"/>
      <c r="L107" s="47"/>
      <c r="M107" s="26"/>
      <c r="N107" s="26"/>
      <c r="O107" s="30"/>
      <c r="P107" s="27"/>
      <c r="Q107" s="26"/>
      <c r="R107" s="30"/>
      <c r="S107" s="31"/>
    </row>
    <row r="108" spans="4:19" s="4" customFormat="1" ht="19.7" customHeight="1">
      <c r="D108" s="27"/>
      <c r="E108" s="27"/>
      <c r="F108" s="27"/>
      <c r="G108" s="47"/>
      <c r="H108" s="62"/>
      <c r="I108" s="26"/>
      <c r="J108" s="63"/>
      <c r="K108" s="29"/>
      <c r="L108" s="47"/>
      <c r="M108" s="26"/>
      <c r="N108" s="26"/>
      <c r="O108" s="30"/>
      <c r="P108" s="27"/>
      <c r="Q108" s="26"/>
      <c r="R108" s="30"/>
      <c r="S108" s="31"/>
    </row>
    <row r="109" spans="4:19" s="4" customFormat="1" ht="19.7" customHeight="1">
      <c r="D109" s="27"/>
      <c r="E109" s="27"/>
      <c r="F109" s="27"/>
      <c r="G109" s="47"/>
      <c r="H109" s="62"/>
      <c r="I109" s="26"/>
      <c r="J109" s="63"/>
      <c r="K109" s="29"/>
      <c r="L109" s="47"/>
      <c r="M109" s="26"/>
      <c r="N109" s="26"/>
      <c r="O109" s="30"/>
      <c r="P109" s="27"/>
      <c r="Q109" s="26"/>
      <c r="R109" s="30"/>
      <c r="S109" s="31"/>
    </row>
    <row r="110" spans="4:19" s="4" customFormat="1" ht="19.7" customHeight="1">
      <c r="D110" s="27"/>
      <c r="E110" s="27"/>
      <c r="F110" s="27"/>
      <c r="G110" s="47"/>
      <c r="H110" s="62"/>
      <c r="I110" s="26"/>
      <c r="J110" s="63"/>
      <c r="K110" s="29"/>
      <c r="L110" s="47"/>
      <c r="M110" s="26"/>
      <c r="N110" s="26"/>
      <c r="O110" s="30"/>
      <c r="P110" s="27"/>
      <c r="Q110" s="26"/>
      <c r="R110" s="30"/>
      <c r="S110" s="31"/>
    </row>
    <row r="111" spans="4:19" s="4" customFormat="1" ht="19.7" customHeight="1">
      <c r="D111" s="27"/>
      <c r="E111" s="27"/>
      <c r="F111" s="27"/>
      <c r="G111" s="47"/>
      <c r="H111" s="62"/>
      <c r="I111" s="26"/>
      <c r="J111" s="63"/>
      <c r="K111" s="29"/>
      <c r="L111" s="47"/>
      <c r="M111" s="26"/>
      <c r="N111" s="26"/>
      <c r="O111" s="30"/>
      <c r="P111" s="27"/>
      <c r="Q111" s="26"/>
      <c r="R111" s="30"/>
      <c r="S111" s="31"/>
    </row>
    <row r="112" spans="4:19" s="4" customFormat="1" ht="19.7" customHeight="1">
      <c r="D112" s="27"/>
      <c r="E112" s="27"/>
      <c r="F112" s="27"/>
      <c r="G112" s="47"/>
      <c r="H112" s="62"/>
      <c r="I112" s="26"/>
      <c r="J112" s="63"/>
      <c r="K112" s="29"/>
      <c r="L112" s="47"/>
      <c r="M112" s="26"/>
      <c r="N112" s="26"/>
      <c r="O112" s="30"/>
      <c r="P112" s="27"/>
      <c r="Q112" s="26"/>
      <c r="R112" s="30"/>
      <c r="S112" s="31"/>
    </row>
    <row r="113" spans="4:19" s="4" customFormat="1" ht="19.7" customHeight="1">
      <c r="D113" s="27"/>
      <c r="E113" s="27"/>
      <c r="F113" s="27"/>
      <c r="G113" s="47"/>
      <c r="H113" s="62"/>
      <c r="I113" s="26"/>
      <c r="J113" s="63"/>
      <c r="K113" s="29"/>
      <c r="L113" s="47"/>
      <c r="M113" s="26"/>
      <c r="N113" s="26"/>
      <c r="O113" s="30"/>
      <c r="P113" s="27"/>
      <c r="Q113" s="26"/>
      <c r="R113" s="30"/>
      <c r="S113" s="31"/>
    </row>
    <row r="114" spans="4:19" s="4" customFormat="1" ht="19.7" customHeight="1">
      <c r="D114" s="27"/>
      <c r="E114" s="27"/>
      <c r="F114" s="27"/>
      <c r="G114" s="47"/>
      <c r="H114" s="62"/>
      <c r="I114" s="26"/>
      <c r="J114" s="63"/>
      <c r="K114" s="29"/>
      <c r="L114" s="47"/>
      <c r="M114" s="26"/>
      <c r="N114" s="26"/>
      <c r="O114" s="30"/>
      <c r="P114" s="27"/>
      <c r="Q114" s="26"/>
      <c r="R114" s="30"/>
      <c r="S114" s="31"/>
    </row>
    <row r="115" spans="4:19" s="4" customFormat="1" ht="19.7" customHeight="1">
      <c r="D115" s="27"/>
      <c r="E115" s="27"/>
      <c r="F115" s="27"/>
      <c r="G115" s="47"/>
      <c r="H115" s="62"/>
      <c r="I115" s="26"/>
      <c r="J115" s="63"/>
      <c r="K115" s="29"/>
      <c r="L115" s="47"/>
      <c r="M115" s="26"/>
      <c r="N115" s="26"/>
      <c r="O115" s="30"/>
      <c r="P115" s="27"/>
      <c r="Q115" s="26"/>
      <c r="R115" s="30"/>
      <c r="S115" s="31"/>
    </row>
    <row r="116" spans="4:19" s="4" customFormat="1" ht="19.7" customHeight="1">
      <c r="D116" s="27"/>
      <c r="E116" s="27"/>
      <c r="F116" s="27"/>
      <c r="G116" s="47"/>
      <c r="H116" s="62"/>
      <c r="I116" s="26"/>
      <c r="J116" s="63"/>
      <c r="K116" s="29"/>
      <c r="L116" s="47"/>
      <c r="M116" s="26"/>
      <c r="N116" s="26"/>
      <c r="O116" s="30"/>
      <c r="P116" s="27"/>
      <c r="Q116" s="26"/>
      <c r="R116" s="30"/>
      <c r="S116" s="31"/>
    </row>
    <row r="117" spans="4:19" s="4" customFormat="1" ht="19.7" customHeight="1">
      <c r="D117" s="27"/>
      <c r="E117" s="27"/>
      <c r="F117" s="27"/>
      <c r="G117" s="47"/>
      <c r="H117" s="62"/>
      <c r="I117" s="26"/>
      <c r="J117" s="63"/>
      <c r="K117" s="29"/>
      <c r="L117" s="47"/>
      <c r="M117" s="26"/>
      <c r="N117" s="26"/>
      <c r="O117" s="30"/>
      <c r="P117" s="27"/>
      <c r="Q117" s="26"/>
      <c r="R117" s="30"/>
      <c r="S117" s="31"/>
    </row>
    <row r="118" spans="4:19" s="4" customFormat="1" ht="19.7" customHeight="1">
      <c r="D118" s="27"/>
      <c r="E118" s="27"/>
      <c r="F118" s="27"/>
      <c r="G118" s="47"/>
      <c r="H118" s="62"/>
      <c r="I118" s="26"/>
      <c r="J118" s="63"/>
      <c r="K118" s="29"/>
      <c r="L118" s="47"/>
      <c r="M118" s="26"/>
      <c r="N118" s="26"/>
      <c r="O118" s="30"/>
      <c r="P118" s="27"/>
      <c r="Q118" s="26"/>
      <c r="R118" s="30"/>
      <c r="S118" s="31"/>
    </row>
    <row r="119" spans="4:19" s="4" customFormat="1" ht="19.7" customHeight="1">
      <c r="D119" s="27"/>
      <c r="E119" s="27"/>
      <c r="F119" s="27"/>
      <c r="G119" s="47"/>
      <c r="H119" s="62"/>
      <c r="I119" s="26"/>
      <c r="J119" s="63"/>
      <c r="K119" s="29"/>
      <c r="L119" s="47"/>
      <c r="M119" s="26"/>
      <c r="N119" s="26"/>
      <c r="O119" s="30"/>
      <c r="P119" s="27"/>
      <c r="Q119" s="26"/>
      <c r="R119" s="30"/>
      <c r="S119" s="31"/>
    </row>
    <row r="120" spans="4:19" s="4" customFormat="1" ht="19.7" customHeight="1">
      <c r="D120" s="27"/>
      <c r="E120" s="27"/>
      <c r="F120" s="27"/>
      <c r="G120" s="47"/>
      <c r="H120" s="62"/>
      <c r="I120" s="26"/>
      <c r="J120" s="63"/>
      <c r="K120" s="29"/>
      <c r="L120" s="47"/>
      <c r="M120" s="26"/>
      <c r="N120" s="26"/>
      <c r="O120" s="30"/>
      <c r="P120" s="27"/>
      <c r="Q120" s="26"/>
      <c r="R120" s="30"/>
      <c r="S120" s="31"/>
    </row>
    <row r="121" spans="4:19" s="4" customFormat="1" ht="19.7" customHeight="1">
      <c r="D121" s="27"/>
      <c r="E121" s="27"/>
      <c r="F121" s="27"/>
      <c r="G121" s="47"/>
      <c r="H121" s="62"/>
      <c r="I121" s="26"/>
      <c r="J121" s="63"/>
      <c r="K121" s="29"/>
      <c r="L121" s="47"/>
      <c r="M121" s="26"/>
      <c r="N121" s="26"/>
      <c r="O121" s="30"/>
      <c r="P121" s="27"/>
      <c r="Q121" s="26"/>
      <c r="R121" s="30"/>
      <c r="S121" s="31"/>
    </row>
    <row r="122" spans="4:19" s="4" customFormat="1" ht="19.7" customHeight="1">
      <c r="D122" s="27"/>
      <c r="E122" s="27"/>
      <c r="F122" s="27"/>
      <c r="G122" s="47"/>
      <c r="H122" s="62"/>
      <c r="I122" s="26"/>
      <c r="J122" s="63"/>
      <c r="K122" s="29"/>
      <c r="L122" s="47"/>
      <c r="M122" s="26"/>
      <c r="N122" s="26"/>
      <c r="O122" s="30"/>
      <c r="P122" s="27"/>
      <c r="Q122" s="26"/>
      <c r="R122" s="30"/>
      <c r="S122" s="31"/>
    </row>
    <row r="123" spans="4:19" s="4" customFormat="1" ht="19.7" customHeight="1">
      <c r="D123" s="27"/>
      <c r="E123" s="27"/>
      <c r="F123" s="27"/>
      <c r="G123" s="47"/>
      <c r="H123" s="62"/>
      <c r="I123" s="26"/>
      <c r="J123" s="63"/>
      <c r="K123" s="29"/>
      <c r="L123" s="47"/>
      <c r="M123" s="26"/>
      <c r="N123" s="26"/>
      <c r="O123" s="30"/>
      <c r="P123" s="27"/>
      <c r="Q123" s="26"/>
      <c r="R123" s="30"/>
      <c r="S123" s="31"/>
    </row>
    <row r="124" spans="4:19" s="4" customFormat="1" ht="19.7" customHeight="1">
      <c r="D124" s="27"/>
      <c r="E124" s="27"/>
      <c r="F124" s="27"/>
      <c r="G124" s="47"/>
      <c r="H124" s="62"/>
      <c r="I124" s="26"/>
      <c r="J124" s="63"/>
      <c r="K124" s="29"/>
      <c r="L124" s="47"/>
      <c r="M124" s="26"/>
      <c r="N124" s="26"/>
      <c r="O124" s="30"/>
      <c r="P124" s="27"/>
      <c r="Q124" s="26"/>
      <c r="R124" s="30"/>
      <c r="S124" s="31"/>
    </row>
    <row r="125" spans="4:19" s="4" customFormat="1" ht="19.7" customHeight="1">
      <c r="D125" s="27"/>
      <c r="E125" s="27"/>
      <c r="F125" s="27"/>
      <c r="G125" s="47"/>
      <c r="H125" s="62"/>
      <c r="I125" s="26"/>
      <c r="J125" s="63"/>
      <c r="K125" s="29"/>
      <c r="L125" s="47"/>
      <c r="M125" s="26"/>
      <c r="N125" s="26"/>
      <c r="O125" s="30"/>
      <c r="P125" s="27"/>
      <c r="Q125" s="26"/>
      <c r="R125" s="30"/>
      <c r="S125" s="31"/>
    </row>
    <row r="126" spans="4:19" s="4" customFormat="1" ht="19.7" customHeight="1">
      <c r="D126" s="27"/>
      <c r="E126" s="27"/>
      <c r="F126" s="27"/>
      <c r="G126" s="47"/>
      <c r="H126" s="62"/>
      <c r="I126" s="26"/>
      <c r="J126" s="63"/>
      <c r="K126" s="29"/>
      <c r="L126" s="47"/>
      <c r="M126" s="26"/>
      <c r="N126" s="26"/>
      <c r="O126" s="30"/>
      <c r="P126" s="27"/>
      <c r="Q126" s="26"/>
      <c r="R126" s="30"/>
      <c r="S126" s="31"/>
    </row>
    <row r="127" spans="4:19" s="4" customFormat="1" ht="19.7" customHeight="1">
      <c r="D127" s="27"/>
      <c r="E127" s="27"/>
      <c r="F127" s="27"/>
      <c r="G127" s="47"/>
      <c r="H127" s="62"/>
      <c r="I127" s="26"/>
      <c r="J127" s="63"/>
      <c r="K127" s="29"/>
      <c r="L127" s="47"/>
      <c r="M127" s="26"/>
      <c r="N127" s="26"/>
      <c r="O127" s="30"/>
      <c r="P127" s="27"/>
      <c r="Q127" s="26"/>
      <c r="R127" s="30"/>
      <c r="S127" s="31"/>
    </row>
    <row r="128" spans="4:19" s="4" customFormat="1" ht="19.7" customHeight="1">
      <c r="D128" s="27"/>
      <c r="E128" s="27"/>
      <c r="F128" s="27"/>
      <c r="G128" s="47"/>
      <c r="H128" s="62"/>
      <c r="I128" s="26"/>
      <c r="J128" s="63"/>
      <c r="K128" s="29"/>
      <c r="L128" s="47"/>
      <c r="M128" s="26"/>
      <c r="N128" s="26"/>
      <c r="O128" s="30"/>
      <c r="P128" s="27"/>
      <c r="Q128" s="26"/>
      <c r="R128" s="30"/>
      <c r="S128" s="31"/>
    </row>
    <row r="129" spans="4:19" s="4" customFormat="1" ht="19.7" customHeight="1">
      <c r="D129" s="27"/>
      <c r="E129" s="27"/>
      <c r="F129" s="27"/>
      <c r="G129" s="47"/>
      <c r="H129" s="62"/>
      <c r="I129" s="26"/>
      <c r="J129" s="63"/>
      <c r="K129" s="29"/>
      <c r="L129" s="47"/>
      <c r="M129" s="26"/>
      <c r="N129" s="26"/>
      <c r="O129" s="30"/>
      <c r="P129" s="27"/>
      <c r="Q129" s="26"/>
      <c r="R129" s="30"/>
      <c r="S129" s="31"/>
    </row>
    <row r="130" spans="4:19" s="4" customFormat="1" ht="19.7" customHeight="1">
      <c r="D130" s="27"/>
      <c r="E130" s="27"/>
      <c r="F130" s="27"/>
      <c r="G130" s="47"/>
      <c r="H130" s="62"/>
      <c r="I130" s="26"/>
      <c r="J130" s="63"/>
      <c r="K130" s="29"/>
      <c r="L130" s="47"/>
      <c r="M130" s="26"/>
      <c r="N130" s="26"/>
      <c r="O130" s="30"/>
      <c r="P130" s="27"/>
      <c r="Q130" s="26"/>
      <c r="R130" s="30"/>
      <c r="S130" s="31"/>
    </row>
    <row r="131" spans="4:19" s="4" customFormat="1" ht="19.7" customHeight="1">
      <c r="D131" s="27"/>
      <c r="E131" s="27"/>
      <c r="F131" s="27"/>
      <c r="G131" s="47"/>
      <c r="H131" s="62"/>
      <c r="I131" s="26"/>
      <c r="J131" s="63"/>
      <c r="K131" s="29"/>
      <c r="L131" s="47"/>
      <c r="M131" s="26"/>
      <c r="N131" s="26"/>
      <c r="O131" s="30"/>
      <c r="P131" s="27"/>
      <c r="Q131" s="26"/>
      <c r="R131" s="30"/>
      <c r="S131" s="31"/>
    </row>
    <row r="132" spans="4:19" s="4" customFormat="1" ht="19.7" customHeight="1">
      <c r="D132" s="27"/>
      <c r="E132" s="27"/>
      <c r="F132" s="27"/>
      <c r="G132" s="47"/>
      <c r="H132" s="62"/>
      <c r="I132" s="26"/>
      <c r="J132" s="63"/>
      <c r="K132" s="29"/>
      <c r="L132" s="47"/>
      <c r="M132" s="26"/>
      <c r="N132" s="26"/>
      <c r="O132" s="30"/>
      <c r="P132" s="27"/>
      <c r="Q132" s="26"/>
      <c r="R132" s="30"/>
      <c r="S132" s="31"/>
    </row>
    <row r="133" spans="4:19" s="4" customFormat="1" ht="19.7" customHeight="1">
      <c r="D133" s="27"/>
      <c r="E133" s="27"/>
      <c r="F133" s="27"/>
      <c r="G133" s="47"/>
      <c r="H133" s="62"/>
      <c r="I133" s="26"/>
      <c r="J133" s="63"/>
      <c r="K133" s="29"/>
      <c r="L133" s="47"/>
      <c r="M133" s="26"/>
      <c r="N133" s="26"/>
      <c r="O133" s="30"/>
      <c r="P133" s="27"/>
      <c r="Q133" s="26"/>
      <c r="R133" s="30"/>
      <c r="S133" s="31"/>
    </row>
    <row r="134" spans="4:19" s="4" customFormat="1" ht="19.7" customHeight="1">
      <c r="D134" s="27"/>
      <c r="E134" s="27"/>
      <c r="F134" s="27"/>
      <c r="G134" s="47"/>
      <c r="H134" s="62"/>
      <c r="I134" s="26"/>
      <c r="J134" s="63"/>
      <c r="K134" s="29"/>
      <c r="L134" s="47"/>
      <c r="M134" s="26"/>
      <c r="N134" s="26"/>
      <c r="O134" s="30"/>
      <c r="P134" s="27"/>
      <c r="Q134" s="26"/>
      <c r="R134" s="30"/>
      <c r="S134" s="31"/>
    </row>
    <row r="135" spans="4:19" s="4" customFormat="1" ht="19.7" customHeight="1">
      <c r="D135" s="27"/>
      <c r="E135" s="27"/>
      <c r="F135" s="27"/>
      <c r="G135" s="47"/>
      <c r="H135" s="62"/>
      <c r="I135" s="26"/>
      <c r="J135" s="63"/>
      <c r="K135" s="29"/>
      <c r="L135" s="47"/>
      <c r="M135" s="26"/>
      <c r="N135" s="26"/>
      <c r="O135" s="30"/>
      <c r="P135" s="27"/>
      <c r="Q135" s="26"/>
      <c r="R135" s="30"/>
      <c r="S135" s="31"/>
    </row>
    <row r="136" spans="4:19" s="4" customFormat="1" ht="19.7" customHeight="1">
      <c r="D136" s="27"/>
      <c r="E136" s="27"/>
      <c r="F136" s="27"/>
      <c r="G136" s="47"/>
      <c r="H136" s="62"/>
      <c r="I136" s="26"/>
      <c r="J136" s="63"/>
      <c r="K136" s="29"/>
      <c r="L136" s="47"/>
      <c r="M136" s="26"/>
      <c r="N136" s="26"/>
      <c r="O136" s="30"/>
      <c r="P136" s="27"/>
      <c r="Q136" s="26"/>
      <c r="R136" s="30"/>
      <c r="S136" s="31"/>
    </row>
    <row r="137" spans="4:19" s="4" customFormat="1" ht="19.7" customHeight="1">
      <c r="D137" s="27"/>
      <c r="E137" s="27"/>
      <c r="F137" s="27"/>
      <c r="G137" s="47"/>
      <c r="H137" s="62"/>
      <c r="I137" s="26"/>
      <c r="J137" s="63"/>
      <c r="K137" s="29"/>
      <c r="L137" s="47"/>
      <c r="M137" s="26"/>
      <c r="N137" s="26"/>
      <c r="O137" s="30"/>
      <c r="P137" s="27"/>
      <c r="Q137" s="26"/>
      <c r="R137" s="30"/>
      <c r="S137" s="31"/>
    </row>
    <row r="138" spans="4:19" s="4" customFormat="1" ht="19.7" customHeight="1">
      <c r="D138" s="27"/>
      <c r="E138" s="27"/>
      <c r="F138" s="27"/>
      <c r="G138" s="47"/>
      <c r="H138" s="62"/>
      <c r="I138" s="26"/>
      <c r="J138" s="63"/>
      <c r="K138" s="29"/>
      <c r="L138" s="47"/>
      <c r="M138" s="26"/>
      <c r="N138" s="26"/>
      <c r="O138" s="30"/>
      <c r="P138" s="27"/>
      <c r="Q138" s="26"/>
      <c r="R138" s="30"/>
      <c r="S138" s="31"/>
    </row>
    <row r="139" spans="4:19" s="4" customFormat="1" ht="19.7" customHeight="1">
      <c r="D139" s="27"/>
      <c r="E139" s="27"/>
      <c r="F139" s="27"/>
      <c r="G139" s="47"/>
      <c r="H139" s="62"/>
      <c r="I139" s="26"/>
      <c r="J139" s="63"/>
      <c r="K139" s="29"/>
      <c r="L139" s="47"/>
      <c r="M139" s="26"/>
      <c r="N139" s="26"/>
      <c r="O139" s="30"/>
      <c r="P139" s="27"/>
      <c r="Q139" s="26"/>
      <c r="R139" s="30"/>
      <c r="S139" s="31"/>
    </row>
    <row r="140" spans="4:19" s="4" customFormat="1" ht="19.7" customHeight="1">
      <c r="D140" s="27"/>
      <c r="E140" s="27"/>
      <c r="F140" s="27"/>
      <c r="G140" s="47"/>
      <c r="H140" s="62"/>
      <c r="I140" s="26"/>
      <c r="J140" s="63"/>
      <c r="K140" s="29"/>
      <c r="L140" s="47"/>
      <c r="M140" s="26"/>
      <c r="N140" s="26"/>
      <c r="O140" s="30"/>
      <c r="P140" s="27"/>
      <c r="Q140" s="26"/>
      <c r="R140" s="30"/>
      <c r="S140" s="31"/>
    </row>
    <row r="141" spans="4:19" s="4" customFormat="1" ht="19.7" customHeight="1">
      <c r="D141" s="27"/>
      <c r="E141" s="27"/>
      <c r="F141" s="27"/>
      <c r="G141" s="47"/>
      <c r="H141" s="62"/>
      <c r="I141" s="26"/>
      <c r="J141" s="63"/>
      <c r="K141" s="29"/>
      <c r="L141" s="47"/>
      <c r="M141" s="26"/>
      <c r="N141" s="26"/>
      <c r="O141" s="30"/>
      <c r="P141" s="27"/>
      <c r="Q141" s="26"/>
      <c r="R141" s="30"/>
      <c r="S141" s="31"/>
    </row>
    <row r="142" spans="4:19" s="4" customFormat="1" ht="19.7" customHeight="1">
      <c r="D142" s="27"/>
      <c r="E142" s="27"/>
      <c r="F142" s="27"/>
      <c r="G142" s="47"/>
      <c r="H142" s="62"/>
      <c r="I142" s="26"/>
      <c r="J142" s="63"/>
      <c r="K142" s="29"/>
      <c r="L142" s="47"/>
      <c r="M142" s="26"/>
      <c r="N142" s="26"/>
      <c r="O142" s="30"/>
      <c r="P142" s="27"/>
      <c r="Q142" s="26"/>
      <c r="R142" s="30"/>
      <c r="S142" s="31"/>
    </row>
    <row r="143" spans="4:19" s="4" customFormat="1" ht="19.7" customHeight="1">
      <c r="D143" s="27"/>
      <c r="E143" s="27"/>
      <c r="F143" s="27"/>
      <c r="G143" s="47"/>
      <c r="H143" s="62"/>
      <c r="I143" s="26"/>
      <c r="J143" s="63"/>
      <c r="K143" s="29"/>
      <c r="L143" s="47"/>
      <c r="M143" s="26"/>
      <c r="N143" s="26"/>
      <c r="O143" s="30"/>
      <c r="P143" s="27"/>
      <c r="Q143" s="26"/>
      <c r="R143" s="30"/>
      <c r="S143" s="31"/>
    </row>
    <row r="144" spans="4:19" s="4" customFormat="1" ht="19.7" customHeight="1">
      <c r="D144" s="27"/>
      <c r="E144" s="27"/>
      <c r="F144" s="27"/>
      <c r="G144" s="47"/>
      <c r="H144" s="62"/>
      <c r="I144" s="26"/>
      <c r="J144" s="63"/>
      <c r="K144" s="29"/>
      <c r="L144" s="47"/>
      <c r="M144" s="26"/>
      <c r="N144" s="26"/>
      <c r="O144" s="30"/>
      <c r="P144" s="27"/>
      <c r="Q144" s="26"/>
      <c r="R144" s="30"/>
      <c r="S144" s="31"/>
    </row>
    <row r="145" spans="4:19" s="4" customFormat="1" ht="19.7" customHeight="1">
      <c r="D145" s="27"/>
      <c r="E145" s="27"/>
      <c r="F145" s="27"/>
      <c r="G145" s="47"/>
      <c r="H145" s="62"/>
      <c r="I145" s="26"/>
      <c r="J145" s="63"/>
      <c r="K145" s="29"/>
      <c r="L145" s="47"/>
      <c r="M145" s="26"/>
      <c r="N145" s="26"/>
      <c r="O145" s="30"/>
      <c r="P145" s="27"/>
      <c r="Q145" s="26"/>
      <c r="R145" s="30"/>
      <c r="S145" s="31"/>
    </row>
    <row r="146" spans="4:19" s="4" customFormat="1" ht="19.7" customHeight="1">
      <c r="D146" s="27"/>
      <c r="E146" s="27"/>
      <c r="F146" s="27"/>
      <c r="G146" s="47"/>
      <c r="H146" s="62"/>
      <c r="I146" s="26"/>
      <c r="J146" s="63"/>
      <c r="K146" s="29"/>
      <c r="L146" s="47"/>
      <c r="M146" s="26"/>
      <c r="N146" s="26"/>
      <c r="O146" s="30"/>
      <c r="P146" s="27"/>
      <c r="Q146" s="26"/>
      <c r="R146" s="30"/>
      <c r="S146" s="31"/>
    </row>
    <row r="147" spans="4:19" s="4" customFormat="1" ht="19.7" customHeight="1">
      <c r="D147" s="27"/>
      <c r="E147" s="27"/>
      <c r="F147" s="27"/>
      <c r="G147" s="47"/>
      <c r="H147" s="62"/>
      <c r="I147" s="26"/>
      <c r="J147" s="63"/>
      <c r="K147" s="29"/>
      <c r="L147" s="47"/>
      <c r="M147" s="26"/>
      <c r="N147" s="26"/>
      <c r="O147" s="30"/>
      <c r="P147" s="27"/>
      <c r="Q147" s="26"/>
      <c r="R147" s="30"/>
      <c r="S147" s="31"/>
    </row>
    <row r="148" spans="4:19" s="4" customFormat="1" ht="19.7" customHeight="1">
      <c r="D148" s="27"/>
      <c r="E148" s="27"/>
      <c r="F148" s="27"/>
      <c r="G148" s="47"/>
      <c r="H148" s="62"/>
      <c r="I148" s="26"/>
      <c r="J148" s="63"/>
      <c r="K148" s="29"/>
      <c r="L148" s="47"/>
      <c r="M148" s="26"/>
      <c r="N148" s="26"/>
      <c r="O148" s="30"/>
      <c r="P148" s="27"/>
      <c r="Q148" s="26"/>
      <c r="R148" s="30"/>
      <c r="S148" s="31"/>
    </row>
    <row r="149" spans="4:19" s="4" customFormat="1" ht="19.7" customHeight="1">
      <c r="D149" s="27"/>
      <c r="E149" s="27"/>
      <c r="F149" s="27"/>
      <c r="G149" s="47"/>
      <c r="H149" s="62"/>
      <c r="I149" s="26"/>
      <c r="J149" s="63"/>
      <c r="K149" s="29"/>
      <c r="L149" s="47"/>
      <c r="M149" s="26"/>
      <c r="N149" s="26"/>
      <c r="O149" s="30"/>
      <c r="P149" s="27"/>
      <c r="Q149" s="26"/>
      <c r="R149" s="30"/>
      <c r="S149" s="31"/>
    </row>
    <row r="150" spans="4:19" s="4" customFormat="1" ht="19.7" customHeight="1">
      <c r="D150" s="27"/>
      <c r="E150" s="27"/>
      <c r="F150" s="27"/>
      <c r="G150" s="47"/>
      <c r="H150" s="62"/>
      <c r="I150" s="26"/>
      <c r="J150" s="63"/>
      <c r="K150" s="29"/>
      <c r="L150" s="47"/>
      <c r="M150" s="26"/>
      <c r="N150" s="26"/>
      <c r="O150" s="30"/>
      <c r="P150" s="27"/>
      <c r="Q150" s="26"/>
      <c r="R150" s="30"/>
      <c r="S150" s="31"/>
    </row>
    <row r="151" spans="4:19" s="4" customFormat="1" ht="19.7" customHeight="1">
      <c r="D151" s="27"/>
      <c r="E151" s="27"/>
      <c r="F151" s="27"/>
      <c r="G151" s="47"/>
      <c r="H151" s="62"/>
      <c r="I151" s="26"/>
      <c r="J151" s="63"/>
      <c r="K151" s="29"/>
      <c r="L151" s="47"/>
      <c r="M151" s="26"/>
      <c r="N151" s="26"/>
      <c r="O151" s="30"/>
      <c r="P151" s="27"/>
      <c r="Q151" s="26"/>
      <c r="R151" s="30"/>
      <c r="S151" s="31"/>
    </row>
    <row r="152" spans="4:19" s="4" customFormat="1" ht="19.7" customHeight="1">
      <c r="D152" s="27"/>
      <c r="E152" s="27"/>
      <c r="F152" s="27"/>
      <c r="G152" s="47"/>
      <c r="H152" s="62"/>
      <c r="I152" s="26"/>
      <c r="J152" s="63"/>
      <c r="K152" s="29"/>
      <c r="L152" s="47"/>
      <c r="M152" s="26"/>
      <c r="N152" s="26"/>
      <c r="O152" s="30"/>
      <c r="P152" s="27"/>
      <c r="Q152" s="26"/>
      <c r="R152" s="30"/>
      <c r="S152" s="31"/>
    </row>
    <row r="153" spans="4:19" s="4" customFormat="1" ht="19.7" customHeight="1">
      <c r="D153" s="27"/>
      <c r="E153" s="27"/>
      <c r="F153" s="27"/>
      <c r="G153" s="47"/>
      <c r="H153" s="62"/>
      <c r="I153" s="26"/>
      <c r="J153" s="63"/>
      <c r="K153" s="29"/>
      <c r="L153" s="47"/>
      <c r="M153" s="26"/>
      <c r="N153" s="26"/>
      <c r="O153" s="30"/>
      <c r="P153" s="27"/>
      <c r="Q153" s="26"/>
      <c r="R153" s="30"/>
      <c r="S153" s="31"/>
    </row>
    <row r="154" spans="4:19" s="4" customFormat="1" ht="19.7" customHeight="1">
      <c r="D154" s="27"/>
      <c r="E154" s="27"/>
      <c r="F154" s="27"/>
      <c r="G154" s="47"/>
      <c r="H154" s="62"/>
      <c r="I154" s="26"/>
      <c r="J154" s="63"/>
      <c r="K154" s="29"/>
      <c r="L154" s="47"/>
      <c r="M154" s="26"/>
      <c r="N154" s="26"/>
      <c r="O154" s="30"/>
      <c r="P154" s="27"/>
      <c r="Q154" s="26"/>
      <c r="R154" s="30"/>
      <c r="S154" s="31"/>
    </row>
    <row r="155" spans="4:19" s="4" customFormat="1" ht="19.7" customHeight="1">
      <c r="D155" s="27"/>
      <c r="E155" s="27"/>
      <c r="F155" s="27"/>
      <c r="G155" s="47"/>
      <c r="H155" s="62"/>
      <c r="I155" s="26"/>
      <c r="J155" s="63"/>
      <c r="K155" s="29"/>
      <c r="L155" s="47"/>
      <c r="M155" s="26"/>
      <c r="N155" s="26"/>
      <c r="O155" s="30"/>
      <c r="P155" s="27"/>
      <c r="Q155" s="26"/>
      <c r="R155" s="30"/>
      <c r="S155" s="31"/>
    </row>
    <row r="156" spans="4:19" s="4" customFormat="1" ht="19.7" customHeight="1">
      <c r="D156" s="27"/>
      <c r="E156" s="27"/>
      <c r="F156" s="27"/>
      <c r="G156" s="47"/>
      <c r="H156" s="62"/>
      <c r="I156" s="26"/>
      <c r="J156" s="63"/>
      <c r="K156" s="29"/>
      <c r="L156" s="47"/>
      <c r="M156" s="26"/>
      <c r="N156" s="26"/>
      <c r="O156" s="30"/>
      <c r="P156" s="27"/>
      <c r="Q156" s="26"/>
      <c r="R156" s="30"/>
      <c r="S156" s="31"/>
    </row>
    <row r="157" spans="4:19" s="4" customFormat="1" ht="19.7" customHeight="1">
      <c r="D157" s="27"/>
      <c r="E157" s="27"/>
      <c r="F157" s="27"/>
      <c r="G157" s="47"/>
      <c r="H157" s="62"/>
      <c r="I157" s="26"/>
      <c r="J157" s="63"/>
      <c r="K157" s="29"/>
      <c r="L157" s="47"/>
      <c r="M157" s="26"/>
      <c r="N157" s="26"/>
      <c r="O157" s="30"/>
      <c r="P157" s="27"/>
      <c r="Q157" s="26"/>
      <c r="R157" s="30"/>
      <c r="S157" s="31"/>
    </row>
    <row r="158" spans="4:19" s="4" customFormat="1" ht="19.7" customHeight="1">
      <c r="D158" s="27"/>
      <c r="E158" s="27"/>
      <c r="F158" s="27"/>
      <c r="G158" s="47"/>
      <c r="H158" s="62"/>
      <c r="I158" s="26"/>
      <c r="J158" s="63"/>
      <c r="K158" s="29"/>
      <c r="L158" s="47"/>
      <c r="M158" s="26"/>
      <c r="N158" s="26"/>
      <c r="O158" s="30"/>
      <c r="P158" s="27"/>
      <c r="Q158" s="26"/>
      <c r="R158" s="30"/>
      <c r="S158" s="31"/>
    </row>
    <row r="159" spans="4:19" s="4" customFormat="1" ht="19.7" customHeight="1">
      <c r="D159" s="27"/>
      <c r="E159" s="27"/>
      <c r="F159" s="27"/>
      <c r="G159" s="47"/>
      <c r="H159" s="62"/>
      <c r="I159" s="26"/>
      <c r="J159" s="63"/>
      <c r="K159" s="29"/>
      <c r="L159" s="47"/>
      <c r="M159" s="26"/>
      <c r="N159" s="26"/>
      <c r="O159" s="30"/>
      <c r="P159" s="27"/>
      <c r="Q159" s="26"/>
      <c r="R159" s="30"/>
      <c r="S159" s="31"/>
    </row>
    <row r="160" spans="4:19" s="4" customFormat="1" ht="19.7" customHeight="1">
      <c r="D160" s="27"/>
      <c r="E160" s="27"/>
      <c r="F160" s="27"/>
      <c r="G160" s="47"/>
      <c r="H160" s="62"/>
      <c r="I160" s="26"/>
      <c r="J160" s="63"/>
      <c r="K160" s="29"/>
      <c r="L160" s="47"/>
      <c r="M160" s="26"/>
      <c r="N160" s="26"/>
      <c r="O160" s="30"/>
      <c r="P160" s="27"/>
      <c r="Q160" s="26"/>
      <c r="R160" s="30"/>
      <c r="S160" s="31"/>
    </row>
    <row r="161" spans="4:19" s="4" customFormat="1" ht="19.7" customHeight="1">
      <c r="D161" s="27"/>
      <c r="E161" s="27"/>
      <c r="F161" s="27"/>
      <c r="G161" s="47"/>
      <c r="H161" s="62"/>
      <c r="I161" s="26"/>
      <c r="J161" s="63"/>
      <c r="K161" s="29"/>
      <c r="L161" s="47"/>
      <c r="M161" s="26"/>
      <c r="N161" s="26"/>
      <c r="O161" s="30"/>
      <c r="P161" s="27"/>
      <c r="Q161" s="26"/>
      <c r="R161" s="30"/>
      <c r="S161" s="31"/>
    </row>
    <row r="162" spans="4:19" s="4" customFormat="1" ht="19.7" customHeight="1">
      <c r="D162" s="27"/>
      <c r="E162" s="27"/>
      <c r="F162" s="27"/>
      <c r="G162" s="47"/>
      <c r="H162" s="62"/>
      <c r="I162" s="26"/>
      <c r="J162" s="63"/>
      <c r="K162" s="29"/>
      <c r="L162" s="47"/>
      <c r="M162" s="26"/>
      <c r="N162" s="26"/>
      <c r="O162" s="30"/>
      <c r="P162" s="27"/>
      <c r="Q162" s="26"/>
      <c r="R162" s="30"/>
      <c r="S162" s="31"/>
    </row>
    <row r="163" spans="4:19" s="4" customFormat="1" ht="19.7" customHeight="1">
      <c r="D163" s="27"/>
      <c r="E163" s="27"/>
      <c r="F163" s="27"/>
      <c r="G163" s="47"/>
      <c r="H163" s="62"/>
      <c r="I163" s="26"/>
      <c r="J163" s="63"/>
      <c r="K163" s="29"/>
      <c r="L163" s="47"/>
      <c r="M163" s="26"/>
      <c r="N163" s="26"/>
      <c r="O163" s="30"/>
      <c r="P163" s="27"/>
      <c r="Q163" s="26"/>
      <c r="R163" s="30"/>
      <c r="S163" s="31"/>
    </row>
    <row r="164" spans="4:19" s="4" customFormat="1" ht="19.7" customHeight="1">
      <c r="D164" s="27"/>
      <c r="E164" s="27"/>
      <c r="F164" s="27"/>
      <c r="G164" s="47"/>
      <c r="H164" s="62"/>
      <c r="I164" s="26"/>
      <c r="J164" s="63"/>
      <c r="K164" s="29"/>
      <c r="L164" s="47"/>
      <c r="M164" s="26"/>
      <c r="N164" s="26"/>
      <c r="O164" s="30"/>
      <c r="P164" s="27"/>
      <c r="Q164" s="26"/>
      <c r="R164" s="30"/>
      <c r="S164" s="31"/>
    </row>
    <row r="165" spans="4:19" s="4" customFormat="1" ht="19.7" customHeight="1">
      <c r="D165" s="27"/>
      <c r="E165" s="27"/>
      <c r="F165" s="27"/>
      <c r="G165" s="47"/>
      <c r="H165" s="62"/>
      <c r="I165" s="26"/>
      <c r="J165" s="63"/>
      <c r="K165" s="29"/>
      <c r="L165" s="47"/>
      <c r="M165" s="26"/>
      <c r="N165" s="26"/>
      <c r="O165" s="30"/>
      <c r="P165" s="27"/>
      <c r="Q165" s="26"/>
      <c r="R165" s="30"/>
      <c r="S165" s="31"/>
    </row>
    <row r="166" spans="4:19" s="4" customFormat="1" ht="19.7" customHeight="1">
      <c r="D166" s="27"/>
      <c r="E166" s="27"/>
      <c r="F166" s="27"/>
      <c r="G166" s="47"/>
      <c r="H166" s="62"/>
      <c r="I166" s="26"/>
      <c r="J166" s="63"/>
      <c r="K166" s="29"/>
      <c r="L166" s="47"/>
      <c r="M166" s="26"/>
      <c r="N166" s="26"/>
      <c r="O166" s="30"/>
      <c r="P166" s="27"/>
      <c r="Q166" s="26"/>
      <c r="R166" s="30"/>
      <c r="S166" s="31"/>
    </row>
    <row r="167" spans="4:19" s="4" customFormat="1" ht="19.7" customHeight="1">
      <c r="D167" s="27"/>
      <c r="E167" s="27"/>
      <c r="F167" s="27"/>
      <c r="G167" s="47"/>
      <c r="H167" s="62"/>
      <c r="I167" s="26"/>
      <c r="J167" s="63"/>
      <c r="K167" s="29"/>
      <c r="L167" s="47"/>
      <c r="M167" s="26"/>
      <c r="N167" s="26"/>
      <c r="O167" s="30"/>
      <c r="P167" s="27"/>
      <c r="Q167" s="26"/>
      <c r="R167" s="30"/>
      <c r="S167" s="31"/>
    </row>
    <row r="168" spans="4:19" s="4" customFormat="1" ht="19.7" customHeight="1">
      <c r="D168" s="27"/>
      <c r="E168" s="27"/>
      <c r="F168" s="27"/>
      <c r="G168" s="47"/>
      <c r="H168" s="62"/>
      <c r="I168" s="26"/>
      <c r="J168" s="63"/>
      <c r="K168" s="29"/>
      <c r="L168" s="47"/>
      <c r="M168" s="26"/>
      <c r="N168" s="26"/>
      <c r="O168" s="30"/>
      <c r="P168" s="27"/>
      <c r="Q168" s="26"/>
      <c r="R168" s="30"/>
      <c r="S168" s="31"/>
    </row>
    <row r="169" spans="4:19" s="4" customFormat="1" ht="19.7" customHeight="1">
      <c r="D169" s="27"/>
      <c r="E169" s="27"/>
      <c r="F169" s="27"/>
      <c r="G169" s="47"/>
      <c r="H169" s="62"/>
      <c r="I169" s="26"/>
      <c r="J169" s="63"/>
      <c r="K169" s="29"/>
      <c r="L169" s="47"/>
      <c r="M169" s="26"/>
      <c r="N169" s="26"/>
      <c r="O169" s="30"/>
      <c r="P169" s="27"/>
      <c r="Q169" s="26"/>
      <c r="R169" s="30"/>
      <c r="S169" s="31"/>
    </row>
    <row r="170" spans="4:19" s="4" customFormat="1" ht="19.7" customHeight="1">
      <c r="D170" s="27"/>
      <c r="E170" s="27"/>
      <c r="F170" s="27"/>
      <c r="G170" s="47"/>
      <c r="H170" s="62"/>
      <c r="I170" s="26"/>
      <c r="J170" s="63"/>
      <c r="K170" s="29"/>
      <c r="L170" s="47"/>
      <c r="M170" s="26"/>
      <c r="N170" s="26"/>
      <c r="O170" s="30"/>
      <c r="P170" s="27"/>
      <c r="Q170" s="26"/>
      <c r="R170" s="30"/>
      <c r="S170" s="31"/>
    </row>
    <row r="171" spans="4:19" s="4" customFormat="1" ht="19.7" customHeight="1">
      <c r="D171" s="27"/>
      <c r="E171" s="27"/>
      <c r="F171" s="27"/>
      <c r="G171" s="47"/>
      <c r="H171" s="62"/>
      <c r="I171" s="26"/>
      <c r="J171" s="63"/>
      <c r="K171" s="29"/>
      <c r="L171" s="47"/>
      <c r="M171" s="26"/>
      <c r="N171" s="26"/>
      <c r="O171" s="30"/>
      <c r="P171" s="27"/>
      <c r="Q171" s="26"/>
      <c r="R171" s="30"/>
      <c r="S171" s="31"/>
    </row>
    <row r="172" spans="4:19" s="4" customFormat="1" ht="19.7" customHeight="1">
      <c r="D172" s="27"/>
      <c r="E172" s="27"/>
      <c r="F172" s="27"/>
      <c r="G172" s="47"/>
      <c r="H172" s="62"/>
      <c r="I172" s="26"/>
      <c r="J172" s="63"/>
      <c r="K172" s="29"/>
      <c r="L172" s="47"/>
      <c r="M172" s="26"/>
      <c r="N172" s="26"/>
      <c r="O172" s="30"/>
      <c r="P172" s="27"/>
      <c r="Q172" s="26"/>
      <c r="R172" s="30"/>
      <c r="S172" s="31"/>
    </row>
    <row r="173" spans="4:19" s="4" customFormat="1" ht="19.7" customHeight="1">
      <c r="D173" s="27"/>
      <c r="E173" s="27"/>
      <c r="F173" s="27"/>
      <c r="G173" s="47"/>
      <c r="H173" s="62"/>
      <c r="I173" s="26"/>
      <c r="J173" s="63"/>
      <c r="K173" s="29"/>
      <c r="L173" s="47"/>
      <c r="M173" s="26"/>
      <c r="N173" s="26"/>
      <c r="O173" s="30"/>
      <c r="P173" s="27"/>
      <c r="Q173" s="26"/>
      <c r="R173" s="30"/>
      <c r="S173" s="31"/>
    </row>
    <row r="174" spans="4:19" s="4" customFormat="1" ht="19.7" customHeight="1">
      <c r="D174" s="27"/>
      <c r="E174" s="27"/>
      <c r="F174" s="27"/>
      <c r="G174" s="47"/>
      <c r="H174" s="62"/>
      <c r="I174" s="26"/>
      <c r="J174" s="63"/>
      <c r="K174" s="29"/>
      <c r="L174" s="47"/>
      <c r="M174" s="26"/>
      <c r="N174" s="26"/>
      <c r="O174" s="30"/>
      <c r="P174" s="27"/>
      <c r="Q174" s="26"/>
      <c r="R174" s="30"/>
      <c r="S174" s="31"/>
    </row>
    <row r="175" spans="4:19" s="4" customFormat="1" ht="19.7" customHeight="1">
      <c r="D175" s="27"/>
      <c r="E175" s="27"/>
      <c r="F175" s="27"/>
      <c r="G175" s="47"/>
      <c r="H175" s="62"/>
      <c r="I175" s="26"/>
      <c r="J175" s="63"/>
      <c r="K175" s="29"/>
      <c r="L175" s="47"/>
      <c r="M175" s="26"/>
      <c r="N175" s="26"/>
      <c r="O175" s="30"/>
      <c r="P175" s="27"/>
      <c r="Q175" s="26"/>
      <c r="R175" s="30"/>
      <c r="S175" s="31"/>
    </row>
    <row r="176" spans="4:19" s="4" customFormat="1" ht="19.7" customHeight="1">
      <c r="D176" s="27"/>
      <c r="E176" s="27"/>
      <c r="F176" s="27"/>
      <c r="G176" s="47"/>
      <c r="H176" s="62"/>
      <c r="I176" s="26"/>
      <c r="J176" s="63"/>
      <c r="K176" s="29"/>
      <c r="L176" s="47"/>
      <c r="M176" s="26"/>
      <c r="N176" s="26"/>
      <c r="O176" s="30"/>
      <c r="P176" s="27"/>
      <c r="Q176" s="26"/>
      <c r="R176" s="30"/>
      <c r="S176" s="31"/>
    </row>
    <row r="177" spans="4:19" s="4" customFormat="1" ht="19.7" customHeight="1">
      <c r="D177" s="27"/>
      <c r="E177" s="27"/>
      <c r="F177" s="27"/>
      <c r="G177" s="47"/>
      <c r="H177" s="62"/>
      <c r="I177" s="26"/>
      <c r="J177" s="63"/>
      <c r="K177" s="29"/>
      <c r="L177" s="47"/>
      <c r="M177" s="26"/>
      <c r="N177" s="26"/>
      <c r="O177" s="30"/>
      <c r="P177" s="27"/>
      <c r="Q177" s="26"/>
      <c r="R177" s="30"/>
      <c r="S177" s="31"/>
    </row>
    <row r="178" spans="4:19" s="4" customFormat="1" ht="19.7" customHeight="1">
      <c r="D178" s="27"/>
      <c r="E178" s="27"/>
      <c r="F178" s="27"/>
      <c r="G178" s="47"/>
      <c r="H178" s="62"/>
      <c r="I178" s="26"/>
      <c r="J178" s="63"/>
      <c r="K178" s="29"/>
      <c r="L178" s="47"/>
      <c r="M178" s="26"/>
      <c r="N178" s="26"/>
      <c r="O178" s="30"/>
      <c r="P178" s="27"/>
      <c r="Q178" s="26"/>
      <c r="R178" s="30"/>
      <c r="S178" s="31"/>
    </row>
    <row r="179" spans="4:19" s="4" customFormat="1" ht="19.7" customHeight="1">
      <c r="D179" s="27"/>
      <c r="E179" s="27"/>
      <c r="F179" s="27"/>
      <c r="G179" s="47"/>
      <c r="H179" s="62"/>
      <c r="I179" s="26"/>
      <c r="J179" s="63"/>
      <c r="K179" s="29"/>
      <c r="L179" s="47"/>
      <c r="M179" s="26"/>
      <c r="N179" s="26"/>
      <c r="O179" s="30"/>
      <c r="P179" s="27"/>
      <c r="Q179" s="26"/>
      <c r="R179" s="30"/>
      <c r="S179" s="31"/>
    </row>
    <row r="180" spans="4:19" s="4" customFormat="1" ht="19.7" customHeight="1">
      <c r="D180" s="27"/>
      <c r="E180" s="27"/>
      <c r="F180" s="27"/>
      <c r="G180" s="47"/>
      <c r="H180" s="62"/>
      <c r="I180" s="26"/>
      <c r="J180" s="63"/>
      <c r="K180" s="29"/>
      <c r="L180" s="47"/>
      <c r="M180" s="26"/>
      <c r="N180" s="26"/>
      <c r="O180" s="30"/>
      <c r="P180" s="27"/>
      <c r="Q180" s="26"/>
      <c r="R180" s="30"/>
      <c r="S180" s="31"/>
    </row>
    <row r="181" spans="4:19" s="4" customFormat="1" ht="19.7" customHeight="1">
      <c r="D181" s="27"/>
      <c r="E181" s="27"/>
      <c r="F181" s="27"/>
      <c r="G181" s="47"/>
      <c r="H181" s="62"/>
      <c r="I181" s="26"/>
      <c r="J181" s="63"/>
      <c r="K181" s="29"/>
      <c r="L181" s="47"/>
      <c r="M181" s="26"/>
      <c r="N181" s="26"/>
      <c r="O181" s="30"/>
      <c r="P181" s="27"/>
      <c r="Q181" s="26"/>
      <c r="R181" s="30"/>
      <c r="S181" s="31"/>
    </row>
    <row r="182" spans="4:19" s="4" customFormat="1" ht="19.7" customHeight="1">
      <c r="D182" s="27"/>
      <c r="E182" s="27"/>
      <c r="F182" s="27"/>
      <c r="G182" s="47"/>
      <c r="H182" s="62"/>
      <c r="I182" s="26"/>
      <c r="J182" s="63"/>
      <c r="K182" s="29"/>
      <c r="L182" s="47"/>
      <c r="M182" s="26"/>
      <c r="N182" s="26"/>
      <c r="O182" s="30"/>
      <c r="P182" s="27"/>
      <c r="Q182" s="26"/>
      <c r="R182" s="30"/>
      <c r="S182" s="31"/>
    </row>
    <row r="183" spans="4:19" s="4" customFormat="1" ht="19.7" customHeight="1">
      <c r="D183" s="27"/>
      <c r="E183" s="27"/>
      <c r="F183" s="27"/>
      <c r="G183" s="47"/>
      <c r="H183" s="62"/>
      <c r="I183" s="26"/>
      <c r="J183" s="63"/>
      <c r="K183" s="29"/>
      <c r="L183" s="47"/>
      <c r="M183" s="26"/>
      <c r="N183" s="26"/>
      <c r="O183" s="30"/>
      <c r="P183" s="27"/>
      <c r="Q183" s="26"/>
      <c r="R183" s="30"/>
      <c r="S183" s="31"/>
    </row>
    <row r="184" spans="4:19" s="4" customFormat="1" ht="19.7" customHeight="1">
      <c r="D184" s="27"/>
      <c r="E184" s="27"/>
      <c r="F184" s="27"/>
      <c r="G184" s="47"/>
      <c r="H184" s="62"/>
      <c r="I184" s="26"/>
      <c r="J184" s="63"/>
      <c r="K184" s="29"/>
      <c r="L184" s="47"/>
      <c r="M184" s="26"/>
      <c r="N184" s="26"/>
      <c r="O184" s="30"/>
      <c r="P184" s="27"/>
      <c r="Q184" s="26"/>
      <c r="R184" s="30"/>
      <c r="S184" s="31"/>
    </row>
    <row r="185" spans="4:19" s="4" customFormat="1" ht="19.7" customHeight="1">
      <c r="D185" s="27"/>
      <c r="E185" s="27"/>
      <c r="F185" s="27"/>
      <c r="G185" s="47"/>
      <c r="H185" s="62"/>
      <c r="I185" s="26"/>
      <c r="J185" s="63"/>
      <c r="K185" s="29"/>
      <c r="L185" s="47"/>
      <c r="M185" s="26"/>
      <c r="N185" s="26"/>
      <c r="O185" s="30"/>
      <c r="P185" s="27"/>
      <c r="Q185" s="26"/>
      <c r="R185" s="30"/>
      <c r="S185" s="31"/>
    </row>
    <row r="186" spans="4:19" s="4" customFormat="1" ht="19.7" customHeight="1">
      <c r="D186" s="27"/>
      <c r="E186" s="27"/>
      <c r="F186" s="27"/>
      <c r="G186" s="47"/>
      <c r="H186" s="62"/>
      <c r="I186" s="26"/>
      <c r="J186" s="63"/>
      <c r="K186" s="29"/>
      <c r="L186" s="47"/>
      <c r="M186" s="26"/>
      <c r="N186" s="26"/>
      <c r="O186" s="30"/>
      <c r="P186" s="27"/>
      <c r="Q186" s="26"/>
      <c r="R186" s="30"/>
      <c r="S186" s="31"/>
    </row>
    <row r="187" spans="4:19" s="4" customFormat="1" ht="19.7" customHeight="1">
      <c r="D187" s="27"/>
      <c r="E187" s="27"/>
      <c r="F187" s="27"/>
      <c r="G187" s="47"/>
      <c r="H187" s="62"/>
      <c r="I187" s="26"/>
      <c r="J187" s="63"/>
      <c r="K187" s="29"/>
      <c r="L187" s="47"/>
      <c r="M187" s="26"/>
      <c r="N187" s="26"/>
      <c r="O187" s="30"/>
      <c r="P187" s="27"/>
      <c r="Q187" s="26"/>
      <c r="R187" s="30"/>
      <c r="S187" s="31"/>
    </row>
    <row r="188" spans="4:19" s="4" customFormat="1" ht="19.7" customHeight="1">
      <c r="D188" s="27"/>
      <c r="E188" s="27"/>
      <c r="F188" s="27"/>
      <c r="G188" s="47"/>
      <c r="H188" s="62"/>
      <c r="I188" s="26"/>
      <c r="J188" s="63"/>
      <c r="K188" s="29"/>
      <c r="L188" s="47"/>
      <c r="M188" s="26"/>
      <c r="N188" s="26"/>
      <c r="O188" s="30"/>
      <c r="P188" s="27"/>
      <c r="Q188" s="26"/>
      <c r="R188" s="30"/>
      <c r="S188" s="31"/>
    </row>
    <row r="189" spans="4:19" s="4" customFormat="1" ht="19.7" customHeight="1">
      <c r="D189" s="27"/>
      <c r="E189" s="27"/>
      <c r="F189" s="27"/>
      <c r="G189" s="47"/>
      <c r="H189" s="62"/>
      <c r="I189" s="26"/>
      <c r="J189" s="63"/>
      <c r="K189" s="29"/>
      <c r="L189" s="47"/>
      <c r="M189" s="26"/>
      <c r="N189" s="26"/>
      <c r="O189" s="30"/>
      <c r="P189" s="27"/>
      <c r="Q189" s="26"/>
      <c r="R189" s="30"/>
      <c r="S189" s="31"/>
    </row>
    <row r="190" spans="4:19" s="4" customFormat="1" ht="19.7" customHeight="1">
      <c r="D190" s="27"/>
      <c r="E190" s="27"/>
      <c r="F190" s="27"/>
      <c r="G190" s="47"/>
      <c r="H190" s="62"/>
      <c r="I190" s="26"/>
      <c r="J190" s="63"/>
      <c r="K190" s="29"/>
      <c r="L190" s="47"/>
      <c r="M190" s="26"/>
      <c r="N190" s="26"/>
      <c r="O190" s="30"/>
      <c r="P190" s="27"/>
      <c r="Q190" s="26"/>
      <c r="R190" s="30"/>
      <c r="S190" s="31"/>
    </row>
    <row r="191" spans="4:19" s="4" customFormat="1" ht="19.7" customHeight="1">
      <c r="D191" s="27"/>
      <c r="E191" s="27"/>
      <c r="F191" s="27"/>
      <c r="G191" s="47"/>
      <c r="H191" s="62"/>
      <c r="I191" s="26"/>
      <c r="J191" s="63"/>
      <c r="K191" s="29"/>
      <c r="L191" s="47"/>
      <c r="M191" s="26"/>
      <c r="N191" s="26"/>
      <c r="O191" s="30"/>
      <c r="P191" s="27"/>
      <c r="Q191" s="26"/>
      <c r="R191" s="30"/>
      <c r="S191" s="31"/>
    </row>
    <row r="192" spans="4:19" s="4" customFormat="1" ht="19.7" customHeight="1">
      <c r="D192" s="27"/>
      <c r="E192" s="27"/>
      <c r="F192" s="27"/>
      <c r="G192" s="47"/>
      <c r="H192" s="62"/>
      <c r="I192" s="26"/>
      <c r="J192" s="63"/>
      <c r="K192" s="29"/>
      <c r="L192" s="47"/>
      <c r="M192" s="26"/>
      <c r="N192" s="26"/>
      <c r="O192" s="30"/>
      <c r="P192" s="27"/>
      <c r="Q192" s="26"/>
      <c r="R192" s="30"/>
      <c r="S192" s="31"/>
    </row>
    <row r="193" spans="4:19" s="4" customFormat="1" ht="19.7" customHeight="1">
      <c r="D193" s="27"/>
      <c r="E193" s="27"/>
      <c r="F193" s="27"/>
      <c r="G193" s="47"/>
      <c r="H193" s="62"/>
      <c r="I193" s="26"/>
      <c r="J193" s="63"/>
      <c r="K193" s="29"/>
      <c r="L193" s="47"/>
      <c r="M193" s="26"/>
      <c r="N193" s="26"/>
      <c r="O193" s="30"/>
      <c r="P193" s="27"/>
      <c r="Q193" s="26"/>
      <c r="R193" s="30"/>
      <c r="S193" s="31"/>
    </row>
    <row r="194" spans="4:19" s="4" customFormat="1" ht="19.7" customHeight="1">
      <c r="D194" s="27"/>
      <c r="E194" s="27"/>
      <c r="F194" s="27"/>
      <c r="G194" s="47"/>
      <c r="H194" s="62"/>
      <c r="I194" s="26"/>
      <c r="J194" s="63"/>
      <c r="K194" s="29"/>
      <c r="L194" s="47"/>
      <c r="M194" s="26"/>
      <c r="N194" s="26"/>
      <c r="O194" s="30"/>
      <c r="P194" s="27"/>
      <c r="Q194" s="26"/>
      <c r="R194" s="30"/>
      <c r="S194" s="31"/>
    </row>
    <row r="195" spans="4:19" s="4" customFormat="1" ht="19.7" customHeight="1">
      <c r="D195" s="27"/>
      <c r="E195" s="27"/>
      <c r="F195" s="27"/>
      <c r="G195" s="47"/>
      <c r="H195" s="62"/>
      <c r="I195" s="26"/>
      <c r="J195" s="63"/>
      <c r="K195" s="29"/>
      <c r="L195" s="47"/>
      <c r="M195" s="26"/>
      <c r="N195" s="26"/>
      <c r="O195" s="30"/>
      <c r="P195" s="27"/>
      <c r="Q195" s="26"/>
      <c r="R195" s="30"/>
      <c r="S195" s="31"/>
    </row>
    <row r="196" spans="4:19" s="4" customFormat="1" ht="19.7" customHeight="1">
      <c r="D196" s="27"/>
      <c r="E196" s="27"/>
      <c r="F196" s="27"/>
      <c r="G196" s="47"/>
      <c r="H196" s="62"/>
      <c r="I196" s="26"/>
      <c r="J196" s="63"/>
      <c r="K196" s="29"/>
      <c r="L196" s="47"/>
      <c r="M196" s="26"/>
      <c r="N196" s="26"/>
      <c r="O196" s="30"/>
      <c r="P196" s="27"/>
      <c r="Q196" s="26"/>
      <c r="R196" s="30"/>
      <c r="S196" s="31"/>
    </row>
    <row r="197" spans="4:19" s="4" customFormat="1" ht="19.7" customHeight="1">
      <c r="D197" s="27"/>
      <c r="E197" s="27"/>
      <c r="F197" s="27"/>
      <c r="G197" s="47"/>
      <c r="H197" s="62"/>
      <c r="I197" s="26"/>
      <c r="J197" s="63"/>
      <c r="K197" s="29"/>
      <c r="L197" s="47"/>
      <c r="M197" s="26"/>
      <c r="N197" s="26"/>
      <c r="O197" s="30"/>
      <c r="P197" s="27"/>
      <c r="Q197" s="26"/>
      <c r="R197" s="30"/>
      <c r="S197" s="31"/>
    </row>
    <row r="198" spans="4:19" s="4" customFormat="1" ht="19.7" customHeight="1">
      <c r="D198" s="27"/>
      <c r="E198" s="27"/>
      <c r="F198" s="27"/>
      <c r="G198" s="47"/>
      <c r="H198" s="62"/>
      <c r="I198" s="26"/>
      <c r="J198" s="63"/>
      <c r="K198" s="29"/>
      <c r="L198" s="47"/>
      <c r="M198" s="26"/>
      <c r="N198" s="26"/>
      <c r="O198" s="30"/>
      <c r="P198" s="27"/>
      <c r="Q198" s="26"/>
      <c r="R198" s="30"/>
      <c r="S198" s="31"/>
    </row>
    <row r="199" spans="4:19" s="4" customFormat="1" ht="19.7" customHeight="1">
      <c r="D199" s="27"/>
      <c r="E199" s="27"/>
      <c r="F199" s="27"/>
      <c r="G199" s="47"/>
      <c r="H199" s="62"/>
      <c r="I199" s="26"/>
      <c r="J199" s="63"/>
      <c r="K199" s="29"/>
      <c r="L199" s="47"/>
      <c r="M199" s="26"/>
      <c r="N199" s="26"/>
      <c r="O199" s="30"/>
      <c r="P199" s="27"/>
      <c r="Q199" s="26"/>
      <c r="R199" s="30"/>
      <c r="S199" s="31"/>
    </row>
    <row r="200" spans="4:19" s="4" customFormat="1" ht="19.7" customHeight="1">
      <c r="D200" s="27"/>
      <c r="E200" s="27"/>
      <c r="F200" s="27"/>
      <c r="G200" s="47"/>
      <c r="H200" s="62"/>
      <c r="I200" s="26"/>
      <c r="J200" s="63"/>
      <c r="K200" s="29"/>
      <c r="L200" s="47"/>
      <c r="M200" s="26"/>
      <c r="N200" s="26"/>
      <c r="O200" s="30"/>
      <c r="P200" s="27"/>
      <c r="Q200" s="26"/>
      <c r="R200" s="30"/>
      <c r="S200" s="31"/>
    </row>
    <row r="201" spans="4:19" s="4" customFormat="1" ht="19.7" customHeight="1">
      <c r="D201" s="27"/>
      <c r="E201" s="27"/>
      <c r="F201" s="27"/>
      <c r="G201" s="47"/>
      <c r="H201" s="62"/>
      <c r="I201" s="26"/>
      <c r="J201" s="63"/>
      <c r="K201" s="29"/>
      <c r="L201" s="47"/>
      <c r="M201" s="26"/>
      <c r="N201" s="26"/>
      <c r="O201" s="30"/>
      <c r="P201" s="27"/>
      <c r="Q201" s="26"/>
      <c r="R201" s="30"/>
      <c r="S201" s="31"/>
    </row>
    <row r="202" spans="4:19" s="4" customFormat="1" ht="19.7" customHeight="1">
      <c r="D202" s="27"/>
      <c r="E202" s="27"/>
      <c r="F202" s="27"/>
      <c r="G202" s="47"/>
      <c r="H202" s="62"/>
      <c r="I202" s="26"/>
      <c r="J202" s="63"/>
      <c r="K202" s="29"/>
      <c r="L202" s="47"/>
      <c r="M202" s="26"/>
      <c r="N202" s="26"/>
      <c r="O202" s="30"/>
      <c r="P202" s="27"/>
      <c r="Q202" s="26"/>
      <c r="R202" s="30"/>
      <c r="S202" s="31"/>
    </row>
    <row r="203" spans="4:19" s="4" customFormat="1" ht="19.7" customHeight="1">
      <c r="D203" s="27"/>
      <c r="E203" s="27"/>
      <c r="F203" s="27"/>
      <c r="G203" s="47"/>
      <c r="H203" s="62"/>
      <c r="I203" s="26"/>
      <c r="J203" s="63"/>
      <c r="K203" s="29"/>
      <c r="L203" s="47"/>
      <c r="M203" s="26"/>
      <c r="N203" s="26"/>
      <c r="O203" s="30"/>
      <c r="P203" s="27"/>
      <c r="Q203" s="26"/>
      <c r="R203" s="30"/>
      <c r="S203" s="31"/>
    </row>
    <row r="204" spans="4:19" s="4" customFormat="1" ht="19.7" customHeight="1">
      <c r="D204" s="27"/>
      <c r="E204" s="27"/>
      <c r="F204" s="27"/>
      <c r="G204" s="47"/>
      <c r="H204" s="62"/>
      <c r="I204" s="26"/>
      <c r="J204" s="63"/>
      <c r="K204" s="29"/>
      <c r="L204" s="47"/>
      <c r="M204" s="26"/>
      <c r="N204" s="26"/>
      <c r="O204" s="30"/>
      <c r="P204" s="27"/>
      <c r="Q204" s="26"/>
      <c r="R204" s="30"/>
      <c r="S204" s="31"/>
    </row>
    <row r="205" spans="4:19" s="4" customFormat="1" ht="19.7" customHeight="1">
      <c r="D205" s="27"/>
      <c r="E205" s="27"/>
      <c r="F205" s="27"/>
      <c r="G205" s="47"/>
      <c r="H205" s="62"/>
      <c r="I205" s="26"/>
      <c r="J205" s="63"/>
      <c r="K205" s="29"/>
      <c r="L205" s="47"/>
      <c r="M205" s="26"/>
      <c r="N205" s="26"/>
      <c r="O205" s="30"/>
      <c r="P205" s="27"/>
      <c r="Q205" s="26"/>
      <c r="R205" s="30"/>
      <c r="S205" s="31"/>
    </row>
    <row r="206" spans="4:19" s="4" customFormat="1" ht="19.7" customHeight="1">
      <c r="D206" s="27"/>
      <c r="E206" s="27"/>
      <c r="F206" s="27"/>
      <c r="G206" s="47"/>
      <c r="H206" s="62"/>
      <c r="I206" s="26"/>
      <c r="J206" s="63"/>
      <c r="K206" s="29"/>
      <c r="L206" s="47"/>
      <c r="M206" s="26"/>
      <c r="N206" s="26"/>
      <c r="O206" s="30"/>
      <c r="P206" s="27"/>
      <c r="Q206" s="26"/>
      <c r="R206" s="30"/>
      <c r="S206" s="31"/>
    </row>
    <row r="207" spans="4:19" s="4" customFormat="1" ht="19.7" customHeight="1">
      <c r="D207" s="27"/>
      <c r="E207" s="27"/>
      <c r="F207" s="27"/>
      <c r="G207" s="47"/>
      <c r="H207" s="62"/>
      <c r="I207" s="26"/>
      <c r="J207" s="63"/>
      <c r="K207" s="29"/>
      <c r="L207" s="47"/>
      <c r="M207" s="26"/>
      <c r="N207" s="26"/>
      <c r="O207" s="30"/>
      <c r="P207" s="27"/>
      <c r="Q207" s="26"/>
      <c r="R207" s="30"/>
      <c r="S207" s="31"/>
    </row>
    <row r="208" spans="4:19" s="4" customFormat="1" ht="19.7" customHeight="1">
      <c r="D208" s="27"/>
      <c r="E208" s="27"/>
      <c r="F208" s="27"/>
      <c r="G208" s="47"/>
      <c r="H208" s="62"/>
      <c r="I208" s="26"/>
      <c r="J208" s="63"/>
      <c r="K208" s="29"/>
      <c r="L208" s="47"/>
      <c r="M208" s="26"/>
      <c r="N208" s="26"/>
      <c r="O208" s="30"/>
      <c r="P208" s="27"/>
      <c r="Q208" s="26"/>
      <c r="R208" s="30"/>
      <c r="S208" s="31"/>
    </row>
    <row r="209" spans="4:19" s="4" customFormat="1" ht="19.7" customHeight="1">
      <c r="D209" s="27"/>
      <c r="E209" s="27"/>
      <c r="F209" s="27"/>
      <c r="G209" s="47"/>
      <c r="H209" s="62"/>
      <c r="I209" s="26"/>
      <c r="J209" s="63"/>
      <c r="K209" s="29"/>
      <c r="L209" s="47"/>
      <c r="M209" s="26"/>
      <c r="N209" s="26"/>
      <c r="O209" s="30"/>
      <c r="P209" s="27"/>
      <c r="Q209" s="26"/>
      <c r="R209" s="30"/>
      <c r="S209" s="31"/>
    </row>
    <row r="210" spans="4:19" s="4" customFormat="1" ht="19.7" customHeight="1">
      <c r="D210" s="27"/>
      <c r="E210" s="27"/>
      <c r="F210" s="27"/>
      <c r="G210" s="47"/>
      <c r="H210" s="62"/>
      <c r="I210" s="26"/>
      <c r="J210" s="63"/>
      <c r="K210" s="29"/>
      <c r="L210" s="47"/>
      <c r="M210" s="26"/>
      <c r="N210" s="26"/>
      <c r="O210" s="30"/>
      <c r="P210" s="27"/>
      <c r="Q210" s="26"/>
      <c r="R210" s="30"/>
      <c r="S210" s="31"/>
    </row>
    <row r="211" spans="4:19" s="4" customFormat="1" ht="19.7" customHeight="1">
      <c r="D211" s="27"/>
      <c r="E211" s="27"/>
      <c r="F211" s="27"/>
      <c r="G211" s="47"/>
      <c r="H211" s="62"/>
      <c r="I211" s="26"/>
      <c r="J211" s="63"/>
      <c r="K211" s="29"/>
      <c r="L211" s="47"/>
      <c r="M211" s="26"/>
      <c r="N211" s="26"/>
      <c r="O211" s="30"/>
      <c r="P211" s="27"/>
      <c r="Q211" s="26"/>
      <c r="R211" s="30"/>
      <c r="S211" s="31"/>
    </row>
    <row r="212" spans="4:19" s="4" customFormat="1" ht="19.7" customHeight="1">
      <c r="D212" s="27"/>
      <c r="E212" s="27"/>
      <c r="F212" s="27"/>
      <c r="G212" s="47"/>
      <c r="H212" s="62"/>
      <c r="I212" s="26"/>
      <c r="J212" s="63"/>
      <c r="K212" s="29"/>
      <c r="L212" s="47"/>
      <c r="M212" s="26"/>
      <c r="N212" s="26"/>
      <c r="O212" s="30"/>
      <c r="P212" s="27"/>
      <c r="Q212" s="26"/>
      <c r="R212" s="30"/>
      <c r="S212" s="31"/>
    </row>
    <row r="213" spans="4:19" s="4" customFormat="1" ht="19.7" customHeight="1">
      <c r="D213" s="27"/>
      <c r="E213" s="27"/>
      <c r="F213" s="27"/>
      <c r="G213" s="47"/>
      <c r="H213" s="62"/>
      <c r="I213" s="26"/>
      <c r="J213" s="63"/>
      <c r="K213" s="29"/>
      <c r="L213" s="47"/>
      <c r="M213" s="26"/>
      <c r="N213" s="26"/>
      <c r="O213" s="30"/>
      <c r="P213" s="27"/>
      <c r="Q213" s="26"/>
      <c r="R213" s="30"/>
      <c r="S213" s="31"/>
    </row>
    <row r="214" spans="4:19" s="4" customFormat="1" ht="19.7" customHeight="1">
      <c r="D214" s="27"/>
      <c r="E214" s="27"/>
      <c r="F214" s="27"/>
      <c r="G214" s="47"/>
      <c r="H214" s="62"/>
      <c r="I214" s="26"/>
      <c r="J214" s="63"/>
      <c r="K214" s="29"/>
      <c r="L214" s="47"/>
      <c r="M214" s="26"/>
      <c r="N214" s="26"/>
      <c r="O214" s="30"/>
      <c r="P214" s="27"/>
      <c r="Q214" s="26"/>
      <c r="R214" s="30"/>
      <c r="S214" s="31"/>
    </row>
    <row r="215" spans="4:19" s="4" customFormat="1" ht="19.7" customHeight="1">
      <c r="D215" s="27"/>
      <c r="E215" s="27"/>
      <c r="F215" s="27"/>
      <c r="G215" s="47"/>
      <c r="H215" s="62"/>
      <c r="I215" s="26"/>
      <c r="J215" s="63"/>
      <c r="K215" s="29"/>
      <c r="L215" s="47"/>
      <c r="M215" s="26"/>
      <c r="N215" s="26"/>
      <c r="O215" s="30"/>
      <c r="P215" s="27"/>
      <c r="Q215" s="26"/>
      <c r="R215" s="30"/>
      <c r="S215" s="31"/>
    </row>
    <row r="216" spans="4:19" s="4" customFormat="1" ht="19.7" customHeight="1">
      <c r="D216" s="27"/>
      <c r="E216" s="27"/>
      <c r="F216" s="27"/>
      <c r="G216" s="47"/>
      <c r="H216" s="62"/>
      <c r="I216" s="26"/>
      <c r="J216" s="63"/>
      <c r="K216" s="29"/>
      <c r="L216" s="47"/>
      <c r="M216" s="26"/>
      <c r="N216" s="26"/>
      <c r="O216" s="30"/>
      <c r="P216" s="27"/>
      <c r="Q216" s="26"/>
      <c r="R216" s="30"/>
      <c r="S216" s="31"/>
    </row>
    <row r="217" spans="4:19" s="4" customFormat="1" ht="19.7" customHeight="1">
      <c r="D217" s="27"/>
      <c r="E217" s="27"/>
      <c r="F217" s="27"/>
      <c r="G217" s="47"/>
      <c r="H217" s="62"/>
      <c r="I217" s="26"/>
      <c r="J217" s="63"/>
      <c r="K217" s="29"/>
      <c r="L217" s="47"/>
      <c r="M217" s="26"/>
      <c r="N217" s="26"/>
      <c r="O217" s="30"/>
      <c r="P217" s="27"/>
      <c r="Q217" s="26"/>
      <c r="R217" s="30"/>
      <c r="S217" s="31"/>
    </row>
    <row r="218" spans="4:19" s="4" customFormat="1" ht="19.7" customHeight="1">
      <c r="D218" s="27"/>
      <c r="E218" s="27"/>
      <c r="F218" s="27"/>
      <c r="G218" s="47"/>
      <c r="H218" s="62"/>
      <c r="I218" s="26"/>
      <c r="J218" s="63"/>
      <c r="K218" s="29"/>
      <c r="L218" s="47"/>
      <c r="M218" s="26"/>
      <c r="N218" s="26"/>
      <c r="O218" s="30"/>
      <c r="P218" s="27"/>
      <c r="Q218" s="26"/>
      <c r="R218" s="30"/>
      <c r="S218" s="31"/>
    </row>
    <row r="219" spans="4:19" s="4" customFormat="1" ht="19.7" customHeight="1">
      <c r="D219" s="27"/>
      <c r="E219" s="27"/>
      <c r="F219" s="27"/>
      <c r="G219" s="47"/>
      <c r="H219" s="62"/>
      <c r="I219" s="26"/>
      <c r="J219" s="63"/>
      <c r="K219" s="29"/>
      <c r="L219" s="47"/>
      <c r="M219" s="26"/>
      <c r="N219" s="26"/>
      <c r="O219" s="30"/>
      <c r="P219" s="27"/>
      <c r="Q219" s="26"/>
      <c r="R219" s="30"/>
      <c r="S219" s="31"/>
    </row>
    <row r="220" spans="4:19" s="4" customFormat="1" ht="19.7" customHeight="1">
      <c r="D220" s="27"/>
      <c r="E220" s="27"/>
      <c r="F220" s="27"/>
      <c r="G220" s="47"/>
      <c r="H220" s="62"/>
      <c r="I220" s="26"/>
      <c r="J220" s="63"/>
      <c r="K220" s="29"/>
      <c r="L220" s="47"/>
      <c r="M220" s="26"/>
      <c r="N220" s="26"/>
      <c r="O220" s="30"/>
      <c r="P220" s="27"/>
      <c r="Q220" s="26"/>
      <c r="R220" s="30"/>
      <c r="S220" s="31"/>
    </row>
    <row r="221" spans="4:19" s="4" customFormat="1" ht="19.7" customHeight="1">
      <c r="D221" s="27"/>
      <c r="E221" s="27"/>
      <c r="F221" s="27"/>
      <c r="G221" s="47"/>
      <c r="H221" s="62"/>
      <c r="I221" s="26"/>
      <c r="J221" s="63"/>
      <c r="K221" s="29"/>
      <c r="L221" s="47"/>
      <c r="M221" s="26"/>
      <c r="N221" s="26"/>
      <c r="O221" s="30"/>
      <c r="P221" s="27"/>
      <c r="Q221" s="26"/>
      <c r="R221" s="30"/>
      <c r="S221" s="31"/>
    </row>
    <row r="222" spans="4:19" s="4" customFormat="1" ht="19.7" customHeight="1">
      <c r="D222" s="27"/>
      <c r="E222" s="27"/>
      <c r="F222" s="27"/>
      <c r="G222" s="47"/>
      <c r="H222" s="62"/>
      <c r="I222" s="26"/>
      <c r="J222" s="63"/>
      <c r="K222" s="29"/>
      <c r="L222" s="47"/>
      <c r="M222" s="26"/>
      <c r="N222" s="26"/>
      <c r="O222" s="30"/>
      <c r="P222" s="27"/>
      <c r="Q222" s="26"/>
      <c r="R222" s="30"/>
      <c r="S222" s="31"/>
    </row>
    <row r="223" spans="4:19" s="4" customFormat="1" ht="19.7" customHeight="1">
      <c r="D223" s="27"/>
      <c r="E223" s="27"/>
      <c r="F223" s="27"/>
      <c r="G223" s="47"/>
      <c r="H223" s="62"/>
      <c r="I223" s="26"/>
      <c r="J223" s="63"/>
      <c r="K223" s="29"/>
      <c r="L223" s="47"/>
      <c r="M223" s="26"/>
      <c r="N223" s="26"/>
      <c r="O223" s="30"/>
      <c r="P223" s="27"/>
      <c r="Q223" s="26"/>
      <c r="R223" s="30"/>
      <c r="S223" s="31"/>
    </row>
    <row r="224" spans="4:19" s="4" customFormat="1" ht="19.7" customHeight="1">
      <c r="D224" s="27"/>
      <c r="E224" s="27"/>
      <c r="F224" s="27"/>
      <c r="G224" s="47"/>
      <c r="H224" s="62"/>
      <c r="I224" s="26"/>
      <c r="J224" s="63"/>
      <c r="K224" s="29"/>
      <c r="L224" s="47"/>
      <c r="M224" s="26"/>
      <c r="N224" s="26"/>
      <c r="O224" s="30"/>
      <c r="P224" s="27"/>
      <c r="Q224" s="26"/>
      <c r="R224" s="30"/>
      <c r="S224" s="31"/>
    </row>
    <row r="225" spans="4:19" s="4" customFormat="1" ht="19.7" customHeight="1">
      <c r="D225" s="27"/>
      <c r="E225" s="27"/>
      <c r="F225" s="27"/>
      <c r="G225" s="47"/>
      <c r="H225" s="62"/>
      <c r="I225" s="26"/>
      <c r="J225" s="63"/>
      <c r="K225" s="29"/>
      <c r="L225" s="47"/>
      <c r="M225" s="26"/>
      <c r="N225" s="26"/>
      <c r="O225" s="30"/>
      <c r="P225" s="27"/>
      <c r="Q225" s="26"/>
      <c r="R225" s="30"/>
      <c r="S225" s="31"/>
    </row>
    <row r="226" spans="4:19" s="4" customFormat="1" ht="19.7" customHeight="1">
      <c r="D226" s="27"/>
      <c r="E226" s="27"/>
      <c r="F226" s="27"/>
      <c r="G226" s="47"/>
      <c r="H226" s="62"/>
      <c r="I226" s="26"/>
      <c r="J226" s="63"/>
      <c r="K226" s="29"/>
      <c r="L226" s="47"/>
      <c r="M226" s="26"/>
      <c r="N226" s="26"/>
      <c r="O226" s="30"/>
      <c r="P226" s="27"/>
      <c r="Q226" s="26"/>
      <c r="R226" s="30"/>
      <c r="S226" s="31"/>
    </row>
    <row r="227" spans="4:19" s="4" customFormat="1" ht="19.7" customHeight="1">
      <c r="D227" s="27"/>
      <c r="E227" s="27"/>
      <c r="F227" s="27"/>
      <c r="G227" s="47"/>
      <c r="H227" s="62"/>
      <c r="I227" s="26"/>
      <c r="J227" s="63"/>
      <c r="K227" s="29"/>
      <c r="L227" s="47"/>
      <c r="M227" s="26"/>
      <c r="N227" s="26"/>
      <c r="O227" s="30"/>
      <c r="P227" s="27"/>
      <c r="Q227" s="26"/>
      <c r="R227" s="30"/>
      <c r="S227" s="31"/>
    </row>
    <row r="228" spans="4:19" s="4" customFormat="1" ht="19.7" customHeight="1">
      <c r="D228" s="27"/>
      <c r="E228" s="27"/>
      <c r="F228" s="27"/>
      <c r="G228" s="47"/>
      <c r="H228" s="62"/>
      <c r="I228" s="26"/>
      <c r="J228" s="63"/>
      <c r="K228" s="29"/>
      <c r="L228" s="47"/>
      <c r="M228" s="26"/>
      <c r="N228" s="26"/>
      <c r="O228" s="30"/>
      <c r="P228" s="27"/>
      <c r="Q228" s="26"/>
      <c r="R228" s="30"/>
      <c r="S228" s="31"/>
    </row>
    <row r="229" spans="4:19" s="4" customFormat="1" ht="19.7" customHeight="1">
      <c r="D229" s="27"/>
      <c r="E229" s="27"/>
      <c r="F229" s="27"/>
      <c r="G229" s="47"/>
      <c r="H229" s="62"/>
      <c r="I229" s="26"/>
      <c r="J229" s="63"/>
      <c r="K229" s="29"/>
      <c r="L229" s="47"/>
      <c r="M229" s="26"/>
      <c r="N229" s="26"/>
      <c r="O229" s="30"/>
      <c r="P229" s="27"/>
      <c r="Q229" s="26"/>
      <c r="R229" s="30"/>
      <c r="S229" s="31"/>
    </row>
    <row r="230" spans="4:19" s="4" customFormat="1" ht="19.7" customHeight="1">
      <c r="D230" s="27"/>
      <c r="E230" s="27"/>
      <c r="F230" s="27"/>
      <c r="G230" s="47"/>
      <c r="H230" s="62"/>
      <c r="I230" s="26"/>
      <c r="J230" s="63"/>
      <c r="K230" s="29"/>
      <c r="L230" s="47"/>
      <c r="M230" s="26"/>
      <c r="N230" s="26"/>
      <c r="O230" s="30"/>
      <c r="P230" s="27"/>
      <c r="Q230" s="26"/>
      <c r="R230" s="30"/>
      <c r="S230" s="31"/>
    </row>
    <row r="231" spans="4:19" s="4" customFormat="1" ht="19.7" customHeight="1">
      <c r="D231" s="27"/>
      <c r="E231" s="27"/>
      <c r="F231" s="27"/>
      <c r="G231" s="47"/>
      <c r="H231" s="62"/>
      <c r="I231" s="26"/>
      <c r="J231" s="63"/>
      <c r="K231" s="29"/>
      <c r="L231" s="47"/>
      <c r="M231" s="26"/>
      <c r="N231" s="26"/>
      <c r="O231" s="30"/>
      <c r="P231" s="27"/>
      <c r="Q231" s="26"/>
      <c r="R231" s="30"/>
      <c r="S231" s="31"/>
    </row>
    <row r="232" spans="4:19" s="4" customFormat="1" ht="19.7" customHeight="1">
      <c r="D232" s="27"/>
      <c r="E232" s="27"/>
      <c r="F232" s="27"/>
      <c r="G232" s="47"/>
      <c r="H232" s="62"/>
      <c r="I232" s="26"/>
      <c r="J232" s="63"/>
      <c r="K232" s="29"/>
      <c r="L232" s="47"/>
      <c r="M232" s="26"/>
      <c r="N232" s="26"/>
      <c r="O232" s="30"/>
      <c r="P232" s="27"/>
      <c r="Q232" s="26"/>
      <c r="R232" s="30"/>
      <c r="S232" s="31"/>
    </row>
    <row r="233" spans="4:19" s="4" customFormat="1" ht="19.7" customHeight="1">
      <c r="D233" s="27"/>
      <c r="E233" s="27"/>
      <c r="F233" s="27"/>
      <c r="G233" s="47"/>
      <c r="H233" s="62"/>
      <c r="I233" s="26"/>
      <c r="J233" s="63"/>
      <c r="K233" s="29"/>
      <c r="L233" s="47"/>
      <c r="M233" s="26"/>
      <c r="N233" s="26"/>
      <c r="O233" s="30"/>
      <c r="P233" s="27"/>
      <c r="Q233" s="26"/>
      <c r="R233" s="30"/>
      <c r="S233" s="31"/>
    </row>
    <row r="234" spans="4:19" s="4" customFormat="1" ht="19.7" customHeight="1">
      <c r="D234" s="27"/>
      <c r="E234" s="27"/>
      <c r="F234" s="27"/>
      <c r="G234" s="47"/>
      <c r="H234" s="62"/>
      <c r="I234" s="26"/>
      <c r="J234" s="63"/>
      <c r="K234" s="29"/>
      <c r="L234" s="47"/>
      <c r="M234" s="26"/>
      <c r="N234" s="26"/>
      <c r="O234" s="30"/>
      <c r="P234" s="27"/>
      <c r="Q234" s="26"/>
      <c r="R234" s="30"/>
      <c r="S234" s="31"/>
    </row>
    <row r="235" spans="4:19" s="4" customFormat="1" ht="19.7" customHeight="1">
      <c r="D235" s="27"/>
      <c r="E235" s="27"/>
      <c r="F235" s="27"/>
      <c r="G235" s="47"/>
      <c r="H235" s="62"/>
      <c r="I235" s="26"/>
      <c r="J235" s="63"/>
      <c r="K235" s="29"/>
      <c r="L235" s="47"/>
      <c r="M235" s="26"/>
      <c r="N235" s="26"/>
      <c r="O235" s="30"/>
      <c r="P235" s="27"/>
      <c r="Q235" s="26"/>
      <c r="R235" s="30"/>
      <c r="S235" s="31"/>
    </row>
    <row r="236" spans="4:19" s="4" customFormat="1" ht="19.7" customHeight="1">
      <c r="D236" s="27"/>
      <c r="E236" s="27"/>
      <c r="F236" s="27"/>
      <c r="G236" s="47"/>
      <c r="H236" s="62"/>
      <c r="I236" s="26"/>
      <c r="J236" s="63"/>
      <c r="K236" s="29"/>
      <c r="L236" s="47"/>
      <c r="M236" s="26"/>
      <c r="N236" s="26"/>
      <c r="O236" s="30"/>
      <c r="P236" s="27"/>
      <c r="Q236" s="26"/>
      <c r="R236" s="30"/>
      <c r="S236" s="31"/>
    </row>
    <row r="237" spans="4:19" s="4" customFormat="1" ht="19.7" customHeight="1">
      <c r="D237" s="27"/>
      <c r="E237" s="27"/>
      <c r="F237" s="27"/>
      <c r="G237" s="47"/>
      <c r="H237" s="62"/>
      <c r="I237" s="26"/>
      <c r="J237" s="63"/>
      <c r="K237" s="29"/>
      <c r="L237" s="47"/>
      <c r="M237" s="26"/>
      <c r="N237" s="26"/>
      <c r="O237" s="30"/>
      <c r="P237" s="27"/>
      <c r="Q237" s="26"/>
      <c r="R237" s="30"/>
      <c r="S237" s="31"/>
    </row>
    <row r="238" spans="4:19" s="4" customFormat="1" ht="19.7" customHeight="1">
      <c r="D238" s="27"/>
      <c r="E238" s="27"/>
      <c r="F238" s="27"/>
      <c r="G238" s="47"/>
      <c r="H238" s="62"/>
      <c r="I238" s="26"/>
      <c r="J238" s="63"/>
      <c r="K238" s="29"/>
      <c r="L238" s="47"/>
      <c r="M238" s="26"/>
      <c r="N238" s="26"/>
      <c r="O238" s="30"/>
      <c r="P238" s="27"/>
      <c r="Q238" s="26"/>
      <c r="R238" s="30"/>
      <c r="S238" s="31"/>
    </row>
    <row r="239" spans="4:19" s="4" customFormat="1" ht="19.7" customHeight="1">
      <c r="D239" s="27"/>
      <c r="E239" s="27"/>
      <c r="F239" s="27"/>
      <c r="G239" s="47"/>
      <c r="H239" s="62"/>
      <c r="I239" s="26"/>
      <c r="J239" s="63"/>
      <c r="K239" s="29"/>
      <c r="L239" s="47"/>
      <c r="M239" s="26"/>
      <c r="N239" s="26"/>
      <c r="O239" s="30"/>
      <c r="P239" s="27"/>
      <c r="Q239" s="26"/>
      <c r="R239" s="30"/>
      <c r="S239" s="31"/>
    </row>
    <row r="240" spans="4:19" s="4" customFormat="1" ht="19.7" customHeight="1">
      <c r="D240" s="27"/>
      <c r="E240" s="27"/>
      <c r="F240" s="27"/>
      <c r="G240" s="47"/>
      <c r="H240" s="62"/>
      <c r="I240" s="26"/>
      <c r="J240" s="63"/>
      <c r="K240" s="29"/>
      <c r="L240" s="47"/>
      <c r="M240" s="26"/>
      <c r="N240" s="26"/>
      <c r="O240" s="30"/>
      <c r="P240" s="27"/>
      <c r="Q240" s="26"/>
      <c r="R240" s="30"/>
      <c r="S240" s="31"/>
    </row>
    <row r="241" spans="4:19" s="4" customFormat="1" ht="19.7" customHeight="1">
      <c r="D241" s="27"/>
      <c r="E241" s="27"/>
      <c r="F241" s="27"/>
      <c r="G241" s="47"/>
      <c r="H241" s="62"/>
      <c r="I241" s="26"/>
      <c r="J241" s="63"/>
      <c r="K241" s="29"/>
      <c r="L241" s="47"/>
      <c r="M241" s="26"/>
      <c r="N241" s="26"/>
      <c r="O241" s="30"/>
      <c r="P241" s="27"/>
      <c r="Q241" s="26"/>
      <c r="R241" s="30"/>
      <c r="S241" s="31"/>
    </row>
    <row r="242" spans="4:19" s="4" customFormat="1" ht="19.7" customHeight="1">
      <c r="D242" s="27"/>
      <c r="E242" s="27"/>
      <c r="F242" s="27"/>
      <c r="G242" s="47"/>
      <c r="H242" s="62"/>
      <c r="I242" s="26"/>
      <c r="J242" s="63"/>
      <c r="K242" s="29"/>
      <c r="L242" s="47"/>
      <c r="M242" s="26"/>
      <c r="N242" s="26"/>
      <c r="O242" s="30"/>
      <c r="P242" s="27"/>
      <c r="Q242" s="26"/>
      <c r="R242" s="30"/>
      <c r="S242" s="31"/>
    </row>
    <row r="243" spans="4:19" s="4" customFormat="1" ht="19.7" customHeight="1">
      <c r="D243" s="27"/>
      <c r="E243" s="27"/>
      <c r="F243" s="27"/>
      <c r="G243" s="47"/>
      <c r="H243" s="62"/>
      <c r="I243" s="26"/>
      <c r="J243" s="63"/>
      <c r="K243" s="29"/>
      <c r="L243" s="47"/>
      <c r="M243" s="26"/>
      <c r="N243" s="26"/>
      <c r="O243" s="30"/>
      <c r="P243" s="27"/>
      <c r="Q243" s="26"/>
      <c r="R243" s="30"/>
      <c r="S243" s="31"/>
    </row>
    <row r="244" spans="4:19" s="4" customFormat="1" ht="19.7" customHeight="1">
      <c r="D244" s="27"/>
      <c r="E244" s="27"/>
      <c r="F244" s="27"/>
      <c r="G244" s="47"/>
      <c r="H244" s="62"/>
      <c r="I244" s="26"/>
      <c r="J244" s="63"/>
      <c r="K244" s="29"/>
      <c r="L244" s="47"/>
      <c r="M244" s="26"/>
      <c r="N244" s="26"/>
      <c r="O244" s="30"/>
      <c r="P244" s="27"/>
      <c r="Q244" s="26"/>
      <c r="R244" s="30"/>
      <c r="S244" s="31"/>
    </row>
    <row r="245" spans="4:19" s="4" customFormat="1" ht="19.7" customHeight="1">
      <c r="D245" s="27"/>
      <c r="E245" s="27"/>
      <c r="F245" s="27"/>
      <c r="G245" s="47"/>
      <c r="H245" s="62"/>
      <c r="I245" s="26"/>
      <c r="J245" s="63"/>
      <c r="K245" s="29"/>
      <c r="L245" s="47"/>
      <c r="M245" s="26"/>
      <c r="N245" s="26"/>
      <c r="O245" s="30"/>
      <c r="P245" s="27"/>
      <c r="Q245" s="26"/>
      <c r="R245" s="30"/>
      <c r="S245" s="31"/>
    </row>
    <row r="246" spans="4:19" s="4" customFormat="1" ht="19.7" customHeight="1">
      <c r="D246" s="27"/>
      <c r="E246" s="27"/>
      <c r="F246" s="27"/>
      <c r="G246" s="47"/>
      <c r="H246" s="62"/>
      <c r="I246" s="26"/>
      <c r="J246" s="63"/>
      <c r="K246" s="29"/>
      <c r="L246" s="47"/>
      <c r="M246" s="26"/>
      <c r="N246" s="26"/>
      <c r="O246" s="30"/>
      <c r="P246" s="27"/>
      <c r="Q246" s="26"/>
      <c r="R246" s="30"/>
      <c r="S246" s="31"/>
    </row>
    <row r="247" spans="4:19" s="4" customFormat="1" ht="19.7" customHeight="1">
      <c r="D247" s="27"/>
      <c r="E247" s="27"/>
      <c r="F247" s="27"/>
      <c r="G247" s="47"/>
      <c r="H247" s="62"/>
      <c r="I247" s="26"/>
      <c r="J247" s="63"/>
      <c r="K247" s="29"/>
      <c r="L247" s="47"/>
      <c r="M247" s="26"/>
      <c r="N247" s="26"/>
      <c r="O247" s="30"/>
      <c r="P247" s="27"/>
      <c r="Q247" s="26"/>
      <c r="R247" s="30"/>
      <c r="S247" s="31"/>
    </row>
    <row r="248" spans="4:19" s="4" customFormat="1" ht="19.7" customHeight="1">
      <c r="D248" s="27"/>
      <c r="E248" s="27"/>
      <c r="F248" s="27"/>
      <c r="G248" s="47"/>
      <c r="H248" s="62"/>
      <c r="I248" s="26"/>
      <c r="J248" s="63"/>
      <c r="K248" s="29"/>
      <c r="L248" s="47"/>
      <c r="M248" s="26"/>
      <c r="N248" s="26"/>
      <c r="O248" s="30"/>
      <c r="P248" s="27"/>
      <c r="Q248" s="26"/>
      <c r="R248" s="30"/>
      <c r="S248" s="31"/>
    </row>
    <row r="249" spans="4:19" s="4" customFormat="1" ht="19.7" customHeight="1">
      <c r="D249" s="27"/>
      <c r="E249" s="27"/>
      <c r="F249" s="27"/>
      <c r="G249" s="47"/>
      <c r="H249" s="62"/>
      <c r="I249" s="26"/>
      <c r="J249" s="63"/>
      <c r="K249" s="29"/>
      <c r="L249" s="47"/>
      <c r="M249" s="26"/>
      <c r="N249" s="26"/>
      <c r="O249" s="30"/>
      <c r="P249" s="27"/>
      <c r="Q249" s="26"/>
      <c r="R249" s="30"/>
      <c r="S249" s="31"/>
    </row>
    <row r="250" spans="4:19" s="4" customFormat="1" ht="19.7" customHeight="1">
      <c r="D250" s="27"/>
      <c r="E250" s="27"/>
      <c r="F250" s="27"/>
      <c r="G250" s="47"/>
      <c r="H250" s="62"/>
      <c r="I250" s="26"/>
      <c r="J250" s="63"/>
      <c r="K250" s="29"/>
      <c r="L250" s="47"/>
      <c r="M250" s="26"/>
      <c r="N250" s="26"/>
      <c r="O250" s="30"/>
      <c r="P250" s="27"/>
      <c r="Q250" s="26"/>
      <c r="R250" s="30"/>
      <c r="S250" s="31"/>
    </row>
    <row r="251" spans="4:19" s="4" customFormat="1" ht="19.7" customHeight="1">
      <c r="D251" s="27"/>
      <c r="E251" s="27"/>
      <c r="F251" s="27"/>
      <c r="G251" s="47"/>
      <c r="H251" s="62"/>
      <c r="I251" s="26"/>
      <c r="J251" s="63"/>
      <c r="K251" s="29"/>
      <c r="L251" s="47"/>
      <c r="M251" s="26"/>
      <c r="N251" s="26"/>
      <c r="O251" s="30"/>
      <c r="P251" s="27"/>
      <c r="Q251" s="26"/>
      <c r="R251" s="30"/>
      <c r="S251" s="31"/>
    </row>
    <row r="252" spans="4:19" s="4" customFormat="1" ht="19.7" customHeight="1">
      <c r="D252" s="27"/>
      <c r="E252" s="27"/>
      <c r="F252" s="27"/>
      <c r="G252" s="47"/>
      <c r="H252" s="62"/>
      <c r="I252" s="26"/>
      <c r="J252" s="63"/>
      <c r="K252" s="29"/>
      <c r="L252" s="47"/>
      <c r="M252" s="26"/>
      <c r="N252" s="26"/>
      <c r="O252" s="30"/>
      <c r="P252" s="27"/>
      <c r="Q252" s="26"/>
      <c r="R252" s="30"/>
      <c r="S252" s="31"/>
    </row>
    <row r="253" spans="4:19" s="4" customFormat="1" ht="19.7" customHeight="1">
      <c r="D253" s="27"/>
      <c r="E253" s="27"/>
      <c r="F253" s="27"/>
      <c r="G253" s="47"/>
      <c r="H253" s="62"/>
      <c r="I253" s="26"/>
      <c r="J253" s="63"/>
      <c r="K253" s="29"/>
      <c r="L253" s="47"/>
      <c r="M253" s="26"/>
      <c r="N253" s="26"/>
      <c r="O253" s="30"/>
      <c r="P253" s="27"/>
      <c r="Q253" s="26"/>
      <c r="R253" s="30"/>
      <c r="S253" s="31"/>
    </row>
    <row r="254" spans="4:19" s="4" customFormat="1" ht="19.7" customHeight="1">
      <c r="D254" s="27"/>
      <c r="E254" s="27"/>
      <c r="F254" s="27"/>
      <c r="G254" s="47"/>
      <c r="H254" s="62"/>
      <c r="I254" s="26"/>
      <c r="J254" s="63"/>
      <c r="K254" s="29"/>
      <c r="L254" s="47"/>
      <c r="M254" s="26"/>
      <c r="N254" s="26"/>
      <c r="O254" s="30"/>
      <c r="P254" s="27"/>
      <c r="Q254" s="26"/>
      <c r="R254" s="30"/>
      <c r="S254" s="31"/>
    </row>
    <row r="255" spans="4:19" s="4" customFormat="1" ht="19.7" customHeight="1">
      <c r="D255" s="27"/>
      <c r="E255" s="27"/>
      <c r="F255" s="27"/>
      <c r="G255" s="47"/>
      <c r="H255" s="62"/>
      <c r="I255" s="26"/>
      <c r="J255" s="63"/>
      <c r="K255" s="29"/>
      <c r="L255" s="47"/>
      <c r="M255" s="26"/>
      <c r="N255" s="26"/>
      <c r="O255" s="30"/>
      <c r="P255" s="27"/>
      <c r="Q255" s="26"/>
      <c r="R255" s="30"/>
      <c r="S255" s="31"/>
    </row>
    <row r="256" spans="4:19" s="4" customFormat="1" ht="19.7" customHeight="1">
      <c r="D256" s="27"/>
      <c r="E256" s="27"/>
      <c r="F256" s="27"/>
      <c r="G256" s="47"/>
      <c r="H256" s="62"/>
      <c r="I256" s="26"/>
      <c r="J256" s="63"/>
      <c r="K256" s="29"/>
      <c r="L256" s="47"/>
      <c r="M256" s="26"/>
      <c r="N256" s="26"/>
      <c r="O256" s="30"/>
      <c r="P256" s="27"/>
      <c r="Q256" s="26"/>
      <c r="R256" s="30"/>
      <c r="S256" s="31"/>
    </row>
    <row r="257" spans="4:19" s="4" customFormat="1" ht="19.7" customHeight="1">
      <c r="D257" s="27"/>
      <c r="E257" s="27"/>
      <c r="F257" s="27"/>
      <c r="G257" s="47"/>
      <c r="H257" s="62"/>
      <c r="I257" s="26"/>
      <c r="J257" s="63"/>
      <c r="K257" s="29"/>
      <c r="L257" s="47"/>
      <c r="M257" s="26"/>
      <c r="N257" s="26"/>
      <c r="O257" s="30"/>
      <c r="P257" s="27"/>
      <c r="Q257" s="26"/>
      <c r="R257" s="30"/>
      <c r="S257" s="31"/>
    </row>
    <row r="258" spans="4:19" s="4" customFormat="1" ht="19.7" customHeight="1">
      <c r="D258" s="27"/>
      <c r="E258" s="27"/>
      <c r="F258" s="27"/>
      <c r="G258" s="47"/>
      <c r="H258" s="62"/>
      <c r="I258" s="26"/>
      <c r="J258" s="63"/>
      <c r="K258" s="29"/>
      <c r="L258" s="47"/>
      <c r="M258" s="26"/>
      <c r="N258" s="26"/>
      <c r="O258" s="30"/>
      <c r="P258" s="27"/>
      <c r="Q258" s="26"/>
      <c r="R258" s="30"/>
      <c r="S258" s="31"/>
    </row>
    <row r="259" spans="4:19" s="4" customFormat="1" ht="19.7" customHeight="1">
      <c r="D259" s="27"/>
      <c r="E259" s="27"/>
      <c r="F259" s="27"/>
      <c r="G259" s="47"/>
      <c r="H259" s="62"/>
      <c r="I259" s="26"/>
      <c r="J259" s="63"/>
      <c r="K259" s="29"/>
      <c r="L259" s="47"/>
      <c r="M259" s="26"/>
      <c r="N259" s="26"/>
      <c r="O259" s="30"/>
      <c r="P259" s="27"/>
      <c r="Q259" s="26"/>
      <c r="R259" s="30"/>
      <c r="S259" s="31"/>
    </row>
    <row r="260" spans="4:19" s="4" customFormat="1" ht="19.7" customHeight="1">
      <c r="D260" s="27"/>
      <c r="E260" s="27"/>
      <c r="F260" s="27"/>
      <c r="G260" s="47"/>
      <c r="H260" s="62"/>
      <c r="I260" s="26"/>
      <c r="J260" s="63"/>
      <c r="K260" s="29"/>
      <c r="L260" s="47"/>
      <c r="M260" s="26"/>
      <c r="N260" s="26"/>
      <c r="O260" s="30"/>
      <c r="P260" s="27"/>
      <c r="Q260" s="26"/>
      <c r="R260" s="30"/>
      <c r="S260" s="31"/>
    </row>
    <row r="261" spans="4:19" s="4" customFormat="1" ht="19.7" customHeight="1">
      <c r="D261" s="27"/>
      <c r="E261" s="27"/>
      <c r="F261" s="27"/>
      <c r="G261" s="47"/>
      <c r="H261" s="62"/>
      <c r="I261" s="26"/>
      <c r="J261" s="63"/>
      <c r="K261" s="29"/>
      <c r="L261" s="47"/>
      <c r="M261" s="26"/>
      <c r="N261" s="26"/>
      <c r="O261" s="30"/>
      <c r="P261" s="27"/>
      <c r="Q261" s="26"/>
      <c r="R261" s="30"/>
      <c r="S261" s="31"/>
    </row>
    <row r="262" spans="4:19" s="4" customFormat="1" ht="19.7" customHeight="1">
      <c r="D262" s="27"/>
      <c r="E262" s="27"/>
      <c r="F262" s="27"/>
      <c r="G262" s="47"/>
      <c r="H262" s="62"/>
      <c r="I262" s="26"/>
      <c r="J262" s="63"/>
      <c r="K262" s="29"/>
      <c r="L262" s="47"/>
      <c r="M262" s="26"/>
      <c r="N262" s="26"/>
      <c r="O262" s="30"/>
      <c r="P262" s="27"/>
      <c r="Q262" s="26"/>
      <c r="R262" s="30"/>
      <c r="S262" s="31"/>
    </row>
    <row r="263" spans="4:19" s="4" customFormat="1" ht="19.7" customHeight="1">
      <c r="D263" s="27"/>
      <c r="E263" s="27"/>
      <c r="F263" s="27"/>
      <c r="G263" s="47"/>
      <c r="H263" s="62"/>
      <c r="I263" s="26"/>
      <c r="J263" s="63"/>
      <c r="K263" s="29"/>
      <c r="L263" s="47"/>
      <c r="M263" s="26"/>
      <c r="N263" s="26"/>
      <c r="O263" s="30"/>
      <c r="P263" s="27"/>
      <c r="Q263" s="26"/>
      <c r="R263" s="30"/>
      <c r="S263" s="31"/>
    </row>
    <row r="264" spans="4:19" s="4" customFormat="1" ht="19.7" customHeight="1">
      <c r="D264" s="27"/>
      <c r="E264" s="27"/>
      <c r="F264" s="27"/>
      <c r="G264" s="47"/>
      <c r="H264" s="62"/>
      <c r="I264" s="26"/>
      <c r="J264" s="63"/>
      <c r="K264" s="29"/>
      <c r="L264" s="47"/>
      <c r="M264" s="26"/>
      <c r="N264" s="26"/>
      <c r="O264" s="30"/>
      <c r="P264" s="27"/>
      <c r="Q264" s="26"/>
      <c r="R264" s="30"/>
      <c r="S264" s="31"/>
    </row>
    <row r="265" spans="4:19" s="4" customFormat="1" ht="19.7" customHeight="1">
      <c r="D265" s="27"/>
      <c r="E265" s="27"/>
      <c r="F265" s="27"/>
      <c r="G265" s="47"/>
      <c r="H265" s="62"/>
      <c r="I265" s="26"/>
      <c r="J265" s="63"/>
      <c r="K265" s="29"/>
      <c r="L265" s="47"/>
      <c r="M265" s="26"/>
      <c r="N265" s="26"/>
      <c r="O265" s="30"/>
      <c r="P265" s="27"/>
      <c r="Q265" s="26"/>
      <c r="R265" s="30"/>
      <c r="S265" s="31"/>
    </row>
    <row r="266" spans="4:19" s="4" customFormat="1" ht="19.7" customHeight="1">
      <c r="D266" s="27"/>
      <c r="E266" s="27"/>
      <c r="F266" s="27"/>
      <c r="G266" s="47"/>
      <c r="H266" s="62"/>
      <c r="I266" s="26"/>
      <c r="J266" s="63"/>
      <c r="K266" s="29"/>
      <c r="L266" s="47"/>
      <c r="M266" s="26"/>
      <c r="N266" s="26"/>
      <c r="O266" s="30"/>
      <c r="P266" s="27"/>
      <c r="Q266" s="26"/>
      <c r="R266" s="30"/>
      <c r="S266" s="31"/>
    </row>
    <row r="267" spans="4:19" s="4" customFormat="1" ht="19.7" customHeight="1">
      <c r="D267" s="27"/>
      <c r="E267" s="27"/>
      <c r="F267" s="27"/>
      <c r="G267" s="47"/>
      <c r="H267" s="62"/>
      <c r="I267" s="26"/>
      <c r="J267" s="63"/>
      <c r="K267" s="29"/>
      <c r="L267" s="47"/>
      <c r="M267" s="26"/>
      <c r="N267" s="26"/>
      <c r="O267" s="30"/>
      <c r="P267" s="27"/>
      <c r="Q267" s="26"/>
      <c r="R267" s="30"/>
      <c r="S267" s="31"/>
    </row>
    <row r="268" spans="4:19" s="4" customFormat="1" ht="19.7" customHeight="1">
      <c r="D268" s="27"/>
      <c r="E268" s="27"/>
      <c r="F268" s="27"/>
      <c r="G268" s="47"/>
      <c r="H268" s="62"/>
      <c r="I268" s="26"/>
      <c r="J268" s="63"/>
      <c r="K268" s="29"/>
      <c r="L268" s="47"/>
      <c r="M268" s="26"/>
      <c r="N268" s="26"/>
      <c r="O268" s="30"/>
      <c r="P268" s="27"/>
      <c r="Q268" s="26"/>
      <c r="R268" s="30"/>
      <c r="S268" s="31"/>
    </row>
    <row r="269" spans="4:19" s="4" customFormat="1" ht="19.7" customHeight="1">
      <c r="D269" s="27"/>
      <c r="E269" s="27"/>
      <c r="F269" s="27"/>
      <c r="G269" s="47"/>
      <c r="H269" s="62"/>
      <c r="I269" s="26"/>
      <c r="J269" s="63"/>
      <c r="K269" s="29"/>
      <c r="L269" s="47"/>
      <c r="M269" s="26"/>
      <c r="N269" s="26"/>
      <c r="O269" s="30"/>
      <c r="P269" s="27"/>
      <c r="Q269" s="26"/>
      <c r="R269" s="30"/>
      <c r="S269" s="31"/>
    </row>
    <row r="270" spans="4:19" s="4" customFormat="1" ht="19.7" customHeight="1">
      <c r="D270" s="27"/>
      <c r="E270" s="27"/>
      <c r="F270" s="27"/>
      <c r="G270" s="47"/>
      <c r="H270" s="62"/>
      <c r="I270" s="26"/>
      <c r="J270" s="63"/>
      <c r="K270" s="29"/>
      <c r="L270" s="47"/>
      <c r="M270" s="26"/>
      <c r="N270" s="26"/>
      <c r="O270" s="30"/>
      <c r="P270" s="27"/>
      <c r="Q270" s="26"/>
      <c r="R270" s="30"/>
      <c r="S270" s="31"/>
    </row>
    <row r="271" spans="4:19" s="4" customFormat="1" ht="19.7" customHeight="1">
      <c r="D271" s="27"/>
      <c r="E271" s="27"/>
      <c r="F271" s="27"/>
      <c r="G271" s="47"/>
      <c r="H271" s="62"/>
      <c r="I271" s="26"/>
      <c r="J271" s="63"/>
      <c r="K271" s="29"/>
      <c r="L271" s="47"/>
      <c r="M271" s="26"/>
      <c r="N271" s="26"/>
      <c r="O271" s="30"/>
      <c r="P271" s="27"/>
      <c r="Q271" s="26"/>
      <c r="R271" s="30"/>
      <c r="S271" s="31"/>
    </row>
    <row r="272" spans="4:19" s="4" customFormat="1" ht="19.7" customHeight="1">
      <c r="D272" s="27"/>
      <c r="E272" s="27"/>
      <c r="F272" s="27"/>
      <c r="G272" s="47"/>
      <c r="H272" s="62"/>
      <c r="I272" s="26"/>
      <c r="J272" s="63"/>
      <c r="K272" s="29"/>
      <c r="L272" s="47"/>
      <c r="M272" s="26"/>
      <c r="N272" s="26"/>
      <c r="O272" s="30"/>
      <c r="P272" s="27"/>
      <c r="Q272" s="26"/>
      <c r="R272" s="30"/>
      <c r="S272" s="31"/>
    </row>
    <row r="273" spans="4:19" s="4" customFormat="1" ht="19.7" customHeight="1">
      <c r="D273" s="27"/>
      <c r="E273" s="27"/>
      <c r="F273" s="27"/>
      <c r="G273" s="47"/>
      <c r="H273" s="62"/>
      <c r="I273" s="26"/>
      <c r="J273" s="63"/>
      <c r="K273" s="29"/>
      <c r="L273" s="47"/>
      <c r="M273" s="26"/>
      <c r="N273" s="26"/>
      <c r="O273" s="30"/>
      <c r="P273" s="27"/>
      <c r="Q273" s="26"/>
      <c r="R273" s="30"/>
      <c r="S273" s="31"/>
    </row>
    <row r="274" spans="4:19" s="4" customFormat="1" ht="19.7" customHeight="1">
      <c r="D274" s="27"/>
      <c r="E274" s="27"/>
      <c r="F274" s="27"/>
      <c r="G274" s="47"/>
      <c r="H274" s="62"/>
      <c r="I274" s="26"/>
      <c r="J274" s="63"/>
      <c r="K274" s="29"/>
      <c r="L274" s="47"/>
      <c r="M274" s="26"/>
      <c r="N274" s="26"/>
      <c r="O274" s="30"/>
      <c r="P274" s="27"/>
      <c r="Q274" s="26"/>
      <c r="R274" s="30"/>
      <c r="S274" s="31"/>
    </row>
    <row r="275" spans="4:19" s="4" customFormat="1" ht="19.7" customHeight="1">
      <c r="D275" s="27"/>
      <c r="E275" s="27"/>
      <c r="F275" s="27"/>
      <c r="G275" s="47"/>
      <c r="H275" s="62"/>
      <c r="I275" s="26"/>
      <c r="J275" s="63"/>
      <c r="K275" s="29"/>
      <c r="L275" s="47"/>
      <c r="M275" s="26"/>
      <c r="N275" s="26"/>
      <c r="O275" s="30"/>
      <c r="P275" s="27"/>
      <c r="Q275" s="26"/>
      <c r="R275" s="30"/>
      <c r="S275" s="31"/>
    </row>
    <row r="276" spans="4:19" s="4" customFormat="1" ht="19.7" customHeight="1">
      <c r="D276" s="27"/>
      <c r="E276" s="27"/>
      <c r="F276" s="27"/>
      <c r="G276" s="47"/>
      <c r="H276" s="62"/>
      <c r="I276" s="26"/>
      <c r="J276" s="63"/>
      <c r="K276" s="29"/>
      <c r="L276" s="47"/>
      <c r="M276" s="26"/>
      <c r="N276" s="26"/>
      <c r="O276" s="30"/>
      <c r="P276" s="27"/>
      <c r="Q276" s="26"/>
      <c r="R276" s="30"/>
      <c r="S276" s="31"/>
    </row>
    <row r="277" spans="4:19" s="4" customFormat="1" ht="19.7" customHeight="1">
      <c r="D277" s="27"/>
      <c r="E277" s="27"/>
      <c r="F277" s="27"/>
      <c r="G277" s="47"/>
      <c r="H277" s="62"/>
      <c r="I277" s="26"/>
      <c r="J277" s="63"/>
      <c r="K277" s="29"/>
      <c r="L277" s="47"/>
      <c r="M277" s="26"/>
      <c r="N277" s="26"/>
      <c r="O277" s="30"/>
      <c r="P277" s="27"/>
      <c r="Q277" s="26"/>
      <c r="R277" s="30"/>
      <c r="S277" s="31"/>
    </row>
    <row r="278" spans="4:19" s="4" customFormat="1" ht="19.7" customHeight="1">
      <c r="D278" s="27"/>
      <c r="E278" s="27"/>
      <c r="F278" s="27"/>
      <c r="G278" s="47"/>
      <c r="H278" s="62"/>
      <c r="I278" s="26"/>
      <c r="J278" s="63"/>
      <c r="K278" s="29"/>
      <c r="L278" s="47"/>
      <c r="M278" s="26"/>
      <c r="N278" s="26"/>
      <c r="O278" s="30"/>
      <c r="P278" s="27"/>
      <c r="Q278" s="26"/>
      <c r="R278" s="30"/>
      <c r="S278" s="31"/>
    </row>
    <row r="279" spans="4:19" s="4" customFormat="1" ht="19.7" customHeight="1">
      <c r="D279" s="27"/>
      <c r="E279" s="27"/>
      <c r="F279" s="27"/>
      <c r="G279" s="47"/>
      <c r="H279" s="62"/>
      <c r="I279" s="26"/>
      <c r="J279" s="63"/>
      <c r="K279" s="29"/>
      <c r="L279" s="47"/>
      <c r="M279" s="26"/>
      <c r="N279" s="26"/>
      <c r="O279" s="30"/>
      <c r="P279" s="27"/>
      <c r="Q279" s="26"/>
      <c r="R279" s="30"/>
      <c r="S279" s="31"/>
    </row>
    <row r="280" spans="4:19" s="4" customFormat="1" ht="19.7" customHeight="1">
      <c r="D280" s="27"/>
      <c r="E280" s="27"/>
      <c r="F280" s="27"/>
      <c r="G280" s="47"/>
      <c r="H280" s="62"/>
      <c r="I280" s="26"/>
      <c r="J280" s="63"/>
      <c r="K280" s="29"/>
      <c r="L280" s="47"/>
      <c r="M280" s="26"/>
      <c r="N280" s="26"/>
      <c r="O280" s="30"/>
      <c r="P280" s="27"/>
      <c r="Q280" s="26"/>
      <c r="R280" s="30"/>
      <c r="S280" s="31"/>
    </row>
    <row r="281" spans="4:19" s="4" customFormat="1" ht="19.7" customHeight="1">
      <c r="D281" s="27"/>
      <c r="E281" s="27"/>
      <c r="F281" s="27"/>
      <c r="G281" s="47"/>
      <c r="H281" s="62"/>
      <c r="I281" s="26"/>
      <c r="J281" s="63"/>
      <c r="K281" s="29"/>
      <c r="L281" s="47"/>
      <c r="M281" s="26"/>
      <c r="N281" s="26"/>
      <c r="O281" s="30"/>
      <c r="P281" s="27"/>
      <c r="Q281" s="26"/>
      <c r="R281" s="30"/>
      <c r="S281" s="31"/>
    </row>
    <row r="282" spans="4:19" s="4" customFormat="1" ht="19.7" customHeight="1">
      <c r="D282" s="27"/>
      <c r="E282" s="27"/>
      <c r="F282" s="27"/>
      <c r="G282" s="47"/>
      <c r="H282" s="62"/>
      <c r="I282" s="26"/>
      <c r="J282" s="63"/>
      <c r="K282" s="29"/>
      <c r="L282" s="47"/>
      <c r="M282" s="26"/>
      <c r="N282" s="26"/>
      <c r="O282" s="30"/>
      <c r="P282" s="27"/>
      <c r="Q282" s="26"/>
      <c r="R282" s="30"/>
      <c r="S282" s="31"/>
    </row>
    <row r="283" spans="4:19" s="4" customFormat="1" ht="19.7" customHeight="1">
      <c r="D283" s="27"/>
      <c r="E283" s="27"/>
      <c r="F283" s="27"/>
      <c r="G283" s="47"/>
      <c r="H283" s="62"/>
      <c r="I283" s="26"/>
      <c r="J283" s="63"/>
      <c r="K283" s="29"/>
      <c r="L283" s="47"/>
      <c r="M283" s="26"/>
      <c r="N283" s="26"/>
      <c r="O283" s="30"/>
      <c r="P283" s="27"/>
      <c r="Q283" s="26"/>
      <c r="R283" s="30"/>
      <c r="S283" s="31"/>
    </row>
    <row r="284" spans="4:19" s="4" customFormat="1" ht="19.7" customHeight="1">
      <c r="D284" s="27"/>
      <c r="E284" s="27"/>
      <c r="F284" s="27"/>
      <c r="G284" s="47"/>
      <c r="H284" s="62"/>
      <c r="I284" s="26"/>
      <c r="J284" s="63"/>
      <c r="K284" s="29"/>
      <c r="L284" s="47"/>
      <c r="M284" s="26"/>
      <c r="N284" s="26"/>
      <c r="O284" s="30"/>
      <c r="P284" s="27"/>
      <c r="Q284" s="26"/>
      <c r="R284" s="30"/>
      <c r="S284" s="31"/>
    </row>
    <row r="285" spans="4:19" s="4" customFormat="1" ht="19.7" customHeight="1">
      <c r="D285" s="27"/>
      <c r="E285" s="27"/>
      <c r="F285" s="27"/>
      <c r="G285" s="47"/>
      <c r="H285" s="62"/>
      <c r="I285" s="26"/>
      <c r="J285" s="63"/>
      <c r="K285" s="29"/>
      <c r="L285" s="47"/>
      <c r="M285" s="26"/>
      <c r="N285" s="26"/>
      <c r="O285" s="30"/>
      <c r="P285" s="27"/>
      <c r="Q285" s="26"/>
      <c r="R285" s="30"/>
      <c r="S285" s="31"/>
    </row>
    <row r="286" spans="4:19" s="4" customFormat="1" ht="19.7" customHeight="1">
      <c r="D286" s="27"/>
      <c r="E286" s="27"/>
      <c r="F286" s="27"/>
      <c r="G286" s="47"/>
      <c r="H286" s="62"/>
      <c r="I286" s="26"/>
      <c r="J286" s="63"/>
      <c r="K286" s="29"/>
      <c r="L286" s="47"/>
      <c r="M286" s="26"/>
      <c r="N286" s="26"/>
      <c r="O286" s="30"/>
      <c r="P286" s="27"/>
      <c r="Q286" s="26"/>
      <c r="R286" s="30"/>
      <c r="S286" s="31"/>
    </row>
    <row r="287" spans="4:19" s="4" customFormat="1" ht="19.7" customHeight="1">
      <c r="D287" s="27"/>
      <c r="E287" s="27"/>
      <c r="F287" s="27"/>
      <c r="G287" s="47"/>
      <c r="H287" s="62"/>
      <c r="I287" s="26"/>
      <c r="J287" s="63"/>
      <c r="K287" s="29"/>
      <c r="L287" s="47"/>
      <c r="M287" s="26"/>
      <c r="N287" s="26"/>
      <c r="O287" s="30"/>
      <c r="P287" s="27"/>
      <c r="Q287" s="26"/>
      <c r="R287" s="30"/>
      <c r="S287" s="31"/>
    </row>
    <row r="288" spans="4:19" s="4" customFormat="1" ht="19.7" customHeight="1">
      <c r="D288" s="27"/>
      <c r="E288" s="27"/>
      <c r="F288" s="27"/>
      <c r="G288" s="47"/>
      <c r="H288" s="62"/>
      <c r="I288" s="26"/>
      <c r="J288" s="63"/>
      <c r="K288" s="29"/>
      <c r="L288" s="47"/>
      <c r="M288" s="26"/>
      <c r="N288" s="26"/>
      <c r="O288" s="30"/>
      <c r="P288" s="27"/>
      <c r="Q288" s="26"/>
      <c r="R288" s="30"/>
      <c r="S288" s="31"/>
    </row>
    <row r="289" spans="4:19" s="4" customFormat="1" ht="19.7" customHeight="1">
      <c r="D289" s="27"/>
      <c r="E289" s="27"/>
      <c r="F289" s="27"/>
      <c r="G289" s="47"/>
      <c r="H289" s="62"/>
      <c r="I289" s="26"/>
      <c r="J289" s="63"/>
      <c r="K289" s="29"/>
      <c r="L289" s="47"/>
      <c r="M289" s="26"/>
      <c r="N289" s="26"/>
      <c r="O289" s="30"/>
      <c r="P289" s="27"/>
      <c r="Q289" s="26"/>
      <c r="R289" s="30"/>
      <c r="S289" s="31"/>
    </row>
    <row r="290" spans="4:19" s="4" customFormat="1" ht="19.7" customHeight="1">
      <c r="D290" s="27"/>
      <c r="E290" s="27"/>
      <c r="F290" s="27"/>
      <c r="G290" s="47"/>
      <c r="H290" s="62"/>
      <c r="I290" s="26"/>
      <c r="J290" s="63"/>
      <c r="K290" s="29"/>
      <c r="L290" s="47"/>
      <c r="M290" s="26"/>
      <c r="N290" s="26"/>
      <c r="O290" s="30"/>
      <c r="P290" s="27"/>
      <c r="Q290" s="26"/>
      <c r="R290" s="30"/>
      <c r="S290" s="31"/>
    </row>
    <row r="291" spans="4:19" s="4" customFormat="1" ht="19.7" customHeight="1">
      <c r="D291" s="27"/>
      <c r="E291" s="27"/>
      <c r="F291" s="27"/>
      <c r="G291" s="47"/>
      <c r="H291" s="62"/>
      <c r="I291" s="26"/>
      <c r="J291" s="63"/>
      <c r="K291" s="29"/>
      <c r="L291" s="47"/>
      <c r="M291" s="26"/>
      <c r="N291" s="26"/>
      <c r="O291" s="30"/>
      <c r="P291" s="27"/>
      <c r="Q291" s="26"/>
      <c r="R291" s="30"/>
      <c r="S291" s="31"/>
    </row>
    <row r="292" spans="4:19" s="4" customFormat="1" ht="19.7" customHeight="1">
      <c r="D292" s="27"/>
      <c r="E292" s="27"/>
      <c r="F292" s="27"/>
      <c r="G292" s="47"/>
      <c r="H292" s="62"/>
      <c r="I292" s="26"/>
      <c r="J292" s="63"/>
      <c r="K292" s="29"/>
      <c r="L292" s="47"/>
      <c r="M292" s="26"/>
      <c r="N292" s="26"/>
      <c r="O292" s="30"/>
      <c r="P292" s="27"/>
      <c r="Q292" s="26"/>
      <c r="R292" s="30"/>
      <c r="S292" s="31"/>
    </row>
    <row r="293" spans="4:19" s="4" customFormat="1" ht="19.7" customHeight="1">
      <c r="D293" s="27"/>
      <c r="E293" s="27"/>
      <c r="F293" s="27"/>
      <c r="G293" s="47"/>
      <c r="H293" s="62"/>
      <c r="I293" s="26"/>
      <c r="J293" s="63"/>
      <c r="K293" s="29"/>
      <c r="L293" s="47"/>
      <c r="M293" s="26"/>
      <c r="N293" s="26"/>
      <c r="O293" s="30"/>
      <c r="P293" s="27"/>
      <c r="Q293" s="26"/>
      <c r="R293" s="30"/>
      <c r="S293" s="31"/>
    </row>
    <row r="294" spans="4:19" s="4" customFormat="1" ht="19.7" customHeight="1">
      <c r="D294" s="27"/>
      <c r="E294" s="27"/>
      <c r="F294" s="27"/>
      <c r="G294" s="47"/>
      <c r="H294" s="62"/>
      <c r="I294" s="26"/>
      <c r="J294" s="63"/>
      <c r="K294" s="29"/>
      <c r="L294" s="47"/>
      <c r="M294" s="26"/>
      <c r="N294" s="26"/>
      <c r="O294" s="30"/>
      <c r="P294" s="27"/>
      <c r="Q294" s="26"/>
      <c r="R294" s="30"/>
      <c r="S294" s="31"/>
    </row>
    <row r="295" spans="4:19" s="4" customFormat="1" ht="19.7" customHeight="1">
      <c r="D295" s="27"/>
      <c r="E295" s="27"/>
      <c r="F295" s="27"/>
      <c r="G295" s="47"/>
      <c r="H295" s="62"/>
      <c r="I295" s="26"/>
      <c r="J295" s="63"/>
      <c r="K295" s="29"/>
      <c r="L295" s="47"/>
      <c r="M295" s="26"/>
      <c r="N295" s="26"/>
      <c r="O295" s="30"/>
      <c r="P295" s="27"/>
      <c r="Q295" s="26"/>
      <c r="R295" s="30"/>
      <c r="S295" s="31"/>
    </row>
    <row r="296" spans="4:19" s="4" customFormat="1" ht="19.7" customHeight="1">
      <c r="D296" s="27"/>
      <c r="E296" s="27"/>
      <c r="F296" s="27"/>
      <c r="G296" s="47"/>
      <c r="H296" s="62"/>
      <c r="I296" s="26"/>
      <c r="J296" s="63"/>
      <c r="K296" s="29"/>
      <c r="L296" s="47"/>
      <c r="M296" s="26"/>
      <c r="N296" s="26"/>
      <c r="O296" s="30"/>
      <c r="P296" s="27"/>
      <c r="Q296" s="26"/>
      <c r="R296" s="30"/>
      <c r="S296" s="31"/>
    </row>
    <row r="297" spans="4:19" s="4" customFormat="1" ht="19.7" customHeight="1">
      <c r="D297" s="27"/>
      <c r="E297" s="27"/>
      <c r="F297" s="27"/>
      <c r="G297" s="47"/>
      <c r="H297" s="62"/>
      <c r="I297" s="26"/>
      <c r="J297" s="63"/>
      <c r="K297" s="29"/>
      <c r="L297" s="47"/>
      <c r="M297" s="26"/>
      <c r="N297" s="26"/>
      <c r="O297" s="30"/>
      <c r="P297" s="27"/>
      <c r="Q297" s="26"/>
      <c r="R297" s="30"/>
      <c r="S297" s="31"/>
    </row>
    <row r="298" spans="4:19" s="4" customFormat="1" ht="19.7" customHeight="1">
      <c r="D298" s="27"/>
      <c r="E298" s="27"/>
      <c r="F298" s="27"/>
      <c r="G298" s="47"/>
      <c r="H298" s="62"/>
      <c r="I298" s="26"/>
      <c r="J298" s="63"/>
      <c r="K298" s="29"/>
      <c r="L298" s="47"/>
      <c r="M298" s="26"/>
      <c r="N298" s="26"/>
      <c r="O298" s="30"/>
      <c r="P298" s="27"/>
      <c r="Q298" s="26"/>
      <c r="R298" s="30"/>
      <c r="S298" s="31"/>
    </row>
    <row r="299" spans="4:19" s="4" customFormat="1" ht="19.7" customHeight="1">
      <c r="D299" s="27"/>
      <c r="E299" s="27"/>
      <c r="F299" s="27"/>
      <c r="G299" s="47"/>
      <c r="H299" s="62"/>
      <c r="I299" s="26"/>
      <c r="J299" s="63"/>
      <c r="K299" s="29"/>
      <c r="L299" s="47"/>
      <c r="M299" s="26"/>
      <c r="N299" s="26"/>
      <c r="O299" s="30"/>
      <c r="P299" s="27"/>
      <c r="Q299" s="26"/>
      <c r="R299" s="30"/>
      <c r="S299" s="31"/>
    </row>
    <row r="300" spans="4:19" s="4" customFormat="1" ht="19.7" customHeight="1">
      <c r="D300" s="27"/>
      <c r="E300" s="27"/>
      <c r="F300" s="27"/>
      <c r="G300" s="47"/>
      <c r="H300" s="62"/>
      <c r="I300" s="26"/>
      <c r="J300" s="63"/>
      <c r="K300" s="29"/>
      <c r="L300" s="47"/>
      <c r="M300" s="26"/>
      <c r="N300" s="26"/>
      <c r="O300" s="30"/>
      <c r="P300" s="27"/>
      <c r="Q300" s="26"/>
      <c r="R300" s="30"/>
      <c r="S300" s="31"/>
    </row>
    <row r="301" spans="4:19" s="4" customFormat="1" ht="19.7" customHeight="1">
      <c r="D301" s="27"/>
      <c r="E301" s="27"/>
      <c r="F301" s="27"/>
      <c r="G301" s="47"/>
      <c r="H301" s="62"/>
      <c r="I301" s="26"/>
      <c r="J301" s="63"/>
      <c r="K301" s="29"/>
      <c r="L301" s="47"/>
      <c r="M301" s="26"/>
      <c r="N301" s="26"/>
      <c r="O301" s="30"/>
      <c r="P301" s="27"/>
      <c r="Q301" s="26"/>
      <c r="R301" s="30"/>
      <c r="S301" s="31"/>
    </row>
    <row r="302" spans="4:19" s="4" customFormat="1" ht="19.7" customHeight="1">
      <c r="D302" s="27"/>
      <c r="E302" s="27"/>
      <c r="F302" s="27"/>
      <c r="G302" s="47"/>
      <c r="H302" s="62"/>
      <c r="I302" s="26"/>
      <c r="J302" s="63"/>
      <c r="K302" s="29"/>
      <c r="L302" s="47"/>
      <c r="M302" s="26"/>
      <c r="N302" s="26"/>
      <c r="O302" s="30"/>
      <c r="P302" s="27"/>
      <c r="Q302" s="26"/>
      <c r="R302" s="30"/>
      <c r="S302" s="31"/>
    </row>
    <row r="303" spans="4:19" s="4" customFormat="1" ht="19.7" customHeight="1">
      <c r="D303" s="27"/>
      <c r="E303" s="27"/>
      <c r="F303" s="27"/>
      <c r="G303" s="47"/>
      <c r="H303" s="62"/>
      <c r="I303" s="26"/>
      <c r="J303" s="63"/>
      <c r="K303" s="29"/>
      <c r="L303" s="47"/>
      <c r="M303" s="26"/>
      <c r="N303" s="26"/>
      <c r="O303" s="30"/>
      <c r="P303" s="27"/>
      <c r="Q303" s="26"/>
      <c r="R303" s="30"/>
      <c r="S303" s="31"/>
    </row>
    <row r="304" spans="4:19" s="4" customFormat="1" ht="19.7" customHeight="1">
      <c r="D304" s="27"/>
      <c r="E304" s="27"/>
      <c r="F304" s="27"/>
      <c r="G304" s="47"/>
      <c r="H304" s="62"/>
      <c r="I304" s="26"/>
      <c r="J304" s="63"/>
      <c r="K304" s="29"/>
      <c r="L304" s="47"/>
      <c r="M304" s="26"/>
      <c r="N304" s="26"/>
      <c r="O304" s="30"/>
      <c r="P304" s="27"/>
      <c r="Q304" s="26"/>
      <c r="R304" s="30"/>
      <c r="S304" s="31"/>
    </row>
    <row r="305" spans="4:19" s="4" customFormat="1" ht="19.7" customHeight="1">
      <c r="D305" s="27"/>
      <c r="E305" s="27"/>
      <c r="F305" s="27"/>
      <c r="G305" s="47"/>
      <c r="H305" s="62"/>
      <c r="I305" s="26"/>
      <c r="J305" s="63"/>
      <c r="K305" s="29"/>
      <c r="L305" s="47"/>
      <c r="M305" s="26"/>
      <c r="N305" s="26"/>
      <c r="O305" s="30"/>
      <c r="P305" s="27"/>
      <c r="Q305" s="26"/>
      <c r="R305" s="30"/>
      <c r="S305" s="31"/>
    </row>
    <row r="306" spans="4:19" s="4" customFormat="1" ht="19.7" customHeight="1">
      <c r="D306" s="27"/>
      <c r="E306" s="27"/>
      <c r="F306" s="27"/>
      <c r="G306" s="47"/>
      <c r="H306" s="62"/>
      <c r="I306" s="26"/>
      <c r="J306" s="63"/>
      <c r="K306" s="29"/>
      <c r="L306" s="47"/>
      <c r="M306" s="26"/>
      <c r="N306" s="26"/>
      <c r="O306" s="30"/>
      <c r="P306" s="27"/>
      <c r="Q306" s="26"/>
      <c r="R306" s="30"/>
      <c r="S306" s="31"/>
    </row>
    <row r="307" spans="4:19" s="4" customFormat="1" ht="19.7" customHeight="1">
      <c r="D307" s="27"/>
      <c r="E307" s="27"/>
      <c r="F307" s="27"/>
      <c r="G307" s="47"/>
      <c r="H307" s="62"/>
      <c r="I307" s="26"/>
      <c r="J307" s="63"/>
      <c r="K307" s="29"/>
      <c r="L307" s="47"/>
      <c r="M307" s="26"/>
      <c r="N307" s="26"/>
      <c r="O307" s="30"/>
      <c r="P307" s="27"/>
      <c r="Q307" s="26"/>
      <c r="R307" s="30"/>
      <c r="S307" s="31"/>
    </row>
    <row r="308" spans="4:19" s="4" customFormat="1" ht="19.7" customHeight="1">
      <c r="D308" s="27"/>
      <c r="E308" s="27"/>
      <c r="F308" s="27"/>
      <c r="G308" s="47"/>
      <c r="H308" s="62"/>
      <c r="I308" s="26"/>
      <c r="J308" s="63"/>
      <c r="K308" s="29"/>
      <c r="L308" s="47"/>
      <c r="M308" s="26"/>
      <c r="N308" s="26"/>
      <c r="O308" s="30"/>
      <c r="P308" s="27"/>
      <c r="Q308" s="26"/>
      <c r="R308" s="30"/>
      <c r="S308" s="31"/>
    </row>
    <row r="309" spans="4:19" s="4" customFormat="1" ht="19.7" customHeight="1">
      <c r="D309" s="27"/>
      <c r="E309" s="27"/>
      <c r="F309" s="27"/>
      <c r="G309" s="47"/>
      <c r="H309" s="62"/>
      <c r="I309" s="26"/>
      <c r="J309" s="63"/>
      <c r="K309" s="29"/>
      <c r="L309" s="47"/>
      <c r="M309" s="26"/>
      <c r="N309" s="26"/>
      <c r="O309" s="30"/>
      <c r="P309" s="27"/>
      <c r="Q309" s="26"/>
      <c r="R309" s="30"/>
      <c r="S309" s="31"/>
    </row>
    <row r="310" spans="4:19" s="4" customFormat="1" ht="19.7" customHeight="1">
      <c r="D310" s="27"/>
      <c r="E310" s="27"/>
      <c r="F310" s="27"/>
      <c r="G310" s="47"/>
      <c r="H310" s="62"/>
      <c r="I310" s="26"/>
      <c r="J310" s="63"/>
      <c r="K310" s="29"/>
      <c r="L310" s="47"/>
      <c r="M310" s="26"/>
      <c r="N310" s="26"/>
      <c r="O310" s="30"/>
      <c r="P310" s="27"/>
      <c r="Q310" s="26"/>
      <c r="R310" s="30"/>
      <c r="S310" s="31"/>
    </row>
    <row r="311" spans="4:19" s="4" customFormat="1" ht="19.7" customHeight="1">
      <c r="D311" s="27"/>
      <c r="E311" s="27"/>
      <c r="F311" s="27"/>
      <c r="G311" s="47"/>
      <c r="H311" s="62"/>
      <c r="I311" s="26"/>
      <c r="J311" s="63"/>
      <c r="K311" s="29"/>
      <c r="L311" s="47"/>
      <c r="M311" s="26"/>
      <c r="N311" s="26"/>
      <c r="O311" s="30"/>
      <c r="P311" s="27"/>
      <c r="Q311" s="26"/>
      <c r="R311" s="30"/>
      <c r="S311" s="31"/>
    </row>
    <row r="312" spans="4:19" s="4" customFormat="1" ht="19.7" customHeight="1">
      <c r="D312" s="27"/>
      <c r="E312" s="27"/>
      <c r="F312" s="27"/>
      <c r="G312" s="47"/>
      <c r="H312" s="62"/>
      <c r="I312" s="26"/>
      <c r="J312" s="63"/>
      <c r="K312" s="29"/>
      <c r="L312" s="47"/>
      <c r="M312" s="26"/>
      <c r="N312" s="26"/>
      <c r="O312" s="30"/>
      <c r="P312" s="27"/>
      <c r="Q312" s="26"/>
      <c r="R312" s="30"/>
      <c r="S312" s="31"/>
    </row>
    <row r="313" spans="4:19" s="4" customFormat="1" ht="19.7" customHeight="1">
      <c r="D313" s="27"/>
      <c r="E313" s="27"/>
      <c r="F313" s="27"/>
      <c r="G313" s="47"/>
      <c r="H313" s="62"/>
      <c r="I313" s="26"/>
      <c r="J313" s="63"/>
      <c r="K313" s="29"/>
      <c r="L313" s="47"/>
      <c r="M313" s="26"/>
      <c r="N313" s="26"/>
      <c r="O313" s="30"/>
      <c r="P313" s="27"/>
      <c r="Q313" s="26"/>
      <c r="R313" s="30"/>
      <c r="S313" s="31"/>
    </row>
    <row r="314" spans="4:19" s="4" customFormat="1" ht="19.7" customHeight="1">
      <c r="D314" s="27"/>
      <c r="E314" s="27"/>
      <c r="F314" s="27"/>
      <c r="G314" s="47"/>
      <c r="H314" s="62"/>
      <c r="I314" s="26"/>
      <c r="J314" s="63"/>
      <c r="K314" s="29"/>
      <c r="L314" s="47"/>
      <c r="M314" s="26"/>
      <c r="N314" s="26"/>
      <c r="O314" s="30"/>
      <c r="P314" s="27"/>
      <c r="Q314" s="26"/>
      <c r="R314" s="30"/>
      <c r="S314" s="31"/>
    </row>
    <row r="315" spans="4:19" s="4" customFormat="1" ht="19.7" customHeight="1">
      <c r="D315" s="27"/>
      <c r="E315" s="27"/>
      <c r="F315" s="27"/>
      <c r="G315" s="47"/>
      <c r="H315" s="62"/>
      <c r="I315" s="26"/>
      <c r="J315" s="63"/>
      <c r="K315" s="29"/>
      <c r="L315" s="47"/>
      <c r="M315" s="26"/>
      <c r="N315" s="26"/>
      <c r="O315" s="30"/>
      <c r="P315" s="27"/>
      <c r="Q315" s="26"/>
      <c r="R315" s="30"/>
      <c r="S315" s="31"/>
    </row>
    <row r="316" spans="4:19" s="4" customFormat="1" ht="19.7" customHeight="1">
      <c r="D316" s="27"/>
      <c r="E316" s="27"/>
      <c r="F316" s="27"/>
      <c r="G316" s="47"/>
      <c r="H316" s="62"/>
      <c r="I316" s="26"/>
      <c r="J316" s="63"/>
      <c r="K316" s="29"/>
      <c r="L316" s="47"/>
      <c r="M316" s="26"/>
      <c r="N316" s="26"/>
      <c r="O316" s="30"/>
      <c r="P316" s="27"/>
      <c r="Q316" s="26"/>
      <c r="R316" s="30"/>
      <c r="S316" s="31"/>
    </row>
    <row r="317" spans="4:19" s="4" customFormat="1" ht="19.7" customHeight="1">
      <c r="D317" s="27"/>
      <c r="E317" s="27"/>
      <c r="F317" s="27"/>
      <c r="G317" s="47"/>
      <c r="H317" s="62"/>
      <c r="I317" s="26"/>
      <c r="J317" s="63"/>
      <c r="K317" s="29"/>
      <c r="L317" s="47"/>
      <c r="M317" s="26"/>
      <c r="N317" s="26"/>
      <c r="O317" s="30"/>
      <c r="P317" s="27"/>
      <c r="Q317" s="26"/>
      <c r="R317" s="30"/>
      <c r="S317" s="31"/>
    </row>
    <row r="318" spans="4:19" s="4" customFormat="1" ht="19.7" customHeight="1">
      <c r="D318" s="27"/>
      <c r="E318" s="27"/>
      <c r="F318" s="27"/>
      <c r="G318" s="47"/>
      <c r="H318" s="62"/>
      <c r="I318" s="26"/>
      <c r="J318" s="63"/>
      <c r="K318" s="29"/>
      <c r="L318" s="47"/>
      <c r="M318" s="26"/>
      <c r="N318" s="26"/>
      <c r="O318" s="30"/>
      <c r="P318" s="27"/>
      <c r="Q318" s="26"/>
      <c r="R318" s="30"/>
      <c r="S318" s="31"/>
    </row>
    <row r="319" spans="4:19" s="4" customFormat="1" ht="19.7" customHeight="1">
      <c r="D319" s="27"/>
      <c r="E319" s="27"/>
      <c r="F319" s="27"/>
      <c r="G319" s="47"/>
      <c r="H319" s="62"/>
      <c r="I319" s="26"/>
      <c r="J319" s="63"/>
      <c r="K319" s="29"/>
      <c r="L319" s="47"/>
      <c r="M319" s="26"/>
      <c r="N319" s="26"/>
      <c r="O319" s="30"/>
      <c r="P319" s="27"/>
      <c r="Q319" s="26"/>
      <c r="R319" s="30"/>
      <c r="S319" s="31"/>
    </row>
    <row r="320" spans="4:19" s="4" customFormat="1" ht="19.7" customHeight="1">
      <c r="D320" s="27"/>
      <c r="E320" s="27"/>
      <c r="F320" s="27"/>
      <c r="G320" s="47"/>
      <c r="H320" s="62"/>
      <c r="I320" s="26"/>
      <c r="J320" s="63"/>
      <c r="K320" s="29"/>
      <c r="L320" s="47"/>
      <c r="M320" s="26"/>
      <c r="N320" s="26"/>
      <c r="O320" s="30"/>
      <c r="P320" s="27"/>
      <c r="Q320" s="26"/>
      <c r="R320" s="30"/>
      <c r="S320" s="31"/>
    </row>
    <row r="321" spans="4:19" s="4" customFormat="1" ht="19.7" customHeight="1">
      <c r="D321" s="27"/>
      <c r="E321" s="27"/>
      <c r="F321" s="27"/>
      <c r="G321" s="47"/>
      <c r="H321" s="62"/>
      <c r="I321" s="26"/>
      <c r="J321" s="63"/>
      <c r="K321" s="29"/>
      <c r="L321" s="47"/>
      <c r="M321" s="26"/>
      <c r="N321" s="26"/>
      <c r="O321" s="30"/>
      <c r="P321" s="27"/>
      <c r="Q321" s="26"/>
      <c r="R321" s="30"/>
      <c r="S321" s="31"/>
    </row>
    <row r="322" spans="4:19" s="4" customFormat="1" ht="19.7" customHeight="1">
      <c r="D322" s="27"/>
      <c r="E322" s="27"/>
      <c r="F322" s="27"/>
      <c r="G322" s="47"/>
      <c r="H322" s="62"/>
      <c r="I322" s="26"/>
      <c r="J322" s="63"/>
      <c r="K322" s="29"/>
      <c r="L322" s="47"/>
      <c r="M322" s="26"/>
      <c r="N322" s="26"/>
      <c r="O322" s="30"/>
      <c r="P322" s="27"/>
      <c r="Q322" s="26"/>
      <c r="R322" s="30"/>
      <c r="S322" s="31"/>
    </row>
    <row r="323" spans="4:19" s="4" customFormat="1" ht="19.7" customHeight="1">
      <c r="D323" s="27"/>
      <c r="E323" s="27"/>
      <c r="F323" s="27"/>
      <c r="G323" s="47"/>
      <c r="H323" s="62"/>
      <c r="I323" s="26"/>
      <c r="J323" s="63"/>
      <c r="K323" s="29"/>
      <c r="L323" s="47"/>
      <c r="M323" s="26"/>
      <c r="N323" s="26"/>
      <c r="O323" s="30"/>
      <c r="P323" s="27"/>
      <c r="Q323" s="26"/>
      <c r="R323" s="30"/>
      <c r="S323" s="31"/>
    </row>
    <row r="324" spans="4:19" s="4" customFormat="1" ht="19.7" customHeight="1">
      <c r="D324" s="27"/>
      <c r="E324" s="27"/>
      <c r="F324" s="27"/>
      <c r="G324" s="47"/>
      <c r="H324" s="62"/>
      <c r="I324" s="26"/>
      <c r="J324" s="63"/>
      <c r="K324" s="29"/>
      <c r="L324" s="47"/>
      <c r="M324" s="26"/>
      <c r="N324" s="26"/>
      <c r="O324" s="30"/>
      <c r="P324" s="27"/>
      <c r="Q324" s="26"/>
      <c r="R324" s="30"/>
      <c r="S324" s="31"/>
    </row>
    <row r="325" spans="4:19" s="4" customFormat="1" ht="19.7" customHeight="1">
      <c r="D325" s="27"/>
      <c r="E325" s="27"/>
      <c r="F325" s="27"/>
      <c r="G325" s="47"/>
      <c r="H325" s="62"/>
      <c r="I325" s="26"/>
      <c r="J325" s="63"/>
      <c r="K325" s="29"/>
      <c r="L325" s="47"/>
      <c r="M325" s="26"/>
      <c r="N325" s="26"/>
      <c r="O325" s="30"/>
      <c r="P325" s="27"/>
      <c r="Q325" s="26"/>
      <c r="R325" s="30"/>
      <c r="S325" s="31"/>
    </row>
    <row r="326" spans="4:19" s="4" customFormat="1" ht="19.7" customHeight="1">
      <c r="D326" s="27"/>
      <c r="E326" s="27"/>
      <c r="F326" s="27"/>
      <c r="G326" s="47"/>
      <c r="H326" s="62"/>
      <c r="I326" s="26"/>
      <c r="J326" s="63"/>
      <c r="K326" s="29"/>
      <c r="L326" s="47"/>
      <c r="M326" s="26"/>
      <c r="N326" s="26"/>
      <c r="O326" s="30"/>
      <c r="P326" s="27"/>
      <c r="Q326" s="26"/>
      <c r="R326" s="30"/>
      <c r="S326" s="31"/>
    </row>
    <row r="327" spans="4:19" s="4" customFormat="1" ht="19.7" customHeight="1">
      <c r="D327" s="27"/>
      <c r="E327" s="27"/>
      <c r="F327" s="27"/>
      <c r="G327" s="47"/>
      <c r="H327" s="62"/>
      <c r="I327" s="26"/>
      <c r="J327" s="63"/>
      <c r="K327" s="29"/>
      <c r="L327" s="47"/>
      <c r="M327" s="26"/>
      <c r="N327" s="26"/>
      <c r="O327" s="30"/>
      <c r="P327" s="27"/>
      <c r="Q327" s="26"/>
      <c r="R327" s="30"/>
      <c r="S327" s="31"/>
    </row>
    <row r="328" spans="4:19" s="4" customFormat="1" ht="19.7" customHeight="1">
      <c r="D328" s="27"/>
      <c r="E328" s="27"/>
      <c r="F328" s="27"/>
      <c r="G328" s="47"/>
      <c r="H328" s="62"/>
      <c r="I328" s="26"/>
      <c r="J328" s="63"/>
      <c r="K328" s="29"/>
      <c r="L328" s="47"/>
      <c r="M328" s="26"/>
      <c r="N328" s="26"/>
      <c r="O328" s="30"/>
      <c r="P328" s="27"/>
      <c r="Q328" s="26"/>
      <c r="R328" s="30"/>
      <c r="S328" s="31"/>
    </row>
    <row r="329" spans="4:19" s="4" customFormat="1" ht="19.7" customHeight="1">
      <c r="D329" s="27"/>
      <c r="E329" s="27"/>
      <c r="F329" s="27"/>
      <c r="G329" s="47"/>
      <c r="H329" s="62"/>
      <c r="I329" s="26"/>
      <c r="J329" s="63"/>
      <c r="K329" s="29"/>
      <c r="L329" s="47"/>
      <c r="M329" s="26"/>
      <c r="N329" s="26"/>
      <c r="O329" s="30"/>
      <c r="P329" s="27"/>
      <c r="Q329" s="26"/>
      <c r="R329" s="30"/>
      <c r="S329" s="31"/>
    </row>
    <row r="330" spans="4:19" s="4" customFormat="1" ht="19.7" customHeight="1">
      <c r="D330" s="27"/>
      <c r="E330" s="27"/>
      <c r="F330" s="27"/>
      <c r="G330" s="47"/>
      <c r="H330" s="62"/>
      <c r="I330" s="26"/>
      <c r="J330" s="63"/>
      <c r="K330" s="29"/>
      <c r="L330" s="47"/>
      <c r="M330" s="26"/>
      <c r="N330" s="26"/>
      <c r="O330" s="30"/>
      <c r="P330" s="27"/>
      <c r="Q330" s="26"/>
      <c r="R330" s="30"/>
      <c r="S330" s="31"/>
    </row>
    <row r="331" spans="4:19" s="4" customFormat="1" ht="19.7" customHeight="1">
      <c r="D331" s="27"/>
      <c r="E331" s="27"/>
      <c r="F331" s="27"/>
      <c r="G331" s="47"/>
      <c r="H331" s="62"/>
      <c r="I331" s="26"/>
      <c r="J331" s="63"/>
      <c r="K331" s="29"/>
      <c r="L331" s="47"/>
      <c r="M331" s="26"/>
      <c r="N331" s="26"/>
      <c r="O331" s="30"/>
      <c r="P331" s="27"/>
      <c r="Q331" s="26"/>
      <c r="R331" s="30"/>
      <c r="S331" s="31"/>
    </row>
    <row r="332" spans="4:19" s="4" customFormat="1" ht="19.7" customHeight="1">
      <c r="D332" s="27"/>
      <c r="E332" s="27"/>
      <c r="F332" s="27"/>
      <c r="G332" s="47"/>
      <c r="H332" s="62"/>
      <c r="I332" s="26"/>
      <c r="J332" s="63"/>
      <c r="K332" s="29"/>
      <c r="L332" s="47"/>
      <c r="M332" s="26"/>
      <c r="N332" s="26"/>
      <c r="O332" s="30"/>
      <c r="P332" s="27"/>
      <c r="Q332" s="26"/>
      <c r="R332" s="30"/>
      <c r="S332" s="31"/>
    </row>
    <row r="333" spans="4:19" s="4" customFormat="1" ht="19.7" customHeight="1">
      <c r="D333" s="27"/>
      <c r="E333" s="27"/>
      <c r="F333" s="27"/>
      <c r="G333" s="47"/>
      <c r="H333" s="62"/>
      <c r="I333" s="26"/>
      <c r="J333" s="63"/>
      <c r="K333" s="29"/>
      <c r="L333" s="47"/>
      <c r="M333" s="26"/>
      <c r="N333" s="26"/>
      <c r="O333" s="30"/>
      <c r="P333" s="27"/>
      <c r="Q333" s="26"/>
      <c r="R333" s="30"/>
      <c r="S333" s="31"/>
    </row>
    <row r="334" spans="4:19" s="4" customFormat="1" ht="19.7" customHeight="1">
      <c r="D334" s="27"/>
      <c r="E334" s="27"/>
      <c r="F334" s="27"/>
      <c r="G334" s="47"/>
      <c r="H334" s="62"/>
      <c r="I334" s="26"/>
      <c r="J334" s="63"/>
      <c r="K334" s="29"/>
      <c r="L334" s="47"/>
      <c r="M334" s="26"/>
      <c r="N334" s="26"/>
      <c r="O334" s="30"/>
      <c r="P334" s="27"/>
      <c r="Q334" s="26"/>
      <c r="R334" s="30"/>
      <c r="S334" s="31"/>
    </row>
    <row r="335" spans="4:19" s="4" customFormat="1" ht="19.7" customHeight="1">
      <c r="D335" s="27"/>
      <c r="E335" s="27"/>
      <c r="F335" s="27"/>
      <c r="G335" s="47"/>
      <c r="H335" s="62"/>
      <c r="I335" s="26"/>
      <c r="J335" s="63"/>
      <c r="K335" s="29"/>
      <c r="L335" s="47"/>
      <c r="M335" s="26"/>
      <c r="N335" s="26"/>
      <c r="O335" s="30"/>
      <c r="P335" s="27"/>
      <c r="Q335" s="26"/>
      <c r="R335" s="30"/>
      <c r="S335" s="31"/>
    </row>
    <row r="336" spans="4:19" s="4" customFormat="1" ht="19.7" customHeight="1">
      <c r="D336" s="27"/>
      <c r="E336" s="27"/>
      <c r="F336" s="27"/>
      <c r="G336" s="47"/>
      <c r="H336" s="62"/>
      <c r="I336" s="26"/>
      <c r="J336" s="63"/>
      <c r="K336" s="29"/>
      <c r="L336" s="47"/>
      <c r="M336" s="26"/>
      <c r="N336" s="26"/>
      <c r="O336" s="30"/>
      <c r="P336" s="27"/>
      <c r="Q336" s="26"/>
      <c r="R336" s="30"/>
      <c r="S336" s="31"/>
    </row>
    <row r="337" spans="4:19" s="4" customFormat="1" ht="19.7" customHeight="1">
      <c r="D337" s="27"/>
      <c r="E337" s="27"/>
      <c r="F337" s="27"/>
      <c r="G337" s="47"/>
      <c r="H337" s="62"/>
      <c r="I337" s="26"/>
      <c r="J337" s="63"/>
      <c r="K337" s="29"/>
      <c r="L337" s="47"/>
      <c r="M337" s="26"/>
      <c r="N337" s="26"/>
      <c r="O337" s="30"/>
      <c r="P337" s="27"/>
      <c r="Q337" s="26"/>
      <c r="R337" s="30"/>
      <c r="S337" s="31"/>
    </row>
    <row r="338" spans="4:19" s="4" customFormat="1" ht="19.7" customHeight="1">
      <c r="D338" s="27"/>
      <c r="E338" s="27"/>
      <c r="F338" s="27"/>
      <c r="G338" s="47"/>
      <c r="H338" s="62"/>
      <c r="I338" s="26"/>
      <c r="J338" s="63"/>
      <c r="K338" s="29"/>
      <c r="L338" s="47"/>
      <c r="M338" s="26"/>
      <c r="N338" s="26"/>
      <c r="O338" s="30"/>
      <c r="P338" s="27"/>
      <c r="Q338" s="26"/>
      <c r="R338" s="30"/>
      <c r="S338" s="31"/>
    </row>
    <row r="339" spans="4:19" s="4" customFormat="1" ht="19.7" customHeight="1">
      <c r="D339" s="27"/>
      <c r="E339" s="27"/>
      <c r="F339" s="27"/>
      <c r="G339" s="47"/>
      <c r="H339" s="62"/>
      <c r="I339" s="26"/>
      <c r="J339" s="63"/>
      <c r="K339" s="29"/>
      <c r="L339" s="47"/>
      <c r="M339" s="26"/>
      <c r="N339" s="26"/>
      <c r="O339" s="30"/>
      <c r="P339" s="27"/>
      <c r="Q339" s="26"/>
      <c r="R339" s="30"/>
      <c r="S339" s="31"/>
    </row>
    <row r="340" spans="4:19" s="4" customFormat="1" ht="19.7" customHeight="1">
      <c r="D340" s="27"/>
      <c r="E340" s="27"/>
      <c r="F340" s="27"/>
      <c r="G340" s="47"/>
      <c r="H340" s="62"/>
      <c r="I340" s="26"/>
      <c r="J340" s="63"/>
      <c r="K340" s="29"/>
      <c r="L340" s="47"/>
      <c r="M340" s="26"/>
      <c r="N340" s="26"/>
      <c r="O340" s="30"/>
      <c r="P340" s="27"/>
      <c r="Q340" s="26"/>
      <c r="R340" s="30"/>
      <c r="S340" s="31"/>
    </row>
    <row r="341" spans="4:19" s="4" customFormat="1" ht="19.7" customHeight="1">
      <c r="D341" s="27"/>
      <c r="E341" s="27"/>
      <c r="F341" s="27"/>
      <c r="G341" s="47"/>
      <c r="H341" s="62"/>
      <c r="I341" s="26"/>
      <c r="J341" s="63"/>
      <c r="K341" s="29"/>
      <c r="L341" s="47"/>
      <c r="M341" s="26"/>
      <c r="N341" s="26"/>
      <c r="O341" s="30"/>
      <c r="P341" s="27"/>
      <c r="Q341" s="26"/>
      <c r="R341" s="30"/>
      <c r="S341" s="31"/>
    </row>
    <row r="342" spans="4:19" s="4" customFormat="1" ht="19.7" customHeight="1">
      <c r="D342" s="27"/>
      <c r="E342" s="27"/>
      <c r="F342" s="27"/>
      <c r="G342" s="47"/>
      <c r="H342" s="62"/>
      <c r="I342" s="26"/>
      <c r="J342" s="63"/>
      <c r="K342" s="29"/>
      <c r="L342" s="47"/>
      <c r="M342" s="26"/>
      <c r="N342" s="26"/>
      <c r="O342" s="30"/>
      <c r="P342" s="27"/>
      <c r="Q342" s="26"/>
      <c r="R342" s="30"/>
      <c r="S342" s="31"/>
    </row>
    <row r="343" spans="4:19" s="4" customFormat="1" ht="19.7" customHeight="1">
      <c r="D343" s="27"/>
      <c r="E343" s="27"/>
      <c r="F343" s="27"/>
      <c r="G343" s="47"/>
      <c r="H343" s="62"/>
      <c r="I343" s="26"/>
      <c r="J343" s="63"/>
      <c r="K343" s="29"/>
      <c r="L343" s="47"/>
      <c r="M343" s="26"/>
      <c r="N343" s="26"/>
      <c r="O343" s="30"/>
      <c r="P343" s="27"/>
      <c r="Q343" s="26"/>
      <c r="R343" s="30"/>
      <c r="S343" s="31"/>
    </row>
    <row r="344" spans="4:19" s="4" customFormat="1" ht="19.7" customHeight="1">
      <c r="D344" s="27"/>
      <c r="E344" s="27"/>
      <c r="F344" s="27"/>
      <c r="G344" s="47"/>
      <c r="H344" s="62"/>
      <c r="I344" s="26"/>
      <c r="J344" s="63"/>
      <c r="K344" s="29"/>
      <c r="L344" s="47"/>
      <c r="M344" s="26"/>
      <c r="N344" s="26"/>
      <c r="O344" s="30"/>
      <c r="P344" s="27"/>
      <c r="Q344" s="26"/>
      <c r="R344" s="30"/>
      <c r="S344" s="31"/>
    </row>
    <row r="345" spans="4:19" s="4" customFormat="1" ht="19.7" customHeight="1">
      <c r="D345" s="27"/>
      <c r="E345" s="27"/>
      <c r="F345" s="27"/>
      <c r="G345" s="47"/>
      <c r="H345" s="62"/>
      <c r="I345" s="26"/>
      <c r="J345" s="63"/>
      <c r="K345" s="29"/>
      <c r="L345" s="47"/>
      <c r="M345" s="26"/>
      <c r="N345" s="26"/>
      <c r="O345" s="30"/>
      <c r="P345" s="27"/>
      <c r="Q345" s="26"/>
      <c r="R345" s="30"/>
      <c r="S345" s="31"/>
    </row>
    <row r="346" spans="4:19" s="4" customFormat="1" ht="19.7" customHeight="1">
      <c r="D346" s="27"/>
      <c r="E346" s="27"/>
      <c r="F346" s="27"/>
      <c r="G346" s="47"/>
      <c r="H346" s="62"/>
      <c r="I346" s="26"/>
      <c r="J346" s="63"/>
      <c r="K346" s="29"/>
      <c r="L346" s="47"/>
      <c r="M346" s="26"/>
      <c r="N346" s="26"/>
      <c r="O346" s="30"/>
      <c r="P346" s="27"/>
      <c r="Q346" s="26"/>
      <c r="R346" s="30"/>
      <c r="S346" s="31"/>
    </row>
    <row r="347" spans="4:19" s="4" customFormat="1" ht="19.7" customHeight="1">
      <c r="D347" s="27"/>
      <c r="E347" s="27"/>
      <c r="F347" s="27"/>
      <c r="G347" s="47"/>
      <c r="H347" s="62"/>
      <c r="I347" s="26"/>
      <c r="J347" s="63"/>
      <c r="K347" s="29"/>
      <c r="L347" s="47"/>
      <c r="M347" s="26"/>
      <c r="N347" s="26"/>
      <c r="O347" s="30"/>
      <c r="P347" s="27"/>
      <c r="Q347" s="26"/>
      <c r="R347" s="30"/>
      <c r="S347" s="31"/>
    </row>
    <row r="348" spans="4:19" s="4" customFormat="1" ht="19.7" customHeight="1">
      <c r="D348" s="27"/>
      <c r="E348" s="27"/>
      <c r="F348" s="27"/>
      <c r="G348" s="47"/>
      <c r="H348" s="62"/>
      <c r="I348" s="26"/>
      <c r="J348" s="63"/>
      <c r="K348" s="29"/>
      <c r="L348" s="47"/>
      <c r="M348" s="26"/>
      <c r="N348" s="26"/>
      <c r="O348" s="30"/>
      <c r="P348" s="27"/>
      <c r="Q348" s="26"/>
      <c r="R348" s="30"/>
      <c r="S348" s="31"/>
    </row>
    <row r="349" spans="4:19" s="4" customFormat="1" ht="19.7" customHeight="1">
      <c r="D349" s="27"/>
      <c r="E349" s="27"/>
      <c r="F349" s="27"/>
      <c r="G349" s="47"/>
      <c r="H349" s="62"/>
      <c r="I349" s="26"/>
      <c r="J349" s="63"/>
      <c r="K349" s="29"/>
      <c r="L349" s="47"/>
      <c r="M349" s="26"/>
      <c r="N349" s="26"/>
      <c r="O349" s="30"/>
      <c r="P349" s="27"/>
      <c r="Q349" s="26"/>
      <c r="R349" s="30"/>
      <c r="S349" s="31"/>
    </row>
    <row r="350" spans="4:19" s="4" customFormat="1" ht="19.7" customHeight="1">
      <c r="D350" s="27"/>
      <c r="E350" s="27"/>
      <c r="F350" s="27"/>
      <c r="G350" s="47"/>
      <c r="H350" s="62"/>
      <c r="I350" s="26"/>
      <c r="J350" s="63"/>
      <c r="K350" s="29"/>
      <c r="L350" s="47"/>
      <c r="M350" s="26"/>
      <c r="N350" s="26"/>
      <c r="O350" s="30"/>
      <c r="P350" s="27"/>
      <c r="Q350" s="26"/>
      <c r="R350" s="30"/>
      <c r="S350" s="31"/>
    </row>
    <row r="351" spans="4:19" s="4" customFormat="1" ht="19.7" customHeight="1">
      <c r="D351" s="27"/>
      <c r="E351" s="27"/>
      <c r="F351" s="27"/>
      <c r="G351" s="47"/>
      <c r="H351" s="62"/>
      <c r="I351" s="26"/>
      <c r="J351" s="63"/>
      <c r="K351" s="29"/>
      <c r="L351" s="47"/>
      <c r="M351" s="26"/>
      <c r="N351" s="26"/>
      <c r="O351" s="30"/>
      <c r="P351" s="27"/>
      <c r="Q351" s="26"/>
      <c r="R351" s="30"/>
      <c r="S351" s="31"/>
    </row>
    <row r="352" spans="4:19" s="4" customFormat="1" ht="19.7" customHeight="1">
      <c r="D352" s="27"/>
      <c r="E352" s="27"/>
      <c r="F352" s="27"/>
      <c r="G352" s="47"/>
      <c r="H352" s="62"/>
      <c r="I352" s="26"/>
      <c r="J352" s="63"/>
      <c r="K352" s="29"/>
      <c r="L352" s="47"/>
      <c r="M352" s="26"/>
      <c r="N352" s="26"/>
      <c r="O352" s="30"/>
      <c r="P352" s="27"/>
      <c r="Q352" s="26"/>
      <c r="R352" s="30"/>
      <c r="S352" s="31"/>
    </row>
    <row r="353" spans="4:19" s="4" customFormat="1" ht="19.7" customHeight="1">
      <c r="D353" s="27"/>
      <c r="E353" s="27"/>
      <c r="F353" s="27"/>
      <c r="G353" s="47"/>
      <c r="H353" s="62"/>
      <c r="I353" s="26"/>
      <c r="J353" s="63"/>
      <c r="K353" s="29"/>
      <c r="L353" s="47"/>
      <c r="M353" s="26"/>
      <c r="N353" s="26"/>
      <c r="O353" s="30"/>
      <c r="P353" s="27"/>
      <c r="Q353" s="26"/>
      <c r="R353" s="30"/>
      <c r="S353" s="31"/>
    </row>
    <row r="354" spans="4:19" s="4" customFormat="1" ht="19.7" customHeight="1">
      <c r="D354" s="27"/>
      <c r="E354" s="27"/>
      <c r="F354" s="27"/>
      <c r="G354" s="47"/>
      <c r="H354" s="62"/>
      <c r="I354" s="26"/>
      <c r="J354" s="63"/>
      <c r="K354" s="29"/>
      <c r="L354" s="47"/>
      <c r="M354" s="26"/>
      <c r="N354" s="26"/>
      <c r="O354" s="30"/>
      <c r="P354" s="27"/>
      <c r="Q354" s="26"/>
      <c r="R354" s="30"/>
      <c r="S354" s="31"/>
    </row>
    <row r="355" spans="4:19" s="4" customFormat="1" ht="19.7" customHeight="1">
      <c r="D355" s="27"/>
      <c r="E355" s="27"/>
      <c r="F355" s="27"/>
      <c r="G355" s="47"/>
      <c r="H355" s="62"/>
      <c r="I355" s="26"/>
      <c r="J355" s="63"/>
      <c r="K355" s="29"/>
      <c r="L355" s="47"/>
      <c r="M355" s="26"/>
      <c r="N355" s="26"/>
      <c r="O355" s="30"/>
      <c r="P355" s="27"/>
      <c r="Q355" s="26"/>
      <c r="R355" s="30"/>
      <c r="S355" s="31"/>
    </row>
    <row r="356" spans="4:19" s="4" customFormat="1" ht="19.7" customHeight="1">
      <c r="D356" s="27"/>
      <c r="E356" s="27"/>
      <c r="F356" s="27"/>
      <c r="G356" s="47"/>
      <c r="H356" s="62"/>
      <c r="I356" s="26"/>
      <c r="J356" s="63"/>
      <c r="K356" s="29"/>
      <c r="L356" s="47"/>
      <c r="M356" s="26"/>
      <c r="N356" s="26"/>
      <c r="O356" s="30"/>
      <c r="P356" s="27"/>
      <c r="Q356" s="26"/>
      <c r="R356" s="30"/>
      <c r="S356" s="31"/>
    </row>
    <row r="357" spans="4:19" s="4" customFormat="1" ht="19.7" customHeight="1">
      <c r="D357" s="27"/>
      <c r="E357" s="27"/>
      <c r="F357" s="27"/>
      <c r="G357" s="47"/>
      <c r="H357" s="62"/>
      <c r="I357" s="26"/>
      <c r="J357" s="63"/>
      <c r="K357" s="29"/>
      <c r="L357" s="47"/>
      <c r="M357" s="26"/>
      <c r="N357" s="26"/>
      <c r="O357" s="30"/>
      <c r="P357" s="27"/>
      <c r="Q357" s="26"/>
      <c r="R357" s="30"/>
      <c r="S357" s="31"/>
    </row>
    <row r="358" spans="4:19" s="4" customFormat="1" ht="19.7" customHeight="1">
      <c r="D358" s="27"/>
      <c r="E358" s="27"/>
      <c r="F358" s="27"/>
      <c r="G358" s="47"/>
      <c r="H358" s="62"/>
      <c r="I358" s="26"/>
      <c r="J358" s="63"/>
      <c r="K358" s="29"/>
      <c r="L358" s="47"/>
      <c r="M358" s="26"/>
      <c r="N358" s="26"/>
      <c r="O358" s="30"/>
      <c r="P358" s="27"/>
      <c r="Q358" s="26"/>
      <c r="R358" s="30"/>
      <c r="S358" s="31"/>
    </row>
    <row r="359" spans="4:19" s="4" customFormat="1" ht="19.7" customHeight="1">
      <c r="D359" s="27"/>
      <c r="E359" s="27"/>
      <c r="F359" s="27"/>
      <c r="G359" s="47"/>
      <c r="H359" s="62"/>
      <c r="I359" s="26"/>
      <c r="J359" s="63"/>
      <c r="K359" s="29"/>
      <c r="L359" s="47"/>
      <c r="M359" s="26"/>
      <c r="N359" s="26"/>
      <c r="O359" s="30"/>
      <c r="P359" s="27"/>
      <c r="Q359" s="26"/>
      <c r="R359" s="30"/>
      <c r="S359" s="31"/>
    </row>
    <row r="360" spans="4:19" s="4" customFormat="1" ht="19.7" customHeight="1">
      <c r="D360" s="27"/>
      <c r="E360" s="27"/>
      <c r="F360" s="27"/>
      <c r="G360" s="47"/>
      <c r="H360" s="62"/>
      <c r="I360" s="26"/>
      <c r="J360" s="63"/>
      <c r="K360" s="29"/>
      <c r="L360" s="47"/>
      <c r="M360" s="26"/>
      <c r="N360" s="26"/>
      <c r="O360" s="30"/>
      <c r="P360" s="27"/>
      <c r="Q360" s="26"/>
      <c r="R360" s="30"/>
      <c r="S360" s="31"/>
    </row>
    <row r="361" spans="4:19" s="4" customFormat="1" ht="19.7" customHeight="1">
      <c r="D361" s="27"/>
      <c r="E361" s="27"/>
      <c r="F361" s="27"/>
      <c r="G361" s="47"/>
      <c r="H361" s="62"/>
      <c r="I361" s="26"/>
      <c r="J361" s="63"/>
      <c r="K361" s="29"/>
      <c r="L361" s="47"/>
      <c r="M361" s="26"/>
      <c r="N361" s="26"/>
      <c r="O361" s="30"/>
      <c r="P361" s="27"/>
      <c r="Q361" s="26"/>
      <c r="R361" s="30"/>
      <c r="S361" s="31"/>
    </row>
    <row r="362" spans="4:19" s="4" customFormat="1" ht="19.7" customHeight="1">
      <c r="D362" s="27"/>
      <c r="E362" s="27"/>
      <c r="F362" s="27"/>
      <c r="G362" s="47"/>
      <c r="H362" s="62"/>
      <c r="I362" s="26"/>
      <c r="J362" s="63"/>
      <c r="K362" s="29"/>
      <c r="L362" s="47"/>
      <c r="M362" s="26"/>
      <c r="N362" s="26"/>
      <c r="O362" s="30"/>
      <c r="P362" s="27"/>
      <c r="Q362" s="26"/>
      <c r="R362" s="30"/>
      <c r="S362" s="31"/>
    </row>
    <row r="363" spans="4:19" s="4" customFormat="1" ht="19.7" customHeight="1">
      <c r="D363" s="27"/>
      <c r="E363" s="27"/>
      <c r="F363" s="27"/>
      <c r="G363" s="47"/>
      <c r="H363" s="62"/>
      <c r="I363" s="26"/>
      <c r="J363" s="63"/>
      <c r="K363" s="29"/>
      <c r="L363" s="47"/>
      <c r="M363" s="26"/>
      <c r="N363" s="26"/>
      <c r="O363" s="30"/>
      <c r="P363" s="27"/>
      <c r="Q363" s="26"/>
      <c r="R363" s="30"/>
      <c r="S363" s="31"/>
    </row>
    <row r="364" spans="4:19" s="4" customFormat="1" ht="19.7" customHeight="1">
      <c r="D364" s="27"/>
      <c r="E364" s="27"/>
      <c r="F364" s="27"/>
      <c r="G364" s="47"/>
      <c r="H364" s="62"/>
      <c r="I364" s="26"/>
      <c r="J364" s="63"/>
      <c r="K364" s="29"/>
      <c r="L364" s="47"/>
      <c r="M364" s="26"/>
      <c r="N364" s="26"/>
      <c r="O364" s="30"/>
      <c r="P364" s="27"/>
      <c r="Q364" s="26"/>
      <c r="R364" s="30"/>
      <c r="S364" s="31"/>
    </row>
    <row r="365" spans="4:19" s="4" customFormat="1" ht="19.7" customHeight="1">
      <c r="D365" s="27"/>
      <c r="E365" s="27"/>
      <c r="F365" s="27"/>
      <c r="G365" s="47"/>
      <c r="H365" s="62"/>
      <c r="I365" s="26"/>
      <c r="J365" s="63"/>
      <c r="K365" s="29"/>
      <c r="L365" s="47"/>
      <c r="M365" s="26"/>
      <c r="N365" s="26"/>
      <c r="O365" s="30"/>
      <c r="P365" s="27"/>
      <c r="Q365" s="26"/>
      <c r="R365" s="30"/>
      <c r="S365" s="31"/>
    </row>
    <row r="366" spans="4:19" s="4" customFormat="1" ht="19.7" customHeight="1">
      <c r="D366" s="27"/>
      <c r="E366" s="27"/>
      <c r="F366" s="27"/>
      <c r="G366" s="47"/>
      <c r="H366" s="62"/>
      <c r="I366" s="26"/>
      <c r="J366" s="63"/>
      <c r="K366" s="29"/>
      <c r="L366" s="47"/>
      <c r="M366" s="26"/>
      <c r="N366" s="26"/>
      <c r="O366" s="30"/>
      <c r="P366" s="27"/>
      <c r="Q366" s="26"/>
      <c r="R366" s="30"/>
      <c r="S366" s="31"/>
    </row>
    <row r="367" spans="4:19" s="4" customFormat="1" ht="19.7" customHeight="1">
      <c r="D367" s="27"/>
      <c r="E367" s="27"/>
      <c r="F367" s="27"/>
      <c r="G367" s="47"/>
      <c r="H367" s="62"/>
      <c r="I367" s="26"/>
      <c r="J367" s="63"/>
      <c r="K367" s="29"/>
      <c r="L367" s="47"/>
      <c r="M367" s="26"/>
      <c r="N367" s="26"/>
      <c r="O367" s="30"/>
      <c r="P367" s="27"/>
      <c r="Q367" s="26"/>
      <c r="R367" s="30"/>
      <c r="S367" s="31"/>
    </row>
    <row r="368" spans="4:19" s="4" customFormat="1" ht="19.7" customHeight="1">
      <c r="D368" s="27"/>
      <c r="E368" s="27"/>
      <c r="F368" s="27"/>
      <c r="G368" s="47"/>
      <c r="H368" s="62"/>
      <c r="I368" s="26"/>
      <c r="J368" s="63"/>
      <c r="K368" s="29"/>
      <c r="L368" s="47"/>
      <c r="M368" s="26"/>
      <c r="N368" s="26"/>
      <c r="O368" s="30"/>
      <c r="P368" s="27"/>
      <c r="Q368" s="26"/>
      <c r="R368" s="30"/>
      <c r="S368" s="31"/>
    </row>
    <row r="369" spans="4:19" s="4" customFormat="1" ht="19.7" customHeight="1">
      <c r="D369" s="27"/>
      <c r="E369" s="27"/>
      <c r="F369" s="27"/>
      <c r="G369" s="47"/>
      <c r="H369" s="62"/>
      <c r="I369" s="26"/>
      <c r="J369" s="63"/>
      <c r="K369" s="29"/>
      <c r="L369" s="47"/>
      <c r="M369" s="26"/>
      <c r="N369" s="26"/>
      <c r="O369" s="30"/>
      <c r="P369" s="27"/>
      <c r="Q369" s="26"/>
      <c r="R369" s="30"/>
      <c r="S369" s="31"/>
    </row>
    <row r="370" spans="4:19" s="4" customFormat="1" ht="19.7" customHeight="1">
      <c r="D370" s="27"/>
      <c r="E370" s="27"/>
      <c r="F370" s="27"/>
      <c r="G370" s="47"/>
      <c r="H370" s="62"/>
      <c r="I370" s="26"/>
      <c r="J370" s="63"/>
      <c r="K370" s="29"/>
      <c r="L370" s="47"/>
      <c r="M370" s="26"/>
      <c r="N370" s="26"/>
      <c r="O370" s="30"/>
      <c r="P370" s="27"/>
      <c r="Q370" s="26"/>
      <c r="R370" s="30"/>
      <c r="S370" s="31"/>
    </row>
    <row r="371" spans="4:19" s="4" customFormat="1" ht="19.7" customHeight="1">
      <c r="D371" s="27"/>
      <c r="E371" s="27"/>
      <c r="F371" s="27"/>
      <c r="G371" s="47"/>
      <c r="H371" s="62"/>
      <c r="I371" s="26"/>
      <c r="J371" s="63"/>
      <c r="K371" s="29"/>
      <c r="L371" s="47"/>
      <c r="M371" s="26"/>
      <c r="N371" s="26"/>
      <c r="O371" s="30"/>
      <c r="P371" s="27"/>
      <c r="Q371" s="26"/>
      <c r="R371" s="30"/>
      <c r="S371" s="31"/>
    </row>
    <row r="372" spans="4:19" s="4" customFormat="1" ht="19.7" customHeight="1">
      <c r="D372" s="27"/>
      <c r="E372" s="27"/>
      <c r="F372" s="27"/>
      <c r="G372" s="47"/>
      <c r="H372" s="62"/>
      <c r="I372" s="26"/>
      <c r="J372" s="63"/>
      <c r="K372" s="29"/>
      <c r="L372" s="47"/>
      <c r="M372" s="26"/>
      <c r="N372" s="26"/>
      <c r="O372" s="30"/>
      <c r="P372" s="27"/>
      <c r="Q372" s="26"/>
      <c r="R372" s="30"/>
      <c r="S372" s="31"/>
    </row>
    <row r="373" spans="4:19" s="4" customFormat="1" ht="19.7" customHeight="1">
      <c r="D373" s="27"/>
      <c r="E373" s="27"/>
      <c r="F373" s="27"/>
      <c r="G373" s="47"/>
      <c r="H373" s="62"/>
      <c r="I373" s="26"/>
      <c r="J373" s="63"/>
      <c r="K373" s="29"/>
      <c r="L373" s="47"/>
      <c r="M373" s="26"/>
      <c r="N373" s="26"/>
      <c r="O373" s="30"/>
      <c r="P373" s="27"/>
      <c r="Q373" s="26"/>
      <c r="R373" s="30"/>
      <c r="S373" s="31"/>
    </row>
    <row r="374" spans="4:19" s="4" customFormat="1" ht="19.7" customHeight="1">
      <c r="D374" s="27"/>
      <c r="E374" s="27"/>
      <c r="F374" s="27"/>
      <c r="G374" s="47"/>
      <c r="H374" s="62"/>
      <c r="I374" s="26"/>
      <c r="J374" s="63"/>
      <c r="K374" s="29"/>
      <c r="L374" s="47"/>
      <c r="M374" s="26"/>
      <c r="N374" s="26"/>
      <c r="O374" s="30"/>
      <c r="P374" s="27"/>
      <c r="Q374" s="26"/>
      <c r="R374" s="30"/>
      <c r="S374" s="31"/>
    </row>
    <row r="375" spans="4:19" s="4" customFormat="1" ht="19.7" customHeight="1">
      <c r="D375" s="27"/>
      <c r="E375" s="27"/>
      <c r="F375" s="27"/>
      <c r="G375" s="47"/>
      <c r="H375" s="62"/>
      <c r="I375" s="26"/>
      <c r="J375" s="63"/>
      <c r="K375" s="29"/>
      <c r="L375" s="47"/>
      <c r="M375" s="26"/>
      <c r="N375" s="26"/>
      <c r="O375" s="30"/>
      <c r="P375" s="27"/>
      <c r="Q375" s="26"/>
      <c r="R375" s="30"/>
      <c r="S375" s="31"/>
    </row>
    <row r="376" spans="4:19" s="4" customFormat="1" ht="19.7" customHeight="1">
      <c r="D376" s="27"/>
      <c r="E376" s="27"/>
      <c r="F376" s="27"/>
      <c r="G376" s="47"/>
      <c r="H376" s="62"/>
      <c r="I376" s="26"/>
      <c r="J376" s="63"/>
      <c r="K376" s="29"/>
      <c r="L376" s="47"/>
      <c r="M376" s="26"/>
      <c r="N376" s="26"/>
      <c r="O376" s="30"/>
      <c r="P376" s="27"/>
      <c r="Q376" s="26"/>
      <c r="R376" s="30"/>
      <c r="S376" s="31"/>
    </row>
    <row r="377" spans="4:19" s="4" customFormat="1" ht="19.7" customHeight="1">
      <c r="D377" s="27"/>
      <c r="E377" s="27"/>
      <c r="F377" s="27"/>
      <c r="G377" s="47"/>
      <c r="H377" s="62"/>
      <c r="I377" s="26"/>
      <c r="J377" s="63"/>
      <c r="K377" s="29"/>
      <c r="L377" s="47"/>
      <c r="M377" s="26"/>
      <c r="N377" s="26"/>
      <c r="O377" s="30"/>
      <c r="P377" s="27"/>
      <c r="Q377" s="26"/>
      <c r="R377" s="30"/>
      <c r="S377" s="31"/>
    </row>
    <row r="378" spans="4:19" s="4" customFormat="1" ht="19.7" customHeight="1">
      <c r="D378" s="27"/>
      <c r="E378" s="27"/>
      <c r="F378" s="27"/>
      <c r="G378" s="47"/>
      <c r="H378" s="62"/>
      <c r="I378" s="26"/>
      <c r="J378" s="63"/>
      <c r="K378" s="29"/>
      <c r="L378" s="47"/>
      <c r="M378" s="26"/>
      <c r="N378" s="26"/>
      <c r="O378" s="30"/>
      <c r="P378" s="27"/>
      <c r="Q378" s="26"/>
      <c r="R378" s="30"/>
      <c r="S378" s="31"/>
    </row>
    <row r="379" spans="4:19" s="4" customFormat="1" ht="19.7" customHeight="1">
      <c r="D379" s="27"/>
      <c r="E379" s="27"/>
      <c r="F379" s="27"/>
      <c r="G379" s="47"/>
      <c r="H379" s="62"/>
      <c r="I379" s="26"/>
      <c r="J379" s="63"/>
      <c r="K379" s="29"/>
      <c r="L379" s="47"/>
      <c r="M379" s="26"/>
      <c r="N379" s="26"/>
      <c r="O379" s="30"/>
      <c r="P379" s="27"/>
      <c r="Q379" s="26"/>
      <c r="R379" s="30"/>
      <c r="S379" s="31"/>
    </row>
    <row r="380" spans="4:19" s="4" customFormat="1" ht="19.7" customHeight="1">
      <c r="D380" s="27"/>
      <c r="E380" s="27"/>
      <c r="F380" s="27"/>
      <c r="G380" s="47"/>
      <c r="H380" s="62"/>
      <c r="I380" s="26"/>
      <c r="J380" s="63"/>
      <c r="K380" s="29"/>
      <c r="L380" s="47"/>
      <c r="M380" s="26"/>
      <c r="N380" s="26"/>
      <c r="O380" s="30"/>
      <c r="P380" s="27"/>
      <c r="Q380" s="26"/>
      <c r="R380" s="30"/>
      <c r="S380" s="31"/>
    </row>
    <row r="381" spans="4:19" s="4" customFormat="1" ht="19.7" customHeight="1">
      <c r="D381" s="27"/>
      <c r="E381" s="27"/>
      <c r="F381" s="27"/>
      <c r="G381" s="47"/>
      <c r="H381" s="62"/>
      <c r="I381" s="26"/>
      <c r="J381" s="63"/>
      <c r="K381" s="29"/>
      <c r="L381" s="47"/>
      <c r="M381" s="26"/>
      <c r="N381" s="26"/>
      <c r="O381" s="30"/>
      <c r="P381" s="27"/>
      <c r="Q381" s="26"/>
      <c r="R381" s="30"/>
      <c r="S381" s="31"/>
    </row>
    <row r="382" spans="4:19" s="4" customFormat="1" ht="19.7" customHeight="1">
      <c r="D382" s="27"/>
      <c r="E382" s="27"/>
      <c r="F382" s="27"/>
      <c r="G382" s="47"/>
      <c r="H382" s="62"/>
      <c r="I382" s="26"/>
      <c r="J382" s="63"/>
      <c r="K382" s="29"/>
      <c r="L382" s="47"/>
      <c r="M382" s="26"/>
      <c r="N382" s="26"/>
      <c r="O382" s="30"/>
      <c r="P382" s="27"/>
      <c r="Q382" s="26"/>
      <c r="R382" s="30"/>
      <c r="S382" s="31"/>
    </row>
    <row r="383" spans="4:19" s="4" customFormat="1" ht="19.7" customHeight="1">
      <c r="D383" s="27"/>
      <c r="E383" s="27"/>
      <c r="F383" s="27"/>
      <c r="G383" s="47"/>
      <c r="H383" s="62"/>
      <c r="I383" s="26"/>
      <c r="J383" s="63"/>
      <c r="K383" s="29"/>
      <c r="L383" s="47"/>
      <c r="M383" s="26"/>
      <c r="N383" s="26"/>
      <c r="O383" s="30"/>
      <c r="P383" s="27"/>
      <c r="Q383" s="26"/>
      <c r="R383" s="30"/>
      <c r="S383" s="31"/>
    </row>
    <row r="384" spans="4:19" s="4" customFormat="1" ht="19.7" customHeight="1">
      <c r="D384" s="27"/>
      <c r="E384" s="27"/>
      <c r="F384" s="27"/>
      <c r="G384" s="47"/>
      <c r="H384" s="62"/>
      <c r="I384" s="26"/>
      <c r="J384" s="63"/>
      <c r="K384" s="29"/>
      <c r="L384" s="47"/>
      <c r="M384" s="26"/>
      <c r="N384" s="26"/>
      <c r="O384" s="30"/>
      <c r="P384" s="27"/>
      <c r="Q384" s="26"/>
      <c r="R384" s="30"/>
      <c r="S384" s="31"/>
    </row>
    <row r="385" spans="4:19" s="4" customFormat="1" ht="19.7" customHeight="1">
      <c r="D385" s="27"/>
      <c r="E385" s="27"/>
      <c r="F385" s="27"/>
      <c r="G385" s="47"/>
      <c r="H385" s="62"/>
      <c r="I385" s="26"/>
      <c r="J385" s="63"/>
      <c r="K385" s="29"/>
      <c r="L385" s="47"/>
      <c r="M385" s="26"/>
      <c r="N385" s="26"/>
      <c r="O385" s="30"/>
      <c r="P385" s="27"/>
      <c r="Q385" s="26"/>
      <c r="R385" s="30"/>
      <c r="S385" s="31"/>
    </row>
    <row r="386" spans="4:19" s="4" customFormat="1" ht="19.7" customHeight="1">
      <c r="D386" s="27"/>
      <c r="E386" s="27"/>
      <c r="F386" s="27"/>
      <c r="G386" s="47"/>
      <c r="H386" s="62"/>
      <c r="I386" s="26"/>
      <c r="J386" s="63"/>
      <c r="K386" s="29"/>
      <c r="L386" s="47"/>
      <c r="M386" s="26"/>
      <c r="N386" s="26"/>
      <c r="O386" s="30"/>
      <c r="P386" s="27"/>
      <c r="Q386" s="26"/>
      <c r="R386" s="30"/>
      <c r="S386" s="31"/>
    </row>
    <row r="387" spans="4:19" s="4" customFormat="1" ht="19.7" customHeight="1">
      <c r="D387" s="27"/>
      <c r="E387" s="27"/>
      <c r="F387" s="27"/>
      <c r="G387" s="47"/>
      <c r="H387" s="62"/>
      <c r="I387" s="26"/>
      <c r="J387" s="63"/>
      <c r="K387" s="29"/>
      <c r="L387" s="47"/>
      <c r="M387" s="26"/>
      <c r="N387" s="26"/>
      <c r="O387" s="30"/>
      <c r="P387" s="27"/>
      <c r="Q387" s="26"/>
      <c r="R387" s="30"/>
      <c r="S387" s="31"/>
    </row>
    <row r="388" spans="4:19" s="4" customFormat="1" ht="19.7" customHeight="1">
      <c r="D388" s="27"/>
      <c r="E388" s="27"/>
      <c r="F388" s="27"/>
      <c r="G388" s="47"/>
      <c r="H388" s="62"/>
      <c r="I388" s="26"/>
      <c r="J388" s="63"/>
      <c r="K388" s="29"/>
      <c r="L388" s="47"/>
      <c r="M388" s="26"/>
      <c r="N388" s="26"/>
      <c r="O388" s="30"/>
      <c r="P388" s="27"/>
      <c r="Q388" s="26"/>
      <c r="R388" s="30"/>
      <c r="S388" s="31"/>
    </row>
    <row r="389" spans="4:19" s="4" customFormat="1" ht="19.7" customHeight="1">
      <c r="D389" s="27"/>
      <c r="E389" s="27"/>
      <c r="F389" s="27"/>
      <c r="G389" s="47"/>
      <c r="H389" s="62"/>
      <c r="I389" s="26"/>
      <c r="J389" s="63"/>
      <c r="K389" s="29"/>
      <c r="L389" s="47"/>
      <c r="M389" s="26"/>
      <c r="N389" s="26"/>
      <c r="O389" s="30"/>
      <c r="P389" s="27"/>
      <c r="Q389" s="26"/>
      <c r="R389" s="30"/>
      <c r="S389" s="31"/>
    </row>
    <row r="390" spans="4:19" s="4" customFormat="1" ht="19.7" customHeight="1">
      <c r="D390" s="27"/>
      <c r="E390" s="27"/>
      <c r="F390" s="27"/>
      <c r="G390" s="47"/>
      <c r="H390" s="62"/>
      <c r="I390" s="26"/>
      <c r="J390" s="63"/>
      <c r="K390" s="29"/>
      <c r="L390" s="47"/>
      <c r="M390" s="26"/>
      <c r="N390" s="26"/>
      <c r="O390" s="30"/>
      <c r="P390" s="27"/>
      <c r="Q390" s="26"/>
      <c r="R390" s="30"/>
      <c r="S390" s="31"/>
    </row>
    <row r="391" spans="4:19" s="4" customFormat="1" ht="19.7" customHeight="1">
      <c r="D391" s="27"/>
      <c r="E391" s="27"/>
      <c r="F391" s="27"/>
      <c r="G391" s="47"/>
      <c r="H391" s="62"/>
      <c r="I391" s="26"/>
      <c r="J391" s="63"/>
      <c r="K391" s="29"/>
      <c r="L391" s="47"/>
      <c r="M391" s="26"/>
      <c r="N391" s="26"/>
      <c r="O391" s="30"/>
      <c r="P391" s="27"/>
      <c r="Q391" s="26"/>
      <c r="R391" s="30"/>
      <c r="S391" s="31"/>
    </row>
    <row r="392" spans="4:19" s="4" customFormat="1" ht="19.7" customHeight="1">
      <c r="D392" s="27"/>
      <c r="E392" s="27"/>
      <c r="F392" s="27"/>
      <c r="G392" s="47"/>
      <c r="H392" s="62"/>
      <c r="I392" s="26"/>
      <c r="J392" s="63"/>
      <c r="K392" s="29"/>
      <c r="L392" s="47"/>
      <c r="M392" s="26"/>
      <c r="N392" s="26"/>
      <c r="O392" s="30"/>
      <c r="P392" s="27"/>
      <c r="Q392" s="26"/>
      <c r="R392" s="30"/>
      <c r="S392" s="31"/>
    </row>
    <row r="393" spans="4:19" s="4" customFormat="1" ht="19.7" customHeight="1">
      <c r="D393" s="27"/>
      <c r="E393" s="27"/>
      <c r="F393" s="27"/>
      <c r="G393" s="47"/>
      <c r="H393" s="62"/>
      <c r="I393" s="26"/>
      <c r="J393" s="63"/>
      <c r="K393" s="29"/>
      <c r="L393" s="47"/>
      <c r="M393" s="26"/>
      <c r="N393" s="26"/>
      <c r="O393" s="30"/>
      <c r="P393" s="27"/>
      <c r="Q393" s="26"/>
      <c r="R393" s="30"/>
      <c r="S393" s="31"/>
    </row>
    <row r="394" spans="4:19" s="4" customFormat="1" ht="19.7" customHeight="1">
      <c r="D394" s="27"/>
      <c r="E394" s="27"/>
      <c r="F394" s="27"/>
      <c r="G394" s="47"/>
      <c r="H394" s="62"/>
      <c r="I394" s="26"/>
      <c r="J394" s="63"/>
      <c r="K394" s="29"/>
      <c r="L394" s="47"/>
      <c r="M394" s="26"/>
      <c r="N394" s="26"/>
      <c r="O394" s="30"/>
      <c r="P394" s="27"/>
      <c r="Q394" s="26"/>
      <c r="R394" s="30"/>
      <c r="S394" s="31"/>
    </row>
    <row r="395" spans="4:19" s="4" customFormat="1" ht="19.7" customHeight="1">
      <c r="D395" s="27"/>
      <c r="E395" s="27"/>
      <c r="F395" s="27"/>
      <c r="G395" s="47"/>
      <c r="H395" s="62"/>
      <c r="I395" s="26"/>
      <c r="J395" s="63"/>
      <c r="K395" s="29"/>
      <c r="L395" s="47"/>
      <c r="M395" s="26"/>
      <c r="N395" s="26"/>
      <c r="O395" s="30"/>
      <c r="P395" s="27"/>
      <c r="Q395" s="26"/>
      <c r="R395" s="30"/>
      <c r="S395" s="31"/>
    </row>
    <row r="396" spans="4:19" s="4" customFormat="1" ht="19.7" customHeight="1">
      <c r="D396" s="27"/>
      <c r="E396" s="27"/>
      <c r="F396" s="27"/>
      <c r="G396" s="47"/>
      <c r="H396" s="62"/>
      <c r="I396" s="26"/>
      <c r="J396" s="63"/>
      <c r="K396" s="29"/>
      <c r="L396" s="47"/>
      <c r="M396" s="26"/>
      <c r="N396" s="26"/>
      <c r="O396" s="30"/>
      <c r="P396" s="27"/>
      <c r="Q396" s="26"/>
      <c r="R396" s="30"/>
      <c r="S396" s="31"/>
    </row>
    <row r="397" spans="4:19" s="4" customFormat="1" ht="19.7" customHeight="1">
      <c r="D397" s="27"/>
      <c r="E397" s="27"/>
      <c r="F397" s="27"/>
      <c r="G397" s="47"/>
      <c r="H397" s="62"/>
      <c r="I397" s="26"/>
      <c r="J397" s="63"/>
      <c r="K397" s="29"/>
      <c r="L397" s="47"/>
      <c r="M397" s="26"/>
      <c r="N397" s="26"/>
      <c r="O397" s="30"/>
      <c r="P397" s="27"/>
      <c r="Q397" s="26"/>
      <c r="R397" s="30"/>
      <c r="S397" s="31"/>
    </row>
    <row r="398" spans="4:19" s="4" customFormat="1" ht="19.7" customHeight="1">
      <c r="D398" s="27"/>
      <c r="E398" s="27"/>
      <c r="F398" s="27"/>
      <c r="G398" s="47"/>
      <c r="H398" s="62"/>
      <c r="I398" s="26"/>
      <c r="J398" s="63"/>
      <c r="K398" s="29"/>
      <c r="L398" s="47"/>
      <c r="M398" s="26"/>
      <c r="N398" s="26"/>
      <c r="O398" s="30"/>
      <c r="P398" s="27"/>
      <c r="Q398" s="26"/>
      <c r="R398" s="30"/>
      <c r="S398" s="31"/>
    </row>
    <row r="399" spans="4:19" s="4" customFormat="1" ht="19.7" customHeight="1">
      <c r="D399" s="27"/>
      <c r="E399" s="27"/>
      <c r="F399" s="27"/>
      <c r="G399" s="47"/>
      <c r="H399" s="62"/>
      <c r="I399" s="26"/>
      <c r="J399" s="63"/>
      <c r="K399" s="29"/>
      <c r="L399" s="47"/>
      <c r="M399" s="26"/>
      <c r="N399" s="26"/>
      <c r="O399" s="30"/>
      <c r="P399" s="27"/>
      <c r="Q399" s="26"/>
      <c r="R399" s="30"/>
      <c r="S399" s="31"/>
    </row>
    <row r="400" spans="4:19" s="4" customFormat="1" ht="19.7" customHeight="1">
      <c r="D400" s="27"/>
      <c r="E400" s="27"/>
      <c r="F400" s="27"/>
      <c r="G400" s="47"/>
      <c r="H400" s="62"/>
      <c r="I400" s="26"/>
      <c r="J400" s="63"/>
      <c r="K400" s="29"/>
      <c r="L400" s="47"/>
      <c r="M400" s="26"/>
      <c r="N400" s="26"/>
      <c r="O400" s="30"/>
      <c r="P400" s="27"/>
      <c r="Q400" s="26"/>
      <c r="R400" s="30"/>
      <c r="S400" s="31"/>
    </row>
    <row r="401" spans="4:19" s="4" customFormat="1" ht="19.7" customHeight="1">
      <c r="D401" s="27"/>
      <c r="E401" s="27"/>
      <c r="F401" s="27"/>
      <c r="G401" s="47"/>
      <c r="H401" s="62"/>
      <c r="I401" s="26"/>
      <c r="J401" s="63"/>
      <c r="K401" s="29"/>
      <c r="L401" s="47"/>
      <c r="M401" s="26"/>
      <c r="N401" s="26"/>
      <c r="O401" s="30"/>
      <c r="P401" s="27"/>
      <c r="Q401" s="26"/>
      <c r="R401" s="30"/>
      <c r="S401" s="31"/>
    </row>
    <row r="402" spans="4:19" s="4" customFormat="1" ht="19.7" customHeight="1">
      <c r="D402" s="27"/>
      <c r="E402" s="27"/>
      <c r="F402" s="27"/>
      <c r="G402" s="47"/>
      <c r="H402" s="62"/>
      <c r="I402" s="26"/>
      <c r="J402" s="63"/>
      <c r="K402" s="29"/>
      <c r="L402" s="47"/>
      <c r="M402" s="26"/>
      <c r="N402" s="26"/>
      <c r="O402" s="30"/>
      <c r="P402" s="27"/>
      <c r="Q402" s="26"/>
      <c r="R402" s="30"/>
      <c r="S402" s="31"/>
    </row>
    <row r="403" spans="4:19" s="4" customFormat="1" ht="19.7" customHeight="1">
      <c r="D403" s="27"/>
      <c r="E403" s="27"/>
      <c r="F403" s="27"/>
      <c r="G403" s="47"/>
      <c r="H403" s="62"/>
      <c r="I403" s="26"/>
      <c r="J403" s="63"/>
      <c r="K403" s="29"/>
      <c r="L403" s="47"/>
      <c r="M403" s="26"/>
      <c r="N403" s="26"/>
      <c r="O403" s="30"/>
      <c r="P403" s="27"/>
      <c r="Q403" s="26"/>
      <c r="R403" s="30"/>
      <c r="S403" s="31"/>
    </row>
    <row r="404" spans="4:19" s="4" customFormat="1" ht="19.7" customHeight="1">
      <c r="D404" s="27"/>
      <c r="E404" s="27"/>
      <c r="F404" s="27"/>
      <c r="G404" s="47"/>
      <c r="H404" s="62"/>
      <c r="I404" s="26"/>
      <c r="J404" s="63"/>
      <c r="K404" s="29"/>
      <c r="L404" s="47"/>
      <c r="M404" s="26"/>
      <c r="N404" s="26"/>
      <c r="O404" s="30"/>
      <c r="P404" s="27"/>
      <c r="Q404" s="26"/>
      <c r="R404" s="30"/>
      <c r="S404" s="31"/>
    </row>
    <row r="405" spans="4:19" s="4" customFormat="1" ht="19.7" customHeight="1">
      <c r="D405" s="27"/>
      <c r="E405" s="27"/>
      <c r="F405" s="27"/>
      <c r="G405" s="47"/>
      <c r="H405" s="62"/>
      <c r="I405" s="26"/>
      <c r="J405" s="63"/>
      <c r="K405" s="29"/>
      <c r="L405" s="47"/>
      <c r="M405" s="26"/>
      <c r="N405" s="26"/>
      <c r="O405" s="30"/>
      <c r="P405" s="27"/>
      <c r="Q405" s="26"/>
      <c r="R405" s="30"/>
      <c r="S405" s="31"/>
    </row>
    <row r="406" spans="4:19" s="4" customFormat="1" ht="19.7" customHeight="1">
      <c r="D406" s="27"/>
      <c r="E406" s="27"/>
      <c r="F406" s="27"/>
      <c r="G406" s="47"/>
      <c r="H406" s="62"/>
      <c r="I406" s="26"/>
      <c r="J406" s="63"/>
      <c r="K406" s="29"/>
      <c r="L406" s="47"/>
      <c r="M406" s="26"/>
      <c r="N406" s="26"/>
      <c r="O406" s="30"/>
      <c r="P406" s="27"/>
      <c r="Q406" s="26"/>
      <c r="R406" s="30"/>
      <c r="S406" s="31"/>
    </row>
    <row r="407" spans="4:19" s="4" customFormat="1" ht="19.7" customHeight="1">
      <c r="D407" s="27"/>
      <c r="E407" s="27"/>
      <c r="F407" s="27"/>
      <c r="G407" s="47"/>
      <c r="H407" s="62"/>
      <c r="I407" s="26"/>
      <c r="J407" s="63"/>
      <c r="K407" s="29"/>
      <c r="L407" s="47"/>
      <c r="M407" s="26"/>
      <c r="N407" s="26"/>
      <c r="O407" s="30"/>
      <c r="P407" s="27"/>
      <c r="Q407" s="26"/>
      <c r="R407" s="30"/>
      <c r="S407" s="31"/>
    </row>
    <row r="408" spans="4:19" s="4" customFormat="1" ht="19.7" customHeight="1">
      <c r="D408" s="27"/>
      <c r="E408" s="27"/>
      <c r="F408" s="27"/>
      <c r="G408" s="47"/>
      <c r="H408" s="62"/>
      <c r="I408" s="26"/>
      <c r="J408" s="63"/>
      <c r="K408" s="29"/>
      <c r="L408" s="47"/>
      <c r="M408" s="26"/>
      <c r="N408" s="26"/>
      <c r="O408" s="30"/>
      <c r="P408" s="27"/>
      <c r="Q408" s="26"/>
      <c r="R408" s="30"/>
      <c r="S408" s="31"/>
    </row>
    <row r="409" spans="4:19" s="4" customFormat="1" ht="19.7" customHeight="1">
      <c r="D409" s="27"/>
      <c r="E409" s="27"/>
      <c r="F409" s="27"/>
      <c r="G409" s="47"/>
      <c r="H409" s="62"/>
      <c r="I409" s="26"/>
      <c r="J409" s="63"/>
      <c r="K409" s="29"/>
      <c r="L409" s="47"/>
      <c r="M409" s="26"/>
      <c r="N409" s="26"/>
      <c r="O409" s="30"/>
      <c r="P409" s="27"/>
      <c r="Q409" s="26"/>
      <c r="R409" s="30"/>
      <c r="S409" s="31"/>
    </row>
    <row r="410" spans="4:19" s="4" customFormat="1" ht="19.7" customHeight="1">
      <c r="D410" s="27"/>
      <c r="E410" s="27"/>
      <c r="F410" s="27"/>
      <c r="G410" s="47"/>
      <c r="H410" s="62"/>
      <c r="I410" s="26"/>
      <c r="J410" s="63"/>
      <c r="K410" s="29"/>
      <c r="L410" s="47"/>
      <c r="M410" s="26"/>
      <c r="N410" s="26"/>
      <c r="O410" s="30"/>
      <c r="P410" s="27"/>
      <c r="Q410" s="26"/>
      <c r="R410" s="30"/>
      <c r="S410" s="31"/>
    </row>
    <row r="411" spans="4:19" s="4" customFormat="1" ht="19.7" customHeight="1">
      <c r="D411" s="27"/>
      <c r="E411" s="27"/>
      <c r="F411" s="27"/>
      <c r="G411" s="47"/>
      <c r="H411" s="62"/>
      <c r="I411" s="26"/>
      <c r="J411" s="63"/>
      <c r="K411" s="29"/>
      <c r="L411" s="47"/>
      <c r="M411" s="26"/>
      <c r="N411" s="26"/>
      <c r="O411" s="30"/>
      <c r="P411" s="27"/>
      <c r="Q411" s="26"/>
      <c r="R411" s="30"/>
      <c r="S411" s="31"/>
    </row>
    <row r="412" spans="4:19" s="4" customFormat="1" ht="19.7" customHeight="1">
      <c r="D412" s="27"/>
      <c r="E412" s="27"/>
      <c r="F412" s="27"/>
      <c r="G412" s="47"/>
      <c r="H412" s="62"/>
      <c r="I412" s="26"/>
      <c r="J412" s="63"/>
      <c r="K412" s="29"/>
      <c r="L412" s="47"/>
      <c r="M412" s="26"/>
      <c r="N412" s="26"/>
      <c r="O412" s="30"/>
      <c r="P412" s="27"/>
      <c r="Q412" s="26"/>
      <c r="R412" s="30"/>
      <c r="S412" s="31"/>
    </row>
    <row r="413" spans="4:19" s="4" customFormat="1" ht="19.7" customHeight="1">
      <c r="D413" s="27"/>
      <c r="E413" s="27"/>
      <c r="F413" s="27"/>
      <c r="G413" s="47"/>
      <c r="H413" s="62"/>
      <c r="I413" s="26"/>
      <c r="J413" s="63"/>
      <c r="K413" s="29"/>
      <c r="L413" s="47"/>
      <c r="M413" s="26"/>
      <c r="N413" s="26"/>
      <c r="O413" s="30"/>
      <c r="P413" s="27"/>
      <c r="Q413" s="26"/>
      <c r="R413" s="30"/>
      <c r="S413" s="31"/>
    </row>
    <row r="414" spans="4:19" s="4" customFormat="1" ht="19.7" customHeight="1">
      <c r="D414" s="27"/>
      <c r="E414" s="27"/>
      <c r="F414" s="27"/>
      <c r="G414" s="47"/>
      <c r="H414" s="62"/>
      <c r="I414" s="26"/>
      <c r="J414" s="63"/>
      <c r="K414" s="29"/>
      <c r="L414" s="47"/>
      <c r="M414" s="26"/>
      <c r="N414" s="26"/>
      <c r="O414" s="30"/>
      <c r="P414" s="27"/>
      <c r="Q414" s="26"/>
      <c r="R414" s="30"/>
      <c r="S414" s="31"/>
    </row>
    <row r="415" spans="4:19" s="4" customFormat="1" ht="19.7" customHeight="1">
      <c r="D415" s="27"/>
      <c r="E415" s="27"/>
      <c r="F415" s="27"/>
      <c r="G415" s="47"/>
      <c r="H415" s="62"/>
      <c r="I415" s="26"/>
      <c r="J415" s="63"/>
      <c r="K415" s="29"/>
      <c r="L415" s="47"/>
      <c r="M415" s="26"/>
      <c r="N415" s="26"/>
      <c r="O415" s="30"/>
      <c r="P415" s="27"/>
      <c r="Q415" s="26"/>
      <c r="R415" s="30"/>
      <c r="S415" s="31"/>
    </row>
    <row r="416" spans="4:19" s="4" customFormat="1" ht="19.7" customHeight="1">
      <c r="D416" s="27"/>
      <c r="E416" s="27"/>
      <c r="F416" s="27"/>
      <c r="G416" s="47"/>
      <c r="H416" s="62"/>
      <c r="I416" s="26"/>
      <c r="J416" s="63"/>
      <c r="K416" s="29"/>
      <c r="L416" s="47"/>
      <c r="M416" s="26"/>
      <c r="N416" s="26"/>
      <c r="O416" s="30"/>
      <c r="P416" s="27"/>
      <c r="Q416" s="26"/>
      <c r="R416" s="30"/>
      <c r="S416" s="31"/>
    </row>
    <row r="417" spans="4:19" s="4" customFormat="1" ht="19.7" customHeight="1">
      <c r="D417" s="27"/>
      <c r="E417" s="27"/>
      <c r="F417" s="27"/>
      <c r="G417" s="47"/>
      <c r="H417" s="62"/>
      <c r="I417" s="26"/>
      <c r="J417" s="63"/>
      <c r="K417" s="29"/>
      <c r="L417" s="47"/>
      <c r="M417" s="26"/>
      <c r="N417" s="26"/>
      <c r="O417" s="30"/>
      <c r="P417" s="27"/>
      <c r="Q417" s="26"/>
      <c r="R417" s="30"/>
      <c r="S417" s="31"/>
    </row>
    <row r="418" spans="4:19" s="4" customFormat="1" ht="19.7" customHeight="1">
      <c r="D418" s="27"/>
      <c r="E418" s="27"/>
      <c r="F418" s="27"/>
      <c r="G418" s="47"/>
      <c r="H418" s="62"/>
      <c r="I418" s="26"/>
      <c r="J418" s="63"/>
      <c r="K418" s="29"/>
      <c r="L418" s="47"/>
      <c r="M418" s="26"/>
      <c r="N418" s="26"/>
      <c r="O418" s="30"/>
      <c r="P418" s="27"/>
      <c r="Q418" s="26"/>
      <c r="R418" s="30"/>
      <c r="S418" s="31"/>
    </row>
    <row r="419" spans="4:19" s="4" customFormat="1" ht="19.7" customHeight="1">
      <c r="D419" s="27"/>
      <c r="E419" s="27"/>
      <c r="F419" s="27"/>
      <c r="G419" s="47"/>
      <c r="H419" s="62"/>
      <c r="I419" s="26"/>
      <c r="J419" s="63"/>
      <c r="K419" s="29"/>
      <c r="L419" s="47"/>
      <c r="M419" s="26"/>
      <c r="N419" s="26"/>
      <c r="O419" s="30"/>
      <c r="P419" s="27"/>
      <c r="Q419" s="26"/>
      <c r="R419" s="30"/>
      <c r="S419" s="31"/>
    </row>
    <row r="420" spans="4:19" s="4" customFormat="1" ht="19.7" customHeight="1">
      <c r="D420" s="27"/>
      <c r="E420" s="27"/>
      <c r="F420" s="27"/>
      <c r="G420" s="47"/>
      <c r="H420" s="62"/>
      <c r="I420" s="26"/>
      <c r="J420" s="63"/>
      <c r="K420" s="29"/>
      <c r="L420" s="47"/>
      <c r="M420" s="26"/>
      <c r="N420" s="26"/>
      <c r="O420" s="30"/>
      <c r="P420" s="27"/>
      <c r="Q420" s="26"/>
      <c r="R420" s="30"/>
      <c r="S420" s="31"/>
    </row>
    <row r="421" spans="4:19" s="4" customFormat="1" ht="19.7" customHeight="1">
      <c r="D421" s="27"/>
      <c r="E421" s="27"/>
      <c r="F421" s="27"/>
      <c r="G421" s="47"/>
      <c r="H421" s="62"/>
      <c r="I421" s="26"/>
      <c r="J421" s="63"/>
      <c r="K421" s="29"/>
      <c r="L421" s="47"/>
      <c r="M421" s="26"/>
      <c r="N421" s="26"/>
      <c r="O421" s="30"/>
      <c r="P421" s="27"/>
      <c r="Q421" s="26"/>
      <c r="R421" s="30"/>
      <c r="S421" s="31"/>
    </row>
    <row r="422" spans="4:19" s="4" customFormat="1" ht="19.7" customHeight="1">
      <c r="D422" s="27"/>
      <c r="E422" s="27"/>
      <c r="F422" s="27"/>
      <c r="G422" s="47"/>
      <c r="H422" s="62"/>
      <c r="I422" s="26"/>
      <c r="J422" s="63"/>
      <c r="K422" s="29"/>
      <c r="L422" s="47"/>
      <c r="M422" s="26"/>
      <c r="N422" s="26"/>
      <c r="O422" s="30"/>
      <c r="P422" s="27"/>
      <c r="Q422" s="26"/>
      <c r="R422" s="30"/>
      <c r="S422" s="31"/>
    </row>
    <row r="423" spans="4:19" s="4" customFormat="1" ht="19.7" customHeight="1">
      <c r="D423" s="27"/>
      <c r="E423" s="27"/>
      <c r="F423" s="27"/>
      <c r="G423" s="47"/>
      <c r="H423" s="62"/>
      <c r="I423" s="26"/>
      <c r="J423" s="63"/>
      <c r="K423" s="29"/>
      <c r="L423" s="47"/>
      <c r="M423" s="26"/>
      <c r="N423" s="26"/>
      <c r="O423" s="30"/>
      <c r="P423" s="27"/>
      <c r="Q423" s="26"/>
      <c r="R423" s="30"/>
      <c r="S423" s="31"/>
    </row>
    <row r="424" spans="4:19" s="4" customFormat="1" ht="19.7" customHeight="1">
      <c r="D424" s="27"/>
      <c r="E424" s="27"/>
      <c r="F424" s="27"/>
      <c r="G424" s="47"/>
      <c r="H424" s="62"/>
      <c r="I424" s="26"/>
      <c r="J424" s="63"/>
      <c r="K424" s="29"/>
      <c r="L424" s="47"/>
      <c r="M424" s="26"/>
      <c r="N424" s="26"/>
      <c r="O424" s="30"/>
      <c r="P424" s="27"/>
      <c r="Q424" s="26"/>
      <c r="R424" s="30"/>
      <c r="S424" s="31"/>
    </row>
    <row r="425" spans="4:19" s="4" customFormat="1" ht="19.7" customHeight="1">
      <c r="D425" s="27"/>
      <c r="E425" s="27"/>
      <c r="F425" s="27"/>
      <c r="G425" s="47"/>
      <c r="H425" s="62"/>
      <c r="I425" s="26"/>
      <c r="J425" s="63"/>
      <c r="K425" s="29"/>
      <c r="L425" s="47"/>
      <c r="M425" s="26"/>
      <c r="N425" s="26"/>
      <c r="O425" s="30"/>
      <c r="P425" s="27"/>
      <c r="Q425" s="26"/>
      <c r="R425" s="30"/>
      <c r="S425" s="31"/>
    </row>
    <row r="426" spans="4:19" s="4" customFormat="1" ht="19.7" customHeight="1">
      <c r="D426" s="27"/>
      <c r="E426" s="27"/>
      <c r="F426" s="27"/>
      <c r="G426" s="47"/>
      <c r="H426" s="62"/>
      <c r="I426" s="26"/>
      <c r="J426" s="63"/>
      <c r="K426" s="29"/>
      <c r="L426" s="47"/>
      <c r="M426" s="26"/>
      <c r="N426" s="26"/>
      <c r="O426" s="30"/>
      <c r="P426" s="27"/>
      <c r="Q426" s="26"/>
      <c r="R426" s="30"/>
      <c r="S426" s="31"/>
    </row>
    <row r="427" spans="4:19" s="4" customFormat="1" ht="19.7" customHeight="1">
      <c r="D427" s="27"/>
      <c r="E427" s="27"/>
      <c r="F427" s="27"/>
      <c r="G427" s="47"/>
      <c r="H427" s="62"/>
      <c r="I427" s="26"/>
      <c r="J427" s="63"/>
      <c r="K427" s="29"/>
      <c r="L427" s="47"/>
      <c r="M427" s="26"/>
      <c r="N427" s="26"/>
      <c r="O427" s="30"/>
      <c r="P427" s="27"/>
      <c r="Q427" s="26"/>
      <c r="R427" s="30"/>
      <c r="S427" s="31"/>
    </row>
    <row r="428" spans="4:19" s="4" customFormat="1" ht="19.7" customHeight="1">
      <c r="D428" s="27"/>
      <c r="E428" s="27"/>
      <c r="F428" s="27"/>
      <c r="G428" s="47"/>
      <c r="H428" s="62"/>
      <c r="I428" s="26"/>
      <c r="J428" s="63"/>
      <c r="K428" s="29"/>
      <c r="L428" s="47"/>
      <c r="M428" s="26"/>
      <c r="N428" s="26"/>
      <c r="O428" s="30"/>
      <c r="P428" s="27"/>
      <c r="Q428" s="26"/>
      <c r="R428" s="30"/>
      <c r="S428" s="31"/>
    </row>
    <row r="429" spans="4:19" s="4" customFormat="1" ht="19.7" customHeight="1">
      <c r="D429" s="27"/>
      <c r="E429" s="27"/>
      <c r="F429" s="27"/>
      <c r="G429" s="47"/>
      <c r="H429" s="62"/>
      <c r="I429" s="26"/>
      <c r="J429" s="63"/>
      <c r="K429" s="29"/>
      <c r="L429" s="47"/>
      <c r="M429" s="26"/>
      <c r="N429" s="26"/>
      <c r="O429" s="30"/>
      <c r="P429" s="27"/>
      <c r="Q429" s="26"/>
      <c r="R429" s="30"/>
      <c r="S429" s="31"/>
    </row>
    <row r="430" spans="4:19" s="4" customFormat="1" ht="19.7" customHeight="1">
      <c r="D430" s="27"/>
      <c r="E430" s="27"/>
      <c r="F430" s="27"/>
      <c r="G430" s="47"/>
      <c r="H430" s="62"/>
      <c r="I430" s="26"/>
      <c r="J430" s="63"/>
      <c r="K430" s="29"/>
      <c r="L430" s="47"/>
      <c r="M430" s="26"/>
      <c r="N430" s="26"/>
      <c r="O430" s="30"/>
      <c r="P430" s="27"/>
      <c r="Q430" s="26"/>
      <c r="R430" s="30"/>
      <c r="S430" s="31"/>
    </row>
    <row r="431" spans="4:19" s="4" customFormat="1" ht="19.7" customHeight="1">
      <c r="D431" s="27"/>
      <c r="E431" s="27"/>
      <c r="F431" s="27"/>
      <c r="G431" s="47"/>
      <c r="H431" s="62"/>
      <c r="I431" s="26"/>
      <c r="J431" s="63"/>
      <c r="K431" s="29"/>
      <c r="L431" s="47"/>
      <c r="M431" s="26"/>
      <c r="N431" s="26"/>
      <c r="O431" s="30"/>
      <c r="P431" s="27"/>
      <c r="Q431" s="26"/>
      <c r="R431" s="30"/>
      <c r="S431" s="31"/>
    </row>
    <row r="432" spans="4:19" s="4" customFormat="1" ht="19.7" customHeight="1">
      <c r="D432" s="27"/>
      <c r="E432" s="27"/>
      <c r="F432" s="27"/>
      <c r="G432" s="47"/>
      <c r="H432" s="62"/>
      <c r="I432" s="26"/>
      <c r="J432" s="63"/>
      <c r="K432" s="29"/>
      <c r="L432" s="47"/>
      <c r="M432" s="26"/>
      <c r="N432" s="26"/>
      <c r="O432" s="30"/>
      <c r="P432" s="27"/>
      <c r="Q432" s="26"/>
      <c r="R432" s="30"/>
      <c r="S432" s="31"/>
    </row>
    <row r="433" spans="4:19" s="4" customFormat="1" ht="19.7" customHeight="1">
      <c r="D433" s="27"/>
      <c r="E433" s="27"/>
      <c r="F433" s="27"/>
      <c r="G433" s="47"/>
      <c r="H433" s="62"/>
      <c r="I433" s="26"/>
      <c r="J433" s="63"/>
      <c r="K433" s="29"/>
      <c r="L433" s="47"/>
      <c r="M433" s="26"/>
      <c r="N433" s="26"/>
      <c r="O433" s="30"/>
      <c r="P433" s="27"/>
      <c r="Q433" s="26"/>
      <c r="R433" s="30"/>
      <c r="S433" s="31"/>
    </row>
    <row r="434" spans="4:19" s="4" customFormat="1" ht="19.7" customHeight="1">
      <c r="D434" s="27"/>
      <c r="E434" s="27"/>
      <c r="F434" s="27"/>
      <c r="G434" s="47"/>
      <c r="H434" s="62"/>
      <c r="I434" s="26"/>
      <c r="J434" s="63"/>
      <c r="K434" s="29"/>
      <c r="L434" s="47"/>
      <c r="M434" s="26"/>
      <c r="N434" s="26"/>
      <c r="O434" s="30"/>
      <c r="P434" s="27"/>
      <c r="Q434" s="26"/>
      <c r="R434" s="30"/>
      <c r="S434" s="31"/>
    </row>
    <row r="435" spans="4:19" s="4" customFormat="1" ht="19.7" customHeight="1">
      <c r="D435" s="27"/>
      <c r="E435" s="27"/>
      <c r="F435" s="27"/>
      <c r="G435" s="47"/>
      <c r="H435" s="62"/>
      <c r="I435" s="26"/>
      <c r="J435" s="63"/>
      <c r="K435" s="29"/>
      <c r="L435" s="47"/>
      <c r="M435" s="26"/>
      <c r="N435" s="26"/>
      <c r="O435" s="30"/>
      <c r="P435" s="27"/>
      <c r="Q435" s="26"/>
      <c r="R435" s="30"/>
      <c r="S435" s="31"/>
    </row>
    <row r="436" spans="4:19" s="4" customFormat="1" ht="19.7" customHeight="1">
      <c r="D436" s="27"/>
      <c r="E436" s="27"/>
      <c r="F436" s="27"/>
      <c r="G436" s="47"/>
      <c r="H436" s="62"/>
      <c r="I436" s="26"/>
      <c r="J436" s="63"/>
      <c r="K436" s="29"/>
      <c r="L436" s="47"/>
      <c r="M436" s="26"/>
      <c r="N436" s="26"/>
      <c r="O436" s="30"/>
      <c r="P436" s="27"/>
      <c r="Q436" s="26"/>
      <c r="R436" s="30"/>
      <c r="S436" s="31"/>
    </row>
    <row r="437" spans="4:19" s="4" customFormat="1" ht="19.7" customHeight="1">
      <c r="D437" s="27"/>
      <c r="E437" s="27"/>
      <c r="F437" s="27"/>
      <c r="G437" s="47"/>
      <c r="H437" s="62"/>
      <c r="I437" s="26"/>
      <c r="J437" s="63"/>
      <c r="K437" s="29"/>
      <c r="L437" s="47"/>
      <c r="M437" s="26"/>
      <c r="N437" s="26"/>
      <c r="O437" s="30"/>
      <c r="P437" s="27"/>
      <c r="Q437" s="26"/>
      <c r="R437" s="30"/>
      <c r="S437" s="31"/>
    </row>
    <row r="438" spans="4:19" s="4" customFormat="1" ht="19.7" customHeight="1">
      <c r="D438" s="27"/>
      <c r="E438" s="27"/>
      <c r="F438" s="27"/>
      <c r="G438" s="47"/>
      <c r="H438" s="62"/>
      <c r="I438" s="26"/>
      <c r="J438" s="63"/>
      <c r="K438" s="29"/>
      <c r="L438" s="47"/>
      <c r="M438" s="26"/>
      <c r="N438" s="26"/>
      <c r="O438" s="30"/>
      <c r="P438" s="27"/>
      <c r="Q438" s="26"/>
      <c r="R438" s="30"/>
      <c r="S438" s="31"/>
    </row>
    <row r="439" spans="4:19" s="4" customFormat="1" ht="19.7" customHeight="1">
      <c r="D439" s="27"/>
      <c r="E439" s="27"/>
      <c r="F439" s="27"/>
      <c r="G439" s="47"/>
      <c r="H439" s="62"/>
      <c r="I439" s="26"/>
      <c r="J439" s="63"/>
      <c r="K439" s="29"/>
      <c r="L439" s="47"/>
      <c r="M439" s="26"/>
      <c r="N439" s="26"/>
      <c r="O439" s="30"/>
      <c r="P439" s="27"/>
      <c r="Q439" s="26"/>
      <c r="R439" s="30"/>
      <c r="S439" s="31"/>
    </row>
    <row r="440" spans="4:19" s="4" customFormat="1" ht="19.7" customHeight="1">
      <c r="D440" s="27"/>
      <c r="E440" s="27"/>
      <c r="F440" s="27"/>
      <c r="G440" s="47"/>
      <c r="H440" s="62"/>
      <c r="I440" s="26"/>
      <c r="J440" s="63"/>
      <c r="K440" s="29"/>
      <c r="L440" s="47"/>
      <c r="M440" s="26"/>
      <c r="N440" s="26"/>
      <c r="O440" s="30"/>
      <c r="P440" s="27"/>
      <c r="Q440" s="26"/>
      <c r="R440" s="30"/>
      <c r="S440" s="31"/>
    </row>
    <row r="441" spans="4:19" s="4" customFormat="1" ht="19.7" customHeight="1">
      <c r="D441" s="27"/>
      <c r="E441" s="27"/>
      <c r="F441" s="27"/>
      <c r="G441" s="47"/>
      <c r="H441" s="62"/>
      <c r="I441" s="26"/>
      <c r="J441" s="63"/>
      <c r="K441" s="29"/>
      <c r="L441" s="47"/>
      <c r="M441" s="26"/>
      <c r="N441" s="26"/>
      <c r="O441" s="30"/>
      <c r="P441" s="27"/>
      <c r="Q441" s="26"/>
      <c r="R441" s="30"/>
      <c r="S441" s="31"/>
    </row>
    <row r="442" spans="4:19" s="4" customFormat="1" ht="19.7" customHeight="1">
      <c r="D442" s="27"/>
      <c r="E442" s="27"/>
      <c r="F442" s="27"/>
      <c r="G442" s="47"/>
      <c r="H442" s="62"/>
      <c r="I442" s="26"/>
      <c r="J442" s="63"/>
      <c r="K442" s="29"/>
      <c r="L442" s="47"/>
      <c r="M442" s="26"/>
      <c r="N442" s="26"/>
      <c r="O442" s="30"/>
      <c r="P442" s="27"/>
      <c r="Q442" s="26"/>
      <c r="R442" s="30"/>
      <c r="S442" s="31"/>
    </row>
    <row r="443" spans="4:19" s="4" customFormat="1" ht="19.7" customHeight="1">
      <c r="D443" s="27"/>
      <c r="E443" s="27"/>
      <c r="F443" s="27"/>
      <c r="G443" s="47"/>
      <c r="H443" s="62"/>
      <c r="I443" s="26"/>
      <c r="J443" s="63"/>
      <c r="K443" s="29"/>
      <c r="L443" s="47"/>
      <c r="M443" s="26"/>
      <c r="N443" s="26"/>
      <c r="O443" s="30"/>
      <c r="P443" s="27"/>
      <c r="Q443" s="26"/>
      <c r="R443" s="30"/>
      <c r="S443" s="31"/>
    </row>
    <row r="444" spans="4:19" s="4" customFormat="1" ht="19.7" customHeight="1">
      <c r="D444" s="27"/>
      <c r="E444" s="27"/>
      <c r="F444" s="27"/>
      <c r="G444" s="47"/>
      <c r="H444" s="62"/>
      <c r="I444" s="26"/>
      <c r="J444" s="63"/>
      <c r="K444" s="29"/>
      <c r="L444" s="47"/>
      <c r="M444" s="26"/>
      <c r="N444" s="26"/>
      <c r="O444" s="30"/>
      <c r="P444" s="27"/>
      <c r="Q444" s="26"/>
      <c r="R444" s="30"/>
      <c r="S444" s="31"/>
    </row>
    <row r="445" spans="4:19" s="4" customFormat="1" ht="19.7" customHeight="1">
      <c r="D445" s="27"/>
      <c r="E445" s="27"/>
      <c r="F445" s="27"/>
      <c r="G445" s="47"/>
      <c r="H445" s="62"/>
      <c r="I445" s="26"/>
      <c r="J445" s="63"/>
      <c r="K445" s="29"/>
      <c r="L445" s="47"/>
      <c r="M445" s="26"/>
      <c r="N445" s="26"/>
      <c r="O445" s="30"/>
      <c r="P445" s="27"/>
      <c r="Q445" s="26"/>
      <c r="R445" s="30"/>
      <c r="S445" s="31"/>
    </row>
    <row r="446" spans="4:19" s="4" customFormat="1" ht="19.7" customHeight="1">
      <c r="D446" s="27"/>
      <c r="E446" s="27"/>
      <c r="F446" s="27"/>
      <c r="G446" s="47"/>
      <c r="H446" s="62"/>
      <c r="I446" s="26"/>
      <c r="J446" s="63"/>
      <c r="K446" s="29"/>
      <c r="L446" s="47"/>
      <c r="M446" s="26"/>
      <c r="N446" s="26"/>
      <c r="O446" s="30"/>
      <c r="P446" s="27"/>
      <c r="Q446" s="26"/>
      <c r="R446" s="30"/>
      <c r="S446" s="31"/>
    </row>
    <row r="447" spans="4:19" s="4" customFormat="1" ht="19.7" customHeight="1">
      <c r="D447" s="27"/>
      <c r="E447" s="27"/>
      <c r="F447" s="27"/>
      <c r="G447" s="47"/>
      <c r="H447" s="62"/>
      <c r="I447" s="26"/>
      <c r="J447" s="63"/>
      <c r="K447" s="29"/>
      <c r="L447" s="47"/>
      <c r="M447" s="26"/>
      <c r="N447" s="26"/>
      <c r="O447" s="30"/>
      <c r="P447" s="27"/>
      <c r="Q447" s="26"/>
      <c r="R447" s="30"/>
      <c r="S447" s="31"/>
    </row>
    <row r="448" spans="4:19" s="4" customFormat="1" ht="19.7" customHeight="1">
      <c r="D448" s="27"/>
      <c r="E448" s="27"/>
      <c r="F448" s="27"/>
      <c r="G448" s="47"/>
      <c r="H448" s="62"/>
      <c r="I448" s="26"/>
      <c r="J448" s="63"/>
      <c r="K448" s="29"/>
      <c r="L448" s="47"/>
      <c r="M448" s="26"/>
      <c r="N448" s="26"/>
      <c r="O448" s="30"/>
      <c r="P448" s="27"/>
      <c r="Q448" s="26"/>
      <c r="R448" s="30"/>
      <c r="S448" s="31"/>
    </row>
    <row r="449" spans="4:19" s="4" customFormat="1" ht="19.7" customHeight="1">
      <c r="D449" s="27"/>
      <c r="E449" s="27"/>
      <c r="F449" s="27"/>
      <c r="G449" s="47"/>
      <c r="H449" s="62"/>
      <c r="I449" s="26"/>
      <c r="J449" s="63"/>
      <c r="K449" s="29"/>
      <c r="L449" s="47"/>
      <c r="M449" s="26"/>
      <c r="N449" s="26"/>
      <c r="O449" s="30"/>
      <c r="P449" s="27"/>
      <c r="Q449" s="26"/>
      <c r="R449" s="30"/>
      <c r="S449" s="31"/>
    </row>
    <row r="450" spans="4:19" s="4" customFormat="1" ht="19.7" customHeight="1">
      <c r="D450" s="27"/>
      <c r="E450" s="27"/>
      <c r="F450" s="27"/>
      <c r="G450" s="47"/>
      <c r="H450" s="62"/>
      <c r="I450" s="26"/>
      <c r="J450" s="63"/>
      <c r="K450" s="29"/>
      <c r="L450" s="47"/>
      <c r="M450" s="26"/>
      <c r="N450" s="26"/>
      <c r="O450" s="30"/>
      <c r="P450" s="27"/>
      <c r="Q450" s="26"/>
      <c r="R450" s="30"/>
      <c r="S450" s="31"/>
    </row>
    <row r="451" spans="4:19" s="4" customFormat="1" ht="19.7" customHeight="1">
      <c r="D451" s="27"/>
      <c r="E451" s="27"/>
      <c r="F451" s="27"/>
      <c r="G451" s="47"/>
      <c r="H451" s="62"/>
      <c r="I451" s="26"/>
      <c r="J451" s="63"/>
      <c r="K451" s="29"/>
      <c r="L451" s="47"/>
      <c r="M451" s="26"/>
      <c r="N451" s="26"/>
      <c r="O451" s="30"/>
      <c r="P451" s="27"/>
      <c r="Q451" s="26"/>
      <c r="R451" s="30"/>
      <c r="S451" s="31"/>
    </row>
    <row r="452" spans="4:19" s="4" customFormat="1" ht="19.7" customHeight="1">
      <c r="D452" s="27"/>
      <c r="E452" s="27"/>
      <c r="F452" s="27"/>
      <c r="G452" s="47"/>
      <c r="H452" s="62"/>
      <c r="I452" s="26"/>
      <c r="J452" s="63"/>
      <c r="K452" s="29"/>
      <c r="L452" s="47"/>
      <c r="M452" s="26"/>
      <c r="N452" s="26"/>
      <c r="O452" s="30"/>
      <c r="P452" s="27"/>
      <c r="Q452" s="26"/>
      <c r="R452" s="30"/>
      <c r="S452" s="31"/>
    </row>
    <row r="453" spans="4:19" s="4" customFormat="1" ht="19.7" customHeight="1">
      <c r="D453" s="27"/>
      <c r="E453" s="27"/>
      <c r="F453" s="27"/>
      <c r="G453" s="47"/>
      <c r="H453" s="62"/>
      <c r="I453" s="26"/>
      <c r="J453" s="63"/>
      <c r="K453" s="29"/>
      <c r="L453" s="47"/>
      <c r="M453" s="26"/>
      <c r="N453" s="26"/>
      <c r="O453" s="30"/>
      <c r="P453" s="27"/>
      <c r="Q453" s="26"/>
      <c r="R453" s="30"/>
      <c r="S453" s="31"/>
    </row>
    <row r="454" spans="4:19" s="4" customFormat="1" ht="19.7" customHeight="1">
      <c r="D454" s="27"/>
      <c r="E454" s="27"/>
      <c r="F454" s="27"/>
      <c r="G454" s="47"/>
      <c r="H454" s="62"/>
      <c r="I454" s="26"/>
      <c r="J454" s="63"/>
      <c r="K454" s="29"/>
      <c r="L454" s="47"/>
      <c r="M454" s="26"/>
      <c r="N454" s="26"/>
      <c r="O454" s="30"/>
      <c r="P454" s="27"/>
      <c r="Q454" s="26"/>
      <c r="R454" s="30"/>
      <c r="S454" s="31"/>
    </row>
    <row r="455" spans="4:19" s="4" customFormat="1" ht="19.7" customHeight="1">
      <c r="D455" s="27"/>
      <c r="E455" s="27"/>
      <c r="F455" s="27"/>
      <c r="G455" s="47"/>
      <c r="H455" s="62"/>
      <c r="I455" s="26"/>
      <c r="J455" s="63"/>
      <c r="K455" s="29"/>
      <c r="L455" s="47"/>
      <c r="M455" s="26"/>
      <c r="N455" s="26"/>
      <c r="O455" s="30"/>
      <c r="P455" s="27"/>
      <c r="Q455" s="26"/>
      <c r="R455" s="30"/>
      <c r="S455" s="31"/>
    </row>
    <row r="456" spans="4:19" s="4" customFormat="1" ht="19.7" customHeight="1">
      <c r="D456" s="27"/>
      <c r="E456" s="27"/>
      <c r="F456" s="27"/>
      <c r="G456" s="47"/>
      <c r="H456" s="62"/>
      <c r="I456" s="26"/>
      <c r="J456" s="63"/>
      <c r="K456" s="29"/>
      <c r="L456" s="47"/>
      <c r="M456" s="26"/>
      <c r="N456" s="26"/>
      <c r="O456" s="30"/>
      <c r="P456" s="27"/>
      <c r="Q456" s="26"/>
      <c r="R456" s="30"/>
      <c r="S456" s="31"/>
    </row>
    <row r="457" spans="4:19" s="4" customFormat="1" ht="19.7" customHeight="1">
      <c r="D457" s="27"/>
      <c r="E457" s="27"/>
      <c r="F457" s="27"/>
      <c r="G457" s="47"/>
      <c r="H457" s="62"/>
      <c r="I457" s="26"/>
      <c r="J457" s="63"/>
      <c r="K457" s="29"/>
      <c r="L457" s="47"/>
      <c r="M457" s="26"/>
      <c r="N457" s="26"/>
      <c r="O457" s="30"/>
      <c r="P457" s="27"/>
      <c r="Q457" s="26"/>
      <c r="R457" s="30"/>
      <c r="S457" s="31"/>
    </row>
    <row r="458" spans="4:19" s="4" customFormat="1" ht="19.7" customHeight="1">
      <c r="D458" s="27"/>
      <c r="E458" s="27"/>
      <c r="F458" s="27"/>
      <c r="G458" s="47"/>
      <c r="H458" s="62"/>
      <c r="I458" s="26"/>
      <c r="J458" s="63"/>
      <c r="K458" s="29"/>
      <c r="L458" s="47"/>
      <c r="M458" s="26"/>
      <c r="N458" s="26"/>
      <c r="O458" s="30"/>
      <c r="P458" s="27"/>
      <c r="Q458" s="26"/>
      <c r="R458" s="30"/>
      <c r="S458" s="31"/>
    </row>
    <row r="459" spans="4:19" s="4" customFormat="1" ht="19.7" customHeight="1">
      <c r="D459" s="27"/>
      <c r="E459" s="27"/>
      <c r="F459" s="27"/>
      <c r="G459" s="47"/>
      <c r="H459" s="62"/>
      <c r="I459" s="26"/>
      <c r="J459" s="63"/>
      <c r="K459" s="29"/>
      <c r="L459" s="47"/>
      <c r="M459" s="26"/>
      <c r="N459" s="26"/>
      <c r="O459" s="30"/>
      <c r="P459" s="27"/>
      <c r="Q459" s="26"/>
      <c r="R459" s="30"/>
      <c r="S459" s="31"/>
    </row>
    <row r="460" spans="4:19" s="4" customFormat="1" ht="19.7" customHeight="1">
      <c r="D460" s="27"/>
      <c r="E460" s="27"/>
      <c r="F460" s="27"/>
      <c r="G460" s="47"/>
      <c r="H460" s="62"/>
      <c r="I460" s="26"/>
      <c r="J460" s="63"/>
      <c r="K460" s="29"/>
      <c r="L460" s="47"/>
      <c r="M460" s="26"/>
      <c r="N460" s="26"/>
      <c r="O460" s="30"/>
      <c r="P460" s="27"/>
      <c r="Q460" s="26"/>
      <c r="R460" s="30"/>
      <c r="S460" s="31"/>
    </row>
    <row r="461" spans="4:19" s="4" customFormat="1" ht="19.7" customHeight="1">
      <c r="D461" s="27"/>
      <c r="E461" s="27"/>
      <c r="F461" s="27"/>
      <c r="G461" s="47"/>
      <c r="H461" s="62"/>
      <c r="I461" s="26"/>
      <c r="J461" s="63"/>
      <c r="K461" s="29"/>
      <c r="L461" s="47"/>
      <c r="M461" s="26"/>
      <c r="N461" s="26"/>
      <c r="O461" s="30"/>
      <c r="P461" s="27"/>
      <c r="Q461" s="26"/>
      <c r="R461" s="30"/>
      <c r="S461" s="31"/>
    </row>
    <row r="462" spans="4:19" s="4" customFormat="1" ht="19.7" customHeight="1">
      <c r="D462" s="27"/>
      <c r="E462" s="27"/>
      <c r="F462" s="27"/>
      <c r="G462" s="47"/>
      <c r="H462" s="62"/>
      <c r="I462" s="26"/>
      <c r="J462" s="63"/>
      <c r="K462" s="29"/>
      <c r="L462" s="47"/>
      <c r="M462" s="26"/>
      <c r="N462" s="26"/>
      <c r="O462" s="30"/>
      <c r="P462" s="27"/>
      <c r="Q462" s="26"/>
      <c r="R462" s="30"/>
      <c r="S462" s="31"/>
    </row>
    <row r="463" spans="4:19" s="4" customFormat="1" ht="19.7" customHeight="1">
      <c r="D463" s="27"/>
      <c r="E463" s="27"/>
      <c r="F463" s="27"/>
      <c r="G463" s="47"/>
      <c r="H463" s="62"/>
      <c r="I463" s="26"/>
      <c r="J463" s="63"/>
      <c r="K463" s="29"/>
      <c r="L463" s="47"/>
      <c r="M463" s="26"/>
      <c r="N463" s="26"/>
      <c r="O463" s="30"/>
      <c r="P463" s="27"/>
      <c r="Q463" s="26"/>
      <c r="R463" s="30"/>
      <c r="S463" s="31"/>
    </row>
    <row r="464" spans="4:19" s="4" customFormat="1" ht="19.7" customHeight="1">
      <c r="D464" s="27"/>
      <c r="E464" s="27"/>
      <c r="F464" s="27"/>
      <c r="G464" s="47"/>
      <c r="H464" s="62"/>
      <c r="I464" s="26"/>
      <c r="J464" s="63"/>
      <c r="K464" s="29"/>
      <c r="L464" s="47"/>
      <c r="M464" s="26"/>
      <c r="N464" s="26"/>
      <c r="O464" s="30"/>
      <c r="P464" s="27"/>
      <c r="Q464" s="26"/>
      <c r="R464" s="30"/>
      <c r="S464" s="31"/>
    </row>
    <row r="465" spans="4:19" s="4" customFormat="1" ht="19.7" customHeight="1">
      <c r="D465" s="27"/>
      <c r="E465" s="27"/>
      <c r="F465" s="27"/>
      <c r="G465" s="47"/>
      <c r="H465" s="62"/>
      <c r="I465" s="26"/>
      <c r="J465" s="63"/>
      <c r="K465" s="29"/>
      <c r="L465" s="47"/>
      <c r="M465" s="26"/>
      <c r="N465" s="26"/>
      <c r="O465" s="30"/>
      <c r="P465" s="27"/>
      <c r="Q465" s="26"/>
      <c r="R465" s="30"/>
      <c r="S465" s="31"/>
    </row>
    <row r="466" spans="4:19" s="4" customFormat="1" ht="19.7" customHeight="1">
      <c r="D466" s="27"/>
      <c r="E466" s="27"/>
      <c r="F466" s="27"/>
      <c r="G466" s="47"/>
      <c r="H466" s="62"/>
      <c r="I466" s="26"/>
      <c r="J466" s="63"/>
      <c r="K466" s="29"/>
      <c r="L466" s="47"/>
      <c r="M466" s="26"/>
      <c r="N466" s="26"/>
      <c r="O466" s="30"/>
      <c r="P466" s="27"/>
      <c r="Q466" s="26"/>
      <c r="R466" s="30"/>
      <c r="S466" s="31"/>
    </row>
    <row r="467" spans="4:19" s="4" customFormat="1" ht="19.7" customHeight="1">
      <c r="D467" s="27"/>
      <c r="E467" s="27"/>
      <c r="F467" s="27"/>
      <c r="G467" s="47"/>
      <c r="H467" s="62"/>
      <c r="I467" s="26"/>
      <c r="J467" s="63"/>
      <c r="K467" s="29"/>
      <c r="L467" s="47"/>
      <c r="M467" s="26"/>
      <c r="N467" s="26"/>
      <c r="O467" s="30"/>
      <c r="P467" s="27"/>
      <c r="Q467" s="26"/>
      <c r="R467" s="30"/>
      <c r="S467" s="31"/>
    </row>
    <row r="468" spans="4:19" s="4" customFormat="1" ht="19.7" customHeight="1">
      <c r="D468" s="27"/>
      <c r="E468" s="27"/>
      <c r="F468" s="27"/>
      <c r="G468" s="47"/>
      <c r="H468" s="62"/>
      <c r="I468" s="26"/>
      <c r="J468" s="63"/>
      <c r="K468" s="29"/>
      <c r="L468" s="47"/>
      <c r="M468" s="26"/>
      <c r="N468" s="26"/>
      <c r="O468" s="30"/>
      <c r="P468" s="27"/>
      <c r="Q468" s="26"/>
      <c r="R468" s="30"/>
      <c r="S468" s="31"/>
    </row>
    <row r="469" spans="4:19" s="4" customFormat="1" ht="19.7" customHeight="1">
      <c r="D469" s="27"/>
      <c r="E469" s="27"/>
      <c r="F469" s="27"/>
      <c r="G469" s="47"/>
      <c r="H469" s="62"/>
      <c r="I469" s="26"/>
      <c r="J469" s="63"/>
      <c r="K469" s="29"/>
      <c r="L469" s="47"/>
      <c r="M469" s="26"/>
      <c r="N469" s="26"/>
      <c r="O469" s="30"/>
      <c r="P469" s="27"/>
      <c r="Q469" s="26"/>
      <c r="R469" s="30"/>
      <c r="S469" s="31"/>
    </row>
    <row r="470" spans="4:19" s="4" customFormat="1" ht="19.7" customHeight="1">
      <c r="D470" s="27"/>
      <c r="E470" s="27"/>
      <c r="F470" s="27"/>
      <c r="G470" s="47"/>
      <c r="H470" s="62"/>
      <c r="I470" s="26"/>
      <c r="J470" s="63"/>
      <c r="K470" s="29"/>
      <c r="L470" s="47"/>
      <c r="M470" s="26"/>
      <c r="N470" s="26"/>
      <c r="O470" s="30"/>
      <c r="P470" s="27"/>
      <c r="Q470" s="26"/>
      <c r="R470" s="30"/>
      <c r="S470" s="31"/>
    </row>
    <row r="471" spans="4:19" s="4" customFormat="1" ht="19.7" customHeight="1">
      <c r="D471" s="27"/>
      <c r="E471" s="27"/>
      <c r="F471" s="27"/>
      <c r="G471" s="47"/>
      <c r="H471" s="62"/>
      <c r="I471" s="26"/>
      <c r="J471" s="63"/>
      <c r="K471" s="29"/>
      <c r="L471" s="47"/>
      <c r="M471" s="26"/>
      <c r="N471" s="26"/>
      <c r="O471" s="30"/>
      <c r="P471" s="27"/>
      <c r="Q471" s="26"/>
      <c r="R471" s="30"/>
      <c r="S471" s="31"/>
    </row>
    <row r="472" spans="4:19" s="4" customFormat="1" ht="19.7" customHeight="1">
      <c r="D472" s="27"/>
      <c r="E472" s="27"/>
      <c r="F472" s="27"/>
      <c r="G472" s="47"/>
      <c r="H472" s="62"/>
      <c r="I472" s="26"/>
      <c r="J472" s="63"/>
      <c r="K472" s="29"/>
      <c r="L472" s="47"/>
      <c r="M472" s="26"/>
      <c r="N472" s="26"/>
      <c r="O472" s="30"/>
      <c r="P472" s="27"/>
      <c r="Q472" s="26"/>
      <c r="R472" s="30"/>
      <c r="S472" s="31"/>
    </row>
    <row r="473" spans="4:19" s="4" customFormat="1" ht="19.7" customHeight="1">
      <c r="D473" s="27"/>
      <c r="E473" s="27"/>
      <c r="F473" s="27"/>
      <c r="G473" s="47"/>
      <c r="H473" s="62"/>
      <c r="I473" s="26"/>
      <c r="J473" s="63"/>
      <c r="K473" s="29"/>
      <c r="L473" s="47"/>
      <c r="M473" s="26"/>
      <c r="N473" s="26"/>
      <c r="O473" s="30"/>
      <c r="P473" s="27"/>
      <c r="Q473" s="26"/>
      <c r="R473" s="30"/>
      <c r="S473" s="31"/>
    </row>
    <row r="474" spans="4:19" s="4" customFormat="1" ht="19.7" customHeight="1">
      <c r="D474" s="27"/>
      <c r="E474" s="27"/>
      <c r="F474" s="27"/>
      <c r="G474" s="47"/>
      <c r="H474" s="62"/>
      <c r="I474" s="26"/>
      <c r="J474" s="63"/>
      <c r="K474" s="29"/>
      <c r="L474" s="47"/>
      <c r="M474" s="26"/>
      <c r="N474" s="26"/>
      <c r="O474" s="30"/>
      <c r="P474" s="27"/>
      <c r="Q474" s="26"/>
      <c r="R474" s="30"/>
      <c r="S474" s="31"/>
    </row>
    <row r="475" spans="4:19" s="4" customFormat="1" ht="19.7" customHeight="1">
      <c r="D475" s="27"/>
      <c r="E475" s="27"/>
      <c r="F475" s="27"/>
      <c r="G475" s="47"/>
      <c r="H475" s="62"/>
      <c r="I475" s="26"/>
      <c r="J475" s="63"/>
      <c r="K475" s="29"/>
      <c r="L475" s="47"/>
      <c r="M475" s="26"/>
      <c r="N475" s="26"/>
      <c r="O475" s="30"/>
      <c r="P475" s="27"/>
      <c r="Q475" s="26"/>
      <c r="R475" s="30"/>
      <c r="S475" s="31"/>
    </row>
    <row r="476" spans="4:19" s="4" customFormat="1" ht="19.7" customHeight="1">
      <c r="D476" s="27"/>
      <c r="E476" s="27"/>
      <c r="F476" s="27"/>
      <c r="G476" s="47"/>
      <c r="H476" s="62"/>
      <c r="I476" s="26"/>
      <c r="J476" s="63"/>
      <c r="K476" s="29"/>
      <c r="L476" s="47"/>
      <c r="M476" s="26"/>
      <c r="N476" s="26"/>
      <c r="O476" s="30"/>
      <c r="P476" s="27"/>
      <c r="Q476" s="26"/>
      <c r="R476" s="30"/>
      <c r="S476" s="31"/>
    </row>
    <row r="477" spans="4:19" s="4" customFormat="1" ht="19.7" customHeight="1">
      <c r="D477" s="27"/>
      <c r="E477" s="27"/>
      <c r="F477" s="27"/>
      <c r="G477" s="47"/>
      <c r="H477" s="62"/>
      <c r="I477" s="26"/>
      <c r="J477" s="63"/>
      <c r="K477" s="29"/>
      <c r="L477" s="47"/>
      <c r="M477" s="26"/>
      <c r="N477" s="26"/>
      <c r="O477" s="30"/>
      <c r="P477" s="27"/>
      <c r="Q477" s="26"/>
      <c r="R477" s="30"/>
      <c r="S477" s="31"/>
    </row>
    <row r="478" spans="4:19" s="4" customFormat="1" ht="19.7" customHeight="1">
      <c r="D478" s="27"/>
      <c r="E478" s="27"/>
      <c r="F478" s="27"/>
      <c r="G478" s="47"/>
      <c r="H478" s="62"/>
      <c r="I478" s="26"/>
      <c r="J478" s="63"/>
      <c r="K478" s="29"/>
      <c r="L478" s="47"/>
      <c r="M478" s="26"/>
      <c r="N478" s="26"/>
      <c r="O478" s="30"/>
      <c r="P478" s="27"/>
      <c r="Q478" s="26"/>
      <c r="R478" s="30"/>
      <c r="S478" s="31"/>
    </row>
    <row r="479" spans="4:19" s="4" customFormat="1" ht="19.7" customHeight="1">
      <c r="D479" s="27"/>
      <c r="E479" s="27"/>
      <c r="F479" s="27"/>
      <c r="G479" s="47"/>
      <c r="H479" s="62"/>
      <c r="I479" s="26"/>
      <c r="J479" s="63"/>
      <c r="K479" s="29"/>
      <c r="L479" s="47"/>
      <c r="M479" s="26"/>
      <c r="N479" s="26"/>
      <c r="O479" s="30"/>
      <c r="P479" s="27"/>
      <c r="Q479" s="26"/>
      <c r="R479" s="30"/>
      <c r="S479" s="31"/>
    </row>
    <row r="480" spans="4:19" s="4" customFormat="1" ht="19.7" customHeight="1">
      <c r="D480" s="27"/>
      <c r="E480" s="27"/>
      <c r="F480" s="27"/>
      <c r="G480" s="47"/>
      <c r="H480" s="62"/>
      <c r="I480" s="26"/>
      <c r="J480" s="63"/>
      <c r="K480" s="29"/>
      <c r="L480" s="47"/>
      <c r="M480" s="26"/>
      <c r="N480" s="26"/>
      <c r="O480" s="30"/>
      <c r="P480" s="27"/>
      <c r="Q480" s="26"/>
      <c r="R480" s="30"/>
      <c r="S480" s="31"/>
    </row>
    <row r="481" spans="4:19" s="4" customFormat="1" ht="19.7" customHeight="1">
      <c r="D481" s="27"/>
      <c r="E481" s="27"/>
      <c r="F481" s="27"/>
      <c r="G481" s="47"/>
      <c r="H481" s="62"/>
      <c r="I481" s="26"/>
      <c r="J481" s="63"/>
      <c r="K481" s="29"/>
      <c r="L481" s="47"/>
      <c r="M481" s="26"/>
      <c r="N481" s="26"/>
      <c r="O481" s="30"/>
      <c r="P481" s="27"/>
      <c r="Q481" s="26"/>
      <c r="R481" s="30"/>
      <c r="S481" s="31"/>
    </row>
    <row r="482" spans="4:19" s="4" customFormat="1" ht="19.7" customHeight="1">
      <c r="D482" s="27"/>
      <c r="E482" s="27"/>
      <c r="F482" s="27"/>
      <c r="G482" s="47"/>
      <c r="H482" s="62"/>
      <c r="I482" s="26"/>
      <c r="J482" s="63"/>
      <c r="K482" s="29"/>
      <c r="L482" s="47"/>
      <c r="M482" s="26"/>
      <c r="N482" s="26"/>
      <c r="O482" s="30"/>
      <c r="P482" s="27"/>
      <c r="Q482" s="26"/>
      <c r="R482" s="30"/>
      <c r="S482" s="31"/>
    </row>
    <row r="483" spans="4:19" s="4" customFormat="1" ht="19.7" customHeight="1">
      <c r="D483" s="27"/>
      <c r="E483" s="27"/>
      <c r="F483" s="27"/>
      <c r="G483" s="47"/>
      <c r="H483" s="62"/>
      <c r="I483" s="26"/>
      <c r="J483" s="63"/>
      <c r="K483" s="29"/>
      <c r="L483" s="47"/>
      <c r="M483" s="26"/>
      <c r="N483" s="26"/>
      <c r="O483" s="30"/>
      <c r="P483" s="27"/>
      <c r="Q483" s="26"/>
      <c r="R483" s="30"/>
      <c r="S483" s="31"/>
    </row>
    <row r="484" spans="4:19" s="4" customFormat="1" ht="19.7" customHeight="1">
      <c r="D484" s="27"/>
      <c r="E484" s="27"/>
      <c r="F484" s="27"/>
      <c r="G484" s="47"/>
      <c r="H484" s="62"/>
      <c r="I484" s="26"/>
      <c r="J484" s="63"/>
      <c r="K484" s="29"/>
      <c r="L484" s="47"/>
      <c r="M484" s="26"/>
      <c r="N484" s="26"/>
      <c r="O484" s="30"/>
      <c r="P484" s="27"/>
      <c r="Q484" s="26"/>
      <c r="R484" s="30"/>
      <c r="S484" s="31"/>
    </row>
    <row r="485" spans="4:19" s="4" customFormat="1" ht="19.7" customHeight="1">
      <c r="D485" s="27"/>
      <c r="E485" s="27"/>
      <c r="F485" s="27"/>
      <c r="G485" s="47"/>
      <c r="H485" s="62"/>
      <c r="I485" s="26"/>
      <c r="J485" s="63"/>
      <c r="K485" s="29"/>
      <c r="L485" s="47"/>
      <c r="M485" s="26"/>
      <c r="N485" s="26"/>
      <c r="O485" s="30"/>
      <c r="P485" s="27"/>
      <c r="Q485" s="26"/>
      <c r="R485" s="30"/>
      <c r="S485" s="31"/>
    </row>
    <row r="486" spans="4:19" s="4" customFormat="1" ht="19.7" customHeight="1">
      <c r="D486" s="27"/>
      <c r="E486" s="27"/>
      <c r="F486" s="27"/>
      <c r="G486" s="47"/>
      <c r="H486" s="62"/>
      <c r="I486" s="26"/>
      <c r="J486" s="63"/>
      <c r="K486" s="29"/>
      <c r="L486" s="47"/>
      <c r="M486" s="26"/>
      <c r="N486" s="26"/>
      <c r="O486" s="30"/>
      <c r="P486" s="27"/>
      <c r="Q486" s="26"/>
      <c r="R486" s="30"/>
      <c r="S486" s="31"/>
    </row>
    <row r="487" spans="4:19" s="4" customFormat="1" ht="19.7" customHeight="1">
      <c r="D487" s="27"/>
      <c r="E487" s="27"/>
      <c r="F487" s="27"/>
      <c r="G487" s="47"/>
      <c r="H487" s="62"/>
      <c r="I487" s="26"/>
      <c r="J487" s="63"/>
      <c r="K487" s="29"/>
      <c r="L487" s="47"/>
      <c r="M487" s="26"/>
      <c r="N487" s="26"/>
      <c r="O487" s="30"/>
      <c r="P487" s="27"/>
      <c r="Q487" s="26"/>
      <c r="R487" s="30"/>
      <c r="S487" s="31"/>
    </row>
    <row r="488" spans="4:19" s="4" customFormat="1" ht="19.7" customHeight="1">
      <c r="D488" s="27"/>
      <c r="E488" s="27"/>
      <c r="F488" s="27"/>
      <c r="G488" s="47"/>
      <c r="H488" s="62"/>
      <c r="I488" s="26"/>
      <c r="J488" s="63"/>
      <c r="K488" s="29"/>
      <c r="L488" s="47"/>
      <c r="M488" s="26"/>
      <c r="N488" s="26"/>
      <c r="O488" s="30"/>
      <c r="P488" s="27"/>
      <c r="Q488" s="26"/>
      <c r="R488" s="30"/>
      <c r="S488" s="31"/>
    </row>
    <row r="489" spans="4:19" s="4" customFormat="1" ht="19.7" customHeight="1">
      <c r="D489" s="27"/>
      <c r="E489" s="27"/>
      <c r="F489" s="27"/>
      <c r="G489" s="47"/>
      <c r="H489" s="62"/>
      <c r="I489" s="26"/>
      <c r="J489" s="63"/>
      <c r="K489" s="29"/>
      <c r="L489" s="47"/>
      <c r="M489" s="26"/>
      <c r="N489" s="26"/>
      <c r="O489" s="30"/>
      <c r="P489" s="27"/>
      <c r="Q489" s="26"/>
      <c r="R489" s="30"/>
      <c r="S489" s="31"/>
    </row>
    <row r="490" spans="4:19" s="4" customFormat="1" ht="19.7" customHeight="1">
      <c r="D490" s="27"/>
      <c r="E490" s="27"/>
      <c r="F490" s="27"/>
      <c r="G490" s="47"/>
      <c r="H490" s="62"/>
      <c r="I490" s="26"/>
      <c r="J490" s="63"/>
      <c r="K490" s="29"/>
      <c r="L490" s="47"/>
      <c r="M490" s="26"/>
      <c r="N490" s="26"/>
      <c r="O490" s="30"/>
      <c r="P490" s="27"/>
      <c r="Q490" s="26"/>
      <c r="R490" s="30"/>
      <c r="S490" s="31"/>
    </row>
    <row r="491" spans="4:19" s="4" customFormat="1" ht="19.7" customHeight="1">
      <c r="D491" s="27"/>
      <c r="E491" s="27"/>
      <c r="F491" s="27"/>
      <c r="G491" s="47"/>
      <c r="H491" s="62"/>
      <c r="I491" s="26"/>
      <c r="J491" s="63"/>
      <c r="K491" s="29"/>
      <c r="L491" s="47"/>
      <c r="M491" s="26"/>
      <c r="N491" s="26"/>
      <c r="O491" s="30"/>
      <c r="P491" s="27"/>
      <c r="Q491" s="26"/>
      <c r="R491" s="30"/>
      <c r="S491" s="31"/>
    </row>
    <row r="492" spans="4:19" s="4" customFormat="1" ht="19.7" customHeight="1">
      <c r="D492" s="27"/>
      <c r="E492" s="27"/>
      <c r="F492" s="27"/>
      <c r="G492" s="47"/>
      <c r="H492" s="62"/>
      <c r="I492" s="26"/>
      <c r="J492" s="63"/>
      <c r="K492" s="29"/>
      <c r="L492" s="47"/>
      <c r="M492" s="26"/>
      <c r="N492" s="26"/>
      <c r="O492" s="30"/>
      <c r="P492" s="27"/>
      <c r="Q492" s="26"/>
      <c r="R492" s="30"/>
      <c r="S492" s="31"/>
    </row>
    <row r="493" spans="4:19" s="4" customFormat="1" ht="19.7" customHeight="1">
      <c r="D493" s="27"/>
      <c r="E493" s="27"/>
      <c r="F493" s="27"/>
      <c r="G493" s="47"/>
      <c r="H493" s="62"/>
      <c r="I493" s="26"/>
      <c r="J493" s="63"/>
      <c r="K493" s="29"/>
      <c r="L493" s="47"/>
      <c r="M493" s="26"/>
      <c r="N493" s="26"/>
      <c r="O493" s="30"/>
      <c r="P493" s="27"/>
      <c r="Q493" s="26"/>
      <c r="R493" s="30"/>
      <c r="S493" s="31"/>
    </row>
    <row r="494" spans="4:19" s="4" customFormat="1" ht="19.7" customHeight="1">
      <c r="D494" s="27"/>
      <c r="E494" s="27"/>
      <c r="F494" s="27"/>
      <c r="G494" s="47"/>
      <c r="H494" s="62"/>
      <c r="I494" s="26"/>
      <c r="J494" s="63"/>
      <c r="K494" s="29"/>
      <c r="L494" s="47"/>
      <c r="M494" s="26"/>
      <c r="N494" s="26"/>
      <c r="O494" s="30"/>
      <c r="P494" s="27"/>
      <c r="Q494" s="26"/>
      <c r="R494" s="30"/>
      <c r="S494" s="31"/>
    </row>
    <row r="495" spans="4:19" s="4" customFormat="1" ht="19.7" customHeight="1">
      <c r="D495" s="27"/>
      <c r="E495" s="27"/>
      <c r="F495" s="27"/>
      <c r="G495" s="47"/>
      <c r="H495" s="62"/>
      <c r="I495" s="26"/>
      <c r="J495" s="63"/>
      <c r="K495" s="29"/>
      <c r="L495" s="47"/>
      <c r="M495" s="26"/>
      <c r="N495" s="26"/>
      <c r="O495" s="30"/>
      <c r="P495" s="27"/>
      <c r="Q495" s="26"/>
      <c r="R495" s="30"/>
      <c r="S495" s="31"/>
    </row>
    <row r="496" spans="4:19" s="4" customFormat="1" ht="19.7" customHeight="1">
      <c r="D496" s="27"/>
      <c r="E496" s="27"/>
      <c r="F496" s="27"/>
      <c r="G496" s="47"/>
      <c r="H496" s="62"/>
      <c r="I496" s="26"/>
      <c r="J496" s="63"/>
      <c r="K496" s="29"/>
      <c r="L496" s="47"/>
      <c r="M496" s="26"/>
      <c r="N496" s="26"/>
      <c r="O496" s="30"/>
      <c r="P496" s="27"/>
      <c r="Q496" s="26"/>
      <c r="R496" s="30"/>
      <c r="S496" s="31"/>
    </row>
    <row r="497" spans="4:19" s="4" customFormat="1" ht="19.7" customHeight="1">
      <c r="D497" s="27"/>
      <c r="E497" s="27"/>
      <c r="F497" s="27"/>
      <c r="G497" s="47"/>
      <c r="H497" s="62"/>
      <c r="I497" s="26"/>
      <c r="J497" s="63"/>
      <c r="K497" s="29"/>
      <c r="L497" s="47"/>
      <c r="M497" s="26"/>
      <c r="N497" s="26"/>
      <c r="O497" s="30"/>
      <c r="P497" s="27"/>
      <c r="Q497" s="26"/>
      <c r="R497" s="30"/>
      <c r="S497" s="31"/>
    </row>
    <row r="498" spans="4:19" s="4" customFormat="1" ht="19.7" customHeight="1">
      <c r="D498" s="27"/>
      <c r="E498" s="27"/>
      <c r="F498" s="27"/>
      <c r="G498" s="47"/>
      <c r="H498" s="62"/>
      <c r="I498" s="26"/>
      <c r="J498" s="63"/>
      <c r="K498" s="29"/>
      <c r="L498" s="47"/>
      <c r="M498" s="26"/>
      <c r="N498" s="26"/>
      <c r="O498" s="30"/>
      <c r="P498" s="27"/>
      <c r="Q498" s="26"/>
      <c r="R498" s="30"/>
      <c r="S498" s="31"/>
    </row>
    <row r="499" spans="4:19" s="4" customFormat="1" ht="19.7" customHeight="1">
      <c r="D499" s="27"/>
      <c r="E499" s="27"/>
      <c r="F499" s="27"/>
      <c r="G499" s="47"/>
      <c r="H499" s="62"/>
      <c r="I499" s="26"/>
      <c r="J499" s="63"/>
      <c r="K499" s="29"/>
      <c r="L499" s="47"/>
      <c r="M499" s="26"/>
      <c r="N499" s="26"/>
      <c r="O499" s="30"/>
      <c r="P499" s="27"/>
      <c r="Q499" s="26"/>
      <c r="R499" s="30"/>
      <c r="S499" s="31"/>
    </row>
    <row r="500" spans="4:19" s="4" customFormat="1" ht="19.7" customHeight="1">
      <c r="D500" s="27"/>
      <c r="E500" s="27"/>
      <c r="F500" s="27"/>
      <c r="G500" s="47"/>
      <c r="H500" s="62"/>
      <c r="I500" s="26"/>
      <c r="J500" s="63"/>
      <c r="K500" s="29"/>
      <c r="L500" s="47"/>
      <c r="M500" s="26"/>
      <c r="N500" s="26"/>
      <c r="O500" s="30"/>
      <c r="P500" s="27"/>
      <c r="Q500" s="26"/>
      <c r="R500" s="30"/>
      <c r="S500" s="31"/>
    </row>
    <row r="501" spans="4:19" s="4" customFormat="1" ht="19.7" customHeight="1">
      <c r="D501" s="27"/>
      <c r="E501" s="27"/>
      <c r="F501" s="27"/>
      <c r="G501" s="47"/>
      <c r="H501" s="62"/>
      <c r="I501" s="26"/>
      <c r="J501" s="63"/>
      <c r="K501" s="29"/>
      <c r="L501" s="47"/>
      <c r="M501" s="26"/>
      <c r="N501" s="26"/>
      <c r="O501" s="30"/>
      <c r="P501" s="27"/>
      <c r="Q501" s="26"/>
      <c r="R501" s="30"/>
      <c r="S501" s="31"/>
    </row>
    <row r="502" spans="4:19" s="4" customFormat="1" ht="19.7" customHeight="1">
      <c r="D502" s="27"/>
      <c r="E502" s="27"/>
      <c r="F502" s="27"/>
      <c r="G502" s="47"/>
      <c r="H502" s="62"/>
      <c r="I502" s="26"/>
      <c r="J502" s="63"/>
      <c r="K502" s="29"/>
      <c r="L502" s="47"/>
      <c r="M502" s="26"/>
      <c r="N502" s="26"/>
      <c r="O502" s="30"/>
      <c r="P502" s="27"/>
      <c r="Q502" s="26"/>
      <c r="R502" s="30"/>
      <c r="S502" s="31"/>
    </row>
    <row r="503" spans="4:19" s="4" customFormat="1" ht="19.7" customHeight="1">
      <c r="D503" s="27"/>
      <c r="E503" s="27"/>
      <c r="F503" s="27"/>
      <c r="G503" s="47"/>
      <c r="H503" s="62"/>
      <c r="I503" s="26"/>
      <c r="J503" s="63"/>
      <c r="K503" s="29"/>
      <c r="L503" s="47"/>
      <c r="M503" s="26"/>
      <c r="N503" s="26"/>
      <c r="O503" s="30"/>
      <c r="P503" s="27"/>
      <c r="Q503" s="26"/>
      <c r="R503" s="30"/>
      <c r="S503" s="31"/>
    </row>
    <row r="504" spans="4:19" s="4" customFormat="1" ht="19.7" customHeight="1">
      <c r="D504" s="27"/>
      <c r="E504" s="27"/>
      <c r="F504" s="27"/>
      <c r="G504" s="47"/>
      <c r="H504" s="62"/>
      <c r="I504" s="26"/>
      <c r="J504" s="63"/>
      <c r="K504" s="29"/>
      <c r="L504" s="47"/>
      <c r="M504" s="26"/>
      <c r="N504" s="26"/>
      <c r="O504" s="30"/>
      <c r="P504" s="27"/>
      <c r="Q504" s="26"/>
      <c r="R504" s="30"/>
      <c r="S504" s="31"/>
    </row>
    <row r="505" spans="4:19" s="4" customFormat="1" ht="19.7" customHeight="1">
      <c r="D505" s="27"/>
      <c r="E505" s="27"/>
      <c r="F505" s="27"/>
      <c r="G505" s="47"/>
      <c r="H505" s="62"/>
      <c r="I505" s="26"/>
      <c r="J505" s="63"/>
      <c r="K505" s="29"/>
      <c r="L505" s="47"/>
      <c r="M505" s="26"/>
      <c r="N505" s="26"/>
      <c r="O505" s="30"/>
      <c r="P505" s="27"/>
      <c r="Q505" s="26"/>
      <c r="R505" s="30"/>
      <c r="S505" s="31"/>
    </row>
    <row r="506" spans="4:19" s="4" customFormat="1" ht="19.7" customHeight="1">
      <c r="D506" s="27"/>
      <c r="E506" s="27"/>
      <c r="F506" s="27"/>
      <c r="G506" s="47"/>
      <c r="H506" s="62"/>
      <c r="I506" s="26"/>
      <c r="J506" s="63"/>
      <c r="K506" s="29"/>
      <c r="L506" s="47"/>
      <c r="M506" s="26"/>
      <c r="N506" s="26"/>
      <c r="O506" s="30"/>
      <c r="P506" s="27"/>
      <c r="Q506" s="26"/>
      <c r="R506" s="30"/>
      <c r="S506" s="31"/>
    </row>
    <row r="507" spans="4:19" s="4" customFormat="1" ht="19.7" customHeight="1">
      <c r="D507" s="27"/>
      <c r="E507" s="27"/>
      <c r="F507" s="27"/>
      <c r="G507" s="47"/>
      <c r="H507" s="62"/>
      <c r="I507" s="26"/>
      <c r="J507" s="63"/>
      <c r="K507" s="29"/>
      <c r="L507" s="47"/>
      <c r="M507" s="26"/>
      <c r="N507" s="26"/>
      <c r="O507" s="30"/>
      <c r="P507" s="27"/>
      <c r="Q507" s="26"/>
      <c r="R507" s="30"/>
      <c r="S507" s="31"/>
    </row>
    <row r="508" spans="4:19" s="4" customFormat="1" ht="19.7" customHeight="1">
      <c r="D508" s="27"/>
      <c r="E508" s="27"/>
      <c r="F508" s="27"/>
      <c r="G508" s="47"/>
      <c r="H508" s="62"/>
      <c r="I508" s="26"/>
      <c r="J508" s="63"/>
      <c r="K508" s="29"/>
      <c r="L508" s="47"/>
      <c r="M508" s="26"/>
      <c r="N508" s="26"/>
      <c r="O508" s="30"/>
      <c r="P508" s="27"/>
      <c r="Q508" s="26"/>
      <c r="R508" s="30"/>
      <c r="S508" s="31"/>
    </row>
    <row r="509" spans="4:19" s="4" customFormat="1" ht="19.7" customHeight="1">
      <c r="D509" s="27"/>
      <c r="E509" s="27"/>
      <c r="F509" s="27"/>
      <c r="G509" s="47"/>
      <c r="H509" s="62"/>
      <c r="I509" s="26"/>
      <c r="J509" s="63"/>
      <c r="K509" s="29"/>
      <c r="L509" s="47"/>
      <c r="M509" s="26"/>
      <c r="N509" s="26"/>
      <c r="O509" s="30"/>
      <c r="P509" s="27"/>
      <c r="Q509" s="26"/>
      <c r="R509" s="30"/>
      <c r="S509" s="31"/>
    </row>
    <row r="510" spans="4:19" s="4" customFormat="1" ht="19.7" customHeight="1">
      <c r="D510" s="27"/>
      <c r="E510" s="27"/>
      <c r="F510" s="27"/>
      <c r="G510" s="47"/>
      <c r="H510" s="62"/>
      <c r="I510" s="26"/>
      <c r="J510" s="63"/>
      <c r="K510" s="29"/>
      <c r="L510" s="47"/>
      <c r="M510" s="26"/>
      <c r="N510" s="26"/>
      <c r="O510" s="30"/>
      <c r="P510" s="27"/>
      <c r="Q510" s="26"/>
      <c r="R510" s="30"/>
      <c r="S510" s="31"/>
    </row>
    <row r="511" spans="4:19" s="4" customFormat="1" ht="19.7" customHeight="1">
      <c r="D511" s="27"/>
      <c r="E511" s="27"/>
      <c r="F511" s="27"/>
      <c r="G511" s="47"/>
      <c r="H511" s="62"/>
      <c r="I511" s="26"/>
      <c r="J511" s="63"/>
      <c r="K511" s="29"/>
      <c r="L511" s="47"/>
      <c r="M511" s="26"/>
      <c r="N511" s="26"/>
      <c r="O511" s="30"/>
      <c r="P511" s="27"/>
      <c r="Q511" s="26"/>
      <c r="R511" s="30"/>
      <c r="S511" s="31"/>
    </row>
    <row r="512" spans="4:19" s="4" customFormat="1" ht="19.7" customHeight="1">
      <c r="D512" s="27"/>
      <c r="E512" s="27"/>
      <c r="F512" s="27"/>
      <c r="G512" s="47"/>
      <c r="H512" s="62"/>
      <c r="I512" s="26"/>
      <c r="J512" s="63"/>
      <c r="K512" s="29"/>
      <c r="L512" s="47"/>
      <c r="M512" s="26"/>
      <c r="N512" s="26"/>
      <c r="O512" s="30"/>
      <c r="P512" s="27"/>
      <c r="Q512" s="26"/>
      <c r="R512" s="30"/>
      <c r="S512" s="31"/>
    </row>
    <row r="513" spans="4:19" s="4" customFormat="1" ht="19.7" customHeight="1">
      <c r="D513" s="27"/>
      <c r="E513" s="27"/>
      <c r="F513" s="27"/>
      <c r="G513" s="47"/>
      <c r="H513" s="62"/>
      <c r="I513" s="26"/>
      <c r="J513" s="63"/>
      <c r="K513" s="29"/>
      <c r="L513" s="47"/>
      <c r="M513" s="26"/>
      <c r="N513" s="26"/>
      <c r="O513" s="30"/>
      <c r="P513" s="27"/>
      <c r="Q513" s="26"/>
      <c r="R513" s="30"/>
      <c r="S513" s="31"/>
    </row>
    <row r="514" spans="4:19" s="4" customFormat="1" ht="19.7" customHeight="1">
      <c r="D514" s="27"/>
      <c r="E514" s="27"/>
      <c r="F514" s="27"/>
      <c r="G514" s="47"/>
      <c r="H514" s="62"/>
      <c r="I514" s="26"/>
      <c r="J514" s="63"/>
      <c r="K514" s="29"/>
      <c r="L514" s="47"/>
      <c r="M514" s="26"/>
      <c r="N514" s="26"/>
      <c r="O514" s="30"/>
      <c r="P514" s="27"/>
      <c r="Q514" s="26"/>
      <c r="R514" s="30"/>
      <c r="S514" s="31"/>
    </row>
    <row r="515" spans="4:19" s="4" customFormat="1" ht="19.7" customHeight="1">
      <c r="D515" s="27"/>
      <c r="E515" s="27"/>
      <c r="F515" s="27"/>
      <c r="G515" s="47"/>
      <c r="H515" s="62"/>
      <c r="I515" s="26"/>
      <c r="J515" s="63"/>
      <c r="K515" s="29"/>
      <c r="L515" s="47"/>
      <c r="M515" s="26"/>
      <c r="N515" s="26"/>
      <c r="O515" s="30"/>
      <c r="P515" s="27"/>
      <c r="Q515" s="26"/>
      <c r="R515" s="30"/>
      <c r="S515" s="31"/>
    </row>
    <row r="516" spans="4:19" s="4" customFormat="1" ht="19.7" customHeight="1">
      <c r="D516" s="27"/>
      <c r="E516" s="27"/>
      <c r="F516" s="27"/>
      <c r="G516" s="47"/>
      <c r="H516" s="62"/>
      <c r="I516" s="26"/>
      <c r="J516" s="63"/>
      <c r="K516" s="29"/>
      <c r="L516" s="47"/>
      <c r="M516" s="26"/>
      <c r="N516" s="26"/>
      <c r="O516" s="30"/>
      <c r="P516" s="27"/>
      <c r="Q516" s="26"/>
      <c r="R516" s="30"/>
      <c r="S516" s="31"/>
    </row>
    <row r="517" spans="4:19" s="4" customFormat="1" ht="19.7" customHeight="1">
      <c r="D517" s="27"/>
      <c r="E517" s="27"/>
      <c r="F517" s="27"/>
      <c r="G517" s="47"/>
      <c r="H517" s="62"/>
      <c r="I517" s="26"/>
      <c r="J517" s="63"/>
      <c r="K517" s="29"/>
      <c r="L517" s="47"/>
      <c r="M517" s="26"/>
      <c r="N517" s="26"/>
      <c r="O517" s="30"/>
      <c r="P517" s="27"/>
      <c r="Q517" s="26"/>
      <c r="R517" s="30"/>
      <c r="S517" s="31"/>
    </row>
    <row r="518" spans="4:19" s="4" customFormat="1" ht="19.7" customHeight="1">
      <c r="D518" s="27"/>
      <c r="E518" s="27"/>
      <c r="F518" s="27"/>
      <c r="G518" s="47"/>
      <c r="H518" s="62"/>
      <c r="I518" s="26"/>
      <c r="J518" s="63"/>
      <c r="K518" s="29"/>
      <c r="L518" s="47"/>
      <c r="M518" s="26"/>
      <c r="N518" s="26"/>
      <c r="O518" s="30"/>
      <c r="P518" s="27"/>
      <c r="Q518" s="26"/>
      <c r="R518" s="30"/>
      <c r="S518" s="31"/>
    </row>
    <row r="519" spans="4:19" s="4" customFormat="1" ht="19.7" customHeight="1">
      <c r="D519" s="27"/>
      <c r="E519" s="27"/>
      <c r="F519" s="27"/>
      <c r="G519" s="47"/>
      <c r="H519" s="62"/>
      <c r="I519" s="26"/>
      <c r="J519" s="63"/>
      <c r="K519" s="29"/>
      <c r="L519" s="47"/>
      <c r="M519" s="26"/>
      <c r="N519" s="26"/>
      <c r="O519" s="30"/>
      <c r="P519" s="27"/>
      <c r="Q519" s="26"/>
      <c r="R519" s="30"/>
      <c r="S519" s="31"/>
    </row>
    <row r="520" spans="4:19" s="4" customFormat="1" ht="19.7" customHeight="1">
      <c r="D520" s="27"/>
      <c r="E520" s="27"/>
      <c r="F520" s="27"/>
      <c r="G520" s="47"/>
      <c r="H520" s="62"/>
      <c r="I520" s="26"/>
      <c r="J520" s="63"/>
      <c r="K520" s="29"/>
      <c r="L520" s="47"/>
      <c r="M520" s="26"/>
      <c r="N520" s="26"/>
      <c r="O520" s="30"/>
      <c r="P520" s="27"/>
      <c r="Q520" s="26"/>
      <c r="R520" s="30"/>
      <c r="S520" s="31"/>
    </row>
    <row r="521" spans="4:19" s="4" customFormat="1" ht="19.7" customHeight="1">
      <c r="D521" s="27"/>
      <c r="E521" s="27"/>
      <c r="F521" s="27"/>
      <c r="G521" s="47"/>
      <c r="H521" s="62"/>
      <c r="I521" s="26"/>
      <c r="J521" s="63"/>
      <c r="K521" s="29"/>
      <c r="L521" s="47"/>
      <c r="M521" s="26"/>
      <c r="N521" s="26"/>
      <c r="O521" s="30"/>
      <c r="P521" s="27"/>
      <c r="Q521" s="26"/>
      <c r="R521" s="30"/>
      <c r="S521" s="31"/>
    </row>
    <row r="522" spans="4:19" s="4" customFormat="1" ht="19.7" customHeight="1">
      <c r="D522" s="27"/>
      <c r="E522" s="27"/>
      <c r="F522" s="27"/>
      <c r="G522" s="47"/>
      <c r="H522" s="62"/>
      <c r="I522" s="26"/>
      <c r="J522" s="63"/>
      <c r="K522" s="29"/>
      <c r="L522" s="47"/>
      <c r="M522" s="26"/>
      <c r="N522" s="26"/>
      <c r="O522" s="30"/>
      <c r="P522" s="27"/>
      <c r="Q522" s="26"/>
      <c r="R522" s="30"/>
      <c r="S522" s="31"/>
    </row>
    <row r="523" spans="4:19" s="4" customFormat="1" ht="19.7" customHeight="1">
      <c r="D523" s="27"/>
      <c r="E523" s="27"/>
      <c r="F523" s="27"/>
      <c r="G523" s="47"/>
      <c r="H523" s="62"/>
      <c r="I523" s="26"/>
      <c r="J523" s="63"/>
      <c r="K523" s="29"/>
      <c r="L523" s="47"/>
      <c r="M523" s="26"/>
      <c r="N523" s="26"/>
      <c r="O523" s="30"/>
      <c r="P523" s="27"/>
      <c r="Q523" s="26"/>
      <c r="R523" s="30"/>
      <c r="S523" s="31"/>
    </row>
    <row r="524" spans="4:19" s="4" customFormat="1" ht="19.7" customHeight="1">
      <c r="D524" s="27"/>
      <c r="E524" s="27"/>
      <c r="F524" s="27"/>
      <c r="G524" s="47"/>
      <c r="H524" s="62"/>
      <c r="I524" s="26"/>
      <c r="J524" s="63"/>
      <c r="K524" s="29"/>
      <c r="L524" s="47"/>
      <c r="M524" s="26"/>
      <c r="N524" s="26"/>
      <c r="O524" s="30"/>
      <c r="P524" s="27"/>
      <c r="Q524" s="26"/>
      <c r="R524" s="30"/>
      <c r="S524" s="31"/>
    </row>
    <row r="525" spans="4:19" s="4" customFormat="1" ht="19.7" customHeight="1">
      <c r="D525" s="27"/>
      <c r="E525" s="27"/>
      <c r="F525" s="27"/>
      <c r="G525" s="47"/>
      <c r="H525" s="62"/>
      <c r="I525" s="26"/>
      <c r="J525" s="63"/>
      <c r="K525" s="29"/>
      <c r="L525" s="47"/>
      <c r="M525" s="26"/>
      <c r="N525" s="26"/>
      <c r="O525" s="30"/>
      <c r="P525" s="27"/>
      <c r="Q525" s="26"/>
      <c r="R525" s="30"/>
      <c r="S525" s="31"/>
    </row>
    <row r="526" spans="4:19" s="4" customFormat="1" ht="19.7" customHeight="1">
      <c r="D526" s="27"/>
      <c r="E526" s="27"/>
      <c r="F526" s="27"/>
      <c r="G526" s="47"/>
      <c r="H526" s="62"/>
      <c r="I526" s="26"/>
      <c r="J526" s="63"/>
      <c r="K526" s="29"/>
      <c r="L526" s="47"/>
      <c r="M526" s="26"/>
      <c r="N526" s="26"/>
      <c r="O526" s="30"/>
      <c r="P526" s="27"/>
      <c r="Q526" s="26"/>
      <c r="R526" s="30"/>
      <c r="S526" s="31"/>
    </row>
    <row r="527" spans="4:19" s="4" customFormat="1" ht="19.7" customHeight="1">
      <c r="D527" s="27"/>
      <c r="E527" s="27"/>
      <c r="F527" s="27"/>
      <c r="G527" s="47"/>
      <c r="H527" s="62"/>
      <c r="I527" s="26"/>
      <c r="J527" s="63"/>
      <c r="K527" s="29"/>
      <c r="L527" s="47"/>
      <c r="M527" s="26"/>
      <c r="N527" s="26"/>
      <c r="O527" s="30"/>
      <c r="P527" s="27"/>
      <c r="Q527" s="26"/>
      <c r="R527" s="30"/>
      <c r="S527" s="31"/>
    </row>
    <row r="528" spans="4:19" s="4" customFormat="1" ht="19.7" customHeight="1">
      <c r="D528" s="27"/>
      <c r="E528" s="27"/>
      <c r="F528" s="27"/>
      <c r="G528" s="47"/>
      <c r="H528" s="62"/>
      <c r="I528" s="26"/>
      <c r="J528" s="63"/>
      <c r="K528" s="29"/>
      <c r="L528" s="47"/>
      <c r="M528" s="26"/>
      <c r="N528" s="26"/>
      <c r="O528" s="30"/>
      <c r="P528" s="27"/>
      <c r="Q528" s="26"/>
      <c r="R528" s="30"/>
      <c r="S528" s="31"/>
    </row>
    <row r="529" spans="4:19" s="4" customFormat="1" ht="19.7" customHeight="1">
      <c r="D529" s="27"/>
      <c r="E529" s="27"/>
      <c r="F529" s="27"/>
      <c r="G529" s="47"/>
      <c r="H529" s="62"/>
      <c r="I529" s="26"/>
      <c r="J529" s="63"/>
      <c r="K529" s="29"/>
      <c r="L529" s="47"/>
      <c r="M529" s="26"/>
      <c r="N529" s="26"/>
      <c r="O529" s="30"/>
      <c r="P529" s="27"/>
      <c r="Q529" s="26"/>
      <c r="R529" s="30"/>
      <c r="S529" s="31"/>
    </row>
    <row r="530" spans="4:19" s="4" customFormat="1" ht="19.7" customHeight="1">
      <c r="D530" s="27"/>
      <c r="E530" s="27"/>
      <c r="F530" s="27"/>
      <c r="G530" s="47"/>
      <c r="H530" s="62"/>
      <c r="I530" s="26"/>
      <c r="J530" s="63"/>
      <c r="K530" s="29"/>
      <c r="L530" s="47"/>
      <c r="M530" s="26"/>
      <c r="N530" s="26"/>
      <c r="O530" s="30"/>
      <c r="P530" s="27"/>
      <c r="Q530" s="26"/>
      <c r="R530" s="30"/>
      <c r="S530" s="31"/>
    </row>
    <row r="531" spans="4:19" s="4" customFormat="1" ht="19.7" customHeight="1">
      <c r="D531" s="27"/>
      <c r="E531" s="27"/>
      <c r="F531" s="27"/>
      <c r="G531" s="47"/>
      <c r="H531" s="62"/>
      <c r="I531" s="26"/>
      <c r="J531" s="63"/>
      <c r="K531" s="29"/>
      <c r="L531" s="47"/>
      <c r="M531" s="26"/>
      <c r="N531" s="26"/>
      <c r="O531" s="30"/>
      <c r="P531" s="27"/>
      <c r="Q531" s="26"/>
      <c r="R531" s="30"/>
      <c r="S531" s="31"/>
    </row>
    <row r="532" spans="4:19" s="4" customFormat="1" ht="19.7" customHeight="1">
      <c r="D532" s="27"/>
      <c r="E532" s="27"/>
      <c r="F532" s="27"/>
      <c r="G532" s="47"/>
      <c r="H532" s="62"/>
      <c r="I532" s="26"/>
      <c r="J532" s="63"/>
      <c r="K532" s="29"/>
      <c r="L532" s="47"/>
      <c r="M532" s="26"/>
      <c r="N532" s="26"/>
      <c r="O532" s="30"/>
      <c r="P532" s="27"/>
      <c r="Q532" s="26"/>
      <c r="R532" s="30"/>
      <c r="S532" s="31"/>
    </row>
    <row r="533" spans="4:19" s="4" customFormat="1" ht="19.7" customHeight="1">
      <c r="D533" s="27"/>
      <c r="E533" s="27"/>
      <c r="F533" s="27"/>
      <c r="G533" s="47"/>
      <c r="H533" s="62"/>
      <c r="I533" s="26"/>
      <c r="J533" s="63"/>
      <c r="K533" s="29"/>
      <c r="L533" s="47"/>
      <c r="M533" s="26"/>
      <c r="N533" s="26"/>
      <c r="O533" s="30"/>
      <c r="P533" s="27"/>
      <c r="Q533" s="26"/>
      <c r="R533" s="30"/>
      <c r="S533" s="31"/>
    </row>
    <row r="534" spans="4:19" s="4" customFormat="1" ht="19.7" customHeight="1">
      <c r="D534" s="27"/>
      <c r="E534" s="27"/>
      <c r="F534" s="27"/>
      <c r="G534" s="47"/>
      <c r="H534" s="62"/>
      <c r="I534" s="26"/>
      <c r="J534" s="63"/>
      <c r="K534" s="29"/>
      <c r="L534" s="47"/>
      <c r="M534" s="26"/>
      <c r="N534" s="26"/>
      <c r="O534" s="30"/>
      <c r="P534" s="27"/>
      <c r="Q534" s="26"/>
      <c r="R534" s="30"/>
      <c r="S534" s="31"/>
    </row>
    <row r="535" spans="4:19" s="4" customFormat="1" ht="19.7" customHeight="1">
      <c r="D535" s="27"/>
      <c r="E535" s="27"/>
      <c r="F535" s="27"/>
      <c r="G535" s="47"/>
      <c r="H535" s="62"/>
      <c r="I535" s="26"/>
      <c r="J535" s="63"/>
      <c r="K535" s="29"/>
      <c r="L535" s="47"/>
      <c r="M535" s="26"/>
      <c r="N535" s="26"/>
      <c r="O535" s="30"/>
      <c r="P535" s="27"/>
      <c r="Q535" s="26"/>
      <c r="R535" s="30"/>
      <c r="S535" s="31"/>
    </row>
    <row r="536" spans="4:19" s="4" customFormat="1" ht="19.7" customHeight="1">
      <c r="D536" s="27"/>
      <c r="E536" s="27"/>
      <c r="F536" s="27"/>
      <c r="G536" s="47"/>
      <c r="H536" s="62"/>
      <c r="I536" s="26"/>
      <c r="J536" s="63"/>
      <c r="K536" s="29"/>
      <c r="L536" s="47"/>
      <c r="M536" s="26"/>
      <c r="N536" s="26"/>
      <c r="O536" s="30"/>
      <c r="P536" s="27"/>
      <c r="Q536" s="26"/>
      <c r="R536" s="30"/>
      <c r="S536" s="31"/>
    </row>
    <row r="537" spans="4:19" s="4" customFormat="1" ht="19.7" customHeight="1">
      <c r="D537" s="27"/>
      <c r="E537" s="27"/>
      <c r="F537" s="27"/>
      <c r="G537" s="47"/>
      <c r="H537" s="62"/>
      <c r="I537" s="26"/>
      <c r="J537" s="63"/>
      <c r="K537" s="29"/>
      <c r="L537" s="47"/>
      <c r="M537" s="26"/>
      <c r="N537" s="26"/>
      <c r="O537" s="30"/>
      <c r="P537" s="27"/>
      <c r="Q537" s="26"/>
      <c r="R537" s="30"/>
      <c r="S537" s="31"/>
    </row>
    <row r="538" spans="4:19" s="4" customFormat="1" ht="19.7" customHeight="1">
      <c r="D538" s="27"/>
      <c r="E538" s="27"/>
      <c r="F538" s="27"/>
      <c r="G538" s="47"/>
      <c r="H538" s="62"/>
      <c r="I538" s="26"/>
      <c r="J538" s="63"/>
      <c r="K538" s="29"/>
      <c r="L538" s="47"/>
      <c r="M538" s="26"/>
      <c r="N538" s="26"/>
      <c r="O538" s="30"/>
      <c r="P538" s="27"/>
      <c r="Q538" s="26"/>
      <c r="R538" s="30"/>
      <c r="S538" s="31"/>
    </row>
    <row r="539" spans="4:19" s="4" customFormat="1" ht="19.7" customHeight="1">
      <c r="D539" s="27"/>
      <c r="E539" s="27"/>
      <c r="F539" s="27"/>
      <c r="G539" s="47"/>
      <c r="H539" s="62"/>
      <c r="I539" s="26"/>
      <c r="J539" s="63"/>
      <c r="K539" s="29"/>
      <c r="L539" s="47"/>
      <c r="M539" s="26"/>
      <c r="N539" s="26"/>
      <c r="O539" s="30"/>
      <c r="P539" s="27"/>
      <c r="Q539" s="26"/>
      <c r="R539" s="30"/>
      <c r="S539" s="31"/>
    </row>
    <row r="540" spans="4:19" s="4" customFormat="1" ht="19.7" customHeight="1">
      <c r="D540" s="27"/>
      <c r="E540" s="27"/>
      <c r="F540" s="27"/>
      <c r="G540" s="47"/>
      <c r="H540" s="62"/>
      <c r="I540" s="26"/>
      <c r="J540" s="63"/>
      <c r="K540" s="29"/>
      <c r="L540" s="47"/>
      <c r="M540" s="26"/>
      <c r="N540" s="26"/>
      <c r="O540" s="30"/>
      <c r="P540" s="27"/>
      <c r="Q540" s="26"/>
      <c r="R540" s="30"/>
      <c r="S540" s="31"/>
    </row>
    <row r="541" spans="4:19" s="4" customFormat="1" ht="19.7" customHeight="1">
      <c r="D541" s="27"/>
      <c r="E541" s="27"/>
      <c r="F541" s="27"/>
      <c r="G541" s="47"/>
      <c r="H541" s="62"/>
      <c r="I541" s="26"/>
      <c r="J541" s="63"/>
      <c r="K541" s="29"/>
      <c r="L541" s="47"/>
      <c r="M541" s="26"/>
      <c r="N541" s="26"/>
      <c r="O541" s="30"/>
      <c r="P541" s="27"/>
      <c r="Q541" s="26"/>
      <c r="R541" s="30"/>
      <c r="S541" s="31"/>
    </row>
    <row r="542" spans="4:19" s="4" customFormat="1" ht="19.7" customHeight="1">
      <c r="D542" s="27"/>
      <c r="E542" s="27"/>
      <c r="F542" s="27"/>
      <c r="G542" s="47"/>
      <c r="H542" s="62"/>
      <c r="I542" s="26"/>
      <c r="J542" s="63"/>
      <c r="K542" s="29"/>
      <c r="L542" s="47"/>
      <c r="M542" s="26"/>
      <c r="N542" s="26"/>
      <c r="O542" s="30"/>
      <c r="P542" s="27"/>
      <c r="Q542" s="26"/>
      <c r="R542" s="30"/>
      <c r="S542" s="31"/>
    </row>
    <row r="543" spans="4:19" s="4" customFormat="1" ht="19.7" customHeight="1">
      <c r="D543" s="27"/>
      <c r="E543" s="27"/>
      <c r="F543" s="27"/>
      <c r="G543" s="47"/>
      <c r="H543" s="62"/>
      <c r="I543" s="26"/>
      <c r="J543" s="63"/>
      <c r="K543" s="29"/>
      <c r="L543" s="47"/>
      <c r="M543" s="26"/>
      <c r="N543" s="26"/>
      <c r="O543" s="30"/>
      <c r="P543" s="27"/>
      <c r="Q543" s="26"/>
      <c r="R543" s="30"/>
      <c r="S543" s="31"/>
    </row>
    <row r="544" spans="4:19" s="4" customFormat="1" ht="19.7" customHeight="1">
      <c r="D544" s="27"/>
      <c r="E544" s="27"/>
      <c r="F544" s="27"/>
      <c r="G544" s="47"/>
      <c r="H544" s="62"/>
      <c r="I544" s="26"/>
      <c r="J544" s="63"/>
      <c r="K544" s="29"/>
      <c r="L544" s="47"/>
      <c r="M544" s="26"/>
      <c r="N544" s="26"/>
      <c r="O544" s="30"/>
      <c r="P544" s="27"/>
      <c r="Q544" s="26"/>
      <c r="R544" s="30"/>
      <c r="S544" s="31"/>
    </row>
    <row r="545" spans="1:19" s="4" customFormat="1" ht="19.7" customHeight="1">
      <c r="D545" s="27"/>
      <c r="E545" s="27"/>
      <c r="F545" s="27"/>
      <c r="G545" s="47"/>
      <c r="H545" s="62"/>
      <c r="I545" s="26"/>
      <c r="J545" s="63"/>
      <c r="K545" s="29"/>
      <c r="L545" s="47"/>
      <c r="M545" s="26"/>
      <c r="N545" s="26"/>
      <c r="O545" s="30"/>
      <c r="P545" s="27"/>
      <c r="Q545" s="26"/>
      <c r="R545" s="30"/>
      <c r="S545" s="31"/>
    </row>
    <row r="546" spans="1:19" s="4" customFormat="1" ht="19.7" customHeight="1">
      <c r="D546" s="27"/>
      <c r="E546" s="27"/>
      <c r="F546" s="27"/>
      <c r="G546" s="47"/>
      <c r="H546" s="62"/>
      <c r="I546" s="26"/>
      <c r="J546" s="63"/>
      <c r="K546" s="29"/>
      <c r="L546" s="47"/>
      <c r="M546" s="26"/>
      <c r="N546" s="26"/>
      <c r="O546" s="30"/>
      <c r="P546" s="27"/>
      <c r="Q546" s="26"/>
      <c r="R546" s="30"/>
      <c r="S546" s="31"/>
    </row>
    <row r="547" spans="1:19" s="4" customFormat="1" ht="19.7" customHeight="1">
      <c r="D547" s="27"/>
      <c r="E547" s="27"/>
      <c r="F547" s="27"/>
      <c r="G547" s="47"/>
      <c r="H547" s="62"/>
      <c r="I547" s="26"/>
      <c r="J547" s="63"/>
      <c r="K547" s="29"/>
      <c r="L547" s="47"/>
      <c r="M547" s="26"/>
      <c r="N547" s="26"/>
      <c r="O547" s="30"/>
      <c r="P547" s="27"/>
      <c r="Q547" s="26"/>
      <c r="R547" s="30"/>
      <c r="S547" s="31"/>
    </row>
    <row r="548" spans="1:19" s="4" customFormat="1" ht="19.7" customHeight="1">
      <c r="D548" s="27"/>
      <c r="E548" s="27"/>
      <c r="F548" s="27"/>
      <c r="G548" s="47"/>
      <c r="H548" s="62"/>
      <c r="I548" s="26"/>
      <c r="J548" s="63"/>
      <c r="K548" s="29"/>
      <c r="L548" s="47"/>
      <c r="M548" s="26"/>
      <c r="N548" s="26"/>
      <c r="O548" s="30"/>
      <c r="P548" s="27"/>
      <c r="Q548" s="26"/>
      <c r="R548" s="30"/>
      <c r="S548" s="31"/>
    </row>
    <row r="549" spans="1:19" s="4" customFormat="1" ht="19.7" customHeight="1">
      <c r="D549" s="27"/>
      <c r="E549" s="27"/>
      <c r="F549" s="27"/>
      <c r="G549" s="47"/>
      <c r="H549" s="62"/>
      <c r="I549" s="26"/>
      <c r="J549" s="63"/>
      <c r="K549" s="29"/>
      <c r="L549" s="47"/>
      <c r="M549" s="26"/>
      <c r="N549" s="26"/>
      <c r="O549" s="30"/>
      <c r="P549" s="27"/>
      <c r="Q549" s="26"/>
      <c r="R549" s="30"/>
      <c r="S549" s="31"/>
    </row>
    <row r="550" spans="1:19" s="4" customFormat="1" ht="19.7" customHeight="1">
      <c r="D550" s="27"/>
      <c r="E550" s="27"/>
      <c r="F550" s="27"/>
      <c r="G550" s="47"/>
      <c r="H550" s="62"/>
      <c r="I550" s="26"/>
      <c r="J550" s="63"/>
      <c r="K550" s="29"/>
      <c r="L550" s="47"/>
      <c r="M550" s="26"/>
      <c r="N550" s="26"/>
      <c r="O550" s="30"/>
      <c r="P550" s="27"/>
      <c r="Q550" s="26"/>
      <c r="R550" s="30"/>
      <c r="S550" s="31"/>
    </row>
    <row r="551" spans="1:19" s="4" customFormat="1" ht="19.7" customHeight="1">
      <c r="D551" s="27"/>
      <c r="E551" s="27"/>
      <c r="F551" s="27"/>
      <c r="G551" s="26"/>
      <c r="H551" s="26"/>
      <c r="I551" s="26"/>
      <c r="J551" s="28"/>
      <c r="K551" s="29"/>
      <c r="L551" s="26"/>
      <c r="M551" s="26"/>
      <c r="N551" s="26"/>
      <c r="O551" s="30"/>
      <c r="P551" s="27"/>
      <c r="Q551" s="26"/>
      <c r="R551" s="30"/>
      <c r="S551" s="31"/>
    </row>
    <row r="552" spans="1:19" s="4" customFormat="1" ht="19.7" customHeight="1">
      <c r="D552" s="27"/>
      <c r="E552" s="27"/>
      <c r="F552" s="27"/>
      <c r="G552" s="26"/>
      <c r="H552" s="26"/>
      <c r="I552" s="26"/>
      <c r="J552" s="28"/>
      <c r="K552" s="29"/>
      <c r="L552" s="26"/>
      <c r="M552" s="26"/>
      <c r="N552" s="26"/>
      <c r="O552" s="30"/>
      <c r="P552" s="27"/>
      <c r="Q552" s="26"/>
      <c r="R552" s="30"/>
      <c r="S552" s="31"/>
    </row>
    <row r="553" spans="1:19" s="4" customFormat="1" ht="19.7" customHeight="1">
      <c r="D553" s="27"/>
      <c r="E553" s="27"/>
      <c r="F553" s="27"/>
      <c r="G553" s="26"/>
      <c r="H553" s="26"/>
      <c r="I553" s="26"/>
      <c r="J553" s="28"/>
      <c r="K553" s="29"/>
      <c r="L553" s="26"/>
      <c r="M553" s="26"/>
      <c r="N553" s="26"/>
      <c r="O553" s="30"/>
      <c r="P553" s="27"/>
      <c r="Q553" s="26"/>
      <c r="R553" s="30"/>
      <c r="S553" s="31"/>
    </row>
    <row r="554" spans="1:19" s="4" customFormat="1" ht="19.7" customHeight="1">
      <c r="A554" s="26"/>
      <c r="B554" s="64">
        <v>8</v>
      </c>
      <c r="C554" s="65" t="s">
        <v>63</v>
      </c>
      <c r="D554" s="27"/>
      <c r="E554" s="27"/>
      <c r="F554" s="27"/>
      <c r="G554" s="26"/>
      <c r="H554" s="26"/>
      <c r="I554" s="26"/>
      <c r="J554" s="28"/>
      <c r="K554" s="29"/>
      <c r="L554" s="26"/>
      <c r="M554" s="26"/>
      <c r="N554" s="26"/>
      <c r="O554" s="30"/>
      <c r="P554" s="27"/>
      <c r="Q554" s="26"/>
      <c r="R554" s="30"/>
      <c r="S554" s="31"/>
    </row>
    <row r="555" spans="1:19" s="4" customFormat="1" ht="19.7" customHeight="1">
      <c r="D555" s="27"/>
      <c r="E555" s="27"/>
      <c r="F555" s="27"/>
      <c r="G555" s="26"/>
      <c r="H555" s="26"/>
      <c r="I555" s="26"/>
      <c r="J555" s="28"/>
      <c r="K555" s="29"/>
      <c r="L555" s="26"/>
      <c r="M555" s="26"/>
      <c r="N555" s="26"/>
      <c r="O555" s="30"/>
      <c r="P555" s="27"/>
      <c r="Q555" s="26"/>
      <c r="R555" s="30"/>
      <c r="S555" s="31"/>
    </row>
    <row r="556" spans="1:19" s="4" customFormat="1" ht="19.7" customHeight="1">
      <c r="D556" s="27"/>
      <c r="E556" s="27"/>
      <c r="F556" s="27"/>
      <c r="G556" s="26"/>
      <c r="H556" s="26"/>
      <c r="I556" s="26"/>
      <c r="J556" s="28"/>
      <c r="K556" s="29"/>
      <c r="L556" s="26"/>
      <c r="M556" s="26"/>
      <c r="N556" s="26"/>
      <c r="O556" s="30"/>
      <c r="P556" s="27"/>
      <c r="Q556" s="26"/>
      <c r="R556" s="30"/>
      <c r="S556" s="31"/>
    </row>
    <row r="557" spans="1:19" s="4" customFormat="1" ht="19.7" customHeight="1">
      <c r="D557" s="27"/>
      <c r="E557" s="27"/>
      <c r="F557" s="27"/>
      <c r="G557" s="26"/>
      <c r="H557" s="26"/>
      <c r="I557" s="26"/>
      <c r="J557" s="28"/>
      <c r="K557" s="29"/>
      <c r="L557" s="26"/>
      <c r="M557" s="26"/>
      <c r="N557" s="26"/>
      <c r="O557" s="30"/>
      <c r="P557" s="27"/>
      <c r="Q557" s="26"/>
      <c r="R557" s="30"/>
      <c r="S557" s="31"/>
    </row>
    <row r="558" spans="1:19" s="4" customFormat="1" ht="19.7" customHeight="1">
      <c r="D558" s="27"/>
      <c r="E558" s="27"/>
      <c r="F558" s="27"/>
      <c r="G558" s="26"/>
      <c r="H558" s="26"/>
      <c r="I558" s="26"/>
      <c r="J558" s="28"/>
      <c r="K558" s="29"/>
      <c r="L558" s="26"/>
      <c r="M558" s="26"/>
      <c r="N558" s="26"/>
      <c r="O558" s="30"/>
      <c r="P558" s="27"/>
      <c r="Q558" s="26"/>
      <c r="R558" s="30"/>
      <c r="S558" s="31"/>
    </row>
    <row r="559" spans="1:19" s="4" customFormat="1" ht="19.7" customHeight="1">
      <c r="D559" s="27"/>
      <c r="E559" s="27"/>
      <c r="F559" s="27"/>
      <c r="G559" s="26"/>
      <c r="H559" s="26"/>
      <c r="I559" s="26"/>
      <c r="J559" s="28"/>
      <c r="K559" s="29"/>
      <c r="L559" s="26"/>
      <c r="M559" s="26"/>
      <c r="N559" s="26"/>
      <c r="O559" s="30"/>
      <c r="P559" s="27"/>
      <c r="Q559" s="26"/>
      <c r="R559" s="30"/>
      <c r="S559" s="31"/>
    </row>
    <row r="560" spans="1:19" s="4" customFormat="1" ht="19.7" customHeight="1">
      <c r="D560" s="27"/>
      <c r="E560" s="27"/>
      <c r="F560" s="27"/>
      <c r="G560" s="26"/>
      <c r="H560" s="26"/>
      <c r="I560" s="26"/>
      <c r="J560" s="28"/>
      <c r="K560" s="29"/>
      <c r="L560" s="26"/>
      <c r="M560" s="26"/>
      <c r="N560" s="26"/>
      <c r="O560" s="30"/>
      <c r="P560" s="27"/>
      <c r="Q560" s="26"/>
      <c r="R560" s="30"/>
      <c r="S560" s="31"/>
    </row>
    <row r="561" spans="4:19" s="4" customFormat="1" ht="19.7" customHeight="1">
      <c r="D561" s="27"/>
      <c r="E561" s="27"/>
      <c r="F561" s="27"/>
      <c r="G561" s="26"/>
      <c r="H561" s="26"/>
      <c r="I561" s="26"/>
      <c r="J561" s="28"/>
      <c r="K561" s="29"/>
      <c r="L561" s="26"/>
      <c r="M561" s="26"/>
      <c r="N561" s="26"/>
      <c r="O561" s="30"/>
      <c r="P561" s="27"/>
      <c r="Q561" s="26"/>
      <c r="R561" s="30"/>
      <c r="S561" s="31"/>
    </row>
    <row r="562" spans="4:19" s="4" customFormat="1" ht="19.7" customHeight="1">
      <c r="D562" s="27"/>
      <c r="E562" s="27"/>
      <c r="F562" s="27"/>
      <c r="G562" s="26"/>
      <c r="H562" s="26"/>
      <c r="I562" s="26"/>
      <c r="J562" s="28"/>
      <c r="K562" s="29"/>
      <c r="L562" s="26"/>
      <c r="M562" s="26"/>
      <c r="N562" s="26"/>
      <c r="O562" s="30"/>
      <c r="P562" s="27"/>
      <c r="Q562" s="26"/>
      <c r="R562" s="30"/>
      <c r="S562" s="31"/>
    </row>
    <row r="563" spans="4:19" s="4" customFormat="1" ht="19.7" customHeight="1">
      <c r="D563" s="27"/>
      <c r="E563" s="27"/>
      <c r="F563" s="27"/>
      <c r="G563" s="26"/>
      <c r="H563" s="26"/>
      <c r="I563" s="26"/>
      <c r="J563" s="28"/>
      <c r="K563" s="29"/>
      <c r="L563" s="26"/>
      <c r="M563" s="26"/>
      <c r="N563" s="26"/>
      <c r="O563" s="30"/>
      <c r="P563" s="27"/>
      <c r="Q563" s="26"/>
      <c r="R563" s="30"/>
      <c r="S563" s="31"/>
    </row>
    <row r="564" spans="4:19" s="4" customFormat="1" ht="19.7" customHeight="1">
      <c r="D564" s="27"/>
      <c r="E564" s="27"/>
      <c r="F564" s="27"/>
      <c r="G564" s="26"/>
      <c r="H564" s="26"/>
      <c r="I564" s="26"/>
      <c r="J564" s="28"/>
      <c r="K564" s="29"/>
      <c r="L564" s="26"/>
      <c r="M564" s="26"/>
      <c r="N564" s="26"/>
      <c r="O564" s="30"/>
      <c r="P564" s="27"/>
      <c r="Q564" s="26"/>
      <c r="R564" s="30"/>
      <c r="S564" s="31"/>
    </row>
    <row r="565" spans="4:19" s="4" customFormat="1" ht="19.7" customHeight="1">
      <c r="D565" s="27"/>
      <c r="E565" s="27"/>
      <c r="F565" s="27"/>
      <c r="G565" s="26"/>
      <c r="H565" s="26"/>
      <c r="I565" s="26"/>
      <c r="J565" s="28"/>
      <c r="K565" s="29"/>
      <c r="L565" s="26"/>
      <c r="M565" s="26"/>
      <c r="N565" s="26"/>
      <c r="O565" s="30"/>
      <c r="P565" s="27"/>
      <c r="Q565" s="26"/>
      <c r="R565" s="30"/>
      <c r="S565" s="31"/>
    </row>
    <row r="566" spans="4:19" s="4" customFormat="1" ht="19.7" customHeight="1">
      <c r="D566" s="27"/>
      <c r="E566" s="27"/>
      <c r="F566" s="27"/>
      <c r="G566" s="26"/>
      <c r="H566" s="26"/>
      <c r="I566" s="26"/>
      <c r="J566" s="28"/>
      <c r="K566" s="29"/>
      <c r="L566" s="26"/>
      <c r="M566" s="26"/>
      <c r="N566" s="26"/>
      <c r="O566" s="30"/>
      <c r="P566" s="27"/>
      <c r="Q566" s="26"/>
      <c r="R566" s="30"/>
      <c r="S566" s="31"/>
    </row>
    <row r="567" spans="4:19" s="4" customFormat="1" ht="19.7" customHeight="1">
      <c r="D567" s="27"/>
      <c r="E567" s="27"/>
      <c r="F567" s="27"/>
      <c r="G567" s="26"/>
      <c r="H567" s="26"/>
      <c r="I567" s="26"/>
      <c r="J567" s="28"/>
      <c r="K567" s="29"/>
      <c r="L567" s="26"/>
      <c r="M567" s="26"/>
      <c r="N567" s="26"/>
      <c r="O567" s="30"/>
      <c r="P567" s="27"/>
      <c r="Q567" s="26"/>
      <c r="R567" s="30"/>
      <c r="S567" s="31"/>
    </row>
    <row r="568" spans="4:19" s="4" customFormat="1" ht="19.7" customHeight="1">
      <c r="D568" s="27"/>
      <c r="E568" s="27"/>
      <c r="F568" s="27"/>
      <c r="G568" s="26"/>
      <c r="H568" s="26"/>
      <c r="I568" s="26"/>
      <c r="J568" s="28"/>
      <c r="K568" s="29"/>
      <c r="L568" s="26"/>
      <c r="M568" s="26"/>
      <c r="N568" s="26"/>
      <c r="O568" s="30"/>
      <c r="P568" s="27"/>
      <c r="Q568" s="26"/>
      <c r="R568" s="30"/>
      <c r="S568" s="31"/>
    </row>
    <row r="569" spans="4:19" s="4" customFormat="1" ht="19.7" customHeight="1">
      <c r="D569" s="27"/>
      <c r="E569" s="27"/>
      <c r="F569" s="27"/>
      <c r="G569" s="26"/>
      <c r="H569" s="26"/>
      <c r="I569" s="26"/>
      <c r="J569" s="28"/>
      <c r="K569" s="29"/>
      <c r="L569" s="26"/>
      <c r="M569" s="26"/>
      <c r="N569" s="26"/>
      <c r="O569" s="30"/>
      <c r="P569" s="27"/>
      <c r="Q569" s="26"/>
      <c r="R569" s="30"/>
      <c r="S569" s="31"/>
    </row>
    <row r="570" spans="4:19" s="4" customFormat="1" ht="19.7" customHeight="1">
      <c r="D570" s="27"/>
      <c r="E570" s="27"/>
      <c r="F570" s="27"/>
      <c r="G570" s="26"/>
      <c r="H570" s="26"/>
      <c r="I570" s="26"/>
      <c r="J570" s="28"/>
      <c r="K570" s="29"/>
      <c r="L570" s="26"/>
      <c r="M570" s="26"/>
      <c r="N570" s="26"/>
      <c r="O570" s="30"/>
      <c r="P570" s="27"/>
      <c r="Q570" s="26"/>
      <c r="R570" s="30"/>
      <c r="S570" s="31"/>
    </row>
    <row r="571" spans="4:19" s="4" customFormat="1" ht="19.7" customHeight="1">
      <c r="D571" s="27"/>
      <c r="E571" s="27"/>
      <c r="F571" s="27"/>
      <c r="G571" s="26"/>
      <c r="H571" s="26"/>
      <c r="I571" s="26"/>
      <c r="J571" s="28"/>
      <c r="K571" s="29"/>
      <c r="L571" s="26"/>
      <c r="M571" s="26"/>
      <c r="N571" s="26"/>
      <c r="O571" s="30"/>
      <c r="P571" s="27"/>
      <c r="Q571" s="26"/>
      <c r="R571" s="30"/>
      <c r="S571" s="31"/>
    </row>
    <row r="572" spans="4:19" s="4" customFormat="1" ht="19.7" customHeight="1">
      <c r="D572" s="27"/>
      <c r="E572" s="27"/>
      <c r="F572" s="27"/>
      <c r="G572" s="26"/>
      <c r="H572" s="26"/>
      <c r="I572" s="26"/>
      <c r="J572" s="28"/>
      <c r="K572" s="29"/>
      <c r="L572" s="26"/>
      <c r="M572" s="26"/>
      <c r="N572" s="26"/>
      <c r="O572" s="30"/>
      <c r="P572" s="27"/>
      <c r="Q572" s="26"/>
      <c r="R572" s="30"/>
      <c r="S572" s="31"/>
    </row>
    <row r="573" spans="4:19" s="4" customFormat="1" ht="19.7" customHeight="1">
      <c r="D573" s="27"/>
      <c r="E573" s="27"/>
      <c r="F573" s="27"/>
      <c r="G573" s="26"/>
      <c r="H573" s="26"/>
      <c r="I573" s="26"/>
      <c r="J573" s="28"/>
      <c r="K573" s="29"/>
      <c r="L573" s="26"/>
      <c r="M573" s="26"/>
      <c r="N573" s="26"/>
      <c r="O573" s="30"/>
      <c r="P573" s="27"/>
      <c r="Q573" s="26"/>
      <c r="R573" s="30"/>
      <c r="S573" s="31"/>
    </row>
    <row r="574" spans="4:19" s="4" customFormat="1" ht="19.7" customHeight="1">
      <c r="D574" s="27"/>
      <c r="E574" s="27"/>
      <c r="F574" s="27"/>
      <c r="G574" s="26"/>
      <c r="H574" s="26"/>
      <c r="I574" s="26"/>
      <c r="J574" s="28"/>
      <c r="K574" s="29"/>
      <c r="L574" s="26"/>
      <c r="M574" s="26"/>
      <c r="N574" s="26"/>
      <c r="O574" s="30"/>
      <c r="P574" s="27"/>
      <c r="Q574" s="26"/>
      <c r="R574" s="30"/>
      <c r="S574" s="31"/>
    </row>
    <row r="575" spans="4:19" s="4" customFormat="1" ht="19.7" customHeight="1">
      <c r="D575" s="27"/>
      <c r="E575" s="27"/>
      <c r="F575" s="27"/>
      <c r="G575" s="26"/>
      <c r="H575" s="26"/>
      <c r="I575" s="26"/>
      <c r="J575" s="28"/>
      <c r="K575" s="29"/>
      <c r="L575" s="26"/>
      <c r="M575" s="26"/>
      <c r="N575" s="26"/>
      <c r="O575" s="30"/>
      <c r="P575" s="27"/>
      <c r="Q575" s="26"/>
      <c r="R575" s="30"/>
      <c r="S575" s="31"/>
    </row>
    <row r="576" spans="4:19" s="4" customFormat="1" ht="19.7" customHeight="1">
      <c r="D576" s="27"/>
      <c r="E576" s="27"/>
      <c r="F576" s="27"/>
      <c r="G576" s="26"/>
      <c r="H576" s="26"/>
      <c r="I576" s="26"/>
      <c r="J576" s="28"/>
      <c r="K576" s="29"/>
      <c r="L576" s="26"/>
      <c r="M576" s="26"/>
      <c r="N576" s="26"/>
      <c r="O576" s="30"/>
      <c r="P576" s="27"/>
      <c r="Q576" s="26"/>
      <c r="R576" s="30"/>
      <c r="S576" s="31"/>
    </row>
    <row r="577" spans="4:19" s="4" customFormat="1" ht="19.7" customHeight="1">
      <c r="D577" s="27"/>
      <c r="E577" s="27"/>
      <c r="F577" s="27"/>
      <c r="G577" s="26"/>
      <c r="H577" s="26"/>
      <c r="I577" s="26"/>
      <c r="J577" s="28"/>
      <c r="K577" s="29"/>
      <c r="L577" s="26"/>
      <c r="M577" s="26"/>
      <c r="N577" s="26"/>
      <c r="O577" s="30"/>
      <c r="P577" s="27"/>
      <c r="Q577" s="26"/>
      <c r="R577" s="30"/>
      <c r="S577" s="31"/>
    </row>
    <row r="578" spans="4:19" s="4" customFormat="1" ht="19.7" customHeight="1">
      <c r="D578" s="27"/>
      <c r="E578" s="27"/>
      <c r="F578" s="27"/>
      <c r="G578" s="26"/>
      <c r="H578" s="26"/>
      <c r="I578" s="26"/>
      <c r="J578" s="28"/>
      <c r="K578" s="29"/>
      <c r="L578" s="26"/>
      <c r="M578" s="26"/>
      <c r="N578" s="26"/>
      <c r="O578" s="30"/>
      <c r="P578" s="27"/>
      <c r="Q578" s="26"/>
      <c r="R578" s="30"/>
      <c r="S578" s="31"/>
    </row>
    <row r="579" spans="4:19" s="4" customFormat="1" ht="19.7" customHeight="1">
      <c r="D579" s="27"/>
      <c r="E579" s="27"/>
      <c r="F579" s="27"/>
      <c r="G579" s="26"/>
      <c r="H579" s="26"/>
      <c r="I579" s="26"/>
      <c r="J579" s="28"/>
      <c r="K579" s="29"/>
      <c r="L579" s="26"/>
      <c r="M579" s="26"/>
      <c r="N579" s="26"/>
      <c r="O579" s="30"/>
      <c r="P579" s="27"/>
      <c r="Q579" s="26"/>
      <c r="R579" s="30"/>
      <c r="S579" s="31"/>
    </row>
    <row r="580" spans="4:19" s="4" customFormat="1" ht="19.7" customHeight="1">
      <c r="D580" s="27"/>
      <c r="E580" s="27"/>
      <c r="F580" s="27"/>
      <c r="G580" s="26"/>
      <c r="H580" s="26"/>
      <c r="I580" s="26"/>
      <c r="J580" s="28"/>
      <c r="K580" s="29"/>
      <c r="L580" s="26"/>
      <c r="M580" s="26"/>
      <c r="N580" s="26"/>
      <c r="O580" s="30"/>
      <c r="P580" s="27"/>
      <c r="Q580" s="26"/>
      <c r="R580" s="30"/>
      <c r="S580" s="31"/>
    </row>
    <row r="581" spans="4:19" s="4" customFormat="1" ht="19.7" customHeight="1">
      <c r="D581" s="27"/>
      <c r="E581" s="27"/>
      <c r="F581" s="27"/>
      <c r="G581" s="26"/>
      <c r="H581" s="26"/>
      <c r="I581" s="26"/>
      <c r="J581" s="28"/>
      <c r="K581" s="29"/>
      <c r="L581" s="26"/>
      <c r="M581" s="26"/>
      <c r="N581" s="26"/>
      <c r="O581" s="30"/>
      <c r="P581" s="27"/>
      <c r="Q581" s="26"/>
      <c r="R581" s="30"/>
      <c r="S581" s="31"/>
    </row>
    <row r="582" spans="4:19" s="4" customFormat="1" ht="19.7" customHeight="1">
      <c r="D582" s="27"/>
      <c r="E582" s="27"/>
      <c r="F582" s="27"/>
      <c r="G582" s="26"/>
      <c r="H582" s="26"/>
      <c r="I582" s="26"/>
      <c r="J582" s="28"/>
      <c r="K582" s="29"/>
      <c r="L582" s="26"/>
      <c r="M582" s="26"/>
      <c r="N582" s="26"/>
      <c r="O582" s="30"/>
      <c r="P582" s="27"/>
      <c r="Q582" s="26"/>
      <c r="R582" s="30"/>
      <c r="S582" s="31"/>
    </row>
    <row r="583" spans="4:19" s="4" customFormat="1" ht="19.7" customHeight="1">
      <c r="D583" s="27"/>
      <c r="E583" s="27"/>
      <c r="F583" s="27"/>
      <c r="G583" s="26"/>
      <c r="H583" s="26"/>
      <c r="I583" s="26"/>
      <c r="J583" s="28"/>
      <c r="K583" s="29"/>
      <c r="L583" s="26"/>
      <c r="M583" s="26"/>
      <c r="N583" s="26"/>
      <c r="O583" s="30"/>
      <c r="P583" s="27"/>
      <c r="Q583" s="26"/>
      <c r="R583" s="30"/>
      <c r="S583" s="31"/>
    </row>
    <row r="584" spans="4:19" s="4" customFormat="1" ht="19.7" customHeight="1">
      <c r="D584" s="27"/>
      <c r="E584" s="27"/>
      <c r="F584" s="27"/>
      <c r="G584" s="26"/>
      <c r="H584" s="26"/>
      <c r="I584" s="26"/>
      <c r="J584" s="28"/>
      <c r="K584" s="29"/>
      <c r="L584" s="26"/>
      <c r="M584" s="26"/>
      <c r="N584" s="26"/>
      <c r="O584" s="30"/>
      <c r="P584" s="27"/>
      <c r="Q584" s="26"/>
      <c r="R584" s="30"/>
      <c r="S584" s="31"/>
    </row>
    <row r="585" spans="4:19" s="4" customFormat="1" ht="19.7" customHeight="1">
      <c r="D585" s="27"/>
      <c r="E585" s="27"/>
      <c r="F585" s="27"/>
      <c r="G585" s="26"/>
      <c r="H585" s="26"/>
      <c r="I585" s="26"/>
      <c r="J585" s="28"/>
      <c r="K585" s="29"/>
      <c r="L585" s="26"/>
      <c r="M585" s="26"/>
      <c r="N585" s="26"/>
      <c r="O585" s="30"/>
      <c r="P585" s="27"/>
      <c r="Q585" s="26"/>
      <c r="R585" s="30"/>
      <c r="S585" s="31"/>
    </row>
    <row r="586" spans="4:19" s="4" customFormat="1" ht="19.7" customHeight="1">
      <c r="D586" s="27"/>
      <c r="E586" s="27"/>
      <c r="F586" s="27"/>
      <c r="G586" s="26"/>
      <c r="H586" s="26"/>
      <c r="I586" s="26"/>
      <c r="J586" s="28"/>
      <c r="K586" s="29"/>
      <c r="L586" s="26"/>
      <c r="M586" s="26"/>
      <c r="N586" s="26"/>
      <c r="O586" s="30"/>
      <c r="P586" s="27"/>
      <c r="Q586" s="26"/>
      <c r="R586" s="30"/>
      <c r="S586" s="31"/>
    </row>
    <row r="587" spans="4:19" s="4" customFormat="1" ht="19.7" customHeight="1">
      <c r="D587" s="27"/>
      <c r="E587" s="27"/>
      <c r="F587" s="27"/>
      <c r="G587" s="26"/>
      <c r="H587" s="26"/>
      <c r="I587" s="26"/>
      <c r="J587" s="28"/>
      <c r="K587" s="29"/>
      <c r="L587" s="26"/>
      <c r="M587" s="26"/>
      <c r="N587" s="26"/>
      <c r="O587" s="30"/>
      <c r="P587" s="27"/>
      <c r="Q587" s="26"/>
      <c r="R587" s="30"/>
      <c r="S587" s="31"/>
    </row>
    <row r="588" spans="4:19" s="4" customFormat="1" ht="19.7" customHeight="1">
      <c r="D588" s="27"/>
      <c r="E588" s="27"/>
      <c r="F588" s="27"/>
      <c r="G588" s="26"/>
      <c r="H588" s="26"/>
      <c r="I588" s="26"/>
      <c r="J588" s="28"/>
      <c r="K588" s="29"/>
      <c r="L588" s="26"/>
      <c r="M588" s="26"/>
      <c r="N588" s="26"/>
      <c r="O588" s="30"/>
      <c r="P588" s="27"/>
      <c r="Q588" s="26"/>
      <c r="R588" s="30"/>
      <c r="S588" s="31"/>
    </row>
    <row r="589" spans="4:19" s="4" customFormat="1" ht="19.7" customHeight="1">
      <c r="D589" s="27"/>
      <c r="E589" s="27"/>
      <c r="F589" s="27"/>
      <c r="G589" s="26"/>
      <c r="H589" s="26"/>
      <c r="I589" s="26"/>
      <c r="J589" s="28"/>
      <c r="K589" s="29"/>
      <c r="L589" s="26"/>
      <c r="M589" s="26"/>
      <c r="N589" s="26"/>
      <c r="O589" s="30"/>
      <c r="P589" s="27"/>
      <c r="Q589" s="26"/>
      <c r="R589" s="30"/>
      <c r="S589" s="31"/>
    </row>
    <row r="590" spans="4:19" s="4" customFormat="1" ht="19.7" customHeight="1">
      <c r="D590" s="27"/>
      <c r="E590" s="27"/>
      <c r="F590" s="27"/>
      <c r="G590" s="26"/>
      <c r="H590" s="26"/>
      <c r="I590" s="26"/>
      <c r="J590" s="28"/>
      <c r="K590" s="29"/>
      <c r="L590" s="26"/>
      <c r="M590" s="26"/>
      <c r="N590" s="26"/>
      <c r="O590" s="30"/>
      <c r="P590" s="27"/>
      <c r="Q590" s="26"/>
      <c r="R590" s="30"/>
      <c r="S590" s="31"/>
    </row>
    <row r="591" spans="4:19" s="4" customFormat="1" ht="19.7" customHeight="1">
      <c r="D591" s="27"/>
      <c r="E591" s="27"/>
      <c r="F591" s="27"/>
      <c r="G591" s="26"/>
      <c r="H591" s="26"/>
      <c r="I591" s="26"/>
      <c r="J591" s="28"/>
      <c r="K591" s="29"/>
      <c r="L591" s="26"/>
      <c r="M591" s="26"/>
      <c r="N591" s="26"/>
      <c r="O591" s="30"/>
      <c r="P591" s="27"/>
      <c r="Q591" s="26"/>
      <c r="R591" s="30"/>
      <c r="S591" s="31"/>
    </row>
    <row r="592" spans="4:19" s="4" customFormat="1" ht="19.7" customHeight="1">
      <c r="D592" s="27"/>
      <c r="E592" s="27"/>
      <c r="F592" s="27"/>
      <c r="G592" s="26"/>
      <c r="H592" s="26"/>
      <c r="I592" s="26"/>
      <c r="J592" s="28"/>
      <c r="K592" s="29"/>
      <c r="L592" s="26"/>
      <c r="M592" s="26"/>
      <c r="N592" s="26"/>
      <c r="O592" s="30"/>
      <c r="P592" s="27"/>
      <c r="Q592" s="26"/>
      <c r="R592" s="30"/>
      <c r="S592" s="31"/>
    </row>
    <row r="593" spans="4:19" s="4" customFormat="1" ht="19.7" customHeight="1">
      <c r="D593" s="27"/>
      <c r="E593" s="27"/>
      <c r="F593" s="27"/>
      <c r="G593" s="26"/>
      <c r="H593" s="26"/>
      <c r="I593" s="26"/>
      <c r="J593" s="28"/>
      <c r="K593" s="29"/>
      <c r="L593" s="26"/>
      <c r="M593" s="26"/>
      <c r="N593" s="26"/>
      <c r="O593" s="30"/>
      <c r="P593" s="27"/>
      <c r="Q593" s="26"/>
      <c r="R593" s="30"/>
      <c r="S593" s="31"/>
    </row>
    <row r="594" spans="4:19" s="4" customFormat="1" ht="19.7" customHeight="1">
      <c r="D594" s="27"/>
      <c r="E594" s="27"/>
      <c r="F594" s="27"/>
      <c r="G594" s="26"/>
      <c r="H594" s="26"/>
      <c r="I594" s="26"/>
      <c r="J594" s="28"/>
      <c r="K594" s="29"/>
      <c r="L594" s="26"/>
      <c r="M594" s="26"/>
      <c r="N594" s="26"/>
      <c r="O594" s="30"/>
      <c r="P594" s="27"/>
      <c r="Q594" s="26"/>
      <c r="R594" s="30"/>
      <c r="S594" s="31"/>
    </row>
    <row r="595" spans="4:19" s="4" customFormat="1" ht="19.7" customHeight="1">
      <c r="D595" s="27"/>
      <c r="E595" s="27"/>
      <c r="F595" s="27"/>
      <c r="G595" s="26"/>
      <c r="H595" s="26"/>
      <c r="I595" s="26"/>
      <c r="J595" s="28"/>
      <c r="K595" s="29"/>
      <c r="L595" s="26"/>
      <c r="M595" s="26"/>
      <c r="N595" s="26"/>
      <c r="O595" s="30"/>
      <c r="P595" s="27"/>
      <c r="Q595" s="26"/>
      <c r="R595" s="30"/>
      <c r="S595" s="31"/>
    </row>
    <row r="596" spans="4:19" s="4" customFormat="1" ht="19.7" customHeight="1">
      <c r="D596" s="27"/>
      <c r="E596" s="27"/>
      <c r="F596" s="27"/>
      <c r="G596" s="26"/>
      <c r="H596" s="26"/>
      <c r="I596" s="26"/>
      <c r="J596" s="28"/>
      <c r="K596" s="29"/>
      <c r="L596" s="26"/>
      <c r="M596" s="26"/>
      <c r="N596" s="26"/>
      <c r="O596" s="30"/>
      <c r="P596" s="27"/>
      <c r="Q596" s="26"/>
      <c r="R596" s="30"/>
      <c r="S596" s="31"/>
    </row>
    <row r="597" spans="4:19" s="4" customFormat="1" ht="19.7" customHeight="1">
      <c r="D597" s="27"/>
      <c r="E597" s="27"/>
      <c r="F597" s="27"/>
      <c r="G597" s="26"/>
      <c r="H597" s="26"/>
      <c r="I597" s="26"/>
      <c r="J597" s="28"/>
      <c r="K597" s="29"/>
      <c r="L597" s="26"/>
      <c r="M597" s="26"/>
      <c r="N597" s="26"/>
      <c r="O597" s="30"/>
      <c r="P597" s="27"/>
      <c r="Q597" s="26"/>
      <c r="R597" s="30"/>
      <c r="S597" s="31"/>
    </row>
    <row r="598" spans="4:19" s="4" customFormat="1" ht="19.7" customHeight="1">
      <c r="D598" s="27"/>
      <c r="E598" s="27"/>
      <c r="F598" s="27"/>
      <c r="G598" s="26"/>
      <c r="H598" s="26"/>
      <c r="I598" s="26"/>
      <c r="J598" s="28"/>
      <c r="K598" s="29"/>
      <c r="L598" s="26"/>
      <c r="M598" s="26"/>
      <c r="N598" s="26"/>
      <c r="O598" s="30"/>
      <c r="P598" s="27"/>
      <c r="Q598" s="26"/>
      <c r="R598" s="30"/>
      <c r="S598" s="31"/>
    </row>
    <row r="599" spans="4:19" s="4" customFormat="1" ht="19.7" customHeight="1">
      <c r="D599" s="27"/>
      <c r="E599" s="27"/>
      <c r="F599" s="27"/>
      <c r="G599" s="26"/>
      <c r="H599" s="26"/>
      <c r="I599" s="26"/>
      <c r="J599" s="28"/>
      <c r="K599" s="29"/>
      <c r="L599" s="26"/>
      <c r="M599" s="26"/>
      <c r="N599" s="26"/>
      <c r="O599" s="30"/>
      <c r="P599" s="27"/>
      <c r="Q599" s="26"/>
      <c r="R599" s="30"/>
      <c r="S599" s="31"/>
    </row>
    <row r="600" spans="4:19" s="4" customFormat="1" ht="19.7" customHeight="1">
      <c r="D600" s="27"/>
      <c r="E600" s="66"/>
      <c r="F600" s="66"/>
      <c r="G600" s="47"/>
      <c r="H600" s="67"/>
      <c r="I600" s="26"/>
      <c r="J600" s="63"/>
      <c r="K600" s="29"/>
      <c r="L600" s="68"/>
      <c r="M600" s="26"/>
      <c r="N600" s="47"/>
      <c r="O600" s="30"/>
      <c r="P600" s="27"/>
      <c r="Q600" s="26"/>
      <c r="R600" s="30"/>
      <c r="S600" s="31"/>
    </row>
    <row r="601" spans="4:19" s="4" customFormat="1" ht="19.7" customHeight="1">
      <c r="D601" s="27"/>
      <c r="E601" s="27"/>
      <c r="F601" s="66"/>
      <c r="G601" s="47"/>
      <c r="H601" s="67"/>
      <c r="I601" s="26"/>
      <c r="J601" s="63"/>
      <c r="K601" s="29"/>
      <c r="L601" s="68"/>
      <c r="M601" s="26"/>
      <c r="N601" s="47"/>
      <c r="O601" s="30"/>
      <c r="P601" s="27"/>
      <c r="Q601" s="26"/>
      <c r="R601" s="30"/>
      <c r="S601" s="31"/>
    </row>
    <row r="602" spans="4:19" s="4" customFormat="1" ht="19.7" customHeight="1">
      <c r="D602" s="27"/>
      <c r="E602" s="27"/>
      <c r="F602" s="66"/>
      <c r="G602" s="47"/>
      <c r="H602" s="67"/>
      <c r="I602" s="26"/>
      <c r="J602" s="63"/>
      <c r="K602" s="29"/>
      <c r="L602" s="68"/>
      <c r="M602" s="26"/>
      <c r="N602" s="47"/>
      <c r="O602" s="30"/>
      <c r="P602" s="27"/>
      <c r="Q602" s="26"/>
      <c r="R602" s="30"/>
      <c r="S602" s="31"/>
    </row>
    <row r="603" spans="4:19" s="4" customFormat="1" ht="19.7" customHeight="1">
      <c r="D603" s="27"/>
      <c r="E603" s="27"/>
      <c r="F603" s="66"/>
      <c r="G603" s="47"/>
      <c r="H603" s="67"/>
      <c r="I603" s="26"/>
      <c r="J603" s="63"/>
      <c r="K603" s="29"/>
      <c r="L603" s="68"/>
      <c r="M603" s="26"/>
      <c r="N603" s="47"/>
      <c r="O603" s="30"/>
      <c r="P603" s="27"/>
      <c r="Q603" s="26"/>
      <c r="R603" s="30"/>
      <c r="S603" s="31"/>
    </row>
    <row r="604" spans="4:19" s="4" customFormat="1" ht="19.7" customHeight="1">
      <c r="D604" s="27"/>
      <c r="E604" s="27"/>
      <c r="F604" s="66"/>
      <c r="G604" s="47"/>
      <c r="H604" s="67"/>
      <c r="I604" s="26"/>
      <c r="J604" s="63"/>
      <c r="K604" s="29"/>
      <c r="L604" s="68"/>
      <c r="M604" s="26"/>
      <c r="N604" s="47"/>
      <c r="O604" s="30"/>
      <c r="P604" s="27"/>
      <c r="Q604" s="26"/>
      <c r="R604" s="30"/>
      <c r="S604" s="31"/>
    </row>
    <row r="605" spans="4:19" s="4" customFormat="1" ht="19.7" customHeight="1">
      <c r="D605" s="27"/>
      <c r="E605" s="27"/>
      <c r="F605" s="66"/>
      <c r="G605" s="47"/>
      <c r="H605" s="67"/>
      <c r="I605" s="26"/>
      <c r="J605" s="63"/>
      <c r="K605" s="29"/>
      <c r="L605" s="68"/>
      <c r="M605" s="26"/>
      <c r="N605" s="47"/>
      <c r="O605" s="30"/>
      <c r="P605" s="27"/>
      <c r="Q605" s="26"/>
      <c r="R605" s="30"/>
      <c r="S605" s="31"/>
    </row>
    <row r="606" spans="4:19" s="4" customFormat="1" ht="19.350000000000001" customHeight="1">
      <c r="D606" s="27"/>
      <c r="E606" s="66"/>
      <c r="F606" s="66"/>
      <c r="G606" s="47"/>
      <c r="H606" s="67"/>
      <c r="I606" s="26"/>
      <c r="J606" s="63"/>
      <c r="K606" s="29"/>
      <c r="L606" s="68"/>
      <c r="M606" s="26"/>
      <c r="N606" s="47"/>
      <c r="O606" s="30"/>
      <c r="P606" s="27"/>
      <c r="Q606" s="26"/>
      <c r="R606" s="30"/>
      <c r="S606" s="31"/>
    </row>
    <row r="607" spans="4:19" s="4" customFormat="1" ht="19.350000000000001" customHeight="1">
      <c r="D607" s="27"/>
      <c r="E607" s="66"/>
      <c r="F607" s="66"/>
      <c r="G607" s="69"/>
      <c r="H607" s="67"/>
      <c r="I607" s="26"/>
      <c r="J607" s="63"/>
      <c r="K607" s="29"/>
      <c r="L607" s="68"/>
      <c r="M607" s="26"/>
      <c r="N607" s="47"/>
      <c r="O607" s="30"/>
      <c r="P607" s="27"/>
      <c r="Q607" s="26"/>
      <c r="R607" s="30"/>
      <c r="S607" s="31"/>
    </row>
    <row r="608" spans="4:19" s="4" customFormat="1" ht="19.350000000000001" customHeight="1">
      <c r="D608" s="27"/>
      <c r="E608" s="66"/>
      <c r="F608" s="66"/>
      <c r="G608" s="70"/>
      <c r="H608" s="67"/>
      <c r="I608" s="26"/>
      <c r="J608" s="63"/>
      <c r="K608" s="29"/>
      <c r="L608" s="68"/>
      <c r="M608" s="26"/>
      <c r="N608" s="47"/>
      <c r="O608" s="30"/>
      <c r="P608" s="27"/>
      <c r="Q608" s="26"/>
      <c r="R608" s="30"/>
      <c r="S608" s="31"/>
    </row>
    <row r="609" spans="4:19" s="4" customFormat="1" ht="19.7" customHeight="1">
      <c r="D609" s="27"/>
      <c r="E609" s="66"/>
      <c r="F609" s="66"/>
      <c r="G609" s="70"/>
      <c r="H609" s="67"/>
      <c r="I609" s="26"/>
      <c r="J609" s="63"/>
      <c r="K609" s="29"/>
      <c r="L609" s="68"/>
      <c r="M609" s="26"/>
      <c r="N609" s="47"/>
      <c r="O609" s="30"/>
      <c r="P609" s="27"/>
      <c r="Q609" s="26"/>
      <c r="R609" s="30"/>
      <c r="S609" s="31"/>
    </row>
    <row r="610" spans="4:19" s="4" customFormat="1" ht="19.7" customHeight="1">
      <c r="D610" s="27"/>
      <c r="E610" s="66"/>
      <c r="F610" s="66"/>
      <c r="G610" s="70"/>
      <c r="H610" s="67"/>
      <c r="I610" s="26"/>
      <c r="J610" s="63"/>
      <c r="K610" s="29"/>
      <c r="L610" s="68"/>
      <c r="M610" s="26"/>
      <c r="N610" s="47"/>
      <c r="O610" s="30"/>
      <c r="P610" s="27"/>
      <c r="Q610" s="26"/>
      <c r="R610" s="30"/>
      <c r="S610" s="31"/>
    </row>
    <row r="611" spans="4:19" s="4" customFormat="1" ht="19.7" customHeight="1">
      <c r="D611" s="27"/>
      <c r="E611" s="66"/>
      <c r="F611" s="66"/>
      <c r="G611" s="70"/>
      <c r="H611" s="67"/>
      <c r="I611" s="26"/>
      <c r="J611" s="63"/>
      <c r="K611" s="29"/>
      <c r="L611" s="68"/>
      <c r="M611" s="26"/>
      <c r="N611" s="47"/>
      <c r="O611" s="30"/>
      <c r="P611" s="27"/>
      <c r="Q611" s="26"/>
      <c r="R611" s="30"/>
      <c r="S611" s="31"/>
    </row>
    <row r="612" spans="4:19" s="4" customFormat="1" ht="19.7" customHeight="1">
      <c r="D612" s="27"/>
      <c r="E612" s="66"/>
      <c r="F612" s="66"/>
      <c r="G612" s="70"/>
      <c r="H612" s="67"/>
      <c r="I612" s="26"/>
      <c r="J612" s="63"/>
      <c r="K612" s="29"/>
      <c r="L612" s="68"/>
      <c r="M612" s="26"/>
      <c r="N612" s="47"/>
      <c r="O612" s="30"/>
      <c r="P612" s="27"/>
      <c r="Q612" s="26"/>
      <c r="R612" s="30"/>
      <c r="S612" s="31"/>
    </row>
    <row r="613" spans="4:19" s="4" customFormat="1" ht="19.7" customHeight="1">
      <c r="D613" s="27"/>
      <c r="E613" s="66"/>
      <c r="F613" s="66"/>
      <c r="G613" s="70"/>
      <c r="H613" s="67"/>
      <c r="I613" s="26"/>
      <c r="J613" s="63"/>
      <c r="K613" s="29"/>
      <c r="L613" s="68"/>
      <c r="M613" s="26"/>
      <c r="N613" s="47"/>
      <c r="O613" s="30"/>
      <c r="P613" s="27"/>
      <c r="Q613" s="26"/>
      <c r="R613" s="30"/>
      <c r="S613" s="31"/>
    </row>
    <row r="614" spans="4:19" s="4" customFormat="1" ht="19.7" customHeight="1">
      <c r="D614" s="27"/>
      <c r="E614" s="27"/>
      <c r="F614" s="27"/>
      <c r="G614" s="47"/>
      <c r="H614" s="26"/>
      <c r="I614" s="63"/>
      <c r="J614" s="71"/>
      <c r="K614" s="72"/>
      <c r="L614" s="73"/>
      <c r="M614" s="26"/>
      <c r="N614" s="47"/>
      <c r="O614" s="30"/>
      <c r="P614" s="27"/>
      <c r="Q614" s="26"/>
      <c r="R614" s="30"/>
      <c r="S614" s="31"/>
    </row>
    <row r="615" spans="4:19" s="4" customFormat="1" ht="19.7" customHeight="1">
      <c r="D615" s="27"/>
      <c r="E615" s="27"/>
      <c r="F615" s="27"/>
      <c r="G615" s="47"/>
      <c r="H615" s="26"/>
      <c r="I615" s="63"/>
      <c r="J615" s="74"/>
      <c r="K615" s="75"/>
      <c r="L615" s="73"/>
      <c r="M615" s="26"/>
      <c r="N615" s="47"/>
      <c r="O615" s="30"/>
      <c r="P615" s="27"/>
      <c r="Q615" s="26"/>
      <c r="R615" s="30"/>
      <c r="S615" s="31"/>
    </row>
    <row r="616" spans="4:19" s="4" customFormat="1" ht="19.7" customHeight="1">
      <c r="D616" s="27"/>
      <c r="E616" s="66"/>
      <c r="F616" s="66"/>
      <c r="G616" s="76"/>
      <c r="H616" s="67"/>
      <c r="I616" s="26"/>
      <c r="J616" s="63"/>
      <c r="K616" s="29"/>
      <c r="L616" s="68"/>
      <c r="M616" s="26"/>
      <c r="N616" s="47"/>
      <c r="O616" s="30"/>
      <c r="P616" s="27"/>
      <c r="Q616" s="26"/>
      <c r="R616" s="30"/>
      <c r="S616" s="31"/>
    </row>
    <row r="617" spans="4:19" s="4" customFormat="1" ht="19.7" customHeight="1">
      <c r="D617" s="27"/>
      <c r="E617" s="66"/>
      <c r="F617" s="66"/>
      <c r="G617" s="70"/>
      <c r="H617" s="67"/>
      <c r="I617" s="26"/>
      <c r="J617" s="63"/>
      <c r="K617" s="29"/>
      <c r="L617" s="68"/>
      <c r="M617" s="26"/>
      <c r="N617" s="47"/>
      <c r="O617" s="30"/>
      <c r="P617" s="27"/>
      <c r="Q617" s="26"/>
      <c r="R617" s="30"/>
      <c r="S617" s="31"/>
    </row>
    <row r="618" spans="4:19" s="4" customFormat="1" ht="19.7" customHeight="1">
      <c r="D618" s="27"/>
      <c r="E618" s="66"/>
      <c r="F618" s="66"/>
      <c r="G618" s="70"/>
      <c r="H618" s="67"/>
      <c r="I618" s="26"/>
      <c r="J618" s="63"/>
      <c r="K618" s="29"/>
      <c r="L618" s="68"/>
      <c r="M618" s="26"/>
      <c r="N618" s="47"/>
      <c r="O618" s="30"/>
      <c r="P618" s="27"/>
      <c r="Q618" s="26"/>
      <c r="R618" s="30"/>
      <c r="S618" s="31"/>
    </row>
    <row r="619" spans="4:19" s="4" customFormat="1" ht="19.7" customHeight="1">
      <c r="D619" s="27"/>
      <c r="E619" s="66"/>
      <c r="F619" s="66"/>
      <c r="G619" s="70"/>
      <c r="H619" s="67"/>
      <c r="I619" s="26"/>
      <c r="J619" s="63"/>
      <c r="K619" s="29"/>
      <c r="L619" s="68"/>
      <c r="M619" s="26"/>
      <c r="N619" s="47"/>
      <c r="O619" s="30"/>
      <c r="P619" s="27"/>
      <c r="Q619" s="26"/>
      <c r="R619" s="30"/>
      <c r="S619" s="31"/>
    </row>
    <row r="620" spans="4:19" s="4" customFormat="1" ht="19.7" customHeight="1">
      <c r="D620" s="27"/>
      <c r="E620" s="66"/>
      <c r="F620" s="66"/>
      <c r="G620" s="70"/>
      <c r="H620" s="67"/>
      <c r="I620" s="26"/>
      <c r="J620" s="63"/>
      <c r="K620" s="29"/>
      <c r="L620" s="68"/>
      <c r="M620" s="26"/>
      <c r="N620" s="47"/>
      <c r="O620" s="30"/>
      <c r="P620" s="27"/>
      <c r="Q620" s="26"/>
      <c r="R620" s="30"/>
      <c r="S620" s="31"/>
    </row>
    <row r="621" spans="4:19" s="4" customFormat="1" ht="19.7" customHeight="1">
      <c r="D621" s="27"/>
      <c r="E621" s="66"/>
      <c r="F621" s="66"/>
      <c r="G621" s="70"/>
      <c r="H621" s="67"/>
      <c r="I621" s="26"/>
      <c r="J621" s="63"/>
      <c r="K621" s="29"/>
      <c r="L621" s="68"/>
      <c r="M621" s="26"/>
      <c r="N621" s="47"/>
      <c r="O621" s="30"/>
      <c r="P621" s="27"/>
      <c r="Q621" s="26"/>
      <c r="R621" s="30"/>
      <c r="S621" s="31"/>
    </row>
    <row r="622" spans="4:19" s="4" customFormat="1" ht="19.7" customHeight="1">
      <c r="D622" s="27"/>
      <c r="E622" s="66"/>
      <c r="F622" s="66"/>
      <c r="G622" s="70"/>
      <c r="H622" s="67"/>
      <c r="I622" s="26"/>
      <c r="J622" s="63"/>
      <c r="K622" s="29"/>
      <c r="L622" s="68"/>
      <c r="M622" s="26"/>
      <c r="N622" s="47"/>
      <c r="O622" s="30"/>
      <c r="P622" s="27"/>
      <c r="Q622" s="26"/>
      <c r="R622" s="30"/>
      <c r="S622" s="31"/>
    </row>
    <row r="623" spans="4:19" s="4" customFormat="1" ht="19.7" customHeight="1">
      <c r="D623" s="27"/>
      <c r="E623" s="66"/>
      <c r="F623" s="66"/>
      <c r="G623" s="70"/>
      <c r="H623" s="67"/>
      <c r="I623" s="26"/>
      <c r="J623" s="63"/>
      <c r="K623" s="29"/>
      <c r="L623" s="68"/>
      <c r="M623" s="26"/>
      <c r="N623" s="47"/>
      <c r="O623" s="30"/>
      <c r="P623" s="27"/>
      <c r="Q623" s="26"/>
      <c r="R623" s="30"/>
      <c r="S623" s="31"/>
    </row>
    <row r="624" spans="4:19" s="4" customFormat="1" ht="19.7" customHeight="1">
      <c r="D624" s="27"/>
      <c r="E624" s="66"/>
      <c r="F624" s="66"/>
      <c r="G624" s="70"/>
      <c r="H624" s="67"/>
      <c r="I624" s="26"/>
      <c r="J624" s="63"/>
      <c r="K624" s="29"/>
      <c r="L624" s="68"/>
      <c r="M624" s="26"/>
      <c r="N624" s="47"/>
      <c r="O624" s="30"/>
      <c r="P624" s="27"/>
      <c r="Q624" s="26"/>
      <c r="R624" s="30"/>
      <c r="S624" s="31"/>
    </row>
    <row r="625" spans="4:19" s="4" customFormat="1" ht="19.7" customHeight="1">
      <c r="D625" s="27"/>
      <c r="E625" s="66"/>
      <c r="F625" s="66"/>
      <c r="G625" s="70"/>
      <c r="H625" s="67"/>
      <c r="I625" s="26"/>
      <c r="J625" s="63"/>
      <c r="K625" s="29"/>
      <c r="L625" s="68"/>
      <c r="M625" s="26"/>
      <c r="N625" s="47"/>
      <c r="O625" s="30"/>
      <c r="P625" s="27"/>
      <c r="Q625" s="26"/>
      <c r="R625" s="30"/>
      <c r="S625" s="31"/>
    </row>
    <row r="626" spans="4:19" s="4" customFormat="1" ht="19.7" customHeight="1">
      <c r="D626" s="27"/>
      <c r="E626" s="66"/>
      <c r="F626" s="66"/>
      <c r="G626" s="70"/>
      <c r="H626" s="67"/>
      <c r="I626" s="26"/>
      <c r="J626" s="63"/>
      <c r="K626" s="29"/>
      <c r="L626" s="68"/>
      <c r="M626" s="26"/>
      <c r="N626" s="47"/>
      <c r="O626" s="30"/>
      <c r="P626" s="27"/>
      <c r="Q626" s="26"/>
      <c r="R626" s="30"/>
      <c r="S626" s="31"/>
    </row>
    <row r="627" spans="4:19" s="4" customFormat="1" ht="19.7" customHeight="1">
      <c r="D627" s="27"/>
      <c r="E627" s="66"/>
      <c r="F627" s="66"/>
      <c r="G627" s="70"/>
      <c r="H627" s="67"/>
      <c r="I627" s="26"/>
      <c r="J627" s="63"/>
      <c r="K627" s="29"/>
      <c r="L627" s="68"/>
      <c r="M627" s="26"/>
      <c r="N627" s="47"/>
      <c r="O627" s="30"/>
      <c r="P627" s="27"/>
      <c r="Q627" s="26"/>
      <c r="R627" s="30"/>
      <c r="S627" s="31"/>
    </row>
    <row r="628" spans="4:19" s="4" customFormat="1" ht="19.7" customHeight="1">
      <c r="D628" s="27"/>
      <c r="E628" s="66"/>
      <c r="F628" s="66"/>
      <c r="G628" s="70"/>
      <c r="H628" s="67"/>
      <c r="I628" s="26"/>
      <c r="J628" s="63"/>
      <c r="K628" s="29"/>
      <c r="L628" s="68"/>
      <c r="M628" s="26"/>
      <c r="N628" s="47"/>
      <c r="O628" s="30"/>
      <c r="P628" s="27"/>
      <c r="Q628" s="26"/>
      <c r="R628" s="30"/>
      <c r="S628" s="31"/>
    </row>
    <row r="629" spans="4:19" s="4" customFormat="1" ht="19.7" customHeight="1">
      <c r="D629" s="27"/>
      <c r="E629" s="66"/>
      <c r="F629" s="66"/>
      <c r="G629" s="70"/>
      <c r="H629" s="67"/>
      <c r="I629" s="26"/>
      <c r="J629" s="63"/>
      <c r="K629" s="29"/>
      <c r="L629" s="68"/>
      <c r="M629" s="26"/>
      <c r="N629" s="47"/>
      <c r="O629" s="30"/>
      <c r="P629" s="27"/>
      <c r="Q629" s="26"/>
      <c r="R629" s="30"/>
      <c r="S629" s="31"/>
    </row>
    <row r="630" spans="4:19" s="4" customFormat="1" ht="19.7" customHeight="1">
      <c r="D630" s="27"/>
      <c r="E630" s="66"/>
      <c r="F630" s="66"/>
      <c r="G630" s="70"/>
      <c r="H630" s="67"/>
      <c r="I630" s="26"/>
      <c r="J630" s="63"/>
      <c r="K630" s="29"/>
      <c r="L630" s="68"/>
      <c r="M630" s="26"/>
      <c r="N630" s="47"/>
      <c r="O630" s="30"/>
      <c r="P630" s="27"/>
      <c r="Q630" s="26"/>
      <c r="R630" s="30"/>
      <c r="S630" s="31"/>
    </row>
    <row r="631" spans="4:19" s="4" customFormat="1" ht="19.7" customHeight="1">
      <c r="D631" s="27"/>
      <c r="E631" s="66"/>
      <c r="F631" s="66"/>
      <c r="G631" s="70"/>
      <c r="H631" s="67"/>
      <c r="I631" s="26"/>
      <c r="J631" s="63"/>
      <c r="K631" s="29"/>
      <c r="L631" s="68"/>
      <c r="M631" s="26"/>
      <c r="N631" s="47"/>
      <c r="O631" s="30"/>
      <c r="P631" s="27"/>
      <c r="Q631" s="26"/>
      <c r="R631" s="30"/>
      <c r="S631" s="31"/>
    </row>
    <row r="632" spans="4:19" s="4" customFormat="1" ht="19.7" customHeight="1">
      <c r="D632" s="27"/>
      <c r="E632" s="66"/>
      <c r="F632" s="66"/>
      <c r="G632" s="70"/>
      <c r="H632" s="67"/>
      <c r="I632" s="26"/>
      <c r="J632" s="63"/>
      <c r="K632" s="29"/>
      <c r="L632" s="68"/>
      <c r="M632" s="26"/>
      <c r="N632" s="47"/>
      <c r="O632" s="30"/>
      <c r="P632" s="27"/>
      <c r="Q632" s="26"/>
      <c r="R632" s="30"/>
      <c r="S632" s="31"/>
    </row>
    <row r="633" spans="4:19" s="4" customFormat="1" ht="19.7" customHeight="1">
      <c r="D633" s="27"/>
      <c r="E633" s="66"/>
      <c r="F633" s="66"/>
      <c r="G633" s="70"/>
      <c r="H633" s="67"/>
      <c r="I633" s="26"/>
      <c r="J633" s="63"/>
      <c r="K633" s="29"/>
      <c r="L633" s="68"/>
      <c r="M633" s="26"/>
      <c r="N633" s="47"/>
      <c r="O633" s="30"/>
      <c r="P633" s="27"/>
      <c r="Q633" s="26"/>
      <c r="R633" s="30"/>
      <c r="S633" s="31"/>
    </row>
    <row r="634" spans="4:19" s="4" customFormat="1" ht="19.7" customHeight="1">
      <c r="D634" s="27"/>
      <c r="E634" s="66"/>
      <c r="F634" s="66"/>
      <c r="G634" s="70"/>
      <c r="H634" s="67"/>
      <c r="I634" s="26"/>
      <c r="J634" s="63"/>
      <c r="K634" s="29"/>
      <c r="L634" s="68"/>
      <c r="M634" s="26"/>
      <c r="N634" s="47"/>
      <c r="O634" s="30"/>
      <c r="P634" s="27"/>
      <c r="Q634" s="26"/>
      <c r="R634" s="30"/>
      <c r="S634" s="31"/>
    </row>
    <row r="635" spans="4:19" s="4" customFormat="1" ht="19.7" customHeight="1">
      <c r="D635" s="27"/>
      <c r="E635" s="66"/>
      <c r="F635" s="66"/>
      <c r="G635" s="70"/>
      <c r="H635" s="67"/>
      <c r="I635" s="26"/>
      <c r="J635" s="63"/>
      <c r="K635" s="29"/>
      <c r="L635" s="68"/>
      <c r="M635" s="26"/>
      <c r="N635" s="47"/>
      <c r="O635" s="30"/>
      <c r="P635" s="27"/>
      <c r="Q635" s="26"/>
      <c r="R635" s="30"/>
      <c r="S635" s="31"/>
    </row>
    <row r="636" spans="4:19" s="4" customFormat="1" ht="19.7" customHeight="1">
      <c r="D636" s="27"/>
      <c r="E636" s="66"/>
      <c r="F636" s="66"/>
      <c r="G636" s="70"/>
      <c r="H636" s="67"/>
      <c r="I636" s="26"/>
      <c r="J636" s="63"/>
      <c r="K636" s="29"/>
      <c r="L636" s="68"/>
      <c r="M636" s="26"/>
      <c r="N636" s="47"/>
      <c r="O636" s="30"/>
      <c r="P636" s="27"/>
      <c r="Q636" s="26"/>
      <c r="R636" s="30"/>
      <c r="S636" s="31"/>
    </row>
    <row r="637" spans="4:19" s="4" customFormat="1" ht="19.7" customHeight="1">
      <c r="D637" s="27"/>
      <c r="E637" s="66"/>
      <c r="F637" s="66"/>
      <c r="G637" s="70"/>
      <c r="H637" s="67"/>
      <c r="I637" s="26"/>
      <c r="J637" s="63"/>
      <c r="K637" s="29"/>
      <c r="L637" s="77"/>
      <c r="M637" s="26"/>
      <c r="N637" s="47"/>
      <c r="O637" s="30"/>
      <c r="P637" s="27"/>
      <c r="Q637" s="26"/>
      <c r="R637" s="30"/>
      <c r="S637" s="31"/>
    </row>
    <row r="638" spans="4:19" s="4" customFormat="1" ht="19.7" customHeight="1">
      <c r="D638" s="27"/>
      <c r="E638" s="66"/>
      <c r="F638" s="66"/>
      <c r="G638" s="70"/>
      <c r="H638" s="67"/>
      <c r="I638" s="26"/>
      <c r="J638" s="63"/>
      <c r="K638" s="29"/>
      <c r="L638" s="68"/>
      <c r="M638" s="26"/>
      <c r="N638" s="47"/>
      <c r="O638" s="30"/>
      <c r="P638" s="27"/>
      <c r="Q638" s="26"/>
      <c r="R638" s="30"/>
      <c r="S638" s="31"/>
    </row>
    <row r="639" spans="4:19" s="4" customFormat="1" ht="19.7" customHeight="1">
      <c r="D639" s="27"/>
      <c r="E639" s="66"/>
      <c r="F639" s="66"/>
      <c r="G639" s="70"/>
      <c r="H639" s="67"/>
      <c r="I639" s="26"/>
      <c r="J639" s="63"/>
      <c r="K639" s="29"/>
      <c r="L639" s="68"/>
      <c r="M639" s="26"/>
      <c r="N639" s="47"/>
      <c r="O639" s="30"/>
      <c r="P639" s="27"/>
      <c r="Q639" s="26"/>
      <c r="R639" s="30"/>
      <c r="S639" s="31"/>
    </row>
    <row r="640" spans="4:19" s="4" customFormat="1" ht="19.7" customHeight="1">
      <c r="D640" s="27"/>
      <c r="E640" s="66"/>
      <c r="F640" s="66"/>
      <c r="G640" s="70"/>
      <c r="H640" s="67"/>
      <c r="I640" s="26"/>
      <c r="J640" s="63"/>
      <c r="K640" s="29"/>
      <c r="L640" s="68"/>
      <c r="M640" s="26"/>
      <c r="N640" s="47"/>
      <c r="O640" s="30"/>
      <c r="P640" s="27"/>
      <c r="Q640" s="26"/>
      <c r="R640" s="30"/>
      <c r="S640" s="31"/>
    </row>
    <row r="641" spans="1:19" s="4" customFormat="1" ht="19.7" customHeight="1">
      <c r="D641" s="27"/>
      <c r="E641" s="66"/>
      <c r="F641" s="66"/>
      <c r="G641" s="70"/>
      <c r="H641" s="67"/>
      <c r="I641" s="26"/>
      <c r="J641" s="63"/>
      <c r="K641" s="29"/>
      <c r="L641" s="68"/>
      <c r="M641" s="26"/>
      <c r="N641" s="47"/>
      <c r="O641" s="30"/>
      <c r="P641" s="27"/>
      <c r="Q641" s="26"/>
      <c r="R641" s="30"/>
      <c r="S641" s="31"/>
    </row>
    <row r="642" spans="1:19" s="4" customFormat="1" ht="19.7" customHeight="1">
      <c r="D642" s="27"/>
      <c r="E642" s="66"/>
      <c r="F642" s="66"/>
      <c r="G642" s="70"/>
      <c r="H642" s="67"/>
      <c r="I642" s="26"/>
      <c r="J642" s="63"/>
      <c r="K642" s="29"/>
      <c r="L642" s="68"/>
      <c r="M642" s="26"/>
      <c r="N642" s="47"/>
      <c r="O642" s="30"/>
      <c r="P642" s="27"/>
      <c r="Q642" s="26"/>
      <c r="R642" s="30"/>
      <c r="S642" s="31"/>
    </row>
    <row r="643" spans="1:19" s="4" customFormat="1" ht="19.7" customHeight="1">
      <c r="D643" s="27"/>
      <c r="E643" s="66"/>
      <c r="F643" s="66"/>
      <c r="G643" s="70"/>
      <c r="H643" s="67"/>
      <c r="I643" s="26"/>
      <c r="J643" s="63"/>
      <c r="K643" s="29"/>
      <c r="L643" s="68"/>
      <c r="M643" s="26"/>
      <c r="N643" s="47"/>
      <c r="O643" s="30"/>
      <c r="P643" s="27"/>
      <c r="Q643" s="26"/>
      <c r="R643" s="30"/>
      <c r="S643" s="31"/>
    </row>
    <row r="644" spans="1:19" s="4" customFormat="1" ht="19.7" customHeight="1">
      <c r="D644" s="27"/>
      <c r="E644" s="66"/>
      <c r="F644" s="66"/>
      <c r="G644" s="70"/>
      <c r="H644" s="67"/>
      <c r="I644" s="26"/>
      <c r="J644" s="63"/>
      <c r="K644" s="29"/>
      <c r="L644" s="77"/>
      <c r="M644" s="26"/>
      <c r="N644" s="47"/>
      <c r="O644" s="30"/>
      <c r="P644" s="27"/>
      <c r="Q644" s="26"/>
      <c r="R644" s="30"/>
      <c r="S644" s="31"/>
    </row>
    <row r="645" spans="1:19" s="4" customFormat="1" ht="19.7" customHeight="1">
      <c r="D645" s="27"/>
      <c r="E645" s="27"/>
      <c r="F645" s="27"/>
      <c r="G645" s="70"/>
      <c r="H645" s="67"/>
      <c r="I645" s="26"/>
      <c r="J645" s="63"/>
      <c r="K645" s="29"/>
      <c r="L645" s="68"/>
      <c r="M645" s="26"/>
      <c r="N645" s="47"/>
      <c r="O645" s="30"/>
      <c r="P645" s="27"/>
      <c r="Q645" s="26"/>
      <c r="R645" s="30"/>
      <c r="S645" s="31"/>
    </row>
    <row r="646" spans="1:19" s="4" customFormat="1" ht="19.7" customHeight="1">
      <c r="D646" s="27"/>
      <c r="E646" s="66"/>
      <c r="F646" s="66"/>
      <c r="G646" s="70"/>
      <c r="H646" s="67"/>
      <c r="I646" s="26"/>
      <c r="J646" s="63"/>
      <c r="K646" s="29"/>
      <c r="L646" s="68"/>
      <c r="M646" s="26"/>
      <c r="N646" s="47"/>
      <c r="O646" s="30"/>
      <c r="P646" s="27"/>
      <c r="Q646" s="26"/>
      <c r="R646" s="30"/>
      <c r="S646" s="31"/>
    </row>
    <row r="647" spans="1:19" s="4" customFormat="1" ht="19.7" customHeight="1">
      <c r="D647" s="27"/>
      <c r="E647" s="66"/>
      <c r="F647" s="66"/>
      <c r="G647" s="70"/>
      <c r="H647" s="67"/>
      <c r="I647" s="26"/>
      <c r="J647" s="63"/>
      <c r="K647" s="29"/>
      <c r="L647" s="68"/>
      <c r="M647" s="26"/>
      <c r="N647" s="47"/>
      <c r="O647" s="30"/>
      <c r="P647" s="27"/>
      <c r="Q647" s="26"/>
      <c r="R647" s="30"/>
      <c r="S647" s="31"/>
    </row>
    <row r="648" spans="1:19" s="4" customFormat="1" ht="19.7" customHeight="1">
      <c r="D648" s="27"/>
      <c r="E648" s="27"/>
      <c r="F648" s="27"/>
      <c r="G648" s="70"/>
      <c r="H648" s="67"/>
      <c r="I648" s="26"/>
      <c r="J648" s="63"/>
      <c r="K648" s="29"/>
      <c r="L648" s="68"/>
      <c r="M648" s="26"/>
      <c r="N648" s="47"/>
      <c r="O648" s="30"/>
      <c r="P648" s="27"/>
      <c r="Q648" s="26"/>
      <c r="R648" s="30"/>
      <c r="S648" s="31"/>
    </row>
    <row r="649" spans="1:19" s="4" customFormat="1" ht="19.350000000000001" customHeight="1">
      <c r="D649" s="27"/>
      <c r="E649" s="66"/>
      <c r="F649" s="66"/>
      <c r="G649" s="70"/>
      <c r="H649" s="67"/>
      <c r="I649" s="26"/>
      <c r="J649" s="63"/>
      <c r="K649" s="29"/>
      <c r="L649" s="68"/>
      <c r="M649" s="26"/>
      <c r="N649" s="47"/>
      <c r="O649" s="30"/>
      <c r="P649" s="27"/>
      <c r="Q649" s="26"/>
      <c r="R649" s="30"/>
      <c r="S649" s="31"/>
    </row>
    <row r="650" spans="1:19" s="4" customFormat="1" ht="19.7" customHeight="1">
      <c r="D650" s="27"/>
      <c r="E650" s="27"/>
      <c r="F650" s="27"/>
      <c r="G650" s="78"/>
      <c r="H650" s="62"/>
      <c r="I650" s="26"/>
      <c r="J650" s="63"/>
      <c r="K650" s="29"/>
      <c r="L650" s="79"/>
      <c r="M650" s="26"/>
      <c r="N650" s="26"/>
      <c r="O650" s="30"/>
      <c r="P650" s="27"/>
      <c r="Q650" s="26"/>
      <c r="R650" s="30"/>
      <c r="S650" s="31"/>
    </row>
    <row r="651" spans="1:19" s="4" customFormat="1" ht="19.7" customHeight="1">
      <c r="D651" s="27"/>
      <c r="E651" s="27"/>
      <c r="F651" s="27"/>
      <c r="G651" s="80">
        <f>SUM(J600:J650)</f>
        <v>0</v>
      </c>
      <c r="H651" s="62"/>
      <c r="I651" s="26"/>
      <c r="J651" s="63"/>
      <c r="K651" s="29"/>
      <c r="L651" s="47"/>
      <c r="M651" s="26"/>
      <c r="N651" s="26"/>
      <c r="O651" s="30"/>
      <c r="P651" s="27"/>
      <c r="Q651" s="26"/>
      <c r="R651" s="30"/>
      <c r="S651" s="31"/>
    </row>
    <row r="652" spans="1:19" s="4" customFormat="1" ht="19.7" customHeight="1">
      <c r="D652" s="27"/>
      <c r="E652" s="27"/>
      <c r="F652" s="27"/>
      <c r="G652" s="47"/>
      <c r="H652" s="62"/>
      <c r="I652" s="26"/>
      <c r="J652" s="63"/>
      <c r="K652" s="29"/>
      <c r="L652" s="47"/>
      <c r="M652" s="26"/>
      <c r="N652" s="26"/>
      <c r="O652" s="30"/>
      <c r="P652" s="27"/>
      <c r="Q652" s="26"/>
      <c r="R652" s="30"/>
      <c r="S652" s="31"/>
    </row>
    <row r="653" spans="1:19" s="4" customFormat="1" ht="19.7" customHeight="1">
      <c r="D653" s="27"/>
      <c r="E653" s="27"/>
      <c r="F653" s="27"/>
      <c r="G653" s="47"/>
      <c r="H653" s="62"/>
      <c r="I653" s="26"/>
      <c r="J653" s="63"/>
      <c r="K653" s="29"/>
      <c r="L653" s="47"/>
      <c r="M653" s="47"/>
      <c r="N653" s="26"/>
      <c r="O653" s="30"/>
      <c r="P653" s="27"/>
      <c r="Q653" s="26"/>
      <c r="R653" s="30"/>
      <c r="S653" s="31"/>
    </row>
    <row r="654" spans="1:19">
      <c r="A654" s="4"/>
      <c r="B654" s="4"/>
      <c r="C654" s="4"/>
      <c r="D654" s="27"/>
      <c r="E654" s="27"/>
      <c r="F654" s="27"/>
      <c r="G654" s="47"/>
      <c r="H654" s="62"/>
      <c r="I654" s="26"/>
      <c r="J654" s="63"/>
      <c r="K654" s="29"/>
      <c r="L654" s="47"/>
      <c r="M654" s="26"/>
      <c r="N654" s="26"/>
      <c r="O654" s="30"/>
      <c r="P654" s="27"/>
      <c r="Q654" s="26"/>
      <c r="R654" s="30"/>
      <c r="S654" s="31"/>
    </row>
    <row r="655" spans="1:19" s="19" customFormat="1">
      <c r="A655" s="1"/>
      <c r="B655" s="1"/>
      <c r="C655" s="1"/>
      <c r="D655" s="4"/>
      <c r="E655" s="1"/>
      <c r="F655" s="1"/>
      <c r="G655" s="1"/>
      <c r="H655" s="4"/>
      <c r="I655" s="4"/>
      <c r="J655" s="81"/>
      <c r="L655" s="1"/>
      <c r="M655" s="1"/>
      <c r="N655" s="4"/>
      <c r="O655" s="9"/>
      <c r="P655" s="1"/>
      <c r="Q655" s="10"/>
      <c r="R655" s="11"/>
      <c r="S655" s="12"/>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1CF26-D180-4DDE-B5F4-09ED2A6EE88F}">
  <sheetPr>
    <tabColor theme="2" tint="-0.499984740745262"/>
  </sheetPr>
  <dimension ref="A2:S715"/>
  <sheetViews>
    <sheetView zoomScale="85" zoomScaleNormal="85" workbookViewId="0">
      <pane xSplit="12" ySplit="8" topLeftCell="P9" activePane="bottomRight" state="frozen"/>
      <selection pane="topRight" activeCell="K1" sqref="K1"/>
      <selection pane="bottomLeft" activeCell="A9" sqref="A9"/>
      <selection pane="bottomRight" activeCell="S15" sqref="S15"/>
    </sheetView>
  </sheetViews>
  <sheetFormatPr defaultRowHeight="18.75"/>
  <cols>
    <col min="1" max="2" width="9" style="1"/>
    <col min="3" max="3" width="9.125" style="1" customWidth="1"/>
    <col min="4" max="4" width="6.125" style="4" customWidth="1"/>
    <col min="5" max="5" width="12.125" style="1" customWidth="1"/>
    <col min="6" max="6" width="13" style="1" customWidth="1"/>
    <col min="7" max="7" width="71.625" style="1" customWidth="1"/>
    <col min="8" max="8" width="6.125" style="4" customWidth="1"/>
    <col min="9" max="10" width="9.875" style="4" bestFit="1" customWidth="1"/>
    <col min="11" max="11" width="16.5" style="4" customWidth="1"/>
    <col min="12" max="12" width="43.5" style="1" customWidth="1"/>
    <col min="13" max="13" width="47.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1</v>
      </c>
      <c r="I2" s="5" t="s">
        <v>2</v>
      </c>
      <c r="J2" s="6"/>
      <c r="K2" s="7"/>
      <c r="L2" s="8">
        <f>SUM(J:J)</f>
        <v>897430</v>
      </c>
    </row>
    <row r="3" spans="1:19" ht="20.100000000000001" customHeight="1">
      <c r="D3" s="2" t="s">
        <v>3</v>
      </c>
      <c r="E3" s="2"/>
      <c r="F3" s="2"/>
      <c r="G3" s="13" t="s">
        <v>4</v>
      </c>
      <c r="J3" s="14" t="s">
        <v>64</v>
      </c>
      <c r="K3" s="14"/>
      <c r="L3" s="14"/>
      <c r="M3" s="14"/>
    </row>
    <row r="4" spans="1:19" ht="20.100000000000001" customHeight="1">
      <c r="D4" s="2" t="s">
        <v>6</v>
      </c>
      <c r="E4" s="2"/>
      <c r="F4" s="2"/>
      <c r="G4" s="13" t="s">
        <v>7</v>
      </c>
      <c r="I4" s="15" t="s">
        <v>65</v>
      </c>
      <c r="J4" s="14"/>
      <c r="K4" s="14"/>
      <c r="L4" s="14"/>
      <c r="M4" s="14"/>
    </row>
    <row r="5" spans="1:19" ht="20.100000000000001" customHeight="1">
      <c r="D5" s="2" t="s">
        <v>9</v>
      </c>
      <c r="E5" s="2"/>
      <c r="F5" s="2"/>
      <c r="G5" s="16">
        <v>46006</v>
      </c>
      <c r="I5" s="17"/>
      <c r="J5" s="18"/>
    </row>
    <row r="6" spans="1:19" ht="20.100000000000001" customHeight="1">
      <c r="D6" s="2" t="s">
        <v>10</v>
      </c>
      <c r="E6" s="2"/>
      <c r="F6" s="2"/>
      <c r="G6" s="16">
        <v>46007</v>
      </c>
      <c r="I6" s="82"/>
      <c r="J6" s="19" t="s">
        <v>66</v>
      </c>
    </row>
    <row r="8" spans="1:19" s="4" customFormat="1" ht="19.899999999999999" customHeight="1">
      <c r="A8" s="20" t="s">
        <v>11</v>
      </c>
      <c r="B8" s="20" t="s">
        <v>12</v>
      </c>
      <c r="C8" s="20" t="s">
        <v>13</v>
      </c>
      <c r="D8" s="21" t="s">
        <v>14</v>
      </c>
      <c r="E8" s="21" t="s">
        <v>15</v>
      </c>
      <c r="F8" s="21" t="s">
        <v>16</v>
      </c>
      <c r="G8" s="20" t="s">
        <v>17</v>
      </c>
      <c r="H8" s="20" t="s">
        <v>18</v>
      </c>
      <c r="I8" s="20" t="s">
        <v>19</v>
      </c>
      <c r="J8" s="22" t="s">
        <v>20</v>
      </c>
      <c r="K8" s="22" t="s">
        <v>21</v>
      </c>
      <c r="L8" s="20" t="s">
        <v>22</v>
      </c>
      <c r="M8" s="20" t="s">
        <v>23</v>
      </c>
      <c r="N8" s="20" t="s">
        <v>24</v>
      </c>
      <c r="O8" s="24" t="s">
        <v>25</v>
      </c>
      <c r="P8" s="21" t="s">
        <v>26</v>
      </c>
      <c r="Q8" s="20" t="s">
        <v>27</v>
      </c>
      <c r="R8" s="24" t="s">
        <v>28</v>
      </c>
      <c r="S8" s="25" t="s">
        <v>29</v>
      </c>
    </row>
    <row r="9" spans="1:19" s="4" customFormat="1" ht="19.899999999999999" customHeight="1">
      <c r="A9" s="26" t="s">
        <v>30</v>
      </c>
      <c r="B9" s="26"/>
      <c r="C9" s="26" t="s">
        <v>31</v>
      </c>
      <c r="D9" s="27" t="s">
        <v>32</v>
      </c>
      <c r="E9" s="27" t="s">
        <v>33</v>
      </c>
      <c r="F9" s="27" t="s">
        <v>34</v>
      </c>
      <c r="G9" s="26" t="s">
        <v>35</v>
      </c>
      <c r="H9" s="26" t="s">
        <v>36</v>
      </c>
      <c r="I9" s="26" t="s">
        <v>37</v>
      </c>
      <c r="J9" s="28" t="s">
        <v>38</v>
      </c>
      <c r="K9" s="28" t="s">
        <v>39</v>
      </c>
      <c r="L9" s="26" t="s">
        <v>40</v>
      </c>
      <c r="M9" s="26" t="s">
        <v>41</v>
      </c>
      <c r="N9" s="26" t="s">
        <v>42</v>
      </c>
      <c r="O9" s="30" t="s">
        <v>43</v>
      </c>
      <c r="P9" s="27" t="s">
        <v>44</v>
      </c>
      <c r="Q9" s="26" t="s">
        <v>45</v>
      </c>
      <c r="R9" s="30" t="s">
        <v>46</v>
      </c>
      <c r="S9" s="31" t="s">
        <v>47</v>
      </c>
    </row>
    <row r="10" spans="1:19" s="4" customFormat="1" ht="19.899999999999999" customHeight="1">
      <c r="D10" s="27"/>
      <c r="E10" s="27"/>
      <c r="F10" s="27"/>
      <c r="G10" s="26"/>
      <c r="H10" s="26"/>
      <c r="I10" s="26"/>
      <c r="J10" s="28"/>
      <c r="K10" s="28"/>
      <c r="L10" s="26"/>
      <c r="M10" s="26"/>
      <c r="N10" s="26"/>
      <c r="O10" s="30"/>
      <c r="P10" s="27"/>
      <c r="Q10" s="26"/>
      <c r="R10" s="30"/>
      <c r="S10" s="31"/>
    </row>
    <row r="11" spans="1:19" s="4" customFormat="1" ht="19.899999999999999" customHeight="1">
      <c r="D11" s="27"/>
      <c r="E11" s="83" t="s">
        <v>67</v>
      </c>
      <c r="F11" s="33"/>
      <c r="G11" s="84" t="s">
        <v>68</v>
      </c>
      <c r="H11" s="26"/>
      <c r="I11" s="26"/>
      <c r="J11" s="28"/>
      <c r="K11" s="28"/>
      <c r="L11" s="26"/>
      <c r="M11" s="26"/>
      <c r="N11" s="26"/>
      <c r="O11" s="30"/>
      <c r="P11" s="27"/>
      <c r="Q11" s="26"/>
      <c r="R11" s="30"/>
      <c r="S11" s="31"/>
    </row>
    <row r="12" spans="1:19" s="4" customFormat="1" ht="19.899999999999999" customHeight="1">
      <c r="A12" s="26"/>
      <c r="B12" s="26"/>
      <c r="C12" s="26"/>
      <c r="D12" s="85">
        <v>1</v>
      </c>
      <c r="E12" s="86" t="s">
        <v>69</v>
      </c>
      <c r="F12" s="86" t="s">
        <v>70</v>
      </c>
      <c r="G12" s="87" t="s">
        <v>71</v>
      </c>
      <c r="H12" s="88">
        <v>1</v>
      </c>
      <c r="I12" s="89">
        <v>37700</v>
      </c>
      <c r="J12" s="90">
        <f>H12*I12</f>
        <v>37700</v>
      </c>
      <c r="K12" s="91"/>
      <c r="L12" s="92" t="s">
        <v>72</v>
      </c>
      <c r="M12" s="40" t="s">
        <v>73</v>
      </c>
      <c r="N12" s="26"/>
      <c r="O12" s="30">
        <v>45988</v>
      </c>
      <c r="P12" s="27"/>
      <c r="Q12" s="42">
        <v>46006</v>
      </c>
      <c r="R12" s="30">
        <v>46003</v>
      </c>
      <c r="S12" s="31">
        <v>46002</v>
      </c>
    </row>
    <row r="13" spans="1:19" s="4" customFormat="1" ht="19.899999999999999" customHeight="1">
      <c r="A13" s="26"/>
      <c r="B13" s="26"/>
      <c r="C13" s="26"/>
      <c r="D13" s="85">
        <f t="shared" ref="D13:D16" si="0">+D12+1</f>
        <v>2</v>
      </c>
      <c r="E13" s="86" t="s">
        <v>69</v>
      </c>
      <c r="F13" s="86" t="s">
        <v>70</v>
      </c>
      <c r="G13" s="93" t="s">
        <v>74</v>
      </c>
      <c r="H13" s="94">
        <v>2</v>
      </c>
      <c r="I13" s="95">
        <v>660</v>
      </c>
      <c r="J13" s="90">
        <f>H13*I13</f>
        <v>1320</v>
      </c>
      <c r="K13" s="28"/>
      <c r="L13" s="92" t="s">
        <v>75</v>
      </c>
      <c r="M13" s="40" t="s">
        <v>73</v>
      </c>
      <c r="N13" s="26"/>
      <c r="O13" s="30">
        <v>45988</v>
      </c>
      <c r="P13" s="27"/>
      <c r="Q13" s="42">
        <v>46006</v>
      </c>
      <c r="R13" s="30">
        <v>46003</v>
      </c>
      <c r="S13" s="31">
        <v>46002</v>
      </c>
    </row>
    <row r="14" spans="1:19" s="4" customFormat="1" ht="19.899999999999999" customHeight="1">
      <c r="A14" s="26"/>
      <c r="B14" s="26"/>
      <c r="C14" s="26"/>
      <c r="D14" s="85">
        <f>+D13+1</f>
        <v>3</v>
      </c>
      <c r="E14" s="86" t="s">
        <v>69</v>
      </c>
      <c r="F14" s="86" t="s">
        <v>70</v>
      </c>
      <c r="G14" s="96" t="s">
        <v>76</v>
      </c>
      <c r="H14" s="97">
        <v>1</v>
      </c>
      <c r="I14" s="98">
        <v>3350</v>
      </c>
      <c r="J14" s="97">
        <f t="shared" ref="J14:J16" si="1">H14*I14</f>
        <v>3350</v>
      </c>
      <c r="K14" s="99"/>
      <c r="L14" s="92" t="s">
        <v>77</v>
      </c>
      <c r="M14" s="40" t="s">
        <v>73</v>
      </c>
      <c r="N14" s="26"/>
      <c r="O14" s="30">
        <v>45988</v>
      </c>
      <c r="P14" s="27"/>
      <c r="Q14" s="42">
        <v>46006</v>
      </c>
      <c r="R14" s="30">
        <v>46003</v>
      </c>
      <c r="S14" s="31">
        <v>46002</v>
      </c>
    </row>
    <row r="15" spans="1:19" s="4" customFormat="1" ht="19.899999999999999" customHeight="1">
      <c r="A15" s="26"/>
      <c r="B15" s="26"/>
      <c r="C15" s="26"/>
      <c r="D15" s="85">
        <f t="shared" si="0"/>
        <v>4</v>
      </c>
      <c r="E15" s="86" t="s">
        <v>69</v>
      </c>
      <c r="F15" s="86" t="s">
        <v>70</v>
      </c>
      <c r="G15" s="93" t="s">
        <v>78</v>
      </c>
      <c r="H15" s="97">
        <v>1</v>
      </c>
      <c r="I15" s="98">
        <v>6710</v>
      </c>
      <c r="J15" s="97">
        <f t="shared" si="1"/>
        <v>6710</v>
      </c>
      <c r="K15" s="99"/>
      <c r="L15" s="92" t="s">
        <v>79</v>
      </c>
      <c r="M15" s="40" t="s">
        <v>73</v>
      </c>
      <c r="N15" s="26"/>
      <c r="O15" s="30">
        <v>45988</v>
      </c>
      <c r="P15" s="27"/>
      <c r="Q15" s="42">
        <v>46006</v>
      </c>
      <c r="R15" s="100">
        <v>46013</v>
      </c>
      <c r="S15" s="101">
        <v>46010</v>
      </c>
    </row>
    <row r="16" spans="1:19" s="4" customFormat="1" ht="19.899999999999999" customHeight="1">
      <c r="A16" s="26"/>
      <c r="B16" s="26"/>
      <c r="C16" s="26"/>
      <c r="D16" s="85">
        <f t="shared" si="0"/>
        <v>5</v>
      </c>
      <c r="E16" s="86" t="s">
        <v>69</v>
      </c>
      <c r="F16" s="86" t="s">
        <v>70</v>
      </c>
      <c r="G16" s="93" t="s">
        <v>80</v>
      </c>
      <c r="H16" s="97">
        <v>2</v>
      </c>
      <c r="I16" s="98">
        <v>70</v>
      </c>
      <c r="J16" s="97">
        <f t="shared" si="1"/>
        <v>140</v>
      </c>
      <c r="K16" s="99"/>
      <c r="L16" s="92" t="s">
        <v>81</v>
      </c>
      <c r="M16" s="40" t="s">
        <v>73</v>
      </c>
      <c r="N16" s="26"/>
      <c r="O16" s="30">
        <v>45988</v>
      </c>
      <c r="P16" s="27"/>
      <c r="Q16" s="42">
        <v>46006</v>
      </c>
      <c r="R16" s="30">
        <v>46003</v>
      </c>
      <c r="S16" s="31">
        <v>46002</v>
      </c>
    </row>
    <row r="17" spans="1:19" s="4" customFormat="1" ht="19.899999999999999" customHeight="1">
      <c r="A17" s="26"/>
      <c r="B17" s="26"/>
      <c r="C17" s="26"/>
      <c r="D17" s="27"/>
      <c r="E17" s="102"/>
      <c r="F17" s="102"/>
      <c r="G17" s="103"/>
      <c r="H17" s="104"/>
      <c r="I17" s="105"/>
      <c r="J17" s="105"/>
      <c r="K17" s="105"/>
      <c r="L17" s="106"/>
      <c r="M17" s="107"/>
      <c r="N17" s="26"/>
      <c r="O17" s="30"/>
      <c r="P17" s="27"/>
      <c r="Q17" s="26"/>
      <c r="R17" s="30"/>
      <c r="S17" s="31"/>
    </row>
    <row r="18" spans="1:19" s="4" customFormat="1" ht="19.899999999999999" customHeight="1">
      <c r="A18" s="26"/>
      <c r="B18" s="26"/>
      <c r="C18" s="26"/>
      <c r="D18" s="27"/>
      <c r="E18" s="27"/>
      <c r="F18" s="27"/>
      <c r="G18" s="108"/>
      <c r="H18" s="26"/>
      <c r="I18" s="107"/>
      <c r="J18" s="107"/>
      <c r="K18" s="99"/>
      <c r="L18" s="109"/>
      <c r="M18" s="107"/>
      <c r="N18" s="26"/>
      <c r="O18" s="30"/>
      <c r="P18" s="27"/>
      <c r="Q18" s="26"/>
      <c r="R18" s="30"/>
      <c r="S18" s="31"/>
    </row>
    <row r="19" spans="1:19" s="4" customFormat="1" ht="19.899999999999999" customHeight="1">
      <c r="A19" s="110" t="s">
        <v>82</v>
      </c>
      <c r="B19" s="26"/>
      <c r="C19" s="26"/>
      <c r="D19" s="85">
        <f>+D16+1</f>
        <v>6</v>
      </c>
      <c r="E19" s="111" t="s">
        <v>83</v>
      </c>
      <c r="F19" s="111" t="s">
        <v>83</v>
      </c>
      <c r="G19" s="112" t="s">
        <v>84</v>
      </c>
      <c r="H19" s="113">
        <v>1</v>
      </c>
      <c r="I19" s="114">
        <v>90000</v>
      </c>
      <c r="J19" s="115">
        <f t="shared" ref="J19:J22" si="2">H19*I19</f>
        <v>90000</v>
      </c>
      <c r="K19" s="116"/>
      <c r="L19" s="112" t="s">
        <v>85</v>
      </c>
      <c r="M19" s="107" t="s">
        <v>86</v>
      </c>
      <c r="N19" s="26"/>
      <c r="O19" s="30">
        <v>45986</v>
      </c>
      <c r="P19" s="27"/>
      <c r="Q19" s="42">
        <v>46006</v>
      </c>
      <c r="R19" s="30">
        <v>46006</v>
      </c>
      <c r="S19" s="31">
        <v>46006</v>
      </c>
    </row>
    <row r="20" spans="1:19" s="4" customFormat="1" ht="19.899999999999999" customHeight="1">
      <c r="A20" s="110" t="s">
        <v>82</v>
      </c>
      <c r="B20" s="26"/>
      <c r="C20" s="26"/>
      <c r="D20" s="85">
        <f t="shared" ref="D20:D22" si="3">+D19+1</f>
        <v>7</v>
      </c>
      <c r="E20" s="111" t="s">
        <v>83</v>
      </c>
      <c r="F20" s="111" t="s">
        <v>83</v>
      </c>
      <c r="G20" s="112" t="s">
        <v>87</v>
      </c>
      <c r="H20" s="113">
        <v>1</v>
      </c>
      <c r="I20" s="114">
        <v>29300</v>
      </c>
      <c r="J20" s="115">
        <f t="shared" si="2"/>
        <v>29300</v>
      </c>
      <c r="K20" s="116"/>
      <c r="L20" s="112" t="s">
        <v>88</v>
      </c>
      <c r="M20" s="107" t="s">
        <v>86</v>
      </c>
      <c r="N20" s="26"/>
      <c r="O20" s="30">
        <v>45986</v>
      </c>
      <c r="P20" s="27"/>
      <c r="Q20" s="42">
        <v>46006</v>
      </c>
      <c r="R20" s="30">
        <v>46006</v>
      </c>
      <c r="S20" s="31">
        <v>46006</v>
      </c>
    </row>
    <row r="21" spans="1:19" s="4" customFormat="1" ht="19.899999999999999" customHeight="1">
      <c r="A21" s="110" t="s">
        <v>82</v>
      </c>
      <c r="B21" s="26"/>
      <c r="C21" s="26"/>
      <c r="D21" s="85">
        <f t="shared" si="3"/>
        <v>8</v>
      </c>
      <c r="E21" s="111" t="s">
        <v>83</v>
      </c>
      <c r="F21" s="111" t="s">
        <v>83</v>
      </c>
      <c r="G21" s="112" t="s">
        <v>89</v>
      </c>
      <c r="H21" s="113">
        <v>1</v>
      </c>
      <c r="I21" s="114">
        <v>5200</v>
      </c>
      <c r="J21" s="115">
        <f t="shared" si="2"/>
        <v>5200</v>
      </c>
      <c r="K21" s="116"/>
      <c r="L21" s="112" t="s">
        <v>90</v>
      </c>
      <c r="M21" s="107" t="s">
        <v>86</v>
      </c>
      <c r="N21" s="26"/>
      <c r="O21" s="30">
        <v>45986</v>
      </c>
      <c r="P21" s="27"/>
      <c r="Q21" s="42">
        <v>46006</v>
      </c>
      <c r="R21" s="30">
        <v>46006</v>
      </c>
      <c r="S21" s="31">
        <v>46006</v>
      </c>
    </row>
    <row r="22" spans="1:19" s="4" customFormat="1" ht="19.899999999999999" customHeight="1">
      <c r="A22" s="110" t="s">
        <v>82</v>
      </c>
      <c r="B22" s="26"/>
      <c r="C22" s="26"/>
      <c r="D22" s="85">
        <f t="shared" si="3"/>
        <v>9</v>
      </c>
      <c r="E22" s="111" t="s">
        <v>83</v>
      </c>
      <c r="F22" s="111" t="s">
        <v>83</v>
      </c>
      <c r="G22" s="112" t="s">
        <v>91</v>
      </c>
      <c r="H22" s="113">
        <v>1</v>
      </c>
      <c r="I22" s="114">
        <v>21300</v>
      </c>
      <c r="J22" s="115">
        <f t="shared" si="2"/>
        <v>21300</v>
      </c>
      <c r="K22" s="116"/>
      <c r="L22" s="112" t="s">
        <v>92</v>
      </c>
      <c r="M22" s="107" t="s">
        <v>86</v>
      </c>
      <c r="N22" s="26"/>
      <c r="O22" s="30"/>
      <c r="P22" s="27"/>
      <c r="Q22" s="26"/>
      <c r="R22" s="30"/>
      <c r="S22" s="31">
        <v>46006</v>
      </c>
    </row>
    <row r="23" spans="1:19" s="4" customFormat="1" ht="19.899999999999999" customHeight="1">
      <c r="A23" s="26"/>
      <c r="B23" s="26"/>
      <c r="C23" s="26"/>
      <c r="D23" s="27"/>
      <c r="E23" s="27"/>
      <c r="F23" s="27"/>
      <c r="G23" s="47"/>
      <c r="H23" s="26"/>
      <c r="I23" s="26"/>
      <c r="J23" s="28"/>
      <c r="K23" s="28"/>
      <c r="L23" s="26"/>
      <c r="M23" s="107"/>
      <c r="N23" s="26"/>
      <c r="O23" s="30"/>
      <c r="P23" s="27"/>
      <c r="Q23" s="26"/>
      <c r="R23" s="30"/>
      <c r="S23" s="31"/>
    </row>
    <row r="24" spans="1:19" s="4" customFormat="1" ht="19.7" customHeight="1">
      <c r="A24" s="110" t="s">
        <v>82</v>
      </c>
      <c r="B24" s="26"/>
      <c r="C24" s="26"/>
      <c r="D24" s="85">
        <f>+D22+1</f>
        <v>10</v>
      </c>
      <c r="E24" s="117" t="s">
        <v>93</v>
      </c>
      <c r="F24" s="117" t="s">
        <v>93</v>
      </c>
      <c r="G24" s="118" t="s">
        <v>94</v>
      </c>
      <c r="H24" s="119">
        <v>1</v>
      </c>
      <c r="I24" s="120">
        <v>770</v>
      </c>
      <c r="J24" s="115">
        <f t="shared" ref="J24" si="4">H24*I24</f>
        <v>770</v>
      </c>
      <c r="K24" s="28"/>
      <c r="L24" s="47" t="s">
        <v>95</v>
      </c>
      <c r="M24" s="107" t="s">
        <v>96</v>
      </c>
      <c r="N24" s="26"/>
      <c r="O24" s="30">
        <v>46000</v>
      </c>
      <c r="P24" s="27"/>
      <c r="Q24" s="42">
        <v>46006</v>
      </c>
      <c r="R24" s="30"/>
      <c r="S24" s="31">
        <v>46002</v>
      </c>
    </row>
    <row r="25" spans="1:19" s="4" customFormat="1" ht="19.899999999999999" customHeight="1">
      <c r="D25" s="27"/>
      <c r="E25" s="27"/>
      <c r="F25" s="27"/>
      <c r="G25" s="47"/>
      <c r="H25" s="62"/>
      <c r="I25" s="26"/>
      <c r="J25" s="63"/>
      <c r="K25" s="28"/>
      <c r="L25" s="47"/>
      <c r="M25" s="107"/>
      <c r="N25" s="26"/>
      <c r="O25" s="30"/>
      <c r="P25" s="27"/>
      <c r="Q25" s="26"/>
      <c r="R25" s="30"/>
      <c r="S25" s="31"/>
    </row>
    <row r="26" spans="1:19" s="4" customFormat="1" ht="19.899999999999999" customHeight="1">
      <c r="D26" s="27"/>
      <c r="E26" s="27"/>
      <c r="F26" s="27"/>
      <c r="G26" s="47"/>
      <c r="H26" s="62"/>
      <c r="I26" s="26"/>
      <c r="J26" s="63"/>
      <c r="K26" s="28"/>
      <c r="L26" s="47"/>
      <c r="M26" s="107"/>
      <c r="N26" s="26"/>
      <c r="O26" s="30"/>
      <c r="P26" s="27"/>
      <c r="Q26" s="26"/>
      <c r="R26" s="30"/>
      <c r="S26" s="31"/>
    </row>
    <row r="27" spans="1:19" s="4" customFormat="1" ht="19.899999999999999" customHeight="1">
      <c r="D27" s="27"/>
      <c r="E27" s="27"/>
      <c r="F27" s="27"/>
      <c r="G27" s="60">
        <f>SUM(J12:J26)</f>
        <v>195790</v>
      </c>
      <c r="H27" s="62"/>
      <c r="I27" s="26"/>
      <c r="J27" s="63"/>
      <c r="K27" s="28"/>
      <c r="L27" s="47"/>
      <c r="M27" s="26"/>
      <c r="N27" s="26"/>
      <c r="O27" s="30"/>
      <c r="P27" s="27"/>
      <c r="Q27" s="26"/>
      <c r="R27" s="30"/>
      <c r="S27" s="31"/>
    </row>
    <row r="28" spans="1:19" s="4" customFormat="1" ht="19.899999999999999" customHeight="1">
      <c r="D28" s="27"/>
      <c r="E28" s="27"/>
      <c r="F28" s="27"/>
      <c r="G28" s="121"/>
      <c r="H28" s="62"/>
      <c r="I28" s="26"/>
      <c r="J28" s="63"/>
      <c r="K28" s="28"/>
      <c r="L28" s="47"/>
      <c r="M28" s="26"/>
      <c r="N28" s="26"/>
      <c r="O28" s="30"/>
      <c r="P28" s="27"/>
      <c r="Q28" s="26"/>
      <c r="R28" s="30"/>
      <c r="S28" s="31"/>
    </row>
    <row r="29" spans="1:19" s="4" customFormat="1" ht="19.899999999999999" customHeight="1">
      <c r="D29" s="27"/>
      <c r="E29" s="27"/>
      <c r="F29" s="27"/>
      <c r="G29" s="121"/>
      <c r="H29" s="62"/>
      <c r="I29" s="26"/>
      <c r="J29" s="63"/>
      <c r="K29" s="28"/>
      <c r="L29" s="47"/>
      <c r="M29" s="26"/>
      <c r="N29" s="26"/>
      <c r="O29" s="30"/>
      <c r="P29" s="27"/>
      <c r="Q29" s="26"/>
      <c r="R29" s="30"/>
      <c r="S29" s="31"/>
    </row>
    <row r="30" spans="1:19" s="4" customFormat="1" ht="19.899999999999999" customHeight="1">
      <c r="D30" s="27"/>
      <c r="E30" s="27"/>
      <c r="F30" s="27"/>
      <c r="G30" s="121"/>
      <c r="H30" s="62"/>
      <c r="I30" s="26"/>
      <c r="J30" s="63"/>
      <c r="K30" s="28"/>
      <c r="L30" s="47"/>
      <c r="M30" s="26"/>
      <c r="N30" s="26"/>
      <c r="O30" s="30"/>
      <c r="P30" s="27"/>
      <c r="Q30" s="26"/>
      <c r="R30" s="30"/>
      <c r="S30" s="31"/>
    </row>
    <row r="31" spans="1:19" s="4" customFormat="1" ht="19.899999999999999" customHeight="1">
      <c r="D31" s="27"/>
      <c r="E31" s="83" t="s">
        <v>97</v>
      </c>
      <c r="F31" s="33"/>
      <c r="G31" s="84"/>
      <c r="H31" s="62"/>
      <c r="I31" s="26"/>
      <c r="J31" s="63"/>
      <c r="K31" s="28"/>
      <c r="L31" s="47"/>
      <c r="M31" s="26"/>
      <c r="N31" s="26"/>
      <c r="O31" s="30"/>
      <c r="P31" s="27"/>
      <c r="Q31" s="26"/>
      <c r="R31" s="30"/>
      <c r="S31" s="31"/>
    </row>
    <row r="32" spans="1:19" s="4" customFormat="1" ht="19.899999999999999" customHeight="1">
      <c r="A32" s="122"/>
      <c r="B32" s="26"/>
      <c r="C32" s="26"/>
      <c r="D32" s="85">
        <f>+D22+1</f>
        <v>10</v>
      </c>
      <c r="E32" s="123" t="s">
        <v>98</v>
      </c>
      <c r="F32" s="123" t="s">
        <v>99</v>
      </c>
      <c r="G32" s="124" t="s">
        <v>100</v>
      </c>
      <c r="H32" s="125">
        <v>1</v>
      </c>
      <c r="I32" s="126">
        <v>28200</v>
      </c>
      <c r="J32" s="127">
        <f t="shared" ref="J32:J41" si="5">H32*I32</f>
        <v>28200</v>
      </c>
      <c r="K32" s="128"/>
      <c r="L32" s="129" t="s">
        <v>101</v>
      </c>
      <c r="M32" s="26" t="s">
        <v>102</v>
      </c>
      <c r="N32" s="26"/>
      <c r="O32" s="30">
        <v>45986</v>
      </c>
      <c r="P32" s="27"/>
      <c r="Q32" s="42">
        <v>46006</v>
      </c>
      <c r="R32" s="30">
        <v>46006</v>
      </c>
      <c r="S32" s="31">
        <v>46006</v>
      </c>
    </row>
    <row r="33" spans="1:19" s="4" customFormat="1" ht="19.899999999999999" customHeight="1">
      <c r="A33" s="122"/>
      <c r="B33" s="26"/>
      <c r="C33" s="26"/>
      <c r="D33" s="85">
        <f>+D32+1</f>
        <v>11</v>
      </c>
      <c r="E33" s="123" t="s">
        <v>98</v>
      </c>
      <c r="F33" s="123" t="s">
        <v>99</v>
      </c>
      <c r="G33" s="124" t="s">
        <v>103</v>
      </c>
      <c r="H33" s="125">
        <v>1</v>
      </c>
      <c r="I33" s="126">
        <v>27900</v>
      </c>
      <c r="J33" s="127">
        <f t="shared" si="5"/>
        <v>27900</v>
      </c>
      <c r="K33" s="128"/>
      <c r="L33" s="129" t="s">
        <v>104</v>
      </c>
      <c r="M33" s="26" t="s">
        <v>102</v>
      </c>
      <c r="N33" s="26"/>
      <c r="O33" s="30">
        <v>45986</v>
      </c>
      <c r="P33" s="27"/>
      <c r="Q33" s="42">
        <v>46006</v>
      </c>
      <c r="R33" s="30">
        <v>46006</v>
      </c>
      <c r="S33" s="31">
        <v>46006</v>
      </c>
    </row>
    <row r="34" spans="1:19" s="4" customFormat="1" ht="19.899999999999999" customHeight="1">
      <c r="A34" s="122"/>
      <c r="B34" s="26"/>
      <c r="C34" s="26"/>
      <c r="D34" s="85">
        <f>+D33+1</f>
        <v>12</v>
      </c>
      <c r="E34" s="123" t="s">
        <v>98</v>
      </c>
      <c r="F34" s="123" t="s">
        <v>99</v>
      </c>
      <c r="G34" s="124" t="s">
        <v>105</v>
      </c>
      <c r="H34" s="125">
        <v>1</v>
      </c>
      <c r="I34" s="126">
        <v>1200</v>
      </c>
      <c r="J34" s="127">
        <f t="shared" si="5"/>
        <v>1200</v>
      </c>
      <c r="K34" s="128"/>
      <c r="L34" s="129" t="s">
        <v>106</v>
      </c>
      <c r="M34" s="26" t="s">
        <v>102</v>
      </c>
      <c r="N34" s="26"/>
      <c r="O34" s="30">
        <v>45986</v>
      </c>
      <c r="P34" s="27"/>
      <c r="Q34" s="42">
        <v>46006</v>
      </c>
      <c r="R34" s="30">
        <v>46006</v>
      </c>
      <c r="S34" s="31">
        <v>46006</v>
      </c>
    </row>
    <row r="35" spans="1:19" s="4" customFormat="1" ht="19.899999999999999" customHeight="1">
      <c r="A35" s="122"/>
      <c r="B35" s="26"/>
      <c r="C35" s="26"/>
      <c r="D35" s="85">
        <f t="shared" ref="D35:D41" si="6">+D34+1</f>
        <v>13</v>
      </c>
      <c r="E35" s="123" t="s">
        <v>98</v>
      </c>
      <c r="F35" s="123" t="s">
        <v>99</v>
      </c>
      <c r="G35" s="124" t="s">
        <v>107</v>
      </c>
      <c r="H35" s="125">
        <v>1</v>
      </c>
      <c r="I35" s="126">
        <v>3300</v>
      </c>
      <c r="J35" s="127">
        <f t="shared" si="5"/>
        <v>3300</v>
      </c>
      <c r="K35" s="128"/>
      <c r="L35" s="129" t="s">
        <v>108</v>
      </c>
      <c r="M35" s="26" t="s">
        <v>102</v>
      </c>
      <c r="N35" s="26"/>
      <c r="O35" s="30">
        <v>45986</v>
      </c>
      <c r="P35" s="27"/>
      <c r="Q35" s="42">
        <v>46006</v>
      </c>
      <c r="R35" s="30">
        <v>46006</v>
      </c>
      <c r="S35" s="31">
        <v>46006</v>
      </c>
    </row>
    <row r="36" spans="1:19" s="4" customFormat="1" ht="19.899999999999999" customHeight="1">
      <c r="A36" s="122"/>
      <c r="B36" s="26"/>
      <c r="C36" s="26"/>
      <c r="D36" s="85">
        <f t="shared" si="6"/>
        <v>14</v>
      </c>
      <c r="E36" s="123" t="s">
        <v>98</v>
      </c>
      <c r="F36" s="123" t="s">
        <v>99</v>
      </c>
      <c r="G36" s="130" t="s">
        <v>109</v>
      </c>
      <c r="H36" s="26">
        <v>1</v>
      </c>
      <c r="I36" s="131">
        <v>177000</v>
      </c>
      <c r="J36" s="132">
        <f t="shared" si="5"/>
        <v>177000</v>
      </c>
      <c r="K36" s="128"/>
      <c r="L36" s="40" t="s">
        <v>110</v>
      </c>
      <c r="M36" s="26" t="s">
        <v>102</v>
      </c>
      <c r="N36" s="26"/>
      <c r="O36" s="30">
        <v>45986</v>
      </c>
      <c r="P36" s="27"/>
      <c r="Q36" s="42">
        <v>46006</v>
      </c>
      <c r="R36" s="30">
        <v>46006</v>
      </c>
      <c r="S36" s="31">
        <v>46006</v>
      </c>
    </row>
    <row r="37" spans="1:19" s="4" customFormat="1" ht="19.899999999999999" customHeight="1">
      <c r="A37" s="122"/>
      <c r="B37" s="26"/>
      <c r="C37" s="26"/>
      <c r="D37" s="85">
        <f t="shared" si="6"/>
        <v>15</v>
      </c>
      <c r="E37" s="123" t="s">
        <v>98</v>
      </c>
      <c r="F37" s="123" t="s">
        <v>99</v>
      </c>
      <c r="G37" s="124" t="s">
        <v>111</v>
      </c>
      <c r="H37" s="125">
        <v>1</v>
      </c>
      <c r="I37" s="126">
        <v>44700</v>
      </c>
      <c r="J37" s="132">
        <f t="shared" si="5"/>
        <v>44700</v>
      </c>
      <c r="K37" s="128"/>
      <c r="L37" s="129" t="s">
        <v>112</v>
      </c>
      <c r="M37" s="26" t="s">
        <v>102</v>
      </c>
      <c r="N37" s="26"/>
      <c r="O37" s="30">
        <v>45986</v>
      </c>
      <c r="P37" s="27"/>
      <c r="Q37" s="42">
        <v>46006</v>
      </c>
      <c r="R37" s="30">
        <v>46006</v>
      </c>
      <c r="S37" s="31">
        <v>46006</v>
      </c>
    </row>
    <row r="38" spans="1:19" s="4" customFormat="1" ht="19.899999999999999" customHeight="1">
      <c r="A38" s="122"/>
      <c r="B38" s="26"/>
      <c r="C38" s="26"/>
      <c r="D38" s="85">
        <f t="shared" si="6"/>
        <v>16</v>
      </c>
      <c r="E38" s="123" t="s">
        <v>98</v>
      </c>
      <c r="F38" s="123" t="s">
        <v>99</v>
      </c>
      <c r="G38" s="124" t="s">
        <v>113</v>
      </c>
      <c r="H38" s="125">
        <v>1</v>
      </c>
      <c r="I38" s="126">
        <v>15300</v>
      </c>
      <c r="J38" s="132">
        <f t="shared" si="5"/>
        <v>15300</v>
      </c>
      <c r="K38" s="128"/>
      <c r="L38" s="129" t="s">
        <v>114</v>
      </c>
      <c r="M38" s="26" t="s">
        <v>102</v>
      </c>
      <c r="N38" s="26"/>
      <c r="O38" s="30">
        <v>45986</v>
      </c>
      <c r="P38" s="27"/>
      <c r="Q38" s="42">
        <v>46006</v>
      </c>
      <c r="R38" s="30">
        <v>46006</v>
      </c>
      <c r="S38" s="31">
        <v>46006</v>
      </c>
    </row>
    <row r="39" spans="1:19" s="4" customFormat="1" ht="19.899999999999999" customHeight="1">
      <c r="A39" s="122"/>
      <c r="B39" s="26"/>
      <c r="C39" s="26"/>
      <c r="D39" s="85">
        <f t="shared" si="6"/>
        <v>17</v>
      </c>
      <c r="E39" s="133" t="s">
        <v>98</v>
      </c>
      <c r="F39" s="123" t="s">
        <v>99</v>
      </c>
      <c r="G39" s="134" t="s">
        <v>115</v>
      </c>
      <c r="H39" s="26">
        <v>1</v>
      </c>
      <c r="I39" s="135">
        <v>57480</v>
      </c>
      <c r="J39" s="132">
        <f t="shared" si="5"/>
        <v>57480</v>
      </c>
      <c r="K39" s="28"/>
      <c r="L39" s="136" t="s">
        <v>116</v>
      </c>
      <c r="M39" s="26" t="s">
        <v>102</v>
      </c>
      <c r="N39" s="26"/>
      <c r="O39" s="30">
        <v>45986</v>
      </c>
      <c r="P39" s="27"/>
      <c r="Q39" s="42">
        <v>46006</v>
      </c>
      <c r="R39" s="30">
        <v>46006</v>
      </c>
      <c r="S39" s="31">
        <v>46006</v>
      </c>
    </row>
    <row r="40" spans="1:19" s="4" customFormat="1" ht="19.899999999999999" customHeight="1">
      <c r="A40" s="122"/>
      <c r="B40" s="26"/>
      <c r="C40" s="26"/>
      <c r="D40" s="85">
        <f t="shared" si="6"/>
        <v>18</v>
      </c>
      <c r="E40" s="123" t="s">
        <v>98</v>
      </c>
      <c r="F40" s="123" t="s">
        <v>99</v>
      </c>
      <c r="G40" s="137" t="s">
        <v>117</v>
      </c>
      <c r="H40" s="26">
        <v>1</v>
      </c>
      <c r="I40" s="135">
        <v>177000</v>
      </c>
      <c r="J40" s="132">
        <f t="shared" si="5"/>
        <v>177000</v>
      </c>
      <c r="K40" s="128"/>
      <c r="L40" s="40" t="s">
        <v>118</v>
      </c>
      <c r="M40" s="26" t="s">
        <v>102</v>
      </c>
      <c r="N40" s="26"/>
      <c r="O40" s="30">
        <v>45986</v>
      </c>
      <c r="P40" s="27"/>
      <c r="Q40" s="42">
        <v>46006</v>
      </c>
      <c r="R40" s="100" t="s">
        <v>119</v>
      </c>
      <c r="S40" s="31">
        <v>46006</v>
      </c>
    </row>
    <row r="41" spans="1:19" s="4" customFormat="1" ht="19.899999999999999" customHeight="1">
      <c r="A41" s="122"/>
      <c r="B41" s="26"/>
      <c r="C41" s="26"/>
      <c r="D41" s="85">
        <f t="shared" si="6"/>
        <v>19</v>
      </c>
      <c r="E41" s="123" t="s">
        <v>98</v>
      </c>
      <c r="F41" s="123" t="s">
        <v>99</v>
      </c>
      <c r="G41" s="137" t="s">
        <v>120</v>
      </c>
      <c r="H41" s="62">
        <v>1</v>
      </c>
      <c r="I41" s="98">
        <v>10400</v>
      </c>
      <c r="J41" s="132">
        <f t="shared" si="5"/>
        <v>10400</v>
      </c>
      <c r="K41" s="138"/>
      <c r="L41" s="47" t="s">
        <v>121</v>
      </c>
      <c r="M41" s="26" t="s">
        <v>102</v>
      </c>
      <c r="N41" s="26"/>
      <c r="O41" s="30">
        <v>45986</v>
      </c>
      <c r="P41" s="27"/>
      <c r="Q41" s="42">
        <v>46006</v>
      </c>
      <c r="R41" s="30">
        <v>46006</v>
      </c>
      <c r="S41" s="31">
        <v>46006</v>
      </c>
    </row>
    <row r="42" spans="1:19" s="4" customFormat="1" ht="19.899999999999999" customHeight="1">
      <c r="D42" s="27"/>
      <c r="E42" s="27"/>
      <c r="F42" s="27"/>
      <c r="G42" s="108"/>
      <c r="H42" s="26"/>
      <c r="I42" s="139"/>
      <c r="J42" s="140"/>
      <c r="K42" s="28"/>
      <c r="L42" s="40"/>
      <c r="M42" s="26"/>
      <c r="N42" s="26"/>
      <c r="O42" s="30"/>
      <c r="P42" s="27"/>
      <c r="Q42" s="26"/>
      <c r="R42" s="30"/>
      <c r="S42" s="31"/>
    </row>
    <row r="43" spans="1:19" s="4" customFormat="1" ht="19.899999999999999" customHeight="1">
      <c r="D43" s="27"/>
      <c r="E43" s="27"/>
      <c r="F43" s="141"/>
      <c r="G43" s="142">
        <f>SUM(J32:J41)</f>
        <v>542480</v>
      </c>
      <c r="H43" s="26"/>
      <c r="I43" s="139"/>
      <c r="J43" s="140"/>
      <c r="K43" s="28"/>
      <c r="L43" s="40"/>
      <c r="M43" s="26"/>
      <c r="N43" s="26"/>
      <c r="O43" s="30"/>
      <c r="P43" s="27"/>
      <c r="Q43" s="26"/>
      <c r="R43" s="30"/>
      <c r="S43" s="31"/>
    </row>
    <row r="44" spans="1:19" s="4" customFormat="1" ht="19.899999999999999" customHeight="1">
      <c r="D44" s="27"/>
      <c r="E44" s="27"/>
      <c r="F44" s="27"/>
      <c r="G44" s="121"/>
      <c r="H44" s="62"/>
      <c r="I44" s="26"/>
      <c r="J44" s="63"/>
      <c r="K44" s="28"/>
      <c r="L44" s="47"/>
      <c r="M44" s="26"/>
      <c r="N44" s="26"/>
      <c r="O44" s="30"/>
      <c r="P44" s="27"/>
      <c r="Q44" s="26"/>
      <c r="R44" s="30"/>
      <c r="S44" s="31"/>
    </row>
    <row r="45" spans="1:19" s="4" customFormat="1" ht="19.899999999999999" customHeight="1">
      <c r="D45" s="27"/>
      <c r="E45" s="27"/>
      <c r="F45" s="27"/>
      <c r="G45" s="26"/>
      <c r="H45" s="26"/>
      <c r="I45" s="26"/>
      <c r="J45" s="28"/>
      <c r="K45" s="28"/>
      <c r="L45" s="26"/>
      <c r="M45" s="26"/>
      <c r="N45" s="26"/>
      <c r="O45" s="30"/>
      <c r="P45" s="27"/>
      <c r="Q45" s="26"/>
      <c r="R45" s="30"/>
      <c r="S45" s="31"/>
    </row>
    <row r="46" spans="1:19" s="4" customFormat="1" ht="19.899999999999999" customHeight="1">
      <c r="D46" s="27"/>
      <c r="E46" s="83" t="s">
        <v>122</v>
      </c>
      <c r="F46" s="33"/>
      <c r="G46" s="34"/>
      <c r="H46" s="26"/>
      <c r="I46" s="26"/>
      <c r="J46" s="28"/>
      <c r="K46" s="28"/>
      <c r="L46" s="26"/>
      <c r="M46" s="26"/>
      <c r="N46" s="26"/>
      <c r="O46" s="30"/>
      <c r="P46" s="27"/>
      <c r="Q46" s="42"/>
      <c r="R46" s="30"/>
      <c r="S46" s="31"/>
    </row>
    <row r="47" spans="1:19" s="4" customFormat="1" ht="19.899999999999999" customHeight="1">
      <c r="A47" s="110" t="s">
        <v>123</v>
      </c>
      <c r="B47" s="26"/>
      <c r="C47" s="26">
        <v>15</v>
      </c>
      <c r="D47" s="85">
        <f>+D41+1</f>
        <v>20</v>
      </c>
      <c r="E47" s="143" t="s">
        <v>124</v>
      </c>
      <c r="F47" s="143" t="s">
        <v>125</v>
      </c>
      <c r="G47" s="144" t="s">
        <v>126</v>
      </c>
      <c r="H47" s="145">
        <v>1</v>
      </c>
      <c r="I47" s="146">
        <v>2500</v>
      </c>
      <c r="J47" s="147">
        <f t="shared" ref="J47" si="7">H47*I47</f>
        <v>2500</v>
      </c>
      <c r="K47" s="91"/>
      <c r="L47" s="148" t="s">
        <v>127</v>
      </c>
      <c r="M47" s="149"/>
      <c r="N47" s="26"/>
      <c r="O47" s="30">
        <v>45986</v>
      </c>
      <c r="P47" s="27"/>
      <c r="Q47" s="42">
        <v>46006</v>
      </c>
      <c r="R47" s="30">
        <v>45995</v>
      </c>
      <c r="S47" s="31">
        <v>45995</v>
      </c>
    </row>
    <row r="48" spans="1:19" s="4" customFormat="1" ht="19.899999999999999" customHeight="1">
      <c r="A48" s="110" t="s">
        <v>123</v>
      </c>
      <c r="B48" s="26"/>
      <c r="C48" s="26"/>
      <c r="D48" s="38">
        <f>+D47+1</f>
        <v>21</v>
      </c>
      <c r="E48" s="150" t="s">
        <v>128</v>
      </c>
      <c r="F48" s="143" t="s">
        <v>125</v>
      </c>
      <c r="G48" s="151" t="s">
        <v>129</v>
      </c>
      <c r="H48" s="152">
        <v>1</v>
      </c>
      <c r="I48" s="98">
        <v>1200</v>
      </c>
      <c r="J48" s="153">
        <f>H48*I48</f>
        <v>1200</v>
      </c>
      <c r="K48" s="154"/>
      <c r="L48" s="109" t="s">
        <v>130</v>
      </c>
      <c r="M48" s="155"/>
      <c r="N48" s="26"/>
      <c r="O48" s="30">
        <v>45986</v>
      </c>
      <c r="P48" s="27"/>
      <c r="Q48" s="42">
        <v>46006</v>
      </c>
      <c r="R48" s="30">
        <v>45995</v>
      </c>
      <c r="S48" s="31">
        <v>45995</v>
      </c>
    </row>
    <row r="49" spans="1:19" s="4" customFormat="1" ht="19.899999999999999" customHeight="1">
      <c r="A49" s="110"/>
      <c r="B49" s="26"/>
      <c r="C49" s="26"/>
      <c r="D49" s="38">
        <f t="shared" ref="D49" si="8">+D48+1</f>
        <v>22</v>
      </c>
      <c r="E49" s="150" t="s">
        <v>128</v>
      </c>
      <c r="F49" s="143" t="s">
        <v>125</v>
      </c>
      <c r="G49" s="151" t="s">
        <v>131</v>
      </c>
      <c r="H49" s="156"/>
      <c r="I49" s="63">
        <v>1000</v>
      </c>
      <c r="J49" s="153">
        <f t="shared" ref="J49" si="9">H49*I49</f>
        <v>0</v>
      </c>
      <c r="K49" s="154"/>
      <c r="L49" s="109"/>
      <c r="M49" s="155"/>
      <c r="N49" s="26"/>
      <c r="O49" s="30"/>
      <c r="P49" s="27"/>
      <c r="Q49" s="26"/>
      <c r="R49" s="30"/>
      <c r="S49" s="31"/>
    </row>
    <row r="50" spans="1:19" s="4" customFormat="1" ht="19.899999999999999" customHeight="1">
      <c r="A50" s="26"/>
      <c r="B50" s="26"/>
      <c r="C50" s="26"/>
      <c r="D50" s="27"/>
      <c r="E50" s="27"/>
      <c r="F50" s="27"/>
      <c r="G50" s="157"/>
      <c r="H50" s="62"/>
      <c r="I50" s="26"/>
      <c r="J50" s="158"/>
      <c r="K50" s="28"/>
      <c r="L50" s="47"/>
      <c r="M50" s="26"/>
      <c r="N50" s="26"/>
      <c r="O50" s="30"/>
      <c r="P50" s="27"/>
      <c r="Q50" s="26"/>
      <c r="R50" s="30"/>
      <c r="S50" s="31"/>
    </row>
    <row r="51" spans="1:19" s="4" customFormat="1" ht="19.899999999999999" customHeight="1">
      <c r="A51" s="159" t="s">
        <v>132</v>
      </c>
      <c r="B51" s="26"/>
      <c r="C51" s="26"/>
      <c r="D51" s="38">
        <f>+D49+1</f>
        <v>23</v>
      </c>
      <c r="E51" s="160" t="s">
        <v>133</v>
      </c>
      <c r="F51" s="160" t="s">
        <v>133</v>
      </c>
      <c r="G51" s="161" t="s">
        <v>134</v>
      </c>
      <c r="H51" s="162">
        <v>1</v>
      </c>
      <c r="I51" s="163">
        <v>6600</v>
      </c>
      <c r="J51" s="164">
        <f t="shared" ref="J51:J53" si="10">H51*I51</f>
        <v>6600</v>
      </c>
      <c r="K51" s="91"/>
      <c r="L51" s="165" t="s">
        <v>135</v>
      </c>
      <c r="M51" s="26"/>
      <c r="N51" s="26"/>
      <c r="O51" s="30">
        <v>45986</v>
      </c>
      <c r="P51" s="27"/>
      <c r="Q51" s="42">
        <v>46006</v>
      </c>
      <c r="R51" s="30">
        <v>46007</v>
      </c>
      <c r="S51" s="31">
        <v>46002</v>
      </c>
    </row>
    <row r="52" spans="1:19" s="4" customFormat="1" ht="19.899999999999999" customHeight="1">
      <c r="A52" s="159" t="s">
        <v>132</v>
      </c>
      <c r="B52" s="26"/>
      <c r="C52" s="26"/>
      <c r="D52" s="38">
        <f t="shared" ref="D52:D56" si="11">+D51+1</f>
        <v>24</v>
      </c>
      <c r="E52" s="160" t="s">
        <v>133</v>
      </c>
      <c r="F52" s="160" t="s">
        <v>133</v>
      </c>
      <c r="G52" s="161" t="s">
        <v>136</v>
      </c>
      <c r="H52" s="162">
        <v>1</v>
      </c>
      <c r="I52" s="163">
        <v>2400</v>
      </c>
      <c r="J52" s="164">
        <f t="shared" si="10"/>
        <v>2400</v>
      </c>
      <c r="K52" s="91"/>
      <c r="L52" s="165" t="s">
        <v>137</v>
      </c>
      <c r="M52" s="26"/>
      <c r="N52" s="26"/>
      <c r="O52" s="30">
        <v>45986</v>
      </c>
      <c r="P52" s="27"/>
      <c r="Q52" s="42">
        <v>46006</v>
      </c>
      <c r="R52" s="30">
        <v>46007</v>
      </c>
      <c r="S52" s="31">
        <v>46002</v>
      </c>
    </row>
    <row r="53" spans="1:19" s="4" customFormat="1" ht="19.899999999999999" customHeight="1">
      <c r="A53" s="159" t="s">
        <v>132</v>
      </c>
      <c r="B53" s="26"/>
      <c r="C53" s="26"/>
      <c r="D53" s="38">
        <f t="shared" si="11"/>
        <v>25</v>
      </c>
      <c r="E53" s="160" t="s">
        <v>133</v>
      </c>
      <c r="F53" s="160" t="s">
        <v>133</v>
      </c>
      <c r="G53" s="161" t="s">
        <v>138</v>
      </c>
      <c r="H53" s="162">
        <v>1</v>
      </c>
      <c r="I53" s="163">
        <v>13500</v>
      </c>
      <c r="J53" s="164">
        <f t="shared" si="10"/>
        <v>13500</v>
      </c>
      <c r="K53" s="91"/>
      <c r="L53" s="165" t="s">
        <v>139</v>
      </c>
      <c r="M53" s="26"/>
      <c r="N53" s="26"/>
      <c r="O53" s="30">
        <v>45986</v>
      </c>
      <c r="P53" s="27"/>
      <c r="Q53" s="42">
        <v>46006</v>
      </c>
      <c r="R53" s="30">
        <v>46007</v>
      </c>
      <c r="S53" s="31">
        <v>46002</v>
      </c>
    </row>
    <row r="54" spans="1:19" s="4" customFormat="1" ht="19.7" customHeight="1">
      <c r="A54" s="26"/>
      <c r="B54" s="26"/>
      <c r="C54" s="26"/>
      <c r="D54" s="38">
        <f t="shared" si="11"/>
        <v>26</v>
      </c>
      <c r="E54" s="160"/>
      <c r="F54" s="160"/>
      <c r="G54" s="166" t="s">
        <v>140</v>
      </c>
      <c r="H54" s="162">
        <v>1</v>
      </c>
      <c r="I54" s="45">
        <v>1000</v>
      </c>
      <c r="J54" s="167"/>
      <c r="K54" s="91"/>
      <c r="L54" s="55"/>
      <c r="M54" s="26"/>
      <c r="N54" s="26"/>
      <c r="O54" s="30"/>
      <c r="P54" s="27"/>
      <c r="Q54" s="26"/>
      <c r="R54" s="30"/>
      <c r="S54" s="31"/>
    </row>
    <row r="55" spans="1:19" s="4" customFormat="1" ht="19.7" customHeight="1">
      <c r="A55" s="159" t="s">
        <v>132</v>
      </c>
      <c r="C55" s="26"/>
      <c r="D55" s="38">
        <f t="shared" si="11"/>
        <v>27</v>
      </c>
      <c r="E55" s="168" t="s">
        <v>133</v>
      </c>
      <c r="F55" s="168" t="s">
        <v>133</v>
      </c>
      <c r="G55" s="169" t="s">
        <v>141</v>
      </c>
      <c r="H55" s="170">
        <v>2</v>
      </c>
      <c r="I55" s="159">
        <v>16000</v>
      </c>
      <c r="J55" s="158">
        <f t="shared" ref="J55:J56" si="12">H55*I55</f>
        <v>32000</v>
      </c>
      <c r="K55" s="28"/>
      <c r="L55" s="47" t="s">
        <v>142</v>
      </c>
      <c r="M55" s="26"/>
      <c r="N55" s="26" t="s">
        <v>143</v>
      </c>
      <c r="O55" s="30">
        <v>45993</v>
      </c>
      <c r="P55" s="27"/>
      <c r="Q55" s="42">
        <v>46014</v>
      </c>
      <c r="R55" s="30">
        <v>46009</v>
      </c>
      <c r="S55" s="31">
        <v>46008</v>
      </c>
    </row>
    <row r="56" spans="1:19" s="4" customFormat="1" ht="19.7" customHeight="1">
      <c r="A56" s="159" t="s">
        <v>132</v>
      </c>
      <c r="C56" s="26"/>
      <c r="D56" s="38">
        <f t="shared" si="11"/>
        <v>28</v>
      </c>
      <c r="E56" s="168" t="s">
        <v>133</v>
      </c>
      <c r="F56" s="168" t="s">
        <v>133</v>
      </c>
      <c r="G56" s="169" t="s">
        <v>140</v>
      </c>
      <c r="H56" s="170">
        <v>1</v>
      </c>
      <c r="I56" s="159">
        <v>2400</v>
      </c>
      <c r="J56" s="158">
        <f t="shared" si="12"/>
        <v>2400</v>
      </c>
      <c r="K56" s="28"/>
      <c r="L56" s="47" t="s">
        <v>140</v>
      </c>
      <c r="M56" s="26"/>
      <c r="N56" s="26" t="s">
        <v>143</v>
      </c>
      <c r="O56" s="30">
        <v>45993</v>
      </c>
      <c r="P56" s="27"/>
      <c r="Q56" s="42">
        <v>46014</v>
      </c>
      <c r="R56" s="30">
        <v>46009</v>
      </c>
      <c r="S56" s="31"/>
    </row>
    <row r="57" spans="1:19" s="4" customFormat="1" ht="19.899999999999999" customHeight="1">
      <c r="A57" s="26"/>
      <c r="B57" s="26"/>
      <c r="C57" s="26"/>
      <c r="D57" s="27"/>
      <c r="E57" s="27"/>
      <c r="F57" s="27"/>
      <c r="G57" s="157"/>
      <c r="H57" s="62"/>
      <c r="I57" s="26"/>
      <c r="J57" s="153"/>
      <c r="K57" s="28"/>
      <c r="L57" s="47"/>
      <c r="M57" s="26"/>
      <c r="N57" s="26"/>
      <c r="O57" s="30"/>
      <c r="P57" s="27"/>
      <c r="Q57" s="26"/>
      <c r="R57" s="30"/>
      <c r="S57" s="31"/>
    </row>
    <row r="58" spans="1:19" s="4" customFormat="1" ht="19.899999999999999" customHeight="1">
      <c r="A58" s="110" t="s">
        <v>144</v>
      </c>
      <c r="B58" s="26"/>
      <c r="C58" s="26"/>
      <c r="D58" s="171">
        <f>+D56+1</f>
        <v>29</v>
      </c>
      <c r="E58" s="172" t="s">
        <v>145</v>
      </c>
      <c r="F58" s="86" t="s">
        <v>70</v>
      </c>
      <c r="G58" s="173" t="s">
        <v>146</v>
      </c>
      <c r="H58" s="94">
        <v>1</v>
      </c>
      <c r="I58" s="174">
        <v>18890</v>
      </c>
      <c r="J58" s="175">
        <f t="shared" ref="J58" si="13">H58*I58</f>
        <v>18890</v>
      </c>
      <c r="K58" s="176"/>
      <c r="L58" s="177" t="s">
        <v>147</v>
      </c>
      <c r="M58" s="178" t="s">
        <v>148</v>
      </c>
      <c r="N58" s="26"/>
      <c r="O58" s="30">
        <v>45988</v>
      </c>
      <c r="P58" s="27"/>
      <c r="Q58" s="26"/>
      <c r="R58" s="30">
        <v>46003</v>
      </c>
      <c r="S58" s="31">
        <v>46002</v>
      </c>
    </row>
    <row r="59" spans="1:19" s="4" customFormat="1" ht="19.899999999999999" customHeight="1">
      <c r="D59" s="27"/>
      <c r="E59" s="27"/>
      <c r="F59" s="27"/>
      <c r="G59" s="47"/>
      <c r="H59" s="62"/>
      <c r="I59" s="26"/>
      <c r="J59" s="63"/>
      <c r="K59" s="28"/>
      <c r="L59" s="47"/>
      <c r="M59" s="26"/>
      <c r="N59" s="26"/>
      <c r="O59" s="30"/>
      <c r="P59" s="27"/>
      <c r="Q59" s="26"/>
      <c r="R59" s="30"/>
      <c r="S59" s="31"/>
    </row>
    <row r="60" spans="1:19" s="4" customFormat="1" ht="19.899999999999999" customHeight="1">
      <c r="D60" s="27"/>
      <c r="E60" s="27"/>
      <c r="F60" s="27"/>
      <c r="G60" s="60">
        <f>SUM(J47:J59)</f>
        <v>79490</v>
      </c>
      <c r="H60" s="62"/>
      <c r="I60" s="26"/>
      <c r="J60" s="63"/>
      <c r="K60" s="28"/>
      <c r="L60" s="47"/>
      <c r="M60" s="26"/>
      <c r="N60" s="26"/>
      <c r="O60" s="30"/>
      <c r="P60" s="27"/>
      <c r="Q60" s="26"/>
      <c r="R60" s="30"/>
      <c r="S60" s="31"/>
    </row>
    <row r="61" spans="1:19" s="4" customFormat="1" ht="19.899999999999999" customHeight="1">
      <c r="D61" s="27"/>
      <c r="E61" s="27"/>
      <c r="F61" s="27"/>
      <c r="G61" s="47"/>
      <c r="H61" s="62"/>
      <c r="I61" s="26"/>
      <c r="J61" s="63"/>
      <c r="K61" s="28"/>
      <c r="L61" s="47"/>
      <c r="M61" s="26"/>
      <c r="N61" s="26"/>
      <c r="O61" s="30"/>
      <c r="P61" s="27"/>
      <c r="Q61" s="26"/>
      <c r="R61" s="30"/>
      <c r="S61" s="31"/>
    </row>
    <row r="62" spans="1:19" s="4" customFormat="1" ht="19.899999999999999" customHeight="1">
      <c r="D62" s="27"/>
      <c r="E62" s="27"/>
      <c r="F62" s="27"/>
      <c r="G62" s="47"/>
      <c r="H62" s="62"/>
      <c r="I62" s="26"/>
      <c r="J62" s="63"/>
      <c r="K62" s="28"/>
      <c r="L62" s="47"/>
      <c r="M62" s="26"/>
      <c r="N62" s="26"/>
      <c r="O62" s="30"/>
      <c r="P62" s="27"/>
      <c r="Q62" s="26"/>
      <c r="R62" s="30"/>
      <c r="S62" s="31"/>
    </row>
    <row r="63" spans="1:19" s="4" customFormat="1" ht="19.899999999999999" customHeight="1">
      <c r="D63" s="27"/>
      <c r="E63" s="27"/>
      <c r="F63" s="27"/>
      <c r="G63" s="47"/>
      <c r="H63" s="62"/>
      <c r="I63" s="26"/>
      <c r="J63" s="63"/>
      <c r="K63" s="28"/>
      <c r="L63" s="47"/>
      <c r="M63" s="26"/>
      <c r="N63" s="26"/>
      <c r="O63" s="30"/>
      <c r="P63" s="27"/>
      <c r="Q63" s="26"/>
      <c r="R63" s="30"/>
      <c r="S63" s="31"/>
    </row>
    <row r="64" spans="1:19" s="4" customFormat="1" ht="19.899999999999999" customHeight="1">
      <c r="D64" s="27"/>
      <c r="E64" s="83" t="s">
        <v>149</v>
      </c>
      <c r="F64" s="33"/>
      <c r="G64" s="34"/>
      <c r="H64" s="62"/>
      <c r="I64" s="26"/>
      <c r="J64" s="63"/>
      <c r="K64" s="28"/>
      <c r="L64" s="47"/>
      <c r="M64" s="26"/>
      <c r="N64" s="26"/>
      <c r="O64" s="30"/>
      <c r="P64" s="27"/>
      <c r="Q64" s="26"/>
      <c r="R64" s="30"/>
      <c r="S64" s="31"/>
    </row>
    <row r="65" spans="1:19" s="4" customFormat="1" ht="19.899999999999999" customHeight="1">
      <c r="A65" s="26" t="s">
        <v>123</v>
      </c>
      <c r="B65" s="26"/>
      <c r="C65" s="26"/>
      <c r="D65" s="38">
        <f>+D58+1</f>
        <v>30</v>
      </c>
      <c r="E65" s="172" t="s">
        <v>145</v>
      </c>
      <c r="F65" s="86" t="s">
        <v>70</v>
      </c>
      <c r="G65" s="179" t="s">
        <v>150</v>
      </c>
      <c r="H65" s="180">
        <v>4</v>
      </c>
      <c r="I65" s="181">
        <v>1830</v>
      </c>
      <c r="J65" s="182">
        <f t="shared" ref="J65:J66" si="14">H65*I65</f>
        <v>7320</v>
      </c>
      <c r="K65" s="28"/>
      <c r="L65" s="47" t="s">
        <v>151</v>
      </c>
      <c r="M65" s="40" t="s">
        <v>73</v>
      </c>
      <c r="N65" s="26"/>
      <c r="O65" s="30">
        <v>45988</v>
      </c>
      <c r="P65" s="27"/>
      <c r="Q65" s="42">
        <v>46006</v>
      </c>
      <c r="R65" s="30">
        <v>46003</v>
      </c>
      <c r="S65" s="31">
        <v>46002</v>
      </c>
    </row>
    <row r="66" spans="1:19" s="4" customFormat="1" ht="19.899999999999999" customHeight="1">
      <c r="A66" s="26" t="s">
        <v>123</v>
      </c>
      <c r="B66" s="26"/>
      <c r="C66" s="26"/>
      <c r="D66" s="38">
        <f t="shared" ref="D66" si="15">+D65+1</f>
        <v>31</v>
      </c>
      <c r="E66" s="172" t="s">
        <v>145</v>
      </c>
      <c r="F66" s="86" t="s">
        <v>70</v>
      </c>
      <c r="G66" s="179" t="s">
        <v>152</v>
      </c>
      <c r="H66" s="183">
        <v>10</v>
      </c>
      <c r="I66" s="181">
        <v>1450</v>
      </c>
      <c r="J66" s="182">
        <f t="shared" si="14"/>
        <v>14500</v>
      </c>
      <c r="K66" s="28"/>
      <c r="L66" s="47" t="s">
        <v>153</v>
      </c>
      <c r="M66" s="40" t="s">
        <v>73</v>
      </c>
      <c r="N66" s="26"/>
      <c r="O66" s="30">
        <v>45988</v>
      </c>
      <c r="P66" s="27"/>
      <c r="Q66" s="42">
        <v>46006</v>
      </c>
      <c r="R66" s="30">
        <v>46003</v>
      </c>
      <c r="S66" s="31">
        <v>46002</v>
      </c>
    </row>
    <row r="67" spans="1:19" s="4" customFormat="1" ht="19.899999999999999" customHeight="1">
      <c r="D67" s="27"/>
      <c r="E67" s="27"/>
      <c r="F67" s="27"/>
      <c r="G67" s="70"/>
      <c r="H67" s="184"/>
      <c r="I67" s="167"/>
      <c r="J67" s="185"/>
      <c r="K67" s="28"/>
      <c r="L67" s="47"/>
      <c r="M67" s="26"/>
      <c r="N67" s="26"/>
      <c r="O67" s="30"/>
      <c r="P67" s="27"/>
      <c r="Q67" s="26"/>
      <c r="R67" s="30"/>
      <c r="S67" s="31"/>
    </row>
    <row r="68" spans="1:19" s="4" customFormat="1" ht="19.899999999999999" customHeight="1">
      <c r="D68" s="27"/>
      <c r="E68" s="27"/>
      <c r="F68" s="27"/>
      <c r="G68" s="60">
        <f>SUM(J65:J67)</f>
        <v>21820</v>
      </c>
      <c r="H68" s="62"/>
      <c r="I68" s="26"/>
      <c r="J68" s="63"/>
      <c r="K68" s="28"/>
      <c r="L68" s="47"/>
      <c r="M68" s="26"/>
      <c r="N68" s="26"/>
      <c r="O68" s="30"/>
      <c r="P68" s="27"/>
      <c r="Q68" s="26"/>
      <c r="R68" s="30"/>
      <c r="S68" s="31"/>
    </row>
    <row r="69" spans="1:19" s="4" customFormat="1" ht="19.899999999999999" customHeight="1">
      <c r="D69" s="27"/>
      <c r="E69" s="27"/>
      <c r="F69" s="27"/>
      <c r="G69" s="47"/>
      <c r="H69" s="62"/>
      <c r="I69" s="26"/>
      <c r="J69" s="63"/>
      <c r="K69" s="28"/>
      <c r="L69" s="47"/>
      <c r="M69" s="26"/>
      <c r="N69" s="26"/>
      <c r="O69" s="30"/>
      <c r="P69" s="27"/>
      <c r="Q69" s="26"/>
      <c r="R69" s="30"/>
      <c r="S69" s="31"/>
    </row>
    <row r="70" spans="1:19" s="4" customFormat="1" ht="19.899999999999999" customHeight="1">
      <c r="D70" s="27"/>
      <c r="E70" s="27"/>
      <c r="F70" s="27"/>
      <c r="G70" s="26"/>
      <c r="H70" s="26"/>
      <c r="I70" s="26"/>
      <c r="J70" s="28"/>
      <c r="K70" s="28"/>
      <c r="L70" s="26"/>
      <c r="M70" s="26"/>
      <c r="N70" s="26"/>
      <c r="O70" s="30"/>
      <c r="P70" s="27"/>
      <c r="Q70" s="26"/>
      <c r="R70" s="30"/>
      <c r="S70" s="31"/>
    </row>
    <row r="71" spans="1:19" s="4" customFormat="1" ht="19.899999999999999" customHeight="1">
      <c r="D71" s="27"/>
      <c r="E71" s="32" t="s">
        <v>154</v>
      </c>
      <c r="F71" s="33"/>
      <c r="G71" s="34"/>
      <c r="H71" s="26"/>
      <c r="I71" s="26"/>
      <c r="J71" s="28"/>
      <c r="K71" s="28"/>
      <c r="L71" s="26"/>
      <c r="M71" s="26"/>
      <c r="N71" s="26"/>
      <c r="O71" s="30"/>
      <c r="P71" s="27"/>
      <c r="Q71" s="26"/>
      <c r="R71" s="30"/>
      <c r="S71" s="31"/>
    </row>
    <row r="72" spans="1:19" s="4" customFormat="1" ht="19.899999999999999" customHeight="1">
      <c r="A72" s="26" t="s">
        <v>155</v>
      </c>
      <c r="B72" s="26"/>
      <c r="C72" s="26">
        <v>18</v>
      </c>
      <c r="D72" s="85">
        <f>+D66+1</f>
        <v>32</v>
      </c>
      <c r="E72" s="86" t="s">
        <v>156</v>
      </c>
      <c r="F72" s="86" t="s">
        <v>70</v>
      </c>
      <c r="G72" s="93" t="s">
        <v>157</v>
      </c>
      <c r="H72" s="186">
        <v>1</v>
      </c>
      <c r="I72" s="95">
        <v>14790</v>
      </c>
      <c r="J72" s="107">
        <f>H72*I72</f>
        <v>14790</v>
      </c>
      <c r="K72" s="28"/>
      <c r="L72" s="40" t="s">
        <v>158</v>
      </c>
      <c r="M72" s="40" t="s">
        <v>73</v>
      </c>
      <c r="N72" s="26"/>
      <c r="O72" s="30">
        <v>45988</v>
      </c>
      <c r="P72" s="27"/>
      <c r="Q72" s="42">
        <v>46006</v>
      </c>
      <c r="R72" s="30">
        <v>46003</v>
      </c>
      <c r="S72" s="31">
        <v>46002</v>
      </c>
    </row>
    <row r="73" spans="1:19" s="4" customFormat="1" ht="19.899999999999999" customHeight="1">
      <c r="A73" s="26" t="s">
        <v>155</v>
      </c>
      <c r="B73" s="26"/>
      <c r="C73" s="26"/>
      <c r="D73" s="85">
        <f>+D72+1</f>
        <v>33</v>
      </c>
      <c r="E73" s="86" t="s">
        <v>156</v>
      </c>
      <c r="F73" s="86" t="s">
        <v>70</v>
      </c>
      <c r="G73" s="187" t="s">
        <v>159</v>
      </c>
      <c r="H73" s="188">
        <v>1</v>
      </c>
      <c r="I73" s="189">
        <v>35780</v>
      </c>
      <c r="J73" s="139">
        <f>H73*I73</f>
        <v>35780</v>
      </c>
      <c r="K73" s="28"/>
      <c r="L73" s="40" t="s">
        <v>160</v>
      </c>
      <c r="M73" s="40" t="s">
        <v>73</v>
      </c>
      <c r="N73" s="26"/>
      <c r="O73" s="30">
        <v>45988</v>
      </c>
      <c r="P73" s="27"/>
      <c r="Q73" s="42">
        <v>46006</v>
      </c>
      <c r="R73" s="30">
        <v>46003</v>
      </c>
      <c r="S73" s="31">
        <v>46002</v>
      </c>
    </row>
    <row r="74" spans="1:19" s="4" customFormat="1" ht="19.899999999999999" customHeight="1">
      <c r="A74" s="26" t="s">
        <v>155</v>
      </c>
      <c r="B74" s="26"/>
      <c r="C74" s="26"/>
      <c r="D74" s="85">
        <f t="shared" ref="D74:D75" si="16">+D73+1</f>
        <v>34</v>
      </c>
      <c r="E74" s="86" t="s">
        <v>161</v>
      </c>
      <c r="F74" s="86" t="s">
        <v>70</v>
      </c>
      <c r="G74" s="93" t="s">
        <v>162</v>
      </c>
      <c r="H74" s="94">
        <v>1</v>
      </c>
      <c r="I74" s="189">
        <v>2100</v>
      </c>
      <c r="J74" s="139">
        <f t="shared" ref="J74" si="17">H74*I74</f>
        <v>2100</v>
      </c>
      <c r="K74" s="28"/>
      <c r="L74" s="40" t="s">
        <v>163</v>
      </c>
      <c r="M74" s="40" t="s">
        <v>73</v>
      </c>
      <c r="N74" s="26"/>
      <c r="O74" s="30">
        <v>45988</v>
      </c>
      <c r="P74" s="27"/>
      <c r="Q74" s="42">
        <v>46006</v>
      </c>
      <c r="R74" s="30">
        <v>46003</v>
      </c>
      <c r="S74" s="31">
        <v>46002</v>
      </c>
    </row>
    <row r="75" spans="1:19" s="4" customFormat="1" ht="19.899999999999999" customHeight="1">
      <c r="A75" s="26" t="s">
        <v>155</v>
      </c>
      <c r="B75" s="26"/>
      <c r="C75" s="26"/>
      <c r="D75" s="85">
        <f t="shared" si="16"/>
        <v>35</v>
      </c>
      <c r="E75" s="86" t="s">
        <v>161</v>
      </c>
      <c r="F75" s="86" t="s">
        <v>70</v>
      </c>
      <c r="G75" s="93" t="s">
        <v>164</v>
      </c>
      <c r="H75" s="94">
        <v>2</v>
      </c>
      <c r="I75" s="95">
        <v>2100</v>
      </c>
      <c r="J75" s="139">
        <f>H75*I75</f>
        <v>4200</v>
      </c>
      <c r="K75" s="28"/>
      <c r="L75" s="40" t="s">
        <v>163</v>
      </c>
      <c r="M75" s="40" t="s">
        <v>73</v>
      </c>
      <c r="N75" s="26"/>
      <c r="O75" s="30">
        <v>45988</v>
      </c>
      <c r="P75" s="27"/>
      <c r="Q75" s="42">
        <v>46006</v>
      </c>
      <c r="R75" s="30">
        <v>46003</v>
      </c>
      <c r="S75" s="31">
        <v>46002</v>
      </c>
    </row>
    <row r="76" spans="1:19" s="4" customFormat="1" ht="19.899999999999999" customHeight="1">
      <c r="A76" s="26" t="s">
        <v>165</v>
      </c>
      <c r="B76" s="26"/>
      <c r="C76" s="26">
        <v>18</v>
      </c>
      <c r="D76" s="85">
        <f>+D75+1</f>
        <v>36</v>
      </c>
      <c r="E76" s="172" t="s">
        <v>161</v>
      </c>
      <c r="F76" s="86" t="s">
        <v>70</v>
      </c>
      <c r="G76" s="190" t="s">
        <v>166</v>
      </c>
      <c r="H76" s="94">
        <v>1</v>
      </c>
      <c r="I76" s="94">
        <v>980</v>
      </c>
      <c r="J76" s="71">
        <f t="shared" ref="J76" si="18">H76*I76</f>
        <v>980</v>
      </c>
      <c r="K76" s="26"/>
      <c r="L76" s="40" t="s">
        <v>167</v>
      </c>
      <c r="M76" s="40" t="s">
        <v>73</v>
      </c>
      <c r="N76" s="26"/>
      <c r="O76" s="30">
        <v>45988</v>
      </c>
      <c r="P76" s="27"/>
      <c r="Q76" s="42">
        <v>46006</v>
      </c>
      <c r="R76" s="30">
        <v>46003</v>
      </c>
      <c r="S76" s="31">
        <v>46002</v>
      </c>
    </row>
    <row r="77" spans="1:19" s="4" customFormat="1" ht="19.899999999999999" customHeight="1">
      <c r="A77" s="26"/>
      <c r="B77" s="26"/>
      <c r="C77" s="26"/>
      <c r="D77" s="27"/>
      <c r="E77" s="27"/>
      <c r="F77" s="27"/>
      <c r="G77" s="69"/>
      <c r="H77" s="62"/>
      <c r="I77" s="26"/>
      <c r="J77" s="63"/>
      <c r="K77" s="28"/>
      <c r="L77" s="47"/>
      <c r="M77" s="191"/>
      <c r="N77" s="26"/>
      <c r="O77" s="30"/>
      <c r="P77" s="27"/>
      <c r="Q77" s="42"/>
      <c r="R77" s="30"/>
      <c r="S77" s="31"/>
    </row>
    <row r="78" spans="1:19" s="4" customFormat="1" ht="19.899999999999999" customHeight="1">
      <c r="D78" s="27"/>
      <c r="E78" s="27"/>
      <c r="F78" s="27"/>
      <c r="G78" s="60">
        <f>SUM(J71:J77)</f>
        <v>57850</v>
      </c>
      <c r="H78" s="26"/>
      <c r="I78" s="26"/>
      <c r="J78" s="28"/>
      <c r="K78" s="28"/>
      <c r="L78" s="26"/>
      <c r="M78" s="26"/>
      <c r="N78" s="26"/>
      <c r="O78" s="30"/>
      <c r="P78" s="27"/>
      <c r="Q78" s="42"/>
      <c r="R78" s="30"/>
      <c r="S78" s="31"/>
    </row>
    <row r="79" spans="1:19" s="4" customFormat="1" ht="19.899999999999999" customHeight="1">
      <c r="D79" s="27"/>
      <c r="E79" s="27"/>
      <c r="F79" s="27"/>
      <c r="G79" s="26"/>
      <c r="H79" s="26"/>
      <c r="I79" s="26"/>
      <c r="J79" s="28"/>
      <c r="K79" s="28"/>
      <c r="L79" s="26"/>
      <c r="M79" s="26"/>
      <c r="N79" s="26"/>
      <c r="O79" s="30"/>
      <c r="P79" s="27"/>
      <c r="Q79" s="26"/>
      <c r="R79" s="30"/>
      <c r="S79" s="31"/>
    </row>
    <row r="80" spans="1:19" s="4" customFormat="1" ht="19.899999999999999" customHeight="1">
      <c r="D80" s="27"/>
      <c r="E80" s="27"/>
      <c r="F80" s="27"/>
      <c r="G80" s="192"/>
      <c r="H80" s="26"/>
      <c r="I80" s="26"/>
      <c r="J80" s="28"/>
      <c r="K80" s="28"/>
      <c r="L80" s="26"/>
      <c r="M80" s="26"/>
      <c r="N80" s="26"/>
      <c r="O80" s="30"/>
      <c r="P80" s="27"/>
      <c r="Q80" s="26"/>
      <c r="R80" s="30"/>
      <c r="S80" s="31"/>
    </row>
    <row r="81" spans="4:19" s="4" customFormat="1" ht="19.899999999999999" customHeight="1">
      <c r="D81" s="27"/>
      <c r="E81" s="27"/>
      <c r="F81" s="27"/>
      <c r="G81" s="47"/>
      <c r="H81" s="62"/>
      <c r="I81" s="26"/>
      <c r="J81" s="63"/>
      <c r="K81" s="193"/>
      <c r="L81" s="47"/>
      <c r="M81" s="26"/>
      <c r="N81" s="26"/>
      <c r="O81" s="30"/>
      <c r="P81" s="27"/>
      <c r="Q81" s="26"/>
      <c r="R81" s="30"/>
      <c r="S81" s="31"/>
    </row>
    <row r="82" spans="4:19" s="4" customFormat="1" ht="19.899999999999999" customHeight="1">
      <c r="D82" s="27"/>
      <c r="E82" s="27"/>
      <c r="F82" s="27"/>
      <c r="G82" s="47"/>
      <c r="H82" s="62"/>
      <c r="I82" s="26"/>
      <c r="J82" s="63"/>
      <c r="K82" s="28"/>
      <c r="L82" s="47"/>
      <c r="M82" s="26"/>
      <c r="N82" s="26"/>
      <c r="O82" s="30"/>
      <c r="P82" s="27"/>
      <c r="Q82" s="26"/>
      <c r="R82" s="30"/>
      <c r="S82" s="31"/>
    </row>
    <row r="83" spans="4:19" s="4" customFormat="1" ht="19.899999999999999" customHeight="1">
      <c r="D83" s="27"/>
      <c r="E83" s="27"/>
      <c r="F83" s="27"/>
      <c r="G83" s="47"/>
      <c r="H83" s="62"/>
      <c r="I83" s="26"/>
      <c r="J83" s="63"/>
      <c r="K83" s="28"/>
      <c r="L83" s="47"/>
      <c r="M83" s="26"/>
      <c r="N83" s="26"/>
      <c r="O83" s="30"/>
      <c r="P83" s="27"/>
      <c r="Q83" s="26"/>
      <c r="R83" s="30"/>
      <c r="S83" s="31"/>
    </row>
    <row r="84" spans="4:19" s="4" customFormat="1" ht="19.899999999999999" customHeight="1">
      <c r="D84" s="27"/>
      <c r="E84" s="27"/>
      <c r="F84" s="27"/>
      <c r="G84" s="47"/>
      <c r="H84" s="62"/>
      <c r="I84" s="26"/>
      <c r="J84" s="63"/>
      <c r="K84" s="28"/>
      <c r="L84" s="47"/>
      <c r="M84" s="26"/>
      <c r="N84" s="26"/>
      <c r="O84" s="30"/>
      <c r="P84" s="27"/>
      <c r="Q84" s="26"/>
      <c r="R84" s="30"/>
      <c r="S84" s="31"/>
    </row>
    <row r="85" spans="4:19" s="4" customFormat="1" ht="19.899999999999999" customHeight="1">
      <c r="D85" s="27"/>
      <c r="E85" s="27"/>
      <c r="F85" s="27"/>
      <c r="G85" s="47"/>
      <c r="H85" s="62"/>
      <c r="I85" s="26"/>
      <c r="J85" s="63"/>
      <c r="K85" s="28"/>
      <c r="L85" s="47"/>
      <c r="M85" s="26"/>
      <c r="N85" s="26"/>
      <c r="O85" s="30"/>
      <c r="P85" s="27"/>
      <c r="Q85" s="26"/>
      <c r="R85" s="30"/>
      <c r="S85" s="31"/>
    </row>
    <row r="86" spans="4:19" s="4" customFormat="1" ht="19.899999999999999" customHeight="1">
      <c r="D86" s="27"/>
      <c r="E86" s="27"/>
      <c r="F86" s="27"/>
      <c r="G86" s="47"/>
      <c r="H86" s="62"/>
      <c r="I86" s="26"/>
      <c r="J86" s="63"/>
      <c r="K86" s="28"/>
      <c r="L86" s="47"/>
      <c r="M86" s="26"/>
      <c r="N86" s="26"/>
      <c r="O86" s="30"/>
      <c r="P86" s="27"/>
      <c r="Q86" s="26"/>
      <c r="R86" s="30"/>
      <c r="S86" s="31"/>
    </row>
    <row r="87" spans="4:19" s="4" customFormat="1" ht="19.899999999999999" customHeight="1">
      <c r="D87" s="27"/>
      <c r="E87" s="27"/>
      <c r="F87" s="27"/>
      <c r="G87" s="47"/>
      <c r="H87" s="62"/>
      <c r="I87" s="26"/>
      <c r="J87" s="63"/>
      <c r="K87" s="28"/>
      <c r="L87" s="47"/>
      <c r="M87" s="26"/>
      <c r="N87" s="26"/>
      <c r="O87" s="30"/>
      <c r="P87" s="27"/>
      <c r="Q87" s="26"/>
      <c r="R87" s="30"/>
      <c r="S87" s="31"/>
    </row>
    <row r="88" spans="4:19" s="4" customFormat="1" ht="19.899999999999999" customHeight="1">
      <c r="D88" s="27"/>
      <c r="E88" s="27"/>
      <c r="F88" s="27"/>
      <c r="G88" s="47"/>
      <c r="H88" s="62"/>
      <c r="I88" s="26"/>
      <c r="J88" s="63"/>
      <c r="K88" s="28"/>
      <c r="L88" s="47"/>
      <c r="M88" s="26"/>
      <c r="N88" s="26"/>
      <c r="O88" s="30"/>
      <c r="P88" s="27"/>
      <c r="Q88" s="26"/>
      <c r="R88" s="30"/>
      <c r="S88" s="31"/>
    </row>
    <row r="89" spans="4:19" s="4" customFormat="1" ht="19.899999999999999" customHeight="1">
      <c r="D89" s="27"/>
      <c r="E89" s="27"/>
      <c r="F89" s="27"/>
      <c r="G89" s="47"/>
      <c r="H89" s="62"/>
      <c r="I89" s="26"/>
      <c r="J89" s="63"/>
      <c r="K89" s="28"/>
      <c r="L89" s="47"/>
      <c r="M89" s="26"/>
      <c r="N89" s="26"/>
      <c r="O89" s="30"/>
      <c r="P89" s="27"/>
      <c r="Q89" s="26"/>
      <c r="R89" s="30"/>
      <c r="S89" s="31"/>
    </row>
    <row r="90" spans="4:19" s="4" customFormat="1" ht="19.899999999999999" customHeight="1">
      <c r="D90" s="27"/>
      <c r="E90" s="27"/>
      <c r="F90" s="27"/>
      <c r="G90" s="47"/>
      <c r="H90" s="62"/>
      <c r="I90" s="26"/>
      <c r="J90" s="63"/>
      <c r="K90" s="28"/>
      <c r="L90" s="47"/>
      <c r="M90" s="26"/>
      <c r="N90" s="26"/>
      <c r="O90" s="30"/>
      <c r="P90" s="27"/>
      <c r="Q90" s="26"/>
      <c r="R90" s="30"/>
      <c r="S90" s="31"/>
    </row>
    <row r="91" spans="4:19" s="4" customFormat="1" ht="19.899999999999999" customHeight="1">
      <c r="D91" s="27"/>
      <c r="E91" s="27"/>
      <c r="F91" s="27"/>
      <c r="G91" s="47"/>
      <c r="H91" s="62"/>
      <c r="I91" s="26"/>
      <c r="J91" s="63"/>
      <c r="K91" s="28"/>
      <c r="L91" s="47"/>
      <c r="M91" s="26"/>
      <c r="N91" s="26"/>
      <c r="O91" s="30"/>
      <c r="P91" s="27"/>
      <c r="Q91" s="26"/>
      <c r="R91" s="30"/>
      <c r="S91" s="31"/>
    </row>
    <row r="92" spans="4:19" s="4" customFormat="1" ht="19.899999999999999" customHeight="1">
      <c r="D92" s="27"/>
      <c r="E92" s="27"/>
      <c r="F92" s="27"/>
      <c r="G92" s="47"/>
      <c r="H92" s="62"/>
      <c r="I92" s="26"/>
      <c r="J92" s="63"/>
      <c r="K92" s="28"/>
      <c r="L92" s="47"/>
      <c r="M92" s="26"/>
      <c r="N92" s="26"/>
      <c r="O92" s="30"/>
      <c r="P92" s="27"/>
      <c r="Q92" s="26"/>
      <c r="R92" s="30"/>
      <c r="S92" s="31"/>
    </row>
    <row r="93" spans="4:19" s="4" customFormat="1" ht="19.899999999999999" customHeight="1">
      <c r="D93" s="27"/>
      <c r="E93" s="27"/>
      <c r="F93" s="27"/>
      <c r="G93" s="47"/>
      <c r="H93" s="62"/>
      <c r="I93" s="26"/>
      <c r="J93" s="63"/>
      <c r="K93" s="28"/>
      <c r="L93" s="47"/>
      <c r="M93" s="26"/>
      <c r="N93" s="26"/>
      <c r="O93" s="30"/>
      <c r="P93" s="27"/>
      <c r="Q93" s="26"/>
      <c r="R93" s="30"/>
      <c r="S93" s="31"/>
    </row>
    <row r="94" spans="4:19" s="4" customFormat="1" ht="19.899999999999999" customHeight="1">
      <c r="D94" s="27"/>
      <c r="E94" s="27"/>
      <c r="F94" s="27"/>
      <c r="G94" s="47"/>
      <c r="H94" s="62"/>
      <c r="I94" s="26"/>
      <c r="J94" s="63"/>
      <c r="K94" s="28"/>
      <c r="L94" s="47"/>
      <c r="M94" s="26"/>
      <c r="N94" s="26"/>
      <c r="O94" s="30"/>
      <c r="P94" s="27"/>
      <c r="Q94" s="26"/>
      <c r="R94" s="30"/>
      <c r="S94" s="31"/>
    </row>
    <row r="95" spans="4:19" s="4" customFormat="1" ht="19.899999999999999" customHeight="1">
      <c r="D95" s="27"/>
      <c r="E95" s="27"/>
      <c r="F95" s="27"/>
      <c r="G95" s="47"/>
      <c r="H95" s="62"/>
      <c r="I95" s="26"/>
      <c r="J95" s="63"/>
      <c r="K95" s="28"/>
      <c r="L95" s="47"/>
      <c r="M95" s="26"/>
      <c r="N95" s="26"/>
      <c r="O95" s="30"/>
      <c r="P95" s="27"/>
      <c r="Q95" s="26"/>
      <c r="R95" s="30"/>
      <c r="S95" s="31"/>
    </row>
    <row r="96" spans="4:19" s="4" customFormat="1" ht="19.899999999999999" customHeight="1">
      <c r="D96" s="27"/>
      <c r="E96" s="27"/>
      <c r="F96" s="27"/>
      <c r="G96" s="47"/>
      <c r="H96" s="62"/>
      <c r="I96" s="26"/>
      <c r="J96" s="63"/>
      <c r="K96" s="28"/>
      <c r="L96" s="47"/>
      <c r="M96" s="26"/>
      <c r="N96" s="26"/>
      <c r="O96" s="30"/>
      <c r="P96" s="27"/>
      <c r="Q96" s="26"/>
      <c r="R96" s="30"/>
      <c r="S96" s="31"/>
    </row>
    <row r="97" spans="4:19" s="4" customFormat="1" ht="19.899999999999999" customHeight="1">
      <c r="D97" s="27"/>
      <c r="E97" s="27"/>
      <c r="F97" s="27"/>
      <c r="G97" s="47"/>
      <c r="H97" s="62"/>
      <c r="I97" s="26"/>
      <c r="J97" s="63"/>
      <c r="K97" s="28"/>
      <c r="L97" s="47"/>
      <c r="M97" s="26"/>
      <c r="N97" s="26"/>
      <c r="O97" s="30"/>
      <c r="P97" s="27"/>
      <c r="Q97" s="26"/>
      <c r="R97" s="30"/>
      <c r="S97" s="31"/>
    </row>
    <row r="98" spans="4:19" s="4" customFormat="1" ht="19.899999999999999" customHeight="1">
      <c r="D98" s="27"/>
      <c r="E98" s="27"/>
      <c r="F98" s="27"/>
      <c r="G98" s="47"/>
      <c r="H98" s="62"/>
      <c r="I98" s="26"/>
      <c r="J98" s="63"/>
      <c r="K98" s="28"/>
      <c r="L98" s="47"/>
      <c r="M98" s="26"/>
      <c r="N98" s="26"/>
      <c r="O98" s="30"/>
      <c r="P98" s="27"/>
      <c r="Q98" s="26"/>
      <c r="R98" s="30"/>
      <c r="S98" s="31"/>
    </row>
    <row r="99" spans="4:19" s="4" customFormat="1" ht="19.899999999999999" customHeight="1">
      <c r="D99" s="27"/>
      <c r="E99" s="27"/>
      <c r="F99" s="27"/>
      <c r="G99" s="47"/>
      <c r="H99" s="62"/>
      <c r="I99" s="26"/>
      <c r="J99" s="63"/>
      <c r="K99" s="28"/>
      <c r="L99" s="47"/>
      <c r="M99" s="26"/>
      <c r="N99" s="26"/>
      <c r="O99" s="30"/>
      <c r="P99" s="27"/>
      <c r="Q99" s="26"/>
      <c r="R99" s="30"/>
      <c r="S99" s="31"/>
    </row>
    <row r="100" spans="4:19" s="4" customFormat="1" ht="19.899999999999999" customHeight="1">
      <c r="D100" s="27"/>
      <c r="E100" s="27"/>
      <c r="F100" s="27"/>
      <c r="G100" s="47"/>
      <c r="H100" s="62"/>
      <c r="I100" s="26"/>
      <c r="J100" s="63"/>
      <c r="K100" s="28"/>
      <c r="L100" s="47"/>
      <c r="M100" s="26"/>
      <c r="N100" s="26"/>
      <c r="O100" s="30"/>
      <c r="P100" s="27"/>
      <c r="Q100" s="26"/>
      <c r="R100" s="30"/>
      <c r="S100" s="31"/>
    </row>
    <row r="101" spans="4:19" s="4" customFormat="1" ht="19.899999999999999" customHeight="1">
      <c r="D101" s="27"/>
      <c r="E101" s="27"/>
      <c r="F101" s="27"/>
      <c r="G101" s="47"/>
      <c r="H101" s="62"/>
      <c r="I101" s="26"/>
      <c r="J101" s="63"/>
      <c r="K101" s="28"/>
      <c r="L101" s="47"/>
      <c r="M101" s="26"/>
      <c r="N101" s="26"/>
      <c r="O101" s="30"/>
      <c r="P101" s="27"/>
      <c r="Q101" s="26"/>
      <c r="R101" s="30"/>
      <c r="S101" s="31"/>
    </row>
    <row r="102" spans="4:19" s="4" customFormat="1" ht="19.899999999999999" customHeight="1">
      <c r="D102" s="27"/>
      <c r="E102" s="27"/>
      <c r="F102" s="27"/>
      <c r="G102" s="47"/>
      <c r="H102" s="62"/>
      <c r="I102" s="26"/>
      <c r="J102" s="63"/>
      <c r="K102" s="28"/>
      <c r="L102" s="47"/>
      <c r="M102" s="26"/>
      <c r="N102" s="26"/>
      <c r="O102" s="30"/>
      <c r="P102" s="27"/>
      <c r="Q102" s="26"/>
      <c r="R102" s="30"/>
      <c r="S102" s="31"/>
    </row>
    <row r="103" spans="4:19" s="4" customFormat="1" ht="19.899999999999999" customHeight="1">
      <c r="D103" s="27"/>
      <c r="E103" s="27"/>
      <c r="F103" s="27"/>
      <c r="G103" s="47"/>
      <c r="H103" s="62"/>
      <c r="I103" s="26"/>
      <c r="J103" s="63"/>
      <c r="K103" s="28"/>
      <c r="L103" s="47"/>
      <c r="M103" s="26"/>
      <c r="N103" s="26"/>
      <c r="O103" s="30"/>
      <c r="P103" s="27"/>
      <c r="Q103" s="26"/>
      <c r="R103" s="30"/>
      <c r="S103" s="31"/>
    </row>
    <row r="104" spans="4:19" s="4" customFormat="1" ht="19.899999999999999" customHeight="1">
      <c r="D104" s="27"/>
      <c r="E104" s="27"/>
      <c r="F104" s="27"/>
      <c r="G104" s="47"/>
      <c r="H104" s="62"/>
      <c r="I104" s="26"/>
      <c r="J104" s="63"/>
      <c r="K104" s="28"/>
      <c r="L104" s="47"/>
      <c r="M104" s="26"/>
      <c r="N104" s="26"/>
      <c r="O104" s="30"/>
      <c r="P104" s="27"/>
      <c r="Q104" s="26"/>
      <c r="R104" s="30"/>
      <c r="S104" s="31"/>
    </row>
    <row r="105" spans="4:19" s="4" customFormat="1" ht="19.899999999999999" customHeight="1">
      <c r="D105" s="27"/>
      <c r="E105" s="27"/>
      <c r="F105" s="27"/>
      <c r="G105" s="47"/>
      <c r="H105" s="62"/>
      <c r="I105" s="26"/>
      <c r="J105" s="63"/>
      <c r="K105" s="28"/>
      <c r="L105" s="47"/>
      <c r="M105" s="26"/>
      <c r="N105" s="26"/>
      <c r="O105" s="30"/>
      <c r="P105" s="27"/>
      <c r="Q105" s="26"/>
      <c r="R105" s="30"/>
      <c r="S105" s="31"/>
    </row>
    <row r="106" spans="4:19" s="4" customFormat="1" ht="19.899999999999999" customHeight="1">
      <c r="D106" s="27"/>
      <c r="E106" s="27"/>
      <c r="F106" s="27"/>
      <c r="G106" s="47"/>
      <c r="H106" s="62"/>
      <c r="I106" s="26"/>
      <c r="J106" s="63"/>
      <c r="K106" s="28"/>
      <c r="L106" s="47"/>
      <c r="M106" s="26"/>
      <c r="N106" s="26"/>
      <c r="O106" s="30"/>
      <c r="P106" s="27"/>
      <c r="Q106" s="26"/>
      <c r="R106" s="30"/>
      <c r="S106" s="31"/>
    </row>
    <row r="107" spans="4:19" s="4" customFormat="1" ht="19.899999999999999" customHeight="1">
      <c r="D107" s="27"/>
      <c r="E107" s="27"/>
      <c r="F107" s="27"/>
      <c r="G107" s="47"/>
      <c r="H107" s="62"/>
      <c r="I107" s="26"/>
      <c r="J107" s="63"/>
      <c r="K107" s="28"/>
      <c r="L107" s="47"/>
      <c r="M107" s="26"/>
      <c r="N107" s="26"/>
      <c r="O107" s="30"/>
      <c r="P107" s="27"/>
      <c r="Q107" s="26"/>
      <c r="R107" s="30"/>
      <c r="S107" s="31"/>
    </row>
    <row r="108" spans="4:19" s="4" customFormat="1" ht="19.899999999999999" customHeight="1">
      <c r="D108" s="27"/>
      <c r="E108" s="27"/>
      <c r="F108" s="27"/>
      <c r="G108" s="47"/>
      <c r="H108" s="62"/>
      <c r="I108" s="26"/>
      <c r="J108" s="63"/>
      <c r="K108" s="28"/>
      <c r="L108" s="47"/>
      <c r="M108" s="26"/>
      <c r="N108" s="26"/>
      <c r="O108" s="30"/>
      <c r="P108" s="27"/>
      <c r="Q108" s="26"/>
      <c r="R108" s="30"/>
      <c r="S108" s="31"/>
    </row>
    <row r="109" spans="4:19" s="4" customFormat="1" ht="19.899999999999999" customHeight="1">
      <c r="D109" s="27"/>
      <c r="E109" s="27"/>
      <c r="F109" s="27"/>
      <c r="G109" s="47"/>
      <c r="H109" s="62"/>
      <c r="I109" s="26"/>
      <c r="J109" s="63"/>
      <c r="K109" s="28"/>
      <c r="L109" s="47"/>
      <c r="M109" s="26"/>
      <c r="N109" s="26"/>
      <c r="O109" s="30"/>
      <c r="P109" s="27"/>
      <c r="Q109" s="26"/>
      <c r="R109" s="30"/>
      <c r="S109" s="31"/>
    </row>
    <row r="110" spans="4:19" s="4" customFormat="1" ht="19.899999999999999" customHeight="1">
      <c r="D110" s="27"/>
      <c r="E110" s="27"/>
      <c r="F110" s="27"/>
      <c r="G110" s="47"/>
      <c r="H110" s="62"/>
      <c r="I110" s="26"/>
      <c r="J110" s="63"/>
      <c r="K110" s="28"/>
      <c r="L110" s="47"/>
      <c r="M110" s="26"/>
      <c r="N110" s="26"/>
      <c r="O110" s="30"/>
      <c r="P110" s="27"/>
      <c r="Q110" s="26"/>
      <c r="R110" s="30"/>
      <c r="S110" s="31"/>
    </row>
    <row r="111" spans="4:19" s="4" customFormat="1" ht="19.899999999999999" customHeight="1">
      <c r="D111" s="27"/>
      <c r="E111" s="27"/>
      <c r="F111" s="27"/>
      <c r="G111" s="47"/>
      <c r="H111" s="62"/>
      <c r="I111" s="26"/>
      <c r="J111" s="63"/>
      <c r="K111" s="28"/>
      <c r="L111" s="47"/>
      <c r="M111" s="26"/>
      <c r="N111" s="26"/>
      <c r="O111" s="30"/>
      <c r="P111" s="27"/>
      <c r="Q111" s="26"/>
      <c r="R111" s="30"/>
      <c r="S111" s="31"/>
    </row>
    <row r="112" spans="4:19" s="4" customFormat="1" ht="19.899999999999999" customHeight="1">
      <c r="D112" s="27"/>
      <c r="E112" s="27"/>
      <c r="F112" s="27"/>
      <c r="G112" s="47"/>
      <c r="H112" s="62"/>
      <c r="I112" s="26"/>
      <c r="J112" s="63"/>
      <c r="K112" s="28"/>
      <c r="L112" s="47"/>
      <c r="M112" s="26"/>
      <c r="N112" s="26"/>
      <c r="O112" s="30"/>
      <c r="P112" s="27"/>
      <c r="Q112" s="26"/>
      <c r="R112" s="30"/>
      <c r="S112" s="31"/>
    </row>
    <row r="113" spans="4:19" s="4" customFormat="1" ht="19.899999999999999" customHeight="1">
      <c r="D113" s="27"/>
      <c r="E113" s="27"/>
      <c r="F113" s="27"/>
      <c r="G113" s="47"/>
      <c r="H113" s="62"/>
      <c r="I113" s="26"/>
      <c r="J113" s="63"/>
      <c r="K113" s="28"/>
      <c r="L113" s="47"/>
      <c r="M113" s="26"/>
      <c r="N113" s="26"/>
      <c r="O113" s="30"/>
      <c r="P113" s="27"/>
      <c r="Q113" s="26"/>
      <c r="R113" s="30"/>
      <c r="S113" s="31"/>
    </row>
    <row r="114" spans="4:19" s="4" customFormat="1" ht="19.899999999999999" customHeight="1">
      <c r="D114" s="27"/>
      <c r="E114" s="27"/>
      <c r="F114" s="27"/>
      <c r="G114" s="47"/>
      <c r="H114" s="62"/>
      <c r="I114" s="26"/>
      <c r="J114" s="63"/>
      <c r="K114" s="28"/>
      <c r="L114" s="47"/>
      <c r="M114" s="26"/>
      <c r="N114" s="26"/>
      <c r="O114" s="30"/>
      <c r="P114" s="27"/>
      <c r="Q114" s="26"/>
      <c r="R114" s="30"/>
      <c r="S114" s="31"/>
    </row>
    <row r="115" spans="4:19" s="4" customFormat="1" ht="19.899999999999999" customHeight="1">
      <c r="D115" s="27"/>
      <c r="E115" s="27"/>
      <c r="F115" s="27"/>
      <c r="G115" s="47"/>
      <c r="H115" s="62"/>
      <c r="I115" s="26"/>
      <c r="J115" s="63"/>
      <c r="K115" s="28"/>
      <c r="L115" s="47"/>
      <c r="M115" s="26"/>
      <c r="N115" s="26"/>
      <c r="O115" s="30"/>
      <c r="P115" s="27"/>
      <c r="Q115" s="26"/>
      <c r="R115" s="30"/>
      <c r="S115" s="31"/>
    </row>
    <row r="116" spans="4:19" s="4" customFormat="1" ht="19.899999999999999" customHeight="1">
      <c r="D116" s="27"/>
      <c r="E116" s="27"/>
      <c r="F116" s="27"/>
      <c r="G116" s="47"/>
      <c r="H116" s="62"/>
      <c r="I116" s="26"/>
      <c r="J116" s="63"/>
      <c r="K116" s="28"/>
      <c r="L116" s="47"/>
      <c r="M116" s="26"/>
      <c r="N116" s="26"/>
      <c r="O116" s="30"/>
      <c r="P116" s="27"/>
      <c r="Q116" s="26"/>
      <c r="R116" s="30"/>
      <c r="S116" s="31"/>
    </row>
    <row r="117" spans="4:19" s="4" customFormat="1" ht="19.899999999999999" customHeight="1">
      <c r="D117" s="27"/>
      <c r="E117" s="27"/>
      <c r="F117" s="27"/>
      <c r="G117" s="47"/>
      <c r="H117" s="62"/>
      <c r="I117" s="26"/>
      <c r="J117" s="63"/>
      <c r="K117" s="28"/>
      <c r="L117" s="47"/>
      <c r="M117" s="26"/>
      <c r="N117" s="26"/>
      <c r="O117" s="30"/>
      <c r="P117" s="27"/>
      <c r="Q117" s="26"/>
      <c r="R117" s="30"/>
      <c r="S117" s="31"/>
    </row>
    <row r="118" spans="4:19" s="4" customFormat="1" ht="19.899999999999999" customHeight="1">
      <c r="D118" s="27"/>
      <c r="E118" s="27"/>
      <c r="F118" s="27"/>
      <c r="G118" s="47"/>
      <c r="H118" s="62"/>
      <c r="I118" s="26"/>
      <c r="J118" s="63"/>
      <c r="K118" s="28"/>
      <c r="L118" s="47"/>
      <c r="M118" s="26"/>
      <c r="N118" s="26"/>
      <c r="O118" s="30"/>
      <c r="P118" s="27"/>
      <c r="Q118" s="26"/>
      <c r="R118" s="30"/>
      <c r="S118" s="31"/>
    </row>
    <row r="119" spans="4:19" s="4" customFormat="1" ht="19.899999999999999" customHeight="1">
      <c r="D119" s="27"/>
      <c r="E119" s="27"/>
      <c r="F119" s="27"/>
      <c r="G119" s="47"/>
      <c r="H119" s="62"/>
      <c r="I119" s="26"/>
      <c r="J119" s="63"/>
      <c r="K119" s="28"/>
      <c r="L119" s="47"/>
      <c r="M119" s="26"/>
      <c r="N119" s="26"/>
      <c r="O119" s="30"/>
      <c r="P119" s="27"/>
      <c r="Q119" s="26"/>
      <c r="R119" s="30"/>
      <c r="S119" s="31"/>
    </row>
    <row r="120" spans="4:19" s="4" customFormat="1" ht="19.899999999999999" customHeight="1">
      <c r="D120" s="27"/>
      <c r="E120" s="27"/>
      <c r="F120" s="27"/>
      <c r="G120" s="47"/>
      <c r="H120" s="62"/>
      <c r="I120" s="26"/>
      <c r="J120" s="63"/>
      <c r="K120" s="28"/>
      <c r="L120" s="47"/>
      <c r="M120" s="26"/>
      <c r="N120" s="26"/>
      <c r="O120" s="30"/>
      <c r="P120" s="27"/>
      <c r="Q120" s="26"/>
      <c r="R120" s="30"/>
      <c r="S120" s="31"/>
    </row>
    <row r="121" spans="4:19" s="4" customFormat="1" ht="19.899999999999999" customHeight="1">
      <c r="D121" s="27"/>
      <c r="E121" s="27"/>
      <c r="F121" s="27"/>
      <c r="G121" s="47"/>
      <c r="H121" s="62"/>
      <c r="I121" s="26"/>
      <c r="J121" s="63"/>
      <c r="K121" s="28"/>
      <c r="L121" s="47"/>
      <c r="M121" s="26"/>
      <c r="N121" s="26"/>
      <c r="O121" s="30"/>
      <c r="P121" s="27"/>
      <c r="Q121" s="26"/>
      <c r="R121" s="30"/>
      <c r="S121" s="31"/>
    </row>
    <row r="122" spans="4:19" s="4" customFormat="1" ht="19.899999999999999" customHeight="1">
      <c r="D122" s="27"/>
      <c r="E122" s="27"/>
      <c r="F122" s="27"/>
      <c r="G122" s="47"/>
      <c r="H122" s="62"/>
      <c r="I122" s="26"/>
      <c r="J122" s="63"/>
      <c r="K122" s="28"/>
      <c r="L122" s="47"/>
      <c r="M122" s="26"/>
      <c r="N122" s="26"/>
      <c r="O122" s="30"/>
      <c r="P122" s="27"/>
      <c r="Q122" s="26"/>
      <c r="R122" s="30"/>
      <c r="S122" s="31"/>
    </row>
    <row r="123" spans="4:19" s="4" customFormat="1" ht="19.899999999999999" customHeight="1">
      <c r="D123" s="27"/>
      <c r="E123" s="27"/>
      <c r="F123" s="27"/>
      <c r="G123" s="47"/>
      <c r="H123" s="62"/>
      <c r="I123" s="26"/>
      <c r="J123" s="63"/>
      <c r="K123" s="28"/>
      <c r="L123" s="47"/>
      <c r="M123" s="26"/>
      <c r="N123" s="26"/>
      <c r="O123" s="30"/>
      <c r="P123" s="27"/>
      <c r="Q123" s="26"/>
      <c r="R123" s="30"/>
      <c r="S123" s="31"/>
    </row>
    <row r="124" spans="4:19" s="4" customFormat="1" ht="19.899999999999999" customHeight="1">
      <c r="D124" s="27"/>
      <c r="E124" s="27"/>
      <c r="F124" s="27"/>
      <c r="G124" s="47"/>
      <c r="H124" s="62"/>
      <c r="I124" s="26"/>
      <c r="J124" s="63"/>
      <c r="K124" s="28"/>
      <c r="L124" s="47"/>
      <c r="M124" s="26"/>
      <c r="N124" s="26"/>
      <c r="O124" s="30"/>
      <c r="P124" s="27"/>
      <c r="Q124" s="26"/>
      <c r="R124" s="30"/>
      <c r="S124" s="31"/>
    </row>
    <row r="125" spans="4:19" s="4" customFormat="1" ht="19.899999999999999" customHeight="1">
      <c r="D125" s="27"/>
      <c r="E125" s="27"/>
      <c r="F125" s="27"/>
      <c r="G125" s="47"/>
      <c r="H125" s="62"/>
      <c r="I125" s="26"/>
      <c r="J125" s="63"/>
      <c r="K125" s="28"/>
      <c r="L125" s="47"/>
      <c r="M125" s="26"/>
      <c r="N125" s="26"/>
      <c r="O125" s="30"/>
      <c r="P125" s="27"/>
      <c r="Q125" s="26"/>
      <c r="R125" s="30"/>
      <c r="S125" s="31"/>
    </row>
    <row r="126" spans="4:19" s="4" customFormat="1" ht="19.899999999999999" customHeight="1">
      <c r="D126" s="27"/>
      <c r="E126" s="27"/>
      <c r="F126" s="27"/>
      <c r="G126" s="47"/>
      <c r="H126" s="62"/>
      <c r="I126" s="26"/>
      <c r="J126" s="63"/>
      <c r="K126" s="28"/>
      <c r="L126" s="47"/>
      <c r="M126" s="26"/>
      <c r="N126" s="26"/>
      <c r="O126" s="30"/>
      <c r="P126" s="27"/>
      <c r="Q126" s="26"/>
      <c r="R126" s="30"/>
      <c r="S126" s="31"/>
    </row>
    <row r="127" spans="4:19" s="4" customFormat="1" ht="19.899999999999999" customHeight="1">
      <c r="D127" s="27"/>
      <c r="E127" s="27"/>
      <c r="F127" s="27"/>
      <c r="G127" s="47"/>
      <c r="H127" s="62"/>
      <c r="I127" s="26"/>
      <c r="J127" s="63"/>
      <c r="K127" s="28"/>
      <c r="L127" s="47"/>
      <c r="M127" s="26"/>
      <c r="N127" s="26"/>
      <c r="O127" s="30"/>
      <c r="P127" s="27"/>
      <c r="Q127" s="26"/>
      <c r="R127" s="30"/>
      <c r="S127" s="31"/>
    </row>
    <row r="128" spans="4:19" s="4" customFormat="1" ht="19.899999999999999" customHeight="1">
      <c r="D128" s="27"/>
      <c r="E128" s="27"/>
      <c r="F128" s="27"/>
      <c r="G128" s="47"/>
      <c r="H128" s="62"/>
      <c r="I128" s="26"/>
      <c r="J128" s="63"/>
      <c r="K128" s="28"/>
      <c r="L128" s="47"/>
      <c r="M128" s="26"/>
      <c r="N128" s="26"/>
      <c r="O128" s="30"/>
      <c r="P128" s="27"/>
      <c r="Q128" s="26"/>
      <c r="R128" s="30"/>
      <c r="S128" s="31"/>
    </row>
    <row r="129" spans="4:19" s="4" customFormat="1" ht="19.899999999999999" customHeight="1">
      <c r="D129" s="27"/>
      <c r="E129" s="27"/>
      <c r="F129" s="27"/>
      <c r="G129" s="47"/>
      <c r="H129" s="62"/>
      <c r="I129" s="26"/>
      <c r="J129" s="63"/>
      <c r="K129" s="28"/>
      <c r="L129" s="47"/>
      <c r="M129" s="26"/>
      <c r="N129" s="26"/>
      <c r="O129" s="30"/>
      <c r="P129" s="27"/>
      <c r="Q129" s="26"/>
      <c r="R129" s="30"/>
      <c r="S129" s="31"/>
    </row>
    <row r="130" spans="4:19" s="4" customFormat="1" ht="19.899999999999999" customHeight="1">
      <c r="D130" s="27"/>
      <c r="E130" s="27"/>
      <c r="F130" s="27"/>
      <c r="G130" s="47"/>
      <c r="H130" s="62"/>
      <c r="I130" s="26"/>
      <c r="J130" s="63"/>
      <c r="K130" s="28"/>
      <c r="L130" s="47"/>
      <c r="M130" s="26"/>
      <c r="N130" s="26"/>
      <c r="O130" s="30"/>
      <c r="P130" s="27"/>
      <c r="Q130" s="26"/>
      <c r="R130" s="30"/>
      <c r="S130" s="31"/>
    </row>
    <row r="131" spans="4:19" s="4" customFormat="1" ht="19.899999999999999" customHeight="1">
      <c r="D131" s="27"/>
      <c r="E131" s="27"/>
      <c r="F131" s="27"/>
      <c r="G131" s="47"/>
      <c r="H131" s="62"/>
      <c r="I131" s="26"/>
      <c r="J131" s="63"/>
      <c r="K131" s="28"/>
      <c r="L131" s="47"/>
      <c r="M131" s="26"/>
      <c r="N131" s="26"/>
      <c r="O131" s="30"/>
      <c r="P131" s="27"/>
      <c r="Q131" s="26"/>
      <c r="R131" s="30"/>
      <c r="S131" s="31"/>
    </row>
    <row r="132" spans="4:19" s="4" customFormat="1" ht="19.899999999999999" customHeight="1">
      <c r="D132" s="27"/>
      <c r="E132" s="27"/>
      <c r="F132" s="27"/>
      <c r="G132" s="47"/>
      <c r="H132" s="62"/>
      <c r="I132" s="26"/>
      <c r="J132" s="63"/>
      <c r="K132" s="28"/>
      <c r="L132" s="47"/>
      <c r="M132" s="26"/>
      <c r="N132" s="26"/>
      <c r="O132" s="30"/>
      <c r="P132" s="27"/>
      <c r="Q132" s="26"/>
      <c r="R132" s="30"/>
      <c r="S132" s="31"/>
    </row>
    <row r="133" spans="4:19" s="4" customFormat="1" ht="19.899999999999999" customHeight="1">
      <c r="D133" s="27"/>
      <c r="E133" s="27"/>
      <c r="F133" s="27"/>
      <c r="G133" s="47"/>
      <c r="H133" s="62"/>
      <c r="I133" s="26"/>
      <c r="J133" s="63"/>
      <c r="K133" s="28"/>
      <c r="L133" s="47"/>
      <c r="M133" s="26"/>
      <c r="N133" s="26"/>
      <c r="O133" s="30"/>
      <c r="P133" s="27"/>
      <c r="Q133" s="26"/>
      <c r="R133" s="30"/>
      <c r="S133" s="31"/>
    </row>
    <row r="134" spans="4:19" s="4" customFormat="1" ht="19.899999999999999" customHeight="1">
      <c r="D134" s="27"/>
      <c r="E134" s="27"/>
      <c r="F134" s="27"/>
      <c r="G134" s="47"/>
      <c r="H134" s="62"/>
      <c r="I134" s="26"/>
      <c r="J134" s="63"/>
      <c r="K134" s="28"/>
      <c r="L134" s="47"/>
      <c r="M134" s="26"/>
      <c r="N134" s="26"/>
      <c r="O134" s="30"/>
      <c r="P134" s="27"/>
      <c r="Q134" s="26"/>
      <c r="R134" s="30"/>
      <c r="S134" s="31"/>
    </row>
    <row r="135" spans="4:19" s="4" customFormat="1" ht="19.899999999999999" customHeight="1">
      <c r="D135" s="27"/>
      <c r="E135" s="27"/>
      <c r="F135" s="27"/>
      <c r="G135" s="47"/>
      <c r="H135" s="62"/>
      <c r="I135" s="26"/>
      <c r="J135" s="63"/>
      <c r="K135" s="28"/>
      <c r="L135" s="47"/>
      <c r="M135" s="26"/>
      <c r="N135" s="26"/>
      <c r="O135" s="30"/>
      <c r="P135" s="27"/>
      <c r="Q135" s="26"/>
      <c r="R135" s="30"/>
      <c r="S135" s="31"/>
    </row>
    <row r="136" spans="4:19" s="4" customFormat="1" ht="19.899999999999999" customHeight="1">
      <c r="D136" s="27"/>
      <c r="E136" s="27"/>
      <c r="F136" s="27"/>
      <c r="G136" s="47"/>
      <c r="H136" s="62"/>
      <c r="I136" s="26"/>
      <c r="J136" s="63"/>
      <c r="K136" s="28"/>
      <c r="L136" s="47"/>
      <c r="M136" s="26"/>
      <c r="N136" s="26"/>
      <c r="O136" s="30"/>
      <c r="P136" s="27"/>
      <c r="Q136" s="26"/>
      <c r="R136" s="30"/>
      <c r="S136" s="31"/>
    </row>
    <row r="137" spans="4:19" s="4" customFormat="1" ht="19.899999999999999" customHeight="1">
      <c r="D137" s="27"/>
      <c r="E137" s="27"/>
      <c r="F137" s="27"/>
      <c r="G137" s="47"/>
      <c r="H137" s="62"/>
      <c r="I137" s="26"/>
      <c r="J137" s="63"/>
      <c r="K137" s="28"/>
      <c r="L137" s="47"/>
      <c r="M137" s="26"/>
      <c r="N137" s="26"/>
      <c r="O137" s="30"/>
      <c r="P137" s="27"/>
      <c r="Q137" s="26"/>
      <c r="R137" s="30"/>
      <c r="S137" s="31"/>
    </row>
    <row r="138" spans="4:19" s="4" customFormat="1" ht="19.899999999999999" customHeight="1">
      <c r="D138" s="27"/>
      <c r="E138" s="27"/>
      <c r="F138" s="27"/>
      <c r="G138" s="47"/>
      <c r="H138" s="62"/>
      <c r="I138" s="26"/>
      <c r="J138" s="63"/>
      <c r="K138" s="28"/>
      <c r="L138" s="47"/>
      <c r="M138" s="26"/>
      <c r="N138" s="26"/>
      <c r="O138" s="30"/>
      <c r="P138" s="27"/>
      <c r="Q138" s="26"/>
      <c r="R138" s="30"/>
      <c r="S138" s="31"/>
    </row>
    <row r="139" spans="4:19" s="4" customFormat="1" ht="19.899999999999999" customHeight="1">
      <c r="D139" s="27"/>
      <c r="E139" s="27"/>
      <c r="F139" s="27"/>
      <c r="G139" s="47"/>
      <c r="H139" s="62"/>
      <c r="I139" s="26"/>
      <c r="J139" s="63"/>
      <c r="K139" s="28"/>
      <c r="L139" s="47"/>
      <c r="M139" s="26"/>
      <c r="N139" s="26"/>
      <c r="O139" s="30"/>
      <c r="P139" s="27"/>
      <c r="Q139" s="26"/>
      <c r="R139" s="30"/>
      <c r="S139" s="31"/>
    </row>
    <row r="140" spans="4:19" s="4" customFormat="1" ht="19.899999999999999" customHeight="1">
      <c r="D140" s="27"/>
      <c r="E140" s="27"/>
      <c r="F140" s="27"/>
      <c r="G140" s="47"/>
      <c r="H140" s="62"/>
      <c r="I140" s="26"/>
      <c r="J140" s="63"/>
      <c r="K140" s="28"/>
      <c r="L140" s="47"/>
      <c r="M140" s="26"/>
      <c r="N140" s="26"/>
      <c r="O140" s="30"/>
      <c r="P140" s="27"/>
      <c r="Q140" s="26"/>
      <c r="R140" s="30"/>
      <c r="S140" s="31"/>
    </row>
    <row r="141" spans="4:19" s="4" customFormat="1" ht="19.899999999999999" customHeight="1">
      <c r="D141" s="27"/>
      <c r="E141" s="27"/>
      <c r="F141" s="27"/>
      <c r="G141" s="47"/>
      <c r="H141" s="62"/>
      <c r="I141" s="26"/>
      <c r="J141" s="63"/>
      <c r="K141" s="28"/>
      <c r="L141" s="47"/>
      <c r="M141" s="26"/>
      <c r="N141" s="26"/>
      <c r="O141" s="30"/>
      <c r="P141" s="27"/>
      <c r="Q141" s="26"/>
      <c r="R141" s="30"/>
      <c r="S141" s="31"/>
    </row>
    <row r="142" spans="4:19" s="4" customFormat="1" ht="19.899999999999999" customHeight="1">
      <c r="D142" s="27"/>
      <c r="E142" s="27"/>
      <c r="F142" s="27"/>
      <c r="G142" s="47"/>
      <c r="H142" s="62"/>
      <c r="I142" s="26"/>
      <c r="J142" s="63"/>
      <c r="K142" s="28"/>
      <c r="L142" s="47"/>
      <c r="M142" s="26"/>
      <c r="N142" s="26"/>
      <c r="O142" s="30"/>
      <c r="P142" s="27"/>
      <c r="Q142" s="26"/>
      <c r="R142" s="30"/>
      <c r="S142" s="31"/>
    </row>
    <row r="143" spans="4:19" s="4" customFormat="1" ht="19.899999999999999" customHeight="1">
      <c r="D143" s="27"/>
      <c r="E143" s="27"/>
      <c r="F143" s="27"/>
      <c r="G143" s="47"/>
      <c r="H143" s="62"/>
      <c r="I143" s="26"/>
      <c r="J143" s="63"/>
      <c r="K143" s="28"/>
      <c r="L143" s="47"/>
      <c r="M143" s="26"/>
      <c r="N143" s="26"/>
      <c r="O143" s="30"/>
      <c r="P143" s="27"/>
      <c r="Q143" s="26"/>
      <c r="R143" s="30"/>
      <c r="S143" s="31"/>
    </row>
    <row r="144" spans="4:19" s="4" customFormat="1" ht="19.899999999999999" customHeight="1">
      <c r="D144" s="27"/>
      <c r="E144" s="27"/>
      <c r="F144" s="27"/>
      <c r="G144" s="47"/>
      <c r="H144" s="62"/>
      <c r="I144" s="26"/>
      <c r="J144" s="63"/>
      <c r="K144" s="28"/>
      <c r="L144" s="47"/>
      <c r="M144" s="26"/>
      <c r="N144" s="26"/>
      <c r="O144" s="30"/>
      <c r="P144" s="27"/>
      <c r="Q144" s="26"/>
      <c r="R144" s="30"/>
      <c r="S144" s="31"/>
    </row>
    <row r="145" spans="4:19" s="4" customFormat="1" ht="19.899999999999999" customHeight="1">
      <c r="D145" s="27"/>
      <c r="E145" s="27"/>
      <c r="F145" s="27"/>
      <c r="G145" s="47"/>
      <c r="H145" s="62"/>
      <c r="I145" s="26"/>
      <c r="J145" s="63"/>
      <c r="K145" s="28"/>
      <c r="L145" s="47"/>
      <c r="M145" s="26"/>
      <c r="N145" s="26"/>
      <c r="O145" s="30"/>
      <c r="P145" s="27"/>
      <c r="Q145" s="26"/>
      <c r="R145" s="30"/>
      <c r="S145" s="31"/>
    </row>
    <row r="146" spans="4:19" s="4" customFormat="1" ht="19.899999999999999" customHeight="1">
      <c r="D146" s="27"/>
      <c r="E146" s="27"/>
      <c r="F146" s="27"/>
      <c r="G146" s="47"/>
      <c r="H146" s="62"/>
      <c r="I146" s="26"/>
      <c r="J146" s="63"/>
      <c r="K146" s="28"/>
      <c r="L146" s="47"/>
      <c r="M146" s="26"/>
      <c r="N146" s="26"/>
      <c r="O146" s="30"/>
      <c r="P146" s="27"/>
      <c r="Q146" s="26"/>
      <c r="R146" s="30"/>
      <c r="S146" s="31"/>
    </row>
    <row r="147" spans="4:19" s="4" customFormat="1" ht="19.899999999999999" customHeight="1">
      <c r="D147" s="27"/>
      <c r="E147" s="27"/>
      <c r="F147" s="27"/>
      <c r="G147" s="47"/>
      <c r="H147" s="62"/>
      <c r="I147" s="26"/>
      <c r="J147" s="63"/>
      <c r="K147" s="28"/>
      <c r="L147" s="47"/>
      <c r="M147" s="26"/>
      <c r="N147" s="26"/>
      <c r="O147" s="30"/>
      <c r="P147" s="27"/>
      <c r="Q147" s="26"/>
      <c r="R147" s="30"/>
      <c r="S147" s="31"/>
    </row>
    <row r="148" spans="4:19" s="4" customFormat="1" ht="19.899999999999999" customHeight="1">
      <c r="D148" s="27"/>
      <c r="E148" s="27"/>
      <c r="F148" s="27"/>
      <c r="G148" s="47"/>
      <c r="H148" s="62"/>
      <c r="I148" s="26"/>
      <c r="J148" s="63"/>
      <c r="K148" s="28"/>
      <c r="L148" s="47"/>
      <c r="M148" s="26"/>
      <c r="N148" s="26"/>
      <c r="O148" s="30"/>
      <c r="P148" s="27"/>
      <c r="Q148" s="26"/>
      <c r="R148" s="30"/>
      <c r="S148" s="31"/>
    </row>
    <row r="149" spans="4:19" s="4" customFormat="1" ht="19.899999999999999" customHeight="1">
      <c r="D149" s="27"/>
      <c r="E149" s="27"/>
      <c r="F149" s="27"/>
      <c r="G149" s="47"/>
      <c r="H149" s="62"/>
      <c r="I149" s="26"/>
      <c r="J149" s="63"/>
      <c r="K149" s="28"/>
      <c r="L149" s="47"/>
      <c r="M149" s="26"/>
      <c r="N149" s="26"/>
      <c r="O149" s="30"/>
      <c r="P149" s="27"/>
      <c r="Q149" s="26"/>
      <c r="R149" s="30"/>
      <c r="S149" s="31"/>
    </row>
    <row r="150" spans="4:19" s="4" customFormat="1" ht="19.899999999999999" customHeight="1">
      <c r="D150" s="27"/>
      <c r="E150" s="27"/>
      <c r="F150" s="27"/>
      <c r="G150" s="47"/>
      <c r="H150" s="62"/>
      <c r="I150" s="26"/>
      <c r="J150" s="63"/>
      <c r="K150" s="28"/>
      <c r="L150" s="47"/>
      <c r="M150" s="26"/>
      <c r="N150" s="26"/>
      <c r="O150" s="30"/>
      <c r="P150" s="27"/>
      <c r="Q150" s="26"/>
      <c r="R150" s="30"/>
      <c r="S150" s="31"/>
    </row>
    <row r="151" spans="4:19" s="4" customFormat="1" ht="19.899999999999999" customHeight="1">
      <c r="D151" s="27"/>
      <c r="E151" s="27"/>
      <c r="F151" s="27"/>
      <c r="G151" s="47"/>
      <c r="H151" s="62"/>
      <c r="I151" s="26"/>
      <c r="J151" s="63"/>
      <c r="K151" s="28"/>
      <c r="L151" s="47"/>
      <c r="M151" s="26"/>
      <c r="N151" s="26"/>
      <c r="O151" s="30"/>
      <c r="P151" s="27"/>
      <c r="Q151" s="26"/>
      <c r="R151" s="30"/>
      <c r="S151" s="31"/>
    </row>
    <row r="152" spans="4:19" s="4" customFormat="1" ht="19.899999999999999" customHeight="1">
      <c r="D152" s="27"/>
      <c r="E152" s="27"/>
      <c r="F152" s="27"/>
      <c r="G152" s="47"/>
      <c r="H152" s="62"/>
      <c r="I152" s="26"/>
      <c r="J152" s="63"/>
      <c r="K152" s="28"/>
      <c r="L152" s="47"/>
      <c r="M152" s="26"/>
      <c r="N152" s="26"/>
      <c r="O152" s="30"/>
      <c r="P152" s="27"/>
      <c r="Q152" s="26"/>
      <c r="R152" s="30"/>
      <c r="S152" s="31"/>
    </row>
    <row r="153" spans="4:19" s="4" customFormat="1" ht="19.899999999999999" customHeight="1">
      <c r="D153" s="27"/>
      <c r="E153" s="27"/>
      <c r="F153" s="27"/>
      <c r="G153" s="47"/>
      <c r="H153" s="62"/>
      <c r="I153" s="26"/>
      <c r="J153" s="63"/>
      <c r="K153" s="28"/>
      <c r="L153" s="47"/>
      <c r="M153" s="26"/>
      <c r="N153" s="26"/>
      <c r="O153" s="30"/>
      <c r="P153" s="27"/>
      <c r="Q153" s="26"/>
      <c r="R153" s="30"/>
      <c r="S153" s="31"/>
    </row>
    <row r="154" spans="4:19" s="4" customFormat="1" ht="19.899999999999999" customHeight="1">
      <c r="D154" s="27"/>
      <c r="E154" s="27"/>
      <c r="F154" s="27"/>
      <c r="G154" s="47"/>
      <c r="H154" s="62"/>
      <c r="I154" s="26"/>
      <c r="J154" s="63"/>
      <c r="K154" s="28"/>
      <c r="L154" s="47"/>
      <c r="M154" s="26"/>
      <c r="N154" s="26"/>
      <c r="O154" s="30"/>
      <c r="P154" s="27"/>
      <c r="Q154" s="26"/>
      <c r="R154" s="30"/>
      <c r="S154" s="31"/>
    </row>
    <row r="155" spans="4:19" s="4" customFormat="1" ht="19.899999999999999" customHeight="1">
      <c r="D155" s="27"/>
      <c r="E155" s="27"/>
      <c r="F155" s="27"/>
      <c r="G155" s="47"/>
      <c r="H155" s="62"/>
      <c r="I155" s="26"/>
      <c r="J155" s="63"/>
      <c r="K155" s="28"/>
      <c r="L155" s="47"/>
      <c r="M155" s="26"/>
      <c r="N155" s="26"/>
      <c r="O155" s="30"/>
      <c r="P155" s="27"/>
      <c r="Q155" s="26"/>
      <c r="R155" s="30"/>
      <c r="S155" s="31"/>
    </row>
    <row r="156" spans="4:19" s="4" customFormat="1" ht="19.899999999999999" customHeight="1">
      <c r="D156" s="27"/>
      <c r="E156" s="27"/>
      <c r="F156" s="27"/>
      <c r="G156" s="47"/>
      <c r="H156" s="62"/>
      <c r="I156" s="26"/>
      <c r="J156" s="63"/>
      <c r="K156" s="28"/>
      <c r="L156" s="47"/>
      <c r="M156" s="26"/>
      <c r="N156" s="26"/>
      <c r="O156" s="30"/>
      <c r="P156" s="27"/>
      <c r="Q156" s="26"/>
      <c r="R156" s="30"/>
      <c r="S156" s="31"/>
    </row>
    <row r="157" spans="4:19" s="4" customFormat="1" ht="19.899999999999999" customHeight="1">
      <c r="D157" s="27"/>
      <c r="E157" s="27"/>
      <c r="F157" s="27"/>
      <c r="G157" s="47"/>
      <c r="H157" s="62"/>
      <c r="I157" s="26"/>
      <c r="J157" s="63"/>
      <c r="K157" s="28"/>
      <c r="L157" s="47"/>
      <c r="M157" s="26"/>
      <c r="N157" s="26"/>
      <c r="O157" s="30"/>
      <c r="P157" s="27"/>
      <c r="Q157" s="26"/>
      <c r="R157" s="30"/>
      <c r="S157" s="31"/>
    </row>
    <row r="158" spans="4:19" s="4" customFormat="1" ht="19.899999999999999" customHeight="1">
      <c r="D158" s="27"/>
      <c r="E158" s="27"/>
      <c r="F158" s="27"/>
      <c r="G158" s="47"/>
      <c r="H158" s="62"/>
      <c r="I158" s="26"/>
      <c r="J158" s="63"/>
      <c r="K158" s="28"/>
      <c r="L158" s="47"/>
      <c r="M158" s="26"/>
      <c r="N158" s="26"/>
      <c r="O158" s="30"/>
      <c r="P158" s="27"/>
      <c r="Q158" s="26"/>
      <c r="R158" s="30"/>
      <c r="S158" s="31"/>
    </row>
    <row r="159" spans="4:19" s="4" customFormat="1" ht="19.899999999999999" customHeight="1">
      <c r="D159" s="27"/>
      <c r="E159" s="27"/>
      <c r="F159" s="27"/>
      <c r="G159" s="47"/>
      <c r="H159" s="62"/>
      <c r="I159" s="26"/>
      <c r="J159" s="63"/>
      <c r="K159" s="28"/>
      <c r="L159" s="47"/>
      <c r="M159" s="26"/>
      <c r="N159" s="26"/>
      <c r="O159" s="30"/>
      <c r="P159" s="27"/>
      <c r="Q159" s="26"/>
      <c r="R159" s="30"/>
      <c r="S159" s="31"/>
    </row>
    <row r="160" spans="4:19" s="4" customFormat="1" ht="19.899999999999999" customHeight="1">
      <c r="D160" s="27"/>
      <c r="E160" s="27"/>
      <c r="F160" s="27"/>
      <c r="G160" s="47"/>
      <c r="H160" s="62"/>
      <c r="I160" s="26"/>
      <c r="J160" s="63"/>
      <c r="K160" s="28"/>
      <c r="L160" s="47"/>
      <c r="M160" s="26"/>
      <c r="N160" s="26"/>
      <c r="O160" s="30"/>
      <c r="P160" s="27"/>
      <c r="Q160" s="26"/>
      <c r="R160" s="30"/>
      <c r="S160" s="31"/>
    </row>
    <row r="161" spans="4:19" s="4" customFormat="1" ht="19.899999999999999" customHeight="1">
      <c r="D161" s="27"/>
      <c r="E161" s="27"/>
      <c r="F161" s="27"/>
      <c r="G161" s="47"/>
      <c r="H161" s="62"/>
      <c r="I161" s="26"/>
      <c r="J161" s="63"/>
      <c r="K161" s="28"/>
      <c r="L161" s="47"/>
      <c r="M161" s="26"/>
      <c r="N161" s="26"/>
      <c r="O161" s="30"/>
      <c r="P161" s="27"/>
      <c r="Q161" s="26"/>
      <c r="R161" s="30"/>
      <c r="S161" s="31"/>
    </row>
    <row r="162" spans="4:19" s="4" customFormat="1" ht="19.899999999999999" customHeight="1">
      <c r="D162" s="27"/>
      <c r="E162" s="27"/>
      <c r="F162" s="27"/>
      <c r="G162" s="47"/>
      <c r="H162" s="62"/>
      <c r="I162" s="26"/>
      <c r="J162" s="63"/>
      <c r="K162" s="28"/>
      <c r="L162" s="47"/>
      <c r="M162" s="26"/>
      <c r="N162" s="26"/>
      <c r="O162" s="30"/>
      <c r="P162" s="27"/>
      <c r="Q162" s="26"/>
      <c r="R162" s="30"/>
      <c r="S162" s="31"/>
    </row>
    <row r="163" spans="4:19" s="4" customFormat="1" ht="19.899999999999999" customHeight="1">
      <c r="D163" s="27"/>
      <c r="E163" s="27"/>
      <c r="F163" s="27"/>
      <c r="G163" s="47"/>
      <c r="H163" s="62"/>
      <c r="I163" s="26"/>
      <c r="J163" s="63"/>
      <c r="K163" s="28"/>
      <c r="L163" s="47"/>
      <c r="M163" s="26"/>
      <c r="N163" s="26"/>
      <c r="O163" s="30"/>
      <c r="P163" s="27"/>
      <c r="Q163" s="26"/>
      <c r="R163" s="30"/>
      <c r="S163" s="31"/>
    </row>
    <row r="164" spans="4:19" s="4" customFormat="1" ht="19.899999999999999" customHeight="1">
      <c r="D164" s="27"/>
      <c r="E164" s="27"/>
      <c r="F164" s="27"/>
      <c r="G164" s="47"/>
      <c r="H164" s="62"/>
      <c r="I164" s="26"/>
      <c r="J164" s="63"/>
      <c r="K164" s="28"/>
      <c r="L164" s="47"/>
      <c r="M164" s="26"/>
      <c r="N164" s="26"/>
      <c r="O164" s="30"/>
      <c r="P164" s="27"/>
      <c r="Q164" s="26"/>
      <c r="R164" s="30"/>
      <c r="S164" s="31"/>
    </row>
    <row r="165" spans="4:19" s="4" customFormat="1" ht="19.899999999999999" customHeight="1">
      <c r="D165" s="27"/>
      <c r="E165" s="27"/>
      <c r="F165" s="27"/>
      <c r="G165" s="47"/>
      <c r="H165" s="62"/>
      <c r="I165" s="26"/>
      <c r="J165" s="63"/>
      <c r="K165" s="28"/>
      <c r="L165" s="47"/>
      <c r="M165" s="26"/>
      <c r="N165" s="26"/>
      <c r="O165" s="30"/>
      <c r="P165" s="27"/>
      <c r="Q165" s="26"/>
      <c r="R165" s="30"/>
      <c r="S165" s="31"/>
    </row>
    <row r="166" spans="4:19" s="4" customFormat="1" ht="19.899999999999999" customHeight="1">
      <c r="D166" s="27"/>
      <c r="E166" s="27"/>
      <c r="F166" s="27"/>
      <c r="G166" s="47"/>
      <c r="H166" s="62"/>
      <c r="I166" s="26"/>
      <c r="J166" s="63"/>
      <c r="K166" s="28"/>
      <c r="L166" s="47"/>
      <c r="M166" s="26"/>
      <c r="N166" s="26"/>
      <c r="O166" s="30"/>
      <c r="P166" s="27"/>
      <c r="Q166" s="26"/>
      <c r="R166" s="30"/>
      <c r="S166" s="31"/>
    </row>
    <row r="167" spans="4:19" s="4" customFormat="1" ht="19.899999999999999" customHeight="1">
      <c r="D167" s="27"/>
      <c r="E167" s="27"/>
      <c r="F167" s="27"/>
      <c r="G167" s="47"/>
      <c r="H167" s="62"/>
      <c r="I167" s="26"/>
      <c r="J167" s="63"/>
      <c r="K167" s="28"/>
      <c r="L167" s="47"/>
      <c r="M167" s="26"/>
      <c r="N167" s="26"/>
      <c r="O167" s="30"/>
      <c r="P167" s="27"/>
      <c r="Q167" s="26"/>
      <c r="R167" s="30"/>
      <c r="S167" s="31"/>
    </row>
    <row r="168" spans="4:19" s="4" customFormat="1" ht="19.899999999999999" customHeight="1">
      <c r="D168" s="27"/>
      <c r="E168" s="27"/>
      <c r="F168" s="27"/>
      <c r="G168" s="47"/>
      <c r="H168" s="62"/>
      <c r="I168" s="26"/>
      <c r="J168" s="63"/>
      <c r="K168" s="28"/>
      <c r="L168" s="47"/>
      <c r="M168" s="26"/>
      <c r="N168" s="26"/>
      <c r="O168" s="30"/>
      <c r="P168" s="27"/>
      <c r="Q168" s="26"/>
      <c r="R168" s="30"/>
      <c r="S168" s="31"/>
    </row>
    <row r="169" spans="4:19" s="4" customFormat="1" ht="19.899999999999999" customHeight="1">
      <c r="D169" s="27"/>
      <c r="E169" s="27"/>
      <c r="F169" s="27"/>
      <c r="G169" s="47"/>
      <c r="H169" s="62"/>
      <c r="I169" s="26"/>
      <c r="J169" s="63"/>
      <c r="K169" s="28"/>
      <c r="L169" s="47"/>
      <c r="M169" s="26"/>
      <c r="N169" s="26"/>
      <c r="O169" s="30"/>
      <c r="P169" s="27"/>
      <c r="Q169" s="26"/>
      <c r="R169" s="30"/>
      <c r="S169" s="31"/>
    </row>
    <row r="170" spans="4:19" s="4" customFormat="1" ht="19.899999999999999" customHeight="1">
      <c r="D170" s="27"/>
      <c r="E170" s="27"/>
      <c r="F170" s="27"/>
      <c r="G170" s="47"/>
      <c r="H170" s="62"/>
      <c r="I170" s="26"/>
      <c r="J170" s="63"/>
      <c r="K170" s="28"/>
      <c r="L170" s="47"/>
      <c r="M170" s="26"/>
      <c r="N170" s="26"/>
      <c r="O170" s="30"/>
      <c r="P170" s="27"/>
      <c r="Q170" s="26"/>
      <c r="R170" s="30"/>
      <c r="S170" s="31"/>
    </row>
    <row r="171" spans="4:19" s="4" customFormat="1" ht="19.899999999999999" customHeight="1">
      <c r="D171" s="27"/>
      <c r="E171" s="27"/>
      <c r="F171" s="27"/>
      <c r="G171" s="47"/>
      <c r="H171" s="62"/>
      <c r="I171" s="26"/>
      <c r="J171" s="63"/>
      <c r="K171" s="28"/>
      <c r="L171" s="47"/>
      <c r="M171" s="26"/>
      <c r="N171" s="26"/>
      <c r="O171" s="30"/>
      <c r="P171" s="27"/>
      <c r="Q171" s="26"/>
      <c r="R171" s="30"/>
      <c r="S171" s="31"/>
    </row>
    <row r="172" spans="4:19" s="4" customFormat="1" ht="19.899999999999999" customHeight="1">
      <c r="D172" s="27"/>
      <c r="E172" s="27"/>
      <c r="F172" s="27"/>
      <c r="G172" s="47"/>
      <c r="H172" s="62"/>
      <c r="I172" s="26"/>
      <c r="J172" s="63"/>
      <c r="K172" s="28"/>
      <c r="L172" s="47"/>
      <c r="M172" s="26"/>
      <c r="N172" s="26"/>
      <c r="O172" s="30"/>
      <c r="P172" s="27"/>
      <c r="Q172" s="26"/>
      <c r="R172" s="30"/>
      <c r="S172" s="31"/>
    </row>
    <row r="173" spans="4:19" s="4" customFormat="1" ht="19.899999999999999" customHeight="1">
      <c r="D173" s="27"/>
      <c r="E173" s="27"/>
      <c r="F173" s="27"/>
      <c r="G173" s="47"/>
      <c r="H173" s="62"/>
      <c r="I173" s="26"/>
      <c r="J173" s="63"/>
      <c r="K173" s="28"/>
      <c r="L173" s="47"/>
      <c r="M173" s="26"/>
      <c r="N173" s="26"/>
      <c r="O173" s="30"/>
      <c r="P173" s="27"/>
      <c r="Q173" s="26"/>
      <c r="R173" s="30"/>
      <c r="S173" s="31"/>
    </row>
    <row r="174" spans="4:19" s="4" customFormat="1" ht="19.899999999999999" customHeight="1">
      <c r="D174" s="27"/>
      <c r="E174" s="27"/>
      <c r="F174" s="27"/>
      <c r="G174" s="47"/>
      <c r="H174" s="62"/>
      <c r="I174" s="26"/>
      <c r="J174" s="63"/>
      <c r="K174" s="28"/>
      <c r="L174" s="47"/>
      <c r="M174" s="26"/>
      <c r="N174" s="26"/>
      <c r="O174" s="30"/>
      <c r="P174" s="27"/>
      <c r="Q174" s="26"/>
      <c r="R174" s="30"/>
      <c r="S174" s="31"/>
    </row>
    <row r="175" spans="4:19" s="4" customFormat="1" ht="19.899999999999999" customHeight="1">
      <c r="D175" s="27"/>
      <c r="E175" s="27"/>
      <c r="F175" s="27"/>
      <c r="G175" s="47"/>
      <c r="H175" s="62"/>
      <c r="I175" s="26"/>
      <c r="J175" s="63"/>
      <c r="K175" s="28"/>
      <c r="L175" s="47"/>
      <c r="M175" s="26"/>
      <c r="N175" s="26"/>
      <c r="O175" s="30"/>
      <c r="P175" s="27"/>
      <c r="Q175" s="26"/>
      <c r="R175" s="30"/>
      <c r="S175" s="31"/>
    </row>
    <row r="176" spans="4:19" s="4" customFormat="1" ht="19.899999999999999" customHeight="1">
      <c r="D176" s="27"/>
      <c r="E176" s="27"/>
      <c r="F176" s="27"/>
      <c r="G176" s="47"/>
      <c r="H176" s="62"/>
      <c r="I176" s="26"/>
      <c r="J176" s="63"/>
      <c r="K176" s="28"/>
      <c r="L176" s="47"/>
      <c r="M176" s="26"/>
      <c r="N176" s="26"/>
      <c r="O176" s="30"/>
      <c r="P176" s="27"/>
      <c r="Q176" s="26"/>
      <c r="R176" s="30"/>
      <c r="S176" s="31"/>
    </row>
    <row r="177" spans="4:19" s="4" customFormat="1" ht="19.899999999999999" customHeight="1">
      <c r="D177" s="27"/>
      <c r="E177" s="27"/>
      <c r="F177" s="27"/>
      <c r="G177" s="47"/>
      <c r="H177" s="62"/>
      <c r="I177" s="26"/>
      <c r="J177" s="63"/>
      <c r="K177" s="28"/>
      <c r="L177" s="47"/>
      <c r="M177" s="26"/>
      <c r="N177" s="26"/>
      <c r="O177" s="30"/>
      <c r="P177" s="27"/>
      <c r="Q177" s="26"/>
      <c r="R177" s="30"/>
      <c r="S177" s="31"/>
    </row>
    <row r="178" spans="4:19" s="4" customFormat="1" ht="19.899999999999999" customHeight="1">
      <c r="D178" s="27"/>
      <c r="E178" s="27"/>
      <c r="F178" s="27"/>
      <c r="G178" s="47"/>
      <c r="H178" s="62"/>
      <c r="I178" s="26"/>
      <c r="J178" s="63"/>
      <c r="K178" s="28"/>
      <c r="L178" s="47"/>
      <c r="M178" s="26"/>
      <c r="N178" s="26"/>
      <c r="O178" s="30"/>
      <c r="P178" s="27"/>
      <c r="Q178" s="26"/>
      <c r="R178" s="30"/>
      <c r="S178" s="31"/>
    </row>
    <row r="179" spans="4:19" s="4" customFormat="1" ht="19.899999999999999" customHeight="1">
      <c r="D179" s="27"/>
      <c r="E179" s="27"/>
      <c r="F179" s="27"/>
      <c r="G179" s="47"/>
      <c r="H179" s="62"/>
      <c r="I179" s="26"/>
      <c r="J179" s="63"/>
      <c r="K179" s="28"/>
      <c r="L179" s="47"/>
      <c r="M179" s="26"/>
      <c r="N179" s="26"/>
      <c r="O179" s="30"/>
      <c r="P179" s="27"/>
      <c r="Q179" s="26"/>
      <c r="R179" s="30"/>
      <c r="S179" s="31"/>
    </row>
    <row r="180" spans="4:19" s="4" customFormat="1" ht="19.899999999999999" customHeight="1">
      <c r="D180" s="27"/>
      <c r="E180" s="27"/>
      <c r="F180" s="27"/>
      <c r="G180" s="47"/>
      <c r="H180" s="62"/>
      <c r="I180" s="26"/>
      <c r="J180" s="63"/>
      <c r="K180" s="28"/>
      <c r="L180" s="47"/>
      <c r="M180" s="26"/>
      <c r="N180" s="26"/>
      <c r="O180" s="30"/>
      <c r="P180" s="27"/>
      <c r="Q180" s="26"/>
      <c r="R180" s="30"/>
      <c r="S180" s="31"/>
    </row>
    <row r="181" spans="4:19" s="4" customFormat="1" ht="19.899999999999999" customHeight="1">
      <c r="D181" s="27"/>
      <c r="E181" s="27"/>
      <c r="F181" s="27"/>
      <c r="G181" s="47"/>
      <c r="H181" s="62"/>
      <c r="I181" s="26"/>
      <c r="J181" s="63"/>
      <c r="K181" s="28"/>
      <c r="L181" s="47"/>
      <c r="M181" s="26"/>
      <c r="N181" s="26"/>
      <c r="O181" s="30"/>
      <c r="P181" s="27"/>
      <c r="Q181" s="26"/>
      <c r="R181" s="30"/>
      <c r="S181" s="31"/>
    </row>
    <row r="182" spans="4:19" s="4" customFormat="1" ht="19.899999999999999" customHeight="1">
      <c r="D182" s="27"/>
      <c r="E182" s="27"/>
      <c r="F182" s="27"/>
      <c r="G182" s="47"/>
      <c r="H182" s="62"/>
      <c r="I182" s="26"/>
      <c r="J182" s="63"/>
      <c r="K182" s="28"/>
      <c r="L182" s="47"/>
      <c r="M182" s="26"/>
      <c r="N182" s="26"/>
      <c r="O182" s="30"/>
      <c r="P182" s="27"/>
      <c r="Q182" s="26"/>
      <c r="R182" s="30"/>
      <c r="S182" s="31"/>
    </row>
    <row r="183" spans="4:19" s="4" customFormat="1" ht="19.899999999999999" customHeight="1">
      <c r="D183" s="27"/>
      <c r="E183" s="27"/>
      <c r="F183" s="27"/>
      <c r="G183" s="47"/>
      <c r="H183" s="62"/>
      <c r="I183" s="26"/>
      <c r="J183" s="63"/>
      <c r="K183" s="28"/>
      <c r="L183" s="47"/>
      <c r="M183" s="26"/>
      <c r="N183" s="26"/>
      <c r="O183" s="30"/>
      <c r="P183" s="27"/>
      <c r="Q183" s="26"/>
      <c r="R183" s="30"/>
      <c r="S183" s="31"/>
    </row>
    <row r="184" spans="4:19" s="4" customFormat="1" ht="19.899999999999999" customHeight="1">
      <c r="D184" s="27"/>
      <c r="E184" s="27"/>
      <c r="F184" s="27"/>
      <c r="G184" s="47"/>
      <c r="H184" s="62"/>
      <c r="I184" s="26"/>
      <c r="J184" s="63"/>
      <c r="K184" s="28"/>
      <c r="L184" s="47"/>
      <c r="M184" s="26"/>
      <c r="N184" s="26"/>
      <c r="O184" s="30"/>
      <c r="P184" s="27"/>
      <c r="Q184" s="26"/>
      <c r="R184" s="30"/>
      <c r="S184" s="31"/>
    </row>
    <row r="185" spans="4:19" s="4" customFormat="1" ht="19.899999999999999" customHeight="1">
      <c r="D185" s="27"/>
      <c r="E185" s="27"/>
      <c r="F185" s="27"/>
      <c r="G185" s="47"/>
      <c r="H185" s="62"/>
      <c r="I185" s="26"/>
      <c r="J185" s="63"/>
      <c r="K185" s="28"/>
      <c r="L185" s="47"/>
      <c r="M185" s="26"/>
      <c r="N185" s="26"/>
      <c r="O185" s="30"/>
      <c r="P185" s="27"/>
      <c r="Q185" s="26"/>
      <c r="R185" s="30"/>
      <c r="S185" s="31"/>
    </row>
    <row r="186" spans="4:19" s="4" customFormat="1" ht="19.899999999999999" customHeight="1">
      <c r="D186" s="27"/>
      <c r="E186" s="27"/>
      <c r="F186" s="27"/>
      <c r="G186" s="47"/>
      <c r="H186" s="62"/>
      <c r="I186" s="26"/>
      <c r="J186" s="63"/>
      <c r="K186" s="28"/>
      <c r="L186" s="47"/>
      <c r="M186" s="26"/>
      <c r="N186" s="26"/>
      <c r="O186" s="30"/>
      <c r="P186" s="27"/>
      <c r="Q186" s="26"/>
      <c r="R186" s="30"/>
      <c r="S186" s="31"/>
    </row>
    <row r="187" spans="4:19" s="4" customFormat="1" ht="19.899999999999999" customHeight="1">
      <c r="D187" s="27"/>
      <c r="E187" s="27"/>
      <c r="F187" s="27"/>
      <c r="G187" s="47"/>
      <c r="H187" s="62"/>
      <c r="I187" s="26"/>
      <c r="J187" s="63"/>
      <c r="K187" s="28"/>
      <c r="L187" s="47"/>
      <c r="M187" s="26"/>
      <c r="N187" s="26"/>
      <c r="O187" s="30"/>
      <c r="P187" s="27"/>
      <c r="Q187" s="26"/>
      <c r="R187" s="30"/>
      <c r="S187" s="31"/>
    </row>
    <row r="188" spans="4:19" s="4" customFormat="1" ht="19.899999999999999" customHeight="1">
      <c r="D188" s="27"/>
      <c r="E188" s="27"/>
      <c r="F188" s="27"/>
      <c r="G188" s="47"/>
      <c r="H188" s="62"/>
      <c r="I188" s="26"/>
      <c r="J188" s="63"/>
      <c r="K188" s="28"/>
      <c r="L188" s="47"/>
      <c r="M188" s="26"/>
      <c r="N188" s="26"/>
      <c r="O188" s="30"/>
      <c r="P188" s="27"/>
      <c r="Q188" s="26"/>
      <c r="R188" s="30"/>
      <c r="S188" s="31"/>
    </row>
    <row r="189" spans="4:19" s="4" customFormat="1" ht="19.899999999999999" customHeight="1">
      <c r="D189" s="27"/>
      <c r="E189" s="27"/>
      <c r="F189" s="27"/>
      <c r="G189" s="47"/>
      <c r="H189" s="62"/>
      <c r="I189" s="26"/>
      <c r="J189" s="63"/>
      <c r="K189" s="28"/>
      <c r="L189" s="47"/>
      <c r="M189" s="26"/>
      <c r="N189" s="26"/>
      <c r="O189" s="30"/>
      <c r="P189" s="27"/>
      <c r="Q189" s="26"/>
      <c r="R189" s="30"/>
      <c r="S189" s="31"/>
    </row>
    <row r="190" spans="4:19" s="4" customFormat="1" ht="19.899999999999999" customHeight="1">
      <c r="D190" s="27"/>
      <c r="E190" s="27"/>
      <c r="F190" s="27"/>
      <c r="G190" s="47"/>
      <c r="H190" s="62"/>
      <c r="I190" s="26"/>
      <c r="J190" s="63"/>
      <c r="K190" s="28"/>
      <c r="L190" s="47"/>
      <c r="M190" s="26"/>
      <c r="N190" s="26"/>
      <c r="O190" s="30"/>
      <c r="P190" s="27"/>
      <c r="Q190" s="26"/>
      <c r="R190" s="30"/>
      <c r="S190" s="31"/>
    </row>
    <row r="191" spans="4:19" s="4" customFormat="1" ht="19.899999999999999" customHeight="1">
      <c r="D191" s="27"/>
      <c r="E191" s="27"/>
      <c r="F191" s="27"/>
      <c r="G191" s="47"/>
      <c r="H191" s="62"/>
      <c r="I191" s="26"/>
      <c r="J191" s="63"/>
      <c r="K191" s="28"/>
      <c r="L191" s="47"/>
      <c r="M191" s="26"/>
      <c r="N191" s="26"/>
      <c r="O191" s="30"/>
      <c r="P191" s="27"/>
      <c r="Q191" s="26"/>
      <c r="R191" s="30"/>
      <c r="S191" s="31"/>
    </row>
    <row r="192" spans="4:19" s="4" customFormat="1" ht="19.899999999999999" customHeight="1">
      <c r="D192" s="27"/>
      <c r="E192" s="27"/>
      <c r="F192" s="27"/>
      <c r="G192" s="47"/>
      <c r="H192" s="62"/>
      <c r="I192" s="26"/>
      <c r="J192" s="63"/>
      <c r="K192" s="28"/>
      <c r="L192" s="47"/>
      <c r="M192" s="26"/>
      <c r="N192" s="26"/>
      <c r="O192" s="30"/>
      <c r="P192" s="27"/>
      <c r="Q192" s="26"/>
      <c r="R192" s="30"/>
      <c r="S192" s="31"/>
    </row>
    <row r="193" spans="4:19" s="4" customFormat="1" ht="19.899999999999999" customHeight="1">
      <c r="D193" s="27"/>
      <c r="E193" s="27"/>
      <c r="F193" s="27"/>
      <c r="G193" s="47"/>
      <c r="H193" s="62"/>
      <c r="I193" s="26"/>
      <c r="J193" s="63"/>
      <c r="K193" s="28"/>
      <c r="L193" s="47"/>
      <c r="M193" s="26"/>
      <c r="N193" s="26"/>
      <c r="O193" s="30"/>
      <c r="P193" s="27"/>
      <c r="Q193" s="26"/>
      <c r="R193" s="30"/>
      <c r="S193" s="31"/>
    </row>
    <row r="194" spans="4:19" s="4" customFormat="1" ht="19.899999999999999" customHeight="1">
      <c r="D194" s="27"/>
      <c r="E194" s="27"/>
      <c r="F194" s="27"/>
      <c r="G194" s="47"/>
      <c r="H194" s="62"/>
      <c r="I194" s="26"/>
      <c r="J194" s="63"/>
      <c r="K194" s="28"/>
      <c r="L194" s="47"/>
      <c r="M194" s="26"/>
      <c r="N194" s="26"/>
      <c r="O194" s="30"/>
      <c r="P194" s="27"/>
      <c r="Q194" s="26"/>
      <c r="R194" s="30"/>
      <c r="S194" s="31"/>
    </row>
    <row r="195" spans="4:19" s="4" customFormat="1" ht="19.899999999999999" customHeight="1">
      <c r="D195" s="27"/>
      <c r="E195" s="27"/>
      <c r="F195" s="27"/>
      <c r="G195" s="47"/>
      <c r="H195" s="62"/>
      <c r="I195" s="26"/>
      <c r="J195" s="63"/>
      <c r="K195" s="28"/>
      <c r="L195" s="47"/>
      <c r="M195" s="26"/>
      <c r="N195" s="26"/>
      <c r="O195" s="30"/>
      <c r="P195" s="27"/>
      <c r="Q195" s="26"/>
      <c r="R195" s="30"/>
      <c r="S195" s="31"/>
    </row>
    <row r="196" spans="4:19" s="4" customFormat="1" ht="19.899999999999999" customHeight="1">
      <c r="D196" s="27"/>
      <c r="E196" s="27"/>
      <c r="F196" s="27"/>
      <c r="G196" s="47"/>
      <c r="H196" s="62"/>
      <c r="I196" s="26"/>
      <c r="J196" s="63"/>
      <c r="K196" s="28"/>
      <c r="L196" s="47"/>
      <c r="M196" s="26"/>
      <c r="N196" s="26"/>
      <c r="O196" s="30"/>
      <c r="P196" s="27"/>
      <c r="Q196" s="26"/>
      <c r="R196" s="30"/>
      <c r="S196" s="31"/>
    </row>
    <row r="197" spans="4:19" s="4" customFormat="1" ht="19.899999999999999" customHeight="1">
      <c r="D197" s="27"/>
      <c r="E197" s="27"/>
      <c r="F197" s="27"/>
      <c r="G197" s="47"/>
      <c r="H197" s="62"/>
      <c r="I197" s="26"/>
      <c r="J197" s="63"/>
      <c r="K197" s="28"/>
      <c r="L197" s="47"/>
      <c r="M197" s="26"/>
      <c r="N197" s="26"/>
      <c r="O197" s="30"/>
      <c r="P197" s="27"/>
      <c r="Q197" s="26"/>
      <c r="R197" s="30"/>
      <c r="S197" s="31"/>
    </row>
    <row r="198" spans="4:19" s="4" customFormat="1" ht="19.899999999999999" customHeight="1">
      <c r="D198" s="27"/>
      <c r="E198" s="27"/>
      <c r="F198" s="27"/>
      <c r="G198" s="47"/>
      <c r="H198" s="62"/>
      <c r="I198" s="26"/>
      <c r="J198" s="63"/>
      <c r="K198" s="28"/>
      <c r="L198" s="47"/>
      <c r="M198" s="26"/>
      <c r="N198" s="26"/>
      <c r="O198" s="30"/>
      <c r="P198" s="27"/>
      <c r="Q198" s="26"/>
      <c r="R198" s="30"/>
      <c r="S198" s="31"/>
    </row>
    <row r="199" spans="4:19" s="4" customFormat="1" ht="19.899999999999999" customHeight="1">
      <c r="D199" s="27"/>
      <c r="E199" s="27"/>
      <c r="F199" s="27"/>
      <c r="G199" s="47"/>
      <c r="H199" s="62"/>
      <c r="I199" s="26"/>
      <c r="J199" s="63"/>
      <c r="K199" s="28"/>
      <c r="L199" s="47"/>
      <c r="M199" s="26"/>
      <c r="N199" s="26"/>
      <c r="O199" s="30"/>
      <c r="P199" s="27"/>
      <c r="Q199" s="26"/>
      <c r="R199" s="30"/>
      <c r="S199" s="31"/>
    </row>
    <row r="200" spans="4:19" s="4" customFormat="1" ht="19.899999999999999" customHeight="1">
      <c r="D200" s="27"/>
      <c r="E200" s="27"/>
      <c r="F200" s="27"/>
      <c r="G200" s="47"/>
      <c r="H200" s="62"/>
      <c r="I200" s="26"/>
      <c r="J200" s="63"/>
      <c r="K200" s="28"/>
      <c r="L200" s="47"/>
      <c r="M200" s="26"/>
      <c r="N200" s="26"/>
      <c r="O200" s="30"/>
      <c r="P200" s="27"/>
      <c r="Q200" s="26"/>
      <c r="R200" s="30"/>
      <c r="S200" s="31"/>
    </row>
    <row r="201" spans="4:19" s="4" customFormat="1" ht="19.899999999999999" customHeight="1">
      <c r="D201" s="27"/>
      <c r="E201" s="27"/>
      <c r="F201" s="27"/>
      <c r="G201" s="47"/>
      <c r="H201" s="62"/>
      <c r="I201" s="26"/>
      <c r="J201" s="63"/>
      <c r="K201" s="28"/>
      <c r="L201" s="47"/>
      <c r="M201" s="26"/>
      <c r="N201" s="26"/>
      <c r="O201" s="30"/>
      <c r="P201" s="27"/>
      <c r="Q201" s="26"/>
      <c r="R201" s="30"/>
      <c r="S201" s="31"/>
    </row>
    <row r="202" spans="4:19" s="4" customFormat="1" ht="19.899999999999999" customHeight="1">
      <c r="D202" s="27"/>
      <c r="E202" s="27"/>
      <c r="F202" s="27"/>
      <c r="G202" s="47"/>
      <c r="H202" s="62"/>
      <c r="I202" s="26"/>
      <c r="J202" s="63"/>
      <c r="K202" s="28"/>
      <c r="L202" s="47"/>
      <c r="M202" s="26"/>
      <c r="N202" s="26"/>
      <c r="O202" s="30"/>
      <c r="P202" s="27"/>
      <c r="Q202" s="26"/>
      <c r="R202" s="30"/>
      <c r="S202" s="31"/>
    </row>
    <row r="203" spans="4:19" s="4" customFormat="1" ht="19.899999999999999" customHeight="1">
      <c r="D203" s="27"/>
      <c r="E203" s="27"/>
      <c r="F203" s="27"/>
      <c r="G203" s="47"/>
      <c r="H203" s="62"/>
      <c r="I203" s="26"/>
      <c r="J203" s="63"/>
      <c r="K203" s="28"/>
      <c r="L203" s="47"/>
      <c r="M203" s="26"/>
      <c r="N203" s="26"/>
      <c r="O203" s="30"/>
      <c r="P203" s="27"/>
      <c r="Q203" s="26"/>
      <c r="R203" s="30"/>
      <c r="S203" s="31"/>
    </row>
    <row r="204" spans="4:19" s="4" customFormat="1" ht="19.899999999999999" customHeight="1">
      <c r="D204" s="27"/>
      <c r="E204" s="27"/>
      <c r="F204" s="27"/>
      <c r="G204" s="47"/>
      <c r="H204" s="62"/>
      <c r="I204" s="26"/>
      <c r="J204" s="63"/>
      <c r="K204" s="28"/>
      <c r="L204" s="47"/>
      <c r="M204" s="26"/>
      <c r="N204" s="26"/>
      <c r="O204" s="30"/>
      <c r="P204" s="27"/>
      <c r="Q204" s="26"/>
      <c r="R204" s="30"/>
      <c r="S204" s="31"/>
    </row>
    <row r="205" spans="4:19" s="4" customFormat="1" ht="19.899999999999999" customHeight="1">
      <c r="D205" s="27"/>
      <c r="E205" s="27"/>
      <c r="F205" s="27"/>
      <c r="G205" s="47"/>
      <c r="H205" s="62"/>
      <c r="I205" s="26"/>
      <c r="J205" s="63"/>
      <c r="K205" s="28"/>
      <c r="L205" s="47"/>
      <c r="M205" s="26"/>
      <c r="N205" s="26"/>
      <c r="O205" s="30"/>
      <c r="P205" s="27"/>
      <c r="Q205" s="26"/>
      <c r="R205" s="30"/>
      <c r="S205" s="31"/>
    </row>
    <row r="206" spans="4:19" s="4" customFormat="1" ht="19.899999999999999" customHeight="1">
      <c r="D206" s="27"/>
      <c r="E206" s="27"/>
      <c r="F206" s="27"/>
      <c r="G206" s="47"/>
      <c r="H206" s="62"/>
      <c r="I206" s="26"/>
      <c r="J206" s="63"/>
      <c r="K206" s="28"/>
      <c r="L206" s="47"/>
      <c r="M206" s="26"/>
      <c r="N206" s="26"/>
      <c r="O206" s="30"/>
      <c r="P206" s="27"/>
      <c r="Q206" s="26"/>
      <c r="R206" s="30"/>
      <c r="S206" s="31"/>
    </row>
    <row r="207" spans="4:19" s="4" customFormat="1" ht="19.899999999999999" customHeight="1">
      <c r="D207" s="27"/>
      <c r="E207" s="27"/>
      <c r="F207" s="27"/>
      <c r="G207" s="47"/>
      <c r="H207" s="62"/>
      <c r="I207" s="26"/>
      <c r="J207" s="63"/>
      <c r="K207" s="28"/>
      <c r="L207" s="47"/>
      <c r="M207" s="26"/>
      <c r="N207" s="26"/>
      <c r="O207" s="30"/>
      <c r="P207" s="27"/>
      <c r="Q207" s="26"/>
      <c r="R207" s="30"/>
      <c r="S207" s="31"/>
    </row>
    <row r="208" spans="4:19" s="4" customFormat="1" ht="19.899999999999999" customHeight="1">
      <c r="D208" s="27"/>
      <c r="E208" s="27"/>
      <c r="F208" s="27"/>
      <c r="G208" s="47"/>
      <c r="H208" s="62"/>
      <c r="I208" s="26"/>
      <c r="J208" s="63"/>
      <c r="K208" s="28"/>
      <c r="L208" s="47"/>
      <c r="M208" s="26"/>
      <c r="N208" s="26"/>
      <c r="O208" s="30"/>
      <c r="P208" s="27"/>
      <c r="Q208" s="26"/>
      <c r="R208" s="30"/>
      <c r="S208" s="31"/>
    </row>
    <row r="209" spans="4:19" s="4" customFormat="1" ht="19.899999999999999" customHeight="1">
      <c r="D209" s="27"/>
      <c r="E209" s="27"/>
      <c r="F209" s="27"/>
      <c r="G209" s="47"/>
      <c r="H209" s="62"/>
      <c r="I209" s="26"/>
      <c r="J209" s="63"/>
      <c r="K209" s="28"/>
      <c r="L209" s="47"/>
      <c r="M209" s="26"/>
      <c r="N209" s="26"/>
      <c r="O209" s="30"/>
      <c r="P209" s="27"/>
      <c r="Q209" s="26"/>
      <c r="R209" s="30"/>
      <c r="S209" s="31"/>
    </row>
    <row r="210" spans="4:19" s="4" customFormat="1" ht="19.899999999999999" customHeight="1">
      <c r="D210" s="27"/>
      <c r="E210" s="27"/>
      <c r="F210" s="27"/>
      <c r="G210" s="47"/>
      <c r="H210" s="62"/>
      <c r="I210" s="26"/>
      <c r="J210" s="63"/>
      <c r="K210" s="28"/>
      <c r="L210" s="47"/>
      <c r="M210" s="26"/>
      <c r="N210" s="26"/>
      <c r="O210" s="30"/>
      <c r="P210" s="27"/>
      <c r="Q210" s="26"/>
      <c r="R210" s="30"/>
      <c r="S210" s="31"/>
    </row>
    <row r="211" spans="4:19" s="4" customFormat="1" ht="19.899999999999999" customHeight="1">
      <c r="D211" s="27"/>
      <c r="E211" s="27"/>
      <c r="F211" s="27"/>
      <c r="G211" s="47"/>
      <c r="H211" s="62"/>
      <c r="I211" s="26"/>
      <c r="J211" s="63"/>
      <c r="K211" s="28"/>
      <c r="L211" s="47"/>
      <c r="M211" s="26"/>
      <c r="N211" s="26"/>
      <c r="O211" s="30"/>
      <c r="P211" s="27"/>
      <c r="Q211" s="26"/>
      <c r="R211" s="30"/>
      <c r="S211" s="31"/>
    </row>
    <row r="212" spans="4:19" s="4" customFormat="1" ht="19.899999999999999" customHeight="1">
      <c r="D212" s="27"/>
      <c r="E212" s="27"/>
      <c r="F212" s="27"/>
      <c r="G212" s="47"/>
      <c r="H212" s="62"/>
      <c r="I212" s="26"/>
      <c r="J212" s="63"/>
      <c r="K212" s="28"/>
      <c r="L212" s="47"/>
      <c r="M212" s="26"/>
      <c r="N212" s="26"/>
      <c r="O212" s="30"/>
      <c r="P212" s="27"/>
      <c r="Q212" s="26"/>
      <c r="R212" s="30"/>
      <c r="S212" s="31"/>
    </row>
    <row r="213" spans="4:19" s="4" customFormat="1" ht="19.899999999999999" customHeight="1">
      <c r="D213" s="27"/>
      <c r="E213" s="27"/>
      <c r="F213" s="27"/>
      <c r="G213" s="47"/>
      <c r="H213" s="62"/>
      <c r="I213" s="26"/>
      <c r="J213" s="63"/>
      <c r="K213" s="28"/>
      <c r="L213" s="47"/>
      <c r="M213" s="26"/>
      <c r="N213" s="26"/>
      <c r="O213" s="30"/>
      <c r="P213" s="27"/>
      <c r="Q213" s="26"/>
      <c r="R213" s="30"/>
      <c r="S213" s="31"/>
    </row>
    <row r="214" spans="4:19" s="4" customFormat="1" ht="19.899999999999999" customHeight="1">
      <c r="D214" s="27"/>
      <c r="E214" s="27"/>
      <c r="F214" s="27"/>
      <c r="G214" s="47"/>
      <c r="H214" s="62"/>
      <c r="I214" s="26"/>
      <c r="J214" s="63"/>
      <c r="K214" s="28"/>
      <c r="L214" s="47"/>
      <c r="M214" s="26"/>
      <c r="N214" s="26"/>
      <c r="O214" s="30"/>
      <c r="P214" s="27"/>
      <c r="Q214" s="26"/>
      <c r="R214" s="30"/>
      <c r="S214" s="31"/>
    </row>
    <row r="215" spans="4:19" s="4" customFormat="1" ht="19.899999999999999" customHeight="1">
      <c r="D215" s="27"/>
      <c r="E215" s="27"/>
      <c r="F215" s="27"/>
      <c r="G215" s="47"/>
      <c r="H215" s="62"/>
      <c r="I215" s="26"/>
      <c r="J215" s="63"/>
      <c r="K215" s="28"/>
      <c r="L215" s="47"/>
      <c r="M215" s="26"/>
      <c r="N215" s="26"/>
      <c r="O215" s="30"/>
      <c r="P215" s="27"/>
      <c r="Q215" s="26"/>
      <c r="R215" s="30"/>
      <c r="S215" s="31"/>
    </row>
    <row r="216" spans="4:19" s="4" customFormat="1" ht="19.899999999999999" customHeight="1">
      <c r="D216" s="27"/>
      <c r="E216" s="27"/>
      <c r="F216" s="27"/>
      <c r="G216" s="47"/>
      <c r="H216" s="62"/>
      <c r="I216" s="26"/>
      <c r="J216" s="63"/>
      <c r="K216" s="28"/>
      <c r="L216" s="47"/>
      <c r="M216" s="26"/>
      <c r="N216" s="26"/>
      <c r="O216" s="30"/>
      <c r="P216" s="27"/>
      <c r="Q216" s="26"/>
      <c r="R216" s="30"/>
      <c r="S216" s="31"/>
    </row>
    <row r="217" spans="4:19" s="4" customFormat="1" ht="19.899999999999999" customHeight="1">
      <c r="D217" s="27"/>
      <c r="E217" s="27"/>
      <c r="F217" s="27"/>
      <c r="G217" s="47"/>
      <c r="H217" s="62"/>
      <c r="I217" s="26"/>
      <c r="J217" s="63"/>
      <c r="K217" s="28"/>
      <c r="L217" s="47"/>
      <c r="M217" s="26"/>
      <c r="N217" s="26"/>
      <c r="O217" s="30"/>
      <c r="P217" s="27"/>
      <c r="Q217" s="26"/>
      <c r="R217" s="30"/>
      <c r="S217" s="31"/>
    </row>
    <row r="218" spans="4:19" s="4" customFormat="1" ht="19.899999999999999" customHeight="1">
      <c r="D218" s="27"/>
      <c r="E218" s="27"/>
      <c r="F218" s="27"/>
      <c r="G218" s="47"/>
      <c r="H218" s="62"/>
      <c r="I218" s="26"/>
      <c r="J218" s="63"/>
      <c r="K218" s="28"/>
      <c r="L218" s="47"/>
      <c r="M218" s="26"/>
      <c r="N218" s="26"/>
      <c r="O218" s="30"/>
      <c r="P218" s="27"/>
      <c r="Q218" s="26"/>
      <c r="R218" s="30"/>
      <c r="S218" s="31"/>
    </row>
    <row r="219" spans="4:19" s="4" customFormat="1" ht="19.899999999999999" customHeight="1">
      <c r="D219" s="27"/>
      <c r="E219" s="27"/>
      <c r="F219" s="27"/>
      <c r="G219" s="47"/>
      <c r="H219" s="62"/>
      <c r="I219" s="26"/>
      <c r="J219" s="63"/>
      <c r="K219" s="28"/>
      <c r="L219" s="47"/>
      <c r="M219" s="26"/>
      <c r="N219" s="26"/>
      <c r="O219" s="30"/>
      <c r="P219" s="27"/>
      <c r="Q219" s="26"/>
      <c r="R219" s="30"/>
      <c r="S219" s="31"/>
    </row>
    <row r="220" spans="4:19" s="4" customFormat="1" ht="19.899999999999999" customHeight="1">
      <c r="D220" s="27"/>
      <c r="E220" s="27"/>
      <c r="F220" s="27"/>
      <c r="G220" s="47"/>
      <c r="H220" s="62"/>
      <c r="I220" s="26"/>
      <c r="J220" s="63"/>
      <c r="K220" s="28"/>
      <c r="L220" s="47"/>
      <c r="M220" s="26"/>
      <c r="N220" s="26"/>
      <c r="O220" s="30"/>
      <c r="P220" s="27"/>
      <c r="Q220" s="26"/>
      <c r="R220" s="30"/>
      <c r="S220" s="31"/>
    </row>
    <row r="221" spans="4:19" s="4" customFormat="1" ht="19.899999999999999" customHeight="1">
      <c r="D221" s="27"/>
      <c r="E221" s="27"/>
      <c r="F221" s="27"/>
      <c r="G221" s="47"/>
      <c r="H221" s="62"/>
      <c r="I221" s="26"/>
      <c r="J221" s="63"/>
      <c r="K221" s="28"/>
      <c r="L221" s="47"/>
      <c r="M221" s="26"/>
      <c r="N221" s="26"/>
      <c r="O221" s="30"/>
      <c r="P221" s="27"/>
      <c r="Q221" s="26"/>
      <c r="R221" s="30"/>
      <c r="S221" s="31"/>
    </row>
    <row r="222" spans="4:19" s="4" customFormat="1" ht="19.899999999999999" customHeight="1">
      <c r="D222" s="27"/>
      <c r="E222" s="27"/>
      <c r="F222" s="27"/>
      <c r="G222" s="47"/>
      <c r="H222" s="62"/>
      <c r="I222" s="26"/>
      <c r="J222" s="63"/>
      <c r="K222" s="28"/>
      <c r="L222" s="47"/>
      <c r="M222" s="26"/>
      <c r="N222" s="26"/>
      <c r="O222" s="30"/>
      <c r="P222" s="27"/>
      <c r="Q222" s="26"/>
      <c r="R222" s="30"/>
      <c r="S222" s="31"/>
    </row>
    <row r="223" spans="4:19" s="4" customFormat="1" ht="19.899999999999999" customHeight="1">
      <c r="D223" s="27"/>
      <c r="E223" s="27"/>
      <c r="F223" s="27"/>
      <c r="G223" s="47"/>
      <c r="H223" s="62"/>
      <c r="I223" s="26"/>
      <c r="J223" s="63"/>
      <c r="K223" s="28"/>
      <c r="L223" s="47"/>
      <c r="M223" s="26"/>
      <c r="N223" s="26"/>
      <c r="O223" s="30"/>
      <c r="P223" s="27"/>
      <c r="Q223" s="26"/>
      <c r="R223" s="30"/>
      <c r="S223" s="31"/>
    </row>
    <row r="224" spans="4:19" s="4" customFormat="1" ht="19.899999999999999" customHeight="1">
      <c r="D224" s="27"/>
      <c r="E224" s="27"/>
      <c r="F224" s="27"/>
      <c r="G224" s="47"/>
      <c r="H224" s="62"/>
      <c r="I224" s="26"/>
      <c r="J224" s="63"/>
      <c r="K224" s="28"/>
      <c r="L224" s="47"/>
      <c r="M224" s="26"/>
      <c r="N224" s="26"/>
      <c r="O224" s="30"/>
      <c r="P224" s="27"/>
      <c r="Q224" s="26"/>
      <c r="R224" s="30"/>
      <c r="S224" s="31"/>
    </row>
    <row r="225" spans="4:19" s="4" customFormat="1" ht="19.899999999999999" customHeight="1">
      <c r="D225" s="27"/>
      <c r="E225" s="27"/>
      <c r="F225" s="27"/>
      <c r="G225" s="47"/>
      <c r="H225" s="62"/>
      <c r="I225" s="26"/>
      <c r="J225" s="63"/>
      <c r="K225" s="28"/>
      <c r="L225" s="47"/>
      <c r="M225" s="26"/>
      <c r="N225" s="26"/>
      <c r="O225" s="30"/>
      <c r="P225" s="27"/>
      <c r="Q225" s="26"/>
      <c r="R225" s="30"/>
      <c r="S225" s="31"/>
    </row>
    <row r="226" spans="4:19" s="4" customFormat="1" ht="19.899999999999999" customHeight="1">
      <c r="D226" s="27"/>
      <c r="E226" s="27"/>
      <c r="F226" s="27"/>
      <c r="G226" s="47"/>
      <c r="H226" s="62"/>
      <c r="I226" s="26"/>
      <c r="J226" s="63"/>
      <c r="K226" s="28"/>
      <c r="L226" s="47"/>
      <c r="M226" s="26"/>
      <c r="N226" s="26"/>
      <c r="O226" s="30"/>
      <c r="P226" s="27"/>
      <c r="Q226" s="26"/>
      <c r="R226" s="30"/>
      <c r="S226" s="31"/>
    </row>
    <row r="227" spans="4:19" s="4" customFormat="1" ht="19.899999999999999" customHeight="1">
      <c r="D227" s="27"/>
      <c r="E227" s="27"/>
      <c r="F227" s="27"/>
      <c r="G227" s="47"/>
      <c r="H227" s="62"/>
      <c r="I227" s="26"/>
      <c r="J227" s="63"/>
      <c r="K227" s="28"/>
      <c r="L227" s="47"/>
      <c r="M227" s="26"/>
      <c r="N227" s="26"/>
      <c r="O227" s="30"/>
      <c r="P227" s="27"/>
      <c r="Q227" s="26"/>
      <c r="R227" s="30"/>
      <c r="S227" s="31"/>
    </row>
    <row r="228" spans="4:19" s="4" customFormat="1" ht="19.899999999999999" customHeight="1">
      <c r="D228" s="27"/>
      <c r="E228" s="27"/>
      <c r="F228" s="27"/>
      <c r="G228" s="47"/>
      <c r="H228" s="62"/>
      <c r="I228" s="26"/>
      <c r="J228" s="63"/>
      <c r="K228" s="28"/>
      <c r="L228" s="47"/>
      <c r="M228" s="26"/>
      <c r="N228" s="26"/>
      <c r="O228" s="30"/>
      <c r="P228" s="27"/>
      <c r="Q228" s="26"/>
      <c r="R228" s="30"/>
      <c r="S228" s="31"/>
    </row>
    <row r="229" spans="4:19" s="4" customFormat="1" ht="19.899999999999999" customHeight="1">
      <c r="D229" s="27"/>
      <c r="E229" s="27"/>
      <c r="F229" s="27"/>
      <c r="G229" s="47"/>
      <c r="H229" s="62"/>
      <c r="I229" s="26"/>
      <c r="J229" s="63"/>
      <c r="K229" s="28"/>
      <c r="L229" s="47"/>
      <c r="M229" s="26"/>
      <c r="N229" s="26"/>
      <c r="O229" s="30"/>
      <c r="P229" s="27"/>
      <c r="Q229" s="26"/>
      <c r="R229" s="30"/>
      <c r="S229" s="31"/>
    </row>
    <row r="230" spans="4:19" s="4" customFormat="1" ht="19.899999999999999" customHeight="1">
      <c r="D230" s="27"/>
      <c r="E230" s="27"/>
      <c r="F230" s="27"/>
      <c r="G230" s="47"/>
      <c r="H230" s="62"/>
      <c r="I230" s="26"/>
      <c r="J230" s="63"/>
      <c r="K230" s="28"/>
      <c r="L230" s="47"/>
      <c r="M230" s="26"/>
      <c r="N230" s="26"/>
      <c r="O230" s="30"/>
      <c r="P230" s="27"/>
      <c r="Q230" s="26"/>
      <c r="R230" s="30"/>
      <c r="S230" s="31"/>
    </row>
    <row r="231" spans="4:19" s="4" customFormat="1" ht="19.899999999999999" customHeight="1">
      <c r="D231" s="27"/>
      <c r="E231" s="27"/>
      <c r="F231" s="27"/>
      <c r="G231" s="47"/>
      <c r="H231" s="62"/>
      <c r="I231" s="26"/>
      <c r="J231" s="63"/>
      <c r="K231" s="28"/>
      <c r="L231" s="47"/>
      <c r="M231" s="26"/>
      <c r="N231" s="26"/>
      <c r="O231" s="30"/>
      <c r="P231" s="27"/>
      <c r="Q231" s="26"/>
      <c r="R231" s="30"/>
      <c r="S231" s="31"/>
    </row>
    <row r="232" spans="4:19" s="4" customFormat="1" ht="19.899999999999999" customHeight="1">
      <c r="D232" s="27"/>
      <c r="E232" s="27"/>
      <c r="F232" s="27"/>
      <c r="G232" s="47"/>
      <c r="H232" s="62"/>
      <c r="I232" s="26"/>
      <c r="J232" s="63"/>
      <c r="K232" s="28"/>
      <c r="L232" s="47"/>
      <c r="M232" s="26"/>
      <c r="N232" s="26"/>
      <c r="O232" s="30"/>
      <c r="P232" s="27"/>
      <c r="Q232" s="26"/>
      <c r="R232" s="30"/>
      <c r="S232" s="31"/>
    </row>
    <row r="233" spans="4:19" s="4" customFormat="1" ht="19.899999999999999" customHeight="1">
      <c r="D233" s="27"/>
      <c r="E233" s="27"/>
      <c r="F233" s="27"/>
      <c r="G233" s="47"/>
      <c r="H233" s="62"/>
      <c r="I233" s="26"/>
      <c r="J233" s="63"/>
      <c r="K233" s="28"/>
      <c r="L233" s="47"/>
      <c r="M233" s="26"/>
      <c r="N233" s="26"/>
      <c r="O233" s="30"/>
      <c r="P233" s="27"/>
      <c r="Q233" s="26"/>
      <c r="R233" s="30"/>
      <c r="S233" s="31"/>
    </row>
    <row r="234" spans="4:19" s="4" customFormat="1" ht="19.899999999999999" customHeight="1">
      <c r="D234" s="27"/>
      <c r="E234" s="27"/>
      <c r="F234" s="27"/>
      <c r="G234" s="47"/>
      <c r="H234" s="62"/>
      <c r="I234" s="26"/>
      <c r="J234" s="63"/>
      <c r="K234" s="28"/>
      <c r="L234" s="47"/>
      <c r="M234" s="26"/>
      <c r="N234" s="26"/>
      <c r="O234" s="30"/>
      <c r="P234" s="27"/>
      <c r="Q234" s="26"/>
      <c r="R234" s="30"/>
      <c r="S234" s="31"/>
    </row>
    <row r="235" spans="4:19" s="4" customFormat="1" ht="19.899999999999999" customHeight="1">
      <c r="D235" s="27"/>
      <c r="E235" s="27"/>
      <c r="F235" s="27"/>
      <c r="G235" s="47"/>
      <c r="H235" s="62"/>
      <c r="I235" s="26"/>
      <c r="J235" s="63"/>
      <c r="K235" s="28"/>
      <c r="L235" s="47"/>
      <c r="M235" s="26"/>
      <c r="N235" s="26"/>
      <c r="O235" s="30"/>
      <c r="P235" s="27"/>
      <c r="Q235" s="26"/>
      <c r="R235" s="30"/>
      <c r="S235" s="31"/>
    </row>
    <row r="236" spans="4:19" s="4" customFormat="1" ht="19.899999999999999" customHeight="1">
      <c r="D236" s="27"/>
      <c r="E236" s="27"/>
      <c r="F236" s="27"/>
      <c r="G236" s="47"/>
      <c r="H236" s="62"/>
      <c r="I236" s="26"/>
      <c r="J236" s="63"/>
      <c r="K236" s="28"/>
      <c r="L236" s="47"/>
      <c r="M236" s="26"/>
      <c r="N236" s="26"/>
      <c r="O236" s="30"/>
      <c r="P236" s="27"/>
      <c r="Q236" s="26"/>
      <c r="R236" s="30"/>
      <c r="S236" s="31"/>
    </row>
    <row r="237" spans="4:19" s="4" customFormat="1" ht="19.899999999999999" customHeight="1">
      <c r="D237" s="27"/>
      <c r="E237" s="27"/>
      <c r="F237" s="27"/>
      <c r="G237" s="47"/>
      <c r="H237" s="62"/>
      <c r="I237" s="26"/>
      <c r="J237" s="63"/>
      <c r="K237" s="28"/>
      <c r="L237" s="47"/>
      <c r="M237" s="26"/>
      <c r="N237" s="26"/>
      <c r="O237" s="30"/>
      <c r="P237" s="27"/>
      <c r="Q237" s="26"/>
      <c r="R237" s="30"/>
      <c r="S237" s="31"/>
    </row>
    <row r="238" spans="4:19" s="4" customFormat="1" ht="19.899999999999999" customHeight="1">
      <c r="D238" s="27"/>
      <c r="E238" s="27"/>
      <c r="F238" s="27"/>
      <c r="G238" s="47"/>
      <c r="H238" s="62"/>
      <c r="I238" s="26"/>
      <c r="J238" s="63"/>
      <c r="K238" s="28"/>
      <c r="L238" s="47"/>
      <c r="M238" s="26"/>
      <c r="N238" s="26"/>
      <c r="O238" s="30"/>
      <c r="P238" s="27"/>
      <c r="Q238" s="26"/>
      <c r="R238" s="30"/>
      <c r="S238" s="31"/>
    </row>
    <row r="239" spans="4:19" s="4" customFormat="1" ht="19.899999999999999" customHeight="1">
      <c r="D239" s="27"/>
      <c r="E239" s="27"/>
      <c r="F239" s="27"/>
      <c r="G239" s="47"/>
      <c r="H239" s="62"/>
      <c r="I239" s="26"/>
      <c r="J239" s="63"/>
      <c r="K239" s="28"/>
      <c r="L239" s="47"/>
      <c r="M239" s="26"/>
      <c r="N239" s="26"/>
      <c r="O239" s="30"/>
      <c r="P239" s="27"/>
      <c r="Q239" s="26"/>
      <c r="R239" s="30"/>
      <c r="S239" s="31"/>
    </row>
    <row r="240" spans="4:19" s="4" customFormat="1" ht="19.899999999999999" customHeight="1">
      <c r="D240" s="27"/>
      <c r="E240" s="27"/>
      <c r="F240" s="27"/>
      <c r="G240" s="47"/>
      <c r="H240" s="62"/>
      <c r="I240" s="26"/>
      <c r="J240" s="63"/>
      <c r="K240" s="28"/>
      <c r="L240" s="47"/>
      <c r="M240" s="26"/>
      <c r="N240" s="26"/>
      <c r="O240" s="30"/>
      <c r="P240" s="27"/>
      <c r="Q240" s="26"/>
      <c r="R240" s="30"/>
      <c r="S240" s="31"/>
    </row>
    <row r="241" spans="4:19" s="4" customFormat="1" ht="19.899999999999999" customHeight="1">
      <c r="D241" s="27"/>
      <c r="E241" s="27"/>
      <c r="F241" s="27"/>
      <c r="G241" s="47"/>
      <c r="H241" s="62"/>
      <c r="I241" s="26"/>
      <c r="J241" s="63"/>
      <c r="K241" s="28"/>
      <c r="L241" s="47"/>
      <c r="M241" s="26"/>
      <c r="N241" s="26"/>
      <c r="O241" s="30"/>
      <c r="P241" s="27"/>
      <c r="Q241" s="26"/>
      <c r="R241" s="30"/>
      <c r="S241" s="31"/>
    </row>
    <row r="242" spans="4:19" s="4" customFormat="1" ht="19.899999999999999" customHeight="1">
      <c r="D242" s="27"/>
      <c r="E242" s="27"/>
      <c r="F242" s="27"/>
      <c r="G242" s="47"/>
      <c r="H242" s="62"/>
      <c r="I242" s="26"/>
      <c r="J242" s="63"/>
      <c r="K242" s="28"/>
      <c r="L242" s="47"/>
      <c r="M242" s="26"/>
      <c r="N242" s="26"/>
      <c r="O242" s="30"/>
      <c r="P242" s="27"/>
      <c r="Q242" s="26"/>
      <c r="R242" s="30"/>
      <c r="S242" s="31"/>
    </row>
    <row r="243" spans="4:19" s="4" customFormat="1" ht="19.899999999999999" customHeight="1">
      <c r="D243" s="27"/>
      <c r="E243" s="27"/>
      <c r="F243" s="27"/>
      <c r="G243" s="47"/>
      <c r="H243" s="62"/>
      <c r="I243" s="26"/>
      <c r="J243" s="63"/>
      <c r="K243" s="28"/>
      <c r="L243" s="47"/>
      <c r="M243" s="26"/>
      <c r="N243" s="26"/>
      <c r="O243" s="30"/>
      <c r="P243" s="27"/>
      <c r="Q243" s="26"/>
      <c r="R243" s="30"/>
      <c r="S243" s="31"/>
    </row>
    <row r="244" spans="4:19" s="4" customFormat="1" ht="19.899999999999999" customHeight="1">
      <c r="D244" s="27"/>
      <c r="E244" s="27"/>
      <c r="F244" s="27"/>
      <c r="G244" s="47"/>
      <c r="H244" s="62"/>
      <c r="I244" s="26"/>
      <c r="J244" s="63"/>
      <c r="K244" s="28"/>
      <c r="L244" s="47"/>
      <c r="M244" s="26"/>
      <c r="N244" s="26"/>
      <c r="O244" s="30"/>
      <c r="P244" s="27"/>
      <c r="Q244" s="26"/>
      <c r="R244" s="30"/>
      <c r="S244" s="31"/>
    </row>
    <row r="245" spans="4:19" s="4" customFormat="1" ht="19.899999999999999" customHeight="1">
      <c r="D245" s="27"/>
      <c r="E245" s="27"/>
      <c r="F245" s="27"/>
      <c r="G245" s="47"/>
      <c r="H245" s="62"/>
      <c r="I245" s="26"/>
      <c r="J245" s="63"/>
      <c r="K245" s="28"/>
      <c r="L245" s="47"/>
      <c r="M245" s="26"/>
      <c r="N245" s="26"/>
      <c r="O245" s="30"/>
      <c r="P245" s="27"/>
      <c r="Q245" s="26"/>
      <c r="R245" s="30"/>
      <c r="S245" s="31"/>
    </row>
    <row r="246" spans="4:19" s="4" customFormat="1" ht="19.899999999999999" customHeight="1">
      <c r="D246" s="27"/>
      <c r="E246" s="27"/>
      <c r="F246" s="27"/>
      <c r="G246" s="47"/>
      <c r="H246" s="62"/>
      <c r="I246" s="26"/>
      <c r="J246" s="63"/>
      <c r="K246" s="28"/>
      <c r="L246" s="47"/>
      <c r="M246" s="26"/>
      <c r="N246" s="26"/>
      <c r="O246" s="30"/>
      <c r="P246" s="27"/>
      <c r="Q246" s="26"/>
      <c r="R246" s="30"/>
      <c r="S246" s="31"/>
    </row>
    <row r="247" spans="4:19" s="4" customFormat="1" ht="19.899999999999999" customHeight="1">
      <c r="D247" s="27"/>
      <c r="E247" s="27"/>
      <c r="F247" s="27"/>
      <c r="G247" s="47"/>
      <c r="H247" s="62"/>
      <c r="I247" s="26"/>
      <c r="J247" s="63"/>
      <c r="K247" s="28"/>
      <c r="L247" s="47"/>
      <c r="M247" s="26"/>
      <c r="N247" s="26"/>
      <c r="O247" s="30"/>
      <c r="P247" s="27"/>
      <c r="Q247" s="26"/>
      <c r="R247" s="30"/>
      <c r="S247" s="31"/>
    </row>
    <row r="248" spans="4:19" s="4" customFormat="1" ht="19.899999999999999" customHeight="1">
      <c r="D248" s="27"/>
      <c r="E248" s="27"/>
      <c r="F248" s="27"/>
      <c r="G248" s="47"/>
      <c r="H248" s="62"/>
      <c r="I248" s="26"/>
      <c r="J248" s="63"/>
      <c r="K248" s="28"/>
      <c r="L248" s="47"/>
      <c r="M248" s="26"/>
      <c r="N248" s="26"/>
      <c r="O248" s="30"/>
      <c r="P248" s="27"/>
      <c r="Q248" s="26"/>
      <c r="R248" s="30"/>
      <c r="S248" s="31"/>
    </row>
    <row r="249" spans="4:19" s="4" customFormat="1" ht="19.899999999999999" customHeight="1">
      <c r="D249" s="27"/>
      <c r="E249" s="27"/>
      <c r="F249" s="27"/>
      <c r="G249" s="47"/>
      <c r="H249" s="62"/>
      <c r="I249" s="26"/>
      <c r="J249" s="63"/>
      <c r="K249" s="28"/>
      <c r="L249" s="47"/>
      <c r="M249" s="26"/>
      <c r="N249" s="26"/>
      <c r="O249" s="30"/>
      <c r="P249" s="27"/>
      <c r="Q249" s="26"/>
      <c r="R249" s="30"/>
      <c r="S249" s="31"/>
    </row>
    <row r="250" spans="4:19" s="4" customFormat="1" ht="19.899999999999999" customHeight="1">
      <c r="D250" s="27"/>
      <c r="E250" s="27"/>
      <c r="F250" s="27"/>
      <c r="G250" s="47"/>
      <c r="H250" s="62"/>
      <c r="I250" s="26"/>
      <c r="J250" s="63"/>
      <c r="K250" s="28"/>
      <c r="L250" s="47"/>
      <c r="M250" s="26"/>
      <c r="N250" s="26"/>
      <c r="O250" s="30"/>
      <c r="P250" s="27"/>
      <c r="Q250" s="26"/>
      <c r="R250" s="30"/>
      <c r="S250" s="31"/>
    </row>
    <row r="251" spans="4:19" s="4" customFormat="1" ht="19.899999999999999" customHeight="1">
      <c r="D251" s="27"/>
      <c r="E251" s="27"/>
      <c r="F251" s="27"/>
      <c r="G251" s="47"/>
      <c r="H251" s="62"/>
      <c r="I251" s="26"/>
      <c r="J251" s="63"/>
      <c r="K251" s="28"/>
      <c r="L251" s="47"/>
      <c r="M251" s="26"/>
      <c r="N251" s="26"/>
      <c r="O251" s="30"/>
      <c r="P251" s="27"/>
      <c r="Q251" s="26"/>
      <c r="R251" s="30"/>
      <c r="S251" s="31"/>
    </row>
    <row r="252" spans="4:19" s="4" customFormat="1" ht="19.899999999999999" customHeight="1">
      <c r="D252" s="27"/>
      <c r="E252" s="27"/>
      <c r="F252" s="27"/>
      <c r="G252" s="47"/>
      <c r="H252" s="62"/>
      <c r="I252" s="26"/>
      <c r="J252" s="63"/>
      <c r="K252" s="28"/>
      <c r="L252" s="47"/>
      <c r="M252" s="26"/>
      <c r="N252" s="26"/>
      <c r="O252" s="30"/>
      <c r="P252" s="27"/>
      <c r="Q252" s="26"/>
      <c r="R252" s="30"/>
      <c r="S252" s="31"/>
    </row>
    <row r="253" spans="4:19" s="4" customFormat="1" ht="19.899999999999999" customHeight="1">
      <c r="D253" s="27"/>
      <c r="E253" s="27"/>
      <c r="F253" s="27"/>
      <c r="G253" s="47"/>
      <c r="H253" s="62"/>
      <c r="I253" s="26"/>
      <c r="J253" s="63"/>
      <c r="K253" s="28"/>
      <c r="L253" s="47"/>
      <c r="M253" s="26"/>
      <c r="N253" s="26"/>
      <c r="O253" s="30"/>
      <c r="P253" s="27"/>
      <c r="Q253" s="26"/>
      <c r="R253" s="30"/>
      <c r="S253" s="31"/>
    </row>
    <row r="254" spans="4:19" s="4" customFormat="1" ht="19.899999999999999" customHeight="1">
      <c r="D254" s="27"/>
      <c r="E254" s="27"/>
      <c r="F254" s="27"/>
      <c r="G254" s="47"/>
      <c r="H254" s="62"/>
      <c r="I254" s="26"/>
      <c r="J254" s="63"/>
      <c r="K254" s="28"/>
      <c r="L254" s="47"/>
      <c r="M254" s="26"/>
      <c r="N254" s="26"/>
      <c r="O254" s="30"/>
      <c r="P254" s="27"/>
      <c r="Q254" s="26"/>
      <c r="R254" s="30"/>
      <c r="S254" s="31"/>
    </row>
    <row r="255" spans="4:19" s="4" customFormat="1" ht="19.899999999999999" customHeight="1">
      <c r="D255" s="27"/>
      <c r="E255" s="27"/>
      <c r="F255" s="27"/>
      <c r="G255" s="47"/>
      <c r="H255" s="62"/>
      <c r="I255" s="26"/>
      <c r="J255" s="63"/>
      <c r="K255" s="28"/>
      <c r="L255" s="47"/>
      <c r="M255" s="26"/>
      <c r="N255" s="26"/>
      <c r="O255" s="30"/>
      <c r="P255" s="27"/>
      <c r="Q255" s="26"/>
      <c r="R255" s="30"/>
      <c r="S255" s="31"/>
    </row>
    <row r="256" spans="4:19" s="4" customFormat="1" ht="19.899999999999999" customHeight="1">
      <c r="D256" s="27"/>
      <c r="E256" s="27"/>
      <c r="F256" s="27"/>
      <c r="G256" s="47"/>
      <c r="H256" s="62"/>
      <c r="I256" s="26"/>
      <c r="J256" s="63"/>
      <c r="K256" s="28"/>
      <c r="L256" s="47"/>
      <c r="M256" s="26"/>
      <c r="N256" s="26"/>
      <c r="O256" s="30"/>
      <c r="P256" s="27"/>
      <c r="Q256" s="26"/>
      <c r="R256" s="30"/>
      <c r="S256" s="31"/>
    </row>
    <row r="257" spans="4:19" s="4" customFormat="1" ht="19.899999999999999" customHeight="1">
      <c r="D257" s="27"/>
      <c r="E257" s="27"/>
      <c r="F257" s="27"/>
      <c r="G257" s="47"/>
      <c r="H257" s="62"/>
      <c r="I257" s="26"/>
      <c r="J257" s="63"/>
      <c r="K257" s="28"/>
      <c r="L257" s="47"/>
      <c r="M257" s="26"/>
      <c r="N257" s="26"/>
      <c r="O257" s="30"/>
      <c r="P257" s="27"/>
      <c r="Q257" s="26"/>
      <c r="R257" s="30"/>
      <c r="S257" s="31"/>
    </row>
    <row r="258" spans="4:19" s="4" customFormat="1" ht="19.899999999999999" customHeight="1">
      <c r="D258" s="27"/>
      <c r="E258" s="27"/>
      <c r="F258" s="27"/>
      <c r="G258" s="47"/>
      <c r="H258" s="62"/>
      <c r="I258" s="26"/>
      <c r="J258" s="63"/>
      <c r="K258" s="28"/>
      <c r="L258" s="47"/>
      <c r="M258" s="26"/>
      <c r="N258" s="26"/>
      <c r="O258" s="30"/>
      <c r="P258" s="27"/>
      <c r="Q258" s="26"/>
      <c r="R258" s="30"/>
      <c r="S258" s="31"/>
    </row>
    <row r="259" spans="4:19" s="4" customFormat="1" ht="19.899999999999999" customHeight="1">
      <c r="D259" s="27"/>
      <c r="E259" s="27"/>
      <c r="F259" s="27"/>
      <c r="G259" s="47"/>
      <c r="H259" s="62"/>
      <c r="I259" s="26"/>
      <c r="J259" s="63"/>
      <c r="K259" s="28"/>
      <c r="L259" s="47"/>
      <c r="M259" s="26"/>
      <c r="N259" s="26"/>
      <c r="O259" s="30"/>
      <c r="P259" s="27"/>
      <c r="Q259" s="26"/>
      <c r="R259" s="30"/>
      <c r="S259" s="31"/>
    </row>
    <row r="260" spans="4:19" s="4" customFormat="1" ht="19.899999999999999" customHeight="1">
      <c r="D260" s="27"/>
      <c r="E260" s="27"/>
      <c r="F260" s="27"/>
      <c r="G260" s="47"/>
      <c r="H260" s="62"/>
      <c r="I260" s="26"/>
      <c r="J260" s="63"/>
      <c r="K260" s="28"/>
      <c r="L260" s="47"/>
      <c r="M260" s="26"/>
      <c r="N260" s="26"/>
      <c r="O260" s="30"/>
      <c r="P260" s="27"/>
      <c r="Q260" s="26"/>
      <c r="R260" s="30"/>
      <c r="S260" s="31"/>
    </row>
    <row r="261" spans="4:19" s="4" customFormat="1" ht="19.899999999999999" customHeight="1">
      <c r="D261" s="27"/>
      <c r="E261" s="27"/>
      <c r="F261" s="27"/>
      <c r="G261" s="47"/>
      <c r="H261" s="62"/>
      <c r="I261" s="26"/>
      <c r="J261" s="63"/>
      <c r="K261" s="28"/>
      <c r="L261" s="47"/>
      <c r="M261" s="26"/>
      <c r="N261" s="26"/>
      <c r="O261" s="30"/>
      <c r="P261" s="27"/>
      <c r="Q261" s="26"/>
      <c r="R261" s="30"/>
      <c r="S261" s="31"/>
    </row>
    <row r="262" spans="4:19" s="4" customFormat="1" ht="19.899999999999999" customHeight="1">
      <c r="D262" s="27"/>
      <c r="E262" s="27"/>
      <c r="F262" s="27"/>
      <c r="G262" s="47"/>
      <c r="H262" s="62"/>
      <c r="I262" s="26"/>
      <c r="J262" s="63"/>
      <c r="K262" s="28"/>
      <c r="L262" s="47"/>
      <c r="M262" s="26"/>
      <c r="N262" s="26"/>
      <c r="O262" s="30"/>
      <c r="P262" s="27"/>
      <c r="Q262" s="26"/>
      <c r="R262" s="30"/>
      <c r="S262" s="31"/>
    </row>
    <row r="263" spans="4:19" s="4" customFormat="1" ht="19.899999999999999" customHeight="1">
      <c r="D263" s="27"/>
      <c r="E263" s="27"/>
      <c r="F263" s="27"/>
      <c r="G263" s="47"/>
      <c r="H263" s="62"/>
      <c r="I263" s="26"/>
      <c r="J263" s="63"/>
      <c r="K263" s="28"/>
      <c r="L263" s="47"/>
      <c r="M263" s="26"/>
      <c r="N263" s="26"/>
      <c r="O263" s="30"/>
      <c r="P263" s="27"/>
      <c r="Q263" s="26"/>
      <c r="R263" s="30"/>
      <c r="S263" s="31"/>
    </row>
    <row r="264" spans="4:19" s="4" customFormat="1" ht="19.899999999999999" customHeight="1">
      <c r="D264" s="27"/>
      <c r="E264" s="27"/>
      <c r="F264" s="27"/>
      <c r="G264" s="47"/>
      <c r="H264" s="62"/>
      <c r="I264" s="26"/>
      <c r="J264" s="63"/>
      <c r="K264" s="28"/>
      <c r="L264" s="47"/>
      <c r="M264" s="26"/>
      <c r="N264" s="26"/>
      <c r="O264" s="30"/>
      <c r="P264" s="27"/>
      <c r="Q264" s="26"/>
      <c r="R264" s="30"/>
      <c r="S264" s="31"/>
    </row>
    <row r="265" spans="4:19" s="4" customFormat="1" ht="19.899999999999999" customHeight="1">
      <c r="D265" s="27"/>
      <c r="E265" s="27"/>
      <c r="F265" s="27"/>
      <c r="G265" s="47"/>
      <c r="H265" s="62"/>
      <c r="I265" s="26"/>
      <c r="J265" s="63"/>
      <c r="K265" s="28"/>
      <c r="L265" s="47"/>
      <c r="M265" s="26"/>
      <c r="N265" s="26"/>
      <c r="O265" s="30"/>
      <c r="P265" s="27"/>
      <c r="Q265" s="26"/>
      <c r="R265" s="30"/>
      <c r="S265" s="31"/>
    </row>
    <row r="266" spans="4:19" s="4" customFormat="1" ht="19.899999999999999" customHeight="1">
      <c r="D266" s="27"/>
      <c r="E266" s="27"/>
      <c r="F266" s="27"/>
      <c r="G266" s="47"/>
      <c r="H266" s="62"/>
      <c r="I266" s="26"/>
      <c r="J266" s="63"/>
      <c r="K266" s="28"/>
      <c r="L266" s="47"/>
      <c r="M266" s="26"/>
      <c r="N266" s="26"/>
      <c r="O266" s="30"/>
      <c r="P266" s="27"/>
      <c r="Q266" s="26"/>
      <c r="R266" s="30"/>
      <c r="S266" s="31"/>
    </row>
    <row r="267" spans="4:19" s="4" customFormat="1" ht="19.899999999999999" customHeight="1">
      <c r="D267" s="27"/>
      <c r="E267" s="27"/>
      <c r="F267" s="27"/>
      <c r="G267" s="47"/>
      <c r="H267" s="62"/>
      <c r="I267" s="26"/>
      <c r="J267" s="63"/>
      <c r="K267" s="28"/>
      <c r="L267" s="47"/>
      <c r="M267" s="26"/>
      <c r="N267" s="26"/>
      <c r="O267" s="30"/>
      <c r="P267" s="27"/>
      <c r="Q267" s="26"/>
      <c r="R267" s="30"/>
      <c r="S267" s="31"/>
    </row>
    <row r="268" spans="4:19" s="4" customFormat="1" ht="19.899999999999999" customHeight="1">
      <c r="D268" s="27"/>
      <c r="E268" s="27"/>
      <c r="F268" s="27"/>
      <c r="G268" s="47"/>
      <c r="H268" s="62"/>
      <c r="I268" s="26"/>
      <c r="J268" s="63"/>
      <c r="K268" s="28"/>
      <c r="L268" s="47"/>
      <c r="M268" s="26"/>
      <c r="N268" s="26"/>
      <c r="O268" s="30"/>
      <c r="P268" s="27"/>
      <c r="Q268" s="26"/>
      <c r="R268" s="30"/>
      <c r="S268" s="31"/>
    </row>
    <row r="269" spans="4:19" s="4" customFormat="1" ht="19.899999999999999" customHeight="1">
      <c r="D269" s="27"/>
      <c r="E269" s="27"/>
      <c r="F269" s="27"/>
      <c r="G269" s="47"/>
      <c r="H269" s="62"/>
      <c r="I269" s="26"/>
      <c r="J269" s="63"/>
      <c r="K269" s="28"/>
      <c r="L269" s="47"/>
      <c r="M269" s="26"/>
      <c r="N269" s="26"/>
      <c r="O269" s="30"/>
      <c r="P269" s="27"/>
      <c r="Q269" s="26"/>
      <c r="R269" s="30"/>
      <c r="S269" s="31"/>
    </row>
    <row r="270" spans="4:19" s="4" customFormat="1" ht="19.899999999999999" customHeight="1">
      <c r="D270" s="27"/>
      <c r="E270" s="27"/>
      <c r="F270" s="27"/>
      <c r="G270" s="47"/>
      <c r="H270" s="62"/>
      <c r="I270" s="26"/>
      <c r="J270" s="63"/>
      <c r="K270" s="28"/>
      <c r="L270" s="47"/>
      <c r="M270" s="26"/>
      <c r="N270" s="26"/>
      <c r="O270" s="30"/>
      <c r="P270" s="27"/>
      <c r="Q270" s="26"/>
      <c r="R270" s="30"/>
      <c r="S270" s="31"/>
    </row>
    <row r="271" spans="4:19" s="4" customFormat="1" ht="19.899999999999999" customHeight="1">
      <c r="D271" s="27"/>
      <c r="E271" s="27"/>
      <c r="F271" s="27"/>
      <c r="G271" s="47"/>
      <c r="H271" s="62"/>
      <c r="I271" s="26"/>
      <c r="J271" s="63"/>
      <c r="K271" s="28"/>
      <c r="L271" s="47"/>
      <c r="M271" s="26"/>
      <c r="N271" s="26"/>
      <c r="O271" s="30"/>
      <c r="P271" s="27"/>
      <c r="Q271" s="26"/>
      <c r="R271" s="30"/>
      <c r="S271" s="31"/>
    </row>
    <row r="272" spans="4:19" s="4" customFormat="1" ht="19.899999999999999" customHeight="1">
      <c r="D272" s="27"/>
      <c r="E272" s="27"/>
      <c r="F272" s="27"/>
      <c r="G272" s="47"/>
      <c r="H272" s="62"/>
      <c r="I272" s="26"/>
      <c r="J272" s="63"/>
      <c r="K272" s="28"/>
      <c r="L272" s="47"/>
      <c r="M272" s="26"/>
      <c r="N272" s="26"/>
      <c r="O272" s="30"/>
      <c r="P272" s="27"/>
      <c r="Q272" s="26"/>
      <c r="R272" s="30"/>
      <c r="S272" s="31"/>
    </row>
    <row r="273" spans="4:19" s="4" customFormat="1" ht="19.899999999999999" customHeight="1">
      <c r="D273" s="27"/>
      <c r="E273" s="27"/>
      <c r="F273" s="27"/>
      <c r="G273" s="47"/>
      <c r="H273" s="62"/>
      <c r="I273" s="26"/>
      <c r="J273" s="63"/>
      <c r="K273" s="28"/>
      <c r="L273" s="47"/>
      <c r="M273" s="26"/>
      <c r="N273" s="26"/>
      <c r="O273" s="30"/>
      <c r="P273" s="27"/>
      <c r="Q273" s="26"/>
      <c r="R273" s="30"/>
      <c r="S273" s="31"/>
    </row>
    <row r="274" spans="4:19" s="4" customFormat="1" ht="19.899999999999999" customHeight="1">
      <c r="D274" s="27"/>
      <c r="E274" s="27"/>
      <c r="F274" s="27"/>
      <c r="G274" s="47"/>
      <c r="H274" s="62"/>
      <c r="I274" s="26"/>
      <c r="J274" s="63"/>
      <c r="K274" s="28"/>
      <c r="L274" s="47"/>
      <c r="M274" s="26"/>
      <c r="N274" s="26"/>
      <c r="O274" s="30"/>
      <c r="P274" s="27"/>
      <c r="Q274" s="26"/>
      <c r="R274" s="30"/>
      <c r="S274" s="31"/>
    </row>
    <row r="275" spans="4:19" s="4" customFormat="1" ht="19.899999999999999" customHeight="1">
      <c r="D275" s="27"/>
      <c r="E275" s="27"/>
      <c r="F275" s="27"/>
      <c r="G275" s="47"/>
      <c r="H275" s="62"/>
      <c r="I275" s="26"/>
      <c r="J275" s="63"/>
      <c r="K275" s="28"/>
      <c r="L275" s="47"/>
      <c r="M275" s="26"/>
      <c r="N275" s="26"/>
      <c r="O275" s="30"/>
      <c r="P275" s="27"/>
      <c r="Q275" s="26"/>
      <c r="R275" s="30"/>
      <c r="S275" s="31"/>
    </row>
    <row r="276" spans="4:19" s="4" customFormat="1" ht="19.899999999999999" customHeight="1">
      <c r="D276" s="27"/>
      <c r="E276" s="27"/>
      <c r="F276" s="27"/>
      <c r="G276" s="47"/>
      <c r="H276" s="62"/>
      <c r="I276" s="26"/>
      <c r="J276" s="63"/>
      <c r="K276" s="28"/>
      <c r="L276" s="47"/>
      <c r="M276" s="26"/>
      <c r="N276" s="26"/>
      <c r="O276" s="30"/>
      <c r="P276" s="27"/>
      <c r="Q276" s="26"/>
      <c r="R276" s="30"/>
      <c r="S276" s="31"/>
    </row>
    <row r="277" spans="4:19" s="4" customFormat="1" ht="19.899999999999999" customHeight="1">
      <c r="D277" s="27"/>
      <c r="E277" s="27"/>
      <c r="F277" s="27"/>
      <c r="G277" s="47"/>
      <c r="H277" s="62"/>
      <c r="I277" s="26"/>
      <c r="J277" s="63"/>
      <c r="K277" s="28"/>
      <c r="L277" s="47"/>
      <c r="M277" s="26"/>
      <c r="N277" s="26"/>
      <c r="O277" s="30"/>
      <c r="P277" s="27"/>
      <c r="Q277" s="26"/>
      <c r="R277" s="30"/>
      <c r="S277" s="31"/>
    </row>
    <row r="278" spans="4:19" s="4" customFormat="1" ht="19.899999999999999" customHeight="1">
      <c r="D278" s="27"/>
      <c r="E278" s="27"/>
      <c r="F278" s="27"/>
      <c r="G278" s="47"/>
      <c r="H278" s="62"/>
      <c r="I278" s="26"/>
      <c r="J278" s="63"/>
      <c r="K278" s="28"/>
      <c r="L278" s="47"/>
      <c r="M278" s="26"/>
      <c r="N278" s="26"/>
      <c r="O278" s="30"/>
      <c r="P278" s="27"/>
      <c r="Q278" s="26"/>
      <c r="R278" s="30"/>
      <c r="S278" s="31"/>
    </row>
    <row r="279" spans="4:19" s="4" customFormat="1" ht="19.899999999999999" customHeight="1">
      <c r="D279" s="27"/>
      <c r="E279" s="27"/>
      <c r="F279" s="27"/>
      <c r="G279" s="47"/>
      <c r="H279" s="62"/>
      <c r="I279" s="26"/>
      <c r="J279" s="63"/>
      <c r="K279" s="28"/>
      <c r="L279" s="47"/>
      <c r="M279" s="26"/>
      <c r="N279" s="26"/>
      <c r="O279" s="30"/>
      <c r="P279" s="27"/>
      <c r="Q279" s="26"/>
      <c r="R279" s="30"/>
      <c r="S279" s="31"/>
    </row>
    <row r="280" spans="4:19" s="4" customFormat="1" ht="19.899999999999999" customHeight="1">
      <c r="D280" s="27"/>
      <c r="E280" s="27"/>
      <c r="F280" s="27"/>
      <c r="G280" s="47"/>
      <c r="H280" s="62"/>
      <c r="I280" s="26"/>
      <c r="J280" s="63"/>
      <c r="K280" s="28"/>
      <c r="L280" s="47"/>
      <c r="M280" s="26"/>
      <c r="N280" s="26"/>
      <c r="O280" s="30"/>
      <c r="P280" s="27"/>
      <c r="Q280" s="26"/>
      <c r="R280" s="30"/>
      <c r="S280" s="31"/>
    </row>
    <row r="281" spans="4:19" s="4" customFormat="1" ht="19.899999999999999" customHeight="1">
      <c r="D281" s="27"/>
      <c r="E281" s="27"/>
      <c r="F281" s="27"/>
      <c r="G281" s="47"/>
      <c r="H281" s="62"/>
      <c r="I281" s="26"/>
      <c r="J281" s="63"/>
      <c r="K281" s="28"/>
      <c r="L281" s="47"/>
      <c r="M281" s="26"/>
      <c r="N281" s="26"/>
      <c r="O281" s="30"/>
      <c r="P281" s="27"/>
      <c r="Q281" s="26"/>
      <c r="R281" s="30"/>
      <c r="S281" s="31"/>
    </row>
    <row r="282" spans="4:19" s="4" customFormat="1" ht="19.899999999999999" customHeight="1">
      <c r="D282" s="27"/>
      <c r="E282" s="27"/>
      <c r="F282" s="27"/>
      <c r="G282" s="47"/>
      <c r="H282" s="62"/>
      <c r="I282" s="26"/>
      <c r="J282" s="63"/>
      <c r="K282" s="28"/>
      <c r="L282" s="47"/>
      <c r="M282" s="26"/>
      <c r="N282" s="26"/>
      <c r="O282" s="30"/>
      <c r="P282" s="27"/>
      <c r="Q282" s="26"/>
      <c r="R282" s="30"/>
      <c r="S282" s="31"/>
    </row>
    <row r="283" spans="4:19" s="4" customFormat="1" ht="19.899999999999999" customHeight="1">
      <c r="D283" s="27"/>
      <c r="E283" s="27"/>
      <c r="F283" s="27"/>
      <c r="G283" s="47"/>
      <c r="H283" s="62"/>
      <c r="I283" s="26"/>
      <c r="J283" s="63"/>
      <c r="K283" s="28"/>
      <c r="L283" s="47"/>
      <c r="M283" s="26"/>
      <c r="N283" s="26"/>
      <c r="O283" s="30"/>
      <c r="P283" s="27"/>
      <c r="Q283" s="26"/>
      <c r="R283" s="30"/>
      <c r="S283" s="31"/>
    </row>
    <row r="284" spans="4:19" s="4" customFormat="1" ht="19.899999999999999" customHeight="1">
      <c r="D284" s="27"/>
      <c r="E284" s="27"/>
      <c r="F284" s="27"/>
      <c r="G284" s="47"/>
      <c r="H284" s="62"/>
      <c r="I284" s="26"/>
      <c r="J284" s="63"/>
      <c r="K284" s="28"/>
      <c r="L284" s="47"/>
      <c r="M284" s="26"/>
      <c r="N284" s="26"/>
      <c r="O284" s="30"/>
      <c r="P284" s="27"/>
      <c r="Q284" s="26"/>
      <c r="R284" s="30"/>
      <c r="S284" s="31"/>
    </row>
    <row r="285" spans="4:19" s="4" customFormat="1" ht="19.899999999999999" customHeight="1">
      <c r="D285" s="27"/>
      <c r="E285" s="27"/>
      <c r="F285" s="27"/>
      <c r="G285" s="47"/>
      <c r="H285" s="62"/>
      <c r="I285" s="26"/>
      <c r="J285" s="63"/>
      <c r="K285" s="28"/>
      <c r="L285" s="47"/>
      <c r="M285" s="26"/>
      <c r="N285" s="26"/>
      <c r="O285" s="30"/>
      <c r="P285" s="27"/>
      <c r="Q285" s="26"/>
      <c r="R285" s="30"/>
      <c r="S285" s="31"/>
    </row>
    <row r="286" spans="4:19" s="4" customFormat="1" ht="19.899999999999999" customHeight="1">
      <c r="D286" s="27"/>
      <c r="E286" s="27"/>
      <c r="F286" s="27"/>
      <c r="G286" s="47"/>
      <c r="H286" s="62"/>
      <c r="I286" s="26"/>
      <c r="J286" s="63"/>
      <c r="K286" s="28"/>
      <c r="L286" s="47"/>
      <c r="M286" s="26"/>
      <c r="N286" s="26"/>
      <c r="O286" s="30"/>
      <c r="P286" s="27"/>
      <c r="Q286" s="26"/>
      <c r="R286" s="30"/>
      <c r="S286" s="31"/>
    </row>
    <row r="287" spans="4:19" s="4" customFormat="1" ht="19.899999999999999" customHeight="1">
      <c r="D287" s="27"/>
      <c r="E287" s="27"/>
      <c r="F287" s="27"/>
      <c r="G287" s="47"/>
      <c r="H287" s="62"/>
      <c r="I287" s="26"/>
      <c r="J287" s="63"/>
      <c r="K287" s="28"/>
      <c r="L287" s="47"/>
      <c r="M287" s="26"/>
      <c r="N287" s="26"/>
      <c r="O287" s="30"/>
      <c r="P287" s="27"/>
      <c r="Q287" s="26"/>
      <c r="R287" s="30"/>
      <c r="S287" s="31"/>
    </row>
    <row r="288" spans="4:19" s="4" customFormat="1" ht="19.899999999999999" customHeight="1">
      <c r="D288" s="27"/>
      <c r="E288" s="27"/>
      <c r="F288" s="27"/>
      <c r="G288" s="47"/>
      <c r="H288" s="62"/>
      <c r="I288" s="26"/>
      <c r="J288" s="63"/>
      <c r="K288" s="28"/>
      <c r="L288" s="47"/>
      <c r="M288" s="26"/>
      <c r="N288" s="26"/>
      <c r="O288" s="30"/>
      <c r="P288" s="27"/>
      <c r="Q288" s="26"/>
      <c r="R288" s="30"/>
      <c r="S288" s="31"/>
    </row>
    <row r="289" spans="4:19" s="4" customFormat="1" ht="19.899999999999999" customHeight="1">
      <c r="D289" s="27"/>
      <c r="E289" s="27"/>
      <c r="F289" s="27"/>
      <c r="G289" s="47"/>
      <c r="H289" s="62"/>
      <c r="I289" s="26"/>
      <c r="J289" s="63"/>
      <c r="K289" s="28"/>
      <c r="L289" s="47"/>
      <c r="M289" s="26"/>
      <c r="N289" s="26"/>
      <c r="O289" s="30"/>
      <c r="P289" s="27"/>
      <c r="Q289" s="26"/>
      <c r="R289" s="30"/>
      <c r="S289" s="31"/>
    </row>
    <row r="290" spans="4:19" s="4" customFormat="1" ht="19.899999999999999" customHeight="1">
      <c r="D290" s="27"/>
      <c r="E290" s="27"/>
      <c r="F290" s="27"/>
      <c r="G290" s="47"/>
      <c r="H290" s="62"/>
      <c r="I290" s="26"/>
      <c r="J290" s="63"/>
      <c r="K290" s="28"/>
      <c r="L290" s="47"/>
      <c r="M290" s="26"/>
      <c r="N290" s="26"/>
      <c r="O290" s="30"/>
      <c r="P290" s="27"/>
      <c r="Q290" s="26"/>
      <c r="R290" s="30"/>
      <c r="S290" s="31"/>
    </row>
    <row r="291" spans="4:19" s="4" customFormat="1" ht="19.899999999999999" customHeight="1">
      <c r="D291" s="27"/>
      <c r="E291" s="27"/>
      <c r="F291" s="27"/>
      <c r="G291" s="47"/>
      <c r="H291" s="62"/>
      <c r="I291" s="26"/>
      <c r="J291" s="63"/>
      <c r="K291" s="28"/>
      <c r="L291" s="47"/>
      <c r="M291" s="26"/>
      <c r="N291" s="26"/>
      <c r="O291" s="30"/>
      <c r="P291" s="27"/>
      <c r="Q291" s="26"/>
      <c r="R291" s="30"/>
      <c r="S291" s="31"/>
    </row>
    <row r="292" spans="4:19" s="4" customFormat="1" ht="19.899999999999999" customHeight="1">
      <c r="D292" s="27"/>
      <c r="E292" s="27"/>
      <c r="F292" s="27"/>
      <c r="G292" s="47"/>
      <c r="H292" s="62"/>
      <c r="I292" s="26"/>
      <c r="J292" s="63"/>
      <c r="K292" s="28"/>
      <c r="L292" s="47"/>
      <c r="M292" s="26"/>
      <c r="N292" s="26"/>
      <c r="O292" s="30"/>
      <c r="P292" s="27"/>
      <c r="Q292" s="26"/>
      <c r="R292" s="30"/>
      <c r="S292" s="31"/>
    </row>
    <row r="293" spans="4:19" s="4" customFormat="1" ht="19.899999999999999" customHeight="1">
      <c r="D293" s="27"/>
      <c r="E293" s="27"/>
      <c r="F293" s="27"/>
      <c r="G293" s="47"/>
      <c r="H293" s="62"/>
      <c r="I293" s="26"/>
      <c r="J293" s="63"/>
      <c r="K293" s="28"/>
      <c r="L293" s="47"/>
      <c r="M293" s="26"/>
      <c r="N293" s="26"/>
      <c r="O293" s="30"/>
      <c r="P293" s="27"/>
      <c r="Q293" s="26"/>
      <c r="R293" s="30"/>
      <c r="S293" s="31"/>
    </row>
    <row r="294" spans="4:19" s="4" customFormat="1" ht="19.899999999999999" customHeight="1">
      <c r="D294" s="27"/>
      <c r="E294" s="27"/>
      <c r="F294" s="27"/>
      <c r="G294" s="47"/>
      <c r="H294" s="62"/>
      <c r="I294" s="26"/>
      <c r="J294" s="63"/>
      <c r="K294" s="28"/>
      <c r="L294" s="47"/>
      <c r="M294" s="26"/>
      <c r="N294" s="26"/>
      <c r="O294" s="30"/>
      <c r="P294" s="27"/>
      <c r="Q294" s="26"/>
      <c r="R294" s="30"/>
      <c r="S294" s="31"/>
    </row>
    <row r="295" spans="4:19" s="4" customFormat="1" ht="19.899999999999999" customHeight="1">
      <c r="D295" s="27"/>
      <c r="E295" s="27"/>
      <c r="F295" s="27"/>
      <c r="G295" s="47"/>
      <c r="H295" s="62"/>
      <c r="I295" s="26"/>
      <c r="J295" s="63"/>
      <c r="K295" s="28"/>
      <c r="L295" s="47"/>
      <c r="M295" s="26"/>
      <c r="N295" s="26"/>
      <c r="O295" s="30"/>
      <c r="P295" s="27"/>
      <c r="Q295" s="26"/>
      <c r="R295" s="30"/>
      <c r="S295" s="31"/>
    </row>
    <row r="296" spans="4:19" s="4" customFormat="1" ht="19.899999999999999" customHeight="1">
      <c r="D296" s="27"/>
      <c r="E296" s="27"/>
      <c r="F296" s="27"/>
      <c r="G296" s="47"/>
      <c r="H296" s="62"/>
      <c r="I296" s="26"/>
      <c r="J296" s="63"/>
      <c r="K296" s="28"/>
      <c r="L296" s="47"/>
      <c r="M296" s="26"/>
      <c r="N296" s="26"/>
      <c r="O296" s="30"/>
      <c r="P296" s="27"/>
      <c r="Q296" s="26"/>
      <c r="R296" s="30"/>
      <c r="S296" s="31"/>
    </row>
    <row r="297" spans="4:19" s="4" customFormat="1" ht="19.899999999999999" customHeight="1">
      <c r="D297" s="27"/>
      <c r="E297" s="27"/>
      <c r="F297" s="27"/>
      <c r="G297" s="47"/>
      <c r="H297" s="62"/>
      <c r="I297" s="26"/>
      <c r="J297" s="63"/>
      <c r="K297" s="28"/>
      <c r="L297" s="47"/>
      <c r="M297" s="26"/>
      <c r="N297" s="26"/>
      <c r="O297" s="30"/>
      <c r="P297" s="27"/>
      <c r="Q297" s="26"/>
      <c r="R297" s="30"/>
      <c r="S297" s="31"/>
    </row>
    <row r="298" spans="4:19" s="4" customFormat="1" ht="19.899999999999999" customHeight="1">
      <c r="D298" s="27"/>
      <c r="E298" s="27"/>
      <c r="F298" s="27"/>
      <c r="G298" s="47"/>
      <c r="H298" s="62"/>
      <c r="I298" s="26"/>
      <c r="J298" s="63"/>
      <c r="K298" s="28"/>
      <c r="L298" s="47"/>
      <c r="M298" s="26"/>
      <c r="N298" s="26"/>
      <c r="O298" s="30"/>
      <c r="P298" s="27"/>
      <c r="Q298" s="26"/>
      <c r="R298" s="30"/>
      <c r="S298" s="31"/>
    </row>
    <row r="299" spans="4:19" s="4" customFormat="1" ht="19.899999999999999" customHeight="1">
      <c r="D299" s="27"/>
      <c r="E299" s="27"/>
      <c r="F299" s="27"/>
      <c r="G299" s="47"/>
      <c r="H299" s="62"/>
      <c r="I299" s="26"/>
      <c r="J299" s="63"/>
      <c r="K299" s="28"/>
      <c r="L299" s="47"/>
      <c r="M299" s="26"/>
      <c r="N299" s="26"/>
      <c r="O299" s="30"/>
      <c r="P299" s="27"/>
      <c r="Q299" s="26"/>
      <c r="R299" s="30"/>
      <c r="S299" s="31"/>
    </row>
    <row r="300" spans="4:19" s="4" customFormat="1" ht="19.899999999999999" customHeight="1">
      <c r="D300" s="27"/>
      <c r="E300" s="27"/>
      <c r="F300" s="27"/>
      <c r="G300" s="47"/>
      <c r="H300" s="62"/>
      <c r="I300" s="26"/>
      <c r="J300" s="63"/>
      <c r="K300" s="28"/>
      <c r="L300" s="47"/>
      <c r="M300" s="26"/>
      <c r="N300" s="26"/>
      <c r="O300" s="30"/>
      <c r="P300" s="27"/>
      <c r="Q300" s="26"/>
      <c r="R300" s="30"/>
      <c r="S300" s="31"/>
    </row>
    <row r="301" spans="4:19" s="4" customFormat="1" ht="19.899999999999999" customHeight="1">
      <c r="D301" s="27"/>
      <c r="E301" s="27"/>
      <c r="F301" s="27"/>
      <c r="G301" s="47"/>
      <c r="H301" s="62"/>
      <c r="I301" s="26"/>
      <c r="J301" s="63"/>
      <c r="K301" s="28"/>
      <c r="L301" s="47"/>
      <c r="M301" s="26"/>
      <c r="N301" s="26"/>
      <c r="O301" s="30"/>
      <c r="P301" s="27"/>
      <c r="Q301" s="26"/>
      <c r="R301" s="30"/>
      <c r="S301" s="31"/>
    </row>
    <row r="302" spans="4:19" s="4" customFormat="1" ht="19.899999999999999" customHeight="1">
      <c r="D302" s="27"/>
      <c r="E302" s="27"/>
      <c r="F302" s="27"/>
      <c r="G302" s="47"/>
      <c r="H302" s="62"/>
      <c r="I302" s="26"/>
      <c r="J302" s="63"/>
      <c r="K302" s="28"/>
      <c r="L302" s="47"/>
      <c r="M302" s="26"/>
      <c r="N302" s="26"/>
      <c r="O302" s="30"/>
      <c r="P302" s="27"/>
      <c r="Q302" s="26"/>
      <c r="R302" s="30"/>
      <c r="S302" s="31"/>
    </row>
    <row r="303" spans="4:19" s="4" customFormat="1" ht="19.899999999999999" customHeight="1">
      <c r="D303" s="27"/>
      <c r="E303" s="27"/>
      <c r="F303" s="27"/>
      <c r="G303" s="47"/>
      <c r="H303" s="62"/>
      <c r="I303" s="26"/>
      <c r="J303" s="63"/>
      <c r="K303" s="28"/>
      <c r="L303" s="47"/>
      <c r="M303" s="26"/>
      <c r="N303" s="26"/>
      <c r="O303" s="30"/>
      <c r="P303" s="27"/>
      <c r="Q303" s="26"/>
      <c r="R303" s="30"/>
      <c r="S303" s="31"/>
    </row>
    <row r="304" spans="4:19" s="4" customFormat="1" ht="19.899999999999999" customHeight="1">
      <c r="D304" s="27"/>
      <c r="E304" s="27"/>
      <c r="F304" s="27"/>
      <c r="G304" s="47"/>
      <c r="H304" s="62"/>
      <c r="I304" s="26"/>
      <c r="J304" s="63"/>
      <c r="K304" s="28"/>
      <c r="L304" s="47"/>
      <c r="M304" s="26"/>
      <c r="N304" s="26"/>
      <c r="O304" s="30"/>
      <c r="P304" s="27"/>
      <c r="Q304" s="26"/>
      <c r="R304" s="30"/>
      <c r="S304" s="31"/>
    </row>
    <row r="305" spans="4:19" s="4" customFormat="1" ht="19.899999999999999" customHeight="1">
      <c r="D305" s="27"/>
      <c r="E305" s="27"/>
      <c r="F305" s="27"/>
      <c r="G305" s="47"/>
      <c r="H305" s="62"/>
      <c r="I305" s="26"/>
      <c r="J305" s="63"/>
      <c r="K305" s="28"/>
      <c r="L305" s="47"/>
      <c r="M305" s="26"/>
      <c r="N305" s="26"/>
      <c r="O305" s="30"/>
      <c r="P305" s="27"/>
      <c r="Q305" s="26"/>
      <c r="R305" s="30"/>
      <c r="S305" s="31"/>
    </row>
    <row r="306" spans="4:19" s="4" customFormat="1" ht="19.899999999999999" customHeight="1">
      <c r="D306" s="27"/>
      <c r="E306" s="27"/>
      <c r="F306" s="27"/>
      <c r="G306" s="47"/>
      <c r="H306" s="62"/>
      <c r="I306" s="26"/>
      <c r="J306" s="63"/>
      <c r="K306" s="28"/>
      <c r="L306" s="47"/>
      <c r="M306" s="26"/>
      <c r="N306" s="26"/>
      <c r="O306" s="30"/>
      <c r="P306" s="27"/>
      <c r="Q306" s="26"/>
      <c r="R306" s="30"/>
      <c r="S306" s="31"/>
    </row>
    <row r="307" spans="4:19" s="4" customFormat="1" ht="19.899999999999999" customHeight="1">
      <c r="D307" s="27"/>
      <c r="E307" s="27"/>
      <c r="F307" s="27"/>
      <c r="G307" s="47"/>
      <c r="H307" s="62"/>
      <c r="I307" s="26"/>
      <c r="J307" s="63"/>
      <c r="K307" s="28"/>
      <c r="L307" s="47"/>
      <c r="M307" s="26"/>
      <c r="N307" s="26"/>
      <c r="O307" s="30"/>
      <c r="P307" s="27"/>
      <c r="Q307" s="26"/>
      <c r="R307" s="30"/>
      <c r="S307" s="31"/>
    </row>
    <row r="308" spans="4:19" s="4" customFormat="1" ht="19.899999999999999" customHeight="1">
      <c r="D308" s="27"/>
      <c r="E308" s="27"/>
      <c r="F308" s="27"/>
      <c r="G308" s="47"/>
      <c r="H308" s="62"/>
      <c r="I308" s="26"/>
      <c r="J308" s="63"/>
      <c r="K308" s="28"/>
      <c r="L308" s="47"/>
      <c r="M308" s="26"/>
      <c r="N308" s="26"/>
      <c r="O308" s="30"/>
      <c r="P308" s="27"/>
      <c r="Q308" s="26"/>
      <c r="R308" s="30"/>
      <c r="S308" s="31"/>
    </row>
    <row r="309" spans="4:19" s="4" customFormat="1" ht="19.899999999999999" customHeight="1">
      <c r="D309" s="27"/>
      <c r="E309" s="27"/>
      <c r="F309" s="27"/>
      <c r="G309" s="47"/>
      <c r="H309" s="62"/>
      <c r="I309" s="26"/>
      <c r="J309" s="63"/>
      <c r="K309" s="28"/>
      <c r="L309" s="47"/>
      <c r="M309" s="26"/>
      <c r="N309" s="26"/>
      <c r="O309" s="30"/>
      <c r="P309" s="27"/>
      <c r="Q309" s="26"/>
      <c r="R309" s="30"/>
      <c r="S309" s="31"/>
    </row>
    <row r="310" spans="4:19" s="4" customFormat="1" ht="19.899999999999999" customHeight="1">
      <c r="D310" s="27"/>
      <c r="E310" s="27"/>
      <c r="F310" s="27"/>
      <c r="G310" s="47"/>
      <c r="H310" s="62"/>
      <c r="I310" s="26"/>
      <c r="J310" s="63"/>
      <c r="K310" s="28"/>
      <c r="L310" s="47"/>
      <c r="M310" s="26"/>
      <c r="N310" s="26"/>
      <c r="O310" s="30"/>
      <c r="P310" s="27"/>
      <c r="Q310" s="26"/>
      <c r="R310" s="30"/>
      <c r="S310" s="31"/>
    </row>
    <row r="311" spans="4:19" s="4" customFormat="1" ht="19.899999999999999" customHeight="1">
      <c r="D311" s="27"/>
      <c r="E311" s="27"/>
      <c r="F311" s="27"/>
      <c r="G311" s="47"/>
      <c r="H311" s="62"/>
      <c r="I311" s="26"/>
      <c r="J311" s="63"/>
      <c r="K311" s="28"/>
      <c r="L311" s="47"/>
      <c r="M311" s="26"/>
      <c r="N311" s="26"/>
      <c r="O311" s="30"/>
      <c r="P311" s="27"/>
      <c r="Q311" s="26"/>
      <c r="R311" s="30"/>
      <c r="S311" s="31"/>
    </row>
    <row r="312" spans="4:19" s="4" customFormat="1" ht="19.899999999999999" customHeight="1">
      <c r="D312" s="27"/>
      <c r="E312" s="27"/>
      <c r="F312" s="27"/>
      <c r="G312" s="47"/>
      <c r="H312" s="62"/>
      <c r="I312" s="26"/>
      <c r="J312" s="63"/>
      <c r="K312" s="28"/>
      <c r="L312" s="47"/>
      <c r="M312" s="26"/>
      <c r="N312" s="26"/>
      <c r="O312" s="30"/>
      <c r="P312" s="27"/>
      <c r="Q312" s="26"/>
      <c r="R312" s="30"/>
      <c r="S312" s="31"/>
    </row>
    <row r="313" spans="4:19" s="4" customFormat="1" ht="19.899999999999999" customHeight="1">
      <c r="D313" s="27"/>
      <c r="E313" s="27"/>
      <c r="F313" s="27"/>
      <c r="G313" s="47"/>
      <c r="H313" s="62"/>
      <c r="I313" s="26"/>
      <c r="J313" s="63"/>
      <c r="K313" s="28"/>
      <c r="L313" s="47"/>
      <c r="M313" s="26"/>
      <c r="N313" s="26"/>
      <c r="O313" s="30"/>
      <c r="P313" s="27"/>
      <c r="Q313" s="26"/>
      <c r="R313" s="30"/>
      <c r="S313" s="31"/>
    </row>
    <row r="314" spans="4:19" s="4" customFormat="1" ht="19.899999999999999" customHeight="1">
      <c r="D314" s="27"/>
      <c r="E314" s="27"/>
      <c r="F314" s="27"/>
      <c r="G314" s="47"/>
      <c r="H314" s="62"/>
      <c r="I314" s="26"/>
      <c r="J314" s="63"/>
      <c r="K314" s="28"/>
      <c r="L314" s="47"/>
      <c r="M314" s="26"/>
      <c r="N314" s="26"/>
      <c r="O314" s="30"/>
      <c r="P314" s="27"/>
      <c r="Q314" s="26"/>
      <c r="R314" s="30"/>
      <c r="S314" s="31"/>
    </row>
    <row r="315" spans="4:19" s="4" customFormat="1" ht="19.899999999999999" customHeight="1">
      <c r="D315" s="27"/>
      <c r="E315" s="27"/>
      <c r="F315" s="27"/>
      <c r="G315" s="47"/>
      <c r="H315" s="62"/>
      <c r="I315" s="26"/>
      <c r="J315" s="63"/>
      <c r="K315" s="28"/>
      <c r="L315" s="47"/>
      <c r="M315" s="26"/>
      <c r="N315" s="26"/>
      <c r="O315" s="30"/>
      <c r="P315" s="27"/>
      <c r="Q315" s="26"/>
      <c r="R315" s="30"/>
      <c r="S315" s="31"/>
    </row>
    <row r="316" spans="4:19" s="4" customFormat="1" ht="19.899999999999999" customHeight="1">
      <c r="D316" s="27"/>
      <c r="E316" s="27"/>
      <c r="F316" s="27"/>
      <c r="G316" s="47"/>
      <c r="H316" s="62"/>
      <c r="I316" s="26"/>
      <c r="J316" s="63"/>
      <c r="K316" s="28"/>
      <c r="L316" s="47"/>
      <c r="M316" s="26"/>
      <c r="N316" s="26"/>
      <c r="O316" s="30"/>
      <c r="P316" s="27"/>
      <c r="Q316" s="26"/>
      <c r="R316" s="30"/>
      <c r="S316" s="31"/>
    </row>
    <row r="317" spans="4:19" s="4" customFormat="1" ht="19.899999999999999" customHeight="1">
      <c r="D317" s="27"/>
      <c r="E317" s="27"/>
      <c r="F317" s="27"/>
      <c r="G317" s="47"/>
      <c r="H317" s="62"/>
      <c r="I317" s="26"/>
      <c r="J317" s="63"/>
      <c r="K317" s="28"/>
      <c r="L317" s="47"/>
      <c r="M317" s="26"/>
      <c r="N317" s="26"/>
      <c r="O317" s="30"/>
      <c r="P317" s="27"/>
      <c r="Q317" s="26"/>
      <c r="R317" s="30"/>
      <c r="S317" s="31"/>
    </row>
    <row r="318" spans="4:19" s="4" customFormat="1" ht="19.899999999999999" customHeight="1">
      <c r="D318" s="27"/>
      <c r="E318" s="27"/>
      <c r="F318" s="27"/>
      <c r="G318" s="47"/>
      <c r="H318" s="62"/>
      <c r="I318" s="26"/>
      <c r="J318" s="63"/>
      <c r="K318" s="28"/>
      <c r="L318" s="47"/>
      <c r="M318" s="26"/>
      <c r="N318" s="26"/>
      <c r="O318" s="30"/>
      <c r="P318" s="27"/>
      <c r="Q318" s="26"/>
      <c r="R318" s="30"/>
      <c r="S318" s="31"/>
    </row>
    <row r="319" spans="4:19" s="4" customFormat="1" ht="19.899999999999999" customHeight="1">
      <c r="D319" s="27"/>
      <c r="E319" s="27"/>
      <c r="F319" s="27"/>
      <c r="G319" s="47"/>
      <c r="H319" s="62"/>
      <c r="I319" s="26"/>
      <c r="J319" s="63"/>
      <c r="K319" s="28"/>
      <c r="L319" s="47"/>
      <c r="M319" s="26"/>
      <c r="N319" s="26"/>
      <c r="O319" s="30"/>
      <c r="P319" s="27"/>
      <c r="Q319" s="26"/>
      <c r="R319" s="30"/>
      <c r="S319" s="31"/>
    </row>
    <row r="320" spans="4:19" s="4" customFormat="1" ht="19.899999999999999" customHeight="1">
      <c r="D320" s="27"/>
      <c r="E320" s="27"/>
      <c r="F320" s="27"/>
      <c r="G320" s="47"/>
      <c r="H320" s="62"/>
      <c r="I320" s="26"/>
      <c r="J320" s="63"/>
      <c r="K320" s="28"/>
      <c r="L320" s="47"/>
      <c r="M320" s="26"/>
      <c r="N320" s="26"/>
      <c r="O320" s="30"/>
      <c r="P320" s="27"/>
      <c r="Q320" s="26"/>
      <c r="R320" s="30"/>
      <c r="S320" s="31"/>
    </row>
    <row r="321" spans="4:19" s="4" customFormat="1" ht="19.899999999999999" customHeight="1">
      <c r="D321" s="27"/>
      <c r="E321" s="27"/>
      <c r="F321" s="27"/>
      <c r="G321" s="47"/>
      <c r="H321" s="62"/>
      <c r="I321" s="26"/>
      <c r="J321" s="63"/>
      <c r="K321" s="28"/>
      <c r="L321" s="47"/>
      <c r="M321" s="26"/>
      <c r="N321" s="26"/>
      <c r="O321" s="30"/>
      <c r="P321" s="27"/>
      <c r="Q321" s="26"/>
      <c r="R321" s="30"/>
      <c r="S321" s="31"/>
    </row>
    <row r="322" spans="4:19" s="4" customFormat="1" ht="19.899999999999999" customHeight="1">
      <c r="D322" s="27"/>
      <c r="E322" s="27"/>
      <c r="F322" s="27"/>
      <c r="G322" s="47"/>
      <c r="H322" s="62"/>
      <c r="I322" s="26"/>
      <c r="J322" s="63"/>
      <c r="K322" s="28"/>
      <c r="L322" s="47"/>
      <c r="M322" s="26"/>
      <c r="N322" s="26"/>
      <c r="O322" s="30"/>
      <c r="P322" s="27"/>
      <c r="Q322" s="26"/>
      <c r="R322" s="30"/>
      <c r="S322" s="31"/>
    </row>
    <row r="323" spans="4:19" s="4" customFormat="1" ht="19.899999999999999" customHeight="1">
      <c r="D323" s="27"/>
      <c r="E323" s="27"/>
      <c r="F323" s="27"/>
      <c r="G323" s="47"/>
      <c r="H323" s="62"/>
      <c r="I323" s="26"/>
      <c r="J323" s="63"/>
      <c r="K323" s="28"/>
      <c r="L323" s="47"/>
      <c r="M323" s="26"/>
      <c r="N323" s="26"/>
      <c r="O323" s="30"/>
      <c r="P323" s="27"/>
      <c r="Q323" s="26"/>
      <c r="R323" s="30"/>
      <c r="S323" s="31"/>
    </row>
    <row r="324" spans="4:19" s="4" customFormat="1" ht="19.899999999999999" customHeight="1">
      <c r="D324" s="27"/>
      <c r="E324" s="27"/>
      <c r="F324" s="27"/>
      <c r="G324" s="47"/>
      <c r="H324" s="62"/>
      <c r="I324" s="26"/>
      <c r="J324" s="63"/>
      <c r="K324" s="28"/>
      <c r="L324" s="47"/>
      <c r="M324" s="26"/>
      <c r="N324" s="26"/>
      <c r="O324" s="30"/>
      <c r="P324" s="27"/>
      <c r="Q324" s="26"/>
      <c r="R324" s="30"/>
      <c r="S324" s="31"/>
    </row>
    <row r="325" spans="4:19" s="4" customFormat="1" ht="19.899999999999999" customHeight="1">
      <c r="D325" s="27"/>
      <c r="E325" s="27"/>
      <c r="F325" s="27"/>
      <c r="G325" s="47"/>
      <c r="H325" s="62"/>
      <c r="I325" s="26"/>
      <c r="J325" s="63"/>
      <c r="K325" s="28"/>
      <c r="L325" s="47"/>
      <c r="M325" s="26"/>
      <c r="N325" s="26"/>
      <c r="O325" s="30"/>
      <c r="P325" s="27"/>
      <c r="Q325" s="26"/>
      <c r="R325" s="30"/>
      <c r="S325" s="31"/>
    </row>
    <row r="326" spans="4:19" s="4" customFormat="1" ht="19.899999999999999" customHeight="1">
      <c r="D326" s="27"/>
      <c r="E326" s="27"/>
      <c r="F326" s="27"/>
      <c r="G326" s="47"/>
      <c r="H326" s="62"/>
      <c r="I326" s="26"/>
      <c r="J326" s="63"/>
      <c r="K326" s="28"/>
      <c r="L326" s="47"/>
      <c r="M326" s="26"/>
      <c r="N326" s="26"/>
      <c r="O326" s="30"/>
      <c r="P326" s="27"/>
      <c r="Q326" s="26"/>
      <c r="R326" s="30"/>
      <c r="S326" s="31"/>
    </row>
    <row r="327" spans="4:19" s="4" customFormat="1" ht="19.899999999999999" customHeight="1">
      <c r="D327" s="27"/>
      <c r="E327" s="27"/>
      <c r="F327" s="27"/>
      <c r="G327" s="47"/>
      <c r="H327" s="62"/>
      <c r="I327" s="26"/>
      <c r="J327" s="63"/>
      <c r="K327" s="28"/>
      <c r="L327" s="47"/>
      <c r="M327" s="26"/>
      <c r="N327" s="26"/>
      <c r="O327" s="30"/>
      <c r="P327" s="27"/>
      <c r="Q327" s="26"/>
      <c r="R327" s="30"/>
      <c r="S327" s="31"/>
    </row>
    <row r="328" spans="4:19" s="4" customFormat="1" ht="19.899999999999999" customHeight="1">
      <c r="D328" s="27"/>
      <c r="E328" s="27"/>
      <c r="F328" s="27"/>
      <c r="G328" s="47"/>
      <c r="H328" s="62"/>
      <c r="I328" s="26"/>
      <c r="J328" s="63"/>
      <c r="K328" s="28"/>
      <c r="L328" s="47"/>
      <c r="M328" s="26"/>
      <c r="N328" s="26"/>
      <c r="O328" s="30"/>
      <c r="P328" s="27"/>
      <c r="Q328" s="26"/>
      <c r="R328" s="30"/>
      <c r="S328" s="31"/>
    </row>
    <row r="329" spans="4:19" s="4" customFormat="1" ht="19.899999999999999" customHeight="1">
      <c r="D329" s="27"/>
      <c r="E329" s="27"/>
      <c r="F329" s="27"/>
      <c r="G329" s="47"/>
      <c r="H329" s="62"/>
      <c r="I329" s="26"/>
      <c r="J329" s="63"/>
      <c r="K329" s="28"/>
      <c r="L329" s="47"/>
      <c r="M329" s="26"/>
      <c r="N329" s="26"/>
      <c r="O329" s="30"/>
      <c r="P329" s="27"/>
      <c r="Q329" s="26"/>
      <c r="R329" s="30"/>
      <c r="S329" s="31"/>
    </row>
    <row r="330" spans="4:19" s="4" customFormat="1" ht="19.899999999999999" customHeight="1">
      <c r="D330" s="27"/>
      <c r="E330" s="27"/>
      <c r="F330" s="27"/>
      <c r="G330" s="47"/>
      <c r="H330" s="62"/>
      <c r="I330" s="26"/>
      <c r="J330" s="63"/>
      <c r="K330" s="28"/>
      <c r="L330" s="47"/>
      <c r="M330" s="26"/>
      <c r="N330" s="26"/>
      <c r="O330" s="30"/>
      <c r="P330" s="27"/>
      <c r="Q330" s="26"/>
      <c r="R330" s="30"/>
      <c r="S330" s="31"/>
    </row>
    <row r="331" spans="4:19" s="4" customFormat="1" ht="19.899999999999999" customHeight="1">
      <c r="D331" s="27"/>
      <c r="E331" s="27"/>
      <c r="F331" s="27"/>
      <c r="G331" s="47"/>
      <c r="H331" s="62"/>
      <c r="I331" s="26"/>
      <c r="J331" s="63"/>
      <c r="K331" s="28"/>
      <c r="L331" s="47"/>
      <c r="M331" s="26"/>
      <c r="N331" s="26"/>
      <c r="O331" s="30"/>
      <c r="P331" s="27"/>
      <c r="Q331" s="26"/>
      <c r="R331" s="30"/>
      <c r="S331" s="31"/>
    </row>
    <row r="332" spans="4:19" s="4" customFormat="1" ht="19.899999999999999" customHeight="1">
      <c r="D332" s="27"/>
      <c r="E332" s="27"/>
      <c r="F332" s="27"/>
      <c r="G332" s="47"/>
      <c r="H332" s="62"/>
      <c r="I332" s="26"/>
      <c r="J332" s="63"/>
      <c r="K332" s="28"/>
      <c r="L332" s="47"/>
      <c r="M332" s="26"/>
      <c r="N332" s="26"/>
      <c r="O332" s="30"/>
      <c r="P332" s="27"/>
      <c r="Q332" s="26"/>
      <c r="R332" s="30"/>
      <c r="S332" s="31"/>
    </row>
    <row r="333" spans="4:19" s="4" customFormat="1" ht="19.899999999999999" customHeight="1">
      <c r="D333" s="27"/>
      <c r="E333" s="27"/>
      <c r="F333" s="27"/>
      <c r="G333" s="47"/>
      <c r="H333" s="62"/>
      <c r="I333" s="26"/>
      <c r="J333" s="63"/>
      <c r="K333" s="28"/>
      <c r="L333" s="47"/>
      <c r="M333" s="26"/>
      <c r="N333" s="26"/>
      <c r="O333" s="30"/>
      <c r="P333" s="27"/>
      <c r="Q333" s="26"/>
      <c r="R333" s="30"/>
      <c r="S333" s="31"/>
    </row>
    <row r="334" spans="4:19" s="4" customFormat="1" ht="19.899999999999999" customHeight="1">
      <c r="D334" s="27"/>
      <c r="E334" s="27"/>
      <c r="F334" s="27"/>
      <c r="G334" s="47"/>
      <c r="H334" s="62"/>
      <c r="I334" s="26"/>
      <c r="J334" s="63"/>
      <c r="K334" s="28"/>
      <c r="L334" s="47"/>
      <c r="M334" s="26"/>
      <c r="N334" s="26"/>
      <c r="O334" s="30"/>
      <c r="P334" s="27"/>
      <c r="Q334" s="26"/>
      <c r="R334" s="30"/>
      <c r="S334" s="31"/>
    </row>
    <row r="335" spans="4:19" s="4" customFormat="1" ht="19.899999999999999" customHeight="1">
      <c r="D335" s="27"/>
      <c r="E335" s="27"/>
      <c r="F335" s="27"/>
      <c r="G335" s="47"/>
      <c r="H335" s="62"/>
      <c r="I335" s="26"/>
      <c r="J335" s="63"/>
      <c r="K335" s="28"/>
      <c r="L335" s="47"/>
      <c r="M335" s="26"/>
      <c r="N335" s="26"/>
      <c r="O335" s="30"/>
      <c r="P335" s="27"/>
      <c r="Q335" s="26"/>
      <c r="R335" s="30"/>
      <c r="S335" s="31"/>
    </row>
    <row r="336" spans="4:19" s="4" customFormat="1" ht="19.899999999999999" customHeight="1">
      <c r="D336" s="27"/>
      <c r="E336" s="27"/>
      <c r="F336" s="27"/>
      <c r="G336" s="47"/>
      <c r="H336" s="62"/>
      <c r="I336" s="26"/>
      <c r="J336" s="63"/>
      <c r="K336" s="28"/>
      <c r="L336" s="47"/>
      <c r="M336" s="26"/>
      <c r="N336" s="26"/>
      <c r="O336" s="30"/>
      <c r="P336" s="27"/>
      <c r="Q336" s="26"/>
      <c r="R336" s="30"/>
      <c r="S336" s="31"/>
    </row>
    <row r="337" spans="4:19" s="4" customFormat="1" ht="19.899999999999999" customHeight="1">
      <c r="D337" s="27"/>
      <c r="E337" s="27"/>
      <c r="F337" s="27"/>
      <c r="G337" s="47"/>
      <c r="H337" s="62"/>
      <c r="I337" s="26"/>
      <c r="J337" s="63"/>
      <c r="K337" s="28"/>
      <c r="L337" s="47"/>
      <c r="M337" s="26"/>
      <c r="N337" s="26"/>
      <c r="O337" s="30"/>
      <c r="P337" s="27"/>
      <c r="Q337" s="26"/>
      <c r="R337" s="30"/>
      <c r="S337" s="31"/>
    </row>
    <row r="338" spans="4:19" s="4" customFormat="1" ht="19.899999999999999" customHeight="1">
      <c r="D338" s="27"/>
      <c r="E338" s="27"/>
      <c r="F338" s="27"/>
      <c r="G338" s="47"/>
      <c r="H338" s="62"/>
      <c r="I338" s="26"/>
      <c r="J338" s="63"/>
      <c r="K338" s="28"/>
      <c r="L338" s="47"/>
      <c r="M338" s="26"/>
      <c r="N338" s="26"/>
      <c r="O338" s="30"/>
      <c r="P338" s="27"/>
      <c r="Q338" s="26"/>
      <c r="R338" s="30"/>
      <c r="S338" s="31"/>
    </row>
    <row r="339" spans="4:19" s="4" customFormat="1" ht="19.899999999999999" customHeight="1">
      <c r="D339" s="27"/>
      <c r="E339" s="27"/>
      <c r="F339" s="27"/>
      <c r="G339" s="47"/>
      <c r="H339" s="62"/>
      <c r="I339" s="26"/>
      <c r="J339" s="63"/>
      <c r="K339" s="28"/>
      <c r="L339" s="47"/>
      <c r="M339" s="26"/>
      <c r="N339" s="26"/>
      <c r="O339" s="30"/>
      <c r="P339" s="27"/>
      <c r="Q339" s="26"/>
      <c r="R339" s="30"/>
      <c r="S339" s="31"/>
    </row>
    <row r="340" spans="4:19" s="4" customFormat="1" ht="19.899999999999999" customHeight="1">
      <c r="D340" s="27"/>
      <c r="E340" s="27"/>
      <c r="F340" s="27"/>
      <c r="G340" s="47"/>
      <c r="H340" s="62"/>
      <c r="I340" s="26"/>
      <c r="J340" s="63"/>
      <c r="K340" s="28"/>
      <c r="L340" s="47"/>
      <c r="M340" s="26"/>
      <c r="N340" s="26"/>
      <c r="O340" s="30"/>
      <c r="P340" s="27"/>
      <c r="Q340" s="26"/>
      <c r="R340" s="30"/>
      <c r="S340" s="31"/>
    </row>
    <row r="341" spans="4:19" s="4" customFormat="1" ht="19.899999999999999" customHeight="1">
      <c r="D341" s="27"/>
      <c r="E341" s="27"/>
      <c r="F341" s="27"/>
      <c r="G341" s="47"/>
      <c r="H341" s="62"/>
      <c r="I341" s="26"/>
      <c r="J341" s="63"/>
      <c r="K341" s="28"/>
      <c r="L341" s="47"/>
      <c r="M341" s="26"/>
      <c r="N341" s="26"/>
      <c r="O341" s="30"/>
      <c r="P341" s="27"/>
      <c r="Q341" s="26"/>
      <c r="R341" s="30"/>
      <c r="S341" s="31"/>
    </row>
    <row r="342" spans="4:19" s="4" customFormat="1" ht="19.899999999999999" customHeight="1">
      <c r="D342" s="27"/>
      <c r="E342" s="27"/>
      <c r="F342" s="27"/>
      <c r="G342" s="47"/>
      <c r="H342" s="62"/>
      <c r="I342" s="26"/>
      <c r="J342" s="63"/>
      <c r="K342" s="28"/>
      <c r="L342" s="47"/>
      <c r="M342" s="26"/>
      <c r="N342" s="26"/>
      <c r="O342" s="30"/>
      <c r="P342" s="27"/>
      <c r="Q342" s="26"/>
      <c r="R342" s="30"/>
      <c r="S342" s="31"/>
    </row>
    <row r="343" spans="4:19" s="4" customFormat="1" ht="19.899999999999999" customHeight="1">
      <c r="D343" s="27"/>
      <c r="E343" s="27"/>
      <c r="F343" s="27"/>
      <c r="G343" s="47"/>
      <c r="H343" s="62"/>
      <c r="I343" s="26"/>
      <c r="J343" s="63"/>
      <c r="K343" s="28"/>
      <c r="L343" s="47"/>
      <c r="M343" s="26"/>
      <c r="N343" s="26"/>
      <c r="O343" s="30"/>
      <c r="P343" s="27"/>
      <c r="Q343" s="26"/>
      <c r="R343" s="30"/>
      <c r="S343" s="31"/>
    </row>
    <row r="344" spans="4:19" s="4" customFormat="1" ht="19.899999999999999" customHeight="1">
      <c r="D344" s="27"/>
      <c r="E344" s="27"/>
      <c r="F344" s="27"/>
      <c r="G344" s="47"/>
      <c r="H344" s="62"/>
      <c r="I344" s="26"/>
      <c r="J344" s="63"/>
      <c r="K344" s="28"/>
      <c r="L344" s="47"/>
      <c r="M344" s="26"/>
      <c r="N344" s="26"/>
      <c r="O344" s="30"/>
      <c r="P344" s="27"/>
      <c r="Q344" s="26"/>
      <c r="R344" s="30"/>
      <c r="S344" s="31"/>
    </row>
    <row r="345" spans="4:19" s="4" customFormat="1" ht="19.899999999999999" customHeight="1">
      <c r="D345" s="27"/>
      <c r="E345" s="27"/>
      <c r="F345" s="27"/>
      <c r="G345" s="47"/>
      <c r="H345" s="62"/>
      <c r="I345" s="26"/>
      <c r="J345" s="63"/>
      <c r="K345" s="28"/>
      <c r="L345" s="47"/>
      <c r="M345" s="26"/>
      <c r="N345" s="26"/>
      <c r="O345" s="30"/>
      <c r="P345" s="27"/>
      <c r="Q345" s="26"/>
      <c r="R345" s="30"/>
      <c r="S345" s="31"/>
    </row>
    <row r="346" spans="4:19" s="4" customFormat="1" ht="19.899999999999999" customHeight="1">
      <c r="D346" s="27"/>
      <c r="E346" s="27"/>
      <c r="F346" s="27"/>
      <c r="G346" s="47"/>
      <c r="H346" s="62"/>
      <c r="I346" s="26"/>
      <c r="J346" s="63"/>
      <c r="K346" s="28"/>
      <c r="L346" s="47"/>
      <c r="M346" s="26"/>
      <c r="N346" s="26"/>
      <c r="O346" s="30"/>
      <c r="P346" s="27"/>
      <c r="Q346" s="26"/>
      <c r="R346" s="30"/>
      <c r="S346" s="31"/>
    </row>
    <row r="347" spans="4:19" s="4" customFormat="1" ht="19.899999999999999" customHeight="1">
      <c r="D347" s="27"/>
      <c r="E347" s="27"/>
      <c r="F347" s="27"/>
      <c r="G347" s="47"/>
      <c r="H347" s="62"/>
      <c r="I347" s="26"/>
      <c r="J347" s="63"/>
      <c r="K347" s="28"/>
      <c r="L347" s="47"/>
      <c r="M347" s="26"/>
      <c r="N347" s="26"/>
      <c r="O347" s="30"/>
      <c r="P347" s="27"/>
      <c r="Q347" s="26"/>
      <c r="R347" s="30"/>
      <c r="S347" s="31"/>
    </row>
    <row r="348" spans="4:19" s="4" customFormat="1" ht="19.899999999999999" customHeight="1">
      <c r="D348" s="27"/>
      <c r="E348" s="27"/>
      <c r="F348" s="27"/>
      <c r="G348" s="47"/>
      <c r="H348" s="62"/>
      <c r="I348" s="26"/>
      <c r="J348" s="63"/>
      <c r="K348" s="28"/>
      <c r="L348" s="47"/>
      <c r="M348" s="26"/>
      <c r="N348" s="26"/>
      <c r="O348" s="30"/>
      <c r="P348" s="27"/>
      <c r="Q348" s="26"/>
      <c r="R348" s="30"/>
      <c r="S348" s="31"/>
    </row>
    <row r="349" spans="4:19" s="4" customFormat="1" ht="19.899999999999999" customHeight="1">
      <c r="D349" s="27"/>
      <c r="E349" s="27"/>
      <c r="F349" s="27"/>
      <c r="G349" s="47"/>
      <c r="H349" s="62"/>
      <c r="I349" s="26"/>
      <c r="J349" s="63"/>
      <c r="K349" s="28"/>
      <c r="L349" s="47"/>
      <c r="M349" s="26"/>
      <c r="N349" s="26"/>
      <c r="O349" s="30"/>
      <c r="P349" s="27"/>
      <c r="Q349" s="26"/>
      <c r="R349" s="30"/>
      <c r="S349" s="31"/>
    </row>
    <row r="350" spans="4:19" s="4" customFormat="1" ht="19.899999999999999" customHeight="1">
      <c r="D350" s="27"/>
      <c r="E350" s="27"/>
      <c r="F350" s="27"/>
      <c r="G350" s="47"/>
      <c r="H350" s="62"/>
      <c r="I350" s="26"/>
      <c r="J350" s="63"/>
      <c r="K350" s="28"/>
      <c r="L350" s="47"/>
      <c r="M350" s="26"/>
      <c r="N350" s="26"/>
      <c r="O350" s="30"/>
      <c r="P350" s="27"/>
      <c r="Q350" s="26"/>
      <c r="R350" s="30"/>
      <c r="S350" s="31"/>
    </row>
    <row r="351" spans="4:19" s="4" customFormat="1" ht="19.899999999999999" customHeight="1">
      <c r="D351" s="27"/>
      <c r="E351" s="27"/>
      <c r="F351" s="27"/>
      <c r="G351" s="47"/>
      <c r="H351" s="62"/>
      <c r="I351" s="26"/>
      <c r="J351" s="63"/>
      <c r="K351" s="28"/>
      <c r="L351" s="47"/>
      <c r="M351" s="26"/>
      <c r="N351" s="26"/>
      <c r="O351" s="30"/>
      <c r="P351" s="27"/>
      <c r="Q351" s="26"/>
      <c r="R351" s="30"/>
      <c r="S351" s="31"/>
    </row>
    <row r="352" spans="4:19" s="4" customFormat="1" ht="19.899999999999999" customHeight="1">
      <c r="D352" s="27"/>
      <c r="E352" s="27"/>
      <c r="F352" s="27"/>
      <c r="G352" s="47"/>
      <c r="H352" s="62"/>
      <c r="I352" s="26"/>
      <c r="J352" s="63"/>
      <c r="K352" s="28"/>
      <c r="L352" s="47"/>
      <c r="M352" s="26"/>
      <c r="N352" s="26"/>
      <c r="O352" s="30"/>
      <c r="P352" s="27"/>
      <c r="Q352" s="26"/>
      <c r="R352" s="30"/>
      <c r="S352" s="31"/>
    </row>
    <row r="353" spans="4:19" s="4" customFormat="1" ht="19.899999999999999" customHeight="1">
      <c r="D353" s="27"/>
      <c r="E353" s="27"/>
      <c r="F353" s="27"/>
      <c r="G353" s="47"/>
      <c r="H353" s="62"/>
      <c r="I353" s="26"/>
      <c r="J353" s="63"/>
      <c r="K353" s="28"/>
      <c r="L353" s="47"/>
      <c r="M353" s="26"/>
      <c r="N353" s="26"/>
      <c r="O353" s="30"/>
      <c r="P353" s="27"/>
      <c r="Q353" s="26"/>
      <c r="R353" s="30"/>
      <c r="S353" s="31"/>
    </row>
    <row r="354" spans="4:19" s="4" customFormat="1" ht="19.899999999999999" customHeight="1">
      <c r="D354" s="27"/>
      <c r="E354" s="27"/>
      <c r="F354" s="27"/>
      <c r="G354" s="47"/>
      <c r="H354" s="62"/>
      <c r="I354" s="26"/>
      <c r="J354" s="63"/>
      <c r="K354" s="28"/>
      <c r="L354" s="47"/>
      <c r="M354" s="26"/>
      <c r="N354" s="26"/>
      <c r="O354" s="30"/>
      <c r="P354" s="27"/>
      <c r="Q354" s="26"/>
      <c r="R354" s="30"/>
      <c r="S354" s="31"/>
    </row>
    <row r="355" spans="4:19" s="4" customFormat="1" ht="19.899999999999999" customHeight="1">
      <c r="D355" s="27"/>
      <c r="E355" s="27"/>
      <c r="F355" s="27"/>
      <c r="G355" s="47"/>
      <c r="H355" s="62"/>
      <c r="I355" s="26"/>
      <c r="J355" s="63"/>
      <c r="K355" s="28"/>
      <c r="L355" s="47"/>
      <c r="M355" s="26"/>
      <c r="N355" s="26"/>
      <c r="O355" s="30"/>
      <c r="P355" s="27"/>
      <c r="Q355" s="26"/>
      <c r="R355" s="30"/>
      <c r="S355" s="31"/>
    </row>
    <row r="356" spans="4:19" s="4" customFormat="1" ht="19.899999999999999" customHeight="1">
      <c r="D356" s="27"/>
      <c r="E356" s="27"/>
      <c r="F356" s="27"/>
      <c r="G356" s="47"/>
      <c r="H356" s="62"/>
      <c r="I356" s="26"/>
      <c r="J356" s="63"/>
      <c r="K356" s="28"/>
      <c r="L356" s="47"/>
      <c r="M356" s="26"/>
      <c r="N356" s="26"/>
      <c r="O356" s="30"/>
      <c r="P356" s="27"/>
      <c r="Q356" s="26"/>
      <c r="R356" s="30"/>
      <c r="S356" s="31"/>
    </row>
    <row r="357" spans="4:19" s="4" customFormat="1" ht="19.899999999999999" customHeight="1">
      <c r="D357" s="27"/>
      <c r="E357" s="27"/>
      <c r="F357" s="27"/>
      <c r="G357" s="47"/>
      <c r="H357" s="62"/>
      <c r="I357" s="26"/>
      <c r="J357" s="63"/>
      <c r="K357" s="28"/>
      <c r="L357" s="47"/>
      <c r="M357" s="26"/>
      <c r="N357" s="26"/>
      <c r="O357" s="30"/>
      <c r="P357" s="27"/>
      <c r="Q357" s="26"/>
      <c r="R357" s="30"/>
      <c r="S357" s="31"/>
    </row>
    <row r="358" spans="4:19" s="4" customFormat="1" ht="19.899999999999999" customHeight="1">
      <c r="D358" s="27"/>
      <c r="E358" s="27"/>
      <c r="F358" s="27"/>
      <c r="G358" s="47"/>
      <c r="H358" s="62"/>
      <c r="I358" s="26"/>
      <c r="J358" s="63"/>
      <c r="K358" s="28"/>
      <c r="L358" s="47"/>
      <c r="M358" s="26"/>
      <c r="N358" s="26"/>
      <c r="O358" s="30"/>
      <c r="P358" s="27"/>
      <c r="Q358" s="26"/>
      <c r="R358" s="30"/>
      <c r="S358" s="31"/>
    </row>
    <row r="359" spans="4:19" s="4" customFormat="1" ht="19.899999999999999" customHeight="1">
      <c r="D359" s="27"/>
      <c r="E359" s="27"/>
      <c r="F359" s="27"/>
      <c r="G359" s="47"/>
      <c r="H359" s="62"/>
      <c r="I359" s="26"/>
      <c r="J359" s="63"/>
      <c r="K359" s="28"/>
      <c r="L359" s="47"/>
      <c r="M359" s="26"/>
      <c r="N359" s="26"/>
      <c r="O359" s="30"/>
      <c r="P359" s="27"/>
      <c r="Q359" s="26"/>
      <c r="R359" s="30"/>
      <c r="S359" s="31"/>
    </row>
    <row r="360" spans="4:19" s="4" customFormat="1" ht="19.899999999999999" customHeight="1">
      <c r="D360" s="27"/>
      <c r="E360" s="27"/>
      <c r="F360" s="27"/>
      <c r="G360" s="47"/>
      <c r="H360" s="62"/>
      <c r="I360" s="26"/>
      <c r="J360" s="63"/>
      <c r="K360" s="28"/>
      <c r="L360" s="47"/>
      <c r="M360" s="26"/>
      <c r="N360" s="26"/>
      <c r="O360" s="30"/>
      <c r="P360" s="27"/>
      <c r="Q360" s="26"/>
      <c r="R360" s="30"/>
      <c r="S360" s="31"/>
    </row>
    <row r="361" spans="4:19" s="4" customFormat="1" ht="19.899999999999999" customHeight="1">
      <c r="D361" s="27"/>
      <c r="E361" s="27"/>
      <c r="F361" s="27"/>
      <c r="G361" s="47"/>
      <c r="H361" s="62"/>
      <c r="I361" s="26"/>
      <c r="J361" s="63"/>
      <c r="K361" s="28"/>
      <c r="L361" s="47"/>
      <c r="M361" s="26"/>
      <c r="N361" s="26"/>
      <c r="O361" s="30"/>
      <c r="P361" s="27"/>
      <c r="Q361" s="26"/>
      <c r="R361" s="30"/>
      <c r="S361" s="31"/>
    </row>
    <row r="362" spans="4:19" s="4" customFormat="1" ht="19.899999999999999" customHeight="1">
      <c r="D362" s="27"/>
      <c r="E362" s="27"/>
      <c r="F362" s="27"/>
      <c r="G362" s="47"/>
      <c r="H362" s="62"/>
      <c r="I362" s="26"/>
      <c r="J362" s="63"/>
      <c r="K362" s="28"/>
      <c r="L362" s="47"/>
      <c r="M362" s="26"/>
      <c r="N362" s="26"/>
      <c r="O362" s="30"/>
      <c r="P362" s="27"/>
      <c r="Q362" s="26"/>
      <c r="R362" s="30"/>
      <c r="S362" s="31"/>
    </row>
    <row r="363" spans="4:19" s="4" customFormat="1" ht="19.899999999999999" customHeight="1">
      <c r="D363" s="27"/>
      <c r="E363" s="27"/>
      <c r="F363" s="27"/>
      <c r="G363" s="47"/>
      <c r="H363" s="62"/>
      <c r="I363" s="26"/>
      <c r="J363" s="63"/>
      <c r="K363" s="28"/>
      <c r="L363" s="47"/>
      <c r="M363" s="26"/>
      <c r="N363" s="26"/>
      <c r="O363" s="30"/>
      <c r="P363" s="27"/>
      <c r="Q363" s="26"/>
      <c r="R363" s="30"/>
      <c r="S363" s="31"/>
    </row>
    <row r="364" spans="4:19" s="4" customFormat="1" ht="19.899999999999999" customHeight="1">
      <c r="D364" s="27"/>
      <c r="E364" s="27"/>
      <c r="F364" s="27"/>
      <c r="G364" s="47"/>
      <c r="H364" s="62"/>
      <c r="I364" s="26"/>
      <c r="J364" s="63"/>
      <c r="K364" s="28"/>
      <c r="L364" s="47"/>
      <c r="M364" s="26"/>
      <c r="N364" s="26"/>
      <c r="O364" s="30"/>
      <c r="P364" s="27"/>
      <c r="Q364" s="26"/>
      <c r="R364" s="30"/>
      <c r="S364" s="31"/>
    </row>
    <row r="365" spans="4:19" s="4" customFormat="1" ht="19.899999999999999" customHeight="1">
      <c r="D365" s="27"/>
      <c r="E365" s="27"/>
      <c r="F365" s="27"/>
      <c r="G365" s="47"/>
      <c r="H365" s="62"/>
      <c r="I365" s="26"/>
      <c r="J365" s="63"/>
      <c r="K365" s="28"/>
      <c r="L365" s="47"/>
      <c r="M365" s="26"/>
      <c r="N365" s="26"/>
      <c r="O365" s="30"/>
      <c r="P365" s="27"/>
      <c r="Q365" s="26"/>
      <c r="R365" s="30"/>
      <c r="S365" s="31"/>
    </row>
    <row r="366" spans="4:19" s="4" customFormat="1" ht="19.899999999999999" customHeight="1">
      <c r="D366" s="27"/>
      <c r="E366" s="27"/>
      <c r="F366" s="27"/>
      <c r="G366" s="47"/>
      <c r="H366" s="62"/>
      <c r="I366" s="26"/>
      <c r="J366" s="63"/>
      <c r="K366" s="28"/>
      <c r="L366" s="47"/>
      <c r="M366" s="26"/>
      <c r="N366" s="26"/>
      <c r="O366" s="30"/>
      <c r="P366" s="27"/>
      <c r="Q366" s="26"/>
      <c r="R366" s="30"/>
      <c r="S366" s="31"/>
    </row>
    <row r="367" spans="4:19" s="4" customFormat="1" ht="19.899999999999999" customHeight="1">
      <c r="D367" s="27"/>
      <c r="E367" s="27"/>
      <c r="F367" s="27"/>
      <c r="G367" s="47"/>
      <c r="H367" s="62"/>
      <c r="I367" s="26"/>
      <c r="J367" s="63"/>
      <c r="K367" s="28"/>
      <c r="L367" s="47"/>
      <c r="M367" s="26"/>
      <c r="N367" s="26"/>
      <c r="O367" s="30"/>
      <c r="P367" s="27"/>
      <c r="Q367" s="26"/>
      <c r="R367" s="30"/>
      <c r="S367" s="31"/>
    </row>
    <row r="368" spans="4:19" s="4" customFormat="1" ht="19.899999999999999" customHeight="1">
      <c r="D368" s="27"/>
      <c r="E368" s="27"/>
      <c r="F368" s="27"/>
      <c r="G368" s="47"/>
      <c r="H368" s="62"/>
      <c r="I368" s="26"/>
      <c r="J368" s="63"/>
      <c r="K368" s="28"/>
      <c r="L368" s="47"/>
      <c r="M368" s="26"/>
      <c r="N368" s="26"/>
      <c r="O368" s="30"/>
      <c r="P368" s="27"/>
      <c r="Q368" s="26"/>
      <c r="R368" s="30"/>
      <c r="S368" s="31"/>
    </row>
    <row r="369" spans="4:19" s="4" customFormat="1" ht="19.899999999999999" customHeight="1">
      <c r="D369" s="27"/>
      <c r="E369" s="27"/>
      <c r="F369" s="27"/>
      <c r="G369" s="47"/>
      <c r="H369" s="62"/>
      <c r="I369" s="26"/>
      <c r="J369" s="63"/>
      <c r="K369" s="28"/>
      <c r="L369" s="47"/>
      <c r="M369" s="26"/>
      <c r="N369" s="26"/>
      <c r="O369" s="30"/>
      <c r="P369" s="27"/>
      <c r="Q369" s="26"/>
      <c r="R369" s="30"/>
      <c r="S369" s="31"/>
    </row>
    <row r="370" spans="4:19" s="4" customFormat="1" ht="19.899999999999999" customHeight="1">
      <c r="D370" s="27"/>
      <c r="E370" s="27"/>
      <c r="F370" s="27"/>
      <c r="G370" s="47"/>
      <c r="H370" s="62"/>
      <c r="I370" s="26"/>
      <c r="J370" s="63"/>
      <c r="K370" s="28"/>
      <c r="L370" s="47"/>
      <c r="M370" s="26"/>
      <c r="N370" s="26"/>
      <c r="O370" s="30"/>
      <c r="P370" s="27"/>
      <c r="Q370" s="26"/>
      <c r="R370" s="30"/>
      <c r="S370" s="31"/>
    </row>
    <row r="371" spans="4:19" s="4" customFormat="1" ht="19.899999999999999" customHeight="1">
      <c r="D371" s="27"/>
      <c r="E371" s="27"/>
      <c r="F371" s="27"/>
      <c r="G371" s="47"/>
      <c r="H371" s="62"/>
      <c r="I371" s="26"/>
      <c r="J371" s="63"/>
      <c r="K371" s="28"/>
      <c r="L371" s="47"/>
      <c r="M371" s="26"/>
      <c r="N371" s="26"/>
      <c r="O371" s="30"/>
      <c r="P371" s="27"/>
      <c r="Q371" s="26"/>
      <c r="R371" s="30"/>
      <c r="S371" s="31"/>
    </row>
    <row r="372" spans="4:19" s="4" customFormat="1" ht="19.899999999999999" customHeight="1">
      <c r="D372" s="27"/>
      <c r="E372" s="27"/>
      <c r="F372" s="27"/>
      <c r="G372" s="47"/>
      <c r="H372" s="62"/>
      <c r="I372" s="26"/>
      <c r="J372" s="63"/>
      <c r="K372" s="28"/>
      <c r="L372" s="47"/>
      <c r="M372" s="26"/>
      <c r="N372" s="26"/>
      <c r="O372" s="30"/>
      <c r="P372" s="27"/>
      <c r="Q372" s="26"/>
      <c r="R372" s="30"/>
      <c r="S372" s="31"/>
    </row>
    <row r="373" spans="4:19" s="4" customFormat="1" ht="19.899999999999999" customHeight="1">
      <c r="D373" s="27"/>
      <c r="E373" s="27"/>
      <c r="F373" s="27"/>
      <c r="G373" s="47"/>
      <c r="H373" s="62"/>
      <c r="I373" s="26"/>
      <c r="J373" s="63"/>
      <c r="K373" s="28"/>
      <c r="L373" s="47"/>
      <c r="M373" s="26"/>
      <c r="N373" s="26"/>
      <c r="O373" s="30"/>
      <c r="P373" s="27"/>
      <c r="Q373" s="26"/>
      <c r="R373" s="30"/>
      <c r="S373" s="31"/>
    </row>
    <row r="374" spans="4:19" s="4" customFormat="1" ht="19.899999999999999" customHeight="1">
      <c r="D374" s="27"/>
      <c r="E374" s="27"/>
      <c r="F374" s="27"/>
      <c r="G374" s="47"/>
      <c r="H374" s="62"/>
      <c r="I374" s="26"/>
      <c r="J374" s="63"/>
      <c r="K374" s="28"/>
      <c r="L374" s="47"/>
      <c r="M374" s="26"/>
      <c r="N374" s="26"/>
      <c r="O374" s="30"/>
      <c r="P374" s="27"/>
      <c r="Q374" s="26"/>
      <c r="R374" s="30"/>
      <c r="S374" s="31"/>
    </row>
    <row r="375" spans="4:19" s="4" customFormat="1" ht="19.899999999999999" customHeight="1">
      <c r="D375" s="27"/>
      <c r="E375" s="27"/>
      <c r="F375" s="27"/>
      <c r="G375" s="47"/>
      <c r="H375" s="62"/>
      <c r="I375" s="26"/>
      <c r="J375" s="63"/>
      <c r="K375" s="28"/>
      <c r="L375" s="47"/>
      <c r="M375" s="26"/>
      <c r="N375" s="26"/>
      <c r="O375" s="30"/>
      <c r="P375" s="27"/>
      <c r="Q375" s="26"/>
      <c r="R375" s="30"/>
      <c r="S375" s="31"/>
    </row>
    <row r="376" spans="4:19" s="4" customFormat="1" ht="19.899999999999999" customHeight="1">
      <c r="D376" s="27"/>
      <c r="E376" s="27"/>
      <c r="F376" s="27"/>
      <c r="G376" s="47"/>
      <c r="H376" s="62"/>
      <c r="I376" s="26"/>
      <c r="J376" s="63"/>
      <c r="K376" s="28"/>
      <c r="L376" s="47"/>
      <c r="M376" s="26"/>
      <c r="N376" s="26"/>
      <c r="O376" s="30"/>
      <c r="P376" s="27"/>
      <c r="Q376" s="26"/>
      <c r="R376" s="30"/>
      <c r="S376" s="31"/>
    </row>
    <row r="377" spans="4:19" s="4" customFormat="1" ht="19.899999999999999" customHeight="1">
      <c r="D377" s="27"/>
      <c r="E377" s="27"/>
      <c r="F377" s="27"/>
      <c r="G377" s="47"/>
      <c r="H377" s="62"/>
      <c r="I377" s="26"/>
      <c r="J377" s="63"/>
      <c r="K377" s="28"/>
      <c r="L377" s="47"/>
      <c r="M377" s="26"/>
      <c r="N377" s="26"/>
      <c r="O377" s="30"/>
      <c r="P377" s="27"/>
      <c r="Q377" s="26"/>
      <c r="R377" s="30"/>
      <c r="S377" s="31"/>
    </row>
    <row r="378" spans="4:19" s="4" customFormat="1" ht="19.899999999999999" customHeight="1">
      <c r="D378" s="27"/>
      <c r="E378" s="27"/>
      <c r="F378" s="27"/>
      <c r="G378" s="47"/>
      <c r="H378" s="62"/>
      <c r="I378" s="26"/>
      <c r="J378" s="63"/>
      <c r="K378" s="28"/>
      <c r="L378" s="47"/>
      <c r="M378" s="26"/>
      <c r="N378" s="26"/>
      <c r="O378" s="30"/>
      <c r="P378" s="27"/>
      <c r="Q378" s="26"/>
      <c r="R378" s="30"/>
      <c r="S378" s="31"/>
    </row>
    <row r="379" spans="4:19" s="4" customFormat="1" ht="19.899999999999999" customHeight="1">
      <c r="D379" s="27"/>
      <c r="E379" s="27"/>
      <c r="F379" s="27"/>
      <c r="G379" s="47"/>
      <c r="H379" s="62"/>
      <c r="I379" s="26"/>
      <c r="J379" s="63"/>
      <c r="K379" s="28"/>
      <c r="L379" s="47"/>
      <c r="M379" s="26"/>
      <c r="N379" s="26"/>
      <c r="O379" s="30"/>
      <c r="P379" s="27"/>
      <c r="Q379" s="26"/>
      <c r="R379" s="30"/>
      <c r="S379" s="31"/>
    </row>
    <row r="380" spans="4:19" s="4" customFormat="1" ht="19.899999999999999" customHeight="1">
      <c r="D380" s="27"/>
      <c r="E380" s="27"/>
      <c r="F380" s="27"/>
      <c r="G380" s="47"/>
      <c r="H380" s="62"/>
      <c r="I380" s="26"/>
      <c r="J380" s="63"/>
      <c r="K380" s="28"/>
      <c r="L380" s="47"/>
      <c r="M380" s="26"/>
      <c r="N380" s="26"/>
      <c r="O380" s="30"/>
      <c r="P380" s="27"/>
      <c r="Q380" s="26"/>
      <c r="R380" s="30"/>
      <c r="S380" s="31"/>
    </row>
    <row r="381" spans="4:19" s="4" customFormat="1" ht="19.899999999999999" customHeight="1">
      <c r="D381" s="27"/>
      <c r="E381" s="27"/>
      <c r="F381" s="27"/>
      <c r="G381" s="47"/>
      <c r="H381" s="62"/>
      <c r="I381" s="26"/>
      <c r="J381" s="63"/>
      <c r="K381" s="28"/>
      <c r="L381" s="47"/>
      <c r="M381" s="26"/>
      <c r="N381" s="26"/>
      <c r="O381" s="30"/>
      <c r="P381" s="27"/>
      <c r="Q381" s="26"/>
      <c r="R381" s="30"/>
      <c r="S381" s="31"/>
    </row>
    <row r="382" spans="4:19" s="4" customFormat="1" ht="19.899999999999999" customHeight="1">
      <c r="D382" s="27"/>
      <c r="E382" s="27"/>
      <c r="F382" s="27"/>
      <c r="G382" s="47"/>
      <c r="H382" s="62"/>
      <c r="I382" s="26"/>
      <c r="J382" s="63"/>
      <c r="K382" s="28"/>
      <c r="L382" s="47"/>
      <c r="M382" s="26"/>
      <c r="N382" s="26"/>
      <c r="O382" s="30"/>
      <c r="P382" s="27"/>
      <c r="Q382" s="26"/>
      <c r="R382" s="30"/>
      <c r="S382" s="31"/>
    </row>
    <row r="383" spans="4:19" s="4" customFormat="1" ht="19.899999999999999" customHeight="1">
      <c r="D383" s="27"/>
      <c r="E383" s="27"/>
      <c r="F383" s="27"/>
      <c r="G383" s="47"/>
      <c r="H383" s="62"/>
      <c r="I383" s="26"/>
      <c r="J383" s="63"/>
      <c r="K383" s="28"/>
      <c r="L383" s="47"/>
      <c r="M383" s="26"/>
      <c r="N383" s="26"/>
      <c r="O383" s="30"/>
      <c r="P383" s="27"/>
      <c r="Q383" s="26"/>
      <c r="R383" s="30"/>
      <c r="S383" s="31"/>
    </row>
    <row r="384" spans="4:19" s="4" customFormat="1" ht="19.899999999999999" customHeight="1">
      <c r="D384" s="27"/>
      <c r="E384" s="27"/>
      <c r="F384" s="27"/>
      <c r="G384" s="47"/>
      <c r="H384" s="62"/>
      <c r="I384" s="26"/>
      <c r="J384" s="63"/>
      <c r="K384" s="28"/>
      <c r="L384" s="47"/>
      <c r="M384" s="26"/>
      <c r="N384" s="26"/>
      <c r="O384" s="30"/>
      <c r="P384" s="27"/>
      <c r="Q384" s="26"/>
      <c r="R384" s="30"/>
      <c r="S384" s="31"/>
    </row>
    <row r="385" spans="4:19" s="4" customFormat="1" ht="19.899999999999999" customHeight="1">
      <c r="D385" s="27"/>
      <c r="E385" s="27"/>
      <c r="F385" s="27"/>
      <c r="G385" s="47"/>
      <c r="H385" s="62"/>
      <c r="I385" s="26"/>
      <c r="J385" s="63"/>
      <c r="K385" s="28"/>
      <c r="L385" s="47"/>
      <c r="M385" s="26"/>
      <c r="N385" s="26"/>
      <c r="O385" s="30"/>
      <c r="P385" s="27"/>
      <c r="Q385" s="26"/>
      <c r="R385" s="30"/>
      <c r="S385" s="31"/>
    </row>
    <row r="386" spans="4:19" s="4" customFormat="1" ht="19.899999999999999" customHeight="1">
      <c r="D386" s="27"/>
      <c r="E386" s="27"/>
      <c r="F386" s="27"/>
      <c r="G386" s="47"/>
      <c r="H386" s="62"/>
      <c r="I386" s="26"/>
      <c r="J386" s="63"/>
      <c r="K386" s="28"/>
      <c r="L386" s="47"/>
      <c r="M386" s="26"/>
      <c r="N386" s="26"/>
      <c r="O386" s="30"/>
      <c r="P386" s="27"/>
      <c r="Q386" s="26"/>
      <c r="R386" s="30"/>
      <c r="S386" s="31"/>
    </row>
    <row r="387" spans="4:19" s="4" customFormat="1" ht="19.899999999999999" customHeight="1">
      <c r="D387" s="27"/>
      <c r="E387" s="27"/>
      <c r="F387" s="27"/>
      <c r="G387" s="47"/>
      <c r="H387" s="62"/>
      <c r="I387" s="26"/>
      <c r="J387" s="63"/>
      <c r="K387" s="28"/>
      <c r="L387" s="47"/>
      <c r="M387" s="26"/>
      <c r="N387" s="26"/>
      <c r="O387" s="30"/>
      <c r="P387" s="27"/>
      <c r="Q387" s="26"/>
      <c r="R387" s="30"/>
      <c r="S387" s="31"/>
    </row>
    <row r="388" spans="4:19" s="4" customFormat="1" ht="19.899999999999999" customHeight="1">
      <c r="D388" s="27"/>
      <c r="E388" s="27"/>
      <c r="F388" s="27"/>
      <c r="G388" s="47"/>
      <c r="H388" s="62"/>
      <c r="I388" s="26"/>
      <c r="J388" s="63"/>
      <c r="K388" s="28"/>
      <c r="L388" s="47"/>
      <c r="M388" s="26"/>
      <c r="N388" s="26"/>
      <c r="O388" s="30"/>
      <c r="P388" s="27"/>
      <c r="Q388" s="26"/>
      <c r="R388" s="30"/>
      <c r="S388" s="31"/>
    </row>
    <row r="389" spans="4:19" s="4" customFormat="1" ht="19.899999999999999" customHeight="1">
      <c r="D389" s="27"/>
      <c r="E389" s="27"/>
      <c r="F389" s="27"/>
      <c r="G389" s="47"/>
      <c r="H389" s="62"/>
      <c r="I389" s="26"/>
      <c r="J389" s="63"/>
      <c r="K389" s="28"/>
      <c r="L389" s="47"/>
      <c r="M389" s="26"/>
      <c r="N389" s="26"/>
      <c r="O389" s="30"/>
      <c r="P389" s="27"/>
      <c r="Q389" s="26"/>
      <c r="R389" s="30"/>
      <c r="S389" s="31"/>
    </row>
    <row r="390" spans="4:19" s="4" customFormat="1" ht="19.899999999999999" customHeight="1">
      <c r="D390" s="27"/>
      <c r="E390" s="27"/>
      <c r="F390" s="27"/>
      <c r="G390" s="47"/>
      <c r="H390" s="62"/>
      <c r="I390" s="26"/>
      <c r="J390" s="63"/>
      <c r="K390" s="28"/>
      <c r="L390" s="47"/>
      <c r="M390" s="26"/>
      <c r="N390" s="26"/>
      <c r="O390" s="30"/>
      <c r="P390" s="27"/>
      <c r="Q390" s="26"/>
      <c r="R390" s="30"/>
      <c r="S390" s="31"/>
    </row>
    <row r="391" spans="4:19" s="4" customFormat="1" ht="19.899999999999999" customHeight="1">
      <c r="D391" s="27"/>
      <c r="E391" s="27"/>
      <c r="F391" s="27"/>
      <c r="G391" s="47"/>
      <c r="H391" s="62"/>
      <c r="I391" s="26"/>
      <c r="J391" s="63"/>
      <c r="K391" s="28"/>
      <c r="L391" s="47"/>
      <c r="M391" s="26"/>
      <c r="N391" s="26"/>
      <c r="O391" s="30"/>
      <c r="P391" s="27"/>
      <c r="Q391" s="26"/>
      <c r="R391" s="30"/>
      <c r="S391" s="31"/>
    </row>
    <row r="392" spans="4:19" s="4" customFormat="1" ht="19.899999999999999" customHeight="1">
      <c r="D392" s="27"/>
      <c r="E392" s="27"/>
      <c r="F392" s="27"/>
      <c r="G392" s="47"/>
      <c r="H392" s="62"/>
      <c r="I392" s="26"/>
      <c r="J392" s="63"/>
      <c r="K392" s="28"/>
      <c r="L392" s="47"/>
      <c r="M392" s="26"/>
      <c r="N392" s="26"/>
      <c r="O392" s="30"/>
      <c r="P392" s="27"/>
      <c r="Q392" s="26"/>
      <c r="R392" s="30"/>
      <c r="S392" s="31"/>
    </row>
    <row r="393" spans="4:19" s="4" customFormat="1" ht="19.899999999999999" customHeight="1">
      <c r="D393" s="27"/>
      <c r="E393" s="27"/>
      <c r="F393" s="27"/>
      <c r="G393" s="47"/>
      <c r="H393" s="62"/>
      <c r="I393" s="26"/>
      <c r="J393" s="63"/>
      <c r="K393" s="28"/>
      <c r="L393" s="47"/>
      <c r="M393" s="26"/>
      <c r="N393" s="26"/>
      <c r="O393" s="30"/>
      <c r="P393" s="27"/>
      <c r="Q393" s="26"/>
      <c r="R393" s="30"/>
      <c r="S393" s="31"/>
    </row>
    <row r="394" spans="4:19" s="4" customFormat="1" ht="19.899999999999999" customHeight="1">
      <c r="D394" s="27"/>
      <c r="E394" s="27"/>
      <c r="F394" s="27"/>
      <c r="G394" s="47"/>
      <c r="H394" s="62"/>
      <c r="I394" s="26"/>
      <c r="J394" s="63"/>
      <c r="K394" s="28"/>
      <c r="L394" s="47"/>
      <c r="M394" s="26"/>
      <c r="N394" s="26"/>
      <c r="O394" s="30"/>
      <c r="P394" s="27"/>
      <c r="Q394" s="26"/>
      <c r="R394" s="30"/>
      <c r="S394" s="31"/>
    </row>
    <row r="395" spans="4:19" s="4" customFormat="1" ht="19.899999999999999" customHeight="1">
      <c r="D395" s="27"/>
      <c r="E395" s="27"/>
      <c r="F395" s="27"/>
      <c r="G395" s="47"/>
      <c r="H395" s="62"/>
      <c r="I395" s="26"/>
      <c r="J395" s="63"/>
      <c r="K395" s="28"/>
      <c r="L395" s="47"/>
      <c r="M395" s="26"/>
      <c r="N395" s="26"/>
      <c r="O395" s="30"/>
      <c r="P395" s="27"/>
      <c r="Q395" s="26"/>
      <c r="R395" s="30"/>
      <c r="S395" s="31"/>
    </row>
    <row r="396" spans="4:19" s="4" customFormat="1" ht="19.899999999999999" customHeight="1">
      <c r="D396" s="27"/>
      <c r="E396" s="27"/>
      <c r="F396" s="27"/>
      <c r="G396" s="47"/>
      <c r="H396" s="62"/>
      <c r="I396" s="26"/>
      <c r="J396" s="63"/>
      <c r="K396" s="28"/>
      <c r="L396" s="47"/>
      <c r="M396" s="26"/>
      <c r="N396" s="26"/>
      <c r="O396" s="30"/>
      <c r="P396" s="27"/>
      <c r="Q396" s="26"/>
      <c r="R396" s="30"/>
      <c r="S396" s="31"/>
    </row>
    <row r="397" spans="4:19" s="4" customFormat="1" ht="19.899999999999999" customHeight="1">
      <c r="D397" s="27"/>
      <c r="E397" s="27"/>
      <c r="F397" s="27"/>
      <c r="G397" s="47"/>
      <c r="H397" s="62"/>
      <c r="I397" s="26"/>
      <c r="J397" s="63"/>
      <c r="K397" s="28"/>
      <c r="L397" s="47"/>
      <c r="M397" s="26"/>
      <c r="N397" s="26"/>
      <c r="O397" s="30"/>
      <c r="P397" s="27"/>
      <c r="Q397" s="26"/>
      <c r="R397" s="30"/>
      <c r="S397" s="31"/>
    </row>
    <row r="398" spans="4:19" s="4" customFormat="1" ht="19.899999999999999" customHeight="1">
      <c r="D398" s="27"/>
      <c r="E398" s="27"/>
      <c r="F398" s="27"/>
      <c r="G398" s="47"/>
      <c r="H398" s="62"/>
      <c r="I398" s="26"/>
      <c r="J398" s="63"/>
      <c r="K398" s="28"/>
      <c r="L398" s="47"/>
      <c r="M398" s="26"/>
      <c r="N398" s="26"/>
      <c r="O398" s="30"/>
      <c r="P398" s="27"/>
      <c r="Q398" s="26"/>
      <c r="R398" s="30"/>
      <c r="S398" s="31"/>
    </row>
    <row r="399" spans="4:19" s="4" customFormat="1" ht="19.899999999999999" customHeight="1">
      <c r="D399" s="27"/>
      <c r="E399" s="27"/>
      <c r="F399" s="27"/>
      <c r="G399" s="47"/>
      <c r="H399" s="62"/>
      <c r="I399" s="26"/>
      <c r="J399" s="63"/>
      <c r="K399" s="28"/>
      <c r="L399" s="47"/>
      <c r="M399" s="26"/>
      <c r="N399" s="26"/>
      <c r="O399" s="30"/>
      <c r="P399" s="27"/>
      <c r="Q399" s="26"/>
      <c r="R399" s="30"/>
      <c r="S399" s="31"/>
    </row>
    <row r="400" spans="4:19" s="4" customFormat="1" ht="19.899999999999999" customHeight="1">
      <c r="D400" s="27"/>
      <c r="E400" s="27"/>
      <c r="F400" s="27"/>
      <c r="G400" s="47"/>
      <c r="H400" s="62"/>
      <c r="I400" s="26"/>
      <c r="J400" s="63"/>
      <c r="K400" s="28"/>
      <c r="L400" s="47"/>
      <c r="M400" s="26"/>
      <c r="N400" s="26"/>
      <c r="O400" s="30"/>
      <c r="P400" s="27"/>
      <c r="Q400" s="26"/>
      <c r="R400" s="30"/>
      <c r="S400" s="31"/>
    </row>
    <row r="401" spans="4:19" s="4" customFormat="1" ht="19.899999999999999" customHeight="1">
      <c r="D401" s="27"/>
      <c r="E401" s="27"/>
      <c r="F401" s="27"/>
      <c r="G401" s="47"/>
      <c r="H401" s="62"/>
      <c r="I401" s="26"/>
      <c r="J401" s="63"/>
      <c r="K401" s="28"/>
      <c r="L401" s="47"/>
      <c r="M401" s="26"/>
      <c r="N401" s="26"/>
      <c r="O401" s="30"/>
      <c r="P401" s="27"/>
      <c r="Q401" s="26"/>
      <c r="R401" s="30"/>
      <c r="S401" s="31"/>
    </row>
    <row r="402" spans="4:19" s="4" customFormat="1" ht="19.899999999999999" customHeight="1">
      <c r="D402" s="27"/>
      <c r="E402" s="27"/>
      <c r="F402" s="27"/>
      <c r="G402" s="47"/>
      <c r="H402" s="62"/>
      <c r="I402" s="26"/>
      <c r="J402" s="63"/>
      <c r="K402" s="28"/>
      <c r="L402" s="47"/>
      <c r="M402" s="26"/>
      <c r="N402" s="26"/>
      <c r="O402" s="30"/>
      <c r="P402" s="27"/>
      <c r="Q402" s="26"/>
      <c r="R402" s="30"/>
      <c r="S402" s="31"/>
    </row>
    <row r="403" spans="4:19" s="4" customFormat="1" ht="19.899999999999999" customHeight="1">
      <c r="D403" s="27"/>
      <c r="E403" s="27"/>
      <c r="F403" s="27"/>
      <c r="G403" s="47"/>
      <c r="H403" s="62"/>
      <c r="I403" s="26"/>
      <c r="J403" s="63"/>
      <c r="K403" s="28"/>
      <c r="L403" s="47"/>
      <c r="M403" s="26"/>
      <c r="N403" s="26"/>
      <c r="O403" s="30"/>
      <c r="P403" s="27"/>
      <c r="Q403" s="26"/>
      <c r="R403" s="30"/>
      <c r="S403" s="31"/>
    </row>
    <row r="404" spans="4:19" s="4" customFormat="1" ht="19.899999999999999" customHeight="1">
      <c r="D404" s="27"/>
      <c r="E404" s="27"/>
      <c r="F404" s="27"/>
      <c r="G404" s="47"/>
      <c r="H404" s="62"/>
      <c r="I404" s="26"/>
      <c r="J404" s="63"/>
      <c r="K404" s="28"/>
      <c r="L404" s="47"/>
      <c r="M404" s="26"/>
      <c r="N404" s="26"/>
      <c r="O404" s="30"/>
      <c r="P404" s="27"/>
      <c r="Q404" s="26"/>
      <c r="R404" s="30"/>
      <c r="S404" s="31"/>
    </row>
    <row r="405" spans="4:19" s="4" customFormat="1" ht="19.899999999999999" customHeight="1">
      <c r="D405" s="27"/>
      <c r="E405" s="27"/>
      <c r="F405" s="27"/>
      <c r="G405" s="47"/>
      <c r="H405" s="62"/>
      <c r="I405" s="26"/>
      <c r="J405" s="63"/>
      <c r="K405" s="28"/>
      <c r="L405" s="47"/>
      <c r="M405" s="26"/>
      <c r="N405" s="26"/>
      <c r="O405" s="30"/>
      <c r="P405" s="27"/>
      <c r="Q405" s="26"/>
      <c r="R405" s="30"/>
      <c r="S405" s="31"/>
    </row>
    <row r="406" spans="4:19" s="4" customFormat="1" ht="19.899999999999999" customHeight="1">
      <c r="D406" s="27"/>
      <c r="E406" s="27"/>
      <c r="F406" s="27"/>
      <c r="G406" s="47"/>
      <c r="H406" s="62"/>
      <c r="I406" s="26"/>
      <c r="J406" s="63"/>
      <c r="K406" s="28"/>
      <c r="L406" s="47"/>
      <c r="M406" s="26"/>
      <c r="N406" s="26"/>
      <c r="O406" s="30"/>
      <c r="P406" s="27"/>
      <c r="Q406" s="26"/>
      <c r="R406" s="30"/>
      <c r="S406" s="31"/>
    </row>
    <row r="407" spans="4:19" s="4" customFormat="1" ht="19.899999999999999" customHeight="1">
      <c r="D407" s="27"/>
      <c r="E407" s="27"/>
      <c r="F407" s="27"/>
      <c r="G407" s="47"/>
      <c r="H407" s="62"/>
      <c r="I407" s="26"/>
      <c r="J407" s="63"/>
      <c r="K407" s="28"/>
      <c r="L407" s="47"/>
      <c r="M407" s="26"/>
      <c r="N407" s="26"/>
      <c r="O407" s="30"/>
      <c r="P407" s="27"/>
      <c r="Q407" s="26"/>
      <c r="R407" s="30"/>
      <c r="S407" s="31"/>
    </row>
    <row r="408" spans="4:19" s="4" customFormat="1" ht="19.899999999999999" customHeight="1">
      <c r="D408" s="27"/>
      <c r="E408" s="27"/>
      <c r="F408" s="27"/>
      <c r="G408" s="47"/>
      <c r="H408" s="62"/>
      <c r="I408" s="26"/>
      <c r="J408" s="63"/>
      <c r="K408" s="28"/>
      <c r="L408" s="47"/>
      <c r="M408" s="26"/>
      <c r="N408" s="26"/>
      <c r="O408" s="30"/>
      <c r="P408" s="27"/>
      <c r="Q408" s="26"/>
      <c r="R408" s="30"/>
      <c r="S408" s="31"/>
    </row>
    <row r="409" spans="4:19" s="4" customFormat="1" ht="19.899999999999999" customHeight="1">
      <c r="D409" s="27"/>
      <c r="E409" s="27"/>
      <c r="F409" s="27"/>
      <c r="G409" s="47"/>
      <c r="H409" s="62"/>
      <c r="I409" s="26"/>
      <c r="J409" s="63"/>
      <c r="K409" s="28"/>
      <c r="L409" s="47"/>
      <c r="M409" s="26"/>
      <c r="N409" s="26"/>
      <c r="O409" s="30"/>
      <c r="P409" s="27"/>
      <c r="Q409" s="26"/>
      <c r="R409" s="30"/>
      <c r="S409" s="31"/>
    </row>
    <row r="410" spans="4:19" s="4" customFormat="1" ht="19.899999999999999" customHeight="1">
      <c r="D410" s="27"/>
      <c r="E410" s="27"/>
      <c r="F410" s="27"/>
      <c r="G410" s="47"/>
      <c r="H410" s="62"/>
      <c r="I410" s="26"/>
      <c r="J410" s="63"/>
      <c r="K410" s="28"/>
      <c r="L410" s="47"/>
      <c r="M410" s="26"/>
      <c r="N410" s="26"/>
      <c r="O410" s="30"/>
      <c r="P410" s="27"/>
      <c r="Q410" s="26"/>
      <c r="R410" s="30"/>
      <c r="S410" s="31"/>
    </row>
    <row r="411" spans="4:19" s="4" customFormat="1" ht="19.899999999999999" customHeight="1">
      <c r="D411" s="27"/>
      <c r="E411" s="27"/>
      <c r="F411" s="27"/>
      <c r="G411" s="47"/>
      <c r="H411" s="62"/>
      <c r="I411" s="26"/>
      <c r="J411" s="63"/>
      <c r="K411" s="28"/>
      <c r="L411" s="47"/>
      <c r="M411" s="26"/>
      <c r="N411" s="26"/>
      <c r="O411" s="30"/>
      <c r="P411" s="27"/>
      <c r="Q411" s="26"/>
      <c r="R411" s="30"/>
      <c r="S411" s="31"/>
    </row>
    <row r="412" spans="4:19" s="4" customFormat="1" ht="19.899999999999999" customHeight="1">
      <c r="D412" s="27"/>
      <c r="E412" s="27"/>
      <c r="F412" s="27"/>
      <c r="G412" s="47"/>
      <c r="H412" s="62"/>
      <c r="I412" s="26"/>
      <c r="J412" s="63"/>
      <c r="K412" s="28"/>
      <c r="L412" s="47"/>
      <c r="M412" s="26"/>
      <c r="N412" s="26"/>
      <c r="O412" s="30"/>
      <c r="P412" s="27"/>
      <c r="Q412" s="26"/>
      <c r="R412" s="30"/>
      <c r="S412" s="31"/>
    </row>
    <row r="413" spans="4:19" s="4" customFormat="1" ht="19.899999999999999" customHeight="1">
      <c r="D413" s="27"/>
      <c r="E413" s="27"/>
      <c r="F413" s="27"/>
      <c r="G413" s="47"/>
      <c r="H413" s="62"/>
      <c r="I413" s="26"/>
      <c r="J413" s="63"/>
      <c r="K413" s="28"/>
      <c r="L413" s="47"/>
      <c r="M413" s="26"/>
      <c r="N413" s="26"/>
      <c r="O413" s="30"/>
      <c r="P413" s="27"/>
      <c r="Q413" s="26"/>
      <c r="R413" s="30"/>
      <c r="S413" s="31"/>
    </row>
    <row r="414" spans="4:19" s="4" customFormat="1" ht="19.899999999999999" customHeight="1">
      <c r="D414" s="27"/>
      <c r="E414" s="27"/>
      <c r="F414" s="27"/>
      <c r="G414" s="47"/>
      <c r="H414" s="62"/>
      <c r="I414" s="26"/>
      <c r="J414" s="63"/>
      <c r="K414" s="28"/>
      <c r="L414" s="47"/>
      <c r="M414" s="26"/>
      <c r="N414" s="26"/>
      <c r="O414" s="30"/>
      <c r="P414" s="27"/>
      <c r="Q414" s="26"/>
      <c r="R414" s="30"/>
      <c r="S414" s="31"/>
    </row>
    <row r="415" spans="4:19" s="4" customFormat="1" ht="19.899999999999999" customHeight="1">
      <c r="D415" s="27"/>
      <c r="E415" s="27"/>
      <c r="F415" s="27"/>
      <c r="G415" s="47"/>
      <c r="H415" s="62"/>
      <c r="I415" s="26"/>
      <c r="J415" s="63"/>
      <c r="K415" s="28"/>
      <c r="L415" s="47"/>
      <c r="M415" s="26"/>
      <c r="N415" s="26"/>
      <c r="O415" s="30"/>
      <c r="P415" s="27"/>
      <c r="Q415" s="26"/>
      <c r="R415" s="30"/>
      <c r="S415" s="31"/>
    </row>
    <row r="416" spans="4:19" s="4" customFormat="1" ht="19.899999999999999" customHeight="1">
      <c r="D416" s="27"/>
      <c r="E416" s="27"/>
      <c r="F416" s="27"/>
      <c r="G416" s="47"/>
      <c r="H416" s="62"/>
      <c r="I416" s="26"/>
      <c r="J416" s="63"/>
      <c r="K416" s="28"/>
      <c r="L416" s="47"/>
      <c r="M416" s="26"/>
      <c r="N416" s="26"/>
      <c r="O416" s="30"/>
      <c r="P416" s="27"/>
      <c r="Q416" s="26"/>
      <c r="R416" s="30"/>
      <c r="S416" s="31"/>
    </row>
    <row r="417" spans="4:19" s="4" customFormat="1" ht="19.899999999999999" customHeight="1">
      <c r="D417" s="27"/>
      <c r="E417" s="27"/>
      <c r="F417" s="27"/>
      <c r="G417" s="47"/>
      <c r="H417" s="62"/>
      <c r="I417" s="26"/>
      <c r="J417" s="63"/>
      <c r="K417" s="28"/>
      <c r="L417" s="47"/>
      <c r="M417" s="26"/>
      <c r="N417" s="26"/>
      <c r="O417" s="30"/>
      <c r="P417" s="27"/>
      <c r="Q417" s="26"/>
      <c r="R417" s="30"/>
      <c r="S417" s="31"/>
    </row>
    <row r="418" spans="4:19" s="4" customFormat="1" ht="19.899999999999999" customHeight="1">
      <c r="D418" s="27"/>
      <c r="E418" s="27"/>
      <c r="F418" s="27"/>
      <c r="G418" s="47"/>
      <c r="H418" s="62"/>
      <c r="I418" s="26"/>
      <c r="J418" s="63"/>
      <c r="K418" s="28"/>
      <c r="L418" s="47"/>
      <c r="M418" s="26"/>
      <c r="N418" s="26"/>
      <c r="O418" s="30"/>
      <c r="P418" s="27"/>
      <c r="Q418" s="26"/>
      <c r="R418" s="30"/>
      <c r="S418" s="31"/>
    </row>
    <row r="419" spans="4:19" s="4" customFormat="1" ht="19.899999999999999" customHeight="1">
      <c r="D419" s="27"/>
      <c r="E419" s="27"/>
      <c r="F419" s="27"/>
      <c r="G419" s="47"/>
      <c r="H419" s="62"/>
      <c r="I419" s="26"/>
      <c r="J419" s="63"/>
      <c r="K419" s="28"/>
      <c r="L419" s="47"/>
      <c r="M419" s="26"/>
      <c r="N419" s="26"/>
      <c r="O419" s="30"/>
      <c r="P419" s="27"/>
      <c r="Q419" s="26"/>
      <c r="R419" s="30"/>
      <c r="S419" s="31"/>
    </row>
    <row r="420" spans="4:19" s="4" customFormat="1" ht="19.899999999999999" customHeight="1">
      <c r="D420" s="27"/>
      <c r="E420" s="27"/>
      <c r="F420" s="27"/>
      <c r="G420" s="47"/>
      <c r="H420" s="62"/>
      <c r="I420" s="26"/>
      <c r="J420" s="63"/>
      <c r="K420" s="28"/>
      <c r="L420" s="47"/>
      <c r="M420" s="26"/>
      <c r="N420" s="26"/>
      <c r="O420" s="30"/>
      <c r="P420" s="27"/>
      <c r="Q420" s="26"/>
      <c r="R420" s="30"/>
      <c r="S420" s="31"/>
    </row>
    <row r="421" spans="4:19" s="4" customFormat="1" ht="19.899999999999999" customHeight="1">
      <c r="D421" s="27"/>
      <c r="E421" s="27"/>
      <c r="F421" s="27"/>
      <c r="G421" s="47"/>
      <c r="H421" s="62"/>
      <c r="I421" s="26"/>
      <c r="J421" s="63"/>
      <c r="K421" s="28"/>
      <c r="L421" s="47"/>
      <c r="M421" s="26"/>
      <c r="N421" s="26"/>
      <c r="O421" s="30"/>
      <c r="P421" s="27"/>
      <c r="Q421" s="26"/>
      <c r="R421" s="30"/>
      <c r="S421" s="31"/>
    </row>
    <row r="422" spans="4:19" s="4" customFormat="1" ht="19.899999999999999" customHeight="1">
      <c r="D422" s="27"/>
      <c r="E422" s="27"/>
      <c r="F422" s="27"/>
      <c r="G422" s="47"/>
      <c r="H422" s="62"/>
      <c r="I422" s="26"/>
      <c r="J422" s="63"/>
      <c r="K422" s="28"/>
      <c r="L422" s="47"/>
      <c r="M422" s="26"/>
      <c r="N422" s="26"/>
      <c r="O422" s="30"/>
      <c r="P422" s="27"/>
      <c r="Q422" s="26"/>
      <c r="R422" s="30"/>
      <c r="S422" s="31"/>
    </row>
    <row r="423" spans="4:19" s="4" customFormat="1" ht="19.899999999999999" customHeight="1">
      <c r="D423" s="27"/>
      <c r="E423" s="27"/>
      <c r="F423" s="27"/>
      <c r="G423" s="47"/>
      <c r="H423" s="62"/>
      <c r="I423" s="26"/>
      <c r="J423" s="63"/>
      <c r="K423" s="28"/>
      <c r="L423" s="47"/>
      <c r="M423" s="26"/>
      <c r="N423" s="26"/>
      <c r="O423" s="30"/>
      <c r="P423" s="27"/>
      <c r="Q423" s="26"/>
      <c r="R423" s="30"/>
      <c r="S423" s="31"/>
    </row>
    <row r="424" spans="4:19" s="4" customFormat="1" ht="19.899999999999999" customHeight="1">
      <c r="D424" s="27"/>
      <c r="E424" s="27"/>
      <c r="F424" s="27"/>
      <c r="G424" s="47"/>
      <c r="H424" s="62"/>
      <c r="I424" s="26"/>
      <c r="J424" s="63"/>
      <c r="K424" s="28"/>
      <c r="L424" s="47"/>
      <c r="M424" s="26"/>
      <c r="N424" s="26"/>
      <c r="O424" s="30"/>
      <c r="P424" s="27"/>
      <c r="Q424" s="26"/>
      <c r="R424" s="30"/>
      <c r="S424" s="31"/>
    </row>
    <row r="425" spans="4:19" s="4" customFormat="1" ht="19.899999999999999" customHeight="1">
      <c r="D425" s="27"/>
      <c r="E425" s="27"/>
      <c r="F425" s="27"/>
      <c r="G425" s="47"/>
      <c r="H425" s="62"/>
      <c r="I425" s="26"/>
      <c r="J425" s="63"/>
      <c r="K425" s="28"/>
      <c r="L425" s="47"/>
      <c r="M425" s="26"/>
      <c r="N425" s="26"/>
      <c r="O425" s="30"/>
      <c r="P425" s="27"/>
      <c r="Q425" s="26"/>
      <c r="R425" s="30"/>
      <c r="S425" s="31"/>
    </row>
    <row r="426" spans="4:19" s="4" customFormat="1" ht="19.899999999999999" customHeight="1">
      <c r="D426" s="27"/>
      <c r="E426" s="27"/>
      <c r="F426" s="27"/>
      <c r="G426" s="47"/>
      <c r="H426" s="62"/>
      <c r="I426" s="26"/>
      <c r="J426" s="63"/>
      <c r="K426" s="28"/>
      <c r="L426" s="47"/>
      <c r="M426" s="26"/>
      <c r="N426" s="26"/>
      <c r="O426" s="30"/>
      <c r="P426" s="27"/>
      <c r="Q426" s="26"/>
      <c r="R426" s="30"/>
      <c r="S426" s="31"/>
    </row>
    <row r="427" spans="4:19" s="4" customFormat="1" ht="19.899999999999999" customHeight="1">
      <c r="D427" s="27"/>
      <c r="E427" s="27"/>
      <c r="F427" s="27"/>
      <c r="G427" s="47"/>
      <c r="H427" s="62"/>
      <c r="I427" s="26"/>
      <c r="J427" s="63"/>
      <c r="K427" s="28"/>
      <c r="L427" s="47"/>
      <c r="M427" s="26"/>
      <c r="N427" s="26"/>
      <c r="O427" s="30"/>
      <c r="P427" s="27"/>
      <c r="Q427" s="26"/>
      <c r="R427" s="30"/>
      <c r="S427" s="31"/>
    </row>
    <row r="428" spans="4:19" s="4" customFormat="1" ht="19.899999999999999" customHeight="1">
      <c r="D428" s="27"/>
      <c r="E428" s="27"/>
      <c r="F428" s="27"/>
      <c r="G428" s="47"/>
      <c r="H428" s="62"/>
      <c r="I428" s="26"/>
      <c r="J428" s="63"/>
      <c r="K428" s="28"/>
      <c r="L428" s="47"/>
      <c r="M428" s="26"/>
      <c r="N428" s="26"/>
      <c r="O428" s="30"/>
      <c r="P428" s="27"/>
      <c r="Q428" s="26"/>
      <c r="R428" s="30"/>
      <c r="S428" s="31"/>
    </row>
    <row r="429" spans="4:19" s="4" customFormat="1" ht="19.899999999999999" customHeight="1">
      <c r="D429" s="27"/>
      <c r="E429" s="27"/>
      <c r="F429" s="27"/>
      <c r="G429" s="47"/>
      <c r="H429" s="62"/>
      <c r="I429" s="26"/>
      <c r="J429" s="63"/>
      <c r="K429" s="28"/>
      <c r="L429" s="47"/>
      <c r="M429" s="26"/>
      <c r="N429" s="26"/>
      <c r="O429" s="30"/>
      <c r="P429" s="27"/>
      <c r="Q429" s="26"/>
      <c r="R429" s="30"/>
      <c r="S429" s="31"/>
    </row>
    <row r="430" spans="4:19" s="4" customFormat="1" ht="19.899999999999999" customHeight="1">
      <c r="D430" s="27"/>
      <c r="E430" s="27"/>
      <c r="F430" s="27"/>
      <c r="G430" s="47"/>
      <c r="H430" s="62"/>
      <c r="I430" s="26"/>
      <c r="J430" s="63"/>
      <c r="K430" s="28"/>
      <c r="L430" s="47"/>
      <c r="M430" s="26"/>
      <c r="N430" s="26"/>
      <c r="O430" s="30"/>
      <c r="P430" s="27"/>
      <c r="Q430" s="26"/>
      <c r="R430" s="30"/>
      <c r="S430" s="31"/>
    </row>
    <row r="431" spans="4:19" s="4" customFormat="1" ht="19.899999999999999" customHeight="1">
      <c r="D431" s="27"/>
      <c r="E431" s="27"/>
      <c r="F431" s="27"/>
      <c r="G431" s="47"/>
      <c r="H431" s="62"/>
      <c r="I431" s="26"/>
      <c r="J431" s="63"/>
      <c r="K431" s="28"/>
      <c r="L431" s="47"/>
      <c r="M431" s="26"/>
      <c r="N431" s="26"/>
      <c r="O431" s="30"/>
      <c r="P431" s="27"/>
      <c r="Q431" s="26"/>
      <c r="R431" s="30"/>
      <c r="S431" s="31"/>
    </row>
    <row r="432" spans="4:19" s="4" customFormat="1" ht="19.899999999999999" customHeight="1">
      <c r="D432" s="27"/>
      <c r="E432" s="27"/>
      <c r="F432" s="27"/>
      <c r="G432" s="47"/>
      <c r="H432" s="62"/>
      <c r="I432" s="26"/>
      <c r="J432" s="63"/>
      <c r="K432" s="28"/>
      <c r="L432" s="47"/>
      <c r="M432" s="26"/>
      <c r="N432" s="26"/>
      <c r="O432" s="30"/>
      <c r="P432" s="27"/>
      <c r="Q432" s="26"/>
      <c r="R432" s="30"/>
      <c r="S432" s="31"/>
    </row>
    <row r="433" spans="4:19" s="4" customFormat="1" ht="19.899999999999999" customHeight="1">
      <c r="D433" s="27"/>
      <c r="E433" s="27"/>
      <c r="F433" s="27"/>
      <c r="G433" s="47"/>
      <c r="H433" s="62"/>
      <c r="I433" s="26"/>
      <c r="J433" s="63"/>
      <c r="K433" s="28"/>
      <c r="L433" s="47"/>
      <c r="M433" s="26"/>
      <c r="N433" s="26"/>
      <c r="O433" s="30"/>
      <c r="P433" s="27"/>
      <c r="Q433" s="26"/>
      <c r="R433" s="30"/>
      <c r="S433" s="31"/>
    </row>
    <row r="434" spans="4:19" s="4" customFormat="1" ht="19.899999999999999" customHeight="1">
      <c r="D434" s="27"/>
      <c r="E434" s="27"/>
      <c r="F434" s="27"/>
      <c r="G434" s="47"/>
      <c r="H434" s="62"/>
      <c r="I434" s="26"/>
      <c r="J434" s="63"/>
      <c r="K434" s="28"/>
      <c r="L434" s="47"/>
      <c r="M434" s="26"/>
      <c r="N434" s="26"/>
      <c r="O434" s="30"/>
      <c r="P434" s="27"/>
      <c r="Q434" s="26"/>
      <c r="R434" s="30"/>
      <c r="S434" s="31"/>
    </row>
    <row r="435" spans="4:19" s="4" customFormat="1" ht="19.899999999999999" customHeight="1">
      <c r="D435" s="27"/>
      <c r="E435" s="27"/>
      <c r="F435" s="27"/>
      <c r="G435" s="47"/>
      <c r="H435" s="62"/>
      <c r="I435" s="26"/>
      <c r="J435" s="63"/>
      <c r="K435" s="28"/>
      <c r="L435" s="47"/>
      <c r="M435" s="26"/>
      <c r="N435" s="26"/>
      <c r="O435" s="30"/>
      <c r="P435" s="27"/>
      <c r="Q435" s="26"/>
      <c r="R435" s="30"/>
      <c r="S435" s="31"/>
    </row>
    <row r="436" spans="4:19" s="4" customFormat="1" ht="19.899999999999999" customHeight="1">
      <c r="D436" s="27"/>
      <c r="E436" s="27"/>
      <c r="F436" s="27"/>
      <c r="G436" s="47"/>
      <c r="H436" s="62"/>
      <c r="I436" s="26"/>
      <c r="J436" s="63"/>
      <c r="K436" s="28"/>
      <c r="L436" s="47"/>
      <c r="M436" s="26"/>
      <c r="N436" s="26"/>
      <c r="O436" s="30"/>
      <c r="P436" s="27"/>
      <c r="Q436" s="26"/>
      <c r="R436" s="30"/>
      <c r="S436" s="31"/>
    </row>
    <row r="437" spans="4:19" s="4" customFormat="1" ht="19.899999999999999" customHeight="1">
      <c r="D437" s="27"/>
      <c r="E437" s="27"/>
      <c r="F437" s="27"/>
      <c r="G437" s="47"/>
      <c r="H437" s="62"/>
      <c r="I437" s="26"/>
      <c r="J437" s="63"/>
      <c r="K437" s="28"/>
      <c r="L437" s="47"/>
      <c r="M437" s="26"/>
      <c r="N437" s="26"/>
      <c r="O437" s="30"/>
      <c r="P437" s="27"/>
      <c r="Q437" s="26"/>
      <c r="R437" s="30"/>
      <c r="S437" s="31"/>
    </row>
    <row r="438" spans="4:19" s="4" customFormat="1" ht="19.899999999999999" customHeight="1">
      <c r="D438" s="27"/>
      <c r="E438" s="27"/>
      <c r="F438" s="27"/>
      <c r="G438" s="47"/>
      <c r="H438" s="62"/>
      <c r="I438" s="26"/>
      <c r="J438" s="63"/>
      <c r="K438" s="28"/>
      <c r="L438" s="47"/>
      <c r="M438" s="26"/>
      <c r="N438" s="26"/>
      <c r="O438" s="30"/>
      <c r="P438" s="27"/>
      <c r="Q438" s="26"/>
      <c r="R438" s="30"/>
      <c r="S438" s="31"/>
    </row>
    <row r="439" spans="4:19" s="4" customFormat="1" ht="19.899999999999999" customHeight="1">
      <c r="D439" s="27"/>
      <c r="E439" s="27"/>
      <c r="F439" s="27"/>
      <c r="G439" s="47"/>
      <c r="H439" s="62"/>
      <c r="I439" s="26"/>
      <c r="J439" s="63"/>
      <c r="K439" s="28"/>
      <c r="L439" s="47"/>
      <c r="M439" s="26"/>
      <c r="N439" s="26"/>
      <c r="O439" s="30"/>
      <c r="P439" s="27"/>
      <c r="Q439" s="26"/>
      <c r="R439" s="30"/>
      <c r="S439" s="31"/>
    </row>
    <row r="440" spans="4:19" s="4" customFormat="1" ht="19.899999999999999" customHeight="1">
      <c r="D440" s="27"/>
      <c r="E440" s="27"/>
      <c r="F440" s="27"/>
      <c r="G440" s="47"/>
      <c r="H440" s="62"/>
      <c r="I440" s="26"/>
      <c r="J440" s="63"/>
      <c r="K440" s="28"/>
      <c r="L440" s="47"/>
      <c r="M440" s="26"/>
      <c r="N440" s="26"/>
      <c r="O440" s="30"/>
      <c r="P440" s="27"/>
      <c r="Q440" s="26"/>
      <c r="R440" s="30"/>
      <c r="S440" s="31"/>
    </row>
    <row r="441" spans="4:19" s="4" customFormat="1" ht="19.899999999999999" customHeight="1">
      <c r="D441" s="27"/>
      <c r="E441" s="27"/>
      <c r="F441" s="27"/>
      <c r="G441" s="47"/>
      <c r="H441" s="62"/>
      <c r="I441" s="26"/>
      <c r="J441" s="63"/>
      <c r="K441" s="28"/>
      <c r="L441" s="47"/>
      <c r="M441" s="26"/>
      <c r="N441" s="26"/>
      <c r="O441" s="30"/>
      <c r="P441" s="27"/>
      <c r="Q441" s="26"/>
      <c r="R441" s="30"/>
      <c r="S441" s="31"/>
    </row>
    <row r="442" spans="4:19" s="4" customFormat="1" ht="19.899999999999999" customHeight="1">
      <c r="D442" s="27"/>
      <c r="E442" s="27"/>
      <c r="F442" s="27"/>
      <c r="G442" s="47"/>
      <c r="H442" s="62"/>
      <c r="I442" s="26"/>
      <c r="J442" s="63"/>
      <c r="K442" s="28"/>
      <c r="L442" s="47"/>
      <c r="M442" s="26"/>
      <c r="N442" s="26"/>
      <c r="O442" s="30"/>
      <c r="P442" s="27"/>
      <c r="Q442" s="26"/>
      <c r="R442" s="30"/>
      <c r="S442" s="31"/>
    </row>
    <row r="443" spans="4:19" s="4" customFormat="1" ht="19.899999999999999" customHeight="1">
      <c r="D443" s="27"/>
      <c r="E443" s="27"/>
      <c r="F443" s="27"/>
      <c r="G443" s="47"/>
      <c r="H443" s="62"/>
      <c r="I443" s="26"/>
      <c r="J443" s="63"/>
      <c r="K443" s="28"/>
      <c r="L443" s="47"/>
      <c r="M443" s="26"/>
      <c r="N443" s="26"/>
      <c r="O443" s="30"/>
      <c r="P443" s="27"/>
      <c r="Q443" s="26"/>
      <c r="R443" s="30"/>
      <c r="S443" s="31"/>
    </row>
    <row r="444" spans="4:19" s="4" customFormat="1" ht="19.899999999999999" customHeight="1">
      <c r="D444" s="27"/>
      <c r="E444" s="27"/>
      <c r="F444" s="27"/>
      <c r="G444" s="47"/>
      <c r="H444" s="62"/>
      <c r="I444" s="26"/>
      <c r="J444" s="63"/>
      <c r="K444" s="28"/>
      <c r="L444" s="47"/>
      <c r="M444" s="26"/>
      <c r="N444" s="26"/>
      <c r="O444" s="30"/>
      <c r="P444" s="27"/>
      <c r="Q444" s="26"/>
      <c r="R444" s="30"/>
      <c r="S444" s="31"/>
    </row>
    <row r="445" spans="4:19" s="4" customFormat="1" ht="19.899999999999999" customHeight="1">
      <c r="D445" s="27"/>
      <c r="E445" s="27"/>
      <c r="F445" s="27"/>
      <c r="G445" s="47"/>
      <c r="H445" s="62"/>
      <c r="I445" s="26"/>
      <c r="J445" s="63"/>
      <c r="K445" s="28"/>
      <c r="L445" s="47"/>
      <c r="M445" s="26"/>
      <c r="N445" s="26"/>
      <c r="O445" s="30"/>
      <c r="P445" s="27"/>
      <c r="Q445" s="26"/>
      <c r="R445" s="30"/>
      <c r="S445" s="31"/>
    </row>
    <row r="446" spans="4:19" s="4" customFormat="1" ht="19.899999999999999" customHeight="1">
      <c r="D446" s="27"/>
      <c r="E446" s="27"/>
      <c r="F446" s="27"/>
      <c r="G446" s="47"/>
      <c r="H446" s="62"/>
      <c r="I446" s="26"/>
      <c r="J446" s="63"/>
      <c r="K446" s="28"/>
      <c r="L446" s="47"/>
      <c r="M446" s="26"/>
      <c r="N446" s="26"/>
      <c r="O446" s="30"/>
      <c r="P446" s="27"/>
      <c r="Q446" s="26"/>
      <c r="R446" s="30"/>
      <c r="S446" s="31"/>
    </row>
    <row r="447" spans="4:19" s="4" customFormat="1" ht="19.899999999999999" customHeight="1">
      <c r="D447" s="27"/>
      <c r="E447" s="27"/>
      <c r="F447" s="27"/>
      <c r="G447" s="47"/>
      <c r="H447" s="62"/>
      <c r="I447" s="26"/>
      <c r="J447" s="63"/>
      <c r="K447" s="28"/>
      <c r="L447" s="47"/>
      <c r="M447" s="26"/>
      <c r="N447" s="26"/>
      <c r="O447" s="30"/>
      <c r="P447" s="27"/>
      <c r="Q447" s="26"/>
      <c r="R447" s="30"/>
      <c r="S447" s="31"/>
    </row>
    <row r="448" spans="4:19" s="4" customFormat="1" ht="19.899999999999999" customHeight="1">
      <c r="D448" s="27"/>
      <c r="E448" s="27"/>
      <c r="F448" s="27"/>
      <c r="G448" s="47"/>
      <c r="H448" s="62"/>
      <c r="I448" s="26"/>
      <c r="J448" s="63"/>
      <c r="K448" s="28"/>
      <c r="L448" s="47"/>
      <c r="M448" s="26"/>
      <c r="N448" s="26"/>
      <c r="O448" s="30"/>
      <c r="P448" s="27"/>
      <c r="Q448" s="26"/>
      <c r="R448" s="30"/>
      <c r="S448" s="31"/>
    </row>
    <row r="449" spans="4:19" s="4" customFormat="1" ht="19.899999999999999" customHeight="1">
      <c r="D449" s="27"/>
      <c r="E449" s="27"/>
      <c r="F449" s="27"/>
      <c r="G449" s="47"/>
      <c r="H449" s="62"/>
      <c r="I449" s="26"/>
      <c r="J449" s="63"/>
      <c r="K449" s="28"/>
      <c r="L449" s="47"/>
      <c r="M449" s="26"/>
      <c r="N449" s="26"/>
      <c r="O449" s="30"/>
      <c r="P449" s="27"/>
      <c r="Q449" s="26"/>
      <c r="R449" s="30"/>
      <c r="S449" s="31"/>
    </row>
    <row r="450" spans="4:19" s="4" customFormat="1" ht="19.899999999999999" customHeight="1">
      <c r="D450" s="27"/>
      <c r="E450" s="27"/>
      <c r="F450" s="27"/>
      <c r="G450" s="47"/>
      <c r="H450" s="62"/>
      <c r="I450" s="26"/>
      <c r="J450" s="63"/>
      <c r="K450" s="28"/>
      <c r="L450" s="47"/>
      <c r="M450" s="26"/>
      <c r="N450" s="26"/>
      <c r="O450" s="30"/>
      <c r="P450" s="27"/>
      <c r="Q450" s="26"/>
      <c r="R450" s="30"/>
      <c r="S450" s="31"/>
    </row>
    <row r="451" spans="4:19" s="4" customFormat="1" ht="19.899999999999999" customHeight="1">
      <c r="D451" s="27"/>
      <c r="E451" s="27"/>
      <c r="F451" s="27"/>
      <c r="G451" s="47"/>
      <c r="H451" s="62"/>
      <c r="I451" s="26"/>
      <c r="J451" s="63"/>
      <c r="K451" s="28"/>
      <c r="L451" s="47"/>
      <c r="M451" s="26"/>
      <c r="N451" s="26"/>
      <c r="O451" s="30"/>
      <c r="P451" s="27"/>
      <c r="Q451" s="26"/>
      <c r="R451" s="30"/>
      <c r="S451" s="31"/>
    </row>
    <row r="452" spans="4:19" s="4" customFormat="1" ht="19.899999999999999" customHeight="1">
      <c r="D452" s="27"/>
      <c r="E452" s="27"/>
      <c r="F452" s="27"/>
      <c r="G452" s="47"/>
      <c r="H452" s="62"/>
      <c r="I452" s="26"/>
      <c r="J452" s="63"/>
      <c r="K452" s="28"/>
      <c r="L452" s="47"/>
      <c r="M452" s="26"/>
      <c r="N452" s="26"/>
      <c r="O452" s="30"/>
      <c r="P452" s="27"/>
      <c r="Q452" s="26"/>
      <c r="R452" s="30"/>
      <c r="S452" s="31"/>
    </row>
    <row r="453" spans="4:19" s="4" customFormat="1" ht="19.899999999999999" customHeight="1">
      <c r="D453" s="27"/>
      <c r="E453" s="27"/>
      <c r="F453" s="27"/>
      <c r="G453" s="47"/>
      <c r="H453" s="62"/>
      <c r="I453" s="26"/>
      <c r="J453" s="63"/>
      <c r="K453" s="28"/>
      <c r="L453" s="47"/>
      <c r="M453" s="26"/>
      <c r="N453" s="26"/>
      <c r="O453" s="30"/>
      <c r="P453" s="27"/>
      <c r="Q453" s="26"/>
      <c r="R453" s="30"/>
      <c r="S453" s="31"/>
    </row>
    <row r="454" spans="4:19" s="4" customFormat="1" ht="19.899999999999999" customHeight="1">
      <c r="D454" s="27"/>
      <c r="E454" s="27"/>
      <c r="F454" s="27"/>
      <c r="G454" s="47"/>
      <c r="H454" s="62"/>
      <c r="I454" s="26"/>
      <c r="J454" s="63"/>
      <c r="K454" s="28"/>
      <c r="L454" s="47"/>
      <c r="M454" s="26"/>
      <c r="N454" s="26"/>
      <c r="O454" s="30"/>
      <c r="P454" s="27"/>
      <c r="Q454" s="26"/>
      <c r="R454" s="30"/>
      <c r="S454" s="31"/>
    </row>
    <row r="455" spans="4:19" s="4" customFormat="1" ht="19.899999999999999" customHeight="1">
      <c r="D455" s="27"/>
      <c r="E455" s="27"/>
      <c r="F455" s="27"/>
      <c r="G455" s="47"/>
      <c r="H455" s="62"/>
      <c r="I455" s="26"/>
      <c r="J455" s="63"/>
      <c r="K455" s="28"/>
      <c r="L455" s="47"/>
      <c r="M455" s="26"/>
      <c r="N455" s="26"/>
      <c r="O455" s="30"/>
      <c r="P455" s="27"/>
      <c r="Q455" s="26"/>
      <c r="R455" s="30"/>
      <c r="S455" s="31"/>
    </row>
    <row r="456" spans="4:19" s="4" customFormat="1" ht="19.899999999999999" customHeight="1">
      <c r="D456" s="27"/>
      <c r="E456" s="27"/>
      <c r="F456" s="27"/>
      <c r="G456" s="47"/>
      <c r="H456" s="62"/>
      <c r="I456" s="26"/>
      <c r="J456" s="63"/>
      <c r="K456" s="28"/>
      <c r="L456" s="47"/>
      <c r="M456" s="26"/>
      <c r="N456" s="26"/>
      <c r="O456" s="30"/>
      <c r="P456" s="27"/>
      <c r="Q456" s="26"/>
      <c r="R456" s="30"/>
      <c r="S456" s="31"/>
    </row>
    <row r="457" spans="4:19" s="4" customFormat="1" ht="19.899999999999999" customHeight="1">
      <c r="D457" s="27"/>
      <c r="E457" s="27"/>
      <c r="F457" s="27"/>
      <c r="G457" s="47"/>
      <c r="H457" s="62"/>
      <c r="I457" s="26"/>
      <c r="J457" s="63"/>
      <c r="K457" s="28"/>
      <c r="L457" s="47"/>
      <c r="M457" s="26"/>
      <c r="N457" s="26"/>
      <c r="O457" s="30"/>
      <c r="P457" s="27"/>
      <c r="Q457" s="26"/>
      <c r="R457" s="30"/>
      <c r="S457" s="31"/>
    </row>
    <row r="458" spans="4:19" s="4" customFormat="1" ht="19.899999999999999" customHeight="1">
      <c r="D458" s="27"/>
      <c r="E458" s="27"/>
      <c r="F458" s="27"/>
      <c r="G458" s="47"/>
      <c r="H458" s="62"/>
      <c r="I458" s="26"/>
      <c r="J458" s="63"/>
      <c r="K458" s="28"/>
      <c r="L458" s="47"/>
      <c r="M458" s="26"/>
      <c r="N458" s="26"/>
      <c r="O458" s="30"/>
      <c r="P458" s="27"/>
      <c r="Q458" s="26"/>
      <c r="R458" s="30"/>
      <c r="S458" s="31"/>
    </row>
    <row r="459" spans="4:19" s="4" customFormat="1" ht="19.899999999999999" customHeight="1">
      <c r="D459" s="27"/>
      <c r="E459" s="27"/>
      <c r="F459" s="27"/>
      <c r="G459" s="47"/>
      <c r="H459" s="62"/>
      <c r="I459" s="26"/>
      <c r="J459" s="63"/>
      <c r="K459" s="28"/>
      <c r="L459" s="47"/>
      <c r="M459" s="26"/>
      <c r="N459" s="26"/>
      <c r="O459" s="30"/>
      <c r="P459" s="27"/>
      <c r="Q459" s="26"/>
      <c r="R459" s="30"/>
      <c r="S459" s="31"/>
    </row>
    <row r="460" spans="4:19" s="4" customFormat="1" ht="19.899999999999999" customHeight="1">
      <c r="D460" s="27"/>
      <c r="E460" s="27"/>
      <c r="F460" s="27"/>
      <c r="G460" s="47"/>
      <c r="H460" s="62"/>
      <c r="I460" s="26"/>
      <c r="J460" s="63"/>
      <c r="K460" s="28"/>
      <c r="L460" s="47"/>
      <c r="M460" s="26"/>
      <c r="N460" s="26"/>
      <c r="O460" s="30"/>
      <c r="P460" s="27"/>
      <c r="Q460" s="26"/>
      <c r="R460" s="30"/>
      <c r="S460" s="31"/>
    </row>
    <row r="461" spans="4:19" s="4" customFormat="1" ht="19.899999999999999" customHeight="1">
      <c r="D461" s="27"/>
      <c r="E461" s="27"/>
      <c r="F461" s="27"/>
      <c r="G461" s="47"/>
      <c r="H461" s="62"/>
      <c r="I461" s="26"/>
      <c r="J461" s="63"/>
      <c r="K461" s="28"/>
      <c r="L461" s="47"/>
      <c r="M461" s="26"/>
      <c r="N461" s="26"/>
      <c r="O461" s="30"/>
      <c r="P461" s="27"/>
      <c r="Q461" s="26"/>
      <c r="R461" s="30"/>
      <c r="S461" s="31"/>
    </row>
    <row r="462" spans="4:19" s="4" customFormat="1" ht="19.899999999999999" customHeight="1">
      <c r="D462" s="27"/>
      <c r="E462" s="27"/>
      <c r="F462" s="27"/>
      <c r="G462" s="47"/>
      <c r="H462" s="62"/>
      <c r="I462" s="26"/>
      <c r="J462" s="63"/>
      <c r="K462" s="28"/>
      <c r="L462" s="47"/>
      <c r="M462" s="26"/>
      <c r="N462" s="26"/>
      <c r="O462" s="30"/>
      <c r="P462" s="27"/>
      <c r="Q462" s="26"/>
      <c r="R462" s="30"/>
      <c r="S462" s="31"/>
    </row>
    <row r="463" spans="4:19" s="4" customFormat="1" ht="19.899999999999999" customHeight="1">
      <c r="D463" s="27"/>
      <c r="E463" s="27"/>
      <c r="F463" s="27"/>
      <c r="G463" s="47"/>
      <c r="H463" s="62"/>
      <c r="I463" s="26"/>
      <c r="J463" s="63"/>
      <c r="K463" s="28"/>
      <c r="L463" s="47"/>
      <c r="M463" s="26"/>
      <c r="N463" s="26"/>
      <c r="O463" s="30"/>
      <c r="P463" s="27"/>
      <c r="Q463" s="26"/>
      <c r="R463" s="30"/>
      <c r="S463" s="31"/>
    </row>
    <row r="464" spans="4:19" s="4" customFormat="1" ht="19.899999999999999" customHeight="1">
      <c r="D464" s="27"/>
      <c r="E464" s="27"/>
      <c r="F464" s="27"/>
      <c r="G464" s="47"/>
      <c r="H464" s="62"/>
      <c r="I464" s="26"/>
      <c r="J464" s="63"/>
      <c r="K464" s="28"/>
      <c r="L464" s="47"/>
      <c r="M464" s="26"/>
      <c r="N464" s="26"/>
      <c r="O464" s="30"/>
      <c r="P464" s="27"/>
      <c r="Q464" s="26"/>
      <c r="R464" s="30"/>
      <c r="S464" s="31"/>
    </row>
    <row r="465" spans="4:19" s="4" customFormat="1" ht="19.899999999999999" customHeight="1">
      <c r="D465" s="27"/>
      <c r="E465" s="27"/>
      <c r="F465" s="27"/>
      <c r="G465" s="47"/>
      <c r="H465" s="62"/>
      <c r="I465" s="26"/>
      <c r="J465" s="63"/>
      <c r="K465" s="28"/>
      <c r="L465" s="47"/>
      <c r="M465" s="26"/>
      <c r="N465" s="26"/>
      <c r="O465" s="30"/>
      <c r="P465" s="27"/>
      <c r="Q465" s="26"/>
      <c r="R465" s="30"/>
      <c r="S465" s="31"/>
    </row>
    <row r="466" spans="4:19" s="4" customFormat="1" ht="19.899999999999999" customHeight="1">
      <c r="D466" s="27"/>
      <c r="E466" s="27"/>
      <c r="F466" s="27"/>
      <c r="G466" s="47"/>
      <c r="H466" s="62"/>
      <c r="I466" s="26"/>
      <c r="J466" s="63"/>
      <c r="K466" s="28"/>
      <c r="L466" s="47"/>
      <c r="M466" s="26"/>
      <c r="N466" s="26"/>
      <c r="O466" s="30"/>
      <c r="P466" s="27"/>
      <c r="Q466" s="26"/>
      <c r="R466" s="30"/>
      <c r="S466" s="31"/>
    </row>
    <row r="467" spans="4:19" s="4" customFormat="1" ht="19.899999999999999" customHeight="1">
      <c r="D467" s="27"/>
      <c r="E467" s="27"/>
      <c r="F467" s="27"/>
      <c r="G467" s="47"/>
      <c r="H467" s="62"/>
      <c r="I467" s="26"/>
      <c r="J467" s="63"/>
      <c r="K467" s="28"/>
      <c r="L467" s="47"/>
      <c r="M467" s="26"/>
      <c r="N467" s="26"/>
      <c r="O467" s="30"/>
      <c r="P467" s="27"/>
      <c r="Q467" s="26"/>
      <c r="R467" s="30"/>
      <c r="S467" s="31"/>
    </row>
    <row r="468" spans="4:19" s="4" customFormat="1" ht="19.899999999999999" customHeight="1">
      <c r="D468" s="27"/>
      <c r="E468" s="27"/>
      <c r="F468" s="27"/>
      <c r="G468" s="47"/>
      <c r="H468" s="62"/>
      <c r="I468" s="26"/>
      <c r="J468" s="63"/>
      <c r="K468" s="28"/>
      <c r="L468" s="47"/>
      <c r="M468" s="26"/>
      <c r="N468" s="26"/>
      <c r="O468" s="30"/>
      <c r="P468" s="27"/>
      <c r="Q468" s="26"/>
      <c r="R468" s="30"/>
      <c r="S468" s="31"/>
    </row>
    <row r="469" spans="4:19" s="4" customFormat="1" ht="19.899999999999999" customHeight="1">
      <c r="D469" s="27"/>
      <c r="E469" s="27"/>
      <c r="F469" s="27"/>
      <c r="G469" s="47"/>
      <c r="H469" s="62"/>
      <c r="I469" s="26"/>
      <c r="J469" s="63"/>
      <c r="K469" s="28"/>
      <c r="L469" s="47"/>
      <c r="M469" s="26"/>
      <c r="N469" s="26"/>
      <c r="O469" s="30"/>
      <c r="P469" s="27"/>
      <c r="Q469" s="26"/>
      <c r="R469" s="30"/>
      <c r="S469" s="31"/>
    </row>
    <row r="470" spans="4:19" s="4" customFormat="1" ht="19.899999999999999" customHeight="1">
      <c r="D470" s="27"/>
      <c r="E470" s="27"/>
      <c r="F470" s="27"/>
      <c r="G470" s="47"/>
      <c r="H470" s="62"/>
      <c r="I470" s="26"/>
      <c r="J470" s="63"/>
      <c r="K470" s="28"/>
      <c r="L470" s="47"/>
      <c r="M470" s="26"/>
      <c r="N470" s="26"/>
      <c r="O470" s="30"/>
      <c r="P470" s="27"/>
      <c r="Q470" s="26"/>
      <c r="R470" s="30"/>
      <c r="S470" s="31"/>
    </row>
    <row r="471" spans="4:19" s="4" customFormat="1" ht="19.899999999999999" customHeight="1">
      <c r="D471" s="27"/>
      <c r="E471" s="27"/>
      <c r="F471" s="27"/>
      <c r="G471" s="47"/>
      <c r="H471" s="62"/>
      <c r="I471" s="26"/>
      <c r="J471" s="63"/>
      <c r="K471" s="28"/>
      <c r="L471" s="47"/>
      <c r="M471" s="26"/>
      <c r="N471" s="26"/>
      <c r="O471" s="30"/>
      <c r="P471" s="27"/>
      <c r="Q471" s="26"/>
      <c r="R471" s="30"/>
      <c r="S471" s="31"/>
    </row>
    <row r="472" spans="4:19" s="4" customFormat="1" ht="19.899999999999999" customHeight="1">
      <c r="D472" s="27"/>
      <c r="E472" s="27"/>
      <c r="F472" s="27"/>
      <c r="G472" s="47"/>
      <c r="H472" s="62"/>
      <c r="I472" s="26"/>
      <c r="J472" s="63"/>
      <c r="K472" s="28"/>
      <c r="L472" s="47"/>
      <c r="M472" s="26"/>
      <c r="N472" s="26"/>
      <c r="O472" s="30"/>
      <c r="P472" s="27"/>
      <c r="Q472" s="26"/>
      <c r="R472" s="30"/>
      <c r="S472" s="31"/>
    </row>
    <row r="473" spans="4:19" s="4" customFormat="1" ht="19.899999999999999" customHeight="1">
      <c r="D473" s="27"/>
      <c r="E473" s="27"/>
      <c r="F473" s="27"/>
      <c r="G473" s="47"/>
      <c r="H473" s="62"/>
      <c r="I473" s="26"/>
      <c r="J473" s="63"/>
      <c r="K473" s="28"/>
      <c r="L473" s="47"/>
      <c r="M473" s="26"/>
      <c r="N473" s="26"/>
      <c r="O473" s="30"/>
      <c r="P473" s="27"/>
      <c r="Q473" s="26"/>
      <c r="R473" s="30"/>
      <c r="S473" s="31"/>
    </row>
    <row r="474" spans="4:19" s="4" customFormat="1" ht="19.899999999999999" customHeight="1">
      <c r="D474" s="27"/>
      <c r="E474" s="27"/>
      <c r="F474" s="27"/>
      <c r="G474" s="47"/>
      <c r="H474" s="62"/>
      <c r="I474" s="26"/>
      <c r="J474" s="63"/>
      <c r="K474" s="28"/>
      <c r="L474" s="47"/>
      <c r="M474" s="26"/>
      <c r="N474" s="26"/>
      <c r="O474" s="30"/>
      <c r="P474" s="27"/>
      <c r="Q474" s="26"/>
      <c r="R474" s="30"/>
      <c r="S474" s="31"/>
    </row>
    <row r="475" spans="4:19" s="4" customFormat="1" ht="19.899999999999999" customHeight="1">
      <c r="D475" s="27"/>
      <c r="E475" s="27"/>
      <c r="F475" s="27"/>
      <c r="G475" s="47"/>
      <c r="H475" s="62"/>
      <c r="I475" s="26"/>
      <c r="J475" s="63"/>
      <c r="K475" s="28"/>
      <c r="L475" s="47"/>
      <c r="M475" s="26"/>
      <c r="N475" s="26"/>
      <c r="O475" s="30"/>
      <c r="P475" s="27"/>
      <c r="Q475" s="26"/>
      <c r="R475" s="30"/>
      <c r="S475" s="31"/>
    </row>
    <row r="476" spans="4:19" s="4" customFormat="1" ht="19.899999999999999" customHeight="1">
      <c r="D476" s="27"/>
      <c r="E476" s="27"/>
      <c r="F476" s="27"/>
      <c r="G476" s="47"/>
      <c r="H476" s="62"/>
      <c r="I476" s="26"/>
      <c r="J476" s="63"/>
      <c r="K476" s="28"/>
      <c r="L476" s="47"/>
      <c r="M476" s="26"/>
      <c r="N476" s="26"/>
      <c r="O476" s="30"/>
      <c r="P476" s="27"/>
      <c r="Q476" s="26"/>
      <c r="R476" s="30"/>
      <c r="S476" s="31"/>
    </row>
    <row r="477" spans="4:19" s="4" customFormat="1" ht="19.899999999999999" customHeight="1">
      <c r="D477" s="27"/>
      <c r="E477" s="27"/>
      <c r="F477" s="27"/>
      <c r="G477" s="47"/>
      <c r="H477" s="62"/>
      <c r="I477" s="26"/>
      <c r="J477" s="63"/>
      <c r="K477" s="28"/>
      <c r="L477" s="47"/>
      <c r="M477" s="26"/>
      <c r="N477" s="26"/>
      <c r="O477" s="30"/>
      <c r="P477" s="27"/>
      <c r="Q477" s="26"/>
      <c r="R477" s="30"/>
      <c r="S477" s="31"/>
    </row>
    <row r="478" spans="4:19" s="4" customFormat="1" ht="19.899999999999999" customHeight="1">
      <c r="D478" s="27"/>
      <c r="E478" s="27"/>
      <c r="F478" s="27"/>
      <c r="G478" s="47"/>
      <c r="H478" s="62"/>
      <c r="I478" s="26"/>
      <c r="J478" s="63"/>
      <c r="K478" s="28"/>
      <c r="L478" s="47"/>
      <c r="M478" s="26"/>
      <c r="N478" s="26"/>
      <c r="O478" s="30"/>
      <c r="P478" s="27"/>
      <c r="Q478" s="26"/>
      <c r="R478" s="30"/>
      <c r="S478" s="31"/>
    </row>
    <row r="479" spans="4:19" s="4" customFormat="1" ht="19.899999999999999" customHeight="1">
      <c r="D479" s="27"/>
      <c r="E479" s="27"/>
      <c r="F479" s="27"/>
      <c r="G479" s="47"/>
      <c r="H479" s="62"/>
      <c r="I479" s="26"/>
      <c r="J479" s="63"/>
      <c r="K479" s="28"/>
      <c r="L479" s="47"/>
      <c r="M479" s="26"/>
      <c r="N479" s="26"/>
      <c r="O479" s="30"/>
      <c r="P479" s="27"/>
      <c r="Q479" s="26"/>
      <c r="R479" s="30"/>
      <c r="S479" s="31"/>
    </row>
    <row r="480" spans="4:19" s="4" customFormat="1" ht="19.899999999999999" customHeight="1">
      <c r="D480" s="27"/>
      <c r="E480" s="27"/>
      <c r="F480" s="27"/>
      <c r="G480" s="47"/>
      <c r="H480" s="62"/>
      <c r="I480" s="26"/>
      <c r="J480" s="63"/>
      <c r="K480" s="28"/>
      <c r="L480" s="47"/>
      <c r="M480" s="26"/>
      <c r="N480" s="26"/>
      <c r="O480" s="30"/>
      <c r="P480" s="27"/>
      <c r="Q480" s="26"/>
      <c r="R480" s="30"/>
      <c r="S480" s="31"/>
    </row>
    <row r="481" spans="4:19" s="4" customFormat="1" ht="19.899999999999999" customHeight="1">
      <c r="D481" s="27"/>
      <c r="E481" s="27"/>
      <c r="F481" s="27"/>
      <c r="G481" s="47"/>
      <c r="H481" s="62"/>
      <c r="I481" s="26"/>
      <c r="J481" s="63"/>
      <c r="K481" s="28"/>
      <c r="L481" s="47"/>
      <c r="M481" s="26"/>
      <c r="N481" s="26"/>
      <c r="O481" s="30"/>
      <c r="P481" s="27"/>
      <c r="Q481" s="26"/>
      <c r="R481" s="30"/>
      <c r="S481" s="31"/>
    </row>
    <row r="482" spans="4:19" s="4" customFormat="1" ht="19.899999999999999" customHeight="1">
      <c r="D482" s="27"/>
      <c r="E482" s="27"/>
      <c r="F482" s="27"/>
      <c r="G482" s="47"/>
      <c r="H482" s="62"/>
      <c r="I482" s="26"/>
      <c r="J482" s="63"/>
      <c r="K482" s="28"/>
      <c r="L482" s="47"/>
      <c r="M482" s="26"/>
      <c r="N482" s="26"/>
      <c r="O482" s="30"/>
      <c r="P482" s="27"/>
      <c r="Q482" s="26"/>
      <c r="R482" s="30"/>
      <c r="S482" s="31"/>
    </row>
    <row r="483" spans="4:19" s="4" customFormat="1" ht="19.899999999999999" customHeight="1">
      <c r="D483" s="27"/>
      <c r="E483" s="27"/>
      <c r="F483" s="27"/>
      <c r="G483" s="47"/>
      <c r="H483" s="62"/>
      <c r="I483" s="26"/>
      <c r="J483" s="63"/>
      <c r="K483" s="28"/>
      <c r="L483" s="47"/>
      <c r="M483" s="26"/>
      <c r="N483" s="26"/>
      <c r="O483" s="30"/>
      <c r="P483" s="27"/>
      <c r="Q483" s="26"/>
      <c r="R483" s="30"/>
      <c r="S483" s="31"/>
    </row>
    <row r="484" spans="4:19" s="4" customFormat="1" ht="19.899999999999999" customHeight="1">
      <c r="D484" s="27"/>
      <c r="E484" s="27"/>
      <c r="F484" s="27"/>
      <c r="G484" s="47"/>
      <c r="H484" s="62"/>
      <c r="I484" s="26"/>
      <c r="J484" s="63"/>
      <c r="K484" s="28"/>
      <c r="L484" s="47"/>
      <c r="M484" s="26"/>
      <c r="N484" s="26"/>
      <c r="O484" s="30"/>
      <c r="P484" s="27"/>
      <c r="Q484" s="26"/>
      <c r="R484" s="30"/>
      <c r="S484" s="31"/>
    </row>
    <row r="485" spans="4:19" s="4" customFormat="1" ht="19.899999999999999" customHeight="1">
      <c r="D485" s="27"/>
      <c r="E485" s="27"/>
      <c r="F485" s="27"/>
      <c r="G485" s="47"/>
      <c r="H485" s="62"/>
      <c r="I485" s="26"/>
      <c r="J485" s="63"/>
      <c r="K485" s="28"/>
      <c r="L485" s="47"/>
      <c r="M485" s="26"/>
      <c r="N485" s="26"/>
      <c r="O485" s="30"/>
      <c r="P485" s="27"/>
      <c r="Q485" s="26"/>
      <c r="R485" s="30"/>
      <c r="S485" s="31"/>
    </row>
    <row r="486" spans="4:19" s="4" customFormat="1" ht="19.899999999999999" customHeight="1">
      <c r="D486" s="27"/>
      <c r="E486" s="27"/>
      <c r="F486" s="27"/>
      <c r="G486" s="47"/>
      <c r="H486" s="62"/>
      <c r="I486" s="26"/>
      <c r="J486" s="63"/>
      <c r="K486" s="28"/>
      <c r="L486" s="47"/>
      <c r="M486" s="26"/>
      <c r="N486" s="26"/>
      <c r="O486" s="30"/>
      <c r="P486" s="27"/>
      <c r="Q486" s="26"/>
      <c r="R486" s="30"/>
      <c r="S486" s="31"/>
    </row>
    <row r="487" spans="4:19" s="4" customFormat="1" ht="19.899999999999999" customHeight="1">
      <c r="D487" s="27"/>
      <c r="E487" s="27"/>
      <c r="F487" s="27"/>
      <c r="G487" s="47"/>
      <c r="H487" s="62"/>
      <c r="I487" s="26"/>
      <c r="J487" s="63"/>
      <c r="K487" s="28"/>
      <c r="L487" s="47"/>
      <c r="M487" s="26"/>
      <c r="N487" s="26"/>
      <c r="O487" s="30"/>
      <c r="P487" s="27"/>
      <c r="Q487" s="26"/>
      <c r="R487" s="30"/>
      <c r="S487" s="31"/>
    </row>
    <row r="488" spans="4:19" s="4" customFormat="1" ht="19.899999999999999" customHeight="1">
      <c r="D488" s="27"/>
      <c r="E488" s="27"/>
      <c r="F488" s="27"/>
      <c r="G488" s="47"/>
      <c r="H488" s="62"/>
      <c r="I488" s="26"/>
      <c r="J488" s="63"/>
      <c r="K488" s="28"/>
      <c r="L488" s="47"/>
      <c r="M488" s="26"/>
      <c r="N488" s="26"/>
      <c r="O488" s="30"/>
      <c r="P488" s="27"/>
      <c r="Q488" s="26"/>
      <c r="R488" s="30"/>
      <c r="S488" s="31"/>
    </row>
    <row r="489" spans="4:19" s="4" customFormat="1" ht="19.899999999999999" customHeight="1">
      <c r="D489" s="27"/>
      <c r="E489" s="27"/>
      <c r="F489" s="27"/>
      <c r="G489" s="47"/>
      <c r="H489" s="62"/>
      <c r="I489" s="26"/>
      <c r="J489" s="63"/>
      <c r="K489" s="28"/>
      <c r="L489" s="47"/>
      <c r="M489" s="26"/>
      <c r="N489" s="26"/>
      <c r="O489" s="30"/>
      <c r="P489" s="27"/>
      <c r="Q489" s="26"/>
      <c r="R489" s="30"/>
      <c r="S489" s="31"/>
    </row>
    <row r="490" spans="4:19" s="4" customFormat="1" ht="19.899999999999999" customHeight="1">
      <c r="D490" s="27"/>
      <c r="E490" s="27"/>
      <c r="F490" s="27"/>
      <c r="G490" s="47"/>
      <c r="H490" s="62"/>
      <c r="I490" s="26"/>
      <c r="J490" s="63"/>
      <c r="K490" s="28"/>
      <c r="L490" s="47"/>
      <c r="M490" s="26"/>
      <c r="N490" s="26"/>
      <c r="O490" s="30"/>
      <c r="P490" s="27"/>
      <c r="Q490" s="26"/>
      <c r="R490" s="30"/>
      <c r="S490" s="31"/>
    </row>
    <row r="491" spans="4:19" s="4" customFormat="1" ht="19.899999999999999" customHeight="1">
      <c r="D491" s="27"/>
      <c r="E491" s="27"/>
      <c r="F491" s="27"/>
      <c r="G491" s="47"/>
      <c r="H491" s="62"/>
      <c r="I491" s="26"/>
      <c r="J491" s="63"/>
      <c r="K491" s="28"/>
      <c r="L491" s="47"/>
      <c r="M491" s="26"/>
      <c r="N491" s="26"/>
      <c r="O491" s="30"/>
      <c r="P491" s="27"/>
      <c r="Q491" s="26"/>
      <c r="R491" s="30"/>
      <c r="S491" s="31"/>
    </row>
    <row r="492" spans="4:19" s="4" customFormat="1" ht="19.899999999999999" customHeight="1">
      <c r="D492" s="27"/>
      <c r="E492" s="27"/>
      <c r="F492" s="27"/>
      <c r="G492" s="47"/>
      <c r="H492" s="62"/>
      <c r="I492" s="26"/>
      <c r="J492" s="63"/>
      <c r="K492" s="28"/>
      <c r="L492" s="47"/>
      <c r="M492" s="26"/>
      <c r="N492" s="26"/>
      <c r="O492" s="30"/>
      <c r="P492" s="27"/>
      <c r="Q492" s="26"/>
      <c r="R492" s="30"/>
      <c r="S492" s="31"/>
    </row>
    <row r="493" spans="4:19" s="4" customFormat="1" ht="19.899999999999999" customHeight="1">
      <c r="D493" s="27"/>
      <c r="E493" s="27"/>
      <c r="F493" s="27"/>
      <c r="G493" s="47"/>
      <c r="H493" s="62"/>
      <c r="I493" s="26"/>
      <c r="J493" s="63"/>
      <c r="K493" s="28"/>
      <c r="L493" s="47"/>
      <c r="M493" s="26"/>
      <c r="N493" s="26"/>
      <c r="O493" s="30"/>
      <c r="P493" s="27"/>
      <c r="Q493" s="26"/>
      <c r="R493" s="30"/>
      <c r="S493" s="31"/>
    </row>
    <row r="494" spans="4:19" s="4" customFormat="1" ht="19.899999999999999" customHeight="1">
      <c r="D494" s="27"/>
      <c r="E494" s="27"/>
      <c r="F494" s="27"/>
      <c r="G494" s="47"/>
      <c r="H494" s="62"/>
      <c r="I494" s="26"/>
      <c r="J494" s="63"/>
      <c r="K494" s="28"/>
      <c r="L494" s="47"/>
      <c r="M494" s="26"/>
      <c r="N494" s="26"/>
      <c r="O494" s="30"/>
      <c r="P494" s="27"/>
      <c r="Q494" s="26"/>
      <c r="R494" s="30"/>
      <c r="S494" s="31"/>
    </row>
    <row r="495" spans="4:19" s="4" customFormat="1" ht="19.899999999999999" customHeight="1">
      <c r="D495" s="27"/>
      <c r="E495" s="27"/>
      <c r="F495" s="27"/>
      <c r="G495" s="47"/>
      <c r="H495" s="62"/>
      <c r="I495" s="26"/>
      <c r="J495" s="63"/>
      <c r="K495" s="28"/>
      <c r="L495" s="47"/>
      <c r="M495" s="26"/>
      <c r="N495" s="26"/>
      <c r="O495" s="30"/>
      <c r="P495" s="27"/>
      <c r="Q495" s="26"/>
      <c r="R495" s="30"/>
      <c r="S495" s="31"/>
    </row>
    <row r="496" spans="4:19" s="4" customFormat="1" ht="19.899999999999999" customHeight="1">
      <c r="D496" s="27"/>
      <c r="E496" s="27"/>
      <c r="F496" s="27"/>
      <c r="G496" s="47"/>
      <c r="H496" s="62"/>
      <c r="I496" s="26"/>
      <c r="J496" s="63"/>
      <c r="K496" s="28"/>
      <c r="L496" s="47"/>
      <c r="M496" s="26"/>
      <c r="N496" s="26"/>
      <c r="O496" s="30"/>
      <c r="P496" s="27"/>
      <c r="Q496" s="26"/>
      <c r="R496" s="30"/>
      <c r="S496" s="31"/>
    </row>
    <row r="497" spans="4:19" s="4" customFormat="1" ht="19.899999999999999" customHeight="1">
      <c r="D497" s="27"/>
      <c r="E497" s="27"/>
      <c r="F497" s="27"/>
      <c r="G497" s="47"/>
      <c r="H497" s="62"/>
      <c r="I497" s="26"/>
      <c r="J497" s="63"/>
      <c r="K497" s="28"/>
      <c r="L497" s="47"/>
      <c r="M497" s="26"/>
      <c r="N497" s="26"/>
      <c r="O497" s="30"/>
      <c r="P497" s="27"/>
      <c r="Q497" s="26"/>
      <c r="R497" s="30"/>
      <c r="S497" s="31"/>
    </row>
    <row r="498" spans="4:19" s="4" customFormat="1" ht="19.899999999999999" customHeight="1">
      <c r="D498" s="27"/>
      <c r="E498" s="27"/>
      <c r="F498" s="27"/>
      <c r="G498" s="47"/>
      <c r="H498" s="62"/>
      <c r="I498" s="26"/>
      <c r="J498" s="63"/>
      <c r="K498" s="28"/>
      <c r="L498" s="47"/>
      <c r="M498" s="26"/>
      <c r="N498" s="26"/>
      <c r="O498" s="30"/>
      <c r="P498" s="27"/>
      <c r="Q498" s="26"/>
      <c r="R498" s="30"/>
      <c r="S498" s="31"/>
    </row>
    <row r="499" spans="4:19" s="4" customFormat="1" ht="19.899999999999999" customHeight="1">
      <c r="D499" s="27"/>
      <c r="E499" s="27"/>
      <c r="F499" s="27"/>
      <c r="G499" s="47"/>
      <c r="H499" s="62"/>
      <c r="I499" s="26"/>
      <c r="J499" s="63"/>
      <c r="K499" s="28"/>
      <c r="L499" s="47"/>
      <c r="M499" s="26"/>
      <c r="N499" s="26"/>
      <c r="O499" s="30"/>
      <c r="P499" s="27"/>
      <c r="Q499" s="26"/>
      <c r="R499" s="30"/>
      <c r="S499" s="31"/>
    </row>
    <row r="500" spans="4:19" s="4" customFormat="1" ht="19.899999999999999" customHeight="1">
      <c r="D500" s="27"/>
      <c r="E500" s="27"/>
      <c r="F500" s="27"/>
      <c r="G500" s="47"/>
      <c r="H500" s="62"/>
      <c r="I500" s="26"/>
      <c r="J500" s="63"/>
      <c r="K500" s="28"/>
      <c r="L500" s="47"/>
      <c r="M500" s="26"/>
      <c r="N500" s="26"/>
      <c r="O500" s="30"/>
      <c r="P500" s="27"/>
      <c r="Q500" s="26"/>
      <c r="R500" s="30"/>
      <c r="S500" s="31"/>
    </row>
    <row r="501" spans="4:19" s="4" customFormat="1" ht="19.899999999999999" customHeight="1">
      <c r="D501" s="27"/>
      <c r="E501" s="27"/>
      <c r="F501" s="27"/>
      <c r="G501" s="47"/>
      <c r="H501" s="62"/>
      <c r="I501" s="26"/>
      <c r="J501" s="63"/>
      <c r="K501" s="28"/>
      <c r="L501" s="47"/>
      <c r="M501" s="26"/>
      <c r="N501" s="26"/>
      <c r="O501" s="30"/>
      <c r="P501" s="27"/>
      <c r="Q501" s="26"/>
      <c r="R501" s="30"/>
      <c r="S501" s="31"/>
    </row>
    <row r="502" spans="4:19" s="4" customFormat="1" ht="19.899999999999999" customHeight="1">
      <c r="D502" s="27"/>
      <c r="E502" s="27"/>
      <c r="F502" s="27"/>
      <c r="G502" s="47"/>
      <c r="H502" s="62"/>
      <c r="I502" s="26"/>
      <c r="J502" s="63"/>
      <c r="K502" s="28"/>
      <c r="L502" s="47"/>
      <c r="M502" s="26"/>
      <c r="N502" s="26"/>
      <c r="O502" s="30"/>
      <c r="P502" s="27"/>
      <c r="Q502" s="26"/>
      <c r="R502" s="30"/>
      <c r="S502" s="31"/>
    </row>
    <row r="503" spans="4:19" s="4" customFormat="1" ht="19.899999999999999" customHeight="1">
      <c r="D503" s="27"/>
      <c r="E503" s="27"/>
      <c r="F503" s="27"/>
      <c r="G503" s="47"/>
      <c r="H503" s="62"/>
      <c r="I503" s="26"/>
      <c r="J503" s="63"/>
      <c r="K503" s="28"/>
      <c r="L503" s="47"/>
      <c r="M503" s="26"/>
      <c r="N503" s="26"/>
      <c r="O503" s="30"/>
      <c r="P503" s="27"/>
      <c r="Q503" s="26"/>
      <c r="R503" s="30"/>
      <c r="S503" s="31"/>
    </row>
    <row r="504" spans="4:19" s="4" customFormat="1" ht="19.899999999999999" customHeight="1">
      <c r="D504" s="27"/>
      <c r="E504" s="27"/>
      <c r="F504" s="27"/>
      <c r="G504" s="47"/>
      <c r="H504" s="62"/>
      <c r="I504" s="26"/>
      <c r="J504" s="63"/>
      <c r="K504" s="28"/>
      <c r="L504" s="47"/>
      <c r="M504" s="26"/>
      <c r="N504" s="26"/>
      <c r="O504" s="30"/>
      <c r="P504" s="27"/>
      <c r="Q504" s="26"/>
      <c r="R504" s="30"/>
      <c r="S504" s="31"/>
    </row>
    <row r="505" spans="4:19" s="4" customFormat="1" ht="19.899999999999999" customHeight="1">
      <c r="D505" s="27"/>
      <c r="E505" s="27"/>
      <c r="F505" s="27"/>
      <c r="G505" s="47"/>
      <c r="H505" s="62"/>
      <c r="I505" s="26"/>
      <c r="J505" s="63"/>
      <c r="K505" s="28"/>
      <c r="L505" s="47"/>
      <c r="M505" s="26"/>
      <c r="N505" s="26"/>
      <c r="O505" s="30"/>
      <c r="P505" s="27"/>
      <c r="Q505" s="26"/>
      <c r="R505" s="30"/>
      <c r="S505" s="31"/>
    </row>
    <row r="506" spans="4:19" s="4" customFormat="1" ht="19.899999999999999" customHeight="1">
      <c r="D506" s="27"/>
      <c r="E506" s="27"/>
      <c r="F506" s="27"/>
      <c r="G506" s="47"/>
      <c r="H506" s="62"/>
      <c r="I506" s="26"/>
      <c r="J506" s="63"/>
      <c r="K506" s="28"/>
      <c r="L506" s="47"/>
      <c r="M506" s="26"/>
      <c r="N506" s="26"/>
      <c r="O506" s="30"/>
      <c r="P506" s="27"/>
      <c r="Q506" s="26"/>
      <c r="R506" s="30"/>
      <c r="S506" s="31"/>
    </row>
    <row r="507" spans="4:19" s="4" customFormat="1" ht="19.899999999999999" customHeight="1">
      <c r="D507" s="27"/>
      <c r="E507" s="27"/>
      <c r="F507" s="27"/>
      <c r="G507" s="47"/>
      <c r="H507" s="62"/>
      <c r="I507" s="26"/>
      <c r="J507" s="63"/>
      <c r="K507" s="28"/>
      <c r="L507" s="47"/>
      <c r="M507" s="26"/>
      <c r="N507" s="26"/>
      <c r="O507" s="30"/>
      <c r="P507" s="27"/>
      <c r="Q507" s="26"/>
      <c r="R507" s="30"/>
      <c r="S507" s="31"/>
    </row>
    <row r="508" spans="4:19" s="4" customFormat="1" ht="19.899999999999999" customHeight="1">
      <c r="D508" s="27"/>
      <c r="E508" s="27"/>
      <c r="F508" s="27"/>
      <c r="G508" s="47"/>
      <c r="H508" s="62"/>
      <c r="I508" s="26"/>
      <c r="J508" s="63"/>
      <c r="K508" s="28"/>
      <c r="L508" s="47"/>
      <c r="M508" s="26"/>
      <c r="N508" s="26"/>
      <c r="O508" s="30"/>
      <c r="P508" s="27"/>
      <c r="Q508" s="26"/>
      <c r="R508" s="30"/>
      <c r="S508" s="31"/>
    </row>
    <row r="509" spans="4:19" s="4" customFormat="1" ht="19.899999999999999" customHeight="1">
      <c r="D509" s="27"/>
      <c r="E509" s="27"/>
      <c r="F509" s="27"/>
      <c r="G509" s="47"/>
      <c r="H509" s="62"/>
      <c r="I509" s="26"/>
      <c r="J509" s="63"/>
      <c r="K509" s="28"/>
      <c r="L509" s="47"/>
      <c r="M509" s="26"/>
      <c r="N509" s="26"/>
      <c r="O509" s="30"/>
      <c r="P509" s="27"/>
      <c r="Q509" s="26"/>
      <c r="R509" s="30"/>
      <c r="S509" s="31"/>
    </row>
    <row r="510" spans="4:19" s="4" customFormat="1" ht="19.899999999999999" customHeight="1">
      <c r="D510" s="27"/>
      <c r="E510" s="27"/>
      <c r="F510" s="27"/>
      <c r="G510" s="47"/>
      <c r="H510" s="62"/>
      <c r="I510" s="26"/>
      <c r="J510" s="63"/>
      <c r="K510" s="28"/>
      <c r="L510" s="47"/>
      <c r="M510" s="26"/>
      <c r="N510" s="26"/>
      <c r="O510" s="30"/>
      <c r="P510" s="27"/>
      <c r="Q510" s="26"/>
      <c r="R510" s="30"/>
      <c r="S510" s="31"/>
    </row>
    <row r="511" spans="4:19" s="4" customFormat="1" ht="19.899999999999999" customHeight="1">
      <c r="D511" s="27"/>
      <c r="E511" s="27"/>
      <c r="F511" s="27"/>
      <c r="G511" s="47"/>
      <c r="H511" s="62"/>
      <c r="I511" s="26"/>
      <c r="J511" s="63"/>
      <c r="K511" s="28"/>
      <c r="L511" s="47"/>
      <c r="M511" s="26"/>
      <c r="N511" s="26"/>
      <c r="O511" s="30"/>
      <c r="P511" s="27"/>
      <c r="Q511" s="26"/>
      <c r="R511" s="30"/>
      <c r="S511" s="31"/>
    </row>
    <row r="512" spans="4:19" s="4" customFormat="1" ht="19.899999999999999" customHeight="1">
      <c r="D512" s="27"/>
      <c r="E512" s="27"/>
      <c r="F512" s="27"/>
      <c r="G512" s="47"/>
      <c r="H512" s="62"/>
      <c r="I512" s="26"/>
      <c r="J512" s="63"/>
      <c r="K512" s="28"/>
      <c r="L512" s="47"/>
      <c r="M512" s="26"/>
      <c r="N512" s="26"/>
      <c r="O512" s="30"/>
      <c r="P512" s="27"/>
      <c r="Q512" s="26"/>
      <c r="R512" s="30"/>
      <c r="S512" s="31"/>
    </row>
    <row r="513" spans="4:19" s="4" customFormat="1" ht="19.899999999999999" customHeight="1">
      <c r="D513" s="27"/>
      <c r="E513" s="27"/>
      <c r="F513" s="27"/>
      <c r="G513" s="47"/>
      <c r="H513" s="62"/>
      <c r="I513" s="26"/>
      <c r="J513" s="63"/>
      <c r="K513" s="28"/>
      <c r="L513" s="47"/>
      <c r="M513" s="26"/>
      <c r="N513" s="26"/>
      <c r="O513" s="30"/>
      <c r="P513" s="27"/>
      <c r="Q513" s="26"/>
      <c r="R513" s="30"/>
      <c r="S513" s="31"/>
    </row>
    <row r="514" spans="4:19" s="4" customFormat="1" ht="19.899999999999999" customHeight="1">
      <c r="D514" s="27"/>
      <c r="E514" s="27"/>
      <c r="F514" s="27"/>
      <c r="G514" s="47"/>
      <c r="H514" s="62"/>
      <c r="I514" s="26"/>
      <c r="J514" s="63"/>
      <c r="K514" s="28"/>
      <c r="L514" s="47"/>
      <c r="M514" s="26"/>
      <c r="N514" s="26"/>
      <c r="O514" s="30"/>
      <c r="P514" s="27"/>
      <c r="Q514" s="26"/>
      <c r="R514" s="30"/>
      <c r="S514" s="31"/>
    </row>
    <row r="515" spans="4:19" s="4" customFormat="1" ht="19.899999999999999" customHeight="1">
      <c r="D515" s="27"/>
      <c r="E515" s="27"/>
      <c r="F515" s="27"/>
      <c r="G515" s="47"/>
      <c r="H515" s="62"/>
      <c r="I515" s="26"/>
      <c r="J515" s="63"/>
      <c r="K515" s="28"/>
      <c r="L515" s="47"/>
      <c r="M515" s="26"/>
      <c r="N515" s="26"/>
      <c r="O515" s="30"/>
      <c r="P515" s="27"/>
      <c r="Q515" s="26"/>
      <c r="R515" s="30"/>
      <c r="S515" s="31"/>
    </row>
    <row r="516" spans="4:19" s="4" customFormat="1" ht="19.899999999999999" customHeight="1">
      <c r="D516" s="27"/>
      <c r="E516" s="27"/>
      <c r="F516" s="27"/>
      <c r="G516" s="47"/>
      <c r="H516" s="62"/>
      <c r="I516" s="26"/>
      <c r="J516" s="63"/>
      <c r="K516" s="28"/>
      <c r="L516" s="47"/>
      <c r="M516" s="26"/>
      <c r="N516" s="26"/>
      <c r="O516" s="30"/>
      <c r="P516" s="27"/>
      <c r="Q516" s="26"/>
      <c r="R516" s="30"/>
      <c r="S516" s="31"/>
    </row>
    <row r="517" spans="4:19" s="4" customFormat="1" ht="19.899999999999999" customHeight="1">
      <c r="D517" s="27"/>
      <c r="E517" s="27"/>
      <c r="F517" s="27"/>
      <c r="G517" s="47"/>
      <c r="H517" s="62"/>
      <c r="I517" s="26"/>
      <c r="J517" s="63"/>
      <c r="K517" s="28"/>
      <c r="L517" s="47"/>
      <c r="M517" s="26"/>
      <c r="N517" s="26"/>
      <c r="O517" s="30"/>
      <c r="P517" s="27"/>
      <c r="Q517" s="26"/>
      <c r="R517" s="30"/>
      <c r="S517" s="31"/>
    </row>
    <row r="518" spans="4:19" s="4" customFormat="1" ht="19.899999999999999" customHeight="1">
      <c r="D518" s="27"/>
      <c r="E518" s="27"/>
      <c r="F518" s="27"/>
      <c r="G518" s="47"/>
      <c r="H518" s="62"/>
      <c r="I518" s="26"/>
      <c r="J518" s="63"/>
      <c r="K518" s="28"/>
      <c r="L518" s="47"/>
      <c r="M518" s="26"/>
      <c r="N518" s="26"/>
      <c r="O518" s="30"/>
      <c r="P518" s="27"/>
      <c r="Q518" s="26"/>
      <c r="R518" s="30"/>
      <c r="S518" s="31"/>
    </row>
    <row r="519" spans="4:19" s="4" customFormat="1" ht="19.899999999999999" customHeight="1">
      <c r="D519" s="27"/>
      <c r="E519" s="27"/>
      <c r="F519" s="27"/>
      <c r="G519" s="47"/>
      <c r="H519" s="62"/>
      <c r="I519" s="26"/>
      <c r="J519" s="63"/>
      <c r="K519" s="28"/>
      <c r="L519" s="47"/>
      <c r="M519" s="26"/>
      <c r="N519" s="26"/>
      <c r="O519" s="30"/>
      <c r="P519" s="27"/>
      <c r="Q519" s="26"/>
      <c r="R519" s="30"/>
      <c r="S519" s="31"/>
    </row>
    <row r="520" spans="4:19" s="4" customFormat="1" ht="19.899999999999999" customHeight="1">
      <c r="D520" s="27"/>
      <c r="E520" s="27"/>
      <c r="F520" s="27"/>
      <c r="G520" s="47"/>
      <c r="H520" s="62"/>
      <c r="I520" s="26"/>
      <c r="J520" s="63"/>
      <c r="K520" s="28"/>
      <c r="L520" s="47"/>
      <c r="M520" s="26"/>
      <c r="N520" s="26"/>
      <c r="O520" s="30"/>
      <c r="P520" s="27"/>
      <c r="Q520" s="26"/>
      <c r="R520" s="30"/>
      <c r="S520" s="31"/>
    </row>
    <row r="521" spans="4:19" s="4" customFormat="1" ht="19.899999999999999" customHeight="1">
      <c r="D521" s="27"/>
      <c r="E521" s="27"/>
      <c r="F521" s="27"/>
      <c r="G521" s="47"/>
      <c r="H521" s="62"/>
      <c r="I521" s="26"/>
      <c r="J521" s="63"/>
      <c r="K521" s="28"/>
      <c r="L521" s="47"/>
      <c r="M521" s="26"/>
      <c r="N521" s="26"/>
      <c r="O521" s="30"/>
      <c r="P521" s="27"/>
      <c r="Q521" s="26"/>
      <c r="R521" s="30"/>
      <c r="S521" s="31"/>
    </row>
    <row r="522" spans="4:19" s="4" customFormat="1" ht="19.899999999999999" customHeight="1">
      <c r="D522" s="27"/>
      <c r="E522" s="27"/>
      <c r="F522" s="27"/>
      <c r="G522" s="47"/>
      <c r="H522" s="62"/>
      <c r="I522" s="26"/>
      <c r="J522" s="63"/>
      <c r="K522" s="28"/>
      <c r="L522" s="47"/>
      <c r="M522" s="26"/>
      <c r="N522" s="26"/>
      <c r="O522" s="30"/>
      <c r="P522" s="27"/>
      <c r="Q522" s="26"/>
      <c r="R522" s="30"/>
      <c r="S522" s="31"/>
    </row>
    <row r="523" spans="4:19" s="4" customFormat="1" ht="19.899999999999999" customHeight="1">
      <c r="D523" s="27"/>
      <c r="E523" s="27"/>
      <c r="F523" s="27"/>
      <c r="G523" s="47"/>
      <c r="H523" s="62"/>
      <c r="I523" s="26"/>
      <c r="J523" s="63"/>
      <c r="K523" s="28"/>
      <c r="L523" s="47"/>
      <c r="M523" s="26"/>
      <c r="N523" s="26"/>
      <c r="O523" s="30"/>
      <c r="P523" s="27"/>
      <c r="Q523" s="26"/>
      <c r="R523" s="30"/>
      <c r="S523" s="31"/>
    </row>
    <row r="524" spans="4:19" s="4" customFormat="1" ht="19.899999999999999" customHeight="1">
      <c r="D524" s="27"/>
      <c r="E524" s="27"/>
      <c r="F524" s="27"/>
      <c r="G524" s="47"/>
      <c r="H524" s="62"/>
      <c r="I524" s="26"/>
      <c r="J524" s="63"/>
      <c r="K524" s="28"/>
      <c r="L524" s="47"/>
      <c r="M524" s="26"/>
      <c r="N524" s="26"/>
      <c r="O524" s="30"/>
      <c r="P524" s="27"/>
      <c r="Q524" s="26"/>
      <c r="R524" s="30"/>
      <c r="S524" s="31"/>
    </row>
    <row r="525" spans="4:19" s="4" customFormat="1" ht="19.899999999999999" customHeight="1">
      <c r="D525" s="27"/>
      <c r="E525" s="27"/>
      <c r="F525" s="27"/>
      <c r="G525" s="47"/>
      <c r="H525" s="62"/>
      <c r="I525" s="26"/>
      <c r="J525" s="63"/>
      <c r="K525" s="28"/>
      <c r="L525" s="47"/>
      <c r="M525" s="26"/>
      <c r="N525" s="26"/>
      <c r="O525" s="30"/>
      <c r="P525" s="27"/>
      <c r="Q525" s="26"/>
      <c r="R525" s="30"/>
      <c r="S525" s="31"/>
    </row>
    <row r="526" spans="4:19" s="4" customFormat="1" ht="19.899999999999999" customHeight="1">
      <c r="D526" s="27"/>
      <c r="E526" s="27"/>
      <c r="F526" s="27"/>
      <c r="G526" s="47"/>
      <c r="H526" s="62"/>
      <c r="I526" s="26"/>
      <c r="J526" s="63"/>
      <c r="K526" s="28"/>
      <c r="L526" s="47"/>
      <c r="M526" s="26"/>
      <c r="N526" s="26"/>
      <c r="O526" s="30"/>
      <c r="P526" s="27"/>
      <c r="Q526" s="26"/>
      <c r="R526" s="30"/>
      <c r="S526" s="31"/>
    </row>
    <row r="527" spans="4:19" s="4" customFormat="1" ht="19.899999999999999" customHeight="1">
      <c r="D527" s="27"/>
      <c r="E527" s="27"/>
      <c r="F527" s="27"/>
      <c r="G527" s="47"/>
      <c r="H527" s="62"/>
      <c r="I527" s="26"/>
      <c r="J527" s="63"/>
      <c r="K527" s="28"/>
      <c r="L527" s="47"/>
      <c r="M527" s="26"/>
      <c r="N527" s="26"/>
      <c r="O527" s="30"/>
      <c r="P527" s="27"/>
      <c r="Q527" s="26"/>
      <c r="R527" s="30"/>
      <c r="S527" s="31"/>
    </row>
    <row r="528" spans="4:19" s="4" customFormat="1" ht="19.899999999999999" customHeight="1">
      <c r="D528" s="27"/>
      <c r="E528" s="27"/>
      <c r="F528" s="27"/>
      <c r="G528" s="47"/>
      <c r="H528" s="62"/>
      <c r="I528" s="26"/>
      <c r="J528" s="63"/>
      <c r="K528" s="28"/>
      <c r="L528" s="47"/>
      <c r="M528" s="26"/>
      <c r="N528" s="26"/>
      <c r="O528" s="30"/>
      <c r="P528" s="27"/>
      <c r="Q528" s="26"/>
      <c r="R528" s="30"/>
      <c r="S528" s="31"/>
    </row>
    <row r="529" spans="4:19" s="4" customFormat="1" ht="19.899999999999999" customHeight="1">
      <c r="D529" s="27"/>
      <c r="E529" s="27"/>
      <c r="F529" s="27"/>
      <c r="G529" s="47"/>
      <c r="H529" s="62"/>
      <c r="I529" s="26"/>
      <c r="J529" s="63"/>
      <c r="K529" s="28"/>
      <c r="L529" s="47"/>
      <c r="M529" s="26"/>
      <c r="N529" s="26"/>
      <c r="O529" s="30"/>
      <c r="P529" s="27"/>
      <c r="Q529" s="26"/>
      <c r="R529" s="30"/>
      <c r="S529" s="31"/>
    </row>
    <row r="530" spans="4:19" s="4" customFormat="1" ht="19.899999999999999" customHeight="1">
      <c r="D530" s="27"/>
      <c r="E530" s="27"/>
      <c r="F530" s="27"/>
      <c r="G530" s="47"/>
      <c r="H530" s="62"/>
      <c r="I530" s="26"/>
      <c r="J530" s="63"/>
      <c r="K530" s="28"/>
      <c r="L530" s="47"/>
      <c r="M530" s="26"/>
      <c r="N530" s="26"/>
      <c r="O530" s="30"/>
      <c r="P530" s="27"/>
      <c r="Q530" s="26"/>
      <c r="R530" s="30"/>
      <c r="S530" s="31"/>
    </row>
    <row r="531" spans="4:19" s="4" customFormat="1" ht="19.899999999999999" customHeight="1">
      <c r="D531" s="27"/>
      <c r="E531" s="27"/>
      <c r="F531" s="27"/>
      <c r="G531" s="47"/>
      <c r="H531" s="62"/>
      <c r="I531" s="26"/>
      <c r="J531" s="63"/>
      <c r="K531" s="28"/>
      <c r="L531" s="47"/>
      <c r="M531" s="26"/>
      <c r="N531" s="26"/>
      <c r="O531" s="30"/>
      <c r="P531" s="27"/>
      <c r="Q531" s="26"/>
      <c r="R531" s="30"/>
      <c r="S531" s="31"/>
    </row>
    <row r="532" spans="4:19" s="4" customFormat="1" ht="19.899999999999999" customHeight="1">
      <c r="D532" s="27"/>
      <c r="E532" s="27"/>
      <c r="F532" s="27"/>
      <c r="G532" s="47"/>
      <c r="H532" s="62"/>
      <c r="I532" s="26"/>
      <c r="J532" s="63"/>
      <c r="K532" s="28"/>
      <c r="L532" s="47"/>
      <c r="M532" s="26"/>
      <c r="N532" s="26"/>
      <c r="O532" s="30"/>
      <c r="P532" s="27"/>
      <c r="Q532" s="26"/>
      <c r="R532" s="30"/>
      <c r="S532" s="31"/>
    </row>
    <row r="533" spans="4:19" s="4" customFormat="1" ht="19.899999999999999" customHeight="1">
      <c r="D533" s="27"/>
      <c r="E533" s="27"/>
      <c r="F533" s="27"/>
      <c r="G533" s="47"/>
      <c r="H533" s="62"/>
      <c r="I533" s="26"/>
      <c r="J533" s="63"/>
      <c r="K533" s="28"/>
      <c r="L533" s="47"/>
      <c r="M533" s="26"/>
      <c r="N533" s="26"/>
      <c r="O533" s="30"/>
      <c r="P533" s="27"/>
      <c r="Q533" s="26"/>
      <c r="R533" s="30"/>
      <c r="S533" s="31"/>
    </row>
    <row r="534" spans="4:19" s="4" customFormat="1" ht="19.899999999999999" customHeight="1">
      <c r="D534" s="27"/>
      <c r="E534" s="27"/>
      <c r="F534" s="27"/>
      <c r="G534" s="47"/>
      <c r="H534" s="62"/>
      <c r="I534" s="26"/>
      <c r="J534" s="63"/>
      <c r="K534" s="28"/>
      <c r="L534" s="47"/>
      <c r="M534" s="26"/>
      <c r="N534" s="26"/>
      <c r="O534" s="30"/>
      <c r="P534" s="27"/>
      <c r="Q534" s="26"/>
      <c r="R534" s="30"/>
      <c r="S534" s="31"/>
    </row>
    <row r="535" spans="4:19" s="4" customFormat="1" ht="19.899999999999999" customHeight="1">
      <c r="D535" s="27"/>
      <c r="E535" s="27"/>
      <c r="F535" s="27"/>
      <c r="G535" s="47"/>
      <c r="H535" s="62"/>
      <c r="I535" s="26"/>
      <c r="J535" s="63"/>
      <c r="K535" s="28"/>
      <c r="L535" s="47"/>
      <c r="M535" s="26"/>
      <c r="N535" s="26"/>
      <c r="O535" s="30"/>
      <c r="P535" s="27"/>
      <c r="Q535" s="26"/>
      <c r="R535" s="30"/>
      <c r="S535" s="31"/>
    </row>
    <row r="536" spans="4:19" s="4" customFormat="1" ht="19.899999999999999" customHeight="1">
      <c r="D536" s="27"/>
      <c r="E536" s="27"/>
      <c r="F536" s="27"/>
      <c r="G536" s="47"/>
      <c r="H536" s="62"/>
      <c r="I536" s="26"/>
      <c r="J536" s="63"/>
      <c r="K536" s="28"/>
      <c r="L536" s="47"/>
      <c r="M536" s="26"/>
      <c r="N536" s="26"/>
      <c r="O536" s="30"/>
      <c r="P536" s="27"/>
      <c r="Q536" s="26"/>
      <c r="R536" s="30"/>
      <c r="S536" s="31"/>
    </row>
    <row r="537" spans="4:19" s="4" customFormat="1" ht="19.899999999999999" customHeight="1">
      <c r="D537" s="27"/>
      <c r="E537" s="27"/>
      <c r="F537" s="27"/>
      <c r="G537" s="47"/>
      <c r="H537" s="62"/>
      <c r="I537" s="26"/>
      <c r="J537" s="63"/>
      <c r="K537" s="28"/>
      <c r="L537" s="47"/>
      <c r="M537" s="26"/>
      <c r="N537" s="26"/>
      <c r="O537" s="30"/>
      <c r="P537" s="27"/>
      <c r="Q537" s="26"/>
      <c r="R537" s="30"/>
      <c r="S537" s="31"/>
    </row>
    <row r="538" spans="4:19" s="4" customFormat="1" ht="19.899999999999999" customHeight="1">
      <c r="D538" s="27"/>
      <c r="E538" s="27"/>
      <c r="F538" s="27"/>
      <c r="G538" s="47"/>
      <c r="H538" s="62"/>
      <c r="I538" s="26"/>
      <c r="J538" s="63"/>
      <c r="K538" s="28"/>
      <c r="L538" s="47"/>
      <c r="M538" s="26"/>
      <c r="N538" s="26"/>
      <c r="O538" s="30"/>
      <c r="P538" s="27"/>
      <c r="Q538" s="26"/>
      <c r="R538" s="30"/>
      <c r="S538" s="31"/>
    </row>
    <row r="539" spans="4:19" s="4" customFormat="1" ht="19.899999999999999" customHeight="1">
      <c r="D539" s="27"/>
      <c r="E539" s="27"/>
      <c r="F539" s="27"/>
      <c r="G539" s="47"/>
      <c r="H539" s="62"/>
      <c r="I539" s="26"/>
      <c r="J539" s="63"/>
      <c r="K539" s="28"/>
      <c r="L539" s="47"/>
      <c r="M539" s="26"/>
      <c r="N539" s="26"/>
      <c r="O539" s="30"/>
      <c r="P539" s="27"/>
      <c r="Q539" s="26"/>
      <c r="R539" s="30"/>
      <c r="S539" s="31"/>
    </row>
    <row r="540" spans="4:19" s="4" customFormat="1" ht="19.899999999999999" customHeight="1">
      <c r="D540" s="27"/>
      <c r="E540" s="27"/>
      <c r="F540" s="27"/>
      <c r="G540" s="47"/>
      <c r="H540" s="62"/>
      <c r="I540" s="26"/>
      <c r="J540" s="63"/>
      <c r="K540" s="28"/>
      <c r="L540" s="47"/>
      <c r="M540" s="26"/>
      <c r="N540" s="26"/>
      <c r="O540" s="30"/>
      <c r="P540" s="27"/>
      <c r="Q540" s="26"/>
      <c r="R540" s="30"/>
      <c r="S540" s="31"/>
    </row>
    <row r="541" spans="4:19" s="4" customFormat="1" ht="19.899999999999999" customHeight="1">
      <c r="D541" s="27"/>
      <c r="E541" s="27"/>
      <c r="F541" s="27"/>
      <c r="G541" s="47"/>
      <c r="H541" s="62"/>
      <c r="I541" s="26"/>
      <c r="J541" s="63"/>
      <c r="K541" s="28"/>
      <c r="L541" s="47"/>
      <c r="M541" s="26"/>
      <c r="N541" s="26"/>
      <c r="O541" s="30"/>
      <c r="P541" s="27"/>
      <c r="Q541" s="26"/>
      <c r="R541" s="30"/>
      <c r="S541" s="31"/>
    </row>
    <row r="542" spans="4:19" s="4" customFormat="1" ht="19.899999999999999" customHeight="1">
      <c r="D542" s="27"/>
      <c r="E542" s="27"/>
      <c r="F542" s="27"/>
      <c r="G542" s="47"/>
      <c r="H542" s="62"/>
      <c r="I542" s="26"/>
      <c r="J542" s="63"/>
      <c r="K542" s="28"/>
      <c r="L542" s="47"/>
      <c r="M542" s="26"/>
      <c r="N542" s="26"/>
      <c r="O542" s="30"/>
      <c r="P542" s="27"/>
      <c r="Q542" s="26"/>
      <c r="R542" s="30"/>
      <c r="S542" s="31"/>
    </row>
    <row r="543" spans="4:19" s="4" customFormat="1" ht="19.899999999999999" customHeight="1">
      <c r="D543" s="27"/>
      <c r="E543" s="27"/>
      <c r="F543" s="27"/>
      <c r="G543" s="47"/>
      <c r="H543" s="62"/>
      <c r="I543" s="26"/>
      <c r="J543" s="63"/>
      <c r="K543" s="28"/>
      <c r="L543" s="47"/>
      <c r="M543" s="26"/>
      <c r="N543" s="26"/>
      <c r="O543" s="30"/>
      <c r="P543" s="27"/>
      <c r="Q543" s="26"/>
      <c r="R543" s="30"/>
      <c r="S543" s="31"/>
    </row>
    <row r="544" spans="4:19" s="4" customFormat="1" ht="19.899999999999999" customHeight="1">
      <c r="D544" s="27"/>
      <c r="E544" s="27"/>
      <c r="F544" s="27"/>
      <c r="G544" s="47"/>
      <c r="H544" s="62"/>
      <c r="I544" s="26"/>
      <c r="J544" s="63"/>
      <c r="K544" s="28"/>
      <c r="L544" s="47"/>
      <c r="M544" s="26"/>
      <c r="N544" s="26"/>
      <c r="O544" s="30"/>
      <c r="P544" s="27"/>
      <c r="Q544" s="26"/>
      <c r="R544" s="30"/>
      <c r="S544" s="31"/>
    </row>
    <row r="545" spans="4:19" s="4" customFormat="1" ht="19.899999999999999" customHeight="1">
      <c r="D545" s="27"/>
      <c r="E545" s="27"/>
      <c r="F545" s="27"/>
      <c r="G545" s="47"/>
      <c r="H545" s="62"/>
      <c r="I545" s="26"/>
      <c r="J545" s="63"/>
      <c r="K545" s="28"/>
      <c r="L545" s="47"/>
      <c r="M545" s="26"/>
      <c r="N545" s="26"/>
      <c r="O545" s="30"/>
      <c r="P545" s="27"/>
      <c r="Q545" s="26"/>
      <c r="R545" s="30"/>
      <c r="S545" s="31"/>
    </row>
    <row r="546" spans="4:19" s="4" customFormat="1" ht="19.899999999999999" customHeight="1">
      <c r="D546" s="27"/>
      <c r="E546" s="27"/>
      <c r="F546" s="27"/>
      <c r="G546" s="47"/>
      <c r="H546" s="62"/>
      <c r="I546" s="26"/>
      <c r="J546" s="63"/>
      <c r="K546" s="28"/>
      <c r="L546" s="47"/>
      <c r="M546" s="26"/>
      <c r="N546" s="26"/>
      <c r="O546" s="30"/>
      <c r="P546" s="27"/>
      <c r="Q546" s="26"/>
      <c r="R546" s="30"/>
      <c r="S546" s="31"/>
    </row>
    <row r="547" spans="4:19" s="4" customFormat="1" ht="19.899999999999999" customHeight="1">
      <c r="D547" s="27"/>
      <c r="E547" s="27"/>
      <c r="F547" s="27"/>
      <c r="G547" s="47"/>
      <c r="H547" s="62"/>
      <c r="I547" s="26"/>
      <c r="J547" s="63"/>
      <c r="K547" s="28"/>
      <c r="L547" s="47"/>
      <c r="M547" s="26"/>
      <c r="N547" s="26"/>
      <c r="O547" s="30"/>
      <c r="P547" s="27"/>
      <c r="Q547" s="26"/>
      <c r="R547" s="30"/>
      <c r="S547" s="31"/>
    </row>
    <row r="548" spans="4:19" s="4" customFormat="1" ht="19.899999999999999" customHeight="1">
      <c r="D548" s="27"/>
      <c r="E548" s="27"/>
      <c r="F548" s="27"/>
      <c r="G548" s="47"/>
      <c r="H548" s="62"/>
      <c r="I548" s="26"/>
      <c r="J548" s="63"/>
      <c r="K548" s="28"/>
      <c r="L548" s="47"/>
      <c r="M548" s="26"/>
      <c r="N548" s="26"/>
      <c r="O548" s="30"/>
      <c r="P548" s="27"/>
      <c r="Q548" s="26"/>
      <c r="R548" s="30"/>
      <c r="S548" s="31"/>
    </row>
    <row r="549" spans="4:19" s="4" customFormat="1" ht="19.899999999999999" customHeight="1">
      <c r="D549" s="27"/>
      <c r="E549" s="27"/>
      <c r="F549" s="27"/>
      <c r="G549" s="47"/>
      <c r="H549" s="62"/>
      <c r="I549" s="26"/>
      <c r="J549" s="63"/>
      <c r="K549" s="28"/>
      <c r="L549" s="47"/>
      <c r="M549" s="26"/>
      <c r="N549" s="26"/>
      <c r="O549" s="30"/>
      <c r="P549" s="27"/>
      <c r="Q549" s="26"/>
      <c r="R549" s="30"/>
      <c r="S549" s="31"/>
    </row>
    <row r="550" spans="4:19" s="4" customFormat="1" ht="19.899999999999999" customHeight="1">
      <c r="D550" s="27"/>
      <c r="E550" s="27"/>
      <c r="F550" s="27"/>
      <c r="G550" s="47"/>
      <c r="H550" s="62"/>
      <c r="I550" s="26"/>
      <c r="J550" s="63"/>
      <c r="K550" s="28"/>
      <c r="L550" s="47"/>
      <c r="M550" s="26"/>
      <c r="N550" s="26"/>
      <c r="O550" s="30"/>
      <c r="P550" s="27"/>
      <c r="Q550" s="26"/>
      <c r="R550" s="30"/>
      <c r="S550" s="31"/>
    </row>
    <row r="551" spans="4:19" s="4" customFormat="1" ht="19.899999999999999" customHeight="1">
      <c r="D551" s="27"/>
      <c r="E551" s="27"/>
      <c r="F551" s="27"/>
      <c r="G551" s="47"/>
      <c r="H551" s="62"/>
      <c r="I551" s="26"/>
      <c r="J551" s="63"/>
      <c r="K551" s="28"/>
      <c r="L551" s="47"/>
      <c r="M551" s="26"/>
      <c r="N551" s="26"/>
      <c r="O551" s="30"/>
      <c r="P551" s="27"/>
      <c r="Q551" s="26"/>
      <c r="R551" s="30"/>
      <c r="S551" s="31"/>
    </row>
    <row r="552" spans="4:19" s="4" customFormat="1" ht="19.899999999999999" customHeight="1">
      <c r="D552" s="27"/>
      <c r="E552" s="27"/>
      <c r="F552" s="27"/>
      <c r="G552" s="47"/>
      <c r="H552" s="62"/>
      <c r="I552" s="26"/>
      <c r="J552" s="63"/>
      <c r="K552" s="28"/>
      <c r="L552" s="47"/>
      <c r="M552" s="26"/>
      <c r="N552" s="26"/>
      <c r="O552" s="30"/>
      <c r="P552" s="27"/>
      <c r="Q552" s="26"/>
      <c r="R552" s="30"/>
      <c r="S552" s="31"/>
    </row>
    <row r="553" spans="4:19" s="4" customFormat="1" ht="19.899999999999999" customHeight="1">
      <c r="D553" s="27"/>
      <c r="E553" s="27"/>
      <c r="F553" s="27"/>
      <c r="G553" s="47"/>
      <c r="H553" s="62"/>
      <c r="I553" s="26"/>
      <c r="J553" s="63"/>
      <c r="K553" s="28"/>
      <c r="L553" s="47"/>
      <c r="M553" s="26"/>
      <c r="N553" s="26"/>
      <c r="O553" s="30"/>
      <c r="P553" s="27"/>
      <c r="Q553" s="26"/>
      <c r="R553" s="30"/>
      <c r="S553" s="31"/>
    </row>
    <row r="554" spans="4:19" s="4" customFormat="1" ht="19.899999999999999" customHeight="1">
      <c r="D554" s="27"/>
      <c r="E554" s="27"/>
      <c r="F554" s="27"/>
      <c r="G554" s="47"/>
      <c r="H554" s="62"/>
      <c r="I554" s="26"/>
      <c r="J554" s="63"/>
      <c r="K554" s="28"/>
      <c r="L554" s="47"/>
      <c r="M554" s="26"/>
      <c r="N554" s="26"/>
      <c r="O554" s="30"/>
      <c r="P554" s="27"/>
      <c r="Q554" s="26"/>
      <c r="R554" s="30"/>
      <c r="S554" s="31"/>
    </row>
    <row r="555" spans="4:19" s="4" customFormat="1" ht="19.899999999999999" customHeight="1">
      <c r="D555" s="27"/>
      <c r="E555" s="27"/>
      <c r="F555" s="27"/>
      <c r="G555" s="47"/>
      <c r="H555" s="62"/>
      <c r="I555" s="26"/>
      <c r="J555" s="63"/>
      <c r="K555" s="28"/>
      <c r="L555" s="47"/>
      <c r="M555" s="26"/>
      <c r="N555" s="26"/>
      <c r="O555" s="30"/>
      <c r="P555" s="27"/>
      <c r="Q555" s="26"/>
      <c r="R555" s="30"/>
      <c r="S555" s="31"/>
    </row>
    <row r="556" spans="4:19" s="4" customFormat="1" ht="19.899999999999999" customHeight="1">
      <c r="D556" s="27"/>
      <c r="E556" s="27"/>
      <c r="F556" s="27"/>
      <c r="G556" s="47"/>
      <c r="H556" s="62"/>
      <c r="I556" s="26"/>
      <c r="J556" s="63"/>
      <c r="K556" s="28"/>
      <c r="L556" s="47"/>
      <c r="M556" s="26"/>
      <c r="N556" s="26"/>
      <c r="O556" s="30"/>
      <c r="P556" s="27"/>
      <c r="Q556" s="26"/>
      <c r="R556" s="30"/>
      <c r="S556" s="31"/>
    </row>
    <row r="557" spans="4:19" s="4" customFormat="1" ht="19.899999999999999" customHeight="1">
      <c r="D557" s="27"/>
      <c r="E557" s="27"/>
      <c r="F557" s="27"/>
      <c r="G557" s="47"/>
      <c r="H557" s="62"/>
      <c r="I557" s="26"/>
      <c r="J557" s="63"/>
      <c r="K557" s="28"/>
      <c r="L557" s="47"/>
      <c r="M557" s="26"/>
      <c r="N557" s="26"/>
      <c r="O557" s="30"/>
      <c r="P557" s="27"/>
      <c r="Q557" s="26"/>
      <c r="R557" s="30"/>
      <c r="S557" s="31"/>
    </row>
    <row r="558" spans="4:19" s="4" customFormat="1" ht="19.899999999999999" customHeight="1">
      <c r="D558" s="27"/>
      <c r="E558" s="27"/>
      <c r="F558" s="27"/>
      <c r="G558" s="47"/>
      <c r="H558" s="62"/>
      <c r="I558" s="26"/>
      <c r="J558" s="63"/>
      <c r="K558" s="28"/>
      <c r="L558" s="47"/>
      <c r="M558" s="26"/>
      <c r="N558" s="26"/>
      <c r="O558" s="30"/>
      <c r="P558" s="27"/>
      <c r="Q558" s="26"/>
      <c r="R558" s="30"/>
      <c r="S558" s="31"/>
    </row>
    <row r="559" spans="4:19" s="4" customFormat="1" ht="19.899999999999999" customHeight="1">
      <c r="D559" s="27"/>
      <c r="E559" s="27"/>
      <c r="F559" s="27"/>
      <c r="G559" s="47"/>
      <c r="H559" s="62"/>
      <c r="I559" s="26"/>
      <c r="J559" s="63"/>
      <c r="K559" s="28"/>
      <c r="L559" s="47"/>
      <c r="M559" s="26"/>
      <c r="N559" s="26"/>
      <c r="O559" s="30"/>
      <c r="P559" s="27"/>
      <c r="Q559" s="26"/>
      <c r="R559" s="30"/>
      <c r="S559" s="31"/>
    </row>
    <row r="560" spans="4:19" s="4" customFormat="1" ht="19.899999999999999" customHeight="1">
      <c r="D560" s="27"/>
      <c r="E560" s="27"/>
      <c r="F560" s="27"/>
      <c r="G560" s="47"/>
      <c r="H560" s="62"/>
      <c r="I560" s="26"/>
      <c r="J560" s="63"/>
      <c r="K560" s="28"/>
      <c r="L560" s="47"/>
      <c r="M560" s="26"/>
      <c r="N560" s="26"/>
      <c r="O560" s="30"/>
      <c r="P560" s="27"/>
      <c r="Q560" s="26"/>
      <c r="R560" s="30"/>
      <c r="S560" s="31"/>
    </row>
    <row r="561" spans="4:19" s="4" customFormat="1" ht="19.899999999999999" customHeight="1">
      <c r="D561" s="27"/>
      <c r="E561" s="27"/>
      <c r="F561" s="27"/>
      <c r="G561" s="47"/>
      <c r="H561" s="62"/>
      <c r="I561" s="26"/>
      <c r="J561" s="63"/>
      <c r="K561" s="28"/>
      <c r="L561" s="47"/>
      <c r="M561" s="26"/>
      <c r="N561" s="26"/>
      <c r="O561" s="30"/>
      <c r="P561" s="27"/>
      <c r="Q561" s="26"/>
      <c r="R561" s="30"/>
      <c r="S561" s="31"/>
    </row>
    <row r="562" spans="4:19" s="4" customFormat="1" ht="19.899999999999999" customHeight="1">
      <c r="D562" s="27"/>
      <c r="E562" s="27"/>
      <c r="F562" s="27"/>
      <c r="G562" s="47"/>
      <c r="H562" s="62"/>
      <c r="I562" s="26"/>
      <c r="J562" s="63"/>
      <c r="K562" s="28"/>
      <c r="L562" s="47"/>
      <c r="M562" s="26"/>
      <c r="N562" s="26"/>
      <c r="O562" s="30"/>
      <c r="P562" s="27"/>
      <c r="Q562" s="26"/>
      <c r="R562" s="30"/>
      <c r="S562" s="31"/>
    </row>
    <row r="563" spans="4:19" s="4" customFormat="1" ht="19.899999999999999" customHeight="1">
      <c r="D563" s="27"/>
      <c r="E563" s="27"/>
      <c r="F563" s="27"/>
      <c r="G563" s="47"/>
      <c r="H563" s="62"/>
      <c r="I563" s="26"/>
      <c r="J563" s="63"/>
      <c r="K563" s="28"/>
      <c r="L563" s="47"/>
      <c r="M563" s="26"/>
      <c r="N563" s="26"/>
      <c r="O563" s="30"/>
      <c r="P563" s="27"/>
      <c r="Q563" s="26"/>
      <c r="R563" s="30"/>
      <c r="S563" s="31"/>
    </row>
    <row r="564" spans="4:19" s="4" customFormat="1" ht="19.899999999999999" customHeight="1">
      <c r="D564" s="27"/>
      <c r="E564" s="27"/>
      <c r="F564" s="27"/>
      <c r="G564" s="47"/>
      <c r="H564" s="62"/>
      <c r="I564" s="26"/>
      <c r="J564" s="63"/>
      <c r="K564" s="28"/>
      <c r="L564" s="47"/>
      <c r="M564" s="26"/>
      <c r="N564" s="26"/>
      <c r="O564" s="30"/>
      <c r="P564" s="27"/>
      <c r="Q564" s="26"/>
      <c r="R564" s="30"/>
      <c r="S564" s="31"/>
    </row>
    <row r="565" spans="4:19" s="4" customFormat="1" ht="19.899999999999999" customHeight="1">
      <c r="D565" s="27"/>
      <c r="E565" s="27"/>
      <c r="F565" s="27"/>
      <c r="G565" s="47"/>
      <c r="H565" s="62"/>
      <c r="I565" s="26"/>
      <c r="J565" s="63"/>
      <c r="K565" s="28"/>
      <c r="L565" s="47"/>
      <c r="M565" s="26"/>
      <c r="N565" s="26"/>
      <c r="O565" s="30"/>
      <c r="P565" s="27"/>
      <c r="Q565" s="26"/>
      <c r="R565" s="30"/>
      <c r="S565" s="31"/>
    </row>
    <row r="566" spans="4:19" s="4" customFormat="1" ht="19.899999999999999" customHeight="1">
      <c r="D566" s="27"/>
      <c r="E566" s="27"/>
      <c r="F566" s="27"/>
      <c r="G566" s="47"/>
      <c r="H566" s="62"/>
      <c r="I566" s="26"/>
      <c r="J566" s="63"/>
      <c r="K566" s="28"/>
      <c r="L566" s="47"/>
      <c r="M566" s="26"/>
      <c r="N566" s="26"/>
      <c r="O566" s="30"/>
      <c r="P566" s="27"/>
      <c r="Q566" s="26"/>
      <c r="R566" s="30"/>
      <c r="S566" s="31"/>
    </row>
    <row r="567" spans="4:19" s="4" customFormat="1" ht="19.899999999999999" customHeight="1">
      <c r="D567" s="27"/>
      <c r="E567" s="27"/>
      <c r="F567" s="27"/>
      <c r="G567" s="47"/>
      <c r="H567" s="62"/>
      <c r="I567" s="26"/>
      <c r="J567" s="63"/>
      <c r="K567" s="28"/>
      <c r="L567" s="47"/>
      <c r="M567" s="26"/>
      <c r="N567" s="26"/>
      <c r="O567" s="30"/>
      <c r="P567" s="27"/>
      <c r="Q567" s="26"/>
      <c r="R567" s="30"/>
      <c r="S567" s="31"/>
    </row>
    <row r="568" spans="4:19" s="4" customFormat="1" ht="19.899999999999999" customHeight="1">
      <c r="D568" s="27"/>
      <c r="E568" s="27"/>
      <c r="F568" s="27"/>
      <c r="G568" s="47"/>
      <c r="H568" s="62"/>
      <c r="I568" s="26"/>
      <c r="J568" s="63"/>
      <c r="K568" s="28"/>
      <c r="L568" s="47"/>
      <c r="M568" s="26"/>
      <c r="N568" s="26"/>
      <c r="O568" s="30"/>
      <c r="P568" s="27"/>
      <c r="Q568" s="26"/>
      <c r="R568" s="30"/>
      <c r="S568" s="31"/>
    </row>
    <row r="569" spans="4:19" s="4" customFormat="1" ht="19.899999999999999" customHeight="1">
      <c r="D569" s="27"/>
      <c r="E569" s="27"/>
      <c r="F569" s="27"/>
      <c r="G569" s="47"/>
      <c r="H569" s="62"/>
      <c r="I569" s="26"/>
      <c r="J569" s="63"/>
      <c r="K569" s="28"/>
      <c r="L569" s="47"/>
      <c r="M569" s="26"/>
      <c r="N569" s="26"/>
      <c r="O569" s="30"/>
      <c r="P569" s="27"/>
      <c r="Q569" s="26"/>
      <c r="R569" s="30"/>
      <c r="S569" s="31"/>
    </row>
    <row r="570" spans="4:19" s="4" customFormat="1" ht="19.899999999999999" customHeight="1">
      <c r="D570" s="27"/>
      <c r="E570" s="27"/>
      <c r="F570" s="27"/>
      <c r="G570" s="47"/>
      <c r="H570" s="62"/>
      <c r="I570" s="26"/>
      <c r="J570" s="63"/>
      <c r="K570" s="28"/>
      <c r="L570" s="47"/>
      <c r="M570" s="26"/>
      <c r="N570" s="26"/>
      <c r="O570" s="30"/>
      <c r="P570" s="27"/>
      <c r="Q570" s="26"/>
      <c r="R570" s="30"/>
      <c r="S570" s="31"/>
    </row>
    <row r="571" spans="4:19" s="4" customFormat="1" ht="19.899999999999999" customHeight="1">
      <c r="D571" s="27"/>
      <c r="E571" s="27"/>
      <c r="F571" s="27"/>
      <c r="G571" s="47"/>
      <c r="H571" s="62"/>
      <c r="I571" s="26"/>
      <c r="J571" s="63"/>
      <c r="K571" s="28"/>
      <c r="L571" s="47"/>
      <c r="M571" s="26"/>
      <c r="N571" s="26"/>
      <c r="O571" s="30"/>
      <c r="P571" s="27"/>
      <c r="Q571" s="26"/>
      <c r="R571" s="30"/>
      <c r="S571" s="31"/>
    </row>
    <row r="572" spans="4:19" s="4" customFormat="1" ht="19.899999999999999" customHeight="1">
      <c r="D572" s="27"/>
      <c r="E572" s="27"/>
      <c r="F572" s="27"/>
      <c r="G572" s="47"/>
      <c r="H572" s="62"/>
      <c r="I572" s="26"/>
      <c r="J572" s="63"/>
      <c r="K572" s="28"/>
      <c r="L572" s="47"/>
      <c r="M572" s="26"/>
      <c r="N572" s="26"/>
      <c r="O572" s="30"/>
      <c r="P572" s="27"/>
      <c r="Q572" s="26"/>
      <c r="R572" s="30"/>
      <c r="S572" s="31"/>
    </row>
    <row r="573" spans="4:19" s="4" customFormat="1" ht="19.899999999999999" customHeight="1">
      <c r="D573" s="27"/>
      <c r="E573" s="27"/>
      <c r="F573" s="27"/>
      <c r="G573" s="47"/>
      <c r="H573" s="62"/>
      <c r="I573" s="26"/>
      <c r="J573" s="63"/>
      <c r="K573" s="28"/>
      <c r="L573" s="47"/>
      <c r="M573" s="26"/>
      <c r="N573" s="26"/>
      <c r="O573" s="30"/>
      <c r="P573" s="27"/>
      <c r="Q573" s="26"/>
      <c r="R573" s="30"/>
      <c r="S573" s="31"/>
    </row>
    <row r="574" spans="4:19" s="4" customFormat="1" ht="19.899999999999999" customHeight="1">
      <c r="D574" s="27"/>
      <c r="E574" s="27"/>
      <c r="F574" s="27"/>
      <c r="G574" s="47"/>
      <c r="H574" s="62"/>
      <c r="I574" s="26"/>
      <c r="J574" s="63"/>
      <c r="K574" s="28"/>
      <c r="L574" s="47"/>
      <c r="M574" s="26"/>
      <c r="N574" s="26"/>
      <c r="O574" s="30"/>
      <c r="P574" s="27"/>
      <c r="Q574" s="26"/>
      <c r="R574" s="30"/>
      <c r="S574" s="31"/>
    </row>
    <row r="575" spans="4:19" s="4" customFormat="1" ht="19.899999999999999" customHeight="1">
      <c r="D575" s="27"/>
      <c r="E575" s="27"/>
      <c r="F575" s="27"/>
      <c r="G575" s="47"/>
      <c r="H575" s="62"/>
      <c r="I575" s="26"/>
      <c r="J575" s="63"/>
      <c r="K575" s="28"/>
      <c r="L575" s="47"/>
      <c r="M575" s="26"/>
      <c r="N575" s="26"/>
      <c r="O575" s="30"/>
      <c r="P575" s="27"/>
      <c r="Q575" s="26"/>
      <c r="R575" s="30"/>
      <c r="S575" s="31"/>
    </row>
    <row r="576" spans="4:19" s="4" customFormat="1" ht="19.899999999999999" customHeight="1">
      <c r="D576" s="27"/>
      <c r="E576" s="27"/>
      <c r="F576" s="27"/>
      <c r="G576" s="47"/>
      <c r="H576" s="62"/>
      <c r="I576" s="26"/>
      <c r="J576" s="63"/>
      <c r="K576" s="28"/>
      <c r="L576" s="47"/>
      <c r="M576" s="26"/>
      <c r="N576" s="26"/>
      <c r="O576" s="30"/>
      <c r="P576" s="27"/>
      <c r="Q576" s="26"/>
      <c r="R576" s="30"/>
      <c r="S576" s="31"/>
    </row>
    <row r="577" spans="4:19" s="4" customFormat="1" ht="19.899999999999999" customHeight="1">
      <c r="D577" s="27"/>
      <c r="E577" s="27"/>
      <c r="F577" s="27"/>
      <c r="G577" s="47"/>
      <c r="H577" s="62"/>
      <c r="I577" s="26"/>
      <c r="J577" s="63"/>
      <c r="K577" s="28"/>
      <c r="L577" s="47"/>
      <c r="M577" s="26"/>
      <c r="N577" s="26"/>
      <c r="O577" s="30"/>
      <c r="P577" s="27"/>
      <c r="Q577" s="26"/>
      <c r="R577" s="30"/>
      <c r="S577" s="31"/>
    </row>
    <row r="578" spans="4:19" s="4" customFormat="1" ht="19.899999999999999" customHeight="1">
      <c r="D578" s="27"/>
      <c r="E578" s="27"/>
      <c r="F578" s="27"/>
      <c r="G578" s="47"/>
      <c r="H578" s="62"/>
      <c r="I578" s="26"/>
      <c r="J578" s="63"/>
      <c r="K578" s="28"/>
      <c r="L578" s="47"/>
      <c r="M578" s="26"/>
      <c r="N578" s="26"/>
      <c r="O578" s="30"/>
      <c r="P578" s="27"/>
      <c r="Q578" s="26"/>
      <c r="R578" s="30"/>
      <c r="S578" s="31"/>
    </row>
    <row r="579" spans="4:19" s="4" customFormat="1" ht="19.899999999999999" customHeight="1">
      <c r="D579" s="27"/>
      <c r="E579" s="27"/>
      <c r="F579" s="27"/>
      <c r="G579" s="47"/>
      <c r="H579" s="62"/>
      <c r="I579" s="26"/>
      <c r="J579" s="63"/>
      <c r="K579" s="28"/>
      <c r="L579" s="47"/>
      <c r="M579" s="26"/>
      <c r="N579" s="26"/>
      <c r="O579" s="30"/>
      <c r="P579" s="27"/>
      <c r="Q579" s="26"/>
      <c r="R579" s="30"/>
      <c r="S579" s="31"/>
    </row>
    <row r="580" spans="4:19" s="4" customFormat="1" ht="19.899999999999999" customHeight="1">
      <c r="D580" s="27"/>
      <c r="E580" s="27"/>
      <c r="F580" s="27"/>
      <c r="G580" s="47"/>
      <c r="H580" s="62"/>
      <c r="I580" s="26"/>
      <c r="J580" s="63"/>
      <c r="K580" s="28"/>
      <c r="L580" s="47"/>
      <c r="M580" s="26"/>
      <c r="N580" s="26"/>
      <c r="O580" s="30"/>
      <c r="P580" s="27"/>
      <c r="Q580" s="26"/>
      <c r="R580" s="30"/>
      <c r="S580" s="31"/>
    </row>
    <row r="581" spans="4:19" s="4" customFormat="1" ht="19.899999999999999" customHeight="1">
      <c r="D581" s="27"/>
      <c r="E581" s="27"/>
      <c r="F581" s="27"/>
      <c r="G581" s="47"/>
      <c r="H581" s="62"/>
      <c r="I581" s="26"/>
      <c r="J581" s="63"/>
      <c r="K581" s="28"/>
      <c r="L581" s="47"/>
      <c r="M581" s="26"/>
      <c r="N581" s="26"/>
      <c r="O581" s="30"/>
      <c r="P581" s="27"/>
      <c r="Q581" s="26"/>
      <c r="R581" s="30"/>
      <c r="S581" s="31"/>
    </row>
    <row r="582" spans="4:19" s="4" customFormat="1" ht="19.899999999999999" customHeight="1">
      <c r="D582" s="27"/>
      <c r="E582" s="27"/>
      <c r="F582" s="27"/>
      <c r="G582" s="47"/>
      <c r="H582" s="62"/>
      <c r="I582" s="26"/>
      <c r="J582" s="63"/>
      <c r="K582" s="28"/>
      <c r="L582" s="47"/>
      <c r="M582" s="26"/>
      <c r="N582" s="26"/>
      <c r="O582" s="30"/>
      <c r="P582" s="27"/>
      <c r="Q582" s="26"/>
      <c r="R582" s="30"/>
      <c r="S582" s="31"/>
    </row>
    <row r="583" spans="4:19" s="4" customFormat="1" ht="19.899999999999999" customHeight="1">
      <c r="D583" s="27"/>
      <c r="E583" s="27"/>
      <c r="F583" s="27"/>
      <c r="G583" s="47"/>
      <c r="H583" s="62"/>
      <c r="I583" s="26"/>
      <c r="J583" s="63"/>
      <c r="K583" s="28"/>
      <c r="L583" s="47"/>
      <c r="M583" s="26"/>
      <c r="N583" s="26"/>
      <c r="O583" s="30"/>
      <c r="P583" s="27"/>
      <c r="Q583" s="26"/>
      <c r="R583" s="30"/>
      <c r="S583" s="31"/>
    </row>
    <row r="584" spans="4:19" s="4" customFormat="1" ht="19.899999999999999" customHeight="1">
      <c r="D584" s="27"/>
      <c r="E584" s="27"/>
      <c r="F584" s="27"/>
      <c r="G584" s="47"/>
      <c r="H584" s="62"/>
      <c r="I584" s="26"/>
      <c r="J584" s="63"/>
      <c r="K584" s="28"/>
      <c r="L584" s="47"/>
      <c r="M584" s="26"/>
      <c r="N584" s="26"/>
      <c r="O584" s="30"/>
      <c r="P584" s="27"/>
      <c r="Q584" s="26"/>
      <c r="R584" s="30"/>
      <c r="S584" s="31"/>
    </row>
    <row r="585" spans="4:19" s="4" customFormat="1" ht="19.899999999999999" customHeight="1">
      <c r="D585" s="27"/>
      <c r="E585" s="27"/>
      <c r="F585" s="27"/>
      <c r="G585" s="47"/>
      <c r="H585" s="62"/>
      <c r="I585" s="26"/>
      <c r="J585" s="63"/>
      <c r="K585" s="28"/>
      <c r="L585" s="47"/>
      <c r="M585" s="26"/>
      <c r="N585" s="26"/>
      <c r="O585" s="30"/>
      <c r="P585" s="27"/>
      <c r="Q585" s="26"/>
      <c r="R585" s="30"/>
      <c r="S585" s="31"/>
    </row>
    <row r="586" spans="4:19" s="4" customFormat="1" ht="19.899999999999999" customHeight="1">
      <c r="D586" s="27"/>
      <c r="E586" s="27"/>
      <c r="F586" s="27"/>
      <c r="G586" s="47"/>
      <c r="H586" s="62"/>
      <c r="I586" s="26"/>
      <c r="J586" s="63"/>
      <c r="K586" s="28"/>
      <c r="L586" s="47"/>
      <c r="M586" s="26"/>
      <c r="N586" s="26"/>
      <c r="O586" s="30"/>
      <c r="P586" s="27"/>
      <c r="Q586" s="26"/>
      <c r="R586" s="30"/>
      <c r="S586" s="31"/>
    </row>
    <row r="587" spans="4:19" s="4" customFormat="1" ht="19.899999999999999" customHeight="1">
      <c r="D587" s="27"/>
      <c r="E587" s="27"/>
      <c r="F587" s="27"/>
      <c r="G587" s="47"/>
      <c r="H587" s="62"/>
      <c r="I587" s="26"/>
      <c r="J587" s="63"/>
      <c r="K587" s="28"/>
      <c r="L587" s="47"/>
      <c r="M587" s="26"/>
      <c r="N587" s="26"/>
      <c r="O587" s="30"/>
      <c r="P587" s="27"/>
      <c r="Q587" s="26"/>
      <c r="R587" s="30"/>
      <c r="S587" s="31"/>
    </row>
    <row r="588" spans="4:19" s="4" customFormat="1" ht="19.899999999999999" customHeight="1">
      <c r="D588" s="27"/>
      <c r="E588" s="27"/>
      <c r="F588" s="27"/>
      <c r="G588" s="47"/>
      <c r="H588" s="62"/>
      <c r="I588" s="26"/>
      <c r="J588" s="63"/>
      <c r="K588" s="28"/>
      <c r="L588" s="47"/>
      <c r="M588" s="26"/>
      <c r="N588" s="26"/>
      <c r="O588" s="30"/>
      <c r="P588" s="27"/>
      <c r="Q588" s="26"/>
      <c r="R588" s="30"/>
      <c r="S588" s="31"/>
    </row>
    <row r="589" spans="4:19" s="4" customFormat="1" ht="19.899999999999999" customHeight="1">
      <c r="D589" s="27"/>
      <c r="E589" s="27"/>
      <c r="F589" s="27"/>
      <c r="G589" s="47"/>
      <c r="H589" s="62"/>
      <c r="I589" s="26"/>
      <c r="J589" s="63"/>
      <c r="K589" s="28"/>
      <c r="L589" s="47"/>
      <c r="M589" s="26"/>
      <c r="N589" s="26"/>
      <c r="O589" s="30"/>
      <c r="P589" s="27"/>
      <c r="Q589" s="26"/>
      <c r="R589" s="30"/>
      <c r="S589" s="31"/>
    </row>
    <row r="590" spans="4:19" s="4" customFormat="1" ht="19.899999999999999" customHeight="1">
      <c r="D590" s="27"/>
      <c r="E590" s="27"/>
      <c r="F590" s="27"/>
      <c r="G590" s="47"/>
      <c r="H590" s="62"/>
      <c r="I590" s="26"/>
      <c r="J590" s="63"/>
      <c r="K590" s="28"/>
      <c r="L590" s="47"/>
      <c r="M590" s="26"/>
      <c r="N590" s="26"/>
      <c r="O590" s="30"/>
      <c r="P590" s="27"/>
      <c r="Q590" s="26"/>
      <c r="R590" s="30"/>
      <c r="S590" s="31"/>
    </row>
    <row r="591" spans="4:19" s="4" customFormat="1" ht="19.899999999999999" customHeight="1">
      <c r="D591" s="27"/>
      <c r="E591" s="27"/>
      <c r="F591" s="27"/>
      <c r="G591" s="47"/>
      <c r="H591" s="62"/>
      <c r="I591" s="26"/>
      <c r="J591" s="63"/>
      <c r="K591" s="28"/>
      <c r="L591" s="47"/>
      <c r="M591" s="26"/>
      <c r="N591" s="26"/>
      <c r="O591" s="30"/>
      <c r="P591" s="27"/>
      <c r="Q591" s="26"/>
      <c r="R591" s="30"/>
      <c r="S591" s="31"/>
    </row>
    <row r="592" spans="4:19" s="4" customFormat="1" ht="19.899999999999999" customHeight="1">
      <c r="D592" s="27"/>
      <c r="E592" s="27"/>
      <c r="F592" s="27"/>
      <c r="G592" s="47"/>
      <c r="H592" s="62"/>
      <c r="I592" s="26"/>
      <c r="J592" s="63"/>
      <c r="K592" s="28"/>
      <c r="L592" s="47"/>
      <c r="M592" s="26"/>
      <c r="N592" s="26"/>
      <c r="O592" s="30"/>
      <c r="P592" s="27"/>
      <c r="Q592" s="26"/>
      <c r="R592" s="30"/>
      <c r="S592" s="31"/>
    </row>
    <row r="593" spans="4:19" s="4" customFormat="1" ht="19.899999999999999" customHeight="1">
      <c r="D593" s="27"/>
      <c r="E593" s="27"/>
      <c r="F593" s="27"/>
      <c r="G593" s="47"/>
      <c r="H593" s="62"/>
      <c r="I593" s="26"/>
      <c r="J593" s="63"/>
      <c r="K593" s="28"/>
      <c r="L593" s="47"/>
      <c r="M593" s="26"/>
      <c r="N593" s="26"/>
      <c r="O593" s="30"/>
      <c r="P593" s="27"/>
      <c r="Q593" s="26"/>
      <c r="R593" s="30"/>
      <c r="S593" s="31"/>
    </row>
    <row r="594" spans="4:19" s="4" customFormat="1" ht="19.899999999999999" customHeight="1">
      <c r="D594" s="27"/>
      <c r="E594" s="27"/>
      <c r="F594" s="27"/>
      <c r="G594" s="47"/>
      <c r="H594" s="62"/>
      <c r="I594" s="26"/>
      <c r="J594" s="63"/>
      <c r="K594" s="28"/>
      <c r="L594" s="47"/>
      <c r="M594" s="26"/>
      <c r="N594" s="26"/>
      <c r="O594" s="30"/>
      <c r="P594" s="27"/>
      <c r="Q594" s="26"/>
      <c r="R594" s="30"/>
      <c r="S594" s="31"/>
    </row>
    <row r="595" spans="4:19" s="4" customFormat="1" ht="19.899999999999999" customHeight="1">
      <c r="D595" s="27"/>
      <c r="E595" s="27"/>
      <c r="F595" s="27"/>
      <c r="G595" s="47"/>
      <c r="H595" s="62"/>
      <c r="I595" s="26"/>
      <c r="J595" s="63"/>
      <c r="K595" s="28"/>
      <c r="L595" s="47"/>
      <c r="M595" s="26"/>
      <c r="N595" s="26"/>
      <c r="O595" s="30"/>
      <c r="P595" s="27"/>
      <c r="Q595" s="26"/>
      <c r="R595" s="30"/>
      <c r="S595" s="31"/>
    </row>
    <row r="596" spans="4:19" s="4" customFormat="1" ht="19.899999999999999" customHeight="1">
      <c r="D596" s="27"/>
      <c r="E596" s="27"/>
      <c r="F596" s="27"/>
      <c r="G596" s="47"/>
      <c r="H596" s="62"/>
      <c r="I596" s="26"/>
      <c r="J596" s="63"/>
      <c r="K596" s="28"/>
      <c r="L596" s="47"/>
      <c r="M596" s="26"/>
      <c r="N596" s="26"/>
      <c r="O596" s="30"/>
      <c r="P596" s="27"/>
      <c r="Q596" s="26"/>
      <c r="R596" s="30"/>
      <c r="S596" s="31"/>
    </row>
    <row r="597" spans="4:19" s="4" customFormat="1" ht="19.899999999999999" customHeight="1">
      <c r="D597" s="27"/>
      <c r="E597" s="27"/>
      <c r="F597" s="27"/>
      <c r="G597" s="47"/>
      <c r="H597" s="62"/>
      <c r="I597" s="26"/>
      <c r="J597" s="63"/>
      <c r="K597" s="28"/>
      <c r="L597" s="47"/>
      <c r="M597" s="26"/>
      <c r="N597" s="26"/>
      <c r="O597" s="30"/>
      <c r="P597" s="27"/>
      <c r="Q597" s="26"/>
      <c r="R597" s="30"/>
      <c r="S597" s="31"/>
    </row>
    <row r="598" spans="4:19" s="4" customFormat="1" ht="19.899999999999999" customHeight="1">
      <c r="D598" s="27"/>
      <c r="E598" s="27"/>
      <c r="F598" s="27"/>
      <c r="G598" s="47"/>
      <c r="H598" s="62"/>
      <c r="I598" s="26"/>
      <c r="J598" s="63"/>
      <c r="K598" s="28"/>
      <c r="L598" s="47"/>
      <c r="M598" s="26"/>
      <c r="N598" s="26"/>
      <c r="O598" s="30"/>
      <c r="P598" s="27"/>
      <c r="Q598" s="26"/>
      <c r="R598" s="30"/>
      <c r="S598" s="31"/>
    </row>
    <row r="599" spans="4:19" s="4" customFormat="1" ht="19.899999999999999" customHeight="1">
      <c r="D599" s="27"/>
      <c r="E599" s="27"/>
      <c r="F599" s="27"/>
      <c r="G599" s="47"/>
      <c r="H599" s="62"/>
      <c r="I599" s="26"/>
      <c r="J599" s="63"/>
      <c r="K599" s="28"/>
      <c r="L599" s="47"/>
      <c r="M599" s="26"/>
      <c r="N599" s="26"/>
      <c r="O599" s="30"/>
      <c r="P599" s="27"/>
      <c r="Q599" s="26"/>
      <c r="R599" s="30"/>
      <c r="S599" s="31"/>
    </row>
    <row r="600" spans="4:19" s="4" customFormat="1" ht="19.899999999999999" customHeight="1">
      <c r="D600" s="27"/>
      <c r="E600" s="27"/>
      <c r="F600" s="27"/>
      <c r="G600" s="47"/>
      <c r="H600" s="62"/>
      <c r="I600" s="26"/>
      <c r="J600" s="63"/>
      <c r="K600" s="28"/>
      <c r="L600" s="47"/>
      <c r="M600" s="26"/>
      <c r="N600" s="26"/>
      <c r="O600" s="30"/>
      <c r="P600" s="27"/>
      <c r="Q600" s="26"/>
      <c r="R600" s="30"/>
      <c r="S600" s="31"/>
    </row>
    <row r="601" spans="4:19" s="4" customFormat="1" ht="19.899999999999999" customHeight="1">
      <c r="D601" s="27"/>
      <c r="E601" s="27"/>
      <c r="F601" s="27"/>
      <c r="G601" s="47"/>
      <c r="H601" s="62"/>
      <c r="I601" s="26"/>
      <c r="J601" s="63"/>
      <c r="K601" s="28"/>
      <c r="L601" s="47"/>
      <c r="M601" s="26"/>
      <c r="N601" s="26"/>
      <c r="O601" s="30"/>
      <c r="P601" s="27"/>
      <c r="Q601" s="26"/>
      <c r="R601" s="30"/>
      <c r="S601" s="31"/>
    </row>
    <row r="602" spans="4:19" s="4" customFormat="1" ht="19.899999999999999" customHeight="1">
      <c r="D602" s="27"/>
      <c r="E602" s="27"/>
      <c r="F602" s="27"/>
      <c r="G602" s="47"/>
      <c r="H602" s="62"/>
      <c r="I602" s="26"/>
      <c r="J602" s="63"/>
      <c r="K602" s="28"/>
      <c r="L602" s="47"/>
      <c r="M602" s="26"/>
      <c r="N602" s="26"/>
      <c r="O602" s="30"/>
      <c r="P602" s="27"/>
      <c r="Q602" s="26"/>
      <c r="R602" s="30"/>
      <c r="S602" s="31"/>
    </row>
    <row r="603" spans="4:19" s="4" customFormat="1" ht="19.899999999999999" customHeight="1">
      <c r="D603" s="27"/>
      <c r="E603" s="27"/>
      <c r="F603" s="27"/>
      <c r="G603" s="47"/>
      <c r="H603" s="62"/>
      <c r="I603" s="26"/>
      <c r="J603" s="63"/>
      <c r="K603" s="28"/>
      <c r="L603" s="47"/>
      <c r="M603" s="26"/>
      <c r="N603" s="26"/>
      <c r="O603" s="30"/>
      <c r="P603" s="27"/>
      <c r="Q603" s="26"/>
      <c r="R603" s="30"/>
      <c r="S603" s="31"/>
    </row>
    <row r="604" spans="4:19" s="4" customFormat="1" ht="19.899999999999999" customHeight="1">
      <c r="D604" s="27"/>
      <c r="E604" s="27"/>
      <c r="F604" s="27"/>
      <c r="G604" s="47"/>
      <c r="H604" s="62"/>
      <c r="I604" s="26"/>
      <c r="J604" s="63"/>
      <c r="K604" s="28"/>
      <c r="L604" s="47"/>
      <c r="M604" s="26"/>
      <c r="N604" s="26"/>
      <c r="O604" s="30"/>
      <c r="P604" s="27"/>
      <c r="Q604" s="26"/>
      <c r="R604" s="30"/>
      <c r="S604" s="31"/>
    </row>
    <row r="605" spans="4:19" s="4" customFormat="1" ht="19.899999999999999" customHeight="1">
      <c r="D605" s="27"/>
      <c r="E605" s="27"/>
      <c r="F605" s="27"/>
      <c r="G605" s="47"/>
      <c r="H605" s="62"/>
      <c r="I605" s="26"/>
      <c r="J605" s="63"/>
      <c r="K605" s="28"/>
      <c r="L605" s="47"/>
      <c r="M605" s="26"/>
      <c r="N605" s="26"/>
      <c r="O605" s="30"/>
      <c r="P605" s="27"/>
      <c r="Q605" s="26"/>
      <c r="R605" s="30"/>
      <c r="S605" s="31"/>
    </row>
    <row r="606" spans="4:19" s="4" customFormat="1" ht="19.899999999999999" customHeight="1">
      <c r="D606" s="27"/>
      <c r="E606" s="27"/>
      <c r="F606" s="27"/>
      <c r="G606" s="47"/>
      <c r="H606" s="62"/>
      <c r="I606" s="26"/>
      <c r="J606" s="63"/>
      <c r="K606" s="28"/>
      <c r="L606" s="47"/>
      <c r="M606" s="26"/>
      <c r="N606" s="26"/>
      <c r="O606" s="30"/>
      <c r="P606" s="27"/>
      <c r="Q606" s="26"/>
      <c r="R606" s="30"/>
      <c r="S606" s="31"/>
    </row>
    <row r="607" spans="4:19" s="4" customFormat="1" ht="19.899999999999999" customHeight="1">
      <c r="D607" s="27"/>
      <c r="E607" s="27"/>
      <c r="F607" s="27"/>
      <c r="G607" s="47"/>
      <c r="H607" s="62"/>
      <c r="I607" s="26"/>
      <c r="J607" s="63"/>
      <c r="K607" s="28"/>
      <c r="L607" s="47"/>
      <c r="M607" s="26"/>
      <c r="N607" s="26"/>
      <c r="O607" s="30"/>
      <c r="P607" s="27"/>
      <c r="Q607" s="26"/>
      <c r="R607" s="30"/>
      <c r="S607" s="31"/>
    </row>
    <row r="608" spans="4:19" s="4" customFormat="1" ht="19.899999999999999" customHeight="1">
      <c r="D608" s="27"/>
      <c r="E608" s="27"/>
      <c r="F608" s="27"/>
      <c r="G608" s="47"/>
      <c r="H608" s="62"/>
      <c r="I608" s="26"/>
      <c r="J608" s="63"/>
      <c r="K608" s="28"/>
      <c r="L608" s="47"/>
      <c r="M608" s="26"/>
      <c r="N608" s="26"/>
      <c r="O608" s="30"/>
      <c r="P608" s="27"/>
      <c r="Q608" s="26"/>
      <c r="R608" s="30"/>
      <c r="S608" s="31"/>
    </row>
    <row r="609" spans="1:19" s="4" customFormat="1" ht="19.899999999999999" customHeight="1">
      <c r="D609" s="27"/>
      <c r="E609" s="27"/>
      <c r="F609" s="27"/>
      <c r="G609" s="47"/>
      <c r="H609" s="62"/>
      <c r="I609" s="26"/>
      <c r="J609" s="63"/>
      <c r="K609" s="28"/>
      <c r="L609" s="47"/>
      <c r="M609" s="26"/>
      <c r="N609" s="26"/>
      <c r="O609" s="30"/>
      <c r="P609" s="27"/>
      <c r="Q609" s="26"/>
      <c r="R609" s="30"/>
      <c r="S609" s="31"/>
    </row>
    <row r="610" spans="1:19" s="4" customFormat="1" ht="19.899999999999999" customHeight="1">
      <c r="D610" s="27"/>
      <c r="E610" s="27"/>
      <c r="F610" s="27"/>
      <c r="G610" s="47"/>
      <c r="H610" s="62"/>
      <c r="I610" s="26"/>
      <c r="J610" s="63"/>
      <c r="K610" s="28"/>
      <c r="L610" s="47"/>
      <c r="M610" s="26"/>
      <c r="N610" s="26"/>
      <c r="O610" s="30"/>
      <c r="P610" s="27"/>
      <c r="Q610" s="26"/>
      <c r="R610" s="30"/>
      <c r="S610" s="31"/>
    </row>
    <row r="611" spans="1:19" s="4" customFormat="1" ht="19.899999999999999" customHeight="1">
      <c r="D611" s="27"/>
      <c r="E611" s="27"/>
      <c r="F611" s="27"/>
      <c r="G611" s="26"/>
      <c r="H611" s="26"/>
      <c r="I611" s="26"/>
      <c r="J611" s="28"/>
      <c r="K611" s="28"/>
      <c r="L611" s="26"/>
      <c r="M611" s="26"/>
      <c r="N611" s="26"/>
      <c r="O611" s="30"/>
      <c r="P611" s="27"/>
      <c r="Q611" s="26"/>
      <c r="R611" s="30"/>
      <c r="S611" s="31"/>
    </row>
    <row r="612" spans="1:19" s="4" customFormat="1" ht="19.899999999999999" customHeight="1">
      <c r="D612" s="27"/>
      <c r="E612" s="27"/>
      <c r="F612" s="27"/>
      <c r="G612" s="26"/>
      <c r="H612" s="26"/>
      <c r="I612" s="26"/>
      <c r="J612" s="28"/>
      <c r="K612" s="28"/>
      <c r="L612" s="26"/>
      <c r="M612" s="26"/>
      <c r="N612" s="26"/>
      <c r="O612" s="30"/>
      <c r="P612" s="27"/>
      <c r="Q612" s="26"/>
      <c r="R612" s="30"/>
      <c r="S612" s="31"/>
    </row>
    <row r="613" spans="1:19" s="4" customFormat="1" ht="19.899999999999999" customHeight="1">
      <c r="D613" s="27"/>
      <c r="E613" s="27"/>
      <c r="F613" s="27"/>
      <c r="G613" s="26"/>
      <c r="H613" s="26"/>
      <c r="I613" s="26"/>
      <c r="J613" s="28"/>
      <c r="K613" s="28"/>
      <c r="L613" s="26"/>
      <c r="M613" s="26"/>
      <c r="N613" s="26"/>
      <c r="O613" s="30"/>
      <c r="P613" s="27"/>
      <c r="Q613" s="26"/>
      <c r="R613" s="30"/>
      <c r="S613" s="31"/>
    </row>
    <row r="614" spans="1:19" s="4" customFormat="1" ht="19.899999999999999" customHeight="1">
      <c r="A614" s="26"/>
      <c r="B614" s="64">
        <v>8</v>
      </c>
      <c r="C614" s="64" t="s">
        <v>63</v>
      </c>
      <c r="D614" s="27"/>
      <c r="E614" s="27"/>
      <c r="F614" s="27"/>
      <c r="G614" s="26"/>
      <c r="H614" s="26"/>
      <c r="I614" s="26"/>
      <c r="J614" s="28"/>
      <c r="K614" s="28"/>
      <c r="L614" s="26"/>
      <c r="M614" s="26"/>
      <c r="N614" s="26"/>
      <c r="O614" s="30"/>
      <c r="P614" s="27"/>
      <c r="Q614" s="26"/>
      <c r="R614" s="30"/>
      <c r="S614" s="31"/>
    </row>
    <row r="615" spans="1:19" s="4" customFormat="1" ht="19.899999999999999" customHeight="1">
      <c r="D615" s="27"/>
      <c r="E615" s="27"/>
      <c r="F615" s="27"/>
      <c r="G615" s="26"/>
      <c r="H615" s="26"/>
      <c r="I615" s="26"/>
      <c r="J615" s="28"/>
      <c r="K615" s="28"/>
      <c r="L615" s="26"/>
      <c r="M615" s="26"/>
      <c r="N615" s="26"/>
      <c r="O615" s="30"/>
      <c r="P615" s="27"/>
      <c r="Q615" s="26"/>
      <c r="R615" s="30"/>
      <c r="S615" s="31"/>
    </row>
    <row r="616" spans="1:19" s="4" customFormat="1" ht="19.899999999999999" customHeight="1">
      <c r="D616" s="27"/>
      <c r="E616" s="27"/>
      <c r="F616" s="27"/>
      <c r="G616" s="26"/>
      <c r="H616" s="26"/>
      <c r="I616" s="26"/>
      <c r="J616" s="28"/>
      <c r="K616" s="28"/>
      <c r="L616" s="26"/>
      <c r="M616" s="26"/>
      <c r="N616" s="26"/>
      <c r="O616" s="30"/>
      <c r="P616" s="27"/>
      <c r="Q616" s="26"/>
      <c r="R616" s="30"/>
      <c r="S616" s="31"/>
    </row>
    <row r="617" spans="1:19" s="4" customFormat="1" ht="19.899999999999999" customHeight="1">
      <c r="D617" s="27"/>
      <c r="E617" s="27"/>
      <c r="F617" s="27"/>
      <c r="G617" s="26"/>
      <c r="H617" s="26"/>
      <c r="I617" s="26"/>
      <c r="J617" s="28"/>
      <c r="K617" s="28"/>
      <c r="L617" s="26"/>
      <c r="M617" s="26"/>
      <c r="N617" s="26"/>
      <c r="O617" s="30"/>
      <c r="P617" s="27"/>
      <c r="Q617" s="26"/>
      <c r="R617" s="30"/>
      <c r="S617" s="31"/>
    </row>
    <row r="618" spans="1:19" s="4" customFormat="1" ht="19.899999999999999" customHeight="1">
      <c r="D618" s="27"/>
      <c r="E618" s="27"/>
      <c r="F618" s="27"/>
      <c r="G618" s="26"/>
      <c r="H618" s="26"/>
      <c r="I618" s="26"/>
      <c r="J618" s="28"/>
      <c r="K618" s="28"/>
      <c r="L618" s="26"/>
      <c r="M618" s="26"/>
      <c r="N618" s="26"/>
      <c r="O618" s="30"/>
      <c r="P618" s="27"/>
      <c r="Q618" s="26"/>
      <c r="R618" s="30"/>
      <c r="S618" s="31"/>
    </row>
    <row r="619" spans="1:19" s="4" customFormat="1" ht="19.899999999999999" customHeight="1">
      <c r="D619" s="27"/>
      <c r="E619" s="27"/>
      <c r="F619" s="27"/>
      <c r="G619" s="26"/>
      <c r="H619" s="26"/>
      <c r="I619" s="26"/>
      <c r="J619" s="28"/>
      <c r="K619" s="28"/>
      <c r="L619" s="26"/>
      <c r="M619" s="26"/>
      <c r="N619" s="26"/>
      <c r="O619" s="30"/>
      <c r="P619" s="27"/>
      <c r="Q619" s="26"/>
      <c r="R619" s="30"/>
      <c r="S619" s="31"/>
    </row>
    <row r="620" spans="1:19" s="4" customFormat="1" ht="19.899999999999999" customHeight="1">
      <c r="D620" s="27"/>
      <c r="E620" s="27"/>
      <c r="F620" s="27"/>
      <c r="G620" s="26"/>
      <c r="H620" s="26"/>
      <c r="I620" s="26"/>
      <c r="J620" s="28"/>
      <c r="K620" s="28"/>
      <c r="L620" s="26"/>
      <c r="M620" s="26"/>
      <c r="N620" s="26"/>
      <c r="O620" s="30"/>
      <c r="P620" s="27"/>
      <c r="Q620" s="26"/>
      <c r="R620" s="30"/>
      <c r="S620" s="31"/>
    </row>
    <row r="621" spans="1:19" s="4" customFormat="1" ht="19.899999999999999" customHeight="1">
      <c r="D621" s="27"/>
      <c r="E621" s="27"/>
      <c r="F621" s="27"/>
      <c r="G621" s="26"/>
      <c r="H621" s="26"/>
      <c r="I621" s="26"/>
      <c r="J621" s="28"/>
      <c r="K621" s="28"/>
      <c r="L621" s="26"/>
      <c r="M621" s="26"/>
      <c r="N621" s="26"/>
      <c r="O621" s="30"/>
      <c r="P621" s="27"/>
      <c r="Q621" s="26"/>
      <c r="R621" s="30"/>
      <c r="S621" s="31"/>
    </row>
    <row r="622" spans="1:19" s="4" customFormat="1" ht="19.899999999999999" customHeight="1">
      <c r="D622" s="27"/>
      <c r="E622" s="27"/>
      <c r="F622" s="27"/>
      <c r="G622" s="26"/>
      <c r="H622" s="26"/>
      <c r="I622" s="26"/>
      <c r="J622" s="28"/>
      <c r="K622" s="28"/>
      <c r="L622" s="26"/>
      <c r="M622" s="26"/>
      <c r="N622" s="26"/>
      <c r="O622" s="30"/>
      <c r="P622" s="27"/>
      <c r="Q622" s="26"/>
      <c r="R622" s="30"/>
      <c r="S622" s="31"/>
    </row>
    <row r="623" spans="1:19" s="4" customFormat="1" ht="19.899999999999999" customHeight="1">
      <c r="D623" s="27"/>
      <c r="E623" s="27"/>
      <c r="F623" s="27"/>
      <c r="G623" s="26"/>
      <c r="H623" s="26"/>
      <c r="I623" s="26"/>
      <c r="J623" s="28"/>
      <c r="K623" s="28"/>
      <c r="L623" s="26"/>
      <c r="M623" s="26"/>
      <c r="N623" s="26"/>
      <c r="O623" s="30"/>
      <c r="P623" s="27"/>
      <c r="Q623" s="26"/>
      <c r="R623" s="30"/>
      <c r="S623" s="31"/>
    </row>
    <row r="624" spans="1:19" s="4" customFormat="1" ht="19.899999999999999" customHeight="1">
      <c r="D624" s="27"/>
      <c r="E624" s="27"/>
      <c r="F624" s="27"/>
      <c r="G624" s="26"/>
      <c r="H624" s="26"/>
      <c r="I624" s="26"/>
      <c r="J624" s="28"/>
      <c r="K624" s="28"/>
      <c r="L624" s="26"/>
      <c r="M624" s="26"/>
      <c r="N624" s="26"/>
      <c r="O624" s="30"/>
      <c r="P624" s="27"/>
      <c r="Q624" s="26"/>
      <c r="R624" s="30"/>
      <c r="S624" s="31"/>
    </row>
    <row r="625" spans="4:19" s="4" customFormat="1" ht="19.899999999999999" customHeight="1">
      <c r="D625" s="27"/>
      <c r="E625" s="27"/>
      <c r="F625" s="27"/>
      <c r="G625" s="26"/>
      <c r="H625" s="26"/>
      <c r="I625" s="26"/>
      <c r="J625" s="28"/>
      <c r="K625" s="28"/>
      <c r="L625" s="26"/>
      <c r="M625" s="26"/>
      <c r="N625" s="26"/>
      <c r="O625" s="30"/>
      <c r="P625" s="27"/>
      <c r="Q625" s="26"/>
      <c r="R625" s="30"/>
      <c r="S625" s="31"/>
    </row>
    <row r="626" spans="4:19" s="4" customFormat="1" ht="19.899999999999999" customHeight="1">
      <c r="D626" s="27"/>
      <c r="E626" s="27"/>
      <c r="F626" s="27"/>
      <c r="G626" s="26"/>
      <c r="H626" s="26"/>
      <c r="I626" s="26"/>
      <c r="J626" s="28"/>
      <c r="K626" s="28"/>
      <c r="L626" s="26"/>
      <c r="M626" s="26"/>
      <c r="N626" s="26"/>
      <c r="O626" s="30"/>
      <c r="P626" s="27"/>
      <c r="Q626" s="26"/>
      <c r="R626" s="30"/>
      <c r="S626" s="31"/>
    </row>
    <row r="627" spans="4:19" s="4" customFormat="1" ht="19.899999999999999" customHeight="1">
      <c r="D627" s="27"/>
      <c r="E627" s="27"/>
      <c r="F627" s="27"/>
      <c r="G627" s="26"/>
      <c r="H627" s="26"/>
      <c r="I627" s="26"/>
      <c r="J627" s="28"/>
      <c r="K627" s="28"/>
      <c r="L627" s="26"/>
      <c r="M627" s="26"/>
      <c r="N627" s="26"/>
      <c r="O627" s="30"/>
      <c r="P627" s="27"/>
      <c r="Q627" s="26"/>
      <c r="R627" s="30"/>
      <c r="S627" s="31"/>
    </row>
    <row r="628" spans="4:19" s="4" customFormat="1" ht="19.899999999999999" customHeight="1">
      <c r="D628" s="27"/>
      <c r="E628" s="27"/>
      <c r="F628" s="27"/>
      <c r="G628" s="26"/>
      <c r="H628" s="26"/>
      <c r="I628" s="26"/>
      <c r="J628" s="28"/>
      <c r="K628" s="28"/>
      <c r="L628" s="26"/>
      <c r="M628" s="26"/>
      <c r="N628" s="26"/>
      <c r="O628" s="30"/>
      <c r="P628" s="27"/>
      <c r="Q628" s="26"/>
      <c r="R628" s="30"/>
      <c r="S628" s="31"/>
    </row>
    <row r="629" spans="4:19" s="4" customFormat="1" ht="19.899999999999999" customHeight="1">
      <c r="D629" s="27"/>
      <c r="E629" s="27"/>
      <c r="F629" s="27"/>
      <c r="G629" s="26"/>
      <c r="H629" s="26"/>
      <c r="I629" s="26"/>
      <c r="J629" s="28"/>
      <c r="K629" s="28"/>
      <c r="L629" s="26"/>
      <c r="M629" s="26"/>
      <c r="N629" s="26"/>
      <c r="O629" s="30"/>
      <c r="P629" s="27"/>
      <c r="Q629" s="26"/>
      <c r="R629" s="30"/>
      <c r="S629" s="31"/>
    </row>
    <row r="630" spans="4:19" s="4" customFormat="1" ht="19.899999999999999" customHeight="1">
      <c r="D630" s="27"/>
      <c r="E630" s="27"/>
      <c r="F630" s="27"/>
      <c r="G630" s="26"/>
      <c r="H630" s="26"/>
      <c r="I630" s="26"/>
      <c r="J630" s="28"/>
      <c r="K630" s="28"/>
      <c r="L630" s="26"/>
      <c r="M630" s="26"/>
      <c r="N630" s="26"/>
      <c r="O630" s="30"/>
      <c r="P630" s="27"/>
      <c r="Q630" s="26"/>
      <c r="R630" s="30"/>
      <c r="S630" s="31"/>
    </row>
    <row r="631" spans="4:19" s="4" customFormat="1" ht="19.899999999999999" customHeight="1">
      <c r="D631" s="27"/>
      <c r="E631" s="27"/>
      <c r="F631" s="27"/>
      <c r="G631" s="26"/>
      <c r="H631" s="26"/>
      <c r="I631" s="26"/>
      <c r="J631" s="28"/>
      <c r="K631" s="28"/>
      <c r="L631" s="26"/>
      <c r="M631" s="26"/>
      <c r="N631" s="26"/>
      <c r="O631" s="30"/>
      <c r="P631" s="27"/>
      <c r="Q631" s="26"/>
      <c r="R631" s="30"/>
      <c r="S631" s="31"/>
    </row>
    <row r="632" spans="4:19" s="4" customFormat="1" ht="19.899999999999999" customHeight="1">
      <c r="D632" s="27"/>
      <c r="E632" s="27"/>
      <c r="F632" s="27"/>
      <c r="G632" s="26"/>
      <c r="H632" s="26"/>
      <c r="I632" s="26"/>
      <c r="J632" s="28"/>
      <c r="K632" s="28"/>
      <c r="L632" s="26"/>
      <c r="M632" s="26"/>
      <c r="N632" s="26"/>
      <c r="O632" s="30"/>
      <c r="P632" s="27"/>
      <c r="Q632" s="26"/>
      <c r="R632" s="30"/>
      <c r="S632" s="31"/>
    </row>
    <row r="633" spans="4:19" s="4" customFormat="1" ht="19.899999999999999" customHeight="1">
      <c r="D633" s="27"/>
      <c r="E633" s="27"/>
      <c r="F633" s="27"/>
      <c r="G633" s="26"/>
      <c r="H633" s="26"/>
      <c r="I633" s="26"/>
      <c r="J633" s="28"/>
      <c r="K633" s="28"/>
      <c r="L633" s="26"/>
      <c r="M633" s="26"/>
      <c r="N633" s="26"/>
      <c r="O633" s="30"/>
      <c r="P633" s="27"/>
      <c r="Q633" s="26"/>
      <c r="R633" s="30"/>
      <c r="S633" s="31"/>
    </row>
    <row r="634" spans="4:19" s="4" customFormat="1" ht="19.899999999999999" customHeight="1">
      <c r="D634" s="27"/>
      <c r="E634" s="27"/>
      <c r="F634" s="27"/>
      <c r="G634" s="26"/>
      <c r="H634" s="26"/>
      <c r="I634" s="26"/>
      <c r="J634" s="28"/>
      <c r="K634" s="28"/>
      <c r="L634" s="26"/>
      <c r="M634" s="26"/>
      <c r="N634" s="26"/>
      <c r="O634" s="30"/>
      <c r="P634" s="27"/>
      <c r="Q634" s="26"/>
      <c r="R634" s="30"/>
      <c r="S634" s="31"/>
    </row>
    <row r="635" spans="4:19" s="4" customFormat="1" ht="19.899999999999999" customHeight="1">
      <c r="D635" s="27"/>
      <c r="E635" s="27"/>
      <c r="F635" s="27"/>
      <c r="G635" s="26"/>
      <c r="H635" s="26"/>
      <c r="I635" s="26"/>
      <c r="J635" s="28"/>
      <c r="K635" s="28"/>
      <c r="L635" s="26"/>
      <c r="M635" s="26"/>
      <c r="N635" s="26"/>
      <c r="O635" s="30"/>
      <c r="P635" s="27"/>
      <c r="Q635" s="26"/>
      <c r="R635" s="30"/>
      <c r="S635" s="31"/>
    </row>
    <row r="636" spans="4:19" s="4" customFormat="1" ht="19.899999999999999" customHeight="1">
      <c r="D636" s="27"/>
      <c r="E636" s="27"/>
      <c r="F636" s="27"/>
      <c r="G636" s="26"/>
      <c r="H636" s="26"/>
      <c r="I636" s="26"/>
      <c r="J636" s="28"/>
      <c r="K636" s="28"/>
      <c r="L636" s="26"/>
      <c r="M636" s="26"/>
      <c r="N636" s="26"/>
      <c r="O636" s="30"/>
      <c r="P636" s="27"/>
      <c r="Q636" s="26"/>
      <c r="R636" s="30"/>
      <c r="S636" s="31"/>
    </row>
    <row r="637" spans="4:19" s="4" customFormat="1" ht="19.899999999999999" customHeight="1">
      <c r="D637" s="27"/>
      <c r="E637" s="27"/>
      <c r="F637" s="27"/>
      <c r="G637" s="26"/>
      <c r="H637" s="26"/>
      <c r="I637" s="26"/>
      <c r="J637" s="28"/>
      <c r="K637" s="28"/>
      <c r="L637" s="26"/>
      <c r="M637" s="26"/>
      <c r="N637" s="26"/>
      <c r="O637" s="30"/>
      <c r="P637" s="27"/>
      <c r="Q637" s="26"/>
      <c r="R637" s="30"/>
      <c r="S637" s="31"/>
    </row>
    <row r="638" spans="4:19" s="4" customFormat="1" ht="19.899999999999999" customHeight="1">
      <c r="D638" s="27"/>
      <c r="E638" s="27"/>
      <c r="F638" s="27"/>
      <c r="G638" s="26"/>
      <c r="H638" s="26"/>
      <c r="I638" s="26"/>
      <c r="J638" s="28"/>
      <c r="K638" s="28"/>
      <c r="L638" s="26"/>
      <c r="M638" s="26"/>
      <c r="N638" s="26"/>
      <c r="O638" s="30"/>
      <c r="P638" s="27"/>
      <c r="Q638" s="26"/>
      <c r="R638" s="30"/>
      <c r="S638" s="31"/>
    </row>
    <row r="639" spans="4:19" s="4" customFormat="1" ht="19.899999999999999" customHeight="1">
      <c r="D639" s="27"/>
      <c r="E639" s="27"/>
      <c r="F639" s="27"/>
      <c r="G639" s="26"/>
      <c r="H639" s="26"/>
      <c r="I639" s="26"/>
      <c r="J639" s="28"/>
      <c r="K639" s="28"/>
      <c r="L639" s="26"/>
      <c r="M639" s="26"/>
      <c r="N639" s="26"/>
      <c r="O639" s="30"/>
      <c r="P639" s="27"/>
      <c r="Q639" s="26"/>
      <c r="R639" s="30"/>
      <c r="S639" s="31"/>
    </row>
    <row r="640" spans="4:19" s="4" customFormat="1" ht="19.899999999999999" customHeight="1">
      <c r="D640" s="27"/>
      <c r="E640" s="27"/>
      <c r="F640" s="27"/>
      <c r="G640" s="26"/>
      <c r="H640" s="26"/>
      <c r="I640" s="26"/>
      <c r="J640" s="28"/>
      <c r="K640" s="28"/>
      <c r="L640" s="26"/>
      <c r="M640" s="26"/>
      <c r="N640" s="26"/>
      <c r="O640" s="30"/>
      <c r="P640" s="27"/>
      <c r="Q640" s="26"/>
      <c r="R640" s="30"/>
      <c r="S640" s="31"/>
    </row>
    <row r="641" spans="4:19" s="4" customFormat="1" ht="19.899999999999999" customHeight="1">
      <c r="D641" s="27"/>
      <c r="E641" s="27"/>
      <c r="F641" s="27"/>
      <c r="G641" s="26"/>
      <c r="H641" s="26"/>
      <c r="I641" s="26"/>
      <c r="J641" s="28"/>
      <c r="K641" s="28"/>
      <c r="L641" s="26"/>
      <c r="M641" s="26"/>
      <c r="N641" s="26"/>
      <c r="O641" s="30"/>
      <c r="P641" s="27"/>
      <c r="Q641" s="26"/>
      <c r="R641" s="30"/>
      <c r="S641" s="31"/>
    </row>
    <row r="642" spans="4:19" s="4" customFormat="1" ht="19.899999999999999" customHeight="1">
      <c r="D642" s="27"/>
      <c r="E642" s="27"/>
      <c r="F642" s="27"/>
      <c r="G642" s="26"/>
      <c r="H642" s="26"/>
      <c r="I642" s="26"/>
      <c r="J642" s="28"/>
      <c r="K642" s="28"/>
      <c r="L642" s="26"/>
      <c r="M642" s="26"/>
      <c r="N642" s="26"/>
      <c r="O642" s="30"/>
      <c r="P642" s="27"/>
      <c r="Q642" s="26"/>
      <c r="R642" s="30"/>
      <c r="S642" s="31"/>
    </row>
    <row r="643" spans="4:19" s="4" customFormat="1" ht="19.899999999999999" customHeight="1">
      <c r="D643" s="27"/>
      <c r="E643" s="27"/>
      <c r="F643" s="27"/>
      <c r="G643" s="26"/>
      <c r="H643" s="26"/>
      <c r="I643" s="26"/>
      <c r="J643" s="28"/>
      <c r="K643" s="28"/>
      <c r="L643" s="26"/>
      <c r="M643" s="26"/>
      <c r="N643" s="26"/>
      <c r="O643" s="30"/>
      <c r="P643" s="27"/>
      <c r="Q643" s="26"/>
      <c r="R643" s="30"/>
      <c r="S643" s="31"/>
    </row>
    <row r="644" spans="4:19" s="4" customFormat="1" ht="19.899999999999999" customHeight="1">
      <c r="D644" s="27"/>
      <c r="E644" s="27"/>
      <c r="F644" s="27"/>
      <c r="G644" s="26"/>
      <c r="H644" s="26"/>
      <c r="I644" s="26"/>
      <c r="J644" s="28"/>
      <c r="K644" s="28"/>
      <c r="L644" s="26"/>
      <c r="M644" s="26"/>
      <c r="N644" s="26"/>
      <c r="O644" s="30"/>
      <c r="P644" s="27"/>
      <c r="Q644" s="26"/>
      <c r="R644" s="30"/>
      <c r="S644" s="31"/>
    </row>
    <row r="645" spans="4:19" s="4" customFormat="1" ht="19.899999999999999" customHeight="1">
      <c r="D645" s="27"/>
      <c r="E645" s="27"/>
      <c r="F645" s="27"/>
      <c r="G645" s="26"/>
      <c r="H645" s="26"/>
      <c r="I645" s="26"/>
      <c r="J645" s="28"/>
      <c r="K645" s="28"/>
      <c r="L645" s="26"/>
      <c r="M645" s="26"/>
      <c r="N645" s="26"/>
      <c r="O645" s="30"/>
      <c r="P645" s="27"/>
      <c r="Q645" s="26"/>
      <c r="R645" s="30"/>
      <c r="S645" s="31"/>
    </row>
    <row r="646" spans="4:19" s="4" customFormat="1" ht="19.899999999999999" customHeight="1">
      <c r="D646" s="27"/>
      <c r="E646" s="27"/>
      <c r="F646" s="27"/>
      <c r="G646" s="26"/>
      <c r="H646" s="26"/>
      <c r="I646" s="26"/>
      <c r="J646" s="28"/>
      <c r="K646" s="28"/>
      <c r="L646" s="26"/>
      <c r="M646" s="26"/>
      <c r="N646" s="26"/>
      <c r="O646" s="30"/>
      <c r="P646" s="27"/>
      <c r="Q646" s="26"/>
      <c r="R646" s="30"/>
      <c r="S646" s="31"/>
    </row>
    <row r="647" spans="4:19" s="4" customFormat="1" ht="19.899999999999999" customHeight="1">
      <c r="D647" s="27"/>
      <c r="E647" s="27"/>
      <c r="F647" s="27"/>
      <c r="G647" s="26"/>
      <c r="H647" s="26"/>
      <c r="I647" s="26"/>
      <c r="J647" s="28"/>
      <c r="K647" s="28"/>
      <c r="L647" s="26"/>
      <c r="M647" s="26"/>
      <c r="N647" s="26"/>
      <c r="O647" s="30"/>
      <c r="P647" s="27"/>
      <c r="Q647" s="26"/>
      <c r="R647" s="30"/>
      <c r="S647" s="31"/>
    </row>
    <row r="648" spans="4:19" s="4" customFormat="1" ht="19.899999999999999" customHeight="1">
      <c r="D648" s="27"/>
      <c r="E648" s="27"/>
      <c r="F648" s="27"/>
      <c r="G648" s="26"/>
      <c r="H648" s="26"/>
      <c r="I648" s="26"/>
      <c r="J648" s="28"/>
      <c r="K648" s="28"/>
      <c r="L648" s="26"/>
      <c r="M648" s="26"/>
      <c r="N648" s="26"/>
      <c r="O648" s="30"/>
      <c r="P648" s="27"/>
      <c r="Q648" s="26"/>
      <c r="R648" s="30"/>
      <c r="S648" s="31"/>
    </row>
    <row r="649" spans="4:19" s="4" customFormat="1" ht="19.899999999999999" customHeight="1">
      <c r="D649" s="27"/>
      <c r="E649" s="27"/>
      <c r="F649" s="27"/>
      <c r="G649" s="26"/>
      <c r="H649" s="26"/>
      <c r="I649" s="26"/>
      <c r="J649" s="28"/>
      <c r="K649" s="28"/>
      <c r="L649" s="26"/>
      <c r="M649" s="26"/>
      <c r="N649" s="26"/>
      <c r="O649" s="30"/>
      <c r="P649" s="27"/>
      <c r="Q649" s="26"/>
      <c r="R649" s="30"/>
      <c r="S649" s="31"/>
    </row>
    <row r="650" spans="4:19" s="4" customFormat="1" ht="19.899999999999999" customHeight="1">
      <c r="D650" s="27"/>
      <c r="E650" s="27"/>
      <c r="F650" s="27"/>
      <c r="G650" s="26"/>
      <c r="H650" s="26"/>
      <c r="I650" s="26"/>
      <c r="J650" s="28"/>
      <c r="K650" s="28"/>
      <c r="L650" s="26"/>
      <c r="M650" s="26"/>
      <c r="N650" s="26"/>
      <c r="O650" s="30"/>
      <c r="P650" s="27"/>
      <c r="Q650" s="26"/>
      <c r="R650" s="30"/>
      <c r="S650" s="31"/>
    </row>
    <row r="651" spans="4:19" s="4" customFormat="1" ht="19.899999999999999" customHeight="1">
      <c r="D651" s="27"/>
      <c r="E651" s="27"/>
      <c r="F651" s="27"/>
      <c r="G651" s="26"/>
      <c r="H651" s="26"/>
      <c r="I651" s="26"/>
      <c r="J651" s="28"/>
      <c r="K651" s="28"/>
      <c r="L651" s="26"/>
      <c r="M651" s="26"/>
      <c r="N651" s="26"/>
      <c r="O651" s="30"/>
      <c r="P651" s="27"/>
      <c r="Q651" s="26"/>
      <c r="R651" s="30"/>
      <c r="S651" s="31"/>
    </row>
    <row r="652" spans="4:19" s="4" customFormat="1" ht="19.899999999999999" customHeight="1">
      <c r="D652" s="27"/>
      <c r="E652" s="27"/>
      <c r="F652" s="27"/>
      <c r="G652" s="26"/>
      <c r="H652" s="26"/>
      <c r="I652" s="26"/>
      <c r="J652" s="28"/>
      <c r="K652" s="28"/>
      <c r="L652" s="26"/>
      <c r="M652" s="26"/>
      <c r="N652" s="26"/>
      <c r="O652" s="30"/>
      <c r="P652" s="27"/>
      <c r="Q652" s="26"/>
      <c r="R652" s="30"/>
      <c r="S652" s="31"/>
    </row>
    <row r="653" spans="4:19" s="4" customFormat="1" ht="19.899999999999999" customHeight="1">
      <c r="D653" s="27"/>
      <c r="E653" s="27"/>
      <c r="F653" s="27"/>
      <c r="G653" s="26"/>
      <c r="H653" s="26"/>
      <c r="I653" s="26"/>
      <c r="J653" s="28"/>
      <c r="K653" s="28"/>
      <c r="L653" s="26"/>
      <c r="M653" s="26"/>
      <c r="N653" s="26"/>
      <c r="O653" s="30"/>
      <c r="P653" s="27"/>
      <c r="Q653" s="26"/>
      <c r="R653" s="30"/>
      <c r="S653" s="31"/>
    </row>
    <row r="654" spans="4:19" s="4" customFormat="1" ht="19.899999999999999" customHeight="1">
      <c r="D654" s="27"/>
      <c r="E654" s="27"/>
      <c r="F654" s="27"/>
      <c r="G654" s="26"/>
      <c r="H654" s="26"/>
      <c r="I654" s="26"/>
      <c r="J654" s="28"/>
      <c r="K654" s="28"/>
      <c r="L654" s="26"/>
      <c r="M654" s="26"/>
      <c r="N654" s="26"/>
      <c r="O654" s="30"/>
      <c r="P654" s="27"/>
      <c r="Q654" s="26"/>
      <c r="R654" s="30"/>
      <c r="S654" s="31"/>
    </row>
    <row r="655" spans="4:19" s="4" customFormat="1" ht="19.899999999999999" customHeight="1">
      <c r="D655" s="27"/>
      <c r="E655" s="27"/>
      <c r="F655" s="27"/>
      <c r="G655" s="26"/>
      <c r="H655" s="26"/>
      <c r="I655" s="26"/>
      <c r="J655" s="28"/>
      <c r="K655" s="28"/>
      <c r="L655" s="26"/>
      <c r="M655" s="26"/>
      <c r="N655" s="26"/>
      <c r="O655" s="30"/>
      <c r="P655" s="27"/>
      <c r="Q655" s="26"/>
      <c r="R655" s="30"/>
      <c r="S655" s="31"/>
    </row>
    <row r="656" spans="4:19" s="4" customFormat="1" ht="19.899999999999999" customHeight="1">
      <c r="D656" s="27"/>
      <c r="E656" s="27"/>
      <c r="F656" s="27"/>
      <c r="G656" s="26"/>
      <c r="H656" s="26"/>
      <c r="I656" s="26"/>
      <c r="J656" s="28"/>
      <c r="K656" s="28"/>
      <c r="L656" s="26"/>
      <c r="M656" s="26"/>
      <c r="N656" s="26"/>
      <c r="O656" s="30"/>
      <c r="P656" s="27"/>
      <c r="Q656" s="26"/>
      <c r="R656" s="30"/>
      <c r="S656" s="31"/>
    </row>
    <row r="657" spans="4:19" s="4" customFormat="1" ht="19.899999999999999" customHeight="1">
      <c r="D657" s="27"/>
      <c r="E657" s="27"/>
      <c r="F657" s="27"/>
      <c r="G657" s="26"/>
      <c r="H657" s="26"/>
      <c r="I657" s="26"/>
      <c r="J657" s="28"/>
      <c r="K657" s="28"/>
      <c r="L657" s="26"/>
      <c r="M657" s="26"/>
      <c r="N657" s="26"/>
      <c r="O657" s="30"/>
      <c r="P657" s="27"/>
      <c r="Q657" s="26"/>
      <c r="R657" s="30"/>
      <c r="S657" s="31"/>
    </row>
    <row r="658" spans="4:19" s="4" customFormat="1" ht="19.899999999999999" customHeight="1">
      <c r="D658" s="27"/>
      <c r="E658" s="27"/>
      <c r="F658" s="27"/>
      <c r="G658" s="26"/>
      <c r="H658" s="26"/>
      <c r="I658" s="26"/>
      <c r="J658" s="28"/>
      <c r="K658" s="28"/>
      <c r="L658" s="26"/>
      <c r="M658" s="26"/>
      <c r="N658" s="26"/>
      <c r="O658" s="30"/>
      <c r="P658" s="27"/>
      <c r="Q658" s="26"/>
      <c r="R658" s="30"/>
      <c r="S658" s="31"/>
    </row>
    <row r="659" spans="4:19" s="4" customFormat="1" ht="19.899999999999999" customHeight="1">
      <c r="D659" s="27"/>
      <c r="E659" s="27"/>
      <c r="F659" s="27"/>
      <c r="G659" s="26"/>
      <c r="H659" s="26"/>
      <c r="I659" s="26"/>
      <c r="J659" s="28"/>
      <c r="K659" s="28"/>
      <c r="L659" s="26"/>
      <c r="M659" s="26"/>
      <c r="N659" s="26"/>
      <c r="O659" s="30"/>
      <c r="P659" s="27"/>
      <c r="Q659" s="26"/>
      <c r="R659" s="30"/>
      <c r="S659" s="31"/>
    </row>
    <row r="660" spans="4:19" s="4" customFormat="1" ht="19.899999999999999" customHeight="1">
      <c r="D660" s="27"/>
      <c r="E660" s="66"/>
      <c r="F660" s="66"/>
      <c r="G660" s="47"/>
      <c r="H660" s="67"/>
      <c r="I660" s="26"/>
      <c r="J660" s="63"/>
      <c r="K660" s="28"/>
      <c r="L660" s="68"/>
      <c r="M660" s="26"/>
      <c r="N660" s="47"/>
      <c r="O660" s="30"/>
      <c r="P660" s="27"/>
      <c r="Q660" s="26"/>
      <c r="R660" s="30"/>
      <c r="S660" s="31"/>
    </row>
    <row r="661" spans="4:19" s="4" customFormat="1" ht="19.899999999999999" customHeight="1">
      <c r="D661" s="27"/>
      <c r="E661" s="27"/>
      <c r="F661" s="66"/>
      <c r="G661" s="47"/>
      <c r="H661" s="67"/>
      <c r="I661" s="26"/>
      <c r="J661" s="63"/>
      <c r="K661" s="28"/>
      <c r="L661" s="68"/>
      <c r="M661" s="26"/>
      <c r="N661" s="47"/>
      <c r="O661" s="30"/>
      <c r="P661" s="27"/>
      <c r="Q661" s="26"/>
      <c r="R661" s="30"/>
      <c r="S661" s="31"/>
    </row>
    <row r="662" spans="4:19" s="4" customFormat="1" ht="19.899999999999999" customHeight="1">
      <c r="D662" s="27"/>
      <c r="E662" s="27"/>
      <c r="F662" s="66"/>
      <c r="G662" s="47"/>
      <c r="H662" s="67"/>
      <c r="I662" s="26"/>
      <c r="J662" s="63"/>
      <c r="K662" s="28"/>
      <c r="L662" s="68"/>
      <c r="M662" s="26"/>
      <c r="N662" s="47"/>
      <c r="O662" s="30"/>
      <c r="P662" s="27"/>
      <c r="Q662" s="26"/>
      <c r="R662" s="30"/>
      <c r="S662" s="31"/>
    </row>
    <row r="663" spans="4:19" s="4" customFormat="1" ht="19.899999999999999" customHeight="1">
      <c r="D663" s="27"/>
      <c r="E663" s="27"/>
      <c r="F663" s="66"/>
      <c r="G663" s="47"/>
      <c r="H663" s="67"/>
      <c r="I663" s="26"/>
      <c r="J663" s="63"/>
      <c r="K663" s="28"/>
      <c r="L663" s="68"/>
      <c r="M663" s="26"/>
      <c r="N663" s="47"/>
      <c r="O663" s="30"/>
      <c r="P663" s="27"/>
      <c r="Q663" s="26"/>
      <c r="R663" s="30"/>
      <c r="S663" s="31"/>
    </row>
    <row r="664" spans="4:19" s="4" customFormat="1" ht="19.899999999999999" customHeight="1">
      <c r="D664" s="27"/>
      <c r="E664" s="27"/>
      <c r="F664" s="66"/>
      <c r="G664" s="47"/>
      <c r="H664" s="67"/>
      <c r="I664" s="26"/>
      <c r="J664" s="63"/>
      <c r="K664" s="28"/>
      <c r="L664" s="68"/>
      <c r="M664" s="26"/>
      <c r="N664" s="47"/>
      <c r="O664" s="30"/>
      <c r="P664" s="27"/>
      <c r="Q664" s="26"/>
      <c r="R664" s="30"/>
      <c r="S664" s="31"/>
    </row>
    <row r="665" spans="4:19" s="4" customFormat="1" ht="19.899999999999999" customHeight="1">
      <c r="D665" s="27"/>
      <c r="E665" s="27"/>
      <c r="F665" s="66"/>
      <c r="G665" s="47"/>
      <c r="H665" s="67"/>
      <c r="I665" s="26"/>
      <c r="J665" s="63"/>
      <c r="K665" s="28"/>
      <c r="L665" s="68"/>
      <c r="M665" s="26"/>
      <c r="N665" s="47"/>
      <c r="O665" s="30"/>
      <c r="P665" s="27"/>
      <c r="Q665" s="26"/>
      <c r="R665" s="30"/>
      <c r="S665" s="31"/>
    </row>
    <row r="666" spans="4:19" s="4" customFormat="1" ht="19.350000000000001" customHeight="1">
      <c r="D666" s="27"/>
      <c r="E666" s="66"/>
      <c r="F666" s="66"/>
      <c r="G666" s="47"/>
      <c r="H666" s="67"/>
      <c r="I666" s="26"/>
      <c r="J666" s="63"/>
      <c r="K666" s="28"/>
      <c r="L666" s="68"/>
      <c r="M666" s="26"/>
      <c r="N666" s="47"/>
      <c r="O666" s="30"/>
      <c r="P666" s="27"/>
      <c r="Q666" s="26"/>
      <c r="R666" s="30"/>
      <c r="S666" s="31"/>
    </row>
    <row r="667" spans="4:19" s="4" customFormat="1" ht="19.350000000000001" customHeight="1">
      <c r="D667" s="27"/>
      <c r="E667" s="66"/>
      <c r="F667" s="66"/>
      <c r="G667" s="69"/>
      <c r="H667" s="67"/>
      <c r="I667" s="26"/>
      <c r="J667" s="63"/>
      <c r="K667" s="28"/>
      <c r="L667" s="68"/>
      <c r="M667" s="26"/>
      <c r="N667" s="47"/>
      <c r="O667" s="30"/>
      <c r="P667" s="27"/>
      <c r="Q667" s="26"/>
      <c r="R667" s="30"/>
      <c r="S667" s="31"/>
    </row>
    <row r="668" spans="4:19" s="4" customFormat="1" ht="19.350000000000001" customHeight="1">
      <c r="D668" s="27"/>
      <c r="E668" s="66"/>
      <c r="F668" s="66"/>
      <c r="G668" s="70"/>
      <c r="H668" s="67"/>
      <c r="I668" s="26"/>
      <c r="J668" s="63"/>
      <c r="K668" s="28"/>
      <c r="L668" s="68"/>
      <c r="M668" s="26"/>
      <c r="N668" s="47"/>
      <c r="O668" s="30"/>
      <c r="P668" s="27"/>
      <c r="Q668" s="26"/>
      <c r="R668" s="30"/>
      <c r="S668" s="31"/>
    </row>
    <row r="669" spans="4:19" s="4" customFormat="1" ht="19.899999999999999" customHeight="1">
      <c r="D669" s="27"/>
      <c r="E669" s="66"/>
      <c r="F669" s="66"/>
      <c r="G669" s="70"/>
      <c r="H669" s="67"/>
      <c r="I669" s="26"/>
      <c r="J669" s="63"/>
      <c r="K669" s="28"/>
      <c r="L669" s="68"/>
      <c r="M669" s="26"/>
      <c r="N669" s="47"/>
      <c r="O669" s="30"/>
      <c r="P669" s="27"/>
      <c r="Q669" s="26"/>
      <c r="R669" s="30"/>
      <c r="S669" s="31"/>
    </row>
    <row r="670" spans="4:19" s="4" customFormat="1" ht="19.899999999999999" customHeight="1">
      <c r="D670" s="27"/>
      <c r="E670" s="66"/>
      <c r="F670" s="66"/>
      <c r="G670" s="70"/>
      <c r="H670" s="67"/>
      <c r="I670" s="26"/>
      <c r="J670" s="63"/>
      <c r="K670" s="28"/>
      <c r="L670" s="68"/>
      <c r="M670" s="26"/>
      <c r="N670" s="47"/>
      <c r="O670" s="30"/>
      <c r="P670" s="27"/>
      <c r="Q670" s="26"/>
      <c r="R670" s="30"/>
      <c r="S670" s="31"/>
    </row>
    <row r="671" spans="4:19" s="4" customFormat="1" ht="19.899999999999999" customHeight="1">
      <c r="D671" s="27"/>
      <c r="E671" s="66"/>
      <c r="F671" s="66"/>
      <c r="G671" s="70"/>
      <c r="H671" s="67"/>
      <c r="I671" s="26"/>
      <c r="J671" s="63"/>
      <c r="K671" s="28"/>
      <c r="L671" s="68"/>
      <c r="M671" s="26"/>
      <c r="N671" s="47"/>
      <c r="O671" s="30"/>
      <c r="P671" s="27"/>
      <c r="Q671" s="26"/>
      <c r="R671" s="30"/>
      <c r="S671" s="31"/>
    </row>
    <row r="672" spans="4:19" s="4" customFormat="1" ht="19.899999999999999" customHeight="1">
      <c r="D672" s="27"/>
      <c r="E672" s="66"/>
      <c r="F672" s="66"/>
      <c r="G672" s="70"/>
      <c r="H672" s="67"/>
      <c r="I672" s="26"/>
      <c r="J672" s="63"/>
      <c r="K672" s="28"/>
      <c r="L672" s="68"/>
      <c r="M672" s="26"/>
      <c r="N672" s="47"/>
      <c r="O672" s="30"/>
      <c r="P672" s="27"/>
      <c r="Q672" s="26"/>
      <c r="R672" s="30"/>
      <c r="S672" s="31"/>
    </row>
    <row r="673" spans="4:19" s="4" customFormat="1" ht="19.899999999999999" customHeight="1">
      <c r="D673" s="27"/>
      <c r="E673" s="66"/>
      <c r="F673" s="66"/>
      <c r="G673" s="70"/>
      <c r="H673" s="67"/>
      <c r="I673" s="26"/>
      <c r="J673" s="63"/>
      <c r="K673" s="28"/>
      <c r="L673" s="68"/>
      <c r="M673" s="26"/>
      <c r="N673" s="47"/>
      <c r="O673" s="30"/>
      <c r="P673" s="27"/>
      <c r="Q673" s="26"/>
      <c r="R673" s="30"/>
      <c r="S673" s="31"/>
    </row>
    <row r="674" spans="4:19" s="4" customFormat="1" ht="19.899999999999999" customHeight="1">
      <c r="D674" s="27"/>
      <c r="E674" s="27"/>
      <c r="F674" s="27"/>
      <c r="G674" s="47"/>
      <c r="H674" s="26"/>
      <c r="I674" s="63"/>
      <c r="J674" s="71"/>
      <c r="K674" s="63"/>
      <c r="L674" s="73"/>
      <c r="M674" s="26"/>
      <c r="N674" s="47"/>
      <c r="O674" s="30"/>
      <c r="P674" s="27"/>
      <c r="Q674" s="26"/>
      <c r="R674" s="30"/>
      <c r="S674" s="31"/>
    </row>
    <row r="675" spans="4:19" s="4" customFormat="1" ht="19.899999999999999" customHeight="1">
      <c r="D675" s="27"/>
      <c r="E675" s="27"/>
      <c r="F675" s="27"/>
      <c r="G675" s="47"/>
      <c r="H675" s="26"/>
      <c r="I675" s="63"/>
      <c r="J675" s="74"/>
      <c r="K675" s="194"/>
      <c r="L675" s="73"/>
      <c r="M675" s="26"/>
      <c r="N675" s="47"/>
      <c r="O675" s="30"/>
      <c r="P675" s="27"/>
      <c r="Q675" s="26"/>
      <c r="R675" s="30"/>
      <c r="S675" s="31"/>
    </row>
    <row r="676" spans="4:19" s="4" customFormat="1" ht="19.899999999999999" customHeight="1">
      <c r="D676" s="27"/>
      <c r="E676" s="66"/>
      <c r="F676" s="66"/>
      <c r="G676" s="76"/>
      <c r="H676" s="67"/>
      <c r="I676" s="26"/>
      <c r="J676" s="63"/>
      <c r="K676" s="28"/>
      <c r="L676" s="68"/>
      <c r="M676" s="26"/>
      <c r="N676" s="47"/>
      <c r="O676" s="30"/>
      <c r="P676" s="27"/>
      <c r="Q676" s="26"/>
      <c r="R676" s="30"/>
      <c r="S676" s="31"/>
    </row>
    <row r="677" spans="4:19" s="4" customFormat="1" ht="19.899999999999999" customHeight="1">
      <c r="D677" s="27"/>
      <c r="E677" s="66"/>
      <c r="F677" s="66"/>
      <c r="G677" s="70"/>
      <c r="H677" s="67"/>
      <c r="I677" s="26"/>
      <c r="J677" s="63"/>
      <c r="K677" s="28"/>
      <c r="L677" s="68"/>
      <c r="M677" s="26"/>
      <c r="N677" s="47"/>
      <c r="O677" s="30"/>
      <c r="P677" s="27"/>
      <c r="Q677" s="26"/>
      <c r="R677" s="30"/>
      <c r="S677" s="31"/>
    </row>
    <row r="678" spans="4:19" s="4" customFormat="1" ht="19.899999999999999" customHeight="1">
      <c r="D678" s="27"/>
      <c r="E678" s="66"/>
      <c r="F678" s="66"/>
      <c r="G678" s="70"/>
      <c r="H678" s="67"/>
      <c r="I678" s="26"/>
      <c r="J678" s="63"/>
      <c r="K678" s="28"/>
      <c r="L678" s="68"/>
      <c r="M678" s="26"/>
      <c r="N678" s="47"/>
      <c r="O678" s="30"/>
      <c r="P678" s="27"/>
      <c r="Q678" s="26"/>
      <c r="R678" s="30"/>
      <c r="S678" s="31"/>
    </row>
    <row r="679" spans="4:19" s="4" customFormat="1" ht="19.899999999999999" customHeight="1">
      <c r="D679" s="27"/>
      <c r="E679" s="66"/>
      <c r="F679" s="66"/>
      <c r="G679" s="70"/>
      <c r="H679" s="67"/>
      <c r="I679" s="26"/>
      <c r="J679" s="63"/>
      <c r="K679" s="28"/>
      <c r="L679" s="68"/>
      <c r="M679" s="26"/>
      <c r="N679" s="47"/>
      <c r="O679" s="30"/>
      <c r="P679" s="27"/>
      <c r="Q679" s="26"/>
      <c r="R679" s="30"/>
      <c r="S679" s="31"/>
    </row>
    <row r="680" spans="4:19" s="4" customFormat="1" ht="19.899999999999999" customHeight="1">
      <c r="D680" s="27"/>
      <c r="E680" s="66"/>
      <c r="F680" s="66"/>
      <c r="G680" s="70"/>
      <c r="H680" s="67"/>
      <c r="I680" s="26"/>
      <c r="J680" s="63"/>
      <c r="K680" s="28"/>
      <c r="L680" s="68"/>
      <c r="M680" s="26"/>
      <c r="N680" s="47"/>
      <c r="O680" s="30"/>
      <c r="P680" s="27"/>
      <c r="Q680" s="26"/>
      <c r="R680" s="30"/>
      <c r="S680" s="31"/>
    </row>
    <row r="681" spans="4:19" s="4" customFormat="1" ht="19.899999999999999" customHeight="1">
      <c r="D681" s="27"/>
      <c r="E681" s="66"/>
      <c r="F681" s="66"/>
      <c r="G681" s="70"/>
      <c r="H681" s="67"/>
      <c r="I681" s="26"/>
      <c r="J681" s="63"/>
      <c r="K681" s="28"/>
      <c r="L681" s="68"/>
      <c r="M681" s="26"/>
      <c r="N681" s="47"/>
      <c r="O681" s="30"/>
      <c r="P681" s="27"/>
      <c r="Q681" s="26"/>
      <c r="R681" s="30"/>
      <c r="S681" s="31"/>
    </row>
    <row r="682" spans="4:19" s="4" customFormat="1" ht="19.899999999999999" customHeight="1">
      <c r="D682" s="27"/>
      <c r="E682" s="66"/>
      <c r="F682" s="66"/>
      <c r="G682" s="70"/>
      <c r="H682" s="67"/>
      <c r="I682" s="26"/>
      <c r="J682" s="63"/>
      <c r="K682" s="28"/>
      <c r="L682" s="68"/>
      <c r="M682" s="26"/>
      <c r="N682" s="47"/>
      <c r="O682" s="30"/>
      <c r="P682" s="27"/>
      <c r="Q682" s="26"/>
      <c r="R682" s="30"/>
      <c r="S682" s="31"/>
    </row>
    <row r="683" spans="4:19" s="4" customFormat="1" ht="19.899999999999999" customHeight="1">
      <c r="D683" s="27"/>
      <c r="E683" s="66"/>
      <c r="F683" s="66"/>
      <c r="G683" s="70"/>
      <c r="H683" s="67"/>
      <c r="I683" s="26"/>
      <c r="J683" s="63"/>
      <c r="K683" s="28"/>
      <c r="L683" s="68"/>
      <c r="M683" s="26"/>
      <c r="N683" s="47"/>
      <c r="O683" s="30"/>
      <c r="P683" s="27"/>
      <c r="Q683" s="26"/>
      <c r="R683" s="30"/>
      <c r="S683" s="31"/>
    </row>
    <row r="684" spans="4:19" s="4" customFormat="1" ht="19.899999999999999" customHeight="1">
      <c r="D684" s="27"/>
      <c r="E684" s="66"/>
      <c r="F684" s="66"/>
      <c r="G684" s="70"/>
      <c r="H684" s="67"/>
      <c r="I684" s="26"/>
      <c r="J684" s="63"/>
      <c r="K684" s="28"/>
      <c r="L684" s="68"/>
      <c r="M684" s="26"/>
      <c r="N684" s="47"/>
      <c r="O684" s="30"/>
      <c r="P684" s="27"/>
      <c r="Q684" s="26"/>
      <c r="R684" s="30"/>
      <c r="S684" s="31"/>
    </row>
    <row r="685" spans="4:19" s="4" customFormat="1" ht="19.899999999999999" customHeight="1">
      <c r="D685" s="27"/>
      <c r="E685" s="66"/>
      <c r="F685" s="66"/>
      <c r="G685" s="70"/>
      <c r="H685" s="67"/>
      <c r="I685" s="26"/>
      <c r="J685" s="63"/>
      <c r="K685" s="28"/>
      <c r="L685" s="68"/>
      <c r="M685" s="26"/>
      <c r="N685" s="47"/>
      <c r="O685" s="30"/>
      <c r="P685" s="27"/>
      <c r="Q685" s="26"/>
      <c r="R685" s="30"/>
      <c r="S685" s="31"/>
    </row>
    <row r="686" spans="4:19" s="4" customFormat="1" ht="19.899999999999999" customHeight="1">
      <c r="D686" s="27"/>
      <c r="E686" s="66"/>
      <c r="F686" s="66"/>
      <c r="G686" s="70"/>
      <c r="H686" s="67"/>
      <c r="I686" s="26"/>
      <c r="J686" s="63"/>
      <c r="K686" s="28"/>
      <c r="L686" s="68"/>
      <c r="M686" s="26"/>
      <c r="N686" s="47"/>
      <c r="O686" s="30"/>
      <c r="P686" s="27"/>
      <c r="Q686" s="26"/>
      <c r="R686" s="30"/>
      <c r="S686" s="31"/>
    </row>
    <row r="687" spans="4:19" s="4" customFormat="1" ht="19.899999999999999" customHeight="1">
      <c r="D687" s="27"/>
      <c r="E687" s="66"/>
      <c r="F687" s="66"/>
      <c r="G687" s="70"/>
      <c r="H687" s="67"/>
      <c r="I687" s="26"/>
      <c r="J687" s="63"/>
      <c r="K687" s="28"/>
      <c r="L687" s="68"/>
      <c r="M687" s="26"/>
      <c r="N687" s="47"/>
      <c r="O687" s="30"/>
      <c r="P687" s="27"/>
      <c r="Q687" s="26"/>
      <c r="R687" s="30"/>
      <c r="S687" s="31"/>
    </row>
    <row r="688" spans="4:19" s="4" customFormat="1" ht="19.899999999999999" customHeight="1">
      <c r="D688" s="27"/>
      <c r="E688" s="66"/>
      <c r="F688" s="66"/>
      <c r="G688" s="70"/>
      <c r="H688" s="67"/>
      <c r="I688" s="26"/>
      <c r="J688" s="63"/>
      <c r="K688" s="28"/>
      <c r="L688" s="68"/>
      <c r="M688" s="26"/>
      <c r="N688" s="47"/>
      <c r="O688" s="30"/>
      <c r="P688" s="27"/>
      <c r="Q688" s="26"/>
      <c r="R688" s="30"/>
      <c r="S688" s="31"/>
    </row>
    <row r="689" spans="4:19" s="4" customFormat="1" ht="19.899999999999999" customHeight="1">
      <c r="D689" s="27"/>
      <c r="E689" s="66"/>
      <c r="F689" s="66"/>
      <c r="G689" s="70"/>
      <c r="H689" s="67"/>
      <c r="I689" s="26"/>
      <c r="J689" s="63"/>
      <c r="K689" s="28"/>
      <c r="L689" s="68"/>
      <c r="M689" s="26"/>
      <c r="N689" s="47"/>
      <c r="O689" s="30"/>
      <c r="P689" s="27"/>
      <c r="Q689" s="26"/>
      <c r="R689" s="30"/>
      <c r="S689" s="31"/>
    </row>
    <row r="690" spans="4:19" s="4" customFormat="1" ht="19.899999999999999" customHeight="1">
      <c r="D690" s="27"/>
      <c r="E690" s="66"/>
      <c r="F690" s="66"/>
      <c r="G690" s="70"/>
      <c r="H690" s="67"/>
      <c r="I690" s="26"/>
      <c r="J690" s="63"/>
      <c r="K690" s="28"/>
      <c r="L690" s="68"/>
      <c r="M690" s="26"/>
      <c r="N690" s="47"/>
      <c r="O690" s="30"/>
      <c r="P690" s="27"/>
      <c r="Q690" s="26"/>
      <c r="R690" s="30"/>
      <c r="S690" s="31"/>
    </row>
    <row r="691" spans="4:19" s="4" customFormat="1" ht="19.899999999999999" customHeight="1">
      <c r="D691" s="27"/>
      <c r="E691" s="66"/>
      <c r="F691" s="66"/>
      <c r="G691" s="70"/>
      <c r="H691" s="67"/>
      <c r="I691" s="26"/>
      <c r="J691" s="63"/>
      <c r="K691" s="28"/>
      <c r="L691" s="68"/>
      <c r="M691" s="26"/>
      <c r="N691" s="47"/>
      <c r="O691" s="30"/>
      <c r="P691" s="27"/>
      <c r="Q691" s="26"/>
      <c r="R691" s="30"/>
      <c r="S691" s="31"/>
    </row>
    <row r="692" spans="4:19" s="4" customFormat="1" ht="19.899999999999999" customHeight="1">
      <c r="D692" s="27"/>
      <c r="E692" s="66"/>
      <c r="F692" s="66"/>
      <c r="G692" s="70"/>
      <c r="H692" s="67"/>
      <c r="I692" s="26"/>
      <c r="J692" s="63"/>
      <c r="K692" s="28"/>
      <c r="L692" s="68"/>
      <c r="M692" s="26"/>
      <c r="N692" s="47"/>
      <c r="O692" s="30"/>
      <c r="P692" s="27"/>
      <c r="Q692" s="26"/>
      <c r="R692" s="30"/>
      <c r="S692" s="31"/>
    </row>
    <row r="693" spans="4:19" s="4" customFormat="1" ht="19.899999999999999" customHeight="1">
      <c r="D693" s="27"/>
      <c r="E693" s="66"/>
      <c r="F693" s="66"/>
      <c r="G693" s="70"/>
      <c r="H693" s="67"/>
      <c r="I693" s="26"/>
      <c r="J693" s="63"/>
      <c r="K693" s="28"/>
      <c r="L693" s="68"/>
      <c r="M693" s="26"/>
      <c r="N693" s="47"/>
      <c r="O693" s="30"/>
      <c r="P693" s="27"/>
      <c r="Q693" s="26"/>
      <c r="R693" s="30"/>
      <c r="S693" s="31"/>
    </row>
    <row r="694" spans="4:19" s="4" customFormat="1" ht="19.899999999999999" customHeight="1">
      <c r="D694" s="27"/>
      <c r="E694" s="66"/>
      <c r="F694" s="66"/>
      <c r="G694" s="70"/>
      <c r="H694" s="67"/>
      <c r="I694" s="26"/>
      <c r="J694" s="63"/>
      <c r="K694" s="28"/>
      <c r="L694" s="68"/>
      <c r="M694" s="26"/>
      <c r="N694" s="47"/>
      <c r="O694" s="30"/>
      <c r="P694" s="27"/>
      <c r="Q694" s="26"/>
      <c r="R694" s="30"/>
      <c r="S694" s="31"/>
    </row>
    <row r="695" spans="4:19" s="4" customFormat="1" ht="19.899999999999999" customHeight="1">
      <c r="D695" s="27"/>
      <c r="E695" s="66"/>
      <c r="F695" s="66"/>
      <c r="G695" s="70"/>
      <c r="H695" s="67"/>
      <c r="I695" s="26"/>
      <c r="J695" s="63"/>
      <c r="K695" s="28"/>
      <c r="L695" s="68"/>
      <c r="M695" s="26"/>
      <c r="N695" s="47"/>
      <c r="O695" s="30"/>
      <c r="P695" s="27"/>
      <c r="Q695" s="26"/>
      <c r="R695" s="30"/>
      <c r="S695" s="31"/>
    </row>
    <row r="696" spans="4:19" s="4" customFormat="1" ht="19.899999999999999" customHeight="1">
      <c r="D696" s="27"/>
      <c r="E696" s="66"/>
      <c r="F696" s="66"/>
      <c r="G696" s="70"/>
      <c r="H696" s="67"/>
      <c r="I696" s="26"/>
      <c r="J696" s="63"/>
      <c r="K696" s="28"/>
      <c r="L696" s="68"/>
      <c r="M696" s="26"/>
      <c r="N696" s="47"/>
      <c r="O696" s="30"/>
      <c r="P696" s="27"/>
      <c r="Q696" s="26"/>
      <c r="R696" s="30"/>
      <c r="S696" s="31"/>
    </row>
    <row r="697" spans="4:19" s="4" customFormat="1" ht="19.899999999999999" customHeight="1">
      <c r="D697" s="27"/>
      <c r="E697" s="66"/>
      <c r="F697" s="66"/>
      <c r="G697" s="70"/>
      <c r="H697" s="67"/>
      <c r="I697" s="26"/>
      <c r="J697" s="63"/>
      <c r="K697" s="28"/>
      <c r="L697" s="77"/>
      <c r="M697" s="26"/>
      <c r="N697" s="47"/>
      <c r="O697" s="30"/>
      <c r="P697" s="27"/>
      <c r="Q697" s="26"/>
      <c r="R697" s="30"/>
      <c r="S697" s="31"/>
    </row>
    <row r="698" spans="4:19" s="4" customFormat="1" ht="19.899999999999999" customHeight="1">
      <c r="D698" s="27"/>
      <c r="E698" s="66"/>
      <c r="F698" s="66"/>
      <c r="G698" s="70"/>
      <c r="H698" s="67"/>
      <c r="I698" s="26"/>
      <c r="J698" s="63"/>
      <c r="K698" s="28"/>
      <c r="L698" s="68"/>
      <c r="M698" s="26"/>
      <c r="N698" s="47"/>
      <c r="O698" s="30"/>
      <c r="P698" s="27"/>
      <c r="Q698" s="26"/>
      <c r="R698" s="30"/>
      <c r="S698" s="31"/>
    </row>
    <row r="699" spans="4:19" s="4" customFormat="1" ht="19.899999999999999" customHeight="1">
      <c r="D699" s="27"/>
      <c r="E699" s="66"/>
      <c r="F699" s="66"/>
      <c r="G699" s="70"/>
      <c r="H699" s="67"/>
      <c r="I699" s="26"/>
      <c r="J699" s="63"/>
      <c r="K699" s="28"/>
      <c r="L699" s="68"/>
      <c r="M699" s="26"/>
      <c r="N699" s="47"/>
      <c r="O699" s="30"/>
      <c r="P699" s="27"/>
      <c r="Q699" s="26"/>
      <c r="R699" s="30"/>
      <c r="S699" s="31"/>
    </row>
    <row r="700" spans="4:19" s="4" customFormat="1" ht="19.899999999999999" customHeight="1">
      <c r="D700" s="27"/>
      <c r="E700" s="66"/>
      <c r="F700" s="66"/>
      <c r="G700" s="70"/>
      <c r="H700" s="67"/>
      <c r="I700" s="26"/>
      <c r="J700" s="63"/>
      <c r="K700" s="28"/>
      <c r="L700" s="68"/>
      <c r="M700" s="26"/>
      <c r="N700" s="47"/>
      <c r="O700" s="30"/>
      <c r="P700" s="27"/>
      <c r="Q700" s="26"/>
      <c r="R700" s="30"/>
      <c r="S700" s="31"/>
    </row>
    <row r="701" spans="4:19" s="4" customFormat="1" ht="19.899999999999999" customHeight="1">
      <c r="D701" s="27"/>
      <c r="E701" s="66"/>
      <c r="F701" s="66"/>
      <c r="G701" s="70"/>
      <c r="H701" s="67"/>
      <c r="I701" s="26"/>
      <c r="J701" s="63"/>
      <c r="K701" s="28"/>
      <c r="L701" s="68"/>
      <c r="M701" s="26"/>
      <c r="N701" s="47"/>
      <c r="O701" s="30"/>
      <c r="P701" s="27"/>
      <c r="Q701" s="26"/>
      <c r="R701" s="30"/>
      <c r="S701" s="31"/>
    </row>
    <row r="702" spans="4:19" s="4" customFormat="1" ht="19.899999999999999" customHeight="1">
      <c r="D702" s="27"/>
      <c r="E702" s="66"/>
      <c r="F702" s="66"/>
      <c r="G702" s="70"/>
      <c r="H702" s="67"/>
      <c r="I702" s="26"/>
      <c r="J702" s="63"/>
      <c r="K702" s="28"/>
      <c r="L702" s="68"/>
      <c r="M702" s="26"/>
      <c r="N702" s="47"/>
      <c r="O702" s="30"/>
      <c r="P702" s="27"/>
      <c r="Q702" s="26"/>
      <c r="R702" s="30"/>
      <c r="S702" s="31"/>
    </row>
    <row r="703" spans="4:19" s="4" customFormat="1" ht="19.899999999999999" customHeight="1">
      <c r="D703" s="27"/>
      <c r="E703" s="66"/>
      <c r="F703" s="66"/>
      <c r="G703" s="70"/>
      <c r="H703" s="67"/>
      <c r="I703" s="26"/>
      <c r="J703" s="63"/>
      <c r="K703" s="28"/>
      <c r="L703" s="68"/>
      <c r="M703" s="26"/>
      <c r="N703" s="47"/>
      <c r="O703" s="30"/>
      <c r="P703" s="27"/>
      <c r="Q703" s="26"/>
      <c r="R703" s="30"/>
      <c r="S703" s="31"/>
    </row>
    <row r="704" spans="4:19" s="4" customFormat="1" ht="19.899999999999999" customHeight="1">
      <c r="D704" s="27"/>
      <c r="E704" s="66"/>
      <c r="F704" s="66"/>
      <c r="G704" s="70"/>
      <c r="H704" s="67"/>
      <c r="I704" s="26"/>
      <c r="J704" s="63"/>
      <c r="K704" s="28"/>
      <c r="L704" s="77"/>
      <c r="M704" s="26"/>
      <c r="N704" s="47"/>
      <c r="O704" s="30"/>
      <c r="P704" s="27"/>
      <c r="Q704" s="26"/>
      <c r="R704" s="30"/>
      <c r="S704" s="31"/>
    </row>
    <row r="705" spans="1:19" s="4" customFormat="1" ht="19.899999999999999" customHeight="1">
      <c r="D705" s="27"/>
      <c r="E705" s="27"/>
      <c r="F705" s="27"/>
      <c r="G705" s="70"/>
      <c r="H705" s="67"/>
      <c r="I705" s="26"/>
      <c r="J705" s="63"/>
      <c r="K705" s="28"/>
      <c r="L705" s="68"/>
      <c r="M705" s="26"/>
      <c r="N705" s="47"/>
      <c r="O705" s="30"/>
      <c r="P705" s="27"/>
      <c r="Q705" s="26"/>
      <c r="R705" s="30"/>
      <c r="S705" s="31"/>
    </row>
    <row r="706" spans="1:19" s="4" customFormat="1" ht="19.899999999999999" customHeight="1">
      <c r="D706" s="27"/>
      <c r="E706" s="66"/>
      <c r="F706" s="66"/>
      <c r="G706" s="70"/>
      <c r="H706" s="67"/>
      <c r="I706" s="26"/>
      <c r="J706" s="63"/>
      <c r="K706" s="28"/>
      <c r="L706" s="68"/>
      <c r="M706" s="26"/>
      <c r="N706" s="47"/>
      <c r="O706" s="30"/>
      <c r="P706" s="27"/>
      <c r="Q706" s="26"/>
      <c r="R706" s="30"/>
      <c r="S706" s="31"/>
    </row>
    <row r="707" spans="1:19" s="4" customFormat="1" ht="19.899999999999999" customHeight="1">
      <c r="D707" s="27"/>
      <c r="E707" s="66"/>
      <c r="F707" s="66"/>
      <c r="G707" s="70"/>
      <c r="H707" s="67"/>
      <c r="I707" s="26"/>
      <c r="J707" s="63"/>
      <c r="K707" s="28"/>
      <c r="L707" s="68"/>
      <c r="M707" s="26"/>
      <c r="N707" s="47"/>
      <c r="O707" s="30"/>
      <c r="P707" s="27"/>
      <c r="Q707" s="26"/>
      <c r="R707" s="30"/>
      <c r="S707" s="31"/>
    </row>
    <row r="708" spans="1:19" s="4" customFormat="1" ht="19.899999999999999" customHeight="1">
      <c r="D708" s="27"/>
      <c r="E708" s="27"/>
      <c r="F708" s="27"/>
      <c r="G708" s="70"/>
      <c r="H708" s="67"/>
      <c r="I708" s="26"/>
      <c r="J708" s="63"/>
      <c r="K708" s="28"/>
      <c r="L708" s="68"/>
      <c r="M708" s="26"/>
      <c r="N708" s="47"/>
      <c r="O708" s="30"/>
      <c r="P708" s="27"/>
      <c r="Q708" s="26"/>
      <c r="R708" s="30"/>
      <c r="S708" s="31"/>
    </row>
    <row r="709" spans="1:19" s="4" customFormat="1" ht="19.350000000000001" customHeight="1">
      <c r="D709" s="27"/>
      <c r="E709" s="66"/>
      <c r="F709" s="66"/>
      <c r="G709" s="70"/>
      <c r="H709" s="67"/>
      <c r="I709" s="26"/>
      <c r="J709" s="63"/>
      <c r="K709" s="28"/>
      <c r="L709" s="68"/>
      <c r="M709" s="26"/>
      <c r="N709" s="47"/>
      <c r="O709" s="30"/>
      <c r="P709" s="27"/>
      <c r="Q709" s="26"/>
      <c r="R709" s="30"/>
      <c r="S709" s="31"/>
    </row>
    <row r="710" spans="1:19" s="4" customFormat="1" ht="19.899999999999999" customHeight="1">
      <c r="D710" s="27"/>
      <c r="E710" s="27"/>
      <c r="F710" s="27"/>
      <c r="G710" s="78"/>
      <c r="H710" s="62"/>
      <c r="I710" s="26"/>
      <c r="J710" s="63"/>
      <c r="K710" s="28"/>
      <c r="L710" s="79"/>
      <c r="M710" s="26"/>
      <c r="N710" s="26"/>
      <c r="O710" s="30"/>
      <c r="P710" s="27"/>
      <c r="Q710" s="26"/>
      <c r="R710" s="30"/>
      <c r="S710" s="31"/>
    </row>
    <row r="711" spans="1:19" s="4" customFormat="1" ht="19.899999999999999" customHeight="1">
      <c r="D711" s="27"/>
      <c r="E711" s="27"/>
      <c r="F711" s="27"/>
      <c r="G711" s="80">
        <f>SUM(J660:J710)</f>
        <v>0</v>
      </c>
      <c r="H711" s="62"/>
      <c r="I711" s="26"/>
      <c r="J711" s="63"/>
      <c r="K711" s="28"/>
      <c r="L711" s="47"/>
      <c r="M711" s="26"/>
      <c r="N711" s="26"/>
      <c r="O711" s="30"/>
      <c r="P711" s="27"/>
      <c r="Q711" s="26"/>
      <c r="R711" s="30"/>
      <c r="S711" s="31"/>
    </row>
    <row r="712" spans="1:19" s="4" customFormat="1" ht="19.899999999999999" customHeight="1">
      <c r="D712" s="27"/>
      <c r="E712" s="27"/>
      <c r="F712" s="27"/>
      <c r="G712" s="47"/>
      <c r="H712" s="62"/>
      <c r="I712" s="26"/>
      <c r="J712" s="63"/>
      <c r="K712" s="28"/>
      <c r="L712" s="47"/>
      <c r="M712" s="26"/>
      <c r="N712" s="26"/>
      <c r="O712" s="30"/>
      <c r="P712" s="27"/>
      <c r="Q712" s="26"/>
      <c r="R712" s="30"/>
      <c r="S712" s="31"/>
    </row>
    <row r="713" spans="1:19" s="4" customFormat="1" ht="19.899999999999999" customHeight="1">
      <c r="D713" s="27"/>
      <c r="E713" s="27"/>
      <c r="F713" s="27"/>
      <c r="G713" s="47"/>
      <c r="H713" s="62"/>
      <c r="I713" s="26"/>
      <c r="J713" s="63"/>
      <c r="K713" s="28"/>
      <c r="L713" s="47"/>
      <c r="M713" s="47"/>
      <c r="N713" s="26"/>
      <c r="O713" s="30"/>
      <c r="P713" s="27"/>
      <c r="Q713" s="26"/>
      <c r="R713" s="30"/>
      <c r="S713" s="31"/>
    </row>
    <row r="714" spans="1:19">
      <c r="A714" s="4"/>
      <c r="B714" s="4"/>
      <c r="C714" s="4"/>
      <c r="D714" s="27"/>
      <c r="E714" s="27"/>
      <c r="F714" s="27"/>
      <c r="G714" s="47"/>
      <c r="H714" s="62"/>
      <c r="I714" s="26"/>
      <c r="J714" s="63"/>
      <c r="K714" s="28"/>
      <c r="L714" s="47"/>
      <c r="M714" s="26"/>
      <c r="N714" s="26"/>
      <c r="O714" s="30"/>
      <c r="P714" s="27"/>
      <c r="Q714" s="26"/>
      <c r="R714" s="30"/>
      <c r="S714" s="31"/>
    </row>
    <row r="715" spans="1:19" s="19" customFormat="1">
      <c r="A715" s="1"/>
      <c r="B715" s="1"/>
      <c r="C715" s="1"/>
      <c r="D715" s="4"/>
      <c r="E715" s="1"/>
      <c r="F715" s="1"/>
      <c r="G715" s="1"/>
      <c r="H715" s="4"/>
      <c r="I715" s="4"/>
      <c r="J715" s="81"/>
      <c r="K715" s="4"/>
      <c r="L715" s="1"/>
      <c r="M715" s="1"/>
      <c r="N715" s="4"/>
      <c r="O715" s="9"/>
      <c r="P715" s="1"/>
      <c r="Q715" s="10"/>
      <c r="R715" s="11"/>
      <c r="S715" s="12"/>
    </row>
  </sheetData>
  <mergeCells count="8">
    <mergeCell ref="D6:F6"/>
    <mergeCell ref="D2:F2"/>
    <mergeCell ref="I2:K2"/>
    <mergeCell ref="D3:F3"/>
    <mergeCell ref="J3:M4"/>
    <mergeCell ref="D4:F4"/>
    <mergeCell ref="I4:I5"/>
    <mergeCell ref="D5:F5"/>
  </mergeCells>
  <phoneticPr fontId="2"/>
  <dataValidations count="1">
    <dataValidation imeMode="hiragana" allowBlank="1" showInputMessage="1" showErrorMessage="1" sqref="L17" xr:uid="{45C8E49B-573B-4EB9-A390-510C08B2CF8A}"/>
  </dataValidations>
  <hyperlinks>
    <hyperlink ref="M58" r:id="rId1" display="https://www.monotaro.com/p/8906/2507/" xr:uid="{F3B624B0-2B74-4FB3-A64B-24790F751DD3}"/>
  </hyperlinks>
  <pageMargins left="0" right="0" top="0" bottom="0" header="0" footer="0"/>
  <pageSetup paperSize="8" scale="65" orientation="portrait"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889D2-269E-42BB-98A4-EAB097086BDC}">
  <dimension ref="B1:G121"/>
  <sheetViews>
    <sheetView topLeftCell="A109" workbookViewId="0">
      <selection activeCell="C7" sqref="C7"/>
    </sheetView>
  </sheetViews>
  <sheetFormatPr defaultRowHeight="18.75"/>
  <cols>
    <col min="1" max="2" width="9" style="1"/>
    <col min="3" max="3" width="19.875" style="1" customWidth="1"/>
    <col min="4" max="16384" width="9" style="1"/>
  </cols>
  <sheetData>
    <row r="1" spans="2:7">
      <c r="B1" s="1" t="s">
        <v>168</v>
      </c>
      <c r="D1" s="1" t="s">
        <v>169</v>
      </c>
      <c r="G1" s="1" t="s">
        <v>170</v>
      </c>
    </row>
    <row r="2" spans="2:7">
      <c r="B2" s="1">
        <v>5914</v>
      </c>
      <c r="D2" s="1">
        <v>30500</v>
      </c>
      <c r="G2" s="1">
        <v>88326</v>
      </c>
    </row>
    <row r="3" spans="2:7">
      <c r="B3" s="1">
        <v>792</v>
      </c>
      <c r="D3" s="1">
        <v>25000</v>
      </c>
      <c r="G3" s="1">
        <v>1596</v>
      </c>
    </row>
    <row r="4" spans="2:7">
      <c r="B4" s="1">
        <v>3960</v>
      </c>
      <c r="D4" s="1">
        <v>25000</v>
      </c>
      <c r="G4" s="1">
        <v>1443</v>
      </c>
    </row>
    <row r="5" spans="2:7">
      <c r="B5" s="1">
        <v>2376</v>
      </c>
      <c r="D5" s="1">
        <v>25000</v>
      </c>
      <c r="G5" s="1">
        <v>684</v>
      </c>
    </row>
    <row r="6" spans="2:7">
      <c r="B6" s="1">
        <v>354</v>
      </c>
      <c r="D6" s="1">
        <v>13000</v>
      </c>
    </row>
    <row r="7" spans="2:7">
      <c r="B7" s="1">
        <v>2376</v>
      </c>
      <c r="D7" s="1">
        <v>6500</v>
      </c>
    </row>
    <row r="8" spans="2:7">
      <c r="B8" s="1">
        <v>354</v>
      </c>
      <c r="D8" s="1">
        <v>24000</v>
      </c>
      <c r="G8" s="1">
        <v>2034</v>
      </c>
    </row>
    <row r="9" spans="2:7">
      <c r="B9" s="1">
        <v>4752</v>
      </c>
      <c r="D9" s="1">
        <v>13500</v>
      </c>
      <c r="G9" s="1">
        <v>67036</v>
      </c>
    </row>
    <row r="10" spans="2:7">
      <c r="B10" s="1">
        <v>792</v>
      </c>
      <c r="G10" s="1">
        <v>82612</v>
      </c>
    </row>
    <row r="11" spans="2:7">
      <c r="B11" s="1">
        <v>4355</v>
      </c>
      <c r="D11" s="1">
        <v>21500</v>
      </c>
      <c r="G11" s="1">
        <v>280</v>
      </c>
    </row>
    <row r="12" spans="2:7">
      <c r="B12" s="1">
        <v>5226</v>
      </c>
      <c r="D12" s="1">
        <v>1080</v>
      </c>
      <c r="G12" s="1">
        <v>792</v>
      </c>
    </row>
    <row r="13" spans="2:7">
      <c r="B13" s="1">
        <v>5820</v>
      </c>
      <c r="D13" s="1">
        <v>3840</v>
      </c>
      <c r="G13" s="1">
        <v>996</v>
      </c>
    </row>
    <row r="14" spans="2:7">
      <c r="B14" s="1">
        <v>14697</v>
      </c>
      <c r="D14" s="1">
        <v>2380</v>
      </c>
      <c r="G14" s="1">
        <v>1120</v>
      </c>
    </row>
    <row r="15" spans="2:7">
      <c r="B15" s="1">
        <v>3544</v>
      </c>
      <c r="G15" s="1">
        <v>3780</v>
      </c>
    </row>
    <row r="16" spans="2:7">
      <c r="B16" s="1">
        <v>18650</v>
      </c>
      <c r="G16" s="1">
        <v>10740</v>
      </c>
    </row>
    <row r="17" spans="2:7">
      <c r="B17" s="1">
        <v>1760</v>
      </c>
      <c r="D17" s="1">
        <v>2400</v>
      </c>
      <c r="G17" s="1">
        <v>1746</v>
      </c>
    </row>
    <row r="18" spans="2:7">
      <c r="B18" s="1">
        <v>13160</v>
      </c>
      <c r="D18" s="1">
        <v>12000</v>
      </c>
      <c r="G18" s="1">
        <v>47364</v>
      </c>
    </row>
    <row r="19" spans="2:7">
      <c r="B19" s="1">
        <v>15760</v>
      </c>
      <c r="D19" s="1">
        <v>124628</v>
      </c>
      <c r="G19" s="1">
        <v>280</v>
      </c>
    </row>
    <row r="20" spans="2:7">
      <c r="B20" s="1">
        <v>17620</v>
      </c>
      <c r="G20" s="1">
        <v>996</v>
      </c>
    </row>
    <row r="21" spans="2:7">
      <c r="B21" s="1">
        <v>472</v>
      </c>
      <c r="D21" s="1">
        <f>SUM(D2:D20)</f>
        <v>330328</v>
      </c>
      <c r="G21" s="1">
        <v>945</v>
      </c>
    </row>
    <row r="22" spans="2:7">
      <c r="B22" s="1">
        <v>880</v>
      </c>
      <c r="G22" s="1">
        <v>1746</v>
      </c>
    </row>
    <row r="23" spans="2:7">
      <c r="B23" s="1">
        <v>60000</v>
      </c>
      <c r="G23" s="1">
        <v>27140</v>
      </c>
    </row>
    <row r="24" spans="2:7">
      <c r="B24" s="1">
        <v>20000</v>
      </c>
      <c r="G24" s="1">
        <v>888</v>
      </c>
    </row>
    <row r="25" spans="2:7">
      <c r="B25" s="1">
        <v>368</v>
      </c>
      <c r="G25" s="1">
        <v>720</v>
      </c>
    </row>
    <row r="26" spans="2:7">
      <c r="B26" s="1">
        <v>4364</v>
      </c>
      <c r="G26" s="1">
        <v>39490</v>
      </c>
    </row>
    <row r="27" spans="2:7">
      <c r="B27" s="1">
        <v>23530</v>
      </c>
      <c r="G27" s="1">
        <v>720</v>
      </c>
    </row>
    <row r="28" spans="2:7">
      <c r="B28" s="1">
        <v>448</v>
      </c>
      <c r="G28" s="1">
        <v>31421</v>
      </c>
    </row>
    <row r="29" spans="2:7">
      <c r="B29" s="1">
        <v>37774</v>
      </c>
      <c r="G29" s="1">
        <v>280</v>
      </c>
    </row>
    <row r="30" spans="2:7">
      <c r="B30" s="1">
        <v>784</v>
      </c>
      <c r="G30" s="1">
        <v>996</v>
      </c>
    </row>
    <row r="31" spans="2:7">
      <c r="B31" s="1">
        <v>308</v>
      </c>
      <c r="G31" s="1">
        <v>945</v>
      </c>
    </row>
    <row r="32" spans="2:7">
      <c r="B32" s="1">
        <v>561</v>
      </c>
      <c r="G32" s="1">
        <v>1608</v>
      </c>
    </row>
    <row r="33" spans="2:7">
      <c r="B33" s="1">
        <v>392</v>
      </c>
      <c r="G33" s="1">
        <v>150000</v>
      </c>
    </row>
    <row r="34" spans="2:7">
      <c r="B34" s="1">
        <v>304</v>
      </c>
      <c r="G34" s="1">
        <v>5076</v>
      </c>
    </row>
    <row r="35" spans="2:7">
      <c r="B35" s="1">
        <v>25343</v>
      </c>
      <c r="G35" s="1">
        <v>3492</v>
      </c>
    </row>
    <row r="36" spans="2:7">
      <c r="B36" s="1">
        <v>374</v>
      </c>
      <c r="G36" s="1">
        <v>90000</v>
      </c>
    </row>
    <row r="37" spans="2:7">
      <c r="B37" s="1">
        <v>308</v>
      </c>
      <c r="G37" s="1">
        <v>8025</v>
      </c>
    </row>
    <row r="38" spans="2:7">
      <c r="B38" s="1">
        <v>191</v>
      </c>
      <c r="G38" s="1">
        <v>20480</v>
      </c>
    </row>
    <row r="39" spans="2:7">
      <c r="B39" s="1">
        <v>2646</v>
      </c>
      <c r="G39" s="1">
        <v>50000</v>
      </c>
    </row>
    <row r="40" spans="2:7">
      <c r="B40" s="1">
        <v>38972</v>
      </c>
      <c r="G40" s="1">
        <v>8025</v>
      </c>
    </row>
    <row r="41" spans="2:7">
      <c r="B41" s="1">
        <v>224</v>
      </c>
      <c r="G41" s="1">
        <v>20480</v>
      </c>
    </row>
    <row r="42" spans="2:7">
      <c r="B42" s="1">
        <v>308</v>
      </c>
      <c r="G42" s="1">
        <v>145000</v>
      </c>
    </row>
    <row r="43" spans="2:7">
      <c r="B43" s="1">
        <v>904</v>
      </c>
      <c r="G43" s="1">
        <v>8025</v>
      </c>
    </row>
    <row r="44" spans="2:7">
      <c r="B44" s="1">
        <v>304</v>
      </c>
      <c r="G44" s="1">
        <v>20480</v>
      </c>
    </row>
    <row r="45" spans="2:7">
      <c r="B45" s="1">
        <v>28588</v>
      </c>
      <c r="G45" s="1">
        <v>1880</v>
      </c>
    </row>
    <row r="46" spans="2:7">
      <c r="B46" s="1">
        <v>224</v>
      </c>
      <c r="G46" s="1">
        <v>50000</v>
      </c>
    </row>
    <row r="47" spans="2:7">
      <c r="B47" s="1">
        <v>374</v>
      </c>
      <c r="G47" s="1">
        <v>8025</v>
      </c>
    </row>
    <row r="48" spans="2:7">
      <c r="B48" s="1">
        <v>374</v>
      </c>
      <c r="G48" s="1">
        <v>20480</v>
      </c>
    </row>
    <row r="49" spans="2:7">
      <c r="B49" s="1">
        <v>191</v>
      </c>
      <c r="G49" s="1">
        <v>80000</v>
      </c>
    </row>
    <row r="50" spans="2:7">
      <c r="B50" s="1">
        <v>904</v>
      </c>
      <c r="G50" s="1">
        <v>8025</v>
      </c>
    </row>
    <row r="51" spans="2:7">
      <c r="B51" s="1">
        <v>8362</v>
      </c>
      <c r="G51" s="1">
        <v>20480</v>
      </c>
    </row>
    <row r="52" spans="2:7">
      <c r="B52" s="1">
        <v>112</v>
      </c>
      <c r="G52" s="1">
        <v>1880</v>
      </c>
    </row>
    <row r="53" spans="2:7">
      <c r="B53" s="1">
        <v>56</v>
      </c>
      <c r="G53" s="1">
        <v>110000</v>
      </c>
    </row>
    <row r="54" spans="2:7">
      <c r="B54" s="1">
        <v>20.6</v>
      </c>
      <c r="G54" s="1">
        <v>8025</v>
      </c>
    </row>
    <row r="55" spans="2:7">
      <c r="B55" s="1">
        <v>5915</v>
      </c>
      <c r="G55" s="1">
        <v>20480</v>
      </c>
    </row>
    <row r="56" spans="2:7">
      <c r="B56" s="1">
        <v>56</v>
      </c>
      <c r="G56" s="1">
        <v>1880</v>
      </c>
    </row>
    <row r="57" spans="2:7">
      <c r="B57" s="1">
        <v>56</v>
      </c>
    </row>
    <row r="58" spans="2:7">
      <c r="B58" s="1">
        <v>20.6</v>
      </c>
      <c r="G58" s="1">
        <f>SUM(G8:G57)</f>
        <v>1186913</v>
      </c>
    </row>
    <row r="59" spans="2:7">
      <c r="B59" s="1">
        <v>23106</v>
      </c>
    </row>
    <row r="60" spans="2:7">
      <c r="B60" s="1">
        <v>224</v>
      </c>
    </row>
    <row r="61" spans="2:7">
      <c r="B61" s="1">
        <v>112</v>
      </c>
    </row>
    <row r="62" spans="2:7">
      <c r="B62" s="1">
        <v>41.2</v>
      </c>
    </row>
    <row r="63" spans="2:7">
      <c r="B63" s="1">
        <v>12832</v>
      </c>
    </row>
    <row r="64" spans="2:7">
      <c r="B64" s="1">
        <v>84</v>
      </c>
    </row>
    <row r="65" spans="2:2">
      <c r="B65" s="1">
        <v>84</v>
      </c>
    </row>
    <row r="66" spans="2:2">
      <c r="B66" s="1">
        <v>30.900000000000002</v>
      </c>
    </row>
    <row r="67" spans="2:2">
      <c r="B67" s="1">
        <v>32635</v>
      </c>
    </row>
    <row r="68" spans="2:2">
      <c r="B68" s="1">
        <v>560</v>
      </c>
    </row>
    <row r="69" spans="2:2">
      <c r="B69" s="1">
        <v>280</v>
      </c>
    </row>
    <row r="70" spans="2:2">
      <c r="B70" s="1">
        <v>103</v>
      </c>
    </row>
    <row r="71" spans="2:2">
      <c r="B71" s="1">
        <v>5826</v>
      </c>
    </row>
    <row r="72" spans="2:2">
      <c r="B72" s="1">
        <v>224</v>
      </c>
    </row>
    <row r="73" spans="2:2">
      <c r="B73" s="1">
        <v>4136</v>
      </c>
    </row>
    <row r="74" spans="2:2">
      <c r="B74" s="1">
        <v>112</v>
      </c>
    </row>
    <row r="75" spans="2:2">
      <c r="B75" s="1">
        <v>4492</v>
      </c>
    </row>
    <row r="76" spans="2:2">
      <c r="B76" s="1">
        <v>112</v>
      </c>
    </row>
    <row r="77" spans="2:2">
      <c r="B77" s="1">
        <v>56</v>
      </c>
    </row>
    <row r="78" spans="2:2">
      <c r="B78" s="1">
        <v>20.6</v>
      </c>
    </row>
    <row r="79" spans="2:2">
      <c r="B79" s="1">
        <v>7294</v>
      </c>
    </row>
    <row r="80" spans="2:2">
      <c r="B80" s="1">
        <v>224</v>
      </c>
    </row>
    <row r="81" spans="2:2">
      <c r="B81" s="1">
        <v>4014</v>
      </c>
    </row>
    <row r="82" spans="2:2">
      <c r="B82" s="1">
        <v>112</v>
      </c>
    </row>
    <row r="83" spans="2:2">
      <c r="B83" s="1">
        <v>56</v>
      </c>
    </row>
    <row r="84" spans="2:2">
      <c r="B84" s="1">
        <v>20.6</v>
      </c>
    </row>
    <row r="85" spans="2:2">
      <c r="B85" s="1">
        <v>7539</v>
      </c>
    </row>
    <row r="86" spans="2:2">
      <c r="B86" s="1">
        <v>112</v>
      </c>
    </row>
    <row r="87" spans="2:2">
      <c r="B87" s="1">
        <v>56</v>
      </c>
    </row>
    <row r="88" spans="2:2">
      <c r="B88" s="1">
        <v>20.6</v>
      </c>
    </row>
    <row r="89" spans="2:2">
      <c r="B89" s="1">
        <v>15987</v>
      </c>
    </row>
    <row r="90" spans="2:2">
      <c r="B90" s="1">
        <v>9784</v>
      </c>
    </row>
    <row r="91" spans="2:2">
      <c r="B91" s="1">
        <v>224</v>
      </c>
    </row>
    <row r="92" spans="2:2">
      <c r="B92" s="1">
        <v>5293</v>
      </c>
    </row>
    <row r="93" spans="2:2">
      <c r="B93" s="1">
        <v>112</v>
      </c>
    </row>
    <row r="94" spans="2:2">
      <c r="B94" s="1">
        <v>56</v>
      </c>
    </row>
    <row r="95" spans="2:2">
      <c r="B95" s="1">
        <v>20.6</v>
      </c>
    </row>
    <row r="96" spans="2:2">
      <c r="B96" s="1">
        <v>8062</v>
      </c>
    </row>
    <row r="97" spans="2:2">
      <c r="B97" s="1">
        <v>112</v>
      </c>
    </row>
    <row r="98" spans="2:2">
      <c r="B98" s="1">
        <v>56</v>
      </c>
    </row>
    <row r="99" spans="2:2">
      <c r="B99" s="1">
        <v>20.6</v>
      </c>
    </row>
    <row r="100" spans="2:2">
      <c r="B100" s="1">
        <v>13788</v>
      </c>
    </row>
    <row r="101" spans="2:2">
      <c r="B101" s="1">
        <v>224</v>
      </c>
    </row>
    <row r="102" spans="2:2">
      <c r="B102" s="1">
        <v>112</v>
      </c>
    </row>
    <row r="103" spans="2:2">
      <c r="B103" s="1">
        <v>41.2</v>
      </c>
    </row>
    <row r="104" spans="2:2">
      <c r="B104" s="1">
        <v>9073</v>
      </c>
    </row>
    <row r="105" spans="2:2">
      <c r="B105" s="1">
        <v>41766</v>
      </c>
    </row>
    <row r="106" spans="2:2">
      <c r="B106" s="1">
        <v>224</v>
      </c>
    </row>
    <row r="107" spans="2:2">
      <c r="B107" s="1">
        <v>224</v>
      </c>
    </row>
    <row r="108" spans="2:2">
      <c r="B108" s="1">
        <v>82.4</v>
      </c>
    </row>
    <row r="109" spans="2:2">
      <c r="B109" s="1">
        <v>48594</v>
      </c>
    </row>
    <row r="110" spans="2:2">
      <c r="B110" s="1">
        <v>112</v>
      </c>
    </row>
    <row r="111" spans="2:2">
      <c r="B111" s="1">
        <v>112</v>
      </c>
    </row>
    <row r="112" spans="2:2">
      <c r="B112" s="1">
        <v>41.2</v>
      </c>
    </row>
    <row r="113" spans="2:2">
      <c r="B113" s="1">
        <v>5015</v>
      </c>
    </row>
    <row r="114" spans="2:2">
      <c r="B114" s="1">
        <v>84</v>
      </c>
    </row>
    <row r="115" spans="2:2">
      <c r="B115" s="1">
        <v>240</v>
      </c>
    </row>
    <row r="116" spans="2:2">
      <c r="B116" s="1">
        <v>339</v>
      </c>
    </row>
    <row r="117" spans="2:2">
      <c r="B117" s="1">
        <v>4364</v>
      </c>
    </row>
    <row r="118" spans="2:2">
      <c r="B118" s="1">
        <v>23530</v>
      </c>
    </row>
    <row r="119" spans="2:2">
      <c r="B119" s="1">
        <v>448</v>
      </c>
    </row>
    <row r="121" spans="2:2">
      <c r="B121" s="1">
        <f>SUM(B2:B119)</f>
        <v>679934.09999999986</v>
      </c>
    </row>
  </sheetData>
  <phoneticPr fontId="2"/>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7C644-9496-4527-A0B6-642031A13AEB}">
  <sheetPr>
    <tabColor rgb="FF00B0F0"/>
  </sheetPr>
  <dimension ref="A2:S1167"/>
  <sheetViews>
    <sheetView zoomScale="85" zoomScaleNormal="85" workbookViewId="0">
      <pane xSplit="12" ySplit="8" topLeftCell="M509" activePane="bottomRight" state="frozen"/>
      <selection pane="topRight" activeCell="K1" sqref="K1"/>
      <selection pane="bottomLeft" activeCell="A9" sqref="A9"/>
      <selection pane="bottomRight" activeCell="I514" sqref="I514"/>
    </sheetView>
  </sheetViews>
  <sheetFormatPr defaultRowHeight="18.75"/>
  <cols>
    <col min="1" max="1" width="9" style="1"/>
    <col min="2" max="2" width="13.375" style="1" customWidth="1"/>
    <col min="3" max="3" width="9.125" style="1" customWidth="1"/>
    <col min="4" max="4" width="6.125" style="4" customWidth="1"/>
    <col min="5" max="5" width="12.125" style="1" customWidth="1"/>
    <col min="6" max="6" width="13" style="1" customWidth="1"/>
    <col min="7" max="7" width="63.25" style="1" customWidth="1"/>
    <col min="8" max="8" width="6.125" style="4" customWidth="1"/>
    <col min="9" max="10" width="9.875" style="4" bestFit="1" customWidth="1"/>
    <col min="11" max="11" width="16.5" style="4" customWidth="1"/>
    <col min="12" max="12" width="43.5" style="1" customWidth="1"/>
    <col min="13" max="13" width="35.2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1</v>
      </c>
      <c r="I2" s="5" t="s">
        <v>2</v>
      </c>
      <c r="J2" s="6"/>
      <c r="K2" s="7"/>
      <c r="L2" s="8">
        <f>SUM(J:J)</f>
        <v>3224366</v>
      </c>
    </row>
    <row r="3" spans="1:19" ht="20.100000000000001" customHeight="1">
      <c r="D3" s="2" t="s">
        <v>3</v>
      </c>
      <c r="E3" s="2"/>
      <c r="F3" s="2"/>
      <c r="G3" s="13" t="s">
        <v>4</v>
      </c>
      <c r="J3" s="14" t="s">
        <v>64</v>
      </c>
      <c r="K3" s="14"/>
      <c r="L3" s="14"/>
      <c r="M3" s="14"/>
    </row>
    <row r="4" spans="1:19" ht="20.100000000000001" customHeight="1">
      <c r="D4" s="2" t="s">
        <v>6</v>
      </c>
      <c r="E4" s="2"/>
      <c r="F4" s="2"/>
      <c r="G4" s="13" t="s">
        <v>7</v>
      </c>
      <c r="I4" s="15" t="s">
        <v>171</v>
      </c>
      <c r="J4" s="14"/>
      <c r="K4" s="14"/>
      <c r="L4" s="14"/>
      <c r="M4" s="14"/>
    </row>
    <row r="5" spans="1:19" ht="20.100000000000001" customHeight="1">
      <c r="D5" s="2" t="s">
        <v>9</v>
      </c>
      <c r="E5" s="2"/>
      <c r="F5" s="2"/>
      <c r="G5" s="16">
        <v>46006</v>
      </c>
      <c r="I5" s="17"/>
      <c r="J5" s="18"/>
    </row>
    <row r="6" spans="1:19" ht="20.100000000000001" customHeight="1">
      <c r="D6" s="2" t="s">
        <v>10</v>
      </c>
      <c r="E6" s="2"/>
      <c r="F6" s="2"/>
      <c r="G6" s="16">
        <v>46007</v>
      </c>
      <c r="I6" s="82"/>
      <c r="J6" s="19" t="s">
        <v>66</v>
      </c>
    </row>
    <row r="8" spans="1:19" s="4" customFormat="1" ht="19.7" customHeight="1">
      <c r="A8" s="20" t="s">
        <v>11</v>
      </c>
      <c r="B8" s="20" t="s">
        <v>12</v>
      </c>
      <c r="C8" s="20" t="s">
        <v>13</v>
      </c>
      <c r="D8" s="21" t="s">
        <v>14</v>
      </c>
      <c r="E8" s="21" t="s">
        <v>15</v>
      </c>
      <c r="F8" s="21" t="s">
        <v>16</v>
      </c>
      <c r="G8" s="20" t="s">
        <v>17</v>
      </c>
      <c r="H8" s="20" t="s">
        <v>18</v>
      </c>
      <c r="I8" s="20" t="s">
        <v>19</v>
      </c>
      <c r="J8" s="22" t="s">
        <v>20</v>
      </c>
      <c r="K8" s="22"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26" t="s">
        <v>36</v>
      </c>
      <c r="I9" s="26" t="s">
        <v>37</v>
      </c>
      <c r="J9" s="28" t="s">
        <v>38</v>
      </c>
      <c r="K9" s="28"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26"/>
      <c r="I10" s="26"/>
      <c r="J10" s="28"/>
      <c r="K10" s="28"/>
      <c r="L10" s="26"/>
      <c r="M10" s="26"/>
      <c r="N10" s="26"/>
      <c r="O10" s="30"/>
      <c r="P10" s="27"/>
      <c r="Q10" s="26"/>
      <c r="R10" s="30"/>
      <c r="S10" s="31"/>
    </row>
    <row r="11" spans="1:19" s="4" customFormat="1" ht="19.7" customHeight="1">
      <c r="D11" s="27"/>
      <c r="E11" s="83" t="s">
        <v>67</v>
      </c>
      <c r="F11" s="33"/>
      <c r="G11" s="84" t="s">
        <v>68</v>
      </c>
      <c r="H11" s="26"/>
      <c r="I11" s="26"/>
      <c r="J11" s="28"/>
      <c r="K11" s="28"/>
      <c r="L11" s="26"/>
      <c r="M11" s="26"/>
      <c r="N11" s="26"/>
      <c r="O11" s="30"/>
      <c r="P11" s="27"/>
      <c r="Q11" s="26"/>
      <c r="R11" s="30"/>
      <c r="S11" s="31"/>
    </row>
    <row r="12" spans="1:19" s="4" customFormat="1" ht="19.7" customHeight="1">
      <c r="A12" s="110" t="s">
        <v>172</v>
      </c>
      <c r="B12" s="110" t="s">
        <v>173</v>
      </c>
      <c r="C12" s="26"/>
      <c r="D12" s="85">
        <v>1</v>
      </c>
      <c r="E12" s="195" t="s">
        <v>174</v>
      </c>
      <c r="F12" s="27" t="s">
        <v>175</v>
      </c>
      <c r="G12" s="196" t="s">
        <v>176</v>
      </c>
      <c r="H12" s="110">
        <v>1</v>
      </c>
      <c r="I12" s="197">
        <v>6225</v>
      </c>
      <c r="J12" s="152">
        <f t="shared" ref="J12:J57" si="0">H12*I12</f>
        <v>6225</v>
      </c>
      <c r="K12" s="26"/>
      <c r="L12" s="69" t="s">
        <v>177</v>
      </c>
      <c r="M12" s="107"/>
      <c r="N12" s="198" t="s">
        <v>178</v>
      </c>
      <c r="O12" s="30">
        <v>45992</v>
      </c>
      <c r="P12" s="27"/>
      <c r="Q12" s="42">
        <v>46006</v>
      </c>
      <c r="R12" s="30">
        <v>46007</v>
      </c>
      <c r="S12" s="31"/>
    </row>
    <row r="13" spans="1:19" s="4" customFormat="1" ht="19.7" customHeight="1">
      <c r="A13" s="110" t="s">
        <v>123</v>
      </c>
      <c r="B13" s="110" t="s">
        <v>173</v>
      </c>
      <c r="C13" s="197">
        <v>12</v>
      </c>
      <c r="D13" s="85">
        <f>+D12+1</f>
        <v>2</v>
      </c>
      <c r="E13" s="27" t="s">
        <v>175</v>
      </c>
      <c r="F13" s="27" t="s">
        <v>175</v>
      </c>
      <c r="G13" s="199" t="s">
        <v>179</v>
      </c>
      <c r="H13" s="145">
        <v>75</v>
      </c>
      <c r="I13" s="200">
        <v>22</v>
      </c>
      <c r="J13" s="152">
        <f t="shared" si="0"/>
        <v>1650</v>
      </c>
      <c r="K13" s="91"/>
      <c r="L13" s="69" t="s">
        <v>180</v>
      </c>
      <c r="M13" s="107"/>
      <c r="N13" s="198" t="s">
        <v>178</v>
      </c>
      <c r="O13" s="30">
        <v>45992</v>
      </c>
      <c r="P13" s="27"/>
      <c r="Q13" s="42">
        <v>46006</v>
      </c>
      <c r="R13" s="30">
        <v>46007</v>
      </c>
      <c r="S13" s="31"/>
    </row>
    <row r="14" spans="1:19" s="4" customFormat="1" ht="19.7" customHeight="1">
      <c r="A14" s="110" t="s">
        <v>181</v>
      </c>
      <c r="B14" s="110" t="s">
        <v>173</v>
      </c>
      <c r="C14" s="197">
        <v>12</v>
      </c>
      <c r="D14" s="85">
        <f t="shared" ref="D14:D49" si="1">+D13+1</f>
        <v>3</v>
      </c>
      <c r="E14" s="27" t="s">
        <v>175</v>
      </c>
      <c r="F14" s="27" t="s">
        <v>175</v>
      </c>
      <c r="G14" s="199" t="s">
        <v>182</v>
      </c>
      <c r="H14" s="145">
        <v>14</v>
      </c>
      <c r="I14" s="200">
        <v>13</v>
      </c>
      <c r="J14" s="152">
        <f t="shared" si="0"/>
        <v>182</v>
      </c>
      <c r="K14" s="91"/>
      <c r="L14" s="69" t="s">
        <v>183</v>
      </c>
      <c r="M14" s="107"/>
      <c r="N14" s="198" t="s">
        <v>178</v>
      </c>
      <c r="O14" s="30">
        <v>45992</v>
      </c>
      <c r="P14" s="27"/>
      <c r="Q14" s="42">
        <v>46006</v>
      </c>
      <c r="R14" s="30">
        <v>46007</v>
      </c>
      <c r="S14" s="31"/>
    </row>
    <row r="15" spans="1:19" s="4" customFormat="1" ht="19.7" customHeight="1">
      <c r="A15" s="110" t="s">
        <v>123</v>
      </c>
      <c r="B15" s="110" t="s">
        <v>173</v>
      </c>
      <c r="C15" s="26"/>
      <c r="D15" s="85">
        <f t="shared" si="1"/>
        <v>4</v>
      </c>
      <c r="E15" s="27" t="s">
        <v>175</v>
      </c>
      <c r="F15" s="27" t="s">
        <v>175</v>
      </c>
      <c r="G15" s="199" t="s">
        <v>184</v>
      </c>
      <c r="H15" s="201">
        <v>4</v>
      </c>
      <c r="I15" s="200">
        <v>494</v>
      </c>
      <c r="J15" s="152">
        <f t="shared" si="0"/>
        <v>1976</v>
      </c>
      <c r="K15" s="91"/>
      <c r="L15" s="69" t="s">
        <v>185</v>
      </c>
      <c r="M15" s="107"/>
      <c r="N15" s="198" t="s">
        <v>178</v>
      </c>
      <c r="O15" s="30">
        <v>45992</v>
      </c>
      <c r="P15" s="27"/>
      <c r="Q15" s="42">
        <v>46006</v>
      </c>
      <c r="R15" s="30">
        <v>46007</v>
      </c>
      <c r="S15" s="31"/>
    </row>
    <row r="16" spans="1:19" s="4" customFormat="1" ht="19.7" customHeight="1">
      <c r="A16" s="110" t="s">
        <v>172</v>
      </c>
      <c r="B16" s="110" t="s">
        <v>173</v>
      </c>
      <c r="C16" s="26"/>
      <c r="D16" s="85">
        <f t="shared" si="1"/>
        <v>5</v>
      </c>
      <c r="E16" s="195" t="s">
        <v>174</v>
      </c>
      <c r="F16" s="27" t="s">
        <v>175</v>
      </c>
      <c r="G16" s="199" t="s">
        <v>186</v>
      </c>
      <c r="H16" s="201">
        <v>1</v>
      </c>
      <c r="I16" s="200">
        <v>5026</v>
      </c>
      <c r="J16" s="152">
        <f t="shared" si="0"/>
        <v>5026</v>
      </c>
      <c r="K16" s="91"/>
      <c r="L16" s="69" t="s">
        <v>187</v>
      </c>
      <c r="M16" s="107"/>
      <c r="N16" s="198" t="s">
        <v>178</v>
      </c>
      <c r="O16" s="30">
        <v>45992</v>
      </c>
      <c r="P16" s="27"/>
      <c r="Q16" s="42">
        <v>46006</v>
      </c>
      <c r="R16" s="30">
        <v>46007</v>
      </c>
      <c r="S16" s="31"/>
    </row>
    <row r="17" spans="1:19" s="4" customFormat="1" ht="19.7" customHeight="1">
      <c r="A17" s="110" t="s">
        <v>123</v>
      </c>
      <c r="B17" s="110" t="s">
        <v>173</v>
      </c>
      <c r="C17" s="26"/>
      <c r="D17" s="85">
        <f t="shared" si="1"/>
        <v>6</v>
      </c>
      <c r="E17" s="27" t="s">
        <v>175</v>
      </c>
      <c r="F17" s="27" t="s">
        <v>175</v>
      </c>
      <c r="G17" s="199" t="s">
        <v>188</v>
      </c>
      <c r="H17" s="201">
        <v>18</v>
      </c>
      <c r="I17" s="200">
        <v>41</v>
      </c>
      <c r="J17" s="152">
        <f t="shared" si="0"/>
        <v>738</v>
      </c>
      <c r="K17" s="91"/>
      <c r="L17" s="69" t="s">
        <v>189</v>
      </c>
      <c r="M17" s="107"/>
      <c r="N17" s="198" t="s">
        <v>178</v>
      </c>
      <c r="O17" s="30">
        <v>45992</v>
      </c>
      <c r="P17" s="27"/>
      <c r="Q17" s="42">
        <v>46006</v>
      </c>
      <c r="R17" s="30">
        <v>46007</v>
      </c>
      <c r="S17" s="31"/>
    </row>
    <row r="18" spans="1:19" s="4" customFormat="1" ht="19.7" customHeight="1">
      <c r="A18" s="110" t="s">
        <v>123</v>
      </c>
      <c r="B18" s="110" t="s">
        <v>173</v>
      </c>
      <c r="C18" s="26"/>
      <c r="D18" s="85">
        <f t="shared" si="1"/>
        <v>7</v>
      </c>
      <c r="E18" s="27" t="s">
        <v>175</v>
      </c>
      <c r="F18" s="27" t="s">
        <v>175</v>
      </c>
      <c r="G18" s="199" t="s">
        <v>190</v>
      </c>
      <c r="H18" s="201">
        <v>18</v>
      </c>
      <c r="I18" s="200">
        <v>14</v>
      </c>
      <c r="J18" s="152">
        <f t="shared" si="0"/>
        <v>252</v>
      </c>
      <c r="K18" s="91"/>
      <c r="L18" s="69" t="s">
        <v>191</v>
      </c>
      <c r="M18" s="107"/>
      <c r="N18" s="198" t="s">
        <v>178</v>
      </c>
      <c r="O18" s="30">
        <v>45992</v>
      </c>
      <c r="P18" s="27"/>
      <c r="Q18" s="42">
        <v>46006</v>
      </c>
      <c r="R18" s="30">
        <v>46007</v>
      </c>
      <c r="S18" s="31"/>
    </row>
    <row r="19" spans="1:19" s="4" customFormat="1" ht="19.7" customHeight="1">
      <c r="A19" s="110" t="s">
        <v>123</v>
      </c>
      <c r="B19" s="110" t="s">
        <v>173</v>
      </c>
      <c r="C19" s="26"/>
      <c r="D19" s="85">
        <f t="shared" si="1"/>
        <v>8</v>
      </c>
      <c r="E19" s="27" t="s">
        <v>175</v>
      </c>
      <c r="F19" s="27" t="s">
        <v>175</v>
      </c>
      <c r="G19" s="199" t="s">
        <v>192</v>
      </c>
      <c r="H19" s="201">
        <v>4</v>
      </c>
      <c r="I19" s="200">
        <v>112</v>
      </c>
      <c r="J19" s="152">
        <f t="shared" si="0"/>
        <v>448</v>
      </c>
      <c r="K19" s="91"/>
      <c r="L19" s="69" t="s">
        <v>193</v>
      </c>
      <c r="M19" s="107"/>
      <c r="N19" s="198" t="s">
        <v>178</v>
      </c>
      <c r="O19" s="30">
        <v>45992</v>
      </c>
      <c r="P19" s="27"/>
      <c r="Q19" s="42">
        <v>46006</v>
      </c>
      <c r="R19" s="30">
        <v>46007</v>
      </c>
      <c r="S19" s="31"/>
    </row>
    <row r="20" spans="1:19" s="4" customFormat="1" ht="19.7" customHeight="1">
      <c r="A20" s="110" t="s">
        <v>172</v>
      </c>
      <c r="B20" s="110" t="s">
        <v>173</v>
      </c>
      <c r="C20" s="26"/>
      <c r="D20" s="85">
        <f t="shared" si="1"/>
        <v>9</v>
      </c>
      <c r="E20" s="195" t="s">
        <v>174</v>
      </c>
      <c r="F20" s="27" t="s">
        <v>175</v>
      </c>
      <c r="G20" s="199" t="s">
        <v>194</v>
      </c>
      <c r="H20" s="201">
        <v>1</v>
      </c>
      <c r="I20" s="200">
        <v>5865</v>
      </c>
      <c r="J20" s="152">
        <f t="shared" si="0"/>
        <v>5865</v>
      </c>
      <c r="K20" s="91"/>
      <c r="L20" s="69" t="s">
        <v>195</v>
      </c>
      <c r="M20" s="107"/>
      <c r="N20" s="198" t="s">
        <v>178</v>
      </c>
      <c r="O20" s="30">
        <v>45992</v>
      </c>
      <c r="P20" s="27"/>
      <c r="Q20" s="42">
        <v>46006</v>
      </c>
      <c r="R20" s="30">
        <v>46007</v>
      </c>
      <c r="S20" s="31"/>
    </row>
    <row r="21" spans="1:19" s="4" customFormat="1" ht="19.7" customHeight="1">
      <c r="A21" s="110" t="s">
        <v>172</v>
      </c>
      <c r="B21" s="110" t="s">
        <v>173</v>
      </c>
      <c r="C21" s="26"/>
      <c r="D21" s="85">
        <f>+D20+1</f>
        <v>10</v>
      </c>
      <c r="E21" s="195" t="s">
        <v>174</v>
      </c>
      <c r="F21" s="27" t="s">
        <v>175</v>
      </c>
      <c r="G21" s="199" t="s">
        <v>196</v>
      </c>
      <c r="H21" s="201">
        <v>1</v>
      </c>
      <c r="I21" s="200">
        <v>2500</v>
      </c>
      <c r="J21" s="152">
        <f t="shared" si="0"/>
        <v>2500</v>
      </c>
      <c r="K21" s="91"/>
      <c r="L21" s="69" t="s">
        <v>197</v>
      </c>
      <c r="M21" s="107"/>
      <c r="N21" s="198" t="s">
        <v>178</v>
      </c>
      <c r="O21" s="30">
        <v>45992</v>
      </c>
      <c r="P21" s="27"/>
      <c r="Q21" s="42">
        <v>46006</v>
      </c>
      <c r="R21" s="30">
        <v>46007</v>
      </c>
      <c r="S21" s="31"/>
    </row>
    <row r="22" spans="1:19" s="4" customFormat="1" ht="19.7" customHeight="1">
      <c r="A22" s="110" t="s">
        <v>123</v>
      </c>
      <c r="B22" s="110" t="s">
        <v>173</v>
      </c>
      <c r="C22" s="26"/>
      <c r="D22" s="85">
        <f t="shared" si="1"/>
        <v>11</v>
      </c>
      <c r="E22" s="27" t="s">
        <v>175</v>
      </c>
      <c r="F22" s="27" t="s">
        <v>175</v>
      </c>
      <c r="G22" s="199" t="s">
        <v>198</v>
      </c>
      <c r="H22" s="201">
        <v>44</v>
      </c>
      <c r="I22" s="200">
        <v>12</v>
      </c>
      <c r="J22" s="152">
        <f t="shared" si="0"/>
        <v>528</v>
      </c>
      <c r="K22" s="91"/>
      <c r="L22" s="69" t="s">
        <v>199</v>
      </c>
      <c r="M22" s="107"/>
      <c r="N22" s="198" t="s">
        <v>178</v>
      </c>
      <c r="O22" s="30">
        <v>45992</v>
      </c>
      <c r="P22" s="27"/>
      <c r="Q22" s="42">
        <v>46006</v>
      </c>
      <c r="R22" s="30">
        <v>46007</v>
      </c>
      <c r="S22" s="31"/>
    </row>
    <row r="23" spans="1:19" s="4" customFormat="1" ht="19.7" customHeight="1">
      <c r="A23" s="110" t="s">
        <v>200</v>
      </c>
      <c r="B23" s="110" t="s">
        <v>173</v>
      </c>
      <c r="C23" s="26"/>
      <c r="D23" s="85">
        <f>+D22+1</f>
        <v>12</v>
      </c>
      <c r="E23" s="195" t="s">
        <v>174</v>
      </c>
      <c r="F23" s="27" t="s">
        <v>175</v>
      </c>
      <c r="G23" s="199" t="s">
        <v>201</v>
      </c>
      <c r="H23" s="201">
        <v>1</v>
      </c>
      <c r="I23" s="200">
        <v>1920</v>
      </c>
      <c r="J23" s="152">
        <f t="shared" si="0"/>
        <v>1920</v>
      </c>
      <c r="K23" s="91"/>
      <c r="L23" s="69" t="s">
        <v>202</v>
      </c>
      <c r="M23" s="107"/>
      <c r="N23" s="198" t="s">
        <v>178</v>
      </c>
      <c r="O23" s="30">
        <v>45992</v>
      </c>
      <c r="P23" s="27"/>
      <c r="Q23" s="42">
        <v>46006</v>
      </c>
      <c r="R23" s="30">
        <v>46007</v>
      </c>
      <c r="S23" s="31"/>
    </row>
    <row r="24" spans="1:19" s="4" customFormat="1" ht="19.7" customHeight="1">
      <c r="A24" s="110" t="s">
        <v>123</v>
      </c>
      <c r="B24" s="110" t="s">
        <v>173</v>
      </c>
      <c r="C24" s="26"/>
      <c r="D24" s="85">
        <f t="shared" si="1"/>
        <v>13</v>
      </c>
      <c r="E24" s="27" t="s">
        <v>175</v>
      </c>
      <c r="F24" s="27" t="s">
        <v>175</v>
      </c>
      <c r="G24" s="199" t="s">
        <v>203</v>
      </c>
      <c r="H24" s="201">
        <v>2</v>
      </c>
      <c r="I24" s="200">
        <v>105</v>
      </c>
      <c r="J24" s="152">
        <f t="shared" si="0"/>
        <v>210</v>
      </c>
      <c r="K24" s="91"/>
      <c r="L24" s="69" t="s">
        <v>204</v>
      </c>
      <c r="M24" s="107"/>
      <c r="N24" s="198" t="s">
        <v>178</v>
      </c>
      <c r="O24" s="30">
        <v>45992</v>
      </c>
      <c r="P24" s="27"/>
      <c r="Q24" s="42">
        <v>46006</v>
      </c>
      <c r="R24" s="30">
        <v>46007</v>
      </c>
      <c r="S24" s="31"/>
    </row>
    <row r="25" spans="1:19" s="4" customFormat="1" ht="19.7" customHeight="1">
      <c r="A25" s="110" t="s">
        <v>172</v>
      </c>
      <c r="B25" s="110" t="s">
        <v>173</v>
      </c>
      <c r="C25" s="26"/>
      <c r="D25" s="85">
        <f>+D24+1</f>
        <v>14</v>
      </c>
      <c r="E25" s="195" t="s">
        <v>174</v>
      </c>
      <c r="F25" s="27" t="s">
        <v>175</v>
      </c>
      <c r="G25" s="199" t="s">
        <v>205</v>
      </c>
      <c r="H25" s="201">
        <v>1</v>
      </c>
      <c r="I25" s="200">
        <v>10542</v>
      </c>
      <c r="J25" s="152">
        <f t="shared" si="0"/>
        <v>10542</v>
      </c>
      <c r="K25" s="91"/>
      <c r="L25" s="69" t="s">
        <v>206</v>
      </c>
      <c r="M25" s="107"/>
      <c r="N25" s="198" t="s">
        <v>178</v>
      </c>
      <c r="O25" s="30">
        <v>45992</v>
      </c>
      <c r="P25" s="27"/>
      <c r="Q25" s="42">
        <v>46006</v>
      </c>
      <c r="R25" s="30">
        <v>46007</v>
      </c>
      <c r="S25" s="31"/>
    </row>
    <row r="26" spans="1:19" s="4" customFormat="1" ht="19.7" customHeight="1">
      <c r="A26" s="110" t="s">
        <v>123</v>
      </c>
      <c r="B26" s="110" t="s">
        <v>173</v>
      </c>
      <c r="C26" s="26"/>
      <c r="D26" s="85">
        <f t="shared" si="1"/>
        <v>15</v>
      </c>
      <c r="E26" s="27" t="s">
        <v>175</v>
      </c>
      <c r="F26" s="27" t="s">
        <v>175</v>
      </c>
      <c r="G26" s="199" t="s">
        <v>207</v>
      </c>
      <c r="H26" s="201">
        <v>2</v>
      </c>
      <c r="I26" s="200">
        <v>83</v>
      </c>
      <c r="J26" s="152">
        <f t="shared" si="0"/>
        <v>166</v>
      </c>
      <c r="K26" s="91"/>
      <c r="L26" s="69" t="s">
        <v>208</v>
      </c>
      <c r="M26" s="107"/>
      <c r="N26" s="198" t="s">
        <v>178</v>
      </c>
      <c r="O26" s="30">
        <v>45992</v>
      </c>
      <c r="P26" s="27"/>
      <c r="Q26" s="42">
        <v>46006</v>
      </c>
      <c r="R26" s="30">
        <v>46007</v>
      </c>
      <c r="S26" s="31"/>
    </row>
    <row r="27" spans="1:19" s="4" customFormat="1" ht="19.7" customHeight="1">
      <c r="A27" s="110" t="s">
        <v>123</v>
      </c>
      <c r="B27" s="110" t="s">
        <v>173</v>
      </c>
      <c r="C27" s="26"/>
      <c r="D27" s="85">
        <f t="shared" si="1"/>
        <v>16</v>
      </c>
      <c r="E27" s="27" t="s">
        <v>175</v>
      </c>
      <c r="F27" s="27" t="s">
        <v>175</v>
      </c>
      <c r="G27" s="199" t="s">
        <v>209</v>
      </c>
      <c r="H27" s="201">
        <v>2</v>
      </c>
      <c r="I27" s="200">
        <v>100</v>
      </c>
      <c r="J27" s="152">
        <f t="shared" si="0"/>
        <v>200</v>
      </c>
      <c r="K27" s="91"/>
      <c r="L27" s="69" t="s">
        <v>210</v>
      </c>
      <c r="M27" s="107"/>
      <c r="N27" s="198" t="s">
        <v>178</v>
      </c>
      <c r="O27" s="30">
        <v>45992</v>
      </c>
      <c r="P27" s="27"/>
      <c r="Q27" s="42">
        <v>46006</v>
      </c>
      <c r="R27" s="30">
        <v>46007</v>
      </c>
      <c r="S27" s="31"/>
    </row>
    <row r="28" spans="1:19" s="4" customFormat="1" ht="19.7" customHeight="1">
      <c r="A28" s="110" t="s">
        <v>123</v>
      </c>
      <c r="B28" s="110" t="s">
        <v>173</v>
      </c>
      <c r="C28" s="26"/>
      <c r="D28" s="85">
        <f t="shared" si="1"/>
        <v>17</v>
      </c>
      <c r="E28" s="27" t="s">
        <v>175</v>
      </c>
      <c r="F28" s="27" t="s">
        <v>175</v>
      </c>
      <c r="G28" s="199" t="s">
        <v>211</v>
      </c>
      <c r="H28" s="201">
        <v>10</v>
      </c>
      <c r="I28" s="200">
        <v>15</v>
      </c>
      <c r="J28" s="152">
        <f t="shared" si="0"/>
        <v>150</v>
      </c>
      <c r="K28" s="91"/>
      <c r="L28" s="69" t="s">
        <v>212</v>
      </c>
      <c r="M28" s="107"/>
      <c r="N28" s="198" t="s">
        <v>178</v>
      </c>
      <c r="O28" s="30">
        <v>45992</v>
      </c>
      <c r="P28" s="27"/>
      <c r="Q28" s="42">
        <v>46006</v>
      </c>
      <c r="R28" s="30">
        <v>46007</v>
      </c>
      <c r="S28" s="31"/>
    </row>
    <row r="29" spans="1:19" s="4" customFormat="1" ht="19.7" customHeight="1">
      <c r="A29" s="110" t="s">
        <v>213</v>
      </c>
      <c r="B29" s="110" t="s">
        <v>173</v>
      </c>
      <c r="C29" s="26"/>
      <c r="D29" s="85">
        <f t="shared" si="1"/>
        <v>18</v>
      </c>
      <c r="E29" s="195" t="s">
        <v>174</v>
      </c>
      <c r="F29" s="27" t="s">
        <v>175</v>
      </c>
      <c r="G29" s="199" t="s">
        <v>214</v>
      </c>
      <c r="H29" s="201">
        <v>1</v>
      </c>
      <c r="I29" s="200">
        <v>4267</v>
      </c>
      <c r="J29" s="152">
        <f t="shared" si="0"/>
        <v>4267</v>
      </c>
      <c r="K29" s="91"/>
      <c r="L29" s="69" t="s">
        <v>215</v>
      </c>
      <c r="M29" s="107"/>
      <c r="N29" s="198" t="s">
        <v>178</v>
      </c>
      <c r="O29" s="30">
        <v>45992</v>
      </c>
      <c r="P29" s="27"/>
      <c r="Q29" s="42">
        <v>46006</v>
      </c>
      <c r="R29" s="30">
        <v>46007</v>
      </c>
      <c r="S29" s="31"/>
    </row>
    <row r="30" spans="1:19" s="4" customFormat="1" ht="19.7" customHeight="1">
      <c r="A30" s="110" t="s">
        <v>123</v>
      </c>
      <c r="B30" s="110" t="s">
        <v>173</v>
      </c>
      <c r="C30" s="26"/>
      <c r="D30" s="85">
        <f t="shared" si="1"/>
        <v>19</v>
      </c>
      <c r="E30" s="202" t="s">
        <v>175</v>
      </c>
      <c r="F30" s="202" t="s">
        <v>175</v>
      </c>
      <c r="G30" s="199" t="s">
        <v>216</v>
      </c>
      <c r="H30" s="145">
        <v>2</v>
      </c>
      <c r="I30" s="200">
        <v>120</v>
      </c>
      <c r="J30" s="152">
        <f t="shared" si="0"/>
        <v>240</v>
      </c>
      <c r="K30" s="91"/>
      <c r="L30" s="69" t="s">
        <v>193</v>
      </c>
      <c r="M30" s="107"/>
      <c r="N30" s="198" t="s">
        <v>178</v>
      </c>
      <c r="O30" s="30">
        <v>45992</v>
      </c>
      <c r="P30" s="27"/>
      <c r="Q30" s="42">
        <v>46006</v>
      </c>
      <c r="R30" s="30">
        <v>46007</v>
      </c>
      <c r="S30" s="31"/>
    </row>
    <row r="31" spans="1:19" s="4" customFormat="1" ht="19.7" customHeight="1">
      <c r="A31" s="110" t="s">
        <v>172</v>
      </c>
      <c r="B31" s="110" t="s">
        <v>173</v>
      </c>
      <c r="C31" s="26"/>
      <c r="D31" s="85">
        <f>+D30+1</f>
        <v>20</v>
      </c>
      <c r="E31" s="195" t="s">
        <v>174</v>
      </c>
      <c r="F31" s="27" t="s">
        <v>175</v>
      </c>
      <c r="G31" s="199" t="s">
        <v>217</v>
      </c>
      <c r="H31" s="201">
        <v>1</v>
      </c>
      <c r="I31" s="200">
        <v>20508</v>
      </c>
      <c r="J31" s="152">
        <f t="shared" si="0"/>
        <v>20508</v>
      </c>
      <c r="K31" s="91"/>
      <c r="L31" s="69" t="s">
        <v>218</v>
      </c>
      <c r="M31" s="107"/>
      <c r="N31" s="198" t="s">
        <v>178</v>
      </c>
      <c r="O31" s="30">
        <v>45992</v>
      </c>
      <c r="P31" s="27"/>
      <c r="Q31" s="42">
        <v>46006</v>
      </c>
      <c r="R31" s="30">
        <v>46007</v>
      </c>
      <c r="S31" s="31"/>
    </row>
    <row r="32" spans="1:19" s="4" customFormat="1" ht="19.7" customHeight="1">
      <c r="A32" s="110" t="s">
        <v>123</v>
      </c>
      <c r="B32" s="110" t="s">
        <v>173</v>
      </c>
      <c r="C32" s="26"/>
      <c r="D32" s="85">
        <f t="shared" si="1"/>
        <v>21</v>
      </c>
      <c r="E32" s="66" t="s">
        <v>219</v>
      </c>
      <c r="F32" s="202" t="s">
        <v>175</v>
      </c>
      <c r="G32" s="199" t="s">
        <v>220</v>
      </c>
      <c r="H32" s="201">
        <v>1</v>
      </c>
      <c r="I32" s="200">
        <v>18441</v>
      </c>
      <c r="J32" s="152">
        <f t="shared" si="0"/>
        <v>18441</v>
      </c>
      <c r="K32" s="91"/>
      <c r="L32" s="69" t="s">
        <v>221</v>
      </c>
      <c r="M32" s="107"/>
      <c r="N32" s="198" t="s">
        <v>178</v>
      </c>
      <c r="O32" s="30">
        <v>45992</v>
      </c>
      <c r="P32" s="27"/>
      <c r="Q32" s="42">
        <v>46006</v>
      </c>
      <c r="R32" s="30">
        <v>46007</v>
      </c>
      <c r="S32" s="31"/>
    </row>
    <row r="33" spans="1:19" s="4" customFormat="1" ht="19.7" customHeight="1">
      <c r="A33" s="110" t="s">
        <v>123</v>
      </c>
      <c r="B33" s="110" t="s">
        <v>173</v>
      </c>
      <c r="C33" s="26"/>
      <c r="D33" s="85">
        <f t="shared" si="1"/>
        <v>22</v>
      </c>
      <c r="E33" s="202" t="s">
        <v>175</v>
      </c>
      <c r="F33" s="202" t="s">
        <v>175</v>
      </c>
      <c r="G33" s="199" t="s">
        <v>222</v>
      </c>
      <c r="H33" s="201">
        <v>4</v>
      </c>
      <c r="I33" s="200">
        <v>194</v>
      </c>
      <c r="J33" s="152">
        <f t="shared" si="0"/>
        <v>776</v>
      </c>
      <c r="K33" s="91"/>
      <c r="L33" s="69" t="s">
        <v>223</v>
      </c>
      <c r="M33" s="107"/>
      <c r="N33" s="198" t="s">
        <v>178</v>
      </c>
      <c r="O33" s="30">
        <v>45992</v>
      </c>
      <c r="P33" s="27"/>
      <c r="Q33" s="42">
        <v>46006</v>
      </c>
      <c r="R33" s="30">
        <v>46007</v>
      </c>
      <c r="S33" s="31"/>
    </row>
    <row r="34" spans="1:19" s="4" customFormat="1" ht="19.7" customHeight="1">
      <c r="A34" s="110" t="s">
        <v>123</v>
      </c>
      <c r="B34" s="110" t="s">
        <v>173</v>
      </c>
      <c r="C34" s="26"/>
      <c r="D34" s="85">
        <f>+D33+1</f>
        <v>23</v>
      </c>
      <c r="E34" s="202" t="s">
        <v>175</v>
      </c>
      <c r="F34" s="202" t="s">
        <v>175</v>
      </c>
      <c r="G34" s="199" t="s">
        <v>224</v>
      </c>
      <c r="H34" s="145">
        <v>2</v>
      </c>
      <c r="I34" s="200">
        <v>187</v>
      </c>
      <c r="J34" s="152">
        <f t="shared" si="0"/>
        <v>374</v>
      </c>
      <c r="K34" s="91"/>
      <c r="L34" s="69" t="s">
        <v>225</v>
      </c>
      <c r="M34" s="107"/>
      <c r="N34" s="198" t="s">
        <v>178</v>
      </c>
      <c r="O34" s="30">
        <v>45992</v>
      </c>
      <c r="P34" s="27"/>
      <c r="Q34" s="42">
        <v>46006</v>
      </c>
      <c r="R34" s="30">
        <v>46007</v>
      </c>
      <c r="S34" s="31"/>
    </row>
    <row r="35" spans="1:19" s="4" customFormat="1" ht="19.7" customHeight="1">
      <c r="A35" s="110" t="s">
        <v>123</v>
      </c>
      <c r="B35" s="110" t="s">
        <v>173</v>
      </c>
      <c r="C35" s="26"/>
      <c r="D35" s="85">
        <f t="shared" si="1"/>
        <v>24</v>
      </c>
      <c r="E35" s="202" t="s">
        <v>175</v>
      </c>
      <c r="F35" s="202" t="s">
        <v>175</v>
      </c>
      <c r="G35" s="199" t="s">
        <v>226</v>
      </c>
      <c r="H35" s="145">
        <v>8</v>
      </c>
      <c r="I35" s="200">
        <v>47</v>
      </c>
      <c r="J35" s="152">
        <f t="shared" si="0"/>
        <v>376</v>
      </c>
      <c r="K35" s="91"/>
      <c r="L35" s="69" t="s">
        <v>227</v>
      </c>
      <c r="M35" s="107"/>
      <c r="N35" s="198" t="s">
        <v>178</v>
      </c>
      <c r="O35" s="30">
        <v>45992</v>
      </c>
      <c r="P35" s="27"/>
      <c r="Q35" s="42">
        <v>46006</v>
      </c>
      <c r="R35" s="30">
        <v>46007</v>
      </c>
      <c r="S35" s="31"/>
    </row>
    <row r="36" spans="1:19" s="4" customFormat="1" ht="19.7" customHeight="1">
      <c r="A36" s="110" t="s">
        <v>123</v>
      </c>
      <c r="B36" s="110" t="s">
        <v>173</v>
      </c>
      <c r="C36" s="26"/>
      <c r="D36" s="85">
        <f t="shared" si="1"/>
        <v>25</v>
      </c>
      <c r="E36" s="202" t="s">
        <v>175</v>
      </c>
      <c r="F36" s="202" t="s">
        <v>175</v>
      </c>
      <c r="G36" s="199" t="s">
        <v>228</v>
      </c>
      <c r="H36" s="145">
        <v>1</v>
      </c>
      <c r="I36" s="200">
        <v>187</v>
      </c>
      <c r="J36" s="152">
        <f t="shared" si="0"/>
        <v>187</v>
      </c>
      <c r="K36" s="91"/>
      <c r="L36" s="69" t="s">
        <v>225</v>
      </c>
      <c r="M36" s="107"/>
      <c r="N36" s="198" t="s">
        <v>178</v>
      </c>
      <c r="O36" s="30">
        <v>45992</v>
      </c>
      <c r="P36" s="27"/>
      <c r="Q36" s="42">
        <v>46006</v>
      </c>
      <c r="R36" s="30">
        <v>46007</v>
      </c>
      <c r="S36" s="31"/>
    </row>
    <row r="37" spans="1:19" s="4" customFormat="1" ht="19.7" customHeight="1">
      <c r="A37" s="110" t="s">
        <v>123</v>
      </c>
      <c r="B37" s="110" t="s">
        <v>173</v>
      </c>
      <c r="C37" s="26"/>
      <c r="D37" s="85">
        <f t="shared" si="1"/>
        <v>26</v>
      </c>
      <c r="E37" s="202" t="s">
        <v>175</v>
      </c>
      <c r="F37" s="203" t="s">
        <v>175</v>
      </c>
      <c r="G37" s="204" t="s">
        <v>229</v>
      </c>
      <c r="H37" s="89">
        <v>1</v>
      </c>
      <c r="I37" s="89">
        <v>187</v>
      </c>
      <c r="J37" s="98">
        <f t="shared" si="0"/>
        <v>187</v>
      </c>
      <c r="K37" s="91"/>
      <c r="L37" s="69" t="s">
        <v>225</v>
      </c>
      <c r="M37" s="107"/>
      <c r="N37" s="205" t="s">
        <v>230</v>
      </c>
      <c r="O37" s="30">
        <v>46041</v>
      </c>
      <c r="P37" s="27"/>
      <c r="Q37" s="42">
        <v>46044</v>
      </c>
      <c r="R37" s="30">
        <v>46045</v>
      </c>
      <c r="S37" s="31"/>
    </row>
    <row r="38" spans="1:19" s="4" customFormat="1" ht="19.7" customHeight="1">
      <c r="A38" s="110" t="s">
        <v>172</v>
      </c>
      <c r="B38" s="110" t="s">
        <v>173</v>
      </c>
      <c r="C38" s="26"/>
      <c r="D38" s="85">
        <f t="shared" si="1"/>
        <v>27</v>
      </c>
      <c r="E38" s="195" t="s">
        <v>174</v>
      </c>
      <c r="F38" s="27" t="s">
        <v>175</v>
      </c>
      <c r="G38" s="199" t="s">
        <v>231</v>
      </c>
      <c r="H38" s="201">
        <v>1</v>
      </c>
      <c r="I38" s="200">
        <v>14962</v>
      </c>
      <c r="J38" s="152">
        <f t="shared" si="0"/>
        <v>14962</v>
      </c>
      <c r="K38" s="91"/>
      <c r="L38" s="69" t="s">
        <v>232</v>
      </c>
      <c r="M38" s="107"/>
      <c r="N38" s="198" t="s">
        <v>178</v>
      </c>
      <c r="O38" s="30">
        <v>45992</v>
      </c>
      <c r="P38" s="27"/>
      <c r="Q38" s="42">
        <v>46006</v>
      </c>
      <c r="R38" s="30">
        <v>46007</v>
      </c>
      <c r="S38" s="31"/>
    </row>
    <row r="39" spans="1:19" s="4" customFormat="1" ht="19.7" customHeight="1">
      <c r="A39" s="110" t="s">
        <v>123</v>
      </c>
      <c r="B39" s="110" t="s">
        <v>173</v>
      </c>
      <c r="C39" s="26"/>
      <c r="D39" s="85">
        <f t="shared" si="1"/>
        <v>28</v>
      </c>
      <c r="E39" s="202" t="s">
        <v>175</v>
      </c>
      <c r="F39" s="202" t="s">
        <v>175</v>
      </c>
      <c r="G39" s="199" t="s">
        <v>233</v>
      </c>
      <c r="H39" s="145">
        <v>22</v>
      </c>
      <c r="I39" s="200">
        <v>37</v>
      </c>
      <c r="J39" s="152">
        <f t="shared" si="0"/>
        <v>814</v>
      </c>
      <c r="K39" s="91"/>
      <c r="L39" s="69" t="s">
        <v>234</v>
      </c>
      <c r="M39" s="107"/>
      <c r="N39" s="198" t="s">
        <v>178</v>
      </c>
      <c r="O39" s="30">
        <v>45992</v>
      </c>
      <c r="P39" s="27"/>
      <c r="Q39" s="42">
        <v>46006</v>
      </c>
      <c r="R39" s="30">
        <v>46007</v>
      </c>
      <c r="S39" s="31"/>
    </row>
    <row r="40" spans="1:19" s="4" customFormat="1" ht="19.7" customHeight="1">
      <c r="A40" s="110" t="s">
        <v>172</v>
      </c>
      <c r="B40" s="110" t="s">
        <v>173</v>
      </c>
      <c r="C40" s="26"/>
      <c r="D40" s="85">
        <f>+D39+1</f>
        <v>29</v>
      </c>
      <c r="E40" s="195" t="s">
        <v>174</v>
      </c>
      <c r="F40" s="27" t="s">
        <v>175</v>
      </c>
      <c r="G40" s="199" t="s">
        <v>235</v>
      </c>
      <c r="H40" s="201">
        <v>1</v>
      </c>
      <c r="I40" s="200">
        <v>13930</v>
      </c>
      <c r="J40" s="152">
        <f t="shared" si="0"/>
        <v>13930</v>
      </c>
      <c r="K40" s="91"/>
      <c r="L40" s="69" t="s">
        <v>236</v>
      </c>
      <c r="M40" s="107"/>
      <c r="N40" s="198" t="s">
        <v>178</v>
      </c>
      <c r="O40" s="30">
        <v>45992</v>
      </c>
      <c r="P40" s="27"/>
      <c r="Q40" s="42">
        <v>46006</v>
      </c>
      <c r="R40" s="30">
        <v>46007</v>
      </c>
      <c r="S40" s="31"/>
    </row>
    <row r="41" spans="1:19" s="4" customFormat="1" ht="19.7" customHeight="1">
      <c r="A41" s="110" t="s">
        <v>123</v>
      </c>
      <c r="B41" s="110" t="s">
        <v>173</v>
      </c>
      <c r="C41" s="26"/>
      <c r="D41" s="85">
        <f>+D40+1</f>
        <v>30</v>
      </c>
      <c r="E41" s="202" t="s">
        <v>175</v>
      </c>
      <c r="F41" s="202" t="s">
        <v>175</v>
      </c>
      <c r="G41" s="199" t="s">
        <v>237</v>
      </c>
      <c r="H41" s="201">
        <v>2</v>
      </c>
      <c r="I41" s="200">
        <v>261</v>
      </c>
      <c r="J41" s="152">
        <f t="shared" si="0"/>
        <v>522</v>
      </c>
      <c r="K41" s="91"/>
      <c r="L41" s="69" t="s">
        <v>238</v>
      </c>
      <c r="M41" s="107"/>
      <c r="N41" s="198" t="s">
        <v>178</v>
      </c>
      <c r="O41" s="30">
        <v>45992</v>
      </c>
      <c r="P41" s="27"/>
      <c r="Q41" s="42">
        <v>46006</v>
      </c>
      <c r="R41" s="30">
        <v>46007</v>
      </c>
      <c r="S41" s="31"/>
    </row>
    <row r="42" spans="1:19" s="4" customFormat="1" ht="19.7" customHeight="1">
      <c r="A42" s="110" t="s">
        <v>123</v>
      </c>
      <c r="B42" s="110" t="s">
        <v>173</v>
      </c>
      <c r="C42" s="26"/>
      <c r="D42" s="85">
        <f t="shared" si="1"/>
        <v>31</v>
      </c>
      <c r="E42" s="202" t="s">
        <v>175</v>
      </c>
      <c r="F42" s="202" t="s">
        <v>175</v>
      </c>
      <c r="G42" s="199" t="s">
        <v>239</v>
      </c>
      <c r="H42" s="201">
        <v>1</v>
      </c>
      <c r="I42" s="200">
        <v>7235</v>
      </c>
      <c r="J42" s="152">
        <f t="shared" si="0"/>
        <v>7235</v>
      </c>
      <c r="K42" s="91"/>
      <c r="L42" s="69" t="s">
        <v>240</v>
      </c>
      <c r="M42" s="107"/>
      <c r="N42" s="198" t="s">
        <v>178</v>
      </c>
      <c r="O42" s="30">
        <v>45992</v>
      </c>
      <c r="P42" s="27"/>
      <c r="Q42" s="42">
        <v>46006</v>
      </c>
      <c r="R42" s="30">
        <v>46007</v>
      </c>
      <c r="S42" s="31"/>
    </row>
    <row r="43" spans="1:19" s="4" customFormat="1" ht="19.7" customHeight="1">
      <c r="A43" s="110" t="s">
        <v>213</v>
      </c>
      <c r="B43" s="110" t="s">
        <v>173</v>
      </c>
      <c r="C43" s="26"/>
      <c r="D43" s="85">
        <f t="shared" si="1"/>
        <v>32</v>
      </c>
      <c r="E43" s="195" t="s">
        <v>174</v>
      </c>
      <c r="F43" s="27" t="s">
        <v>175</v>
      </c>
      <c r="G43" s="206" t="s">
        <v>241</v>
      </c>
      <c r="H43" s="207">
        <v>1</v>
      </c>
      <c r="I43" s="208">
        <v>5714</v>
      </c>
      <c r="J43" s="152">
        <f t="shared" si="0"/>
        <v>5714</v>
      </c>
      <c r="K43" s="209"/>
      <c r="L43" s="55" t="s">
        <v>242</v>
      </c>
      <c r="M43" s="107"/>
      <c r="N43" s="198" t="s">
        <v>178</v>
      </c>
      <c r="O43" s="30">
        <v>45992</v>
      </c>
      <c r="P43" s="27"/>
      <c r="Q43" s="42">
        <v>46006</v>
      </c>
      <c r="R43" s="30">
        <v>46007</v>
      </c>
      <c r="S43" s="31"/>
    </row>
    <row r="44" spans="1:19" s="4" customFormat="1" ht="19.7" customHeight="1">
      <c r="A44" s="110" t="s">
        <v>172</v>
      </c>
      <c r="B44" s="110" t="s">
        <v>173</v>
      </c>
      <c r="C44" s="26"/>
      <c r="D44" s="85">
        <f t="shared" si="1"/>
        <v>33</v>
      </c>
      <c r="E44" s="195" t="s">
        <v>174</v>
      </c>
      <c r="F44" s="27" t="s">
        <v>175</v>
      </c>
      <c r="G44" s="210" t="s">
        <v>243</v>
      </c>
      <c r="H44" s="152">
        <v>1</v>
      </c>
      <c r="I44" s="211">
        <v>8956</v>
      </c>
      <c r="J44" s="152">
        <f t="shared" si="0"/>
        <v>8956</v>
      </c>
      <c r="K44" s="154"/>
      <c r="L44" s="109" t="s">
        <v>244</v>
      </c>
      <c r="M44" s="107"/>
      <c r="N44" s="198" t="s">
        <v>178</v>
      </c>
      <c r="O44" s="30">
        <v>45992</v>
      </c>
      <c r="P44" s="27"/>
      <c r="Q44" s="42">
        <v>46006</v>
      </c>
      <c r="R44" s="30">
        <v>46007</v>
      </c>
      <c r="S44" s="31"/>
    </row>
    <row r="45" spans="1:19" s="4" customFormat="1" ht="19.7" customHeight="1">
      <c r="A45" s="110" t="s">
        <v>123</v>
      </c>
      <c r="B45" s="110" t="s">
        <v>173</v>
      </c>
      <c r="C45" s="26"/>
      <c r="D45" s="85">
        <f t="shared" si="1"/>
        <v>34</v>
      </c>
      <c r="E45" s="27" t="s">
        <v>175</v>
      </c>
      <c r="F45" s="27" t="s">
        <v>175</v>
      </c>
      <c r="G45" s="144" t="s">
        <v>245</v>
      </c>
      <c r="H45" s="212">
        <v>4</v>
      </c>
      <c r="I45" s="211">
        <v>38</v>
      </c>
      <c r="J45" s="152">
        <f t="shared" si="0"/>
        <v>152</v>
      </c>
      <c r="K45" s="154"/>
      <c r="L45" s="213" t="s">
        <v>246</v>
      </c>
      <c r="M45" s="107"/>
      <c r="N45" s="198" t="s">
        <v>178</v>
      </c>
      <c r="O45" s="30">
        <v>45992</v>
      </c>
      <c r="P45" s="27"/>
      <c r="Q45" s="42">
        <v>46006</v>
      </c>
      <c r="R45" s="30">
        <v>46007</v>
      </c>
      <c r="S45" s="31"/>
    </row>
    <row r="46" spans="1:19" s="4" customFormat="1" ht="19.7" customHeight="1">
      <c r="A46" s="110" t="s">
        <v>181</v>
      </c>
      <c r="B46" s="110" t="s">
        <v>173</v>
      </c>
      <c r="C46" s="26"/>
      <c r="D46" s="85">
        <f t="shared" si="1"/>
        <v>35</v>
      </c>
      <c r="E46" s="27" t="s">
        <v>175</v>
      </c>
      <c r="F46" s="27" t="s">
        <v>175</v>
      </c>
      <c r="G46" s="144" t="s">
        <v>247</v>
      </c>
      <c r="H46" s="212">
        <v>4</v>
      </c>
      <c r="I46" s="211">
        <v>1188</v>
      </c>
      <c r="J46" s="152">
        <f t="shared" si="0"/>
        <v>4752</v>
      </c>
      <c r="K46" s="154"/>
      <c r="L46" s="213" t="s">
        <v>248</v>
      </c>
      <c r="M46" s="107"/>
      <c r="N46" s="198" t="s">
        <v>178</v>
      </c>
      <c r="O46" s="30">
        <v>45992</v>
      </c>
      <c r="P46" s="27"/>
      <c r="Q46" s="42">
        <v>46006</v>
      </c>
      <c r="R46" s="30">
        <v>46007</v>
      </c>
      <c r="S46" s="31"/>
    </row>
    <row r="47" spans="1:19" s="4" customFormat="1" ht="19.7" customHeight="1">
      <c r="A47" s="110" t="s">
        <v>172</v>
      </c>
      <c r="B47" s="110" t="s">
        <v>173</v>
      </c>
      <c r="C47" s="26"/>
      <c r="D47" s="85">
        <f>+D46+1</f>
        <v>36</v>
      </c>
      <c r="E47" s="195" t="s">
        <v>174</v>
      </c>
      <c r="F47" s="27" t="s">
        <v>175</v>
      </c>
      <c r="G47" s="210" t="s">
        <v>249</v>
      </c>
      <c r="H47" s="152">
        <v>1</v>
      </c>
      <c r="I47" s="211">
        <v>7986</v>
      </c>
      <c r="J47" s="152">
        <f t="shared" si="0"/>
        <v>7986</v>
      </c>
      <c r="K47" s="154"/>
      <c r="L47" s="109" t="s">
        <v>250</v>
      </c>
      <c r="M47" s="107"/>
      <c r="N47" s="198" t="s">
        <v>178</v>
      </c>
      <c r="O47" s="30">
        <v>45992</v>
      </c>
      <c r="P47" s="27"/>
      <c r="Q47" s="42">
        <v>46006</v>
      </c>
      <c r="R47" s="30">
        <v>46007</v>
      </c>
      <c r="S47" s="31"/>
    </row>
    <row r="48" spans="1:19" s="4" customFormat="1" ht="19.7" customHeight="1">
      <c r="A48" s="110" t="s">
        <v>123</v>
      </c>
      <c r="B48" s="110" t="s">
        <v>173</v>
      </c>
      <c r="C48" s="26"/>
      <c r="D48" s="85">
        <f>+D47+1</f>
        <v>37</v>
      </c>
      <c r="E48" s="66" t="s">
        <v>175</v>
      </c>
      <c r="F48" s="27" t="s">
        <v>175</v>
      </c>
      <c r="G48" s="144" t="s">
        <v>251</v>
      </c>
      <c r="H48" s="212">
        <v>17</v>
      </c>
      <c r="I48" s="214">
        <v>15</v>
      </c>
      <c r="J48" s="152">
        <f t="shared" si="0"/>
        <v>255</v>
      </c>
      <c r="K48" s="215"/>
      <c r="L48" s="216" t="s">
        <v>252</v>
      </c>
      <c r="M48" s="107"/>
      <c r="N48" s="198" t="s">
        <v>178</v>
      </c>
      <c r="O48" s="30">
        <v>45992</v>
      </c>
      <c r="P48" s="27"/>
      <c r="Q48" s="42">
        <v>46006</v>
      </c>
      <c r="R48" s="30">
        <v>46007</v>
      </c>
      <c r="S48" s="31"/>
    </row>
    <row r="49" spans="1:19" s="4" customFormat="1" ht="19.7" customHeight="1">
      <c r="A49" s="110" t="s">
        <v>172</v>
      </c>
      <c r="B49" s="110" t="s">
        <v>173</v>
      </c>
      <c r="C49" s="26"/>
      <c r="D49" s="85">
        <f t="shared" si="1"/>
        <v>38</v>
      </c>
      <c r="E49" s="195" t="s">
        <v>174</v>
      </c>
      <c r="F49" s="27" t="s">
        <v>175</v>
      </c>
      <c r="G49" s="199" t="s">
        <v>253</v>
      </c>
      <c r="H49" s="201">
        <v>1</v>
      </c>
      <c r="I49" s="200">
        <v>9224</v>
      </c>
      <c r="J49" s="152">
        <f t="shared" si="0"/>
        <v>9224</v>
      </c>
      <c r="K49" s="91"/>
      <c r="L49" s="69" t="s">
        <v>254</v>
      </c>
      <c r="M49" s="107"/>
      <c r="N49" s="198" t="s">
        <v>178</v>
      </c>
      <c r="O49" s="30">
        <v>45992</v>
      </c>
      <c r="P49" s="27"/>
      <c r="Q49" s="42">
        <v>46006</v>
      </c>
      <c r="R49" s="30">
        <v>46007</v>
      </c>
      <c r="S49" s="31"/>
    </row>
    <row r="50" spans="1:19" s="4" customFormat="1" ht="19.7" customHeight="1">
      <c r="A50" s="110" t="s">
        <v>200</v>
      </c>
      <c r="B50" s="110" t="s">
        <v>173</v>
      </c>
      <c r="C50" s="26"/>
      <c r="D50" s="85">
        <f>+D49+1</f>
        <v>39</v>
      </c>
      <c r="E50" s="195" t="s">
        <v>174</v>
      </c>
      <c r="F50" s="27" t="s">
        <v>175</v>
      </c>
      <c r="G50" s="206" t="s">
        <v>255</v>
      </c>
      <c r="H50" s="207">
        <v>1</v>
      </c>
      <c r="I50" s="208">
        <v>2328</v>
      </c>
      <c r="J50" s="152">
        <f t="shared" si="0"/>
        <v>2328</v>
      </c>
      <c r="K50" s="209"/>
      <c r="L50" s="55" t="s">
        <v>256</v>
      </c>
      <c r="M50" s="107"/>
      <c r="N50" s="198" t="s">
        <v>178</v>
      </c>
      <c r="O50" s="30">
        <v>45992</v>
      </c>
      <c r="P50" s="27"/>
      <c r="Q50" s="42">
        <v>46006</v>
      </c>
      <c r="R50" s="30">
        <v>46007</v>
      </c>
      <c r="S50" s="31"/>
    </row>
    <row r="51" spans="1:19" s="4" customFormat="1" ht="19.7" customHeight="1">
      <c r="A51" s="110" t="s">
        <v>200</v>
      </c>
      <c r="B51" s="110" t="s">
        <v>173</v>
      </c>
      <c r="C51" s="26"/>
      <c r="D51" s="85">
        <f t="shared" ref="D51:D57" si="2">+D50+1</f>
        <v>40</v>
      </c>
      <c r="E51" s="195" t="s">
        <v>174</v>
      </c>
      <c r="F51" s="27" t="s">
        <v>175</v>
      </c>
      <c r="G51" s="206" t="s">
        <v>257</v>
      </c>
      <c r="H51" s="207">
        <v>1</v>
      </c>
      <c r="I51" s="208">
        <v>2431</v>
      </c>
      <c r="J51" s="152">
        <f t="shared" si="0"/>
        <v>2431</v>
      </c>
      <c r="K51" s="209"/>
      <c r="L51" s="55" t="s">
        <v>258</v>
      </c>
      <c r="M51" s="107"/>
      <c r="N51" s="198" t="s">
        <v>178</v>
      </c>
      <c r="O51" s="30">
        <v>45992</v>
      </c>
      <c r="P51" s="27"/>
      <c r="Q51" s="42">
        <v>46006</v>
      </c>
      <c r="R51" s="30">
        <v>46007</v>
      </c>
      <c r="S51" s="31"/>
    </row>
    <row r="52" spans="1:19" s="4" customFormat="1" ht="19.7" customHeight="1">
      <c r="A52" s="110" t="s">
        <v>200</v>
      </c>
      <c r="B52" s="110" t="s">
        <v>173</v>
      </c>
      <c r="C52" s="26"/>
      <c r="D52" s="85">
        <f t="shared" si="2"/>
        <v>41</v>
      </c>
      <c r="E52" s="195" t="s">
        <v>174</v>
      </c>
      <c r="F52" s="117" t="s">
        <v>175</v>
      </c>
      <c r="G52" s="217" t="s">
        <v>259</v>
      </c>
      <c r="H52" s="218">
        <v>1</v>
      </c>
      <c r="I52" s="219">
        <v>2431</v>
      </c>
      <c r="J52" s="98">
        <f t="shared" si="0"/>
        <v>2431</v>
      </c>
      <c r="K52" s="209"/>
      <c r="L52" s="55" t="s">
        <v>260</v>
      </c>
      <c r="M52" s="107"/>
      <c r="N52" s="205" t="s">
        <v>230</v>
      </c>
      <c r="O52" s="30">
        <v>46041</v>
      </c>
      <c r="P52" s="27"/>
      <c r="Q52" s="42">
        <v>46044</v>
      </c>
      <c r="R52" s="30">
        <v>46045</v>
      </c>
      <c r="S52" s="31"/>
    </row>
    <row r="53" spans="1:19" s="4" customFormat="1" ht="19.7" customHeight="1">
      <c r="A53" s="110" t="s">
        <v>123</v>
      </c>
      <c r="B53" s="110" t="s">
        <v>173</v>
      </c>
      <c r="C53" s="26"/>
      <c r="D53" s="85">
        <f t="shared" si="2"/>
        <v>42</v>
      </c>
      <c r="E53" s="220" t="s">
        <v>175</v>
      </c>
      <c r="F53" s="220" t="s">
        <v>175</v>
      </c>
      <c r="G53" s="221" t="s">
        <v>261</v>
      </c>
      <c r="H53" s="222">
        <v>2</v>
      </c>
      <c r="I53" s="214">
        <v>112</v>
      </c>
      <c r="J53" s="152">
        <f t="shared" si="0"/>
        <v>224</v>
      </c>
      <c r="K53" s="167"/>
      <c r="L53" s="223" t="s">
        <v>262</v>
      </c>
      <c r="M53" s="107"/>
      <c r="N53" s="198" t="s">
        <v>178</v>
      </c>
      <c r="O53" s="30">
        <v>45992</v>
      </c>
      <c r="P53" s="27"/>
      <c r="Q53" s="42">
        <v>46006</v>
      </c>
      <c r="R53" s="30">
        <v>46007</v>
      </c>
      <c r="S53" s="31"/>
    </row>
    <row r="54" spans="1:19" s="4" customFormat="1" ht="19.7" customHeight="1">
      <c r="A54" s="110" t="s">
        <v>123</v>
      </c>
      <c r="B54" s="110" t="s">
        <v>173</v>
      </c>
      <c r="C54" s="26"/>
      <c r="D54" s="85">
        <f t="shared" si="2"/>
        <v>43</v>
      </c>
      <c r="E54" s="27" t="s">
        <v>175</v>
      </c>
      <c r="F54" s="27" t="s">
        <v>175</v>
      </c>
      <c r="G54" s="210" t="s">
        <v>263</v>
      </c>
      <c r="H54" s="110">
        <v>2</v>
      </c>
      <c r="I54" s="224">
        <v>346</v>
      </c>
      <c r="J54" s="152">
        <f t="shared" si="0"/>
        <v>692</v>
      </c>
      <c r="K54" s="99"/>
      <c r="L54" s="109" t="s">
        <v>264</v>
      </c>
      <c r="M54" s="107"/>
      <c r="N54" s="198" t="s">
        <v>178</v>
      </c>
      <c r="O54" s="30">
        <v>45992</v>
      </c>
      <c r="P54" s="27"/>
      <c r="Q54" s="42">
        <v>46006</v>
      </c>
      <c r="R54" s="30">
        <v>46007</v>
      </c>
      <c r="S54" s="31"/>
    </row>
    <row r="55" spans="1:19" s="4" customFormat="1" ht="19.7" customHeight="1">
      <c r="A55" s="110" t="s">
        <v>123</v>
      </c>
      <c r="B55" s="110" t="s">
        <v>173</v>
      </c>
      <c r="C55" s="26"/>
      <c r="D55" s="85">
        <f t="shared" si="2"/>
        <v>44</v>
      </c>
      <c r="E55" s="27" t="s">
        <v>175</v>
      </c>
      <c r="F55" s="27" t="s">
        <v>175</v>
      </c>
      <c r="G55" s="210" t="s">
        <v>265</v>
      </c>
      <c r="H55" s="110">
        <v>3</v>
      </c>
      <c r="I55" s="224">
        <v>346</v>
      </c>
      <c r="J55" s="152">
        <f t="shared" si="0"/>
        <v>1038</v>
      </c>
      <c r="K55" s="99"/>
      <c r="L55" s="109" t="s">
        <v>266</v>
      </c>
      <c r="M55" s="107"/>
      <c r="N55" s="198" t="s">
        <v>178</v>
      </c>
      <c r="O55" s="30">
        <v>45992</v>
      </c>
      <c r="P55" s="27"/>
      <c r="Q55" s="42">
        <v>46006</v>
      </c>
      <c r="R55" s="30">
        <v>46007</v>
      </c>
      <c r="S55" s="31"/>
    </row>
    <row r="56" spans="1:19" s="4" customFormat="1" ht="19.7" customHeight="1">
      <c r="A56" s="110" t="s">
        <v>123</v>
      </c>
      <c r="B56" s="110" t="s">
        <v>173</v>
      </c>
      <c r="C56" s="26"/>
      <c r="D56" s="85">
        <f t="shared" si="2"/>
        <v>45</v>
      </c>
      <c r="E56" s="66" t="s">
        <v>175</v>
      </c>
      <c r="F56" s="66" t="s">
        <v>175</v>
      </c>
      <c r="G56" s="210" t="s">
        <v>267</v>
      </c>
      <c r="H56" s="110">
        <v>1</v>
      </c>
      <c r="I56" s="224">
        <v>1009</v>
      </c>
      <c r="J56" s="152">
        <f t="shared" si="0"/>
        <v>1009</v>
      </c>
      <c r="K56" s="154"/>
      <c r="L56" s="225" t="s">
        <v>268</v>
      </c>
      <c r="M56" s="107"/>
      <c r="N56" s="198" t="s">
        <v>178</v>
      </c>
      <c r="O56" s="30">
        <v>45992</v>
      </c>
      <c r="P56" s="27"/>
      <c r="Q56" s="42">
        <v>46006</v>
      </c>
      <c r="R56" s="30">
        <v>46007</v>
      </c>
      <c r="S56" s="31"/>
    </row>
    <row r="57" spans="1:19" s="4" customFormat="1" ht="19.7" customHeight="1">
      <c r="A57" s="110" t="s">
        <v>123</v>
      </c>
      <c r="B57" s="110" t="s">
        <v>173</v>
      </c>
      <c r="C57" s="26"/>
      <c r="D57" s="85">
        <f t="shared" si="2"/>
        <v>46</v>
      </c>
      <c r="E57" s="226" t="s">
        <v>175</v>
      </c>
      <c r="F57" s="226" t="s">
        <v>175</v>
      </c>
      <c r="G57" s="206" t="s">
        <v>269</v>
      </c>
      <c r="H57" s="227">
        <v>2</v>
      </c>
      <c r="I57" s="208">
        <v>217</v>
      </c>
      <c r="J57" s="152">
        <f t="shared" si="0"/>
        <v>434</v>
      </c>
      <c r="K57" s="154"/>
      <c r="L57" s="55" t="s">
        <v>270</v>
      </c>
      <c r="M57" s="107"/>
      <c r="N57" s="198" t="s">
        <v>178</v>
      </c>
      <c r="O57" s="30">
        <v>45992</v>
      </c>
      <c r="P57" s="27"/>
      <c r="Q57" s="42">
        <v>46006</v>
      </c>
      <c r="R57" s="30">
        <v>46007</v>
      </c>
      <c r="S57" s="31"/>
    </row>
    <row r="58" spans="1:19" s="4" customFormat="1" ht="19.7" customHeight="1">
      <c r="D58" s="27"/>
      <c r="E58" s="27"/>
      <c r="F58" s="27"/>
      <c r="G58" s="47"/>
      <c r="H58" s="62"/>
      <c r="I58" s="26"/>
      <c r="J58" s="63"/>
      <c r="K58" s="28"/>
      <c r="L58" s="47"/>
      <c r="M58" s="26"/>
      <c r="N58" s="26"/>
      <c r="O58" s="30"/>
      <c r="P58" s="27"/>
      <c r="Q58" s="26"/>
      <c r="R58" s="30"/>
      <c r="S58" s="31"/>
    </row>
    <row r="59" spans="1:19" s="4" customFormat="1" ht="19.7" customHeight="1">
      <c r="D59" s="27"/>
      <c r="E59" s="27"/>
      <c r="F59" s="27"/>
      <c r="G59" s="60">
        <f>SUM(J12:J57)</f>
        <v>169023</v>
      </c>
      <c r="H59" s="62"/>
      <c r="I59" s="26"/>
      <c r="J59" s="63"/>
      <c r="K59" s="28"/>
      <c r="L59" s="47"/>
      <c r="M59" s="26"/>
      <c r="N59" s="26"/>
      <c r="O59" s="30"/>
      <c r="P59" s="27"/>
      <c r="Q59" s="26"/>
      <c r="R59" s="30"/>
      <c r="S59" s="31"/>
    </row>
    <row r="60" spans="1:19" s="4" customFormat="1" ht="19.7" customHeight="1">
      <c r="D60" s="27"/>
      <c r="E60" s="27"/>
      <c r="F60" s="27"/>
      <c r="G60" s="121"/>
      <c r="H60" s="62"/>
      <c r="I60" s="26"/>
      <c r="J60" s="63"/>
      <c r="K60" s="28"/>
      <c r="L60" s="47"/>
      <c r="M60" s="26"/>
      <c r="N60" s="26"/>
      <c r="O60" s="30"/>
      <c r="P60" s="27"/>
      <c r="Q60" s="26"/>
      <c r="R60" s="30"/>
      <c r="S60" s="31"/>
    </row>
    <row r="61" spans="1:19" s="4" customFormat="1" ht="19.7" customHeight="1">
      <c r="D61" s="27"/>
      <c r="E61" s="27"/>
      <c r="F61" s="27"/>
      <c r="G61" s="121"/>
      <c r="H61" s="62"/>
      <c r="I61" s="26"/>
      <c r="J61" s="63"/>
      <c r="K61" s="28"/>
      <c r="L61" s="47"/>
      <c r="M61" s="26"/>
      <c r="N61" s="26"/>
      <c r="O61" s="30"/>
      <c r="P61" s="27"/>
      <c r="Q61" s="26"/>
      <c r="R61" s="30"/>
      <c r="S61" s="31"/>
    </row>
    <row r="62" spans="1:19" s="4" customFormat="1" ht="19.7" customHeight="1">
      <c r="D62" s="27"/>
      <c r="E62" s="27"/>
      <c r="F62" s="27"/>
      <c r="G62" s="121"/>
      <c r="H62" s="62"/>
      <c r="I62" s="26"/>
      <c r="J62" s="63"/>
      <c r="K62" s="28"/>
      <c r="L62" s="47"/>
      <c r="M62" s="26"/>
      <c r="N62" s="26"/>
      <c r="O62" s="30"/>
      <c r="P62" s="27"/>
      <c r="Q62" s="26"/>
      <c r="R62" s="30"/>
      <c r="S62" s="31"/>
    </row>
    <row r="63" spans="1:19" s="4" customFormat="1" ht="19.7" customHeight="1">
      <c r="D63" s="27"/>
      <c r="E63" s="27"/>
      <c r="F63" s="27"/>
      <c r="G63" s="121"/>
      <c r="H63" s="62"/>
      <c r="I63" s="26"/>
      <c r="J63" s="63"/>
      <c r="K63" s="28"/>
      <c r="L63" s="47"/>
      <c r="M63" s="26"/>
      <c r="N63" s="26"/>
      <c r="O63" s="30"/>
      <c r="P63" s="27"/>
      <c r="Q63" s="26"/>
      <c r="R63" s="30"/>
      <c r="S63" s="31"/>
    </row>
    <row r="64" spans="1:19" s="4" customFormat="1" ht="19.7" customHeight="1">
      <c r="D64" s="27"/>
      <c r="E64" s="27"/>
      <c r="F64" s="27"/>
      <c r="G64" s="121"/>
      <c r="H64" s="62"/>
      <c r="I64" s="26"/>
      <c r="J64" s="63"/>
      <c r="K64" s="28"/>
      <c r="L64" s="47"/>
      <c r="M64" s="26"/>
      <c r="N64" s="26"/>
      <c r="O64" s="30"/>
      <c r="P64" s="27"/>
      <c r="Q64" s="26"/>
      <c r="R64" s="30"/>
      <c r="S64" s="31"/>
    </row>
    <row r="65" spans="1:19" s="4" customFormat="1" ht="19.7" customHeight="1">
      <c r="D65" s="27"/>
      <c r="E65" s="27"/>
      <c r="F65" s="27"/>
      <c r="G65" s="121"/>
      <c r="H65" s="62"/>
      <c r="I65" s="26"/>
      <c r="J65" s="63"/>
      <c r="K65" s="28"/>
      <c r="L65" s="47"/>
      <c r="M65" s="26"/>
      <c r="N65" s="26"/>
      <c r="O65" s="30"/>
      <c r="P65" s="27"/>
      <c r="Q65" s="26"/>
      <c r="R65" s="30"/>
      <c r="S65" s="31"/>
    </row>
    <row r="66" spans="1:19" s="4" customFormat="1" ht="19.7" customHeight="1">
      <c r="D66" s="27"/>
      <c r="E66" s="83" t="s">
        <v>97</v>
      </c>
      <c r="F66" s="33"/>
      <c r="G66" s="84"/>
      <c r="H66" s="62"/>
      <c r="I66" s="26"/>
      <c r="J66" s="63"/>
      <c r="K66" s="28"/>
      <c r="L66" s="47"/>
      <c r="M66" s="26"/>
      <c r="N66" s="26"/>
      <c r="O66" s="30"/>
      <c r="P66" s="27"/>
      <c r="Q66" s="26"/>
      <c r="R66" s="30"/>
      <c r="S66" s="31"/>
    </row>
    <row r="67" spans="1:19" s="4" customFormat="1" ht="19.7" customHeight="1">
      <c r="A67" s="110" t="s">
        <v>123</v>
      </c>
      <c r="B67" s="110" t="s">
        <v>271</v>
      </c>
      <c r="D67" s="85">
        <f>+D57+1</f>
        <v>47</v>
      </c>
      <c r="E67" s="228" t="s">
        <v>175</v>
      </c>
      <c r="F67" s="228" t="s">
        <v>175</v>
      </c>
      <c r="G67" s="229" t="s">
        <v>272</v>
      </c>
      <c r="H67" s="230">
        <v>1</v>
      </c>
      <c r="I67" s="231">
        <v>1915</v>
      </c>
      <c r="J67" s="232">
        <f>H67*I67</f>
        <v>1915</v>
      </c>
      <c r="K67" s="128"/>
      <c r="L67" s="129" t="s">
        <v>273</v>
      </c>
      <c r="M67" s="26"/>
      <c r="N67" s="198" t="s">
        <v>178</v>
      </c>
      <c r="O67" s="30">
        <v>45992</v>
      </c>
      <c r="P67" s="27"/>
      <c r="Q67" s="42">
        <v>46006</v>
      </c>
      <c r="R67" s="30">
        <v>46007</v>
      </c>
      <c r="S67" s="31"/>
    </row>
    <row r="68" spans="1:19" s="4" customFormat="1" ht="19.7" customHeight="1">
      <c r="A68" s="110" t="s">
        <v>123</v>
      </c>
      <c r="B68" s="110" t="s">
        <v>271</v>
      </c>
      <c r="D68" s="85">
        <f>+D67+1</f>
        <v>48</v>
      </c>
      <c r="E68" s="228" t="s">
        <v>175</v>
      </c>
      <c r="F68" s="228" t="s">
        <v>175</v>
      </c>
      <c r="G68" s="229" t="s">
        <v>274</v>
      </c>
      <c r="H68" s="233">
        <v>1</v>
      </c>
      <c r="I68" s="231">
        <v>60000</v>
      </c>
      <c r="J68" s="232">
        <f t="shared" ref="J68:J70" si="3">H68*I68</f>
        <v>60000</v>
      </c>
      <c r="K68" s="128"/>
      <c r="L68" s="129" t="s">
        <v>275</v>
      </c>
      <c r="M68" s="26"/>
      <c r="N68" s="198" t="s">
        <v>178</v>
      </c>
      <c r="O68" s="30">
        <v>45992</v>
      </c>
      <c r="P68" s="27"/>
      <c r="Q68" s="42">
        <v>46006</v>
      </c>
      <c r="R68" s="30">
        <v>46007</v>
      </c>
      <c r="S68" s="31"/>
    </row>
    <row r="69" spans="1:19" s="4" customFormat="1" ht="19.7" customHeight="1">
      <c r="A69" s="110" t="s">
        <v>123</v>
      </c>
      <c r="B69" s="110" t="s">
        <v>271</v>
      </c>
      <c r="D69" s="85">
        <f>+D68+1</f>
        <v>49</v>
      </c>
      <c r="E69" s="228" t="s">
        <v>175</v>
      </c>
      <c r="F69" s="228" t="s">
        <v>175</v>
      </c>
      <c r="G69" s="234" t="s">
        <v>276</v>
      </c>
      <c r="H69" s="152">
        <v>1</v>
      </c>
      <c r="I69" s="211">
        <v>2705</v>
      </c>
      <c r="J69" s="232">
        <f t="shared" si="3"/>
        <v>2705</v>
      </c>
      <c r="K69" s="99"/>
      <c r="L69" s="109" t="s">
        <v>277</v>
      </c>
      <c r="M69" s="26"/>
      <c r="N69" s="198" t="s">
        <v>178</v>
      </c>
      <c r="O69" s="30">
        <v>45992</v>
      </c>
      <c r="P69" s="27"/>
      <c r="Q69" s="42">
        <v>46006</v>
      </c>
      <c r="R69" s="30">
        <v>46007</v>
      </c>
      <c r="S69" s="31"/>
    </row>
    <row r="70" spans="1:19" s="4" customFormat="1" ht="19.7" customHeight="1">
      <c r="A70" s="110" t="s">
        <v>123</v>
      </c>
      <c r="B70" s="110" t="s">
        <v>271</v>
      </c>
      <c r="D70" s="85">
        <f>+D69+1</f>
        <v>50</v>
      </c>
      <c r="E70" s="226" t="s">
        <v>175</v>
      </c>
      <c r="F70" s="226" t="s">
        <v>175</v>
      </c>
      <c r="G70" s="234" t="s">
        <v>278</v>
      </c>
      <c r="H70" s="152">
        <v>1</v>
      </c>
      <c r="I70" s="235">
        <v>4086</v>
      </c>
      <c r="J70" s="232">
        <f t="shared" si="3"/>
        <v>4086</v>
      </c>
      <c r="K70" s="154"/>
      <c r="L70" s="129" t="s">
        <v>279</v>
      </c>
      <c r="M70" s="26"/>
      <c r="N70" s="198" t="s">
        <v>178</v>
      </c>
      <c r="O70" s="30">
        <v>45992</v>
      </c>
      <c r="P70" s="27"/>
      <c r="Q70" s="42">
        <v>46006</v>
      </c>
      <c r="R70" s="30">
        <v>46007</v>
      </c>
      <c r="S70" s="31"/>
    </row>
    <row r="71" spans="1:19" s="4" customFormat="1" ht="19.7" customHeight="1">
      <c r="D71" s="27"/>
      <c r="E71" s="27"/>
      <c r="F71" s="27"/>
      <c r="G71" s="108"/>
      <c r="H71" s="26"/>
      <c r="I71" s="139"/>
      <c r="J71" s="140"/>
      <c r="K71" s="28"/>
      <c r="L71" s="40"/>
      <c r="M71" s="26"/>
      <c r="N71" s="26"/>
      <c r="O71" s="30"/>
      <c r="P71" s="27"/>
      <c r="Q71" s="26"/>
      <c r="R71" s="30"/>
      <c r="S71" s="31"/>
    </row>
    <row r="72" spans="1:19" s="4" customFormat="1" ht="19.7" customHeight="1">
      <c r="D72" s="27"/>
      <c r="E72" s="27"/>
      <c r="F72" s="236"/>
      <c r="G72" s="237">
        <f>SUM(J67:J70)</f>
        <v>68706</v>
      </c>
      <c r="H72" s="26"/>
      <c r="I72" s="139"/>
      <c r="J72" s="140"/>
      <c r="K72" s="28"/>
      <c r="L72" s="40"/>
      <c r="M72" s="26"/>
      <c r="N72" s="26"/>
      <c r="O72" s="30"/>
      <c r="P72" s="27"/>
      <c r="Q72" s="26"/>
      <c r="R72" s="30"/>
      <c r="S72" s="31"/>
    </row>
    <row r="73" spans="1:19" s="4" customFormat="1" ht="19.7" customHeight="1">
      <c r="D73" s="27"/>
      <c r="E73" s="27"/>
      <c r="F73" s="27"/>
      <c r="G73" s="121"/>
      <c r="H73" s="62"/>
      <c r="I73" s="26"/>
      <c r="J73" s="63"/>
      <c r="K73" s="28"/>
      <c r="L73" s="47"/>
      <c r="M73" s="26"/>
      <c r="N73" s="26"/>
      <c r="O73" s="30"/>
      <c r="P73" s="27"/>
      <c r="Q73" s="26"/>
      <c r="R73" s="30"/>
      <c r="S73" s="31"/>
    </row>
    <row r="74" spans="1:19" s="4" customFormat="1" ht="19.7" customHeight="1">
      <c r="D74" s="27"/>
      <c r="E74" s="27"/>
      <c r="F74" s="27"/>
      <c r="G74" s="121"/>
      <c r="H74" s="62"/>
      <c r="I74" s="26"/>
      <c r="J74" s="63"/>
      <c r="K74" s="28"/>
      <c r="L74" s="47"/>
      <c r="M74" s="26"/>
      <c r="N74" s="26"/>
      <c r="O74" s="30"/>
      <c r="P74" s="27"/>
      <c r="Q74" s="26"/>
      <c r="R74" s="30"/>
      <c r="S74" s="31"/>
    </row>
    <row r="75" spans="1:19" s="4" customFormat="1" ht="19.7" customHeight="1">
      <c r="D75" s="27"/>
      <c r="E75" s="27"/>
      <c r="F75" s="27"/>
      <c r="G75" s="121"/>
      <c r="H75" s="62"/>
      <c r="I75" s="26"/>
      <c r="J75" s="63"/>
      <c r="K75" s="28"/>
      <c r="L75" s="47"/>
      <c r="M75" s="26"/>
      <c r="N75" s="26"/>
      <c r="O75" s="30"/>
      <c r="P75" s="27"/>
      <c r="Q75" s="26"/>
      <c r="R75" s="30"/>
      <c r="S75" s="31"/>
    </row>
    <row r="76" spans="1:19" s="4" customFormat="1" ht="19.7" customHeight="1">
      <c r="D76" s="27"/>
      <c r="E76" s="83" t="s">
        <v>280</v>
      </c>
      <c r="F76" s="33"/>
      <c r="G76" s="84"/>
      <c r="H76" s="62"/>
      <c r="I76" s="26"/>
      <c r="J76" s="63"/>
      <c r="K76" s="28"/>
      <c r="L76" s="47"/>
      <c r="M76" s="26"/>
      <c r="N76" s="26"/>
      <c r="O76" s="30"/>
      <c r="P76" s="27"/>
      <c r="Q76" s="26"/>
      <c r="R76" s="30"/>
      <c r="S76" s="31"/>
    </row>
    <row r="77" spans="1:19" s="4" customFormat="1" ht="19.7" customHeight="1">
      <c r="A77" s="110" t="s">
        <v>123</v>
      </c>
      <c r="B77" s="110" t="s">
        <v>281</v>
      </c>
      <c r="D77" s="85">
        <f>+D70+1</f>
        <v>51</v>
      </c>
      <c r="E77" s="238" t="s">
        <v>175</v>
      </c>
      <c r="F77" s="238" t="s">
        <v>175</v>
      </c>
      <c r="G77" s="239" t="s">
        <v>282</v>
      </c>
      <c r="H77" s="240">
        <v>1</v>
      </c>
      <c r="I77" s="241">
        <v>560</v>
      </c>
      <c r="J77" s="242">
        <f>H77*I77</f>
        <v>560</v>
      </c>
      <c r="K77" s="243">
        <v>1</v>
      </c>
      <c r="L77" s="244" t="s">
        <v>283</v>
      </c>
      <c r="M77" s="26"/>
      <c r="N77" s="198" t="s">
        <v>178</v>
      </c>
      <c r="O77" s="30">
        <v>45992</v>
      </c>
      <c r="P77" s="27"/>
      <c r="Q77" s="42">
        <v>46006</v>
      </c>
      <c r="R77" s="30">
        <v>46007</v>
      </c>
      <c r="S77" s="31"/>
    </row>
    <row r="78" spans="1:19" s="4" customFormat="1" ht="19.7" customHeight="1">
      <c r="D78" s="27"/>
      <c r="E78" s="27"/>
      <c r="F78" s="27"/>
      <c r="G78" s="108"/>
      <c r="H78" s="26"/>
      <c r="I78" s="139"/>
      <c r="J78" s="140"/>
      <c r="K78" s="28"/>
      <c r="L78" s="40"/>
      <c r="M78" s="26"/>
      <c r="N78" s="26"/>
      <c r="O78" s="30"/>
      <c r="P78" s="27"/>
      <c r="Q78" s="26"/>
      <c r="R78" s="30"/>
      <c r="S78" s="31"/>
    </row>
    <row r="79" spans="1:19" s="4" customFormat="1" ht="19.7" customHeight="1">
      <c r="D79" s="27"/>
      <c r="E79" s="27"/>
      <c r="F79" s="236"/>
      <c r="G79" s="237">
        <f>SUM(J77:J77)</f>
        <v>560</v>
      </c>
      <c r="H79" s="26"/>
      <c r="I79" s="139"/>
      <c r="J79" s="140"/>
      <c r="K79" s="28"/>
      <c r="L79" s="40"/>
      <c r="M79" s="26"/>
      <c r="N79" s="26"/>
      <c r="O79" s="30"/>
      <c r="P79" s="27"/>
      <c r="Q79" s="26"/>
      <c r="R79" s="30"/>
      <c r="S79" s="31"/>
    </row>
    <row r="80" spans="1:19" s="4" customFormat="1" ht="19.7" customHeight="1">
      <c r="D80" s="27"/>
      <c r="E80" s="27"/>
      <c r="F80" s="27"/>
      <c r="G80" s="121"/>
      <c r="H80" s="62"/>
      <c r="I80" s="26"/>
      <c r="J80" s="63"/>
      <c r="K80" s="28"/>
      <c r="L80" s="47"/>
      <c r="M80" s="26"/>
      <c r="N80" s="26"/>
      <c r="O80" s="30"/>
      <c r="P80" s="27"/>
      <c r="Q80" s="26"/>
      <c r="R80" s="30"/>
      <c r="S80" s="31"/>
    </row>
    <row r="81" spans="1:19" s="4" customFormat="1" ht="19.7" customHeight="1">
      <c r="D81" s="27"/>
      <c r="E81" s="27"/>
      <c r="F81" s="27"/>
      <c r="G81" s="121"/>
      <c r="H81" s="62"/>
      <c r="I81" s="26"/>
      <c r="J81" s="63"/>
      <c r="K81" s="28"/>
      <c r="L81" s="47"/>
      <c r="M81" s="26"/>
      <c r="N81" s="26"/>
      <c r="O81" s="30"/>
      <c r="P81" s="27"/>
      <c r="Q81" s="26"/>
      <c r="R81" s="30"/>
      <c r="S81" s="31"/>
    </row>
    <row r="82" spans="1:19" s="4" customFormat="1" ht="19.7" customHeight="1">
      <c r="D82" s="27"/>
      <c r="E82" s="27"/>
      <c r="F82" s="27"/>
      <c r="G82" s="121"/>
      <c r="H82" s="62"/>
      <c r="I82" s="26"/>
      <c r="J82" s="63"/>
      <c r="K82" s="28"/>
      <c r="L82" s="47"/>
      <c r="M82" s="26"/>
      <c r="N82" s="26"/>
      <c r="O82" s="30"/>
      <c r="P82" s="27"/>
      <c r="Q82" s="26"/>
      <c r="R82" s="30"/>
      <c r="S82" s="31"/>
    </row>
    <row r="83" spans="1:19" s="4" customFormat="1" ht="19.7" customHeight="1">
      <c r="D83" s="27"/>
      <c r="E83" s="27"/>
      <c r="F83" s="27"/>
      <c r="G83" s="26"/>
      <c r="H83" s="26"/>
      <c r="I83" s="26"/>
      <c r="J83" s="28"/>
      <c r="K83" s="28"/>
      <c r="L83" s="26"/>
      <c r="M83" s="26"/>
      <c r="N83" s="26"/>
      <c r="O83" s="30"/>
      <c r="P83" s="27"/>
      <c r="Q83" s="26"/>
      <c r="R83" s="30"/>
      <c r="S83" s="31"/>
    </row>
    <row r="84" spans="1:19" s="4" customFormat="1" ht="19.7" customHeight="1">
      <c r="D84" s="27"/>
      <c r="E84" s="83" t="s">
        <v>122</v>
      </c>
      <c r="F84" s="33"/>
      <c r="G84" s="34"/>
      <c r="H84" s="26"/>
      <c r="I84" s="26"/>
      <c r="J84" s="28"/>
      <c r="K84" s="28"/>
      <c r="L84" s="26"/>
      <c r="M84" s="26"/>
      <c r="N84" s="26"/>
      <c r="O84" s="30"/>
      <c r="P84" s="27"/>
      <c r="Q84" s="26"/>
      <c r="R84" s="30"/>
      <c r="S84" s="31"/>
    </row>
    <row r="85" spans="1:19" s="4" customFormat="1" ht="19.7" customHeight="1">
      <c r="A85" s="110" t="s">
        <v>200</v>
      </c>
      <c r="B85" s="245" t="s">
        <v>284</v>
      </c>
      <c r="C85" s="246">
        <v>15</v>
      </c>
      <c r="D85" s="38">
        <f>+D77+1</f>
        <v>52</v>
      </c>
      <c r="E85" s="247" t="s">
        <v>174</v>
      </c>
      <c r="F85" s="27" t="s">
        <v>175</v>
      </c>
      <c r="G85" s="144" t="s">
        <v>285</v>
      </c>
      <c r="H85" s="201">
        <v>1</v>
      </c>
      <c r="I85" s="248">
        <v>3922</v>
      </c>
      <c r="J85" s="249">
        <f t="shared" ref="J85:J107" si="4">H85*I85</f>
        <v>3922</v>
      </c>
      <c r="K85" s="91"/>
      <c r="L85" s="148" t="s">
        <v>286</v>
      </c>
      <c r="M85" s="155"/>
      <c r="N85" s="198" t="s">
        <v>178</v>
      </c>
      <c r="O85" s="30">
        <v>45992</v>
      </c>
      <c r="P85" s="27"/>
      <c r="Q85" s="42">
        <v>46006</v>
      </c>
      <c r="R85" s="30">
        <v>46007</v>
      </c>
      <c r="S85" s="31"/>
    </row>
    <row r="86" spans="1:19" s="4" customFormat="1" ht="19.7" customHeight="1">
      <c r="A86" s="110" t="s">
        <v>181</v>
      </c>
      <c r="B86" s="245" t="s">
        <v>284</v>
      </c>
      <c r="D86" s="250">
        <f>+D85+1</f>
        <v>53</v>
      </c>
      <c r="E86" s="66" t="s">
        <v>287</v>
      </c>
      <c r="F86" s="66" t="s">
        <v>287</v>
      </c>
      <c r="G86" s="199" t="s">
        <v>288</v>
      </c>
      <c r="H86" s="251">
        <v>1</v>
      </c>
      <c r="I86" s="252">
        <v>272</v>
      </c>
      <c r="J86" s="249">
        <f t="shared" si="4"/>
        <v>272</v>
      </c>
      <c r="K86" s="253"/>
      <c r="L86" s="254" t="s">
        <v>289</v>
      </c>
      <c r="M86" s="26"/>
      <c r="N86" s="198" t="s">
        <v>178</v>
      </c>
      <c r="O86" s="30">
        <v>45992</v>
      </c>
      <c r="P86" s="27"/>
      <c r="Q86" s="42">
        <v>46006</v>
      </c>
      <c r="R86" s="30">
        <v>46007</v>
      </c>
      <c r="S86" s="31"/>
    </row>
    <row r="87" spans="1:19" s="4" customFormat="1" ht="19.7" customHeight="1">
      <c r="A87" s="110" t="s">
        <v>181</v>
      </c>
      <c r="B87" s="245" t="s">
        <v>284</v>
      </c>
      <c r="D87" s="250">
        <f t="shared" ref="D87:D107" si="5">+D86+1</f>
        <v>54</v>
      </c>
      <c r="E87" s="66" t="s">
        <v>287</v>
      </c>
      <c r="F87" s="66" t="s">
        <v>287</v>
      </c>
      <c r="G87" s="199" t="s">
        <v>290</v>
      </c>
      <c r="H87" s="251">
        <v>1</v>
      </c>
      <c r="I87" s="252">
        <v>446</v>
      </c>
      <c r="J87" s="249">
        <f t="shared" si="4"/>
        <v>446</v>
      </c>
      <c r="K87" s="253"/>
      <c r="L87" s="254" t="s">
        <v>289</v>
      </c>
      <c r="M87" s="26"/>
      <c r="N87" s="198" t="s">
        <v>178</v>
      </c>
      <c r="O87" s="30">
        <v>45992</v>
      </c>
      <c r="P87" s="27"/>
      <c r="Q87" s="42">
        <v>46006</v>
      </c>
      <c r="R87" s="30">
        <v>46007</v>
      </c>
      <c r="S87" s="31"/>
    </row>
    <row r="88" spans="1:19" s="4" customFormat="1" ht="19.7" customHeight="1">
      <c r="A88" s="110" t="s">
        <v>291</v>
      </c>
      <c r="B88" s="245" t="s">
        <v>284</v>
      </c>
      <c r="D88" s="250">
        <f t="shared" si="5"/>
        <v>55</v>
      </c>
      <c r="E88" s="66" t="s">
        <v>287</v>
      </c>
      <c r="F88" s="66" t="s">
        <v>287</v>
      </c>
      <c r="G88" s="199" t="s">
        <v>292</v>
      </c>
      <c r="H88" s="251">
        <v>1</v>
      </c>
      <c r="I88" s="252">
        <v>195</v>
      </c>
      <c r="J88" s="249">
        <f t="shared" si="4"/>
        <v>195</v>
      </c>
      <c r="K88" s="253"/>
      <c r="L88" s="254" t="s">
        <v>293</v>
      </c>
      <c r="M88" s="26"/>
      <c r="N88" s="198" t="s">
        <v>178</v>
      </c>
      <c r="O88" s="30">
        <v>45992</v>
      </c>
      <c r="P88" s="27"/>
      <c r="Q88" s="42">
        <v>46006</v>
      </c>
      <c r="R88" s="30">
        <v>46007</v>
      </c>
      <c r="S88" s="31"/>
    </row>
    <row r="89" spans="1:19" s="4" customFormat="1" ht="19.7" customHeight="1">
      <c r="A89" s="110" t="s">
        <v>291</v>
      </c>
      <c r="B89" s="245" t="s">
        <v>284</v>
      </c>
      <c r="D89" s="250">
        <f t="shared" si="5"/>
        <v>56</v>
      </c>
      <c r="E89" s="66" t="s">
        <v>287</v>
      </c>
      <c r="F89" s="66" t="s">
        <v>287</v>
      </c>
      <c r="G89" s="199" t="s">
        <v>294</v>
      </c>
      <c r="H89" s="251">
        <v>1</v>
      </c>
      <c r="I89" s="252">
        <v>230</v>
      </c>
      <c r="J89" s="249">
        <f t="shared" si="4"/>
        <v>230</v>
      </c>
      <c r="K89" s="253"/>
      <c r="L89" s="254" t="s">
        <v>293</v>
      </c>
      <c r="M89" s="26"/>
      <c r="N89" s="198" t="s">
        <v>178</v>
      </c>
      <c r="O89" s="30">
        <v>45992</v>
      </c>
      <c r="P89" s="27"/>
      <c r="Q89" s="42">
        <v>46006</v>
      </c>
      <c r="R89" s="30">
        <v>46007</v>
      </c>
      <c r="S89" s="31"/>
    </row>
    <row r="90" spans="1:19" s="4" customFormat="1" ht="19.7" customHeight="1">
      <c r="A90" s="110" t="s">
        <v>123</v>
      </c>
      <c r="B90" s="245" t="s">
        <v>284</v>
      </c>
      <c r="D90" s="250">
        <f t="shared" si="5"/>
        <v>57</v>
      </c>
      <c r="E90" s="27" t="s">
        <v>175</v>
      </c>
      <c r="F90" s="27" t="s">
        <v>175</v>
      </c>
      <c r="G90" s="255" t="s">
        <v>295</v>
      </c>
      <c r="H90" s="227">
        <v>1</v>
      </c>
      <c r="I90" s="256">
        <v>336</v>
      </c>
      <c r="J90" s="249">
        <f t="shared" si="4"/>
        <v>336</v>
      </c>
      <c r="K90" s="91"/>
      <c r="L90" s="165" t="s">
        <v>296</v>
      </c>
      <c r="M90" s="26"/>
      <c r="N90" s="198" t="s">
        <v>178</v>
      </c>
      <c r="O90" s="30">
        <v>45992</v>
      </c>
      <c r="P90" s="27"/>
      <c r="Q90" s="42">
        <v>46006</v>
      </c>
      <c r="R90" s="30">
        <v>46007</v>
      </c>
      <c r="S90" s="31"/>
    </row>
    <row r="91" spans="1:19" s="4" customFormat="1" ht="19.7" customHeight="1">
      <c r="A91" s="110" t="s">
        <v>123</v>
      </c>
      <c r="B91" s="245" t="s">
        <v>284</v>
      </c>
      <c r="D91" s="250">
        <f t="shared" si="5"/>
        <v>58</v>
      </c>
      <c r="E91" s="27" t="s">
        <v>175</v>
      </c>
      <c r="F91" s="27" t="s">
        <v>175</v>
      </c>
      <c r="G91" s="255" t="s">
        <v>297</v>
      </c>
      <c r="H91" s="227">
        <v>1</v>
      </c>
      <c r="I91" s="256">
        <v>287</v>
      </c>
      <c r="J91" s="249">
        <f t="shared" si="4"/>
        <v>287</v>
      </c>
      <c r="K91" s="91"/>
      <c r="L91" s="165" t="s">
        <v>298</v>
      </c>
      <c r="M91" s="26"/>
      <c r="N91" s="198" t="s">
        <v>178</v>
      </c>
      <c r="O91" s="30">
        <v>45992</v>
      </c>
      <c r="P91" s="27"/>
      <c r="Q91" s="42">
        <v>46006</v>
      </c>
      <c r="R91" s="30">
        <v>46007</v>
      </c>
      <c r="S91" s="31"/>
    </row>
    <row r="92" spans="1:19" s="4" customFormat="1" ht="19.7" customHeight="1">
      <c r="A92" s="110" t="s">
        <v>291</v>
      </c>
      <c r="B92" s="245" t="s">
        <v>284</v>
      </c>
      <c r="D92" s="250">
        <f t="shared" si="5"/>
        <v>59</v>
      </c>
      <c r="E92" s="27" t="s">
        <v>175</v>
      </c>
      <c r="F92" s="27" t="s">
        <v>175</v>
      </c>
      <c r="G92" s="255" t="s">
        <v>299</v>
      </c>
      <c r="H92" s="227">
        <v>1</v>
      </c>
      <c r="I92" s="256">
        <v>549</v>
      </c>
      <c r="J92" s="249">
        <f t="shared" si="4"/>
        <v>549</v>
      </c>
      <c r="K92" s="91"/>
      <c r="L92" s="165" t="s">
        <v>300</v>
      </c>
      <c r="M92" s="26"/>
      <c r="N92" s="198" t="s">
        <v>178</v>
      </c>
      <c r="O92" s="30">
        <v>45992</v>
      </c>
      <c r="P92" s="27"/>
      <c r="Q92" s="42">
        <v>46006</v>
      </c>
      <c r="R92" s="30">
        <v>46007</v>
      </c>
      <c r="S92" s="31"/>
    </row>
    <row r="93" spans="1:19" s="4" customFormat="1" ht="19.7" customHeight="1">
      <c r="A93" s="110" t="s">
        <v>200</v>
      </c>
      <c r="B93" s="245" t="s">
        <v>284</v>
      </c>
      <c r="D93" s="250">
        <f t="shared" si="5"/>
        <v>60</v>
      </c>
      <c r="E93" s="27" t="s">
        <v>175</v>
      </c>
      <c r="F93" s="27" t="s">
        <v>175</v>
      </c>
      <c r="G93" s="255" t="s">
        <v>301</v>
      </c>
      <c r="H93" s="227">
        <v>1</v>
      </c>
      <c r="I93" s="256">
        <v>130</v>
      </c>
      <c r="J93" s="249">
        <f t="shared" si="4"/>
        <v>130</v>
      </c>
      <c r="K93" s="91"/>
      <c r="L93" s="165" t="s">
        <v>302</v>
      </c>
      <c r="M93" s="26"/>
      <c r="N93" s="198" t="s">
        <v>178</v>
      </c>
      <c r="O93" s="30">
        <v>45992</v>
      </c>
      <c r="P93" s="27"/>
      <c r="Q93" s="42">
        <v>46006</v>
      </c>
      <c r="R93" s="30">
        <v>46007</v>
      </c>
      <c r="S93" s="31"/>
    </row>
    <row r="94" spans="1:19" s="4" customFormat="1" ht="19.7" customHeight="1">
      <c r="A94" s="110" t="s">
        <v>181</v>
      </c>
      <c r="B94" s="245" t="s">
        <v>284</v>
      </c>
      <c r="D94" s="250">
        <f t="shared" si="5"/>
        <v>61</v>
      </c>
      <c r="E94" s="27" t="s">
        <v>175</v>
      </c>
      <c r="F94" s="27" t="s">
        <v>175</v>
      </c>
      <c r="G94" s="255" t="s">
        <v>303</v>
      </c>
      <c r="H94" s="227">
        <v>1</v>
      </c>
      <c r="I94" s="256">
        <v>620</v>
      </c>
      <c r="J94" s="249">
        <f t="shared" si="4"/>
        <v>620</v>
      </c>
      <c r="K94" s="91"/>
      <c r="L94" s="165" t="s">
        <v>302</v>
      </c>
      <c r="M94" s="26"/>
      <c r="N94" s="198" t="s">
        <v>178</v>
      </c>
      <c r="O94" s="30">
        <v>45992</v>
      </c>
      <c r="P94" s="27"/>
      <c r="Q94" s="42">
        <v>46006</v>
      </c>
      <c r="R94" s="30">
        <v>46007</v>
      </c>
      <c r="S94" s="31"/>
    </row>
    <row r="95" spans="1:19" s="4" customFormat="1" ht="19.7" customHeight="1">
      <c r="A95" s="110" t="s">
        <v>123</v>
      </c>
      <c r="B95" s="245" t="s">
        <v>284</v>
      </c>
      <c r="D95" s="250">
        <f t="shared" si="5"/>
        <v>62</v>
      </c>
      <c r="E95" s="202" t="s">
        <v>175</v>
      </c>
      <c r="F95" s="202" t="s">
        <v>175</v>
      </c>
      <c r="G95" s="257" t="s">
        <v>304</v>
      </c>
      <c r="H95" s="145">
        <v>1</v>
      </c>
      <c r="I95" s="258">
        <v>225</v>
      </c>
      <c r="J95" s="249">
        <f t="shared" si="4"/>
        <v>225</v>
      </c>
      <c r="K95" s="91"/>
      <c r="L95" s="40" t="s">
        <v>305</v>
      </c>
      <c r="M95" s="26"/>
      <c r="N95" s="198" t="s">
        <v>178</v>
      </c>
      <c r="O95" s="30">
        <v>45992</v>
      </c>
      <c r="P95" s="27"/>
      <c r="Q95" s="42">
        <v>46006</v>
      </c>
      <c r="R95" s="30">
        <v>46007</v>
      </c>
      <c r="S95" s="31"/>
    </row>
    <row r="96" spans="1:19" s="4" customFormat="1" ht="19.7" customHeight="1">
      <c r="A96" s="110" t="s">
        <v>200</v>
      </c>
      <c r="B96" s="245" t="s">
        <v>284</v>
      </c>
      <c r="C96" s="246">
        <v>15</v>
      </c>
      <c r="D96" s="250">
        <f t="shared" si="5"/>
        <v>63</v>
      </c>
      <c r="E96" s="26" t="s">
        <v>175</v>
      </c>
      <c r="F96" s="26" t="s">
        <v>175</v>
      </c>
      <c r="G96" s="257" t="s">
        <v>306</v>
      </c>
      <c r="H96" s="259">
        <v>2</v>
      </c>
      <c r="I96" s="260">
        <v>92</v>
      </c>
      <c r="J96" s="249">
        <f t="shared" si="4"/>
        <v>184</v>
      </c>
      <c r="K96" s="28"/>
      <c r="L96" s="261" t="s">
        <v>307</v>
      </c>
      <c r="M96" s="26"/>
      <c r="N96" s="198" t="s">
        <v>178</v>
      </c>
      <c r="O96" s="30">
        <v>45992</v>
      </c>
      <c r="P96" s="27"/>
      <c r="Q96" s="42">
        <v>46006</v>
      </c>
      <c r="R96" s="30">
        <v>46007</v>
      </c>
      <c r="S96" s="31"/>
    </row>
    <row r="97" spans="1:19" s="4" customFormat="1" ht="19.7" customHeight="1">
      <c r="A97" s="110" t="s">
        <v>123</v>
      </c>
      <c r="B97" s="245" t="s">
        <v>284</v>
      </c>
      <c r="D97" s="250">
        <f t="shared" si="5"/>
        <v>64</v>
      </c>
      <c r="E97" s="66" t="s">
        <v>175</v>
      </c>
      <c r="F97" s="66" t="s">
        <v>175</v>
      </c>
      <c r="G97" s="206" t="s">
        <v>308</v>
      </c>
      <c r="H97" s="262">
        <v>2</v>
      </c>
      <c r="I97" s="208">
        <v>46</v>
      </c>
      <c r="J97" s="249">
        <f t="shared" si="4"/>
        <v>92</v>
      </c>
      <c r="K97" s="91"/>
      <c r="L97" s="55" t="s">
        <v>309</v>
      </c>
      <c r="M97" s="26"/>
      <c r="N97" s="198" t="s">
        <v>178</v>
      </c>
      <c r="O97" s="30">
        <v>45992</v>
      </c>
      <c r="P97" s="27"/>
      <c r="Q97" s="42">
        <v>46006</v>
      </c>
      <c r="R97" s="30">
        <v>46007</v>
      </c>
      <c r="S97" s="31"/>
    </row>
    <row r="98" spans="1:19" s="4" customFormat="1" ht="19.7" customHeight="1">
      <c r="A98" s="245" t="s">
        <v>123</v>
      </c>
      <c r="B98" s="245" t="s">
        <v>284</v>
      </c>
      <c r="C98" s="26">
        <v>12</v>
      </c>
      <c r="D98" s="250">
        <f t="shared" si="5"/>
        <v>65</v>
      </c>
      <c r="E98" s="27" t="s">
        <v>175</v>
      </c>
      <c r="F98" s="27" t="s">
        <v>175</v>
      </c>
      <c r="G98" s="263" t="s">
        <v>310</v>
      </c>
      <c r="H98" s="264">
        <v>1</v>
      </c>
      <c r="I98" s="197">
        <v>427</v>
      </c>
      <c r="J98" s="249">
        <f t="shared" si="4"/>
        <v>427</v>
      </c>
      <c r="K98" s="28"/>
      <c r="L98" s="47" t="s">
        <v>311</v>
      </c>
      <c r="M98" s="26"/>
      <c r="N98" s="198" t="s">
        <v>178</v>
      </c>
      <c r="O98" s="30">
        <v>45992</v>
      </c>
      <c r="P98" s="27"/>
      <c r="Q98" s="42">
        <v>46006</v>
      </c>
      <c r="R98" s="30">
        <v>46007</v>
      </c>
      <c r="S98" s="31"/>
    </row>
    <row r="99" spans="1:19" s="4" customFormat="1" ht="19.7" customHeight="1">
      <c r="A99" s="245" t="s">
        <v>123</v>
      </c>
      <c r="B99" s="245" t="s">
        <v>284</v>
      </c>
      <c r="C99" s="26">
        <v>12</v>
      </c>
      <c r="D99" s="250">
        <f t="shared" si="5"/>
        <v>66</v>
      </c>
      <c r="E99" s="27" t="s">
        <v>175</v>
      </c>
      <c r="F99" s="27" t="s">
        <v>175</v>
      </c>
      <c r="G99" s="263" t="s">
        <v>312</v>
      </c>
      <c r="H99" s="264">
        <v>1</v>
      </c>
      <c r="I99" s="197">
        <v>53</v>
      </c>
      <c r="J99" s="249">
        <f t="shared" si="4"/>
        <v>53</v>
      </c>
      <c r="K99" s="28"/>
      <c r="L99" s="47" t="s">
        <v>313</v>
      </c>
      <c r="M99" s="26"/>
      <c r="N99" s="198" t="s">
        <v>178</v>
      </c>
      <c r="O99" s="30">
        <v>45992</v>
      </c>
      <c r="P99" s="27"/>
      <c r="Q99" s="42">
        <v>46006</v>
      </c>
      <c r="R99" s="30">
        <v>46007</v>
      </c>
      <c r="S99" s="31"/>
    </row>
    <row r="100" spans="1:19" s="4" customFormat="1" ht="19.7" customHeight="1">
      <c r="A100" s="245" t="s">
        <v>123</v>
      </c>
      <c r="B100" s="245" t="s">
        <v>284</v>
      </c>
      <c r="C100" s="26">
        <v>12</v>
      </c>
      <c r="D100" s="250">
        <f t="shared" si="5"/>
        <v>67</v>
      </c>
      <c r="E100" s="27" t="s">
        <v>175</v>
      </c>
      <c r="F100" s="27" t="s">
        <v>175</v>
      </c>
      <c r="G100" s="263" t="s">
        <v>314</v>
      </c>
      <c r="H100" s="264">
        <v>2</v>
      </c>
      <c r="I100" s="197">
        <v>247</v>
      </c>
      <c r="J100" s="249">
        <f t="shared" si="4"/>
        <v>494</v>
      </c>
      <c r="K100" s="28"/>
      <c r="L100" s="47" t="s">
        <v>315</v>
      </c>
      <c r="M100" s="26"/>
      <c r="N100" s="198" t="s">
        <v>178</v>
      </c>
      <c r="O100" s="30">
        <v>45992</v>
      </c>
      <c r="P100" s="27"/>
      <c r="Q100" s="42">
        <v>46006</v>
      </c>
      <c r="R100" s="30">
        <v>46007</v>
      </c>
      <c r="S100" s="31"/>
    </row>
    <row r="101" spans="1:19" s="4" customFormat="1" ht="19.7" customHeight="1">
      <c r="A101" s="110" t="s">
        <v>123</v>
      </c>
      <c r="B101" s="245" t="s">
        <v>284</v>
      </c>
      <c r="D101" s="250">
        <f t="shared" si="5"/>
        <v>68</v>
      </c>
      <c r="E101" s="66" t="s">
        <v>175</v>
      </c>
      <c r="F101" s="66" t="s">
        <v>175</v>
      </c>
      <c r="G101" s="206" t="s">
        <v>316</v>
      </c>
      <c r="H101" s="227">
        <v>2</v>
      </c>
      <c r="I101" s="256">
        <v>127</v>
      </c>
      <c r="J101" s="249">
        <f t="shared" si="4"/>
        <v>254</v>
      </c>
      <c r="K101" s="91"/>
      <c r="L101" s="55" t="s">
        <v>317</v>
      </c>
      <c r="M101" s="191"/>
      <c r="N101" s="198" t="s">
        <v>178</v>
      </c>
      <c r="O101" s="30">
        <v>45992</v>
      </c>
      <c r="P101" s="27"/>
      <c r="Q101" s="42">
        <v>46006</v>
      </c>
      <c r="R101" s="30">
        <v>46007</v>
      </c>
      <c r="S101" s="31"/>
    </row>
    <row r="102" spans="1:19" s="4" customFormat="1" ht="19.7" customHeight="1">
      <c r="A102" s="110" t="s">
        <v>123</v>
      </c>
      <c r="B102" s="245" t="s">
        <v>284</v>
      </c>
      <c r="D102" s="250">
        <f t="shared" si="5"/>
        <v>69</v>
      </c>
      <c r="E102" s="27" t="s">
        <v>175</v>
      </c>
      <c r="F102" s="27" t="s">
        <v>175</v>
      </c>
      <c r="G102" s="265" t="s">
        <v>318</v>
      </c>
      <c r="H102" s="110">
        <v>1</v>
      </c>
      <c r="I102" s="266">
        <v>287</v>
      </c>
      <c r="J102" s="249">
        <f t="shared" si="4"/>
        <v>287</v>
      </c>
      <c r="K102" s="176"/>
      <c r="L102" s="177" t="s">
        <v>319</v>
      </c>
      <c r="M102" s="26"/>
      <c r="N102" s="198" t="s">
        <v>178</v>
      </c>
      <c r="O102" s="30">
        <v>45992</v>
      </c>
      <c r="P102" s="27"/>
      <c r="Q102" s="42">
        <v>46006</v>
      </c>
      <c r="R102" s="30">
        <v>46007</v>
      </c>
      <c r="S102" s="31"/>
    </row>
    <row r="103" spans="1:19" s="4" customFormat="1" ht="19.7" customHeight="1">
      <c r="A103" s="110" t="s">
        <v>123</v>
      </c>
      <c r="B103" s="245" t="s">
        <v>284</v>
      </c>
      <c r="D103" s="250">
        <f t="shared" si="5"/>
        <v>70</v>
      </c>
      <c r="E103" s="202" t="s">
        <v>175</v>
      </c>
      <c r="F103" s="202" t="s">
        <v>175</v>
      </c>
      <c r="G103" s="221" t="s">
        <v>320</v>
      </c>
      <c r="H103" s="267">
        <v>1</v>
      </c>
      <c r="I103" s="268">
        <v>1019</v>
      </c>
      <c r="J103" s="249">
        <f t="shared" si="4"/>
        <v>1019</v>
      </c>
      <c r="K103" s="269"/>
      <c r="L103" s="270" t="s">
        <v>321</v>
      </c>
      <c r="M103" s="26"/>
      <c r="N103" s="198" t="s">
        <v>178</v>
      </c>
      <c r="O103" s="30">
        <v>45992</v>
      </c>
      <c r="P103" s="27"/>
      <c r="Q103" s="42">
        <v>46006</v>
      </c>
      <c r="R103" s="30">
        <v>46007</v>
      </c>
      <c r="S103" s="31"/>
    </row>
    <row r="104" spans="1:19" s="4" customFormat="1" ht="19.7" customHeight="1">
      <c r="A104" s="110" t="s">
        <v>123</v>
      </c>
      <c r="B104" s="245" t="s">
        <v>284</v>
      </c>
      <c r="D104" s="250">
        <f t="shared" si="5"/>
        <v>71</v>
      </c>
      <c r="E104" s="202" t="s">
        <v>175</v>
      </c>
      <c r="F104" s="202" t="s">
        <v>175</v>
      </c>
      <c r="G104" s="221" t="s">
        <v>322</v>
      </c>
      <c r="H104" s="267">
        <v>2</v>
      </c>
      <c r="I104" s="268">
        <v>900</v>
      </c>
      <c r="J104" s="249">
        <f t="shared" si="4"/>
        <v>1800</v>
      </c>
      <c r="K104" s="269"/>
      <c r="L104" s="270" t="s">
        <v>323</v>
      </c>
      <c r="M104" s="26"/>
      <c r="N104" s="198" t="s">
        <v>178</v>
      </c>
      <c r="O104" s="30">
        <v>45992</v>
      </c>
      <c r="P104" s="27"/>
      <c r="Q104" s="42">
        <v>46006</v>
      </c>
      <c r="R104" s="30">
        <v>46007</v>
      </c>
      <c r="S104" s="31"/>
    </row>
    <row r="105" spans="1:19" s="4" customFormat="1" ht="19.7" customHeight="1">
      <c r="A105" s="110" t="s">
        <v>123</v>
      </c>
      <c r="B105" s="245" t="s">
        <v>284</v>
      </c>
      <c r="D105" s="250">
        <f t="shared" si="5"/>
        <v>72</v>
      </c>
      <c r="E105" s="202" t="s">
        <v>175</v>
      </c>
      <c r="F105" s="202" t="s">
        <v>175</v>
      </c>
      <c r="G105" s="221" t="s">
        <v>324</v>
      </c>
      <c r="H105" s="267">
        <v>2</v>
      </c>
      <c r="I105" s="268">
        <v>1475</v>
      </c>
      <c r="J105" s="249">
        <f t="shared" si="4"/>
        <v>2950</v>
      </c>
      <c r="K105" s="269"/>
      <c r="L105" s="270" t="s">
        <v>323</v>
      </c>
      <c r="M105" s="26"/>
      <c r="N105" s="198" t="s">
        <v>178</v>
      </c>
      <c r="O105" s="30">
        <v>45992</v>
      </c>
      <c r="P105" s="27"/>
      <c r="Q105" s="42">
        <v>46006</v>
      </c>
      <c r="R105" s="30">
        <v>46007</v>
      </c>
      <c r="S105" s="31"/>
    </row>
    <row r="106" spans="1:19" s="4" customFormat="1" ht="19.7" customHeight="1">
      <c r="A106" s="110" t="s">
        <v>123</v>
      </c>
      <c r="B106" s="245" t="s">
        <v>284</v>
      </c>
      <c r="D106" s="250">
        <f t="shared" si="5"/>
        <v>73</v>
      </c>
      <c r="E106" s="202" t="s">
        <v>175</v>
      </c>
      <c r="F106" s="202" t="s">
        <v>175</v>
      </c>
      <c r="G106" s="221" t="s">
        <v>325</v>
      </c>
      <c r="H106" s="271">
        <v>1</v>
      </c>
      <c r="I106" s="272">
        <v>2643</v>
      </c>
      <c r="J106" s="249">
        <f t="shared" si="4"/>
        <v>2643</v>
      </c>
      <c r="K106" s="273"/>
      <c r="L106" s="270" t="s">
        <v>323</v>
      </c>
      <c r="M106" s="26"/>
      <c r="N106" s="198" t="s">
        <v>178</v>
      </c>
      <c r="O106" s="30">
        <v>45992</v>
      </c>
      <c r="P106" s="27"/>
      <c r="Q106" s="42">
        <v>46006</v>
      </c>
      <c r="R106" s="30">
        <v>46007</v>
      </c>
      <c r="S106" s="31"/>
    </row>
    <row r="107" spans="1:19" s="4" customFormat="1" ht="19.7" customHeight="1">
      <c r="A107" s="110" t="s">
        <v>123</v>
      </c>
      <c r="B107" s="245" t="s">
        <v>284</v>
      </c>
      <c r="D107" s="250">
        <f t="shared" si="5"/>
        <v>74</v>
      </c>
      <c r="E107" s="202" t="s">
        <v>175</v>
      </c>
      <c r="F107" s="202" t="s">
        <v>175</v>
      </c>
      <c r="G107" s="221" t="s">
        <v>326</v>
      </c>
      <c r="H107" s="271">
        <v>1</v>
      </c>
      <c r="I107" s="272">
        <v>3781</v>
      </c>
      <c r="J107" s="249">
        <f t="shared" si="4"/>
        <v>3781</v>
      </c>
      <c r="K107" s="273"/>
      <c r="L107" s="270" t="s">
        <v>323</v>
      </c>
      <c r="M107" s="26"/>
      <c r="N107" s="198" t="s">
        <v>178</v>
      </c>
      <c r="O107" s="30">
        <v>45992</v>
      </c>
      <c r="P107" s="27"/>
      <c r="Q107" s="42">
        <v>46006</v>
      </c>
      <c r="R107" s="30">
        <v>46007</v>
      </c>
      <c r="S107" s="31"/>
    </row>
    <row r="108" spans="1:19" s="4" customFormat="1" ht="19.7" customHeight="1">
      <c r="D108" s="27"/>
      <c r="E108" s="27"/>
      <c r="F108" s="27"/>
      <c r="G108" s="47"/>
      <c r="H108" s="62"/>
      <c r="I108" s="26"/>
      <c r="J108" s="63"/>
      <c r="K108" s="28"/>
      <c r="L108" s="47"/>
      <c r="M108" s="26"/>
      <c r="N108" s="26"/>
      <c r="O108" s="30"/>
      <c r="P108" s="27"/>
      <c r="Q108" s="26"/>
      <c r="R108" s="30"/>
      <c r="S108" s="31"/>
    </row>
    <row r="109" spans="1:19" s="4" customFormat="1" ht="19.7" customHeight="1">
      <c r="D109" s="27"/>
      <c r="E109" s="27"/>
      <c r="F109" s="27"/>
      <c r="G109" s="60">
        <f>SUM(J85:J108)</f>
        <v>21196</v>
      </c>
      <c r="H109" s="62"/>
      <c r="I109" s="26"/>
      <c r="J109" s="63"/>
      <c r="K109" s="28"/>
      <c r="L109" s="47"/>
      <c r="M109" s="26"/>
      <c r="N109" s="26"/>
      <c r="O109" s="30"/>
      <c r="P109" s="27"/>
      <c r="Q109" s="26"/>
      <c r="R109" s="30"/>
      <c r="S109" s="31"/>
    </row>
    <row r="110" spans="1:19" s="4" customFormat="1" ht="19.7" customHeight="1">
      <c r="D110" s="27"/>
      <c r="E110" s="27"/>
      <c r="F110" s="27"/>
      <c r="G110" s="47"/>
      <c r="H110" s="62"/>
      <c r="I110" s="26"/>
      <c r="J110" s="63"/>
      <c r="K110" s="28"/>
      <c r="L110" s="47"/>
      <c r="M110" s="26"/>
      <c r="N110" s="26"/>
      <c r="O110" s="30"/>
      <c r="P110" s="27"/>
      <c r="Q110" s="26"/>
      <c r="R110" s="30"/>
      <c r="S110" s="31"/>
    </row>
    <row r="111" spans="1:19" s="4" customFormat="1" ht="19.7" customHeight="1">
      <c r="D111" s="27"/>
      <c r="E111" s="27"/>
      <c r="F111" s="27"/>
      <c r="G111" s="47"/>
      <c r="H111" s="62"/>
      <c r="I111" s="26"/>
      <c r="J111" s="63"/>
      <c r="K111" s="28"/>
      <c r="L111" s="47"/>
      <c r="M111" s="26"/>
      <c r="N111" s="26"/>
      <c r="O111" s="30"/>
      <c r="P111" s="27"/>
      <c r="Q111" s="26"/>
      <c r="R111" s="30"/>
      <c r="S111" s="31"/>
    </row>
    <row r="112" spans="1:19" s="4" customFormat="1" ht="19.7" customHeight="1">
      <c r="D112" s="27"/>
      <c r="E112" s="27"/>
      <c r="F112" s="27"/>
      <c r="G112" s="47"/>
      <c r="H112" s="62"/>
      <c r="I112" s="26"/>
      <c r="J112" s="63"/>
      <c r="K112" s="28"/>
      <c r="L112" s="47"/>
      <c r="M112" s="26"/>
      <c r="N112" s="26"/>
      <c r="O112" s="30"/>
      <c r="P112" s="27"/>
      <c r="Q112" s="26"/>
      <c r="R112" s="30"/>
      <c r="S112" s="31"/>
    </row>
    <row r="113" spans="1:19" s="4" customFormat="1" ht="19.7" customHeight="1">
      <c r="A113" s="245"/>
      <c r="B113" s="245"/>
      <c r="C113" s="245"/>
      <c r="D113" s="150"/>
      <c r="E113" s="83" t="s">
        <v>149</v>
      </c>
      <c r="F113" s="33"/>
      <c r="G113" s="34"/>
      <c r="H113" s="62"/>
      <c r="I113" s="26"/>
      <c r="J113" s="63"/>
      <c r="K113" s="28"/>
      <c r="L113" s="47"/>
      <c r="M113" s="26"/>
      <c r="N113" s="26"/>
      <c r="O113" s="30"/>
      <c r="P113" s="27"/>
      <c r="Q113" s="26"/>
      <c r="R113" s="30"/>
      <c r="S113" s="31"/>
    </row>
    <row r="114" spans="1:19" s="4" customFormat="1" ht="19.7" customHeight="1">
      <c r="A114" s="110" t="s">
        <v>327</v>
      </c>
      <c r="B114" s="245" t="s">
        <v>328</v>
      </c>
      <c r="C114" s="26"/>
      <c r="D114" s="38">
        <f>+D107+1</f>
        <v>75</v>
      </c>
      <c r="E114" s="274" t="s">
        <v>174</v>
      </c>
      <c r="F114" s="27" t="s">
        <v>175</v>
      </c>
      <c r="G114" s="206" t="s">
        <v>329</v>
      </c>
      <c r="H114" s="275">
        <v>1</v>
      </c>
      <c r="I114" s="260">
        <v>107313</v>
      </c>
      <c r="J114" s="276">
        <f t="shared" ref="J114:J172" si="6">H114*I114</f>
        <v>107313</v>
      </c>
      <c r="K114" s="28"/>
      <c r="L114" s="47" t="s">
        <v>330</v>
      </c>
      <c r="M114" s="26" t="s">
        <v>331</v>
      </c>
      <c r="N114" s="198" t="s">
        <v>178</v>
      </c>
      <c r="O114" s="30">
        <v>45992</v>
      </c>
      <c r="P114" s="27"/>
      <c r="Q114" s="42">
        <v>46006</v>
      </c>
      <c r="R114" s="30">
        <v>46007</v>
      </c>
      <c r="S114" s="31"/>
    </row>
    <row r="115" spans="1:19" s="4" customFormat="1" ht="19.7" customHeight="1">
      <c r="A115" s="110" t="s">
        <v>123</v>
      </c>
      <c r="B115" s="245" t="s">
        <v>328</v>
      </c>
      <c r="C115" s="26"/>
      <c r="D115" s="38">
        <f t="shared" ref="D115:D172" si="7">+D114+1</f>
        <v>76</v>
      </c>
      <c r="E115" s="27" t="s">
        <v>175</v>
      </c>
      <c r="F115" s="27" t="s">
        <v>175</v>
      </c>
      <c r="G115" s="206" t="s">
        <v>332</v>
      </c>
      <c r="H115" s="275">
        <v>38</v>
      </c>
      <c r="I115" s="260">
        <v>42</v>
      </c>
      <c r="J115" s="276">
        <f t="shared" si="6"/>
        <v>1596</v>
      </c>
      <c r="K115" s="28"/>
      <c r="L115" s="47" t="s">
        <v>333</v>
      </c>
      <c r="M115" s="26" t="s">
        <v>331</v>
      </c>
      <c r="N115" s="198" t="s">
        <v>178</v>
      </c>
      <c r="O115" s="30">
        <v>45992</v>
      </c>
      <c r="P115" s="27"/>
      <c r="Q115" s="42">
        <v>46006</v>
      </c>
      <c r="R115" s="30">
        <v>46007</v>
      </c>
      <c r="S115" s="31"/>
    </row>
    <row r="116" spans="1:19" s="4" customFormat="1" ht="19.7" customHeight="1">
      <c r="A116" s="110" t="s">
        <v>123</v>
      </c>
      <c r="B116" s="245" t="s">
        <v>328</v>
      </c>
      <c r="C116" s="26"/>
      <c r="D116" s="38">
        <f t="shared" si="7"/>
        <v>77</v>
      </c>
      <c r="E116" s="27" t="s">
        <v>175</v>
      </c>
      <c r="F116" s="27" t="s">
        <v>175</v>
      </c>
      <c r="G116" s="206" t="s">
        <v>334</v>
      </c>
      <c r="H116" s="275">
        <v>24</v>
      </c>
      <c r="I116" s="224">
        <v>37</v>
      </c>
      <c r="J116" s="276">
        <f t="shared" si="6"/>
        <v>888</v>
      </c>
      <c r="K116" s="28"/>
      <c r="L116" s="47" t="s">
        <v>335</v>
      </c>
      <c r="M116" s="26" t="s">
        <v>331</v>
      </c>
      <c r="N116" s="198" t="s">
        <v>178</v>
      </c>
      <c r="O116" s="30">
        <v>45992</v>
      </c>
      <c r="P116" s="27"/>
      <c r="Q116" s="42">
        <v>46006</v>
      </c>
      <c r="R116" s="30">
        <v>46007</v>
      </c>
      <c r="S116" s="31"/>
    </row>
    <row r="117" spans="1:19" s="4" customFormat="1" ht="19.7" customHeight="1">
      <c r="A117" s="110" t="s">
        <v>123</v>
      </c>
      <c r="B117" s="245" t="s">
        <v>328</v>
      </c>
      <c r="C117" s="26"/>
      <c r="D117" s="38">
        <f t="shared" si="7"/>
        <v>78</v>
      </c>
      <c r="E117" s="27" t="s">
        <v>175</v>
      </c>
      <c r="F117" s="27" t="s">
        <v>175</v>
      </c>
      <c r="G117" s="206" t="s">
        <v>336</v>
      </c>
      <c r="H117" s="275">
        <v>8</v>
      </c>
      <c r="I117" s="224">
        <v>761</v>
      </c>
      <c r="J117" s="276">
        <f t="shared" si="6"/>
        <v>6088</v>
      </c>
      <c r="K117" s="28"/>
      <c r="L117" s="47" t="s">
        <v>337</v>
      </c>
      <c r="M117" s="26"/>
      <c r="N117" s="198" t="s">
        <v>178</v>
      </c>
      <c r="O117" s="30">
        <v>45992</v>
      </c>
      <c r="P117" s="27"/>
      <c r="Q117" s="42">
        <v>46006</v>
      </c>
      <c r="R117" s="30">
        <v>46007</v>
      </c>
      <c r="S117" s="31"/>
    </row>
    <row r="118" spans="1:19" s="4" customFormat="1" ht="19.7" customHeight="1">
      <c r="A118" s="110" t="s">
        <v>338</v>
      </c>
      <c r="B118" s="245" t="s">
        <v>328</v>
      </c>
      <c r="C118" s="26"/>
      <c r="D118" s="38">
        <f t="shared" si="7"/>
        <v>79</v>
      </c>
      <c r="E118" s="274" t="s">
        <v>174</v>
      </c>
      <c r="F118" s="27" t="s">
        <v>175</v>
      </c>
      <c r="G118" s="277" t="s">
        <v>339</v>
      </c>
      <c r="H118" s="275">
        <v>3</v>
      </c>
      <c r="I118" s="224">
        <v>34678</v>
      </c>
      <c r="J118" s="276">
        <f t="shared" si="6"/>
        <v>104034</v>
      </c>
      <c r="K118" s="28"/>
      <c r="L118" s="47" t="s">
        <v>340</v>
      </c>
      <c r="M118" s="26" t="s">
        <v>331</v>
      </c>
      <c r="N118" s="198" t="s">
        <v>178</v>
      </c>
      <c r="O118" s="30">
        <v>45992</v>
      </c>
      <c r="P118" s="27"/>
      <c r="Q118" s="278">
        <v>46015</v>
      </c>
      <c r="R118" s="279">
        <v>46016</v>
      </c>
      <c r="S118" s="31"/>
    </row>
    <row r="119" spans="1:19" s="4" customFormat="1" ht="19.7" customHeight="1">
      <c r="A119" s="110" t="s">
        <v>123</v>
      </c>
      <c r="B119" s="245" t="s">
        <v>328</v>
      </c>
      <c r="C119" s="26"/>
      <c r="D119" s="38">
        <f t="shared" si="7"/>
        <v>80</v>
      </c>
      <c r="E119" s="27" t="s">
        <v>175</v>
      </c>
      <c r="F119" s="27" t="s">
        <v>175</v>
      </c>
      <c r="G119" s="206" t="s">
        <v>341</v>
      </c>
      <c r="H119" s="275">
        <v>18</v>
      </c>
      <c r="I119" s="224">
        <v>564</v>
      </c>
      <c r="J119" s="276">
        <f t="shared" si="6"/>
        <v>10152</v>
      </c>
      <c r="K119" s="28"/>
      <c r="L119" s="47" t="s">
        <v>342</v>
      </c>
      <c r="M119" s="26" t="s">
        <v>331</v>
      </c>
      <c r="N119" s="198" t="s">
        <v>178</v>
      </c>
      <c r="O119" s="30">
        <v>45992</v>
      </c>
      <c r="P119" s="27"/>
      <c r="Q119" s="42">
        <v>46006</v>
      </c>
      <c r="R119" s="30">
        <v>46007</v>
      </c>
      <c r="S119" s="31"/>
    </row>
    <row r="120" spans="1:19" s="4" customFormat="1" ht="19.7" customHeight="1">
      <c r="A120" s="110" t="s">
        <v>123</v>
      </c>
      <c r="B120" s="245" t="s">
        <v>328</v>
      </c>
      <c r="C120" s="26">
        <v>13</v>
      </c>
      <c r="D120" s="38">
        <f t="shared" si="7"/>
        <v>81</v>
      </c>
      <c r="E120" s="27" t="s">
        <v>175</v>
      </c>
      <c r="F120" s="27" t="s">
        <v>175</v>
      </c>
      <c r="G120" s="206" t="s">
        <v>343</v>
      </c>
      <c r="H120" s="275">
        <v>54</v>
      </c>
      <c r="I120" s="224">
        <v>14</v>
      </c>
      <c r="J120" s="276">
        <f t="shared" si="6"/>
        <v>756</v>
      </c>
      <c r="K120" s="28"/>
      <c r="L120" s="47" t="s">
        <v>344</v>
      </c>
      <c r="M120" s="26" t="s">
        <v>331</v>
      </c>
      <c r="N120" s="198" t="s">
        <v>178</v>
      </c>
      <c r="O120" s="30">
        <v>45992</v>
      </c>
      <c r="P120" s="27"/>
      <c r="Q120" s="42">
        <v>46006</v>
      </c>
      <c r="R120" s="30">
        <v>46007</v>
      </c>
      <c r="S120" s="31"/>
    </row>
    <row r="121" spans="1:19" s="4" customFormat="1" ht="19.7" customHeight="1">
      <c r="A121" s="110" t="s">
        <v>200</v>
      </c>
      <c r="B121" s="245" t="s">
        <v>328</v>
      </c>
      <c r="C121" s="26"/>
      <c r="D121" s="38">
        <f t="shared" si="7"/>
        <v>82</v>
      </c>
      <c r="E121" s="274" t="s">
        <v>174</v>
      </c>
      <c r="F121" s="27" t="s">
        <v>175</v>
      </c>
      <c r="G121" s="280" t="s">
        <v>345</v>
      </c>
      <c r="H121" s="264">
        <v>2</v>
      </c>
      <c r="I121" s="197">
        <v>5322</v>
      </c>
      <c r="J121" s="276">
        <f t="shared" si="6"/>
        <v>10644</v>
      </c>
      <c r="K121" s="28"/>
      <c r="L121" s="47" t="s">
        <v>346</v>
      </c>
      <c r="M121" s="26"/>
      <c r="N121" s="198" t="s">
        <v>178</v>
      </c>
      <c r="O121" s="30">
        <v>45992</v>
      </c>
      <c r="P121" s="27"/>
      <c r="Q121" s="42">
        <v>46006</v>
      </c>
      <c r="R121" s="30">
        <v>46007</v>
      </c>
      <c r="S121" s="31"/>
    </row>
    <row r="122" spans="1:19" s="4" customFormat="1" ht="19.7" customHeight="1">
      <c r="A122" s="110" t="s">
        <v>123</v>
      </c>
      <c r="B122" s="245" t="s">
        <v>328</v>
      </c>
      <c r="C122" s="26">
        <v>13</v>
      </c>
      <c r="D122" s="38">
        <f t="shared" si="7"/>
        <v>83</v>
      </c>
      <c r="E122" s="27" t="s">
        <v>175</v>
      </c>
      <c r="F122" s="27" t="s">
        <v>175</v>
      </c>
      <c r="G122" s="280" t="s">
        <v>347</v>
      </c>
      <c r="H122" s="264">
        <v>12</v>
      </c>
      <c r="I122" s="197">
        <v>56</v>
      </c>
      <c r="J122" s="276">
        <f t="shared" si="6"/>
        <v>672</v>
      </c>
      <c r="K122" s="28"/>
      <c r="L122" s="47" t="s">
        <v>348</v>
      </c>
      <c r="M122" s="26"/>
      <c r="N122" s="198" t="s">
        <v>178</v>
      </c>
      <c r="O122" s="30">
        <v>45992</v>
      </c>
      <c r="P122" s="27"/>
      <c r="Q122" s="42">
        <v>46006</v>
      </c>
      <c r="R122" s="30">
        <v>46007</v>
      </c>
      <c r="S122" s="31"/>
    </row>
    <row r="123" spans="1:19" s="4" customFormat="1" ht="19.7" customHeight="1">
      <c r="A123" s="110" t="s">
        <v>200</v>
      </c>
      <c r="B123" s="245" t="s">
        <v>328</v>
      </c>
      <c r="C123" s="26"/>
      <c r="D123" s="38">
        <f t="shared" si="7"/>
        <v>84</v>
      </c>
      <c r="E123" s="274" t="s">
        <v>174</v>
      </c>
      <c r="F123" s="27" t="s">
        <v>175</v>
      </c>
      <c r="G123" s="206" t="s">
        <v>349</v>
      </c>
      <c r="H123" s="275">
        <v>3</v>
      </c>
      <c r="I123" s="224">
        <v>3452</v>
      </c>
      <c r="J123" s="276">
        <f t="shared" si="6"/>
        <v>10356</v>
      </c>
      <c r="K123" s="28"/>
      <c r="L123" s="47" t="s">
        <v>350</v>
      </c>
      <c r="M123" s="26"/>
      <c r="N123" s="198" t="s">
        <v>178</v>
      </c>
      <c r="O123" s="30">
        <v>45992</v>
      </c>
      <c r="P123" s="27"/>
      <c r="Q123" s="42">
        <v>46006</v>
      </c>
      <c r="R123" s="30">
        <v>46007</v>
      </c>
      <c r="S123" s="31"/>
    </row>
    <row r="124" spans="1:19" s="4" customFormat="1" ht="19.7" customHeight="1">
      <c r="A124" s="110" t="s">
        <v>200</v>
      </c>
      <c r="B124" s="245" t="s">
        <v>328</v>
      </c>
      <c r="C124" s="26"/>
      <c r="D124" s="38">
        <f t="shared" si="7"/>
        <v>85</v>
      </c>
      <c r="E124" s="274" t="s">
        <v>174</v>
      </c>
      <c r="F124" s="27" t="s">
        <v>175</v>
      </c>
      <c r="G124" s="206" t="s">
        <v>351</v>
      </c>
      <c r="H124" s="275">
        <v>1</v>
      </c>
      <c r="I124" s="224">
        <v>4266</v>
      </c>
      <c r="J124" s="276">
        <f t="shared" si="6"/>
        <v>4266</v>
      </c>
      <c r="K124" s="28"/>
      <c r="L124" s="47" t="s">
        <v>352</v>
      </c>
      <c r="M124" s="26"/>
      <c r="N124" s="198" t="s">
        <v>178</v>
      </c>
      <c r="O124" s="30">
        <v>45992</v>
      </c>
      <c r="P124" s="27"/>
      <c r="Q124" s="42">
        <v>46006</v>
      </c>
      <c r="R124" s="30">
        <v>46007</v>
      </c>
      <c r="S124" s="31"/>
    </row>
    <row r="125" spans="1:19" s="4" customFormat="1" ht="19.7" customHeight="1">
      <c r="A125" s="110" t="s">
        <v>123</v>
      </c>
      <c r="B125" s="245" t="s">
        <v>328</v>
      </c>
      <c r="C125" s="26"/>
      <c r="D125" s="38">
        <f t="shared" si="7"/>
        <v>86</v>
      </c>
      <c r="E125" s="27" t="s">
        <v>175</v>
      </c>
      <c r="F125" s="27" t="s">
        <v>175</v>
      </c>
      <c r="G125" s="206" t="s">
        <v>353</v>
      </c>
      <c r="H125" s="275">
        <v>38</v>
      </c>
      <c r="I125" s="224">
        <v>28</v>
      </c>
      <c r="J125" s="276">
        <f t="shared" si="6"/>
        <v>1064</v>
      </c>
      <c r="K125" s="28"/>
      <c r="L125" s="47" t="s">
        <v>354</v>
      </c>
      <c r="M125" s="26" t="s">
        <v>331</v>
      </c>
      <c r="N125" s="198" t="s">
        <v>178</v>
      </c>
      <c r="O125" s="30">
        <v>45992</v>
      </c>
      <c r="P125" s="27"/>
      <c r="Q125" s="42">
        <v>46006</v>
      </c>
      <c r="R125" s="30">
        <v>46007</v>
      </c>
      <c r="S125" s="31"/>
    </row>
    <row r="126" spans="1:19" s="4" customFormat="1" ht="19.7" customHeight="1">
      <c r="A126" s="110" t="s">
        <v>181</v>
      </c>
      <c r="B126" s="245" t="s">
        <v>328</v>
      </c>
      <c r="C126" s="26">
        <v>13</v>
      </c>
      <c r="D126" s="38">
        <f t="shared" si="7"/>
        <v>87</v>
      </c>
      <c r="E126" s="27" t="s">
        <v>175</v>
      </c>
      <c r="F126" s="27" t="s">
        <v>175</v>
      </c>
      <c r="G126" s="206" t="s">
        <v>355</v>
      </c>
      <c r="H126" s="275">
        <v>1</v>
      </c>
      <c r="I126" s="224">
        <v>14894</v>
      </c>
      <c r="J126" s="276">
        <f t="shared" si="6"/>
        <v>14894</v>
      </c>
      <c r="K126" s="28"/>
      <c r="L126" s="47" t="s">
        <v>356</v>
      </c>
      <c r="M126" s="26"/>
      <c r="N126" s="198" t="s">
        <v>178</v>
      </c>
      <c r="O126" s="30">
        <v>45992</v>
      </c>
      <c r="P126" s="27"/>
      <c r="Q126" s="42">
        <v>46006</v>
      </c>
      <c r="R126" s="30">
        <v>46007</v>
      </c>
      <c r="S126" s="31"/>
    </row>
    <row r="127" spans="1:19" s="4" customFormat="1" ht="19.7" customHeight="1">
      <c r="A127" s="110"/>
      <c r="B127" s="245" t="s">
        <v>328</v>
      </c>
      <c r="C127" s="26"/>
      <c r="D127" s="38">
        <f t="shared" si="7"/>
        <v>88</v>
      </c>
      <c r="E127" s="27" t="s">
        <v>175</v>
      </c>
      <c r="F127" s="27" t="s">
        <v>175</v>
      </c>
      <c r="G127" s="206" t="s">
        <v>357</v>
      </c>
      <c r="H127" s="275">
        <v>2</v>
      </c>
      <c r="I127" s="224">
        <v>132</v>
      </c>
      <c r="J127" s="276">
        <f t="shared" si="6"/>
        <v>264</v>
      </c>
      <c r="K127" s="28"/>
      <c r="L127" s="69" t="s">
        <v>358</v>
      </c>
      <c r="M127" s="26"/>
      <c r="N127" s="198" t="s">
        <v>178</v>
      </c>
      <c r="O127" s="30">
        <v>45992</v>
      </c>
      <c r="P127" s="27"/>
      <c r="Q127" s="42">
        <v>46006</v>
      </c>
      <c r="R127" s="30">
        <v>46007</v>
      </c>
      <c r="S127" s="31"/>
    </row>
    <row r="128" spans="1:19" s="4" customFormat="1" ht="19.7" customHeight="1">
      <c r="A128" s="110" t="s">
        <v>181</v>
      </c>
      <c r="B128" s="245" t="s">
        <v>328</v>
      </c>
      <c r="C128" s="26">
        <v>13</v>
      </c>
      <c r="D128" s="38">
        <f t="shared" si="7"/>
        <v>89</v>
      </c>
      <c r="E128" s="27" t="s">
        <v>175</v>
      </c>
      <c r="F128" s="27" t="s">
        <v>175</v>
      </c>
      <c r="G128" s="206" t="s">
        <v>359</v>
      </c>
      <c r="H128" s="275">
        <v>2</v>
      </c>
      <c r="I128" s="224">
        <v>13405</v>
      </c>
      <c r="J128" s="276">
        <f t="shared" si="6"/>
        <v>26810</v>
      </c>
      <c r="K128" s="28"/>
      <c r="L128" s="47" t="s">
        <v>356</v>
      </c>
      <c r="M128" s="26"/>
      <c r="N128" s="198" t="s">
        <v>178</v>
      </c>
      <c r="O128" s="30">
        <v>45992</v>
      </c>
      <c r="P128" s="27"/>
      <c r="Q128" s="42">
        <v>46006</v>
      </c>
      <c r="R128" s="30">
        <v>46007</v>
      </c>
      <c r="S128" s="31"/>
    </row>
    <row r="129" spans="1:19" s="4" customFormat="1" ht="19.7" customHeight="1">
      <c r="A129" s="110"/>
      <c r="B129" s="245" t="s">
        <v>328</v>
      </c>
      <c r="C129" s="26"/>
      <c r="D129" s="38">
        <f t="shared" si="7"/>
        <v>90</v>
      </c>
      <c r="E129" s="27" t="s">
        <v>175</v>
      </c>
      <c r="F129" s="27" t="s">
        <v>175</v>
      </c>
      <c r="G129" s="206" t="s">
        <v>360</v>
      </c>
      <c r="H129" s="275">
        <v>4</v>
      </c>
      <c r="I129" s="224">
        <v>142</v>
      </c>
      <c r="J129" s="276">
        <f t="shared" si="6"/>
        <v>568</v>
      </c>
      <c r="K129" s="28"/>
      <c r="L129" s="69" t="s">
        <v>361</v>
      </c>
      <c r="M129" s="26"/>
      <c r="N129" s="198" t="s">
        <v>178</v>
      </c>
      <c r="O129" s="30">
        <v>45992</v>
      </c>
      <c r="P129" s="27"/>
      <c r="Q129" s="42">
        <v>46006</v>
      </c>
      <c r="R129" s="30">
        <v>46007</v>
      </c>
      <c r="S129" s="31"/>
    </row>
    <row r="130" spans="1:19" s="4" customFormat="1" ht="19.7" customHeight="1">
      <c r="A130" s="110" t="s">
        <v>181</v>
      </c>
      <c r="B130" s="245" t="s">
        <v>328</v>
      </c>
      <c r="C130" s="26">
        <v>13</v>
      </c>
      <c r="D130" s="38">
        <f t="shared" si="7"/>
        <v>91</v>
      </c>
      <c r="E130" s="27" t="s">
        <v>175</v>
      </c>
      <c r="F130" s="27" t="s">
        <v>175</v>
      </c>
      <c r="G130" s="206" t="s">
        <v>362</v>
      </c>
      <c r="H130" s="275">
        <v>1</v>
      </c>
      <c r="I130" s="224">
        <v>18621</v>
      </c>
      <c r="J130" s="276">
        <f t="shared" si="6"/>
        <v>18621</v>
      </c>
      <c r="K130" s="28"/>
      <c r="L130" s="47" t="s">
        <v>356</v>
      </c>
      <c r="M130" s="26" t="s">
        <v>331</v>
      </c>
      <c r="N130" s="198" t="s">
        <v>178</v>
      </c>
      <c r="O130" s="30">
        <v>45992</v>
      </c>
      <c r="P130" s="27"/>
      <c r="Q130" s="42">
        <v>46006</v>
      </c>
      <c r="R130" s="30">
        <v>46007</v>
      </c>
      <c r="S130" s="31"/>
    </row>
    <row r="131" spans="1:19" s="4" customFormat="1" ht="19.7" customHeight="1">
      <c r="A131" s="110"/>
      <c r="B131" s="245" t="s">
        <v>328</v>
      </c>
      <c r="C131" s="26"/>
      <c r="D131" s="38">
        <f t="shared" si="7"/>
        <v>92</v>
      </c>
      <c r="E131" s="27" t="s">
        <v>175</v>
      </c>
      <c r="F131" s="27" t="s">
        <v>175</v>
      </c>
      <c r="G131" s="206" t="s">
        <v>363</v>
      </c>
      <c r="H131" s="275">
        <v>2</v>
      </c>
      <c r="I131" s="224">
        <v>160</v>
      </c>
      <c r="J131" s="276">
        <f t="shared" si="6"/>
        <v>320</v>
      </c>
      <c r="K131" s="28"/>
      <c r="L131" s="69" t="s">
        <v>364</v>
      </c>
      <c r="M131" s="26"/>
      <c r="N131" s="198" t="s">
        <v>178</v>
      </c>
      <c r="O131" s="30">
        <v>45992</v>
      </c>
      <c r="P131" s="27"/>
      <c r="Q131" s="42">
        <v>46006</v>
      </c>
      <c r="R131" s="30">
        <v>46007</v>
      </c>
      <c r="S131" s="31"/>
    </row>
    <row r="132" spans="1:19" s="4" customFormat="1" ht="19.7" customHeight="1">
      <c r="A132" s="110" t="s">
        <v>123</v>
      </c>
      <c r="B132" s="245" t="s">
        <v>328</v>
      </c>
      <c r="D132" s="38">
        <f t="shared" si="7"/>
        <v>93</v>
      </c>
      <c r="E132" s="27" t="s">
        <v>175</v>
      </c>
      <c r="F132" s="27" t="s">
        <v>175</v>
      </c>
      <c r="G132" s="206" t="s">
        <v>365</v>
      </c>
      <c r="H132" s="275">
        <v>2</v>
      </c>
      <c r="I132" s="224">
        <v>51</v>
      </c>
      <c r="J132" s="276">
        <f t="shared" si="6"/>
        <v>102</v>
      </c>
      <c r="K132" s="28"/>
      <c r="L132" s="47" t="s">
        <v>366</v>
      </c>
      <c r="M132" s="26"/>
      <c r="N132" s="198" t="s">
        <v>178</v>
      </c>
      <c r="O132" s="30">
        <v>45992</v>
      </c>
      <c r="P132" s="27"/>
      <c r="Q132" s="42">
        <v>46006</v>
      </c>
      <c r="R132" s="30">
        <v>46007</v>
      </c>
      <c r="S132" s="31"/>
    </row>
    <row r="133" spans="1:19" s="4" customFormat="1" ht="19.7" customHeight="1">
      <c r="A133" s="110" t="s">
        <v>123</v>
      </c>
      <c r="B133" s="245" t="s">
        <v>328</v>
      </c>
      <c r="C133" s="26">
        <v>13</v>
      </c>
      <c r="D133" s="38">
        <f t="shared" si="7"/>
        <v>94</v>
      </c>
      <c r="E133" s="27" t="s">
        <v>367</v>
      </c>
      <c r="F133" s="27" t="s">
        <v>175</v>
      </c>
      <c r="G133" s="206" t="s">
        <v>368</v>
      </c>
      <c r="H133" s="275">
        <v>12</v>
      </c>
      <c r="I133" s="224">
        <v>59</v>
      </c>
      <c r="J133" s="276">
        <f t="shared" si="6"/>
        <v>708</v>
      </c>
      <c r="K133" s="28"/>
      <c r="L133" s="47" t="s">
        <v>369</v>
      </c>
      <c r="M133" s="26"/>
      <c r="N133" s="198" t="s">
        <v>178</v>
      </c>
      <c r="O133" s="30">
        <v>45992</v>
      </c>
      <c r="P133" s="27"/>
      <c r="Q133" s="42">
        <v>46006</v>
      </c>
      <c r="R133" s="30">
        <v>46007</v>
      </c>
      <c r="S133" s="31"/>
    </row>
    <row r="134" spans="1:19" s="4" customFormat="1" ht="19.7" customHeight="1">
      <c r="A134" s="110" t="s">
        <v>123</v>
      </c>
      <c r="B134" s="245" t="s">
        <v>328</v>
      </c>
      <c r="C134" s="26"/>
      <c r="D134" s="38">
        <f t="shared" si="7"/>
        <v>95</v>
      </c>
      <c r="E134" s="27" t="s">
        <v>175</v>
      </c>
      <c r="F134" s="27" t="s">
        <v>175</v>
      </c>
      <c r="G134" s="206" t="s">
        <v>370</v>
      </c>
      <c r="H134" s="275">
        <v>12</v>
      </c>
      <c r="I134" s="224">
        <v>228</v>
      </c>
      <c r="J134" s="276">
        <f t="shared" si="6"/>
        <v>2736</v>
      </c>
      <c r="K134" s="28"/>
      <c r="L134" s="69" t="s">
        <v>371</v>
      </c>
      <c r="M134" s="26"/>
      <c r="N134" s="198" t="s">
        <v>178</v>
      </c>
      <c r="O134" s="30">
        <v>45992</v>
      </c>
      <c r="P134" s="27"/>
      <c r="Q134" s="42">
        <v>46006</v>
      </c>
      <c r="R134" s="30">
        <v>46007</v>
      </c>
      <c r="S134" s="31"/>
    </row>
    <row r="135" spans="1:19" s="4" customFormat="1" ht="19.7" customHeight="1">
      <c r="A135" s="110" t="s">
        <v>123</v>
      </c>
      <c r="B135" s="245" t="s">
        <v>328</v>
      </c>
      <c r="C135" s="26"/>
      <c r="D135" s="38">
        <f t="shared" si="7"/>
        <v>96</v>
      </c>
      <c r="E135" s="27" t="s">
        <v>175</v>
      </c>
      <c r="F135" s="27" t="s">
        <v>175</v>
      </c>
      <c r="G135" s="280" t="s">
        <v>372</v>
      </c>
      <c r="H135" s="264">
        <v>2</v>
      </c>
      <c r="I135" s="197">
        <v>129</v>
      </c>
      <c r="J135" s="276">
        <f t="shared" si="6"/>
        <v>258</v>
      </c>
      <c r="K135" s="28"/>
      <c r="L135" s="47" t="s">
        <v>373</v>
      </c>
      <c r="M135" s="26" t="s">
        <v>374</v>
      </c>
      <c r="N135" s="198" t="s">
        <v>178</v>
      </c>
      <c r="O135" s="30">
        <v>45992</v>
      </c>
      <c r="P135" s="27"/>
      <c r="Q135" s="42">
        <v>46006</v>
      </c>
      <c r="R135" s="30">
        <v>46007</v>
      </c>
      <c r="S135" s="31"/>
    </row>
    <row r="136" spans="1:19" s="4" customFormat="1" ht="19.7" customHeight="1">
      <c r="A136" s="110" t="s">
        <v>200</v>
      </c>
      <c r="B136" s="245" t="s">
        <v>328</v>
      </c>
      <c r="C136" s="26">
        <v>13</v>
      </c>
      <c r="D136" s="38">
        <f t="shared" si="7"/>
        <v>97</v>
      </c>
      <c r="E136" s="27" t="s">
        <v>175</v>
      </c>
      <c r="F136" s="27" t="s">
        <v>175</v>
      </c>
      <c r="G136" s="280" t="s">
        <v>375</v>
      </c>
      <c r="H136" s="264">
        <v>1</v>
      </c>
      <c r="I136" s="197">
        <v>5613</v>
      </c>
      <c r="J136" s="276">
        <f t="shared" si="6"/>
        <v>5613</v>
      </c>
      <c r="K136" s="28"/>
      <c r="L136" s="47" t="s">
        <v>376</v>
      </c>
      <c r="M136" s="26" t="s">
        <v>374</v>
      </c>
      <c r="N136" s="198" t="s">
        <v>178</v>
      </c>
      <c r="O136" s="30">
        <v>45992</v>
      </c>
      <c r="P136" s="27"/>
      <c r="Q136" s="42">
        <v>46006</v>
      </c>
      <c r="R136" s="30">
        <v>46007</v>
      </c>
      <c r="S136" s="31"/>
    </row>
    <row r="137" spans="1:19" s="4" customFormat="1" ht="19.7" customHeight="1">
      <c r="A137" s="110" t="s">
        <v>123</v>
      </c>
      <c r="B137" s="245" t="s">
        <v>328</v>
      </c>
      <c r="C137" s="26"/>
      <c r="D137" s="38">
        <f t="shared" si="7"/>
        <v>98</v>
      </c>
      <c r="E137" s="27" t="s">
        <v>175</v>
      </c>
      <c r="F137" s="27" t="s">
        <v>175</v>
      </c>
      <c r="G137" s="206" t="s">
        <v>377</v>
      </c>
      <c r="H137" s="275">
        <v>4</v>
      </c>
      <c r="I137" s="224">
        <v>1227</v>
      </c>
      <c r="J137" s="276">
        <f t="shared" si="6"/>
        <v>4908</v>
      </c>
      <c r="K137" s="28"/>
      <c r="L137" s="47" t="s">
        <v>378</v>
      </c>
      <c r="M137" s="26" t="s">
        <v>374</v>
      </c>
      <c r="N137" s="198" t="s">
        <v>178</v>
      </c>
      <c r="O137" s="30">
        <v>45992</v>
      </c>
      <c r="P137" s="27"/>
      <c r="Q137" s="42">
        <v>46006</v>
      </c>
      <c r="R137" s="30">
        <v>46007</v>
      </c>
      <c r="S137" s="31"/>
    </row>
    <row r="138" spans="1:19" s="4" customFormat="1" ht="19.7" customHeight="1">
      <c r="A138" s="110" t="s">
        <v>123</v>
      </c>
      <c r="B138" s="245" t="s">
        <v>328</v>
      </c>
      <c r="C138" s="26"/>
      <c r="D138" s="38">
        <f t="shared" si="7"/>
        <v>99</v>
      </c>
      <c r="E138" s="27" t="s">
        <v>175</v>
      </c>
      <c r="F138" s="27" t="s">
        <v>175</v>
      </c>
      <c r="G138" s="206" t="s">
        <v>379</v>
      </c>
      <c r="H138" s="275">
        <v>2</v>
      </c>
      <c r="I138" s="224">
        <v>61</v>
      </c>
      <c r="J138" s="276">
        <f t="shared" si="6"/>
        <v>122</v>
      </c>
      <c r="K138" s="28"/>
      <c r="L138" s="47" t="s">
        <v>366</v>
      </c>
      <c r="M138" s="26" t="s">
        <v>374</v>
      </c>
      <c r="N138" s="198" t="s">
        <v>178</v>
      </c>
      <c r="O138" s="30">
        <v>45992</v>
      </c>
      <c r="P138" s="27"/>
      <c r="Q138" s="42">
        <v>46006</v>
      </c>
      <c r="R138" s="30">
        <v>46007</v>
      </c>
      <c r="S138" s="31"/>
    </row>
    <row r="139" spans="1:19" s="4" customFormat="1" ht="19.7" customHeight="1">
      <c r="A139" s="110" t="s">
        <v>123</v>
      </c>
      <c r="B139" s="245" t="s">
        <v>328</v>
      </c>
      <c r="C139" s="26"/>
      <c r="D139" s="38">
        <f t="shared" si="7"/>
        <v>100</v>
      </c>
      <c r="E139" s="27" t="s">
        <v>175</v>
      </c>
      <c r="F139" s="27" t="s">
        <v>175</v>
      </c>
      <c r="G139" s="206" t="s">
        <v>380</v>
      </c>
      <c r="H139" s="275">
        <v>1</v>
      </c>
      <c r="I139" s="224">
        <v>2296</v>
      </c>
      <c r="J139" s="276">
        <f t="shared" si="6"/>
        <v>2296</v>
      </c>
      <c r="K139" s="28"/>
      <c r="L139" s="47" t="s">
        <v>381</v>
      </c>
      <c r="M139" s="26" t="s">
        <v>374</v>
      </c>
      <c r="N139" s="198" t="s">
        <v>178</v>
      </c>
      <c r="O139" s="30">
        <v>45992</v>
      </c>
      <c r="P139" s="27"/>
      <c r="Q139" s="42">
        <v>46006</v>
      </c>
      <c r="R139" s="30">
        <v>46007</v>
      </c>
      <c r="S139" s="31"/>
    </row>
    <row r="140" spans="1:19" s="4" customFormat="1" ht="19.7" customHeight="1">
      <c r="A140" s="110" t="s">
        <v>123</v>
      </c>
      <c r="B140" s="245" t="s">
        <v>328</v>
      </c>
      <c r="C140" s="26"/>
      <c r="D140" s="38">
        <f t="shared" si="7"/>
        <v>101</v>
      </c>
      <c r="E140" s="281" t="s">
        <v>145</v>
      </c>
      <c r="F140" s="27" t="s">
        <v>175</v>
      </c>
      <c r="G140" s="206" t="s">
        <v>382</v>
      </c>
      <c r="H140" s="275">
        <v>2</v>
      </c>
      <c r="I140" s="224">
        <v>431</v>
      </c>
      <c r="J140" s="276">
        <f t="shared" si="6"/>
        <v>862</v>
      </c>
      <c r="K140" s="28"/>
      <c r="L140" s="47" t="s">
        <v>383</v>
      </c>
      <c r="M140" s="26" t="s">
        <v>384</v>
      </c>
      <c r="N140" s="198" t="s">
        <v>178</v>
      </c>
      <c r="O140" s="30">
        <v>45992</v>
      </c>
      <c r="P140" s="27"/>
      <c r="Q140" s="42">
        <v>46006</v>
      </c>
      <c r="R140" s="30">
        <v>46007</v>
      </c>
      <c r="S140" s="31"/>
    </row>
    <row r="141" spans="1:19" s="4" customFormat="1" ht="19.7" customHeight="1">
      <c r="A141" s="110" t="s">
        <v>123</v>
      </c>
      <c r="B141" s="245" t="s">
        <v>328</v>
      </c>
      <c r="C141" s="26"/>
      <c r="D141" s="38">
        <f t="shared" si="7"/>
        <v>102</v>
      </c>
      <c r="E141" s="281" t="s">
        <v>385</v>
      </c>
      <c r="F141" s="27" t="s">
        <v>175</v>
      </c>
      <c r="G141" s="206" t="s">
        <v>386</v>
      </c>
      <c r="H141" s="275">
        <v>2</v>
      </c>
      <c r="I141" s="224">
        <v>131</v>
      </c>
      <c r="J141" s="276">
        <f t="shared" si="6"/>
        <v>262</v>
      </c>
      <c r="K141" s="28"/>
      <c r="L141" s="47" t="s">
        <v>387</v>
      </c>
      <c r="M141" s="26" t="s">
        <v>384</v>
      </c>
      <c r="N141" s="198" t="s">
        <v>178</v>
      </c>
      <c r="O141" s="30">
        <v>45992</v>
      </c>
      <c r="P141" s="27"/>
      <c r="Q141" s="42">
        <v>46006</v>
      </c>
      <c r="R141" s="30">
        <v>46007</v>
      </c>
      <c r="S141" s="31"/>
    </row>
    <row r="142" spans="1:19" s="4" customFormat="1" ht="19.7" customHeight="1">
      <c r="A142" s="110" t="s">
        <v>123</v>
      </c>
      <c r="B142" s="245" t="s">
        <v>328</v>
      </c>
      <c r="C142" s="26"/>
      <c r="D142" s="38">
        <f t="shared" si="7"/>
        <v>103</v>
      </c>
      <c r="E142" s="27" t="s">
        <v>175</v>
      </c>
      <c r="F142" s="27" t="s">
        <v>175</v>
      </c>
      <c r="G142" s="206" t="s">
        <v>388</v>
      </c>
      <c r="H142" s="275">
        <v>2</v>
      </c>
      <c r="I142" s="224">
        <v>151</v>
      </c>
      <c r="J142" s="276">
        <f t="shared" si="6"/>
        <v>302</v>
      </c>
      <c r="K142" s="28"/>
      <c r="L142" s="47" t="s">
        <v>389</v>
      </c>
      <c r="M142" s="26"/>
      <c r="N142" s="198" t="s">
        <v>178</v>
      </c>
      <c r="O142" s="30">
        <v>45992</v>
      </c>
      <c r="P142" s="27"/>
      <c r="Q142" s="42">
        <v>46006</v>
      </c>
      <c r="R142" s="30">
        <v>46007</v>
      </c>
      <c r="S142" s="31"/>
    </row>
    <row r="143" spans="1:19" s="4" customFormat="1" ht="19.7" customHeight="1">
      <c r="A143" s="110" t="s">
        <v>123</v>
      </c>
      <c r="B143" s="245" t="s">
        <v>328</v>
      </c>
      <c r="C143" s="26"/>
      <c r="D143" s="38">
        <f t="shared" si="7"/>
        <v>104</v>
      </c>
      <c r="E143" s="27" t="s">
        <v>175</v>
      </c>
      <c r="F143" s="27" t="s">
        <v>175</v>
      </c>
      <c r="G143" s="206" t="s">
        <v>390</v>
      </c>
      <c r="H143" s="275">
        <v>2</v>
      </c>
      <c r="I143" s="224">
        <v>103</v>
      </c>
      <c r="J143" s="276">
        <f t="shared" si="6"/>
        <v>206</v>
      </c>
      <c r="K143" s="28"/>
      <c r="L143" s="47" t="s">
        <v>391</v>
      </c>
      <c r="M143" s="26"/>
      <c r="N143" s="198" t="s">
        <v>178</v>
      </c>
      <c r="O143" s="30">
        <v>45992</v>
      </c>
      <c r="P143" s="27"/>
      <c r="Q143" s="42">
        <v>46006</v>
      </c>
      <c r="R143" s="30">
        <v>46007</v>
      </c>
      <c r="S143" s="31"/>
    </row>
    <row r="144" spans="1:19" s="4" customFormat="1" ht="19.7" customHeight="1">
      <c r="A144" s="110" t="s">
        <v>123</v>
      </c>
      <c r="B144" s="245" t="s">
        <v>328</v>
      </c>
      <c r="C144" s="26"/>
      <c r="D144" s="38">
        <f t="shared" si="7"/>
        <v>105</v>
      </c>
      <c r="E144" s="27" t="s">
        <v>175</v>
      </c>
      <c r="F144" s="27" t="s">
        <v>175</v>
      </c>
      <c r="G144" s="206" t="s">
        <v>392</v>
      </c>
      <c r="H144" s="275">
        <v>1</v>
      </c>
      <c r="I144" s="224">
        <v>1317</v>
      </c>
      <c r="J144" s="276">
        <f t="shared" si="6"/>
        <v>1317</v>
      </c>
      <c r="K144" s="28"/>
      <c r="L144" s="47" t="s">
        <v>393</v>
      </c>
      <c r="M144" s="26" t="s">
        <v>384</v>
      </c>
      <c r="N144" s="198" t="s">
        <v>178</v>
      </c>
      <c r="O144" s="30">
        <v>45992</v>
      </c>
      <c r="P144" s="27"/>
      <c r="Q144" s="42">
        <v>46006</v>
      </c>
      <c r="R144" s="30">
        <v>46007</v>
      </c>
      <c r="S144" s="31"/>
    </row>
    <row r="145" spans="1:19" s="4" customFormat="1" ht="19.7" customHeight="1">
      <c r="A145" s="110" t="s">
        <v>213</v>
      </c>
      <c r="B145" s="245" t="s">
        <v>328</v>
      </c>
      <c r="D145" s="38">
        <f t="shared" si="7"/>
        <v>106</v>
      </c>
      <c r="E145" s="247" t="s">
        <v>174</v>
      </c>
      <c r="F145" s="27" t="s">
        <v>175</v>
      </c>
      <c r="G145" s="280" t="s">
        <v>394</v>
      </c>
      <c r="H145" s="264">
        <v>10</v>
      </c>
      <c r="I145" s="197">
        <v>5575</v>
      </c>
      <c r="J145" s="276">
        <f t="shared" si="6"/>
        <v>55750</v>
      </c>
      <c r="K145" s="28"/>
      <c r="L145" s="47" t="s">
        <v>395</v>
      </c>
      <c r="M145" s="26"/>
      <c r="N145" s="198" t="s">
        <v>178</v>
      </c>
      <c r="O145" s="30">
        <v>45992</v>
      </c>
      <c r="P145" s="27"/>
      <c r="Q145" s="42">
        <v>46006</v>
      </c>
      <c r="R145" s="30">
        <v>46007</v>
      </c>
      <c r="S145" s="31"/>
    </row>
    <row r="146" spans="1:19" s="4" customFormat="1" ht="19.7" customHeight="1">
      <c r="A146" s="110" t="s">
        <v>396</v>
      </c>
      <c r="B146" s="245" t="s">
        <v>328</v>
      </c>
      <c r="D146" s="38">
        <f t="shared" si="7"/>
        <v>107</v>
      </c>
      <c r="E146" s="247" t="s">
        <v>174</v>
      </c>
      <c r="F146" s="27" t="s">
        <v>175</v>
      </c>
      <c r="G146" s="282" t="s">
        <v>397</v>
      </c>
      <c r="H146" s="264">
        <v>1</v>
      </c>
      <c r="I146" s="197">
        <v>200725</v>
      </c>
      <c r="J146" s="276">
        <f t="shared" si="6"/>
        <v>200725</v>
      </c>
      <c r="K146" s="28"/>
      <c r="L146" s="47" t="s">
        <v>398</v>
      </c>
      <c r="M146" s="26"/>
      <c r="N146" s="198" t="s">
        <v>178</v>
      </c>
      <c r="O146" s="30">
        <v>45992</v>
      </c>
      <c r="P146" s="27"/>
      <c r="Q146" s="278">
        <v>46015</v>
      </c>
      <c r="R146" s="279">
        <v>46016</v>
      </c>
      <c r="S146" s="31"/>
    </row>
    <row r="147" spans="1:19" s="4" customFormat="1" ht="19.7" customHeight="1">
      <c r="A147" s="110" t="s">
        <v>123</v>
      </c>
      <c r="B147" s="245" t="s">
        <v>328</v>
      </c>
      <c r="C147" s="26"/>
      <c r="D147" s="38">
        <f t="shared" si="7"/>
        <v>108</v>
      </c>
      <c r="E147" s="27" t="s">
        <v>175</v>
      </c>
      <c r="F147" s="27" t="s">
        <v>175</v>
      </c>
      <c r="G147" s="206" t="s">
        <v>399</v>
      </c>
      <c r="H147" s="275">
        <v>8</v>
      </c>
      <c r="I147" s="224">
        <v>18</v>
      </c>
      <c r="J147" s="276">
        <f t="shared" si="6"/>
        <v>144</v>
      </c>
      <c r="K147" s="28"/>
      <c r="L147" s="47" t="s">
        <v>354</v>
      </c>
      <c r="M147" s="26"/>
      <c r="N147" s="198" t="s">
        <v>178</v>
      </c>
      <c r="O147" s="30">
        <v>45992</v>
      </c>
      <c r="P147" s="27"/>
      <c r="Q147" s="42">
        <v>46006</v>
      </c>
      <c r="R147" s="30">
        <v>46007</v>
      </c>
      <c r="S147" s="31"/>
    </row>
    <row r="148" spans="1:19" s="4" customFormat="1" ht="19.7" customHeight="1">
      <c r="A148" s="35" t="s">
        <v>123</v>
      </c>
      <c r="B148" s="245" t="s">
        <v>328</v>
      </c>
      <c r="C148" s="26">
        <v>13</v>
      </c>
      <c r="D148" s="38">
        <f t="shared" si="7"/>
        <v>109</v>
      </c>
      <c r="E148" s="27" t="s">
        <v>175</v>
      </c>
      <c r="F148" s="27" t="s">
        <v>175</v>
      </c>
      <c r="G148" s="280" t="s">
        <v>400</v>
      </c>
      <c r="H148" s="264">
        <v>4</v>
      </c>
      <c r="I148" s="197">
        <v>873</v>
      </c>
      <c r="J148" s="276">
        <f t="shared" si="6"/>
        <v>3492</v>
      </c>
      <c r="K148" s="28"/>
      <c r="L148" s="47" t="s">
        <v>401</v>
      </c>
      <c r="M148" s="26"/>
      <c r="N148" s="198" t="s">
        <v>178</v>
      </c>
      <c r="O148" s="30">
        <v>45992</v>
      </c>
      <c r="P148" s="27"/>
      <c r="Q148" s="42">
        <v>46006</v>
      </c>
      <c r="R148" s="30">
        <v>46007</v>
      </c>
      <c r="S148" s="31"/>
    </row>
    <row r="149" spans="1:19" s="4" customFormat="1" ht="19.7" customHeight="1">
      <c r="A149" s="110" t="s">
        <v>200</v>
      </c>
      <c r="B149" s="245" t="s">
        <v>328</v>
      </c>
      <c r="C149" s="26"/>
      <c r="D149" s="38">
        <f t="shared" si="7"/>
        <v>110</v>
      </c>
      <c r="E149" s="274" t="s">
        <v>174</v>
      </c>
      <c r="F149" s="27" t="s">
        <v>175</v>
      </c>
      <c r="G149" s="280" t="s">
        <v>402</v>
      </c>
      <c r="H149" s="264">
        <v>1</v>
      </c>
      <c r="I149" s="197">
        <v>78718</v>
      </c>
      <c r="J149" s="276">
        <f t="shared" si="6"/>
        <v>78718</v>
      </c>
      <c r="K149" s="28"/>
      <c r="L149" s="47" t="s">
        <v>403</v>
      </c>
      <c r="M149" s="26"/>
      <c r="N149" s="198" t="s">
        <v>178</v>
      </c>
      <c r="O149" s="30">
        <v>45992</v>
      </c>
      <c r="P149" s="27"/>
      <c r="Q149" s="42">
        <v>46006</v>
      </c>
      <c r="R149" s="30">
        <v>46007</v>
      </c>
      <c r="S149" s="31"/>
    </row>
    <row r="150" spans="1:19" s="4" customFormat="1" ht="19.7" customHeight="1">
      <c r="A150" s="110" t="s">
        <v>123</v>
      </c>
      <c r="B150" s="245" t="s">
        <v>328</v>
      </c>
      <c r="C150" s="26"/>
      <c r="D150" s="38">
        <f t="shared" si="7"/>
        <v>111</v>
      </c>
      <c r="E150" s="27" t="s">
        <v>175</v>
      </c>
      <c r="F150" s="27" t="s">
        <v>175</v>
      </c>
      <c r="G150" s="280" t="s">
        <v>404</v>
      </c>
      <c r="H150" s="264">
        <v>170</v>
      </c>
      <c r="I150" s="197">
        <v>16</v>
      </c>
      <c r="J150" s="276">
        <f t="shared" si="6"/>
        <v>2720</v>
      </c>
      <c r="K150" s="28"/>
      <c r="L150" s="47" t="s">
        <v>405</v>
      </c>
      <c r="M150" s="26"/>
      <c r="N150" s="198" t="s">
        <v>178</v>
      </c>
      <c r="O150" s="30">
        <v>45992</v>
      </c>
      <c r="P150" s="27"/>
      <c r="Q150" s="42">
        <v>46006</v>
      </c>
      <c r="R150" s="30">
        <v>46007</v>
      </c>
      <c r="S150" s="31"/>
    </row>
    <row r="151" spans="1:19" s="4" customFormat="1" ht="19.149999999999999" customHeight="1">
      <c r="A151" s="110" t="s">
        <v>338</v>
      </c>
      <c r="B151" s="245" t="s">
        <v>328</v>
      </c>
      <c r="C151" s="26"/>
      <c r="D151" s="38">
        <f t="shared" si="7"/>
        <v>112</v>
      </c>
      <c r="E151" s="274" t="s">
        <v>174</v>
      </c>
      <c r="F151" s="27" t="s">
        <v>175</v>
      </c>
      <c r="G151" s="282" t="s">
        <v>406</v>
      </c>
      <c r="H151" s="264">
        <v>1</v>
      </c>
      <c r="I151" s="197">
        <v>216705</v>
      </c>
      <c r="J151" s="276">
        <f t="shared" si="6"/>
        <v>216705</v>
      </c>
      <c r="K151" s="28"/>
      <c r="L151" s="47" t="s">
        <v>407</v>
      </c>
      <c r="M151" s="26"/>
      <c r="N151" s="198" t="s">
        <v>178</v>
      </c>
      <c r="O151" s="30">
        <v>45992</v>
      </c>
      <c r="P151" s="27"/>
      <c r="Q151" s="278">
        <v>46015</v>
      </c>
      <c r="R151" s="279">
        <v>46016</v>
      </c>
      <c r="S151" s="31"/>
    </row>
    <row r="152" spans="1:19" s="4" customFormat="1" ht="19.149999999999999" customHeight="1">
      <c r="A152" s="110" t="s">
        <v>123</v>
      </c>
      <c r="B152" s="245" t="s">
        <v>328</v>
      </c>
      <c r="D152" s="38">
        <f t="shared" si="7"/>
        <v>113</v>
      </c>
      <c r="E152" s="202" t="s">
        <v>408</v>
      </c>
      <c r="F152" s="27" t="s">
        <v>175</v>
      </c>
      <c r="G152" s="280" t="s">
        <v>409</v>
      </c>
      <c r="H152" s="264">
        <v>8</v>
      </c>
      <c r="I152" s="197">
        <v>321</v>
      </c>
      <c r="J152" s="276">
        <f t="shared" si="6"/>
        <v>2568</v>
      </c>
      <c r="K152" s="28"/>
      <c r="L152" s="47" t="s">
        <v>410</v>
      </c>
      <c r="M152" s="26"/>
      <c r="N152" s="198" t="s">
        <v>178</v>
      </c>
      <c r="O152" s="30">
        <v>45992</v>
      </c>
      <c r="P152" s="27"/>
      <c r="Q152" s="42">
        <v>46006</v>
      </c>
      <c r="R152" s="30">
        <v>46007</v>
      </c>
      <c r="S152" s="31"/>
    </row>
    <row r="153" spans="1:19" s="4" customFormat="1" ht="19.149999999999999" customHeight="1">
      <c r="A153" s="35" t="s">
        <v>123</v>
      </c>
      <c r="B153" s="245" t="s">
        <v>328</v>
      </c>
      <c r="C153" s="26">
        <v>13</v>
      </c>
      <c r="D153" s="38">
        <f t="shared" si="7"/>
        <v>114</v>
      </c>
      <c r="E153" s="27" t="s">
        <v>175</v>
      </c>
      <c r="F153" s="27" t="s">
        <v>175</v>
      </c>
      <c r="G153" s="280" t="s">
        <v>411</v>
      </c>
      <c r="H153" s="264">
        <v>2</v>
      </c>
      <c r="I153" s="197">
        <v>2117</v>
      </c>
      <c r="J153" s="276">
        <f t="shared" si="6"/>
        <v>4234</v>
      </c>
      <c r="K153" s="28"/>
      <c r="L153" s="47" t="s">
        <v>412</v>
      </c>
      <c r="M153" s="26"/>
      <c r="N153" s="198" t="s">
        <v>178</v>
      </c>
      <c r="O153" s="30">
        <v>45992</v>
      </c>
      <c r="P153" s="27"/>
      <c r="Q153" s="42">
        <v>46006</v>
      </c>
      <c r="R153" s="30">
        <v>46007</v>
      </c>
      <c r="S153" s="31"/>
    </row>
    <row r="154" spans="1:19" s="4" customFormat="1" ht="19.149999999999999" customHeight="1">
      <c r="A154" s="35" t="s">
        <v>123</v>
      </c>
      <c r="B154" s="245" t="s">
        <v>328</v>
      </c>
      <c r="C154" s="26">
        <v>13</v>
      </c>
      <c r="D154" s="38">
        <f t="shared" si="7"/>
        <v>115</v>
      </c>
      <c r="E154" s="27" t="s">
        <v>175</v>
      </c>
      <c r="F154" s="27" t="s">
        <v>175</v>
      </c>
      <c r="G154" s="280" t="s">
        <v>413</v>
      </c>
      <c r="H154" s="264">
        <v>2</v>
      </c>
      <c r="I154" s="197">
        <v>653</v>
      </c>
      <c r="J154" s="276">
        <f t="shared" si="6"/>
        <v>1306</v>
      </c>
      <c r="K154" s="28"/>
      <c r="L154" s="47" t="s">
        <v>414</v>
      </c>
      <c r="M154" s="26"/>
      <c r="N154" s="198" t="s">
        <v>178</v>
      </c>
      <c r="O154" s="30">
        <v>45992</v>
      </c>
      <c r="P154" s="27"/>
      <c r="Q154" s="42">
        <v>46006</v>
      </c>
      <c r="R154" s="30">
        <v>46007</v>
      </c>
      <c r="S154" s="31"/>
    </row>
    <row r="155" spans="1:19" s="4" customFormat="1" ht="19.7" customHeight="1">
      <c r="A155" s="110" t="s">
        <v>338</v>
      </c>
      <c r="B155" s="245" t="s">
        <v>328</v>
      </c>
      <c r="C155" s="26"/>
      <c r="D155" s="38">
        <f t="shared" si="7"/>
        <v>116</v>
      </c>
      <c r="E155" s="247" t="s">
        <v>174</v>
      </c>
      <c r="F155" s="27" t="s">
        <v>175</v>
      </c>
      <c r="G155" s="282" t="s">
        <v>415</v>
      </c>
      <c r="H155" s="264">
        <v>1</v>
      </c>
      <c r="I155" s="197">
        <v>184476</v>
      </c>
      <c r="J155" s="276">
        <f t="shared" si="6"/>
        <v>184476</v>
      </c>
      <c r="K155" s="28"/>
      <c r="L155" s="47" t="s">
        <v>416</v>
      </c>
      <c r="M155" s="26"/>
      <c r="N155" s="198" t="s">
        <v>178</v>
      </c>
      <c r="O155" s="30">
        <v>45992</v>
      </c>
      <c r="P155" s="27"/>
      <c r="Q155" s="278">
        <v>46015</v>
      </c>
      <c r="R155" s="279">
        <v>46016</v>
      </c>
      <c r="S155" s="31"/>
    </row>
    <row r="156" spans="1:19" s="4" customFormat="1" ht="19.7" customHeight="1">
      <c r="A156" s="110" t="s">
        <v>123</v>
      </c>
      <c r="B156" s="245" t="s">
        <v>328</v>
      </c>
      <c r="D156" s="38">
        <f t="shared" si="7"/>
        <v>117</v>
      </c>
      <c r="E156" s="202" t="s">
        <v>408</v>
      </c>
      <c r="F156" s="27" t="s">
        <v>175</v>
      </c>
      <c r="G156" s="280" t="s">
        <v>409</v>
      </c>
      <c r="H156" s="264">
        <v>7</v>
      </c>
      <c r="I156" s="197">
        <v>321</v>
      </c>
      <c r="J156" s="276">
        <f t="shared" si="6"/>
        <v>2247</v>
      </c>
      <c r="K156" s="28"/>
      <c r="L156" s="47" t="s">
        <v>410</v>
      </c>
      <c r="M156" s="26"/>
      <c r="N156" s="198" t="s">
        <v>178</v>
      </c>
      <c r="O156" s="30">
        <v>45992</v>
      </c>
      <c r="P156" s="27"/>
      <c r="Q156" s="42">
        <v>46006</v>
      </c>
      <c r="R156" s="30">
        <v>46007</v>
      </c>
      <c r="S156" s="31"/>
    </row>
    <row r="157" spans="1:19" s="4" customFormat="1" ht="19.7" customHeight="1">
      <c r="A157" s="110" t="s">
        <v>123</v>
      </c>
      <c r="B157" s="245" t="s">
        <v>328</v>
      </c>
      <c r="C157" s="26">
        <v>13</v>
      </c>
      <c r="D157" s="38">
        <f t="shared" si="7"/>
        <v>118</v>
      </c>
      <c r="E157" s="27" t="s">
        <v>175</v>
      </c>
      <c r="F157" s="27" t="s">
        <v>175</v>
      </c>
      <c r="G157" s="280" t="s">
        <v>411</v>
      </c>
      <c r="H157" s="264">
        <v>5</v>
      </c>
      <c r="I157" s="197">
        <v>2117</v>
      </c>
      <c r="J157" s="276">
        <f t="shared" si="6"/>
        <v>10585</v>
      </c>
      <c r="K157" s="28"/>
      <c r="L157" s="47" t="s">
        <v>412</v>
      </c>
      <c r="M157" s="26"/>
      <c r="N157" s="198" t="s">
        <v>178</v>
      </c>
      <c r="O157" s="30">
        <v>45992</v>
      </c>
      <c r="P157" s="27"/>
      <c r="Q157" s="42">
        <v>46006</v>
      </c>
      <c r="R157" s="30">
        <v>46007</v>
      </c>
      <c r="S157" s="31"/>
    </row>
    <row r="158" spans="1:19" s="4" customFormat="1" ht="19.7" customHeight="1">
      <c r="A158" s="110" t="s">
        <v>123</v>
      </c>
      <c r="B158" s="245" t="s">
        <v>328</v>
      </c>
      <c r="C158" s="26">
        <v>13</v>
      </c>
      <c r="D158" s="38">
        <f t="shared" si="7"/>
        <v>119</v>
      </c>
      <c r="E158" s="27" t="s">
        <v>175</v>
      </c>
      <c r="F158" s="27" t="s">
        <v>175</v>
      </c>
      <c r="G158" s="280" t="s">
        <v>413</v>
      </c>
      <c r="H158" s="264">
        <v>2</v>
      </c>
      <c r="I158" s="197">
        <v>653</v>
      </c>
      <c r="J158" s="276">
        <f t="shared" si="6"/>
        <v>1306</v>
      </c>
      <c r="K158" s="28"/>
      <c r="L158" s="47" t="s">
        <v>414</v>
      </c>
      <c r="M158" s="26"/>
      <c r="N158" s="198" t="s">
        <v>178</v>
      </c>
      <c r="O158" s="30">
        <v>45992</v>
      </c>
      <c r="P158" s="27"/>
      <c r="Q158" s="42">
        <v>46006</v>
      </c>
      <c r="R158" s="30">
        <v>46007</v>
      </c>
      <c r="S158" s="31"/>
    </row>
    <row r="159" spans="1:19" s="4" customFormat="1" ht="19.7" customHeight="1">
      <c r="A159" s="110" t="s">
        <v>123</v>
      </c>
      <c r="B159" s="245" t="s">
        <v>328</v>
      </c>
      <c r="D159" s="38">
        <f t="shared" si="7"/>
        <v>120</v>
      </c>
      <c r="E159" s="202" t="s">
        <v>175</v>
      </c>
      <c r="F159" s="202" t="s">
        <v>175</v>
      </c>
      <c r="G159" s="283" t="s">
        <v>417</v>
      </c>
      <c r="H159" s="271">
        <v>1</v>
      </c>
      <c r="I159" s="214">
        <v>855</v>
      </c>
      <c r="J159" s="276">
        <f t="shared" si="6"/>
        <v>855</v>
      </c>
      <c r="K159" s="28"/>
      <c r="L159" s="47" t="s">
        <v>418</v>
      </c>
      <c r="M159" s="26"/>
      <c r="N159" s="198" t="s">
        <v>178</v>
      </c>
      <c r="O159" s="30">
        <v>45992</v>
      </c>
      <c r="P159" s="27"/>
      <c r="Q159" s="42">
        <v>46006</v>
      </c>
      <c r="R159" s="30">
        <v>46007</v>
      </c>
      <c r="S159" s="31"/>
    </row>
    <row r="160" spans="1:19" s="4" customFormat="1" ht="19.7" customHeight="1">
      <c r="A160" s="110" t="s">
        <v>123</v>
      </c>
      <c r="B160" s="245" t="s">
        <v>328</v>
      </c>
      <c r="D160" s="38">
        <f t="shared" si="7"/>
        <v>121</v>
      </c>
      <c r="E160" s="202" t="s">
        <v>175</v>
      </c>
      <c r="F160" s="202" t="s">
        <v>175</v>
      </c>
      <c r="G160" s="283" t="s">
        <v>419</v>
      </c>
      <c r="H160" s="271">
        <v>10</v>
      </c>
      <c r="I160" s="214">
        <v>207</v>
      </c>
      <c r="J160" s="276">
        <f t="shared" si="6"/>
        <v>2070</v>
      </c>
      <c r="K160" s="28"/>
      <c r="L160" s="47" t="s">
        <v>420</v>
      </c>
      <c r="M160" s="26"/>
      <c r="N160" s="198" t="s">
        <v>178</v>
      </c>
      <c r="O160" s="30">
        <v>45992</v>
      </c>
      <c r="P160" s="27"/>
      <c r="Q160" s="42">
        <v>46006</v>
      </c>
      <c r="R160" s="30">
        <v>46007</v>
      </c>
      <c r="S160" s="31"/>
    </row>
    <row r="161" spans="1:19" s="4" customFormat="1" ht="19.7" customHeight="1">
      <c r="A161" s="110" t="s">
        <v>123</v>
      </c>
      <c r="B161" s="245" t="s">
        <v>328</v>
      </c>
      <c r="D161" s="38">
        <f t="shared" si="7"/>
        <v>122</v>
      </c>
      <c r="E161" s="202" t="s">
        <v>408</v>
      </c>
      <c r="F161" s="27" t="s">
        <v>175</v>
      </c>
      <c r="G161" s="283" t="s">
        <v>421</v>
      </c>
      <c r="H161" s="271">
        <v>5</v>
      </c>
      <c r="I161" s="214">
        <v>423</v>
      </c>
      <c r="J161" s="276">
        <f t="shared" si="6"/>
        <v>2115</v>
      </c>
      <c r="K161" s="28"/>
      <c r="L161" s="47" t="s">
        <v>422</v>
      </c>
      <c r="M161" s="26"/>
      <c r="N161" s="198" t="s">
        <v>178</v>
      </c>
      <c r="O161" s="30">
        <v>45992</v>
      </c>
      <c r="P161" s="27"/>
      <c r="Q161" s="42">
        <v>46006</v>
      </c>
      <c r="R161" s="30">
        <v>46007</v>
      </c>
      <c r="S161" s="31"/>
    </row>
    <row r="162" spans="1:19" s="4" customFormat="1" ht="19.7" customHeight="1">
      <c r="A162" s="110" t="s">
        <v>123</v>
      </c>
      <c r="B162" s="245" t="s">
        <v>328</v>
      </c>
      <c r="D162" s="38">
        <f t="shared" si="7"/>
        <v>123</v>
      </c>
      <c r="E162" s="202" t="s">
        <v>408</v>
      </c>
      <c r="F162" s="27" t="s">
        <v>175</v>
      </c>
      <c r="G162" s="283" t="s">
        <v>423</v>
      </c>
      <c r="H162" s="271">
        <v>5</v>
      </c>
      <c r="I162" s="214">
        <v>405</v>
      </c>
      <c r="J162" s="276">
        <f t="shared" si="6"/>
        <v>2025</v>
      </c>
      <c r="K162" s="28"/>
      <c r="L162" s="47" t="s">
        <v>424</v>
      </c>
      <c r="M162" s="26"/>
      <c r="N162" s="198" t="s">
        <v>178</v>
      </c>
      <c r="O162" s="30">
        <v>45992</v>
      </c>
      <c r="P162" s="27"/>
      <c r="Q162" s="42">
        <v>46006</v>
      </c>
      <c r="R162" s="30">
        <v>46007</v>
      </c>
      <c r="S162" s="31"/>
    </row>
    <row r="163" spans="1:19" s="4" customFormat="1" ht="19.7" customHeight="1">
      <c r="A163" s="110" t="s">
        <v>123</v>
      </c>
      <c r="B163" s="245" t="s">
        <v>328</v>
      </c>
      <c r="D163" s="38">
        <f t="shared" si="7"/>
        <v>124</v>
      </c>
      <c r="E163" s="202" t="s">
        <v>408</v>
      </c>
      <c r="F163" s="27" t="s">
        <v>175</v>
      </c>
      <c r="G163" s="283" t="s">
        <v>425</v>
      </c>
      <c r="H163" s="271">
        <v>5</v>
      </c>
      <c r="I163" s="214">
        <v>636</v>
      </c>
      <c r="J163" s="276">
        <f t="shared" si="6"/>
        <v>3180</v>
      </c>
      <c r="K163" s="28"/>
      <c r="L163" s="47" t="s">
        <v>426</v>
      </c>
      <c r="M163" s="26"/>
      <c r="N163" s="198" t="s">
        <v>178</v>
      </c>
      <c r="O163" s="30">
        <v>45992</v>
      </c>
      <c r="P163" s="27"/>
      <c r="Q163" s="42">
        <v>46006</v>
      </c>
      <c r="R163" s="30">
        <v>46007</v>
      </c>
      <c r="S163" s="31"/>
    </row>
    <row r="164" spans="1:19" s="4" customFormat="1" ht="19.7" customHeight="1">
      <c r="A164" s="110" t="s">
        <v>200</v>
      </c>
      <c r="B164" s="245" t="s">
        <v>328</v>
      </c>
      <c r="D164" s="38">
        <f t="shared" si="7"/>
        <v>125</v>
      </c>
      <c r="E164" s="27" t="s">
        <v>175</v>
      </c>
      <c r="F164" s="27" t="s">
        <v>175</v>
      </c>
      <c r="G164" s="283" t="s">
        <v>427</v>
      </c>
      <c r="H164" s="271">
        <v>4</v>
      </c>
      <c r="I164" s="214">
        <v>1613</v>
      </c>
      <c r="J164" s="276">
        <f t="shared" si="6"/>
        <v>6452</v>
      </c>
      <c r="K164" s="28"/>
      <c r="L164" s="47" t="s">
        <v>428</v>
      </c>
      <c r="M164" s="47" t="s">
        <v>429</v>
      </c>
      <c r="N164" s="198" t="s">
        <v>178</v>
      </c>
      <c r="O164" s="30">
        <v>45992</v>
      </c>
      <c r="P164" s="27"/>
      <c r="Q164" s="42">
        <v>46006</v>
      </c>
      <c r="R164" s="30">
        <v>46007</v>
      </c>
      <c r="S164" s="31"/>
    </row>
    <row r="165" spans="1:19" s="4" customFormat="1" ht="19.7" customHeight="1">
      <c r="A165" s="110" t="s">
        <v>200</v>
      </c>
      <c r="B165" s="245" t="s">
        <v>328</v>
      </c>
      <c r="D165" s="38">
        <f t="shared" si="7"/>
        <v>126</v>
      </c>
      <c r="E165" s="27" t="s">
        <v>175</v>
      </c>
      <c r="F165" s="27" t="s">
        <v>175</v>
      </c>
      <c r="G165" s="283" t="s">
        <v>430</v>
      </c>
      <c r="H165" s="271">
        <v>2</v>
      </c>
      <c r="I165" s="214">
        <v>1613</v>
      </c>
      <c r="J165" s="276">
        <f t="shared" si="6"/>
        <v>3226</v>
      </c>
      <c r="K165" s="28"/>
      <c r="L165" s="47" t="s">
        <v>428</v>
      </c>
      <c r="M165" s="47" t="s">
        <v>431</v>
      </c>
      <c r="N165" s="198" t="s">
        <v>178</v>
      </c>
      <c r="O165" s="30">
        <v>45992</v>
      </c>
      <c r="P165" s="27"/>
      <c r="Q165" s="42">
        <v>46006</v>
      </c>
      <c r="R165" s="30">
        <v>46007</v>
      </c>
      <c r="S165" s="31"/>
    </row>
    <row r="166" spans="1:19" s="4" customFormat="1" ht="19.7" customHeight="1">
      <c r="A166" s="110" t="s">
        <v>200</v>
      </c>
      <c r="B166" s="245" t="s">
        <v>328</v>
      </c>
      <c r="D166" s="38">
        <f t="shared" si="7"/>
        <v>127</v>
      </c>
      <c r="E166" s="27" t="s">
        <v>175</v>
      </c>
      <c r="F166" s="27" t="s">
        <v>175</v>
      </c>
      <c r="G166" s="283" t="s">
        <v>432</v>
      </c>
      <c r="H166" s="271">
        <v>2</v>
      </c>
      <c r="I166" s="214">
        <v>1930</v>
      </c>
      <c r="J166" s="276">
        <f t="shared" si="6"/>
        <v>3860</v>
      </c>
      <c r="K166" s="28"/>
      <c r="L166" s="47" t="s">
        <v>428</v>
      </c>
      <c r="M166" s="47" t="s">
        <v>431</v>
      </c>
      <c r="N166" s="198" t="s">
        <v>178</v>
      </c>
      <c r="O166" s="30">
        <v>45992</v>
      </c>
      <c r="P166" s="27"/>
      <c r="Q166" s="42">
        <v>46006</v>
      </c>
      <c r="R166" s="30">
        <v>46007</v>
      </c>
      <c r="S166" s="31"/>
    </row>
    <row r="167" spans="1:19" s="4" customFormat="1" ht="19.7" customHeight="1">
      <c r="A167" s="110" t="s">
        <v>200</v>
      </c>
      <c r="B167" s="245" t="s">
        <v>328</v>
      </c>
      <c r="D167" s="38">
        <f t="shared" si="7"/>
        <v>128</v>
      </c>
      <c r="E167" s="27" t="s">
        <v>175</v>
      </c>
      <c r="F167" s="27" t="s">
        <v>175</v>
      </c>
      <c r="G167" s="283" t="s">
        <v>433</v>
      </c>
      <c r="H167" s="271">
        <v>1</v>
      </c>
      <c r="I167" s="214">
        <v>1399</v>
      </c>
      <c r="J167" s="276">
        <f t="shared" si="6"/>
        <v>1399</v>
      </c>
      <c r="K167" s="28"/>
      <c r="L167" s="47" t="s">
        <v>428</v>
      </c>
      <c r="M167" s="47" t="s">
        <v>431</v>
      </c>
      <c r="N167" s="198" t="s">
        <v>178</v>
      </c>
      <c r="O167" s="30">
        <v>45992</v>
      </c>
      <c r="P167" s="27"/>
      <c r="Q167" s="42">
        <v>46006</v>
      </c>
      <c r="R167" s="30">
        <v>46007</v>
      </c>
      <c r="S167" s="31"/>
    </row>
    <row r="168" spans="1:19" s="4" customFormat="1" ht="19.7" customHeight="1">
      <c r="A168" s="110" t="s">
        <v>200</v>
      </c>
      <c r="B168" s="245" t="s">
        <v>328</v>
      </c>
      <c r="D168" s="38">
        <f t="shared" si="7"/>
        <v>129</v>
      </c>
      <c r="E168" s="27" t="s">
        <v>175</v>
      </c>
      <c r="F168" s="27" t="s">
        <v>175</v>
      </c>
      <c r="G168" s="283" t="s">
        <v>434</v>
      </c>
      <c r="H168" s="271">
        <v>1</v>
      </c>
      <c r="I168" s="214">
        <v>1399</v>
      </c>
      <c r="J168" s="276">
        <f t="shared" si="6"/>
        <v>1399</v>
      </c>
      <c r="K168" s="28"/>
      <c r="L168" s="47" t="s">
        <v>428</v>
      </c>
      <c r="M168" s="47" t="s">
        <v>431</v>
      </c>
      <c r="N168" s="198" t="s">
        <v>178</v>
      </c>
      <c r="O168" s="30">
        <v>45992</v>
      </c>
      <c r="P168" s="27"/>
      <c r="Q168" s="42">
        <v>46006</v>
      </c>
      <c r="R168" s="30">
        <v>46007</v>
      </c>
      <c r="S168" s="31"/>
    </row>
    <row r="169" spans="1:19" s="4" customFormat="1" ht="19.7" customHeight="1">
      <c r="A169" s="110" t="s">
        <v>200</v>
      </c>
      <c r="B169" s="245" t="s">
        <v>328</v>
      </c>
      <c r="D169" s="38">
        <f t="shared" si="7"/>
        <v>130</v>
      </c>
      <c r="E169" s="27" t="s">
        <v>175</v>
      </c>
      <c r="F169" s="27" t="s">
        <v>175</v>
      </c>
      <c r="G169" s="283" t="s">
        <v>435</v>
      </c>
      <c r="H169" s="271">
        <v>1</v>
      </c>
      <c r="I169" s="214">
        <v>2098</v>
      </c>
      <c r="J169" s="276">
        <f t="shared" si="6"/>
        <v>2098</v>
      </c>
      <c r="K169" s="28"/>
      <c r="L169" s="47" t="s">
        <v>428</v>
      </c>
      <c r="M169" s="284" t="s">
        <v>436</v>
      </c>
      <c r="N169" s="198" t="s">
        <v>178</v>
      </c>
      <c r="O169" s="30">
        <v>45992</v>
      </c>
      <c r="P169" s="27"/>
      <c r="Q169" s="42">
        <v>46006</v>
      </c>
      <c r="R169" s="30">
        <v>46007</v>
      </c>
      <c r="S169" s="31"/>
    </row>
    <row r="170" spans="1:19" s="4" customFormat="1" ht="19.7" customHeight="1">
      <c r="A170" s="110" t="s">
        <v>200</v>
      </c>
      <c r="B170" s="245" t="s">
        <v>328</v>
      </c>
      <c r="D170" s="38">
        <f t="shared" si="7"/>
        <v>131</v>
      </c>
      <c r="E170" s="27" t="s">
        <v>175</v>
      </c>
      <c r="F170" s="27" t="s">
        <v>175</v>
      </c>
      <c r="G170" s="283" t="s">
        <v>437</v>
      </c>
      <c r="H170" s="271">
        <v>1</v>
      </c>
      <c r="I170" s="214">
        <v>2098</v>
      </c>
      <c r="J170" s="276">
        <f t="shared" si="6"/>
        <v>2098</v>
      </c>
      <c r="K170" s="28"/>
      <c r="L170" s="47" t="s">
        <v>428</v>
      </c>
      <c r="M170" s="284" t="s">
        <v>436</v>
      </c>
      <c r="N170" s="198" t="s">
        <v>178</v>
      </c>
      <c r="O170" s="30">
        <v>45992</v>
      </c>
      <c r="P170" s="27"/>
      <c r="Q170" s="42">
        <v>46006</v>
      </c>
      <c r="R170" s="30">
        <v>46007</v>
      </c>
      <c r="S170" s="31"/>
    </row>
    <row r="171" spans="1:19" s="4" customFormat="1" ht="19.7" customHeight="1">
      <c r="A171" s="110" t="s">
        <v>200</v>
      </c>
      <c r="B171" s="245" t="s">
        <v>328</v>
      </c>
      <c r="D171" s="38">
        <f t="shared" si="7"/>
        <v>132</v>
      </c>
      <c r="E171" s="27" t="s">
        <v>175</v>
      </c>
      <c r="F171" s="27" t="s">
        <v>175</v>
      </c>
      <c r="G171" s="283" t="s">
        <v>438</v>
      </c>
      <c r="H171" s="271">
        <v>2</v>
      </c>
      <c r="I171" s="214">
        <v>960</v>
      </c>
      <c r="J171" s="276">
        <f t="shared" si="6"/>
        <v>1920</v>
      </c>
      <c r="K171" s="28"/>
      <c r="L171" s="47" t="s">
        <v>428</v>
      </c>
      <c r="M171" s="284" t="s">
        <v>436</v>
      </c>
      <c r="N171" s="198" t="s">
        <v>178</v>
      </c>
      <c r="O171" s="30">
        <v>45992</v>
      </c>
      <c r="P171" s="27"/>
      <c r="Q171" s="42">
        <v>46006</v>
      </c>
      <c r="R171" s="30">
        <v>46007</v>
      </c>
      <c r="S171" s="31"/>
    </row>
    <row r="172" spans="1:19" s="4" customFormat="1" ht="19.7" customHeight="1">
      <c r="A172" s="110" t="s">
        <v>200</v>
      </c>
      <c r="B172" s="245" t="s">
        <v>328</v>
      </c>
      <c r="D172" s="38">
        <f t="shared" si="7"/>
        <v>133</v>
      </c>
      <c r="E172" s="27" t="s">
        <v>175</v>
      </c>
      <c r="F172" s="27" t="s">
        <v>175</v>
      </c>
      <c r="G172" s="283" t="s">
        <v>439</v>
      </c>
      <c r="H172" s="271">
        <v>1</v>
      </c>
      <c r="I172" s="214">
        <v>1399</v>
      </c>
      <c r="J172" s="276">
        <f t="shared" si="6"/>
        <v>1399</v>
      </c>
      <c r="K172" s="28"/>
      <c r="L172" s="47" t="s">
        <v>428</v>
      </c>
      <c r="M172" s="284" t="s">
        <v>436</v>
      </c>
      <c r="N172" s="198" t="s">
        <v>178</v>
      </c>
      <c r="O172" s="30">
        <v>45992</v>
      </c>
      <c r="P172" s="27"/>
      <c r="Q172" s="42">
        <v>46006</v>
      </c>
      <c r="R172" s="30">
        <v>46007</v>
      </c>
      <c r="S172" s="31"/>
    </row>
    <row r="173" spans="1:19" s="4" customFormat="1" ht="19.7" customHeight="1">
      <c r="D173" s="27"/>
      <c r="E173" s="202"/>
      <c r="F173" s="27"/>
      <c r="G173" s="70"/>
      <c r="H173" s="184"/>
      <c r="I173" s="167"/>
      <c r="J173" s="139"/>
      <c r="K173" s="28"/>
      <c r="L173" s="47"/>
      <c r="M173" s="47"/>
      <c r="N173" s="26"/>
      <c r="O173" s="30"/>
      <c r="P173" s="27"/>
      <c r="Q173" s="26"/>
      <c r="R173" s="30"/>
      <c r="S173" s="31"/>
    </row>
    <row r="174" spans="1:19" s="4" customFormat="1" ht="19.7" customHeight="1">
      <c r="D174" s="27"/>
      <c r="E174" s="27"/>
      <c r="F174" s="27"/>
      <c r="G174" s="60">
        <f>SUM(J114:J173)</f>
        <v>1138070</v>
      </c>
      <c r="H174" s="62"/>
      <c r="I174" s="26"/>
      <c r="J174" s="63"/>
      <c r="K174" s="28"/>
      <c r="L174" s="47"/>
      <c r="M174" s="26"/>
      <c r="N174" s="26"/>
      <c r="O174" s="30"/>
      <c r="P174" s="27"/>
      <c r="Q174" s="26"/>
      <c r="R174" s="30"/>
      <c r="S174" s="31"/>
    </row>
    <row r="175" spans="1:19" s="4" customFormat="1" ht="19.7" customHeight="1">
      <c r="D175" s="27"/>
      <c r="E175" s="27"/>
      <c r="F175" s="27"/>
      <c r="G175" s="47"/>
      <c r="H175" s="62"/>
      <c r="I175" s="26"/>
      <c r="J175" s="63"/>
      <c r="K175" s="28"/>
      <c r="L175" s="47"/>
      <c r="M175" s="26"/>
      <c r="N175" s="26"/>
      <c r="O175" s="30"/>
      <c r="P175" s="27"/>
      <c r="Q175" s="26"/>
      <c r="R175" s="30"/>
      <c r="S175" s="31"/>
    </row>
    <row r="176" spans="1:19" s="4" customFormat="1" ht="19.7" customHeight="1">
      <c r="D176" s="27"/>
      <c r="E176" s="27"/>
      <c r="F176" s="27"/>
      <c r="G176" s="47"/>
      <c r="H176" s="62"/>
      <c r="I176" s="26"/>
      <c r="J176" s="63"/>
      <c r="K176" s="28"/>
      <c r="L176" s="47"/>
      <c r="M176" s="26"/>
      <c r="N176" s="26"/>
      <c r="O176" s="30"/>
      <c r="P176" s="27"/>
      <c r="Q176" s="26"/>
      <c r="R176" s="30"/>
      <c r="S176" s="31"/>
    </row>
    <row r="177" spans="1:19" s="4" customFormat="1" ht="19.7" customHeight="1">
      <c r="D177" s="27"/>
      <c r="E177" s="27"/>
      <c r="F177" s="27"/>
      <c r="G177" s="47"/>
      <c r="H177" s="62"/>
      <c r="I177" s="26"/>
      <c r="J177" s="63"/>
      <c r="K177" s="28"/>
      <c r="L177" s="47"/>
      <c r="M177" s="26"/>
      <c r="N177" s="26"/>
      <c r="O177" s="30"/>
      <c r="P177" s="27"/>
      <c r="Q177" s="26"/>
      <c r="R177" s="30"/>
      <c r="S177" s="31"/>
    </row>
    <row r="178" spans="1:19" s="4" customFormat="1" ht="19.7" customHeight="1">
      <c r="D178" s="27"/>
      <c r="E178" s="27"/>
      <c r="F178" s="27"/>
      <c r="G178" s="26"/>
      <c r="H178" s="26"/>
      <c r="I178" s="26"/>
      <c r="J178" s="28"/>
      <c r="K178" s="28"/>
      <c r="L178" s="26"/>
      <c r="M178" s="26"/>
      <c r="N178" s="26"/>
      <c r="O178" s="30"/>
      <c r="P178" s="27"/>
      <c r="Q178" s="26"/>
      <c r="R178" s="30"/>
      <c r="S178" s="31"/>
    </row>
    <row r="179" spans="1:19" s="4" customFormat="1" ht="19.7" customHeight="1">
      <c r="D179" s="27"/>
      <c r="E179" s="32" t="s">
        <v>440</v>
      </c>
      <c r="F179" s="33"/>
      <c r="G179" s="34"/>
      <c r="H179" s="285"/>
      <c r="I179" s="286"/>
      <c r="J179" s="63"/>
      <c r="K179" s="287"/>
      <c r="L179" s="288"/>
      <c r="M179" s="26"/>
      <c r="N179" s="26"/>
      <c r="O179" s="30"/>
      <c r="P179" s="27"/>
      <c r="Q179" s="26"/>
      <c r="R179" s="30"/>
      <c r="S179" s="31"/>
    </row>
    <row r="180" spans="1:19" s="4" customFormat="1" ht="19.7" customHeight="1">
      <c r="A180" s="110" t="s">
        <v>291</v>
      </c>
      <c r="B180" s="245" t="s">
        <v>441</v>
      </c>
      <c r="C180" s="289">
        <v>18</v>
      </c>
      <c r="D180" s="85">
        <f>+D172+1</f>
        <v>134</v>
      </c>
      <c r="E180" s="290" t="s">
        <v>287</v>
      </c>
      <c r="F180" s="290" t="s">
        <v>287</v>
      </c>
      <c r="G180" s="199" t="s">
        <v>442</v>
      </c>
      <c r="H180" s="152">
        <v>1</v>
      </c>
      <c r="I180" s="211">
        <v>6159</v>
      </c>
      <c r="J180" s="152">
        <f>H180*I180</f>
        <v>6159</v>
      </c>
      <c r="K180" s="99"/>
      <c r="L180" s="109" t="s">
        <v>443</v>
      </c>
      <c r="M180" s="26"/>
      <c r="N180" s="198" t="s">
        <v>178</v>
      </c>
      <c r="O180" s="30">
        <v>45992</v>
      </c>
      <c r="P180" s="27"/>
      <c r="Q180" s="42">
        <v>46006</v>
      </c>
      <c r="R180" s="30">
        <v>46007</v>
      </c>
      <c r="S180" s="31"/>
    </row>
    <row r="181" spans="1:19" s="4" customFormat="1" ht="19.7" customHeight="1">
      <c r="A181" s="110" t="s">
        <v>291</v>
      </c>
      <c r="B181" s="245" t="s">
        <v>441</v>
      </c>
      <c r="C181" s="289">
        <v>18</v>
      </c>
      <c r="D181" s="85">
        <f>+D180+1</f>
        <v>135</v>
      </c>
      <c r="E181" s="38" t="s">
        <v>175</v>
      </c>
      <c r="F181" s="38" t="s">
        <v>175</v>
      </c>
      <c r="G181" s="283" t="s">
        <v>444</v>
      </c>
      <c r="H181" s="145">
        <v>1</v>
      </c>
      <c r="I181" s="208">
        <v>2470</v>
      </c>
      <c r="J181" s="152">
        <f>H181*I181</f>
        <v>2470</v>
      </c>
      <c r="K181" s="63"/>
      <c r="L181" s="291" t="s">
        <v>445</v>
      </c>
      <c r="M181" s="26"/>
      <c r="N181" s="198" t="s">
        <v>178</v>
      </c>
      <c r="O181" s="30">
        <v>45992</v>
      </c>
      <c r="P181" s="27"/>
      <c r="Q181" s="42">
        <v>46006</v>
      </c>
      <c r="R181" s="30">
        <v>46007</v>
      </c>
      <c r="S181" s="31"/>
    </row>
    <row r="182" spans="1:19" s="4" customFormat="1" ht="19.7" customHeight="1">
      <c r="D182" s="27"/>
      <c r="E182" s="292"/>
      <c r="F182" s="292"/>
      <c r="G182" s="108"/>
      <c r="H182" s="62"/>
      <c r="I182" s="63"/>
      <c r="J182" s="63"/>
      <c r="K182" s="194"/>
      <c r="L182" s="47"/>
      <c r="M182" s="26"/>
      <c r="N182" s="26"/>
      <c r="O182" s="30"/>
      <c r="P182" s="27"/>
      <c r="Q182" s="26"/>
      <c r="R182" s="30"/>
      <c r="S182" s="31"/>
    </row>
    <row r="183" spans="1:19" s="4" customFormat="1" ht="19.7" customHeight="1">
      <c r="D183" s="27"/>
      <c r="E183" s="293"/>
      <c r="F183" s="293"/>
      <c r="G183" s="60">
        <f>SUM(J180:J182)</f>
        <v>8629</v>
      </c>
      <c r="H183" s="285"/>
      <c r="I183" s="286"/>
      <c r="J183" s="63"/>
      <c r="K183" s="287"/>
      <c r="L183" s="288"/>
      <c r="M183" s="26"/>
      <c r="N183" s="26"/>
      <c r="O183" s="30"/>
      <c r="P183" s="27"/>
      <c r="Q183" s="26"/>
      <c r="R183" s="30"/>
      <c r="S183" s="31"/>
    </row>
    <row r="184" spans="1:19" s="4" customFormat="1" ht="19.7" customHeight="1">
      <c r="D184" s="27"/>
      <c r="E184" s="27"/>
      <c r="F184" s="27"/>
      <c r="G184" s="26"/>
      <c r="H184" s="26"/>
      <c r="I184" s="26"/>
      <c r="J184" s="28"/>
      <c r="K184" s="28"/>
      <c r="L184" s="26"/>
      <c r="M184" s="26"/>
      <c r="N184" s="26"/>
      <c r="O184" s="30"/>
      <c r="P184" s="27"/>
      <c r="Q184" s="26"/>
      <c r="R184" s="30"/>
      <c r="S184" s="31"/>
    </row>
    <row r="185" spans="1:19" s="4" customFormat="1" ht="19.7" customHeight="1">
      <c r="D185" s="27"/>
      <c r="E185" s="27"/>
      <c r="F185" s="27"/>
      <c r="G185" s="26"/>
      <c r="H185" s="26"/>
      <c r="I185" s="26"/>
      <c r="J185" s="28"/>
      <c r="K185" s="28"/>
      <c r="L185" s="26"/>
      <c r="M185" s="26"/>
      <c r="N185" s="26"/>
      <c r="O185" s="30"/>
      <c r="P185" s="27"/>
      <c r="Q185" s="26"/>
      <c r="R185" s="30"/>
      <c r="S185" s="31"/>
    </row>
    <row r="186" spans="1:19" s="4" customFormat="1" ht="19.7" customHeight="1">
      <c r="D186" s="27"/>
      <c r="E186" s="32" t="s">
        <v>154</v>
      </c>
      <c r="F186" s="33"/>
      <c r="G186" s="34"/>
      <c r="H186" s="26"/>
      <c r="I186" s="26"/>
      <c r="J186" s="28"/>
      <c r="K186" s="28"/>
      <c r="L186" s="26"/>
      <c r="M186" s="26"/>
      <c r="N186" s="26"/>
      <c r="O186" s="30"/>
      <c r="P186" s="27"/>
      <c r="Q186" s="26"/>
      <c r="R186" s="30"/>
      <c r="S186" s="31"/>
    </row>
    <row r="187" spans="1:19" s="4" customFormat="1" ht="19.7" customHeight="1">
      <c r="A187" s="110" t="s">
        <v>446</v>
      </c>
      <c r="B187" s="245" t="s">
        <v>447</v>
      </c>
      <c r="C187" s="289">
        <v>18</v>
      </c>
      <c r="D187" s="85">
        <f>+D181+1</f>
        <v>136</v>
      </c>
      <c r="E187" s="27" t="s">
        <v>175</v>
      </c>
      <c r="F187" s="27" t="s">
        <v>175</v>
      </c>
      <c r="G187" s="210" t="s">
        <v>448</v>
      </c>
      <c r="H187" s="264">
        <v>1</v>
      </c>
      <c r="I187" s="224">
        <v>5373</v>
      </c>
      <c r="J187" s="294">
        <f t="shared" ref="J187:J236" si="8">H187*I187</f>
        <v>5373</v>
      </c>
      <c r="K187" s="28"/>
      <c r="L187" s="47" t="s">
        <v>449</v>
      </c>
      <c r="M187" s="26"/>
      <c r="N187" s="198" t="s">
        <v>178</v>
      </c>
      <c r="O187" s="30">
        <v>45992</v>
      </c>
      <c r="P187" s="27"/>
      <c r="Q187" s="42">
        <v>46006</v>
      </c>
      <c r="R187" s="30">
        <v>46007</v>
      </c>
      <c r="S187" s="31"/>
    </row>
    <row r="188" spans="1:19" s="4" customFormat="1" ht="19.7" customHeight="1">
      <c r="A188" s="110" t="s">
        <v>446</v>
      </c>
      <c r="B188" s="245" t="s">
        <v>447</v>
      </c>
      <c r="C188" s="289">
        <v>18</v>
      </c>
      <c r="D188" s="85">
        <f t="shared" ref="D188:D240" si="9">+D187+1</f>
        <v>137</v>
      </c>
      <c r="E188" s="27" t="s">
        <v>175</v>
      </c>
      <c r="F188" s="27" t="s">
        <v>175</v>
      </c>
      <c r="G188" s="210" t="s">
        <v>450</v>
      </c>
      <c r="H188" s="264">
        <v>1</v>
      </c>
      <c r="I188" s="224">
        <v>1638</v>
      </c>
      <c r="J188" s="294">
        <f t="shared" si="8"/>
        <v>1638</v>
      </c>
      <c r="K188" s="28"/>
      <c r="L188" s="47" t="s">
        <v>451</v>
      </c>
      <c r="M188" s="26"/>
      <c r="N188" s="198" t="s">
        <v>178</v>
      </c>
      <c r="O188" s="30">
        <v>45992</v>
      </c>
      <c r="P188" s="27"/>
      <c r="Q188" s="42">
        <v>46006</v>
      </c>
      <c r="R188" s="30">
        <v>46007</v>
      </c>
      <c r="S188" s="31"/>
    </row>
    <row r="189" spans="1:19" s="4" customFormat="1" ht="19.7" customHeight="1">
      <c r="A189" s="110" t="s">
        <v>123</v>
      </c>
      <c r="B189" s="245" t="s">
        <v>447</v>
      </c>
      <c r="C189" s="289">
        <v>18</v>
      </c>
      <c r="D189" s="85">
        <f t="shared" si="9"/>
        <v>138</v>
      </c>
      <c r="E189" s="66" t="s">
        <v>175</v>
      </c>
      <c r="F189" s="66" t="s">
        <v>175</v>
      </c>
      <c r="G189" s="144" t="s">
        <v>452</v>
      </c>
      <c r="H189" s="145">
        <v>1</v>
      </c>
      <c r="I189" s="295">
        <v>4880</v>
      </c>
      <c r="J189" s="294">
        <f t="shared" si="8"/>
        <v>4880</v>
      </c>
      <c r="K189" s="91"/>
      <c r="L189" s="68" t="s">
        <v>453</v>
      </c>
      <c r="M189" s="26"/>
      <c r="N189" s="198" t="s">
        <v>178</v>
      </c>
      <c r="O189" s="30">
        <v>45992</v>
      </c>
      <c r="P189" s="27"/>
      <c r="Q189" s="42">
        <v>46006</v>
      </c>
      <c r="R189" s="30">
        <v>46007</v>
      </c>
      <c r="S189" s="31"/>
    </row>
    <row r="190" spans="1:19" s="4" customFormat="1" ht="19.7" customHeight="1">
      <c r="A190" s="110" t="s">
        <v>200</v>
      </c>
      <c r="B190" s="245" t="s">
        <v>447</v>
      </c>
      <c r="C190" s="289">
        <v>18</v>
      </c>
      <c r="D190" s="85">
        <f t="shared" si="9"/>
        <v>139</v>
      </c>
      <c r="E190" s="27" t="s">
        <v>175</v>
      </c>
      <c r="F190" s="27" t="s">
        <v>175</v>
      </c>
      <c r="G190" s="199" t="s">
        <v>454</v>
      </c>
      <c r="H190" s="110">
        <v>4</v>
      </c>
      <c r="I190" s="208">
        <v>1325</v>
      </c>
      <c r="J190" s="294">
        <f t="shared" si="8"/>
        <v>5300</v>
      </c>
      <c r="K190" s="194"/>
      <c r="L190" s="40" t="s">
        <v>455</v>
      </c>
      <c r="M190" s="296" t="s">
        <v>456</v>
      </c>
      <c r="N190" s="198" t="s">
        <v>178</v>
      </c>
      <c r="O190" s="30">
        <v>45992</v>
      </c>
      <c r="P190" s="27"/>
      <c r="Q190" s="42">
        <v>46006</v>
      </c>
      <c r="R190" s="30">
        <v>46007</v>
      </c>
      <c r="S190" s="31"/>
    </row>
    <row r="191" spans="1:19" s="4" customFormat="1" ht="19.7" customHeight="1">
      <c r="A191" s="110" t="s">
        <v>446</v>
      </c>
      <c r="B191" s="245" t="s">
        <v>447</v>
      </c>
      <c r="C191" s="289">
        <v>18</v>
      </c>
      <c r="D191" s="85">
        <f t="shared" si="9"/>
        <v>140</v>
      </c>
      <c r="E191" s="66" t="s">
        <v>175</v>
      </c>
      <c r="F191" s="66" t="s">
        <v>175</v>
      </c>
      <c r="G191" s="297" t="s">
        <v>457</v>
      </c>
      <c r="H191" s="110">
        <v>4</v>
      </c>
      <c r="I191" s="200">
        <v>1821</v>
      </c>
      <c r="J191" s="294">
        <f t="shared" si="8"/>
        <v>7284</v>
      </c>
      <c r="K191" s="91"/>
      <c r="L191" s="68" t="s">
        <v>458</v>
      </c>
      <c r="M191" s="296" t="s">
        <v>456</v>
      </c>
      <c r="N191" s="198" t="s">
        <v>178</v>
      </c>
      <c r="O191" s="30">
        <v>45992</v>
      </c>
      <c r="P191" s="27"/>
      <c r="Q191" s="42">
        <v>46006</v>
      </c>
      <c r="R191" s="30">
        <v>46007</v>
      </c>
      <c r="S191" s="31"/>
    </row>
    <row r="192" spans="1:19" s="4" customFormat="1" ht="19.7" customHeight="1">
      <c r="A192" s="110" t="s">
        <v>446</v>
      </c>
      <c r="B192" s="245" t="s">
        <v>447</v>
      </c>
      <c r="C192" s="289">
        <v>18</v>
      </c>
      <c r="D192" s="85">
        <f t="shared" si="9"/>
        <v>141</v>
      </c>
      <c r="E192" s="66" t="s">
        <v>175</v>
      </c>
      <c r="F192" s="66" t="s">
        <v>175</v>
      </c>
      <c r="G192" s="297" t="s">
        <v>459</v>
      </c>
      <c r="H192" s="110">
        <v>2</v>
      </c>
      <c r="I192" s="200">
        <v>2097</v>
      </c>
      <c r="J192" s="294">
        <f t="shared" si="8"/>
        <v>4194</v>
      </c>
      <c r="K192" s="91"/>
      <c r="L192" s="68" t="s">
        <v>458</v>
      </c>
      <c r="M192" s="296" t="s">
        <v>456</v>
      </c>
      <c r="N192" s="198" t="s">
        <v>178</v>
      </c>
      <c r="O192" s="30">
        <v>45992</v>
      </c>
      <c r="P192" s="27"/>
      <c r="Q192" s="42">
        <v>46006</v>
      </c>
      <c r="R192" s="30">
        <v>46007</v>
      </c>
      <c r="S192" s="31"/>
    </row>
    <row r="193" spans="1:19" s="4" customFormat="1" ht="19.7" customHeight="1">
      <c r="A193" s="110" t="s">
        <v>446</v>
      </c>
      <c r="B193" s="245" t="s">
        <v>447</v>
      </c>
      <c r="C193" s="289">
        <v>18</v>
      </c>
      <c r="D193" s="85">
        <f t="shared" si="9"/>
        <v>142</v>
      </c>
      <c r="E193" s="66" t="s">
        <v>156</v>
      </c>
      <c r="F193" s="66" t="s">
        <v>175</v>
      </c>
      <c r="G193" s="210" t="s">
        <v>460</v>
      </c>
      <c r="H193" s="110">
        <v>2</v>
      </c>
      <c r="I193" s="295">
        <v>3597</v>
      </c>
      <c r="J193" s="294">
        <f t="shared" si="8"/>
        <v>7194</v>
      </c>
      <c r="K193" s="28"/>
      <c r="L193" s="40" t="s">
        <v>461</v>
      </c>
      <c r="M193" s="47" t="s">
        <v>462</v>
      </c>
      <c r="N193" s="198" t="s">
        <v>178</v>
      </c>
      <c r="O193" s="30">
        <v>45992</v>
      </c>
      <c r="P193" s="27"/>
      <c r="Q193" s="42">
        <v>46006</v>
      </c>
      <c r="R193" s="30">
        <v>46007</v>
      </c>
      <c r="S193" s="31"/>
    </row>
    <row r="194" spans="1:19" s="4" customFormat="1" ht="19.7" customHeight="1">
      <c r="A194" s="110" t="s">
        <v>446</v>
      </c>
      <c r="B194" s="245" t="s">
        <v>447</v>
      </c>
      <c r="C194" s="289">
        <v>18</v>
      </c>
      <c r="D194" s="85">
        <f t="shared" si="9"/>
        <v>143</v>
      </c>
      <c r="E194" s="27" t="s">
        <v>463</v>
      </c>
      <c r="F194" s="27" t="s">
        <v>175</v>
      </c>
      <c r="G194" s="298" t="s">
        <v>464</v>
      </c>
      <c r="H194" s="110">
        <v>1</v>
      </c>
      <c r="I194" s="200">
        <v>2560</v>
      </c>
      <c r="J194" s="294">
        <f t="shared" si="8"/>
        <v>2560</v>
      </c>
      <c r="K194" s="194"/>
      <c r="L194" s="40" t="s">
        <v>465</v>
      </c>
      <c r="M194" s="296" t="s">
        <v>456</v>
      </c>
      <c r="N194" s="198" t="s">
        <v>178</v>
      </c>
      <c r="O194" s="30">
        <v>45992</v>
      </c>
      <c r="P194" s="27"/>
      <c r="Q194" s="42">
        <v>46006</v>
      </c>
      <c r="R194" s="30">
        <v>46007</v>
      </c>
      <c r="S194" s="31"/>
    </row>
    <row r="195" spans="1:19" s="4" customFormat="1" ht="19.7" customHeight="1">
      <c r="A195" s="110" t="s">
        <v>446</v>
      </c>
      <c r="B195" s="245" t="s">
        <v>447</v>
      </c>
      <c r="C195" s="289">
        <v>18</v>
      </c>
      <c r="D195" s="85">
        <f t="shared" si="9"/>
        <v>144</v>
      </c>
      <c r="E195" s="27" t="s">
        <v>463</v>
      </c>
      <c r="F195" s="27" t="s">
        <v>175</v>
      </c>
      <c r="G195" s="199" t="s">
        <v>466</v>
      </c>
      <c r="H195" s="201">
        <v>1</v>
      </c>
      <c r="I195" s="200">
        <v>2950</v>
      </c>
      <c r="J195" s="294">
        <f t="shared" si="8"/>
        <v>2950</v>
      </c>
      <c r="K195" s="194"/>
      <c r="L195" s="40" t="s">
        <v>467</v>
      </c>
      <c r="M195" s="296" t="s">
        <v>456</v>
      </c>
      <c r="N195" s="198" t="s">
        <v>178</v>
      </c>
      <c r="O195" s="30">
        <v>45992</v>
      </c>
      <c r="P195" s="27"/>
      <c r="Q195" s="42">
        <v>46006</v>
      </c>
      <c r="R195" s="30">
        <v>46007</v>
      </c>
      <c r="S195" s="31"/>
    </row>
    <row r="196" spans="1:19" s="4" customFormat="1" ht="19.7" customHeight="1">
      <c r="A196" s="110" t="s">
        <v>446</v>
      </c>
      <c r="B196" s="245" t="s">
        <v>447</v>
      </c>
      <c r="C196" s="289">
        <v>18</v>
      </c>
      <c r="D196" s="85">
        <f t="shared" si="9"/>
        <v>145</v>
      </c>
      <c r="E196" s="27" t="s">
        <v>463</v>
      </c>
      <c r="F196" s="27" t="s">
        <v>175</v>
      </c>
      <c r="G196" s="199" t="s">
        <v>468</v>
      </c>
      <c r="H196" s="201">
        <v>1</v>
      </c>
      <c r="I196" s="200">
        <v>2950</v>
      </c>
      <c r="J196" s="294">
        <f t="shared" si="8"/>
        <v>2950</v>
      </c>
      <c r="K196" s="194"/>
      <c r="L196" s="40" t="s">
        <v>469</v>
      </c>
      <c r="M196" s="296" t="s">
        <v>456</v>
      </c>
      <c r="N196" s="198" t="s">
        <v>178</v>
      </c>
      <c r="O196" s="30">
        <v>45992</v>
      </c>
      <c r="P196" s="27"/>
      <c r="Q196" s="42">
        <v>46006</v>
      </c>
      <c r="R196" s="30">
        <v>46007</v>
      </c>
      <c r="S196" s="31"/>
    </row>
    <row r="197" spans="1:19" s="4" customFormat="1" ht="19.7" customHeight="1">
      <c r="A197" s="110" t="s">
        <v>446</v>
      </c>
      <c r="B197" s="245" t="s">
        <v>447</v>
      </c>
      <c r="C197" s="289">
        <v>18</v>
      </c>
      <c r="D197" s="85">
        <f t="shared" si="9"/>
        <v>146</v>
      </c>
      <c r="E197" s="27" t="s">
        <v>463</v>
      </c>
      <c r="F197" s="27" t="s">
        <v>175</v>
      </c>
      <c r="G197" s="199" t="s">
        <v>470</v>
      </c>
      <c r="H197" s="145">
        <v>1</v>
      </c>
      <c r="I197" s="200">
        <v>2950</v>
      </c>
      <c r="J197" s="294">
        <f t="shared" si="8"/>
        <v>2950</v>
      </c>
      <c r="K197" s="194"/>
      <c r="L197" s="40" t="s">
        <v>471</v>
      </c>
      <c r="M197" s="296" t="s">
        <v>456</v>
      </c>
      <c r="N197" s="198" t="s">
        <v>178</v>
      </c>
      <c r="O197" s="30">
        <v>45992</v>
      </c>
      <c r="P197" s="27"/>
      <c r="Q197" s="42">
        <v>46006</v>
      </c>
      <c r="R197" s="30">
        <v>46007</v>
      </c>
      <c r="S197" s="31"/>
    </row>
    <row r="198" spans="1:19" s="4" customFormat="1" ht="19.7" customHeight="1">
      <c r="A198" s="110" t="s">
        <v>446</v>
      </c>
      <c r="B198" s="245" t="s">
        <v>447</v>
      </c>
      <c r="C198" s="289">
        <v>18</v>
      </c>
      <c r="D198" s="85">
        <f t="shared" si="9"/>
        <v>147</v>
      </c>
      <c r="E198" s="27" t="s">
        <v>463</v>
      </c>
      <c r="F198" s="27" t="s">
        <v>175</v>
      </c>
      <c r="G198" s="199" t="s">
        <v>472</v>
      </c>
      <c r="H198" s="145">
        <v>1</v>
      </c>
      <c r="I198" s="200">
        <v>2950</v>
      </c>
      <c r="J198" s="294">
        <f t="shared" si="8"/>
        <v>2950</v>
      </c>
      <c r="K198" s="194"/>
      <c r="L198" s="40" t="s">
        <v>473</v>
      </c>
      <c r="M198" s="296" t="s">
        <v>456</v>
      </c>
      <c r="N198" s="198" t="s">
        <v>178</v>
      </c>
      <c r="O198" s="30">
        <v>45992</v>
      </c>
      <c r="P198" s="27"/>
      <c r="Q198" s="42">
        <v>46006</v>
      </c>
      <c r="R198" s="30">
        <v>46007</v>
      </c>
      <c r="S198" s="31"/>
    </row>
    <row r="199" spans="1:19" s="4" customFormat="1" ht="19.7" customHeight="1">
      <c r="A199" s="110" t="s">
        <v>446</v>
      </c>
      <c r="B199" s="245" t="s">
        <v>447</v>
      </c>
      <c r="C199" s="289">
        <v>18</v>
      </c>
      <c r="D199" s="85">
        <f t="shared" si="9"/>
        <v>148</v>
      </c>
      <c r="E199" s="27" t="s">
        <v>463</v>
      </c>
      <c r="F199" s="27" t="s">
        <v>175</v>
      </c>
      <c r="G199" s="199" t="s">
        <v>474</v>
      </c>
      <c r="H199" s="145">
        <v>1</v>
      </c>
      <c r="I199" s="200">
        <v>4000</v>
      </c>
      <c r="J199" s="294">
        <f t="shared" si="8"/>
        <v>4000</v>
      </c>
      <c r="K199" s="194"/>
      <c r="L199" s="40" t="s">
        <v>475</v>
      </c>
      <c r="M199" s="296" t="s">
        <v>456</v>
      </c>
      <c r="N199" s="198" t="s">
        <v>178</v>
      </c>
      <c r="O199" s="30">
        <v>45992</v>
      </c>
      <c r="P199" s="27"/>
      <c r="Q199" s="42">
        <v>46006</v>
      </c>
      <c r="R199" s="30">
        <v>46007</v>
      </c>
      <c r="S199" s="31"/>
    </row>
    <row r="200" spans="1:19" s="4" customFormat="1" ht="19.7" customHeight="1">
      <c r="A200" s="110" t="s">
        <v>446</v>
      </c>
      <c r="B200" s="245" t="s">
        <v>447</v>
      </c>
      <c r="C200" s="289">
        <v>18</v>
      </c>
      <c r="D200" s="85">
        <f t="shared" si="9"/>
        <v>149</v>
      </c>
      <c r="E200" s="27" t="s">
        <v>463</v>
      </c>
      <c r="F200" s="27" t="s">
        <v>175</v>
      </c>
      <c r="G200" s="199" t="s">
        <v>476</v>
      </c>
      <c r="H200" s="145">
        <v>1</v>
      </c>
      <c r="I200" s="200">
        <v>4000</v>
      </c>
      <c r="J200" s="294">
        <f t="shared" si="8"/>
        <v>4000</v>
      </c>
      <c r="K200" s="194"/>
      <c r="L200" s="40" t="s">
        <v>477</v>
      </c>
      <c r="M200" s="296" t="s">
        <v>456</v>
      </c>
      <c r="N200" s="198" t="s">
        <v>178</v>
      </c>
      <c r="O200" s="30">
        <v>45992</v>
      </c>
      <c r="P200" s="27"/>
      <c r="Q200" s="42">
        <v>46006</v>
      </c>
      <c r="R200" s="30">
        <v>46007</v>
      </c>
      <c r="S200" s="31"/>
    </row>
    <row r="201" spans="1:19" s="4" customFormat="1" ht="19.7" customHeight="1">
      <c r="A201" s="110" t="s">
        <v>446</v>
      </c>
      <c r="B201" s="245" t="s">
        <v>447</v>
      </c>
      <c r="C201" s="289">
        <v>18</v>
      </c>
      <c r="D201" s="85">
        <f t="shared" si="9"/>
        <v>150</v>
      </c>
      <c r="E201" s="226" t="s">
        <v>175</v>
      </c>
      <c r="F201" s="226" t="s">
        <v>175</v>
      </c>
      <c r="G201" s="234" t="s">
        <v>478</v>
      </c>
      <c r="H201" s="152">
        <v>1</v>
      </c>
      <c r="I201" s="211">
        <v>5451</v>
      </c>
      <c r="J201" s="294">
        <f t="shared" si="8"/>
        <v>5451</v>
      </c>
      <c r="K201" s="99"/>
      <c r="L201" s="109" t="s">
        <v>479</v>
      </c>
      <c r="M201" s="296" t="s">
        <v>456</v>
      </c>
      <c r="N201" s="198" t="s">
        <v>178</v>
      </c>
      <c r="O201" s="30">
        <v>45992</v>
      </c>
      <c r="P201" s="27"/>
      <c r="Q201" s="42">
        <v>46006</v>
      </c>
      <c r="R201" s="30">
        <v>46007</v>
      </c>
      <c r="S201" s="31"/>
    </row>
    <row r="202" spans="1:19" s="4" customFormat="1" ht="19.7" customHeight="1">
      <c r="A202" s="110" t="s">
        <v>446</v>
      </c>
      <c r="B202" s="245" t="s">
        <v>447</v>
      </c>
      <c r="C202" s="289">
        <v>18</v>
      </c>
      <c r="D202" s="85">
        <f t="shared" si="9"/>
        <v>151</v>
      </c>
      <c r="E202" s="27" t="s">
        <v>175</v>
      </c>
      <c r="F202" s="27" t="s">
        <v>175</v>
      </c>
      <c r="G202" s="299" t="s">
        <v>480</v>
      </c>
      <c r="H202" s="110">
        <v>1</v>
      </c>
      <c r="I202" s="211">
        <v>19216</v>
      </c>
      <c r="J202" s="294">
        <f t="shared" si="8"/>
        <v>19216</v>
      </c>
      <c r="K202" s="28"/>
      <c r="L202" s="47" t="s">
        <v>481</v>
      </c>
      <c r="M202" s="296" t="s">
        <v>456</v>
      </c>
      <c r="N202" s="198" t="s">
        <v>178</v>
      </c>
      <c r="O202" s="30">
        <v>45992</v>
      </c>
      <c r="P202" s="27"/>
      <c r="Q202" s="42">
        <v>46006</v>
      </c>
      <c r="R202" s="30">
        <v>46007</v>
      </c>
      <c r="S202" s="31"/>
    </row>
    <row r="203" spans="1:19" s="4" customFormat="1" ht="19.7" customHeight="1">
      <c r="A203" s="110" t="s">
        <v>446</v>
      </c>
      <c r="B203" s="245" t="s">
        <v>447</v>
      </c>
      <c r="C203" s="289">
        <v>18</v>
      </c>
      <c r="D203" s="85">
        <f t="shared" si="9"/>
        <v>152</v>
      </c>
      <c r="E203" s="27" t="s">
        <v>175</v>
      </c>
      <c r="F203" s="27" t="s">
        <v>175</v>
      </c>
      <c r="G203" s="280" t="s">
        <v>482</v>
      </c>
      <c r="H203" s="264">
        <v>1</v>
      </c>
      <c r="I203" s="211">
        <v>3195</v>
      </c>
      <c r="J203" s="294">
        <f t="shared" si="8"/>
        <v>3195</v>
      </c>
      <c r="K203" s="28"/>
      <c r="L203" s="47" t="s">
        <v>483</v>
      </c>
      <c r="M203" s="296" t="s">
        <v>456</v>
      </c>
      <c r="N203" s="198" t="s">
        <v>178</v>
      </c>
      <c r="O203" s="30">
        <v>45992</v>
      </c>
      <c r="P203" s="27"/>
      <c r="Q203" s="42">
        <v>46006</v>
      </c>
      <c r="R203" s="30">
        <v>46007</v>
      </c>
      <c r="S203" s="31"/>
    </row>
    <row r="204" spans="1:19" s="4" customFormat="1" ht="19.7" customHeight="1">
      <c r="A204" s="110" t="s">
        <v>446</v>
      </c>
      <c r="B204" s="245" t="s">
        <v>447</v>
      </c>
      <c r="C204" s="289">
        <v>18</v>
      </c>
      <c r="D204" s="85">
        <f t="shared" si="9"/>
        <v>153</v>
      </c>
      <c r="E204" s="27" t="s">
        <v>175</v>
      </c>
      <c r="F204" s="27" t="s">
        <v>175</v>
      </c>
      <c r="G204" s="280" t="s">
        <v>484</v>
      </c>
      <c r="H204" s="264">
        <v>1</v>
      </c>
      <c r="I204" s="211">
        <v>2478</v>
      </c>
      <c r="J204" s="294">
        <f t="shared" si="8"/>
        <v>2478</v>
      </c>
      <c r="K204" s="28"/>
      <c r="L204" s="47" t="s">
        <v>485</v>
      </c>
      <c r="M204" s="296" t="s">
        <v>456</v>
      </c>
      <c r="N204" s="198" t="s">
        <v>178</v>
      </c>
      <c r="O204" s="30">
        <v>45992</v>
      </c>
      <c r="P204" s="27"/>
      <c r="Q204" s="42">
        <v>46006</v>
      </c>
      <c r="R204" s="30">
        <v>46007</v>
      </c>
      <c r="S204" s="31"/>
    </row>
    <row r="205" spans="1:19" s="4" customFormat="1" ht="19.7" customHeight="1">
      <c r="A205" s="110" t="s">
        <v>486</v>
      </c>
      <c r="B205" s="245" t="s">
        <v>447</v>
      </c>
      <c r="C205" s="289">
        <v>18</v>
      </c>
      <c r="D205" s="85">
        <f t="shared" si="9"/>
        <v>154</v>
      </c>
      <c r="E205" s="27" t="s">
        <v>175</v>
      </c>
      <c r="F205" s="27" t="s">
        <v>175</v>
      </c>
      <c r="G205" s="297" t="s">
        <v>487</v>
      </c>
      <c r="H205" s="110">
        <v>1</v>
      </c>
      <c r="I205" s="211">
        <v>32598</v>
      </c>
      <c r="J205" s="294">
        <f t="shared" si="8"/>
        <v>32598</v>
      </c>
      <c r="K205" s="28"/>
      <c r="L205" s="47" t="s">
        <v>488</v>
      </c>
      <c r="M205" s="296" t="s">
        <v>456</v>
      </c>
      <c r="N205" s="198" t="s">
        <v>178</v>
      </c>
      <c r="O205" s="30">
        <v>45992</v>
      </c>
      <c r="P205" s="27"/>
      <c r="Q205" s="42">
        <v>46006</v>
      </c>
      <c r="R205" s="30">
        <v>46007</v>
      </c>
      <c r="S205" s="31"/>
    </row>
    <row r="206" spans="1:19" s="4" customFormat="1" ht="19.7" customHeight="1">
      <c r="A206" s="110" t="s">
        <v>446</v>
      </c>
      <c r="B206" s="245" t="s">
        <v>447</v>
      </c>
      <c r="C206" s="289">
        <v>18</v>
      </c>
      <c r="D206" s="85">
        <f t="shared" si="9"/>
        <v>155</v>
      </c>
      <c r="E206" s="300" t="s">
        <v>489</v>
      </c>
      <c r="F206" s="66" t="s">
        <v>175</v>
      </c>
      <c r="G206" s="144" t="s">
        <v>490</v>
      </c>
      <c r="H206" s="145">
        <v>5</v>
      </c>
      <c r="I206" s="295">
        <v>177</v>
      </c>
      <c r="J206" s="294">
        <f t="shared" si="8"/>
        <v>885</v>
      </c>
      <c r="K206" s="91"/>
      <c r="L206" s="68" t="s">
        <v>491</v>
      </c>
      <c r="M206" s="296" t="s">
        <v>492</v>
      </c>
      <c r="N206" s="198" t="s">
        <v>178</v>
      </c>
      <c r="O206" s="30">
        <v>45992</v>
      </c>
      <c r="P206" s="27"/>
      <c r="Q206" s="42">
        <v>46006</v>
      </c>
      <c r="R206" s="30">
        <v>46007</v>
      </c>
      <c r="S206" s="31"/>
    </row>
    <row r="207" spans="1:19" s="4" customFormat="1" ht="19.7" customHeight="1">
      <c r="A207" s="110" t="s">
        <v>200</v>
      </c>
      <c r="B207" s="245" t="s">
        <v>447</v>
      </c>
      <c r="C207" s="289">
        <v>18</v>
      </c>
      <c r="D207" s="85">
        <f t="shared" si="9"/>
        <v>156</v>
      </c>
      <c r="E207" s="27" t="s">
        <v>175</v>
      </c>
      <c r="F207" s="27" t="s">
        <v>175</v>
      </c>
      <c r="G207" s="210" t="s">
        <v>493</v>
      </c>
      <c r="H207" s="110">
        <v>6</v>
      </c>
      <c r="I207" s="224">
        <v>332</v>
      </c>
      <c r="J207" s="294">
        <f t="shared" si="8"/>
        <v>1992</v>
      </c>
      <c r="K207" s="28"/>
      <c r="L207" s="40" t="s">
        <v>494</v>
      </c>
      <c r="M207" s="296" t="s">
        <v>456</v>
      </c>
      <c r="N207" s="198" t="s">
        <v>178</v>
      </c>
      <c r="O207" s="30">
        <v>45992</v>
      </c>
      <c r="P207" s="27"/>
      <c r="Q207" s="42">
        <v>46006</v>
      </c>
      <c r="R207" s="30">
        <v>46007</v>
      </c>
      <c r="S207" s="31"/>
    </row>
    <row r="208" spans="1:19" s="4" customFormat="1" ht="19.7" customHeight="1">
      <c r="A208" s="110" t="s">
        <v>123</v>
      </c>
      <c r="B208" s="245" t="s">
        <v>447</v>
      </c>
      <c r="C208" s="289">
        <v>18</v>
      </c>
      <c r="D208" s="85">
        <f t="shared" si="9"/>
        <v>157</v>
      </c>
      <c r="E208" s="301" t="s">
        <v>287</v>
      </c>
      <c r="F208" s="301" t="s">
        <v>287</v>
      </c>
      <c r="G208" s="199" t="s">
        <v>495</v>
      </c>
      <c r="H208" s="201">
        <v>8</v>
      </c>
      <c r="I208" s="302">
        <v>116</v>
      </c>
      <c r="J208" s="294">
        <f t="shared" si="8"/>
        <v>928</v>
      </c>
      <c r="K208" s="91"/>
      <c r="L208" s="303" t="s">
        <v>496</v>
      </c>
      <c r="M208" s="296" t="s">
        <v>456</v>
      </c>
      <c r="N208" s="198" t="s">
        <v>178</v>
      </c>
      <c r="O208" s="30">
        <v>45992</v>
      </c>
      <c r="P208" s="27"/>
      <c r="Q208" s="42">
        <v>46006</v>
      </c>
      <c r="R208" s="30">
        <v>46007</v>
      </c>
      <c r="S208" s="31"/>
    </row>
    <row r="209" spans="1:19" s="4" customFormat="1" ht="19.7" customHeight="1">
      <c r="A209" s="110" t="s">
        <v>123</v>
      </c>
      <c r="B209" s="245" t="s">
        <v>447</v>
      </c>
      <c r="C209" s="289">
        <v>18</v>
      </c>
      <c r="D209" s="85">
        <f t="shared" si="9"/>
        <v>158</v>
      </c>
      <c r="E209" s="301" t="s">
        <v>287</v>
      </c>
      <c r="F209" s="301" t="s">
        <v>287</v>
      </c>
      <c r="G209" s="199" t="s">
        <v>497</v>
      </c>
      <c r="H209" s="201">
        <v>6</v>
      </c>
      <c r="I209" s="302">
        <v>333</v>
      </c>
      <c r="J209" s="294">
        <f t="shared" si="8"/>
        <v>1998</v>
      </c>
      <c r="K209" s="91"/>
      <c r="L209" s="69" t="s">
        <v>498</v>
      </c>
      <c r="M209" s="296" t="s">
        <v>456</v>
      </c>
      <c r="N209" s="198" t="s">
        <v>178</v>
      </c>
      <c r="O209" s="30">
        <v>45992</v>
      </c>
      <c r="P209" s="27"/>
      <c r="Q209" s="42">
        <v>46006</v>
      </c>
      <c r="R209" s="30">
        <v>46007</v>
      </c>
      <c r="S209" s="31"/>
    </row>
    <row r="210" spans="1:19" s="4" customFormat="1" ht="19.7" customHeight="1">
      <c r="A210" s="110" t="s">
        <v>446</v>
      </c>
      <c r="B210" s="245" t="s">
        <v>447</v>
      </c>
      <c r="C210" s="289">
        <v>18</v>
      </c>
      <c r="D210" s="85">
        <f t="shared" si="9"/>
        <v>159</v>
      </c>
      <c r="E210" s="27" t="s">
        <v>175</v>
      </c>
      <c r="F210" s="27" t="s">
        <v>175</v>
      </c>
      <c r="G210" s="304" t="s">
        <v>499</v>
      </c>
      <c r="H210" s="145">
        <v>2</v>
      </c>
      <c r="I210" s="214">
        <v>951</v>
      </c>
      <c r="J210" s="294">
        <f t="shared" si="8"/>
        <v>1902</v>
      </c>
      <c r="K210" s="305"/>
      <c r="L210" s="68" t="s">
        <v>500</v>
      </c>
      <c r="M210" s="296" t="s">
        <v>456</v>
      </c>
      <c r="N210" s="198" t="s">
        <v>178</v>
      </c>
      <c r="O210" s="30">
        <v>45992</v>
      </c>
      <c r="P210" s="27"/>
      <c r="Q210" s="42">
        <v>46006</v>
      </c>
      <c r="R210" s="30">
        <v>46007</v>
      </c>
      <c r="S210" s="31"/>
    </row>
    <row r="211" spans="1:19" s="4" customFormat="1" ht="19.7" customHeight="1">
      <c r="A211" s="110" t="s">
        <v>446</v>
      </c>
      <c r="B211" s="245" t="s">
        <v>447</v>
      </c>
      <c r="C211" s="289">
        <v>18</v>
      </c>
      <c r="D211" s="85">
        <f t="shared" si="9"/>
        <v>160</v>
      </c>
      <c r="E211" s="27" t="s">
        <v>501</v>
      </c>
      <c r="F211" s="27" t="s">
        <v>287</v>
      </c>
      <c r="G211" s="199" t="s">
        <v>502</v>
      </c>
      <c r="H211" s="110">
        <v>8</v>
      </c>
      <c r="I211" s="197">
        <v>138</v>
      </c>
      <c r="J211" s="294">
        <f t="shared" si="8"/>
        <v>1104</v>
      </c>
      <c r="K211" s="26"/>
      <c r="L211" s="47" t="s">
        <v>503</v>
      </c>
      <c r="M211" s="296" t="s">
        <v>456</v>
      </c>
      <c r="N211" s="198" t="s">
        <v>178</v>
      </c>
      <c r="O211" s="30">
        <v>45992</v>
      </c>
      <c r="P211" s="27"/>
      <c r="Q211" s="42">
        <v>46006</v>
      </c>
      <c r="R211" s="30">
        <v>46007</v>
      </c>
      <c r="S211" s="31"/>
    </row>
    <row r="212" spans="1:19" s="4" customFormat="1" ht="19.7" customHeight="1">
      <c r="A212" s="110" t="s">
        <v>446</v>
      </c>
      <c r="B212" s="245" t="s">
        <v>447</v>
      </c>
      <c r="C212" s="289">
        <v>18</v>
      </c>
      <c r="D212" s="85">
        <f t="shared" si="9"/>
        <v>161</v>
      </c>
      <c r="E212" s="27" t="s">
        <v>501</v>
      </c>
      <c r="F212" s="27" t="s">
        <v>287</v>
      </c>
      <c r="G212" s="199" t="s">
        <v>504</v>
      </c>
      <c r="H212" s="110">
        <v>4</v>
      </c>
      <c r="I212" s="197">
        <v>464</v>
      </c>
      <c r="J212" s="294">
        <f t="shared" si="8"/>
        <v>1856</v>
      </c>
      <c r="K212" s="26"/>
      <c r="L212" s="47" t="s">
        <v>505</v>
      </c>
      <c r="M212" s="296" t="s">
        <v>456</v>
      </c>
      <c r="N212" s="198" t="s">
        <v>178</v>
      </c>
      <c r="O212" s="30">
        <v>45992</v>
      </c>
      <c r="P212" s="27"/>
      <c r="Q212" s="42">
        <v>46006</v>
      </c>
      <c r="R212" s="30">
        <v>46007</v>
      </c>
      <c r="S212" s="31"/>
    </row>
    <row r="213" spans="1:19" s="4" customFormat="1" ht="19.7" customHeight="1">
      <c r="A213" s="110" t="s">
        <v>446</v>
      </c>
      <c r="B213" s="245" t="s">
        <v>447</v>
      </c>
      <c r="C213" s="289">
        <v>18</v>
      </c>
      <c r="D213" s="85">
        <f t="shared" si="9"/>
        <v>162</v>
      </c>
      <c r="E213" s="27" t="s">
        <v>501</v>
      </c>
      <c r="F213" s="27" t="s">
        <v>287</v>
      </c>
      <c r="G213" s="199" t="s">
        <v>506</v>
      </c>
      <c r="H213" s="110">
        <v>5</v>
      </c>
      <c r="I213" s="197">
        <v>223</v>
      </c>
      <c r="J213" s="294">
        <f t="shared" si="8"/>
        <v>1115</v>
      </c>
      <c r="K213" s="26"/>
      <c r="L213" s="47" t="s">
        <v>507</v>
      </c>
      <c r="M213" s="296" t="s">
        <v>456</v>
      </c>
      <c r="N213" s="198" t="s">
        <v>178</v>
      </c>
      <c r="O213" s="30">
        <v>45992</v>
      </c>
      <c r="P213" s="27"/>
      <c r="Q213" s="42">
        <v>46006</v>
      </c>
      <c r="R213" s="30">
        <v>46007</v>
      </c>
      <c r="S213" s="31"/>
    </row>
    <row r="214" spans="1:19" s="4" customFormat="1" ht="19.7" customHeight="1">
      <c r="A214" s="110" t="s">
        <v>446</v>
      </c>
      <c r="B214" s="245" t="s">
        <v>447</v>
      </c>
      <c r="C214" s="289">
        <v>18</v>
      </c>
      <c r="D214" s="85">
        <f t="shared" si="9"/>
        <v>163</v>
      </c>
      <c r="E214" s="27" t="s">
        <v>501</v>
      </c>
      <c r="F214" s="27" t="s">
        <v>287</v>
      </c>
      <c r="G214" s="199" t="s">
        <v>508</v>
      </c>
      <c r="H214" s="110">
        <v>5</v>
      </c>
      <c r="I214" s="197">
        <v>104</v>
      </c>
      <c r="J214" s="294">
        <f t="shared" si="8"/>
        <v>520</v>
      </c>
      <c r="K214" s="26"/>
      <c r="L214" s="47" t="s">
        <v>509</v>
      </c>
      <c r="M214" s="296" t="s">
        <v>456</v>
      </c>
      <c r="N214" s="198" t="s">
        <v>178</v>
      </c>
      <c r="O214" s="30">
        <v>45992</v>
      </c>
      <c r="P214" s="27"/>
      <c r="Q214" s="42">
        <v>46006</v>
      </c>
      <c r="R214" s="30">
        <v>46007</v>
      </c>
      <c r="S214" s="31"/>
    </row>
    <row r="215" spans="1:19" s="4" customFormat="1" ht="19.7" customHeight="1">
      <c r="A215" s="110" t="s">
        <v>446</v>
      </c>
      <c r="B215" s="245" t="s">
        <v>447</v>
      </c>
      <c r="C215" s="289">
        <v>18</v>
      </c>
      <c r="D215" s="85">
        <f t="shared" si="9"/>
        <v>164</v>
      </c>
      <c r="E215" s="27" t="s">
        <v>175</v>
      </c>
      <c r="F215" s="27" t="s">
        <v>175</v>
      </c>
      <c r="G215" s="306" t="s">
        <v>510</v>
      </c>
      <c r="H215" s="110">
        <v>1</v>
      </c>
      <c r="I215" s="211">
        <v>4906</v>
      </c>
      <c r="J215" s="294">
        <f t="shared" si="8"/>
        <v>4906</v>
      </c>
      <c r="K215" s="28"/>
      <c r="L215" s="47" t="s">
        <v>511</v>
      </c>
      <c r="M215" s="47" t="s">
        <v>462</v>
      </c>
      <c r="N215" s="198" t="s">
        <v>178</v>
      </c>
      <c r="O215" s="30">
        <v>45992</v>
      </c>
      <c r="P215" s="27"/>
      <c r="Q215" s="42">
        <v>46006</v>
      </c>
      <c r="R215" s="30">
        <v>46007</v>
      </c>
      <c r="S215" s="31"/>
    </row>
    <row r="216" spans="1:19" s="4" customFormat="1" ht="19.149999999999999" customHeight="1">
      <c r="A216" s="110" t="s">
        <v>446</v>
      </c>
      <c r="B216" s="245" t="s">
        <v>447</v>
      </c>
      <c r="C216" s="289">
        <v>18</v>
      </c>
      <c r="D216" s="85">
        <f t="shared" si="9"/>
        <v>165</v>
      </c>
      <c r="E216" s="66" t="s">
        <v>175</v>
      </c>
      <c r="F216" s="66" t="s">
        <v>175</v>
      </c>
      <c r="G216" s="144" t="s">
        <v>512</v>
      </c>
      <c r="H216" s="145">
        <v>1</v>
      </c>
      <c r="I216" s="295">
        <v>208</v>
      </c>
      <c r="J216" s="294">
        <f t="shared" si="8"/>
        <v>208</v>
      </c>
      <c r="K216" s="91"/>
      <c r="L216" s="68" t="s">
        <v>513</v>
      </c>
      <c r="M216" s="296" t="s">
        <v>514</v>
      </c>
      <c r="N216" s="198" t="s">
        <v>178</v>
      </c>
      <c r="O216" s="30">
        <v>45992</v>
      </c>
      <c r="P216" s="27"/>
      <c r="Q216" s="42">
        <v>46006</v>
      </c>
      <c r="R216" s="30">
        <v>46007</v>
      </c>
      <c r="S216" s="31"/>
    </row>
    <row r="217" spans="1:19" s="4" customFormat="1" ht="19.7" customHeight="1">
      <c r="A217" s="110" t="s">
        <v>123</v>
      </c>
      <c r="B217" s="245" t="s">
        <v>447</v>
      </c>
      <c r="C217" s="289">
        <v>18</v>
      </c>
      <c r="D217" s="85">
        <f t="shared" si="9"/>
        <v>166</v>
      </c>
      <c r="E217" s="66" t="s">
        <v>515</v>
      </c>
      <c r="F217" s="66" t="s">
        <v>175</v>
      </c>
      <c r="G217" s="144" t="s">
        <v>516</v>
      </c>
      <c r="H217" s="145">
        <v>1</v>
      </c>
      <c r="I217" s="295">
        <v>1020</v>
      </c>
      <c r="J217" s="294">
        <f t="shared" si="8"/>
        <v>1020</v>
      </c>
      <c r="K217" s="91"/>
      <c r="L217" s="68" t="s">
        <v>517</v>
      </c>
      <c r="M217" s="69" t="s">
        <v>518</v>
      </c>
      <c r="N217" s="198" t="s">
        <v>178</v>
      </c>
      <c r="O217" s="30">
        <v>45992</v>
      </c>
      <c r="P217" s="27"/>
      <c r="Q217" s="42">
        <v>46006</v>
      </c>
      <c r="R217" s="30">
        <v>46007</v>
      </c>
      <c r="S217" s="31"/>
    </row>
    <row r="218" spans="1:19" s="4" customFormat="1" ht="19.7" customHeight="1">
      <c r="A218" s="110" t="s">
        <v>123</v>
      </c>
      <c r="B218" s="245" t="s">
        <v>447</v>
      </c>
      <c r="C218" s="289">
        <v>18</v>
      </c>
      <c r="D218" s="85">
        <f t="shared" si="9"/>
        <v>167</v>
      </c>
      <c r="E218" s="66" t="s">
        <v>515</v>
      </c>
      <c r="F218" s="66" t="s">
        <v>175</v>
      </c>
      <c r="G218" s="144" t="s">
        <v>519</v>
      </c>
      <c r="H218" s="145">
        <v>1</v>
      </c>
      <c r="I218" s="295">
        <v>1406</v>
      </c>
      <c r="J218" s="294">
        <f t="shared" si="8"/>
        <v>1406</v>
      </c>
      <c r="K218" s="91"/>
      <c r="L218" s="68" t="s">
        <v>517</v>
      </c>
      <c r="M218" s="69" t="s">
        <v>520</v>
      </c>
      <c r="N218" s="198" t="s">
        <v>178</v>
      </c>
      <c r="O218" s="30">
        <v>45992</v>
      </c>
      <c r="P218" s="27"/>
      <c r="Q218" s="42">
        <v>46006</v>
      </c>
      <c r="R218" s="30">
        <v>46007</v>
      </c>
      <c r="S218" s="31"/>
    </row>
    <row r="219" spans="1:19" s="4" customFormat="1" ht="19.7" customHeight="1">
      <c r="A219" s="110" t="s">
        <v>123</v>
      </c>
      <c r="B219" s="245" t="s">
        <v>447</v>
      </c>
      <c r="C219" s="289">
        <v>18</v>
      </c>
      <c r="D219" s="85">
        <f t="shared" si="9"/>
        <v>168</v>
      </c>
      <c r="E219" s="66" t="s">
        <v>515</v>
      </c>
      <c r="F219" s="66" t="s">
        <v>175</v>
      </c>
      <c r="G219" s="199" t="s">
        <v>521</v>
      </c>
      <c r="H219" s="145">
        <v>1</v>
      </c>
      <c r="I219" s="200">
        <v>1544</v>
      </c>
      <c r="J219" s="294">
        <f t="shared" si="8"/>
        <v>1544</v>
      </c>
      <c r="K219" s="91"/>
      <c r="L219" s="68" t="s">
        <v>517</v>
      </c>
      <c r="M219" s="69" t="s">
        <v>522</v>
      </c>
      <c r="N219" s="198" t="s">
        <v>178</v>
      </c>
      <c r="O219" s="30">
        <v>45992</v>
      </c>
      <c r="P219" s="27"/>
      <c r="Q219" s="42">
        <v>46006</v>
      </c>
      <c r="R219" s="30">
        <v>46007</v>
      </c>
      <c r="S219" s="31"/>
    </row>
    <row r="220" spans="1:19" s="4" customFormat="1" ht="19.7" customHeight="1">
      <c r="A220" s="110" t="s">
        <v>123</v>
      </c>
      <c r="B220" s="245" t="s">
        <v>447</v>
      </c>
      <c r="C220" s="289">
        <v>18</v>
      </c>
      <c r="D220" s="85">
        <f t="shared" si="9"/>
        <v>169</v>
      </c>
      <c r="E220" s="307" t="s">
        <v>175</v>
      </c>
      <c r="F220" s="307" t="s">
        <v>175</v>
      </c>
      <c r="G220" s="144" t="s">
        <v>523</v>
      </c>
      <c r="H220" s="145">
        <v>1</v>
      </c>
      <c r="I220" s="295">
        <v>1138</v>
      </c>
      <c r="J220" s="294">
        <f t="shared" si="8"/>
        <v>1138</v>
      </c>
      <c r="K220" s="308"/>
      <c r="L220" s="309" t="s">
        <v>524</v>
      </c>
      <c r="M220" s="69" t="s">
        <v>456</v>
      </c>
      <c r="N220" s="198" t="s">
        <v>178</v>
      </c>
      <c r="O220" s="30">
        <v>45992</v>
      </c>
      <c r="P220" s="27"/>
      <c r="Q220" s="42">
        <v>46006</v>
      </c>
      <c r="R220" s="30">
        <v>46007</v>
      </c>
      <c r="S220" s="31"/>
    </row>
    <row r="221" spans="1:19" s="4" customFormat="1" ht="19.7" customHeight="1">
      <c r="A221" s="110" t="s">
        <v>123</v>
      </c>
      <c r="B221" s="245" t="s">
        <v>447</v>
      </c>
      <c r="C221" s="289">
        <v>18</v>
      </c>
      <c r="D221" s="85">
        <f t="shared" si="9"/>
        <v>170</v>
      </c>
      <c r="E221" s="307" t="s">
        <v>175</v>
      </c>
      <c r="F221" s="307" t="s">
        <v>175</v>
      </c>
      <c r="G221" s="144" t="s">
        <v>525</v>
      </c>
      <c r="H221" s="145">
        <v>1</v>
      </c>
      <c r="I221" s="295">
        <v>1064</v>
      </c>
      <c r="J221" s="294">
        <f t="shared" si="8"/>
        <v>1064</v>
      </c>
      <c r="K221" s="308"/>
      <c r="L221" s="309" t="s">
        <v>526</v>
      </c>
      <c r="M221" s="69" t="s">
        <v>456</v>
      </c>
      <c r="N221" s="198" t="s">
        <v>178</v>
      </c>
      <c r="O221" s="30">
        <v>45992</v>
      </c>
      <c r="P221" s="27"/>
      <c r="Q221" s="42">
        <v>46006</v>
      </c>
      <c r="R221" s="30">
        <v>46007</v>
      </c>
      <c r="S221" s="31"/>
    </row>
    <row r="222" spans="1:19" s="4" customFormat="1" ht="19.7" customHeight="1">
      <c r="A222" s="110" t="s">
        <v>123</v>
      </c>
      <c r="B222" s="245" t="s">
        <v>447</v>
      </c>
      <c r="C222" s="289">
        <v>18</v>
      </c>
      <c r="D222" s="85">
        <f t="shared" si="9"/>
        <v>171</v>
      </c>
      <c r="E222" s="307" t="s">
        <v>175</v>
      </c>
      <c r="F222" s="307" t="s">
        <v>175</v>
      </c>
      <c r="G222" s="144" t="s">
        <v>527</v>
      </c>
      <c r="H222" s="145">
        <v>1</v>
      </c>
      <c r="I222" s="295">
        <v>2888</v>
      </c>
      <c r="J222" s="294">
        <f t="shared" si="8"/>
        <v>2888</v>
      </c>
      <c r="K222" s="308"/>
      <c r="L222" s="309" t="s">
        <v>528</v>
      </c>
      <c r="M222" s="69" t="s">
        <v>456</v>
      </c>
      <c r="N222" s="198" t="s">
        <v>178</v>
      </c>
      <c r="O222" s="30">
        <v>45992</v>
      </c>
      <c r="P222" s="27"/>
      <c r="Q222" s="42">
        <v>46006</v>
      </c>
      <c r="R222" s="30">
        <v>46007</v>
      </c>
      <c r="S222" s="31"/>
    </row>
    <row r="223" spans="1:19" s="4" customFormat="1" ht="19.7" customHeight="1">
      <c r="A223" s="110" t="s">
        <v>123</v>
      </c>
      <c r="B223" s="245" t="s">
        <v>447</v>
      </c>
      <c r="C223" s="289">
        <v>18</v>
      </c>
      <c r="D223" s="85">
        <f t="shared" si="9"/>
        <v>172</v>
      </c>
      <c r="E223" s="307" t="s">
        <v>175</v>
      </c>
      <c r="F223" s="307" t="s">
        <v>175</v>
      </c>
      <c r="G223" s="144" t="s">
        <v>529</v>
      </c>
      <c r="H223" s="145">
        <v>1</v>
      </c>
      <c r="I223" s="295">
        <v>1158</v>
      </c>
      <c r="J223" s="294">
        <f t="shared" si="8"/>
        <v>1158</v>
      </c>
      <c r="K223" s="308"/>
      <c r="L223" s="309" t="s">
        <v>528</v>
      </c>
      <c r="M223" s="69" t="s">
        <v>456</v>
      </c>
      <c r="N223" s="198" t="s">
        <v>178</v>
      </c>
      <c r="O223" s="30">
        <v>45992</v>
      </c>
      <c r="P223" s="27"/>
      <c r="Q223" s="42">
        <v>46006</v>
      </c>
      <c r="R223" s="30">
        <v>46007</v>
      </c>
      <c r="S223" s="31"/>
    </row>
    <row r="224" spans="1:19" s="4" customFormat="1" ht="19.7" customHeight="1">
      <c r="A224" s="26" t="s">
        <v>446</v>
      </c>
      <c r="B224" s="245" t="s">
        <v>447</v>
      </c>
      <c r="C224" s="289">
        <v>18</v>
      </c>
      <c r="D224" s="85">
        <f t="shared" si="9"/>
        <v>173</v>
      </c>
      <c r="E224" s="27" t="s">
        <v>175</v>
      </c>
      <c r="F224" s="27" t="s">
        <v>175</v>
      </c>
      <c r="G224" s="199" t="s">
        <v>530</v>
      </c>
      <c r="H224" s="264">
        <v>1</v>
      </c>
      <c r="I224" s="211">
        <v>3494</v>
      </c>
      <c r="J224" s="294">
        <f t="shared" si="8"/>
        <v>3494</v>
      </c>
      <c r="K224" s="28"/>
      <c r="L224" s="47" t="s">
        <v>531</v>
      </c>
      <c r="M224" s="191"/>
      <c r="N224" s="198" t="s">
        <v>178</v>
      </c>
      <c r="O224" s="30">
        <v>45992</v>
      </c>
      <c r="P224" s="27"/>
      <c r="Q224" s="42">
        <v>46006</v>
      </c>
      <c r="R224" s="30">
        <v>46007</v>
      </c>
      <c r="S224" s="31"/>
    </row>
    <row r="225" spans="1:19" s="4" customFormat="1" ht="19.7" customHeight="1">
      <c r="A225" s="110" t="s">
        <v>446</v>
      </c>
      <c r="B225" s="245" t="s">
        <v>447</v>
      </c>
      <c r="C225" s="289">
        <v>18</v>
      </c>
      <c r="D225" s="85">
        <f t="shared" si="9"/>
        <v>174</v>
      </c>
      <c r="E225" s="27" t="s">
        <v>175</v>
      </c>
      <c r="F225" s="27" t="s">
        <v>175</v>
      </c>
      <c r="G225" s="199" t="s">
        <v>532</v>
      </c>
      <c r="H225" s="264">
        <v>1</v>
      </c>
      <c r="I225" s="211">
        <v>4358</v>
      </c>
      <c r="J225" s="294">
        <f t="shared" si="8"/>
        <v>4358</v>
      </c>
      <c r="K225" s="28"/>
      <c r="L225" s="47" t="s">
        <v>533</v>
      </c>
      <c r="M225" s="191"/>
      <c r="N225" s="198" t="s">
        <v>178</v>
      </c>
      <c r="O225" s="30">
        <v>45992</v>
      </c>
      <c r="P225" s="27"/>
      <c r="Q225" s="42">
        <v>46006</v>
      </c>
      <c r="R225" s="30">
        <v>46007</v>
      </c>
      <c r="S225" s="31"/>
    </row>
    <row r="226" spans="1:19" s="4" customFormat="1" ht="19.7" customHeight="1">
      <c r="A226" s="110" t="s">
        <v>123</v>
      </c>
      <c r="B226" s="245" t="s">
        <v>447</v>
      </c>
      <c r="C226" s="310">
        <v>10</v>
      </c>
      <c r="D226" s="85">
        <f t="shared" si="9"/>
        <v>175</v>
      </c>
      <c r="E226" s="155" t="s">
        <v>534</v>
      </c>
      <c r="F226" s="27" t="s">
        <v>287</v>
      </c>
      <c r="G226" s="311" t="s">
        <v>535</v>
      </c>
      <c r="H226" s="312">
        <v>2</v>
      </c>
      <c r="I226" s="313">
        <v>1450</v>
      </c>
      <c r="J226" s="294">
        <f t="shared" si="8"/>
        <v>2900</v>
      </c>
      <c r="K226" s="314"/>
      <c r="L226" s="315" t="s">
        <v>536</v>
      </c>
      <c r="M226" s="191"/>
      <c r="N226" s="198" t="s">
        <v>178</v>
      </c>
      <c r="O226" s="30">
        <v>45992</v>
      </c>
      <c r="P226" s="27"/>
      <c r="Q226" s="42">
        <v>46006</v>
      </c>
      <c r="R226" s="30">
        <v>46007</v>
      </c>
      <c r="S226" s="31"/>
    </row>
    <row r="227" spans="1:19" s="4" customFormat="1" ht="19.7" customHeight="1">
      <c r="A227" s="110" t="s">
        <v>123</v>
      </c>
      <c r="B227" s="245" t="s">
        <v>447</v>
      </c>
      <c r="C227" s="310">
        <v>10</v>
      </c>
      <c r="D227" s="85">
        <f t="shared" si="9"/>
        <v>176</v>
      </c>
      <c r="E227" s="155" t="s">
        <v>534</v>
      </c>
      <c r="F227" s="27" t="s">
        <v>287</v>
      </c>
      <c r="G227" s="311" t="s">
        <v>537</v>
      </c>
      <c r="H227" s="312">
        <v>2</v>
      </c>
      <c r="I227" s="313">
        <v>409</v>
      </c>
      <c r="J227" s="294">
        <f t="shared" si="8"/>
        <v>818</v>
      </c>
      <c r="K227" s="314"/>
      <c r="L227" s="315" t="s">
        <v>538</v>
      </c>
      <c r="M227" s="191"/>
      <c r="N227" s="198" t="s">
        <v>178</v>
      </c>
      <c r="O227" s="30">
        <v>45992</v>
      </c>
      <c r="P227" s="27"/>
      <c r="Q227" s="42">
        <v>46006</v>
      </c>
      <c r="R227" s="30">
        <v>46007</v>
      </c>
      <c r="S227" s="31"/>
    </row>
    <row r="228" spans="1:19" s="4" customFormat="1" ht="19.7" customHeight="1">
      <c r="A228" s="110" t="s">
        <v>123</v>
      </c>
      <c r="B228" s="245" t="s">
        <v>447</v>
      </c>
      <c r="C228" s="310">
        <v>10</v>
      </c>
      <c r="D228" s="85">
        <f t="shared" si="9"/>
        <v>177</v>
      </c>
      <c r="E228" s="155" t="s">
        <v>534</v>
      </c>
      <c r="F228" s="27" t="s">
        <v>287</v>
      </c>
      <c r="G228" s="311" t="s">
        <v>539</v>
      </c>
      <c r="H228" s="312">
        <v>2</v>
      </c>
      <c r="I228" s="313">
        <v>45</v>
      </c>
      <c r="J228" s="294">
        <f t="shared" si="8"/>
        <v>90</v>
      </c>
      <c r="K228" s="314"/>
      <c r="L228" s="315" t="s">
        <v>540</v>
      </c>
      <c r="M228" s="191"/>
      <c r="N228" s="198" t="s">
        <v>178</v>
      </c>
      <c r="O228" s="30">
        <v>45992</v>
      </c>
      <c r="P228" s="27"/>
      <c r="Q228" s="42">
        <v>46006</v>
      </c>
      <c r="R228" s="30">
        <v>46007</v>
      </c>
      <c r="S228" s="31"/>
    </row>
    <row r="229" spans="1:19" s="4" customFormat="1" ht="19.7" customHeight="1">
      <c r="A229" s="110" t="s">
        <v>123</v>
      </c>
      <c r="B229" s="245" t="s">
        <v>447</v>
      </c>
      <c r="C229" s="26"/>
      <c r="D229" s="85">
        <f t="shared" si="9"/>
        <v>178</v>
      </c>
      <c r="E229" s="27" t="s">
        <v>541</v>
      </c>
      <c r="F229" s="27" t="s">
        <v>175</v>
      </c>
      <c r="G229" s="144" t="s">
        <v>542</v>
      </c>
      <c r="H229" s="264">
        <v>2</v>
      </c>
      <c r="I229" s="224">
        <v>3677</v>
      </c>
      <c r="J229" s="294">
        <f t="shared" si="8"/>
        <v>7354</v>
      </c>
      <c r="K229" s="28"/>
      <c r="L229" s="47" t="s">
        <v>543</v>
      </c>
      <c r="M229" s="191"/>
      <c r="N229" s="198" t="s">
        <v>178</v>
      </c>
      <c r="O229" s="30">
        <v>45992</v>
      </c>
      <c r="P229" s="27"/>
      <c r="Q229" s="42">
        <v>46006</v>
      </c>
      <c r="R229" s="30">
        <v>46007</v>
      </c>
      <c r="S229" s="31"/>
    </row>
    <row r="230" spans="1:19" s="4" customFormat="1" ht="19.7" customHeight="1">
      <c r="A230" s="110" t="s">
        <v>123</v>
      </c>
      <c r="B230" s="245" t="s">
        <v>447</v>
      </c>
      <c r="C230" s="26"/>
      <c r="D230" s="85">
        <f t="shared" si="9"/>
        <v>179</v>
      </c>
      <c r="E230" s="27" t="s">
        <v>156</v>
      </c>
      <c r="F230" s="27" t="s">
        <v>175</v>
      </c>
      <c r="G230" s="144" t="s">
        <v>544</v>
      </c>
      <c r="H230" s="264">
        <v>2</v>
      </c>
      <c r="I230" s="224">
        <v>1502</v>
      </c>
      <c r="J230" s="294">
        <f t="shared" si="8"/>
        <v>3004</v>
      </c>
      <c r="K230" s="28"/>
      <c r="L230" s="47" t="s">
        <v>545</v>
      </c>
      <c r="M230" s="191"/>
      <c r="N230" s="198" t="s">
        <v>178</v>
      </c>
      <c r="O230" s="30">
        <v>45992</v>
      </c>
      <c r="P230" s="27"/>
      <c r="Q230" s="42">
        <v>46006</v>
      </c>
      <c r="R230" s="30">
        <v>46007</v>
      </c>
      <c r="S230" s="31"/>
    </row>
    <row r="231" spans="1:19" s="4" customFormat="1" ht="19.5" customHeight="1">
      <c r="A231" s="110" t="s">
        <v>446</v>
      </c>
      <c r="B231" s="245" t="s">
        <v>447</v>
      </c>
      <c r="C231" s="26"/>
      <c r="D231" s="85">
        <f t="shared" si="9"/>
        <v>180</v>
      </c>
      <c r="E231" s="27" t="s">
        <v>546</v>
      </c>
      <c r="F231" s="27" t="s">
        <v>175</v>
      </c>
      <c r="G231" s="210" t="s">
        <v>547</v>
      </c>
      <c r="H231" s="264">
        <v>2</v>
      </c>
      <c r="I231" s="224">
        <v>6370</v>
      </c>
      <c r="J231" s="294">
        <f t="shared" si="8"/>
        <v>12740</v>
      </c>
      <c r="K231" s="28"/>
      <c r="L231" s="47" t="s">
        <v>548</v>
      </c>
      <c r="M231" s="191" t="s">
        <v>549</v>
      </c>
      <c r="N231" s="198" t="s">
        <v>178</v>
      </c>
      <c r="O231" s="30">
        <v>45992</v>
      </c>
      <c r="P231" s="27"/>
      <c r="Q231" s="42">
        <v>46006</v>
      </c>
      <c r="R231" s="30">
        <v>46007</v>
      </c>
      <c r="S231" s="31"/>
    </row>
    <row r="232" spans="1:19" s="4" customFormat="1" ht="19.5" customHeight="1">
      <c r="A232" s="110" t="s">
        <v>550</v>
      </c>
      <c r="B232" s="245" t="s">
        <v>447</v>
      </c>
      <c r="C232" s="26"/>
      <c r="D232" s="85">
        <f t="shared" si="9"/>
        <v>181</v>
      </c>
      <c r="E232" s="27" t="s">
        <v>546</v>
      </c>
      <c r="F232" s="27" t="s">
        <v>175</v>
      </c>
      <c r="G232" s="210" t="s">
        <v>551</v>
      </c>
      <c r="H232" s="264">
        <v>1</v>
      </c>
      <c r="I232" s="224">
        <v>1080</v>
      </c>
      <c r="J232" s="294">
        <f t="shared" si="8"/>
        <v>1080</v>
      </c>
      <c r="K232" s="28"/>
      <c r="L232" s="47" t="s">
        <v>552</v>
      </c>
      <c r="M232" s="191" t="s">
        <v>553</v>
      </c>
      <c r="N232" s="198" t="s">
        <v>178</v>
      </c>
      <c r="O232" s="30">
        <v>45992</v>
      </c>
      <c r="P232" s="27"/>
      <c r="Q232" s="42">
        <v>46006</v>
      </c>
      <c r="R232" s="30">
        <v>46007</v>
      </c>
      <c r="S232" s="31"/>
    </row>
    <row r="233" spans="1:19" s="4" customFormat="1" ht="19.5" customHeight="1">
      <c r="A233" s="110" t="s">
        <v>550</v>
      </c>
      <c r="B233" s="245" t="s">
        <v>447</v>
      </c>
      <c r="C233" s="26"/>
      <c r="D233" s="85">
        <f t="shared" si="9"/>
        <v>182</v>
      </c>
      <c r="E233" s="27" t="s">
        <v>546</v>
      </c>
      <c r="F233" s="27" t="s">
        <v>175</v>
      </c>
      <c r="G233" s="210" t="s">
        <v>554</v>
      </c>
      <c r="H233" s="264">
        <v>1</v>
      </c>
      <c r="I233" s="224">
        <v>660</v>
      </c>
      <c r="J233" s="294">
        <f t="shared" si="8"/>
        <v>660</v>
      </c>
      <c r="K233" s="28"/>
      <c r="L233" s="47" t="s">
        <v>555</v>
      </c>
      <c r="M233" s="316"/>
      <c r="N233" s="198" t="s">
        <v>178</v>
      </c>
      <c r="O233" s="30">
        <v>45992</v>
      </c>
      <c r="P233" s="27"/>
      <c r="Q233" s="42">
        <v>46006</v>
      </c>
      <c r="R233" s="30">
        <v>46007</v>
      </c>
      <c r="S233" s="31"/>
    </row>
    <row r="234" spans="1:19" s="4" customFormat="1" ht="19.5" customHeight="1">
      <c r="A234" s="110" t="s">
        <v>556</v>
      </c>
      <c r="B234" s="245" t="s">
        <v>447</v>
      </c>
      <c r="C234" s="289">
        <v>18</v>
      </c>
      <c r="D234" s="85">
        <f t="shared" si="9"/>
        <v>183</v>
      </c>
      <c r="E234" s="27" t="s">
        <v>161</v>
      </c>
      <c r="F234" s="27" t="s">
        <v>175</v>
      </c>
      <c r="G234" s="210" t="s">
        <v>557</v>
      </c>
      <c r="H234" s="110">
        <v>1</v>
      </c>
      <c r="I234" s="224">
        <v>4150</v>
      </c>
      <c r="J234" s="294">
        <f t="shared" si="8"/>
        <v>4150</v>
      </c>
      <c r="K234" s="28"/>
      <c r="L234" s="40" t="s">
        <v>558</v>
      </c>
      <c r="M234" s="47" t="s">
        <v>559</v>
      </c>
      <c r="N234" s="198" t="s">
        <v>178</v>
      </c>
      <c r="O234" s="30">
        <v>45992</v>
      </c>
      <c r="P234" s="27"/>
      <c r="Q234" s="42">
        <v>46006</v>
      </c>
      <c r="R234" s="30">
        <v>46007</v>
      </c>
      <c r="S234" s="31"/>
    </row>
    <row r="235" spans="1:19" s="4" customFormat="1" ht="19.7" customHeight="1">
      <c r="A235" s="110" t="s">
        <v>446</v>
      </c>
      <c r="B235" s="245" t="s">
        <v>447</v>
      </c>
      <c r="C235" s="26"/>
      <c r="D235" s="85">
        <f t="shared" si="9"/>
        <v>184</v>
      </c>
      <c r="E235" s="317" t="s">
        <v>560</v>
      </c>
      <c r="F235" s="27" t="s">
        <v>175</v>
      </c>
      <c r="G235" s="318" t="s">
        <v>561</v>
      </c>
      <c r="H235" s="319">
        <v>2</v>
      </c>
      <c r="I235" s="320">
        <v>1920</v>
      </c>
      <c r="J235" s="294">
        <f t="shared" si="8"/>
        <v>3840</v>
      </c>
      <c r="K235" s="321"/>
      <c r="L235" s="322" t="s">
        <v>562</v>
      </c>
      <c r="M235" s="191"/>
      <c r="N235" s="198" t="s">
        <v>178</v>
      </c>
      <c r="O235" s="30">
        <v>45992</v>
      </c>
      <c r="P235" s="27"/>
      <c r="Q235" s="42">
        <v>46006</v>
      </c>
      <c r="R235" s="30">
        <v>46007</v>
      </c>
      <c r="S235" s="31"/>
    </row>
    <row r="236" spans="1:19" s="4" customFormat="1" ht="19.7" customHeight="1">
      <c r="A236" s="110" t="s">
        <v>446</v>
      </c>
      <c r="B236" s="245" t="s">
        <v>447</v>
      </c>
      <c r="C236" s="26"/>
      <c r="D236" s="85">
        <f t="shared" si="9"/>
        <v>185</v>
      </c>
      <c r="E236" s="317" t="s">
        <v>560</v>
      </c>
      <c r="F236" s="27" t="s">
        <v>175</v>
      </c>
      <c r="G236" s="318" t="s">
        <v>563</v>
      </c>
      <c r="H236" s="319">
        <v>2</v>
      </c>
      <c r="I236" s="320">
        <v>1820</v>
      </c>
      <c r="J236" s="294">
        <f t="shared" si="8"/>
        <v>3640</v>
      </c>
      <c r="K236" s="321"/>
      <c r="L236" s="323" t="s">
        <v>564</v>
      </c>
      <c r="M236" s="191"/>
      <c r="N236" s="198" t="s">
        <v>178</v>
      </c>
      <c r="O236" s="30">
        <v>45992</v>
      </c>
      <c r="P236" s="27"/>
      <c r="Q236" s="42">
        <v>46006</v>
      </c>
      <c r="R236" s="30">
        <v>46007</v>
      </c>
      <c r="S236" s="31"/>
    </row>
    <row r="237" spans="1:19" s="4" customFormat="1" ht="19.7" customHeight="1">
      <c r="A237" s="110" t="s">
        <v>565</v>
      </c>
      <c r="B237" s="245" t="s">
        <v>447</v>
      </c>
      <c r="D237" s="85">
        <f t="shared" si="9"/>
        <v>186</v>
      </c>
      <c r="E237" s="38" t="s">
        <v>566</v>
      </c>
      <c r="F237" s="38" t="s">
        <v>175</v>
      </c>
      <c r="G237" s="324" t="s">
        <v>567</v>
      </c>
      <c r="H237" s="120">
        <v>1</v>
      </c>
      <c r="I237" s="211">
        <v>1711</v>
      </c>
      <c r="J237" s="152">
        <f>H237*I237</f>
        <v>1711</v>
      </c>
      <c r="K237" s="29"/>
      <c r="L237" s="47" t="s">
        <v>568</v>
      </c>
      <c r="M237" s="325" t="s">
        <v>569</v>
      </c>
      <c r="N237" s="326" t="s">
        <v>570</v>
      </c>
      <c r="O237" s="30">
        <v>45999</v>
      </c>
      <c r="P237" s="27"/>
      <c r="Q237" s="42">
        <v>46006</v>
      </c>
      <c r="R237" s="30">
        <v>46007</v>
      </c>
      <c r="S237" s="31"/>
    </row>
    <row r="238" spans="1:19" s="4" customFormat="1" ht="19.7" customHeight="1">
      <c r="A238" s="110" t="s">
        <v>200</v>
      </c>
      <c r="B238" s="245" t="s">
        <v>447</v>
      </c>
      <c r="C238" s="289">
        <v>18</v>
      </c>
      <c r="D238" s="85">
        <f t="shared" si="9"/>
        <v>187</v>
      </c>
      <c r="E238" s="27" t="s">
        <v>175</v>
      </c>
      <c r="F238" s="27" t="s">
        <v>175</v>
      </c>
      <c r="G238" s="204" t="s">
        <v>571</v>
      </c>
      <c r="H238" s="120">
        <v>1</v>
      </c>
      <c r="I238" s="208">
        <v>1258</v>
      </c>
      <c r="J238" s="294">
        <f t="shared" ref="J238:J240" si="10">H238*I238</f>
        <v>1258</v>
      </c>
      <c r="K238" s="194"/>
      <c r="L238" s="40" t="s">
        <v>455</v>
      </c>
      <c r="M238" s="325" t="s">
        <v>569</v>
      </c>
      <c r="N238" s="326" t="s">
        <v>570</v>
      </c>
      <c r="O238" s="30">
        <v>45999</v>
      </c>
      <c r="P238" s="27"/>
      <c r="Q238" s="42">
        <v>46006</v>
      </c>
      <c r="R238" s="30">
        <v>46007</v>
      </c>
      <c r="S238" s="31"/>
    </row>
    <row r="239" spans="1:19" s="4" customFormat="1" ht="19.7" customHeight="1">
      <c r="A239" s="110" t="s">
        <v>446</v>
      </c>
      <c r="B239" s="245" t="s">
        <v>447</v>
      </c>
      <c r="D239" s="85">
        <f t="shared" si="9"/>
        <v>188</v>
      </c>
      <c r="E239" s="27" t="s">
        <v>175</v>
      </c>
      <c r="F239" s="27" t="s">
        <v>175</v>
      </c>
      <c r="G239" s="327" t="s">
        <v>308</v>
      </c>
      <c r="H239" s="119">
        <v>1</v>
      </c>
      <c r="I239" s="197">
        <v>49</v>
      </c>
      <c r="J239" s="249">
        <f t="shared" si="10"/>
        <v>49</v>
      </c>
      <c r="K239" s="28"/>
      <c r="L239" s="68" t="s">
        <v>572</v>
      </c>
      <c r="M239" s="325" t="s">
        <v>569</v>
      </c>
      <c r="N239" s="326" t="s">
        <v>570</v>
      </c>
      <c r="O239" s="30">
        <v>45999</v>
      </c>
      <c r="P239" s="27"/>
      <c r="Q239" s="42">
        <v>46006</v>
      </c>
      <c r="R239" s="30">
        <v>46007</v>
      </c>
      <c r="S239" s="31"/>
    </row>
    <row r="240" spans="1:19" s="4" customFormat="1" ht="19.7" customHeight="1">
      <c r="A240" s="110" t="s">
        <v>446</v>
      </c>
      <c r="B240" s="245" t="s">
        <v>447</v>
      </c>
      <c r="D240" s="85">
        <f t="shared" si="9"/>
        <v>189</v>
      </c>
      <c r="E240" s="27" t="s">
        <v>175</v>
      </c>
      <c r="F240" s="27" t="s">
        <v>175</v>
      </c>
      <c r="G240" s="204" t="s">
        <v>573</v>
      </c>
      <c r="H240" s="119">
        <v>1</v>
      </c>
      <c r="I240" s="197">
        <v>740</v>
      </c>
      <c r="J240" s="249">
        <f t="shared" si="10"/>
        <v>740</v>
      </c>
      <c r="K240" s="28"/>
      <c r="L240" s="47" t="s">
        <v>574</v>
      </c>
      <c r="M240" s="325" t="s">
        <v>569</v>
      </c>
      <c r="N240" s="326" t="s">
        <v>570</v>
      </c>
      <c r="O240" s="30">
        <v>45999</v>
      </c>
      <c r="P240" s="27"/>
      <c r="Q240" s="42">
        <v>46006</v>
      </c>
      <c r="R240" s="30">
        <v>46007</v>
      </c>
      <c r="S240" s="31"/>
    </row>
    <row r="241" spans="1:19" s="4" customFormat="1" ht="19.7" customHeight="1">
      <c r="A241" s="26"/>
      <c r="B241" s="26"/>
      <c r="C241" s="26"/>
      <c r="D241" s="27"/>
      <c r="E241" s="27"/>
      <c r="F241" s="27"/>
      <c r="G241" s="69"/>
      <c r="H241" s="62"/>
      <c r="I241" s="26"/>
      <c r="J241" s="63"/>
      <c r="K241" s="28"/>
      <c r="L241" s="47"/>
      <c r="M241" s="191"/>
      <c r="N241" s="26"/>
      <c r="O241" s="30"/>
      <c r="P241" s="27"/>
      <c r="Q241" s="42"/>
      <c r="R241" s="30"/>
      <c r="S241" s="31"/>
    </row>
    <row r="242" spans="1:19" s="4" customFormat="1" ht="19.7" customHeight="1">
      <c r="D242" s="27"/>
      <c r="E242" s="27"/>
      <c r="F242" s="27"/>
      <c r="G242" s="60">
        <f>SUM(J186:J241)</f>
        <v>200679</v>
      </c>
      <c r="H242" s="26"/>
      <c r="I242" s="26"/>
      <c r="J242" s="28"/>
      <c r="K242" s="28"/>
      <c r="L242" s="26"/>
      <c r="M242" s="26"/>
      <c r="N242" s="26"/>
      <c r="O242" s="30"/>
      <c r="P242" s="27"/>
      <c r="Q242" s="26"/>
      <c r="R242" s="30"/>
      <c r="S242" s="31"/>
    </row>
    <row r="243" spans="1:19" s="4" customFormat="1" ht="19.7" customHeight="1">
      <c r="D243" s="27"/>
      <c r="E243" s="27"/>
      <c r="F243" s="27"/>
      <c r="G243" s="26"/>
      <c r="H243" s="26"/>
      <c r="I243" s="26"/>
      <c r="J243" s="28"/>
      <c r="K243" s="28"/>
      <c r="L243" s="26"/>
      <c r="M243" s="26"/>
      <c r="N243" s="26"/>
      <c r="O243" s="30"/>
      <c r="P243" s="27"/>
      <c r="Q243" s="26"/>
      <c r="R243" s="30"/>
      <c r="S243" s="31"/>
    </row>
    <row r="244" spans="1:19" s="4" customFormat="1" ht="19.7" customHeight="1">
      <c r="D244" s="27"/>
      <c r="E244" s="27"/>
      <c r="F244" s="27"/>
      <c r="G244" s="47"/>
      <c r="H244" s="62"/>
      <c r="I244" s="26"/>
      <c r="J244" s="63"/>
      <c r="K244" s="28"/>
      <c r="L244" s="47"/>
      <c r="M244" s="26"/>
      <c r="N244" s="26"/>
      <c r="O244" s="30"/>
      <c r="P244" s="27"/>
      <c r="Q244" s="26"/>
      <c r="R244" s="30"/>
      <c r="S244" s="31"/>
    </row>
    <row r="245" spans="1:19" s="4" customFormat="1" ht="19.7" customHeight="1">
      <c r="B245" s="245"/>
      <c r="C245" s="245"/>
      <c r="D245" s="150"/>
      <c r="E245" s="328" t="s">
        <v>575</v>
      </c>
      <c r="F245" s="33"/>
      <c r="G245" s="84"/>
      <c r="H245" s="26"/>
      <c r="I245" s="26"/>
      <c r="J245" s="28"/>
      <c r="K245" s="28"/>
      <c r="L245" s="26"/>
      <c r="M245" s="26"/>
      <c r="N245" s="26"/>
      <c r="O245" s="30"/>
      <c r="P245" s="27"/>
      <c r="Q245" s="26"/>
      <c r="R245" s="30"/>
      <c r="S245" s="31"/>
    </row>
    <row r="246" spans="1:19" s="4" customFormat="1" ht="19.7" customHeight="1">
      <c r="A246" s="245" t="s">
        <v>200</v>
      </c>
      <c r="B246" s="245" t="s">
        <v>576</v>
      </c>
      <c r="C246" s="26">
        <v>12</v>
      </c>
      <c r="D246" s="38">
        <f>+D240+1</f>
        <v>190</v>
      </c>
      <c r="E246" s="27" t="s">
        <v>175</v>
      </c>
      <c r="F246" s="27" t="s">
        <v>175</v>
      </c>
      <c r="G246" s="263" t="s">
        <v>577</v>
      </c>
      <c r="H246" s="264">
        <v>3</v>
      </c>
      <c r="I246" s="197">
        <v>9812</v>
      </c>
      <c r="J246" s="249">
        <f t="shared" ref="J246:J309" si="11">H246*I246</f>
        <v>29436</v>
      </c>
      <c r="K246" s="28"/>
      <c r="L246" s="47" t="s">
        <v>578</v>
      </c>
      <c r="M246" s="329" t="s">
        <v>579</v>
      </c>
      <c r="N246" s="198" t="s">
        <v>178</v>
      </c>
      <c r="O246" s="30">
        <v>45992</v>
      </c>
      <c r="P246" s="27"/>
      <c r="Q246" s="42">
        <v>46006</v>
      </c>
      <c r="R246" s="30">
        <v>46007</v>
      </c>
      <c r="S246" s="31"/>
    </row>
    <row r="247" spans="1:19" s="4" customFormat="1" ht="19.7" customHeight="1">
      <c r="A247" s="245" t="s">
        <v>123</v>
      </c>
      <c r="B247" s="245" t="s">
        <v>576</v>
      </c>
      <c r="C247" s="26">
        <v>12</v>
      </c>
      <c r="D247" s="38">
        <f>+D246+1</f>
        <v>191</v>
      </c>
      <c r="E247" s="27" t="s">
        <v>175</v>
      </c>
      <c r="F247" s="27" t="s">
        <v>175</v>
      </c>
      <c r="G247" s="263" t="s">
        <v>580</v>
      </c>
      <c r="H247" s="264">
        <v>220</v>
      </c>
      <c r="I247" s="197">
        <v>4</v>
      </c>
      <c r="J247" s="249">
        <f t="shared" si="11"/>
        <v>880</v>
      </c>
      <c r="K247" s="28"/>
      <c r="L247" s="47" t="s">
        <v>581</v>
      </c>
      <c r="M247" s="64"/>
      <c r="N247" s="198" t="s">
        <v>178</v>
      </c>
      <c r="O247" s="30">
        <v>45992</v>
      </c>
      <c r="P247" s="27"/>
      <c r="Q247" s="42">
        <v>46006</v>
      </c>
      <c r="R247" s="30">
        <v>46007</v>
      </c>
      <c r="S247" s="31"/>
    </row>
    <row r="248" spans="1:19" s="4" customFormat="1" ht="19.7" customHeight="1">
      <c r="A248" s="245" t="s">
        <v>123</v>
      </c>
      <c r="B248" s="245" t="s">
        <v>576</v>
      </c>
      <c r="C248" s="26">
        <v>12</v>
      </c>
      <c r="D248" s="38">
        <f t="shared" ref="D248:D309" si="12">+D247+1</f>
        <v>192</v>
      </c>
      <c r="E248" s="27" t="s">
        <v>175</v>
      </c>
      <c r="F248" s="27" t="s">
        <v>175</v>
      </c>
      <c r="G248" s="263" t="s">
        <v>582</v>
      </c>
      <c r="H248" s="264">
        <v>170</v>
      </c>
      <c r="I248" s="197">
        <v>4</v>
      </c>
      <c r="J248" s="249">
        <f t="shared" si="11"/>
        <v>680</v>
      </c>
      <c r="K248" s="28"/>
      <c r="L248" s="47" t="s">
        <v>581</v>
      </c>
      <c r="M248" s="64"/>
      <c r="N248" s="198" t="s">
        <v>178</v>
      </c>
      <c r="O248" s="30">
        <v>45992</v>
      </c>
      <c r="P248" s="27"/>
      <c r="Q248" s="42">
        <v>46006</v>
      </c>
      <c r="R248" s="30">
        <v>46007</v>
      </c>
      <c r="S248" s="31"/>
    </row>
    <row r="249" spans="1:19" s="4" customFormat="1" ht="19.7" customHeight="1">
      <c r="A249" s="245" t="s">
        <v>200</v>
      </c>
      <c r="B249" s="245" t="s">
        <v>576</v>
      </c>
      <c r="C249" s="26">
        <v>12</v>
      </c>
      <c r="D249" s="38">
        <f t="shared" si="12"/>
        <v>193</v>
      </c>
      <c r="E249" s="27" t="s">
        <v>175</v>
      </c>
      <c r="F249" s="27" t="s">
        <v>175</v>
      </c>
      <c r="G249" s="263" t="s">
        <v>583</v>
      </c>
      <c r="H249" s="264">
        <v>6</v>
      </c>
      <c r="I249" s="197">
        <v>9812</v>
      </c>
      <c r="J249" s="249">
        <f t="shared" si="11"/>
        <v>58872</v>
      </c>
      <c r="K249" s="28"/>
      <c r="L249" s="47" t="s">
        <v>578</v>
      </c>
      <c r="M249" s="329" t="s">
        <v>579</v>
      </c>
      <c r="N249" s="198" t="s">
        <v>178</v>
      </c>
      <c r="O249" s="30">
        <v>45992</v>
      </c>
      <c r="P249" s="27"/>
      <c r="Q249" s="42">
        <v>46006</v>
      </c>
      <c r="R249" s="30">
        <v>46007</v>
      </c>
      <c r="S249" s="31"/>
    </row>
    <row r="250" spans="1:19" s="4" customFormat="1" ht="19.7" customHeight="1">
      <c r="A250" s="245" t="s">
        <v>200</v>
      </c>
      <c r="B250" s="245" t="s">
        <v>576</v>
      </c>
      <c r="C250" s="26"/>
      <c r="D250" s="38">
        <f t="shared" si="12"/>
        <v>194</v>
      </c>
      <c r="E250" s="27" t="s">
        <v>175</v>
      </c>
      <c r="F250" s="27" t="s">
        <v>175</v>
      </c>
      <c r="G250" s="263" t="s">
        <v>584</v>
      </c>
      <c r="H250" s="264">
        <v>1</v>
      </c>
      <c r="I250" s="197">
        <v>7950</v>
      </c>
      <c r="J250" s="249">
        <f t="shared" si="11"/>
        <v>7950</v>
      </c>
      <c r="K250" s="28"/>
      <c r="L250" s="47" t="s">
        <v>585</v>
      </c>
      <c r="M250" s="26" t="s">
        <v>586</v>
      </c>
      <c r="N250" s="198" t="s">
        <v>178</v>
      </c>
      <c r="O250" s="30">
        <v>45992</v>
      </c>
      <c r="P250" s="27"/>
      <c r="Q250" s="42">
        <v>46006</v>
      </c>
      <c r="R250" s="30">
        <v>46007</v>
      </c>
      <c r="S250" s="31"/>
    </row>
    <row r="251" spans="1:19" s="4" customFormat="1" ht="19.7" customHeight="1">
      <c r="A251" s="245" t="s">
        <v>200</v>
      </c>
      <c r="B251" s="245" t="s">
        <v>576</v>
      </c>
      <c r="C251" s="26"/>
      <c r="D251" s="38">
        <f t="shared" si="12"/>
        <v>195</v>
      </c>
      <c r="E251" s="27" t="s">
        <v>175</v>
      </c>
      <c r="F251" s="27" t="s">
        <v>175</v>
      </c>
      <c r="G251" s="263" t="s">
        <v>587</v>
      </c>
      <c r="H251" s="264">
        <v>1</v>
      </c>
      <c r="I251" s="197">
        <v>7950</v>
      </c>
      <c r="J251" s="249">
        <f t="shared" si="11"/>
        <v>7950</v>
      </c>
      <c r="K251" s="28"/>
      <c r="L251" s="47" t="s">
        <v>588</v>
      </c>
      <c r="M251" s="26"/>
      <c r="N251" s="198" t="s">
        <v>178</v>
      </c>
      <c r="O251" s="30">
        <v>45992</v>
      </c>
      <c r="P251" s="27"/>
      <c r="Q251" s="42">
        <v>46006</v>
      </c>
      <c r="R251" s="30">
        <v>46007</v>
      </c>
      <c r="S251" s="31"/>
    </row>
    <row r="252" spans="1:19" s="4" customFormat="1" ht="19.7" customHeight="1">
      <c r="A252" s="245" t="s">
        <v>200</v>
      </c>
      <c r="B252" s="245" t="s">
        <v>576</v>
      </c>
      <c r="C252" s="26"/>
      <c r="D252" s="38">
        <f t="shared" si="12"/>
        <v>196</v>
      </c>
      <c r="E252" s="27" t="s">
        <v>175</v>
      </c>
      <c r="F252" s="27" t="s">
        <v>175</v>
      </c>
      <c r="G252" s="263" t="s">
        <v>589</v>
      </c>
      <c r="H252" s="264">
        <v>1</v>
      </c>
      <c r="I252" s="197">
        <v>15149</v>
      </c>
      <c r="J252" s="249">
        <f t="shared" si="11"/>
        <v>15149</v>
      </c>
      <c r="K252" s="28"/>
      <c r="L252" s="47" t="s">
        <v>590</v>
      </c>
      <c r="M252" s="26"/>
      <c r="N252" s="198" t="s">
        <v>178</v>
      </c>
      <c r="O252" s="30">
        <v>45992</v>
      </c>
      <c r="P252" s="27"/>
      <c r="Q252" s="42">
        <v>46006</v>
      </c>
      <c r="R252" s="30">
        <v>46007</v>
      </c>
      <c r="S252" s="31"/>
    </row>
    <row r="253" spans="1:19" s="4" customFormat="1" ht="19.7" customHeight="1">
      <c r="A253" s="245" t="s">
        <v>200</v>
      </c>
      <c r="B253" s="245" t="s">
        <v>576</v>
      </c>
      <c r="C253" s="26"/>
      <c r="D253" s="38">
        <f t="shared" si="12"/>
        <v>197</v>
      </c>
      <c r="E253" s="27" t="s">
        <v>175</v>
      </c>
      <c r="F253" s="27" t="s">
        <v>175</v>
      </c>
      <c r="G253" s="263" t="s">
        <v>591</v>
      </c>
      <c r="H253" s="264">
        <v>1</v>
      </c>
      <c r="I253" s="197">
        <v>15149</v>
      </c>
      <c r="J253" s="249">
        <f t="shared" si="11"/>
        <v>15149</v>
      </c>
      <c r="K253" s="28"/>
      <c r="L253" s="47" t="s">
        <v>592</v>
      </c>
      <c r="M253" s="26"/>
      <c r="N253" s="198" t="s">
        <v>178</v>
      </c>
      <c r="O253" s="30">
        <v>45992</v>
      </c>
      <c r="P253" s="27"/>
      <c r="Q253" s="42">
        <v>46006</v>
      </c>
      <c r="R253" s="30">
        <v>46007</v>
      </c>
      <c r="S253" s="31"/>
    </row>
    <row r="254" spans="1:19" s="4" customFormat="1" ht="19.7" customHeight="1">
      <c r="A254" s="245" t="s">
        <v>200</v>
      </c>
      <c r="B254" s="245" t="s">
        <v>576</v>
      </c>
      <c r="C254" s="26"/>
      <c r="D254" s="38">
        <f t="shared" si="12"/>
        <v>198</v>
      </c>
      <c r="E254" s="27" t="s">
        <v>175</v>
      </c>
      <c r="F254" s="27" t="s">
        <v>175</v>
      </c>
      <c r="G254" s="263" t="s">
        <v>593</v>
      </c>
      <c r="H254" s="264">
        <v>2</v>
      </c>
      <c r="I254" s="197">
        <v>14344</v>
      </c>
      <c r="J254" s="249">
        <f t="shared" si="11"/>
        <v>28688</v>
      </c>
      <c r="K254" s="28"/>
      <c r="L254" s="47" t="s">
        <v>594</v>
      </c>
      <c r="M254" s="26"/>
      <c r="N254" s="198" t="s">
        <v>178</v>
      </c>
      <c r="O254" s="30">
        <v>45992</v>
      </c>
      <c r="P254" s="27"/>
      <c r="Q254" s="42">
        <v>46006</v>
      </c>
      <c r="R254" s="30">
        <v>46007</v>
      </c>
      <c r="S254" s="31"/>
    </row>
    <row r="255" spans="1:19" s="4" customFormat="1" ht="19.7" customHeight="1">
      <c r="A255" s="245" t="s">
        <v>200</v>
      </c>
      <c r="B255" s="245" t="s">
        <v>576</v>
      </c>
      <c r="C255" s="26"/>
      <c r="D255" s="38">
        <f t="shared" si="12"/>
        <v>199</v>
      </c>
      <c r="E255" s="27" t="s">
        <v>175</v>
      </c>
      <c r="F255" s="27" t="s">
        <v>175</v>
      </c>
      <c r="G255" s="263" t="s">
        <v>595</v>
      </c>
      <c r="H255" s="264">
        <v>2</v>
      </c>
      <c r="I255" s="197">
        <v>14344</v>
      </c>
      <c r="J255" s="249">
        <f t="shared" si="11"/>
        <v>28688</v>
      </c>
      <c r="K255" s="28"/>
      <c r="L255" s="47" t="s">
        <v>596</v>
      </c>
      <c r="M255" s="26"/>
      <c r="N255" s="198" t="s">
        <v>178</v>
      </c>
      <c r="O255" s="30">
        <v>45992</v>
      </c>
      <c r="P255" s="27"/>
      <c r="Q255" s="42">
        <v>46006</v>
      </c>
      <c r="R255" s="30">
        <v>46007</v>
      </c>
      <c r="S255" s="31"/>
    </row>
    <row r="256" spans="1:19" s="4" customFormat="1" ht="19.7" customHeight="1">
      <c r="A256" s="245" t="s">
        <v>200</v>
      </c>
      <c r="B256" s="245" t="s">
        <v>576</v>
      </c>
      <c r="C256" s="26"/>
      <c r="D256" s="38">
        <f t="shared" si="12"/>
        <v>200</v>
      </c>
      <c r="E256" s="27" t="s">
        <v>175</v>
      </c>
      <c r="F256" s="27" t="s">
        <v>175</v>
      </c>
      <c r="G256" s="330" t="s">
        <v>597</v>
      </c>
      <c r="H256" s="264">
        <v>2</v>
      </c>
      <c r="I256" s="197">
        <v>14930</v>
      </c>
      <c r="J256" s="249">
        <f t="shared" si="11"/>
        <v>29860</v>
      </c>
      <c r="K256" s="28"/>
      <c r="L256" s="47" t="s">
        <v>598</v>
      </c>
      <c r="M256" s="26"/>
      <c r="N256" s="198" t="s">
        <v>178</v>
      </c>
      <c r="O256" s="30">
        <v>45992</v>
      </c>
      <c r="P256" s="27"/>
      <c r="Q256" s="42">
        <v>46006</v>
      </c>
      <c r="R256" s="30">
        <v>46007</v>
      </c>
      <c r="S256" s="31"/>
    </row>
    <row r="257" spans="1:19" s="4" customFormat="1" ht="19.7" customHeight="1">
      <c r="A257" s="245" t="s">
        <v>123</v>
      </c>
      <c r="B257" s="245" t="s">
        <v>576</v>
      </c>
      <c r="C257" s="26">
        <v>12</v>
      </c>
      <c r="D257" s="38">
        <f>+D256+1</f>
        <v>201</v>
      </c>
      <c r="E257" s="27" t="s">
        <v>175</v>
      </c>
      <c r="F257" s="27" t="s">
        <v>175</v>
      </c>
      <c r="G257" s="263" t="s">
        <v>314</v>
      </c>
      <c r="H257" s="264">
        <v>100</v>
      </c>
      <c r="I257" s="197">
        <v>247</v>
      </c>
      <c r="J257" s="249">
        <f t="shared" si="11"/>
        <v>24700</v>
      </c>
      <c r="K257" s="28"/>
      <c r="L257" s="47" t="s">
        <v>315</v>
      </c>
      <c r="M257" s="26"/>
      <c r="N257" s="198" t="s">
        <v>178</v>
      </c>
      <c r="O257" s="30">
        <v>45992</v>
      </c>
      <c r="P257" s="27"/>
      <c r="Q257" s="42">
        <v>46006</v>
      </c>
      <c r="R257" s="30">
        <v>46007</v>
      </c>
      <c r="S257" s="31"/>
    </row>
    <row r="258" spans="1:19" s="4" customFormat="1" ht="19.7" customHeight="1">
      <c r="A258" s="245" t="s">
        <v>123</v>
      </c>
      <c r="B258" s="245" t="s">
        <v>576</v>
      </c>
      <c r="C258" s="26">
        <v>12</v>
      </c>
      <c r="D258" s="38">
        <f t="shared" si="12"/>
        <v>202</v>
      </c>
      <c r="E258" s="27" t="s">
        <v>175</v>
      </c>
      <c r="F258" s="27" t="s">
        <v>175</v>
      </c>
      <c r="G258" s="263" t="s">
        <v>599</v>
      </c>
      <c r="H258" s="264">
        <v>4</v>
      </c>
      <c r="I258" s="197">
        <v>520</v>
      </c>
      <c r="J258" s="249">
        <f t="shared" si="11"/>
        <v>2080</v>
      </c>
      <c r="K258" s="28"/>
      <c r="L258" s="47" t="s">
        <v>600</v>
      </c>
      <c r="M258" s="26"/>
      <c r="N258" s="198" t="s">
        <v>178</v>
      </c>
      <c r="O258" s="30">
        <v>45992</v>
      </c>
      <c r="P258" s="27"/>
      <c r="Q258" s="42">
        <v>46006</v>
      </c>
      <c r="R258" s="30">
        <v>46007</v>
      </c>
      <c r="S258" s="31"/>
    </row>
    <row r="259" spans="1:19" s="4" customFormat="1" ht="19.7" customHeight="1">
      <c r="A259" s="245" t="s">
        <v>123</v>
      </c>
      <c r="B259" s="245" t="s">
        <v>576</v>
      </c>
      <c r="C259" s="26">
        <v>12</v>
      </c>
      <c r="D259" s="38">
        <f t="shared" si="12"/>
        <v>203</v>
      </c>
      <c r="E259" s="27" t="s">
        <v>175</v>
      </c>
      <c r="F259" s="27" t="s">
        <v>175</v>
      </c>
      <c r="G259" s="263" t="s">
        <v>601</v>
      </c>
      <c r="H259" s="264">
        <v>160</v>
      </c>
      <c r="I259" s="197">
        <v>40</v>
      </c>
      <c r="J259" s="249">
        <f t="shared" si="11"/>
        <v>6400</v>
      </c>
      <c r="K259" s="28"/>
      <c r="L259" s="47" t="s">
        <v>602</v>
      </c>
      <c r="M259" s="26"/>
      <c r="N259" s="198" t="s">
        <v>178</v>
      </c>
      <c r="O259" s="30">
        <v>45992</v>
      </c>
      <c r="P259" s="27"/>
      <c r="Q259" s="42">
        <v>46006</v>
      </c>
      <c r="R259" s="30">
        <v>46007</v>
      </c>
      <c r="S259" s="31"/>
    </row>
    <row r="260" spans="1:19" s="4" customFormat="1" ht="19.7" customHeight="1">
      <c r="A260" s="245" t="s">
        <v>123</v>
      </c>
      <c r="B260" s="245" t="s">
        <v>576</v>
      </c>
      <c r="C260" s="26">
        <v>12</v>
      </c>
      <c r="D260" s="38">
        <f t="shared" si="12"/>
        <v>204</v>
      </c>
      <c r="E260" s="27" t="s">
        <v>175</v>
      </c>
      <c r="F260" s="27" t="s">
        <v>175</v>
      </c>
      <c r="G260" s="263" t="s">
        <v>312</v>
      </c>
      <c r="H260" s="264">
        <v>4</v>
      </c>
      <c r="I260" s="197">
        <v>53</v>
      </c>
      <c r="J260" s="249">
        <f t="shared" si="11"/>
        <v>212</v>
      </c>
      <c r="K260" s="28"/>
      <c r="L260" s="47" t="s">
        <v>313</v>
      </c>
      <c r="M260" s="26"/>
      <c r="N260" s="198" t="s">
        <v>178</v>
      </c>
      <c r="O260" s="30">
        <v>45992</v>
      </c>
      <c r="P260" s="27"/>
      <c r="Q260" s="42">
        <v>46006</v>
      </c>
      <c r="R260" s="30">
        <v>46007</v>
      </c>
      <c r="S260" s="31"/>
    </row>
    <row r="261" spans="1:19" s="4" customFormat="1" ht="19.7" customHeight="1">
      <c r="A261" s="245" t="s">
        <v>123</v>
      </c>
      <c r="B261" s="245" t="s">
        <v>576</v>
      </c>
      <c r="C261" s="26">
        <v>12</v>
      </c>
      <c r="D261" s="38">
        <f t="shared" si="12"/>
        <v>205</v>
      </c>
      <c r="E261" s="27" t="s">
        <v>175</v>
      </c>
      <c r="F261" s="27" t="s">
        <v>175</v>
      </c>
      <c r="G261" s="263" t="s">
        <v>603</v>
      </c>
      <c r="H261" s="264">
        <v>1</v>
      </c>
      <c r="I261" s="197">
        <v>1280</v>
      </c>
      <c r="J261" s="249">
        <f t="shared" si="11"/>
        <v>1280</v>
      </c>
      <c r="K261" s="28"/>
      <c r="L261" s="47" t="s">
        <v>604</v>
      </c>
      <c r="M261" s="26"/>
      <c r="N261" s="198" t="s">
        <v>178</v>
      </c>
      <c r="O261" s="30">
        <v>45992</v>
      </c>
      <c r="P261" s="27"/>
      <c r="Q261" s="42">
        <v>46006</v>
      </c>
      <c r="R261" s="30">
        <v>46007</v>
      </c>
      <c r="S261" s="31"/>
    </row>
    <row r="262" spans="1:19" s="4" customFormat="1" ht="19.7" customHeight="1">
      <c r="A262" s="245" t="s">
        <v>123</v>
      </c>
      <c r="B262" s="245" t="s">
        <v>576</v>
      </c>
      <c r="C262" s="26">
        <v>12</v>
      </c>
      <c r="D262" s="38">
        <f t="shared" si="12"/>
        <v>206</v>
      </c>
      <c r="E262" s="27" t="s">
        <v>175</v>
      </c>
      <c r="F262" s="27" t="s">
        <v>175</v>
      </c>
      <c r="G262" s="263" t="s">
        <v>605</v>
      </c>
      <c r="H262" s="264">
        <v>1</v>
      </c>
      <c r="I262" s="197">
        <v>427</v>
      </c>
      <c r="J262" s="249">
        <f t="shared" si="11"/>
        <v>427</v>
      </c>
      <c r="K262" s="28"/>
      <c r="L262" s="47" t="s">
        <v>311</v>
      </c>
      <c r="M262" s="26"/>
      <c r="N262" s="198" t="s">
        <v>178</v>
      </c>
      <c r="O262" s="30">
        <v>45992</v>
      </c>
      <c r="P262" s="27"/>
      <c r="Q262" s="42">
        <v>46006</v>
      </c>
      <c r="R262" s="30">
        <v>46007</v>
      </c>
      <c r="S262" s="31"/>
    </row>
    <row r="263" spans="1:19" s="4" customFormat="1" ht="19.7" customHeight="1">
      <c r="A263" s="245" t="s">
        <v>123</v>
      </c>
      <c r="B263" s="245" t="s">
        <v>576</v>
      </c>
      <c r="C263" s="26">
        <v>12</v>
      </c>
      <c r="D263" s="38">
        <f t="shared" si="12"/>
        <v>207</v>
      </c>
      <c r="E263" s="27" t="s">
        <v>175</v>
      </c>
      <c r="F263" s="27" t="s">
        <v>175</v>
      </c>
      <c r="G263" s="263" t="s">
        <v>606</v>
      </c>
      <c r="H263" s="264">
        <v>1</v>
      </c>
      <c r="I263" s="197">
        <v>396</v>
      </c>
      <c r="J263" s="249">
        <f t="shared" si="11"/>
        <v>396</v>
      </c>
      <c r="K263" s="28"/>
      <c r="L263" s="47" t="s">
        <v>311</v>
      </c>
      <c r="M263" s="26"/>
      <c r="N263" s="198" t="s">
        <v>178</v>
      </c>
      <c r="O263" s="30">
        <v>45992</v>
      </c>
      <c r="P263" s="27"/>
      <c r="Q263" s="42">
        <v>46006</v>
      </c>
      <c r="R263" s="30">
        <v>46007</v>
      </c>
      <c r="S263" s="31"/>
    </row>
    <row r="264" spans="1:19" s="4" customFormat="1" ht="19.7" customHeight="1">
      <c r="A264" s="245" t="s">
        <v>123</v>
      </c>
      <c r="B264" s="245" t="s">
        <v>576</v>
      </c>
      <c r="C264" s="26">
        <v>12</v>
      </c>
      <c r="D264" s="38">
        <f t="shared" si="12"/>
        <v>208</v>
      </c>
      <c r="E264" s="27" t="s">
        <v>175</v>
      </c>
      <c r="F264" s="27" t="s">
        <v>175</v>
      </c>
      <c r="G264" s="263" t="s">
        <v>607</v>
      </c>
      <c r="H264" s="264">
        <v>1</v>
      </c>
      <c r="I264" s="197">
        <v>435</v>
      </c>
      <c r="J264" s="249">
        <f t="shared" si="11"/>
        <v>435</v>
      </c>
      <c r="K264" s="28"/>
      <c r="L264" s="47" t="s">
        <v>311</v>
      </c>
      <c r="M264" s="26"/>
      <c r="N264" s="198" t="s">
        <v>178</v>
      </c>
      <c r="O264" s="30">
        <v>45992</v>
      </c>
      <c r="P264" s="27"/>
      <c r="Q264" s="42">
        <v>46006</v>
      </c>
      <c r="R264" s="30">
        <v>46007</v>
      </c>
      <c r="S264" s="31"/>
    </row>
    <row r="265" spans="1:19" s="4" customFormat="1" ht="19.7" customHeight="1">
      <c r="A265" s="245" t="s">
        <v>123</v>
      </c>
      <c r="B265" s="245" t="s">
        <v>576</v>
      </c>
      <c r="C265" s="26">
        <v>12</v>
      </c>
      <c r="D265" s="38">
        <f t="shared" si="12"/>
        <v>209</v>
      </c>
      <c r="E265" s="27" t="s">
        <v>175</v>
      </c>
      <c r="F265" s="27" t="s">
        <v>175</v>
      </c>
      <c r="G265" s="263" t="s">
        <v>608</v>
      </c>
      <c r="H265" s="264">
        <v>1</v>
      </c>
      <c r="I265" s="197">
        <v>465</v>
      </c>
      <c r="J265" s="249">
        <f t="shared" si="11"/>
        <v>465</v>
      </c>
      <c r="K265" s="28"/>
      <c r="L265" s="47" t="s">
        <v>311</v>
      </c>
      <c r="M265" s="26"/>
      <c r="N265" s="198" t="s">
        <v>178</v>
      </c>
      <c r="O265" s="30">
        <v>45992</v>
      </c>
      <c r="P265" s="27"/>
      <c r="Q265" s="42">
        <v>46006</v>
      </c>
      <c r="R265" s="30">
        <v>46007</v>
      </c>
      <c r="S265" s="31"/>
    </row>
    <row r="266" spans="1:19" s="4" customFormat="1" ht="19.7" customHeight="1">
      <c r="A266" s="245" t="s">
        <v>123</v>
      </c>
      <c r="B266" s="245" t="s">
        <v>576</v>
      </c>
      <c r="C266" s="26">
        <v>12</v>
      </c>
      <c r="D266" s="38">
        <f t="shared" si="12"/>
        <v>210</v>
      </c>
      <c r="E266" s="27" t="s">
        <v>175</v>
      </c>
      <c r="F266" s="27" t="s">
        <v>175</v>
      </c>
      <c r="G266" s="263" t="s">
        <v>609</v>
      </c>
      <c r="H266" s="264">
        <v>2</v>
      </c>
      <c r="I266" s="197">
        <v>475</v>
      </c>
      <c r="J266" s="249">
        <f t="shared" si="11"/>
        <v>950</v>
      </c>
      <c r="K266" s="28"/>
      <c r="L266" s="47" t="s">
        <v>311</v>
      </c>
      <c r="M266" s="26"/>
      <c r="N266" s="198" t="s">
        <v>178</v>
      </c>
      <c r="O266" s="30">
        <v>45992</v>
      </c>
      <c r="P266" s="27"/>
      <c r="Q266" s="42">
        <v>46006</v>
      </c>
      <c r="R266" s="30">
        <v>46007</v>
      </c>
      <c r="S266" s="31"/>
    </row>
    <row r="267" spans="1:19" s="4" customFormat="1" ht="19.7" customHeight="1">
      <c r="A267" s="245" t="s">
        <v>123</v>
      </c>
      <c r="B267" s="245" t="s">
        <v>576</v>
      </c>
      <c r="C267" s="26">
        <v>12</v>
      </c>
      <c r="D267" s="38">
        <f t="shared" si="12"/>
        <v>211</v>
      </c>
      <c r="E267" s="27" t="s">
        <v>175</v>
      </c>
      <c r="F267" s="27" t="s">
        <v>175</v>
      </c>
      <c r="G267" s="263" t="s">
        <v>610</v>
      </c>
      <c r="H267" s="264">
        <v>1</v>
      </c>
      <c r="I267" s="197">
        <v>772</v>
      </c>
      <c r="J267" s="249">
        <f t="shared" si="11"/>
        <v>772</v>
      </c>
      <c r="K267" s="28"/>
      <c r="L267" s="47" t="s">
        <v>311</v>
      </c>
      <c r="M267" s="26"/>
      <c r="N267" s="198" t="s">
        <v>178</v>
      </c>
      <c r="O267" s="30">
        <v>45992</v>
      </c>
      <c r="P267" s="27"/>
      <c r="Q267" s="42">
        <v>46006</v>
      </c>
      <c r="R267" s="30">
        <v>46007</v>
      </c>
      <c r="S267" s="31"/>
    </row>
    <row r="268" spans="1:19" s="4" customFormat="1" ht="19.7" customHeight="1">
      <c r="A268" s="245" t="s">
        <v>200</v>
      </c>
      <c r="B268" s="245" t="s">
        <v>576</v>
      </c>
      <c r="C268" s="26">
        <v>12</v>
      </c>
      <c r="D268" s="38">
        <f t="shared" si="12"/>
        <v>212</v>
      </c>
      <c r="E268" s="27" t="s">
        <v>175</v>
      </c>
      <c r="F268" s="27" t="s">
        <v>175</v>
      </c>
      <c r="G268" s="263" t="s">
        <v>611</v>
      </c>
      <c r="H268" s="264">
        <v>1</v>
      </c>
      <c r="I268" s="197">
        <v>1188</v>
      </c>
      <c r="J268" s="249">
        <f t="shared" si="11"/>
        <v>1188</v>
      </c>
      <c r="K268" s="28"/>
      <c r="L268" s="47" t="s">
        <v>311</v>
      </c>
      <c r="M268" s="26"/>
      <c r="N268" s="198" t="s">
        <v>178</v>
      </c>
      <c r="O268" s="30">
        <v>45992</v>
      </c>
      <c r="P268" s="27"/>
      <c r="Q268" s="42">
        <v>46006</v>
      </c>
      <c r="R268" s="30">
        <v>46007</v>
      </c>
      <c r="S268" s="31"/>
    </row>
    <row r="269" spans="1:19" s="4" customFormat="1" ht="19.7" customHeight="1">
      <c r="A269" s="245" t="s">
        <v>123</v>
      </c>
      <c r="B269" s="245" t="s">
        <v>576</v>
      </c>
      <c r="C269" s="26">
        <v>12</v>
      </c>
      <c r="D269" s="38">
        <f t="shared" si="12"/>
        <v>213</v>
      </c>
      <c r="E269" s="27" t="s">
        <v>175</v>
      </c>
      <c r="F269" s="27" t="s">
        <v>175</v>
      </c>
      <c r="G269" s="263" t="s">
        <v>612</v>
      </c>
      <c r="H269" s="264">
        <v>2</v>
      </c>
      <c r="I269" s="197">
        <v>950</v>
      </c>
      <c r="J269" s="249">
        <f t="shared" si="11"/>
        <v>1900</v>
      </c>
      <c r="K269" s="28"/>
      <c r="L269" s="47" t="s">
        <v>311</v>
      </c>
      <c r="M269" s="26"/>
      <c r="N269" s="198" t="s">
        <v>178</v>
      </c>
      <c r="O269" s="30">
        <v>45992</v>
      </c>
      <c r="P269" s="27"/>
      <c r="Q269" s="42">
        <v>46006</v>
      </c>
      <c r="R269" s="30">
        <v>46007</v>
      </c>
      <c r="S269" s="31"/>
    </row>
    <row r="270" spans="1:19" s="4" customFormat="1" ht="19.7" customHeight="1">
      <c r="A270" s="245" t="s">
        <v>200</v>
      </c>
      <c r="B270" s="245" t="s">
        <v>576</v>
      </c>
      <c r="C270" s="26"/>
      <c r="D270" s="38">
        <f t="shared" si="12"/>
        <v>214</v>
      </c>
      <c r="E270" s="27" t="s">
        <v>175</v>
      </c>
      <c r="F270" s="27" t="s">
        <v>175</v>
      </c>
      <c r="G270" s="263" t="s">
        <v>613</v>
      </c>
      <c r="H270" s="264">
        <v>2</v>
      </c>
      <c r="I270" s="197">
        <v>1237</v>
      </c>
      <c r="J270" s="249">
        <f t="shared" si="11"/>
        <v>2474</v>
      </c>
      <c r="K270" s="28"/>
      <c r="L270" s="47" t="s">
        <v>311</v>
      </c>
      <c r="M270" s="26"/>
      <c r="N270" s="198" t="s">
        <v>178</v>
      </c>
      <c r="O270" s="30">
        <v>45992</v>
      </c>
      <c r="P270" s="27"/>
      <c r="Q270" s="42">
        <v>46006</v>
      </c>
      <c r="R270" s="30">
        <v>46007</v>
      </c>
      <c r="S270" s="31"/>
    </row>
    <row r="271" spans="1:19" s="4" customFormat="1" ht="19.7" customHeight="1">
      <c r="A271" s="245" t="s">
        <v>123</v>
      </c>
      <c r="B271" s="245" t="s">
        <v>576</v>
      </c>
      <c r="C271" s="26">
        <v>12</v>
      </c>
      <c r="D271" s="38">
        <f t="shared" si="12"/>
        <v>215</v>
      </c>
      <c r="E271" s="27" t="s">
        <v>175</v>
      </c>
      <c r="F271" s="27" t="s">
        <v>175</v>
      </c>
      <c r="G271" s="263" t="s">
        <v>614</v>
      </c>
      <c r="H271" s="264">
        <v>2</v>
      </c>
      <c r="I271" s="197">
        <v>999</v>
      </c>
      <c r="J271" s="249">
        <f t="shared" si="11"/>
        <v>1998</v>
      </c>
      <c r="K271" s="28"/>
      <c r="L271" s="47" t="s">
        <v>311</v>
      </c>
      <c r="M271" s="26"/>
      <c r="N271" s="198" t="s">
        <v>178</v>
      </c>
      <c r="O271" s="30">
        <v>45992</v>
      </c>
      <c r="P271" s="27"/>
      <c r="Q271" s="42">
        <v>46006</v>
      </c>
      <c r="R271" s="30">
        <v>46007</v>
      </c>
      <c r="S271" s="31"/>
    </row>
    <row r="272" spans="1:19" s="4" customFormat="1" ht="19.7" customHeight="1">
      <c r="A272" s="245" t="s">
        <v>200</v>
      </c>
      <c r="B272" s="245" t="s">
        <v>576</v>
      </c>
      <c r="C272" s="26"/>
      <c r="D272" s="38">
        <f t="shared" si="12"/>
        <v>216</v>
      </c>
      <c r="E272" s="27" t="s">
        <v>175</v>
      </c>
      <c r="F272" s="27" t="s">
        <v>175</v>
      </c>
      <c r="G272" s="263" t="s">
        <v>615</v>
      </c>
      <c r="H272" s="264">
        <v>2</v>
      </c>
      <c r="I272" s="197">
        <v>2999</v>
      </c>
      <c r="J272" s="249">
        <f t="shared" si="11"/>
        <v>5998</v>
      </c>
      <c r="K272" s="28"/>
      <c r="L272" s="47" t="s">
        <v>311</v>
      </c>
      <c r="M272" s="26"/>
      <c r="N272" s="198" t="s">
        <v>178</v>
      </c>
      <c r="O272" s="30">
        <v>45992</v>
      </c>
      <c r="P272" s="27"/>
      <c r="Q272" s="42">
        <v>46006</v>
      </c>
      <c r="R272" s="30">
        <v>46007</v>
      </c>
      <c r="S272" s="31"/>
    </row>
    <row r="273" spans="1:19" s="4" customFormat="1" ht="19.7" customHeight="1">
      <c r="A273" s="245" t="s">
        <v>123</v>
      </c>
      <c r="B273" s="245" t="s">
        <v>576</v>
      </c>
      <c r="C273" s="26">
        <v>12</v>
      </c>
      <c r="D273" s="38">
        <f t="shared" si="12"/>
        <v>217</v>
      </c>
      <c r="E273" s="27" t="s">
        <v>175</v>
      </c>
      <c r="F273" s="27" t="s">
        <v>175</v>
      </c>
      <c r="G273" s="263" t="s">
        <v>616</v>
      </c>
      <c r="H273" s="264">
        <v>3</v>
      </c>
      <c r="I273" s="197">
        <v>1712</v>
      </c>
      <c r="J273" s="249">
        <f t="shared" si="11"/>
        <v>5136</v>
      </c>
      <c r="K273" s="28"/>
      <c r="L273" s="47" t="s">
        <v>311</v>
      </c>
      <c r="M273" s="26"/>
      <c r="N273" s="198" t="s">
        <v>178</v>
      </c>
      <c r="O273" s="30">
        <v>45992</v>
      </c>
      <c r="P273" s="27"/>
      <c r="Q273" s="42">
        <v>46006</v>
      </c>
      <c r="R273" s="30">
        <v>46007</v>
      </c>
      <c r="S273" s="31"/>
    </row>
    <row r="274" spans="1:19" s="4" customFormat="1" ht="19.7" customHeight="1">
      <c r="A274" s="245" t="s">
        <v>200</v>
      </c>
      <c r="B274" s="245" t="s">
        <v>576</v>
      </c>
      <c r="C274" s="26"/>
      <c r="D274" s="38">
        <f t="shared" si="12"/>
        <v>218</v>
      </c>
      <c r="E274" s="27" t="s">
        <v>175</v>
      </c>
      <c r="F274" s="27" t="s">
        <v>175</v>
      </c>
      <c r="G274" s="263" t="s">
        <v>617</v>
      </c>
      <c r="H274" s="264">
        <v>1</v>
      </c>
      <c r="I274" s="197">
        <v>2336</v>
      </c>
      <c r="J274" s="249">
        <f t="shared" si="11"/>
        <v>2336</v>
      </c>
      <c r="K274" s="28"/>
      <c r="L274" s="47" t="s">
        <v>311</v>
      </c>
      <c r="M274" s="26"/>
      <c r="N274" s="198" t="s">
        <v>178</v>
      </c>
      <c r="O274" s="30">
        <v>45992</v>
      </c>
      <c r="P274" s="27"/>
      <c r="Q274" s="42">
        <v>46006</v>
      </c>
      <c r="R274" s="30">
        <v>46007</v>
      </c>
      <c r="S274" s="31"/>
    </row>
    <row r="275" spans="1:19" s="4" customFormat="1" ht="19.7" customHeight="1">
      <c r="A275" s="245" t="s">
        <v>200</v>
      </c>
      <c r="B275" s="245" t="s">
        <v>576</v>
      </c>
      <c r="C275" s="26"/>
      <c r="D275" s="38">
        <f t="shared" si="12"/>
        <v>219</v>
      </c>
      <c r="E275" s="27" t="s">
        <v>175</v>
      </c>
      <c r="F275" s="27" t="s">
        <v>175</v>
      </c>
      <c r="G275" s="263" t="s">
        <v>618</v>
      </c>
      <c r="H275" s="264">
        <v>1</v>
      </c>
      <c r="I275" s="197">
        <v>2336</v>
      </c>
      <c r="J275" s="249">
        <f t="shared" si="11"/>
        <v>2336</v>
      </c>
      <c r="K275" s="28"/>
      <c r="L275" s="47" t="s">
        <v>311</v>
      </c>
      <c r="M275" s="26"/>
      <c r="N275" s="198" t="s">
        <v>178</v>
      </c>
      <c r="O275" s="30">
        <v>45992</v>
      </c>
      <c r="P275" s="27"/>
      <c r="Q275" s="42">
        <v>46006</v>
      </c>
      <c r="R275" s="30">
        <v>46007</v>
      </c>
      <c r="S275" s="31"/>
    </row>
    <row r="276" spans="1:19" s="4" customFormat="1" ht="19.7" customHeight="1">
      <c r="A276" s="245" t="s">
        <v>123</v>
      </c>
      <c r="B276" s="245" t="s">
        <v>576</v>
      </c>
      <c r="C276" s="26">
        <v>12</v>
      </c>
      <c r="D276" s="38">
        <f t="shared" si="12"/>
        <v>220</v>
      </c>
      <c r="E276" s="27" t="s">
        <v>175</v>
      </c>
      <c r="F276" s="27" t="s">
        <v>175</v>
      </c>
      <c r="G276" s="263" t="s">
        <v>619</v>
      </c>
      <c r="H276" s="264">
        <v>2</v>
      </c>
      <c r="I276" s="197">
        <v>1950</v>
      </c>
      <c r="J276" s="249">
        <f t="shared" si="11"/>
        <v>3900</v>
      </c>
      <c r="K276" s="28"/>
      <c r="L276" s="47" t="s">
        <v>311</v>
      </c>
      <c r="M276" s="26"/>
      <c r="N276" s="198" t="s">
        <v>178</v>
      </c>
      <c r="O276" s="30">
        <v>45992</v>
      </c>
      <c r="P276" s="27"/>
      <c r="Q276" s="42">
        <v>46006</v>
      </c>
      <c r="R276" s="30">
        <v>46007</v>
      </c>
      <c r="S276" s="31"/>
    </row>
    <row r="277" spans="1:19" s="4" customFormat="1" ht="19.7" customHeight="1">
      <c r="A277" s="245" t="s">
        <v>123</v>
      </c>
      <c r="B277" s="245" t="s">
        <v>576</v>
      </c>
      <c r="C277" s="26">
        <v>12</v>
      </c>
      <c r="D277" s="38">
        <f t="shared" si="12"/>
        <v>221</v>
      </c>
      <c r="E277" s="27" t="s">
        <v>175</v>
      </c>
      <c r="F277" s="27" t="s">
        <v>175</v>
      </c>
      <c r="G277" s="263" t="s">
        <v>620</v>
      </c>
      <c r="H277" s="264">
        <v>2</v>
      </c>
      <c r="I277" s="197">
        <v>900</v>
      </c>
      <c r="J277" s="249">
        <f t="shared" si="11"/>
        <v>1800</v>
      </c>
      <c r="K277" s="28"/>
      <c r="L277" s="47" t="s">
        <v>621</v>
      </c>
      <c r="M277" s="26"/>
      <c r="N277" s="198" t="s">
        <v>178</v>
      </c>
      <c r="O277" s="30">
        <v>45992</v>
      </c>
      <c r="P277" s="27"/>
      <c r="Q277" s="42">
        <v>46006</v>
      </c>
      <c r="R277" s="30">
        <v>46007</v>
      </c>
      <c r="S277" s="31"/>
    </row>
    <row r="278" spans="1:19" s="4" customFormat="1" ht="19.7" customHeight="1">
      <c r="A278" s="245" t="s">
        <v>123</v>
      </c>
      <c r="B278" s="245" t="s">
        <v>576</v>
      </c>
      <c r="C278" s="26">
        <v>12</v>
      </c>
      <c r="D278" s="38">
        <f t="shared" si="12"/>
        <v>222</v>
      </c>
      <c r="E278" s="27" t="s">
        <v>175</v>
      </c>
      <c r="F278" s="27" t="s">
        <v>175</v>
      </c>
      <c r="G278" s="263" t="s">
        <v>622</v>
      </c>
      <c r="H278" s="264">
        <v>4</v>
      </c>
      <c r="I278" s="197">
        <v>910</v>
      </c>
      <c r="J278" s="249">
        <f t="shared" si="11"/>
        <v>3640</v>
      </c>
      <c r="K278" s="28"/>
      <c r="L278" s="47" t="s">
        <v>621</v>
      </c>
      <c r="M278" s="26"/>
      <c r="N278" s="198" t="s">
        <v>178</v>
      </c>
      <c r="O278" s="30">
        <v>45992</v>
      </c>
      <c r="P278" s="27"/>
      <c r="Q278" s="42">
        <v>46006</v>
      </c>
      <c r="R278" s="30">
        <v>46007</v>
      </c>
      <c r="S278" s="31"/>
    </row>
    <row r="279" spans="1:19" s="4" customFormat="1" ht="19.7" customHeight="1">
      <c r="A279" s="245" t="s">
        <v>123</v>
      </c>
      <c r="B279" s="245" t="s">
        <v>576</v>
      </c>
      <c r="C279" s="26">
        <v>12</v>
      </c>
      <c r="D279" s="38">
        <f t="shared" si="12"/>
        <v>223</v>
      </c>
      <c r="E279" s="27" t="s">
        <v>175</v>
      </c>
      <c r="F279" s="27" t="s">
        <v>175</v>
      </c>
      <c r="G279" s="263" t="s">
        <v>623</v>
      </c>
      <c r="H279" s="264">
        <v>2</v>
      </c>
      <c r="I279" s="197">
        <v>3346</v>
      </c>
      <c r="J279" s="249">
        <f t="shared" si="11"/>
        <v>6692</v>
      </c>
      <c r="K279" s="28"/>
      <c r="L279" s="47" t="s">
        <v>621</v>
      </c>
      <c r="M279" s="26"/>
      <c r="N279" s="198" t="s">
        <v>178</v>
      </c>
      <c r="O279" s="30">
        <v>45992</v>
      </c>
      <c r="P279" s="27"/>
      <c r="Q279" s="42">
        <v>46006</v>
      </c>
      <c r="R279" s="30">
        <v>46007</v>
      </c>
      <c r="S279" s="31"/>
    </row>
    <row r="280" spans="1:19" s="4" customFormat="1" ht="19.7" customHeight="1">
      <c r="A280" s="245" t="s">
        <v>123</v>
      </c>
      <c r="B280" s="245" t="s">
        <v>576</v>
      </c>
      <c r="C280" s="26"/>
      <c r="D280" s="38">
        <f t="shared" si="12"/>
        <v>224</v>
      </c>
      <c r="E280" s="27" t="s">
        <v>175</v>
      </c>
      <c r="F280" s="27" t="s">
        <v>175</v>
      </c>
      <c r="G280" s="263" t="s">
        <v>624</v>
      </c>
      <c r="H280" s="264">
        <v>3</v>
      </c>
      <c r="I280" s="197">
        <v>1065</v>
      </c>
      <c r="J280" s="249">
        <f t="shared" si="11"/>
        <v>3195</v>
      </c>
      <c r="K280" s="28"/>
      <c r="L280" s="47" t="s">
        <v>625</v>
      </c>
      <c r="M280" s="26"/>
      <c r="N280" s="198" t="s">
        <v>178</v>
      </c>
      <c r="O280" s="30">
        <v>45992</v>
      </c>
      <c r="P280" s="27"/>
      <c r="Q280" s="42">
        <v>46006</v>
      </c>
      <c r="R280" s="30">
        <v>46007</v>
      </c>
      <c r="S280" s="31"/>
    </row>
    <row r="281" spans="1:19" s="4" customFormat="1" ht="19.7" customHeight="1">
      <c r="A281" s="245" t="s">
        <v>123</v>
      </c>
      <c r="B281" s="245" t="s">
        <v>576</v>
      </c>
      <c r="C281" s="26"/>
      <c r="D281" s="38">
        <f t="shared" si="12"/>
        <v>225</v>
      </c>
      <c r="E281" s="27" t="s">
        <v>175</v>
      </c>
      <c r="F281" s="27" t="s">
        <v>175</v>
      </c>
      <c r="G281" s="263" t="s">
        <v>626</v>
      </c>
      <c r="H281" s="264">
        <v>10</v>
      </c>
      <c r="I281" s="197">
        <v>28</v>
      </c>
      <c r="J281" s="249">
        <f t="shared" si="11"/>
        <v>280</v>
      </c>
      <c r="K281" s="28"/>
      <c r="L281" s="68" t="s">
        <v>572</v>
      </c>
      <c r="M281" s="26" t="s">
        <v>627</v>
      </c>
      <c r="N281" s="198" t="s">
        <v>178</v>
      </c>
      <c r="O281" s="30">
        <v>45992</v>
      </c>
      <c r="P281" s="27"/>
      <c r="Q281" s="42">
        <v>46006</v>
      </c>
      <c r="R281" s="30">
        <v>46007</v>
      </c>
      <c r="S281" s="31"/>
    </row>
    <row r="282" spans="1:19" s="4" customFormat="1" ht="19.7" customHeight="1">
      <c r="A282" s="245" t="s">
        <v>291</v>
      </c>
      <c r="B282" s="245" t="s">
        <v>576</v>
      </c>
      <c r="C282" s="26">
        <v>14</v>
      </c>
      <c r="D282" s="38">
        <f t="shared" si="12"/>
        <v>226</v>
      </c>
      <c r="E282" s="27" t="s">
        <v>175</v>
      </c>
      <c r="F282" s="27" t="s">
        <v>175</v>
      </c>
      <c r="G282" s="263" t="s">
        <v>628</v>
      </c>
      <c r="H282" s="264">
        <v>6</v>
      </c>
      <c r="I282" s="197">
        <v>279</v>
      </c>
      <c r="J282" s="249">
        <f t="shared" si="11"/>
        <v>1674</v>
      </c>
      <c r="K282" s="28"/>
      <c r="L282" s="47" t="s">
        <v>629</v>
      </c>
      <c r="M282" s="26"/>
      <c r="N282" s="198" t="s">
        <v>178</v>
      </c>
      <c r="O282" s="30">
        <v>45992</v>
      </c>
      <c r="P282" s="27"/>
      <c r="Q282" s="42">
        <v>46006</v>
      </c>
      <c r="R282" s="30">
        <v>46007</v>
      </c>
      <c r="S282" s="31"/>
    </row>
    <row r="283" spans="1:19" s="4" customFormat="1" ht="19.7" customHeight="1">
      <c r="A283" s="245" t="s">
        <v>200</v>
      </c>
      <c r="B283" s="245" t="s">
        <v>576</v>
      </c>
      <c r="C283" s="26">
        <v>14</v>
      </c>
      <c r="D283" s="38">
        <f t="shared" si="12"/>
        <v>227</v>
      </c>
      <c r="E283" s="27" t="s">
        <v>175</v>
      </c>
      <c r="F283" s="27" t="s">
        <v>175</v>
      </c>
      <c r="G283" s="263" t="s">
        <v>630</v>
      </c>
      <c r="H283" s="264">
        <v>1</v>
      </c>
      <c r="I283" s="197">
        <v>15454</v>
      </c>
      <c r="J283" s="249">
        <f t="shared" si="11"/>
        <v>15454</v>
      </c>
      <c r="K283" s="28"/>
      <c r="L283" s="47" t="s">
        <v>631</v>
      </c>
      <c r="M283" s="47" t="s">
        <v>632</v>
      </c>
      <c r="N283" s="198" t="s">
        <v>178</v>
      </c>
      <c r="O283" s="30">
        <v>45992</v>
      </c>
      <c r="P283" s="27"/>
      <c r="Q283" s="42">
        <v>46006</v>
      </c>
      <c r="R283" s="30">
        <v>46007</v>
      </c>
      <c r="S283" s="31"/>
    </row>
    <row r="284" spans="1:19" s="4" customFormat="1" ht="19.7" customHeight="1">
      <c r="A284" s="245" t="s">
        <v>123</v>
      </c>
      <c r="B284" s="245" t="s">
        <v>576</v>
      </c>
      <c r="C284" s="26">
        <v>12</v>
      </c>
      <c r="D284" s="38">
        <f t="shared" si="12"/>
        <v>228</v>
      </c>
      <c r="E284" s="27" t="s">
        <v>175</v>
      </c>
      <c r="F284" s="27" t="s">
        <v>175</v>
      </c>
      <c r="G284" s="263" t="s">
        <v>314</v>
      </c>
      <c r="H284" s="264">
        <v>4</v>
      </c>
      <c r="I284" s="197">
        <v>247</v>
      </c>
      <c r="J284" s="249">
        <f t="shared" si="11"/>
        <v>988</v>
      </c>
      <c r="K284" s="28"/>
      <c r="L284" s="47" t="s">
        <v>315</v>
      </c>
      <c r="M284" s="47" t="s">
        <v>632</v>
      </c>
      <c r="N284" s="198" t="s">
        <v>178</v>
      </c>
      <c r="O284" s="30">
        <v>45992</v>
      </c>
      <c r="P284" s="27"/>
      <c r="Q284" s="42">
        <v>46006</v>
      </c>
      <c r="R284" s="30">
        <v>46007</v>
      </c>
      <c r="S284" s="31"/>
    </row>
    <row r="285" spans="1:19" s="4" customFormat="1" ht="19.7" customHeight="1">
      <c r="A285" s="245" t="s">
        <v>123</v>
      </c>
      <c r="B285" s="245" t="s">
        <v>576</v>
      </c>
      <c r="C285" s="26">
        <v>12</v>
      </c>
      <c r="D285" s="38">
        <f>+D284+1</f>
        <v>229</v>
      </c>
      <c r="E285" s="27" t="s">
        <v>175</v>
      </c>
      <c r="F285" s="27" t="s">
        <v>175</v>
      </c>
      <c r="G285" s="263" t="s">
        <v>633</v>
      </c>
      <c r="H285" s="264">
        <v>4</v>
      </c>
      <c r="I285" s="197">
        <v>128</v>
      </c>
      <c r="J285" s="249">
        <f t="shared" si="11"/>
        <v>512</v>
      </c>
      <c r="K285" s="28"/>
      <c r="L285" s="47" t="s">
        <v>634</v>
      </c>
      <c r="M285" s="47" t="s">
        <v>632</v>
      </c>
      <c r="N285" s="198" t="s">
        <v>178</v>
      </c>
      <c r="O285" s="30">
        <v>45992</v>
      </c>
      <c r="P285" s="27"/>
      <c r="Q285" s="42">
        <v>46006</v>
      </c>
      <c r="R285" s="30">
        <v>46007</v>
      </c>
      <c r="S285" s="31"/>
    </row>
    <row r="286" spans="1:19" s="4" customFormat="1" ht="19.7" customHeight="1">
      <c r="A286" s="245" t="s">
        <v>123</v>
      </c>
      <c r="B286" s="245" t="s">
        <v>576</v>
      </c>
      <c r="C286" s="26">
        <v>12</v>
      </c>
      <c r="D286" s="38">
        <f t="shared" si="12"/>
        <v>230</v>
      </c>
      <c r="E286" s="27" t="s">
        <v>175</v>
      </c>
      <c r="F286" s="27" t="s">
        <v>175</v>
      </c>
      <c r="G286" s="263" t="s">
        <v>635</v>
      </c>
      <c r="H286" s="264">
        <v>2</v>
      </c>
      <c r="I286" s="197">
        <v>465</v>
      </c>
      <c r="J286" s="249">
        <f t="shared" si="11"/>
        <v>930</v>
      </c>
      <c r="K286" s="28"/>
      <c r="L286" s="47" t="s">
        <v>636</v>
      </c>
      <c r="M286" s="47" t="s">
        <v>632</v>
      </c>
      <c r="N286" s="198" t="s">
        <v>178</v>
      </c>
      <c r="O286" s="30">
        <v>45992</v>
      </c>
      <c r="P286" s="27"/>
      <c r="Q286" s="42">
        <v>46006</v>
      </c>
      <c r="R286" s="30">
        <v>46007</v>
      </c>
      <c r="S286" s="31"/>
    </row>
    <row r="287" spans="1:19" s="4" customFormat="1" ht="19.7" customHeight="1">
      <c r="A287" s="245" t="s">
        <v>123</v>
      </c>
      <c r="B287" s="245" t="s">
        <v>576</v>
      </c>
      <c r="C287" s="26">
        <v>12</v>
      </c>
      <c r="D287" s="38">
        <f t="shared" si="12"/>
        <v>231</v>
      </c>
      <c r="E287" s="27" t="s">
        <v>175</v>
      </c>
      <c r="F287" s="27" t="s">
        <v>175</v>
      </c>
      <c r="G287" s="263" t="s">
        <v>637</v>
      </c>
      <c r="H287" s="264">
        <v>2</v>
      </c>
      <c r="I287" s="197">
        <v>881</v>
      </c>
      <c r="J287" s="249">
        <f t="shared" si="11"/>
        <v>1762</v>
      </c>
      <c r="K287" s="28"/>
      <c r="L287" s="47" t="s">
        <v>636</v>
      </c>
      <c r="M287" s="47" t="s">
        <v>632</v>
      </c>
      <c r="N287" s="198" t="s">
        <v>178</v>
      </c>
      <c r="O287" s="30">
        <v>45992</v>
      </c>
      <c r="P287" s="27"/>
      <c r="Q287" s="42">
        <v>46006</v>
      </c>
      <c r="R287" s="30">
        <v>46007</v>
      </c>
      <c r="S287" s="31"/>
    </row>
    <row r="288" spans="1:19" s="4" customFormat="1" ht="19.7" customHeight="1">
      <c r="A288" s="245" t="s">
        <v>123</v>
      </c>
      <c r="B288" s="245" t="s">
        <v>576</v>
      </c>
      <c r="C288" s="26">
        <v>12</v>
      </c>
      <c r="D288" s="38">
        <f t="shared" si="12"/>
        <v>232</v>
      </c>
      <c r="E288" s="27" t="s">
        <v>175</v>
      </c>
      <c r="F288" s="27" t="s">
        <v>175</v>
      </c>
      <c r="G288" s="263" t="s">
        <v>638</v>
      </c>
      <c r="H288" s="264">
        <v>1</v>
      </c>
      <c r="I288" s="197">
        <v>1234</v>
      </c>
      <c r="J288" s="249">
        <f t="shared" si="11"/>
        <v>1234</v>
      </c>
      <c r="K288" s="28"/>
      <c r="L288" s="47" t="s">
        <v>639</v>
      </c>
      <c r="M288" s="47" t="s">
        <v>632</v>
      </c>
      <c r="N288" s="198" t="s">
        <v>178</v>
      </c>
      <c r="O288" s="30">
        <v>45992</v>
      </c>
      <c r="P288" s="27"/>
      <c r="Q288" s="42">
        <v>46006</v>
      </c>
      <c r="R288" s="30">
        <v>46007</v>
      </c>
      <c r="S288" s="31"/>
    </row>
    <row r="289" spans="1:19" s="4" customFormat="1" ht="19.7" customHeight="1">
      <c r="A289" s="245" t="s">
        <v>123</v>
      </c>
      <c r="B289" s="245" t="s">
        <v>576</v>
      </c>
      <c r="C289" s="26">
        <v>12</v>
      </c>
      <c r="D289" s="38">
        <f t="shared" si="12"/>
        <v>233</v>
      </c>
      <c r="E289" s="27" t="s">
        <v>175</v>
      </c>
      <c r="F289" s="27" t="s">
        <v>175</v>
      </c>
      <c r="G289" s="263" t="s">
        <v>640</v>
      </c>
      <c r="H289" s="264">
        <v>3</v>
      </c>
      <c r="I289" s="197">
        <v>760</v>
      </c>
      <c r="J289" s="249">
        <f t="shared" si="11"/>
        <v>2280</v>
      </c>
      <c r="K289" s="28"/>
      <c r="L289" s="47" t="s">
        <v>641</v>
      </c>
      <c r="M289" s="47" t="s">
        <v>632</v>
      </c>
      <c r="N289" s="198" t="s">
        <v>178</v>
      </c>
      <c r="O289" s="30">
        <v>45992</v>
      </c>
      <c r="P289" s="27"/>
      <c r="Q289" s="42">
        <v>46006</v>
      </c>
      <c r="R289" s="30">
        <v>46007</v>
      </c>
      <c r="S289" s="31"/>
    </row>
    <row r="290" spans="1:19" s="4" customFormat="1" ht="19.7" customHeight="1">
      <c r="A290" s="245" t="s">
        <v>200</v>
      </c>
      <c r="B290" s="245" t="s">
        <v>576</v>
      </c>
      <c r="C290" s="26">
        <v>12</v>
      </c>
      <c r="D290" s="38">
        <f t="shared" si="12"/>
        <v>234</v>
      </c>
      <c r="E290" s="27" t="s">
        <v>175</v>
      </c>
      <c r="F290" s="27" t="s">
        <v>175</v>
      </c>
      <c r="G290" s="263" t="s">
        <v>642</v>
      </c>
      <c r="H290" s="264">
        <v>2</v>
      </c>
      <c r="I290" s="197">
        <v>19377</v>
      </c>
      <c r="J290" s="249">
        <f t="shared" si="11"/>
        <v>38754</v>
      </c>
      <c r="K290" s="28"/>
      <c r="L290" s="47" t="s">
        <v>643</v>
      </c>
      <c r="M290" s="26" t="s">
        <v>644</v>
      </c>
      <c r="N290" s="198" t="s">
        <v>178</v>
      </c>
      <c r="O290" s="30">
        <v>45992</v>
      </c>
      <c r="P290" s="27"/>
      <c r="Q290" s="42">
        <v>46006</v>
      </c>
      <c r="R290" s="30">
        <v>46007</v>
      </c>
      <c r="S290" s="31"/>
    </row>
    <row r="291" spans="1:19" s="4" customFormat="1" ht="19.7" customHeight="1">
      <c r="A291" s="245" t="s">
        <v>123</v>
      </c>
      <c r="B291" s="245" t="s">
        <v>576</v>
      </c>
      <c r="C291" s="26">
        <v>12</v>
      </c>
      <c r="D291" s="38">
        <f t="shared" si="12"/>
        <v>235</v>
      </c>
      <c r="E291" s="27" t="s">
        <v>175</v>
      </c>
      <c r="F291" s="27" t="s">
        <v>175</v>
      </c>
      <c r="G291" s="263" t="s">
        <v>645</v>
      </c>
      <c r="H291" s="264">
        <v>8</v>
      </c>
      <c r="I291" s="197">
        <v>484</v>
      </c>
      <c r="J291" s="249">
        <f t="shared" si="11"/>
        <v>3872</v>
      </c>
      <c r="K291" s="28"/>
      <c r="L291" s="47" t="s">
        <v>646</v>
      </c>
      <c r="M291" s="26" t="s">
        <v>644</v>
      </c>
      <c r="N291" s="198" t="s">
        <v>178</v>
      </c>
      <c r="O291" s="30">
        <v>45992</v>
      </c>
      <c r="P291" s="27"/>
      <c r="Q291" s="42">
        <v>46006</v>
      </c>
      <c r="R291" s="30">
        <v>46007</v>
      </c>
      <c r="S291" s="31"/>
    </row>
    <row r="292" spans="1:19" s="4" customFormat="1" ht="19.7" customHeight="1">
      <c r="A292" s="245" t="s">
        <v>291</v>
      </c>
      <c r="B292" s="245" t="s">
        <v>576</v>
      </c>
      <c r="C292" s="26">
        <v>12</v>
      </c>
      <c r="D292" s="38">
        <f t="shared" si="12"/>
        <v>236</v>
      </c>
      <c r="E292" s="27" t="s">
        <v>175</v>
      </c>
      <c r="F292" s="27" t="s">
        <v>175</v>
      </c>
      <c r="G292" s="263" t="s">
        <v>647</v>
      </c>
      <c r="H292" s="264">
        <v>8</v>
      </c>
      <c r="I292" s="197">
        <v>187</v>
      </c>
      <c r="J292" s="249">
        <f t="shared" si="11"/>
        <v>1496</v>
      </c>
      <c r="K292" s="28"/>
      <c r="L292" s="47" t="s">
        <v>648</v>
      </c>
      <c r="M292" s="26" t="s">
        <v>644</v>
      </c>
      <c r="N292" s="198" t="s">
        <v>178</v>
      </c>
      <c r="O292" s="30">
        <v>45992</v>
      </c>
      <c r="P292" s="27"/>
      <c r="Q292" s="42">
        <v>46006</v>
      </c>
      <c r="R292" s="30">
        <v>46007</v>
      </c>
      <c r="S292" s="31"/>
    </row>
    <row r="293" spans="1:19" s="4" customFormat="1" ht="19.7" customHeight="1">
      <c r="A293" s="245" t="s">
        <v>291</v>
      </c>
      <c r="B293" s="245" t="s">
        <v>576</v>
      </c>
      <c r="C293" s="26">
        <v>12</v>
      </c>
      <c r="D293" s="38">
        <f t="shared" si="12"/>
        <v>237</v>
      </c>
      <c r="E293" s="27" t="s">
        <v>175</v>
      </c>
      <c r="F293" s="27" t="s">
        <v>175</v>
      </c>
      <c r="G293" s="263" t="s">
        <v>649</v>
      </c>
      <c r="H293" s="264">
        <v>4</v>
      </c>
      <c r="I293" s="197">
        <v>1791</v>
      </c>
      <c r="J293" s="249">
        <f t="shared" si="11"/>
        <v>7164</v>
      </c>
      <c r="K293" s="28"/>
      <c r="L293" s="47" t="s">
        <v>650</v>
      </c>
      <c r="M293" s="26" t="s">
        <v>644</v>
      </c>
      <c r="N293" s="198" t="s">
        <v>178</v>
      </c>
      <c r="O293" s="30">
        <v>45992</v>
      </c>
      <c r="P293" s="27"/>
      <c r="Q293" s="42">
        <v>46006</v>
      </c>
      <c r="R293" s="30">
        <v>46007</v>
      </c>
      <c r="S293" s="31"/>
    </row>
    <row r="294" spans="1:19" s="4" customFormat="1" ht="19.7" customHeight="1">
      <c r="A294" s="245" t="s">
        <v>291</v>
      </c>
      <c r="B294" s="245" t="s">
        <v>576</v>
      </c>
      <c r="C294" s="26">
        <v>12</v>
      </c>
      <c r="D294" s="38">
        <f t="shared" si="12"/>
        <v>238</v>
      </c>
      <c r="E294" s="27" t="s">
        <v>175</v>
      </c>
      <c r="F294" s="27" t="s">
        <v>175</v>
      </c>
      <c r="G294" s="263" t="s">
        <v>651</v>
      </c>
      <c r="H294" s="264">
        <v>4</v>
      </c>
      <c r="I294" s="197">
        <v>2029</v>
      </c>
      <c r="J294" s="249">
        <f t="shared" si="11"/>
        <v>8116</v>
      </c>
      <c r="K294" s="28"/>
      <c r="L294" s="47" t="s">
        <v>650</v>
      </c>
      <c r="M294" s="26" t="s">
        <v>644</v>
      </c>
      <c r="N294" s="198" t="s">
        <v>178</v>
      </c>
      <c r="O294" s="30">
        <v>45992</v>
      </c>
      <c r="P294" s="27"/>
      <c r="Q294" s="42">
        <v>46006</v>
      </c>
      <c r="R294" s="30">
        <v>46007</v>
      </c>
      <c r="S294" s="31"/>
    </row>
    <row r="295" spans="1:19" s="4" customFormat="1" ht="19.7" customHeight="1">
      <c r="A295" s="245" t="s">
        <v>123</v>
      </c>
      <c r="B295" s="245" t="s">
        <v>576</v>
      </c>
      <c r="C295" s="26">
        <v>12</v>
      </c>
      <c r="D295" s="38">
        <f t="shared" si="12"/>
        <v>239</v>
      </c>
      <c r="E295" s="27" t="s">
        <v>175</v>
      </c>
      <c r="F295" s="27" t="s">
        <v>175</v>
      </c>
      <c r="G295" s="263" t="s">
        <v>638</v>
      </c>
      <c r="H295" s="264">
        <v>2</v>
      </c>
      <c r="I295" s="197">
        <v>1234</v>
      </c>
      <c r="J295" s="249">
        <f t="shared" si="11"/>
        <v>2468</v>
      </c>
      <c r="K295" s="28"/>
      <c r="L295" s="47" t="s">
        <v>639</v>
      </c>
      <c r="M295" s="26" t="s">
        <v>644</v>
      </c>
      <c r="N295" s="198" t="s">
        <v>178</v>
      </c>
      <c r="O295" s="30">
        <v>45992</v>
      </c>
      <c r="P295" s="27"/>
      <c r="Q295" s="42">
        <v>46006</v>
      </c>
      <c r="R295" s="30">
        <v>46007</v>
      </c>
      <c r="S295" s="31"/>
    </row>
    <row r="296" spans="1:19" s="4" customFormat="1" ht="19.7" customHeight="1">
      <c r="A296" s="245" t="s">
        <v>123</v>
      </c>
      <c r="B296" s="245" t="s">
        <v>576</v>
      </c>
      <c r="C296" s="26">
        <v>12</v>
      </c>
      <c r="D296" s="38">
        <f t="shared" si="12"/>
        <v>240</v>
      </c>
      <c r="E296" s="27" t="s">
        <v>175</v>
      </c>
      <c r="F296" s="27" t="s">
        <v>175</v>
      </c>
      <c r="G296" s="263" t="s">
        <v>652</v>
      </c>
      <c r="H296" s="264">
        <v>3</v>
      </c>
      <c r="I296" s="197">
        <v>760</v>
      </c>
      <c r="J296" s="249">
        <f t="shared" si="11"/>
        <v>2280</v>
      </c>
      <c r="K296" s="28"/>
      <c r="L296" s="47" t="s">
        <v>653</v>
      </c>
      <c r="M296" s="26" t="s">
        <v>644</v>
      </c>
      <c r="N296" s="198" t="s">
        <v>178</v>
      </c>
      <c r="O296" s="30">
        <v>45992</v>
      </c>
      <c r="P296" s="27"/>
      <c r="Q296" s="42">
        <v>46006</v>
      </c>
      <c r="R296" s="30">
        <v>46007</v>
      </c>
      <c r="S296" s="31"/>
    </row>
    <row r="297" spans="1:19" s="4" customFormat="1" ht="19.7" customHeight="1">
      <c r="A297" s="245" t="s">
        <v>123</v>
      </c>
      <c r="B297" s="245" t="s">
        <v>576</v>
      </c>
      <c r="C297" s="26">
        <v>12</v>
      </c>
      <c r="D297" s="38">
        <f t="shared" si="12"/>
        <v>241</v>
      </c>
      <c r="E297" s="27" t="s">
        <v>175</v>
      </c>
      <c r="F297" s="27" t="s">
        <v>175</v>
      </c>
      <c r="G297" s="263" t="s">
        <v>654</v>
      </c>
      <c r="H297" s="264">
        <v>3</v>
      </c>
      <c r="I297" s="197">
        <v>760</v>
      </c>
      <c r="J297" s="249">
        <f t="shared" si="11"/>
        <v>2280</v>
      </c>
      <c r="K297" s="28"/>
      <c r="L297" s="47" t="s">
        <v>655</v>
      </c>
      <c r="M297" s="26" t="s">
        <v>644</v>
      </c>
      <c r="N297" s="198" t="s">
        <v>178</v>
      </c>
      <c r="O297" s="30">
        <v>45992</v>
      </c>
      <c r="P297" s="27"/>
      <c r="Q297" s="42">
        <v>46006</v>
      </c>
      <c r="R297" s="30">
        <v>46007</v>
      </c>
      <c r="S297" s="31"/>
    </row>
    <row r="298" spans="1:19" s="4" customFormat="1" ht="19.7" customHeight="1">
      <c r="A298" s="245" t="s">
        <v>291</v>
      </c>
      <c r="B298" s="245" t="s">
        <v>576</v>
      </c>
      <c r="C298" s="26"/>
      <c r="D298" s="38">
        <f t="shared" si="12"/>
        <v>242</v>
      </c>
      <c r="E298" s="27" t="s">
        <v>175</v>
      </c>
      <c r="F298" s="27" t="s">
        <v>175</v>
      </c>
      <c r="G298" s="263" t="s">
        <v>656</v>
      </c>
      <c r="H298" s="264">
        <v>1</v>
      </c>
      <c r="I298" s="197">
        <v>806</v>
      </c>
      <c r="J298" s="249">
        <f t="shared" si="11"/>
        <v>806</v>
      </c>
      <c r="K298" s="28"/>
      <c r="L298" s="47" t="s">
        <v>636</v>
      </c>
      <c r="M298" s="26"/>
      <c r="N298" s="198" t="s">
        <v>178</v>
      </c>
      <c r="O298" s="30">
        <v>45992</v>
      </c>
      <c r="P298" s="27"/>
      <c r="Q298" s="42">
        <v>46006</v>
      </c>
      <c r="R298" s="30">
        <v>46007</v>
      </c>
      <c r="S298" s="31"/>
    </row>
    <row r="299" spans="1:19" s="4" customFormat="1" ht="19.7" customHeight="1">
      <c r="A299" s="245" t="s">
        <v>291</v>
      </c>
      <c r="B299" s="245" t="s">
        <v>576</v>
      </c>
      <c r="C299" s="26"/>
      <c r="D299" s="38">
        <f t="shared" si="12"/>
        <v>243</v>
      </c>
      <c r="E299" s="27" t="s">
        <v>175</v>
      </c>
      <c r="F299" s="27" t="s">
        <v>175</v>
      </c>
      <c r="G299" s="263" t="s">
        <v>657</v>
      </c>
      <c r="H299" s="264">
        <v>1</v>
      </c>
      <c r="I299" s="197">
        <v>1137</v>
      </c>
      <c r="J299" s="249">
        <f t="shared" si="11"/>
        <v>1137</v>
      </c>
      <c r="K299" s="28"/>
      <c r="L299" s="47" t="s">
        <v>636</v>
      </c>
      <c r="M299" s="26"/>
      <c r="N299" s="198" t="s">
        <v>178</v>
      </c>
      <c r="O299" s="30">
        <v>45992</v>
      </c>
      <c r="P299" s="27"/>
      <c r="Q299" s="42">
        <v>46006</v>
      </c>
      <c r="R299" s="30">
        <v>46007</v>
      </c>
      <c r="S299" s="31"/>
    </row>
    <row r="300" spans="1:19" s="4" customFormat="1" ht="19.7" customHeight="1">
      <c r="A300" s="245" t="s">
        <v>123</v>
      </c>
      <c r="B300" s="245" t="s">
        <v>576</v>
      </c>
      <c r="C300" s="26"/>
      <c r="D300" s="38">
        <f t="shared" si="12"/>
        <v>244</v>
      </c>
      <c r="E300" s="27" t="s">
        <v>175</v>
      </c>
      <c r="F300" s="27" t="s">
        <v>175</v>
      </c>
      <c r="G300" s="263" t="s">
        <v>658</v>
      </c>
      <c r="H300" s="264">
        <v>2</v>
      </c>
      <c r="I300" s="197">
        <v>57</v>
      </c>
      <c r="J300" s="249">
        <f t="shared" si="11"/>
        <v>114</v>
      </c>
      <c r="K300" s="28"/>
      <c r="L300" s="47" t="s">
        <v>313</v>
      </c>
      <c r="M300" s="26"/>
      <c r="N300" s="198" t="s">
        <v>178</v>
      </c>
      <c r="O300" s="30">
        <v>45992</v>
      </c>
      <c r="P300" s="27"/>
      <c r="Q300" s="42">
        <v>46006</v>
      </c>
      <c r="R300" s="30">
        <v>46007</v>
      </c>
      <c r="S300" s="31"/>
    </row>
    <row r="301" spans="1:19" s="4" customFormat="1" ht="19.7" customHeight="1">
      <c r="A301" s="245" t="s">
        <v>123</v>
      </c>
      <c r="B301" s="245" t="s">
        <v>576</v>
      </c>
      <c r="C301" s="26"/>
      <c r="D301" s="38">
        <f t="shared" si="12"/>
        <v>245</v>
      </c>
      <c r="E301" s="27" t="s">
        <v>175</v>
      </c>
      <c r="F301" s="27" t="s">
        <v>175</v>
      </c>
      <c r="G301" s="263" t="s">
        <v>659</v>
      </c>
      <c r="H301" s="264">
        <v>1</v>
      </c>
      <c r="I301" s="197">
        <v>2654</v>
      </c>
      <c r="J301" s="249">
        <f t="shared" si="11"/>
        <v>2654</v>
      </c>
      <c r="K301" s="28"/>
      <c r="L301" s="47" t="s">
        <v>636</v>
      </c>
      <c r="M301" s="26"/>
      <c r="N301" s="198" t="s">
        <v>178</v>
      </c>
      <c r="O301" s="30">
        <v>45992</v>
      </c>
      <c r="P301" s="27"/>
      <c r="Q301" s="42">
        <v>46006</v>
      </c>
      <c r="R301" s="30">
        <v>46007</v>
      </c>
      <c r="S301" s="31"/>
    </row>
    <row r="302" spans="1:19" s="4" customFormat="1" ht="19.7" customHeight="1">
      <c r="A302" s="245" t="s">
        <v>123</v>
      </c>
      <c r="B302" s="245" t="s">
        <v>576</v>
      </c>
      <c r="C302" s="26"/>
      <c r="D302" s="38">
        <f t="shared" si="12"/>
        <v>246</v>
      </c>
      <c r="E302" s="27" t="s">
        <v>660</v>
      </c>
      <c r="F302" s="27" t="s">
        <v>175</v>
      </c>
      <c r="G302" s="263" t="s">
        <v>661</v>
      </c>
      <c r="H302" s="264">
        <v>10</v>
      </c>
      <c r="I302" s="197">
        <v>53</v>
      </c>
      <c r="J302" s="249">
        <f t="shared" si="11"/>
        <v>530</v>
      </c>
      <c r="K302" s="28"/>
      <c r="L302" s="47" t="s">
        <v>662</v>
      </c>
      <c r="M302" s="26" t="s">
        <v>627</v>
      </c>
      <c r="N302" s="198" t="s">
        <v>178</v>
      </c>
      <c r="O302" s="30">
        <v>45992</v>
      </c>
      <c r="P302" s="27"/>
      <c r="Q302" s="42">
        <v>46006</v>
      </c>
      <c r="R302" s="30">
        <v>46007</v>
      </c>
      <c r="S302" s="31"/>
    </row>
    <row r="303" spans="1:19" s="4" customFormat="1" ht="19.7" customHeight="1">
      <c r="A303" s="245" t="s">
        <v>327</v>
      </c>
      <c r="B303" s="245" t="s">
        <v>576</v>
      </c>
      <c r="C303" s="26"/>
      <c r="D303" s="38">
        <f t="shared" si="12"/>
        <v>247</v>
      </c>
      <c r="E303" s="247" t="s">
        <v>174</v>
      </c>
      <c r="F303" s="27" t="s">
        <v>175</v>
      </c>
      <c r="G303" s="263" t="s">
        <v>663</v>
      </c>
      <c r="H303" s="264">
        <v>1</v>
      </c>
      <c r="I303" s="197">
        <v>8132</v>
      </c>
      <c r="J303" s="249">
        <f t="shared" si="11"/>
        <v>8132</v>
      </c>
      <c r="K303" s="28"/>
      <c r="L303" s="47" t="s">
        <v>664</v>
      </c>
      <c r="M303" s="26"/>
      <c r="N303" s="198" t="s">
        <v>178</v>
      </c>
      <c r="O303" s="30">
        <v>45992</v>
      </c>
      <c r="P303" s="27"/>
      <c r="Q303" s="42">
        <v>46006</v>
      </c>
      <c r="R303" s="30">
        <v>46007</v>
      </c>
      <c r="S303" s="31"/>
    </row>
    <row r="304" spans="1:19" s="4" customFormat="1" ht="19.7" customHeight="1">
      <c r="A304" s="245" t="s">
        <v>123</v>
      </c>
      <c r="B304" s="245" t="s">
        <v>576</v>
      </c>
      <c r="C304" s="26"/>
      <c r="D304" s="38">
        <f t="shared" si="12"/>
        <v>248</v>
      </c>
      <c r="E304" s="27" t="s">
        <v>175</v>
      </c>
      <c r="F304" s="27" t="s">
        <v>175</v>
      </c>
      <c r="G304" s="263" t="s">
        <v>626</v>
      </c>
      <c r="H304" s="264">
        <v>4</v>
      </c>
      <c r="I304" s="197">
        <v>28</v>
      </c>
      <c r="J304" s="249">
        <f t="shared" si="11"/>
        <v>112</v>
      </c>
      <c r="K304" s="28"/>
      <c r="L304" s="68" t="s">
        <v>572</v>
      </c>
      <c r="M304" s="26"/>
      <c r="N304" s="198" t="s">
        <v>178</v>
      </c>
      <c r="O304" s="30">
        <v>45992</v>
      </c>
      <c r="P304" s="27"/>
      <c r="Q304" s="42">
        <v>46006</v>
      </c>
      <c r="R304" s="30">
        <v>46007</v>
      </c>
      <c r="S304" s="31"/>
    </row>
    <row r="305" spans="1:19" s="4" customFormat="1" ht="19.7" customHeight="1">
      <c r="A305" s="245" t="s">
        <v>123</v>
      </c>
      <c r="B305" s="245" t="s">
        <v>576</v>
      </c>
      <c r="C305" s="26"/>
      <c r="D305" s="38">
        <f t="shared" si="12"/>
        <v>249</v>
      </c>
      <c r="E305" s="27" t="s">
        <v>175</v>
      </c>
      <c r="F305" s="27" t="s">
        <v>175</v>
      </c>
      <c r="G305" s="263" t="s">
        <v>665</v>
      </c>
      <c r="H305" s="264">
        <v>4</v>
      </c>
      <c r="I305" s="197">
        <v>23</v>
      </c>
      <c r="J305" s="249">
        <f t="shared" si="11"/>
        <v>92</v>
      </c>
      <c r="K305" s="28"/>
      <c r="L305" s="47" t="s">
        <v>666</v>
      </c>
      <c r="M305" s="26"/>
      <c r="N305" s="198" t="s">
        <v>178</v>
      </c>
      <c r="O305" s="30">
        <v>45992</v>
      </c>
      <c r="P305" s="27"/>
      <c r="Q305" s="42">
        <v>46006</v>
      </c>
      <c r="R305" s="30">
        <v>46007</v>
      </c>
      <c r="S305" s="31"/>
    </row>
    <row r="306" spans="1:19" s="4" customFormat="1" ht="19.7" customHeight="1">
      <c r="A306" s="245" t="s">
        <v>200</v>
      </c>
      <c r="B306" s="245" t="s">
        <v>576</v>
      </c>
      <c r="C306" s="26"/>
      <c r="D306" s="38">
        <f t="shared" si="12"/>
        <v>250</v>
      </c>
      <c r="E306" s="247" t="s">
        <v>174</v>
      </c>
      <c r="F306" s="27" t="s">
        <v>175</v>
      </c>
      <c r="G306" s="144" t="s">
        <v>667</v>
      </c>
      <c r="H306" s="145">
        <v>2</v>
      </c>
      <c r="I306" s="295">
        <v>3680</v>
      </c>
      <c r="J306" s="249">
        <f t="shared" si="11"/>
        <v>7360</v>
      </c>
      <c r="K306" s="28"/>
      <c r="L306" s="47" t="s">
        <v>668</v>
      </c>
      <c r="M306" s="26"/>
      <c r="N306" s="198" t="s">
        <v>178</v>
      </c>
      <c r="O306" s="30">
        <v>45992</v>
      </c>
      <c r="P306" s="27"/>
      <c r="Q306" s="42">
        <v>46006</v>
      </c>
      <c r="R306" s="30">
        <v>46007</v>
      </c>
      <c r="S306" s="31"/>
    </row>
    <row r="307" spans="1:19" s="4" customFormat="1" ht="19.7" customHeight="1">
      <c r="A307" s="245" t="s">
        <v>200</v>
      </c>
      <c r="B307" s="245" t="s">
        <v>576</v>
      </c>
      <c r="C307" s="26"/>
      <c r="D307" s="38">
        <f t="shared" si="12"/>
        <v>251</v>
      </c>
      <c r="E307" s="247" t="s">
        <v>174</v>
      </c>
      <c r="F307" s="27" t="s">
        <v>175</v>
      </c>
      <c r="G307" s="144" t="s">
        <v>669</v>
      </c>
      <c r="H307" s="201">
        <v>1</v>
      </c>
      <c r="I307" s="295">
        <v>1323</v>
      </c>
      <c r="J307" s="249">
        <f t="shared" si="11"/>
        <v>1323</v>
      </c>
      <c r="K307" s="28"/>
      <c r="L307" s="47" t="s">
        <v>670</v>
      </c>
      <c r="M307" s="26"/>
      <c r="N307" s="198" t="s">
        <v>178</v>
      </c>
      <c r="O307" s="30">
        <v>45992</v>
      </c>
      <c r="P307" s="27"/>
      <c r="Q307" s="42">
        <v>46006</v>
      </c>
      <c r="R307" s="30">
        <v>46007</v>
      </c>
      <c r="S307" s="31"/>
    </row>
    <row r="308" spans="1:19" s="4" customFormat="1" ht="19.7" customHeight="1">
      <c r="A308" s="245" t="s">
        <v>123</v>
      </c>
      <c r="B308" s="245" t="s">
        <v>576</v>
      </c>
      <c r="C308" s="26"/>
      <c r="D308" s="38">
        <f t="shared" si="12"/>
        <v>252</v>
      </c>
      <c r="E308" s="27" t="s">
        <v>175</v>
      </c>
      <c r="F308" s="27" t="s">
        <v>175</v>
      </c>
      <c r="G308" s="263" t="s">
        <v>332</v>
      </c>
      <c r="H308" s="264">
        <v>12</v>
      </c>
      <c r="I308" s="197">
        <v>42</v>
      </c>
      <c r="J308" s="249">
        <f t="shared" si="11"/>
        <v>504</v>
      </c>
      <c r="K308" s="28"/>
      <c r="L308" s="68" t="s">
        <v>572</v>
      </c>
      <c r="M308" s="26"/>
      <c r="N308" s="198" t="s">
        <v>178</v>
      </c>
      <c r="O308" s="30">
        <v>45992</v>
      </c>
      <c r="P308" s="27"/>
      <c r="Q308" s="42">
        <v>46006</v>
      </c>
      <c r="R308" s="30">
        <v>46007</v>
      </c>
      <c r="S308" s="31"/>
    </row>
    <row r="309" spans="1:19" s="4" customFormat="1" ht="19.7" customHeight="1">
      <c r="A309" s="245" t="s">
        <v>123</v>
      </c>
      <c r="B309" s="245" t="s">
        <v>576</v>
      </c>
      <c r="C309" s="26"/>
      <c r="D309" s="38">
        <f t="shared" si="12"/>
        <v>253</v>
      </c>
      <c r="E309" s="27" t="s">
        <v>175</v>
      </c>
      <c r="F309" s="27" t="s">
        <v>175</v>
      </c>
      <c r="G309" s="144" t="s">
        <v>347</v>
      </c>
      <c r="H309" s="201">
        <v>12</v>
      </c>
      <c r="I309" s="197">
        <v>56</v>
      </c>
      <c r="J309" s="249">
        <f t="shared" si="11"/>
        <v>672</v>
      </c>
      <c r="K309" s="28"/>
      <c r="L309" s="47" t="s">
        <v>671</v>
      </c>
      <c r="M309" s="26"/>
      <c r="N309" s="198" t="s">
        <v>178</v>
      </c>
      <c r="O309" s="30">
        <v>45992</v>
      </c>
      <c r="P309" s="27"/>
      <c r="Q309" s="42">
        <v>46006</v>
      </c>
      <c r="R309" s="30">
        <v>46007</v>
      </c>
      <c r="S309" s="31"/>
    </row>
    <row r="310" spans="1:19" s="4" customFormat="1" ht="19.7" customHeight="1">
      <c r="A310" s="245" t="s">
        <v>200</v>
      </c>
      <c r="B310" s="245" t="s">
        <v>576</v>
      </c>
      <c r="C310" s="26"/>
      <c r="D310" s="38">
        <f>+D309+1</f>
        <v>254</v>
      </c>
      <c r="E310" s="274" t="s">
        <v>174</v>
      </c>
      <c r="F310" s="27" t="s">
        <v>175</v>
      </c>
      <c r="G310" s="263" t="s">
        <v>672</v>
      </c>
      <c r="H310" s="264">
        <v>1</v>
      </c>
      <c r="I310" s="197">
        <v>6755</v>
      </c>
      <c r="J310" s="249">
        <f t="shared" ref="J310:J329" si="13">H310*I310</f>
        <v>6755</v>
      </c>
      <c r="K310" s="28"/>
      <c r="L310" s="47" t="s">
        <v>673</v>
      </c>
      <c r="M310" s="26"/>
      <c r="N310" s="198" t="s">
        <v>178</v>
      </c>
      <c r="O310" s="30">
        <v>45992</v>
      </c>
      <c r="P310" s="27"/>
      <c r="Q310" s="42">
        <v>46006</v>
      </c>
      <c r="R310" s="30">
        <v>46007</v>
      </c>
      <c r="S310" s="31"/>
    </row>
    <row r="311" spans="1:19" s="4" customFormat="1" ht="19.7" customHeight="1">
      <c r="A311" s="245" t="s">
        <v>291</v>
      </c>
      <c r="B311" s="245" t="s">
        <v>576</v>
      </c>
      <c r="C311" s="26"/>
      <c r="D311" s="38">
        <f>+D310+1</f>
        <v>255</v>
      </c>
      <c r="E311" s="27" t="s">
        <v>175</v>
      </c>
      <c r="F311" s="27" t="s">
        <v>175</v>
      </c>
      <c r="G311" s="263" t="s">
        <v>674</v>
      </c>
      <c r="H311" s="264">
        <v>1</v>
      </c>
      <c r="I311" s="197">
        <v>1259</v>
      </c>
      <c r="J311" s="249">
        <f t="shared" si="13"/>
        <v>1259</v>
      </c>
      <c r="K311" s="194"/>
      <c r="L311" s="47" t="s">
        <v>675</v>
      </c>
      <c r="M311" s="26"/>
      <c r="N311" s="198" t="s">
        <v>178</v>
      </c>
      <c r="O311" s="30">
        <v>45992</v>
      </c>
      <c r="P311" s="27"/>
      <c r="Q311" s="42">
        <v>46006</v>
      </c>
      <c r="R311" s="30">
        <v>46007</v>
      </c>
      <c r="S311" s="31"/>
    </row>
    <row r="312" spans="1:19" s="4" customFormat="1" ht="19.7" customHeight="1">
      <c r="A312" s="110" t="s">
        <v>446</v>
      </c>
      <c r="B312" s="245" t="s">
        <v>576</v>
      </c>
      <c r="C312" s="289">
        <v>18</v>
      </c>
      <c r="D312" s="38">
        <f t="shared" ref="D312:D318" si="14">+D311+1</f>
        <v>256</v>
      </c>
      <c r="E312" s="27" t="s">
        <v>175</v>
      </c>
      <c r="F312" s="27" t="s">
        <v>175</v>
      </c>
      <c r="G312" s="304" t="s">
        <v>499</v>
      </c>
      <c r="H312" s="145">
        <v>1</v>
      </c>
      <c r="I312" s="214">
        <v>951</v>
      </c>
      <c r="J312" s="249">
        <f t="shared" si="13"/>
        <v>951</v>
      </c>
      <c r="K312" s="305"/>
      <c r="L312" s="68" t="s">
        <v>500</v>
      </c>
      <c r="M312" s="26"/>
      <c r="N312" s="198" t="s">
        <v>178</v>
      </c>
      <c r="O312" s="30">
        <v>45992</v>
      </c>
      <c r="P312" s="27"/>
      <c r="Q312" s="42">
        <v>46006</v>
      </c>
      <c r="R312" s="30">
        <v>46007</v>
      </c>
      <c r="S312" s="31"/>
    </row>
    <row r="313" spans="1:19" s="4" customFormat="1" ht="19.7" customHeight="1">
      <c r="A313" s="110" t="s">
        <v>123</v>
      </c>
      <c r="B313" s="245" t="s">
        <v>576</v>
      </c>
      <c r="C313" s="26">
        <f>0.01*H313</f>
        <v>0.02</v>
      </c>
      <c r="D313" s="38">
        <f t="shared" si="14"/>
        <v>257</v>
      </c>
      <c r="E313" s="331" t="s">
        <v>175</v>
      </c>
      <c r="F313" s="66" t="s">
        <v>175</v>
      </c>
      <c r="G313" s="221" t="s">
        <v>676</v>
      </c>
      <c r="H313" s="222">
        <v>2</v>
      </c>
      <c r="I313" s="211">
        <v>112</v>
      </c>
      <c r="J313" s="249">
        <f t="shared" si="13"/>
        <v>224</v>
      </c>
      <c r="K313" s="63"/>
      <c r="L313" s="40" t="s">
        <v>677</v>
      </c>
      <c r="M313" s="26"/>
      <c r="N313" s="198" t="s">
        <v>178</v>
      </c>
      <c r="O313" s="30">
        <v>45992</v>
      </c>
      <c r="P313" s="27"/>
      <c r="Q313" s="42">
        <v>46006</v>
      </c>
      <c r="R313" s="30">
        <v>46007</v>
      </c>
      <c r="S313" s="31"/>
    </row>
    <row r="314" spans="1:19" s="4" customFormat="1" ht="19.7" customHeight="1">
      <c r="A314" s="245" t="s">
        <v>200</v>
      </c>
      <c r="B314" s="245" t="s">
        <v>576</v>
      </c>
      <c r="C314" s="26"/>
      <c r="D314" s="38">
        <f t="shared" si="14"/>
        <v>258</v>
      </c>
      <c r="E314" s="274" t="s">
        <v>174</v>
      </c>
      <c r="F314" s="27" t="s">
        <v>175</v>
      </c>
      <c r="G314" s="263" t="s">
        <v>678</v>
      </c>
      <c r="H314" s="264">
        <v>1</v>
      </c>
      <c r="I314" s="197">
        <v>2546</v>
      </c>
      <c r="J314" s="249">
        <f t="shared" si="13"/>
        <v>2546</v>
      </c>
      <c r="K314" s="194"/>
      <c r="L314" s="47" t="s">
        <v>679</v>
      </c>
      <c r="M314" s="26"/>
      <c r="N314" s="198" t="s">
        <v>178</v>
      </c>
      <c r="O314" s="30">
        <v>45992</v>
      </c>
      <c r="P314" s="27"/>
      <c r="Q314" s="42">
        <v>46006</v>
      </c>
      <c r="R314" s="30">
        <v>46007</v>
      </c>
      <c r="S314" s="31"/>
    </row>
    <row r="315" spans="1:19" s="4" customFormat="1" ht="19.7" customHeight="1">
      <c r="A315" s="245" t="s">
        <v>291</v>
      </c>
      <c r="B315" s="245" t="s">
        <v>576</v>
      </c>
      <c r="C315" s="26"/>
      <c r="D315" s="38">
        <f t="shared" si="14"/>
        <v>259</v>
      </c>
      <c r="E315" s="27" t="s">
        <v>175</v>
      </c>
      <c r="F315" s="27" t="s">
        <v>175</v>
      </c>
      <c r="G315" s="263" t="s">
        <v>680</v>
      </c>
      <c r="H315" s="264">
        <v>2</v>
      </c>
      <c r="I315" s="197">
        <v>1019</v>
      </c>
      <c r="J315" s="249">
        <f t="shared" si="13"/>
        <v>2038</v>
      </c>
      <c r="K315" s="194"/>
      <c r="L315" s="47" t="s">
        <v>681</v>
      </c>
      <c r="M315" s="26"/>
      <c r="N315" s="198" t="s">
        <v>178</v>
      </c>
      <c r="O315" s="30">
        <v>45992</v>
      </c>
      <c r="P315" s="27"/>
      <c r="Q315" s="42">
        <v>46006</v>
      </c>
      <c r="R315" s="30">
        <v>46007</v>
      </c>
      <c r="S315" s="31"/>
    </row>
    <row r="316" spans="1:19" s="4" customFormat="1" ht="19.7" customHeight="1">
      <c r="A316" s="245" t="s">
        <v>123</v>
      </c>
      <c r="B316" s="245" t="s">
        <v>576</v>
      </c>
      <c r="C316" s="26">
        <v>12</v>
      </c>
      <c r="D316" s="38">
        <f t="shared" si="14"/>
        <v>260</v>
      </c>
      <c r="E316" s="27" t="s">
        <v>175</v>
      </c>
      <c r="F316" s="27" t="s">
        <v>175</v>
      </c>
      <c r="G316" s="263" t="s">
        <v>682</v>
      </c>
      <c r="H316" s="264">
        <v>2</v>
      </c>
      <c r="I316" s="197">
        <v>81</v>
      </c>
      <c r="J316" s="249">
        <f t="shared" si="13"/>
        <v>162</v>
      </c>
      <c r="K316" s="194"/>
      <c r="L316" s="47" t="s">
        <v>683</v>
      </c>
      <c r="M316" s="26"/>
      <c r="N316" s="198" t="s">
        <v>178</v>
      </c>
      <c r="O316" s="30">
        <v>45992</v>
      </c>
      <c r="P316" s="27"/>
      <c r="Q316" s="42">
        <v>46006</v>
      </c>
      <c r="R316" s="30">
        <v>46007</v>
      </c>
      <c r="S316" s="31"/>
    </row>
    <row r="317" spans="1:19" s="4" customFormat="1" ht="19.7" customHeight="1">
      <c r="A317" s="245" t="s">
        <v>200</v>
      </c>
      <c r="B317" s="245" t="s">
        <v>576</v>
      </c>
      <c r="C317" s="26"/>
      <c r="D317" s="38">
        <f>+D316+1</f>
        <v>261</v>
      </c>
      <c r="E317" s="274" t="s">
        <v>174</v>
      </c>
      <c r="F317" s="27" t="s">
        <v>175</v>
      </c>
      <c r="G317" s="263" t="s">
        <v>684</v>
      </c>
      <c r="H317" s="264">
        <v>1</v>
      </c>
      <c r="I317" s="197">
        <v>9741</v>
      </c>
      <c r="J317" s="249">
        <f t="shared" si="13"/>
        <v>9741</v>
      </c>
      <c r="K317" s="28"/>
      <c r="L317" s="47" t="s">
        <v>685</v>
      </c>
      <c r="M317" s="26"/>
      <c r="N317" s="198" t="s">
        <v>178</v>
      </c>
      <c r="O317" s="30">
        <v>45992</v>
      </c>
      <c r="P317" s="27"/>
      <c r="Q317" s="42">
        <v>46006</v>
      </c>
      <c r="R317" s="30">
        <v>46007</v>
      </c>
      <c r="S317" s="31"/>
    </row>
    <row r="318" spans="1:19" s="4" customFormat="1" ht="19.7" customHeight="1">
      <c r="A318" s="245" t="s">
        <v>123</v>
      </c>
      <c r="B318" s="245" t="s">
        <v>576</v>
      </c>
      <c r="C318" s="26"/>
      <c r="D318" s="38">
        <f t="shared" si="14"/>
        <v>262</v>
      </c>
      <c r="E318" s="27" t="s">
        <v>175</v>
      </c>
      <c r="F318" s="27" t="s">
        <v>175</v>
      </c>
      <c r="G318" s="263" t="s">
        <v>686</v>
      </c>
      <c r="H318" s="264">
        <v>4</v>
      </c>
      <c r="I318" s="197">
        <v>27</v>
      </c>
      <c r="J318" s="249">
        <f t="shared" si="13"/>
        <v>108</v>
      </c>
      <c r="K318" s="28"/>
      <c r="L318" s="47" t="s">
        <v>581</v>
      </c>
      <c r="M318" s="26"/>
      <c r="N318" s="198" t="s">
        <v>178</v>
      </c>
      <c r="O318" s="30">
        <v>45992</v>
      </c>
      <c r="P318" s="27"/>
      <c r="Q318" s="42">
        <v>46006</v>
      </c>
      <c r="R318" s="30">
        <v>46007</v>
      </c>
      <c r="S318" s="31"/>
    </row>
    <row r="319" spans="1:19" s="4" customFormat="1" ht="19.7" customHeight="1">
      <c r="A319" s="245" t="s">
        <v>200</v>
      </c>
      <c r="B319" s="245" t="s">
        <v>576</v>
      </c>
      <c r="C319" s="26"/>
      <c r="D319" s="38">
        <f>+D318+1</f>
        <v>263</v>
      </c>
      <c r="E319" s="274" t="s">
        <v>174</v>
      </c>
      <c r="F319" s="27" t="s">
        <v>175</v>
      </c>
      <c r="G319" s="263" t="s">
        <v>687</v>
      </c>
      <c r="H319" s="264">
        <v>1</v>
      </c>
      <c r="I319" s="197">
        <v>14211</v>
      </c>
      <c r="J319" s="249">
        <f t="shared" si="13"/>
        <v>14211</v>
      </c>
      <c r="K319" s="28"/>
      <c r="L319" s="47" t="s">
        <v>688</v>
      </c>
      <c r="M319" s="26"/>
      <c r="N319" s="198" t="s">
        <v>178</v>
      </c>
      <c r="O319" s="30">
        <v>45992</v>
      </c>
      <c r="P319" s="27"/>
      <c r="Q319" s="42">
        <v>46006</v>
      </c>
      <c r="R319" s="30">
        <v>46007</v>
      </c>
      <c r="S319" s="31"/>
    </row>
    <row r="320" spans="1:19" s="4" customFormat="1" ht="19.7" customHeight="1">
      <c r="A320" s="110" t="s">
        <v>123</v>
      </c>
      <c r="B320" s="245" t="s">
        <v>576</v>
      </c>
      <c r="C320" s="332">
        <f>1.15*H320</f>
        <v>1.1499999999999999</v>
      </c>
      <c r="D320" s="38">
        <f>+D319+1</f>
        <v>264</v>
      </c>
      <c r="E320" s="333" t="s">
        <v>689</v>
      </c>
      <c r="F320" s="27" t="s">
        <v>690</v>
      </c>
      <c r="G320" s="280" t="s">
        <v>691</v>
      </c>
      <c r="H320" s="201">
        <v>1</v>
      </c>
      <c r="I320" s="200">
        <v>14600</v>
      </c>
      <c r="J320" s="249">
        <f t="shared" si="13"/>
        <v>14600</v>
      </c>
      <c r="K320" s="28"/>
      <c r="L320" s="68" t="s">
        <v>692</v>
      </c>
      <c r="M320" s="47" t="s">
        <v>693</v>
      </c>
      <c r="N320" s="198" t="s">
        <v>178</v>
      </c>
      <c r="O320" s="30">
        <v>45992</v>
      </c>
      <c r="P320" s="27"/>
      <c r="Q320" s="42">
        <v>46006</v>
      </c>
      <c r="R320" s="30">
        <v>46007</v>
      </c>
      <c r="S320" s="31"/>
    </row>
    <row r="321" spans="1:19" s="4" customFormat="1" ht="19.7" customHeight="1">
      <c r="A321" s="110" t="s">
        <v>123</v>
      </c>
      <c r="B321" s="245" t="s">
        <v>576</v>
      </c>
      <c r="C321" s="332">
        <f>0.003*H321</f>
        <v>2.4E-2</v>
      </c>
      <c r="D321" s="38">
        <f t="shared" ref="D321:D331" si="15">+D320+1</f>
        <v>265</v>
      </c>
      <c r="E321" s="331" t="s">
        <v>175</v>
      </c>
      <c r="F321" s="66" t="s">
        <v>175</v>
      </c>
      <c r="G321" s="199" t="s">
        <v>694</v>
      </c>
      <c r="H321" s="201">
        <v>8</v>
      </c>
      <c r="I321" s="200">
        <v>99</v>
      </c>
      <c r="J321" s="249">
        <f t="shared" si="13"/>
        <v>792</v>
      </c>
      <c r="K321" s="28"/>
      <c r="L321" s="68" t="s">
        <v>695</v>
      </c>
      <c r="M321" s="47" t="s">
        <v>693</v>
      </c>
      <c r="N321" s="198" t="s">
        <v>178</v>
      </c>
      <c r="O321" s="30">
        <v>45992</v>
      </c>
      <c r="P321" s="27"/>
      <c r="Q321" s="42">
        <v>46006</v>
      </c>
      <c r="R321" s="30">
        <v>46007</v>
      </c>
      <c r="S321" s="31"/>
    </row>
    <row r="322" spans="1:19" s="4" customFormat="1" ht="19.7" customHeight="1">
      <c r="A322" s="110" t="s">
        <v>123</v>
      </c>
      <c r="B322" s="245" t="s">
        <v>576</v>
      </c>
      <c r="C322" s="332">
        <f>0.002*H322</f>
        <v>2.8000000000000001E-2</v>
      </c>
      <c r="D322" s="38">
        <f t="shared" si="15"/>
        <v>266</v>
      </c>
      <c r="E322" s="331" t="s">
        <v>175</v>
      </c>
      <c r="F322" s="66" t="s">
        <v>175</v>
      </c>
      <c r="G322" s="199" t="s">
        <v>696</v>
      </c>
      <c r="H322" s="201">
        <v>14</v>
      </c>
      <c r="I322" s="200">
        <v>99</v>
      </c>
      <c r="J322" s="249">
        <f t="shared" si="13"/>
        <v>1386</v>
      </c>
      <c r="K322" s="28"/>
      <c r="L322" s="68" t="s">
        <v>695</v>
      </c>
      <c r="M322" s="47" t="s">
        <v>693</v>
      </c>
      <c r="N322" s="198" t="s">
        <v>178</v>
      </c>
      <c r="O322" s="30">
        <v>45992</v>
      </c>
      <c r="P322" s="27"/>
      <c r="Q322" s="42">
        <v>46006</v>
      </c>
      <c r="R322" s="30">
        <v>46007</v>
      </c>
      <c r="S322" s="31"/>
    </row>
    <row r="323" spans="1:19" s="4" customFormat="1" ht="19.7" customHeight="1">
      <c r="A323" s="110" t="s">
        <v>123</v>
      </c>
      <c r="B323" s="245" t="s">
        <v>576</v>
      </c>
      <c r="C323" s="26">
        <f>0.01*H323</f>
        <v>0.02</v>
      </c>
      <c r="D323" s="38">
        <f t="shared" si="15"/>
        <v>267</v>
      </c>
      <c r="E323" s="331" t="s">
        <v>175</v>
      </c>
      <c r="F323" s="66" t="s">
        <v>175</v>
      </c>
      <c r="G323" s="280" t="s">
        <v>697</v>
      </c>
      <c r="H323" s="201">
        <v>2</v>
      </c>
      <c r="I323" s="197">
        <v>47</v>
      </c>
      <c r="J323" s="249">
        <f t="shared" si="13"/>
        <v>94</v>
      </c>
      <c r="K323" s="28"/>
      <c r="L323" s="68" t="s">
        <v>572</v>
      </c>
      <c r="M323" s="47" t="s">
        <v>693</v>
      </c>
      <c r="N323" s="198" t="s">
        <v>178</v>
      </c>
      <c r="O323" s="30">
        <v>45992</v>
      </c>
      <c r="P323" s="27"/>
      <c r="Q323" s="42">
        <v>46006</v>
      </c>
      <c r="R323" s="30">
        <v>46007</v>
      </c>
      <c r="S323" s="31"/>
    </row>
    <row r="324" spans="1:19" s="4" customFormat="1" ht="19.7" customHeight="1">
      <c r="A324" s="245" t="s">
        <v>123</v>
      </c>
      <c r="B324" s="245" t="s">
        <v>576</v>
      </c>
      <c r="C324" s="26">
        <v>12</v>
      </c>
      <c r="D324" s="38">
        <f>+D323+1</f>
        <v>268</v>
      </c>
      <c r="E324" s="27" t="s">
        <v>175</v>
      </c>
      <c r="F324" s="27" t="s">
        <v>175</v>
      </c>
      <c r="G324" s="263" t="s">
        <v>698</v>
      </c>
      <c r="H324" s="264">
        <v>24</v>
      </c>
      <c r="I324" s="197">
        <v>15</v>
      </c>
      <c r="J324" s="249">
        <f t="shared" si="13"/>
        <v>360</v>
      </c>
      <c r="K324" s="28"/>
      <c r="L324" s="47" t="s">
        <v>699</v>
      </c>
      <c r="M324" s="47" t="s">
        <v>700</v>
      </c>
      <c r="N324" s="198" t="s">
        <v>178</v>
      </c>
      <c r="O324" s="30">
        <v>45992</v>
      </c>
      <c r="P324" s="27"/>
      <c r="Q324" s="42">
        <v>46006</v>
      </c>
      <c r="R324" s="30">
        <v>46007</v>
      </c>
      <c r="S324" s="31"/>
    </row>
    <row r="325" spans="1:19" s="4" customFormat="1" ht="19.7" customHeight="1">
      <c r="A325" s="245" t="s">
        <v>123</v>
      </c>
      <c r="B325" s="245" t="s">
        <v>576</v>
      </c>
      <c r="C325" s="26">
        <v>12</v>
      </c>
      <c r="D325" s="38">
        <f t="shared" si="15"/>
        <v>269</v>
      </c>
      <c r="E325" s="334" t="s">
        <v>701</v>
      </c>
      <c r="F325" s="27" t="s">
        <v>175</v>
      </c>
      <c r="G325" s="263" t="s">
        <v>702</v>
      </c>
      <c r="H325" s="264">
        <v>2</v>
      </c>
      <c r="I325" s="197">
        <v>3004</v>
      </c>
      <c r="J325" s="249">
        <f t="shared" si="13"/>
        <v>6008</v>
      </c>
      <c r="K325" s="28"/>
      <c r="L325" s="47" t="s">
        <v>703</v>
      </c>
      <c r="M325" s="47" t="s">
        <v>700</v>
      </c>
      <c r="N325" s="198" t="s">
        <v>178</v>
      </c>
      <c r="O325" s="30">
        <v>45992</v>
      </c>
      <c r="P325" s="27"/>
      <c r="Q325" s="42">
        <v>46006</v>
      </c>
      <c r="R325" s="30">
        <v>46007</v>
      </c>
      <c r="S325" s="31"/>
    </row>
    <row r="326" spans="1:19" s="4" customFormat="1" ht="19.7" customHeight="1">
      <c r="A326" s="245" t="s">
        <v>123</v>
      </c>
      <c r="B326" s="245" t="s">
        <v>576</v>
      </c>
      <c r="C326" s="26">
        <v>12</v>
      </c>
      <c r="D326" s="38">
        <f t="shared" si="15"/>
        <v>270</v>
      </c>
      <c r="E326" s="334" t="s">
        <v>701</v>
      </c>
      <c r="F326" s="27" t="s">
        <v>175</v>
      </c>
      <c r="G326" s="263" t="s">
        <v>704</v>
      </c>
      <c r="H326" s="264">
        <v>2</v>
      </c>
      <c r="I326" s="197">
        <v>1518</v>
      </c>
      <c r="J326" s="249">
        <f t="shared" si="13"/>
        <v>3036</v>
      </c>
      <c r="K326" s="28"/>
      <c r="L326" s="47" t="s">
        <v>705</v>
      </c>
      <c r="M326" s="47" t="s">
        <v>700</v>
      </c>
      <c r="N326" s="198" t="s">
        <v>178</v>
      </c>
      <c r="O326" s="30">
        <v>45992</v>
      </c>
      <c r="P326" s="27"/>
      <c r="Q326" s="42">
        <v>46006</v>
      </c>
      <c r="R326" s="30">
        <v>46007</v>
      </c>
      <c r="S326" s="31"/>
    </row>
    <row r="327" spans="1:19" s="4" customFormat="1" ht="19.7" customHeight="1">
      <c r="A327" s="245" t="s">
        <v>123</v>
      </c>
      <c r="B327" s="245" t="s">
        <v>576</v>
      </c>
      <c r="C327" s="26">
        <v>12</v>
      </c>
      <c r="D327" s="38">
        <f t="shared" si="15"/>
        <v>271</v>
      </c>
      <c r="E327" s="27" t="s">
        <v>175</v>
      </c>
      <c r="F327" s="27" t="s">
        <v>175</v>
      </c>
      <c r="G327" s="263" t="s">
        <v>706</v>
      </c>
      <c r="H327" s="264">
        <v>12</v>
      </c>
      <c r="I327" s="197">
        <v>97</v>
      </c>
      <c r="J327" s="249">
        <f t="shared" si="13"/>
        <v>1164</v>
      </c>
      <c r="K327" s="28"/>
      <c r="L327" s="47" t="s">
        <v>707</v>
      </c>
      <c r="M327" s="47" t="s">
        <v>700</v>
      </c>
      <c r="N327" s="198" t="s">
        <v>178</v>
      </c>
      <c r="O327" s="30">
        <v>45992</v>
      </c>
      <c r="P327" s="27"/>
      <c r="Q327" s="42">
        <v>46006</v>
      </c>
      <c r="R327" s="30">
        <v>46007</v>
      </c>
      <c r="S327" s="31"/>
    </row>
    <row r="328" spans="1:19" s="4" customFormat="1" ht="19.7" customHeight="1">
      <c r="A328" s="245" t="s">
        <v>123</v>
      </c>
      <c r="B328" s="245" t="s">
        <v>576</v>
      </c>
      <c r="C328" s="26">
        <v>12</v>
      </c>
      <c r="D328" s="38">
        <f t="shared" si="15"/>
        <v>272</v>
      </c>
      <c r="E328" s="27" t="s">
        <v>175</v>
      </c>
      <c r="F328" s="27" t="s">
        <v>175</v>
      </c>
      <c r="G328" s="263" t="s">
        <v>696</v>
      </c>
      <c r="H328" s="264">
        <v>24</v>
      </c>
      <c r="I328" s="197">
        <v>99</v>
      </c>
      <c r="J328" s="249">
        <f t="shared" si="13"/>
        <v>2376</v>
      </c>
      <c r="K328" s="28"/>
      <c r="L328" s="47" t="s">
        <v>695</v>
      </c>
      <c r="M328" s="47" t="s">
        <v>700</v>
      </c>
      <c r="N328" s="198" t="s">
        <v>178</v>
      </c>
      <c r="O328" s="30">
        <v>45992</v>
      </c>
      <c r="P328" s="27"/>
      <c r="Q328" s="42">
        <v>46006</v>
      </c>
      <c r="R328" s="30">
        <v>46007</v>
      </c>
      <c r="S328" s="31"/>
    </row>
    <row r="329" spans="1:19" s="4" customFormat="1" ht="19.7" customHeight="1">
      <c r="A329" s="245" t="s">
        <v>123</v>
      </c>
      <c r="B329" s="245" t="s">
        <v>576</v>
      </c>
      <c r="C329" s="26">
        <v>12</v>
      </c>
      <c r="D329" s="38">
        <f t="shared" si="15"/>
        <v>273</v>
      </c>
      <c r="E329" s="27" t="s">
        <v>175</v>
      </c>
      <c r="F329" s="27" t="s">
        <v>175</v>
      </c>
      <c r="G329" s="263" t="s">
        <v>708</v>
      </c>
      <c r="H329" s="264">
        <v>12</v>
      </c>
      <c r="I329" s="197">
        <v>99</v>
      </c>
      <c r="J329" s="249">
        <f t="shared" si="13"/>
        <v>1188</v>
      </c>
      <c r="K329" s="28"/>
      <c r="L329" s="47"/>
      <c r="M329" s="47" t="s">
        <v>700</v>
      </c>
      <c r="N329" s="198" t="s">
        <v>178</v>
      </c>
      <c r="O329" s="30">
        <v>45992</v>
      </c>
      <c r="P329" s="27"/>
      <c r="Q329" s="42">
        <v>46006</v>
      </c>
      <c r="R329" s="30">
        <v>46007</v>
      </c>
      <c r="S329" s="31"/>
    </row>
    <row r="330" spans="1:19" s="4" customFormat="1" ht="19.7" customHeight="1">
      <c r="A330" s="335" t="s">
        <v>123</v>
      </c>
      <c r="B330" s="245" t="s">
        <v>576</v>
      </c>
      <c r="D330" s="38">
        <f t="shared" si="15"/>
        <v>274</v>
      </c>
      <c r="E330" s="27" t="s">
        <v>175</v>
      </c>
      <c r="F330" s="27" t="s">
        <v>175</v>
      </c>
      <c r="G330" s="336" t="s">
        <v>709</v>
      </c>
      <c r="H330" s="337">
        <v>1</v>
      </c>
      <c r="I330" s="197">
        <v>1250</v>
      </c>
      <c r="J330" s="338">
        <v>1375</v>
      </c>
      <c r="K330" s="28"/>
      <c r="L330" s="47" t="s">
        <v>710</v>
      </c>
      <c r="M330" s="316" t="s">
        <v>711</v>
      </c>
      <c r="N330" s="205" t="s">
        <v>712</v>
      </c>
      <c r="O330" s="30">
        <v>45993</v>
      </c>
      <c r="P330" s="27"/>
      <c r="Q330" s="42">
        <v>46006</v>
      </c>
      <c r="R330" s="30">
        <v>46007</v>
      </c>
      <c r="S330" s="31"/>
    </row>
    <row r="331" spans="1:19" s="4" customFormat="1" ht="19.7" customHeight="1">
      <c r="A331" s="335" t="s">
        <v>123</v>
      </c>
      <c r="B331" s="245" t="s">
        <v>576</v>
      </c>
      <c r="D331" s="38">
        <f t="shared" si="15"/>
        <v>275</v>
      </c>
      <c r="E331" s="27" t="s">
        <v>175</v>
      </c>
      <c r="F331" s="27" t="s">
        <v>175</v>
      </c>
      <c r="G331" s="327" t="s">
        <v>713</v>
      </c>
      <c r="H331" s="119">
        <v>1</v>
      </c>
      <c r="I331" s="120">
        <v>1250</v>
      </c>
      <c r="J331" s="339">
        <v>1375</v>
      </c>
      <c r="K331" s="28"/>
      <c r="L331" s="47" t="s">
        <v>714</v>
      </c>
      <c r="M331" s="316"/>
      <c r="N331" s="340" t="s">
        <v>715</v>
      </c>
      <c r="O331" s="30">
        <v>46044</v>
      </c>
      <c r="P331" s="27"/>
      <c r="Q331" s="42">
        <v>46045</v>
      </c>
      <c r="R331" s="30">
        <v>46048</v>
      </c>
      <c r="S331" s="31"/>
    </row>
    <row r="332" spans="1:19" s="4" customFormat="1" ht="19.7" customHeight="1">
      <c r="D332" s="27"/>
      <c r="E332" s="27"/>
      <c r="F332" s="27"/>
      <c r="G332" s="47"/>
      <c r="H332" s="62"/>
      <c r="I332" s="26"/>
      <c r="J332" s="63"/>
      <c r="K332" s="28"/>
      <c r="L332" s="47"/>
      <c r="M332" s="26"/>
      <c r="N332" s="26"/>
      <c r="O332" s="30"/>
      <c r="P332" s="27"/>
      <c r="Q332" s="26"/>
      <c r="R332" s="30"/>
      <c r="S332" s="31"/>
    </row>
    <row r="333" spans="1:19" s="4" customFormat="1" ht="19.7" customHeight="1">
      <c r="D333" s="27"/>
      <c r="E333" s="27"/>
      <c r="F333" s="27"/>
      <c r="G333" s="60">
        <f>SUM(J245:J331)</f>
        <v>490741</v>
      </c>
      <c r="H333" s="26"/>
      <c r="I333" s="26"/>
      <c r="J333" s="28"/>
      <c r="K333" s="341"/>
      <c r="L333" s="26"/>
      <c r="M333" s="26"/>
      <c r="N333" s="26"/>
      <c r="O333" s="30"/>
      <c r="P333" s="27"/>
      <c r="Q333" s="26"/>
      <c r="R333" s="30"/>
      <c r="S333" s="31"/>
    </row>
    <row r="334" spans="1:19" s="4" customFormat="1" ht="19.7" customHeight="1">
      <c r="D334" s="27"/>
      <c r="E334" s="27"/>
      <c r="F334" s="27"/>
      <c r="G334" s="192"/>
      <c r="H334" s="26"/>
      <c r="I334" s="26"/>
      <c r="J334" s="28"/>
      <c r="K334" s="28"/>
      <c r="L334" s="26"/>
      <c r="M334" s="26"/>
      <c r="N334" s="26"/>
      <c r="O334" s="30"/>
      <c r="P334" s="27"/>
      <c r="Q334" s="26"/>
      <c r="R334" s="30"/>
      <c r="S334" s="31"/>
    </row>
    <row r="335" spans="1:19" s="4" customFormat="1" ht="19.7" customHeight="1">
      <c r="D335" s="27"/>
      <c r="E335" s="27"/>
      <c r="F335" s="27"/>
      <c r="G335" s="121"/>
      <c r="H335" s="62"/>
      <c r="I335" s="26"/>
      <c r="J335" s="63"/>
      <c r="K335" s="28"/>
      <c r="L335" s="47"/>
      <c r="M335" s="26"/>
      <c r="N335" s="26"/>
      <c r="O335" s="30"/>
      <c r="P335" s="27"/>
      <c r="Q335" s="26"/>
      <c r="R335" s="30"/>
      <c r="S335" s="31"/>
    </row>
    <row r="336" spans="1:19" s="4" customFormat="1" ht="19.7" customHeight="1">
      <c r="B336" s="245"/>
      <c r="C336" s="245"/>
      <c r="D336" s="150"/>
      <c r="E336" s="83" t="s">
        <v>716</v>
      </c>
      <c r="F336" s="342"/>
      <c r="G336" s="343"/>
      <c r="H336" s="62"/>
      <c r="I336" s="26"/>
      <c r="J336" s="63"/>
      <c r="K336" s="28"/>
      <c r="L336" s="47"/>
      <c r="M336" s="26"/>
      <c r="N336" s="26"/>
      <c r="O336" s="30"/>
      <c r="P336" s="27"/>
      <c r="Q336" s="26"/>
      <c r="R336" s="30"/>
      <c r="S336" s="31"/>
    </row>
    <row r="337" spans="1:19" s="4" customFormat="1" ht="19.7" customHeight="1">
      <c r="A337" s="26" t="s">
        <v>123</v>
      </c>
      <c r="B337" s="245" t="s">
        <v>717</v>
      </c>
      <c r="C337" s="26">
        <v>13</v>
      </c>
      <c r="D337" s="38">
        <f>+D331+1</f>
        <v>276</v>
      </c>
      <c r="E337" s="66" t="s">
        <v>718</v>
      </c>
      <c r="F337" s="66" t="s">
        <v>175</v>
      </c>
      <c r="G337" s="144" t="s">
        <v>719</v>
      </c>
      <c r="H337" s="145">
        <v>1</v>
      </c>
      <c r="I337" s="224">
        <v>478</v>
      </c>
      <c r="J337" s="276">
        <f>H337*I337</f>
        <v>478</v>
      </c>
      <c r="K337" s="28"/>
      <c r="L337" s="40" t="s">
        <v>720</v>
      </c>
      <c r="M337" s="26" t="s">
        <v>721</v>
      </c>
      <c r="N337" s="198" t="s">
        <v>178</v>
      </c>
      <c r="O337" s="30">
        <v>45992</v>
      </c>
      <c r="P337" s="27"/>
      <c r="Q337" s="42">
        <v>46006</v>
      </c>
      <c r="R337" s="30">
        <v>46007</v>
      </c>
      <c r="S337" s="31"/>
    </row>
    <row r="338" spans="1:19" s="4" customFormat="1" ht="19.7" customHeight="1">
      <c r="A338" s="35" t="s">
        <v>123</v>
      </c>
      <c r="B338" s="245" t="s">
        <v>717</v>
      </c>
      <c r="C338" s="26">
        <v>13</v>
      </c>
      <c r="D338" s="38">
        <f>+D337+1</f>
        <v>277</v>
      </c>
      <c r="E338" s="27" t="s">
        <v>175</v>
      </c>
      <c r="F338" s="27" t="s">
        <v>175</v>
      </c>
      <c r="G338" s="206" t="s">
        <v>722</v>
      </c>
      <c r="H338" s="275">
        <v>6</v>
      </c>
      <c r="I338" s="260">
        <v>4941</v>
      </c>
      <c r="J338" s="276">
        <f t="shared" ref="J338:J401" si="16">H338*I338</f>
        <v>29646</v>
      </c>
      <c r="K338" s="28"/>
      <c r="L338" s="47" t="s">
        <v>723</v>
      </c>
      <c r="M338" s="26" t="s">
        <v>721</v>
      </c>
      <c r="N338" s="198" t="s">
        <v>178</v>
      </c>
      <c r="O338" s="30">
        <v>45992</v>
      </c>
      <c r="P338" s="27"/>
      <c r="Q338" s="42">
        <v>46006</v>
      </c>
      <c r="R338" s="30">
        <v>46007</v>
      </c>
      <c r="S338" s="31"/>
    </row>
    <row r="339" spans="1:19" s="4" customFormat="1" ht="19.7" customHeight="1">
      <c r="A339" s="35" t="s">
        <v>291</v>
      </c>
      <c r="B339" s="245" t="s">
        <v>717</v>
      </c>
      <c r="C339" s="26">
        <v>14</v>
      </c>
      <c r="D339" s="38">
        <f t="shared" ref="D339:D402" si="17">+D338+1</f>
        <v>278</v>
      </c>
      <c r="E339" s="27" t="s">
        <v>175</v>
      </c>
      <c r="F339" s="27" t="s">
        <v>175</v>
      </c>
      <c r="G339" s="206" t="s">
        <v>724</v>
      </c>
      <c r="H339" s="275">
        <v>58</v>
      </c>
      <c r="I339" s="260">
        <v>970</v>
      </c>
      <c r="J339" s="276">
        <f t="shared" si="16"/>
        <v>56260</v>
      </c>
      <c r="K339" s="28"/>
      <c r="L339" s="47" t="s">
        <v>725</v>
      </c>
      <c r="M339" s="316" t="s">
        <v>726</v>
      </c>
      <c r="N339" s="198" t="s">
        <v>178</v>
      </c>
      <c r="O339" s="30">
        <v>45992</v>
      </c>
      <c r="P339" s="27"/>
      <c r="Q339" s="42">
        <v>46006</v>
      </c>
      <c r="R339" s="30">
        <v>46007</v>
      </c>
      <c r="S339" s="31"/>
    </row>
    <row r="340" spans="1:19" s="4" customFormat="1" ht="19.7" customHeight="1">
      <c r="A340" s="35" t="s">
        <v>123</v>
      </c>
      <c r="B340" s="245" t="s">
        <v>717</v>
      </c>
      <c r="C340" s="26"/>
      <c r="D340" s="38">
        <f t="shared" si="17"/>
        <v>279</v>
      </c>
      <c r="E340" s="27" t="s">
        <v>175</v>
      </c>
      <c r="F340" s="27" t="s">
        <v>175</v>
      </c>
      <c r="G340" s="206" t="s">
        <v>727</v>
      </c>
      <c r="H340" s="275">
        <v>3</v>
      </c>
      <c r="I340" s="260">
        <v>915</v>
      </c>
      <c r="J340" s="276">
        <f t="shared" si="16"/>
        <v>2745</v>
      </c>
      <c r="K340" s="28"/>
      <c r="L340" s="47" t="s">
        <v>725</v>
      </c>
      <c r="M340" s="26" t="s">
        <v>721</v>
      </c>
      <c r="N340" s="198" t="s">
        <v>178</v>
      </c>
      <c r="O340" s="30">
        <v>45992</v>
      </c>
      <c r="P340" s="27"/>
      <c r="Q340" s="42">
        <v>46006</v>
      </c>
      <c r="R340" s="30">
        <v>46007</v>
      </c>
      <c r="S340" s="31"/>
    </row>
    <row r="341" spans="1:19" s="4" customFormat="1" ht="19.7" customHeight="1">
      <c r="A341" s="35" t="s">
        <v>123</v>
      </c>
      <c r="B341" s="245" t="s">
        <v>717</v>
      </c>
      <c r="C341" s="26">
        <v>13</v>
      </c>
      <c r="D341" s="38">
        <f t="shared" si="17"/>
        <v>280</v>
      </c>
      <c r="E341" s="27" t="s">
        <v>175</v>
      </c>
      <c r="F341" s="27" t="s">
        <v>175</v>
      </c>
      <c r="G341" s="206" t="s">
        <v>728</v>
      </c>
      <c r="H341" s="275">
        <v>4</v>
      </c>
      <c r="I341" s="260">
        <v>221</v>
      </c>
      <c r="J341" s="276">
        <f t="shared" si="16"/>
        <v>884</v>
      </c>
      <c r="K341" s="28"/>
      <c r="L341" s="47" t="s">
        <v>315</v>
      </c>
      <c r="M341" s="26" t="s">
        <v>721</v>
      </c>
      <c r="N341" s="198" t="s">
        <v>178</v>
      </c>
      <c r="O341" s="30">
        <v>45992</v>
      </c>
      <c r="P341" s="27"/>
      <c r="Q341" s="42">
        <v>46006</v>
      </c>
      <c r="R341" s="30">
        <v>46007</v>
      </c>
      <c r="S341" s="31"/>
    </row>
    <row r="342" spans="1:19" s="4" customFormat="1" ht="19.7" customHeight="1">
      <c r="A342" s="35" t="s">
        <v>123</v>
      </c>
      <c r="B342" s="245" t="s">
        <v>717</v>
      </c>
      <c r="C342" s="26">
        <v>13</v>
      </c>
      <c r="D342" s="38">
        <f t="shared" si="17"/>
        <v>281</v>
      </c>
      <c r="E342" s="27" t="s">
        <v>175</v>
      </c>
      <c r="F342" s="27" t="s">
        <v>175</v>
      </c>
      <c r="G342" s="206" t="s">
        <v>729</v>
      </c>
      <c r="H342" s="275">
        <v>140</v>
      </c>
      <c r="I342" s="260">
        <v>546</v>
      </c>
      <c r="J342" s="276">
        <f t="shared" si="16"/>
        <v>76440</v>
      </c>
      <c r="K342" s="28"/>
      <c r="L342" s="47" t="s">
        <v>730</v>
      </c>
      <c r="M342" s="26" t="s">
        <v>721</v>
      </c>
      <c r="N342" s="198" t="s">
        <v>178</v>
      </c>
      <c r="O342" s="30">
        <v>45992</v>
      </c>
      <c r="P342" s="27"/>
      <c r="Q342" s="42">
        <v>46006</v>
      </c>
      <c r="R342" s="30">
        <v>46007</v>
      </c>
      <c r="S342" s="31"/>
    </row>
    <row r="343" spans="1:19" s="4" customFormat="1" ht="19.7" customHeight="1">
      <c r="A343" s="35" t="s">
        <v>123</v>
      </c>
      <c r="B343" s="245" t="s">
        <v>717</v>
      </c>
      <c r="C343" s="26">
        <v>13</v>
      </c>
      <c r="D343" s="38">
        <f t="shared" si="17"/>
        <v>282</v>
      </c>
      <c r="E343" s="27" t="s">
        <v>175</v>
      </c>
      <c r="F343" s="27" t="s">
        <v>175</v>
      </c>
      <c r="G343" s="206" t="s">
        <v>731</v>
      </c>
      <c r="H343" s="275">
        <v>3</v>
      </c>
      <c r="I343" s="260">
        <v>404</v>
      </c>
      <c r="J343" s="276">
        <f t="shared" si="16"/>
        <v>1212</v>
      </c>
      <c r="K343" s="28"/>
      <c r="L343" s="47" t="s">
        <v>732</v>
      </c>
      <c r="M343" s="26" t="s">
        <v>721</v>
      </c>
      <c r="N343" s="198" t="s">
        <v>178</v>
      </c>
      <c r="O343" s="30">
        <v>45992</v>
      </c>
      <c r="P343" s="27"/>
      <c r="Q343" s="42">
        <v>46006</v>
      </c>
      <c r="R343" s="30">
        <v>46007</v>
      </c>
      <c r="S343" s="31"/>
    </row>
    <row r="344" spans="1:19" s="4" customFormat="1" ht="19.7" customHeight="1">
      <c r="A344" s="35" t="s">
        <v>123</v>
      </c>
      <c r="B344" s="245" t="s">
        <v>717</v>
      </c>
      <c r="C344" s="26">
        <v>13</v>
      </c>
      <c r="D344" s="38">
        <f t="shared" si="17"/>
        <v>283</v>
      </c>
      <c r="E344" s="27" t="s">
        <v>175</v>
      </c>
      <c r="F344" s="27" t="s">
        <v>175</v>
      </c>
      <c r="G344" s="206" t="s">
        <v>733</v>
      </c>
      <c r="H344" s="275">
        <v>3</v>
      </c>
      <c r="I344" s="260">
        <v>340</v>
      </c>
      <c r="J344" s="276">
        <f t="shared" si="16"/>
        <v>1020</v>
      </c>
      <c r="K344" s="28"/>
      <c r="L344" s="47" t="s">
        <v>734</v>
      </c>
      <c r="M344" s="26" t="s">
        <v>721</v>
      </c>
      <c r="N344" s="198" t="s">
        <v>178</v>
      </c>
      <c r="O344" s="30">
        <v>45992</v>
      </c>
      <c r="P344" s="27"/>
      <c r="Q344" s="42">
        <v>46006</v>
      </c>
      <c r="R344" s="30">
        <v>46007</v>
      </c>
      <c r="S344" s="31"/>
    </row>
    <row r="345" spans="1:19" s="4" customFormat="1" ht="19.7" customHeight="1">
      <c r="A345" s="35" t="s">
        <v>123</v>
      </c>
      <c r="B345" s="245" t="s">
        <v>717</v>
      </c>
      <c r="C345" s="26">
        <v>13</v>
      </c>
      <c r="D345" s="38">
        <f t="shared" si="17"/>
        <v>284</v>
      </c>
      <c r="E345" s="27" t="s">
        <v>175</v>
      </c>
      <c r="F345" s="27" t="s">
        <v>175</v>
      </c>
      <c r="G345" s="206" t="s">
        <v>735</v>
      </c>
      <c r="H345" s="275">
        <v>12</v>
      </c>
      <c r="I345" s="260">
        <v>221</v>
      </c>
      <c r="J345" s="276">
        <f t="shared" si="16"/>
        <v>2652</v>
      </c>
      <c r="K345" s="28"/>
      <c r="L345" s="47" t="s">
        <v>315</v>
      </c>
      <c r="M345" s="26" t="s">
        <v>721</v>
      </c>
      <c r="N345" s="198" t="s">
        <v>178</v>
      </c>
      <c r="O345" s="30">
        <v>45992</v>
      </c>
      <c r="P345" s="27"/>
      <c r="Q345" s="42">
        <v>46006</v>
      </c>
      <c r="R345" s="30">
        <v>46007</v>
      </c>
      <c r="S345" s="31"/>
    </row>
    <row r="346" spans="1:19" s="4" customFormat="1" ht="19.7" customHeight="1">
      <c r="A346" s="35" t="s">
        <v>123</v>
      </c>
      <c r="B346" s="245" t="s">
        <v>717</v>
      </c>
      <c r="C346" s="26"/>
      <c r="D346" s="38">
        <f t="shared" si="17"/>
        <v>285</v>
      </c>
      <c r="E346" s="27" t="s">
        <v>175</v>
      </c>
      <c r="F346" s="27" t="s">
        <v>175</v>
      </c>
      <c r="G346" s="217" t="s">
        <v>736</v>
      </c>
      <c r="H346" s="344">
        <v>12</v>
      </c>
      <c r="I346" s="345">
        <v>279</v>
      </c>
      <c r="J346" s="346">
        <f t="shared" si="16"/>
        <v>3348</v>
      </c>
      <c r="K346" s="28"/>
      <c r="L346" s="47" t="s">
        <v>737</v>
      </c>
      <c r="M346" s="26" t="s">
        <v>721</v>
      </c>
      <c r="N346" s="347" t="s">
        <v>738</v>
      </c>
      <c r="O346" s="30">
        <v>46029</v>
      </c>
      <c r="P346" s="27"/>
      <c r="Q346" s="42">
        <v>46029</v>
      </c>
      <c r="R346" s="30">
        <v>46030</v>
      </c>
      <c r="S346" s="31"/>
    </row>
    <row r="347" spans="1:19" s="4" customFormat="1" ht="19.7" customHeight="1">
      <c r="A347" s="35" t="s">
        <v>123</v>
      </c>
      <c r="B347" s="245" t="s">
        <v>717</v>
      </c>
      <c r="C347" s="26"/>
      <c r="D347" s="38">
        <f t="shared" si="17"/>
        <v>286</v>
      </c>
      <c r="E347" s="27" t="s">
        <v>175</v>
      </c>
      <c r="F347" s="27" t="s">
        <v>175</v>
      </c>
      <c r="G347" s="206" t="s">
        <v>739</v>
      </c>
      <c r="H347" s="275">
        <v>18</v>
      </c>
      <c r="I347" s="224">
        <v>19</v>
      </c>
      <c r="J347" s="276">
        <f t="shared" si="16"/>
        <v>342</v>
      </c>
      <c r="K347" s="348"/>
      <c r="L347" s="47" t="s">
        <v>740</v>
      </c>
      <c r="M347" s="26" t="s">
        <v>721</v>
      </c>
      <c r="N347" s="198" t="s">
        <v>178</v>
      </c>
      <c r="O347" s="30">
        <v>45992</v>
      </c>
      <c r="P347" s="27"/>
      <c r="Q347" s="42">
        <v>46006</v>
      </c>
      <c r="R347" s="30">
        <v>46007</v>
      </c>
      <c r="S347" s="31"/>
    </row>
    <row r="348" spans="1:19" s="4" customFormat="1" ht="19.7" customHeight="1">
      <c r="A348" s="35" t="s">
        <v>123</v>
      </c>
      <c r="B348" s="245" t="s">
        <v>717</v>
      </c>
      <c r="C348" s="26">
        <v>13</v>
      </c>
      <c r="D348" s="38">
        <f t="shared" si="17"/>
        <v>287</v>
      </c>
      <c r="E348" s="27" t="s">
        <v>175</v>
      </c>
      <c r="F348" s="27" t="s">
        <v>175</v>
      </c>
      <c r="G348" s="206" t="s">
        <v>741</v>
      </c>
      <c r="H348" s="275">
        <v>15</v>
      </c>
      <c r="I348" s="260">
        <v>14</v>
      </c>
      <c r="J348" s="276">
        <f t="shared" si="16"/>
        <v>210</v>
      </c>
      <c r="K348" s="28"/>
      <c r="L348" s="47" t="s">
        <v>742</v>
      </c>
      <c r="M348" s="26"/>
      <c r="N348" s="198" t="s">
        <v>178</v>
      </c>
      <c r="O348" s="30">
        <v>45992</v>
      </c>
      <c r="P348" s="27"/>
      <c r="Q348" s="42">
        <v>46006</v>
      </c>
      <c r="R348" s="30">
        <v>46007</v>
      </c>
      <c r="S348" s="31"/>
    </row>
    <row r="349" spans="1:19" s="4" customFormat="1" ht="19.7" customHeight="1">
      <c r="A349" s="35" t="s">
        <v>123</v>
      </c>
      <c r="B349" s="245" t="s">
        <v>717</v>
      </c>
      <c r="C349" s="26">
        <v>13</v>
      </c>
      <c r="D349" s="38">
        <f t="shared" si="17"/>
        <v>288</v>
      </c>
      <c r="E349" s="27" t="s">
        <v>175</v>
      </c>
      <c r="F349" s="27" t="s">
        <v>175</v>
      </c>
      <c r="G349" s="206" t="s">
        <v>743</v>
      </c>
      <c r="H349" s="275">
        <v>3</v>
      </c>
      <c r="I349" s="260">
        <v>427</v>
      </c>
      <c r="J349" s="276">
        <f t="shared" si="16"/>
        <v>1281</v>
      </c>
      <c r="K349" s="28"/>
      <c r="L349" s="47" t="s">
        <v>636</v>
      </c>
      <c r="M349" s="26" t="s">
        <v>721</v>
      </c>
      <c r="N349" s="198" t="s">
        <v>178</v>
      </c>
      <c r="O349" s="30">
        <v>45992</v>
      </c>
      <c r="P349" s="27"/>
      <c r="Q349" s="42">
        <v>46006</v>
      </c>
      <c r="R349" s="30">
        <v>46007</v>
      </c>
      <c r="S349" s="31"/>
    </row>
    <row r="350" spans="1:19" s="4" customFormat="1" ht="19.7" customHeight="1">
      <c r="A350" s="35" t="s">
        <v>123</v>
      </c>
      <c r="B350" s="245" t="s">
        <v>717</v>
      </c>
      <c r="C350" s="26"/>
      <c r="D350" s="38">
        <f t="shared" si="17"/>
        <v>289</v>
      </c>
      <c r="E350" s="27" t="s">
        <v>175</v>
      </c>
      <c r="F350" s="27" t="s">
        <v>175</v>
      </c>
      <c r="G350" s="263" t="s">
        <v>312</v>
      </c>
      <c r="H350" s="264">
        <v>4</v>
      </c>
      <c r="I350" s="197">
        <v>53</v>
      </c>
      <c r="J350" s="276">
        <f t="shared" si="16"/>
        <v>212</v>
      </c>
      <c r="K350" s="28"/>
      <c r="L350" s="47" t="s">
        <v>313</v>
      </c>
      <c r="M350" s="26" t="s">
        <v>721</v>
      </c>
      <c r="N350" s="198" t="s">
        <v>178</v>
      </c>
      <c r="O350" s="30">
        <v>45992</v>
      </c>
      <c r="P350" s="27"/>
      <c r="Q350" s="42">
        <v>46006</v>
      </c>
      <c r="R350" s="30">
        <v>46007</v>
      </c>
      <c r="S350" s="31"/>
    </row>
    <row r="351" spans="1:19" s="4" customFormat="1" ht="19.7" customHeight="1">
      <c r="A351" s="35" t="s">
        <v>123</v>
      </c>
      <c r="B351" s="245" t="s">
        <v>717</v>
      </c>
      <c r="C351" s="26">
        <v>13</v>
      </c>
      <c r="D351" s="38">
        <f t="shared" si="17"/>
        <v>290</v>
      </c>
      <c r="E351" s="27" t="s">
        <v>175</v>
      </c>
      <c r="F351" s="27" t="s">
        <v>175</v>
      </c>
      <c r="G351" s="206" t="s">
        <v>744</v>
      </c>
      <c r="H351" s="275">
        <v>2</v>
      </c>
      <c r="I351" s="260">
        <v>316</v>
      </c>
      <c r="J351" s="276">
        <f t="shared" si="16"/>
        <v>632</v>
      </c>
      <c r="K351" s="28"/>
      <c r="L351" s="47" t="s">
        <v>636</v>
      </c>
      <c r="M351" s="26" t="s">
        <v>721</v>
      </c>
      <c r="N351" s="198" t="s">
        <v>178</v>
      </c>
      <c r="O351" s="30">
        <v>45992</v>
      </c>
      <c r="P351" s="27"/>
      <c r="Q351" s="42">
        <v>46006</v>
      </c>
      <c r="R351" s="30">
        <v>46007</v>
      </c>
      <c r="S351" s="31"/>
    </row>
    <row r="352" spans="1:19" s="4" customFormat="1" ht="19.7" customHeight="1">
      <c r="A352" s="35" t="s">
        <v>123</v>
      </c>
      <c r="B352" s="245" t="s">
        <v>717</v>
      </c>
      <c r="C352" s="26">
        <v>13</v>
      </c>
      <c r="D352" s="38">
        <f t="shared" si="17"/>
        <v>291</v>
      </c>
      <c r="E352" s="27" t="s">
        <v>175</v>
      </c>
      <c r="F352" s="27" t="s">
        <v>175</v>
      </c>
      <c r="G352" s="206" t="s">
        <v>745</v>
      </c>
      <c r="H352" s="275">
        <v>2</v>
      </c>
      <c r="I352" s="260">
        <v>653</v>
      </c>
      <c r="J352" s="276">
        <f t="shared" si="16"/>
        <v>1306</v>
      </c>
      <c r="K352" s="28"/>
      <c r="L352" s="47" t="s">
        <v>636</v>
      </c>
      <c r="M352" s="26"/>
      <c r="N352" s="198" t="s">
        <v>178</v>
      </c>
      <c r="O352" s="30">
        <v>45992</v>
      </c>
      <c r="P352" s="27"/>
      <c r="Q352" s="42">
        <v>46006</v>
      </c>
      <c r="R352" s="30">
        <v>46007</v>
      </c>
      <c r="S352" s="31"/>
    </row>
    <row r="353" spans="1:19" s="4" customFormat="1" ht="19.7" customHeight="1">
      <c r="A353" s="35" t="s">
        <v>123</v>
      </c>
      <c r="B353" s="245" t="s">
        <v>717</v>
      </c>
      <c r="C353" s="26">
        <v>13</v>
      </c>
      <c r="D353" s="38">
        <f t="shared" si="17"/>
        <v>292</v>
      </c>
      <c r="E353" s="27" t="s">
        <v>175</v>
      </c>
      <c r="F353" s="27" t="s">
        <v>175</v>
      </c>
      <c r="G353" s="206" t="s">
        <v>728</v>
      </c>
      <c r="H353" s="275">
        <v>12</v>
      </c>
      <c r="I353" s="260">
        <v>221</v>
      </c>
      <c r="J353" s="276">
        <f t="shared" si="16"/>
        <v>2652</v>
      </c>
      <c r="K353" s="28"/>
      <c r="L353" s="47" t="s">
        <v>315</v>
      </c>
      <c r="M353" s="26" t="s">
        <v>721</v>
      </c>
      <c r="N353" s="198" t="s">
        <v>178</v>
      </c>
      <c r="O353" s="30">
        <v>45992</v>
      </c>
      <c r="P353" s="27"/>
      <c r="Q353" s="42">
        <v>46006</v>
      </c>
      <c r="R353" s="30">
        <v>46007</v>
      </c>
      <c r="S353" s="31"/>
    </row>
    <row r="354" spans="1:19" s="4" customFormat="1" ht="19.7" customHeight="1">
      <c r="A354" s="35" t="s">
        <v>123</v>
      </c>
      <c r="B354" s="245" t="s">
        <v>717</v>
      </c>
      <c r="C354" s="26">
        <v>13</v>
      </c>
      <c r="D354" s="38">
        <f t="shared" si="17"/>
        <v>293</v>
      </c>
      <c r="E354" s="27" t="s">
        <v>175</v>
      </c>
      <c r="F354" s="27" t="s">
        <v>175</v>
      </c>
      <c r="G354" s="206" t="s">
        <v>746</v>
      </c>
      <c r="H354" s="275">
        <v>1</v>
      </c>
      <c r="I354" s="260">
        <v>1128</v>
      </c>
      <c r="J354" s="276">
        <f t="shared" si="16"/>
        <v>1128</v>
      </c>
      <c r="K354" s="28"/>
      <c r="L354" s="47" t="s">
        <v>747</v>
      </c>
      <c r="M354" s="26" t="s">
        <v>721</v>
      </c>
      <c r="N354" s="198" t="s">
        <v>178</v>
      </c>
      <c r="O354" s="30">
        <v>45992</v>
      </c>
      <c r="P354" s="27"/>
      <c r="Q354" s="42">
        <v>46006</v>
      </c>
      <c r="R354" s="30">
        <v>46007</v>
      </c>
      <c r="S354" s="31"/>
    </row>
    <row r="355" spans="1:19" s="4" customFormat="1" ht="19.7" customHeight="1">
      <c r="A355" s="35" t="s">
        <v>123</v>
      </c>
      <c r="B355" s="245" t="s">
        <v>717</v>
      </c>
      <c r="C355" s="26">
        <v>13</v>
      </c>
      <c r="D355" s="38">
        <f t="shared" si="17"/>
        <v>294</v>
      </c>
      <c r="E355" s="27" t="s">
        <v>175</v>
      </c>
      <c r="F355" s="27" t="s">
        <v>175</v>
      </c>
      <c r="G355" s="206" t="s">
        <v>728</v>
      </c>
      <c r="H355" s="275">
        <v>4</v>
      </c>
      <c r="I355" s="260">
        <v>221</v>
      </c>
      <c r="J355" s="276">
        <f t="shared" si="16"/>
        <v>884</v>
      </c>
      <c r="K355" s="28"/>
      <c r="L355" s="47" t="s">
        <v>315</v>
      </c>
      <c r="M355" s="26" t="s">
        <v>721</v>
      </c>
      <c r="N355" s="198" t="s">
        <v>178</v>
      </c>
      <c r="O355" s="30">
        <v>45992</v>
      </c>
      <c r="P355" s="27"/>
      <c r="Q355" s="42">
        <v>46006</v>
      </c>
      <c r="R355" s="30">
        <v>46007</v>
      </c>
      <c r="S355" s="31"/>
    </row>
    <row r="356" spans="1:19" s="4" customFormat="1" ht="19.7" customHeight="1">
      <c r="A356" s="35" t="s">
        <v>123</v>
      </c>
      <c r="B356" s="245" t="s">
        <v>717</v>
      </c>
      <c r="C356" s="26">
        <v>13</v>
      </c>
      <c r="D356" s="38">
        <f t="shared" si="17"/>
        <v>295</v>
      </c>
      <c r="E356" s="27" t="s">
        <v>175</v>
      </c>
      <c r="F356" s="27" t="s">
        <v>175</v>
      </c>
      <c r="G356" s="206" t="s">
        <v>748</v>
      </c>
      <c r="H356" s="275">
        <v>1</v>
      </c>
      <c r="I356" s="260">
        <v>2197</v>
      </c>
      <c r="J356" s="276">
        <f t="shared" si="16"/>
        <v>2197</v>
      </c>
      <c r="K356" s="28"/>
      <c r="L356" s="47" t="s">
        <v>749</v>
      </c>
      <c r="M356" s="26" t="s">
        <v>721</v>
      </c>
      <c r="N356" s="198" t="s">
        <v>178</v>
      </c>
      <c r="O356" s="30">
        <v>45992</v>
      </c>
      <c r="P356" s="27"/>
      <c r="Q356" s="42">
        <v>46006</v>
      </c>
      <c r="R356" s="30">
        <v>46007</v>
      </c>
      <c r="S356" s="31"/>
    </row>
    <row r="357" spans="1:19" s="4" customFormat="1" ht="19.7" customHeight="1">
      <c r="A357" s="35" t="s">
        <v>123</v>
      </c>
      <c r="B357" s="245" t="s">
        <v>717</v>
      </c>
      <c r="C357" s="26">
        <v>13</v>
      </c>
      <c r="D357" s="38">
        <f t="shared" si="17"/>
        <v>296</v>
      </c>
      <c r="E357" s="27" t="s">
        <v>175</v>
      </c>
      <c r="F357" s="27" t="s">
        <v>175</v>
      </c>
      <c r="G357" s="206" t="s">
        <v>750</v>
      </c>
      <c r="H357" s="275">
        <v>2</v>
      </c>
      <c r="I357" s="260">
        <v>832</v>
      </c>
      <c r="J357" s="276">
        <f t="shared" si="16"/>
        <v>1664</v>
      </c>
      <c r="K357" s="28"/>
      <c r="L357" s="47" t="s">
        <v>636</v>
      </c>
      <c r="M357" s="26" t="s">
        <v>721</v>
      </c>
      <c r="N357" s="198" t="s">
        <v>178</v>
      </c>
      <c r="O357" s="30">
        <v>45992</v>
      </c>
      <c r="P357" s="27"/>
      <c r="Q357" s="42">
        <v>46006</v>
      </c>
      <c r="R357" s="30">
        <v>46007</v>
      </c>
      <c r="S357" s="31"/>
    </row>
    <row r="358" spans="1:19" s="4" customFormat="1" ht="19.7" customHeight="1">
      <c r="A358" s="35" t="s">
        <v>200</v>
      </c>
      <c r="B358" s="245" t="s">
        <v>717</v>
      </c>
      <c r="C358" s="26"/>
      <c r="D358" s="38">
        <f t="shared" si="17"/>
        <v>297</v>
      </c>
      <c r="E358" s="274" t="s">
        <v>174</v>
      </c>
      <c r="F358" s="27" t="s">
        <v>175</v>
      </c>
      <c r="G358" s="144" t="s">
        <v>751</v>
      </c>
      <c r="H358" s="275">
        <v>2</v>
      </c>
      <c r="I358" s="224">
        <v>2034</v>
      </c>
      <c r="J358" s="276">
        <f t="shared" si="16"/>
        <v>4068</v>
      </c>
      <c r="K358" s="28"/>
      <c r="L358" s="47" t="s">
        <v>752</v>
      </c>
      <c r="M358" s="26" t="s">
        <v>721</v>
      </c>
      <c r="N358" s="198" t="s">
        <v>178</v>
      </c>
      <c r="O358" s="30">
        <v>45992</v>
      </c>
      <c r="P358" s="27"/>
      <c r="Q358" s="42">
        <v>46006</v>
      </c>
      <c r="R358" s="30">
        <v>46007</v>
      </c>
      <c r="S358" s="31"/>
    </row>
    <row r="359" spans="1:19" s="4" customFormat="1" ht="19.7" customHeight="1">
      <c r="A359" s="35" t="s">
        <v>200</v>
      </c>
      <c r="B359" s="245" t="s">
        <v>717</v>
      </c>
      <c r="C359" s="26">
        <v>13</v>
      </c>
      <c r="D359" s="38">
        <f t="shared" si="17"/>
        <v>298</v>
      </c>
      <c r="E359" s="27" t="s">
        <v>175</v>
      </c>
      <c r="F359" s="27" t="s">
        <v>175</v>
      </c>
      <c r="G359" s="144" t="s">
        <v>753</v>
      </c>
      <c r="H359" s="275">
        <v>2</v>
      </c>
      <c r="I359" s="224">
        <v>3415</v>
      </c>
      <c r="J359" s="276">
        <f t="shared" si="16"/>
        <v>6830</v>
      </c>
      <c r="K359" s="28"/>
      <c r="L359" s="47" t="s">
        <v>754</v>
      </c>
      <c r="M359" s="26"/>
      <c r="N359" s="198" t="s">
        <v>178</v>
      </c>
      <c r="O359" s="30">
        <v>45992</v>
      </c>
      <c r="P359" s="27"/>
      <c r="Q359" s="42">
        <v>46006</v>
      </c>
      <c r="R359" s="30">
        <v>46007</v>
      </c>
      <c r="S359" s="31"/>
    </row>
    <row r="360" spans="1:19" s="4" customFormat="1" ht="19.7" customHeight="1">
      <c r="A360" s="35" t="s">
        <v>200</v>
      </c>
      <c r="B360" s="245" t="s">
        <v>717</v>
      </c>
      <c r="C360" s="26">
        <v>13</v>
      </c>
      <c r="D360" s="38">
        <f t="shared" si="17"/>
        <v>299</v>
      </c>
      <c r="E360" s="27" t="s">
        <v>755</v>
      </c>
      <c r="F360" s="27" t="s">
        <v>175</v>
      </c>
      <c r="G360" s="144" t="s">
        <v>756</v>
      </c>
      <c r="H360" s="275">
        <v>2</v>
      </c>
      <c r="I360" s="224">
        <v>6535</v>
      </c>
      <c r="J360" s="276">
        <f t="shared" si="16"/>
        <v>13070</v>
      </c>
      <c r="K360" s="28"/>
      <c r="L360" s="47" t="s">
        <v>757</v>
      </c>
      <c r="M360" s="26"/>
      <c r="N360" s="198" t="s">
        <v>178</v>
      </c>
      <c r="O360" s="30">
        <v>45992</v>
      </c>
      <c r="P360" s="27"/>
      <c r="Q360" s="42">
        <v>46006</v>
      </c>
      <c r="R360" s="30">
        <v>46007</v>
      </c>
      <c r="S360" s="31"/>
    </row>
    <row r="361" spans="1:19" s="4" customFormat="1" ht="19.7" customHeight="1">
      <c r="A361" s="35" t="s">
        <v>123</v>
      </c>
      <c r="B361" s="245" t="s">
        <v>717</v>
      </c>
      <c r="C361" s="26">
        <v>13</v>
      </c>
      <c r="D361" s="38">
        <f t="shared" si="17"/>
        <v>300</v>
      </c>
      <c r="E361" s="27" t="s">
        <v>175</v>
      </c>
      <c r="F361" s="27" t="s">
        <v>175</v>
      </c>
      <c r="G361" s="206" t="s">
        <v>758</v>
      </c>
      <c r="H361" s="275">
        <v>4</v>
      </c>
      <c r="I361" s="260">
        <v>171</v>
      </c>
      <c r="J361" s="276">
        <f t="shared" si="16"/>
        <v>684</v>
      </c>
      <c r="K361" s="28"/>
      <c r="L361" s="47" t="s">
        <v>759</v>
      </c>
      <c r="M361" s="26"/>
      <c r="N361" s="198" t="s">
        <v>178</v>
      </c>
      <c r="O361" s="30">
        <v>45992</v>
      </c>
      <c r="P361" s="27"/>
      <c r="Q361" s="42">
        <v>46006</v>
      </c>
      <c r="R361" s="30">
        <v>46007</v>
      </c>
      <c r="S361" s="31"/>
    </row>
    <row r="362" spans="1:19" s="4" customFormat="1" ht="19.7" customHeight="1">
      <c r="A362" s="35" t="s">
        <v>123</v>
      </c>
      <c r="B362" s="245" t="s">
        <v>717</v>
      </c>
      <c r="C362" s="26">
        <v>13</v>
      </c>
      <c r="D362" s="38">
        <f t="shared" si="17"/>
        <v>301</v>
      </c>
      <c r="E362" s="27" t="s">
        <v>175</v>
      </c>
      <c r="F362" s="27" t="s">
        <v>175</v>
      </c>
      <c r="G362" s="206" t="s">
        <v>760</v>
      </c>
      <c r="H362" s="275">
        <v>2</v>
      </c>
      <c r="I362" s="260">
        <v>305</v>
      </c>
      <c r="J362" s="276">
        <f t="shared" si="16"/>
        <v>610</v>
      </c>
      <c r="K362" s="28"/>
      <c r="L362" s="47" t="s">
        <v>759</v>
      </c>
      <c r="M362" s="26"/>
      <c r="N362" s="198" t="s">
        <v>178</v>
      </c>
      <c r="O362" s="30">
        <v>45992</v>
      </c>
      <c r="P362" s="27"/>
      <c r="Q362" s="42">
        <v>46006</v>
      </c>
      <c r="R362" s="30">
        <v>46007</v>
      </c>
      <c r="S362" s="31"/>
    </row>
    <row r="363" spans="1:19" s="4" customFormat="1" ht="19.7" customHeight="1">
      <c r="A363" s="35" t="s">
        <v>123</v>
      </c>
      <c r="B363" s="245" t="s">
        <v>717</v>
      </c>
      <c r="C363" s="26">
        <v>13</v>
      </c>
      <c r="D363" s="38">
        <f t="shared" si="17"/>
        <v>302</v>
      </c>
      <c r="E363" s="27" t="s">
        <v>175</v>
      </c>
      <c r="F363" s="27" t="s">
        <v>175</v>
      </c>
      <c r="G363" s="144" t="s">
        <v>761</v>
      </c>
      <c r="H363" s="275">
        <v>2</v>
      </c>
      <c r="I363" s="224">
        <v>172</v>
      </c>
      <c r="J363" s="276">
        <f t="shared" si="16"/>
        <v>344</v>
      </c>
      <c r="K363" s="28"/>
      <c r="L363" s="47" t="s">
        <v>762</v>
      </c>
      <c r="M363" s="26"/>
      <c r="N363" s="198" t="s">
        <v>178</v>
      </c>
      <c r="O363" s="30">
        <v>45992</v>
      </c>
      <c r="P363" s="27"/>
      <c r="Q363" s="42">
        <v>46006</v>
      </c>
      <c r="R363" s="30">
        <v>46007</v>
      </c>
      <c r="S363" s="31"/>
    </row>
    <row r="364" spans="1:19" s="4" customFormat="1" ht="19.7" customHeight="1">
      <c r="A364" s="35" t="s">
        <v>123</v>
      </c>
      <c r="B364" s="245" t="s">
        <v>717</v>
      </c>
      <c r="C364" s="26">
        <v>13</v>
      </c>
      <c r="D364" s="38">
        <f t="shared" si="17"/>
        <v>303</v>
      </c>
      <c r="E364" s="27" t="s">
        <v>175</v>
      </c>
      <c r="F364" s="27" t="s">
        <v>175</v>
      </c>
      <c r="G364" s="206" t="s">
        <v>763</v>
      </c>
      <c r="H364" s="275">
        <v>2</v>
      </c>
      <c r="I364" s="260">
        <v>546</v>
      </c>
      <c r="J364" s="276">
        <f t="shared" si="16"/>
        <v>1092</v>
      </c>
      <c r="K364" s="28"/>
      <c r="L364" s="47" t="s">
        <v>730</v>
      </c>
      <c r="M364" s="26"/>
      <c r="N364" s="198" t="s">
        <v>178</v>
      </c>
      <c r="O364" s="30">
        <v>45992</v>
      </c>
      <c r="P364" s="27"/>
      <c r="Q364" s="42">
        <v>46006</v>
      </c>
      <c r="R364" s="30">
        <v>46007</v>
      </c>
      <c r="S364" s="31"/>
    </row>
    <row r="365" spans="1:19" s="4" customFormat="1" ht="19.7" customHeight="1">
      <c r="A365" s="35" t="s">
        <v>123</v>
      </c>
      <c r="B365" s="245" t="s">
        <v>717</v>
      </c>
      <c r="C365" s="26">
        <v>13</v>
      </c>
      <c r="D365" s="38">
        <f t="shared" si="17"/>
        <v>304</v>
      </c>
      <c r="E365" s="27" t="s">
        <v>175</v>
      </c>
      <c r="F365" s="27" t="s">
        <v>175</v>
      </c>
      <c r="G365" s="206" t="s">
        <v>764</v>
      </c>
      <c r="H365" s="275">
        <v>2</v>
      </c>
      <c r="I365" s="260">
        <v>118</v>
      </c>
      <c r="J365" s="276">
        <f t="shared" si="16"/>
        <v>236</v>
      </c>
      <c r="K365" s="28"/>
      <c r="L365" s="47" t="s">
        <v>313</v>
      </c>
      <c r="M365" s="26" t="s">
        <v>721</v>
      </c>
      <c r="N365" s="198" t="s">
        <v>178</v>
      </c>
      <c r="O365" s="30">
        <v>45992</v>
      </c>
      <c r="P365" s="27"/>
      <c r="Q365" s="42">
        <v>46006</v>
      </c>
      <c r="R365" s="30">
        <v>46007</v>
      </c>
      <c r="S365" s="31"/>
    </row>
    <row r="366" spans="1:19" s="4" customFormat="1" ht="19.7" customHeight="1">
      <c r="A366" s="35" t="s">
        <v>123</v>
      </c>
      <c r="B366" s="245" t="s">
        <v>717</v>
      </c>
      <c r="C366" s="26">
        <v>13</v>
      </c>
      <c r="D366" s="38">
        <f t="shared" si="17"/>
        <v>305</v>
      </c>
      <c r="E366" s="27" t="s">
        <v>175</v>
      </c>
      <c r="F366" s="27" t="s">
        <v>175</v>
      </c>
      <c r="G366" s="206" t="s">
        <v>765</v>
      </c>
      <c r="H366" s="275">
        <v>2</v>
      </c>
      <c r="I366" s="260">
        <v>583</v>
      </c>
      <c r="J366" s="276">
        <f t="shared" si="16"/>
        <v>1166</v>
      </c>
      <c r="K366" s="28"/>
      <c r="L366" s="47" t="s">
        <v>765</v>
      </c>
      <c r="M366" s="26"/>
      <c r="N366" s="198" t="s">
        <v>178</v>
      </c>
      <c r="O366" s="30">
        <v>45992</v>
      </c>
      <c r="P366" s="27"/>
      <c r="Q366" s="42">
        <v>46006</v>
      </c>
      <c r="R366" s="30">
        <v>46007</v>
      </c>
      <c r="S366" s="31"/>
    </row>
    <row r="367" spans="1:19" s="4" customFormat="1" ht="19.7" customHeight="1">
      <c r="A367" s="26" t="s">
        <v>123</v>
      </c>
      <c r="B367" s="245" t="s">
        <v>717</v>
      </c>
      <c r="C367" s="26">
        <v>13</v>
      </c>
      <c r="D367" s="38">
        <f t="shared" si="17"/>
        <v>306</v>
      </c>
      <c r="E367" s="27" t="s">
        <v>175</v>
      </c>
      <c r="F367" s="27" t="s">
        <v>175</v>
      </c>
      <c r="G367" s="206" t="s">
        <v>766</v>
      </c>
      <c r="H367" s="275">
        <v>16</v>
      </c>
      <c r="I367" s="260">
        <v>28</v>
      </c>
      <c r="J367" s="276">
        <f t="shared" si="16"/>
        <v>448</v>
      </c>
      <c r="K367" s="28"/>
      <c r="L367" s="47" t="s">
        <v>333</v>
      </c>
      <c r="M367" s="26" t="s">
        <v>721</v>
      </c>
      <c r="N367" s="198" t="s">
        <v>178</v>
      </c>
      <c r="O367" s="30">
        <v>45992</v>
      </c>
      <c r="P367" s="27"/>
      <c r="Q367" s="42">
        <v>46006</v>
      </c>
      <c r="R367" s="30">
        <v>46007</v>
      </c>
      <c r="S367" s="31"/>
    </row>
    <row r="368" spans="1:19" s="4" customFormat="1" ht="19.7" customHeight="1">
      <c r="A368" s="35" t="s">
        <v>123</v>
      </c>
      <c r="B368" s="245" t="s">
        <v>717</v>
      </c>
      <c r="C368" s="26">
        <v>13</v>
      </c>
      <c r="D368" s="38">
        <f t="shared" si="17"/>
        <v>307</v>
      </c>
      <c r="E368" s="27" t="s">
        <v>175</v>
      </c>
      <c r="F368" s="27" t="s">
        <v>175</v>
      </c>
      <c r="G368" s="206" t="s">
        <v>767</v>
      </c>
      <c r="H368" s="275">
        <v>2</v>
      </c>
      <c r="I368" s="260">
        <v>159</v>
      </c>
      <c r="J368" s="276">
        <f t="shared" si="16"/>
        <v>318</v>
      </c>
      <c r="K368" s="28"/>
      <c r="L368" s="47" t="s">
        <v>768</v>
      </c>
      <c r="M368" s="26"/>
      <c r="N368" s="198" t="s">
        <v>178</v>
      </c>
      <c r="O368" s="30">
        <v>45992</v>
      </c>
      <c r="P368" s="27"/>
      <c r="Q368" s="42">
        <v>46006</v>
      </c>
      <c r="R368" s="30">
        <v>46007</v>
      </c>
      <c r="S368" s="31"/>
    </row>
    <row r="369" spans="1:19" s="4" customFormat="1" ht="19.7" customHeight="1">
      <c r="A369" s="35" t="s">
        <v>123</v>
      </c>
      <c r="B369" s="245" t="s">
        <v>717</v>
      </c>
      <c r="C369" s="26">
        <v>13</v>
      </c>
      <c r="D369" s="38">
        <f t="shared" si="17"/>
        <v>308</v>
      </c>
      <c r="E369" s="27" t="s">
        <v>175</v>
      </c>
      <c r="F369" s="27" t="s">
        <v>175</v>
      </c>
      <c r="G369" s="206" t="s">
        <v>769</v>
      </c>
      <c r="H369" s="275">
        <v>48</v>
      </c>
      <c r="I369" s="260">
        <v>14</v>
      </c>
      <c r="J369" s="276">
        <f t="shared" si="16"/>
        <v>672</v>
      </c>
      <c r="K369" s="28"/>
      <c r="L369" s="47" t="s">
        <v>770</v>
      </c>
      <c r="M369" s="26"/>
      <c r="N369" s="198" t="s">
        <v>178</v>
      </c>
      <c r="O369" s="30">
        <v>45992</v>
      </c>
      <c r="P369" s="27"/>
      <c r="Q369" s="42">
        <v>46006</v>
      </c>
      <c r="R369" s="30">
        <v>46007</v>
      </c>
      <c r="S369" s="31"/>
    </row>
    <row r="370" spans="1:19" s="4" customFormat="1" ht="19.7" customHeight="1">
      <c r="A370" s="35" t="s">
        <v>200</v>
      </c>
      <c r="B370" s="245" t="s">
        <v>717</v>
      </c>
      <c r="C370" s="26"/>
      <c r="D370" s="38">
        <f t="shared" si="17"/>
        <v>309</v>
      </c>
      <c r="E370" s="274" t="s">
        <v>174</v>
      </c>
      <c r="F370" s="27" t="s">
        <v>175</v>
      </c>
      <c r="G370" s="206" t="s">
        <v>771</v>
      </c>
      <c r="H370" s="275">
        <v>2</v>
      </c>
      <c r="I370" s="260">
        <v>3469</v>
      </c>
      <c r="J370" s="276">
        <f t="shared" si="16"/>
        <v>6938</v>
      </c>
      <c r="K370" s="28"/>
      <c r="L370" s="47" t="s">
        <v>772</v>
      </c>
      <c r="M370" s="26"/>
      <c r="N370" s="198" t="s">
        <v>178</v>
      </c>
      <c r="O370" s="30">
        <v>45992</v>
      </c>
      <c r="P370" s="27"/>
      <c r="Q370" s="42">
        <v>46006</v>
      </c>
      <c r="R370" s="30">
        <v>46007</v>
      </c>
      <c r="S370" s="31"/>
    </row>
    <row r="371" spans="1:19" s="4" customFormat="1" ht="19.7" customHeight="1">
      <c r="A371" s="26" t="s">
        <v>123</v>
      </c>
      <c r="B371" s="245" t="s">
        <v>717</v>
      </c>
      <c r="D371" s="38">
        <f t="shared" si="17"/>
        <v>310</v>
      </c>
      <c r="E371" s="202" t="s">
        <v>175</v>
      </c>
      <c r="F371" s="202" t="s">
        <v>175</v>
      </c>
      <c r="G371" s="280" t="s">
        <v>773</v>
      </c>
      <c r="H371" s="264">
        <v>8</v>
      </c>
      <c r="I371" s="197">
        <v>47</v>
      </c>
      <c r="J371" s="276">
        <f t="shared" si="16"/>
        <v>376</v>
      </c>
      <c r="K371" s="28"/>
      <c r="L371" s="47" t="s">
        <v>774</v>
      </c>
      <c r="M371" s="26"/>
      <c r="N371" s="198" t="s">
        <v>178</v>
      </c>
      <c r="O371" s="30">
        <v>45992</v>
      </c>
      <c r="P371" s="27"/>
      <c r="Q371" s="42">
        <v>46006</v>
      </c>
      <c r="R371" s="30">
        <v>46007</v>
      </c>
      <c r="S371" s="31"/>
    </row>
    <row r="372" spans="1:19" s="4" customFormat="1" ht="19.7" customHeight="1">
      <c r="A372" s="35" t="s">
        <v>123</v>
      </c>
      <c r="B372" s="245" t="s">
        <v>717</v>
      </c>
      <c r="C372" s="26">
        <v>13</v>
      </c>
      <c r="D372" s="38">
        <f t="shared" si="17"/>
        <v>311</v>
      </c>
      <c r="E372" s="27" t="s">
        <v>175</v>
      </c>
      <c r="F372" s="27" t="s">
        <v>175</v>
      </c>
      <c r="G372" s="206" t="s">
        <v>775</v>
      </c>
      <c r="H372" s="275">
        <v>4</v>
      </c>
      <c r="I372" s="260">
        <v>793</v>
      </c>
      <c r="J372" s="276">
        <f t="shared" si="16"/>
        <v>3172</v>
      </c>
      <c r="K372" s="28"/>
      <c r="L372" s="47" t="s">
        <v>776</v>
      </c>
      <c r="M372" s="26"/>
      <c r="N372" s="198" t="s">
        <v>178</v>
      </c>
      <c r="O372" s="30">
        <v>45992</v>
      </c>
      <c r="P372" s="27"/>
      <c r="Q372" s="42">
        <v>46006</v>
      </c>
      <c r="R372" s="30">
        <v>46007</v>
      </c>
      <c r="S372" s="31"/>
    </row>
    <row r="373" spans="1:19" s="4" customFormat="1" ht="19.7" customHeight="1">
      <c r="A373" s="35" t="s">
        <v>123</v>
      </c>
      <c r="B373" s="245" t="s">
        <v>717</v>
      </c>
      <c r="C373" s="26">
        <v>13</v>
      </c>
      <c r="D373" s="38">
        <f t="shared" si="17"/>
        <v>312</v>
      </c>
      <c r="E373" s="27" t="s">
        <v>175</v>
      </c>
      <c r="F373" s="27" t="s">
        <v>175</v>
      </c>
      <c r="G373" s="206" t="s">
        <v>777</v>
      </c>
      <c r="H373" s="275">
        <v>2</v>
      </c>
      <c r="I373" s="260">
        <v>265</v>
      </c>
      <c r="J373" s="276">
        <f t="shared" si="16"/>
        <v>530</v>
      </c>
      <c r="K373" s="28"/>
      <c r="L373" s="47" t="s">
        <v>759</v>
      </c>
      <c r="M373" s="26"/>
      <c r="N373" s="198" t="s">
        <v>178</v>
      </c>
      <c r="O373" s="30">
        <v>45992</v>
      </c>
      <c r="P373" s="27"/>
      <c r="Q373" s="42">
        <v>46006</v>
      </c>
      <c r="R373" s="30">
        <v>46007</v>
      </c>
      <c r="S373" s="31"/>
    </row>
    <row r="374" spans="1:19" s="4" customFormat="1" ht="19.7" customHeight="1">
      <c r="A374" s="35" t="s">
        <v>291</v>
      </c>
      <c r="B374" s="245" t="s">
        <v>717</v>
      </c>
      <c r="C374" s="26">
        <v>13</v>
      </c>
      <c r="D374" s="38">
        <f t="shared" si="17"/>
        <v>313</v>
      </c>
      <c r="E374" s="27" t="s">
        <v>175</v>
      </c>
      <c r="F374" s="27" t="s">
        <v>175</v>
      </c>
      <c r="G374" s="206" t="s">
        <v>778</v>
      </c>
      <c r="H374" s="275">
        <v>2</v>
      </c>
      <c r="I374" s="260">
        <v>1326</v>
      </c>
      <c r="J374" s="276">
        <f t="shared" si="16"/>
        <v>2652</v>
      </c>
      <c r="K374" s="28"/>
      <c r="L374" s="47" t="s">
        <v>779</v>
      </c>
      <c r="M374" s="26"/>
      <c r="N374" s="198" t="s">
        <v>178</v>
      </c>
      <c r="O374" s="30">
        <v>45992</v>
      </c>
      <c r="P374" s="27"/>
      <c r="Q374" s="42">
        <v>46006</v>
      </c>
      <c r="R374" s="30">
        <v>46007</v>
      </c>
      <c r="S374" s="31"/>
    </row>
    <row r="375" spans="1:19" s="4" customFormat="1" ht="19.7" customHeight="1">
      <c r="A375" s="35" t="s">
        <v>123</v>
      </c>
      <c r="B375" s="245" t="s">
        <v>717</v>
      </c>
      <c r="C375" s="26">
        <v>13</v>
      </c>
      <c r="D375" s="38">
        <f t="shared" si="17"/>
        <v>314</v>
      </c>
      <c r="E375" s="27" t="s">
        <v>175</v>
      </c>
      <c r="F375" s="27" t="s">
        <v>175</v>
      </c>
      <c r="G375" s="206" t="s">
        <v>780</v>
      </c>
      <c r="H375" s="275">
        <v>4</v>
      </c>
      <c r="I375" s="260">
        <v>62</v>
      </c>
      <c r="J375" s="276">
        <f t="shared" si="16"/>
        <v>248</v>
      </c>
      <c r="K375" s="28"/>
      <c r="L375" s="47" t="s">
        <v>781</v>
      </c>
      <c r="M375" s="26"/>
      <c r="N375" s="198" t="s">
        <v>178</v>
      </c>
      <c r="O375" s="30">
        <v>45992</v>
      </c>
      <c r="P375" s="27"/>
      <c r="Q375" s="42">
        <v>46006</v>
      </c>
      <c r="R375" s="30">
        <v>46007</v>
      </c>
      <c r="S375" s="31"/>
    </row>
    <row r="376" spans="1:19" s="4" customFormat="1" ht="19.7" customHeight="1">
      <c r="A376" s="35" t="s">
        <v>291</v>
      </c>
      <c r="B376" s="245" t="s">
        <v>717</v>
      </c>
      <c r="C376" s="26">
        <v>13</v>
      </c>
      <c r="D376" s="38">
        <f t="shared" si="17"/>
        <v>315</v>
      </c>
      <c r="E376" s="27" t="s">
        <v>175</v>
      </c>
      <c r="F376" s="27" t="s">
        <v>175</v>
      </c>
      <c r="G376" s="206" t="s">
        <v>782</v>
      </c>
      <c r="H376" s="275">
        <v>2</v>
      </c>
      <c r="I376" s="260">
        <v>1545</v>
      </c>
      <c r="J376" s="276">
        <f t="shared" si="16"/>
        <v>3090</v>
      </c>
      <c r="K376" s="349"/>
      <c r="L376" s="47" t="s">
        <v>783</v>
      </c>
      <c r="M376" s="26"/>
      <c r="N376" s="198" t="s">
        <v>178</v>
      </c>
      <c r="O376" s="30">
        <v>45992</v>
      </c>
      <c r="P376" s="27"/>
      <c r="Q376" s="42">
        <v>46006</v>
      </c>
      <c r="R376" s="30">
        <v>46007</v>
      </c>
      <c r="S376" s="31"/>
    </row>
    <row r="377" spans="1:19" s="4" customFormat="1" ht="19.7" customHeight="1">
      <c r="A377" s="35" t="s">
        <v>123</v>
      </c>
      <c r="B377" s="245" t="s">
        <v>717</v>
      </c>
      <c r="C377" s="26">
        <v>13</v>
      </c>
      <c r="D377" s="38">
        <f t="shared" si="17"/>
        <v>316</v>
      </c>
      <c r="E377" s="27" t="s">
        <v>175</v>
      </c>
      <c r="F377" s="27" t="s">
        <v>175</v>
      </c>
      <c r="G377" s="206" t="s">
        <v>599</v>
      </c>
      <c r="H377" s="275">
        <v>4</v>
      </c>
      <c r="I377" s="260">
        <v>520</v>
      </c>
      <c r="J377" s="276">
        <f t="shared" si="16"/>
        <v>2080</v>
      </c>
      <c r="K377" s="28"/>
      <c r="L377" s="47"/>
      <c r="M377" s="26"/>
      <c r="N377" s="198" t="s">
        <v>178</v>
      </c>
      <c r="O377" s="30">
        <v>45992</v>
      </c>
      <c r="P377" s="27"/>
      <c r="Q377" s="42">
        <v>46006</v>
      </c>
      <c r="R377" s="30">
        <v>46007</v>
      </c>
      <c r="S377" s="31"/>
    </row>
    <row r="378" spans="1:19" s="4" customFormat="1" ht="19.7" customHeight="1">
      <c r="A378" s="35" t="s">
        <v>123</v>
      </c>
      <c r="B378" s="245" t="s">
        <v>717</v>
      </c>
      <c r="C378" s="26">
        <v>13</v>
      </c>
      <c r="D378" s="38">
        <f t="shared" si="17"/>
        <v>317</v>
      </c>
      <c r="E378" s="27" t="s">
        <v>175</v>
      </c>
      <c r="F378" s="27" t="s">
        <v>175</v>
      </c>
      <c r="G378" s="206" t="s">
        <v>784</v>
      </c>
      <c r="H378" s="275">
        <v>2</v>
      </c>
      <c r="I378" s="260">
        <v>2056</v>
      </c>
      <c r="J378" s="276">
        <f t="shared" si="16"/>
        <v>4112</v>
      </c>
      <c r="K378" s="28"/>
      <c r="L378" s="47"/>
      <c r="M378" s="26"/>
      <c r="N378" s="198" t="s">
        <v>178</v>
      </c>
      <c r="O378" s="30">
        <v>45992</v>
      </c>
      <c r="P378" s="27"/>
      <c r="Q378" s="42">
        <v>46006</v>
      </c>
      <c r="R378" s="30">
        <v>46007</v>
      </c>
      <c r="S378" s="31"/>
    </row>
    <row r="379" spans="1:19" s="4" customFormat="1" ht="19.7" customHeight="1">
      <c r="A379" s="35" t="s">
        <v>123</v>
      </c>
      <c r="B379" s="245" t="s">
        <v>717</v>
      </c>
      <c r="C379" s="26">
        <v>13</v>
      </c>
      <c r="D379" s="38">
        <f t="shared" si="17"/>
        <v>318</v>
      </c>
      <c r="E379" s="27" t="s">
        <v>175</v>
      </c>
      <c r="F379" s="27" t="s">
        <v>175</v>
      </c>
      <c r="G379" s="206" t="s">
        <v>785</v>
      </c>
      <c r="H379" s="275">
        <v>8</v>
      </c>
      <c r="I379" s="260">
        <v>146</v>
      </c>
      <c r="J379" s="276">
        <f t="shared" si="16"/>
        <v>1168</v>
      </c>
      <c r="K379" s="28"/>
      <c r="L379" s="47" t="s">
        <v>786</v>
      </c>
      <c r="M379" s="26"/>
      <c r="N379" s="198" t="s">
        <v>178</v>
      </c>
      <c r="O379" s="30">
        <v>45992</v>
      </c>
      <c r="P379" s="27"/>
      <c r="Q379" s="42">
        <v>46006</v>
      </c>
      <c r="R379" s="30">
        <v>46007</v>
      </c>
      <c r="S379" s="31"/>
    </row>
    <row r="380" spans="1:19" s="4" customFormat="1" ht="19.7" customHeight="1">
      <c r="A380" s="335" t="s">
        <v>200</v>
      </c>
      <c r="B380" s="245" t="s">
        <v>717</v>
      </c>
      <c r="C380" s="26"/>
      <c r="D380" s="38">
        <f t="shared" si="17"/>
        <v>319</v>
      </c>
      <c r="E380" s="274" t="s">
        <v>174</v>
      </c>
      <c r="F380" s="66" t="s">
        <v>175</v>
      </c>
      <c r="G380" s="144" t="s">
        <v>787</v>
      </c>
      <c r="H380" s="350">
        <v>2</v>
      </c>
      <c r="I380" s="224">
        <v>2957</v>
      </c>
      <c r="J380" s="276">
        <f t="shared" si="16"/>
        <v>5914</v>
      </c>
      <c r="K380" s="28"/>
      <c r="L380" s="47" t="s">
        <v>788</v>
      </c>
      <c r="M380" s="26" t="s">
        <v>721</v>
      </c>
      <c r="N380" s="198" t="s">
        <v>178</v>
      </c>
      <c r="O380" s="30">
        <v>45992</v>
      </c>
      <c r="P380" s="27"/>
      <c r="Q380" s="42">
        <v>46006</v>
      </c>
      <c r="R380" s="30">
        <v>46007</v>
      </c>
      <c r="S380" s="31"/>
    </row>
    <row r="381" spans="1:19" s="4" customFormat="1" ht="19.7" customHeight="1">
      <c r="A381" s="35" t="s">
        <v>123</v>
      </c>
      <c r="B381" s="245" t="s">
        <v>717</v>
      </c>
      <c r="C381" s="26">
        <v>13</v>
      </c>
      <c r="D381" s="38">
        <f t="shared" si="17"/>
        <v>320</v>
      </c>
      <c r="E381" s="27" t="s">
        <v>175</v>
      </c>
      <c r="F381" s="27" t="s">
        <v>175</v>
      </c>
      <c r="G381" s="206" t="s">
        <v>789</v>
      </c>
      <c r="H381" s="275">
        <v>1</v>
      </c>
      <c r="I381" s="260">
        <v>832</v>
      </c>
      <c r="J381" s="276">
        <f t="shared" si="16"/>
        <v>832</v>
      </c>
      <c r="K381" s="28"/>
      <c r="L381" s="47" t="s">
        <v>783</v>
      </c>
      <c r="M381" s="26" t="s">
        <v>721</v>
      </c>
      <c r="N381" s="198" t="s">
        <v>178</v>
      </c>
      <c r="O381" s="30">
        <v>45992</v>
      </c>
      <c r="P381" s="27"/>
      <c r="Q381" s="42">
        <v>46006</v>
      </c>
      <c r="R381" s="30">
        <v>46007</v>
      </c>
      <c r="S381" s="31"/>
    </row>
    <row r="382" spans="1:19" s="4" customFormat="1" ht="19.7" customHeight="1">
      <c r="A382" s="35" t="s">
        <v>123</v>
      </c>
      <c r="B382" s="245" t="s">
        <v>717</v>
      </c>
      <c r="C382" s="26">
        <v>13</v>
      </c>
      <c r="D382" s="38">
        <f t="shared" si="17"/>
        <v>321</v>
      </c>
      <c r="E382" s="27" t="s">
        <v>175</v>
      </c>
      <c r="F382" s="27" t="s">
        <v>175</v>
      </c>
      <c r="G382" s="206" t="s">
        <v>790</v>
      </c>
      <c r="H382" s="275">
        <v>5</v>
      </c>
      <c r="I382" s="260">
        <v>832</v>
      </c>
      <c r="J382" s="276">
        <f t="shared" si="16"/>
        <v>4160</v>
      </c>
      <c r="K382" s="28"/>
      <c r="L382" s="47" t="s">
        <v>783</v>
      </c>
      <c r="M382" s="26" t="s">
        <v>721</v>
      </c>
      <c r="N382" s="198" t="s">
        <v>178</v>
      </c>
      <c r="O382" s="30">
        <v>45992</v>
      </c>
      <c r="P382" s="27"/>
      <c r="Q382" s="42">
        <v>46006</v>
      </c>
      <c r="R382" s="30">
        <v>46007</v>
      </c>
      <c r="S382" s="31"/>
    </row>
    <row r="383" spans="1:19" s="4" customFormat="1" ht="19.7" customHeight="1">
      <c r="A383" s="35" t="s">
        <v>123</v>
      </c>
      <c r="B383" s="245" t="s">
        <v>717</v>
      </c>
      <c r="C383" s="26">
        <v>13</v>
      </c>
      <c r="D383" s="38">
        <f t="shared" si="17"/>
        <v>322</v>
      </c>
      <c r="E383" s="27" t="s">
        <v>175</v>
      </c>
      <c r="F383" s="27" t="s">
        <v>175</v>
      </c>
      <c r="G383" s="206" t="s">
        <v>791</v>
      </c>
      <c r="H383" s="275">
        <v>3</v>
      </c>
      <c r="I383" s="260">
        <v>832</v>
      </c>
      <c r="J383" s="276">
        <f t="shared" si="16"/>
        <v>2496</v>
      </c>
      <c r="K383" s="28"/>
      <c r="L383" s="47" t="s">
        <v>783</v>
      </c>
      <c r="M383" s="26" t="s">
        <v>721</v>
      </c>
      <c r="N383" s="198" t="s">
        <v>178</v>
      </c>
      <c r="O383" s="30">
        <v>45992</v>
      </c>
      <c r="P383" s="27"/>
      <c r="Q383" s="42">
        <v>46006</v>
      </c>
      <c r="R383" s="30">
        <v>46007</v>
      </c>
      <c r="S383" s="31"/>
    </row>
    <row r="384" spans="1:19" s="4" customFormat="1" ht="19.7" customHeight="1">
      <c r="A384" s="35" t="s">
        <v>123</v>
      </c>
      <c r="B384" s="245" t="s">
        <v>717</v>
      </c>
      <c r="C384" s="26">
        <v>13</v>
      </c>
      <c r="D384" s="38">
        <f t="shared" si="17"/>
        <v>323</v>
      </c>
      <c r="E384" s="27" t="s">
        <v>175</v>
      </c>
      <c r="F384" s="27" t="s">
        <v>175</v>
      </c>
      <c r="G384" s="206" t="s">
        <v>764</v>
      </c>
      <c r="H384" s="275">
        <v>3</v>
      </c>
      <c r="I384" s="260">
        <v>118</v>
      </c>
      <c r="J384" s="276">
        <f t="shared" si="16"/>
        <v>354</v>
      </c>
      <c r="K384" s="28"/>
      <c r="L384" s="47" t="s">
        <v>313</v>
      </c>
      <c r="M384" s="26" t="s">
        <v>721</v>
      </c>
      <c r="N384" s="198" t="s">
        <v>178</v>
      </c>
      <c r="O384" s="30">
        <v>45992</v>
      </c>
      <c r="P384" s="27"/>
      <c r="Q384" s="42">
        <v>46006</v>
      </c>
      <c r="R384" s="30">
        <v>46007</v>
      </c>
      <c r="S384" s="31"/>
    </row>
    <row r="385" spans="1:19" s="4" customFormat="1" ht="19.7" customHeight="1">
      <c r="A385" s="35" t="s">
        <v>123</v>
      </c>
      <c r="B385" s="245" t="s">
        <v>717</v>
      </c>
      <c r="C385" s="26">
        <v>13</v>
      </c>
      <c r="D385" s="38">
        <f t="shared" si="17"/>
        <v>324</v>
      </c>
      <c r="E385" s="27" t="s">
        <v>175</v>
      </c>
      <c r="F385" s="27" t="s">
        <v>175</v>
      </c>
      <c r="G385" s="206" t="s">
        <v>792</v>
      </c>
      <c r="H385" s="275">
        <v>3</v>
      </c>
      <c r="I385" s="260">
        <v>832</v>
      </c>
      <c r="J385" s="276">
        <f t="shared" si="16"/>
        <v>2496</v>
      </c>
      <c r="K385" s="28"/>
      <c r="L385" s="47" t="s">
        <v>783</v>
      </c>
      <c r="M385" s="26" t="s">
        <v>721</v>
      </c>
      <c r="N385" s="198" t="s">
        <v>178</v>
      </c>
      <c r="O385" s="30">
        <v>45992</v>
      </c>
      <c r="P385" s="27"/>
      <c r="Q385" s="42">
        <v>46006</v>
      </c>
      <c r="R385" s="30">
        <v>46007</v>
      </c>
      <c r="S385" s="31"/>
    </row>
    <row r="386" spans="1:19" s="4" customFormat="1" ht="19.7" customHeight="1">
      <c r="A386" s="35" t="s">
        <v>123</v>
      </c>
      <c r="B386" s="245" t="s">
        <v>717</v>
      </c>
      <c r="C386" s="26">
        <v>13</v>
      </c>
      <c r="D386" s="38">
        <f t="shared" si="17"/>
        <v>325</v>
      </c>
      <c r="E386" s="27" t="s">
        <v>175</v>
      </c>
      <c r="F386" s="27" t="s">
        <v>175</v>
      </c>
      <c r="G386" s="206" t="s">
        <v>764</v>
      </c>
      <c r="H386" s="275">
        <v>3</v>
      </c>
      <c r="I386" s="260">
        <v>118</v>
      </c>
      <c r="J386" s="276">
        <f t="shared" si="16"/>
        <v>354</v>
      </c>
      <c r="K386" s="28"/>
      <c r="L386" s="47" t="s">
        <v>313</v>
      </c>
      <c r="M386" s="26" t="s">
        <v>721</v>
      </c>
      <c r="N386" s="198" t="s">
        <v>178</v>
      </c>
      <c r="O386" s="30">
        <v>45992</v>
      </c>
      <c r="P386" s="27"/>
      <c r="Q386" s="42">
        <v>46006</v>
      </c>
      <c r="R386" s="30">
        <v>46007</v>
      </c>
      <c r="S386" s="31"/>
    </row>
    <row r="387" spans="1:19" s="4" customFormat="1" ht="19.7" customHeight="1">
      <c r="A387" s="35" t="s">
        <v>123</v>
      </c>
      <c r="B387" s="245" t="s">
        <v>717</v>
      </c>
      <c r="C387" s="26">
        <v>13</v>
      </c>
      <c r="D387" s="38">
        <f t="shared" si="17"/>
        <v>326</v>
      </c>
      <c r="E387" s="27" t="s">
        <v>175</v>
      </c>
      <c r="F387" s="27" t="s">
        <v>175</v>
      </c>
      <c r="G387" s="206" t="s">
        <v>793</v>
      </c>
      <c r="H387" s="275">
        <v>6</v>
      </c>
      <c r="I387" s="260">
        <v>832</v>
      </c>
      <c r="J387" s="276">
        <f t="shared" si="16"/>
        <v>4992</v>
      </c>
      <c r="K387" s="28"/>
      <c r="L387" s="47" t="s">
        <v>783</v>
      </c>
      <c r="M387" s="26" t="s">
        <v>721</v>
      </c>
      <c r="N387" s="198" t="s">
        <v>178</v>
      </c>
      <c r="O387" s="30">
        <v>45992</v>
      </c>
      <c r="P387" s="27"/>
      <c r="Q387" s="42">
        <v>46006</v>
      </c>
      <c r="R387" s="30">
        <v>46007</v>
      </c>
      <c r="S387" s="31"/>
    </row>
    <row r="388" spans="1:19" s="4" customFormat="1" ht="19.7" customHeight="1">
      <c r="A388" s="35" t="s">
        <v>123</v>
      </c>
      <c r="B388" s="245" t="s">
        <v>717</v>
      </c>
      <c r="C388" s="26">
        <v>13</v>
      </c>
      <c r="D388" s="38">
        <f t="shared" si="17"/>
        <v>327</v>
      </c>
      <c r="E388" s="27" t="s">
        <v>175</v>
      </c>
      <c r="F388" s="27" t="s">
        <v>175</v>
      </c>
      <c r="G388" s="206" t="s">
        <v>794</v>
      </c>
      <c r="H388" s="275">
        <v>1</v>
      </c>
      <c r="I388" s="260">
        <v>832</v>
      </c>
      <c r="J388" s="276">
        <f t="shared" si="16"/>
        <v>832</v>
      </c>
      <c r="K388" s="28"/>
      <c r="L388" s="47" t="s">
        <v>783</v>
      </c>
      <c r="M388" s="26" t="s">
        <v>721</v>
      </c>
      <c r="N388" s="198" t="s">
        <v>178</v>
      </c>
      <c r="O388" s="30">
        <v>45992</v>
      </c>
      <c r="P388" s="27"/>
      <c r="Q388" s="42">
        <v>46006</v>
      </c>
      <c r="R388" s="30">
        <v>46007</v>
      </c>
      <c r="S388" s="31"/>
    </row>
    <row r="389" spans="1:19" s="4" customFormat="1" ht="19.7" customHeight="1">
      <c r="A389" s="35" t="s">
        <v>123</v>
      </c>
      <c r="B389" s="245" t="s">
        <v>717</v>
      </c>
      <c r="C389" s="26">
        <v>13</v>
      </c>
      <c r="D389" s="38">
        <f t="shared" si="17"/>
        <v>328</v>
      </c>
      <c r="E389" s="27" t="s">
        <v>175</v>
      </c>
      <c r="F389" s="27" t="s">
        <v>175</v>
      </c>
      <c r="G389" s="206" t="s">
        <v>795</v>
      </c>
      <c r="H389" s="275">
        <v>5</v>
      </c>
      <c r="I389" s="260">
        <v>910</v>
      </c>
      <c r="J389" s="276">
        <f t="shared" si="16"/>
        <v>4550</v>
      </c>
      <c r="K389" s="28"/>
      <c r="L389" s="47" t="s">
        <v>783</v>
      </c>
      <c r="M389" s="26" t="s">
        <v>721</v>
      </c>
      <c r="N389" s="198" t="s">
        <v>178</v>
      </c>
      <c r="O389" s="30">
        <v>45992</v>
      </c>
      <c r="P389" s="27"/>
      <c r="Q389" s="42">
        <v>46006</v>
      </c>
      <c r="R389" s="30">
        <v>46007</v>
      </c>
      <c r="S389" s="31"/>
    </row>
    <row r="390" spans="1:19" s="4" customFormat="1" ht="19.7" customHeight="1">
      <c r="A390" s="35" t="s">
        <v>123</v>
      </c>
      <c r="B390" s="245" t="s">
        <v>717</v>
      </c>
      <c r="C390" s="26">
        <v>13</v>
      </c>
      <c r="D390" s="38">
        <f t="shared" si="17"/>
        <v>329</v>
      </c>
      <c r="E390" s="27" t="s">
        <v>175</v>
      </c>
      <c r="F390" s="27" t="s">
        <v>175</v>
      </c>
      <c r="G390" s="206" t="s">
        <v>796</v>
      </c>
      <c r="H390" s="275">
        <v>6</v>
      </c>
      <c r="I390" s="260">
        <v>920</v>
      </c>
      <c r="J390" s="276">
        <f t="shared" si="16"/>
        <v>5520</v>
      </c>
      <c r="K390" s="28"/>
      <c r="L390" s="47" t="s">
        <v>783</v>
      </c>
      <c r="M390" s="26" t="s">
        <v>721</v>
      </c>
      <c r="N390" s="198" t="s">
        <v>178</v>
      </c>
      <c r="O390" s="30">
        <v>45992</v>
      </c>
      <c r="P390" s="27"/>
      <c r="Q390" s="42">
        <v>46006</v>
      </c>
      <c r="R390" s="30">
        <v>46007</v>
      </c>
      <c r="S390" s="31"/>
    </row>
    <row r="391" spans="1:19" s="4" customFormat="1" ht="19.7" customHeight="1">
      <c r="A391" s="35" t="s">
        <v>123</v>
      </c>
      <c r="B391" s="245" t="s">
        <v>717</v>
      </c>
      <c r="C391" s="26">
        <v>13</v>
      </c>
      <c r="D391" s="38">
        <f t="shared" si="17"/>
        <v>330</v>
      </c>
      <c r="E391" s="27" t="s">
        <v>175</v>
      </c>
      <c r="F391" s="27" t="s">
        <v>175</v>
      </c>
      <c r="G391" s="206" t="s">
        <v>797</v>
      </c>
      <c r="H391" s="275">
        <v>6</v>
      </c>
      <c r="I391" s="260">
        <v>1019</v>
      </c>
      <c r="J391" s="276">
        <f t="shared" si="16"/>
        <v>6114</v>
      </c>
      <c r="K391" s="28"/>
      <c r="L391" s="47" t="s">
        <v>783</v>
      </c>
      <c r="M391" s="26" t="s">
        <v>721</v>
      </c>
      <c r="N391" s="198" t="s">
        <v>178</v>
      </c>
      <c r="O391" s="30">
        <v>45992</v>
      </c>
      <c r="P391" s="27"/>
      <c r="Q391" s="42">
        <v>46006</v>
      </c>
      <c r="R391" s="30">
        <v>46007</v>
      </c>
      <c r="S391" s="31"/>
    </row>
    <row r="392" spans="1:19" s="4" customFormat="1" ht="19.7" customHeight="1">
      <c r="A392" s="35" t="s">
        <v>123</v>
      </c>
      <c r="B392" s="245" t="s">
        <v>717</v>
      </c>
      <c r="C392" s="26">
        <v>13</v>
      </c>
      <c r="D392" s="38">
        <f t="shared" si="17"/>
        <v>331</v>
      </c>
      <c r="E392" s="27" t="s">
        <v>175</v>
      </c>
      <c r="F392" s="27" t="s">
        <v>175</v>
      </c>
      <c r="G392" s="206" t="s">
        <v>798</v>
      </c>
      <c r="H392" s="275">
        <v>9</v>
      </c>
      <c r="I392" s="260">
        <v>1712</v>
      </c>
      <c r="J392" s="276">
        <f t="shared" si="16"/>
        <v>15408</v>
      </c>
      <c r="K392" s="28"/>
      <c r="L392" s="47" t="s">
        <v>783</v>
      </c>
      <c r="M392" s="26" t="s">
        <v>721</v>
      </c>
      <c r="N392" s="198" t="s">
        <v>178</v>
      </c>
      <c r="O392" s="30">
        <v>45992</v>
      </c>
      <c r="P392" s="27"/>
      <c r="Q392" s="42">
        <v>46006</v>
      </c>
      <c r="R392" s="30">
        <v>46007</v>
      </c>
      <c r="S392" s="31"/>
    </row>
    <row r="393" spans="1:19" s="4" customFormat="1" ht="19.7" customHeight="1">
      <c r="A393" s="35" t="s">
        <v>123</v>
      </c>
      <c r="B393" s="245" t="s">
        <v>717</v>
      </c>
      <c r="C393" s="26">
        <v>13</v>
      </c>
      <c r="D393" s="38">
        <f t="shared" si="17"/>
        <v>332</v>
      </c>
      <c r="E393" s="27" t="s">
        <v>175</v>
      </c>
      <c r="F393" s="27" t="s">
        <v>175</v>
      </c>
      <c r="G393" s="206" t="s">
        <v>799</v>
      </c>
      <c r="H393" s="275">
        <v>1</v>
      </c>
      <c r="I393" s="260">
        <v>3712</v>
      </c>
      <c r="J393" s="276">
        <f t="shared" si="16"/>
        <v>3712</v>
      </c>
      <c r="K393" s="28"/>
      <c r="L393" s="47" t="s">
        <v>783</v>
      </c>
      <c r="M393" s="26" t="s">
        <v>721</v>
      </c>
      <c r="N393" s="198" t="s">
        <v>178</v>
      </c>
      <c r="O393" s="30">
        <v>45992</v>
      </c>
      <c r="P393" s="27"/>
      <c r="Q393" s="42">
        <v>46006</v>
      </c>
      <c r="R393" s="30">
        <v>46007</v>
      </c>
      <c r="S393" s="31"/>
    </row>
    <row r="394" spans="1:19" s="4" customFormat="1" ht="19.7" customHeight="1">
      <c r="A394" s="35" t="s">
        <v>123</v>
      </c>
      <c r="B394" s="245" t="s">
        <v>717</v>
      </c>
      <c r="C394" s="26">
        <v>13</v>
      </c>
      <c r="D394" s="38">
        <f t="shared" si="17"/>
        <v>333</v>
      </c>
      <c r="E394" s="27" t="s">
        <v>175</v>
      </c>
      <c r="F394" s="27" t="s">
        <v>175</v>
      </c>
      <c r="G394" s="206" t="s">
        <v>800</v>
      </c>
      <c r="H394" s="275">
        <v>2</v>
      </c>
      <c r="I394" s="260">
        <v>9781</v>
      </c>
      <c r="J394" s="276">
        <f t="shared" si="16"/>
        <v>19562</v>
      </c>
      <c r="K394" s="28"/>
      <c r="L394" s="47" t="s">
        <v>801</v>
      </c>
      <c r="M394" s="26" t="s">
        <v>721</v>
      </c>
      <c r="N394" s="198" t="s">
        <v>178</v>
      </c>
      <c r="O394" s="30">
        <v>45992</v>
      </c>
      <c r="P394" s="27"/>
      <c r="Q394" s="42">
        <v>46006</v>
      </c>
      <c r="R394" s="30">
        <v>46007</v>
      </c>
      <c r="S394" s="31"/>
    </row>
    <row r="395" spans="1:19" s="4" customFormat="1" ht="19.7" customHeight="1">
      <c r="A395" s="35" t="s">
        <v>123</v>
      </c>
      <c r="B395" s="245" t="s">
        <v>717</v>
      </c>
      <c r="C395" s="26">
        <v>13</v>
      </c>
      <c r="D395" s="38">
        <f t="shared" si="17"/>
        <v>334</v>
      </c>
      <c r="E395" s="27" t="s">
        <v>175</v>
      </c>
      <c r="F395" s="27" t="s">
        <v>175</v>
      </c>
      <c r="G395" s="206" t="s">
        <v>802</v>
      </c>
      <c r="H395" s="275">
        <v>4</v>
      </c>
      <c r="I395" s="260">
        <v>440</v>
      </c>
      <c r="J395" s="276">
        <f t="shared" si="16"/>
        <v>1760</v>
      </c>
      <c r="K395" s="28"/>
      <c r="L395" s="47" t="s">
        <v>313</v>
      </c>
      <c r="M395" s="26" t="s">
        <v>721</v>
      </c>
      <c r="N395" s="198" t="s">
        <v>178</v>
      </c>
      <c r="O395" s="30">
        <v>45992</v>
      </c>
      <c r="P395" s="27"/>
      <c r="Q395" s="42">
        <v>46006</v>
      </c>
      <c r="R395" s="30">
        <v>46007</v>
      </c>
      <c r="S395" s="31"/>
    </row>
    <row r="396" spans="1:19" s="4" customFormat="1" ht="19.7" customHeight="1">
      <c r="A396" s="35" t="s">
        <v>123</v>
      </c>
      <c r="B396" s="245" t="s">
        <v>717</v>
      </c>
      <c r="C396" s="26">
        <v>13</v>
      </c>
      <c r="D396" s="38">
        <f t="shared" si="17"/>
        <v>335</v>
      </c>
      <c r="E396" s="27" t="s">
        <v>175</v>
      </c>
      <c r="F396" s="27" t="s">
        <v>175</v>
      </c>
      <c r="G396" s="206" t="s">
        <v>803</v>
      </c>
      <c r="H396" s="275">
        <v>4</v>
      </c>
      <c r="I396" s="260">
        <v>3257</v>
      </c>
      <c r="J396" s="276">
        <f t="shared" si="16"/>
        <v>13028</v>
      </c>
      <c r="K396" s="28"/>
      <c r="L396" s="47" t="s">
        <v>783</v>
      </c>
      <c r="M396" s="26" t="s">
        <v>721</v>
      </c>
      <c r="N396" s="198" t="s">
        <v>178</v>
      </c>
      <c r="O396" s="30">
        <v>45992</v>
      </c>
      <c r="P396" s="27"/>
      <c r="Q396" s="42">
        <v>46006</v>
      </c>
      <c r="R396" s="30">
        <v>46007</v>
      </c>
      <c r="S396" s="31"/>
    </row>
    <row r="397" spans="1:19" s="4" customFormat="1" ht="19.7" customHeight="1">
      <c r="A397" s="35" t="s">
        <v>123</v>
      </c>
      <c r="B397" s="245" t="s">
        <v>717</v>
      </c>
      <c r="C397" s="26">
        <v>13</v>
      </c>
      <c r="D397" s="38">
        <f t="shared" si="17"/>
        <v>336</v>
      </c>
      <c r="E397" s="27" t="s">
        <v>175</v>
      </c>
      <c r="F397" s="27" t="s">
        <v>175</v>
      </c>
      <c r="G397" s="206" t="s">
        <v>804</v>
      </c>
      <c r="H397" s="275">
        <v>2</v>
      </c>
      <c r="I397" s="260">
        <v>7801</v>
      </c>
      <c r="J397" s="276">
        <f t="shared" si="16"/>
        <v>15602</v>
      </c>
      <c r="K397" s="28"/>
      <c r="L397" s="47" t="s">
        <v>783</v>
      </c>
      <c r="M397" s="26" t="s">
        <v>721</v>
      </c>
      <c r="N397" s="198" t="s">
        <v>178</v>
      </c>
      <c r="O397" s="30">
        <v>45992</v>
      </c>
      <c r="P397" s="27"/>
      <c r="Q397" s="42">
        <v>46006</v>
      </c>
      <c r="R397" s="30">
        <v>46007</v>
      </c>
      <c r="S397" s="31"/>
    </row>
    <row r="398" spans="1:19" s="4" customFormat="1" ht="19.7" customHeight="1">
      <c r="A398" s="35" t="s">
        <v>123</v>
      </c>
      <c r="B398" s="245" t="s">
        <v>717</v>
      </c>
      <c r="C398" s="26">
        <v>13</v>
      </c>
      <c r="D398" s="38">
        <f t="shared" si="17"/>
        <v>337</v>
      </c>
      <c r="E398" s="27" t="s">
        <v>175</v>
      </c>
      <c r="F398" s="27" t="s">
        <v>175</v>
      </c>
      <c r="G398" s="206" t="s">
        <v>805</v>
      </c>
      <c r="H398" s="275">
        <v>2</v>
      </c>
      <c r="I398" s="260">
        <v>8721</v>
      </c>
      <c r="J398" s="276">
        <f t="shared" si="16"/>
        <v>17442</v>
      </c>
      <c r="K398" s="28"/>
      <c r="L398" s="47" t="s">
        <v>783</v>
      </c>
      <c r="M398" s="26" t="s">
        <v>721</v>
      </c>
      <c r="N398" s="198" t="s">
        <v>178</v>
      </c>
      <c r="O398" s="30">
        <v>45992</v>
      </c>
      <c r="P398" s="27"/>
      <c r="Q398" s="42">
        <v>46006</v>
      </c>
      <c r="R398" s="30">
        <v>46007</v>
      </c>
      <c r="S398" s="31"/>
    </row>
    <row r="399" spans="1:19" s="4" customFormat="1" ht="19.7" customHeight="1">
      <c r="A399" s="35" t="s">
        <v>123</v>
      </c>
      <c r="B399" s="245" t="s">
        <v>717</v>
      </c>
      <c r="C399" s="26">
        <v>13</v>
      </c>
      <c r="D399" s="38">
        <f t="shared" si="17"/>
        <v>338</v>
      </c>
      <c r="E399" s="27" t="s">
        <v>175</v>
      </c>
      <c r="F399" s="27" t="s">
        <v>175</v>
      </c>
      <c r="G399" s="206" t="s">
        <v>764</v>
      </c>
      <c r="H399" s="275">
        <v>4</v>
      </c>
      <c r="I399" s="260">
        <v>118</v>
      </c>
      <c r="J399" s="276">
        <f t="shared" si="16"/>
        <v>472</v>
      </c>
      <c r="K399" s="28"/>
      <c r="L399" s="47" t="s">
        <v>313</v>
      </c>
      <c r="M399" s="26" t="s">
        <v>721</v>
      </c>
      <c r="N399" s="198" t="s">
        <v>178</v>
      </c>
      <c r="O399" s="30">
        <v>45992</v>
      </c>
      <c r="P399" s="27"/>
      <c r="Q399" s="42">
        <v>46006</v>
      </c>
      <c r="R399" s="30">
        <v>46007</v>
      </c>
      <c r="S399" s="31"/>
    </row>
    <row r="400" spans="1:19" s="4" customFormat="1" ht="19.7" customHeight="1">
      <c r="A400" s="35" t="s">
        <v>123</v>
      </c>
      <c r="B400" s="245" t="s">
        <v>717</v>
      </c>
      <c r="C400" s="26"/>
      <c r="D400" s="38">
        <f t="shared" si="17"/>
        <v>339</v>
      </c>
      <c r="E400" s="27" t="s">
        <v>175</v>
      </c>
      <c r="F400" s="27" t="s">
        <v>175</v>
      </c>
      <c r="G400" s="206" t="s">
        <v>806</v>
      </c>
      <c r="H400" s="275">
        <v>6</v>
      </c>
      <c r="I400" s="260">
        <v>9365</v>
      </c>
      <c r="J400" s="276">
        <f t="shared" si="16"/>
        <v>56190</v>
      </c>
      <c r="K400" s="28"/>
      <c r="L400" s="47" t="s">
        <v>783</v>
      </c>
      <c r="M400" s="26" t="s">
        <v>721</v>
      </c>
      <c r="N400" s="198" t="s">
        <v>178</v>
      </c>
      <c r="O400" s="30">
        <v>45992</v>
      </c>
      <c r="P400" s="27"/>
      <c r="Q400" s="42">
        <v>46006</v>
      </c>
      <c r="R400" s="30">
        <v>46007</v>
      </c>
      <c r="S400" s="31"/>
    </row>
    <row r="401" spans="1:19" s="4" customFormat="1" ht="19.7" customHeight="1">
      <c r="A401" s="35" t="s">
        <v>123</v>
      </c>
      <c r="B401" s="245" t="s">
        <v>717</v>
      </c>
      <c r="C401" s="26"/>
      <c r="D401" s="38">
        <f t="shared" si="17"/>
        <v>340</v>
      </c>
      <c r="E401" s="27" t="s">
        <v>175</v>
      </c>
      <c r="F401" s="27" t="s">
        <v>175</v>
      </c>
      <c r="G401" s="206" t="s">
        <v>807</v>
      </c>
      <c r="H401" s="275">
        <v>2</v>
      </c>
      <c r="I401" s="260">
        <v>9900</v>
      </c>
      <c r="J401" s="276">
        <f t="shared" si="16"/>
        <v>19800</v>
      </c>
      <c r="K401" s="28"/>
      <c r="L401" s="47" t="s">
        <v>783</v>
      </c>
      <c r="M401" s="26" t="s">
        <v>721</v>
      </c>
      <c r="N401" s="198" t="s">
        <v>178</v>
      </c>
      <c r="O401" s="30">
        <v>45992</v>
      </c>
      <c r="P401" s="27"/>
      <c r="Q401" s="42">
        <v>46006</v>
      </c>
      <c r="R401" s="30">
        <v>46007</v>
      </c>
      <c r="S401" s="31"/>
    </row>
    <row r="402" spans="1:19" s="4" customFormat="1" ht="19.7" customHeight="1">
      <c r="A402" s="35" t="s">
        <v>123</v>
      </c>
      <c r="B402" s="245" t="s">
        <v>717</v>
      </c>
      <c r="C402" s="26">
        <v>13</v>
      </c>
      <c r="D402" s="38">
        <f t="shared" si="17"/>
        <v>341</v>
      </c>
      <c r="E402" s="27" t="s">
        <v>175</v>
      </c>
      <c r="F402" s="27" t="s">
        <v>175</v>
      </c>
      <c r="G402" s="206" t="s">
        <v>764</v>
      </c>
      <c r="H402" s="275">
        <v>4</v>
      </c>
      <c r="I402" s="260">
        <v>118</v>
      </c>
      <c r="J402" s="276">
        <f t="shared" ref="J402:J465" si="18">H402*I402</f>
        <v>472</v>
      </c>
      <c r="K402" s="28"/>
      <c r="L402" s="47" t="s">
        <v>313</v>
      </c>
      <c r="M402" s="26" t="s">
        <v>721</v>
      </c>
      <c r="N402" s="198" t="s">
        <v>178</v>
      </c>
      <c r="O402" s="30">
        <v>45992</v>
      </c>
      <c r="P402" s="27"/>
      <c r="Q402" s="42">
        <v>46006</v>
      </c>
      <c r="R402" s="30">
        <v>46007</v>
      </c>
      <c r="S402" s="31"/>
    </row>
    <row r="403" spans="1:19" s="4" customFormat="1" ht="19.7" customHeight="1">
      <c r="A403" s="35" t="s">
        <v>123</v>
      </c>
      <c r="B403" s="245" t="s">
        <v>717</v>
      </c>
      <c r="C403" s="26"/>
      <c r="D403" s="38">
        <f t="shared" ref="D403:D434" si="19">+D402+1</f>
        <v>342</v>
      </c>
      <c r="E403" s="27" t="s">
        <v>175</v>
      </c>
      <c r="F403" s="27" t="s">
        <v>175</v>
      </c>
      <c r="G403" s="206" t="s">
        <v>808</v>
      </c>
      <c r="H403" s="275">
        <v>8</v>
      </c>
      <c r="I403" s="260">
        <v>46</v>
      </c>
      <c r="J403" s="276">
        <f t="shared" si="18"/>
        <v>368</v>
      </c>
      <c r="K403" s="28"/>
      <c r="L403" s="47" t="s">
        <v>309</v>
      </c>
      <c r="M403" s="26" t="s">
        <v>721</v>
      </c>
      <c r="N403" s="198" t="s">
        <v>178</v>
      </c>
      <c r="O403" s="30">
        <v>45992</v>
      </c>
      <c r="P403" s="27"/>
      <c r="Q403" s="42">
        <v>46006</v>
      </c>
      <c r="R403" s="30">
        <v>46007</v>
      </c>
      <c r="S403" s="31"/>
    </row>
    <row r="404" spans="1:19" s="4" customFormat="1" ht="19.7" customHeight="1">
      <c r="A404" s="35" t="s">
        <v>123</v>
      </c>
      <c r="B404" s="245" t="s">
        <v>717</v>
      </c>
      <c r="C404" s="26"/>
      <c r="D404" s="38">
        <f t="shared" si="19"/>
        <v>343</v>
      </c>
      <c r="E404" s="27" t="s">
        <v>175</v>
      </c>
      <c r="F404" s="27" t="s">
        <v>175</v>
      </c>
      <c r="G404" s="206" t="s">
        <v>809</v>
      </c>
      <c r="H404" s="275">
        <v>1</v>
      </c>
      <c r="I404" s="260">
        <v>7672</v>
      </c>
      <c r="J404" s="276">
        <f t="shared" si="18"/>
        <v>7672</v>
      </c>
      <c r="K404" s="28"/>
      <c r="L404" s="47" t="s">
        <v>810</v>
      </c>
      <c r="M404" s="26" t="s">
        <v>721</v>
      </c>
      <c r="N404" s="198" t="s">
        <v>178</v>
      </c>
      <c r="O404" s="30">
        <v>45992</v>
      </c>
      <c r="P404" s="27"/>
      <c r="Q404" s="42">
        <v>46006</v>
      </c>
      <c r="R404" s="30">
        <v>46007</v>
      </c>
      <c r="S404" s="31"/>
    </row>
    <row r="405" spans="1:19" s="352" customFormat="1" ht="19.7" customHeight="1">
      <c r="A405" s="35" t="s">
        <v>123</v>
      </c>
      <c r="B405" s="245" t="s">
        <v>717</v>
      </c>
      <c r="C405" s="26"/>
      <c r="D405" s="38">
        <f t="shared" si="19"/>
        <v>344</v>
      </c>
      <c r="E405" s="27" t="s">
        <v>175</v>
      </c>
      <c r="F405" s="27" t="s">
        <v>175</v>
      </c>
      <c r="G405" s="206" t="s">
        <v>626</v>
      </c>
      <c r="H405" s="275">
        <v>4</v>
      </c>
      <c r="I405" s="260">
        <v>28</v>
      </c>
      <c r="J405" s="276">
        <f t="shared" si="18"/>
        <v>112</v>
      </c>
      <c r="K405" s="28"/>
      <c r="L405" s="47" t="s">
        <v>333</v>
      </c>
      <c r="M405" s="26" t="s">
        <v>721</v>
      </c>
      <c r="N405" s="198" t="s">
        <v>178</v>
      </c>
      <c r="O405" s="30">
        <v>45992</v>
      </c>
      <c r="P405" s="27"/>
      <c r="Q405" s="42">
        <v>46006</v>
      </c>
      <c r="R405" s="30">
        <v>46007</v>
      </c>
      <c r="S405" s="351"/>
    </row>
    <row r="406" spans="1:19" s="352" customFormat="1" ht="19.7" customHeight="1">
      <c r="A406" s="35" t="s">
        <v>123</v>
      </c>
      <c r="B406" s="245" t="s">
        <v>717</v>
      </c>
      <c r="C406" s="26"/>
      <c r="D406" s="38">
        <f t="shared" si="19"/>
        <v>345</v>
      </c>
      <c r="E406" s="27" t="s">
        <v>175</v>
      </c>
      <c r="F406" s="27" t="s">
        <v>175</v>
      </c>
      <c r="G406" s="206" t="s">
        <v>665</v>
      </c>
      <c r="H406" s="275">
        <v>4</v>
      </c>
      <c r="I406" s="260">
        <v>23</v>
      </c>
      <c r="J406" s="276">
        <f t="shared" si="18"/>
        <v>92</v>
      </c>
      <c r="K406" s="353"/>
      <c r="L406" s="106"/>
      <c r="M406" s="26" t="s">
        <v>721</v>
      </c>
      <c r="N406" s="198" t="s">
        <v>178</v>
      </c>
      <c r="O406" s="30">
        <v>45992</v>
      </c>
      <c r="P406" s="27"/>
      <c r="Q406" s="42">
        <v>46006</v>
      </c>
      <c r="R406" s="30">
        <v>46007</v>
      </c>
      <c r="S406" s="351"/>
    </row>
    <row r="407" spans="1:19" s="4" customFormat="1" ht="19.7" customHeight="1">
      <c r="A407" s="35" t="s">
        <v>123</v>
      </c>
      <c r="B407" s="245" t="s">
        <v>717</v>
      </c>
      <c r="C407" s="26"/>
      <c r="D407" s="38">
        <f t="shared" si="19"/>
        <v>346</v>
      </c>
      <c r="E407" s="27" t="s">
        <v>175</v>
      </c>
      <c r="F407" s="27" t="s">
        <v>175</v>
      </c>
      <c r="G407" s="206" t="s">
        <v>811</v>
      </c>
      <c r="H407" s="275">
        <v>4</v>
      </c>
      <c r="I407" s="260">
        <v>1091</v>
      </c>
      <c r="J407" s="276">
        <f t="shared" si="18"/>
        <v>4364</v>
      </c>
      <c r="K407" s="28"/>
      <c r="L407" s="47"/>
      <c r="M407" s="26" t="s">
        <v>721</v>
      </c>
      <c r="N407" s="198" t="s">
        <v>178</v>
      </c>
      <c r="O407" s="30">
        <v>45992</v>
      </c>
      <c r="P407" s="27"/>
      <c r="Q407" s="42">
        <v>46006</v>
      </c>
      <c r="R407" s="30">
        <v>46007</v>
      </c>
      <c r="S407" s="31"/>
    </row>
    <row r="408" spans="1:19" s="4" customFormat="1" ht="19.7" customHeight="1">
      <c r="A408" s="35" t="s">
        <v>123</v>
      </c>
      <c r="B408" s="245" t="s">
        <v>717</v>
      </c>
      <c r="C408" s="26"/>
      <c r="D408" s="38">
        <f t="shared" si="19"/>
        <v>347</v>
      </c>
      <c r="E408" s="27" t="s">
        <v>175</v>
      </c>
      <c r="F408" s="27" t="s">
        <v>175</v>
      </c>
      <c r="G408" s="206" t="s">
        <v>812</v>
      </c>
      <c r="H408" s="275">
        <v>2</v>
      </c>
      <c r="I408" s="260">
        <v>11898</v>
      </c>
      <c r="J408" s="276">
        <f t="shared" si="18"/>
        <v>23796</v>
      </c>
      <c r="K408" s="28"/>
      <c r="L408" s="47"/>
      <c r="M408" s="26" t="s">
        <v>721</v>
      </c>
      <c r="N408" s="198" t="s">
        <v>178</v>
      </c>
      <c r="O408" s="30">
        <v>45992</v>
      </c>
      <c r="P408" s="27"/>
      <c r="Q408" s="42">
        <v>46006</v>
      </c>
      <c r="R408" s="30">
        <v>46007</v>
      </c>
      <c r="S408" s="31"/>
    </row>
    <row r="409" spans="1:19" s="4" customFormat="1" ht="19.7" customHeight="1">
      <c r="A409" s="35" t="s">
        <v>123</v>
      </c>
      <c r="B409" s="245" t="s">
        <v>717</v>
      </c>
      <c r="C409" s="26"/>
      <c r="D409" s="38">
        <f t="shared" si="19"/>
        <v>348</v>
      </c>
      <c r="E409" s="27" t="s">
        <v>175</v>
      </c>
      <c r="F409" s="27" t="s">
        <v>175</v>
      </c>
      <c r="G409" s="206" t="s">
        <v>813</v>
      </c>
      <c r="H409" s="275">
        <v>4</v>
      </c>
      <c r="I409" s="260">
        <v>112</v>
      </c>
      <c r="J409" s="276">
        <f t="shared" si="18"/>
        <v>448</v>
      </c>
      <c r="K409" s="28"/>
      <c r="L409" s="47" t="s">
        <v>666</v>
      </c>
      <c r="M409" s="26" t="s">
        <v>721</v>
      </c>
      <c r="N409" s="198" t="s">
        <v>178</v>
      </c>
      <c r="O409" s="30">
        <v>45992</v>
      </c>
      <c r="P409" s="27"/>
      <c r="Q409" s="42">
        <v>46006</v>
      </c>
      <c r="R409" s="30">
        <v>46007</v>
      </c>
      <c r="S409" s="31"/>
    </row>
    <row r="410" spans="1:19" s="4" customFormat="1" ht="19.7" customHeight="1">
      <c r="A410" s="354" t="s">
        <v>814</v>
      </c>
      <c r="B410" s="245" t="s">
        <v>717</v>
      </c>
      <c r="C410" s="26"/>
      <c r="D410" s="38">
        <f t="shared" si="19"/>
        <v>349</v>
      </c>
      <c r="E410" s="274" t="s">
        <v>174</v>
      </c>
      <c r="F410" s="66" t="s">
        <v>175</v>
      </c>
      <c r="G410" s="277" t="s">
        <v>815</v>
      </c>
      <c r="H410" s="275">
        <v>1</v>
      </c>
      <c r="I410" s="260">
        <v>39539</v>
      </c>
      <c r="J410" s="276">
        <f t="shared" si="18"/>
        <v>39539</v>
      </c>
      <c r="K410" s="28"/>
      <c r="L410" s="47" t="s">
        <v>816</v>
      </c>
      <c r="M410" s="26" t="s">
        <v>721</v>
      </c>
      <c r="N410" s="198" t="s">
        <v>178</v>
      </c>
      <c r="O410" s="30">
        <v>45992</v>
      </c>
      <c r="P410" s="27"/>
      <c r="Q410" s="278">
        <v>46015</v>
      </c>
      <c r="R410" s="279">
        <v>46016</v>
      </c>
      <c r="S410" s="31"/>
    </row>
    <row r="411" spans="1:19" s="4" customFormat="1" ht="19.7" customHeight="1">
      <c r="A411" s="35" t="s">
        <v>123</v>
      </c>
      <c r="B411" s="245" t="s">
        <v>717</v>
      </c>
      <c r="C411" s="26"/>
      <c r="D411" s="38">
        <f t="shared" si="19"/>
        <v>350</v>
      </c>
      <c r="E411" s="27" t="s">
        <v>175</v>
      </c>
      <c r="F411" s="27" t="s">
        <v>175</v>
      </c>
      <c r="G411" s="206" t="s">
        <v>626</v>
      </c>
      <c r="H411" s="275">
        <v>28</v>
      </c>
      <c r="I411" s="260">
        <v>28</v>
      </c>
      <c r="J411" s="276">
        <f t="shared" si="18"/>
        <v>784</v>
      </c>
      <c r="K411" s="28"/>
      <c r="L411" s="47" t="s">
        <v>333</v>
      </c>
      <c r="M411" s="26" t="s">
        <v>721</v>
      </c>
      <c r="N411" s="198" t="s">
        <v>178</v>
      </c>
      <c r="O411" s="30">
        <v>45992</v>
      </c>
      <c r="P411" s="27"/>
      <c r="Q411" s="42">
        <v>46006</v>
      </c>
      <c r="R411" s="30">
        <v>46007</v>
      </c>
      <c r="S411" s="31"/>
    </row>
    <row r="412" spans="1:19" s="4" customFormat="1" ht="19.7" customHeight="1">
      <c r="A412" s="35" t="s">
        <v>123</v>
      </c>
      <c r="B412" s="245" t="s">
        <v>717</v>
      </c>
      <c r="C412" s="26"/>
      <c r="D412" s="38">
        <f t="shared" si="19"/>
        <v>351</v>
      </c>
      <c r="E412" s="27" t="s">
        <v>175</v>
      </c>
      <c r="F412" s="27" t="s">
        <v>175</v>
      </c>
      <c r="G412" s="206" t="s">
        <v>817</v>
      </c>
      <c r="H412" s="275">
        <v>32</v>
      </c>
      <c r="I412" s="260">
        <v>19</v>
      </c>
      <c r="J412" s="276">
        <f t="shared" si="18"/>
        <v>608</v>
      </c>
      <c r="K412" s="28"/>
      <c r="L412" s="47" t="s">
        <v>818</v>
      </c>
      <c r="M412" s="26" t="s">
        <v>721</v>
      </c>
      <c r="N412" s="198" t="s">
        <v>178</v>
      </c>
      <c r="O412" s="30">
        <v>45992</v>
      </c>
      <c r="P412" s="27"/>
      <c r="Q412" s="42">
        <v>46006</v>
      </c>
      <c r="R412" s="30">
        <v>46007</v>
      </c>
      <c r="S412" s="31"/>
    </row>
    <row r="413" spans="1:19" s="4" customFormat="1" ht="19.7" customHeight="1">
      <c r="A413" s="35" t="s">
        <v>213</v>
      </c>
      <c r="B413" s="245" t="s">
        <v>717</v>
      </c>
      <c r="C413" s="26"/>
      <c r="D413" s="38">
        <f t="shared" si="19"/>
        <v>352</v>
      </c>
      <c r="E413" s="274" t="s">
        <v>174</v>
      </c>
      <c r="F413" s="66" t="s">
        <v>175</v>
      </c>
      <c r="G413" s="206" t="s">
        <v>819</v>
      </c>
      <c r="H413" s="275">
        <v>1</v>
      </c>
      <c r="I413" s="260">
        <v>24393</v>
      </c>
      <c r="J413" s="276">
        <f t="shared" si="18"/>
        <v>24393</v>
      </c>
      <c r="K413" s="28"/>
      <c r="L413" s="47" t="s">
        <v>820</v>
      </c>
      <c r="M413" s="26" t="s">
        <v>721</v>
      </c>
      <c r="N413" s="198" t="s">
        <v>178</v>
      </c>
      <c r="O413" s="30">
        <v>45992</v>
      </c>
      <c r="P413" s="27"/>
      <c r="Q413" s="42">
        <v>46006</v>
      </c>
      <c r="R413" s="30">
        <v>46007</v>
      </c>
      <c r="S413" s="31"/>
    </row>
    <row r="414" spans="1:19" s="4" customFormat="1" ht="19.7" customHeight="1">
      <c r="A414" s="35" t="s">
        <v>123</v>
      </c>
      <c r="B414" s="245" t="s">
        <v>717</v>
      </c>
      <c r="C414" s="26"/>
      <c r="D414" s="38">
        <f t="shared" si="19"/>
        <v>353</v>
      </c>
      <c r="E414" s="27" t="s">
        <v>175</v>
      </c>
      <c r="F414" s="27" t="s">
        <v>175</v>
      </c>
      <c r="G414" s="206" t="s">
        <v>821</v>
      </c>
      <c r="H414" s="275">
        <v>2</v>
      </c>
      <c r="I414" s="260">
        <v>191</v>
      </c>
      <c r="J414" s="276">
        <f t="shared" si="18"/>
        <v>382</v>
      </c>
      <c r="K414" s="28"/>
      <c r="L414" s="47" t="s">
        <v>822</v>
      </c>
      <c r="M414" s="26" t="s">
        <v>721</v>
      </c>
      <c r="N414" s="198" t="s">
        <v>178</v>
      </c>
      <c r="O414" s="30">
        <v>45992</v>
      </c>
      <c r="P414" s="27"/>
      <c r="Q414" s="42">
        <v>46006</v>
      </c>
      <c r="R414" s="30">
        <v>46007</v>
      </c>
      <c r="S414" s="31"/>
    </row>
    <row r="415" spans="1:19" s="4" customFormat="1" ht="19.7" customHeight="1">
      <c r="A415" s="35" t="s">
        <v>200</v>
      </c>
      <c r="B415" s="245" t="s">
        <v>717</v>
      </c>
      <c r="C415" s="26"/>
      <c r="D415" s="38">
        <f t="shared" si="19"/>
        <v>354</v>
      </c>
      <c r="E415" s="274" t="s">
        <v>174</v>
      </c>
      <c r="F415" s="66" t="s">
        <v>175</v>
      </c>
      <c r="G415" s="206" t="s">
        <v>823</v>
      </c>
      <c r="H415" s="275">
        <v>1</v>
      </c>
      <c r="I415" s="260">
        <v>2646</v>
      </c>
      <c r="J415" s="276">
        <f t="shared" si="18"/>
        <v>2646</v>
      </c>
      <c r="K415" s="28"/>
      <c r="L415" s="47" t="s">
        <v>824</v>
      </c>
      <c r="M415" s="26" t="s">
        <v>721</v>
      </c>
      <c r="N415" s="198" t="s">
        <v>178</v>
      </c>
      <c r="O415" s="30">
        <v>45992</v>
      </c>
      <c r="P415" s="27"/>
      <c r="Q415" s="42">
        <v>46006</v>
      </c>
      <c r="R415" s="30">
        <v>46007</v>
      </c>
      <c r="S415" s="31"/>
    </row>
    <row r="416" spans="1:19" s="4" customFormat="1" ht="19.7" customHeight="1">
      <c r="A416" s="35" t="s">
        <v>123</v>
      </c>
      <c r="B416" s="245" t="s">
        <v>717</v>
      </c>
      <c r="C416" s="26"/>
      <c r="D416" s="38">
        <f t="shared" si="19"/>
        <v>355</v>
      </c>
      <c r="E416" s="27" t="s">
        <v>175</v>
      </c>
      <c r="F416" s="27" t="s">
        <v>175</v>
      </c>
      <c r="G416" s="206" t="s">
        <v>353</v>
      </c>
      <c r="H416" s="275">
        <v>2</v>
      </c>
      <c r="I416" s="260">
        <v>158</v>
      </c>
      <c r="J416" s="276">
        <f t="shared" si="18"/>
        <v>316</v>
      </c>
      <c r="K416" s="28"/>
      <c r="L416" s="47" t="s">
        <v>825</v>
      </c>
      <c r="M416" s="26" t="s">
        <v>721</v>
      </c>
      <c r="N416" s="198" t="s">
        <v>178</v>
      </c>
      <c r="O416" s="30">
        <v>45992</v>
      </c>
      <c r="P416" s="27"/>
      <c r="Q416" s="42">
        <v>46006</v>
      </c>
      <c r="R416" s="30">
        <v>46007</v>
      </c>
      <c r="S416" s="31"/>
    </row>
    <row r="417" spans="1:19" s="4" customFormat="1" ht="19.7" customHeight="1">
      <c r="A417" s="35" t="s">
        <v>123</v>
      </c>
      <c r="B417" s="245" t="s">
        <v>717</v>
      </c>
      <c r="C417" s="26"/>
      <c r="D417" s="38">
        <f t="shared" si="19"/>
        <v>356</v>
      </c>
      <c r="E417" s="27" t="s">
        <v>175</v>
      </c>
      <c r="F417" s="27" t="s">
        <v>175</v>
      </c>
      <c r="G417" s="206" t="s">
        <v>826</v>
      </c>
      <c r="H417" s="275">
        <v>4</v>
      </c>
      <c r="I417" s="260">
        <v>79</v>
      </c>
      <c r="J417" s="276">
        <f t="shared" si="18"/>
        <v>316</v>
      </c>
      <c r="K417" s="28"/>
      <c r="L417" s="47" t="s">
        <v>825</v>
      </c>
      <c r="M417" s="26" t="s">
        <v>721</v>
      </c>
      <c r="N417" s="198" t="s">
        <v>178</v>
      </c>
      <c r="O417" s="30">
        <v>45992</v>
      </c>
      <c r="P417" s="27"/>
      <c r="Q417" s="42">
        <v>46006</v>
      </c>
      <c r="R417" s="30">
        <v>46007</v>
      </c>
      <c r="S417" s="31"/>
    </row>
    <row r="418" spans="1:19" s="4" customFormat="1" ht="19.7" customHeight="1">
      <c r="A418" s="354" t="s">
        <v>814</v>
      </c>
      <c r="B418" s="245" t="s">
        <v>717</v>
      </c>
      <c r="C418" s="26"/>
      <c r="D418" s="38">
        <f t="shared" si="19"/>
        <v>357</v>
      </c>
      <c r="E418" s="274" t="s">
        <v>174</v>
      </c>
      <c r="F418" s="66" t="s">
        <v>175</v>
      </c>
      <c r="G418" s="277" t="s">
        <v>827</v>
      </c>
      <c r="H418" s="275">
        <v>1</v>
      </c>
      <c r="I418" s="260">
        <v>38973</v>
      </c>
      <c r="J418" s="276">
        <f t="shared" si="18"/>
        <v>38973</v>
      </c>
      <c r="K418" s="28"/>
      <c r="L418" s="47" t="s">
        <v>828</v>
      </c>
      <c r="M418" s="26" t="s">
        <v>721</v>
      </c>
      <c r="N418" s="198" t="s">
        <v>178</v>
      </c>
      <c r="O418" s="30">
        <v>45992</v>
      </c>
      <c r="P418" s="27"/>
      <c r="Q418" s="278">
        <v>46015</v>
      </c>
      <c r="R418" s="279">
        <v>46016</v>
      </c>
      <c r="S418" s="31"/>
    </row>
    <row r="419" spans="1:19" s="4" customFormat="1" ht="19.7" customHeight="1">
      <c r="A419" s="35" t="s">
        <v>123</v>
      </c>
      <c r="B419" s="245" t="s">
        <v>717</v>
      </c>
      <c r="C419" s="26"/>
      <c r="D419" s="38">
        <f t="shared" si="19"/>
        <v>358</v>
      </c>
      <c r="E419" s="27" t="s">
        <v>175</v>
      </c>
      <c r="F419" s="27" t="s">
        <v>175</v>
      </c>
      <c r="G419" s="206" t="s">
        <v>626</v>
      </c>
      <c r="H419" s="275">
        <v>8</v>
      </c>
      <c r="I419" s="260">
        <v>28</v>
      </c>
      <c r="J419" s="276">
        <f t="shared" si="18"/>
        <v>224</v>
      </c>
      <c r="K419" s="28"/>
      <c r="L419" s="47" t="s">
        <v>333</v>
      </c>
      <c r="M419" s="26" t="s">
        <v>721</v>
      </c>
      <c r="N419" s="198" t="s">
        <v>178</v>
      </c>
      <c r="O419" s="30">
        <v>45992</v>
      </c>
      <c r="P419" s="27"/>
      <c r="Q419" s="42">
        <v>46006</v>
      </c>
      <c r="R419" s="30">
        <v>46007</v>
      </c>
      <c r="S419" s="31"/>
    </row>
    <row r="420" spans="1:19" s="4" customFormat="1" ht="19.7" customHeight="1">
      <c r="A420" s="35" t="s">
        <v>172</v>
      </c>
      <c r="B420" s="245" t="s">
        <v>717</v>
      </c>
      <c r="C420" s="26"/>
      <c r="D420" s="38">
        <f t="shared" si="19"/>
        <v>359</v>
      </c>
      <c r="E420" s="274" t="s">
        <v>174</v>
      </c>
      <c r="F420" s="66" t="s">
        <v>175</v>
      </c>
      <c r="G420" s="206" t="s">
        <v>829</v>
      </c>
      <c r="H420" s="275">
        <v>1</v>
      </c>
      <c r="I420" s="260">
        <v>28588</v>
      </c>
      <c r="J420" s="276">
        <f t="shared" si="18"/>
        <v>28588</v>
      </c>
      <c r="K420" s="28"/>
      <c r="L420" s="47" t="s">
        <v>830</v>
      </c>
      <c r="M420" s="26" t="s">
        <v>721</v>
      </c>
      <c r="N420" s="198" t="s">
        <v>178</v>
      </c>
      <c r="O420" s="30">
        <v>45992</v>
      </c>
      <c r="P420" s="27"/>
      <c r="Q420" s="42">
        <v>46006</v>
      </c>
      <c r="R420" s="30">
        <v>46007</v>
      </c>
      <c r="S420" s="31"/>
    </row>
    <row r="421" spans="1:19" s="4" customFormat="1" ht="19.7" customHeight="1">
      <c r="A421" s="35" t="s">
        <v>123</v>
      </c>
      <c r="B421" s="245" t="s">
        <v>717</v>
      </c>
      <c r="C421" s="26"/>
      <c r="D421" s="38">
        <f t="shared" si="19"/>
        <v>360</v>
      </c>
      <c r="E421" s="27" t="s">
        <v>175</v>
      </c>
      <c r="F421" s="27" t="s">
        <v>175</v>
      </c>
      <c r="G421" s="206" t="s">
        <v>626</v>
      </c>
      <c r="H421" s="275">
        <v>8</v>
      </c>
      <c r="I421" s="260">
        <v>28</v>
      </c>
      <c r="J421" s="276">
        <f t="shared" si="18"/>
        <v>224</v>
      </c>
      <c r="K421" s="28"/>
      <c r="L421" s="47" t="s">
        <v>333</v>
      </c>
      <c r="M421" s="26" t="s">
        <v>721</v>
      </c>
      <c r="N421" s="198" t="s">
        <v>178</v>
      </c>
      <c r="O421" s="30">
        <v>45992</v>
      </c>
      <c r="P421" s="27"/>
      <c r="Q421" s="42">
        <v>46006</v>
      </c>
      <c r="R421" s="30">
        <v>46007</v>
      </c>
      <c r="S421" s="31"/>
    </row>
    <row r="422" spans="1:19" s="4" customFormat="1" ht="19.7" customHeight="1">
      <c r="A422" s="35" t="s">
        <v>200</v>
      </c>
      <c r="B422" s="245" t="s">
        <v>717</v>
      </c>
      <c r="C422" s="26"/>
      <c r="D422" s="38">
        <f t="shared" si="19"/>
        <v>361</v>
      </c>
      <c r="E422" s="274" t="s">
        <v>174</v>
      </c>
      <c r="F422" s="66" t="s">
        <v>175</v>
      </c>
      <c r="G422" s="206" t="s">
        <v>831</v>
      </c>
      <c r="H422" s="275">
        <v>1</v>
      </c>
      <c r="I422" s="260">
        <v>11194</v>
      </c>
      <c r="J422" s="276">
        <f t="shared" si="18"/>
        <v>11194</v>
      </c>
      <c r="K422" s="28"/>
      <c r="L422" s="47" t="s">
        <v>832</v>
      </c>
      <c r="M422" s="26" t="s">
        <v>721</v>
      </c>
      <c r="N422" s="198" t="s">
        <v>178</v>
      </c>
      <c r="O422" s="30">
        <v>45992</v>
      </c>
      <c r="P422" s="27"/>
      <c r="Q422" s="42">
        <v>46006</v>
      </c>
      <c r="R422" s="30">
        <v>46007</v>
      </c>
      <c r="S422" s="31"/>
    </row>
    <row r="423" spans="1:19" s="4" customFormat="1" ht="19.7" customHeight="1">
      <c r="A423" s="35" t="s">
        <v>200</v>
      </c>
      <c r="B423" s="245" t="s">
        <v>717</v>
      </c>
      <c r="C423" s="26"/>
      <c r="D423" s="38">
        <f t="shared" si="19"/>
        <v>362</v>
      </c>
      <c r="E423" s="274" t="s">
        <v>174</v>
      </c>
      <c r="F423" s="66" t="s">
        <v>175</v>
      </c>
      <c r="G423" s="206" t="s">
        <v>833</v>
      </c>
      <c r="H423" s="275">
        <v>1</v>
      </c>
      <c r="I423" s="260">
        <v>3069</v>
      </c>
      <c r="J423" s="276">
        <f t="shared" si="18"/>
        <v>3069</v>
      </c>
      <c r="K423" s="28"/>
      <c r="L423" s="47" t="s">
        <v>834</v>
      </c>
      <c r="M423" s="26" t="s">
        <v>721</v>
      </c>
      <c r="N423" s="198" t="s">
        <v>178</v>
      </c>
      <c r="O423" s="30">
        <v>45992</v>
      </c>
      <c r="P423" s="27"/>
      <c r="Q423" s="42">
        <v>46006</v>
      </c>
      <c r="R423" s="30">
        <v>46007</v>
      </c>
      <c r="S423" s="31"/>
    </row>
    <row r="424" spans="1:19" s="4" customFormat="1" ht="19.7" customHeight="1">
      <c r="A424" s="35" t="s">
        <v>200</v>
      </c>
      <c r="B424" s="245" t="s">
        <v>717</v>
      </c>
      <c r="C424" s="26"/>
      <c r="D424" s="38">
        <f t="shared" si="19"/>
        <v>363</v>
      </c>
      <c r="E424" s="274" t="s">
        <v>174</v>
      </c>
      <c r="F424" s="66" t="s">
        <v>175</v>
      </c>
      <c r="G424" s="206" t="s">
        <v>835</v>
      </c>
      <c r="H424" s="275">
        <v>2</v>
      </c>
      <c r="I424" s="260">
        <v>10999</v>
      </c>
      <c r="J424" s="276">
        <f t="shared" si="18"/>
        <v>21998</v>
      </c>
      <c r="K424" s="28"/>
      <c r="L424" s="47" t="s">
        <v>836</v>
      </c>
      <c r="M424" s="26" t="s">
        <v>721</v>
      </c>
      <c r="N424" s="198" t="s">
        <v>178</v>
      </c>
      <c r="O424" s="30">
        <v>45992</v>
      </c>
      <c r="P424" s="27"/>
      <c r="Q424" s="42">
        <v>46006</v>
      </c>
      <c r="R424" s="30">
        <v>46007</v>
      </c>
      <c r="S424" s="31"/>
    </row>
    <row r="425" spans="1:19" s="4" customFormat="1" ht="19.7" customHeight="1">
      <c r="A425" s="35" t="s">
        <v>200</v>
      </c>
      <c r="B425" s="245" t="s">
        <v>717</v>
      </c>
      <c r="C425" s="26"/>
      <c r="D425" s="38">
        <f t="shared" si="19"/>
        <v>364</v>
      </c>
      <c r="E425" s="274" t="s">
        <v>174</v>
      </c>
      <c r="F425" s="66" t="s">
        <v>175</v>
      </c>
      <c r="G425" s="206" t="s">
        <v>837</v>
      </c>
      <c r="H425" s="275">
        <v>1</v>
      </c>
      <c r="I425" s="260">
        <v>11894</v>
      </c>
      <c r="J425" s="276">
        <f t="shared" si="18"/>
        <v>11894</v>
      </c>
      <c r="K425" s="28"/>
      <c r="L425" s="47" t="s">
        <v>838</v>
      </c>
      <c r="M425" s="26" t="s">
        <v>721</v>
      </c>
      <c r="N425" s="198" t="s">
        <v>178</v>
      </c>
      <c r="O425" s="30">
        <v>45992</v>
      </c>
      <c r="P425" s="27"/>
      <c r="Q425" s="42">
        <v>46006</v>
      </c>
      <c r="R425" s="30">
        <v>46007</v>
      </c>
      <c r="S425" s="31"/>
    </row>
    <row r="426" spans="1:19" s="4" customFormat="1" ht="19.7" customHeight="1">
      <c r="A426" s="35" t="s">
        <v>200</v>
      </c>
      <c r="B426" s="245" t="s">
        <v>717</v>
      </c>
      <c r="C426" s="26"/>
      <c r="D426" s="38">
        <f t="shared" si="19"/>
        <v>365</v>
      </c>
      <c r="E426" s="274" t="s">
        <v>174</v>
      </c>
      <c r="F426" s="66" t="s">
        <v>175</v>
      </c>
      <c r="G426" s="206" t="s">
        <v>839</v>
      </c>
      <c r="H426" s="275">
        <v>5</v>
      </c>
      <c r="I426" s="260">
        <v>3374</v>
      </c>
      <c r="J426" s="276">
        <f t="shared" si="18"/>
        <v>16870</v>
      </c>
      <c r="K426" s="28"/>
      <c r="L426" s="47" t="s">
        <v>840</v>
      </c>
      <c r="M426" s="26" t="s">
        <v>721</v>
      </c>
      <c r="N426" s="198" t="s">
        <v>178</v>
      </c>
      <c r="O426" s="30">
        <v>45992</v>
      </c>
      <c r="P426" s="27"/>
      <c r="Q426" s="42">
        <v>46006</v>
      </c>
      <c r="R426" s="30">
        <v>46007</v>
      </c>
      <c r="S426" s="31"/>
    </row>
    <row r="427" spans="1:19" s="4" customFormat="1" ht="19.7" customHeight="1">
      <c r="A427" s="35" t="s">
        <v>200</v>
      </c>
      <c r="B427" s="245" t="s">
        <v>717</v>
      </c>
      <c r="C427" s="26"/>
      <c r="D427" s="38">
        <f t="shared" si="19"/>
        <v>366</v>
      </c>
      <c r="E427" s="274" t="s">
        <v>174</v>
      </c>
      <c r="F427" s="66" t="s">
        <v>175</v>
      </c>
      <c r="G427" s="206" t="s">
        <v>841</v>
      </c>
      <c r="H427" s="275">
        <v>2</v>
      </c>
      <c r="I427" s="260">
        <v>975</v>
      </c>
      <c r="J427" s="276">
        <f t="shared" si="18"/>
        <v>1950</v>
      </c>
      <c r="K427" s="28"/>
      <c r="L427" s="47" t="s">
        <v>842</v>
      </c>
      <c r="M427" s="26" t="s">
        <v>721</v>
      </c>
      <c r="N427" s="198" t="s">
        <v>178</v>
      </c>
      <c r="O427" s="30">
        <v>45992</v>
      </c>
      <c r="P427" s="27"/>
      <c r="Q427" s="42">
        <v>46006</v>
      </c>
      <c r="R427" s="30">
        <v>46007</v>
      </c>
      <c r="S427" s="31"/>
    </row>
    <row r="428" spans="1:19" s="4" customFormat="1" ht="19.7" customHeight="1">
      <c r="A428" s="35" t="s">
        <v>200</v>
      </c>
      <c r="B428" s="245" t="s">
        <v>717</v>
      </c>
      <c r="C428" s="26"/>
      <c r="D428" s="38">
        <f t="shared" si="19"/>
        <v>367</v>
      </c>
      <c r="E428" s="274" t="s">
        <v>174</v>
      </c>
      <c r="F428" s="27" t="s">
        <v>175</v>
      </c>
      <c r="G428" s="263" t="s">
        <v>843</v>
      </c>
      <c r="H428" s="264">
        <v>1</v>
      </c>
      <c r="I428" s="197">
        <v>1748</v>
      </c>
      <c r="J428" s="276">
        <f t="shared" si="18"/>
        <v>1748</v>
      </c>
      <c r="K428" s="28"/>
      <c r="L428" s="47" t="s">
        <v>844</v>
      </c>
      <c r="M428" s="26" t="s">
        <v>721</v>
      </c>
      <c r="N428" s="198" t="s">
        <v>178</v>
      </c>
      <c r="O428" s="30">
        <v>45992</v>
      </c>
      <c r="P428" s="27"/>
      <c r="Q428" s="42">
        <v>46006</v>
      </c>
      <c r="R428" s="30">
        <v>46007</v>
      </c>
      <c r="S428" s="31"/>
    </row>
    <row r="429" spans="1:19" s="4" customFormat="1" ht="19.7" customHeight="1">
      <c r="A429" s="35" t="s">
        <v>200</v>
      </c>
      <c r="B429" s="245" t="s">
        <v>717</v>
      </c>
      <c r="C429" s="26"/>
      <c r="D429" s="38">
        <f t="shared" si="19"/>
        <v>368</v>
      </c>
      <c r="E429" s="274" t="s">
        <v>174</v>
      </c>
      <c r="F429" s="27" t="s">
        <v>175</v>
      </c>
      <c r="G429" s="206" t="s">
        <v>845</v>
      </c>
      <c r="H429" s="275">
        <v>1</v>
      </c>
      <c r="I429" s="260">
        <v>4492</v>
      </c>
      <c r="J429" s="276">
        <f t="shared" si="18"/>
        <v>4492</v>
      </c>
      <c r="K429" s="28"/>
      <c r="L429" s="47" t="s">
        <v>846</v>
      </c>
      <c r="M429" s="26" t="s">
        <v>721</v>
      </c>
      <c r="N429" s="198" t="s">
        <v>178</v>
      </c>
      <c r="O429" s="30">
        <v>45992</v>
      </c>
      <c r="P429" s="27"/>
      <c r="Q429" s="42">
        <v>46006</v>
      </c>
      <c r="R429" s="30">
        <v>46007</v>
      </c>
      <c r="S429" s="31"/>
    </row>
    <row r="430" spans="1:19" s="4" customFormat="1" ht="19.7" customHeight="1">
      <c r="A430" s="35" t="s">
        <v>200</v>
      </c>
      <c r="B430" s="245" t="s">
        <v>717</v>
      </c>
      <c r="C430" s="26"/>
      <c r="D430" s="38">
        <f t="shared" si="19"/>
        <v>369</v>
      </c>
      <c r="E430" s="274" t="s">
        <v>174</v>
      </c>
      <c r="F430" s="27" t="s">
        <v>175</v>
      </c>
      <c r="G430" s="206" t="s">
        <v>847</v>
      </c>
      <c r="H430" s="275">
        <v>2</v>
      </c>
      <c r="I430" s="260">
        <v>3647</v>
      </c>
      <c r="J430" s="276">
        <f t="shared" si="18"/>
        <v>7294</v>
      </c>
      <c r="K430" s="28"/>
      <c r="L430" s="47" t="s">
        <v>848</v>
      </c>
      <c r="M430" s="26" t="s">
        <v>721</v>
      </c>
      <c r="N430" s="198" t="s">
        <v>178</v>
      </c>
      <c r="O430" s="30">
        <v>45992</v>
      </c>
      <c r="P430" s="27"/>
      <c r="Q430" s="42">
        <v>46006</v>
      </c>
      <c r="R430" s="30">
        <v>46007</v>
      </c>
      <c r="S430" s="31"/>
    </row>
    <row r="431" spans="1:19" s="4" customFormat="1" ht="19.7" customHeight="1">
      <c r="A431" s="35" t="s">
        <v>200</v>
      </c>
      <c r="B431" s="245" t="s">
        <v>717</v>
      </c>
      <c r="C431" s="26"/>
      <c r="D431" s="38">
        <f t="shared" si="19"/>
        <v>370</v>
      </c>
      <c r="E431" s="274" t="s">
        <v>174</v>
      </c>
      <c r="F431" s="27" t="s">
        <v>175</v>
      </c>
      <c r="G431" s="206" t="s">
        <v>849</v>
      </c>
      <c r="H431" s="275">
        <v>1</v>
      </c>
      <c r="I431" s="260">
        <v>4014</v>
      </c>
      <c r="J431" s="276">
        <f t="shared" si="18"/>
        <v>4014</v>
      </c>
      <c r="K431" s="28"/>
      <c r="L431" s="47" t="s">
        <v>850</v>
      </c>
      <c r="M431" s="26" t="s">
        <v>721</v>
      </c>
      <c r="N431" s="198" t="s">
        <v>178</v>
      </c>
      <c r="O431" s="30">
        <v>45992</v>
      </c>
      <c r="P431" s="27"/>
      <c r="Q431" s="42">
        <v>46006</v>
      </c>
      <c r="R431" s="30">
        <v>46007</v>
      </c>
      <c r="S431" s="31"/>
    </row>
    <row r="432" spans="1:19" s="4" customFormat="1" ht="19.7" customHeight="1">
      <c r="A432" s="35" t="s">
        <v>200</v>
      </c>
      <c r="B432" s="245" t="s">
        <v>717</v>
      </c>
      <c r="C432" s="26"/>
      <c r="D432" s="38">
        <f t="shared" si="19"/>
        <v>371</v>
      </c>
      <c r="E432" s="274" t="s">
        <v>174</v>
      </c>
      <c r="F432" s="27" t="s">
        <v>175</v>
      </c>
      <c r="G432" s="206" t="s">
        <v>851</v>
      </c>
      <c r="H432" s="275">
        <v>1</v>
      </c>
      <c r="I432" s="260">
        <v>7539</v>
      </c>
      <c r="J432" s="276">
        <f t="shared" si="18"/>
        <v>7539</v>
      </c>
      <c r="K432" s="28"/>
      <c r="L432" s="47" t="s">
        <v>852</v>
      </c>
      <c r="M432" s="26" t="s">
        <v>721</v>
      </c>
      <c r="N432" s="198" t="s">
        <v>178</v>
      </c>
      <c r="O432" s="30">
        <v>45992</v>
      </c>
      <c r="P432" s="27"/>
      <c r="Q432" s="42">
        <v>46006</v>
      </c>
      <c r="R432" s="30">
        <v>46007</v>
      </c>
      <c r="S432" s="31"/>
    </row>
    <row r="433" spans="1:19" s="4" customFormat="1" ht="19.7" customHeight="1">
      <c r="A433" s="35" t="s">
        <v>123</v>
      </c>
      <c r="B433" s="245" t="s">
        <v>717</v>
      </c>
      <c r="C433" s="26">
        <v>13</v>
      </c>
      <c r="D433" s="38">
        <f t="shared" si="19"/>
        <v>372</v>
      </c>
      <c r="E433" s="27" t="s">
        <v>853</v>
      </c>
      <c r="F433" s="27" t="s">
        <v>175</v>
      </c>
      <c r="G433" s="206" t="s">
        <v>854</v>
      </c>
      <c r="H433" s="275">
        <v>3</v>
      </c>
      <c r="I433" s="260">
        <v>5329</v>
      </c>
      <c r="J433" s="276">
        <f t="shared" si="18"/>
        <v>15987</v>
      </c>
      <c r="K433" s="28"/>
      <c r="L433" s="47" t="s">
        <v>855</v>
      </c>
      <c r="M433" s="26" t="s">
        <v>721</v>
      </c>
      <c r="N433" s="198" t="s">
        <v>178</v>
      </c>
      <c r="O433" s="30">
        <v>45992</v>
      </c>
      <c r="P433" s="27"/>
      <c r="Q433" s="42">
        <v>46006</v>
      </c>
      <c r="R433" s="30">
        <v>46007</v>
      </c>
      <c r="S433" s="31"/>
    </row>
    <row r="434" spans="1:19" s="4" customFormat="1" ht="19.7" customHeight="1">
      <c r="A434" s="35" t="s">
        <v>200</v>
      </c>
      <c r="B434" s="245" t="s">
        <v>717</v>
      </c>
      <c r="C434" s="26"/>
      <c r="D434" s="38">
        <f t="shared" si="19"/>
        <v>373</v>
      </c>
      <c r="E434" s="274" t="s">
        <v>174</v>
      </c>
      <c r="F434" s="27" t="s">
        <v>175</v>
      </c>
      <c r="G434" s="206" t="s">
        <v>856</v>
      </c>
      <c r="H434" s="275">
        <v>2</v>
      </c>
      <c r="I434" s="260">
        <v>5356</v>
      </c>
      <c r="J434" s="276">
        <f t="shared" si="18"/>
        <v>10712</v>
      </c>
      <c r="K434" s="28"/>
      <c r="L434" s="47" t="s">
        <v>857</v>
      </c>
      <c r="M434" s="26" t="s">
        <v>721</v>
      </c>
      <c r="N434" s="198" t="s">
        <v>178</v>
      </c>
      <c r="O434" s="30">
        <v>45992</v>
      </c>
      <c r="P434" s="27"/>
      <c r="Q434" s="42">
        <v>46006</v>
      </c>
      <c r="R434" s="30">
        <v>46007</v>
      </c>
      <c r="S434" s="31"/>
    </row>
    <row r="435" spans="1:19" s="4" customFormat="1" ht="19.7" customHeight="1">
      <c r="A435" s="35" t="s">
        <v>200</v>
      </c>
      <c r="B435" s="245" t="s">
        <v>717</v>
      </c>
      <c r="C435" s="26"/>
      <c r="D435" s="38">
        <f>+D434+1</f>
        <v>374</v>
      </c>
      <c r="E435" s="274" t="s">
        <v>174</v>
      </c>
      <c r="F435" s="27" t="s">
        <v>175</v>
      </c>
      <c r="G435" s="263" t="s">
        <v>858</v>
      </c>
      <c r="H435" s="264">
        <v>1</v>
      </c>
      <c r="I435" s="197">
        <v>5293</v>
      </c>
      <c r="J435" s="276">
        <f t="shared" si="18"/>
        <v>5293</v>
      </c>
      <c r="K435" s="28"/>
      <c r="L435" s="47" t="s">
        <v>859</v>
      </c>
      <c r="M435" s="26" t="s">
        <v>721</v>
      </c>
      <c r="N435" s="198" t="s">
        <v>178</v>
      </c>
      <c r="O435" s="30">
        <v>45992</v>
      </c>
      <c r="P435" s="27"/>
      <c r="Q435" s="42">
        <v>46006</v>
      </c>
      <c r="R435" s="30">
        <v>46007</v>
      </c>
      <c r="S435" s="31"/>
    </row>
    <row r="436" spans="1:19" s="4" customFormat="1" ht="19.7" customHeight="1">
      <c r="A436" s="35" t="s">
        <v>200</v>
      </c>
      <c r="B436" s="245" t="s">
        <v>717</v>
      </c>
      <c r="C436" s="26"/>
      <c r="D436" s="38">
        <f>+D435+1</f>
        <v>375</v>
      </c>
      <c r="E436" s="274" t="s">
        <v>174</v>
      </c>
      <c r="F436" s="27" t="s">
        <v>175</v>
      </c>
      <c r="G436" s="206" t="s">
        <v>860</v>
      </c>
      <c r="H436" s="275">
        <v>1</v>
      </c>
      <c r="I436" s="260">
        <v>8062</v>
      </c>
      <c r="J436" s="276">
        <f t="shared" si="18"/>
        <v>8062</v>
      </c>
      <c r="K436" s="28"/>
      <c r="L436" s="47" t="s">
        <v>861</v>
      </c>
      <c r="M436" s="26" t="s">
        <v>721</v>
      </c>
      <c r="N436" s="198" t="s">
        <v>178</v>
      </c>
      <c r="O436" s="30">
        <v>45992</v>
      </c>
      <c r="P436" s="27"/>
      <c r="Q436" s="42">
        <v>46006</v>
      </c>
      <c r="R436" s="30">
        <v>46007</v>
      </c>
      <c r="S436" s="31"/>
    </row>
    <row r="437" spans="1:19" s="4" customFormat="1" ht="19.7" customHeight="1">
      <c r="A437" s="35" t="s">
        <v>200</v>
      </c>
      <c r="B437" s="245" t="s">
        <v>717</v>
      </c>
      <c r="C437" s="26"/>
      <c r="D437" s="38">
        <f>+D436+1</f>
        <v>376</v>
      </c>
      <c r="E437" s="274" t="s">
        <v>174</v>
      </c>
      <c r="F437" s="27" t="s">
        <v>175</v>
      </c>
      <c r="G437" s="206" t="s">
        <v>862</v>
      </c>
      <c r="H437" s="275">
        <v>2</v>
      </c>
      <c r="I437" s="260">
        <v>6894</v>
      </c>
      <c r="J437" s="276">
        <f t="shared" si="18"/>
        <v>13788</v>
      </c>
      <c r="K437" s="28"/>
      <c r="L437" s="47" t="s">
        <v>863</v>
      </c>
      <c r="M437" s="26" t="s">
        <v>721</v>
      </c>
      <c r="N437" s="198" t="s">
        <v>178</v>
      </c>
      <c r="O437" s="30">
        <v>45992</v>
      </c>
      <c r="P437" s="27"/>
      <c r="Q437" s="42">
        <v>46006</v>
      </c>
      <c r="R437" s="30">
        <v>46007</v>
      </c>
      <c r="S437" s="31"/>
    </row>
    <row r="438" spans="1:19" s="4" customFormat="1" ht="19.7" customHeight="1">
      <c r="A438" s="35" t="s">
        <v>200</v>
      </c>
      <c r="B438" s="245" t="s">
        <v>717</v>
      </c>
      <c r="C438" s="26"/>
      <c r="D438" s="38">
        <f>+D437+1</f>
        <v>377</v>
      </c>
      <c r="E438" s="274" t="s">
        <v>174</v>
      </c>
      <c r="F438" s="27" t="s">
        <v>175</v>
      </c>
      <c r="G438" s="206" t="s">
        <v>864</v>
      </c>
      <c r="H438" s="275">
        <v>1</v>
      </c>
      <c r="I438" s="260">
        <v>10552</v>
      </c>
      <c r="J438" s="276">
        <f t="shared" si="18"/>
        <v>10552</v>
      </c>
      <c r="K438" s="28"/>
      <c r="L438" s="47" t="s">
        <v>865</v>
      </c>
      <c r="M438" s="26" t="s">
        <v>721</v>
      </c>
      <c r="N438" s="198" t="s">
        <v>178</v>
      </c>
      <c r="O438" s="30">
        <v>45992</v>
      </c>
      <c r="P438" s="27"/>
      <c r="Q438" s="42">
        <v>46006</v>
      </c>
      <c r="R438" s="30">
        <v>46007</v>
      </c>
      <c r="S438" s="31"/>
    </row>
    <row r="439" spans="1:19" s="4" customFormat="1" ht="19.7" customHeight="1">
      <c r="A439" s="35" t="s">
        <v>200</v>
      </c>
      <c r="B439" s="245" t="s">
        <v>717</v>
      </c>
      <c r="C439" s="26"/>
      <c r="D439" s="38">
        <f t="shared" ref="D439:D502" si="20">+D438+1</f>
        <v>378</v>
      </c>
      <c r="E439" s="274" t="s">
        <v>174</v>
      </c>
      <c r="F439" s="27" t="s">
        <v>175</v>
      </c>
      <c r="G439" s="144" t="s">
        <v>866</v>
      </c>
      <c r="H439" s="355">
        <v>2</v>
      </c>
      <c r="I439" s="224">
        <v>20883</v>
      </c>
      <c r="J439" s="276">
        <f t="shared" si="18"/>
        <v>41766</v>
      </c>
      <c r="K439" s="28"/>
      <c r="L439" s="47" t="s">
        <v>867</v>
      </c>
      <c r="M439" s="26" t="s">
        <v>721</v>
      </c>
      <c r="N439" s="198" t="s">
        <v>178</v>
      </c>
      <c r="O439" s="30">
        <v>45992</v>
      </c>
      <c r="P439" s="27"/>
      <c r="Q439" s="42">
        <v>46006</v>
      </c>
      <c r="R439" s="30">
        <v>46007</v>
      </c>
      <c r="S439" s="31"/>
    </row>
    <row r="440" spans="1:19" s="4" customFormat="1" ht="19.7" customHeight="1">
      <c r="A440" s="35" t="s">
        <v>200</v>
      </c>
      <c r="B440" s="245" t="s">
        <v>717</v>
      </c>
      <c r="C440" s="26"/>
      <c r="D440" s="38">
        <f>+D439+1</f>
        <v>379</v>
      </c>
      <c r="E440" s="274" t="s">
        <v>174</v>
      </c>
      <c r="F440" s="27" t="s">
        <v>175</v>
      </c>
      <c r="G440" s="144" t="s">
        <v>868</v>
      </c>
      <c r="H440" s="355">
        <v>2</v>
      </c>
      <c r="I440" s="224">
        <v>21873</v>
      </c>
      <c r="J440" s="276">
        <f t="shared" si="18"/>
        <v>43746</v>
      </c>
      <c r="K440" s="28"/>
      <c r="L440" s="47" t="s">
        <v>869</v>
      </c>
      <c r="M440" s="26" t="s">
        <v>721</v>
      </c>
      <c r="N440" s="198" t="s">
        <v>178</v>
      </c>
      <c r="O440" s="30">
        <v>45992</v>
      </c>
      <c r="P440" s="27"/>
      <c r="Q440" s="42">
        <v>46006</v>
      </c>
      <c r="R440" s="30">
        <v>46007</v>
      </c>
      <c r="S440" s="31"/>
    </row>
    <row r="441" spans="1:19" s="4" customFormat="1" ht="19.7" customHeight="1">
      <c r="A441" s="35" t="s">
        <v>200</v>
      </c>
      <c r="B441" s="245" t="s">
        <v>717</v>
      </c>
      <c r="C441" s="26"/>
      <c r="D441" s="38">
        <f>+D440+1</f>
        <v>380</v>
      </c>
      <c r="E441" s="274" t="s">
        <v>174</v>
      </c>
      <c r="F441" s="27" t="s">
        <v>175</v>
      </c>
      <c r="G441" s="144" t="s">
        <v>870</v>
      </c>
      <c r="H441" s="355">
        <v>1</v>
      </c>
      <c r="I441" s="224">
        <v>4140</v>
      </c>
      <c r="J441" s="276">
        <f t="shared" si="18"/>
        <v>4140</v>
      </c>
      <c r="K441" s="28"/>
      <c r="L441" s="47" t="s">
        <v>871</v>
      </c>
      <c r="M441" s="26" t="s">
        <v>721</v>
      </c>
      <c r="N441" s="198" t="s">
        <v>178</v>
      </c>
      <c r="O441" s="30">
        <v>45992</v>
      </c>
      <c r="P441" s="27"/>
      <c r="Q441" s="42">
        <v>46006</v>
      </c>
      <c r="R441" s="30">
        <v>46007</v>
      </c>
      <c r="S441" s="31"/>
    </row>
    <row r="442" spans="1:19" s="4" customFormat="1" ht="19.7" customHeight="1">
      <c r="A442" s="35" t="s">
        <v>123</v>
      </c>
      <c r="B442" s="245" t="s">
        <v>717</v>
      </c>
      <c r="C442" s="26"/>
      <c r="D442" s="38">
        <f t="shared" si="20"/>
        <v>381</v>
      </c>
      <c r="E442" s="27" t="s">
        <v>175</v>
      </c>
      <c r="F442" s="27" t="s">
        <v>175</v>
      </c>
      <c r="G442" s="206" t="s">
        <v>332</v>
      </c>
      <c r="H442" s="275">
        <v>3</v>
      </c>
      <c r="I442" s="260">
        <v>42</v>
      </c>
      <c r="J442" s="276">
        <f t="shared" si="18"/>
        <v>126</v>
      </c>
      <c r="K442" s="28"/>
      <c r="L442" s="47" t="s">
        <v>333</v>
      </c>
      <c r="M442" s="26" t="s">
        <v>721</v>
      </c>
      <c r="N442" s="198" t="s">
        <v>178</v>
      </c>
      <c r="O442" s="30">
        <v>45992</v>
      </c>
      <c r="P442" s="27"/>
      <c r="Q442" s="42">
        <v>46006</v>
      </c>
      <c r="R442" s="30">
        <v>46007</v>
      </c>
      <c r="S442" s="31"/>
    </row>
    <row r="443" spans="1:19" s="4" customFormat="1" ht="19.7" customHeight="1">
      <c r="A443" s="35" t="s">
        <v>200</v>
      </c>
      <c r="B443" s="245" t="s">
        <v>717</v>
      </c>
      <c r="C443" s="26"/>
      <c r="D443" s="38">
        <f t="shared" si="20"/>
        <v>382</v>
      </c>
      <c r="E443" s="274" t="s">
        <v>174</v>
      </c>
      <c r="F443" s="27" t="s">
        <v>175</v>
      </c>
      <c r="G443" s="206" t="s">
        <v>872</v>
      </c>
      <c r="H443" s="275">
        <v>2</v>
      </c>
      <c r="I443" s="224">
        <v>3380</v>
      </c>
      <c r="J443" s="276">
        <f t="shared" si="18"/>
        <v>6760</v>
      </c>
      <c r="K443" s="28"/>
      <c r="L443" s="47" t="s">
        <v>873</v>
      </c>
      <c r="M443" s="26" t="s">
        <v>331</v>
      </c>
      <c r="N443" s="198" t="s">
        <v>178</v>
      </c>
      <c r="O443" s="30">
        <v>45992</v>
      </c>
      <c r="P443" s="27"/>
      <c r="Q443" s="42">
        <v>46006</v>
      </c>
      <c r="R443" s="30">
        <v>46007</v>
      </c>
      <c r="S443" s="31"/>
    </row>
    <row r="444" spans="1:19" s="4" customFormat="1" ht="19.7" customHeight="1">
      <c r="A444" s="35" t="s">
        <v>123</v>
      </c>
      <c r="B444" s="245" t="s">
        <v>717</v>
      </c>
      <c r="C444" s="26">
        <v>13</v>
      </c>
      <c r="D444" s="38">
        <f t="shared" si="20"/>
        <v>383</v>
      </c>
      <c r="E444" s="27" t="s">
        <v>175</v>
      </c>
      <c r="F444" s="27" t="s">
        <v>175</v>
      </c>
      <c r="G444" s="206" t="s">
        <v>874</v>
      </c>
      <c r="H444" s="275">
        <v>2</v>
      </c>
      <c r="I444" s="224">
        <v>1465</v>
      </c>
      <c r="J444" s="276">
        <f t="shared" si="18"/>
        <v>2930</v>
      </c>
      <c r="K444" s="28"/>
      <c r="L444" s="47" t="s">
        <v>875</v>
      </c>
      <c r="M444" s="26" t="s">
        <v>331</v>
      </c>
      <c r="N444" s="198" t="s">
        <v>178</v>
      </c>
      <c r="O444" s="30">
        <v>45992</v>
      </c>
      <c r="P444" s="27"/>
      <c r="Q444" s="42">
        <v>46006</v>
      </c>
      <c r="R444" s="30">
        <v>46007</v>
      </c>
      <c r="S444" s="31"/>
    </row>
    <row r="445" spans="1:19" s="4" customFormat="1" ht="19.7" customHeight="1">
      <c r="A445" s="35" t="s">
        <v>123</v>
      </c>
      <c r="B445" s="245" t="s">
        <v>717</v>
      </c>
      <c r="C445" s="26"/>
      <c r="D445" s="38">
        <f t="shared" si="20"/>
        <v>384</v>
      </c>
      <c r="E445" s="27" t="s">
        <v>175</v>
      </c>
      <c r="F445" s="27" t="s">
        <v>175</v>
      </c>
      <c r="G445" s="206" t="s">
        <v>626</v>
      </c>
      <c r="H445" s="275">
        <v>4</v>
      </c>
      <c r="I445" s="224">
        <v>28</v>
      </c>
      <c r="J445" s="276">
        <f>H445*I445</f>
        <v>112</v>
      </c>
      <c r="K445" s="28"/>
      <c r="L445" s="47" t="s">
        <v>740</v>
      </c>
      <c r="M445" s="26" t="s">
        <v>331</v>
      </c>
      <c r="N445" s="198" t="s">
        <v>178</v>
      </c>
      <c r="O445" s="30">
        <v>45992</v>
      </c>
      <c r="P445" s="27"/>
      <c r="Q445" s="42">
        <v>46006</v>
      </c>
      <c r="R445" s="30">
        <v>46007</v>
      </c>
      <c r="S445" s="31"/>
    </row>
    <row r="446" spans="1:19" s="4" customFormat="1" ht="19.7" customHeight="1">
      <c r="A446" s="35" t="s">
        <v>123</v>
      </c>
      <c r="B446" s="245" t="s">
        <v>717</v>
      </c>
      <c r="C446" s="26">
        <v>13</v>
      </c>
      <c r="D446" s="38">
        <f t="shared" si="20"/>
        <v>385</v>
      </c>
      <c r="E446" s="27" t="s">
        <v>175</v>
      </c>
      <c r="F446" s="27" t="s">
        <v>175</v>
      </c>
      <c r="G446" s="206" t="s">
        <v>876</v>
      </c>
      <c r="H446" s="275">
        <v>4</v>
      </c>
      <c r="I446" s="224">
        <v>113</v>
      </c>
      <c r="J446" s="276">
        <f>H446*I446</f>
        <v>452</v>
      </c>
      <c r="K446" s="28"/>
      <c r="L446" s="47" t="s">
        <v>193</v>
      </c>
      <c r="M446" s="26" t="s">
        <v>331</v>
      </c>
      <c r="N446" s="198" t="s">
        <v>178</v>
      </c>
      <c r="O446" s="30">
        <v>45992</v>
      </c>
      <c r="P446" s="27"/>
      <c r="Q446" s="42">
        <v>46006</v>
      </c>
      <c r="R446" s="30">
        <v>46007</v>
      </c>
      <c r="S446" s="31"/>
    </row>
    <row r="447" spans="1:19" s="4" customFormat="1" ht="19.7" customHeight="1">
      <c r="A447" s="35" t="s">
        <v>200</v>
      </c>
      <c r="B447" s="245" t="s">
        <v>717</v>
      </c>
      <c r="C447" s="26"/>
      <c r="D447" s="38">
        <f t="shared" si="20"/>
        <v>386</v>
      </c>
      <c r="E447" s="274" t="s">
        <v>174</v>
      </c>
      <c r="F447" s="27" t="s">
        <v>175</v>
      </c>
      <c r="G447" s="206" t="s">
        <v>877</v>
      </c>
      <c r="H447" s="275">
        <v>2</v>
      </c>
      <c r="I447" s="224">
        <v>3336</v>
      </c>
      <c r="J447" s="276">
        <f t="shared" si="18"/>
        <v>6672</v>
      </c>
      <c r="K447" s="28"/>
      <c r="L447" s="47" t="s">
        <v>878</v>
      </c>
      <c r="M447" s="26" t="s">
        <v>331</v>
      </c>
      <c r="N447" s="198" t="s">
        <v>178</v>
      </c>
      <c r="O447" s="30">
        <v>45992</v>
      </c>
      <c r="P447" s="27"/>
      <c r="Q447" s="42">
        <v>46006</v>
      </c>
      <c r="R447" s="30">
        <v>46007</v>
      </c>
      <c r="S447" s="31"/>
    </row>
    <row r="448" spans="1:19" s="4" customFormat="1" ht="19.7" customHeight="1">
      <c r="A448" s="35" t="s">
        <v>123</v>
      </c>
      <c r="B448" s="245" t="s">
        <v>717</v>
      </c>
      <c r="C448" s="26"/>
      <c r="D448" s="38">
        <f t="shared" si="20"/>
        <v>387</v>
      </c>
      <c r="E448" s="27" t="s">
        <v>175</v>
      </c>
      <c r="F448" s="27" t="s">
        <v>175</v>
      </c>
      <c r="G448" s="206" t="s">
        <v>626</v>
      </c>
      <c r="H448" s="275">
        <v>8</v>
      </c>
      <c r="I448" s="224">
        <v>28</v>
      </c>
      <c r="J448" s="276">
        <f t="shared" si="18"/>
        <v>224</v>
      </c>
      <c r="K448" s="28"/>
      <c r="L448" s="47" t="s">
        <v>740</v>
      </c>
      <c r="M448" s="26" t="s">
        <v>331</v>
      </c>
      <c r="N448" s="198" t="s">
        <v>178</v>
      </c>
      <c r="O448" s="30">
        <v>45992</v>
      </c>
      <c r="P448" s="27"/>
      <c r="Q448" s="42">
        <v>46006</v>
      </c>
      <c r="R448" s="30">
        <v>46007</v>
      </c>
      <c r="S448" s="31"/>
    </row>
    <row r="449" spans="1:19" s="4" customFormat="1" ht="19.7" customHeight="1">
      <c r="A449" s="35" t="s">
        <v>123</v>
      </c>
      <c r="B449" s="245" t="s">
        <v>717</v>
      </c>
      <c r="C449" s="26"/>
      <c r="D449" s="38">
        <f t="shared" si="20"/>
        <v>388</v>
      </c>
      <c r="E449" s="27" t="s">
        <v>175</v>
      </c>
      <c r="F449" s="27" t="s">
        <v>175</v>
      </c>
      <c r="G449" s="206" t="s">
        <v>879</v>
      </c>
      <c r="H449" s="275">
        <v>78</v>
      </c>
      <c r="I449" s="224">
        <v>289</v>
      </c>
      <c r="J449" s="276">
        <f t="shared" si="18"/>
        <v>22542</v>
      </c>
      <c r="K449" s="28"/>
      <c r="L449" s="47" t="s">
        <v>880</v>
      </c>
      <c r="M449" s="26" t="s">
        <v>331</v>
      </c>
      <c r="N449" s="198" t="s">
        <v>178</v>
      </c>
      <c r="O449" s="30">
        <v>45992</v>
      </c>
      <c r="P449" s="27"/>
      <c r="Q449" s="42">
        <v>46006</v>
      </c>
      <c r="R449" s="30">
        <v>46007</v>
      </c>
      <c r="S449" s="31"/>
    </row>
    <row r="450" spans="1:19" s="4" customFormat="1" ht="19.7" customHeight="1">
      <c r="A450" s="35" t="s">
        <v>123</v>
      </c>
      <c r="B450" s="245" t="s">
        <v>717</v>
      </c>
      <c r="C450" s="26"/>
      <c r="D450" s="38">
        <f t="shared" si="20"/>
        <v>389</v>
      </c>
      <c r="E450" s="27" t="s">
        <v>175</v>
      </c>
      <c r="F450" s="27" t="s">
        <v>175</v>
      </c>
      <c r="G450" s="206" t="s">
        <v>881</v>
      </c>
      <c r="H450" s="275">
        <v>8</v>
      </c>
      <c r="I450" s="224">
        <v>546</v>
      </c>
      <c r="J450" s="276">
        <f t="shared" si="18"/>
        <v>4368</v>
      </c>
      <c r="K450" s="28"/>
      <c r="L450" s="47" t="s">
        <v>882</v>
      </c>
      <c r="M450" s="26" t="s">
        <v>331</v>
      </c>
      <c r="N450" s="198" t="s">
        <v>178</v>
      </c>
      <c r="O450" s="30">
        <v>45992</v>
      </c>
      <c r="P450" s="27"/>
      <c r="Q450" s="42">
        <v>46006</v>
      </c>
      <c r="R450" s="30">
        <v>46007</v>
      </c>
      <c r="S450" s="31"/>
    </row>
    <row r="451" spans="1:19" s="4" customFormat="1" ht="19.7" customHeight="1">
      <c r="A451" s="35" t="s">
        <v>291</v>
      </c>
      <c r="B451" s="245" t="s">
        <v>717</v>
      </c>
      <c r="C451" s="26"/>
      <c r="D451" s="38">
        <f t="shared" si="20"/>
        <v>390</v>
      </c>
      <c r="E451" s="27" t="s">
        <v>175</v>
      </c>
      <c r="F451" s="27" t="s">
        <v>175</v>
      </c>
      <c r="G451" s="206" t="s">
        <v>883</v>
      </c>
      <c r="H451" s="275">
        <v>1</v>
      </c>
      <c r="I451" s="224">
        <v>942</v>
      </c>
      <c r="J451" s="276">
        <f t="shared" si="18"/>
        <v>942</v>
      </c>
      <c r="K451" s="28"/>
      <c r="L451" s="47" t="s">
        <v>884</v>
      </c>
      <c r="M451" s="26" t="s">
        <v>331</v>
      </c>
      <c r="N451" s="198" t="s">
        <v>178</v>
      </c>
      <c r="O451" s="30">
        <v>45992</v>
      </c>
      <c r="P451" s="27"/>
      <c r="Q451" s="42">
        <v>46006</v>
      </c>
      <c r="R451" s="30">
        <v>46007</v>
      </c>
      <c r="S451" s="31"/>
    </row>
    <row r="452" spans="1:19" s="4" customFormat="1" ht="19.7" customHeight="1">
      <c r="A452" s="35" t="s">
        <v>123</v>
      </c>
      <c r="B452" s="245" t="s">
        <v>717</v>
      </c>
      <c r="C452" s="26"/>
      <c r="D452" s="38">
        <f t="shared" si="20"/>
        <v>391</v>
      </c>
      <c r="E452" s="27" t="s">
        <v>175</v>
      </c>
      <c r="F452" s="27" t="s">
        <v>175</v>
      </c>
      <c r="G452" s="144" t="s">
        <v>766</v>
      </c>
      <c r="H452" s="201">
        <v>2</v>
      </c>
      <c r="I452" s="224">
        <v>28</v>
      </c>
      <c r="J452" s="276">
        <f t="shared" si="18"/>
        <v>56</v>
      </c>
      <c r="K452" s="28"/>
      <c r="L452" s="47" t="s">
        <v>740</v>
      </c>
      <c r="M452" s="26" t="s">
        <v>331</v>
      </c>
      <c r="N452" s="198" t="s">
        <v>178</v>
      </c>
      <c r="O452" s="30">
        <v>45992</v>
      </c>
      <c r="P452" s="27"/>
      <c r="Q452" s="42">
        <v>46006</v>
      </c>
      <c r="R452" s="30">
        <v>46007</v>
      </c>
      <c r="S452" s="31"/>
    </row>
    <row r="453" spans="1:19" s="4" customFormat="1" ht="19.7" customHeight="1">
      <c r="A453" s="35" t="s">
        <v>123</v>
      </c>
      <c r="B453" s="245" t="s">
        <v>717</v>
      </c>
      <c r="C453" s="26"/>
      <c r="D453" s="38">
        <f t="shared" si="20"/>
        <v>392</v>
      </c>
      <c r="E453" s="27" t="s">
        <v>660</v>
      </c>
      <c r="F453" s="27" t="s">
        <v>175</v>
      </c>
      <c r="G453" s="206" t="s">
        <v>661</v>
      </c>
      <c r="H453" s="275">
        <v>2</v>
      </c>
      <c r="I453" s="224">
        <v>53</v>
      </c>
      <c r="J453" s="276">
        <f t="shared" si="18"/>
        <v>106</v>
      </c>
      <c r="K453" s="28"/>
      <c r="L453" s="47" t="s">
        <v>193</v>
      </c>
      <c r="M453" s="26" t="s">
        <v>331</v>
      </c>
      <c r="N453" s="198" t="s">
        <v>178</v>
      </c>
      <c r="O453" s="30">
        <v>45992</v>
      </c>
      <c r="P453" s="27"/>
      <c r="Q453" s="42">
        <v>46006</v>
      </c>
      <c r="R453" s="30">
        <v>46007</v>
      </c>
      <c r="S453" s="31"/>
    </row>
    <row r="454" spans="1:19" s="4" customFormat="1" ht="19.7" customHeight="1">
      <c r="A454" s="35" t="s">
        <v>123</v>
      </c>
      <c r="B454" s="245" t="s">
        <v>717</v>
      </c>
      <c r="C454" s="26"/>
      <c r="D454" s="38">
        <f t="shared" si="20"/>
        <v>393</v>
      </c>
      <c r="E454" s="27" t="s">
        <v>175</v>
      </c>
      <c r="F454" s="27" t="s">
        <v>175</v>
      </c>
      <c r="G454" s="263" t="s">
        <v>312</v>
      </c>
      <c r="H454" s="264">
        <v>2</v>
      </c>
      <c r="I454" s="197">
        <v>53</v>
      </c>
      <c r="J454" s="249">
        <f t="shared" si="18"/>
        <v>106</v>
      </c>
      <c r="K454" s="28"/>
      <c r="L454" s="47" t="s">
        <v>313</v>
      </c>
      <c r="M454" s="26" t="s">
        <v>331</v>
      </c>
      <c r="N454" s="198" t="s">
        <v>178</v>
      </c>
      <c r="O454" s="30">
        <v>45992</v>
      </c>
      <c r="P454" s="27"/>
      <c r="Q454" s="42">
        <v>46006</v>
      </c>
      <c r="R454" s="30">
        <v>46007</v>
      </c>
      <c r="S454" s="31"/>
    </row>
    <row r="455" spans="1:19" s="4" customFormat="1" ht="19.7" customHeight="1">
      <c r="A455" s="35" t="s">
        <v>123</v>
      </c>
      <c r="B455" s="245" t="s">
        <v>717</v>
      </c>
      <c r="C455" s="26"/>
      <c r="D455" s="38">
        <f t="shared" si="20"/>
        <v>394</v>
      </c>
      <c r="E455" s="27" t="s">
        <v>175</v>
      </c>
      <c r="F455" s="27" t="s">
        <v>175</v>
      </c>
      <c r="G455" s="206" t="s">
        <v>626</v>
      </c>
      <c r="H455" s="275">
        <v>2</v>
      </c>
      <c r="I455" s="224">
        <v>28</v>
      </c>
      <c r="J455" s="276">
        <f t="shared" si="18"/>
        <v>56</v>
      </c>
      <c r="K455" s="28"/>
      <c r="L455" s="47" t="s">
        <v>740</v>
      </c>
      <c r="M455" s="26" t="s">
        <v>331</v>
      </c>
      <c r="N455" s="198" t="s">
        <v>178</v>
      </c>
      <c r="O455" s="30">
        <v>45992</v>
      </c>
      <c r="P455" s="27"/>
      <c r="Q455" s="42">
        <v>46006</v>
      </c>
      <c r="R455" s="30">
        <v>46007</v>
      </c>
      <c r="S455" s="31"/>
    </row>
    <row r="456" spans="1:19" s="4" customFormat="1" ht="19.7" customHeight="1">
      <c r="A456" s="35" t="s">
        <v>123</v>
      </c>
      <c r="B456" s="245" t="s">
        <v>717</v>
      </c>
      <c r="C456" s="26"/>
      <c r="D456" s="38">
        <f t="shared" si="20"/>
        <v>395</v>
      </c>
      <c r="E456" s="27" t="s">
        <v>175</v>
      </c>
      <c r="F456" s="27" t="s">
        <v>175</v>
      </c>
      <c r="G456" s="206" t="s">
        <v>885</v>
      </c>
      <c r="H456" s="275">
        <v>4</v>
      </c>
      <c r="I456" s="224">
        <v>1485</v>
      </c>
      <c r="J456" s="276">
        <f t="shared" si="18"/>
        <v>5940</v>
      </c>
      <c r="K456" s="28"/>
      <c r="L456" s="47" t="s">
        <v>884</v>
      </c>
      <c r="M456" s="26" t="s">
        <v>331</v>
      </c>
      <c r="N456" s="198" t="s">
        <v>178</v>
      </c>
      <c r="O456" s="30">
        <v>45992</v>
      </c>
      <c r="P456" s="27"/>
      <c r="Q456" s="42">
        <v>46006</v>
      </c>
      <c r="R456" s="30">
        <v>46007</v>
      </c>
      <c r="S456" s="31"/>
    </row>
    <row r="457" spans="1:19" s="4" customFormat="1" ht="19.7" customHeight="1">
      <c r="A457" s="35" t="s">
        <v>123</v>
      </c>
      <c r="B457" s="245" t="s">
        <v>717</v>
      </c>
      <c r="C457" s="26"/>
      <c r="D457" s="38">
        <f t="shared" si="20"/>
        <v>396</v>
      </c>
      <c r="E457" s="27" t="s">
        <v>175</v>
      </c>
      <c r="F457" s="27" t="s">
        <v>175</v>
      </c>
      <c r="G457" s="206" t="s">
        <v>886</v>
      </c>
      <c r="H457" s="275">
        <v>2</v>
      </c>
      <c r="I457" s="224">
        <v>1564</v>
      </c>
      <c r="J457" s="276">
        <f t="shared" si="18"/>
        <v>3128</v>
      </c>
      <c r="K457" s="28"/>
      <c r="L457" s="47" t="s">
        <v>884</v>
      </c>
      <c r="M457" s="26" t="s">
        <v>331</v>
      </c>
      <c r="N457" s="198" t="s">
        <v>178</v>
      </c>
      <c r="O457" s="30">
        <v>45992</v>
      </c>
      <c r="P457" s="27"/>
      <c r="Q457" s="42">
        <v>46006</v>
      </c>
      <c r="R457" s="30">
        <v>46007</v>
      </c>
      <c r="S457" s="31"/>
    </row>
    <row r="458" spans="1:19" s="4" customFormat="1" ht="19.7" customHeight="1">
      <c r="A458" s="35" t="s">
        <v>123</v>
      </c>
      <c r="B458" s="245" t="s">
        <v>717</v>
      </c>
      <c r="C458" s="26"/>
      <c r="D458" s="38">
        <f t="shared" si="20"/>
        <v>397</v>
      </c>
      <c r="E458" s="27" t="s">
        <v>175</v>
      </c>
      <c r="F458" s="27" t="s">
        <v>175</v>
      </c>
      <c r="G458" s="206" t="s">
        <v>887</v>
      </c>
      <c r="H458" s="275">
        <v>1</v>
      </c>
      <c r="I458" s="224">
        <v>1287</v>
      </c>
      <c r="J458" s="276">
        <f t="shared" si="18"/>
        <v>1287</v>
      </c>
      <c r="K458" s="28"/>
      <c r="L458" s="47" t="s">
        <v>884</v>
      </c>
      <c r="M458" s="26" t="s">
        <v>331</v>
      </c>
      <c r="N458" s="198" t="s">
        <v>178</v>
      </c>
      <c r="O458" s="30">
        <v>45992</v>
      </c>
      <c r="P458" s="27"/>
      <c r="Q458" s="42">
        <v>46006</v>
      </c>
      <c r="R458" s="30">
        <v>46007</v>
      </c>
      <c r="S458" s="31"/>
    </row>
    <row r="459" spans="1:19" s="4" customFormat="1" ht="19.7" customHeight="1">
      <c r="A459" s="35" t="s">
        <v>123</v>
      </c>
      <c r="B459" s="245" t="s">
        <v>717</v>
      </c>
      <c r="C459" s="26"/>
      <c r="D459" s="38">
        <f t="shared" si="20"/>
        <v>398</v>
      </c>
      <c r="E459" s="27" t="s">
        <v>175</v>
      </c>
      <c r="F459" s="27" t="s">
        <v>175</v>
      </c>
      <c r="G459" s="206" t="s">
        <v>888</v>
      </c>
      <c r="H459" s="275">
        <v>2</v>
      </c>
      <c r="I459" s="224">
        <v>1692</v>
      </c>
      <c r="J459" s="276">
        <f t="shared" si="18"/>
        <v>3384</v>
      </c>
      <c r="K459" s="28"/>
      <c r="L459" s="47" t="s">
        <v>884</v>
      </c>
      <c r="M459" s="26" t="s">
        <v>331</v>
      </c>
      <c r="N459" s="198" t="s">
        <v>178</v>
      </c>
      <c r="O459" s="30">
        <v>45992</v>
      </c>
      <c r="P459" s="27"/>
      <c r="Q459" s="42">
        <v>46006</v>
      </c>
      <c r="R459" s="30">
        <v>46007</v>
      </c>
      <c r="S459" s="31"/>
    </row>
    <row r="460" spans="1:19" s="4" customFormat="1" ht="19.7" customHeight="1">
      <c r="A460" s="35" t="s">
        <v>123</v>
      </c>
      <c r="B460" s="245" t="s">
        <v>717</v>
      </c>
      <c r="C460" s="26"/>
      <c r="D460" s="38">
        <f t="shared" si="20"/>
        <v>399</v>
      </c>
      <c r="E460" s="27" t="s">
        <v>175</v>
      </c>
      <c r="F460" s="27" t="s">
        <v>175</v>
      </c>
      <c r="G460" s="206" t="s">
        <v>889</v>
      </c>
      <c r="H460" s="275">
        <v>1</v>
      </c>
      <c r="I460" s="224">
        <v>5118</v>
      </c>
      <c r="J460" s="276">
        <f t="shared" si="18"/>
        <v>5118</v>
      </c>
      <c r="K460" s="28"/>
      <c r="L460" s="47" t="s">
        <v>884</v>
      </c>
      <c r="M460" s="26" t="s">
        <v>331</v>
      </c>
      <c r="N460" s="198" t="s">
        <v>178</v>
      </c>
      <c r="O460" s="30">
        <v>45992</v>
      </c>
      <c r="P460" s="27"/>
      <c r="Q460" s="42">
        <v>46006</v>
      </c>
      <c r="R460" s="30">
        <v>46007</v>
      </c>
      <c r="S460" s="31"/>
    </row>
    <row r="461" spans="1:19" s="4" customFormat="1" ht="19.7" customHeight="1">
      <c r="A461" s="35" t="s">
        <v>123</v>
      </c>
      <c r="B461" s="245" t="s">
        <v>717</v>
      </c>
      <c r="C461" s="26"/>
      <c r="D461" s="38">
        <f t="shared" si="20"/>
        <v>400</v>
      </c>
      <c r="E461" s="27" t="s">
        <v>175</v>
      </c>
      <c r="F461" s="27" t="s">
        <v>175</v>
      </c>
      <c r="G461" s="206" t="s">
        <v>890</v>
      </c>
      <c r="H461" s="275">
        <v>3</v>
      </c>
      <c r="I461" s="224">
        <v>2910</v>
      </c>
      <c r="J461" s="276">
        <f t="shared" si="18"/>
        <v>8730</v>
      </c>
      <c r="K461" s="28"/>
      <c r="L461" s="47" t="s">
        <v>884</v>
      </c>
      <c r="M461" s="26" t="s">
        <v>331</v>
      </c>
      <c r="N461" s="198" t="s">
        <v>178</v>
      </c>
      <c r="O461" s="30">
        <v>45992</v>
      </c>
      <c r="P461" s="27"/>
      <c r="Q461" s="42">
        <v>46006</v>
      </c>
      <c r="R461" s="30">
        <v>46007</v>
      </c>
      <c r="S461" s="31"/>
    </row>
    <row r="462" spans="1:19" s="4" customFormat="1" ht="19.7" customHeight="1">
      <c r="A462" s="35" t="s">
        <v>123</v>
      </c>
      <c r="B462" s="245" t="s">
        <v>717</v>
      </c>
      <c r="C462" s="26"/>
      <c r="D462" s="38">
        <f t="shared" si="20"/>
        <v>401</v>
      </c>
      <c r="E462" s="27" t="s">
        <v>175</v>
      </c>
      <c r="F462" s="27" t="s">
        <v>175</v>
      </c>
      <c r="G462" s="206" t="s">
        <v>891</v>
      </c>
      <c r="H462" s="275">
        <v>2</v>
      </c>
      <c r="I462" s="224">
        <v>3078</v>
      </c>
      <c r="J462" s="276">
        <f t="shared" si="18"/>
        <v>6156</v>
      </c>
      <c r="K462" s="28"/>
      <c r="L462" s="47" t="s">
        <v>884</v>
      </c>
      <c r="M462" s="26" t="s">
        <v>331</v>
      </c>
      <c r="N462" s="198" t="s">
        <v>178</v>
      </c>
      <c r="O462" s="30">
        <v>45992</v>
      </c>
      <c r="P462" s="27"/>
      <c r="Q462" s="42">
        <v>46006</v>
      </c>
      <c r="R462" s="30">
        <v>46007</v>
      </c>
      <c r="S462" s="31"/>
    </row>
    <row r="463" spans="1:19" s="4" customFormat="1" ht="19.7" customHeight="1">
      <c r="A463" s="35" t="s">
        <v>123</v>
      </c>
      <c r="B463" s="245" t="s">
        <v>717</v>
      </c>
      <c r="C463" s="26"/>
      <c r="D463" s="38">
        <f t="shared" si="20"/>
        <v>402</v>
      </c>
      <c r="E463" s="27" t="s">
        <v>175</v>
      </c>
      <c r="F463" s="27" t="s">
        <v>175</v>
      </c>
      <c r="G463" s="206" t="s">
        <v>892</v>
      </c>
      <c r="H463" s="275">
        <v>2</v>
      </c>
      <c r="I463" s="224">
        <v>2633</v>
      </c>
      <c r="J463" s="276">
        <f t="shared" si="18"/>
        <v>5266</v>
      </c>
      <c r="K463" s="28"/>
      <c r="L463" s="47" t="s">
        <v>884</v>
      </c>
      <c r="M463" s="26" t="s">
        <v>331</v>
      </c>
      <c r="N463" s="198" t="s">
        <v>178</v>
      </c>
      <c r="O463" s="30">
        <v>45992</v>
      </c>
      <c r="P463" s="27"/>
      <c r="Q463" s="42">
        <v>46006</v>
      </c>
      <c r="R463" s="30">
        <v>46007</v>
      </c>
      <c r="S463" s="31"/>
    </row>
    <row r="464" spans="1:19" s="4" customFormat="1" ht="19.7" customHeight="1">
      <c r="A464" s="35" t="s">
        <v>123</v>
      </c>
      <c r="B464" s="245" t="s">
        <v>717</v>
      </c>
      <c r="C464" s="26"/>
      <c r="D464" s="38">
        <f t="shared" si="20"/>
        <v>403</v>
      </c>
      <c r="E464" s="27" t="s">
        <v>175</v>
      </c>
      <c r="F464" s="27" t="s">
        <v>175</v>
      </c>
      <c r="G464" s="263" t="s">
        <v>893</v>
      </c>
      <c r="H464" s="264">
        <v>2</v>
      </c>
      <c r="I464" s="224">
        <v>57</v>
      </c>
      <c r="J464" s="276">
        <f t="shared" si="18"/>
        <v>114</v>
      </c>
      <c r="K464" s="28"/>
      <c r="L464" s="47" t="s">
        <v>894</v>
      </c>
      <c r="M464" s="26" t="s">
        <v>331</v>
      </c>
      <c r="N464" s="198" t="s">
        <v>178</v>
      </c>
      <c r="O464" s="30">
        <v>45992</v>
      </c>
      <c r="P464" s="27"/>
      <c r="Q464" s="42">
        <v>46006</v>
      </c>
      <c r="R464" s="30">
        <v>46007</v>
      </c>
      <c r="S464" s="31"/>
    </row>
    <row r="465" spans="1:19" s="4" customFormat="1" ht="19.7" customHeight="1">
      <c r="A465" s="35" t="s">
        <v>123</v>
      </c>
      <c r="B465" s="245" t="s">
        <v>717</v>
      </c>
      <c r="C465" s="26"/>
      <c r="D465" s="38">
        <f t="shared" si="20"/>
        <v>404</v>
      </c>
      <c r="E465" s="27" t="s">
        <v>175</v>
      </c>
      <c r="F465" s="27" t="s">
        <v>175</v>
      </c>
      <c r="G465" s="206" t="s">
        <v>895</v>
      </c>
      <c r="H465" s="275">
        <v>1</v>
      </c>
      <c r="I465" s="224">
        <v>3118</v>
      </c>
      <c r="J465" s="276">
        <f t="shared" si="18"/>
        <v>3118</v>
      </c>
      <c r="K465" s="28"/>
      <c r="L465" s="47" t="s">
        <v>884</v>
      </c>
      <c r="M465" s="26" t="s">
        <v>331</v>
      </c>
      <c r="N465" s="198" t="s">
        <v>178</v>
      </c>
      <c r="O465" s="30">
        <v>45992</v>
      </c>
      <c r="P465" s="27"/>
      <c r="Q465" s="42">
        <v>46006</v>
      </c>
      <c r="R465" s="30">
        <v>46007</v>
      </c>
      <c r="S465" s="31"/>
    </row>
    <row r="466" spans="1:19" s="4" customFormat="1" ht="19.7" customHeight="1">
      <c r="A466" s="35" t="s">
        <v>200</v>
      </c>
      <c r="B466" s="245" t="s">
        <v>717</v>
      </c>
      <c r="C466" s="26"/>
      <c r="D466" s="38">
        <f t="shared" si="20"/>
        <v>405</v>
      </c>
      <c r="E466" s="274" t="s">
        <v>174</v>
      </c>
      <c r="F466" s="27" t="s">
        <v>175</v>
      </c>
      <c r="G466" s="206" t="s">
        <v>896</v>
      </c>
      <c r="H466" s="275">
        <v>2</v>
      </c>
      <c r="I466" s="224">
        <v>2390</v>
      </c>
      <c r="J466" s="276">
        <f t="shared" ref="J466:J520" si="21">H466*I466</f>
        <v>4780</v>
      </c>
      <c r="K466" s="28"/>
      <c r="L466" s="47" t="s">
        <v>897</v>
      </c>
      <c r="M466" s="26" t="s">
        <v>331</v>
      </c>
      <c r="N466" s="198" t="s">
        <v>178</v>
      </c>
      <c r="O466" s="30">
        <v>45992</v>
      </c>
      <c r="P466" s="27"/>
      <c r="Q466" s="42">
        <v>46006</v>
      </c>
      <c r="R466" s="30">
        <v>46007</v>
      </c>
      <c r="S466" s="31"/>
    </row>
    <row r="467" spans="1:19" s="4" customFormat="1" ht="19.7" customHeight="1">
      <c r="A467" s="35" t="s">
        <v>123</v>
      </c>
      <c r="B467" s="245" t="s">
        <v>717</v>
      </c>
      <c r="C467" s="26"/>
      <c r="D467" s="38">
        <f t="shared" si="20"/>
        <v>406</v>
      </c>
      <c r="E467" s="27" t="s">
        <v>175</v>
      </c>
      <c r="F467" s="27" t="s">
        <v>175</v>
      </c>
      <c r="G467" s="263" t="s">
        <v>893</v>
      </c>
      <c r="H467" s="264">
        <v>2</v>
      </c>
      <c r="I467" s="197">
        <v>57</v>
      </c>
      <c r="J467" s="249">
        <f t="shared" si="21"/>
        <v>114</v>
      </c>
      <c r="K467" s="28"/>
      <c r="L467" s="47" t="s">
        <v>313</v>
      </c>
      <c r="M467" s="26" t="s">
        <v>331</v>
      </c>
      <c r="N467" s="198" t="s">
        <v>178</v>
      </c>
      <c r="O467" s="30">
        <v>45992</v>
      </c>
      <c r="P467" s="27"/>
      <c r="Q467" s="42">
        <v>46006</v>
      </c>
      <c r="R467" s="30">
        <v>46007</v>
      </c>
      <c r="S467" s="31"/>
    </row>
    <row r="468" spans="1:19" s="4" customFormat="1" ht="19.7" customHeight="1">
      <c r="A468" s="35" t="s">
        <v>123</v>
      </c>
      <c r="B468" s="245" t="s">
        <v>717</v>
      </c>
      <c r="C468" s="26"/>
      <c r="D468" s="38">
        <f t="shared" si="20"/>
        <v>407</v>
      </c>
      <c r="E468" s="27" t="s">
        <v>175</v>
      </c>
      <c r="F468" s="27" t="s">
        <v>175</v>
      </c>
      <c r="G468" s="206" t="s">
        <v>626</v>
      </c>
      <c r="H468" s="275">
        <v>8</v>
      </c>
      <c r="I468" s="260">
        <v>28</v>
      </c>
      <c r="J468" s="249">
        <f t="shared" si="21"/>
        <v>224</v>
      </c>
      <c r="K468" s="28"/>
      <c r="L468" s="47" t="s">
        <v>333</v>
      </c>
      <c r="M468" s="26" t="s">
        <v>331</v>
      </c>
      <c r="N468" s="198" t="s">
        <v>178</v>
      </c>
      <c r="O468" s="30">
        <v>45992</v>
      </c>
      <c r="P468" s="27"/>
      <c r="Q468" s="42">
        <v>46006</v>
      </c>
      <c r="R468" s="30">
        <v>46007</v>
      </c>
      <c r="S468" s="31"/>
    </row>
    <row r="469" spans="1:19" s="4" customFormat="1" ht="19.7" customHeight="1">
      <c r="A469" s="35" t="s">
        <v>123</v>
      </c>
      <c r="B469" s="245" t="s">
        <v>717</v>
      </c>
      <c r="C469" s="26">
        <v>13</v>
      </c>
      <c r="D469" s="38">
        <f t="shared" si="20"/>
        <v>408</v>
      </c>
      <c r="E469" s="27" t="s">
        <v>660</v>
      </c>
      <c r="F469" s="27" t="s">
        <v>175</v>
      </c>
      <c r="G469" s="144" t="s">
        <v>898</v>
      </c>
      <c r="H469" s="201">
        <v>8</v>
      </c>
      <c r="I469" s="224">
        <v>53</v>
      </c>
      <c r="J469" s="276">
        <f t="shared" si="21"/>
        <v>424</v>
      </c>
      <c r="K469" s="28"/>
      <c r="L469" s="47" t="s">
        <v>193</v>
      </c>
      <c r="M469" s="26" t="s">
        <v>331</v>
      </c>
      <c r="N469" s="198" t="s">
        <v>178</v>
      </c>
      <c r="O469" s="30">
        <v>45992</v>
      </c>
      <c r="P469" s="27"/>
      <c r="Q469" s="42">
        <v>46006</v>
      </c>
      <c r="R469" s="30">
        <v>46007</v>
      </c>
      <c r="S469" s="31"/>
    </row>
    <row r="470" spans="1:19" s="4" customFormat="1" ht="19.7" customHeight="1">
      <c r="A470" s="35" t="s">
        <v>291</v>
      </c>
      <c r="B470" s="245" t="s">
        <v>717</v>
      </c>
      <c r="C470" s="26"/>
      <c r="D470" s="38">
        <f t="shared" si="20"/>
        <v>409</v>
      </c>
      <c r="E470" s="27" t="s">
        <v>175</v>
      </c>
      <c r="F470" s="27" t="s">
        <v>175</v>
      </c>
      <c r="G470" s="217" t="s">
        <v>899</v>
      </c>
      <c r="H470" s="275">
        <v>1</v>
      </c>
      <c r="I470" s="224">
        <v>4583</v>
      </c>
      <c r="J470" s="276">
        <f t="shared" si="21"/>
        <v>4583</v>
      </c>
      <c r="K470" s="28"/>
      <c r="L470" s="47" t="s">
        <v>884</v>
      </c>
      <c r="M470" s="26" t="s">
        <v>331</v>
      </c>
      <c r="N470" s="198" t="s">
        <v>178</v>
      </c>
      <c r="O470" s="30">
        <v>45992</v>
      </c>
      <c r="P470" s="27"/>
      <c r="Q470" s="42">
        <v>46006</v>
      </c>
      <c r="R470" s="30">
        <v>46007</v>
      </c>
      <c r="S470" s="31"/>
    </row>
    <row r="471" spans="1:19" s="4" customFormat="1" ht="19.7" customHeight="1">
      <c r="A471" s="35" t="s">
        <v>123</v>
      </c>
      <c r="B471" s="245" t="s">
        <v>717</v>
      </c>
      <c r="C471" s="26"/>
      <c r="D471" s="38">
        <f t="shared" si="20"/>
        <v>410</v>
      </c>
      <c r="E471" s="27" t="s">
        <v>175</v>
      </c>
      <c r="F471" s="27" t="s">
        <v>175</v>
      </c>
      <c r="G471" s="327" t="s">
        <v>900</v>
      </c>
      <c r="H471" s="264">
        <v>2</v>
      </c>
      <c r="I471" s="224">
        <v>220</v>
      </c>
      <c r="J471" s="276">
        <f t="shared" si="21"/>
        <v>440</v>
      </c>
      <c r="K471" s="28"/>
      <c r="L471" s="47" t="s">
        <v>894</v>
      </c>
      <c r="M471" s="26" t="s">
        <v>331</v>
      </c>
      <c r="N471" s="198" t="s">
        <v>178</v>
      </c>
      <c r="O471" s="30">
        <v>45992</v>
      </c>
      <c r="P471" s="27"/>
      <c r="Q471" s="42">
        <v>46006</v>
      </c>
      <c r="R471" s="30">
        <v>46007</v>
      </c>
      <c r="S471" s="31"/>
    </row>
    <row r="472" spans="1:19" s="4" customFormat="1" ht="19.7" customHeight="1">
      <c r="A472" s="35" t="s">
        <v>123</v>
      </c>
      <c r="B472" s="245" t="s">
        <v>717</v>
      </c>
      <c r="C472" s="26"/>
      <c r="D472" s="38">
        <f t="shared" si="20"/>
        <v>411</v>
      </c>
      <c r="E472" s="27" t="s">
        <v>175</v>
      </c>
      <c r="F472" s="27" t="s">
        <v>175</v>
      </c>
      <c r="G472" s="206" t="s">
        <v>665</v>
      </c>
      <c r="H472" s="275">
        <v>4</v>
      </c>
      <c r="I472" s="224">
        <v>23</v>
      </c>
      <c r="J472" s="276">
        <f t="shared" si="21"/>
        <v>92</v>
      </c>
      <c r="K472" s="28"/>
      <c r="L472" s="47" t="s">
        <v>193</v>
      </c>
      <c r="M472" s="26" t="s">
        <v>331</v>
      </c>
      <c r="N472" s="198" t="s">
        <v>178</v>
      </c>
      <c r="O472" s="30">
        <v>45992</v>
      </c>
      <c r="P472" s="27"/>
      <c r="Q472" s="42">
        <v>46006</v>
      </c>
      <c r="R472" s="30">
        <v>46007</v>
      </c>
      <c r="S472" s="31"/>
    </row>
    <row r="473" spans="1:19" s="4" customFormat="1" ht="19.7" customHeight="1">
      <c r="A473" s="35" t="s">
        <v>123</v>
      </c>
      <c r="B473" s="245" t="s">
        <v>717</v>
      </c>
      <c r="C473" s="26"/>
      <c r="D473" s="38">
        <f t="shared" si="20"/>
        <v>412</v>
      </c>
      <c r="E473" s="27" t="s">
        <v>175</v>
      </c>
      <c r="F473" s="27" t="s">
        <v>175</v>
      </c>
      <c r="G473" s="206" t="s">
        <v>901</v>
      </c>
      <c r="H473" s="275">
        <v>4</v>
      </c>
      <c r="I473" s="224">
        <v>67</v>
      </c>
      <c r="J473" s="276">
        <f t="shared" si="21"/>
        <v>268</v>
      </c>
      <c r="K473" s="28"/>
      <c r="L473" s="47" t="s">
        <v>902</v>
      </c>
      <c r="M473" s="26" t="s">
        <v>331</v>
      </c>
      <c r="N473" s="198" t="s">
        <v>178</v>
      </c>
      <c r="O473" s="30">
        <v>45992</v>
      </c>
      <c r="P473" s="27"/>
      <c r="Q473" s="42">
        <v>46006</v>
      </c>
      <c r="R473" s="30">
        <v>46007</v>
      </c>
      <c r="S473" s="31"/>
    </row>
    <row r="474" spans="1:19" s="4" customFormat="1" ht="19.7" customHeight="1">
      <c r="A474" s="35" t="s">
        <v>123</v>
      </c>
      <c r="B474" s="245" t="s">
        <v>717</v>
      </c>
      <c r="C474" s="26"/>
      <c r="D474" s="38">
        <f t="shared" si="20"/>
        <v>413</v>
      </c>
      <c r="E474" s="27" t="s">
        <v>175</v>
      </c>
      <c r="F474" s="27" t="s">
        <v>175</v>
      </c>
      <c r="G474" s="206" t="s">
        <v>765</v>
      </c>
      <c r="H474" s="275">
        <v>2</v>
      </c>
      <c r="I474" s="224">
        <v>583</v>
      </c>
      <c r="J474" s="276">
        <f t="shared" si="21"/>
        <v>1166</v>
      </c>
      <c r="K474" s="28"/>
      <c r="L474" s="47" t="s">
        <v>903</v>
      </c>
      <c r="M474" s="26" t="s">
        <v>331</v>
      </c>
      <c r="N474" s="198" t="s">
        <v>178</v>
      </c>
      <c r="O474" s="30">
        <v>45992</v>
      </c>
      <c r="P474" s="27"/>
      <c r="Q474" s="42">
        <v>46006</v>
      </c>
      <c r="R474" s="30">
        <v>46007</v>
      </c>
      <c r="S474" s="31"/>
    </row>
    <row r="475" spans="1:19" s="4" customFormat="1" ht="19.7" customHeight="1">
      <c r="A475" s="35" t="s">
        <v>123</v>
      </c>
      <c r="B475" s="245" t="s">
        <v>717</v>
      </c>
      <c r="C475" s="26"/>
      <c r="D475" s="38">
        <f t="shared" si="20"/>
        <v>414</v>
      </c>
      <c r="E475" s="27" t="s">
        <v>175</v>
      </c>
      <c r="F475" s="27" t="s">
        <v>175</v>
      </c>
      <c r="G475" s="206" t="s">
        <v>784</v>
      </c>
      <c r="H475" s="275">
        <v>2</v>
      </c>
      <c r="I475" s="224">
        <v>2056</v>
      </c>
      <c r="J475" s="276">
        <f t="shared" si="21"/>
        <v>4112</v>
      </c>
      <c r="K475" s="28"/>
      <c r="L475" s="47" t="s">
        <v>904</v>
      </c>
      <c r="M475" s="26" t="s">
        <v>331</v>
      </c>
      <c r="N475" s="198" t="s">
        <v>178</v>
      </c>
      <c r="O475" s="30">
        <v>45992</v>
      </c>
      <c r="P475" s="27"/>
      <c r="Q475" s="42">
        <v>46006</v>
      </c>
      <c r="R475" s="30">
        <v>46007</v>
      </c>
      <c r="S475" s="31"/>
    </row>
    <row r="476" spans="1:19" s="4" customFormat="1" ht="19.7" customHeight="1">
      <c r="A476" s="35" t="s">
        <v>123</v>
      </c>
      <c r="B476" s="245" t="s">
        <v>717</v>
      </c>
      <c r="C476" s="26"/>
      <c r="D476" s="38">
        <f t="shared" si="20"/>
        <v>415</v>
      </c>
      <c r="E476" s="27" t="s">
        <v>175</v>
      </c>
      <c r="F476" s="27" t="s">
        <v>175</v>
      </c>
      <c r="G476" s="206" t="s">
        <v>905</v>
      </c>
      <c r="H476" s="275">
        <v>2</v>
      </c>
      <c r="I476" s="224">
        <v>4009</v>
      </c>
      <c r="J476" s="276">
        <f t="shared" si="21"/>
        <v>8018</v>
      </c>
      <c r="K476" s="28"/>
      <c r="L476" s="47" t="s">
        <v>906</v>
      </c>
      <c r="M476" s="26" t="s">
        <v>331</v>
      </c>
      <c r="N476" s="198" t="s">
        <v>178</v>
      </c>
      <c r="O476" s="30">
        <v>45992</v>
      </c>
      <c r="P476" s="27"/>
      <c r="Q476" s="42">
        <v>46006</v>
      </c>
      <c r="R476" s="30">
        <v>46007</v>
      </c>
      <c r="S476" s="31"/>
    </row>
    <row r="477" spans="1:19" s="4" customFormat="1" ht="19.7" customHeight="1">
      <c r="A477" s="35" t="s">
        <v>123</v>
      </c>
      <c r="B477" s="245" t="s">
        <v>717</v>
      </c>
      <c r="C477" s="26"/>
      <c r="D477" s="38">
        <f t="shared" si="20"/>
        <v>416</v>
      </c>
      <c r="E477" s="27" t="s">
        <v>175</v>
      </c>
      <c r="F477" s="27" t="s">
        <v>175</v>
      </c>
      <c r="G477" s="206" t="s">
        <v>907</v>
      </c>
      <c r="H477" s="275">
        <v>8</v>
      </c>
      <c r="I477" s="224">
        <v>97</v>
      </c>
      <c r="J477" s="276">
        <f t="shared" si="21"/>
        <v>776</v>
      </c>
      <c r="K477" s="28"/>
      <c r="L477" s="47" t="s">
        <v>908</v>
      </c>
      <c r="M477" s="26" t="s">
        <v>331</v>
      </c>
      <c r="N477" s="198" t="s">
        <v>178</v>
      </c>
      <c r="O477" s="30">
        <v>45992</v>
      </c>
      <c r="P477" s="27"/>
      <c r="Q477" s="42">
        <v>46006</v>
      </c>
      <c r="R477" s="30">
        <v>46007</v>
      </c>
      <c r="S477" s="31"/>
    </row>
    <row r="478" spans="1:19" s="4" customFormat="1" ht="19.7" customHeight="1">
      <c r="A478" s="35" t="s">
        <v>123</v>
      </c>
      <c r="B478" s="245" t="s">
        <v>717</v>
      </c>
      <c r="C478" s="26"/>
      <c r="D478" s="38">
        <f t="shared" si="20"/>
        <v>417</v>
      </c>
      <c r="E478" s="27" t="s">
        <v>175</v>
      </c>
      <c r="F478" s="27" t="s">
        <v>175</v>
      </c>
      <c r="G478" s="206" t="s">
        <v>909</v>
      </c>
      <c r="H478" s="275">
        <v>1</v>
      </c>
      <c r="I478" s="224">
        <v>2312</v>
      </c>
      <c r="J478" s="276">
        <f t="shared" si="21"/>
        <v>2312</v>
      </c>
      <c r="K478" s="28"/>
      <c r="L478" s="47" t="s">
        <v>910</v>
      </c>
      <c r="M478" s="26" t="s">
        <v>331</v>
      </c>
      <c r="N478" s="198" t="s">
        <v>178</v>
      </c>
      <c r="O478" s="30">
        <v>45992</v>
      </c>
      <c r="P478" s="27"/>
      <c r="Q478" s="42">
        <v>46006</v>
      </c>
      <c r="R478" s="30">
        <v>46007</v>
      </c>
      <c r="S478" s="31"/>
    </row>
    <row r="479" spans="1:19" s="4" customFormat="1" ht="19.7" customHeight="1">
      <c r="A479" s="35" t="s">
        <v>123</v>
      </c>
      <c r="B479" s="245" t="s">
        <v>717</v>
      </c>
      <c r="C479" s="26"/>
      <c r="D479" s="38">
        <f t="shared" si="20"/>
        <v>418</v>
      </c>
      <c r="E479" s="27" t="s">
        <v>175</v>
      </c>
      <c r="F479" s="27" t="s">
        <v>175</v>
      </c>
      <c r="G479" s="206" t="s">
        <v>911</v>
      </c>
      <c r="H479" s="275">
        <v>2</v>
      </c>
      <c r="I479" s="224">
        <v>187</v>
      </c>
      <c r="J479" s="276">
        <f t="shared" si="21"/>
        <v>374</v>
      </c>
      <c r="K479" s="28"/>
      <c r="L479" s="47" t="s">
        <v>912</v>
      </c>
      <c r="M479" s="26" t="s">
        <v>331</v>
      </c>
      <c r="N479" s="198" t="s">
        <v>178</v>
      </c>
      <c r="O479" s="30">
        <v>45992</v>
      </c>
      <c r="P479" s="27"/>
      <c r="Q479" s="42">
        <v>46006</v>
      </c>
      <c r="R479" s="30">
        <v>46007</v>
      </c>
      <c r="S479" s="31"/>
    </row>
    <row r="480" spans="1:19" s="4" customFormat="1" ht="19.7" customHeight="1">
      <c r="A480" s="35" t="s">
        <v>123</v>
      </c>
      <c r="B480" s="245" t="s">
        <v>717</v>
      </c>
      <c r="C480" s="26"/>
      <c r="D480" s="38">
        <f t="shared" si="20"/>
        <v>419</v>
      </c>
      <c r="E480" s="27" t="s">
        <v>175</v>
      </c>
      <c r="F480" s="27" t="s">
        <v>175</v>
      </c>
      <c r="G480" s="206" t="s">
        <v>913</v>
      </c>
      <c r="H480" s="275">
        <v>2</v>
      </c>
      <c r="I480" s="224">
        <v>7405</v>
      </c>
      <c r="J480" s="276">
        <f t="shared" si="21"/>
        <v>14810</v>
      </c>
      <c r="K480" s="28"/>
      <c r="L480" s="47" t="s">
        <v>914</v>
      </c>
      <c r="M480" s="26" t="s">
        <v>331</v>
      </c>
      <c r="N480" s="198" t="s">
        <v>178</v>
      </c>
      <c r="O480" s="30">
        <v>45992</v>
      </c>
      <c r="P480" s="27"/>
      <c r="Q480" s="42">
        <v>46006</v>
      </c>
      <c r="R480" s="30">
        <v>46007</v>
      </c>
      <c r="S480" s="31"/>
    </row>
    <row r="481" spans="1:19" s="4" customFormat="1" ht="19.7" customHeight="1">
      <c r="A481" s="35" t="s">
        <v>123</v>
      </c>
      <c r="B481" s="245" t="s">
        <v>717</v>
      </c>
      <c r="C481" s="26"/>
      <c r="D481" s="38">
        <f t="shared" si="20"/>
        <v>420</v>
      </c>
      <c r="E481" s="27" t="s">
        <v>175</v>
      </c>
      <c r="F481" s="27" t="s">
        <v>175</v>
      </c>
      <c r="G481" s="206" t="s">
        <v>915</v>
      </c>
      <c r="H481" s="275">
        <v>4</v>
      </c>
      <c r="I481" s="224">
        <v>1207</v>
      </c>
      <c r="J481" s="276">
        <f t="shared" si="21"/>
        <v>4828</v>
      </c>
      <c r="K481" s="28"/>
      <c r="L481" s="47" t="s">
        <v>916</v>
      </c>
      <c r="M481" s="26" t="s">
        <v>331</v>
      </c>
      <c r="N481" s="198" t="s">
        <v>178</v>
      </c>
      <c r="O481" s="30">
        <v>45992</v>
      </c>
      <c r="P481" s="27"/>
      <c r="Q481" s="42">
        <v>46006</v>
      </c>
      <c r="R481" s="30">
        <v>46007</v>
      </c>
      <c r="S481" s="31"/>
    </row>
    <row r="482" spans="1:19" s="4" customFormat="1" ht="19.7" customHeight="1">
      <c r="A482" s="35" t="s">
        <v>123</v>
      </c>
      <c r="B482" s="245" t="s">
        <v>717</v>
      </c>
      <c r="C482" s="26"/>
      <c r="D482" s="38">
        <f t="shared" si="20"/>
        <v>421</v>
      </c>
      <c r="E482" s="27" t="s">
        <v>175</v>
      </c>
      <c r="F482" s="27" t="s">
        <v>175</v>
      </c>
      <c r="G482" s="206" t="s">
        <v>917</v>
      </c>
      <c r="H482" s="275">
        <v>1</v>
      </c>
      <c r="I482" s="224">
        <v>9909</v>
      </c>
      <c r="J482" s="276">
        <f t="shared" si="21"/>
        <v>9909</v>
      </c>
      <c r="K482" s="28"/>
      <c r="L482" s="47" t="s">
        <v>918</v>
      </c>
      <c r="M482" s="26" t="s">
        <v>331</v>
      </c>
      <c r="N482" s="198" t="s">
        <v>178</v>
      </c>
      <c r="O482" s="30">
        <v>45992</v>
      </c>
      <c r="P482" s="27"/>
      <c r="Q482" s="42">
        <v>46006</v>
      </c>
      <c r="R482" s="30">
        <v>46007</v>
      </c>
      <c r="S482" s="31"/>
    </row>
    <row r="483" spans="1:19" s="4" customFormat="1" ht="19.7" customHeight="1">
      <c r="A483" s="35" t="s">
        <v>123</v>
      </c>
      <c r="B483" s="245" t="s">
        <v>717</v>
      </c>
      <c r="C483" s="26"/>
      <c r="D483" s="38">
        <f t="shared" si="20"/>
        <v>422</v>
      </c>
      <c r="E483" s="27" t="s">
        <v>175</v>
      </c>
      <c r="F483" s="27" t="s">
        <v>175</v>
      </c>
      <c r="G483" s="206" t="s">
        <v>767</v>
      </c>
      <c r="H483" s="275">
        <v>2</v>
      </c>
      <c r="I483" s="224">
        <v>159</v>
      </c>
      <c r="J483" s="276">
        <f t="shared" si="21"/>
        <v>318</v>
      </c>
      <c r="K483" s="28"/>
      <c r="L483" s="47" t="s">
        <v>919</v>
      </c>
      <c r="M483" s="26" t="s">
        <v>331</v>
      </c>
      <c r="N483" s="198" t="s">
        <v>178</v>
      </c>
      <c r="O483" s="30">
        <v>45992</v>
      </c>
      <c r="P483" s="27"/>
      <c r="Q483" s="42">
        <v>46006</v>
      </c>
      <c r="R483" s="30">
        <v>46007</v>
      </c>
      <c r="S483" s="31"/>
    </row>
    <row r="484" spans="1:19" s="4" customFormat="1" ht="19.7" customHeight="1">
      <c r="A484" s="35" t="s">
        <v>123</v>
      </c>
      <c r="B484" s="245" t="s">
        <v>717</v>
      </c>
      <c r="C484" s="26"/>
      <c r="D484" s="38">
        <f t="shared" si="20"/>
        <v>423</v>
      </c>
      <c r="E484" s="27" t="s">
        <v>175</v>
      </c>
      <c r="F484" s="27" t="s">
        <v>175</v>
      </c>
      <c r="G484" s="206" t="s">
        <v>920</v>
      </c>
      <c r="H484" s="275">
        <v>2</v>
      </c>
      <c r="I484" s="224">
        <v>211</v>
      </c>
      <c r="J484" s="276">
        <f t="shared" si="21"/>
        <v>422</v>
      </c>
      <c r="K484" s="356">
        <f>SUM(J485:J488)</f>
        <v>18990</v>
      </c>
      <c r="L484" s="47" t="s">
        <v>921</v>
      </c>
      <c r="M484" s="26" t="s">
        <v>331</v>
      </c>
      <c r="N484" s="198" t="s">
        <v>178</v>
      </c>
      <c r="O484" s="30">
        <v>45992</v>
      </c>
      <c r="P484" s="27"/>
      <c r="Q484" s="42">
        <v>46006</v>
      </c>
      <c r="R484" s="30">
        <v>46007</v>
      </c>
      <c r="S484" s="31"/>
    </row>
    <row r="485" spans="1:19" s="4" customFormat="1" ht="19.7" customHeight="1">
      <c r="A485" s="35" t="s">
        <v>213</v>
      </c>
      <c r="B485" s="245" t="s">
        <v>717</v>
      </c>
      <c r="C485" s="26"/>
      <c r="D485" s="38">
        <f t="shared" si="20"/>
        <v>424</v>
      </c>
      <c r="E485" s="274" t="s">
        <v>174</v>
      </c>
      <c r="F485" s="27" t="s">
        <v>175</v>
      </c>
      <c r="G485" s="206" t="s">
        <v>922</v>
      </c>
      <c r="H485" s="275">
        <v>2</v>
      </c>
      <c r="I485" s="224">
        <v>6961</v>
      </c>
      <c r="J485" s="276">
        <f t="shared" si="21"/>
        <v>13922</v>
      </c>
      <c r="K485" s="357"/>
      <c r="L485" s="47" t="s">
        <v>923</v>
      </c>
      <c r="M485" s="26" t="s">
        <v>331</v>
      </c>
      <c r="N485" s="198" t="s">
        <v>178</v>
      </c>
      <c r="O485" s="30">
        <v>45992</v>
      </c>
      <c r="P485" s="27"/>
      <c r="Q485" s="42">
        <v>46006</v>
      </c>
      <c r="R485" s="30">
        <v>46007</v>
      </c>
      <c r="S485" s="31"/>
    </row>
    <row r="486" spans="1:19" s="4" customFormat="1" ht="19.7" customHeight="1">
      <c r="A486" s="26"/>
      <c r="B486" s="245" t="s">
        <v>717</v>
      </c>
      <c r="C486" s="26"/>
      <c r="D486" s="38">
        <f t="shared" si="20"/>
        <v>425</v>
      </c>
      <c r="E486" s="27" t="s">
        <v>924</v>
      </c>
      <c r="F486" s="27" t="s">
        <v>175</v>
      </c>
      <c r="G486" s="206" t="s">
        <v>925</v>
      </c>
      <c r="H486" s="275">
        <v>4</v>
      </c>
      <c r="I486" s="224">
        <v>437</v>
      </c>
      <c r="J486" s="276">
        <f t="shared" si="21"/>
        <v>1748</v>
      </c>
      <c r="K486" s="357"/>
      <c r="L486" s="47" t="s">
        <v>193</v>
      </c>
      <c r="M486" s="26" t="s">
        <v>331</v>
      </c>
      <c r="N486" s="198" t="s">
        <v>178</v>
      </c>
      <c r="O486" s="30">
        <v>45992</v>
      </c>
      <c r="P486" s="27"/>
      <c r="Q486" s="42">
        <v>46006</v>
      </c>
      <c r="R486" s="30">
        <v>46007</v>
      </c>
      <c r="S486" s="31"/>
    </row>
    <row r="487" spans="1:19" s="4" customFormat="1" ht="19.7" customHeight="1">
      <c r="A487" s="35" t="s">
        <v>123</v>
      </c>
      <c r="B487" s="245" t="s">
        <v>717</v>
      </c>
      <c r="C487" s="26"/>
      <c r="D487" s="38">
        <f t="shared" si="20"/>
        <v>426</v>
      </c>
      <c r="E487" s="27" t="s">
        <v>175</v>
      </c>
      <c r="F487" s="27" t="s">
        <v>175</v>
      </c>
      <c r="G487" s="206" t="s">
        <v>926</v>
      </c>
      <c r="H487" s="275">
        <v>2</v>
      </c>
      <c r="I487" s="224">
        <v>1356</v>
      </c>
      <c r="J487" s="276">
        <f t="shared" si="21"/>
        <v>2712</v>
      </c>
      <c r="K487" s="357"/>
      <c r="L487" s="47" t="s">
        <v>927</v>
      </c>
      <c r="M487" s="26" t="s">
        <v>331</v>
      </c>
      <c r="N487" s="198" t="s">
        <v>178</v>
      </c>
      <c r="O487" s="30">
        <v>45992</v>
      </c>
      <c r="P487" s="27"/>
      <c r="Q487" s="42">
        <v>46006</v>
      </c>
      <c r="R487" s="30">
        <v>46007</v>
      </c>
      <c r="S487" s="31"/>
    </row>
    <row r="488" spans="1:19" s="4" customFormat="1" ht="19.7" customHeight="1">
      <c r="A488" s="26"/>
      <c r="B488" s="245" t="s">
        <v>717</v>
      </c>
      <c r="C488" s="26"/>
      <c r="D488" s="38">
        <f t="shared" si="20"/>
        <v>427</v>
      </c>
      <c r="E488" s="27" t="s">
        <v>175</v>
      </c>
      <c r="F488" s="27" t="s">
        <v>175</v>
      </c>
      <c r="G488" s="206" t="s">
        <v>928</v>
      </c>
      <c r="H488" s="275">
        <v>4</v>
      </c>
      <c r="I488" s="224">
        <v>152</v>
      </c>
      <c r="J488" s="276">
        <f t="shared" si="21"/>
        <v>608</v>
      </c>
      <c r="K488" s="357"/>
      <c r="L488" s="47"/>
      <c r="M488" s="26" t="s">
        <v>331</v>
      </c>
      <c r="N488" s="198" t="s">
        <v>178</v>
      </c>
      <c r="O488" s="30">
        <v>45992</v>
      </c>
      <c r="P488" s="27"/>
      <c r="Q488" s="42">
        <v>46006</v>
      </c>
      <c r="R488" s="30">
        <v>46007</v>
      </c>
      <c r="S488" s="31"/>
    </row>
    <row r="489" spans="1:19" s="4" customFormat="1" ht="19.7" customHeight="1">
      <c r="A489" s="35" t="s">
        <v>327</v>
      </c>
      <c r="B489" s="245" t="s">
        <v>717</v>
      </c>
      <c r="C489" s="26"/>
      <c r="D489" s="38">
        <f t="shared" si="20"/>
        <v>428</v>
      </c>
      <c r="E489" s="274" t="s">
        <v>174</v>
      </c>
      <c r="F489" s="27" t="s">
        <v>175</v>
      </c>
      <c r="G489" s="206" t="s">
        <v>929</v>
      </c>
      <c r="H489" s="275">
        <v>2</v>
      </c>
      <c r="I489" s="260">
        <v>6664</v>
      </c>
      <c r="J489" s="276">
        <f t="shared" si="21"/>
        <v>13328</v>
      </c>
      <c r="K489" s="28"/>
      <c r="L489" s="47" t="s">
        <v>930</v>
      </c>
      <c r="M489" s="26" t="s">
        <v>331</v>
      </c>
      <c r="N489" s="198" t="s">
        <v>178</v>
      </c>
      <c r="O489" s="30">
        <v>45992</v>
      </c>
      <c r="P489" s="27"/>
      <c r="Q489" s="42">
        <v>46006</v>
      </c>
      <c r="R489" s="30">
        <v>46007</v>
      </c>
      <c r="S489" s="31"/>
    </row>
    <row r="490" spans="1:19" s="4" customFormat="1" ht="19.7" customHeight="1">
      <c r="A490" s="35" t="s">
        <v>123</v>
      </c>
      <c r="B490" s="245" t="s">
        <v>717</v>
      </c>
      <c r="C490" s="26"/>
      <c r="D490" s="38">
        <f t="shared" si="20"/>
        <v>429</v>
      </c>
      <c r="E490" s="27" t="s">
        <v>175</v>
      </c>
      <c r="F490" s="27" t="s">
        <v>175</v>
      </c>
      <c r="G490" s="206" t="s">
        <v>332</v>
      </c>
      <c r="H490" s="275">
        <v>14</v>
      </c>
      <c r="I490" s="260">
        <v>42</v>
      </c>
      <c r="J490" s="276">
        <f t="shared" si="21"/>
        <v>588</v>
      </c>
      <c r="K490" s="28"/>
      <c r="L490" s="47" t="s">
        <v>333</v>
      </c>
      <c r="M490" s="26" t="s">
        <v>331</v>
      </c>
      <c r="N490" s="198" t="s">
        <v>178</v>
      </c>
      <c r="O490" s="30">
        <v>45992</v>
      </c>
      <c r="P490" s="27"/>
      <c r="Q490" s="42">
        <v>46006</v>
      </c>
      <c r="R490" s="30">
        <v>46007</v>
      </c>
      <c r="S490" s="31"/>
    </row>
    <row r="491" spans="1:19" s="4" customFormat="1" ht="19.7" customHeight="1">
      <c r="A491" s="35" t="s">
        <v>123</v>
      </c>
      <c r="B491" s="245" t="s">
        <v>717</v>
      </c>
      <c r="C491" s="26"/>
      <c r="D491" s="38">
        <f t="shared" si="20"/>
        <v>430</v>
      </c>
      <c r="E491" s="27" t="s">
        <v>175</v>
      </c>
      <c r="F491" s="27" t="s">
        <v>175</v>
      </c>
      <c r="G491" s="206" t="s">
        <v>353</v>
      </c>
      <c r="H491" s="275">
        <v>14</v>
      </c>
      <c r="I491" s="224">
        <v>56</v>
      </c>
      <c r="J491" s="276">
        <f t="shared" si="21"/>
        <v>784</v>
      </c>
      <c r="K491" s="28"/>
      <c r="L491" s="47" t="s">
        <v>354</v>
      </c>
      <c r="M491" s="26" t="s">
        <v>331</v>
      </c>
      <c r="N491" s="198" t="s">
        <v>178</v>
      </c>
      <c r="O491" s="30">
        <v>45992</v>
      </c>
      <c r="P491" s="27"/>
      <c r="Q491" s="42">
        <v>46006</v>
      </c>
      <c r="R491" s="30">
        <v>46007</v>
      </c>
      <c r="S491" s="31"/>
    </row>
    <row r="492" spans="1:19" s="4" customFormat="1" ht="19.7" customHeight="1">
      <c r="A492" s="35" t="s">
        <v>123</v>
      </c>
      <c r="B492" s="245" t="s">
        <v>717</v>
      </c>
      <c r="C492" s="26"/>
      <c r="D492" s="38">
        <f t="shared" si="20"/>
        <v>431</v>
      </c>
      <c r="E492" s="27" t="s">
        <v>175</v>
      </c>
      <c r="F492" s="27" t="s">
        <v>175</v>
      </c>
      <c r="G492" s="206" t="s">
        <v>931</v>
      </c>
      <c r="H492" s="275">
        <v>2</v>
      </c>
      <c r="I492" s="224">
        <v>1579</v>
      </c>
      <c r="J492" s="276">
        <f t="shared" si="21"/>
        <v>3158</v>
      </c>
      <c r="K492" s="28"/>
      <c r="L492" s="47" t="s">
        <v>932</v>
      </c>
      <c r="M492" s="26" t="s">
        <v>331</v>
      </c>
      <c r="N492" s="198" t="s">
        <v>178</v>
      </c>
      <c r="O492" s="30">
        <v>45992</v>
      </c>
      <c r="P492" s="27"/>
      <c r="Q492" s="42">
        <v>46006</v>
      </c>
      <c r="R492" s="30">
        <v>46007</v>
      </c>
      <c r="S492" s="31"/>
    </row>
    <row r="493" spans="1:19" s="4" customFormat="1" ht="19.7" customHeight="1">
      <c r="A493" s="35" t="s">
        <v>123</v>
      </c>
      <c r="B493" s="245" t="s">
        <v>717</v>
      </c>
      <c r="C493" s="26"/>
      <c r="D493" s="38">
        <f t="shared" si="20"/>
        <v>432</v>
      </c>
      <c r="E493" s="27" t="s">
        <v>175</v>
      </c>
      <c r="F493" s="27" t="s">
        <v>175</v>
      </c>
      <c r="G493" s="206" t="s">
        <v>933</v>
      </c>
      <c r="H493" s="275">
        <v>2</v>
      </c>
      <c r="I493" s="224">
        <v>695</v>
      </c>
      <c r="J493" s="276">
        <f t="shared" si="21"/>
        <v>1390</v>
      </c>
      <c r="K493" s="28"/>
      <c r="L493" s="47" t="s">
        <v>934</v>
      </c>
      <c r="M493" s="26" t="s">
        <v>331</v>
      </c>
      <c r="N493" s="198" t="s">
        <v>178</v>
      </c>
      <c r="O493" s="30">
        <v>45992</v>
      </c>
      <c r="P493" s="27"/>
      <c r="Q493" s="42">
        <v>46006</v>
      </c>
      <c r="R493" s="30">
        <v>46007</v>
      </c>
      <c r="S493" s="31"/>
    </row>
    <row r="494" spans="1:19" s="4" customFormat="1" ht="19.7" customHeight="1">
      <c r="A494" s="35" t="s">
        <v>123</v>
      </c>
      <c r="B494" s="245" t="s">
        <v>717</v>
      </c>
      <c r="C494" s="26"/>
      <c r="D494" s="38">
        <f t="shared" si="20"/>
        <v>433</v>
      </c>
      <c r="E494" s="27" t="s">
        <v>175</v>
      </c>
      <c r="F494" s="27" t="s">
        <v>175</v>
      </c>
      <c r="G494" s="206" t="s">
        <v>935</v>
      </c>
      <c r="H494" s="275">
        <v>6</v>
      </c>
      <c r="I494" s="224">
        <v>113</v>
      </c>
      <c r="J494" s="276">
        <f t="shared" si="21"/>
        <v>678</v>
      </c>
      <c r="K494" s="28"/>
      <c r="L494" s="47" t="s">
        <v>936</v>
      </c>
      <c r="M494" s="26" t="s">
        <v>331</v>
      </c>
      <c r="N494" s="198" t="s">
        <v>178</v>
      </c>
      <c r="O494" s="30">
        <v>45992</v>
      </c>
      <c r="P494" s="27"/>
      <c r="Q494" s="42">
        <v>46006</v>
      </c>
      <c r="R494" s="30">
        <v>46007</v>
      </c>
      <c r="S494" s="31"/>
    </row>
    <row r="495" spans="1:19" s="4" customFormat="1" ht="19.7" customHeight="1">
      <c r="A495" s="35" t="s">
        <v>123</v>
      </c>
      <c r="B495" s="245" t="s">
        <v>717</v>
      </c>
      <c r="C495" s="26"/>
      <c r="D495" s="38">
        <f t="shared" si="20"/>
        <v>434</v>
      </c>
      <c r="E495" s="27" t="s">
        <v>175</v>
      </c>
      <c r="F495" s="27" t="s">
        <v>175</v>
      </c>
      <c r="G495" s="206" t="s">
        <v>937</v>
      </c>
      <c r="H495" s="275">
        <v>6</v>
      </c>
      <c r="I495" s="224">
        <v>232</v>
      </c>
      <c r="J495" s="276">
        <f t="shared" si="21"/>
        <v>1392</v>
      </c>
      <c r="K495" s="28"/>
      <c r="L495" s="47" t="s">
        <v>938</v>
      </c>
      <c r="M495" s="26" t="s">
        <v>331</v>
      </c>
      <c r="N495" s="198" t="s">
        <v>178</v>
      </c>
      <c r="O495" s="30">
        <v>45992</v>
      </c>
      <c r="P495" s="27"/>
      <c r="Q495" s="42">
        <v>46006</v>
      </c>
      <c r="R495" s="30">
        <v>46007</v>
      </c>
      <c r="S495" s="31"/>
    </row>
    <row r="496" spans="1:19" s="4" customFormat="1" ht="19.7" customHeight="1">
      <c r="A496" s="35" t="s">
        <v>123</v>
      </c>
      <c r="B496" s="245" t="s">
        <v>717</v>
      </c>
      <c r="C496" s="26"/>
      <c r="D496" s="38">
        <f t="shared" si="20"/>
        <v>435</v>
      </c>
      <c r="E496" s="27" t="s">
        <v>175</v>
      </c>
      <c r="F496" s="27" t="s">
        <v>175</v>
      </c>
      <c r="G496" s="206" t="s">
        <v>775</v>
      </c>
      <c r="H496" s="275">
        <v>2</v>
      </c>
      <c r="I496" s="224">
        <v>793</v>
      </c>
      <c r="J496" s="276">
        <f t="shared" si="21"/>
        <v>1586</v>
      </c>
      <c r="K496" s="28"/>
      <c r="L496" s="47" t="s">
        <v>776</v>
      </c>
      <c r="M496" s="26" t="s">
        <v>331</v>
      </c>
      <c r="N496" s="198" t="s">
        <v>178</v>
      </c>
      <c r="O496" s="30">
        <v>45992</v>
      </c>
      <c r="P496" s="27"/>
      <c r="Q496" s="42">
        <v>46006</v>
      </c>
      <c r="R496" s="30">
        <v>46007</v>
      </c>
      <c r="S496" s="31"/>
    </row>
    <row r="497" spans="1:19" s="4" customFormat="1" ht="19.7" customHeight="1">
      <c r="A497" s="35" t="s">
        <v>123</v>
      </c>
      <c r="B497" s="245" t="s">
        <v>717</v>
      </c>
      <c r="C497" s="26"/>
      <c r="D497" s="38">
        <f t="shared" si="20"/>
        <v>436</v>
      </c>
      <c r="E497" s="27" t="s">
        <v>175</v>
      </c>
      <c r="F497" s="27" t="s">
        <v>175</v>
      </c>
      <c r="G497" s="206" t="s">
        <v>939</v>
      </c>
      <c r="H497" s="275">
        <v>2</v>
      </c>
      <c r="I497" s="224">
        <v>1425</v>
      </c>
      <c r="J497" s="276">
        <f t="shared" si="21"/>
        <v>2850</v>
      </c>
      <c r="K497" s="28"/>
      <c r="L497" s="47" t="s">
        <v>940</v>
      </c>
      <c r="M497" s="26" t="s">
        <v>331</v>
      </c>
      <c r="N497" s="198" t="s">
        <v>178</v>
      </c>
      <c r="O497" s="30">
        <v>45992</v>
      </c>
      <c r="P497" s="27"/>
      <c r="Q497" s="42">
        <v>46006</v>
      </c>
      <c r="R497" s="30">
        <v>46007</v>
      </c>
      <c r="S497" s="31"/>
    </row>
    <row r="498" spans="1:19" s="4" customFormat="1" ht="19.7" customHeight="1">
      <c r="A498" s="35" t="s">
        <v>123</v>
      </c>
      <c r="B498" s="245" t="s">
        <v>717</v>
      </c>
      <c r="C498" s="26"/>
      <c r="D498" s="38">
        <f t="shared" si="20"/>
        <v>437</v>
      </c>
      <c r="E498" s="27" t="s">
        <v>175</v>
      </c>
      <c r="F498" s="27" t="s">
        <v>175</v>
      </c>
      <c r="G498" s="206" t="s">
        <v>777</v>
      </c>
      <c r="H498" s="275">
        <v>2</v>
      </c>
      <c r="I498" s="224">
        <v>265</v>
      </c>
      <c r="J498" s="276">
        <f t="shared" si="21"/>
        <v>530</v>
      </c>
      <c r="K498" s="28"/>
      <c r="L498" s="47" t="s">
        <v>941</v>
      </c>
      <c r="M498" s="26" t="s">
        <v>331</v>
      </c>
      <c r="N498" s="198" t="s">
        <v>178</v>
      </c>
      <c r="O498" s="30">
        <v>45992</v>
      </c>
      <c r="P498" s="27"/>
      <c r="Q498" s="42">
        <v>46006</v>
      </c>
      <c r="R498" s="30">
        <v>46007</v>
      </c>
      <c r="S498" s="31"/>
    </row>
    <row r="499" spans="1:19" s="4" customFormat="1" ht="19.7" customHeight="1">
      <c r="A499" s="35" t="s">
        <v>200</v>
      </c>
      <c r="B499" s="245" t="s">
        <v>717</v>
      </c>
      <c r="C499" s="26"/>
      <c r="D499" s="38">
        <f t="shared" si="20"/>
        <v>438</v>
      </c>
      <c r="E499" s="274" t="s">
        <v>174</v>
      </c>
      <c r="F499" s="27" t="s">
        <v>175</v>
      </c>
      <c r="G499" s="206" t="s">
        <v>942</v>
      </c>
      <c r="H499" s="275">
        <v>2</v>
      </c>
      <c r="I499" s="224">
        <v>2835</v>
      </c>
      <c r="J499" s="276">
        <f t="shared" si="21"/>
        <v>5670</v>
      </c>
      <c r="K499" s="28"/>
      <c r="L499" s="47" t="s">
        <v>943</v>
      </c>
      <c r="M499" s="26" t="s">
        <v>331</v>
      </c>
      <c r="N499" s="198" t="s">
        <v>178</v>
      </c>
      <c r="O499" s="30">
        <v>45992</v>
      </c>
      <c r="P499" s="27"/>
      <c r="Q499" s="42">
        <v>46006</v>
      </c>
      <c r="R499" s="30">
        <v>46007</v>
      </c>
      <c r="S499" s="31"/>
    </row>
    <row r="500" spans="1:19" s="4" customFormat="1" ht="19.7" customHeight="1">
      <c r="A500" s="35" t="s">
        <v>123</v>
      </c>
      <c r="B500" s="245" t="s">
        <v>717</v>
      </c>
      <c r="C500" s="26"/>
      <c r="D500" s="38">
        <f t="shared" si="20"/>
        <v>439</v>
      </c>
      <c r="E500" s="27" t="s">
        <v>175</v>
      </c>
      <c r="F500" s="27" t="s">
        <v>175</v>
      </c>
      <c r="G500" s="206" t="s">
        <v>626</v>
      </c>
      <c r="H500" s="275">
        <v>4</v>
      </c>
      <c r="I500" s="224">
        <v>28</v>
      </c>
      <c r="J500" s="276">
        <f t="shared" si="21"/>
        <v>112</v>
      </c>
      <c r="K500" s="28"/>
      <c r="L500" s="47" t="s">
        <v>740</v>
      </c>
      <c r="M500" s="26" t="s">
        <v>331</v>
      </c>
      <c r="N500" s="198" t="s">
        <v>178</v>
      </c>
      <c r="O500" s="30">
        <v>45992</v>
      </c>
      <c r="P500" s="27"/>
      <c r="Q500" s="42">
        <v>46006</v>
      </c>
      <c r="R500" s="30">
        <v>46007</v>
      </c>
      <c r="S500" s="31"/>
    </row>
    <row r="501" spans="1:19" s="4" customFormat="1" ht="19.7" customHeight="1">
      <c r="A501" s="35" t="s">
        <v>123</v>
      </c>
      <c r="B501" s="245" t="s">
        <v>717</v>
      </c>
      <c r="C501" s="26"/>
      <c r="D501" s="38">
        <f t="shared" si="20"/>
        <v>440</v>
      </c>
      <c r="E501" s="27" t="s">
        <v>489</v>
      </c>
      <c r="F501" s="27" t="s">
        <v>175</v>
      </c>
      <c r="G501" s="206" t="s">
        <v>944</v>
      </c>
      <c r="H501" s="275">
        <v>2</v>
      </c>
      <c r="I501" s="224">
        <v>2724</v>
      </c>
      <c r="J501" s="276">
        <f t="shared" si="21"/>
        <v>5448</v>
      </c>
      <c r="K501" s="28"/>
      <c r="L501" s="47" t="s">
        <v>945</v>
      </c>
      <c r="M501" s="26" t="s">
        <v>331</v>
      </c>
      <c r="N501" s="198" t="s">
        <v>178</v>
      </c>
      <c r="O501" s="30">
        <v>45992</v>
      </c>
      <c r="P501" s="27"/>
      <c r="Q501" s="42">
        <v>46006</v>
      </c>
      <c r="R501" s="30">
        <v>46007</v>
      </c>
      <c r="S501" s="31"/>
    </row>
    <row r="502" spans="1:19" s="4" customFormat="1" ht="19.7" customHeight="1">
      <c r="A502" s="35" t="s">
        <v>123</v>
      </c>
      <c r="B502" s="245" t="s">
        <v>717</v>
      </c>
      <c r="C502" s="26"/>
      <c r="D502" s="38">
        <f t="shared" si="20"/>
        <v>441</v>
      </c>
      <c r="E502" s="27" t="s">
        <v>175</v>
      </c>
      <c r="F502" s="27" t="s">
        <v>175</v>
      </c>
      <c r="G502" s="206" t="s">
        <v>665</v>
      </c>
      <c r="H502" s="275">
        <v>8</v>
      </c>
      <c r="I502" s="224">
        <v>23</v>
      </c>
      <c r="J502" s="276">
        <f t="shared" si="21"/>
        <v>184</v>
      </c>
      <c r="K502" s="28"/>
      <c r="L502" s="47" t="s">
        <v>946</v>
      </c>
      <c r="M502" s="26" t="s">
        <v>331</v>
      </c>
      <c r="N502" s="198" t="s">
        <v>178</v>
      </c>
      <c r="O502" s="30">
        <v>45992</v>
      </c>
      <c r="P502" s="27"/>
      <c r="Q502" s="42">
        <v>46006</v>
      </c>
      <c r="R502" s="30">
        <v>46007</v>
      </c>
      <c r="S502" s="31"/>
    </row>
    <row r="503" spans="1:19" s="4" customFormat="1" ht="19.7" customHeight="1">
      <c r="A503" s="35" t="s">
        <v>123</v>
      </c>
      <c r="B503" s="245" t="s">
        <v>717</v>
      </c>
      <c r="C503" s="26"/>
      <c r="D503" s="38">
        <f t="shared" ref="D503:D516" si="22">+D502+1</f>
        <v>442</v>
      </c>
      <c r="E503" s="27" t="s">
        <v>175</v>
      </c>
      <c r="F503" s="27" t="s">
        <v>175</v>
      </c>
      <c r="G503" s="206" t="s">
        <v>758</v>
      </c>
      <c r="H503" s="275">
        <v>8</v>
      </c>
      <c r="I503" s="224">
        <v>171</v>
      </c>
      <c r="J503" s="276">
        <f t="shared" si="21"/>
        <v>1368</v>
      </c>
      <c r="K503" s="28"/>
      <c r="L503" s="47" t="s">
        <v>908</v>
      </c>
      <c r="M503" s="26" t="s">
        <v>331</v>
      </c>
      <c r="N503" s="198" t="s">
        <v>178</v>
      </c>
      <c r="O503" s="30">
        <v>45992</v>
      </c>
      <c r="P503" s="27"/>
      <c r="Q503" s="42">
        <v>46006</v>
      </c>
      <c r="R503" s="30">
        <v>46007</v>
      </c>
      <c r="S503" s="31"/>
    </row>
    <row r="504" spans="1:19" s="4" customFormat="1" ht="19.7" customHeight="1">
      <c r="A504" s="35" t="s">
        <v>123</v>
      </c>
      <c r="B504" s="245" t="s">
        <v>717</v>
      </c>
      <c r="C504" s="26"/>
      <c r="D504" s="38">
        <f t="shared" si="22"/>
        <v>443</v>
      </c>
      <c r="E504" s="27" t="s">
        <v>175</v>
      </c>
      <c r="F504" s="27" t="s">
        <v>175</v>
      </c>
      <c r="G504" s="206" t="s">
        <v>947</v>
      </c>
      <c r="H504" s="275">
        <v>4</v>
      </c>
      <c r="I504" s="224">
        <v>615</v>
      </c>
      <c r="J504" s="276">
        <f t="shared" si="21"/>
        <v>2460</v>
      </c>
      <c r="K504" s="348"/>
      <c r="L504" s="47" t="s">
        <v>948</v>
      </c>
      <c r="M504" s="26" t="s">
        <v>331</v>
      </c>
      <c r="N504" s="198" t="s">
        <v>178</v>
      </c>
      <c r="O504" s="30">
        <v>45992</v>
      </c>
      <c r="P504" s="27"/>
      <c r="Q504" s="42">
        <v>46006</v>
      </c>
      <c r="R504" s="30">
        <v>46007</v>
      </c>
      <c r="S504" s="31"/>
    </row>
    <row r="505" spans="1:19" s="4" customFormat="1" ht="19.7" customHeight="1">
      <c r="A505" s="35" t="s">
        <v>123</v>
      </c>
      <c r="B505" s="245" t="s">
        <v>717</v>
      </c>
      <c r="C505" s="26"/>
      <c r="D505" s="38">
        <f t="shared" si="22"/>
        <v>444</v>
      </c>
      <c r="E505" s="27" t="s">
        <v>175</v>
      </c>
      <c r="F505" s="27" t="s">
        <v>175</v>
      </c>
      <c r="G505" s="206" t="s">
        <v>949</v>
      </c>
      <c r="H505" s="275">
        <v>8</v>
      </c>
      <c r="I505" s="224">
        <v>273</v>
      </c>
      <c r="J505" s="276">
        <f t="shared" si="21"/>
        <v>2184</v>
      </c>
      <c r="K505" s="348"/>
      <c r="L505" s="47" t="s">
        <v>950</v>
      </c>
      <c r="M505" s="26" t="s">
        <v>331</v>
      </c>
      <c r="N505" s="198" t="s">
        <v>178</v>
      </c>
      <c r="O505" s="30">
        <v>45992</v>
      </c>
      <c r="P505" s="27"/>
      <c r="Q505" s="42">
        <v>46006</v>
      </c>
      <c r="R505" s="30">
        <v>46007</v>
      </c>
      <c r="S505" s="31"/>
    </row>
    <row r="506" spans="1:19" s="4" customFormat="1" ht="19.7" customHeight="1">
      <c r="A506" s="35" t="s">
        <v>123</v>
      </c>
      <c r="B506" s="245" t="s">
        <v>717</v>
      </c>
      <c r="C506" s="26"/>
      <c r="D506" s="38">
        <f t="shared" si="22"/>
        <v>445</v>
      </c>
      <c r="E506" s="27" t="s">
        <v>175</v>
      </c>
      <c r="F506" s="27" t="s">
        <v>175</v>
      </c>
      <c r="G506" s="206" t="s">
        <v>951</v>
      </c>
      <c r="H506" s="275">
        <v>8</v>
      </c>
      <c r="I506" s="224">
        <v>195</v>
      </c>
      <c r="J506" s="276">
        <f t="shared" si="21"/>
        <v>1560</v>
      </c>
      <c r="K506" s="348"/>
      <c r="L506" s="47" t="s">
        <v>952</v>
      </c>
      <c r="M506" s="26" t="s">
        <v>331</v>
      </c>
      <c r="N506" s="198" t="s">
        <v>178</v>
      </c>
      <c r="O506" s="30">
        <v>45992</v>
      </c>
      <c r="P506" s="27"/>
      <c r="Q506" s="42">
        <v>46006</v>
      </c>
      <c r="R506" s="30">
        <v>46007</v>
      </c>
      <c r="S506" s="31"/>
    </row>
    <row r="507" spans="1:19" s="4" customFormat="1" ht="19.7" customHeight="1">
      <c r="A507" s="35" t="s">
        <v>123</v>
      </c>
      <c r="B507" s="245" t="s">
        <v>717</v>
      </c>
      <c r="C507" s="26"/>
      <c r="D507" s="38">
        <f t="shared" si="22"/>
        <v>446</v>
      </c>
      <c r="E507" s="27" t="s">
        <v>175</v>
      </c>
      <c r="F507" s="27" t="s">
        <v>175</v>
      </c>
      <c r="G507" s="206" t="s">
        <v>626</v>
      </c>
      <c r="H507" s="275">
        <v>8</v>
      </c>
      <c r="I507" s="224">
        <v>28</v>
      </c>
      <c r="J507" s="276">
        <f t="shared" si="21"/>
        <v>224</v>
      </c>
      <c r="K507" s="348"/>
      <c r="L507" s="47" t="s">
        <v>740</v>
      </c>
      <c r="M507" s="26" t="s">
        <v>331</v>
      </c>
      <c r="N507" s="198" t="s">
        <v>178</v>
      </c>
      <c r="O507" s="30">
        <v>45992</v>
      </c>
      <c r="P507" s="27"/>
      <c r="Q507" s="42">
        <v>46006</v>
      </c>
      <c r="R507" s="30">
        <v>46007</v>
      </c>
      <c r="S507" s="31"/>
    </row>
    <row r="508" spans="1:19" s="4" customFormat="1" ht="19.7" customHeight="1">
      <c r="A508" s="35" t="s">
        <v>123</v>
      </c>
      <c r="B508" s="245" t="s">
        <v>717</v>
      </c>
      <c r="C508" s="26"/>
      <c r="D508" s="38">
        <f t="shared" si="22"/>
        <v>447</v>
      </c>
      <c r="E508" s="27" t="s">
        <v>175</v>
      </c>
      <c r="F508" s="27" t="s">
        <v>175</v>
      </c>
      <c r="G508" s="206" t="s">
        <v>901</v>
      </c>
      <c r="H508" s="275">
        <v>8</v>
      </c>
      <c r="I508" s="224">
        <v>67</v>
      </c>
      <c r="J508" s="276">
        <f t="shared" si="21"/>
        <v>536</v>
      </c>
      <c r="K508" s="348"/>
      <c r="L508" s="47" t="s">
        <v>952</v>
      </c>
      <c r="M508" s="26" t="s">
        <v>331</v>
      </c>
      <c r="N508" s="198" t="s">
        <v>178</v>
      </c>
      <c r="O508" s="30">
        <v>45992</v>
      </c>
      <c r="P508" s="27"/>
      <c r="Q508" s="42">
        <v>46006</v>
      </c>
      <c r="R508" s="30">
        <v>46007</v>
      </c>
      <c r="S508" s="31"/>
    </row>
    <row r="509" spans="1:19" s="4" customFormat="1" ht="19.7" customHeight="1">
      <c r="A509" s="35" t="s">
        <v>123</v>
      </c>
      <c r="B509" s="245" t="s">
        <v>717</v>
      </c>
      <c r="C509" s="26"/>
      <c r="D509" s="38">
        <f t="shared" si="22"/>
        <v>448</v>
      </c>
      <c r="E509" s="27" t="s">
        <v>175</v>
      </c>
      <c r="F509" s="27" t="s">
        <v>175</v>
      </c>
      <c r="G509" s="206" t="s">
        <v>953</v>
      </c>
      <c r="H509" s="275">
        <v>20</v>
      </c>
      <c r="I509" s="224">
        <v>267</v>
      </c>
      <c r="J509" s="276">
        <f t="shared" si="21"/>
        <v>5340</v>
      </c>
      <c r="K509" s="28"/>
      <c r="L509" s="47" t="s">
        <v>954</v>
      </c>
      <c r="M509" s="26" t="s">
        <v>331</v>
      </c>
      <c r="N509" s="198" t="s">
        <v>178</v>
      </c>
      <c r="O509" s="30">
        <v>45992</v>
      </c>
      <c r="P509" s="27"/>
      <c r="Q509" s="42">
        <v>46006</v>
      </c>
      <c r="R509" s="30">
        <v>46007</v>
      </c>
      <c r="S509" s="31"/>
    </row>
    <row r="510" spans="1:19" s="4" customFormat="1" ht="19.7" customHeight="1">
      <c r="A510" s="35" t="s">
        <v>200</v>
      </c>
      <c r="B510" s="245" t="s">
        <v>717</v>
      </c>
      <c r="C510" s="26"/>
      <c r="D510" s="38">
        <f t="shared" si="22"/>
        <v>449</v>
      </c>
      <c r="E510" s="27" t="s">
        <v>175</v>
      </c>
      <c r="F510" s="27" t="s">
        <v>175</v>
      </c>
      <c r="G510" s="206" t="s">
        <v>955</v>
      </c>
      <c r="H510" s="275">
        <v>6</v>
      </c>
      <c r="I510" s="224">
        <v>699</v>
      </c>
      <c r="J510" s="276">
        <f t="shared" si="21"/>
        <v>4194</v>
      </c>
      <c r="K510" s="28"/>
      <c r="L510" s="47" t="s">
        <v>681</v>
      </c>
      <c r="M510" s="26" t="s">
        <v>331</v>
      </c>
      <c r="N510" s="198" t="s">
        <v>178</v>
      </c>
      <c r="O510" s="30">
        <v>45992</v>
      </c>
      <c r="P510" s="27"/>
      <c r="Q510" s="42">
        <v>46006</v>
      </c>
      <c r="R510" s="30">
        <v>46007</v>
      </c>
      <c r="S510" s="31"/>
    </row>
    <row r="511" spans="1:19" s="4" customFormat="1" ht="19.7" customHeight="1">
      <c r="A511" s="35" t="s">
        <v>123</v>
      </c>
      <c r="B511" s="245" t="s">
        <v>717</v>
      </c>
      <c r="C511" s="26"/>
      <c r="D511" s="38">
        <f t="shared" si="22"/>
        <v>450</v>
      </c>
      <c r="E511" s="27" t="s">
        <v>175</v>
      </c>
      <c r="F511" s="27" t="s">
        <v>175</v>
      </c>
      <c r="G511" s="206" t="s">
        <v>332</v>
      </c>
      <c r="H511" s="275">
        <v>7</v>
      </c>
      <c r="I511" s="260">
        <v>42</v>
      </c>
      <c r="J511" s="276">
        <f t="shared" si="21"/>
        <v>294</v>
      </c>
      <c r="K511" s="28"/>
      <c r="L511" s="47" t="s">
        <v>333</v>
      </c>
      <c r="M511" s="26" t="s">
        <v>331</v>
      </c>
      <c r="N511" s="198" t="s">
        <v>178</v>
      </c>
      <c r="O511" s="30">
        <v>45992</v>
      </c>
      <c r="P511" s="27"/>
      <c r="Q511" s="42">
        <v>46006</v>
      </c>
      <c r="R511" s="30">
        <v>46007</v>
      </c>
      <c r="S511" s="31"/>
    </row>
    <row r="512" spans="1:19" s="4" customFormat="1" ht="19.7" customHeight="1">
      <c r="A512" s="35" t="s">
        <v>123</v>
      </c>
      <c r="B512" s="245" t="s">
        <v>717</v>
      </c>
      <c r="C512" s="26"/>
      <c r="D512" s="38">
        <f t="shared" si="22"/>
        <v>451</v>
      </c>
      <c r="E512" s="27" t="s">
        <v>175</v>
      </c>
      <c r="F512" s="27" t="s">
        <v>175</v>
      </c>
      <c r="G512" s="206" t="s">
        <v>404</v>
      </c>
      <c r="H512" s="275">
        <v>6</v>
      </c>
      <c r="I512" s="260">
        <v>82</v>
      </c>
      <c r="J512" s="276">
        <f t="shared" si="21"/>
        <v>492</v>
      </c>
      <c r="K512" s="28"/>
      <c r="L512" s="47" t="s">
        <v>956</v>
      </c>
      <c r="M512" s="26" t="s">
        <v>331</v>
      </c>
      <c r="N512" s="198" t="s">
        <v>178</v>
      </c>
      <c r="O512" s="30">
        <v>45992</v>
      </c>
      <c r="P512" s="27"/>
      <c r="Q512" s="42">
        <v>46006</v>
      </c>
      <c r="R512" s="30">
        <v>46007</v>
      </c>
      <c r="S512" s="31"/>
    </row>
    <row r="513" spans="1:19" s="4" customFormat="1" ht="19.7" customHeight="1">
      <c r="A513" s="35" t="s">
        <v>172</v>
      </c>
      <c r="B513" s="245" t="s">
        <v>717</v>
      </c>
      <c r="C513" s="26"/>
      <c r="D513" s="38">
        <f t="shared" si="22"/>
        <v>452</v>
      </c>
      <c r="E513" s="274" t="s">
        <v>174</v>
      </c>
      <c r="F513" s="27" t="s">
        <v>175</v>
      </c>
      <c r="G513" s="206" t="s">
        <v>957</v>
      </c>
      <c r="H513" s="275">
        <v>1</v>
      </c>
      <c r="I513" s="260">
        <v>7128</v>
      </c>
      <c r="J513" s="276">
        <f t="shared" si="21"/>
        <v>7128</v>
      </c>
      <c r="K513" s="28"/>
      <c r="L513" s="47" t="s">
        <v>958</v>
      </c>
      <c r="M513" s="26" t="s">
        <v>331</v>
      </c>
      <c r="N513" s="198" t="s">
        <v>178</v>
      </c>
      <c r="O513" s="30">
        <v>45992</v>
      </c>
      <c r="P513" s="27"/>
      <c r="Q513" s="42">
        <v>46006</v>
      </c>
      <c r="R513" s="30">
        <v>46007</v>
      </c>
      <c r="S513" s="31"/>
    </row>
    <row r="514" spans="1:19" s="4" customFormat="1" ht="19.7" customHeight="1">
      <c r="A514" s="35" t="s">
        <v>123</v>
      </c>
      <c r="B514" s="245" t="s">
        <v>717</v>
      </c>
      <c r="C514" s="26"/>
      <c r="D514" s="38">
        <f t="shared" si="22"/>
        <v>453</v>
      </c>
      <c r="E514" s="27" t="s">
        <v>175</v>
      </c>
      <c r="F514" s="27" t="s">
        <v>175</v>
      </c>
      <c r="G514" s="206" t="s">
        <v>959</v>
      </c>
      <c r="H514" s="275">
        <v>2</v>
      </c>
      <c r="I514" s="260">
        <v>82</v>
      </c>
      <c r="J514" s="276">
        <f t="shared" si="21"/>
        <v>164</v>
      </c>
      <c r="K514" s="28"/>
      <c r="L514" s="47" t="s">
        <v>960</v>
      </c>
      <c r="M514" s="26" t="s">
        <v>331</v>
      </c>
      <c r="N514" s="198" t="s">
        <v>178</v>
      </c>
      <c r="O514" s="30">
        <v>45992</v>
      </c>
      <c r="P514" s="27"/>
      <c r="Q514" s="42">
        <v>46006</v>
      </c>
      <c r="R514" s="30">
        <v>46007</v>
      </c>
      <c r="S514" s="31"/>
    </row>
    <row r="515" spans="1:19" s="4" customFormat="1" ht="19.7" customHeight="1">
      <c r="A515" s="35" t="s">
        <v>200</v>
      </c>
      <c r="B515" s="245" t="s">
        <v>717</v>
      </c>
      <c r="C515" s="26"/>
      <c r="D515" s="38">
        <f t="shared" si="22"/>
        <v>454</v>
      </c>
      <c r="E515" s="27" t="s">
        <v>175</v>
      </c>
      <c r="F515" s="27" t="s">
        <v>175</v>
      </c>
      <c r="G515" s="206" t="s">
        <v>961</v>
      </c>
      <c r="H515" s="275">
        <v>1</v>
      </c>
      <c r="I515" s="224">
        <v>693</v>
      </c>
      <c r="J515" s="276">
        <f t="shared" si="21"/>
        <v>693</v>
      </c>
      <c r="K515" s="28"/>
      <c r="L515" s="47" t="s">
        <v>681</v>
      </c>
      <c r="M515" s="26" t="s">
        <v>331</v>
      </c>
      <c r="N515" s="198" t="s">
        <v>178</v>
      </c>
      <c r="O515" s="30">
        <v>45992</v>
      </c>
      <c r="P515" s="27"/>
      <c r="Q515" s="42">
        <v>46006</v>
      </c>
      <c r="R515" s="30">
        <v>46007</v>
      </c>
      <c r="S515" s="31"/>
    </row>
    <row r="516" spans="1:19" s="4" customFormat="1" ht="19.7" customHeight="1">
      <c r="A516" s="35" t="s">
        <v>291</v>
      </c>
      <c r="B516" s="245" t="s">
        <v>717</v>
      </c>
      <c r="C516" s="26"/>
      <c r="D516" s="38">
        <f t="shared" si="22"/>
        <v>455</v>
      </c>
      <c r="E516" s="27" t="s">
        <v>175</v>
      </c>
      <c r="F516" s="27" t="s">
        <v>175</v>
      </c>
      <c r="G516" s="217" t="s">
        <v>962</v>
      </c>
      <c r="H516" s="275">
        <v>1</v>
      </c>
      <c r="I516" s="224">
        <v>861</v>
      </c>
      <c r="J516" s="276">
        <f t="shared" si="21"/>
        <v>861</v>
      </c>
      <c r="K516" s="28"/>
      <c r="L516" s="47" t="s">
        <v>963</v>
      </c>
      <c r="M516" s="26" t="s">
        <v>331</v>
      </c>
      <c r="N516" s="198" t="s">
        <v>178</v>
      </c>
      <c r="O516" s="30">
        <v>45992</v>
      </c>
      <c r="P516" s="27"/>
      <c r="Q516" s="42">
        <v>46006</v>
      </c>
      <c r="R516" s="30">
        <v>46007</v>
      </c>
      <c r="S516" s="31"/>
    </row>
    <row r="517" spans="1:19" s="4" customFormat="1" ht="19.7" customHeight="1">
      <c r="A517" s="26"/>
      <c r="C517" s="26"/>
      <c r="D517" s="38"/>
      <c r="E517" s="27"/>
      <c r="F517" s="27"/>
      <c r="G517" s="55"/>
      <c r="H517" s="348"/>
      <c r="I517" s="107"/>
      <c r="J517" s="63"/>
      <c r="K517" s="28"/>
      <c r="L517" s="47"/>
      <c r="M517" s="316"/>
      <c r="N517" s="26"/>
      <c r="O517" s="30"/>
      <c r="P517" s="27"/>
      <c r="Q517" s="26"/>
      <c r="R517" s="30"/>
      <c r="S517" s="31"/>
    </row>
    <row r="518" spans="1:19" s="4" customFormat="1" ht="19.7" customHeight="1">
      <c r="A518" s="35" t="s">
        <v>964</v>
      </c>
      <c r="B518" s="245" t="s">
        <v>717</v>
      </c>
      <c r="C518" s="26"/>
      <c r="D518" s="38">
        <f>+D516+1</f>
        <v>456</v>
      </c>
      <c r="E518" s="66" t="s">
        <v>145</v>
      </c>
      <c r="F518" s="66" t="s">
        <v>175</v>
      </c>
      <c r="G518" s="358" t="s">
        <v>965</v>
      </c>
      <c r="H518" s="183">
        <v>1</v>
      </c>
      <c r="I518" s="167">
        <v>9828</v>
      </c>
      <c r="J518" s="167">
        <f t="shared" ref="J518:J529" si="23">H518*I518</f>
        <v>9828</v>
      </c>
      <c r="K518" s="28"/>
      <c r="L518" s="47" t="s">
        <v>966</v>
      </c>
      <c r="M518" s="26" t="s">
        <v>967</v>
      </c>
      <c r="N518" s="359" t="s">
        <v>968</v>
      </c>
      <c r="O518" s="30">
        <v>46044</v>
      </c>
      <c r="P518" s="27"/>
      <c r="Q518" s="42">
        <v>46055</v>
      </c>
      <c r="R518" s="30">
        <v>46056</v>
      </c>
      <c r="S518" s="31"/>
    </row>
    <row r="519" spans="1:19" s="4" customFormat="1" ht="19.7" customHeight="1">
      <c r="A519" s="35" t="s">
        <v>969</v>
      </c>
      <c r="B519" s="245" t="s">
        <v>717</v>
      </c>
      <c r="C519" s="26"/>
      <c r="D519" s="38">
        <f t="shared" ref="D519:D529" si="24">+D518+1</f>
        <v>457</v>
      </c>
      <c r="E519" s="360" t="s">
        <v>145</v>
      </c>
      <c r="F519" s="361" t="s">
        <v>970</v>
      </c>
      <c r="G519" s="362" t="s">
        <v>971</v>
      </c>
      <c r="H519" s="363">
        <v>1</v>
      </c>
      <c r="I519" s="167">
        <v>3998</v>
      </c>
      <c r="J519" s="167">
        <f t="shared" si="23"/>
        <v>3998</v>
      </c>
      <c r="K519" s="28"/>
      <c r="L519" s="47" t="s">
        <v>972</v>
      </c>
      <c r="M519" s="26" t="s">
        <v>967</v>
      </c>
      <c r="N519" s="178" t="s">
        <v>973</v>
      </c>
      <c r="O519" s="30"/>
      <c r="P519" s="27"/>
      <c r="Q519" s="26"/>
      <c r="R519" s="30"/>
      <c r="S519" s="31"/>
    </row>
    <row r="520" spans="1:19" s="4" customFormat="1" ht="19.7" customHeight="1">
      <c r="A520" s="35" t="s">
        <v>123</v>
      </c>
      <c r="B520" s="245" t="s">
        <v>717</v>
      </c>
      <c r="C520" s="26"/>
      <c r="D520" s="38">
        <f t="shared" si="24"/>
        <v>458</v>
      </c>
      <c r="E520" s="66" t="s">
        <v>974</v>
      </c>
      <c r="F520" s="66" t="s">
        <v>175</v>
      </c>
      <c r="G520" s="358" t="s">
        <v>975</v>
      </c>
      <c r="H520" s="183">
        <v>2</v>
      </c>
      <c r="I520" s="167">
        <v>566</v>
      </c>
      <c r="J520" s="167">
        <f t="shared" si="23"/>
        <v>1132</v>
      </c>
      <c r="K520" s="28"/>
      <c r="L520" s="47" t="s">
        <v>976</v>
      </c>
      <c r="M520" s="26" t="s">
        <v>967</v>
      </c>
      <c r="N520" s="359" t="s">
        <v>968</v>
      </c>
      <c r="O520" s="30">
        <v>46044</v>
      </c>
      <c r="P520" s="27"/>
      <c r="Q520" s="42">
        <v>46055</v>
      </c>
      <c r="R520" s="30">
        <v>46056</v>
      </c>
      <c r="S520" s="31"/>
    </row>
    <row r="521" spans="1:19" s="4" customFormat="1" ht="19.7" customHeight="1">
      <c r="A521" s="35" t="s">
        <v>977</v>
      </c>
      <c r="B521" s="245" t="s">
        <v>717</v>
      </c>
      <c r="C521" s="26"/>
      <c r="D521" s="38">
        <f t="shared" si="24"/>
        <v>459</v>
      </c>
      <c r="E521" s="66" t="s">
        <v>145</v>
      </c>
      <c r="F521" s="66" t="s">
        <v>175</v>
      </c>
      <c r="G521" s="217" t="s">
        <v>978</v>
      </c>
      <c r="H521" s="344">
        <v>1</v>
      </c>
      <c r="I521" s="364">
        <v>938</v>
      </c>
      <c r="J521" s="167">
        <f t="shared" si="23"/>
        <v>938</v>
      </c>
      <c r="K521" s="28">
        <v>3</v>
      </c>
      <c r="L521" s="47" t="s">
        <v>979</v>
      </c>
      <c r="M521" s="26" t="s">
        <v>967</v>
      </c>
      <c r="N521" s="359" t="s">
        <v>968</v>
      </c>
      <c r="O521" s="30">
        <v>46044</v>
      </c>
      <c r="P521" s="27"/>
      <c r="Q521" s="42">
        <v>46055</v>
      </c>
      <c r="R521" s="30">
        <v>46056</v>
      </c>
      <c r="S521" s="31"/>
    </row>
    <row r="522" spans="1:19" s="4" customFormat="1" ht="19.7" customHeight="1">
      <c r="A522" s="35" t="s">
        <v>213</v>
      </c>
      <c r="B522" s="245" t="s">
        <v>717</v>
      </c>
      <c r="C522" s="26"/>
      <c r="D522" s="38">
        <f t="shared" si="24"/>
        <v>460</v>
      </c>
      <c r="E522" s="66" t="s">
        <v>145</v>
      </c>
      <c r="F522" s="66" t="s">
        <v>175</v>
      </c>
      <c r="G522" s="358" t="s">
        <v>980</v>
      </c>
      <c r="H522" s="183">
        <v>5</v>
      </c>
      <c r="I522" s="167">
        <v>1783</v>
      </c>
      <c r="J522" s="167">
        <f t="shared" si="23"/>
        <v>8915</v>
      </c>
      <c r="K522" s="28">
        <v>1</v>
      </c>
      <c r="L522" s="47" t="s">
        <v>981</v>
      </c>
      <c r="M522" s="26" t="s">
        <v>967</v>
      </c>
      <c r="N522" s="359" t="s">
        <v>968</v>
      </c>
      <c r="O522" s="30">
        <v>46044</v>
      </c>
      <c r="P522" s="27"/>
      <c r="Q522" s="42">
        <v>46055</v>
      </c>
      <c r="R522" s="30">
        <v>46056</v>
      </c>
      <c r="S522" s="31"/>
    </row>
    <row r="523" spans="1:19" s="4" customFormat="1" ht="19.7" customHeight="1">
      <c r="A523" s="35" t="s">
        <v>123</v>
      </c>
      <c r="B523" s="245" t="s">
        <v>717</v>
      </c>
      <c r="C523" s="26"/>
      <c r="D523" s="38">
        <f t="shared" si="24"/>
        <v>461</v>
      </c>
      <c r="E523" s="66" t="s">
        <v>145</v>
      </c>
      <c r="F523" s="66" t="s">
        <v>175</v>
      </c>
      <c r="G523" s="358" t="s">
        <v>982</v>
      </c>
      <c r="H523" s="183">
        <v>5</v>
      </c>
      <c r="I523" s="167">
        <v>321</v>
      </c>
      <c r="J523" s="167">
        <f t="shared" si="23"/>
        <v>1605</v>
      </c>
      <c r="K523" s="28">
        <v>3</v>
      </c>
      <c r="L523" s="47" t="s">
        <v>983</v>
      </c>
      <c r="M523" s="26" t="s">
        <v>967</v>
      </c>
      <c r="N523" s="359" t="s">
        <v>968</v>
      </c>
      <c r="O523" s="30">
        <v>46044</v>
      </c>
      <c r="P523" s="27"/>
      <c r="Q523" s="42">
        <v>46055</v>
      </c>
      <c r="R523" s="30">
        <v>46056</v>
      </c>
      <c r="S523" s="31"/>
    </row>
    <row r="524" spans="1:19" s="4" customFormat="1" ht="19.7" customHeight="1">
      <c r="A524" s="35" t="s">
        <v>123</v>
      </c>
      <c r="B524" s="245" t="s">
        <v>717</v>
      </c>
      <c r="C524" s="26"/>
      <c r="D524" s="38">
        <f t="shared" si="24"/>
        <v>462</v>
      </c>
      <c r="E524" s="66" t="s">
        <v>175</v>
      </c>
      <c r="F524" s="66" t="s">
        <v>175</v>
      </c>
      <c r="G524" s="358" t="s">
        <v>984</v>
      </c>
      <c r="H524" s="183">
        <v>1</v>
      </c>
      <c r="I524" s="167">
        <v>1770</v>
      </c>
      <c r="J524" s="167">
        <f t="shared" si="23"/>
        <v>1770</v>
      </c>
      <c r="K524" s="28">
        <v>1</v>
      </c>
      <c r="L524" s="47" t="s">
        <v>985</v>
      </c>
      <c r="M524" s="26" t="s">
        <v>967</v>
      </c>
      <c r="N524" s="359" t="s">
        <v>968</v>
      </c>
      <c r="O524" s="30">
        <v>46044</v>
      </c>
      <c r="P524" s="27"/>
      <c r="Q524" s="42">
        <v>46055</v>
      </c>
      <c r="R524" s="30">
        <v>46056</v>
      </c>
      <c r="S524" s="31"/>
    </row>
    <row r="525" spans="1:19" s="4" customFormat="1" ht="19.7" customHeight="1">
      <c r="A525" s="35" t="s">
        <v>123</v>
      </c>
      <c r="B525" s="245" t="s">
        <v>717</v>
      </c>
      <c r="C525" s="26"/>
      <c r="D525" s="38">
        <f t="shared" si="24"/>
        <v>463</v>
      </c>
      <c r="E525" s="66" t="s">
        <v>145</v>
      </c>
      <c r="F525" s="66" t="s">
        <v>175</v>
      </c>
      <c r="G525" s="358" t="s">
        <v>982</v>
      </c>
      <c r="H525" s="183">
        <v>5</v>
      </c>
      <c r="I525" s="167">
        <v>321</v>
      </c>
      <c r="J525" s="167">
        <f t="shared" si="23"/>
        <v>1605</v>
      </c>
      <c r="K525" s="28">
        <v>3</v>
      </c>
      <c r="L525" s="47" t="s">
        <v>983</v>
      </c>
      <c r="M525" s="26" t="s">
        <v>967</v>
      </c>
      <c r="N525" s="359" t="s">
        <v>968</v>
      </c>
      <c r="O525" s="30">
        <v>46044</v>
      </c>
      <c r="P525" s="27"/>
      <c r="Q525" s="42">
        <v>46055</v>
      </c>
      <c r="R525" s="30">
        <v>46056</v>
      </c>
      <c r="S525" s="31"/>
    </row>
    <row r="526" spans="1:19" s="4" customFormat="1" ht="19.7" customHeight="1">
      <c r="A526" s="35" t="s">
        <v>200</v>
      </c>
      <c r="B526" s="245" t="s">
        <v>717</v>
      </c>
      <c r="C526" s="26"/>
      <c r="D526" s="38">
        <f t="shared" si="24"/>
        <v>464</v>
      </c>
      <c r="E526" s="66" t="s">
        <v>174</v>
      </c>
      <c r="F526" s="66" t="s">
        <v>175</v>
      </c>
      <c r="G526" s="365" t="s">
        <v>986</v>
      </c>
      <c r="H526" s="366">
        <v>1</v>
      </c>
      <c r="I526" s="107">
        <v>2324</v>
      </c>
      <c r="J526" s="107">
        <f t="shared" si="23"/>
        <v>2324</v>
      </c>
      <c r="K526" s="28">
        <v>1</v>
      </c>
      <c r="L526" s="47" t="s">
        <v>987</v>
      </c>
      <c r="M526" s="26" t="s">
        <v>967</v>
      </c>
      <c r="N526" s="359" t="s">
        <v>968</v>
      </c>
      <c r="O526" s="30">
        <v>46044</v>
      </c>
      <c r="P526" s="27"/>
      <c r="Q526" s="42">
        <v>46055</v>
      </c>
      <c r="R526" s="30">
        <v>46056</v>
      </c>
      <c r="S526" s="31"/>
    </row>
    <row r="527" spans="1:19" s="4" customFormat="1" ht="19.7" customHeight="1">
      <c r="A527" s="35" t="s">
        <v>123</v>
      </c>
      <c r="B527" s="245" t="s">
        <v>717</v>
      </c>
      <c r="C527" s="26"/>
      <c r="D527" s="38">
        <f t="shared" si="24"/>
        <v>465</v>
      </c>
      <c r="E527" s="66" t="s">
        <v>175</v>
      </c>
      <c r="F527" s="66" t="s">
        <v>175</v>
      </c>
      <c r="G527" s="358" t="s">
        <v>988</v>
      </c>
      <c r="H527" s="119">
        <v>2</v>
      </c>
      <c r="I527" s="107">
        <v>49</v>
      </c>
      <c r="J527" s="107">
        <f t="shared" si="23"/>
        <v>98</v>
      </c>
      <c r="K527" s="28">
        <v>2</v>
      </c>
      <c r="L527" s="367" t="s">
        <v>989</v>
      </c>
      <c r="M527" s="26" t="s">
        <v>967</v>
      </c>
      <c r="N527" s="359" t="s">
        <v>968</v>
      </c>
      <c r="O527" s="30">
        <v>46044</v>
      </c>
      <c r="P527" s="27"/>
      <c r="Q527" s="42">
        <v>46055</v>
      </c>
      <c r="R527" s="30">
        <v>46056</v>
      </c>
      <c r="S527" s="31"/>
    </row>
    <row r="528" spans="1:19" s="4" customFormat="1" ht="19.7" customHeight="1">
      <c r="A528" s="35" t="s">
        <v>123</v>
      </c>
      <c r="B528" s="245" t="s">
        <v>717</v>
      </c>
      <c r="C528" s="26"/>
      <c r="D528" s="38">
        <f t="shared" si="24"/>
        <v>466</v>
      </c>
      <c r="E528" s="66" t="s">
        <v>175</v>
      </c>
      <c r="F528" s="66" t="s">
        <v>175</v>
      </c>
      <c r="G528" s="368" t="s">
        <v>990</v>
      </c>
      <c r="H528" s="369">
        <v>2</v>
      </c>
      <c r="I528" s="63">
        <v>226</v>
      </c>
      <c r="J528" s="63">
        <f t="shared" si="23"/>
        <v>452</v>
      </c>
      <c r="K528" s="63">
        <v>2</v>
      </c>
      <c r="L528" s="40" t="s">
        <v>991</v>
      </c>
      <c r="M528" s="26" t="s">
        <v>967</v>
      </c>
      <c r="N528" s="359" t="s">
        <v>968</v>
      </c>
      <c r="O528" s="30">
        <v>46044</v>
      </c>
      <c r="P528" s="27"/>
      <c r="Q528" s="42">
        <v>46055</v>
      </c>
      <c r="R528" s="30">
        <v>46056</v>
      </c>
      <c r="S528" s="31"/>
    </row>
    <row r="529" spans="1:19" s="4" customFormat="1" ht="19.7" customHeight="1">
      <c r="A529" s="35" t="s">
        <v>123</v>
      </c>
      <c r="B529" s="245" t="s">
        <v>717</v>
      </c>
      <c r="C529" s="26"/>
      <c r="D529" s="38">
        <f t="shared" si="24"/>
        <v>467</v>
      </c>
      <c r="E529" s="66" t="s">
        <v>175</v>
      </c>
      <c r="F529" s="66" t="s">
        <v>175</v>
      </c>
      <c r="G529" s="368" t="s">
        <v>992</v>
      </c>
      <c r="H529" s="369">
        <v>4</v>
      </c>
      <c r="I529" s="63">
        <v>284</v>
      </c>
      <c r="J529" s="63">
        <f t="shared" si="23"/>
        <v>1136</v>
      </c>
      <c r="K529" s="63">
        <v>6</v>
      </c>
      <c r="L529" s="40" t="s">
        <v>993</v>
      </c>
      <c r="M529" s="26" t="s">
        <v>967</v>
      </c>
      <c r="N529" s="359" t="s">
        <v>968</v>
      </c>
      <c r="O529" s="30">
        <v>46044</v>
      </c>
      <c r="P529" s="27"/>
      <c r="Q529" s="42">
        <v>46055</v>
      </c>
      <c r="R529" s="30">
        <v>46056</v>
      </c>
      <c r="S529" s="31"/>
    </row>
    <row r="530" spans="1:19" s="4" customFormat="1" ht="19.7" customHeight="1">
      <c r="D530" s="38"/>
      <c r="E530" s="27"/>
      <c r="F530" s="27"/>
      <c r="G530" s="55"/>
      <c r="H530" s="348"/>
      <c r="I530" s="107"/>
      <c r="J530" s="63"/>
      <c r="K530" s="28"/>
      <c r="L530" s="47"/>
      <c r="M530" s="316"/>
      <c r="N530" s="26"/>
      <c r="O530" s="30"/>
      <c r="P530" s="27"/>
      <c r="Q530" s="26"/>
      <c r="R530" s="30"/>
      <c r="S530" s="31"/>
    </row>
    <row r="531" spans="1:19" s="4" customFormat="1" ht="19.7" customHeight="1">
      <c r="D531" s="27"/>
      <c r="E531" s="27"/>
      <c r="F531" s="27"/>
      <c r="G531" s="55"/>
      <c r="H531" s="348"/>
      <c r="I531" s="364"/>
      <c r="J531" s="167"/>
      <c r="K531" s="28"/>
      <c r="L531" s="47"/>
      <c r="M531" s="26"/>
      <c r="N531" s="26"/>
      <c r="O531" s="30"/>
      <c r="P531" s="27"/>
      <c r="Q531" s="26"/>
      <c r="R531" s="30"/>
      <c r="S531" s="31"/>
    </row>
    <row r="532" spans="1:19" s="4" customFormat="1" ht="19.7" customHeight="1">
      <c r="D532" s="27"/>
      <c r="E532" s="27"/>
      <c r="F532" s="27"/>
      <c r="G532" s="370">
        <f>SUM(J337:J532)</f>
        <v>1126762</v>
      </c>
      <c r="H532" s="62"/>
      <c r="I532" s="26"/>
      <c r="J532" s="63"/>
      <c r="K532" s="28"/>
      <c r="L532" s="47"/>
      <c r="M532" s="26"/>
      <c r="N532" s="26"/>
      <c r="O532" s="30"/>
      <c r="P532" s="27"/>
      <c r="Q532" s="26"/>
      <c r="R532" s="30"/>
      <c r="S532" s="31"/>
    </row>
    <row r="533" spans="1:19" s="4" customFormat="1" ht="19.7" customHeight="1">
      <c r="D533" s="27"/>
      <c r="E533" s="27"/>
      <c r="F533" s="27"/>
      <c r="G533" s="47"/>
      <c r="H533" s="62"/>
      <c r="I533" s="26"/>
      <c r="J533" s="63"/>
      <c r="K533" s="193">
        <f>SUBTOTAL(109,K9:K517)</f>
        <v>18991</v>
      </c>
      <c r="L533" s="47"/>
      <c r="M533" s="26"/>
      <c r="N533" s="26"/>
      <c r="O533" s="30"/>
      <c r="P533" s="27"/>
      <c r="Q533" s="26"/>
      <c r="R533" s="30"/>
      <c r="S533" s="31"/>
    </row>
    <row r="534" spans="1:19" s="4" customFormat="1" ht="19.7" customHeight="1">
      <c r="D534" s="27"/>
      <c r="E534" s="27"/>
      <c r="F534" s="27"/>
      <c r="G534" s="47"/>
      <c r="H534" s="62"/>
      <c r="I534" s="26"/>
      <c r="J534" s="63"/>
      <c r="K534" s="28"/>
      <c r="L534" s="47"/>
      <c r="M534" s="26"/>
      <c r="N534" s="26"/>
      <c r="O534" s="30"/>
      <c r="P534" s="27"/>
      <c r="Q534" s="26"/>
      <c r="R534" s="30"/>
      <c r="S534" s="31"/>
    </row>
    <row r="535" spans="1:19" s="4" customFormat="1" ht="19.7" customHeight="1">
      <c r="D535" s="27"/>
      <c r="E535" s="27"/>
      <c r="F535" s="27"/>
      <c r="G535" s="47"/>
      <c r="H535" s="62"/>
      <c r="I535" s="26"/>
      <c r="J535" s="63"/>
      <c r="K535" s="28"/>
      <c r="L535" s="47"/>
      <c r="M535" s="26"/>
      <c r="N535" s="26"/>
      <c r="O535" s="30"/>
      <c r="P535" s="27"/>
      <c r="Q535" s="26"/>
      <c r="R535" s="30"/>
      <c r="S535" s="31"/>
    </row>
    <row r="536" spans="1:19" s="4" customFormat="1" ht="19.7" customHeight="1">
      <c r="D536" s="27"/>
      <c r="E536" s="27"/>
      <c r="F536" s="27"/>
      <c r="G536" s="47"/>
      <c r="H536" s="62"/>
      <c r="I536" s="26"/>
      <c r="J536" s="63"/>
      <c r="K536" s="28"/>
      <c r="L536" s="47"/>
      <c r="M536" s="26"/>
      <c r="N536" s="26"/>
      <c r="O536" s="30"/>
      <c r="P536" s="27"/>
      <c r="Q536" s="26"/>
      <c r="R536" s="30"/>
      <c r="S536" s="31"/>
    </row>
    <row r="537" spans="1:19" s="4" customFormat="1" ht="19.7" customHeight="1">
      <c r="D537" s="27"/>
      <c r="E537" s="27"/>
      <c r="F537" s="27"/>
      <c r="G537" s="47"/>
      <c r="H537" s="62"/>
      <c r="I537" s="26"/>
      <c r="J537" s="63"/>
      <c r="K537" s="28"/>
      <c r="L537" s="47"/>
      <c r="M537" s="26"/>
      <c r="N537" s="26"/>
      <c r="O537" s="30"/>
      <c r="P537" s="27"/>
      <c r="Q537" s="26"/>
      <c r="R537" s="30"/>
      <c r="S537" s="31"/>
    </row>
    <row r="538" spans="1:19" s="4" customFormat="1" ht="19.7" customHeight="1">
      <c r="D538" s="27"/>
      <c r="E538" s="27"/>
      <c r="F538" s="27"/>
      <c r="G538" s="47"/>
      <c r="H538" s="62"/>
      <c r="I538" s="26"/>
      <c r="J538" s="63"/>
      <c r="K538" s="28"/>
      <c r="L538" s="47"/>
      <c r="M538" s="26"/>
      <c r="N538" s="26"/>
      <c r="O538" s="30"/>
      <c r="P538" s="27"/>
      <c r="Q538" s="26"/>
      <c r="R538" s="30"/>
      <c r="S538" s="31"/>
    </row>
    <row r="539" spans="1:19" s="4" customFormat="1" ht="19.7" customHeight="1">
      <c r="D539" s="27"/>
      <c r="E539" s="27"/>
      <c r="F539" s="27"/>
      <c r="G539" s="47"/>
      <c r="H539" s="62"/>
      <c r="I539" s="26"/>
      <c r="J539" s="63"/>
      <c r="K539" s="28"/>
      <c r="L539" s="47"/>
      <c r="M539" s="26"/>
      <c r="N539" s="26"/>
      <c r="O539" s="30"/>
      <c r="P539" s="27"/>
      <c r="Q539" s="26"/>
      <c r="R539" s="30"/>
      <c r="S539" s="31"/>
    </row>
    <row r="540" spans="1:19" s="4" customFormat="1" ht="19.7" customHeight="1">
      <c r="D540" s="27"/>
      <c r="E540" s="27"/>
      <c r="F540" s="27"/>
      <c r="G540" s="47"/>
      <c r="H540" s="62"/>
      <c r="I540" s="26"/>
      <c r="J540" s="63"/>
      <c r="K540" s="28"/>
      <c r="L540" s="47"/>
      <c r="M540" s="26"/>
      <c r="N540" s="26"/>
      <c r="O540" s="30"/>
      <c r="P540" s="27"/>
      <c r="Q540" s="26"/>
      <c r="R540" s="30"/>
      <c r="S540" s="31"/>
    </row>
    <row r="541" spans="1:19" s="4" customFormat="1" ht="19.7" customHeight="1">
      <c r="D541" s="27"/>
      <c r="E541" s="27"/>
      <c r="F541" s="27"/>
      <c r="G541" s="47"/>
      <c r="H541" s="62"/>
      <c r="I541" s="26"/>
      <c r="J541" s="63"/>
      <c r="K541" s="28"/>
      <c r="L541" s="47"/>
      <c r="M541" s="26"/>
      <c r="N541" s="26"/>
      <c r="O541" s="30"/>
      <c r="P541" s="27"/>
      <c r="Q541" s="26"/>
      <c r="R541" s="30"/>
      <c r="S541" s="31"/>
    </row>
    <row r="542" spans="1:19" s="4" customFormat="1" ht="19.7" customHeight="1">
      <c r="D542" s="27"/>
      <c r="E542" s="27"/>
      <c r="F542" s="27"/>
      <c r="G542" s="47"/>
      <c r="H542" s="62"/>
      <c r="I542" s="26"/>
      <c r="J542" s="63"/>
      <c r="K542" s="28"/>
      <c r="L542" s="47"/>
      <c r="M542" s="26"/>
      <c r="N542" s="26"/>
      <c r="O542" s="30"/>
      <c r="P542" s="27"/>
      <c r="Q542" s="26"/>
      <c r="R542" s="30"/>
      <c r="S542" s="31"/>
    </row>
    <row r="543" spans="1:19" s="4" customFormat="1" ht="19.7" customHeight="1">
      <c r="D543" s="27"/>
      <c r="E543" s="27"/>
      <c r="F543" s="27"/>
      <c r="G543" s="47"/>
      <c r="H543" s="62"/>
      <c r="I543" s="26"/>
      <c r="J543" s="63"/>
      <c r="K543" s="28"/>
      <c r="L543" s="47"/>
      <c r="M543" s="26"/>
      <c r="N543" s="26"/>
      <c r="O543" s="30"/>
      <c r="P543" s="27"/>
      <c r="Q543" s="26"/>
      <c r="R543" s="30"/>
      <c r="S543" s="31"/>
    </row>
    <row r="544" spans="1:19" s="4" customFormat="1" ht="19.7" customHeight="1">
      <c r="D544" s="27"/>
      <c r="E544" s="27"/>
      <c r="F544" s="27"/>
      <c r="G544" s="47"/>
      <c r="H544" s="62"/>
      <c r="I544" s="26"/>
      <c r="J544" s="63"/>
      <c r="K544" s="28"/>
      <c r="L544" s="47"/>
      <c r="M544" s="26"/>
      <c r="N544" s="26"/>
      <c r="O544" s="30"/>
      <c r="P544" s="27"/>
      <c r="Q544" s="26"/>
      <c r="R544" s="30"/>
      <c r="S544" s="31"/>
    </row>
    <row r="545" spans="4:19" s="4" customFormat="1" ht="19.7" customHeight="1">
      <c r="D545" s="27"/>
      <c r="E545" s="27"/>
      <c r="F545" s="27"/>
      <c r="G545" s="47"/>
      <c r="H545" s="62"/>
      <c r="I545" s="26"/>
      <c r="J545" s="63"/>
      <c r="K545" s="28"/>
      <c r="L545" s="47"/>
      <c r="M545" s="26"/>
      <c r="N545" s="26"/>
      <c r="O545" s="30"/>
      <c r="P545" s="27"/>
      <c r="Q545" s="26"/>
      <c r="R545" s="30"/>
      <c r="S545" s="31"/>
    </row>
    <row r="546" spans="4:19" s="4" customFormat="1" ht="19.7" customHeight="1">
      <c r="D546" s="27"/>
      <c r="E546" s="27"/>
      <c r="F546" s="27"/>
      <c r="G546" s="47"/>
      <c r="H546" s="62"/>
      <c r="I546" s="26"/>
      <c r="J546" s="63"/>
      <c r="K546" s="28"/>
      <c r="L546" s="47"/>
      <c r="M546" s="26"/>
      <c r="N546" s="26"/>
      <c r="O546" s="30"/>
      <c r="P546" s="27"/>
      <c r="Q546" s="26"/>
      <c r="R546" s="30"/>
      <c r="S546" s="31"/>
    </row>
    <row r="547" spans="4:19" s="4" customFormat="1" ht="19.7" customHeight="1">
      <c r="D547" s="27"/>
      <c r="E547" s="27"/>
      <c r="F547" s="27"/>
      <c r="G547" s="47"/>
      <c r="H547" s="62"/>
      <c r="I547" s="26"/>
      <c r="J547" s="63"/>
      <c r="K547" s="28"/>
      <c r="L547" s="47"/>
      <c r="M547" s="26"/>
      <c r="N547" s="26"/>
      <c r="O547" s="30"/>
      <c r="P547" s="27"/>
      <c r="Q547" s="26"/>
      <c r="R547" s="30"/>
      <c r="S547" s="31"/>
    </row>
    <row r="548" spans="4:19" s="4" customFormat="1" ht="19.7" customHeight="1">
      <c r="D548" s="27"/>
      <c r="E548" s="27"/>
      <c r="F548" s="27"/>
      <c r="G548" s="47"/>
      <c r="H548" s="62"/>
      <c r="I548" s="26"/>
      <c r="J548" s="63"/>
      <c r="K548" s="28"/>
      <c r="L548" s="47"/>
      <c r="M548" s="26"/>
      <c r="N548" s="26"/>
      <c r="O548" s="30"/>
      <c r="P548" s="27"/>
      <c r="Q548" s="26"/>
      <c r="R548" s="30"/>
      <c r="S548" s="31"/>
    </row>
    <row r="549" spans="4:19" s="4" customFormat="1" ht="19.7" customHeight="1">
      <c r="D549" s="27"/>
      <c r="E549" s="27"/>
      <c r="F549" s="27"/>
      <c r="G549" s="47"/>
      <c r="H549" s="62"/>
      <c r="I549" s="26"/>
      <c r="J549" s="63"/>
      <c r="K549" s="28"/>
      <c r="L549" s="47"/>
      <c r="M549" s="26"/>
      <c r="N549" s="26"/>
      <c r="O549" s="30"/>
      <c r="P549" s="27"/>
      <c r="Q549" s="26"/>
      <c r="R549" s="30"/>
      <c r="S549" s="31"/>
    </row>
    <row r="550" spans="4:19" s="4" customFormat="1" ht="19.7" customHeight="1">
      <c r="D550" s="27"/>
      <c r="E550" s="27"/>
      <c r="F550" s="27"/>
      <c r="G550" s="47"/>
      <c r="H550" s="62"/>
      <c r="I550" s="26"/>
      <c r="J550" s="63"/>
      <c r="K550" s="28"/>
      <c r="L550" s="47"/>
      <c r="M550" s="26"/>
      <c r="N550" s="26"/>
      <c r="O550" s="30"/>
      <c r="P550" s="27"/>
      <c r="Q550" s="26"/>
      <c r="R550" s="30"/>
      <c r="S550" s="31"/>
    </row>
    <row r="551" spans="4:19" s="4" customFormat="1" ht="19.7" customHeight="1">
      <c r="D551" s="27"/>
      <c r="E551" s="27"/>
      <c r="F551" s="27"/>
      <c r="G551" s="47"/>
      <c r="H551" s="62"/>
      <c r="I551" s="26"/>
      <c r="J551" s="63"/>
      <c r="K551" s="28"/>
      <c r="L551" s="47"/>
      <c r="M551" s="26"/>
      <c r="N551" s="26"/>
      <c r="O551" s="30"/>
      <c r="P551" s="27"/>
      <c r="Q551" s="26"/>
      <c r="R551" s="30"/>
      <c r="S551" s="31"/>
    </row>
    <row r="552" spans="4:19" s="4" customFormat="1" ht="19.7" customHeight="1">
      <c r="D552" s="27"/>
      <c r="E552" s="27"/>
      <c r="F552" s="27"/>
      <c r="G552" s="47"/>
      <c r="H552" s="62"/>
      <c r="I552" s="26"/>
      <c r="J552" s="63"/>
      <c r="K552" s="28"/>
      <c r="L552" s="47"/>
      <c r="M552" s="26"/>
      <c r="N552" s="26"/>
      <c r="O552" s="30"/>
      <c r="P552" s="27"/>
      <c r="Q552" s="26"/>
      <c r="R552" s="30"/>
      <c r="S552" s="31"/>
    </row>
    <row r="553" spans="4:19" s="4" customFormat="1" ht="19.7" customHeight="1">
      <c r="D553" s="27"/>
      <c r="E553" s="27"/>
      <c r="F553" s="27"/>
      <c r="G553" s="47"/>
      <c r="H553" s="62"/>
      <c r="I553" s="26"/>
      <c r="J553" s="63"/>
      <c r="K553" s="28"/>
      <c r="L553" s="47"/>
      <c r="M553" s="26"/>
      <c r="N553" s="26"/>
      <c r="O553" s="30"/>
      <c r="P553" s="27"/>
      <c r="Q553" s="26"/>
      <c r="R553" s="30"/>
      <c r="S553" s="31"/>
    </row>
    <row r="554" spans="4:19" s="4" customFormat="1" ht="19.7" customHeight="1">
      <c r="D554" s="27"/>
      <c r="E554" s="27"/>
      <c r="F554" s="27"/>
      <c r="G554" s="47"/>
      <c r="H554" s="62"/>
      <c r="I554" s="26"/>
      <c r="J554" s="63"/>
      <c r="K554" s="28"/>
      <c r="L554" s="47"/>
      <c r="M554" s="26"/>
      <c r="N554" s="26"/>
      <c r="O554" s="30"/>
      <c r="P554" s="27"/>
      <c r="Q554" s="26"/>
      <c r="R554" s="30"/>
      <c r="S554" s="31"/>
    </row>
    <row r="555" spans="4:19" s="4" customFormat="1" ht="19.7" customHeight="1">
      <c r="D555" s="27"/>
      <c r="E555" s="27"/>
      <c r="F555" s="27"/>
      <c r="G555" s="47"/>
      <c r="H555" s="62"/>
      <c r="I555" s="26"/>
      <c r="J555" s="63"/>
      <c r="K555" s="28"/>
      <c r="L555" s="47"/>
      <c r="M555" s="26"/>
      <c r="N555" s="26"/>
      <c r="O555" s="30"/>
      <c r="P555" s="27"/>
      <c r="Q555" s="26"/>
      <c r="R555" s="30"/>
      <c r="S555" s="31"/>
    </row>
    <row r="556" spans="4:19" s="4" customFormat="1" ht="19.7" customHeight="1">
      <c r="D556" s="27"/>
      <c r="E556" s="27"/>
      <c r="F556" s="27"/>
      <c r="G556" s="47"/>
      <c r="H556" s="62"/>
      <c r="I556" s="26"/>
      <c r="J556" s="63"/>
      <c r="K556" s="28"/>
      <c r="L556" s="47"/>
      <c r="M556" s="26"/>
      <c r="N556" s="26"/>
      <c r="O556" s="30"/>
      <c r="P556" s="27"/>
      <c r="Q556" s="26"/>
      <c r="R556" s="30"/>
      <c r="S556" s="31"/>
    </row>
    <row r="557" spans="4:19" s="4" customFormat="1" ht="19.7" customHeight="1">
      <c r="D557" s="27"/>
      <c r="E557" s="27"/>
      <c r="F557" s="27"/>
      <c r="G557" s="47"/>
      <c r="H557" s="62"/>
      <c r="I557" s="26"/>
      <c r="J557" s="63"/>
      <c r="K557" s="28"/>
      <c r="L557" s="47"/>
      <c r="M557" s="26"/>
      <c r="N557" s="26"/>
      <c r="O557" s="30"/>
      <c r="P557" s="27"/>
      <c r="Q557" s="26"/>
      <c r="R557" s="30"/>
      <c r="S557" s="31"/>
    </row>
    <row r="558" spans="4:19" s="4" customFormat="1" ht="19.7" customHeight="1">
      <c r="D558" s="27"/>
      <c r="E558" s="27"/>
      <c r="F558" s="27"/>
      <c r="G558" s="47"/>
      <c r="H558" s="62"/>
      <c r="I558" s="26"/>
      <c r="J558" s="63"/>
      <c r="K558" s="28"/>
      <c r="L558" s="47"/>
      <c r="M558" s="26"/>
      <c r="N558" s="26"/>
      <c r="O558" s="30"/>
      <c r="P558" s="27"/>
      <c r="Q558" s="26"/>
      <c r="R558" s="30"/>
      <c r="S558" s="31"/>
    </row>
    <row r="559" spans="4:19" s="4" customFormat="1" ht="19.7" customHeight="1">
      <c r="D559" s="27"/>
      <c r="E559" s="27"/>
      <c r="F559" s="27"/>
      <c r="G559" s="47"/>
      <c r="H559" s="62"/>
      <c r="I559" s="26"/>
      <c r="J559" s="63"/>
      <c r="K559" s="28"/>
      <c r="L559" s="47"/>
      <c r="M559" s="26"/>
      <c r="N559" s="26"/>
      <c r="O559" s="30"/>
      <c r="P559" s="27"/>
      <c r="Q559" s="26"/>
      <c r="R559" s="30"/>
      <c r="S559" s="31"/>
    </row>
    <row r="560" spans="4:19" s="4" customFormat="1" ht="19.7" customHeight="1">
      <c r="D560" s="27"/>
      <c r="E560" s="27"/>
      <c r="F560" s="27"/>
      <c r="G560" s="47"/>
      <c r="H560" s="62"/>
      <c r="I560" s="26"/>
      <c r="J560" s="63"/>
      <c r="K560" s="28"/>
      <c r="L560" s="47"/>
      <c r="M560" s="26"/>
      <c r="N560" s="26"/>
      <c r="O560" s="30"/>
      <c r="P560" s="27"/>
      <c r="Q560" s="26"/>
      <c r="R560" s="30"/>
      <c r="S560" s="31"/>
    </row>
    <row r="561" spans="4:19" s="4" customFormat="1" ht="19.7" customHeight="1">
      <c r="D561" s="27"/>
      <c r="E561" s="27"/>
      <c r="F561" s="27"/>
      <c r="G561" s="47"/>
      <c r="H561" s="62"/>
      <c r="I561" s="26"/>
      <c r="J561" s="63"/>
      <c r="K561" s="28"/>
      <c r="L561" s="47"/>
      <c r="M561" s="26"/>
      <c r="N561" s="26"/>
      <c r="O561" s="30"/>
      <c r="P561" s="27"/>
      <c r="Q561" s="26"/>
      <c r="R561" s="30"/>
      <c r="S561" s="31"/>
    </row>
    <row r="562" spans="4:19" s="4" customFormat="1" ht="19.7" customHeight="1">
      <c r="D562" s="27"/>
      <c r="E562" s="27"/>
      <c r="F562" s="27"/>
      <c r="G562" s="47"/>
      <c r="H562" s="62"/>
      <c r="I562" s="26"/>
      <c r="J562" s="63"/>
      <c r="K562" s="28"/>
      <c r="L562" s="47"/>
      <c r="M562" s="26"/>
      <c r="N562" s="26"/>
      <c r="O562" s="30"/>
      <c r="P562" s="27"/>
      <c r="Q562" s="26"/>
      <c r="R562" s="30"/>
      <c r="S562" s="31"/>
    </row>
    <row r="563" spans="4:19" s="4" customFormat="1" ht="19.7" customHeight="1">
      <c r="D563" s="27"/>
      <c r="E563" s="27"/>
      <c r="F563" s="27"/>
      <c r="G563" s="47"/>
      <c r="H563" s="62"/>
      <c r="I563" s="26"/>
      <c r="J563" s="63"/>
      <c r="K563" s="28"/>
      <c r="L563" s="47"/>
      <c r="M563" s="26"/>
      <c r="N563" s="26"/>
      <c r="O563" s="30"/>
      <c r="P563" s="27"/>
      <c r="Q563" s="26"/>
      <c r="R563" s="30"/>
      <c r="S563" s="31"/>
    </row>
    <row r="564" spans="4:19" s="4" customFormat="1" ht="19.7" customHeight="1">
      <c r="D564" s="27"/>
      <c r="E564" s="27"/>
      <c r="F564" s="27"/>
      <c r="G564" s="47"/>
      <c r="H564" s="62"/>
      <c r="I564" s="26"/>
      <c r="J564" s="63"/>
      <c r="K564" s="28"/>
      <c r="L564" s="47"/>
      <c r="M564" s="26"/>
      <c r="N564" s="26"/>
      <c r="O564" s="30"/>
      <c r="P564" s="27"/>
      <c r="Q564" s="26"/>
      <c r="R564" s="30"/>
      <c r="S564" s="31"/>
    </row>
    <row r="565" spans="4:19" s="4" customFormat="1" ht="19.7" customHeight="1">
      <c r="D565" s="27"/>
      <c r="E565" s="27"/>
      <c r="F565" s="27"/>
      <c r="G565" s="47"/>
      <c r="H565" s="62"/>
      <c r="I565" s="26"/>
      <c r="J565" s="63"/>
      <c r="K565" s="28"/>
      <c r="L565" s="47"/>
      <c r="M565" s="26"/>
      <c r="N565" s="26"/>
      <c r="O565" s="30"/>
      <c r="P565" s="27"/>
      <c r="Q565" s="26"/>
      <c r="R565" s="30"/>
      <c r="S565" s="31"/>
    </row>
    <row r="566" spans="4:19" s="4" customFormat="1" ht="19.7" customHeight="1">
      <c r="D566" s="27"/>
      <c r="E566" s="27"/>
      <c r="F566" s="27"/>
      <c r="G566" s="47"/>
      <c r="H566" s="62"/>
      <c r="I566" s="26"/>
      <c r="J566" s="63"/>
      <c r="K566" s="28"/>
      <c r="L566" s="47"/>
      <c r="M566" s="26"/>
      <c r="N566" s="26"/>
      <c r="O566" s="30"/>
      <c r="P566" s="27"/>
      <c r="Q566" s="26"/>
      <c r="R566" s="30"/>
      <c r="S566" s="31"/>
    </row>
    <row r="567" spans="4:19" s="4" customFormat="1" ht="19.7" customHeight="1">
      <c r="D567" s="27"/>
      <c r="E567" s="27"/>
      <c r="F567" s="27"/>
      <c r="G567" s="47"/>
      <c r="H567" s="62"/>
      <c r="I567" s="26"/>
      <c r="J567" s="63"/>
      <c r="K567" s="28"/>
      <c r="L567" s="47"/>
      <c r="M567" s="26"/>
      <c r="N567" s="26"/>
      <c r="O567" s="30"/>
      <c r="P567" s="27"/>
      <c r="Q567" s="26"/>
      <c r="R567" s="30"/>
      <c r="S567" s="31"/>
    </row>
    <row r="568" spans="4:19" s="4" customFormat="1" ht="19.7" customHeight="1">
      <c r="D568" s="27"/>
      <c r="E568" s="27"/>
      <c r="F568" s="27"/>
      <c r="G568" s="47"/>
      <c r="H568" s="62"/>
      <c r="I568" s="26"/>
      <c r="J568" s="63"/>
      <c r="K568" s="28"/>
      <c r="L568" s="47"/>
      <c r="M568" s="26"/>
      <c r="N568" s="26"/>
      <c r="O568" s="30"/>
      <c r="P568" s="27"/>
      <c r="Q568" s="26"/>
      <c r="R568" s="30"/>
      <c r="S568" s="31"/>
    </row>
    <row r="569" spans="4:19" s="4" customFormat="1" ht="19.7" customHeight="1">
      <c r="D569" s="27"/>
      <c r="E569" s="27"/>
      <c r="F569" s="27"/>
      <c r="G569" s="47"/>
      <c r="H569" s="62"/>
      <c r="I569" s="26"/>
      <c r="J569" s="63"/>
      <c r="K569" s="28"/>
      <c r="L569" s="47"/>
      <c r="M569" s="26"/>
      <c r="N569" s="26"/>
      <c r="O569" s="30"/>
      <c r="P569" s="27"/>
      <c r="Q569" s="26"/>
      <c r="R569" s="30"/>
      <c r="S569" s="31"/>
    </row>
    <row r="570" spans="4:19" s="4" customFormat="1" ht="19.7" customHeight="1">
      <c r="D570" s="27"/>
      <c r="E570" s="27"/>
      <c r="F570" s="27"/>
      <c r="G570" s="47"/>
      <c r="H570" s="62"/>
      <c r="I570" s="26"/>
      <c r="J570" s="63"/>
      <c r="K570" s="28"/>
      <c r="L570" s="47"/>
      <c r="M570" s="26"/>
      <c r="N570" s="26"/>
      <c r="O570" s="30"/>
      <c r="P570" s="27"/>
      <c r="Q570" s="26"/>
      <c r="R570" s="30"/>
      <c r="S570" s="31"/>
    </row>
    <row r="571" spans="4:19" s="4" customFormat="1" ht="19.7" customHeight="1">
      <c r="D571" s="27"/>
      <c r="E571" s="27"/>
      <c r="F571" s="27"/>
      <c r="G571" s="47"/>
      <c r="H571" s="62"/>
      <c r="I571" s="26"/>
      <c r="J571" s="63"/>
      <c r="K571" s="28"/>
      <c r="L571" s="47"/>
      <c r="M571" s="26"/>
      <c r="N571" s="26"/>
      <c r="O571" s="30"/>
      <c r="P571" s="27"/>
      <c r="Q571" s="26"/>
      <c r="R571" s="30"/>
      <c r="S571" s="31"/>
    </row>
    <row r="572" spans="4:19" s="4" customFormat="1" ht="19.7" customHeight="1">
      <c r="D572" s="27"/>
      <c r="E572" s="27"/>
      <c r="F572" s="27"/>
      <c r="G572" s="47"/>
      <c r="H572" s="62"/>
      <c r="I572" s="26"/>
      <c r="J572" s="63"/>
      <c r="K572" s="28"/>
      <c r="L572" s="47"/>
      <c r="M572" s="26"/>
      <c r="N572" s="26"/>
      <c r="O572" s="30"/>
      <c r="P572" s="27"/>
      <c r="Q572" s="26"/>
      <c r="R572" s="30"/>
      <c r="S572" s="31"/>
    </row>
    <row r="573" spans="4:19" s="4" customFormat="1" ht="19.7" customHeight="1">
      <c r="D573" s="27"/>
      <c r="E573" s="27"/>
      <c r="F573" s="27"/>
      <c r="G573" s="47"/>
      <c r="H573" s="62"/>
      <c r="I573" s="26"/>
      <c r="J573" s="63"/>
      <c r="K573" s="28"/>
      <c r="L573" s="47"/>
      <c r="M573" s="26"/>
      <c r="N573" s="26"/>
      <c r="O573" s="30"/>
      <c r="P573" s="27"/>
      <c r="Q573" s="26"/>
      <c r="R573" s="30"/>
      <c r="S573" s="31"/>
    </row>
    <row r="574" spans="4:19" s="4" customFormat="1" ht="19.7" customHeight="1">
      <c r="D574" s="27"/>
      <c r="E574" s="27"/>
      <c r="F574" s="27"/>
      <c r="G574" s="47"/>
      <c r="H574" s="62"/>
      <c r="I574" s="26"/>
      <c r="J574" s="63"/>
      <c r="K574" s="28"/>
      <c r="L574" s="47"/>
      <c r="M574" s="26"/>
      <c r="N574" s="26"/>
      <c r="O574" s="30"/>
      <c r="P574" s="27"/>
      <c r="Q574" s="26"/>
      <c r="R574" s="30"/>
      <c r="S574" s="31"/>
    </row>
    <row r="575" spans="4:19" s="4" customFormat="1" ht="19.7" customHeight="1">
      <c r="D575" s="27"/>
      <c r="E575" s="27"/>
      <c r="F575" s="27"/>
      <c r="G575" s="47"/>
      <c r="H575" s="62"/>
      <c r="I575" s="26"/>
      <c r="J575" s="63"/>
      <c r="K575" s="28"/>
      <c r="L575" s="47"/>
      <c r="M575" s="26"/>
      <c r="N575" s="26"/>
      <c r="O575" s="30"/>
      <c r="P575" s="27"/>
      <c r="Q575" s="26"/>
      <c r="R575" s="30"/>
      <c r="S575" s="31"/>
    </row>
    <row r="576" spans="4:19" s="4" customFormat="1" ht="19.7" customHeight="1">
      <c r="D576" s="27"/>
      <c r="E576" s="27"/>
      <c r="F576" s="27"/>
      <c r="G576" s="47"/>
      <c r="H576" s="62"/>
      <c r="I576" s="26"/>
      <c r="J576" s="63"/>
      <c r="K576" s="28"/>
      <c r="L576" s="47"/>
      <c r="M576" s="26"/>
      <c r="N576" s="26"/>
      <c r="O576" s="30"/>
      <c r="P576" s="27"/>
      <c r="Q576" s="26"/>
      <c r="R576" s="30"/>
      <c r="S576" s="31"/>
    </row>
    <row r="577" spans="4:19" s="4" customFormat="1" ht="19.7" customHeight="1">
      <c r="D577" s="27"/>
      <c r="E577" s="27"/>
      <c r="F577" s="27"/>
      <c r="G577" s="47"/>
      <c r="H577" s="62"/>
      <c r="I577" s="26"/>
      <c r="J577" s="63"/>
      <c r="K577" s="28"/>
      <c r="L577" s="47"/>
      <c r="M577" s="26"/>
      <c r="N577" s="26"/>
      <c r="O577" s="30"/>
      <c r="P577" s="27"/>
      <c r="Q577" s="26"/>
      <c r="R577" s="30"/>
      <c r="S577" s="31"/>
    </row>
    <row r="578" spans="4:19" s="4" customFormat="1" ht="19.7" customHeight="1">
      <c r="D578" s="27"/>
      <c r="E578" s="27"/>
      <c r="F578" s="27"/>
      <c r="G578" s="47"/>
      <c r="H578" s="62"/>
      <c r="I578" s="26"/>
      <c r="J578" s="63"/>
      <c r="K578" s="28"/>
      <c r="L578" s="47"/>
      <c r="M578" s="26"/>
      <c r="N578" s="26"/>
      <c r="O578" s="30"/>
      <c r="P578" s="27"/>
      <c r="Q578" s="26"/>
      <c r="R578" s="30"/>
      <c r="S578" s="31"/>
    </row>
    <row r="579" spans="4:19" s="4" customFormat="1" ht="19.7" customHeight="1">
      <c r="D579" s="27"/>
      <c r="E579" s="27"/>
      <c r="F579" s="27"/>
      <c r="G579" s="47"/>
      <c r="H579" s="62"/>
      <c r="I579" s="26"/>
      <c r="J579" s="63"/>
      <c r="K579" s="28"/>
      <c r="L579" s="47"/>
      <c r="M579" s="26"/>
      <c r="N579" s="26"/>
      <c r="O579" s="30"/>
      <c r="P579" s="27"/>
      <c r="Q579" s="26"/>
      <c r="R579" s="30"/>
      <c r="S579" s="31"/>
    </row>
    <row r="580" spans="4:19" s="4" customFormat="1" ht="19.7" customHeight="1">
      <c r="D580" s="27"/>
      <c r="E580" s="27"/>
      <c r="F580" s="27"/>
      <c r="G580" s="47"/>
      <c r="H580" s="62"/>
      <c r="I580" s="26"/>
      <c r="J580" s="63"/>
      <c r="K580" s="28"/>
      <c r="L580" s="47"/>
      <c r="M580" s="26"/>
      <c r="N580" s="26"/>
      <c r="O580" s="30"/>
      <c r="P580" s="27"/>
      <c r="Q580" s="26"/>
      <c r="R580" s="30"/>
      <c r="S580" s="31"/>
    </row>
    <row r="581" spans="4:19" s="4" customFormat="1" ht="19.7" customHeight="1">
      <c r="D581" s="27"/>
      <c r="E581" s="27"/>
      <c r="F581" s="27"/>
      <c r="G581" s="47"/>
      <c r="H581" s="62"/>
      <c r="I581" s="26"/>
      <c r="J581" s="63"/>
      <c r="K581" s="28"/>
      <c r="L581" s="47"/>
      <c r="M581" s="26"/>
      <c r="N581" s="26"/>
      <c r="O581" s="30"/>
      <c r="P581" s="27"/>
      <c r="Q581" s="26"/>
      <c r="R581" s="30"/>
      <c r="S581" s="31"/>
    </row>
    <row r="582" spans="4:19" s="4" customFormat="1" ht="19.7" customHeight="1">
      <c r="D582" s="27"/>
      <c r="E582" s="27"/>
      <c r="F582" s="27"/>
      <c r="G582" s="47"/>
      <c r="H582" s="62"/>
      <c r="I582" s="26"/>
      <c r="J582" s="63"/>
      <c r="K582" s="28"/>
      <c r="L582" s="47"/>
      <c r="M582" s="26"/>
      <c r="N582" s="26"/>
      <c r="O582" s="30"/>
      <c r="P582" s="27"/>
      <c r="Q582" s="26"/>
      <c r="R582" s="30"/>
      <c r="S582" s="31"/>
    </row>
    <row r="583" spans="4:19" s="4" customFormat="1" ht="19.7" customHeight="1">
      <c r="D583" s="27"/>
      <c r="E583" s="27"/>
      <c r="F583" s="27"/>
      <c r="G583" s="47"/>
      <c r="H583" s="62"/>
      <c r="I583" s="26"/>
      <c r="J583" s="63"/>
      <c r="K583" s="28"/>
      <c r="L583" s="47"/>
      <c r="M583" s="26"/>
      <c r="N583" s="26"/>
      <c r="O583" s="30"/>
      <c r="P583" s="27"/>
      <c r="Q583" s="26"/>
      <c r="R583" s="30"/>
      <c r="S583" s="31"/>
    </row>
    <row r="584" spans="4:19" s="4" customFormat="1" ht="19.7" customHeight="1">
      <c r="D584" s="27"/>
      <c r="E584" s="27"/>
      <c r="F584" s="27"/>
      <c r="G584" s="47"/>
      <c r="H584" s="62"/>
      <c r="I584" s="26"/>
      <c r="J584" s="63"/>
      <c r="K584" s="28"/>
      <c r="L584" s="47"/>
      <c r="M584" s="26"/>
      <c r="N584" s="26"/>
      <c r="O584" s="30"/>
      <c r="P584" s="27"/>
      <c r="Q584" s="26"/>
      <c r="R584" s="30"/>
      <c r="S584" s="31"/>
    </row>
    <row r="585" spans="4:19" s="4" customFormat="1" ht="19.7" customHeight="1">
      <c r="D585" s="27"/>
      <c r="E585" s="27"/>
      <c r="F585" s="27"/>
      <c r="G585" s="47"/>
      <c r="H585" s="62"/>
      <c r="I585" s="26"/>
      <c r="J585" s="63"/>
      <c r="K585" s="28"/>
      <c r="L585" s="47"/>
      <c r="M585" s="26"/>
      <c r="N585" s="26"/>
      <c r="O585" s="30"/>
      <c r="P585" s="27"/>
      <c r="Q585" s="26"/>
      <c r="R585" s="30"/>
      <c r="S585" s="31"/>
    </row>
    <row r="586" spans="4:19" s="4" customFormat="1" ht="19.7" customHeight="1">
      <c r="D586" s="27"/>
      <c r="E586" s="27"/>
      <c r="F586" s="27"/>
      <c r="G586" s="47"/>
      <c r="H586" s="62"/>
      <c r="I586" s="26"/>
      <c r="J586" s="63"/>
      <c r="K586" s="28"/>
      <c r="L586" s="47"/>
      <c r="M586" s="26"/>
      <c r="N586" s="26"/>
      <c r="O586" s="30"/>
      <c r="P586" s="27"/>
      <c r="Q586" s="26"/>
      <c r="R586" s="30"/>
      <c r="S586" s="31"/>
    </row>
    <row r="587" spans="4:19" s="4" customFormat="1" ht="19.7" customHeight="1">
      <c r="D587" s="27"/>
      <c r="E587" s="27"/>
      <c r="F587" s="27"/>
      <c r="G587" s="47"/>
      <c r="H587" s="62"/>
      <c r="I587" s="26"/>
      <c r="J587" s="63"/>
      <c r="K587" s="28"/>
      <c r="L587" s="47"/>
      <c r="M587" s="26"/>
      <c r="N587" s="26"/>
      <c r="O587" s="30"/>
      <c r="P587" s="27"/>
      <c r="Q587" s="26"/>
      <c r="R587" s="30"/>
      <c r="S587" s="31"/>
    </row>
    <row r="588" spans="4:19" s="4" customFormat="1" ht="19.7" customHeight="1">
      <c r="D588" s="27"/>
      <c r="E588" s="27"/>
      <c r="F588" s="27"/>
      <c r="G588" s="47"/>
      <c r="H588" s="62"/>
      <c r="I588" s="26"/>
      <c r="J588" s="63"/>
      <c r="K588" s="28"/>
      <c r="L588" s="47"/>
      <c r="M588" s="26"/>
      <c r="N588" s="26"/>
      <c r="O588" s="30"/>
      <c r="P588" s="27"/>
      <c r="Q588" s="26"/>
      <c r="R588" s="30"/>
      <c r="S588" s="31"/>
    </row>
    <row r="589" spans="4:19" s="4" customFormat="1" ht="19.7" customHeight="1">
      <c r="D589" s="27"/>
      <c r="E589" s="27"/>
      <c r="F589" s="27"/>
      <c r="G589" s="47"/>
      <c r="H589" s="62"/>
      <c r="I589" s="26"/>
      <c r="J589" s="63"/>
      <c r="K589" s="28"/>
      <c r="L589" s="47"/>
      <c r="M589" s="26"/>
      <c r="N589" s="26"/>
      <c r="O589" s="30"/>
      <c r="P589" s="27"/>
      <c r="Q589" s="26"/>
      <c r="R589" s="30"/>
      <c r="S589" s="31"/>
    </row>
    <row r="590" spans="4:19" s="4" customFormat="1" ht="19.7" customHeight="1">
      <c r="D590" s="27"/>
      <c r="E590" s="27"/>
      <c r="F590" s="27"/>
      <c r="G590" s="47"/>
      <c r="H590" s="62"/>
      <c r="I590" s="26"/>
      <c r="J590" s="63"/>
      <c r="K590" s="28"/>
      <c r="L590" s="47"/>
      <c r="M590" s="26"/>
      <c r="N590" s="26"/>
      <c r="O590" s="30"/>
      <c r="P590" s="27"/>
      <c r="Q590" s="26"/>
      <c r="R590" s="30"/>
      <c r="S590" s="31"/>
    </row>
    <row r="591" spans="4:19" s="4" customFormat="1" ht="19.7" customHeight="1">
      <c r="D591" s="27"/>
      <c r="E591" s="27"/>
      <c r="F591" s="27"/>
      <c r="G591" s="47"/>
      <c r="H591" s="62"/>
      <c r="I591" s="26"/>
      <c r="J591" s="63"/>
      <c r="K591" s="28"/>
      <c r="L591" s="47"/>
      <c r="M591" s="26"/>
      <c r="N591" s="26"/>
      <c r="O591" s="30"/>
      <c r="P591" s="27"/>
      <c r="Q591" s="26"/>
      <c r="R591" s="30"/>
      <c r="S591" s="31"/>
    </row>
    <row r="592" spans="4:19" s="4" customFormat="1" ht="19.7" customHeight="1">
      <c r="D592" s="27"/>
      <c r="E592" s="27"/>
      <c r="F592" s="27"/>
      <c r="G592" s="47"/>
      <c r="H592" s="62"/>
      <c r="I592" s="26"/>
      <c r="J592" s="63"/>
      <c r="K592" s="28"/>
      <c r="L592" s="47"/>
      <c r="M592" s="26"/>
      <c r="N592" s="26"/>
      <c r="O592" s="30"/>
      <c r="P592" s="27"/>
      <c r="Q592" s="26"/>
      <c r="R592" s="30"/>
      <c r="S592" s="31"/>
    </row>
    <row r="593" spans="4:19" s="4" customFormat="1" ht="19.7" customHeight="1">
      <c r="D593" s="27"/>
      <c r="E593" s="27"/>
      <c r="F593" s="27"/>
      <c r="G593" s="47"/>
      <c r="H593" s="62"/>
      <c r="I593" s="26"/>
      <c r="J593" s="63"/>
      <c r="K593" s="28"/>
      <c r="L593" s="47"/>
      <c r="M593" s="26"/>
      <c r="N593" s="26"/>
      <c r="O593" s="30"/>
      <c r="P593" s="27"/>
      <c r="Q593" s="26"/>
      <c r="R593" s="30"/>
      <c r="S593" s="31"/>
    </row>
    <row r="594" spans="4:19" s="4" customFormat="1" ht="19.7" customHeight="1">
      <c r="D594" s="27"/>
      <c r="E594" s="27"/>
      <c r="F594" s="27"/>
      <c r="G594" s="47"/>
      <c r="H594" s="62"/>
      <c r="I594" s="26"/>
      <c r="J594" s="63"/>
      <c r="K594" s="28"/>
      <c r="L594" s="47"/>
      <c r="M594" s="26"/>
      <c r="N594" s="26"/>
      <c r="O594" s="30"/>
      <c r="P594" s="27"/>
      <c r="Q594" s="26"/>
      <c r="R594" s="30"/>
      <c r="S594" s="31"/>
    </row>
    <row r="595" spans="4:19" s="4" customFormat="1" ht="19.7" customHeight="1">
      <c r="D595" s="27"/>
      <c r="E595" s="27"/>
      <c r="F595" s="27"/>
      <c r="G595" s="47"/>
      <c r="H595" s="62"/>
      <c r="I595" s="26"/>
      <c r="J595" s="63"/>
      <c r="K595" s="28"/>
      <c r="L595" s="47"/>
      <c r="M595" s="26"/>
      <c r="N595" s="26"/>
      <c r="O595" s="30"/>
      <c r="P595" s="27"/>
      <c r="Q595" s="26"/>
      <c r="R595" s="30"/>
      <c r="S595" s="31"/>
    </row>
    <row r="596" spans="4:19" s="4" customFormat="1" ht="19.7" customHeight="1">
      <c r="D596" s="27"/>
      <c r="E596" s="27"/>
      <c r="F596" s="27"/>
      <c r="G596" s="47"/>
      <c r="H596" s="62"/>
      <c r="I596" s="26"/>
      <c r="J596" s="63"/>
      <c r="K596" s="28"/>
      <c r="L596" s="47"/>
      <c r="M596" s="26"/>
      <c r="N596" s="26"/>
      <c r="O596" s="30"/>
      <c r="P596" s="27"/>
      <c r="Q596" s="26"/>
      <c r="R596" s="30"/>
      <c r="S596" s="31"/>
    </row>
    <row r="597" spans="4:19" s="4" customFormat="1" ht="19.7" customHeight="1">
      <c r="D597" s="27"/>
      <c r="E597" s="27"/>
      <c r="F597" s="27"/>
      <c r="G597" s="47"/>
      <c r="H597" s="62"/>
      <c r="I597" s="26"/>
      <c r="J597" s="63"/>
      <c r="K597" s="28"/>
      <c r="L597" s="47"/>
      <c r="M597" s="26"/>
      <c r="N597" s="26"/>
      <c r="O597" s="30"/>
      <c r="P597" s="27"/>
      <c r="Q597" s="26"/>
      <c r="R597" s="30"/>
      <c r="S597" s="31"/>
    </row>
    <row r="598" spans="4:19" s="4" customFormat="1" ht="19.7" customHeight="1">
      <c r="D598" s="27"/>
      <c r="E598" s="27"/>
      <c r="F598" s="27"/>
      <c r="G598" s="47"/>
      <c r="H598" s="62"/>
      <c r="I598" s="26"/>
      <c r="J598" s="63"/>
      <c r="K598" s="28"/>
      <c r="L598" s="47"/>
      <c r="M598" s="26"/>
      <c r="N598" s="26"/>
      <c r="O598" s="30"/>
      <c r="P598" s="27"/>
      <c r="Q598" s="26"/>
      <c r="R598" s="30"/>
      <c r="S598" s="31"/>
    </row>
    <row r="599" spans="4:19" s="4" customFormat="1" ht="19.7" customHeight="1">
      <c r="D599" s="27"/>
      <c r="E599" s="27"/>
      <c r="F599" s="27"/>
      <c r="G599" s="47"/>
      <c r="H599" s="62"/>
      <c r="I599" s="26"/>
      <c r="J599" s="63"/>
      <c r="K599" s="28"/>
      <c r="L599" s="47"/>
      <c r="M599" s="26"/>
      <c r="N599" s="26"/>
      <c r="O599" s="30"/>
      <c r="P599" s="27"/>
      <c r="Q599" s="26"/>
      <c r="R599" s="30"/>
      <c r="S599" s="31"/>
    </row>
    <row r="600" spans="4:19" s="4" customFormat="1" ht="19.7" customHeight="1">
      <c r="D600" s="27"/>
      <c r="E600" s="27"/>
      <c r="F600" s="27"/>
      <c r="G600" s="47"/>
      <c r="H600" s="62"/>
      <c r="I600" s="26"/>
      <c r="J600" s="63"/>
      <c r="K600" s="28"/>
      <c r="L600" s="47"/>
      <c r="M600" s="26"/>
      <c r="N600" s="26"/>
      <c r="O600" s="30"/>
      <c r="P600" s="27"/>
      <c r="Q600" s="26"/>
      <c r="R600" s="30"/>
      <c r="S600" s="31"/>
    </row>
    <row r="601" spans="4:19" s="4" customFormat="1" ht="19.7" customHeight="1">
      <c r="D601" s="27"/>
      <c r="E601" s="27"/>
      <c r="F601" s="27"/>
      <c r="G601" s="47"/>
      <c r="H601" s="62"/>
      <c r="I601" s="26"/>
      <c r="J601" s="63"/>
      <c r="K601" s="28"/>
      <c r="L601" s="47"/>
      <c r="M601" s="26"/>
      <c r="N601" s="26"/>
      <c r="O601" s="30"/>
      <c r="P601" s="27"/>
      <c r="Q601" s="26"/>
      <c r="R601" s="30"/>
      <c r="S601" s="31"/>
    </row>
    <row r="602" spans="4:19" s="4" customFormat="1" ht="19.7" customHeight="1">
      <c r="D602" s="27"/>
      <c r="E602" s="27"/>
      <c r="F602" s="27"/>
      <c r="G602" s="47"/>
      <c r="H602" s="62"/>
      <c r="I602" s="26"/>
      <c r="J602" s="63"/>
      <c r="K602" s="28"/>
      <c r="L602" s="47"/>
      <c r="M602" s="26"/>
      <c r="N602" s="26"/>
      <c r="O602" s="30"/>
      <c r="P602" s="27"/>
      <c r="Q602" s="26"/>
      <c r="R602" s="30"/>
      <c r="S602" s="31"/>
    </row>
    <row r="603" spans="4:19" s="4" customFormat="1" ht="19.7" customHeight="1">
      <c r="D603" s="27"/>
      <c r="E603" s="27"/>
      <c r="F603" s="27"/>
      <c r="G603" s="47"/>
      <c r="H603" s="62"/>
      <c r="I603" s="26"/>
      <c r="J603" s="63"/>
      <c r="K603" s="28"/>
      <c r="L603" s="47"/>
      <c r="M603" s="26"/>
      <c r="N603" s="26"/>
      <c r="O603" s="30"/>
      <c r="P603" s="27"/>
      <c r="Q603" s="26"/>
      <c r="R603" s="30"/>
      <c r="S603" s="31"/>
    </row>
    <row r="604" spans="4:19" s="4" customFormat="1" ht="19.7" customHeight="1">
      <c r="D604" s="27"/>
      <c r="E604" s="27"/>
      <c r="F604" s="27"/>
      <c r="G604" s="47"/>
      <c r="H604" s="62"/>
      <c r="I604" s="26"/>
      <c r="J604" s="63"/>
      <c r="K604" s="28"/>
      <c r="L604" s="47"/>
      <c r="M604" s="26"/>
      <c r="N604" s="26"/>
      <c r="O604" s="30"/>
      <c r="P604" s="27"/>
      <c r="Q604" s="26"/>
      <c r="R604" s="30"/>
      <c r="S604" s="31"/>
    </row>
    <row r="605" spans="4:19" s="4" customFormat="1" ht="19.7" customHeight="1">
      <c r="D605" s="27"/>
      <c r="E605" s="27"/>
      <c r="F605" s="27"/>
      <c r="G605" s="47"/>
      <c r="H605" s="62"/>
      <c r="I605" s="26"/>
      <c r="J605" s="63"/>
      <c r="K605" s="28"/>
      <c r="L605" s="47"/>
      <c r="M605" s="26"/>
      <c r="N605" s="26"/>
      <c r="O605" s="30"/>
      <c r="P605" s="27"/>
      <c r="Q605" s="26"/>
      <c r="R605" s="30"/>
      <c r="S605" s="31"/>
    </row>
    <row r="606" spans="4:19" s="4" customFormat="1" ht="19.7" customHeight="1">
      <c r="D606" s="27"/>
      <c r="E606" s="27"/>
      <c r="F606" s="27"/>
      <c r="G606" s="47"/>
      <c r="H606" s="62"/>
      <c r="I606" s="26"/>
      <c r="J606" s="63"/>
      <c r="K606" s="28"/>
      <c r="L606" s="47"/>
      <c r="M606" s="26"/>
      <c r="N606" s="26"/>
      <c r="O606" s="30"/>
      <c r="P606" s="27"/>
      <c r="Q606" s="26"/>
      <c r="R606" s="30"/>
      <c r="S606" s="31"/>
    </row>
    <row r="607" spans="4:19" s="4" customFormat="1" ht="19.7" customHeight="1">
      <c r="D607" s="27"/>
      <c r="E607" s="27"/>
      <c r="F607" s="27"/>
      <c r="G607" s="47"/>
      <c r="H607" s="62"/>
      <c r="I607" s="26"/>
      <c r="J607" s="63"/>
      <c r="K607" s="28"/>
      <c r="L607" s="47"/>
      <c r="M607" s="26"/>
      <c r="N607" s="26"/>
      <c r="O607" s="30"/>
      <c r="P607" s="27"/>
      <c r="Q607" s="26"/>
      <c r="R607" s="30"/>
      <c r="S607" s="31"/>
    </row>
    <row r="608" spans="4:19" s="4" customFormat="1" ht="19.7" customHeight="1">
      <c r="D608" s="27"/>
      <c r="E608" s="27"/>
      <c r="F608" s="27"/>
      <c r="G608" s="47"/>
      <c r="H608" s="62"/>
      <c r="I608" s="26"/>
      <c r="J608" s="63"/>
      <c r="K608" s="28"/>
      <c r="L608" s="47"/>
      <c r="M608" s="26"/>
      <c r="N608" s="26"/>
      <c r="O608" s="30"/>
      <c r="P608" s="27"/>
      <c r="Q608" s="26"/>
      <c r="R608" s="30"/>
      <c r="S608" s="31"/>
    </row>
    <row r="609" spans="4:19" s="4" customFormat="1" ht="19.7" customHeight="1">
      <c r="D609" s="27"/>
      <c r="E609" s="27"/>
      <c r="F609" s="27"/>
      <c r="G609" s="47"/>
      <c r="H609" s="62"/>
      <c r="I609" s="26"/>
      <c r="J609" s="63"/>
      <c r="K609" s="28"/>
      <c r="L609" s="47"/>
      <c r="M609" s="26"/>
      <c r="N609" s="26"/>
      <c r="O609" s="30"/>
      <c r="P609" s="27"/>
      <c r="Q609" s="26"/>
      <c r="R609" s="30"/>
      <c r="S609" s="31"/>
    </row>
    <row r="610" spans="4:19" s="4" customFormat="1" ht="19.7" customHeight="1">
      <c r="D610" s="27"/>
      <c r="E610" s="27"/>
      <c r="F610" s="27"/>
      <c r="G610" s="47"/>
      <c r="H610" s="62"/>
      <c r="I610" s="26"/>
      <c r="J610" s="63"/>
      <c r="K610" s="28"/>
      <c r="L610" s="47"/>
      <c r="M610" s="26"/>
      <c r="N610" s="26"/>
      <c r="O610" s="30"/>
      <c r="P610" s="27"/>
      <c r="Q610" s="26"/>
      <c r="R610" s="30"/>
      <c r="S610" s="31"/>
    </row>
    <row r="611" spans="4:19" s="4" customFormat="1" ht="19.7" customHeight="1">
      <c r="D611" s="27"/>
      <c r="E611" s="27"/>
      <c r="F611" s="27"/>
      <c r="G611" s="47"/>
      <c r="H611" s="62"/>
      <c r="I611" s="26"/>
      <c r="J611" s="63"/>
      <c r="K611" s="28"/>
      <c r="L611" s="47"/>
      <c r="M611" s="26"/>
      <c r="N611" s="26"/>
      <c r="O611" s="30"/>
      <c r="P611" s="27"/>
      <c r="Q611" s="26"/>
      <c r="R611" s="30"/>
      <c r="S611" s="31"/>
    </row>
    <row r="612" spans="4:19" s="4" customFormat="1" ht="19.7" customHeight="1">
      <c r="D612" s="27"/>
      <c r="E612" s="27"/>
      <c r="F612" s="27"/>
      <c r="G612" s="47"/>
      <c r="H612" s="62"/>
      <c r="I612" s="26"/>
      <c r="J612" s="63"/>
      <c r="K612" s="28"/>
      <c r="L612" s="47"/>
      <c r="M612" s="26"/>
      <c r="N612" s="26"/>
      <c r="O612" s="30"/>
      <c r="P612" s="27"/>
      <c r="Q612" s="26"/>
      <c r="R612" s="30"/>
      <c r="S612" s="31"/>
    </row>
    <row r="613" spans="4:19" s="4" customFormat="1" ht="19.7" customHeight="1">
      <c r="D613" s="27"/>
      <c r="E613" s="27"/>
      <c r="F613" s="27"/>
      <c r="G613" s="47"/>
      <c r="H613" s="62"/>
      <c r="I613" s="26"/>
      <c r="J613" s="63"/>
      <c r="K613" s="28"/>
      <c r="L613" s="47"/>
      <c r="M613" s="26"/>
      <c r="N613" s="26"/>
      <c r="O613" s="30"/>
      <c r="P613" s="27"/>
      <c r="Q613" s="26"/>
      <c r="R613" s="30"/>
      <c r="S613" s="31"/>
    </row>
    <row r="614" spans="4:19" s="4" customFormat="1" ht="19.7" customHeight="1">
      <c r="D614" s="27"/>
      <c r="E614" s="27"/>
      <c r="F614" s="27"/>
      <c r="G614" s="47"/>
      <c r="H614" s="62"/>
      <c r="I614" s="26"/>
      <c r="J614" s="63"/>
      <c r="K614" s="28"/>
      <c r="L614" s="47"/>
      <c r="M614" s="26"/>
      <c r="N614" s="26"/>
      <c r="O614" s="30"/>
      <c r="P614" s="27"/>
      <c r="Q614" s="26"/>
      <c r="R614" s="30"/>
      <c r="S614" s="31"/>
    </row>
    <row r="615" spans="4:19" s="4" customFormat="1" ht="19.7" customHeight="1">
      <c r="D615" s="27"/>
      <c r="E615" s="27"/>
      <c r="F615" s="27"/>
      <c r="G615" s="47"/>
      <c r="H615" s="62"/>
      <c r="I615" s="26"/>
      <c r="J615" s="63"/>
      <c r="K615" s="28"/>
      <c r="L615" s="47"/>
      <c r="M615" s="26"/>
      <c r="N615" s="26"/>
      <c r="O615" s="30"/>
      <c r="P615" s="27"/>
      <c r="Q615" s="26"/>
      <c r="R615" s="30"/>
      <c r="S615" s="31"/>
    </row>
    <row r="616" spans="4:19" s="4" customFormat="1" ht="19.7" customHeight="1">
      <c r="D616" s="27"/>
      <c r="E616" s="27"/>
      <c r="F616" s="27"/>
      <c r="G616" s="47"/>
      <c r="H616" s="62"/>
      <c r="I616" s="26"/>
      <c r="J616" s="63"/>
      <c r="K616" s="28"/>
      <c r="L616" s="47"/>
      <c r="M616" s="26"/>
      <c r="N616" s="26"/>
      <c r="O616" s="30"/>
      <c r="P616" s="27"/>
      <c r="Q616" s="26"/>
      <c r="R616" s="30"/>
      <c r="S616" s="31"/>
    </row>
    <row r="617" spans="4:19" s="4" customFormat="1" ht="19.7" customHeight="1">
      <c r="D617" s="27"/>
      <c r="E617" s="27"/>
      <c r="F617" s="27"/>
      <c r="G617" s="47"/>
      <c r="H617" s="62"/>
      <c r="I617" s="26"/>
      <c r="J617" s="63"/>
      <c r="K617" s="28"/>
      <c r="L617" s="47"/>
      <c r="M617" s="26"/>
      <c r="N617" s="26"/>
      <c r="O617" s="30"/>
      <c r="P617" s="27"/>
      <c r="Q617" s="26"/>
      <c r="R617" s="30"/>
      <c r="S617" s="31"/>
    </row>
    <row r="618" spans="4:19" s="4" customFormat="1" ht="19.7" customHeight="1">
      <c r="D618" s="27"/>
      <c r="E618" s="27"/>
      <c r="F618" s="27"/>
      <c r="G618" s="47"/>
      <c r="H618" s="62"/>
      <c r="I618" s="26"/>
      <c r="J618" s="63"/>
      <c r="K618" s="28"/>
      <c r="L618" s="47"/>
      <c r="M618" s="26"/>
      <c r="N618" s="26"/>
      <c r="O618" s="30"/>
      <c r="P618" s="27"/>
      <c r="Q618" s="26"/>
      <c r="R618" s="30"/>
      <c r="S618" s="31"/>
    </row>
    <row r="619" spans="4:19" s="4" customFormat="1" ht="19.7" customHeight="1">
      <c r="D619" s="27"/>
      <c r="E619" s="27"/>
      <c r="F619" s="27"/>
      <c r="G619" s="47"/>
      <c r="H619" s="62"/>
      <c r="I619" s="26"/>
      <c r="J619" s="63"/>
      <c r="K619" s="28"/>
      <c r="L619" s="47"/>
      <c r="M619" s="26"/>
      <c r="N619" s="26"/>
      <c r="O619" s="30"/>
      <c r="P619" s="27"/>
      <c r="Q619" s="26"/>
      <c r="R619" s="30"/>
      <c r="S619" s="31"/>
    </row>
    <row r="620" spans="4:19" s="4" customFormat="1" ht="19.7" customHeight="1">
      <c r="D620" s="27"/>
      <c r="E620" s="27"/>
      <c r="F620" s="27"/>
      <c r="G620" s="47"/>
      <c r="H620" s="62"/>
      <c r="I620" s="26"/>
      <c r="J620" s="63"/>
      <c r="K620" s="28"/>
      <c r="L620" s="47"/>
      <c r="M620" s="26"/>
      <c r="N620" s="26"/>
      <c r="O620" s="30"/>
      <c r="P620" s="27"/>
      <c r="Q620" s="26"/>
      <c r="R620" s="30"/>
      <c r="S620" s="31"/>
    </row>
    <row r="621" spans="4:19" s="4" customFormat="1" ht="19.7" customHeight="1">
      <c r="D621" s="27"/>
      <c r="E621" s="27"/>
      <c r="F621" s="27"/>
      <c r="G621" s="47"/>
      <c r="H621" s="62"/>
      <c r="I621" s="26"/>
      <c r="J621" s="63"/>
      <c r="K621" s="28"/>
      <c r="L621" s="47"/>
      <c r="M621" s="26"/>
      <c r="N621" s="26"/>
      <c r="O621" s="30"/>
      <c r="P621" s="27"/>
      <c r="Q621" s="26"/>
      <c r="R621" s="30"/>
      <c r="S621" s="31"/>
    </row>
    <row r="622" spans="4:19" s="4" customFormat="1" ht="19.7" customHeight="1">
      <c r="D622" s="27"/>
      <c r="E622" s="27"/>
      <c r="F622" s="27"/>
      <c r="G622" s="47"/>
      <c r="H622" s="62"/>
      <c r="I622" s="26"/>
      <c r="J622" s="63"/>
      <c r="K622" s="28"/>
      <c r="L622" s="47"/>
      <c r="M622" s="26"/>
      <c r="N622" s="26"/>
      <c r="O622" s="30"/>
      <c r="P622" s="27"/>
      <c r="Q622" s="26"/>
      <c r="R622" s="30"/>
      <c r="S622" s="31"/>
    </row>
    <row r="623" spans="4:19" s="4" customFormat="1" ht="19.7" customHeight="1">
      <c r="D623" s="27"/>
      <c r="E623" s="27"/>
      <c r="F623" s="27"/>
      <c r="G623" s="47"/>
      <c r="H623" s="62"/>
      <c r="I623" s="26"/>
      <c r="J623" s="63"/>
      <c r="K623" s="28"/>
      <c r="L623" s="47"/>
      <c r="M623" s="26"/>
      <c r="N623" s="26"/>
      <c r="O623" s="30"/>
      <c r="P623" s="27"/>
      <c r="Q623" s="26"/>
      <c r="R623" s="30"/>
      <c r="S623" s="31"/>
    </row>
    <row r="624" spans="4:19" s="4" customFormat="1" ht="19.7" customHeight="1">
      <c r="D624" s="27"/>
      <c r="E624" s="27"/>
      <c r="F624" s="27"/>
      <c r="G624" s="47"/>
      <c r="H624" s="62"/>
      <c r="I624" s="26"/>
      <c r="J624" s="63"/>
      <c r="K624" s="28"/>
      <c r="L624" s="47"/>
      <c r="M624" s="26"/>
      <c r="N624" s="26"/>
      <c r="O624" s="30"/>
      <c r="P624" s="27"/>
      <c r="Q624" s="26"/>
      <c r="R624" s="30"/>
      <c r="S624" s="31"/>
    </row>
    <row r="625" spans="4:19" s="4" customFormat="1" ht="19.7" customHeight="1">
      <c r="D625" s="27"/>
      <c r="E625" s="27"/>
      <c r="F625" s="27"/>
      <c r="G625" s="47"/>
      <c r="H625" s="62"/>
      <c r="I625" s="26"/>
      <c r="J625" s="63"/>
      <c r="K625" s="28"/>
      <c r="L625" s="47"/>
      <c r="M625" s="26"/>
      <c r="N625" s="26"/>
      <c r="O625" s="30"/>
      <c r="P625" s="27"/>
      <c r="Q625" s="26"/>
      <c r="R625" s="30"/>
      <c r="S625" s="31"/>
    </row>
    <row r="626" spans="4:19" s="4" customFormat="1" ht="19.7" customHeight="1">
      <c r="D626" s="27"/>
      <c r="E626" s="27"/>
      <c r="F626" s="27"/>
      <c r="G626" s="47"/>
      <c r="H626" s="62"/>
      <c r="I626" s="26"/>
      <c r="J626" s="63"/>
      <c r="K626" s="28"/>
      <c r="L626" s="47"/>
      <c r="M626" s="26"/>
      <c r="N626" s="26"/>
      <c r="O626" s="30"/>
      <c r="P626" s="27"/>
      <c r="Q626" s="26"/>
      <c r="R626" s="30"/>
      <c r="S626" s="31"/>
    </row>
    <row r="627" spans="4:19" s="4" customFormat="1" ht="19.7" customHeight="1">
      <c r="D627" s="27"/>
      <c r="E627" s="27"/>
      <c r="F627" s="27"/>
      <c r="G627" s="47"/>
      <c r="H627" s="62"/>
      <c r="I627" s="26"/>
      <c r="J627" s="63"/>
      <c r="K627" s="28"/>
      <c r="L627" s="47"/>
      <c r="M627" s="26"/>
      <c r="N627" s="26"/>
      <c r="O627" s="30"/>
      <c r="P627" s="27"/>
      <c r="Q627" s="26"/>
      <c r="R627" s="30"/>
      <c r="S627" s="31"/>
    </row>
    <row r="628" spans="4:19" s="4" customFormat="1" ht="19.7" customHeight="1">
      <c r="D628" s="27"/>
      <c r="E628" s="27"/>
      <c r="F628" s="27"/>
      <c r="G628" s="47"/>
      <c r="H628" s="62"/>
      <c r="I628" s="26"/>
      <c r="J628" s="63"/>
      <c r="K628" s="28"/>
      <c r="L628" s="47"/>
      <c r="M628" s="26"/>
      <c r="N628" s="26"/>
      <c r="O628" s="30"/>
      <c r="P628" s="27"/>
      <c r="Q628" s="26"/>
      <c r="R628" s="30"/>
      <c r="S628" s="31"/>
    </row>
    <row r="629" spans="4:19" s="4" customFormat="1" ht="19.7" customHeight="1">
      <c r="D629" s="27"/>
      <c r="E629" s="27"/>
      <c r="F629" s="27"/>
      <c r="G629" s="47"/>
      <c r="H629" s="62"/>
      <c r="I629" s="26"/>
      <c r="J629" s="63"/>
      <c r="K629" s="28"/>
      <c r="L629" s="47"/>
      <c r="M629" s="26"/>
      <c r="N629" s="26"/>
      <c r="O629" s="30"/>
      <c r="P629" s="27"/>
      <c r="Q629" s="26"/>
      <c r="R629" s="30"/>
      <c r="S629" s="31"/>
    </row>
    <row r="630" spans="4:19" s="4" customFormat="1" ht="19.7" customHeight="1">
      <c r="D630" s="27"/>
      <c r="E630" s="27"/>
      <c r="F630" s="27"/>
      <c r="G630" s="47"/>
      <c r="H630" s="62"/>
      <c r="I630" s="26"/>
      <c r="J630" s="63"/>
      <c r="K630" s="28"/>
      <c r="L630" s="47"/>
      <c r="M630" s="26"/>
      <c r="N630" s="26"/>
      <c r="O630" s="30"/>
      <c r="P630" s="27"/>
      <c r="Q630" s="26"/>
      <c r="R630" s="30"/>
      <c r="S630" s="31"/>
    </row>
    <row r="631" spans="4:19" s="4" customFormat="1" ht="19.7" customHeight="1">
      <c r="D631" s="27"/>
      <c r="E631" s="27"/>
      <c r="F631" s="27"/>
      <c r="G631" s="47"/>
      <c r="H631" s="62"/>
      <c r="I631" s="26"/>
      <c r="J631" s="63"/>
      <c r="K631" s="28"/>
      <c r="L631" s="47"/>
      <c r="M631" s="26"/>
      <c r="N631" s="26"/>
      <c r="O631" s="30"/>
      <c r="P631" s="27"/>
      <c r="Q631" s="26"/>
      <c r="R631" s="30"/>
      <c r="S631" s="31"/>
    </row>
    <row r="632" spans="4:19" s="4" customFormat="1" ht="19.7" customHeight="1">
      <c r="D632" s="27"/>
      <c r="E632" s="27"/>
      <c r="F632" s="27"/>
      <c r="G632" s="47"/>
      <c r="H632" s="62"/>
      <c r="I632" s="26"/>
      <c r="J632" s="63"/>
      <c r="K632" s="28"/>
      <c r="L632" s="47"/>
      <c r="M632" s="26"/>
      <c r="N632" s="26"/>
      <c r="O632" s="30"/>
      <c r="P632" s="27"/>
      <c r="Q632" s="26"/>
      <c r="R632" s="30"/>
      <c r="S632" s="31"/>
    </row>
    <row r="633" spans="4:19" s="4" customFormat="1" ht="19.7" customHeight="1">
      <c r="D633" s="27"/>
      <c r="E633" s="27"/>
      <c r="F633" s="27"/>
      <c r="G633" s="47"/>
      <c r="H633" s="62"/>
      <c r="I633" s="26"/>
      <c r="J633" s="63"/>
      <c r="K633" s="28"/>
      <c r="L633" s="47"/>
      <c r="M633" s="26"/>
      <c r="N633" s="26"/>
      <c r="O633" s="30"/>
      <c r="P633" s="27"/>
      <c r="Q633" s="26"/>
      <c r="R633" s="30"/>
      <c r="S633" s="31"/>
    </row>
    <row r="634" spans="4:19" s="4" customFormat="1" ht="19.7" customHeight="1">
      <c r="D634" s="27"/>
      <c r="E634" s="27"/>
      <c r="F634" s="27"/>
      <c r="G634" s="47"/>
      <c r="H634" s="62"/>
      <c r="I634" s="26"/>
      <c r="J634" s="63"/>
      <c r="K634" s="28"/>
      <c r="L634" s="47"/>
      <c r="M634" s="26"/>
      <c r="N634" s="26"/>
      <c r="O634" s="30"/>
      <c r="P634" s="27"/>
      <c r="Q634" s="26"/>
      <c r="R634" s="30"/>
      <c r="S634" s="31"/>
    </row>
    <row r="635" spans="4:19" s="4" customFormat="1" ht="19.7" customHeight="1">
      <c r="D635" s="27"/>
      <c r="E635" s="27"/>
      <c r="F635" s="27"/>
      <c r="G635" s="47"/>
      <c r="H635" s="62"/>
      <c r="I635" s="26"/>
      <c r="J635" s="63"/>
      <c r="K635" s="28"/>
      <c r="L635" s="47"/>
      <c r="M635" s="26"/>
      <c r="N635" s="26"/>
      <c r="O635" s="30"/>
      <c r="P635" s="27"/>
      <c r="Q635" s="26"/>
      <c r="R635" s="30"/>
      <c r="S635" s="31"/>
    </row>
    <row r="636" spans="4:19" s="4" customFormat="1" ht="19.7" customHeight="1">
      <c r="D636" s="27"/>
      <c r="E636" s="27"/>
      <c r="F636" s="27"/>
      <c r="G636" s="47"/>
      <c r="H636" s="62"/>
      <c r="I636" s="26"/>
      <c r="J636" s="63"/>
      <c r="K636" s="28"/>
      <c r="L636" s="47"/>
      <c r="M636" s="26"/>
      <c r="N636" s="26"/>
      <c r="O636" s="30"/>
      <c r="P636" s="27"/>
      <c r="Q636" s="26"/>
      <c r="R636" s="30"/>
      <c r="S636" s="31"/>
    </row>
    <row r="637" spans="4:19" s="4" customFormat="1" ht="19.7" customHeight="1">
      <c r="D637" s="27"/>
      <c r="E637" s="27"/>
      <c r="F637" s="27"/>
      <c r="G637" s="47"/>
      <c r="H637" s="62"/>
      <c r="I637" s="26"/>
      <c r="J637" s="63"/>
      <c r="K637" s="28"/>
      <c r="L637" s="47"/>
      <c r="M637" s="26"/>
      <c r="N637" s="26"/>
      <c r="O637" s="30"/>
      <c r="P637" s="27"/>
      <c r="Q637" s="26"/>
      <c r="R637" s="30"/>
      <c r="S637" s="31"/>
    </row>
    <row r="638" spans="4:19" s="4" customFormat="1" ht="19.7" customHeight="1">
      <c r="D638" s="27"/>
      <c r="E638" s="27"/>
      <c r="F638" s="27"/>
      <c r="G638" s="47"/>
      <c r="H638" s="62"/>
      <c r="I638" s="26"/>
      <c r="J638" s="63"/>
      <c r="K638" s="28"/>
      <c r="L638" s="47"/>
      <c r="M638" s="26"/>
      <c r="N638" s="26"/>
      <c r="O638" s="30"/>
      <c r="P638" s="27"/>
      <c r="Q638" s="26"/>
      <c r="R638" s="30"/>
      <c r="S638" s="31"/>
    </row>
    <row r="639" spans="4:19" s="4" customFormat="1" ht="19.7" customHeight="1">
      <c r="D639" s="27"/>
      <c r="E639" s="27"/>
      <c r="F639" s="27"/>
      <c r="G639" s="47"/>
      <c r="H639" s="62"/>
      <c r="I639" s="26"/>
      <c r="J639" s="63"/>
      <c r="K639" s="28"/>
      <c r="L639" s="47"/>
      <c r="M639" s="26"/>
      <c r="N639" s="26"/>
      <c r="O639" s="30"/>
      <c r="P639" s="27"/>
      <c r="Q639" s="26"/>
      <c r="R639" s="30"/>
      <c r="S639" s="31"/>
    </row>
    <row r="640" spans="4:19" s="4" customFormat="1" ht="19.7" customHeight="1">
      <c r="D640" s="27"/>
      <c r="E640" s="27"/>
      <c r="F640" s="27"/>
      <c r="G640" s="47"/>
      <c r="H640" s="62"/>
      <c r="I640" s="26"/>
      <c r="J640" s="63"/>
      <c r="K640" s="28"/>
      <c r="L640" s="47"/>
      <c r="M640" s="26"/>
      <c r="N640" s="26"/>
      <c r="O640" s="30"/>
      <c r="P640" s="27"/>
      <c r="Q640" s="26"/>
      <c r="R640" s="30"/>
      <c r="S640" s="31"/>
    </row>
    <row r="641" spans="4:19" s="4" customFormat="1" ht="19.7" customHeight="1">
      <c r="D641" s="27"/>
      <c r="E641" s="27"/>
      <c r="F641" s="27"/>
      <c r="G641" s="47"/>
      <c r="H641" s="62"/>
      <c r="I641" s="26"/>
      <c r="J641" s="63"/>
      <c r="K641" s="28"/>
      <c r="L641" s="47"/>
      <c r="M641" s="26"/>
      <c r="N641" s="26"/>
      <c r="O641" s="30"/>
      <c r="P641" s="27"/>
      <c r="Q641" s="26"/>
      <c r="R641" s="30"/>
      <c r="S641" s="31"/>
    </row>
    <row r="642" spans="4:19" s="4" customFormat="1" ht="19.7" customHeight="1">
      <c r="D642" s="27"/>
      <c r="E642" s="27"/>
      <c r="F642" s="27"/>
      <c r="G642" s="47"/>
      <c r="H642" s="62"/>
      <c r="I642" s="26"/>
      <c r="J642" s="63"/>
      <c r="K642" s="28"/>
      <c r="L642" s="47"/>
      <c r="M642" s="26"/>
      <c r="N642" s="26"/>
      <c r="O642" s="30"/>
      <c r="P642" s="27"/>
      <c r="Q642" s="26"/>
      <c r="R642" s="30"/>
      <c r="S642" s="31"/>
    </row>
    <row r="643" spans="4:19" s="4" customFormat="1" ht="19.7" customHeight="1">
      <c r="D643" s="27"/>
      <c r="E643" s="27"/>
      <c r="F643" s="27"/>
      <c r="G643" s="47"/>
      <c r="H643" s="62"/>
      <c r="I643" s="26"/>
      <c r="J643" s="63"/>
      <c r="K643" s="28"/>
      <c r="L643" s="47"/>
      <c r="M643" s="26"/>
      <c r="N643" s="26"/>
      <c r="O643" s="30"/>
      <c r="P643" s="27"/>
      <c r="Q643" s="26"/>
      <c r="R643" s="30"/>
      <c r="S643" s="31"/>
    </row>
    <row r="644" spans="4:19" s="4" customFormat="1" ht="19.7" customHeight="1">
      <c r="D644" s="27"/>
      <c r="E644" s="27"/>
      <c r="F644" s="27"/>
      <c r="G644" s="47"/>
      <c r="H644" s="62"/>
      <c r="I644" s="26"/>
      <c r="J644" s="63"/>
      <c r="K644" s="28"/>
      <c r="L644" s="47"/>
      <c r="M644" s="26"/>
      <c r="N644" s="26"/>
      <c r="O644" s="30"/>
      <c r="P644" s="27"/>
      <c r="Q644" s="26"/>
      <c r="R644" s="30"/>
      <c r="S644" s="31"/>
    </row>
    <row r="645" spans="4:19" s="4" customFormat="1" ht="19.7" customHeight="1">
      <c r="D645" s="27"/>
      <c r="E645" s="27"/>
      <c r="F645" s="27"/>
      <c r="G645" s="47"/>
      <c r="H645" s="62"/>
      <c r="I645" s="26"/>
      <c r="J645" s="63"/>
      <c r="K645" s="28"/>
      <c r="L645" s="47"/>
      <c r="M645" s="26"/>
      <c r="N645" s="26"/>
      <c r="O645" s="30"/>
      <c r="P645" s="27"/>
      <c r="Q645" s="26"/>
      <c r="R645" s="30"/>
      <c r="S645" s="31"/>
    </row>
    <row r="646" spans="4:19" s="4" customFormat="1" ht="19.7" customHeight="1">
      <c r="D646" s="27"/>
      <c r="E646" s="27"/>
      <c r="F646" s="27"/>
      <c r="G646" s="47"/>
      <c r="H646" s="62"/>
      <c r="I646" s="26"/>
      <c r="J646" s="63"/>
      <c r="K646" s="28"/>
      <c r="L646" s="47"/>
      <c r="M646" s="26"/>
      <c r="N646" s="26"/>
      <c r="O646" s="30"/>
      <c r="P646" s="27"/>
      <c r="Q646" s="26"/>
      <c r="R646" s="30"/>
      <c r="S646" s="31"/>
    </row>
    <row r="647" spans="4:19" s="4" customFormat="1" ht="19.7" customHeight="1">
      <c r="D647" s="27"/>
      <c r="E647" s="27"/>
      <c r="F647" s="27"/>
      <c r="G647" s="47"/>
      <c r="H647" s="62"/>
      <c r="I647" s="26"/>
      <c r="J647" s="63"/>
      <c r="K647" s="28"/>
      <c r="L647" s="47"/>
      <c r="M647" s="26"/>
      <c r="N647" s="26"/>
      <c r="O647" s="30"/>
      <c r="P647" s="27"/>
      <c r="Q647" s="26"/>
      <c r="R647" s="30"/>
      <c r="S647" s="31"/>
    </row>
    <row r="648" spans="4:19" s="4" customFormat="1" ht="19.7" customHeight="1">
      <c r="D648" s="27"/>
      <c r="E648" s="27"/>
      <c r="F648" s="27"/>
      <c r="G648" s="47"/>
      <c r="H648" s="62"/>
      <c r="I648" s="26"/>
      <c r="J648" s="63"/>
      <c r="K648" s="28"/>
      <c r="L648" s="47"/>
      <c r="M648" s="26"/>
      <c r="N648" s="26"/>
      <c r="O648" s="30"/>
      <c r="P648" s="27"/>
      <c r="Q648" s="26"/>
      <c r="R648" s="30"/>
      <c r="S648" s="31"/>
    </row>
    <row r="649" spans="4:19" s="4" customFormat="1" ht="19.7" customHeight="1">
      <c r="D649" s="27"/>
      <c r="E649" s="27"/>
      <c r="F649" s="27"/>
      <c r="G649" s="47"/>
      <c r="H649" s="62"/>
      <c r="I649" s="26"/>
      <c r="J649" s="63"/>
      <c r="K649" s="28"/>
      <c r="L649" s="47"/>
      <c r="M649" s="26"/>
      <c r="N649" s="26"/>
      <c r="O649" s="30"/>
      <c r="P649" s="27"/>
      <c r="Q649" s="26"/>
      <c r="R649" s="30"/>
      <c r="S649" s="31"/>
    </row>
    <row r="650" spans="4:19" s="4" customFormat="1" ht="19.7" customHeight="1">
      <c r="D650" s="27"/>
      <c r="E650" s="27"/>
      <c r="F650" s="27"/>
      <c r="G650" s="47"/>
      <c r="H650" s="62"/>
      <c r="I650" s="26"/>
      <c r="J650" s="63"/>
      <c r="K650" s="28"/>
      <c r="L650" s="47"/>
      <c r="M650" s="26"/>
      <c r="N650" s="26"/>
      <c r="O650" s="30"/>
      <c r="P650" s="27"/>
      <c r="Q650" s="26"/>
      <c r="R650" s="30"/>
      <c r="S650" s="31"/>
    </row>
    <row r="651" spans="4:19" s="4" customFormat="1" ht="19.7" customHeight="1">
      <c r="D651" s="27"/>
      <c r="E651" s="27"/>
      <c r="F651" s="27"/>
      <c r="G651" s="47"/>
      <c r="H651" s="62"/>
      <c r="I651" s="26"/>
      <c r="J651" s="63"/>
      <c r="K651" s="28"/>
      <c r="L651" s="47"/>
      <c r="M651" s="26"/>
      <c r="N651" s="26"/>
      <c r="O651" s="30"/>
      <c r="P651" s="27"/>
      <c r="Q651" s="26"/>
      <c r="R651" s="30"/>
      <c r="S651" s="31"/>
    </row>
    <row r="652" spans="4:19" s="4" customFormat="1" ht="19.7" customHeight="1">
      <c r="D652" s="27"/>
      <c r="E652" s="27"/>
      <c r="F652" s="27"/>
      <c r="G652" s="47"/>
      <c r="H652" s="62"/>
      <c r="I652" s="26"/>
      <c r="J652" s="63"/>
      <c r="K652" s="28"/>
      <c r="L652" s="47"/>
      <c r="M652" s="26"/>
      <c r="N652" s="26"/>
      <c r="O652" s="30"/>
      <c r="P652" s="27"/>
      <c r="Q652" s="26"/>
      <c r="R652" s="30"/>
      <c r="S652" s="31"/>
    </row>
    <row r="653" spans="4:19" s="4" customFormat="1" ht="19.7" customHeight="1">
      <c r="D653" s="27"/>
      <c r="E653" s="27"/>
      <c r="F653" s="27"/>
      <c r="G653" s="47"/>
      <c r="H653" s="62"/>
      <c r="I653" s="26"/>
      <c r="J653" s="63"/>
      <c r="K653" s="28"/>
      <c r="L653" s="47"/>
      <c r="M653" s="26"/>
      <c r="N653" s="26"/>
      <c r="O653" s="30"/>
      <c r="P653" s="27"/>
      <c r="Q653" s="26"/>
      <c r="R653" s="30"/>
      <c r="S653" s="31"/>
    </row>
    <row r="654" spans="4:19" s="4" customFormat="1" ht="19.7" customHeight="1">
      <c r="D654" s="27"/>
      <c r="E654" s="27"/>
      <c r="F654" s="27"/>
      <c r="G654" s="47"/>
      <c r="H654" s="62"/>
      <c r="I654" s="26"/>
      <c r="J654" s="63"/>
      <c r="K654" s="28"/>
      <c r="L654" s="47"/>
      <c r="M654" s="26"/>
      <c r="N654" s="26"/>
      <c r="O654" s="30"/>
      <c r="P654" s="27"/>
      <c r="Q654" s="26"/>
      <c r="R654" s="30"/>
      <c r="S654" s="31"/>
    </row>
    <row r="655" spans="4:19" s="4" customFormat="1" ht="19.7" customHeight="1">
      <c r="D655" s="27"/>
      <c r="E655" s="27"/>
      <c r="F655" s="27"/>
      <c r="G655" s="47"/>
      <c r="H655" s="62"/>
      <c r="I655" s="26"/>
      <c r="J655" s="63"/>
      <c r="K655" s="28"/>
      <c r="L655" s="47"/>
      <c r="M655" s="26"/>
      <c r="N655" s="26"/>
      <c r="O655" s="30"/>
      <c r="P655" s="27"/>
      <c r="Q655" s="26"/>
      <c r="R655" s="30"/>
      <c r="S655" s="31"/>
    </row>
    <row r="656" spans="4:19" s="4" customFormat="1" ht="19.7" customHeight="1">
      <c r="D656" s="27"/>
      <c r="E656" s="27"/>
      <c r="F656" s="27"/>
      <c r="G656" s="47"/>
      <c r="H656" s="62"/>
      <c r="I656" s="26"/>
      <c r="J656" s="63"/>
      <c r="K656" s="28"/>
      <c r="L656" s="47"/>
      <c r="M656" s="26"/>
      <c r="N656" s="26"/>
      <c r="O656" s="30"/>
      <c r="P656" s="27"/>
      <c r="Q656" s="26"/>
      <c r="R656" s="30"/>
      <c r="S656" s="31"/>
    </row>
    <row r="657" spans="4:19" s="4" customFormat="1" ht="19.7" customHeight="1">
      <c r="D657" s="27"/>
      <c r="E657" s="27"/>
      <c r="F657" s="27"/>
      <c r="G657" s="47"/>
      <c r="H657" s="62"/>
      <c r="I657" s="26"/>
      <c r="J657" s="63"/>
      <c r="K657" s="28"/>
      <c r="L657" s="47"/>
      <c r="M657" s="26"/>
      <c r="N657" s="26"/>
      <c r="O657" s="30"/>
      <c r="P657" s="27"/>
      <c r="Q657" s="26"/>
      <c r="R657" s="30"/>
      <c r="S657" s="31"/>
    </row>
    <row r="658" spans="4:19" s="4" customFormat="1" ht="19.7" customHeight="1">
      <c r="D658" s="27"/>
      <c r="E658" s="27"/>
      <c r="F658" s="27"/>
      <c r="G658" s="47"/>
      <c r="H658" s="62"/>
      <c r="I658" s="26"/>
      <c r="J658" s="63"/>
      <c r="K658" s="28"/>
      <c r="L658" s="47"/>
      <c r="M658" s="26"/>
      <c r="N658" s="26"/>
      <c r="O658" s="30"/>
      <c r="P658" s="27"/>
      <c r="Q658" s="26"/>
      <c r="R658" s="30"/>
      <c r="S658" s="31"/>
    </row>
    <row r="659" spans="4:19" s="4" customFormat="1" ht="19.7" customHeight="1">
      <c r="D659" s="27"/>
      <c r="E659" s="27"/>
      <c r="F659" s="27"/>
      <c r="G659" s="47"/>
      <c r="H659" s="62"/>
      <c r="I659" s="26"/>
      <c r="J659" s="63"/>
      <c r="K659" s="28"/>
      <c r="L659" s="47"/>
      <c r="M659" s="26"/>
      <c r="N659" s="26"/>
      <c r="O659" s="30"/>
      <c r="P659" s="27"/>
      <c r="Q659" s="26"/>
      <c r="R659" s="30"/>
      <c r="S659" s="31"/>
    </row>
    <row r="660" spans="4:19" s="4" customFormat="1" ht="19.7" customHeight="1">
      <c r="D660" s="27"/>
      <c r="E660" s="27"/>
      <c r="F660" s="27"/>
      <c r="G660" s="47"/>
      <c r="H660" s="62"/>
      <c r="I660" s="26"/>
      <c r="J660" s="63"/>
      <c r="K660" s="28"/>
      <c r="L660" s="47"/>
      <c r="M660" s="26"/>
      <c r="N660" s="26"/>
      <c r="O660" s="30"/>
      <c r="P660" s="27"/>
      <c r="Q660" s="26"/>
      <c r="R660" s="30"/>
      <c r="S660" s="31"/>
    </row>
    <row r="661" spans="4:19" s="4" customFormat="1" ht="19.7" customHeight="1">
      <c r="D661" s="27"/>
      <c r="E661" s="27"/>
      <c r="F661" s="27"/>
      <c r="G661" s="47"/>
      <c r="H661" s="62"/>
      <c r="I661" s="26"/>
      <c r="J661" s="63"/>
      <c r="K661" s="28"/>
      <c r="L661" s="47"/>
      <c r="M661" s="26"/>
      <c r="N661" s="26"/>
      <c r="O661" s="30"/>
      <c r="P661" s="27"/>
      <c r="Q661" s="26"/>
      <c r="R661" s="30"/>
      <c r="S661" s="31"/>
    </row>
    <row r="662" spans="4:19" s="4" customFormat="1" ht="19.7" customHeight="1">
      <c r="D662" s="27"/>
      <c r="E662" s="27"/>
      <c r="F662" s="27"/>
      <c r="G662" s="47"/>
      <c r="H662" s="62"/>
      <c r="I662" s="26"/>
      <c r="J662" s="63"/>
      <c r="K662" s="28"/>
      <c r="L662" s="47"/>
      <c r="M662" s="26"/>
      <c r="N662" s="26"/>
      <c r="O662" s="30"/>
      <c r="P662" s="27"/>
      <c r="Q662" s="26"/>
      <c r="R662" s="30"/>
      <c r="S662" s="31"/>
    </row>
    <row r="663" spans="4:19" s="4" customFormat="1" ht="19.7" customHeight="1">
      <c r="D663" s="27"/>
      <c r="E663" s="27"/>
      <c r="F663" s="27"/>
      <c r="G663" s="47"/>
      <c r="H663" s="62"/>
      <c r="I663" s="26"/>
      <c r="J663" s="63"/>
      <c r="K663" s="28"/>
      <c r="L663" s="47"/>
      <c r="M663" s="26"/>
      <c r="N663" s="26"/>
      <c r="O663" s="30"/>
      <c r="P663" s="27"/>
      <c r="Q663" s="26"/>
      <c r="R663" s="30"/>
      <c r="S663" s="31"/>
    </row>
    <row r="664" spans="4:19" s="4" customFormat="1" ht="19.7" customHeight="1">
      <c r="D664" s="27"/>
      <c r="E664" s="27"/>
      <c r="F664" s="27"/>
      <c r="G664" s="47"/>
      <c r="H664" s="62"/>
      <c r="I664" s="26"/>
      <c r="J664" s="63"/>
      <c r="K664" s="28"/>
      <c r="L664" s="47"/>
      <c r="M664" s="26"/>
      <c r="N664" s="26"/>
      <c r="O664" s="30"/>
      <c r="P664" s="27"/>
      <c r="Q664" s="26"/>
      <c r="R664" s="30"/>
      <c r="S664" s="31"/>
    </row>
    <row r="665" spans="4:19" s="4" customFormat="1" ht="19.7" customHeight="1">
      <c r="D665" s="27"/>
      <c r="E665" s="27"/>
      <c r="F665" s="27"/>
      <c r="G665" s="47"/>
      <c r="H665" s="62"/>
      <c r="I665" s="26"/>
      <c r="J665" s="63"/>
      <c r="K665" s="28"/>
      <c r="L665" s="47"/>
      <c r="M665" s="26"/>
      <c r="N665" s="26"/>
      <c r="O665" s="30"/>
      <c r="P665" s="27"/>
      <c r="Q665" s="26"/>
      <c r="R665" s="30"/>
      <c r="S665" s="31"/>
    </row>
    <row r="666" spans="4:19" s="4" customFormat="1" ht="19.7" customHeight="1">
      <c r="D666" s="27"/>
      <c r="E666" s="27"/>
      <c r="F666" s="27"/>
      <c r="G666" s="47"/>
      <c r="H666" s="62"/>
      <c r="I666" s="26"/>
      <c r="J666" s="63"/>
      <c r="K666" s="28"/>
      <c r="L666" s="47"/>
      <c r="M666" s="26"/>
      <c r="N666" s="26"/>
      <c r="O666" s="30"/>
      <c r="P666" s="27"/>
      <c r="Q666" s="26"/>
      <c r="R666" s="30"/>
      <c r="S666" s="31"/>
    </row>
    <row r="667" spans="4:19" s="4" customFormat="1" ht="19.7" customHeight="1">
      <c r="D667" s="27"/>
      <c r="E667" s="27"/>
      <c r="F667" s="27"/>
      <c r="G667" s="47"/>
      <c r="H667" s="62"/>
      <c r="I667" s="26"/>
      <c r="J667" s="63"/>
      <c r="K667" s="28"/>
      <c r="L667" s="47"/>
      <c r="M667" s="26"/>
      <c r="N667" s="26"/>
      <c r="O667" s="30"/>
      <c r="P667" s="27"/>
      <c r="Q667" s="26"/>
      <c r="R667" s="30"/>
      <c r="S667" s="31"/>
    </row>
    <row r="668" spans="4:19" s="4" customFormat="1" ht="19.7" customHeight="1">
      <c r="D668" s="27"/>
      <c r="E668" s="27"/>
      <c r="F668" s="27"/>
      <c r="G668" s="47"/>
      <c r="H668" s="62"/>
      <c r="I668" s="26"/>
      <c r="J668" s="63"/>
      <c r="K668" s="28"/>
      <c r="L668" s="47"/>
      <c r="M668" s="26"/>
      <c r="N668" s="26"/>
      <c r="O668" s="30"/>
      <c r="P668" s="27"/>
      <c r="Q668" s="26"/>
      <c r="R668" s="30"/>
      <c r="S668" s="31"/>
    </row>
    <row r="669" spans="4:19" s="4" customFormat="1" ht="19.7" customHeight="1">
      <c r="D669" s="27"/>
      <c r="E669" s="27"/>
      <c r="F669" s="27"/>
      <c r="G669" s="47"/>
      <c r="H669" s="62"/>
      <c r="I669" s="26"/>
      <c r="J669" s="63"/>
      <c r="K669" s="28"/>
      <c r="L669" s="47"/>
      <c r="M669" s="26"/>
      <c r="N669" s="26"/>
      <c r="O669" s="30"/>
      <c r="P669" s="27"/>
      <c r="Q669" s="26"/>
      <c r="R669" s="30"/>
      <c r="S669" s="31"/>
    </row>
    <row r="670" spans="4:19" s="4" customFormat="1" ht="19.7" customHeight="1">
      <c r="D670" s="27"/>
      <c r="E670" s="27"/>
      <c r="F670" s="27"/>
      <c r="G670" s="47"/>
      <c r="H670" s="62"/>
      <c r="I670" s="26"/>
      <c r="J670" s="63"/>
      <c r="K670" s="28"/>
      <c r="L670" s="47"/>
      <c r="M670" s="26"/>
      <c r="N670" s="26"/>
      <c r="O670" s="30"/>
      <c r="P670" s="27"/>
      <c r="Q670" s="26"/>
      <c r="R670" s="30"/>
      <c r="S670" s="31"/>
    </row>
    <row r="671" spans="4:19" s="4" customFormat="1" ht="19.7" customHeight="1">
      <c r="D671" s="27"/>
      <c r="E671" s="27"/>
      <c r="F671" s="27"/>
      <c r="G671" s="47"/>
      <c r="H671" s="62"/>
      <c r="I671" s="26"/>
      <c r="J671" s="63"/>
      <c r="K671" s="28"/>
      <c r="L671" s="47"/>
      <c r="M671" s="26"/>
      <c r="N671" s="26"/>
      <c r="O671" s="30"/>
      <c r="P671" s="27"/>
      <c r="Q671" s="26"/>
      <c r="R671" s="30"/>
      <c r="S671" s="31"/>
    </row>
    <row r="672" spans="4:19" s="4" customFormat="1" ht="19.7" customHeight="1">
      <c r="D672" s="27"/>
      <c r="E672" s="27"/>
      <c r="F672" s="27"/>
      <c r="G672" s="47"/>
      <c r="H672" s="62"/>
      <c r="I672" s="26"/>
      <c r="J672" s="63"/>
      <c r="K672" s="28"/>
      <c r="L672" s="47"/>
      <c r="M672" s="26"/>
      <c r="N672" s="26"/>
      <c r="O672" s="30"/>
      <c r="P672" s="27"/>
      <c r="Q672" s="26"/>
      <c r="R672" s="30"/>
      <c r="S672" s="31"/>
    </row>
    <row r="673" spans="4:19" s="4" customFormat="1" ht="19.7" customHeight="1">
      <c r="D673" s="27"/>
      <c r="E673" s="27"/>
      <c r="F673" s="27"/>
      <c r="G673" s="47"/>
      <c r="H673" s="62"/>
      <c r="I673" s="26"/>
      <c r="J673" s="63"/>
      <c r="K673" s="28"/>
      <c r="L673" s="47"/>
      <c r="M673" s="26"/>
      <c r="N673" s="26"/>
      <c r="O673" s="30"/>
      <c r="P673" s="27"/>
      <c r="Q673" s="26"/>
      <c r="R673" s="30"/>
      <c r="S673" s="31"/>
    </row>
    <row r="674" spans="4:19" s="4" customFormat="1" ht="19.7" customHeight="1">
      <c r="D674" s="27"/>
      <c r="E674" s="27"/>
      <c r="F674" s="27"/>
      <c r="G674" s="47"/>
      <c r="H674" s="62"/>
      <c r="I674" s="26"/>
      <c r="J674" s="63"/>
      <c r="K674" s="28"/>
      <c r="L674" s="47"/>
      <c r="M674" s="26"/>
      <c r="N674" s="26"/>
      <c r="O674" s="30"/>
      <c r="P674" s="27"/>
      <c r="Q674" s="26"/>
      <c r="R674" s="30"/>
      <c r="S674" s="31"/>
    </row>
    <row r="675" spans="4:19" s="4" customFormat="1" ht="19.7" customHeight="1">
      <c r="D675" s="27"/>
      <c r="E675" s="27"/>
      <c r="F675" s="27"/>
      <c r="G675" s="47"/>
      <c r="H675" s="62"/>
      <c r="I675" s="26"/>
      <c r="J675" s="63"/>
      <c r="K675" s="28"/>
      <c r="L675" s="47"/>
      <c r="M675" s="26"/>
      <c r="N675" s="26"/>
      <c r="O675" s="30"/>
      <c r="P675" s="27"/>
      <c r="Q675" s="26"/>
      <c r="R675" s="30"/>
      <c r="S675" s="31"/>
    </row>
    <row r="676" spans="4:19" s="4" customFormat="1" ht="19.7" customHeight="1">
      <c r="D676" s="27"/>
      <c r="E676" s="27"/>
      <c r="F676" s="27"/>
      <c r="G676" s="47"/>
      <c r="H676" s="62"/>
      <c r="I676" s="26"/>
      <c r="J676" s="63"/>
      <c r="K676" s="28"/>
      <c r="L676" s="47"/>
      <c r="M676" s="26"/>
      <c r="N676" s="26"/>
      <c r="O676" s="30"/>
      <c r="P676" s="27"/>
      <c r="Q676" s="26"/>
      <c r="R676" s="30"/>
      <c r="S676" s="31"/>
    </row>
    <row r="677" spans="4:19" s="4" customFormat="1" ht="19.7" customHeight="1">
      <c r="D677" s="27"/>
      <c r="E677" s="27"/>
      <c r="F677" s="27"/>
      <c r="G677" s="47"/>
      <c r="H677" s="62"/>
      <c r="I677" s="26"/>
      <c r="J677" s="63"/>
      <c r="K677" s="28"/>
      <c r="L677" s="47"/>
      <c r="M677" s="26"/>
      <c r="N677" s="26"/>
      <c r="O677" s="30"/>
      <c r="P677" s="27"/>
      <c r="Q677" s="26"/>
      <c r="R677" s="30"/>
      <c r="S677" s="31"/>
    </row>
    <row r="678" spans="4:19" s="4" customFormat="1" ht="19.7" customHeight="1">
      <c r="D678" s="27"/>
      <c r="E678" s="27"/>
      <c r="F678" s="27"/>
      <c r="G678" s="47"/>
      <c r="H678" s="62"/>
      <c r="I678" s="26"/>
      <c r="J678" s="63"/>
      <c r="K678" s="28"/>
      <c r="L678" s="47"/>
      <c r="M678" s="26"/>
      <c r="N678" s="26"/>
      <c r="O678" s="30"/>
      <c r="P678" s="27"/>
      <c r="Q678" s="26"/>
      <c r="R678" s="30"/>
      <c r="S678" s="31"/>
    </row>
    <row r="679" spans="4:19" s="4" customFormat="1" ht="19.7" customHeight="1">
      <c r="D679" s="27"/>
      <c r="E679" s="27"/>
      <c r="F679" s="27"/>
      <c r="G679" s="47"/>
      <c r="H679" s="62"/>
      <c r="I679" s="26"/>
      <c r="J679" s="63"/>
      <c r="K679" s="28"/>
      <c r="L679" s="47"/>
      <c r="M679" s="26"/>
      <c r="N679" s="26"/>
      <c r="O679" s="30"/>
      <c r="P679" s="27"/>
      <c r="Q679" s="26"/>
      <c r="R679" s="30"/>
      <c r="S679" s="31"/>
    </row>
    <row r="680" spans="4:19" s="4" customFormat="1" ht="19.7" customHeight="1">
      <c r="D680" s="27"/>
      <c r="E680" s="27"/>
      <c r="F680" s="27"/>
      <c r="G680" s="47"/>
      <c r="H680" s="62"/>
      <c r="I680" s="26"/>
      <c r="J680" s="63"/>
      <c r="K680" s="28"/>
      <c r="L680" s="47"/>
      <c r="M680" s="26"/>
      <c r="N680" s="26"/>
      <c r="O680" s="30"/>
      <c r="P680" s="27"/>
      <c r="Q680" s="26"/>
      <c r="R680" s="30"/>
      <c r="S680" s="31"/>
    </row>
    <row r="681" spans="4:19" s="4" customFormat="1" ht="19.7" customHeight="1">
      <c r="D681" s="27"/>
      <c r="E681" s="27"/>
      <c r="F681" s="27"/>
      <c r="G681" s="47"/>
      <c r="H681" s="62"/>
      <c r="I681" s="26"/>
      <c r="J681" s="63"/>
      <c r="K681" s="28"/>
      <c r="L681" s="47"/>
      <c r="M681" s="26"/>
      <c r="N681" s="26"/>
      <c r="O681" s="30"/>
      <c r="P681" s="27"/>
      <c r="Q681" s="26"/>
      <c r="R681" s="30"/>
      <c r="S681" s="31"/>
    </row>
    <row r="682" spans="4:19" s="4" customFormat="1" ht="19.7" customHeight="1">
      <c r="D682" s="27"/>
      <c r="E682" s="27"/>
      <c r="F682" s="27"/>
      <c r="G682" s="47"/>
      <c r="H682" s="62"/>
      <c r="I682" s="26"/>
      <c r="J682" s="63"/>
      <c r="K682" s="28"/>
      <c r="L682" s="47"/>
      <c r="M682" s="26"/>
      <c r="N682" s="26"/>
      <c r="O682" s="30"/>
      <c r="P682" s="27"/>
      <c r="Q682" s="26"/>
      <c r="R682" s="30"/>
      <c r="S682" s="31"/>
    </row>
    <row r="683" spans="4:19" s="4" customFormat="1" ht="19.7" customHeight="1">
      <c r="D683" s="27"/>
      <c r="E683" s="27"/>
      <c r="F683" s="27"/>
      <c r="G683" s="47"/>
      <c r="H683" s="62"/>
      <c r="I683" s="26"/>
      <c r="J683" s="63"/>
      <c r="K683" s="28"/>
      <c r="L683" s="47"/>
      <c r="M683" s="26"/>
      <c r="N683" s="26"/>
      <c r="O683" s="30"/>
      <c r="P683" s="27"/>
      <c r="Q683" s="26"/>
      <c r="R683" s="30"/>
      <c r="S683" s="31"/>
    </row>
    <row r="684" spans="4:19" s="4" customFormat="1" ht="19.7" customHeight="1">
      <c r="D684" s="27"/>
      <c r="E684" s="27"/>
      <c r="F684" s="27"/>
      <c r="G684" s="47"/>
      <c r="H684" s="62"/>
      <c r="I684" s="26"/>
      <c r="J684" s="63"/>
      <c r="K684" s="28"/>
      <c r="L684" s="47"/>
      <c r="M684" s="26"/>
      <c r="N684" s="26"/>
      <c r="O684" s="30"/>
      <c r="P684" s="27"/>
      <c r="Q684" s="26"/>
      <c r="R684" s="30"/>
      <c r="S684" s="31"/>
    </row>
    <row r="685" spans="4:19" s="4" customFormat="1" ht="19.7" customHeight="1">
      <c r="D685" s="27"/>
      <c r="E685" s="27"/>
      <c r="F685" s="27"/>
      <c r="G685" s="47"/>
      <c r="H685" s="62"/>
      <c r="I685" s="26"/>
      <c r="J685" s="63"/>
      <c r="K685" s="28"/>
      <c r="L685" s="47"/>
      <c r="M685" s="26"/>
      <c r="N685" s="26"/>
      <c r="O685" s="30"/>
      <c r="P685" s="27"/>
      <c r="Q685" s="26"/>
      <c r="R685" s="30"/>
      <c r="S685" s="31"/>
    </row>
    <row r="686" spans="4:19" s="4" customFormat="1" ht="19.7" customHeight="1">
      <c r="D686" s="27"/>
      <c r="E686" s="27"/>
      <c r="F686" s="27"/>
      <c r="G686" s="47"/>
      <c r="H686" s="62"/>
      <c r="I686" s="26"/>
      <c r="J686" s="63"/>
      <c r="K686" s="28"/>
      <c r="L686" s="47"/>
      <c r="M686" s="26"/>
      <c r="N686" s="26"/>
      <c r="O686" s="30"/>
      <c r="P686" s="27"/>
      <c r="Q686" s="26"/>
      <c r="R686" s="30"/>
      <c r="S686" s="31"/>
    </row>
    <row r="687" spans="4:19" s="4" customFormat="1" ht="19.7" customHeight="1">
      <c r="D687" s="27"/>
      <c r="E687" s="27"/>
      <c r="F687" s="27"/>
      <c r="G687" s="47"/>
      <c r="H687" s="62"/>
      <c r="I687" s="26"/>
      <c r="J687" s="63"/>
      <c r="K687" s="28"/>
      <c r="L687" s="47"/>
      <c r="M687" s="26"/>
      <c r="N687" s="26"/>
      <c r="O687" s="30"/>
      <c r="P687" s="27"/>
      <c r="Q687" s="26"/>
      <c r="R687" s="30"/>
      <c r="S687" s="31"/>
    </row>
    <row r="688" spans="4:19" s="4" customFormat="1" ht="19.7" customHeight="1">
      <c r="D688" s="27"/>
      <c r="E688" s="27"/>
      <c r="F688" s="27"/>
      <c r="G688" s="47"/>
      <c r="H688" s="62"/>
      <c r="I688" s="26"/>
      <c r="J688" s="63"/>
      <c r="K688" s="28"/>
      <c r="L688" s="47"/>
      <c r="M688" s="26"/>
      <c r="N688" s="26"/>
      <c r="O688" s="30"/>
      <c r="P688" s="27"/>
      <c r="Q688" s="26"/>
      <c r="R688" s="30"/>
      <c r="S688" s="31"/>
    </row>
    <row r="689" spans="4:19" s="4" customFormat="1" ht="19.7" customHeight="1">
      <c r="D689" s="27"/>
      <c r="E689" s="27"/>
      <c r="F689" s="27"/>
      <c r="G689" s="47"/>
      <c r="H689" s="62"/>
      <c r="I689" s="26"/>
      <c r="J689" s="63"/>
      <c r="K689" s="28"/>
      <c r="L689" s="47"/>
      <c r="M689" s="26"/>
      <c r="N689" s="26"/>
      <c r="O689" s="30"/>
      <c r="P689" s="27"/>
      <c r="Q689" s="26"/>
      <c r="R689" s="30"/>
      <c r="S689" s="31"/>
    </row>
    <row r="690" spans="4:19" s="4" customFormat="1" ht="19.7" customHeight="1">
      <c r="D690" s="27"/>
      <c r="E690" s="27"/>
      <c r="F690" s="27"/>
      <c r="G690" s="47"/>
      <c r="H690" s="62"/>
      <c r="I690" s="26"/>
      <c r="J690" s="63"/>
      <c r="K690" s="28"/>
      <c r="L690" s="47"/>
      <c r="M690" s="26"/>
      <c r="N690" s="26"/>
      <c r="O690" s="30"/>
      <c r="P690" s="27"/>
      <c r="Q690" s="26"/>
      <c r="R690" s="30"/>
      <c r="S690" s="31"/>
    </row>
    <row r="691" spans="4:19" s="4" customFormat="1" ht="19.7" customHeight="1">
      <c r="D691" s="27"/>
      <c r="E691" s="27"/>
      <c r="F691" s="27"/>
      <c r="G691" s="47"/>
      <c r="H691" s="62"/>
      <c r="I691" s="26"/>
      <c r="J691" s="63"/>
      <c r="K691" s="28"/>
      <c r="L691" s="47"/>
      <c r="M691" s="26"/>
      <c r="N691" s="26"/>
      <c r="O691" s="30"/>
      <c r="P691" s="27"/>
      <c r="Q691" s="26"/>
      <c r="R691" s="30"/>
      <c r="S691" s="31"/>
    </row>
    <row r="692" spans="4:19" s="4" customFormat="1" ht="19.7" customHeight="1">
      <c r="D692" s="27"/>
      <c r="E692" s="27"/>
      <c r="F692" s="27"/>
      <c r="G692" s="47"/>
      <c r="H692" s="62"/>
      <c r="I692" s="26"/>
      <c r="J692" s="63"/>
      <c r="K692" s="28"/>
      <c r="L692" s="47"/>
      <c r="M692" s="26"/>
      <c r="N692" s="26"/>
      <c r="O692" s="30"/>
      <c r="P692" s="27"/>
      <c r="Q692" s="26"/>
      <c r="R692" s="30"/>
      <c r="S692" s="31"/>
    </row>
    <row r="693" spans="4:19" s="4" customFormat="1" ht="19.7" customHeight="1">
      <c r="D693" s="27"/>
      <c r="E693" s="27"/>
      <c r="F693" s="27"/>
      <c r="G693" s="47"/>
      <c r="H693" s="62"/>
      <c r="I693" s="26"/>
      <c r="J693" s="63"/>
      <c r="K693" s="28"/>
      <c r="L693" s="47"/>
      <c r="M693" s="26"/>
      <c r="N693" s="26"/>
      <c r="O693" s="30"/>
      <c r="P693" s="27"/>
      <c r="Q693" s="26"/>
      <c r="R693" s="30"/>
      <c r="S693" s="31"/>
    </row>
    <row r="694" spans="4:19" s="4" customFormat="1" ht="19.7" customHeight="1">
      <c r="D694" s="27"/>
      <c r="E694" s="27"/>
      <c r="F694" s="27"/>
      <c r="G694" s="47"/>
      <c r="H694" s="62"/>
      <c r="I694" s="26"/>
      <c r="J694" s="63"/>
      <c r="K694" s="28"/>
      <c r="L694" s="47"/>
      <c r="M694" s="26"/>
      <c r="N694" s="26"/>
      <c r="O694" s="30"/>
      <c r="P694" s="27"/>
      <c r="Q694" s="26"/>
      <c r="R694" s="30"/>
      <c r="S694" s="31"/>
    </row>
    <row r="695" spans="4:19" s="4" customFormat="1" ht="19.7" customHeight="1">
      <c r="D695" s="27"/>
      <c r="E695" s="27"/>
      <c r="F695" s="27"/>
      <c r="G695" s="47"/>
      <c r="H695" s="62"/>
      <c r="I695" s="26"/>
      <c r="J695" s="63"/>
      <c r="K695" s="28"/>
      <c r="L695" s="47"/>
      <c r="M695" s="26"/>
      <c r="N695" s="26"/>
      <c r="O695" s="30"/>
      <c r="P695" s="27"/>
      <c r="Q695" s="26"/>
      <c r="R695" s="30"/>
      <c r="S695" s="31"/>
    </row>
    <row r="696" spans="4:19" s="4" customFormat="1" ht="19.7" customHeight="1">
      <c r="D696" s="27"/>
      <c r="E696" s="27"/>
      <c r="F696" s="27"/>
      <c r="G696" s="47"/>
      <c r="H696" s="62"/>
      <c r="I696" s="26"/>
      <c r="J696" s="63"/>
      <c r="K696" s="28"/>
      <c r="L696" s="47"/>
      <c r="M696" s="26"/>
      <c r="N696" s="26"/>
      <c r="O696" s="30"/>
      <c r="P696" s="27"/>
      <c r="Q696" s="26"/>
      <c r="R696" s="30"/>
      <c r="S696" s="31"/>
    </row>
    <row r="697" spans="4:19" s="4" customFormat="1" ht="19.7" customHeight="1">
      <c r="D697" s="27"/>
      <c r="E697" s="27"/>
      <c r="F697" s="27"/>
      <c r="G697" s="47"/>
      <c r="H697" s="62"/>
      <c r="I697" s="26"/>
      <c r="J697" s="63"/>
      <c r="K697" s="28"/>
      <c r="L697" s="47"/>
      <c r="M697" s="26"/>
      <c r="N697" s="26"/>
      <c r="O697" s="30"/>
      <c r="P697" s="27"/>
      <c r="Q697" s="26"/>
      <c r="R697" s="30"/>
      <c r="S697" s="31"/>
    </row>
    <row r="698" spans="4:19" s="4" customFormat="1" ht="19.7" customHeight="1">
      <c r="D698" s="27"/>
      <c r="E698" s="27"/>
      <c r="F698" s="27"/>
      <c r="G698" s="47"/>
      <c r="H698" s="62"/>
      <c r="I698" s="26"/>
      <c r="J698" s="63"/>
      <c r="K698" s="28"/>
      <c r="L698" s="47"/>
      <c r="M698" s="26"/>
      <c r="N698" s="26"/>
      <c r="O698" s="30"/>
      <c r="P698" s="27"/>
      <c r="Q698" s="26"/>
      <c r="R698" s="30"/>
      <c r="S698" s="31"/>
    </row>
    <row r="699" spans="4:19" s="4" customFormat="1" ht="19.7" customHeight="1">
      <c r="D699" s="27"/>
      <c r="E699" s="27"/>
      <c r="F699" s="27"/>
      <c r="G699" s="47"/>
      <c r="H699" s="62"/>
      <c r="I699" s="26"/>
      <c r="J699" s="63"/>
      <c r="K699" s="28"/>
      <c r="L699" s="47"/>
      <c r="M699" s="26"/>
      <c r="N699" s="26"/>
      <c r="O699" s="30"/>
      <c r="P699" s="27"/>
      <c r="Q699" s="26"/>
      <c r="R699" s="30"/>
      <c r="S699" s="31"/>
    </row>
    <row r="700" spans="4:19" s="4" customFormat="1" ht="19.7" customHeight="1">
      <c r="D700" s="27"/>
      <c r="E700" s="27"/>
      <c r="F700" s="27"/>
      <c r="G700" s="47"/>
      <c r="H700" s="62"/>
      <c r="I700" s="26"/>
      <c r="J700" s="63"/>
      <c r="K700" s="28"/>
      <c r="L700" s="47"/>
      <c r="M700" s="26"/>
      <c r="N700" s="26"/>
      <c r="O700" s="30"/>
      <c r="P700" s="27"/>
      <c r="Q700" s="26"/>
      <c r="R700" s="30"/>
      <c r="S700" s="31"/>
    </row>
    <row r="701" spans="4:19" s="4" customFormat="1" ht="19.7" customHeight="1">
      <c r="D701" s="27"/>
      <c r="E701" s="27"/>
      <c r="F701" s="27"/>
      <c r="G701" s="47"/>
      <c r="H701" s="62"/>
      <c r="I701" s="26"/>
      <c r="J701" s="63"/>
      <c r="K701" s="28"/>
      <c r="L701" s="47"/>
      <c r="M701" s="26"/>
      <c r="N701" s="26"/>
      <c r="O701" s="30"/>
      <c r="P701" s="27"/>
      <c r="Q701" s="26"/>
      <c r="R701" s="30"/>
      <c r="S701" s="31"/>
    </row>
    <row r="702" spans="4:19" s="4" customFormat="1" ht="19.7" customHeight="1">
      <c r="D702" s="27"/>
      <c r="E702" s="27"/>
      <c r="F702" s="27"/>
      <c r="G702" s="47"/>
      <c r="H702" s="62"/>
      <c r="I702" s="26"/>
      <c r="J702" s="63"/>
      <c r="K702" s="28"/>
      <c r="L702" s="47"/>
      <c r="M702" s="26"/>
      <c r="N702" s="26"/>
      <c r="O702" s="30"/>
      <c r="P702" s="27"/>
      <c r="Q702" s="26"/>
      <c r="R702" s="30"/>
      <c r="S702" s="31"/>
    </row>
    <row r="703" spans="4:19" s="4" customFormat="1" ht="19.7" customHeight="1">
      <c r="D703" s="27"/>
      <c r="E703" s="27"/>
      <c r="F703" s="27"/>
      <c r="G703" s="47"/>
      <c r="H703" s="62"/>
      <c r="I703" s="26"/>
      <c r="J703" s="63"/>
      <c r="K703" s="28"/>
      <c r="L703" s="47"/>
      <c r="M703" s="26"/>
      <c r="N703" s="26"/>
      <c r="O703" s="30"/>
      <c r="P703" s="27"/>
      <c r="Q703" s="26"/>
      <c r="R703" s="30"/>
      <c r="S703" s="31"/>
    </row>
    <row r="704" spans="4:19" s="4" customFormat="1" ht="19.7" customHeight="1">
      <c r="D704" s="27"/>
      <c r="E704" s="27"/>
      <c r="F704" s="27"/>
      <c r="G704" s="47"/>
      <c r="H704" s="62"/>
      <c r="I704" s="26"/>
      <c r="J704" s="63"/>
      <c r="K704" s="28"/>
      <c r="L704" s="47"/>
      <c r="M704" s="26"/>
      <c r="N704" s="26"/>
      <c r="O704" s="30"/>
      <c r="P704" s="27"/>
      <c r="Q704" s="26"/>
      <c r="R704" s="30"/>
      <c r="S704" s="31"/>
    </row>
    <row r="705" spans="4:19" s="4" customFormat="1" ht="19.7" customHeight="1">
      <c r="D705" s="27"/>
      <c r="E705" s="27"/>
      <c r="F705" s="27"/>
      <c r="G705" s="47"/>
      <c r="H705" s="62"/>
      <c r="I705" s="26"/>
      <c r="J705" s="63"/>
      <c r="K705" s="28"/>
      <c r="L705" s="47"/>
      <c r="M705" s="26"/>
      <c r="N705" s="26"/>
      <c r="O705" s="30"/>
      <c r="P705" s="27"/>
      <c r="Q705" s="26"/>
      <c r="R705" s="30"/>
      <c r="S705" s="31"/>
    </row>
    <row r="706" spans="4:19" s="4" customFormat="1" ht="19.7" customHeight="1">
      <c r="D706" s="27"/>
      <c r="E706" s="27"/>
      <c r="F706" s="27"/>
      <c r="G706" s="47"/>
      <c r="H706" s="62"/>
      <c r="I706" s="26"/>
      <c r="J706" s="63"/>
      <c r="K706" s="28"/>
      <c r="L706" s="47"/>
      <c r="M706" s="26"/>
      <c r="N706" s="26"/>
      <c r="O706" s="30"/>
      <c r="P706" s="27"/>
      <c r="Q706" s="26"/>
      <c r="R706" s="30"/>
      <c r="S706" s="31"/>
    </row>
    <row r="707" spans="4:19" s="4" customFormat="1" ht="19.7" customHeight="1">
      <c r="D707" s="27"/>
      <c r="E707" s="27"/>
      <c r="F707" s="27"/>
      <c r="G707" s="47"/>
      <c r="H707" s="62"/>
      <c r="I707" s="26"/>
      <c r="J707" s="63"/>
      <c r="K707" s="28"/>
      <c r="L707" s="47"/>
      <c r="M707" s="26"/>
      <c r="N707" s="26"/>
      <c r="O707" s="30"/>
      <c r="P707" s="27"/>
      <c r="Q707" s="26"/>
      <c r="R707" s="30"/>
      <c r="S707" s="31"/>
    </row>
    <row r="708" spans="4:19" s="4" customFormat="1" ht="19.7" customHeight="1">
      <c r="D708" s="27"/>
      <c r="E708" s="27"/>
      <c r="F708" s="27"/>
      <c r="G708" s="47"/>
      <c r="H708" s="62"/>
      <c r="I708" s="26"/>
      <c r="J708" s="63"/>
      <c r="K708" s="28"/>
      <c r="L708" s="47"/>
      <c r="M708" s="26"/>
      <c r="N708" s="26"/>
      <c r="O708" s="30"/>
      <c r="P708" s="27"/>
      <c r="Q708" s="26"/>
      <c r="R708" s="30"/>
      <c r="S708" s="31"/>
    </row>
    <row r="709" spans="4:19" s="4" customFormat="1" ht="19.7" customHeight="1">
      <c r="D709" s="27"/>
      <c r="E709" s="27"/>
      <c r="F709" s="27"/>
      <c r="G709" s="47"/>
      <c r="H709" s="62"/>
      <c r="I709" s="26"/>
      <c r="J709" s="63"/>
      <c r="K709" s="28"/>
      <c r="L709" s="47"/>
      <c r="M709" s="26"/>
      <c r="N709" s="26"/>
      <c r="O709" s="30"/>
      <c r="P709" s="27"/>
      <c r="Q709" s="26"/>
      <c r="R709" s="30"/>
      <c r="S709" s="31"/>
    </row>
    <row r="710" spans="4:19" s="4" customFormat="1" ht="19.7" customHeight="1">
      <c r="D710" s="27"/>
      <c r="E710" s="27"/>
      <c r="F710" s="27"/>
      <c r="G710" s="47"/>
      <c r="H710" s="62"/>
      <c r="I710" s="26"/>
      <c r="J710" s="63"/>
      <c r="K710" s="28"/>
      <c r="L710" s="47"/>
      <c r="M710" s="26"/>
      <c r="N710" s="26"/>
      <c r="O710" s="30"/>
      <c r="P710" s="27"/>
      <c r="Q710" s="26"/>
      <c r="R710" s="30"/>
      <c r="S710" s="31"/>
    </row>
    <row r="711" spans="4:19" s="4" customFormat="1" ht="19.7" customHeight="1">
      <c r="D711" s="27"/>
      <c r="E711" s="27"/>
      <c r="F711" s="27"/>
      <c r="G711" s="47"/>
      <c r="H711" s="62"/>
      <c r="I711" s="26"/>
      <c r="J711" s="63"/>
      <c r="K711" s="28"/>
      <c r="L711" s="47"/>
      <c r="M711" s="26"/>
      <c r="N711" s="26"/>
      <c r="O711" s="30"/>
      <c r="P711" s="27"/>
      <c r="Q711" s="26"/>
      <c r="R711" s="30"/>
      <c r="S711" s="31"/>
    </row>
    <row r="712" spans="4:19" s="4" customFormat="1" ht="19.7" customHeight="1">
      <c r="D712" s="27"/>
      <c r="E712" s="27"/>
      <c r="F712" s="27"/>
      <c r="G712" s="47"/>
      <c r="H712" s="62"/>
      <c r="I712" s="26"/>
      <c r="J712" s="63"/>
      <c r="K712" s="28"/>
      <c r="L712" s="47"/>
      <c r="M712" s="26"/>
      <c r="N712" s="26"/>
      <c r="O712" s="30"/>
      <c r="P712" s="27"/>
      <c r="Q712" s="26"/>
      <c r="R712" s="30"/>
      <c r="S712" s="31"/>
    </row>
    <row r="713" spans="4:19" s="4" customFormat="1" ht="19.7" customHeight="1">
      <c r="D713" s="27"/>
      <c r="E713" s="27"/>
      <c r="F713" s="27"/>
      <c r="G713" s="47"/>
      <c r="H713" s="62"/>
      <c r="I713" s="26"/>
      <c r="J713" s="63"/>
      <c r="K713" s="28"/>
      <c r="L713" s="47"/>
      <c r="M713" s="26"/>
      <c r="N713" s="26"/>
      <c r="O713" s="30"/>
      <c r="P713" s="27"/>
      <c r="Q713" s="26"/>
      <c r="R713" s="30"/>
      <c r="S713" s="31"/>
    </row>
    <row r="714" spans="4:19" s="4" customFormat="1" ht="19.7" customHeight="1">
      <c r="D714" s="27"/>
      <c r="E714" s="27"/>
      <c r="F714" s="27"/>
      <c r="G714" s="47"/>
      <c r="H714" s="62"/>
      <c r="I714" s="26"/>
      <c r="J714" s="63"/>
      <c r="K714" s="28"/>
      <c r="L714" s="47"/>
      <c r="M714" s="26"/>
      <c r="N714" s="26"/>
      <c r="O714" s="30"/>
      <c r="P714" s="27"/>
      <c r="Q714" s="26"/>
      <c r="R714" s="30"/>
      <c r="S714" s="31"/>
    </row>
    <row r="715" spans="4:19" s="4" customFormat="1" ht="19.7" customHeight="1">
      <c r="D715" s="27"/>
      <c r="E715" s="27"/>
      <c r="F715" s="27"/>
      <c r="G715" s="47"/>
      <c r="H715" s="62"/>
      <c r="I715" s="26"/>
      <c r="J715" s="63"/>
      <c r="K715" s="28"/>
      <c r="L715" s="47"/>
      <c r="M715" s="26"/>
      <c r="N715" s="26"/>
      <c r="O715" s="30"/>
      <c r="P715" s="27"/>
      <c r="Q715" s="26"/>
      <c r="R715" s="30"/>
      <c r="S715" s="31"/>
    </row>
    <row r="716" spans="4:19" s="4" customFormat="1" ht="19.7" customHeight="1">
      <c r="D716" s="27"/>
      <c r="E716" s="27"/>
      <c r="F716" s="27"/>
      <c r="G716" s="47"/>
      <c r="H716" s="62"/>
      <c r="I716" s="26"/>
      <c r="J716" s="63"/>
      <c r="K716" s="28"/>
      <c r="L716" s="47"/>
      <c r="M716" s="26"/>
      <c r="N716" s="26"/>
      <c r="O716" s="30"/>
      <c r="P716" s="27"/>
      <c r="Q716" s="26"/>
      <c r="R716" s="30"/>
      <c r="S716" s="31"/>
    </row>
    <row r="717" spans="4:19" s="4" customFormat="1" ht="19.7" customHeight="1">
      <c r="D717" s="27"/>
      <c r="E717" s="27"/>
      <c r="F717" s="27"/>
      <c r="G717" s="47"/>
      <c r="H717" s="62"/>
      <c r="I717" s="26"/>
      <c r="J717" s="63"/>
      <c r="K717" s="28"/>
      <c r="L717" s="47"/>
      <c r="M717" s="26"/>
      <c r="N717" s="26"/>
      <c r="O717" s="30"/>
      <c r="P717" s="27"/>
      <c r="Q717" s="26"/>
      <c r="R717" s="30"/>
      <c r="S717" s="31"/>
    </row>
    <row r="718" spans="4:19" s="4" customFormat="1" ht="19.7" customHeight="1">
      <c r="D718" s="27"/>
      <c r="E718" s="27"/>
      <c r="F718" s="27"/>
      <c r="G718" s="47"/>
      <c r="H718" s="62"/>
      <c r="I718" s="26"/>
      <c r="J718" s="63"/>
      <c r="K718" s="28"/>
      <c r="L718" s="47"/>
      <c r="M718" s="26"/>
      <c r="N718" s="26"/>
      <c r="O718" s="30"/>
      <c r="P718" s="27"/>
      <c r="Q718" s="26"/>
      <c r="R718" s="30"/>
      <c r="S718" s="31"/>
    </row>
    <row r="719" spans="4:19" s="4" customFormat="1" ht="19.7" customHeight="1">
      <c r="D719" s="27"/>
      <c r="E719" s="27"/>
      <c r="F719" s="27"/>
      <c r="G719" s="47"/>
      <c r="H719" s="62"/>
      <c r="I719" s="26"/>
      <c r="J719" s="63"/>
      <c r="K719" s="28"/>
      <c r="L719" s="47"/>
      <c r="M719" s="26"/>
      <c r="N719" s="26"/>
      <c r="O719" s="30"/>
      <c r="P719" s="27"/>
      <c r="Q719" s="26"/>
      <c r="R719" s="30"/>
      <c r="S719" s="31"/>
    </row>
    <row r="720" spans="4:19" s="4" customFormat="1" ht="19.7" customHeight="1">
      <c r="D720" s="27"/>
      <c r="E720" s="27"/>
      <c r="F720" s="27"/>
      <c r="G720" s="47"/>
      <c r="H720" s="62"/>
      <c r="I720" s="26"/>
      <c r="J720" s="63"/>
      <c r="K720" s="28"/>
      <c r="L720" s="47"/>
      <c r="M720" s="26"/>
      <c r="N720" s="26"/>
      <c r="O720" s="30"/>
      <c r="P720" s="27"/>
      <c r="Q720" s="26"/>
      <c r="R720" s="30"/>
      <c r="S720" s="31"/>
    </row>
    <row r="721" spans="4:19" s="4" customFormat="1" ht="19.7" customHeight="1">
      <c r="D721" s="27"/>
      <c r="E721" s="27"/>
      <c r="F721" s="27"/>
      <c r="G721" s="47"/>
      <c r="H721" s="62"/>
      <c r="I721" s="26"/>
      <c r="J721" s="63"/>
      <c r="K721" s="28"/>
      <c r="L721" s="47"/>
      <c r="M721" s="26"/>
      <c r="N721" s="26"/>
      <c r="O721" s="30"/>
      <c r="P721" s="27"/>
      <c r="Q721" s="26"/>
      <c r="R721" s="30"/>
      <c r="S721" s="31"/>
    </row>
    <row r="722" spans="4:19" s="4" customFormat="1" ht="19.7" customHeight="1">
      <c r="D722" s="27"/>
      <c r="E722" s="27"/>
      <c r="F722" s="27"/>
      <c r="G722" s="47"/>
      <c r="H722" s="62"/>
      <c r="I722" s="26"/>
      <c r="J722" s="63"/>
      <c r="K722" s="28"/>
      <c r="L722" s="47"/>
      <c r="M722" s="26"/>
      <c r="N722" s="26"/>
      <c r="O722" s="30"/>
      <c r="P722" s="27"/>
      <c r="Q722" s="26"/>
      <c r="R722" s="30"/>
      <c r="S722" s="31"/>
    </row>
    <row r="723" spans="4:19" s="4" customFormat="1" ht="19.7" customHeight="1">
      <c r="D723" s="27"/>
      <c r="E723" s="27"/>
      <c r="F723" s="27"/>
      <c r="G723" s="47"/>
      <c r="H723" s="62"/>
      <c r="I723" s="26"/>
      <c r="J723" s="63"/>
      <c r="K723" s="28"/>
      <c r="L723" s="47"/>
      <c r="M723" s="26"/>
      <c r="N723" s="26"/>
      <c r="O723" s="30"/>
      <c r="P723" s="27"/>
      <c r="Q723" s="26"/>
      <c r="R723" s="30"/>
      <c r="S723" s="31"/>
    </row>
    <row r="724" spans="4:19" s="4" customFormat="1" ht="19.7" customHeight="1">
      <c r="D724" s="27"/>
      <c r="E724" s="27"/>
      <c r="F724" s="27"/>
      <c r="G724" s="47"/>
      <c r="H724" s="62"/>
      <c r="I724" s="26"/>
      <c r="J724" s="63"/>
      <c r="K724" s="28"/>
      <c r="L724" s="47"/>
      <c r="M724" s="26"/>
      <c r="N724" s="26"/>
      <c r="O724" s="30"/>
      <c r="P724" s="27"/>
      <c r="Q724" s="26"/>
      <c r="R724" s="30"/>
      <c r="S724" s="31"/>
    </row>
    <row r="725" spans="4:19" s="4" customFormat="1" ht="19.7" customHeight="1">
      <c r="D725" s="27"/>
      <c r="E725" s="27"/>
      <c r="F725" s="27"/>
      <c r="G725" s="47"/>
      <c r="H725" s="62"/>
      <c r="I725" s="26"/>
      <c r="J725" s="63"/>
      <c r="K725" s="28"/>
      <c r="L725" s="47"/>
      <c r="M725" s="26"/>
      <c r="N725" s="26"/>
      <c r="O725" s="30"/>
      <c r="P725" s="27"/>
      <c r="Q725" s="26"/>
      <c r="R725" s="30"/>
      <c r="S725" s="31"/>
    </row>
    <row r="726" spans="4:19" s="4" customFormat="1" ht="19.7" customHeight="1">
      <c r="D726" s="27"/>
      <c r="E726" s="27"/>
      <c r="F726" s="27"/>
      <c r="G726" s="47"/>
      <c r="H726" s="62"/>
      <c r="I726" s="26"/>
      <c r="J726" s="63"/>
      <c r="K726" s="28"/>
      <c r="L726" s="47"/>
      <c r="M726" s="26"/>
      <c r="N726" s="26"/>
      <c r="O726" s="30"/>
      <c r="P726" s="27"/>
      <c r="Q726" s="26"/>
      <c r="R726" s="30"/>
      <c r="S726" s="31"/>
    </row>
    <row r="727" spans="4:19" s="4" customFormat="1" ht="19.7" customHeight="1">
      <c r="D727" s="27"/>
      <c r="E727" s="27"/>
      <c r="F727" s="27"/>
      <c r="G727" s="47"/>
      <c r="H727" s="62"/>
      <c r="I727" s="26"/>
      <c r="J727" s="63"/>
      <c r="K727" s="28"/>
      <c r="L727" s="47"/>
      <c r="M727" s="26"/>
      <c r="N727" s="26"/>
      <c r="O727" s="30"/>
      <c r="P727" s="27"/>
      <c r="Q727" s="26"/>
      <c r="R727" s="30"/>
      <c r="S727" s="31"/>
    </row>
    <row r="728" spans="4:19" s="4" customFormat="1" ht="19.7" customHeight="1">
      <c r="D728" s="27"/>
      <c r="E728" s="27"/>
      <c r="F728" s="27"/>
      <c r="G728" s="47"/>
      <c r="H728" s="62"/>
      <c r="I728" s="26"/>
      <c r="J728" s="63"/>
      <c r="K728" s="28"/>
      <c r="L728" s="47"/>
      <c r="M728" s="26"/>
      <c r="N728" s="26"/>
      <c r="O728" s="30"/>
      <c r="P728" s="27"/>
      <c r="Q728" s="26"/>
      <c r="R728" s="30"/>
      <c r="S728" s="31"/>
    </row>
    <row r="729" spans="4:19" s="4" customFormat="1" ht="19.7" customHeight="1">
      <c r="D729" s="27"/>
      <c r="E729" s="27"/>
      <c r="F729" s="27"/>
      <c r="G729" s="47"/>
      <c r="H729" s="62"/>
      <c r="I729" s="26"/>
      <c r="J729" s="63"/>
      <c r="K729" s="28"/>
      <c r="L729" s="47"/>
      <c r="M729" s="26"/>
      <c r="N729" s="26"/>
      <c r="O729" s="30"/>
      <c r="P729" s="27"/>
      <c r="Q729" s="26"/>
      <c r="R729" s="30"/>
      <c r="S729" s="31"/>
    </row>
    <row r="730" spans="4:19" s="4" customFormat="1" ht="19.7" customHeight="1">
      <c r="D730" s="27"/>
      <c r="E730" s="27"/>
      <c r="F730" s="27"/>
      <c r="G730" s="47"/>
      <c r="H730" s="62"/>
      <c r="I730" s="26"/>
      <c r="J730" s="63"/>
      <c r="K730" s="28"/>
      <c r="L730" s="47"/>
      <c r="M730" s="26"/>
      <c r="N730" s="26"/>
      <c r="O730" s="30"/>
      <c r="P730" s="27"/>
      <c r="Q730" s="26"/>
      <c r="R730" s="30"/>
      <c r="S730" s="31"/>
    </row>
    <row r="731" spans="4:19" s="4" customFormat="1" ht="19.7" customHeight="1">
      <c r="D731" s="27"/>
      <c r="E731" s="27"/>
      <c r="F731" s="27"/>
      <c r="G731" s="47"/>
      <c r="H731" s="62"/>
      <c r="I731" s="26"/>
      <c r="J731" s="63"/>
      <c r="K731" s="28"/>
      <c r="L731" s="47"/>
      <c r="M731" s="26"/>
      <c r="N731" s="26"/>
      <c r="O731" s="30"/>
      <c r="P731" s="27"/>
      <c r="Q731" s="26"/>
      <c r="R731" s="30"/>
      <c r="S731" s="31"/>
    </row>
    <row r="732" spans="4:19" s="4" customFormat="1" ht="19.7" customHeight="1">
      <c r="D732" s="27"/>
      <c r="E732" s="27"/>
      <c r="F732" s="27"/>
      <c r="G732" s="47"/>
      <c r="H732" s="62"/>
      <c r="I732" s="26"/>
      <c r="J732" s="63"/>
      <c r="K732" s="28"/>
      <c r="L732" s="47"/>
      <c r="M732" s="26"/>
      <c r="N732" s="26"/>
      <c r="O732" s="30"/>
      <c r="P732" s="27"/>
      <c r="Q732" s="26"/>
      <c r="R732" s="30"/>
      <c r="S732" s="31"/>
    </row>
    <row r="733" spans="4:19" s="4" customFormat="1" ht="19.7" customHeight="1">
      <c r="D733" s="27"/>
      <c r="E733" s="27"/>
      <c r="F733" s="27"/>
      <c r="G733" s="47"/>
      <c r="H733" s="62"/>
      <c r="I733" s="26"/>
      <c r="J733" s="63"/>
      <c r="K733" s="28"/>
      <c r="L733" s="47"/>
      <c r="M733" s="26"/>
      <c r="N733" s="26"/>
      <c r="O733" s="30"/>
      <c r="P733" s="27"/>
      <c r="Q733" s="26"/>
      <c r="R733" s="30"/>
      <c r="S733" s="31"/>
    </row>
    <row r="734" spans="4:19" s="4" customFormat="1" ht="19.7" customHeight="1">
      <c r="D734" s="27"/>
      <c r="E734" s="27"/>
      <c r="F734" s="27"/>
      <c r="G734" s="47"/>
      <c r="H734" s="62"/>
      <c r="I734" s="26"/>
      <c r="J734" s="63"/>
      <c r="K734" s="28"/>
      <c r="L734" s="47"/>
      <c r="M734" s="26"/>
      <c r="N734" s="26"/>
      <c r="O734" s="30"/>
      <c r="P734" s="27"/>
      <c r="Q734" s="26"/>
      <c r="R734" s="30"/>
      <c r="S734" s="31"/>
    </row>
    <row r="735" spans="4:19" s="4" customFormat="1" ht="19.7" customHeight="1">
      <c r="D735" s="27"/>
      <c r="E735" s="27"/>
      <c r="F735" s="27"/>
      <c r="G735" s="47"/>
      <c r="H735" s="62"/>
      <c r="I735" s="26"/>
      <c r="J735" s="63"/>
      <c r="K735" s="28"/>
      <c r="L735" s="47"/>
      <c r="M735" s="26"/>
      <c r="N735" s="26"/>
      <c r="O735" s="30"/>
      <c r="P735" s="27"/>
      <c r="Q735" s="26"/>
      <c r="R735" s="30"/>
      <c r="S735" s="31"/>
    </row>
    <row r="736" spans="4:19" s="4" customFormat="1" ht="19.7" customHeight="1">
      <c r="D736" s="27"/>
      <c r="E736" s="27"/>
      <c r="F736" s="27"/>
      <c r="G736" s="47"/>
      <c r="H736" s="62"/>
      <c r="I736" s="26"/>
      <c r="J736" s="63"/>
      <c r="K736" s="28"/>
      <c r="L736" s="47"/>
      <c r="M736" s="26"/>
      <c r="N736" s="26"/>
      <c r="O736" s="30"/>
      <c r="P736" s="27"/>
      <c r="Q736" s="26"/>
      <c r="R736" s="30"/>
      <c r="S736" s="31"/>
    </row>
    <row r="737" spans="4:19" s="4" customFormat="1" ht="19.7" customHeight="1">
      <c r="D737" s="27"/>
      <c r="E737" s="27"/>
      <c r="F737" s="27"/>
      <c r="G737" s="47"/>
      <c r="H737" s="62"/>
      <c r="I737" s="26"/>
      <c r="J737" s="63"/>
      <c r="K737" s="28"/>
      <c r="L737" s="47"/>
      <c r="M737" s="26"/>
      <c r="N737" s="26"/>
      <c r="O737" s="30"/>
      <c r="P737" s="27"/>
      <c r="Q737" s="26"/>
      <c r="R737" s="30"/>
      <c r="S737" s="31"/>
    </row>
    <row r="738" spans="4:19" s="4" customFormat="1" ht="19.7" customHeight="1">
      <c r="D738" s="27"/>
      <c r="E738" s="27"/>
      <c r="F738" s="27"/>
      <c r="G738" s="47"/>
      <c r="H738" s="62"/>
      <c r="I738" s="26"/>
      <c r="J738" s="63"/>
      <c r="K738" s="28"/>
      <c r="L738" s="47"/>
      <c r="M738" s="26"/>
      <c r="N738" s="26"/>
      <c r="O738" s="30"/>
      <c r="P738" s="27"/>
      <c r="Q738" s="26"/>
      <c r="R738" s="30"/>
      <c r="S738" s="31"/>
    </row>
    <row r="739" spans="4:19" s="4" customFormat="1" ht="19.7" customHeight="1">
      <c r="D739" s="27"/>
      <c r="E739" s="27"/>
      <c r="F739" s="27"/>
      <c r="G739" s="47"/>
      <c r="H739" s="62"/>
      <c r="I739" s="26"/>
      <c r="J739" s="63"/>
      <c r="K739" s="28"/>
      <c r="L739" s="47"/>
      <c r="M739" s="26"/>
      <c r="N739" s="26"/>
      <c r="O739" s="30"/>
      <c r="P739" s="27"/>
      <c r="Q739" s="26"/>
      <c r="R739" s="30"/>
      <c r="S739" s="31"/>
    </row>
    <row r="740" spans="4:19" s="4" customFormat="1" ht="19.7" customHeight="1">
      <c r="D740" s="27"/>
      <c r="E740" s="27"/>
      <c r="F740" s="27"/>
      <c r="G740" s="47"/>
      <c r="H740" s="62"/>
      <c r="I740" s="26"/>
      <c r="J740" s="63"/>
      <c r="K740" s="28"/>
      <c r="L740" s="47"/>
      <c r="M740" s="26"/>
      <c r="N740" s="26"/>
      <c r="O740" s="30"/>
      <c r="P740" s="27"/>
      <c r="Q740" s="26"/>
      <c r="R740" s="30"/>
      <c r="S740" s="31"/>
    </row>
    <row r="741" spans="4:19" s="4" customFormat="1" ht="19.7" customHeight="1">
      <c r="D741" s="27"/>
      <c r="E741" s="27"/>
      <c r="F741" s="27"/>
      <c r="G741" s="47"/>
      <c r="H741" s="62"/>
      <c r="I741" s="26"/>
      <c r="J741" s="63"/>
      <c r="K741" s="28"/>
      <c r="L741" s="47"/>
      <c r="M741" s="26"/>
      <c r="N741" s="26"/>
      <c r="O741" s="30"/>
      <c r="P741" s="27"/>
      <c r="Q741" s="26"/>
      <c r="R741" s="30"/>
      <c r="S741" s="31"/>
    </row>
    <row r="742" spans="4:19" s="4" customFormat="1" ht="19.7" customHeight="1">
      <c r="D742" s="27"/>
      <c r="E742" s="27"/>
      <c r="F742" s="27"/>
      <c r="G742" s="47"/>
      <c r="H742" s="62"/>
      <c r="I742" s="26"/>
      <c r="J742" s="63"/>
      <c r="K742" s="28"/>
      <c r="L742" s="47"/>
      <c r="M742" s="26"/>
      <c r="N742" s="26"/>
      <c r="O742" s="30"/>
      <c r="P742" s="27"/>
      <c r="Q742" s="26"/>
      <c r="R742" s="30"/>
      <c r="S742" s="31"/>
    </row>
    <row r="743" spans="4:19" s="4" customFormat="1" ht="19.7" customHeight="1">
      <c r="D743" s="27"/>
      <c r="E743" s="27"/>
      <c r="F743" s="27"/>
      <c r="G743" s="47"/>
      <c r="H743" s="62"/>
      <c r="I743" s="26"/>
      <c r="J743" s="63"/>
      <c r="K743" s="28"/>
      <c r="L743" s="47"/>
      <c r="M743" s="26"/>
      <c r="N743" s="26"/>
      <c r="O743" s="30"/>
      <c r="P743" s="27"/>
      <c r="Q743" s="26"/>
      <c r="R743" s="30"/>
      <c r="S743" s="31"/>
    </row>
    <row r="744" spans="4:19" s="4" customFormat="1" ht="19.7" customHeight="1">
      <c r="D744" s="27"/>
      <c r="E744" s="27"/>
      <c r="F744" s="27"/>
      <c r="G744" s="47"/>
      <c r="H744" s="62"/>
      <c r="I744" s="26"/>
      <c r="J744" s="63"/>
      <c r="K744" s="28"/>
      <c r="L744" s="47"/>
      <c r="M744" s="26"/>
      <c r="N744" s="26"/>
      <c r="O744" s="30"/>
      <c r="P744" s="27"/>
      <c r="Q744" s="26"/>
      <c r="R744" s="30"/>
      <c r="S744" s="31"/>
    </row>
    <row r="745" spans="4:19" s="4" customFormat="1" ht="19.7" customHeight="1">
      <c r="D745" s="27"/>
      <c r="E745" s="27"/>
      <c r="F745" s="27"/>
      <c r="G745" s="47"/>
      <c r="H745" s="62"/>
      <c r="I745" s="26"/>
      <c r="J745" s="63"/>
      <c r="K745" s="28"/>
      <c r="L745" s="47"/>
      <c r="M745" s="26"/>
      <c r="N745" s="26"/>
      <c r="O745" s="30"/>
      <c r="P745" s="27"/>
      <c r="Q745" s="26"/>
      <c r="R745" s="30"/>
      <c r="S745" s="31"/>
    </row>
    <row r="746" spans="4:19" s="4" customFormat="1" ht="19.7" customHeight="1">
      <c r="D746" s="27"/>
      <c r="E746" s="27"/>
      <c r="F746" s="27"/>
      <c r="G746" s="47"/>
      <c r="H746" s="62"/>
      <c r="I746" s="26"/>
      <c r="J746" s="63"/>
      <c r="K746" s="28"/>
      <c r="L746" s="47"/>
      <c r="M746" s="26"/>
      <c r="N746" s="26"/>
      <c r="O746" s="30"/>
      <c r="P746" s="27"/>
      <c r="Q746" s="26"/>
      <c r="R746" s="30"/>
      <c r="S746" s="31"/>
    </row>
    <row r="747" spans="4:19" s="4" customFormat="1" ht="19.7" customHeight="1">
      <c r="D747" s="27"/>
      <c r="E747" s="27"/>
      <c r="F747" s="27"/>
      <c r="G747" s="47"/>
      <c r="H747" s="62"/>
      <c r="I747" s="26"/>
      <c r="J747" s="63"/>
      <c r="K747" s="28"/>
      <c r="L747" s="47"/>
      <c r="M747" s="26"/>
      <c r="N747" s="26"/>
      <c r="O747" s="30"/>
      <c r="P747" s="27"/>
      <c r="Q747" s="26"/>
      <c r="R747" s="30"/>
      <c r="S747" s="31"/>
    </row>
    <row r="748" spans="4:19" s="4" customFormat="1" ht="19.7" customHeight="1">
      <c r="D748" s="27"/>
      <c r="E748" s="27"/>
      <c r="F748" s="27"/>
      <c r="G748" s="47"/>
      <c r="H748" s="62"/>
      <c r="I748" s="26"/>
      <c r="J748" s="63"/>
      <c r="K748" s="28"/>
      <c r="L748" s="47"/>
      <c r="M748" s="26"/>
      <c r="N748" s="26"/>
      <c r="O748" s="30"/>
      <c r="P748" s="27"/>
      <c r="Q748" s="26"/>
      <c r="R748" s="30"/>
      <c r="S748" s="31"/>
    </row>
    <row r="749" spans="4:19" s="4" customFormat="1" ht="19.7" customHeight="1">
      <c r="D749" s="27"/>
      <c r="E749" s="27"/>
      <c r="F749" s="27"/>
      <c r="G749" s="47"/>
      <c r="H749" s="62"/>
      <c r="I749" s="26"/>
      <c r="J749" s="63"/>
      <c r="K749" s="28"/>
      <c r="L749" s="47"/>
      <c r="M749" s="26"/>
      <c r="N749" s="26"/>
      <c r="O749" s="30"/>
      <c r="P749" s="27"/>
      <c r="Q749" s="26"/>
      <c r="R749" s="30"/>
      <c r="S749" s="31"/>
    </row>
    <row r="750" spans="4:19" s="4" customFormat="1" ht="19.7" customHeight="1">
      <c r="D750" s="27"/>
      <c r="E750" s="27"/>
      <c r="F750" s="27"/>
      <c r="G750" s="47"/>
      <c r="H750" s="62"/>
      <c r="I750" s="26"/>
      <c r="J750" s="63"/>
      <c r="K750" s="28"/>
      <c r="L750" s="47"/>
      <c r="M750" s="26"/>
      <c r="N750" s="26"/>
      <c r="O750" s="30"/>
      <c r="P750" s="27"/>
      <c r="Q750" s="26"/>
      <c r="R750" s="30"/>
      <c r="S750" s="31"/>
    </row>
    <row r="751" spans="4:19" s="4" customFormat="1" ht="19.7" customHeight="1">
      <c r="D751" s="27"/>
      <c r="E751" s="27"/>
      <c r="F751" s="27"/>
      <c r="G751" s="47"/>
      <c r="H751" s="62"/>
      <c r="I751" s="26"/>
      <c r="J751" s="63"/>
      <c r="K751" s="28"/>
      <c r="L751" s="47"/>
      <c r="M751" s="26"/>
      <c r="N751" s="26"/>
      <c r="O751" s="30"/>
      <c r="P751" s="27"/>
      <c r="Q751" s="26"/>
      <c r="R751" s="30"/>
      <c r="S751" s="31"/>
    </row>
    <row r="752" spans="4:19" s="4" customFormat="1" ht="19.7" customHeight="1">
      <c r="D752" s="27"/>
      <c r="E752" s="27"/>
      <c r="F752" s="27"/>
      <c r="G752" s="47"/>
      <c r="H752" s="62"/>
      <c r="I752" s="26"/>
      <c r="J752" s="63"/>
      <c r="K752" s="28"/>
      <c r="L752" s="47"/>
      <c r="M752" s="26"/>
      <c r="N752" s="26"/>
      <c r="O752" s="30"/>
      <c r="P752" s="27"/>
      <c r="Q752" s="26"/>
      <c r="R752" s="30"/>
      <c r="S752" s="31"/>
    </row>
    <row r="753" spans="4:19" s="4" customFormat="1" ht="19.7" customHeight="1">
      <c r="D753" s="27"/>
      <c r="E753" s="27"/>
      <c r="F753" s="27"/>
      <c r="G753" s="47"/>
      <c r="H753" s="62"/>
      <c r="I753" s="26"/>
      <c r="J753" s="63"/>
      <c r="K753" s="28"/>
      <c r="L753" s="47"/>
      <c r="M753" s="26"/>
      <c r="N753" s="26"/>
      <c r="O753" s="30"/>
      <c r="P753" s="27"/>
      <c r="Q753" s="26"/>
      <c r="R753" s="30"/>
      <c r="S753" s="31"/>
    </row>
    <row r="754" spans="4:19" s="4" customFormat="1" ht="19.7" customHeight="1">
      <c r="D754" s="27"/>
      <c r="E754" s="27"/>
      <c r="F754" s="27"/>
      <c r="G754" s="47"/>
      <c r="H754" s="62"/>
      <c r="I754" s="26"/>
      <c r="J754" s="63"/>
      <c r="K754" s="28"/>
      <c r="L754" s="47"/>
      <c r="M754" s="26"/>
      <c r="N754" s="26"/>
      <c r="O754" s="30"/>
      <c r="P754" s="27"/>
      <c r="Q754" s="26"/>
      <c r="R754" s="30"/>
      <c r="S754" s="31"/>
    </row>
    <row r="755" spans="4:19" s="4" customFormat="1" ht="19.7" customHeight="1">
      <c r="D755" s="27"/>
      <c r="E755" s="27"/>
      <c r="F755" s="27"/>
      <c r="G755" s="47"/>
      <c r="H755" s="62"/>
      <c r="I755" s="26"/>
      <c r="J755" s="63"/>
      <c r="K755" s="28"/>
      <c r="L755" s="47"/>
      <c r="M755" s="26"/>
      <c r="N755" s="26"/>
      <c r="O755" s="30"/>
      <c r="P755" s="27"/>
      <c r="Q755" s="26"/>
      <c r="R755" s="30"/>
      <c r="S755" s="31"/>
    </row>
    <row r="756" spans="4:19" s="4" customFormat="1" ht="19.7" customHeight="1">
      <c r="D756" s="27"/>
      <c r="E756" s="27"/>
      <c r="F756" s="27"/>
      <c r="G756" s="47"/>
      <c r="H756" s="62"/>
      <c r="I756" s="26"/>
      <c r="J756" s="63"/>
      <c r="K756" s="28"/>
      <c r="L756" s="47"/>
      <c r="M756" s="26"/>
      <c r="N756" s="26"/>
      <c r="O756" s="30"/>
      <c r="P756" s="27"/>
      <c r="Q756" s="26"/>
      <c r="R756" s="30"/>
      <c r="S756" s="31"/>
    </row>
    <row r="757" spans="4:19" s="4" customFormat="1" ht="19.7" customHeight="1">
      <c r="D757" s="27"/>
      <c r="E757" s="27"/>
      <c r="F757" s="27"/>
      <c r="G757" s="47"/>
      <c r="H757" s="62"/>
      <c r="I757" s="26"/>
      <c r="J757" s="63"/>
      <c r="K757" s="28"/>
      <c r="L757" s="47"/>
      <c r="M757" s="26"/>
      <c r="N757" s="26"/>
      <c r="O757" s="30"/>
      <c r="P757" s="27"/>
      <c r="Q757" s="26"/>
      <c r="R757" s="30"/>
      <c r="S757" s="31"/>
    </row>
    <row r="758" spans="4:19" s="4" customFormat="1" ht="19.7" customHeight="1">
      <c r="D758" s="27"/>
      <c r="E758" s="27"/>
      <c r="F758" s="27"/>
      <c r="G758" s="47"/>
      <c r="H758" s="62"/>
      <c r="I758" s="26"/>
      <c r="J758" s="63"/>
      <c r="K758" s="28"/>
      <c r="L758" s="47"/>
      <c r="M758" s="26"/>
      <c r="N758" s="26"/>
      <c r="O758" s="30"/>
      <c r="P758" s="27"/>
      <c r="Q758" s="26"/>
      <c r="R758" s="30"/>
      <c r="S758" s="31"/>
    </row>
    <row r="759" spans="4:19" s="4" customFormat="1" ht="19.7" customHeight="1">
      <c r="D759" s="27"/>
      <c r="E759" s="27"/>
      <c r="F759" s="27"/>
      <c r="G759" s="47"/>
      <c r="H759" s="62"/>
      <c r="I759" s="26"/>
      <c r="J759" s="63"/>
      <c r="K759" s="28"/>
      <c r="L759" s="47"/>
      <c r="M759" s="26"/>
      <c r="N759" s="26"/>
      <c r="O759" s="30"/>
      <c r="P759" s="27"/>
      <c r="Q759" s="26"/>
      <c r="R759" s="30"/>
      <c r="S759" s="31"/>
    </row>
    <row r="760" spans="4:19" s="4" customFormat="1" ht="19.7" customHeight="1">
      <c r="D760" s="27"/>
      <c r="E760" s="27"/>
      <c r="F760" s="27"/>
      <c r="G760" s="47"/>
      <c r="H760" s="62"/>
      <c r="I760" s="26"/>
      <c r="J760" s="63"/>
      <c r="K760" s="28"/>
      <c r="L760" s="47"/>
      <c r="M760" s="26"/>
      <c r="N760" s="26"/>
      <c r="O760" s="30"/>
      <c r="P760" s="27"/>
      <c r="Q760" s="26"/>
      <c r="R760" s="30"/>
      <c r="S760" s="31"/>
    </row>
    <row r="761" spans="4:19" s="4" customFormat="1" ht="19.7" customHeight="1">
      <c r="D761" s="27"/>
      <c r="E761" s="27"/>
      <c r="F761" s="27"/>
      <c r="G761" s="47"/>
      <c r="H761" s="62"/>
      <c r="I761" s="26"/>
      <c r="J761" s="63"/>
      <c r="K761" s="28"/>
      <c r="L761" s="47"/>
      <c r="M761" s="26"/>
      <c r="N761" s="26"/>
      <c r="O761" s="30"/>
      <c r="P761" s="27"/>
      <c r="Q761" s="26"/>
      <c r="R761" s="30"/>
      <c r="S761" s="31"/>
    </row>
    <row r="762" spans="4:19" s="4" customFormat="1" ht="19.7" customHeight="1">
      <c r="D762" s="27"/>
      <c r="E762" s="27"/>
      <c r="F762" s="27"/>
      <c r="G762" s="47"/>
      <c r="H762" s="62"/>
      <c r="I762" s="26"/>
      <c r="J762" s="63"/>
      <c r="K762" s="28"/>
      <c r="L762" s="47"/>
      <c r="M762" s="26"/>
      <c r="N762" s="26"/>
      <c r="O762" s="30"/>
      <c r="P762" s="27"/>
      <c r="Q762" s="26"/>
      <c r="R762" s="30"/>
      <c r="S762" s="31"/>
    </row>
    <row r="763" spans="4:19" s="4" customFormat="1" ht="19.7" customHeight="1">
      <c r="D763" s="27"/>
      <c r="E763" s="27"/>
      <c r="F763" s="27"/>
      <c r="G763" s="47"/>
      <c r="H763" s="62"/>
      <c r="I763" s="26"/>
      <c r="J763" s="63"/>
      <c r="K763" s="28"/>
      <c r="L763" s="47"/>
      <c r="M763" s="26"/>
      <c r="N763" s="26"/>
      <c r="O763" s="30"/>
      <c r="P763" s="27"/>
      <c r="Q763" s="26"/>
      <c r="R763" s="30"/>
      <c r="S763" s="31"/>
    </row>
    <row r="764" spans="4:19" s="4" customFormat="1" ht="19.7" customHeight="1">
      <c r="D764" s="27"/>
      <c r="E764" s="27"/>
      <c r="F764" s="27"/>
      <c r="G764" s="47"/>
      <c r="H764" s="62"/>
      <c r="I764" s="26"/>
      <c r="J764" s="63"/>
      <c r="K764" s="28"/>
      <c r="L764" s="47"/>
      <c r="M764" s="26"/>
      <c r="N764" s="26"/>
      <c r="O764" s="30"/>
      <c r="P764" s="27"/>
      <c r="Q764" s="26"/>
      <c r="R764" s="30"/>
      <c r="S764" s="31"/>
    </row>
    <row r="765" spans="4:19" s="4" customFormat="1" ht="19.7" customHeight="1">
      <c r="D765" s="27"/>
      <c r="E765" s="27"/>
      <c r="F765" s="27"/>
      <c r="G765" s="47"/>
      <c r="H765" s="62"/>
      <c r="I765" s="26"/>
      <c r="J765" s="63"/>
      <c r="K765" s="28"/>
      <c r="L765" s="47"/>
      <c r="M765" s="26"/>
      <c r="N765" s="26"/>
      <c r="O765" s="30"/>
      <c r="P765" s="27"/>
      <c r="Q765" s="26"/>
      <c r="R765" s="30"/>
      <c r="S765" s="31"/>
    </row>
    <row r="766" spans="4:19" s="4" customFormat="1" ht="19.7" customHeight="1">
      <c r="D766" s="27"/>
      <c r="E766" s="27"/>
      <c r="F766" s="27"/>
      <c r="G766" s="47"/>
      <c r="H766" s="62"/>
      <c r="I766" s="26"/>
      <c r="J766" s="63"/>
      <c r="K766" s="28"/>
      <c r="L766" s="47"/>
      <c r="M766" s="26"/>
      <c r="N766" s="26"/>
      <c r="O766" s="30"/>
      <c r="P766" s="27"/>
      <c r="Q766" s="26"/>
      <c r="R766" s="30"/>
      <c r="S766" s="31"/>
    </row>
    <row r="767" spans="4:19" s="4" customFormat="1" ht="19.7" customHeight="1">
      <c r="D767" s="27"/>
      <c r="E767" s="27"/>
      <c r="F767" s="27"/>
      <c r="G767" s="47"/>
      <c r="H767" s="62"/>
      <c r="I767" s="26"/>
      <c r="J767" s="63"/>
      <c r="K767" s="28"/>
      <c r="L767" s="47"/>
      <c r="M767" s="26"/>
      <c r="N767" s="26"/>
      <c r="O767" s="30"/>
      <c r="P767" s="27"/>
      <c r="Q767" s="26"/>
      <c r="R767" s="30"/>
      <c r="S767" s="31"/>
    </row>
    <row r="768" spans="4:19" s="4" customFormat="1" ht="19.7" customHeight="1">
      <c r="D768" s="27"/>
      <c r="E768" s="27"/>
      <c r="F768" s="27"/>
      <c r="G768" s="47"/>
      <c r="H768" s="62"/>
      <c r="I768" s="26"/>
      <c r="J768" s="63"/>
      <c r="K768" s="28"/>
      <c r="L768" s="47"/>
      <c r="M768" s="26"/>
      <c r="N768" s="26"/>
      <c r="O768" s="30"/>
      <c r="P768" s="27"/>
      <c r="Q768" s="26"/>
      <c r="R768" s="30"/>
      <c r="S768" s="31"/>
    </row>
    <row r="769" spans="4:19" s="4" customFormat="1" ht="19.7" customHeight="1">
      <c r="D769" s="27"/>
      <c r="E769" s="27"/>
      <c r="F769" s="27"/>
      <c r="G769" s="47"/>
      <c r="H769" s="62"/>
      <c r="I769" s="26"/>
      <c r="J769" s="63"/>
      <c r="K769" s="28"/>
      <c r="L769" s="47"/>
      <c r="M769" s="26"/>
      <c r="N769" s="26"/>
      <c r="O769" s="30"/>
      <c r="P769" s="27"/>
      <c r="Q769" s="26"/>
      <c r="R769" s="30"/>
      <c r="S769" s="31"/>
    </row>
    <row r="770" spans="4:19" s="4" customFormat="1" ht="19.7" customHeight="1">
      <c r="D770" s="27"/>
      <c r="E770" s="27"/>
      <c r="F770" s="27"/>
      <c r="G770" s="47"/>
      <c r="H770" s="62"/>
      <c r="I770" s="26"/>
      <c r="J770" s="63"/>
      <c r="K770" s="28"/>
      <c r="L770" s="47"/>
      <c r="M770" s="26"/>
      <c r="N770" s="26"/>
      <c r="O770" s="30"/>
      <c r="P770" s="27"/>
      <c r="Q770" s="26"/>
      <c r="R770" s="30"/>
      <c r="S770" s="31"/>
    </row>
    <row r="771" spans="4:19" s="4" customFormat="1" ht="19.7" customHeight="1">
      <c r="D771" s="27"/>
      <c r="E771" s="27"/>
      <c r="F771" s="27"/>
      <c r="G771" s="47"/>
      <c r="H771" s="62"/>
      <c r="I771" s="26"/>
      <c r="J771" s="63"/>
      <c r="K771" s="28"/>
      <c r="L771" s="47"/>
      <c r="M771" s="26"/>
      <c r="N771" s="26"/>
      <c r="O771" s="30"/>
      <c r="P771" s="27"/>
      <c r="Q771" s="26"/>
      <c r="R771" s="30"/>
      <c r="S771" s="31"/>
    </row>
    <row r="772" spans="4:19" s="4" customFormat="1" ht="19.7" customHeight="1">
      <c r="D772" s="27"/>
      <c r="E772" s="27"/>
      <c r="F772" s="27"/>
      <c r="G772" s="47"/>
      <c r="H772" s="62"/>
      <c r="I772" s="26"/>
      <c r="J772" s="63"/>
      <c r="K772" s="28"/>
      <c r="L772" s="47"/>
      <c r="M772" s="26"/>
      <c r="N772" s="26"/>
      <c r="O772" s="30"/>
      <c r="P772" s="27"/>
      <c r="Q772" s="26"/>
      <c r="R772" s="30"/>
      <c r="S772" s="31"/>
    </row>
    <row r="773" spans="4:19" s="4" customFormat="1" ht="19.7" customHeight="1">
      <c r="D773" s="27"/>
      <c r="E773" s="27"/>
      <c r="F773" s="27"/>
      <c r="G773" s="47"/>
      <c r="H773" s="62"/>
      <c r="I773" s="26"/>
      <c r="J773" s="63"/>
      <c r="K773" s="28"/>
      <c r="L773" s="47"/>
      <c r="M773" s="26"/>
      <c r="N773" s="26"/>
      <c r="O773" s="30"/>
      <c r="P773" s="27"/>
      <c r="Q773" s="26"/>
      <c r="R773" s="30"/>
      <c r="S773" s="31"/>
    </row>
    <row r="774" spans="4:19" s="4" customFormat="1" ht="19.7" customHeight="1">
      <c r="D774" s="27"/>
      <c r="E774" s="27"/>
      <c r="F774" s="27"/>
      <c r="G774" s="47"/>
      <c r="H774" s="62"/>
      <c r="I774" s="26"/>
      <c r="J774" s="63"/>
      <c r="K774" s="28"/>
      <c r="L774" s="47"/>
      <c r="M774" s="26"/>
      <c r="N774" s="26"/>
      <c r="O774" s="30"/>
      <c r="P774" s="27"/>
      <c r="Q774" s="26"/>
      <c r="R774" s="30"/>
      <c r="S774" s="31"/>
    </row>
    <row r="775" spans="4:19" s="4" customFormat="1" ht="19.7" customHeight="1">
      <c r="D775" s="27"/>
      <c r="E775" s="27"/>
      <c r="F775" s="27"/>
      <c r="G775" s="47"/>
      <c r="H775" s="62"/>
      <c r="I775" s="26"/>
      <c r="J775" s="63"/>
      <c r="K775" s="28"/>
      <c r="L775" s="47"/>
      <c r="M775" s="26"/>
      <c r="N775" s="26"/>
      <c r="O775" s="30"/>
      <c r="P775" s="27"/>
      <c r="Q775" s="26"/>
      <c r="R775" s="30"/>
      <c r="S775" s="31"/>
    </row>
    <row r="776" spans="4:19" s="4" customFormat="1" ht="19.7" customHeight="1">
      <c r="D776" s="27"/>
      <c r="E776" s="27"/>
      <c r="F776" s="27"/>
      <c r="G776" s="47"/>
      <c r="H776" s="62"/>
      <c r="I776" s="26"/>
      <c r="J776" s="63"/>
      <c r="K776" s="28"/>
      <c r="L776" s="47"/>
      <c r="M776" s="26"/>
      <c r="N776" s="26"/>
      <c r="O776" s="30"/>
      <c r="P776" s="27"/>
      <c r="Q776" s="26"/>
      <c r="R776" s="30"/>
      <c r="S776" s="31"/>
    </row>
    <row r="777" spans="4:19" s="4" customFormat="1" ht="19.7" customHeight="1">
      <c r="D777" s="27"/>
      <c r="E777" s="27"/>
      <c r="F777" s="27"/>
      <c r="G777" s="47"/>
      <c r="H777" s="62"/>
      <c r="I777" s="26"/>
      <c r="J777" s="63"/>
      <c r="K777" s="28"/>
      <c r="L777" s="47"/>
      <c r="M777" s="26"/>
      <c r="N777" s="26"/>
      <c r="O777" s="30"/>
      <c r="P777" s="27"/>
      <c r="Q777" s="26"/>
      <c r="R777" s="30"/>
      <c r="S777" s="31"/>
    </row>
    <row r="778" spans="4:19" s="4" customFormat="1" ht="19.7" customHeight="1">
      <c r="D778" s="27"/>
      <c r="E778" s="27"/>
      <c r="F778" s="27"/>
      <c r="G778" s="47"/>
      <c r="H778" s="62"/>
      <c r="I778" s="26"/>
      <c r="J778" s="63"/>
      <c r="K778" s="28"/>
      <c r="L778" s="47"/>
      <c r="M778" s="26"/>
      <c r="N778" s="26"/>
      <c r="O778" s="30"/>
      <c r="P778" s="27"/>
      <c r="Q778" s="26"/>
      <c r="R778" s="30"/>
      <c r="S778" s="31"/>
    </row>
    <row r="779" spans="4:19" s="4" customFormat="1" ht="19.7" customHeight="1">
      <c r="D779" s="27"/>
      <c r="E779" s="27"/>
      <c r="F779" s="27"/>
      <c r="G779" s="47"/>
      <c r="H779" s="62"/>
      <c r="I779" s="26"/>
      <c r="J779" s="63"/>
      <c r="K779" s="28"/>
      <c r="L779" s="47"/>
      <c r="M779" s="26"/>
      <c r="N779" s="26"/>
      <c r="O779" s="30"/>
      <c r="P779" s="27"/>
      <c r="Q779" s="26"/>
      <c r="R779" s="30"/>
      <c r="S779" s="31"/>
    </row>
    <row r="780" spans="4:19" s="4" customFormat="1" ht="19.7" customHeight="1">
      <c r="D780" s="27"/>
      <c r="E780" s="27"/>
      <c r="F780" s="27"/>
      <c r="G780" s="47"/>
      <c r="H780" s="62"/>
      <c r="I780" s="26"/>
      <c r="J780" s="63"/>
      <c r="K780" s="28"/>
      <c r="L780" s="47"/>
      <c r="M780" s="26"/>
      <c r="N780" s="26"/>
      <c r="O780" s="30"/>
      <c r="P780" s="27"/>
      <c r="Q780" s="26"/>
      <c r="R780" s="30"/>
      <c r="S780" s="31"/>
    </row>
    <row r="781" spans="4:19" s="4" customFormat="1" ht="19.7" customHeight="1">
      <c r="D781" s="27"/>
      <c r="E781" s="27"/>
      <c r="F781" s="27"/>
      <c r="G781" s="47"/>
      <c r="H781" s="62"/>
      <c r="I781" s="26"/>
      <c r="J781" s="63"/>
      <c r="K781" s="28"/>
      <c r="L781" s="47"/>
      <c r="M781" s="26"/>
      <c r="N781" s="26"/>
      <c r="O781" s="30"/>
      <c r="P781" s="27"/>
      <c r="Q781" s="26"/>
      <c r="R781" s="30"/>
      <c r="S781" s="31"/>
    </row>
    <row r="782" spans="4:19" s="4" customFormat="1" ht="19.7" customHeight="1">
      <c r="D782" s="27"/>
      <c r="E782" s="27"/>
      <c r="F782" s="27"/>
      <c r="G782" s="47"/>
      <c r="H782" s="62"/>
      <c r="I782" s="26"/>
      <c r="J782" s="63"/>
      <c r="K782" s="28"/>
      <c r="L782" s="47"/>
      <c r="M782" s="26"/>
      <c r="N782" s="26"/>
      <c r="O782" s="30"/>
      <c r="P782" s="27"/>
      <c r="Q782" s="26"/>
      <c r="R782" s="30"/>
      <c r="S782" s="31"/>
    </row>
    <row r="783" spans="4:19" s="4" customFormat="1" ht="19.7" customHeight="1">
      <c r="D783" s="27"/>
      <c r="E783" s="27"/>
      <c r="F783" s="27"/>
      <c r="G783" s="47"/>
      <c r="H783" s="62"/>
      <c r="I783" s="26"/>
      <c r="J783" s="63"/>
      <c r="K783" s="28"/>
      <c r="L783" s="47"/>
      <c r="M783" s="26"/>
      <c r="N783" s="26"/>
      <c r="O783" s="30"/>
      <c r="P783" s="27"/>
      <c r="Q783" s="26"/>
      <c r="R783" s="30"/>
      <c r="S783" s="31"/>
    </row>
    <row r="784" spans="4:19" s="4" customFormat="1" ht="19.7" customHeight="1">
      <c r="D784" s="27"/>
      <c r="E784" s="27"/>
      <c r="F784" s="27"/>
      <c r="G784" s="47"/>
      <c r="H784" s="62"/>
      <c r="I784" s="26"/>
      <c r="J784" s="63"/>
      <c r="K784" s="28"/>
      <c r="L784" s="47"/>
      <c r="M784" s="26"/>
      <c r="N784" s="26"/>
      <c r="O784" s="30"/>
      <c r="P784" s="27"/>
      <c r="Q784" s="26"/>
      <c r="R784" s="30"/>
      <c r="S784" s="31"/>
    </row>
    <row r="785" spans="4:19" s="4" customFormat="1" ht="19.7" customHeight="1">
      <c r="D785" s="27"/>
      <c r="E785" s="27"/>
      <c r="F785" s="27"/>
      <c r="G785" s="47"/>
      <c r="H785" s="62"/>
      <c r="I785" s="26"/>
      <c r="J785" s="63"/>
      <c r="K785" s="28"/>
      <c r="L785" s="47"/>
      <c r="M785" s="26"/>
      <c r="N785" s="26"/>
      <c r="O785" s="30"/>
      <c r="P785" s="27"/>
      <c r="Q785" s="26"/>
      <c r="R785" s="30"/>
      <c r="S785" s="31"/>
    </row>
    <row r="786" spans="4:19" s="4" customFormat="1" ht="19.7" customHeight="1">
      <c r="D786" s="27"/>
      <c r="E786" s="27"/>
      <c r="F786" s="27"/>
      <c r="G786" s="47"/>
      <c r="H786" s="62"/>
      <c r="I786" s="26"/>
      <c r="J786" s="63"/>
      <c r="K786" s="28"/>
      <c r="L786" s="47"/>
      <c r="M786" s="26"/>
      <c r="N786" s="26"/>
      <c r="O786" s="30"/>
      <c r="P786" s="27"/>
      <c r="Q786" s="26"/>
      <c r="R786" s="30"/>
      <c r="S786" s="31"/>
    </row>
    <row r="787" spans="4:19" s="4" customFormat="1" ht="19.7" customHeight="1">
      <c r="D787" s="27"/>
      <c r="E787" s="27"/>
      <c r="F787" s="27"/>
      <c r="G787" s="47"/>
      <c r="H787" s="62"/>
      <c r="I787" s="26"/>
      <c r="J787" s="63"/>
      <c r="K787" s="28"/>
      <c r="L787" s="47"/>
      <c r="M787" s="26"/>
      <c r="N787" s="26"/>
      <c r="O787" s="30"/>
      <c r="P787" s="27"/>
      <c r="Q787" s="26"/>
      <c r="R787" s="30"/>
      <c r="S787" s="31"/>
    </row>
    <row r="788" spans="4:19" s="4" customFormat="1" ht="19.7" customHeight="1">
      <c r="D788" s="27"/>
      <c r="E788" s="27"/>
      <c r="F788" s="27"/>
      <c r="G788" s="47"/>
      <c r="H788" s="62"/>
      <c r="I788" s="26"/>
      <c r="J788" s="63"/>
      <c r="K788" s="28"/>
      <c r="L788" s="47"/>
      <c r="M788" s="26"/>
      <c r="N788" s="26"/>
      <c r="O788" s="30"/>
      <c r="P788" s="27"/>
      <c r="Q788" s="26"/>
      <c r="R788" s="30"/>
      <c r="S788" s="31"/>
    </row>
    <row r="789" spans="4:19" s="4" customFormat="1" ht="19.7" customHeight="1">
      <c r="D789" s="27"/>
      <c r="E789" s="27"/>
      <c r="F789" s="27"/>
      <c r="G789" s="47"/>
      <c r="H789" s="62"/>
      <c r="I789" s="26"/>
      <c r="J789" s="63"/>
      <c r="K789" s="28"/>
      <c r="L789" s="47"/>
      <c r="M789" s="26"/>
      <c r="N789" s="26"/>
      <c r="O789" s="30"/>
      <c r="P789" s="27"/>
      <c r="Q789" s="26"/>
      <c r="R789" s="30"/>
      <c r="S789" s="31"/>
    </row>
    <row r="790" spans="4:19" s="4" customFormat="1" ht="19.7" customHeight="1">
      <c r="D790" s="27"/>
      <c r="E790" s="27"/>
      <c r="F790" s="27"/>
      <c r="G790" s="47"/>
      <c r="H790" s="62"/>
      <c r="I790" s="26"/>
      <c r="J790" s="63"/>
      <c r="K790" s="28"/>
      <c r="L790" s="47"/>
      <c r="M790" s="26"/>
      <c r="N790" s="26"/>
      <c r="O790" s="30"/>
      <c r="P790" s="27"/>
      <c r="Q790" s="26"/>
      <c r="R790" s="30"/>
      <c r="S790" s="31"/>
    </row>
    <row r="791" spans="4:19" s="4" customFormat="1" ht="19.7" customHeight="1">
      <c r="D791" s="27"/>
      <c r="E791" s="27"/>
      <c r="F791" s="27"/>
      <c r="G791" s="47"/>
      <c r="H791" s="62"/>
      <c r="I791" s="26"/>
      <c r="J791" s="63"/>
      <c r="K791" s="28"/>
      <c r="L791" s="47"/>
      <c r="M791" s="26"/>
      <c r="N791" s="26"/>
      <c r="O791" s="30"/>
      <c r="P791" s="27"/>
      <c r="Q791" s="26"/>
      <c r="R791" s="30"/>
      <c r="S791" s="31"/>
    </row>
    <row r="792" spans="4:19" s="4" customFormat="1" ht="19.7" customHeight="1">
      <c r="D792" s="27"/>
      <c r="E792" s="27"/>
      <c r="F792" s="27"/>
      <c r="G792" s="47"/>
      <c r="H792" s="62"/>
      <c r="I792" s="26"/>
      <c r="J792" s="63"/>
      <c r="K792" s="28"/>
      <c r="L792" s="47"/>
      <c r="M792" s="26"/>
      <c r="N792" s="26"/>
      <c r="O792" s="30"/>
      <c r="P792" s="27"/>
      <c r="Q792" s="26"/>
      <c r="R792" s="30"/>
      <c r="S792" s="31"/>
    </row>
    <row r="793" spans="4:19" s="4" customFormat="1" ht="19.7" customHeight="1">
      <c r="D793" s="27"/>
      <c r="E793" s="27"/>
      <c r="F793" s="27"/>
      <c r="G793" s="47"/>
      <c r="H793" s="62"/>
      <c r="I793" s="26"/>
      <c r="J793" s="63"/>
      <c r="K793" s="28"/>
      <c r="L793" s="47"/>
      <c r="M793" s="26"/>
      <c r="N793" s="26"/>
      <c r="O793" s="30"/>
      <c r="P793" s="27"/>
      <c r="Q793" s="26"/>
      <c r="R793" s="30"/>
      <c r="S793" s="31"/>
    </row>
    <row r="794" spans="4:19" s="4" customFormat="1" ht="19.7" customHeight="1">
      <c r="D794" s="27"/>
      <c r="E794" s="27"/>
      <c r="F794" s="27"/>
      <c r="G794" s="47"/>
      <c r="H794" s="62"/>
      <c r="I794" s="26"/>
      <c r="J794" s="63"/>
      <c r="K794" s="28"/>
      <c r="L794" s="47"/>
      <c r="M794" s="26"/>
      <c r="N794" s="26"/>
      <c r="O794" s="30"/>
      <c r="P794" s="27"/>
      <c r="Q794" s="26"/>
      <c r="R794" s="30"/>
      <c r="S794" s="31"/>
    </row>
    <row r="795" spans="4:19" s="4" customFormat="1" ht="19.7" customHeight="1">
      <c r="D795" s="27"/>
      <c r="E795" s="27"/>
      <c r="F795" s="27"/>
      <c r="G795" s="47"/>
      <c r="H795" s="62"/>
      <c r="I795" s="26"/>
      <c r="J795" s="63"/>
      <c r="K795" s="28"/>
      <c r="L795" s="47"/>
      <c r="M795" s="26"/>
      <c r="N795" s="26"/>
      <c r="O795" s="30"/>
      <c r="P795" s="27"/>
      <c r="Q795" s="26"/>
      <c r="R795" s="30"/>
      <c r="S795" s="31"/>
    </row>
    <row r="796" spans="4:19" s="4" customFormat="1" ht="19.7" customHeight="1">
      <c r="D796" s="27"/>
      <c r="E796" s="27"/>
      <c r="F796" s="27"/>
      <c r="G796" s="47"/>
      <c r="H796" s="62"/>
      <c r="I796" s="26"/>
      <c r="J796" s="63"/>
      <c r="K796" s="28"/>
      <c r="L796" s="47"/>
      <c r="M796" s="26"/>
      <c r="N796" s="26"/>
      <c r="O796" s="30"/>
      <c r="P796" s="27"/>
      <c r="Q796" s="26"/>
      <c r="R796" s="30"/>
      <c r="S796" s="31"/>
    </row>
    <row r="797" spans="4:19" s="4" customFormat="1" ht="19.7" customHeight="1">
      <c r="D797" s="27"/>
      <c r="E797" s="27"/>
      <c r="F797" s="27"/>
      <c r="G797" s="47"/>
      <c r="H797" s="62"/>
      <c r="I797" s="26"/>
      <c r="J797" s="63"/>
      <c r="K797" s="28"/>
      <c r="L797" s="47"/>
      <c r="M797" s="26"/>
      <c r="N797" s="26"/>
      <c r="O797" s="30"/>
      <c r="P797" s="27"/>
      <c r="Q797" s="26"/>
      <c r="R797" s="30"/>
      <c r="S797" s="31"/>
    </row>
    <row r="798" spans="4:19" s="4" customFormat="1" ht="19.7" customHeight="1">
      <c r="D798" s="27"/>
      <c r="E798" s="27"/>
      <c r="F798" s="27"/>
      <c r="G798" s="47"/>
      <c r="H798" s="62"/>
      <c r="I798" s="26"/>
      <c r="J798" s="63"/>
      <c r="K798" s="28"/>
      <c r="L798" s="47"/>
      <c r="M798" s="26"/>
      <c r="N798" s="26"/>
      <c r="O798" s="30"/>
      <c r="P798" s="27"/>
      <c r="Q798" s="26"/>
      <c r="R798" s="30"/>
      <c r="S798" s="31"/>
    </row>
    <row r="799" spans="4:19" s="4" customFormat="1" ht="19.7" customHeight="1">
      <c r="D799" s="27"/>
      <c r="E799" s="27"/>
      <c r="F799" s="27"/>
      <c r="G799" s="47"/>
      <c r="H799" s="62"/>
      <c r="I799" s="26"/>
      <c r="J799" s="63"/>
      <c r="K799" s="28"/>
      <c r="L799" s="47"/>
      <c r="M799" s="26"/>
      <c r="N799" s="26"/>
      <c r="O799" s="30"/>
      <c r="P799" s="27"/>
      <c r="Q799" s="26"/>
      <c r="R799" s="30"/>
      <c r="S799" s="31"/>
    </row>
    <row r="800" spans="4:19" s="4" customFormat="1" ht="19.7" customHeight="1">
      <c r="D800" s="27"/>
      <c r="E800" s="27"/>
      <c r="F800" s="27"/>
      <c r="G800" s="47"/>
      <c r="H800" s="62"/>
      <c r="I800" s="26"/>
      <c r="J800" s="63"/>
      <c r="K800" s="28"/>
      <c r="L800" s="47"/>
      <c r="M800" s="26"/>
      <c r="N800" s="26"/>
      <c r="O800" s="30"/>
      <c r="P800" s="27"/>
      <c r="Q800" s="26"/>
      <c r="R800" s="30"/>
      <c r="S800" s="31"/>
    </row>
    <row r="801" spans="4:19" s="4" customFormat="1" ht="19.7" customHeight="1">
      <c r="D801" s="27"/>
      <c r="E801" s="27"/>
      <c r="F801" s="27"/>
      <c r="G801" s="47"/>
      <c r="H801" s="62"/>
      <c r="I801" s="26"/>
      <c r="J801" s="63"/>
      <c r="K801" s="28"/>
      <c r="L801" s="47"/>
      <c r="M801" s="26"/>
      <c r="N801" s="26"/>
      <c r="O801" s="30"/>
      <c r="P801" s="27"/>
      <c r="Q801" s="26"/>
      <c r="R801" s="30"/>
      <c r="S801" s="31"/>
    </row>
    <row r="802" spans="4:19" s="4" customFormat="1" ht="19.7" customHeight="1">
      <c r="D802" s="27"/>
      <c r="E802" s="27"/>
      <c r="F802" s="27"/>
      <c r="G802" s="47"/>
      <c r="H802" s="62"/>
      <c r="I802" s="26"/>
      <c r="J802" s="63"/>
      <c r="K802" s="28"/>
      <c r="L802" s="47"/>
      <c r="M802" s="26"/>
      <c r="N802" s="26"/>
      <c r="O802" s="30"/>
      <c r="P802" s="27"/>
      <c r="Q802" s="26"/>
      <c r="R802" s="30"/>
      <c r="S802" s="31"/>
    </row>
    <row r="803" spans="4:19" s="4" customFormat="1" ht="19.7" customHeight="1">
      <c r="D803" s="27"/>
      <c r="E803" s="27"/>
      <c r="F803" s="27"/>
      <c r="G803" s="47"/>
      <c r="H803" s="62"/>
      <c r="I803" s="26"/>
      <c r="J803" s="63"/>
      <c r="K803" s="28"/>
      <c r="L803" s="47"/>
      <c r="M803" s="26"/>
      <c r="N803" s="26"/>
      <c r="O803" s="30"/>
      <c r="P803" s="27"/>
      <c r="Q803" s="26"/>
      <c r="R803" s="30"/>
      <c r="S803" s="31"/>
    </row>
    <row r="804" spans="4:19" s="4" customFormat="1" ht="19.7" customHeight="1">
      <c r="D804" s="27"/>
      <c r="E804" s="27"/>
      <c r="F804" s="27"/>
      <c r="G804" s="47"/>
      <c r="H804" s="62"/>
      <c r="I804" s="26"/>
      <c r="J804" s="63"/>
      <c r="K804" s="28"/>
      <c r="L804" s="47"/>
      <c r="M804" s="26"/>
      <c r="N804" s="26"/>
      <c r="O804" s="30"/>
      <c r="P804" s="27"/>
      <c r="Q804" s="26"/>
      <c r="R804" s="30"/>
      <c r="S804" s="31"/>
    </row>
    <row r="805" spans="4:19" s="4" customFormat="1" ht="19.7" customHeight="1">
      <c r="D805" s="27"/>
      <c r="E805" s="27"/>
      <c r="F805" s="27"/>
      <c r="G805" s="47"/>
      <c r="H805" s="62"/>
      <c r="I805" s="26"/>
      <c r="J805" s="63"/>
      <c r="K805" s="28"/>
      <c r="L805" s="47"/>
      <c r="M805" s="26"/>
      <c r="N805" s="26"/>
      <c r="O805" s="30"/>
      <c r="P805" s="27"/>
      <c r="Q805" s="26"/>
      <c r="R805" s="30"/>
      <c r="S805" s="31"/>
    </row>
    <row r="806" spans="4:19" s="4" customFormat="1" ht="19.7" customHeight="1">
      <c r="D806" s="27"/>
      <c r="E806" s="27"/>
      <c r="F806" s="27"/>
      <c r="G806" s="47"/>
      <c r="H806" s="62"/>
      <c r="I806" s="26"/>
      <c r="J806" s="63"/>
      <c r="K806" s="28"/>
      <c r="L806" s="47"/>
      <c r="M806" s="26"/>
      <c r="N806" s="26"/>
      <c r="O806" s="30"/>
      <c r="P806" s="27"/>
      <c r="Q806" s="26"/>
      <c r="R806" s="30"/>
      <c r="S806" s="31"/>
    </row>
    <row r="807" spans="4:19" s="4" customFormat="1" ht="19.7" customHeight="1">
      <c r="D807" s="27"/>
      <c r="E807" s="27"/>
      <c r="F807" s="27"/>
      <c r="G807" s="47"/>
      <c r="H807" s="62"/>
      <c r="I807" s="26"/>
      <c r="J807" s="63"/>
      <c r="K807" s="28"/>
      <c r="L807" s="47"/>
      <c r="M807" s="26"/>
      <c r="N807" s="26"/>
      <c r="O807" s="30"/>
      <c r="P807" s="27"/>
      <c r="Q807" s="26"/>
      <c r="R807" s="30"/>
      <c r="S807" s="31"/>
    </row>
    <row r="808" spans="4:19" s="4" customFormat="1" ht="19.7" customHeight="1">
      <c r="D808" s="27"/>
      <c r="E808" s="27"/>
      <c r="F808" s="27"/>
      <c r="G808" s="47"/>
      <c r="H808" s="62"/>
      <c r="I808" s="26"/>
      <c r="J808" s="63"/>
      <c r="K808" s="28"/>
      <c r="L808" s="47"/>
      <c r="M808" s="26"/>
      <c r="N808" s="26"/>
      <c r="O808" s="30"/>
      <c r="P808" s="27"/>
      <c r="Q808" s="26"/>
      <c r="R808" s="30"/>
      <c r="S808" s="31"/>
    </row>
    <row r="809" spans="4:19" s="4" customFormat="1" ht="19.7" customHeight="1">
      <c r="D809" s="27"/>
      <c r="E809" s="27"/>
      <c r="F809" s="27"/>
      <c r="G809" s="47"/>
      <c r="H809" s="62"/>
      <c r="I809" s="26"/>
      <c r="J809" s="63"/>
      <c r="K809" s="28"/>
      <c r="L809" s="47"/>
      <c r="M809" s="26"/>
      <c r="N809" s="26"/>
      <c r="O809" s="30"/>
      <c r="P809" s="27"/>
      <c r="Q809" s="26"/>
      <c r="R809" s="30"/>
      <c r="S809" s="31"/>
    </row>
    <row r="810" spans="4:19" s="4" customFormat="1" ht="19.7" customHeight="1">
      <c r="D810" s="27"/>
      <c r="E810" s="27"/>
      <c r="F810" s="27"/>
      <c r="G810" s="47"/>
      <c r="H810" s="62"/>
      <c r="I810" s="26"/>
      <c r="J810" s="63"/>
      <c r="K810" s="28"/>
      <c r="L810" s="47"/>
      <c r="M810" s="26"/>
      <c r="N810" s="26"/>
      <c r="O810" s="30"/>
      <c r="P810" s="27"/>
      <c r="Q810" s="26"/>
      <c r="R810" s="30"/>
      <c r="S810" s="31"/>
    </row>
    <row r="811" spans="4:19" s="4" customFormat="1" ht="19.7" customHeight="1">
      <c r="D811" s="27"/>
      <c r="E811" s="27"/>
      <c r="F811" s="27"/>
      <c r="G811" s="47"/>
      <c r="H811" s="62"/>
      <c r="I811" s="26"/>
      <c r="J811" s="63"/>
      <c r="K811" s="28"/>
      <c r="L811" s="47"/>
      <c r="M811" s="26"/>
      <c r="N811" s="26"/>
      <c r="O811" s="30"/>
      <c r="P811" s="27"/>
      <c r="Q811" s="26"/>
      <c r="R811" s="30"/>
      <c r="S811" s="31"/>
    </row>
    <row r="812" spans="4:19" s="4" customFormat="1" ht="19.7" customHeight="1">
      <c r="D812" s="27"/>
      <c r="E812" s="27"/>
      <c r="F812" s="27"/>
      <c r="G812" s="47"/>
      <c r="H812" s="62"/>
      <c r="I812" s="26"/>
      <c r="J812" s="63"/>
      <c r="K812" s="28"/>
      <c r="L812" s="47"/>
      <c r="M812" s="26"/>
      <c r="N812" s="26"/>
      <c r="O812" s="30"/>
      <c r="P812" s="27"/>
      <c r="Q812" s="26"/>
      <c r="R812" s="30"/>
      <c r="S812" s="31"/>
    </row>
    <row r="813" spans="4:19" s="4" customFormat="1" ht="19.7" customHeight="1">
      <c r="D813" s="27"/>
      <c r="E813" s="27"/>
      <c r="F813" s="27"/>
      <c r="G813" s="47"/>
      <c r="H813" s="62"/>
      <c r="I813" s="26"/>
      <c r="J813" s="63"/>
      <c r="K813" s="28"/>
      <c r="L813" s="47"/>
      <c r="M813" s="26"/>
      <c r="N813" s="26"/>
      <c r="O813" s="30"/>
      <c r="P813" s="27"/>
      <c r="Q813" s="26"/>
      <c r="R813" s="30"/>
      <c r="S813" s="31"/>
    </row>
    <row r="814" spans="4:19" s="4" customFormat="1" ht="19.7" customHeight="1">
      <c r="D814" s="27"/>
      <c r="E814" s="27"/>
      <c r="F814" s="27"/>
      <c r="G814" s="47"/>
      <c r="H814" s="62"/>
      <c r="I814" s="26"/>
      <c r="J814" s="63"/>
      <c r="K814" s="28"/>
      <c r="L814" s="47"/>
      <c r="M814" s="26"/>
      <c r="N814" s="26"/>
      <c r="O814" s="30"/>
      <c r="P814" s="27"/>
      <c r="Q814" s="26"/>
      <c r="R814" s="30"/>
      <c r="S814" s="31"/>
    </row>
    <row r="815" spans="4:19" s="4" customFormat="1" ht="19.7" customHeight="1">
      <c r="D815" s="27"/>
      <c r="E815" s="27"/>
      <c r="F815" s="27"/>
      <c r="G815" s="47"/>
      <c r="H815" s="62"/>
      <c r="I815" s="26"/>
      <c r="J815" s="63"/>
      <c r="K815" s="28"/>
      <c r="L815" s="47"/>
      <c r="M815" s="26"/>
      <c r="N815" s="26"/>
      <c r="O815" s="30"/>
      <c r="P815" s="27"/>
      <c r="Q815" s="26"/>
      <c r="R815" s="30"/>
      <c r="S815" s="31"/>
    </row>
    <row r="816" spans="4:19" s="4" customFormat="1" ht="19.7" customHeight="1">
      <c r="D816" s="27"/>
      <c r="E816" s="27"/>
      <c r="F816" s="27"/>
      <c r="G816" s="47"/>
      <c r="H816" s="62"/>
      <c r="I816" s="26"/>
      <c r="J816" s="63"/>
      <c r="K816" s="28"/>
      <c r="L816" s="47"/>
      <c r="M816" s="26"/>
      <c r="N816" s="26"/>
      <c r="O816" s="30"/>
      <c r="P816" s="27"/>
      <c r="Q816" s="26"/>
      <c r="R816" s="30"/>
      <c r="S816" s="31"/>
    </row>
    <row r="817" spans="4:19" s="4" customFormat="1" ht="19.7" customHeight="1">
      <c r="D817" s="27"/>
      <c r="E817" s="27"/>
      <c r="F817" s="27"/>
      <c r="G817" s="47"/>
      <c r="H817" s="62"/>
      <c r="I817" s="26"/>
      <c r="J817" s="63"/>
      <c r="K817" s="28"/>
      <c r="L817" s="47"/>
      <c r="M817" s="26"/>
      <c r="N817" s="26"/>
      <c r="O817" s="30"/>
      <c r="P817" s="27"/>
      <c r="Q817" s="26"/>
      <c r="R817" s="30"/>
      <c r="S817" s="31"/>
    </row>
    <row r="818" spans="4:19" s="4" customFormat="1" ht="19.7" customHeight="1">
      <c r="D818" s="27"/>
      <c r="E818" s="27"/>
      <c r="F818" s="27"/>
      <c r="G818" s="47"/>
      <c r="H818" s="62"/>
      <c r="I818" s="26"/>
      <c r="J818" s="63"/>
      <c r="K818" s="28"/>
      <c r="L818" s="47"/>
      <c r="M818" s="26"/>
      <c r="N818" s="26"/>
      <c r="O818" s="30"/>
      <c r="P818" s="27"/>
      <c r="Q818" s="26"/>
      <c r="R818" s="30"/>
      <c r="S818" s="31"/>
    </row>
    <row r="819" spans="4:19" s="4" customFormat="1" ht="19.7" customHeight="1">
      <c r="D819" s="27"/>
      <c r="E819" s="27"/>
      <c r="F819" s="27"/>
      <c r="G819" s="47"/>
      <c r="H819" s="62"/>
      <c r="I819" s="26"/>
      <c r="J819" s="63"/>
      <c r="K819" s="28"/>
      <c r="L819" s="47"/>
      <c r="M819" s="26"/>
      <c r="N819" s="26"/>
      <c r="O819" s="30"/>
      <c r="P819" s="27"/>
      <c r="Q819" s="26"/>
      <c r="R819" s="30"/>
      <c r="S819" s="31"/>
    </row>
    <row r="820" spans="4:19" s="4" customFormat="1" ht="19.7" customHeight="1">
      <c r="D820" s="27"/>
      <c r="E820" s="27"/>
      <c r="F820" s="27"/>
      <c r="G820" s="47"/>
      <c r="H820" s="62"/>
      <c r="I820" s="26"/>
      <c r="J820" s="63"/>
      <c r="K820" s="28"/>
      <c r="L820" s="47"/>
      <c r="M820" s="26"/>
      <c r="N820" s="26"/>
      <c r="O820" s="30"/>
      <c r="P820" s="27"/>
      <c r="Q820" s="26"/>
      <c r="R820" s="30"/>
      <c r="S820" s="31"/>
    </row>
    <row r="821" spans="4:19" s="4" customFormat="1" ht="19.7" customHeight="1">
      <c r="D821" s="27"/>
      <c r="E821" s="27"/>
      <c r="F821" s="27"/>
      <c r="G821" s="47"/>
      <c r="H821" s="62"/>
      <c r="I821" s="26"/>
      <c r="J821" s="63"/>
      <c r="K821" s="28"/>
      <c r="L821" s="47"/>
      <c r="M821" s="26"/>
      <c r="N821" s="26"/>
      <c r="O821" s="30"/>
      <c r="P821" s="27"/>
      <c r="Q821" s="26"/>
      <c r="R821" s="30"/>
      <c r="S821" s="31"/>
    </row>
    <row r="822" spans="4:19" s="4" customFormat="1" ht="19.7" customHeight="1">
      <c r="D822" s="27"/>
      <c r="E822" s="27"/>
      <c r="F822" s="27"/>
      <c r="G822" s="47"/>
      <c r="H822" s="62"/>
      <c r="I822" s="26"/>
      <c r="J822" s="63"/>
      <c r="K822" s="28"/>
      <c r="L822" s="47"/>
      <c r="M822" s="26"/>
      <c r="N822" s="26"/>
      <c r="O822" s="30"/>
      <c r="P822" s="27"/>
      <c r="Q822" s="26"/>
      <c r="R822" s="30"/>
      <c r="S822" s="31"/>
    </row>
    <row r="823" spans="4:19" s="4" customFormat="1" ht="19.7" customHeight="1">
      <c r="D823" s="27"/>
      <c r="E823" s="27"/>
      <c r="F823" s="27"/>
      <c r="G823" s="47"/>
      <c r="H823" s="62"/>
      <c r="I823" s="26"/>
      <c r="J823" s="63"/>
      <c r="K823" s="28"/>
      <c r="L823" s="47"/>
      <c r="M823" s="26"/>
      <c r="N823" s="26"/>
      <c r="O823" s="30"/>
      <c r="P823" s="27"/>
      <c r="Q823" s="26"/>
      <c r="R823" s="30"/>
      <c r="S823" s="31"/>
    </row>
    <row r="824" spans="4:19" s="4" customFormat="1" ht="19.7" customHeight="1">
      <c r="D824" s="27"/>
      <c r="E824" s="27"/>
      <c r="F824" s="27"/>
      <c r="G824" s="47"/>
      <c r="H824" s="62"/>
      <c r="I824" s="26"/>
      <c r="J824" s="63"/>
      <c r="K824" s="28"/>
      <c r="L824" s="47"/>
      <c r="M824" s="26"/>
      <c r="N824" s="26"/>
      <c r="O824" s="30"/>
      <c r="P824" s="27"/>
      <c r="Q824" s="26"/>
      <c r="R824" s="30"/>
      <c r="S824" s="31"/>
    </row>
    <row r="825" spans="4:19" s="4" customFormat="1" ht="19.7" customHeight="1">
      <c r="D825" s="27"/>
      <c r="E825" s="27"/>
      <c r="F825" s="27"/>
      <c r="G825" s="47"/>
      <c r="H825" s="62"/>
      <c r="I825" s="26"/>
      <c r="J825" s="63"/>
      <c r="K825" s="28"/>
      <c r="L825" s="47"/>
      <c r="M825" s="26"/>
      <c r="N825" s="26"/>
      <c r="O825" s="30"/>
      <c r="P825" s="27"/>
      <c r="Q825" s="26"/>
      <c r="R825" s="30"/>
      <c r="S825" s="31"/>
    </row>
    <row r="826" spans="4:19" s="4" customFormat="1" ht="19.7" customHeight="1">
      <c r="D826" s="27"/>
      <c r="E826" s="27"/>
      <c r="F826" s="27"/>
      <c r="G826" s="47"/>
      <c r="H826" s="62"/>
      <c r="I826" s="26"/>
      <c r="J826" s="63"/>
      <c r="K826" s="28"/>
      <c r="L826" s="47"/>
      <c r="M826" s="26"/>
      <c r="N826" s="26"/>
      <c r="O826" s="30"/>
      <c r="P826" s="27"/>
      <c r="Q826" s="26"/>
      <c r="R826" s="30"/>
      <c r="S826" s="31"/>
    </row>
    <row r="827" spans="4:19" s="4" customFormat="1" ht="19.7" customHeight="1">
      <c r="D827" s="27"/>
      <c r="E827" s="27"/>
      <c r="F827" s="27"/>
      <c r="G827" s="47"/>
      <c r="H827" s="62"/>
      <c r="I827" s="26"/>
      <c r="J827" s="63"/>
      <c r="K827" s="28"/>
      <c r="L827" s="47"/>
      <c r="M827" s="26"/>
      <c r="N827" s="26"/>
      <c r="O827" s="30"/>
      <c r="P827" s="27"/>
      <c r="Q827" s="26"/>
      <c r="R827" s="30"/>
      <c r="S827" s="31"/>
    </row>
    <row r="828" spans="4:19" s="4" customFormat="1" ht="19.7" customHeight="1">
      <c r="D828" s="27"/>
      <c r="E828" s="27"/>
      <c r="F828" s="27"/>
      <c r="G828" s="47"/>
      <c r="H828" s="62"/>
      <c r="I828" s="26"/>
      <c r="J828" s="63"/>
      <c r="K828" s="28"/>
      <c r="L828" s="47"/>
      <c r="M828" s="26"/>
      <c r="N828" s="26"/>
      <c r="O828" s="30"/>
      <c r="P828" s="27"/>
      <c r="Q828" s="26"/>
      <c r="R828" s="30"/>
      <c r="S828" s="31"/>
    </row>
    <row r="829" spans="4:19" s="4" customFormat="1" ht="19.7" customHeight="1">
      <c r="D829" s="27"/>
      <c r="E829" s="27"/>
      <c r="F829" s="27"/>
      <c r="G829" s="47"/>
      <c r="H829" s="62"/>
      <c r="I829" s="26"/>
      <c r="J829" s="63"/>
      <c r="K829" s="28"/>
      <c r="L829" s="47"/>
      <c r="M829" s="26"/>
      <c r="N829" s="26"/>
      <c r="O829" s="30"/>
      <c r="P829" s="27"/>
      <c r="Q829" s="26"/>
      <c r="R829" s="30"/>
      <c r="S829" s="31"/>
    </row>
    <row r="830" spans="4:19" s="4" customFormat="1" ht="19.7" customHeight="1">
      <c r="D830" s="27"/>
      <c r="E830" s="27"/>
      <c r="F830" s="27"/>
      <c r="G830" s="47"/>
      <c r="H830" s="62"/>
      <c r="I830" s="26"/>
      <c r="J830" s="63"/>
      <c r="K830" s="28"/>
      <c r="L830" s="47"/>
      <c r="M830" s="26"/>
      <c r="N830" s="26"/>
      <c r="O830" s="30"/>
      <c r="P830" s="27"/>
      <c r="Q830" s="26"/>
      <c r="R830" s="30"/>
      <c r="S830" s="31"/>
    </row>
    <row r="831" spans="4:19" s="4" customFormat="1" ht="19.7" customHeight="1">
      <c r="D831" s="27"/>
      <c r="E831" s="27"/>
      <c r="F831" s="27"/>
      <c r="G831" s="47"/>
      <c r="H831" s="62"/>
      <c r="I831" s="26"/>
      <c r="J831" s="63"/>
      <c r="K831" s="28"/>
      <c r="L831" s="47"/>
      <c r="M831" s="26"/>
      <c r="N831" s="26"/>
      <c r="O831" s="30"/>
      <c r="P831" s="27"/>
      <c r="Q831" s="26"/>
      <c r="R831" s="30"/>
      <c r="S831" s="31"/>
    </row>
    <row r="832" spans="4:19" s="4" customFormat="1" ht="19.7" customHeight="1">
      <c r="D832" s="27"/>
      <c r="E832" s="27"/>
      <c r="F832" s="27"/>
      <c r="G832" s="47"/>
      <c r="H832" s="62"/>
      <c r="I832" s="26"/>
      <c r="J832" s="63"/>
      <c r="K832" s="28"/>
      <c r="L832" s="47"/>
      <c r="M832" s="26"/>
      <c r="N832" s="26"/>
      <c r="O832" s="30"/>
      <c r="P832" s="27"/>
      <c r="Q832" s="26"/>
      <c r="R832" s="30"/>
      <c r="S832" s="31"/>
    </row>
    <row r="833" spans="4:19" s="4" customFormat="1" ht="19.7" customHeight="1">
      <c r="D833" s="27"/>
      <c r="E833" s="27"/>
      <c r="F833" s="27"/>
      <c r="G833" s="47"/>
      <c r="H833" s="62"/>
      <c r="I833" s="26"/>
      <c r="J833" s="63"/>
      <c r="K833" s="28"/>
      <c r="L833" s="47"/>
      <c r="M833" s="26"/>
      <c r="N833" s="26"/>
      <c r="O833" s="30"/>
      <c r="P833" s="27"/>
      <c r="Q833" s="26"/>
      <c r="R833" s="30"/>
      <c r="S833" s="31"/>
    </row>
    <row r="834" spans="4:19" s="4" customFormat="1" ht="19.7" customHeight="1">
      <c r="D834" s="27"/>
      <c r="E834" s="27"/>
      <c r="F834" s="27"/>
      <c r="G834" s="47"/>
      <c r="H834" s="62"/>
      <c r="I834" s="26"/>
      <c r="J834" s="63"/>
      <c r="K834" s="28"/>
      <c r="L834" s="47"/>
      <c r="M834" s="26"/>
      <c r="N834" s="26"/>
      <c r="O834" s="30"/>
      <c r="P834" s="27"/>
      <c r="Q834" s="26"/>
      <c r="R834" s="30"/>
      <c r="S834" s="31"/>
    </row>
    <row r="835" spans="4:19" s="4" customFormat="1" ht="19.7" customHeight="1">
      <c r="D835" s="27"/>
      <c r="E835" s="27"/>
      <c r="F835" s="27"/>
      <c r="G835" s="47"/>
      <c r="H835" s="62"/>
      <c r="I835" s="26"/>
      <c r="J835" s="63"/>
      <c r="K835" s="28"/>
      <c r="L835" s="47"/>
      <c r="M835" s="26"/>
      <c r="N835" s="26"/>
      <c r="O835" s="30"/>
      <c r="P835" s="27"/>
      <c r="Q835" s="26"/>
      <c r="R835" s="30"/>
      <c r="S835" s="31"/>
    </row>
    <row r="836" spans="4:19" s="4" customFormat="1" ht="19.7" customHeight="1">
      <c r="D836" s="27"/>
      <c r="E836" s="27"/>
      <c r="F836" s="27"/>
      <c r="G836" s="47"/>
      <c r="H836" s="62"/>
      <c r="I836" s="26"/>
      <c r="J836" s="63"/>
      <c r="K836" s="28"/>
      <c r="L836" s="47"/>
      <c r="M836" s="26"/>
      <c r="N836" s="26"/>
      <c r="O836" s="30"/>
      <c r="P836" s="27"/>
      <c r="Q836" s="26"/>
      <c r="R836" s="30"/>
      <c r="S836" s="31"/>
    </row>
    <row r="837" spans="4:19" s="4" customFormat="1" ht="19.7" customHeight="1">
      <c r="D837" s="27"/>
      <c r="E837" s="27"/>
      <c r="F837" s="27"/>
      <c r="G837" s="47"/>
      <c r="H837" s="62"/>
      <c r="I837" s="26"/>
      <c r="J837" s="63"/>
      <c r="K837" s="28"/>
      <c r="L837" s="47"/>
      <c r="M837" s="26"/>
      <c r="N837" s="26"/>
      <c r="O837" s="30"/>
      <c r="P837" s="27"/>
      <c r="Q837" s="26"/>
      <c r="R837" s="30"/>
      <c r="S837" s="31"/>
    </row>
    <row r="838" spans="4:19" s="4" customFormat="1" ht="19.7" customHeight="1">
      <c r="D838" s="27"/>
      <c r="E838" s="27"/>
      <c r="F838" s="27"/>
      <c r="G838" s="47"/>
      <c r="H838" s="62"/>
      <c r="I838" s="26"/>
      <c r="J838" s="63"/>
      <c r="K838" s="28"/>
      <c r="L838" s="47"/>
      <c r="M838" s="26"/>
      <c r="N838" s="26"/>
      <c r="O838" s="30"/>
      <c r="P838" s="27"/>
      <c r="Q838" s="26"/>
      <c r="R838" s="30"/>
      <c r="S838" s="31"/>
    </row>
    <row r="839" spans="4:19" s="4" customFormat="1" ht="19.7" customHeight="1">
      <c r="D839" s="27"/>
      <c r="E839" s="27"/>
      <c r="F839" s="27"/>
      <c r="G839" s="47"/>
      <c r="H839" s="62"/>
      <c r="I839" s="26"/>
      <c r="J839" s="63"/>
      <c r="K839" s="28"/>
      <c r="L839" s="47"/>
      <c r="M839" s="26"/>
      <c r="N839" s="26"/>
      <c r="O839" s="30"/>
      <c r="P839" s="27"/>
      <c r="Q839" s="26"/>
      <c r="R839" s="30"/>
      <c r="S839" s="31"/>
    </row>
    <row r="840" spans="4:19" s="4" customFormat="1" ht="19.7" customHeight="1">
      <c r="D840" s="27"/>
      <c r="E840" s="27"/>
      <c r="F840" s="27"/>
      <c r="G840" s="47"/>
      <c r="H840" s="62"/>
      <c r="I840" s="26"/>
      <c r="J840" s="63"/>
      <c r="K840" s="28"/>
      <c r="L840" s="47"/>
      <c r="M840" s="26"/>
      <c r="N840" s="26"/>
      <c r="O840" s="30"/>
      <c r="P840" s="27"/>
      <c r="Q840" s="26"/>
      <c r="R840" s="30"/>
      <c r="S840" s="31"/>
    </row>
    <row r="841" spans="4:19" s="4" customFormat="1" ht="19.7" customHeight="1">
      <c r="D841" s="27"/>
      <c r="E841" s="27"/>
      <c r="F841" s="27"/>
      <c r="G841" s="47"/>
      <c r="H841" s="62"/>
      <c r="I841" s="26"/>
      <c r="J841" s="63"/>
      <c r="K841" s="28"/>
      <c r="L841" s="47"/>
      <c r="M841" s="26"/>
      <c r="N841" s="26"/>
      <c r="O841" s="30"/>
      <c r="P841" s="27"/>
      <c r="Q841" s="26"/>
      <c r="R841" s="30"/>
      <c r="S841" s="31"/>
    </row>
    <row r="842" spans="4:19" s="4" customFormat="1" ht="19.7" customHeight="1">
      <c r="D842" s="27"/>
      <c r="E842" s="27"/>
      <c r="F842" s="27"/>
      <c r="G842" s="47"/>
      <c r="H842" s="62"/>
      <c r="I842" s="26"/>
      <c r="J842" s="63"/>
      <c r="K842" s="28"/>
      <c r="L842" s="47"/>
      <c r="M842" s="26"/>
      <c r="N842" s="26"/>
      <c r="O842" s="30"/>
      <c r="P842" s="27"/>
      <c r="Q842" s="26"/>
      <c r="R842" s="30"/>
      <c r="S842" s="31"/>
    </row>
    <row r="843" spans="4:19" s="4" customFormat="1" ht="19.7" customHeight="1">
      <c r="D843" s="27"/>
      <c r="E843" s="27"/>
      <c r="F843" s="27"/>
      <c r="G843" s="47"/>
      <c r="H843" s="62"/>
      <c r="I843" s="26"/>
      <c r="J843" s="63"/>
      <c r="K843" s="28"/>
      <c r="L843" s="47"/>
      <c r="M843" s="26"/>
      <c r="N843" s="26"/>
      <c r="O843" s="30"/>
      <c r="P843" s="27"/>
      <c r="Q843" s="26"/>
      <c r="R843" s="30"/>
      <c r="S843" s="31"/>
    </row>
    <row r="844" spans="4:19" s="4" customFormat="1" ht="19.7" customHeight="1">
      <c r="D844" s="27"/>
      <c r="E844" s="27"/>
      <c r="F844" s="27"/>
      <c r="G844" s="47"/>
      <c r="H844" s="62"/>
      <c r="I844" s="26"/>
      <c r="J844" s="63"/>
      <c r="K844" s="28"/>
      <c r="L844" s="47"/>
      <c r="M844" s="26"/>
      <c r="N844" s="26"/>
      <c r="O844" s="30"/>
      <c r="P844" s="27"/>
      <c r="Q844" s="26"/>
      <c r="R844" s="30"/>
      <c r="S844" s="31"/>
    </row>
    <row r="845" spans="4:19" s="4" customFormat="1" ht="19.7" customHeight="1">
      <c r="D845" s="27"/>
      <c r="E845" s="27"/>
      <c r="F845" s="27"/>
      <c r="G845" s="47"/>
      <c r="H845" s="62"/>
      <c r="I845" s="26"/>
      <c r="J845" s="63"/>
      <c r="K845" s="28"/>
      <c r="L845" s="47"/>
      <c r="M845" s="26"/>
      <c r="N845" s="26"/>
      <c r="O845" s="30"/>
      <c r="P845" s="27"/>
      <c r="Q845" s="26"/>
      <c r="R845" s="30"/>
      <c r="S845" s="31"/>
    </row>
    <row r="846" spans="4:19" s="4" customFormat="1" ht="19.7" customHeight="1">
      <c r="D846" s="27"/>
      <c r="E846" s="27"/>
      <c r="F846" s="27"/>
      <c r="G846" s="47"/>
      <c r="H846" s="62"/>
      <c r="I846" s="26"/>
      <c r="J846" s="63"/>
      <c r="K846" s="28"/>
      <c r="L846" s="47"/>
      <c r="M846" s="26"/>
      <c r="N846" s="26"/>
      <c r="O846" s="30"/>
      <c r="P846" s="27"/>
      <c r="Q846" s="26"/>
      <c r="R846" s="30"/>
      <c r="S846" s="31"/>
    </row>
    <row r="847" spans="4:19" s="4" customFormat="1" ht="19.7" customHeight="1">
      <c r="D847" s="27"/>
      <c r="E847" s="27"/>
      <c r="F847" s="27"/>
      <c r="G847" s="47"/>
      <c r="H847" s="62"/>
      <c r="I847" s="26"/>
      <c r="J847" s="63"/>
      <c r="K847" s="28"/>
      <c r="L847" s="47"/>
      <c r="M847" s="26"/>
      <c r="N847" s="26"/>
      <c r="O847" s="30"/>
      <c r="P847" s="27"/>
      <c r="Q847" s="26"/>
      <c r="R847" s="30"/>
      <c r="S847" s="31"/>
    </row>
    <row r="848" spans="4:19" s="4" customFormat="1" ht="19.7" customHeight="1">
      <c r="D848" s="27"/>
      <c r="E848" s="27"/>
      <c r="F848" s="27"/>
      <c r="G848" s="47"/>
      <c r="H848" s="62"/>
      <c r="I848" s="26"/>
      <c r="J848" s="63"/>
      <c r="K848" s="28"/>
      <c r="L848" s="47"/>
      <c r="M848" s="26"/>
      <c r="N848" s="26"/>
      <c r="O848" s="30"/>
      <c r="P848" s="27"/>
      <c r="Q848" s="26"/>
      <c r="R848" s="30"/>
      <c r="S848" s="31"/>
    </row>
    <row r="849" spans="4:19" s="4" customFormat="1" ht="19.7" customHeight="1">
      <c r="D849" s="27"/>
      <c r="E849" s="27"/>
      <c r="F849" s="27"/>
      <c r="G849" s="47"/>
      <c r="H849" s="62"/>
      <c r="I849" s="26"/>
      <c r="J849" s="63"/>
      <c r="K849" s="28"/>
      <c r="L849" s="47"/>
      <c r="M849" s="26"/>
      <c r="N849" s="26"/>
      <c r="O849" s="30"/>
      <c r="P849" s="27"/>
      <c r="Q849" s="26"/>
      <c r="R849" s="30"/>
      <c r="S849" s="31"/>
    </row>
    <row r="850" spans="4:19" s="4" customFormat="1" ht="19.7" customHeight="1">
      <c r="D850" s="27"/>
      <c r="E850" s="27"/>
      <c r="F850" s="27"/>
      <c r="G850" s="47"/>
      <c r="H850" s="62"/>
      <c r="I850" s="26"/>
      <c r="J850" s="63"/>
      <c r="K850" s="28"/>
      <c r="L850" s="47"/>
      <c r="M850" s="26"/>
      <c r="N850" s="26"/>
      <c r="O850" s="30"/>
      <c r="P850" s="27"/>
      <c r="Q850" s="26"/>
      <c r="R850" s="30"/>
      <c r="S850" s="31"/>
    </row>
    <row r="851" spans="4:19" s="4" customFormat="1" ht="19.7" customHeight="1">
      <c r="D851" s="27"/>
      <c r="E851" s="27"/>
      <c r="F851" s="27"/>
      <c r="G851" s="47"/>
      <c r="H851" s="62"/>
      <c r="I851" s="26"/>
      <c r="J851" s="63"/>
      <c r="K851" s="28"/>
      <c r="L851" s="47"/>
      <c r="M851" s="26"/>
      <c r="N851" s="26"/>
      <c r="O851" s="30"/>
      <c r="P851" s="27"/>
      <c r="Q851" s="26"/>
      <c r="R851" s="30"/>
      <c r="S851" s="31"/>
    </row>
    <row r="852" spans="4:19" s="4" customFormat="1" ht="19.7" customHeight="1">
      <c r="D852" s="27"/>
      <c r="E852" s="27"/>
      <c r="F852" s="27"/>
      <c r="G852" s="47"/>
      <c r="H852" s="62"/>
      <c r="I852" s="26"/>
      <c r="J852" s="63"/>
      <c r="K852" s="28"/>
      <c r="L852" s="47"/>
      <c r="M852" s="26"/>
      <c r="N852" s="26"/>
      <c r="O852" s="30"/>
      <c r="P852" s="27"/>
      <c r="Q852" s="26"/>
      <c r="R852" s="30"/>
      <c r="S852" s="31"/>
    </row>
    <row r="853" spans="4:19" s="4" customFormat="1" ht="19.7" customHeight="1">
      <c r="D853" s="27"/>
      <c r="E853" s="27"/>
      <c r="F853" s="27"/>
      <c r="G853" s="47"/>
      <c r="H853" s="62"/>
      <c r="I853" s="26"/>
      <c r="J853" s="63"/>
      <c r="K853" s="28"/>
      <c r="L853" s="47"/>
      <c r="M853" s="26"/>
      <c r="N853" s="26"/>
      <c r="O853" s="30"/>
      <c r="P853" s="27"/>
      <c r="Q853" s="26"/>
      <c r="R853" s="30"/>
      <c r="S853" s="31"/>
    </row>
    <row r="854" spans="4:19" s="4" customFormat="1" ht="19.7" customHeight="1">
      <c r="D854" s="27"/>
      <c r="E854" s="27"/>
      <c r="F854" s="27"/>
      <c r="G854" s="47"/>
      <c r="H854" s="62"/>
      <c r="I854" s="26"/>
      <c r="J854" s="63"/>
      <c r="K854" s="28"/>
      <c r="L854" s="47"/>
      <c r="M854" s="26"/>
      <c r="N854" s="26"/>
      <c r="O854" s="30"/>
      <c r="P854" s="27"/>
      <c r="Q854" s="26"/>
      <c r="R854" s="30"/>
      <c r="S854" s="31"/>
    </row>
    <row r="855" spans="4:19" s="4" customFormat="1" ht="19.7" customHeight="1">
      <c r="D855" s="27"/>
      <c r="E855" s="27"/>
      <c r="F855" s="27"/>
      <c r="G855" s="47"/>
      <c r="H855" s="62"/>
      <c r="I855" s="26"/>
      <c r="J855" s="63"/>
      <c r="K855" s="28"/>
      <c r="L855" s="47"/>
      <c r="M855" s="26"/>
      <c r="N855" s="26"/>
      <c r="O855" s="30"/>
      <c r="P855" s="27"/>
      <c r="Q855" s="26"/>
      <c r="R855" s="30"/>
      <c r="S855" s="31"/>
    </row>
    <row r="856" spans="4:19" s="4" customFormat="1" ht="19.7" customHeight="1">
      <c r="D856" s="27"/>
      <c r="E856" s="27"/>
      <c r="F856" s="27"/>
      <c r="G856" s="47"/>
      <c r="H856" s="62"/>
      <c r="I856" s="26"/>
      <c r="J856" s="63"/>
      <c r="K856" s="28"/>
      <c r="L856" s="47"/>
      <c r="M856" s="26"/>
      <c r="N856" s="26"/>
      <c r="O856" s="30"/>
      <c r="P856" s="27"/>
      <c r="Q856" s="26"/>
      <c r="R856" s="30"/>
      <c r="S856" s="31"/>
    </row>
    <row r="857" spans="4:19" s="4" customFormat="1" ht="19.7" customHeight="1">
      <c r="D857" s="27"/>
      <c r="E857" s="27"/>
      <c r="F857" s="27"/>
      <c r="G857" s="47"/>
      <c r="H857" s="62"/>
      <c r="I857" s="26"/>
      <c r="J857" s="63"/>
      <c r="K857" s="28"/>
      <c r="L857" s="47"/>
      <c r="M857" s="26"/>
      <c r="N857" s="26"/>
      <c r="O857" s="30"/>
      <c r="P857" s="27"/>
      <c r="Q857" s="26"/>
      <c r="R857" s="30"/>
      <c r="S857" s="31"/>
    </row>
    <row r="858" spans="4:19" s="4" customFormat="1" ht="19.7" customHeight="1">
      <c r="D858" s="27"/>
      <c r="E858" s="27"/>
      <c r="F858" s="27"/>
      <c r="G858" s="47"/>
      <c r="H858" s="62"/>
      <c r="I858" s="26"/>
      <c r="J858" s="63"/>
      <c r="K858" s="28"/>
      <c r="L858" s="47"/>
      <c r="M858" s="26"/>
      <c r="N858" s="26"/>
      <c r="O858" s="30"/>
      <c r="P858" s="27"/>
      <c r="Q858" s="26"/>
      <c r="R858" s="30"/>
      <c r="S858" s="31"/>
    </row>
    <row r="859" spans="4:19" s="4" customFormat="1" ht="19.7" customHeight="1">
      <c r="D859" s="27"/>
      <c r="E859" s="27"/>
      <c r="F859" s="27"/>
      <c r="G859" s="47"/>
      <c r="H859" s="62"/>
      <c r="I859" s="26"/>
      <c r="J859" s="63"/>
      <c r="K859" s="28"/>
      <c r="L859" s="47"/>
      <c r="M859" s="26"/>
      <c r="N859" s="26"/>
      <c r="O859" s="30"/>
      <c r="P859" s="27"/>
      <c r="Q859" s="26"/>
      <c r="R859" s="30"/>
      <c r="S859" s="31"/>
    </row>
    <row r="860" spans="4:19" s="4" customFormat="1" ht="19.7" customHeight="1">
      <c r="D860" s="27"/>
      <c r="E860" s="27"/>
      <c r="F860" s="27"/>
      <c r="G860" s="47"/>
      <c r="H860" s="62"/>
      <c r="I860" s="26"/>
      <c r="J860" s="63"/>
      <c r="K860" s="28"/>
      <c r="L860" s="47"/>
      <c r="M860" s="26"/>
      <c r="N860" s="26"/>
      <c r="O860" s="30"/>
      <c r="P860" s="27"/>
      <c r="Q860" s="26"/>
      <c r="R860" s="30"/>
      <c r="S860" s="31"/>
    </row>
    <row r="861" spans="4:19" s="4" customFormat="1" ht="19.7" customHeight="1">
      <c r="D861" s="27"/>
      <c r="E861" s="27"/>
      <c r="F861" s="27"/>
      <c r="G861" s="47"/>
      <c r="H861" s="62"/>
      <c r="I861" s="26"/>
      <c r="J861" s="63"/>
      <c r="K861" s="28"/>
      <c r="L861" s="47"/>
      <c r="M861" s="26"/>
      <c r="N861" s="26"/>
      <c r="O861" s="30"/>
      <c r="P861" s="27"/>
      <c r="Q861" s="26"/>
      <c r="R861" s="30"/>
      <c r="S861" s="31"/>
    </row>
    <row r="862" spans="4:19" s="4" customFormat="1" ht="19.7" customHeight="1">
      <c r="D862" s="27"/>
      <c r="E862" s="27"/>
      <c r="F862" s="27"/>
      <c r="G862" s="47"/>
      <c r="H862" s="62"/>
      <c r="I862" s="26"/>
      <c r="J862" s="63"/>
      <c r="K862" s="28"/>
      <c r="L862" s="47"/>
      <c r="M862" s="26"/>
      <c r="N862" s="26"/>
      <c r="O862" s="30"/>
      <c r="P862" s="27"/>
      <c r="Q862" s="26"/>
      <c r="R862" s="30"/>
      <c r="S862" s="31"/>
    </row>
    <row r="863" spans="4:19" s="4" customFormat="1" ht="19.7" customHeight="1">
      <c r="D863" s="27"/>
      <c r="E863" s="27"/>
      <c r="F863" s="27"/>
      <c r="G863" s="47"/>
      <c r="H863" s="62"/>
      <c r="I863" s="26"/>
      <c r="J863" s="63"/>
      <c r="K863" s="28"/>
      <c r="L863" s="47"/>
      <c r="M863" s="26"/>
      <c r="N863" s="26"/>
      <c r="O863" s="30"/>
      <c r="P863" s="27"/>
      <c r="Q863" s="26"/>
      <c r="R863" s="30"/>
      <c r="S863" s="31"/>
    </row>
    <row r="864" spans="4:19" s="4" customFormat="1" ht="19.7" customHeight="1">
      <c r="D864" s="27"/>
      <c r="E864" s="27"/>
      <c r="F864" s="27"/>
      <c r="G864" s="47"/>
      <c r="H864" s="62"/>
      <c r="I864" s="26"/>
      <c r="J864" s="63"/>
      <c r="K864" s="28"/>
      <c r="L864" s="47"/>
      <c r="M864" s="26"/>
      <c r="N864" s="26"/>
      <c r="O864" s="30"/>
      <c r="P864" s="27"/>
      <c r="Q864" s="26"/>
      <c r="R864" s="30"/>
      <c r="S864" s="31"/>
    </row>
    <row r="865" spans="4:19" s="4" customFormat="1" ht="19.7" customHeight="1">
      <c r="D865" s="27"/>
      <c r="E865" s="27"/>
      <c r="F865" s="27"/>
      <c r="G865" s="47"/>
      <c r="H865" s="62"/>
      <c r="I865" s="26"/>
      <c r="J865" s="63"/>
      <c r="K865" s="28"/>
      <c r="L865" s="47"/>
      <c r="M865" s="26"/>
      <c r="N865" s="26"/>
      <c r="O865" s="30"/>
      <c r="P865" s="27"/>
      <c r="Q865" s="26"/>
      <c r="R865" s="30"/>
      <c r="S865" s="31"/>
    </row>
    <row r="866" spans="4:19" s="4" customFormat="1" ht="19.7" customHeight="1">
      <c r="D866" s="27"/>
      <c r="E866" s="27"/>
      <c r="F866" s="27"/>
      <c r="G866" s="47"/>
      <c r="H866" s="62"/>
      <c r="I866" s="26"/>
      <c r="J866" s="63"/>
      <c r="K866" s="28"/>
      <c r="L866" s="47"/>
      <c r="M866" s="26"/>
      <c r="N866" s="26"/>
      <c r="O866" s="30"/>
      <c r="P866" s="27"/>
      <c r="Q866" s="26"/>
      <c r="R866" s="30"/>
      <c r="S866" s="31"/>
    </row>
    <row r="867" spans="4:19" s="4" customFormat="1" ht="19.7" customHeight="1">
      <c r="D867" s="27"/>
      <c r="E867" s="27"/>
      <c r="F867" s="27"/>
      <c r="G867" s="47"/>
      <c r="H867" s="62"/>
      <c r="I867" s="26"/>
      <c r="J867" s="63"/>
      <c r="K867" s="28"/>
      <c r="L867" s="47"/>
      <c r="M867" s="26"/>
      <c r="N867" s="26"/>
      <c r="O867" s="30"/>
      <c r="P867" s="27"/>
      <c r="Q867" s="26"/>
      <c r="R867" s="30"/>
      <c r="S867" s="31"/>
    </row>
    <row r="868" spans="4:19" s="4" customFormat="1" ht="19.7" customHeight="1">
      <c r="D868" s="27"/>
      <c r="E868" s="27"/>
      <c r="F868" s="27"/>
      <c r="G868" s="47"/>
      <c r="H868" s="62"/>
      <c r="I868" s="26"/>
      <c r="J868" s="63"/>
      <c r="K868" s="28"/>
      <c r="L868" s="47"/>
      <c r="M868" s="26"/>
      <c r="N868" s="26"/>
      <c r="O868" s="30"/>
      <c r="P868" s="27"/>
      <c r="Q868" s="26"/>
      <c r="R868" s="30"/>
      <c r="S868" s="31"/>
    </row>
    <row r="869" spans="4:19" s="4" customFormat="1" ht="19.7" customHeight="1">
      <c r="D869" s="27"/>
      <c r="E869" s="27"/>
      <c r="F869" s="27"/>
      <c r="G869" s="47"/>
      <c r="H869" s="62"/>
      <c r="I869" s="26"/>
      <c r="J869" s="63"/>
      <c r="K869" s="28"/>
      <c r="L869" s="47"/>
      <c r="M869" s="26"/>
      <c r="N869" s="26"/>
      <c r="O869" s="30"/>
      <c r="P869" s="27"/>
      <c r="Q869" s="26"/>
      <c r="R869" s="30"/>
      <c r="S869" s="31"/>
    </row>
    <row r="870" spans="4:19" s="4" customFormat="1" ht="19.7" customHeight="1">
      <c r="D870" s="27"/>
      <c r="E870" s="27"/>
      <c r="F870" s="27"/>
      <c r="G870" s="47"/>
      <c r="H870" s="62"/>
      <c r="I870" s="26"/>
      <c r="J870" s="63"/>
      <c r="K870" s="28"/>
      <c r="L870" s="47"/>
      <c r="M870" s="26"/>
      <c r="N870" s="26"/>
      <c r="O870" s="30"/>
      <c r="P870" s="27"/>
      <c r="Q870" s="26"/>
      <c r="R870" s="30"/>
      <c r="S870" s="31"/>
    </row>
    <row r="871" spans="4:19" s="4" customFormat="1" ht="19.7" customHeight="1">
      <c r="D871" s="27"/>
      <c r="E871" s="27"/>
      <c r="F871" s="27"/>
      <c r="G871" s="47"/>
      <c r="H871" s="62"/>
      <c r="I871" s="26"/>
      <c r="J871" s="63"/>
      <c r="K871" s="28"/>
      <c r="L871" s="47"/>
      <c r="M871" s="26"/>
      <c r="N871" s="26"/>
      <c r="O871" s="30"/>
      <c r="P871" s="27"/>
      <c r="Q871" s="26"/>
      <c r="R871" s="30"/>
      <c r="S871" s="31"/>
    </row>
    <row r="872" spans="4:19" s="4" customFormat="1" ht="19.7" customHeight="1">
      <c r="D872" s="27"/>
      <c r="E872" s="27"/>
      <c r="F872" s="27"/>
      <c r="G872" s="47"/>
      <c r="H872" s="62"/>
      <c r="I872" s="26"/>
      <c r="J872" s="63"/>
      <c r="K872" s="28"/>
      <c r="L872" s="47"/>
      <c r="M872" s="26"/>
      <c r="N872" s="26"/>
      <c r="O872" s="30"/>
      <c r="P872" s="27"/>
      <c r="Q872" s="26"/>
      <c r="R872" s="30"/>
      <c r="S872" s="31"/>
    </row>
    <row r="873" spans="4:19" s="4" customFormat="1" ht="19.7" customHeight="1">
      <c r="D873" s="27"/>
      <c r="E873" s="27"/>
      <c r="F873" s="27"/>
      <c r="G873" s="47"/>
      <c r="H873" s="62"/>
      <c r="I873" s="26"/>
      <c r="J873" s="63"/>
      <c r="K873" s="28"/>
      <c r="L873" s="47"/>
      <c r="M873" s="26"/>
      <c r="N873" s="26"/>
      <c r="O873" s="30"/>
      <c r="P873" s="27"/>
      <c r="Q873" s="26"/>
      <c r="R873" s="30"/>
      <c r="S873" s="31"/>
    </row>
    <row r="874" spans="4:19" s="4" customFormat="1" ht="19.7" customHeight="1">
      <c r="D874" s="27"/>
      <c r="E874" s="27"/>
      <c r="F874" s="27"/>
      <c r="G874" s="47"/>
      <c r="H874" s="62"/>
      <c r="I874" s="26"/>
      <c r="J874" s="63"/>
      <c r="K874" s="28"/>
      <c r="L874" s="47"/>
      <c r="M874" s="26"/>
      <c r="N874" s="26"/>
      <c r="O874" s="30"/>
      <c r="P874" s="27"/>
      <c r="Q874" s="26"/>
      <c r="R874" s="30"/>
      <c r="S874" s="31"/>
    </row>
    <row r="875" spans="4:19" s="4" customFormat="1" ht="19.7" customHeight="1">
      <c r="D875" s="27"/>
      <c r="E875" s="27"/>
      <c r="F875" s="27"/>
      <c r="G875" s="47"/>
      <c r="H875" s="62"/>
      <c r="I875" s="26"/>
      <c r="J875" s="63"/>
      <c r="K875" s="28"/>
      <c r="L875" s="47"/>
      <c r="M875" s="26"/>
      <c r="N875" s="26"/>
      <c r="O875" s="30"/>
      <c r="P875" s="27"/>
      <c r="Q875" s="26"/>
      <c r="R875" s="30"/>
      <c r="S875" s="31"/>
    </row>
    <row r="876" spans="4:19" s="4" customFormat="1" ht="19.7" customHeight="1">
      <c r="D876" s="27"/>
      <c r="E876" s="27"/>
      <c r="F876" s="27"/>
      <c r="G876" s="47"/>
      <c r="H876" s="62"/>
      <c r="I876" s="26"/>
      <c r="J876" s="63"/>
      <c r="K876" s="28"/>
      <c r="L876" s="47"/>
      <c r="M876" s="26"/>
      <c r="N876" s="26"/>
      <c r="O876" s="30"/>
      <c r="P876" s="27"/>
      <c r="Q876" s="26"/>
      <c r="R876" s="30"/>
      <c r="S876" s="31"/>
    </row>
    <row r="877" spans="4:19" s="4" customFormat="1" ht="19.7" customHeight="1">
      <c r="D877" s="27"/>
      <c r="E877" s="27"/>
      <c r="F877" s="27"/>
      <c r="G877" s="47"/>
      <c r="H877" s="62"/>
      <c r="I877" s="26"/>
      <c r="J877" s="63"/>
      <c r="K877" s="28"/>
      <c r="L877" s="47"/>
      <c r="M877" s="26"/>
      <c r="N877" s="26"/>
      <c r="O877" s="30"/>
      <c r="P877" s="27"/>
      <c r="Q877" s="26"/>
      <c r="R877" s="30"/>
      <c r="S877" s="31"/>
    </row>
    <row r="878" spans="4:19" s="4" customFormat="1" ht="19.7" customHeight="1">
      <c r="D878" s="27"/>
      <c r="E878" s="27"/>
      <c r="F878" s="27"/>
      <c r="G878" s="47"/>
      <c r="H878" s="62"/>
      <c r="I878" s="26"/>
      <c r="J878" s="63"/>
      <c r="K878" s="28"/>
      <c r="L878" s="47"/>
      <c r="M878" s="26"/>
      <c r="N878" s="26"/>
      <c r="O878" s="30"/>
      <c r="P878" s="27"/>
      <c r="Q878" s="26"/>
      <c r="R878" s="30"/>
      <c r="S878" s="31"/>
    </row>
    <row r="879" spans="4:19" s="4" customFormat="1" ht="19.7" customHeight="1">
      <c r="D879" s="27"/>
      <c r="E879" s="27"/>
      <c r="F879" s="27"/>
      <c r="G879" s="47"/>
      <c r="H879" s="62"/>
      <c r="I879" s="26"/>
      <c r="J879" s="63"/>
      <c r="K879" s="28"/>
      <c r="L879" s="47"/>
      <c r="M879" s="26"/>
      <c r="N879" s="26"/>
      <c r="O879" s="30"/>
      <c r="P879" s="27"/>
      <c r="Q879" s="26"/>
      <c r="R879" s="30"/>
      <c r="S879" s="31"/>
    </row>
    <row r="880" spans="4:19" s="4" customFormat="1" ht="19.7" customHeight="1">
      <c r="D880" s="27"/>
      <c r="E880" s="27"/>
      <c r="F880" s="27"/>
      <c r="G880" s="47"/>
      <c r="H880" s="62"/>
      <c r="I880" s="26"/>
      <c r="J880" s="63"/>
      <c r="K880" s="28"/>
      <c r="L880" s="47"/>
      <c r="M880" s="26"/>
      <c r="N880" s="26"/>
      <c r="O880" s="30"/>
      <c r="P880" s="27"/>
      <c r="Q880" s="26"/>
      <c r="R880" s="30"/>
      <c r="S880" s="31"/>
    </row>
    <row r="881" spans="4:19" s="4" customFormat="1" ht="19.7" customHeight="1">
      <c r="D881" s="27"/>
      <c r="E881" s="27"/>
      <c r="F881" s="27"/>
      <c r="G881" s="47"/>
      <c r="H881" s="62"/>
      <c r="I881" s="26"/>
      <c r="J881" s="63"/>
      <c r="K881" s="28"/>
      <c r="L881" s="47"/>
      <c r="M881" s="26"/>
      <c r="N881" s="26"/>
      <c r="O881" s="30"/>
      <c r="P881" s="27"/>
      <c r="Q881" s="26"/>
      <c r="R881" s="30"/>
      <c r="S881" s="31"/>
    </row>
    <row r="882" spans="4:19" s="4" customFormat="1" ht="19.7" customHeight="1">
      <c r="D882" s="27"/>
      <c r="E882" s="27"/>
      <c r="F882" s="27"/>
      <c r="G882" s="47"/>
      <c r="H882" s="62"/>
      <c r="I882" s="26"/>
      <c r="J882" s="63"/>
      <c r="K882" s="28"/>
      <c r="L882" s="47"/>
      <c r="M882" s="26"/>
      <c r="N882" s="26"/>
      <c r="O882" s="30"/>
      <c r="P882" s="27"/>
      <c r="Q882" s="26"/>
      <c r="R882" s="30"/>
      <c r="S882" s="31"/>
    </row>
    <row r="883" spans="4:19" s="4" customFormat="1" ht="19.7" customHeight="1">
      <c r="D883" s="27"/>
      <c r="E883" s="27"/>
      <c r="F883" s="27"/>
      <c r="G883" s="47"/>
      <c r="H883" s="62"/>
      <c r="I883" s="26"/>
      <c r="J883" s="63"/>
      <c r="K883" s="28"/>
      <c r="L883" s="47"/>
      <c r="M883" s="26"/>
      <c r="N883" s="26"/>
      <c r="O883" s="30"/>
      <c r="P883" s="27"/>
      <c r="Q883" s="26"/>
      <c r="R883" s="30"/>
      <c r="S883" s="31"/>
    </row>
    <row r="884" spans="4:19" s="4" customFormat="1" ht="19.7" customHeight="1">
      <c r="D884" s="27"/>
      <c r="E884" s="27"/>
      <c r="F884" s="27"/>
      <c r="G884" s="47"/>
      <c r="H884" s="62"/>
      <c r="I884" s="26"/>
      <c r="J884" s="63"/>
      <c r="K884" s="28"/>
      <c r="L884" s="47"/>
      <c r="M884" s="26"/>
      <c r="N884" s="26"/>
      <c r="O884" s="30"/>
      <c r="P884" s="27"/>
      <c r="Q884" s="26"/>
      <c r="R884" s="30"/>
      <c r="S884" s="31"/>
    </row>
    <row r="885" spans="4:19" s="4" customFormat="1" ht="19.7" customHeight="1">
      <c r="D885" s="27"/>
      <c r="E885" s="27"/>
      <c r="F885" s="27"/>
      <c r="G885" s="47"/>
      <c r="H885" s="62"/>
      <c r="I885" s="26"/>
      <c r="J885" s="63"/>
      <c r="K885" s="28"/>
      <c r="L885" s="47"/>
      <c r="M885" s="26"/>
      <c r="N885" s="26"/>
      <c r="O885" s="30"/>
      <c r="P885" s="27"/>
      <c r="Q885" s="26"/>
      <c r="R885" s="30"/>
      <c r="S885" s="31"/>
    </row>
    <row r="886" spans="4:19" s="4" customFormat="1" ht="19.7" customHeight="1">
      <c r="D886" s="27"/>
      <c r="E886" s="27"/>
      <c r="F886" s="27"/>
      <c r="G886" s="47"/>
      <c r="H886" s="62"/>
      <c r="I886" s="26"/>
      <c r="J886" s="63"/>
      <c r="K886" s="28"/>
      <c r="L886" s="47"/>
      <c r="M886" s="26"/>
      <c r="N886" s="26"/>
      <c r="O886" s="30"/>
      <c r="P886" s="27"/>
      <c r="Q886" s="26"/>
      <c r="R886" s="30"/>
      <c r="S886" s="31"/>
    </row>
    <row r="887" spans="4:19" s="4" customFormat="1" ht="19.7" customHeight="1">
      <c r="D887" s="27"/>
      <c r="E887" s="27"/>
      <c r="F887" s="27"/>
      <c r="G887" s="47"/>
      <c r="H887" s="62"/>
      <c r="I887" s="26"/>
      <c r="J887" s="63"/>
      <c r="K887" s="28"/>
      <c r="L887" s="47"/>
      <c r="M887" s="26"/>
      <c r="N887" s="26"/>
      <c r="O887" s="30"/>
      <c r="P887" s="27"/>
      <c r="Q887" s="26"/>
      <c r="R887" s="30"/>
      <c r="S887" s="31"/>
    </row>
    <row r="888" spans="4:19" s="4" customFormat="1" ht="19.7" customHeight="1">
      <c r="D888" s="27"/>
      <c r="E888" s="27"/>
      <c r="F888" s="27"/>
      <c r="G888" s="47"/>
      <c r="H888" s="62"/>
      <c r="I888" s="26"/>
      <c r="J888" s="63"/>
      <c r="K888" s="28"/>
      <c r="L888" s="47"/>
      <c r="M888" s="26"/>
      <c r="N888" s="26"/>
      <c r="O888" s="30"/>
      <c r="P888" s="27"/>
      <c r="Q888" s="26"/>
      <c r="R888" s="30"/>
      <c r="S888" s="31"/>
    </row>
    <row r="889" spans="4:19" s="4" customFormat="1" ht="19.7" customHeight="1">
      <c r="D889" s="27"/>
      <c r="E889" s="27"/>
      <c r="F889" s="27"/>
      <c r="G889" s="47"/>
      <c r="H889" s="62"/>
      <c r="I889" s="26"/>
      <c r="J889" s="63"/>
      <c r="K889" s="28"/>
      <c r="L889" s="47"/>
      <c r="M889" s="26"/>
      <c r="N889" s="26"/>
      <c r="O889" s="30"/>
      <c r="P889" s="27"/>
      <c r="Q889" s="26"/>
      <c r="R889" s="30"/>
      <c r="S889" s="31"/>
    </row>
    <row r="890" spans="4:19" s="4" customFormat="1" ht="19.7" customHeight="1">
      <c r="D890" s="27"/>
      <c r="E890" s="27"/>
      <c r="F890" s="27"/>
      <c r="G890" s="47"/>
      <c r="H890" s="62"/>
      <c r="I890" s="26"/>
      <c r="J890" s="63"/>
      <c r="K890" s="28"/>
      <c r="L890" s="47"/>
      <c r="M890" s="26"/>
      <c r="N890" s="26"/>
      <c r="O890" s="30"/>
      <c r="P890" s="27"/>
      <c r="Q890" s="26"/>
      <c r="R890" s="30"/>
      <c r="S890" s="31"/>
    </row>
    <row r="891" spans="4:19" s="4" customFormat="1" ht="19.7" customHeight="1">
      <c r="D891" s="27"/>
      <c r="E891" s="27"/>
      <c r="F891" s="27"/>
      <c r="G891" s="47"/>
      <c r="H891" s="62"/>
      <c r="I891" s="26"/>
      <c r="J891" s="63"/>
      <c r="K891" s="28"/>
      <c r="L891" s="47"/>
      <c r="M891" s="26"/>
      <c r="N891" s="26"/>
      <c r="O891" s="30"/>
      <c r="P891" s="27"/>
      <c r="Q891" s="26"/>
      <c r="R891" s="30"/>
      <c r="S891" s="31"/>
    </row>
    <row r="892" spans="4:19" s="4" customFormat="1" ht="19.7" customHeight="1">
      <c r="D892" s="27"/>
      <c r="E892" s="27"/>
      <c r="F892" s="27"/>
      <c r="G892" s="47"/>
      <c r="H892" s="62"/>
      <c r="I892" s="26"/>
      <c r="J892" s="63"/>
      <c r="K892" s="28"/>
      <c r="L892" s="47"/>
      <c r="M892" s="26"/>
      <c r="N892" s="26"/>
      <c r="O892" s="30"/>
      <c r="P892" s="27"/>
      <c r="Q892" s="26"/>
      <c r="R892" s="30"/>
      <c r="S892" s="31"/>
    </row>
    <row r="893" spans="4:19" s="4" customFormat="1" ht="19.7" customHeight="1">
      <c r="D893" s="27"/>
      <c r="E893" s="27"/>
      <c r="F893" s="27"/>
      <c r="G893" s="47"/>
      <c r="H893" s="62"/>
      <c r="I893" s="26"/>
      <c r="J893" s="63"/>
      <c r="K893" s="28"/>
      <c r="L893" s="47"/>
      <c r="M893" s="26"/>
      <c r="N893" s="26"/>
      <c r="O893" s="30"/>
      <c r="P893" s="27"/>
      <c r="Q893" s="26"/>
      <c r="R893" s="30"/>
      <c r="S893" s="31"/>
    </row>
    <row r="894" spans="4:19" s="4" customFormat="1" ht="19.7" customHeight="1">
      <c r="D894" s="27"/>
      <c r="E894" s="27"/>
      <c r="F894" s="27"/>
      <c r="G894" s="47"/>
      <c r="H894" s="62"/>
      <c r="I894" s="26"/>
      <c r="J894" s="63"/>
      <c r="K894" s="28"/>
      <c r="L894" s="47"/>
      <c r="M894" s="26"/>
      <c r="N894" s="26"/>
      <c r="O894" s="30"/>
      <c r="P894" s="27"/>
      <c r="Q894" s="26"/>
      <c r="R894" s="30"/>
      <c r="S894" s="31"/>
    </row>
    <row r="895" spans="4:19" s="4" customFormat="1" ht="19.7" customHeight="1">
      <c r="D895" s="27"/>
      <c r="E895" s="27"/>
      <c r="F895" s="27"/>
      <c r="G895" s="47"/>
      <c r="H895" s="62"/>
      <c r="I895" s="26"/>
      <c r="J895" s="63"/>
      <c r="K895" s="28"/>
      <c r="L895" s="47"/>
      <c r="M895" s="26"/>
      <c r="N895" s="26"/>
      <c r="O895" s="30"/>
      <c r="P895" s="27"/>
      <c r="Q895" s="26"/>
      <c r="R895" s="30"/>
      <c r="S895" s="31"/>
    </row>
    <row r="896" spans="4:19" s="4" customFormat="1" ht="19.7" customHeight="1">
      <c r="D896" s="27"/>
      <c r="E896" s="27"/>
      <c r="F896" s="27"/>
      <c r="G896" s="47"/>
      <c r="H896" s="62"/>
      <c r="I896" s="26"/>
      <c r="J896" s="63"/>
      <c r="K896" s="28"/>
      <c r="L896" s="47"/>
      <c r="M896" s="26"/>
      <c r="N896" s="26"/>
      <c r="O896" s="30"/>
      <c r="P896" s="27"/>
      <c r="Q896" s="26"/>
      <c r="R896" s="30"/>
      <c r="S896" s="31"/>
    </row>
    <row r="897" spans="4:19" s="4" customFormat="1" ht="19.7" customHeight="1">
      <c r="D897" s="27"/>
      <c r="E897" s="27"/>
      <c r="F897" s="27"/>
      <c r="G897" s="47"/>
      <c r="H897" s="62"/>
      <c r="I897" s="26"/>
      <c r="J897" s="63"/>
      <c r="K897" s="28"/>
      <c r="L897" s="47"/>
      <c r="M897" s="26"/>
      <c r="N897" s="26"/>
      <c r="O897" s="30"/>
      <c r="P897" s="27"/>
      <c r="Q897" s="26"/>
      <c r="R897" s="30"/>
      <c r="S897" s="31"/>
    </row>
    <row r="898" spans="4:19" s="4" customFormat="1" ht="19.7" customHeight="1">
      <c r="D898" s="27"/>
      <c r="E898" s="27"/>
      <c r="F898" s="27"/>
      <c r="G898" s="47"/>
      <c r="H898" s="62"/>
      <c r="I898" s="26"/>
      <c r="J898" s="63"/>
      <c r="K898" s="28"/>
      <c r="L898" s="47"/>
      <c r="M898" s="26"/>
      <c r="N898" s="26"/>
      <c r="O898" s="30"/>
      <c r="P898" s="27"/>
      <c r="Q898" s="26"/>
      <c r="R898" s="30"/>
      <c r="S898" s="31"/>
    </row>
    <row r="899" spans="4:19" s="4" customFormat="1" ht="19.7" customHeight="1">
      <c r="D899" s="27"/>
      <c r="E899" s="27"/>
      <c r="F899" s="27"/>
      <c r="G899" s="47"/>
      <c r="H899" s="62"/>
      <c r="I899" s="26"/>
      <c r="J899" s="63"/>
      <c r="K899" s="28"/>
      <c r="L899" s="47"/>
      <c r="M899" s="26"/>
      <c r="N899" s="26"/>
      <c r="O899" s="30"/>
      <c r="P899" s="27"/>
      <c r="Q899" s="26"/>
      <c r="R899" s="30"/>
      <c r="S899" s="31"/>
    </row>
    <row r="900" spans="4:19" s="4" customFormat="1" ht="19.7" customHeight="1">
      <c r="D900" s="27"/>
      <c r="E900" s="27"/>
      <c r="F900" s="27"/>
      <c r="G900" s="47"/>
      <c r="H900" s="62"/>
      <c r="I900" s="26"/>
      <c r="J900" s="63"/>
      <c r="K900" s="28"/>
      <c r="L900" s="47"/>
      <c r="M900" s="26"/>
      <c r="N900" s="26"/>
      <c r="O900" s="30"/>
      <c r="P900" s="27"/>
      <c r="Q900" s="26"/>
      <c r="R900" s="30"/>
      <c r="S900" s="31"/>
    </row>
    <row r="901" spans="4:19" s="4" customFormat="1" ht="19.7" customHeight="1">
      <c r="D901" s="27"/>
      <c r="E901" s="27"/>
      <c r="F901" s="27"/>
      <c r="G901" s="47"/>
      <c r="H901" s="62"/>
      <c r="I901" s="26"/>
      <c r="J901" s="63"/>
      <c r="K901" s="28"/>
      <c r="L901" s="47"/>
      <c r="M901" s="26"/>
      <c r="N901" s="26"/>
      <c r="O901" s="30"/>
      <c r="P901" s="27"/>
      <c r="Q901" s="26"/>
      <c r="R901" s="30"/>
      <c r="S901" s="31"/>
    </row>
    <row r="902" spans="4:19" s="4" customFormat="1" ht="19.7" customHeight="1">
      <c r="D902" s="27"/>
      <c r="E902" s="27"/>
      <c r="F902" s="27"/>
      <c r="G902" s="47"/>
      <c r="H902" s="62"/>
      <c r="I902" s="26"/>
      <c r="J902" s="63"/>
      <c r="K902" s="28"/>
      <c r="L902" s="47"/>
      <c r="M902" s="26"/>
      <c r="N902" s="26"/>
      <c r="O902" s="30"/>
      <c r="P902" s="27"/>
      <c r="Q902" s="26"/>
      <c r="R902" s="30"/>
      <c r="S902" s="31"/>
    </row>
    <row r="903" spans="4:19" s="4" customFormat="1" ht="19.7" customHeight="1">
      <c r="D903" s="27"/>
      <c r="E903" s="27"/>
      <c r="F903" s="27"/>
      <c r="G903" s="47"/>
      <c r="H903" s="62"/>
      <c r="I903" s="26"/>
      <c r="J903" s="63"/>
      <c r="K903" s="28"/>
      <c r="L903" s="47"/>
      <c r="M903" s="26"/>
      <c r="N903" s="26"/>
      <c r="O903" s="30"/>
      <c r="P903" s="27"/>
      <c r="Q903" s="26"/>
      <c r="R903" s="30"/>
      <c r="S903" s="31"/>
    </row>
    <row r="904" spans="4:19" s="4" customFormat="1" ht="19.7" customHeight="1">
      <c r="D904" s="27"/>
      <c r="E904" s="27"/>
      <c r="F904" s="27"/>
      <c r="G904" s="47"/>
      <c r="H904" s="62"/>
      <c r="I904" s="26"/>
      <c r="J904" s="63"/>
      <c r="K904" s="28"/>
      <c r="L904" s="47"/>
      <c r="M904" s="26"/>
      <c r="N904" s="26"/>
      <c r="O904" s="30"/>
      <c r="P904" s="27"/>
      <c r="Q904" s="26"/>
      <c r="R904" s="30"/>
      <c r="S904" s="31"/>
    </row>
    <row r="905" spans="4:19" s="4" customFormat="1" ht="19.7" customHeight="1">
      <c r="D905" s="27"/>
      <c r="E905" s="27"/>
      <c r="F905" s="27"/>
      <c r="G905" s="47"/>
      <c r="H905" s="62"/>
      <c r="I905" s="26"/>
      <c r="J905" s="63"/>
      <c r="K905" s="28"/>
      <c r="L905" s="47"/>
      <c r="M905" s="26"/>
      <c r="N905" s="26"/>
      <c r="O905" s="30"/>
      <c r="P905" s="27"/>
      <c r="Q905" s="26"/>
      <c r="R905" s="30"/>
      <c r="S905" s="31"/>
    </row>
    <row r="906" spans="4:19" s="4" customFormat="1" ht="19.7" customHeight="1">
      <c r="D906" s="27"/>
      <c r="E906" s="27"/>
      <c r="F906" s="27"/>
      <c r="G906" s="47"/>
      <c r="H906" s="62"/>
      <c r="I906" s="26"/>
      <c r="J906" s="63"/>
      <c r="K906" s="28"/>
      <c r="L906" s="47"/>
      <c r="M906" s="26"/>
      <c r="N906" s="26"/>
      <c r="O906" s="30"/>
      <c r="P906" s="27"/>
      <c r="Q906" s="26"/>
      <c r="R906" s="30"/>
      <c r="S906" s="31"/>
    </row>
    <row r="907" spans="4:19" s="4" customFormat="1" ht="19.7" customHeight="1">
      <c r="D907" s="27"/>
      <c r="E907" s="27"/>
      <c r="F907" s="27"/>
      <c r="G907" s="47"/>
      <c r="H907" s="62"/>
      <c r="I907" s="26"/>
      <c r="J907" s="63"/>
      <c r="K907" s="28"/>
      <c r="L907" s="47"/>
      <c r="M907" s="26"/>
      <c r="N907" s="26"/>
      <c r="O907" s="30"/>
      <c r="P907" s="27"/>
      <c r="Q907" s="26"/>
      <c r="R907" s="30"/>
      <c r="S907" s="31"/>
    </row>
    <row r="908" spans="4:19" s="4" customFormat="1" ht="19.7" customHeight="1">
      <c r="D908" s="27"/>
      <c r="E908" s="27"/>
      <c r="F908" s="27"/>
      <c r="G908" s="47"/>
      <c r="H908" s="62"/>
      <c r="I908" s="26"/>
      <c r="J908" s="63"/>
      <c r="K908" s="28"/>
      <c r="L908" s="47"/>
      <c r="M908" s="26"/>
      <c r="N908" s="26"/>
      <c r="O908" s="30"/>
      <c r="P908" s="27"/>
      <c r="Q908" s="26"/>
      <c r="R908" s="30"/>
      <c r="S908" s="31"/>
    </row>
    <row r="909" spans="4:19" s="4" customFormat="1" ht="19.7" customHeight="1">
      <c r="D909" s="27"/>
      <c r="E909" s="27"/>
      <c r="F909" s="27"/>
      <c r="G909" s="47"/>
      <c r="H909" s="62"/>
      <c r="I909" s="26"/>
      <c r="J909" s="63"/>
      <c r="K909" s="28"/>
      <c r="L909" s="47"/>
      <c r="M909" s="26"/>
      <c r="N909" s="26"/>
      <c r="O909" s="30"/>
      <c r="P909" s="27"/>
      <c r="Q909" s="26"/>
      <c r="R909" s="30"/>
      <c r="S909" s="31"/>
    </row>
    <row r="910" spans="4:19" s="4" customFormat="1" ht="19.7" customHeight="1">
      <c r="D910" s="27"/>
      <c r="E910" s="27"/>
      <c r="F910" s="27"/>
      <c r="G910" s="47"/>
      <c r="H910" s="62"/>
      <c r="I910" s="26"/>
      <c r="J910" s="63"/>
      <c r="K910" s="28"/>
      <c r="L910" s="47"/>
      <c r="M910" s="26"/>
      <c r="N910" s="26"/>
      <c r="O910" s="30"/>
      <c r="P910" s="27"/>
      <c r="Q910" s="26"/>
      <c r="R910" s="30"/>
      <c r="S910" s="31"/>
    </row>
    <row r="911" spans="4:19" s="4" customFormat="1" ht="19.7" customHeight="1">
      <c r="D911" s="27"/>
      <c r="E911" s="27"/>
      <c r="F911" s="27"/>
      <c r="G911" s="47"/>
      <c r="H911" s="62"/>
      <c r="I911" s="26"/>
      <c r="J911" s="63"/>
      <c r="K911" s="28"/>
      <c r="L911" s="47"/>
      <c r="M911" s="26"/>
      <c r="N911" s="26"/>
      <c r="O911" s="30"/>
      <c r="P911" s="27"/>
      <c r="Q911" s="26"/>
      <c r="R911" s="30"/>
      <c r="S911" s="31"/>
    </row>
    <row r="912" spans="4:19" s="4" customFormat="1" ht="19.7" customHeight="1">
      <c r="D912" s="27"/>
      <c r="E912" s="27"/>
      <c r="F912" s="27"/>
      <c r="G912" s="47"/>
      <c r="H912" s="62"/>
      <c r="I912" s="26"/>
      <c r="J912" s="63"/>
      <c r="K912" s="28"/>
      <c r="L912" s="47"/>
      <c r="M912" s="26"/>
      <c r="N912" s="26"/>
      <c r="O912" s="30"/>
      <c r="P912" s="27"/>
      <c r="Q912" s="26"/>
      <c r="R912" s="30"/>
      <c r="S912" s="31"/>
    </row>
    <row r="913" spans="4:19" s="4" customFormat="1" ht="19.7" customHeight="1">
      <c r="D913" s="27"/>
      <c r="E913" s="27"/>
      <c r="F913" s="27"/>
      <c r="G913" s="47"/>
      <c r="H913" s="62"/>
      <c r="I913" s="26"/>
      <c r="J913" s="63"/>
      <c r="K913" s="28"/>
      <c r="L913" s="47"/>
      <c r="M913" s="26"/>
      <c r="N913" s="26"/>
      <c r="O913" s="30"/>
      <c r="P913" s="27"/>
      <c r="Q913" s="26"/>
      <c r="R913" s="30"/>
      <c r="S913" s="31"/>
    </row>
    <row r="914" spans="4:19" s="4" customFormat="1" ht="19.7" customHeight="1">
      <c r="D914" s="27"/>
      <c r="E914" s="27"/>
      <c r="F914" s="27"/>
      <c r="G914" s="47"/>
      <c r="H914" s="62"/>
      <c r="I914" s="26"/>
      <c r="J914" s="63"/>
      <c r="K914" s="28"/>
      <c r="L914" s="47"/>
      <c r="M914" s="26"/>
      <c r="N914" s="26"/>
      <c r="O914" s="30"/>
      <c r="P914" s="27"/>
      <c r="Q914" s="26"/>
      <c r="R914" s="30"/>
      <c r="S914" s="31"/>
    </row>
    <row r="915" spans="4:19" s="4" customFormat="1" ht="19.7" customHeight="1">
      <c r="D915" s="27"/>
      <c r="E915" s="27"/>
      <c r="F915" s="27"/>
      <c r="G915" s="47"/>
      <c r="H915" s="62"/>
      <c r="I915" s="26"/>
      <c r="J915" s="63"/>
      <c r="K915" s="28"/>
      <c r="L915" s="47"/>
      <c r="M915" s="26"/>
      <c r="N915" s="26"/>
      <c r="O915" s="30"/>
      <c r="P915" s="27"/>
      <c r="Q915" s="26"/>
      <c r="R915" s="30"/>
      <c r="S915" s="31"/>
    </row>
    <row r="916" spans="4:19" s="4" customFormat="1" ht="19.7" customHeight="1">
      <c r="D916" s="27"/>
      <c r="E916" s="27"/>
      <c r="F916" s="27"/>
      <c r="G916" s="47"/>
      <c r="H916" s="62"/>
      <c r="I916" s="26"/>
      <c r="J916" s="63"/>
      <c r="K916" s="28"/>
      <c r="L916" s="47"/>
      <c r="M916" s="26"/>
      <c r="N916" s="26"/>
      <c r="O916" s="30"/>
      <c r="P916" s="27"/>
      <c r="Q916" s="26"/>
      <c r="R916" s="30"/>
      <c r="S916" s="31"/>
    </row>
    <row r="917" spans="4:19" s="4" customFormat="1" ht="19.7" customHeight="1">
      <c r="D917" s="27"/>
      <c r="E917" s="27"/>
      <c r="F917" s="27"/>
      <c r="G917" s="47"/>
      <c r="H917" s="62"/>
      <c r="I917" s="26"/>
      <c r="J917" s="63"/>
      <c r="K917" s="28"/>
      <c r="L917" s="47"/>
      <c r="M917" s="26"/>
      <c r="N917" s="26"/>
      <c r="O917" s="30"/>
      <c r="P917" s="27"/>
      <c r="Q917" s="26"/>
      <c r="R917" s="30"/>
      <c r="S917" s="31"/>
    </row>
    <row r="918" spans="4:19" s="4" customFormat="1" ht="19.7" customHeight="1">
      <c r="D918" s="27"/>
      <c r="E918" s="27"/>
      <c r="F918" s="27"/>
      <c r="G918" s="47"/>
      <c r="H918" s="62"/>
      <c r="I918" s="26"/>
      <c r="J918" s="63"/>
      <c r="K918" s="28"/>
      <c r="L918" s="47"/>
      <c r="M918" s="26"/>
      <c r="N918" s="26"/>
      <c r="O918" s="30"/>
      <c r="P918" s="27"/>
      <c r="Q918" s="26"/>
      <c r="R918" s="30"/>
      <c r="S918" s="31"/>
    </row>
    <row r="919" spans="4:19" s="4" customFormat="1" ht="19.7" customHeight="1">
      <c r="D919" s="27"/>
      <c r="E919" s="27"/>
      <c r="F919" s="27"/>
      <c r="G919" s="47"/>
      <c r="H919" s="62"/>
      <c r="I919" s="26"/>
      <c r="J919" s="63"/>
      <c r="K919" s="28"/>
      <c r="L919" s="47"/>
      <c r="M919" s="26"/>
      <c r="N919" s="26"/>
      <c r="O919" s="30"/>
      <c r="P919" s="27"/>
      <c r="Q919" s="26"/>
      <c r="R919" s="30"/>
      <c r="S919" s="31"/>
    </row>
    <row r="920" spans="4:19" s="4" customFormat="1" ht="19.7" customHeight="1">
      <c r="D920" s="27"/>
      <c r="E920" s="27"/>
      <c r="F920" s="27"/>
      <c r="G920" s="47"/>
      <c r="H920" s="62"/>
      <c r="I920" s="26"/>
      <c r="J920" s="63"/>
      <c r="K920" s="28"/>
      <c r="L920" s="47"/>
      <c r="M920" s="26"/>
      <c r="N920" s="26"/>
      <c r="O920" s="30"/>
      <c r="P920" s="27"/>
      <c r="Q920" s="26"/>
      <c r="R920" s="30"/>
      <c r="S920" s="31"/>
    </row>
    <row r="921" spans="4:19" s="4" customFormat="1" ht="19.7" customHeight="1">
      <c r="D921" s="27"/>
      <c r="E921" s="27"/>
      <c r="F921" s="27"/>
      <c r="G921" s="47"/>
      <c r="H921" s="62"/>
      <c r="I921" s="26"/>
      <c r="J921" s="63"/>
      <c r="K921" s="28"/>
      <c r="L921" s="47"/>
      <c r="M921" s="26"/>
      <c r="N921" s="26"/>
      <c r="O921" s="30"/>
      <c r="P921" s="27"/>
      <c r="Q921" s="26"/>
      <c r="R921" s="30"/>
      <c r="S921" s="31"/>
    </row>
    <row r="922" spans="4:19" s="4" customFormat="1" ht="19.7" customHeight="1">
      <c r="D922" s="27"/>
      <c r="E922" s="27"/>
      <c r="F922" s="27"/>
      <c r="G922" s="47"/>
      <c r="H922" s="62"/>
      <c r="I922" s="26"/>
      <c r="J922" s="63"/>
      <c r="K922" s="28"/>
      <c r="L922" s="47"/>
      <c r="M922" s="26"/>
      <c r="N922" s="26"/>
      <c r="O922" s="30"/>
      <c r="P922" s="27"/>
      <c r="Q922" s="26"/>
      <c r="R922" s="30"/>
      <c r="S922" s="31"/>
    </row>
    <row r="923" spans="4:19" s="4" customFormat="1" ht="19.7" customHeight="1">
      <c r="D923" s="27"/>
      <c r="E923" s="27"/>
      <c r="F923" s="27"/>
      <c r="G923" s="47"/>
      <c r="H923" s="62"/>
      <c r="I923" s="26"/>
      <c r="J923" s="63"/>
      <c r="K923" s="28"/>
      <c r="L923" s="47"/>
      <c r="M923" s="26"/>
      <c r="N923" s="26"/>
      <c r="O923" s="30"/>
      <c r="P923" s="27"/>
      <c r="Q923" s="26"/>
      <c r="R923" s="30"/>
      <c r="S923" s="31"/>
    </row>
    <row r="924" spans="4:19" s="4" customFormat="1" ht="19.7" customHeight="1">
      <c r="D924" s="27"/>
      <c r="E924" s="27"/>
      <c r="F924" s="27"/>
      <c r="G924" s="47"/>
      <c r="H924" s="62"/>
      <c r="I924" s="26"/>
      <c r="J924" s="63"/>
      <c r="K924" s="28"/>
      <c r="L924" s="47"/>
      <c r="M924" s="26"/>
      <c r="N924" s="26"/>
      <c r="O924" s="30"/>
      <c r="P924" s="27"/>
      <c r="Q924" s="26"/>
      <c r="R924" s="30"/>
      <c r="S924" s="31"/>
    </row>
    <row r="925" spans="4:19" s="4" customFormat="1" ht="19.7" customHeight="1">
      <c r="D925" s="27"/>
      <c r="E925" s="27"/>
      <c r="F925" s="27"/>
      <c r="G925" s="47"/>
      <c r="H925" s="62"/>
      <c r="I925" s="26"/>
      <c r="J925" s="63"/>
      <c r="K925" s="28"/>
      <c r="L925" s="47"/>
      <c r="M925" s="26"/>
      <c r="N925" s="26"/>
      <c r="O925" s="30"/>
      <c r="P925" s="27"/>
      <c r="Q925" s="26"/>
      <c r="R925" s="30"/>
      <c r="S925" s="31"/>
    </row>
    <row r="926" spans="4:19" s="4" customFormat="1" ht="19.7" customHeight="1">
      <c r="D926" s="27"/>
      <c r="E926" s="27"/>
      <c r="F926" s="27"/>
      <c r="G926" s="47"/>
      <c r="H926" s="62"/>
      <c r="I926" s="26"/>
      <c r="J926" s="63"/>
      <c r="K926" s="28"/>
      <c r="L926" s="47"/>
      <c r="M926" s="26"/>
      <c r="N926" s="26"/>
      <c r="O926" s="30"/>
      <c r="P926" s="27"/>
      <c r="Q926" s="26"/>
      <c r="R926" s="30"/>
      <c r="S926" s="31"/>
    </row>
    <row r="927" spans="4:19" s="4" customFormat="1" ht="19.7" customHeight="1">
      <c r="D927" s="27"/>
      <c r="E927" s="27"/>
      <c r="F927" s="27"/>
      <c r="G927" s="47"/>
      <c r="H927" s="62"/>
      <c r="I927" s="26"/>
      <c r="J927" s="63"/>
      <c r="K927" s="28"/>
      <c r="L927" s="47"/>
      <c r="M927" s="26"/>
      <c r="N927" s="26"/>
      <c r="O927" s="30"/>
      <c r="P927" s="27"/>
      <c r="Q927" s="26"/>
      <c r="R927" s="30"/>
      <c r="S927" s="31"/>
    </row>
    <row r="928" spans="4:19" s="4" customFormat="1" ht="19.7" customHeight="1">
      <c r="D928" s="27"/>
      <c r="E928" s="27"/>
      <c r="F928" s="27"/>
      <c r="G928" s="47"/>
      <c r="H928" s="62"/>
      <c r="I928" s="26"/>
      <c r="J928" s="63"/>
      <c r="K928" s="28"/>
      <c r="L928" s="47"/>
      <c r="M928" s="26"/>
      <c r="N928" s="26"/>
      <c r="O928" s="30"/>
      <c r="P928" s="27"/>
      <c r="Q928" s="26"/>
      <c r="R928" s="30"/>
      <c r="S928" s="31"/>
    </row>
    <row r="929" spans="4:19" s="4" customFormat="1" ht="19.7" customHeight="1">
      <c r="D929" s="27"/>
      <c r="E929" s="27"/>
      <c r="F929" s="27"/>
      <c r="G929" s="47"/>
      <c r="H929" s="62"/>
      <c r="I929" s="26"/>
      <c r="J929" s="63"/>
      <c r="K929" s="28"/>
      <c r="L929" s="47"/>
      <c r="M929" s="26"/>
      <c r="N929" s="26"/>
      <c r="O929" s="30"/>
      <c r="P929" s="27"/>
      <c r="Q929" s="26"/>
      <c r="R929" s="30"/>
      <c r="S929" s="31"/>
    </row>
    <row r="930" spans="4:19" s="4" customFormat="1" ht="19.7" customHeight="1">
      <c r="D930" s="27"/>
      <c r="E930" s="27"/>
      <c r="F930" s="27"/>
      <c r="G930" s="47"/>
      <c r="H930" s="62"/>
      <c r="I930" s="26"/>
      <c r="J930" s="63"/>
      <c r="K930" s="28"/>
      <c r="L930" s="47"/>
      <c r="M930" s="26"/>
      <c r="N930" s="26"/>
      <c r="O930" s="30"/>
      <c r="P930" s="27"/>
      <c r="Q930" s="26"/>
      <c r="R930" s="30"/>
      <c r="S930" s="31"/>
    </row>
    <row r="931" spans="4:19" s="4" customFormat="1" ht="19.7" customHeight="1">
      <c r="D931" s="27"/>
      <c r="E931" s="27"/>
      <c r="F931" s="27"/>
      <c r="G931" s="47"/>
      <c r="H931" s="62"/>
      <c r="I931" s="26"/>
      <c r="J931" s="63"/>
      <c r="K931" s="28"/>
      <c r="L931" s="47"/>
      <c r="M931" s="26"/>
      <c r="N931" s="26"/>
      <c r="O931" s="30"/>
      <c r="P931" s="27"/>
      <c r="Q931" s="26"/>
      <c r="R931" s="30"/>
      <c r="S931" s="31"/>
    </row>
    <row r="932" spans="4:19" s="4" customFormat="1" ht="19.7" customHeight="1">
      <c r="D932" s="27"/>
      <c r="E932" s="27"/>
      <c r="F932" s="27"/>
      <c r="G932" s="47"/>
      <c r="H932" s="62"/>
      <c r="I932" s="26"/>
      <c r="J932" s="63"/>
      <c r="K932" s="28"/>
      <c r="L932" s="47"/>
      <c r="M932" s="26"/>
      <c r="N932" s="26"/>
      <c r="O932" s="30"/>
      <c r="P932" s="27"/>
      <c r="Q932" s="26"/>
      <c r="R932" s="30"/>
      <c r="S932" s="31"/>
    </row>
    <row r="933" spans="4:19" s="4" customFormat="1" ht="19.7" customHeight="1">
      <c r="D933" s="27"/>
      <c r="E933" s="27"/>
      <c r="F933" s="27"/>
      <c r="G933" s="47"/>
      <c r="H933" s="62"/>
      <c r="I933" s="26"/>
      <c r="J933" s="63"/>
      <c r="K933" s="28"/>
      <c r="L933" s="47"/>
      <c r="M933" s="26"/>
      <c r="N933" s="26"/>
      <c r="O933" s="30"/>
      <c r="P933" s="27"/>
      <c r="Q933" s="26"/>
      <c r="R933" s="30"/>
      <c r="S933" s="31"/>
    </row>
    <row r="934" spans="4:19" s="4" customFormat="1" ht="19.7" customHeight="1">
      <c r="D934" s="27"/>
      <c r="E934" s="27"/>
      <c r="F934" s="27"/>
      <c r="G934" s="47"/>
      <c r="H934" s="62"/>
      <c r="I934" s="26"/>
      <c r="J934" s="63"/>
      <c r="K934" s="28"/>
      <c r="L934" s="47"/>
      <c r="M934" s="26"/>
      <c r="N934" s="26"/>
      <c r="O934" s="30"/>
      <c r="P934" s="27"/>
      <c r="Q934" s="26"/>
      <c r="R934" s="30"/>
      <c r="S934" s="31"/>
    </row>
    <row r="935" spans="4:19" s="4" customFormat="1" ht="19.7" customHeight="1">
      <c r="D935" s="27"/>
      <c r="E935" s="27"/>
      <c r="F935" s="27"/>
      <c r="G935" s="47"/>
      <c r="H935" s="62"/>
      <c r="I935" s="26"/>
      <c r="J935" s="63"/>
      <c r="K935" s="28"/>
      <c r="L935" s="47"/>
      <c r="M935" s="26"/>
      <c r="N935" s="26"/>
      <c r="O935" s="30"/>
      <c r="P935" s="27"/>
      <c r="Q935" s="26"/>
      <c r="R935" s="30"/>
      <c r="S935" s="31"/>
    </row>
    <row r="936" spans="4:19" s="4" customFormat="1" ht="19.7" customHeight="1">
      <c r="D936" s="27"/>
      <c r="E936" s="27"/>
      <c r="F936" s="27"/>
      <c r="G936" s="47"/>
      <c r="H936" s="62"/>
      <c r="I936" s="26"/>
      <c r="J936" s="63"/>
      <c r="K936" s="28"/>
      <c r="L936" s="47"/>
      <c r="M936" s="26"/>
      <c r="N936" s="26"/>
      <c r="O936" s="30"/>
      <c r="P936" s="27"/>
      <c r="Q936" s="26"/>
      <c r="R936" s="30"/>
      <c r="S936" s="31"/>
    </row>
    <row r="937" spans="4:19" s="4" customFormat="1" ht="19.7" customHeight="1">
      <c r="D937" s="27"/>
      <c r="E937" s="27"/>
      <c r="F937" s="27"/>
      <c r="G937" s="47"/>
      <c r="H937" s="62"/>
      <c r="I937" s="26"/>
      <c r="J937" s="63"/>
      <c r="K937" s="28"/>
      <c r="L937" s="47"/>
      <c r="M937" s="26"/>
      <c r="N937" s="26"/>
      <c r="O937" s="30"/>
      <c r="P937" s="27"/>
      <c r="Q937" s="26"/>
      <c r="R937" s="30"/>
      <c r="S937" s="31"/>
    </row>
    <row r="938" spans="4:19" s="4" customFormat="1" ht="19.7" customHeight="1">
      <c r="D938" s="27"/>
      <c r="E938" s="27"/>
      <c r="F938" s="27"/>
      <c r="G938" s="47"/>
      <c r="H938" s="62"/>
      <c r="I938" s="26"/>
      <c r="J938" s="63"/>
      <c r="K938" s="28"/>
      <c r="L938" s="47"/>
      <c r="M938" s="26"/>
      <c r="N938" s="26"/>
      <c r="O938" s="30"/>
      <c r="P938" s="27"/>
      <c r="Q938" s="26"/>
      <c r="R938" s="30"/>
      <c r="S938" s="31"/>
    </row>
    <row r="939" spans="4:19" s="4" customFormat="1" ht="19.7" customHeight="1">
      <c r="D939" s="27"/>
      <c r="E939" s="27"/>
      <c r="F939" s="27"/>
      <c r="G939" s="47"/>
      <c r="H939" s="62"/>
      <c r="I939" s="26"/>
      <c r="J939" s="63"/>
      <c r="K939" s="28"/>
      <c r="L939" s="47"/>
      <c r="M939" s="26"/>
      <c r="N939" s="26"/>
      <c r="O939" s="30"/>
      <c r="P939" s="27"/>
      <c r="Q939" s="26"/>
      <c r="R939" s="30"/>
      <c r="S939" s="31"/>
    </row>
    <row r="940" spans="4:19" s="4" customFormat="1" ht="19.7" customHeight="1">
      <c r="D940" s="27"/>
      <c r="E940" s="27"/>
      <c r="F940" s="27"/>
      <c r="G940" s="47"/>
      <c r="H940" s="62"/>
      <c r="I940" s="26"/>
      <c r="J940" s="63"/>
      <c r="K940" s="28"/>
      <c r="L940" s="47"/>
      <c r="M940" s="26"/>
      <c r="N940" s="26"/>
      <c r="O940" s="30"/>
      <c r="P940" s="27"/>
      <c r="Q940" s="26"/>
      <c r="R940" s="30"/>
      <c r="S940" s="31"/>
    </row>
    <row r="941" spans="4:19" s="4" customFormat="1" ht="19.7" customHeight="1">
      <c r="D941" s="27"/>
      <c r="E941" s="27"/>
      <c r="F941" s="27"/>
      <c r="G941" s="47"/>
      <c r="H941" s="62"/>
      <c r="I941" s="26"/>
      <c r="J941" s="63"/>
      <c r="K941" s="28"/>
      <c r="L941" s="47"/>
      <c r="M941" s="26"/>
      <c r="N941" s="26"/>
      <c r="O941" s="30"/>
      <c r="P941" s="27"/>
      <c r="Q941" s="26"/>
      <c r="R941" s="30"/>
      <c r="S941" s="31"/>
    </row>
    <row r="942" spans="4:19" s="4" customFormat="1" ht="19.7" customHeight="1">
      <c r="D942" s="27"/>
      <c r="E942" s="27"/>
      <c r="F942" s="27"/>
      <c r="G942" s="47"/>
      <c r="H942" s="62"/>
      <c r="I942" s="26"/>
      <c r="J942" s="63"/>
      <c r="K942" s="28"/>
      <c r="L942" s="47"/>
      <c r="M942" s="26"/>
      <c r="N942" s="26"/>
      <c r="O942" s="30"/>
      <c r="P942" s="27"/>
      <c r="Q942" s="26"/>
      <c r="R942" s="30"/>
      <c r="S942" s="31"/>
    </row>
    <row r="943" spans="4:19" s="4" customFormat="1" ht="19.7" customHeight="1">
      <c r="D943" s="27"/>
      <c r="E943" s="27"/>
      <c r="F943" s="27"/>
      <c r="G943" s="47"/>
      <c r="H943" s="62"/>
      <c r="I943" s="26"/>
      <c r="J943" s="63"/>
      <c r="K943" s="28"/>
      <c r="L943" s="47"/>
      <c r="M943" s="26"/>
      <c r="N943" s="26"/>
      <c r="O943" s="30"/>
      <c r="P943" s="27"/>
      <c r="Q943" s="26"/>
      <c r="R943" s="30"/>
      <c r="S943" s="31"/>
    </row>
    <row r="944" spans="4:19" s="4" customFormat="1" ht="19.7" customHeight="1">
      <c r="D944" s="27"/>
      <c r="E944" s="27"/>
      <c r="F944" s="27"/>
      <c r="G944" s="47"/>
      <c r="H944" s="62"/>
      <c r="I944" s="26"/>
      <c r="J944" s="63"/>
      <c r="K944" s="28"/>
      <c r="L944" s="47"/>
      <c r="M944" s="26"/>
      <c r="N944" s="26"/>
      <c r="O944" s="30"/>
      <c r="P944" s="27"/>
      <c r="Q944" s="26"/>
      <c r="R944" s="30"/>
      <c r="S944" s="31"/>
    </row>
    <row r="945" spans="4:19" s="4" customFormat="1" ht="19.7" customHeight="1">
      <c r="D945" s="27"/>
      <c r="E945" s="27"/>
      <c r="F945" s="27"/>
      <c r="G945" s="47"/>
      <c r="H945" s="62"/>
      <c r="I945" s="26"/>
      <c r="J945" s="63"/>
      <c r="K945" s="28"/>
      <c r="L945" s="47"/>
      <c r="M945" s="26"/>
      <c r="N945" s="26"/>
      <c r="O945" s="30"/>
      <c r="P945" s="27"/>
      <c r="Q945" s="26"/>
      <c r="R945" s="30"/>
      <c r="S945" s="31"/>
    </row>
    <row r="946" spans="4:19" s="4" customFormat="1" ht="19.7" customHeight="1">
      <c r="D946" s="27"/>
      <c r="E946" s="27"/>
      <c r="F946" s="27"/>
      <c r="G946" s="47"/>
      <c r="H946" s="62"/>
      <c r="I946" s="26"/>
      <c r="J946" s="63"/>
      <c r="K946" s="28"/>
      <c r="L946" s="47"/>
      <c r="M946" s="26"/>
      <c r="N946" s="26"/>
      <c r="O946" s="30"/>
      <c r="P946" s="27"/>
      <c r="Q946" s="26"/>
      <c r="R946" s="30"/>
      <c r="S946" s="31"/>
    </row>
    <row r="947" spans="4:19" s="4" customFormat="1" ht="19.7" customHeight="1">
      <c r="D947" s="27"/>
      <c r="E947" s="27"/>
      <c r="F947" s="27"/>
      <c r="G947" s="47"/>
      <c r="H947" s="62"/>
      <c r="I947" s="26"/>
      <c r="J947" s="63"/>
      <c r="K947" s="28"/>
      <c r="L947" s="47"/>
      <c r="M947" s="26"/>
      <c r="N947" s="26"/>
      <c r="O947" s="30"/>
      <c r="P947" s="27"/>
      <c r="Q947" s="26"/>
      <c r="R947" s="30"/>
      <c r="S947" s="31"/>
    </row>
    <row r="948" spans="4:19" s="4" customFormat="1" ht="19.7" customHeight="1">
      <c r="D948" s="27"/>
      <c r="E948" s="27"/>
      <c r="F948" s="27"/>
      <c r="G948" s="47"/>
      <c r="H948" s="62"/>
      <c r="I948" s="26"/>
      <c r="J948" s="63"/>
      <c r="K948" s="28"/>
      <c r="L948" s="47"/>
      <c r="M948" s="26"/>
      <c r="N948" s="26"/>
      <c r="O948" s="30"/>
      <c r="P948" s="27"/>
      <c r="Q948" s="26"/>
      <c r="R948" s="30"/>
      <c r="S948" s="31"/>
    </row>
    <row r="949" spans="4:19" s="4" customFormat="1" ht="19.7" customHeight="1">
      <c r="D949" s="27"/>
      <c r="E949" s="27"/>
      <c r="F949" s="27"/>
      <c r="G949" s="47"/>
      <c r="H949" s="62"/>
      <c r="I949" s="26"/>
      <c r="J949" s="63"/>
      <c r="K949" s="28"/>
      <c r="L949" s="47"/>
      <c r="M949" s="26"/>
      <c r="N949" s="26"/>
      <c r="O949" s="30"/>
      <c r="P949" s="27"/>
      <c r="Q949" s="26"/>
      <c r="R949" s="30"/>
      <c r="S949" s="31"/>
    </row>
    <row r="950" spans="4:19" s="4" customFormat="1" ht="19.7" customHeight="1">
      <c r="D950" s="27"/>
      <c r="E950" s="27"/>
      <c r="F950" s="27"/>
      <c r="G950" s="47"/>
      <c r="H950" s="62"/>
      <c r="I950" s="26"/>
      <c r="J950" s="63"/>
      <c r="K950" s="28"/>
      <c r="L950" s="47"/>
      <c r="M950" s="26"/>
      <c r="N950" s="26"/>
      <c r="O950" s="30"/>
      <c r="P950" s="27"/>
      <c r="Q950" s="26"/>
      <c r="R950" s="30"/>
      <c r="S950" s="31"/>
    </row>
    <row r="951" spans="4:19" s="4" customFormat="1" ht="19.7" customHeight="1">
      <c r="D951" s="27"/>
      <c r="E951" s="27"/>
      <c r="F951" s="27"/>
      <c r="G951" s="47"/>
      <c r="H951" s="62"/>
      <c r="I951" s="26"/>
      <c r="J951" s="63"/>
      <c r="K951" s="28"/>
      <c r="L951" s="47"/>
      <c r="M951" s="26"/>
      <c r="N951" s="26"/>
      <c r="O951" s="30"/>
      <c r="P951" s="27"/>
      <c r="Q951" s="26"/>
      <c r="R951" s="30"/>
      <c r="S951" s="31"/>
    </row>
    <row r="952" spans="4:19" s="4" customFormat="1" ht="19.7" customHeight="1">
      <c r="D952" s="27"/>
      <c r="E952" s="27"/>
      <c r="F952" s="27"/>
      <c r="G952" s="47"/>
      <c r="H952" s="62"/>
      <c r="I952" s="26"/>
      <c r="J952" s="63"/>
      <c r="K952" s="28"/>
      <c r="L952" s="47"/>
      <c r="M952" s="26"/>
      <c r="N952" s="26"/>
      <c r="O952" s="30"/>
      <c r="P952" s="27"/>
      <c r="Q952" s="26"/>
      <c r="R952" s="30"/>
      <c r="S952" s="31"/>
    </row>
    <row r="953" spans="4:19" s="4" customFormat="1" ht="19.7" customHeight="1">
      <c r="D953" s="27"/>
      <c r="E953" s="27"/>
      <c r="F953" s="27"/>
      <c r="G953" s="47"/>
      <c r="H953" s="62"/>
      <c r="I953" s="26"/>
      <c r="J953" s="63"/>
      <c r="K953" s="28"/>
      <c r="L953" s="47"/>
      <c r="M953" s="26"/>
      <c r="N953" s="26"/>
      <c r="O953" s="30"/>
      <c r="P953" s="27"/>
      <c r="Q953" s="26"/>
      <c r="R953" s="30"/>
      <c r="S953" s="31"/>
    </row>
    <row r="954" spans="4:19" s="4" customFormat="1" ht="19.7" customHeight="1">
      <c r="D954" s="27"/>
      <c r="E954" s="27"/>
      <c r="F954" s="27"/>
      <c r="G954" s="47"/>
      <c r="H954" s="62"/>
      <c r="I954" s="26"/>
      <c r="J954" s="63"/>
      <c r="K954" s="28"/>
      <c r="L954" s="47"/>
      <c r="M954" s="26"/>
      <c r="N954" s="26"/>
      <c r="O954" s="30"/>
      <c r="P954" s="27"/>
      <c r="Q954" s="26"/>
      <c r="R954" s="30"/>
      <c r="S954" s="31"/>
    </row>
    <row r="955" spans="4:19" s="4" customFormat="1" ht="19.7" customHeight="1">
      <c r="D955" s="27"/>
      <c r="E955" s="27"/>
      <c r="F955" s="27"/>
      <c r="G955" s="47"/>
      <c r="H955" s="62"/>
      <c r="I955" s="26"/>
      <c r="J955" s="63"/>
      <c r="K955" s="28"/>
      <c r="L955" s="47"/>
      <c r="M955" s="26"/>
      <c r="N955" s="26"/>
      <c r="O955" s="30"/>
      <c r="P955" s="27"/>
      <c r="Q955" s="26"/>
      <c r="R955" s="30"/>
      <c r="S955" s="31"/>
    </row>
    <row r="956" spans="4:19" s="4" customFormat="1" ht="19.7" customHeight="1">
      <c r="D956" s="27"/>
      <c r="E956" s="27"/>
      <c r="F956" s="27"/>
      <c r="G956" s="47"/>
      <c r="H956" s="62"/>
      <c r="I956" s="26"/>
      <c r="J956" s="63"/>
      <c r="K956" s="28"/>
      <c r="L956" s="47"/>
      <c r="M956" s="26"/>
      <c r="N956" s="26"/>
      <c r="O956" s="30"/>
      <c r="P956" s="27"/>
      <c r="Q956" s="26"/>
      <c r="R956" s="30"/>
      <c r="S956" s="31"/>
    </row>
    <row r="957" spans="4:19" s="4" customFormat="1" ht="19.7" customHeight="1">
      <c r="D957" s="27"/>
      <c r="E957" s="27"/>
      <c r="F957" s="27"/>
      <c r="G957" s="47"/>
      <c r="H957" s="62"/>
      <c r="I957" s="26"/>
      <c r="J957" s="63"/>
      <c r="K957" s="28"/>
      <c r="L957" s="47"/>
      <c r="M957" s="26"/>
      <c r="N957" s="26"/>
      <c r="O957" s="30"/>
      <c r="P957" s="27"/>
      <c r="Q957" s="26"/>
      <c r="R957" s="30"/>
      <c r="S957" s="31"/>
    </row>
    <row r="958" spans="4:19" s="4" customFormat="1" ht="19.7" customHeight="1">
      <c r="D958" s="27"/>
      <c r="E958" s="27"/>
      <c r="F958" s="27"/>
      <c r="G958" s="47"/>
      <c r="H958" s="62"/>
      <c r="I958" s="26"/>
      <c r="J958" s="63"/>
      <c r="K958" s="28"/>
      <c r="L958" s="47"/>
      <c r="M958" s="26"/>
      <c r="N958" s="26"/>
      <c r="O958" s="30"/>
      <c r="P958" s="27"/>
      <c r="Q958" s="26"/>
      <c r="R958" s="30"/>
      <c r="S958" s="31"/>
    </row>
    <row r="959" spans="4:19" s="4" customFormat="1" ht="19.7" customHeight="1">
      <c r="D959" s="27"/>
      <c r="E959" s="27"/>
      <c r="F959" s="27"/>
      <c r="G959" s="47"/>
      <c r="H959" s="62"/>
      <c r="I959" s="26"/>
      <c r="J959" s="63"/>
      <c r="K959" s="28"/>
      <c r="L959" s="47"/>
      <c r="M959" s="26"/>
      <c r="N959" s="26"/>
      <c r="O959" s="30"/>
      <c r="P959" s="27"/>
      <c r="Q959" s="26"/>
      <c r="R959" s="30"/>
      <c r="S959" s="31"/>
    </row>
    <row r="960" spans="4:19" s="4" customFormat="1" ht="19.7" customHeight="1">
      <c r="D960" s="27"/>
      <c r="E960" s="27"/>
      <c r="F960" s="27"/>
      <c r="G960" s="47"/>
      <c r="H960" s="62"/>
      <c r="I960" s="26"/>
      <c r="J960" s="63"/>
      <c r="K960" s="28"/>
      <c r="L960" s="47"/>
      <c r="M960" s="26"/>
      <c r="N960" s="26"/>
      <c r="O960" s="30"/>
      <c r="P960" s="27"/>
      <c r="Q960" s="26"/>
      <c r="R960" s="30"/>
      <c r="S960" s="31"/>
    </row>
    <row r="961" spans="4:19" s="4" customFormat="1" ht="19.7" customHeight="1">
      <c r="D961" s="27"/>
      <c r="E961" s="27"/>
      <c r="F961" s="27"/>
      <c r="G961" s="47"/>
      <c r="H961" s="62"/>
      <c r="I961" s="26"/>
      <c r="J961" s="63"/>
      <c r="K961" s="28"/>
      <c r="L961" s="47"/>
      <c r="M961" s="26"/>
      <c r="N961" s="26"/>
      <c r="O961" s="30"/>
      <c r="P961" s="27"/>
      <c r="Q961" s="26"/>
      <c r="R961" s="30"/>
      <c r="S961" s="31"/>
    </row>
    <row r="962" spans="4:19" s="4" customFormat="1" ht="19.7" customHeight="1">
      <c r="D962" s="27"/>
      <c r="E962" s="27"/>
      <c r="F962" s="27"/>
      <c r="G962" s="47"/>
      <c r="H962" s="62"/>
      <c r="I962" s="26"/>
      <c r="J962" s="63"/>
      <c r="K962" s="28"/>
      <c r="L962" s="47"/>
      <c r="M962" s="26"/>
      <c r="N962" s="26"/>
      <c r="O962" s="30"/>
      <c r="P962" s="27"/>
      <c r="Q962" s="26"/>
      <c r="R962" s="30"/>
      <c r="S962" s="31"/>
    </row>
    <row r="963" spans="4:19" s="4" customFormat="1" ht="19.7" customHeight="1">
      <c r="D963" s="27"/>
      <c r="E963" s="27"/>
      <c r="F963" s="27"/>
      <c r="G963" s="47"/>
      <c r="H963" s="62"/>
      <c r="I963" s="26"/>
      <c r="J963" s="63"/>
      <c r="K963" s="28"/>
      <c r="L963" s="47"/>
      <c r="M963" s="26"/>
      <c r="N963" s="26"/>
      <c r="O963" s="30"/>
      <c r="P963" s="27"/>
      <c r="Q963" s="26"/>
      <c r="R963" s="30"/>
      <c r="S963" s="31"/>
    </row>
    <row r="964" spans="4:19" s="4" customFormat="1" ht="19.7" customHeight="1">
      <c r="D964" s="27"/>
      <c r="E964" s="27"/>
      <c r="F964" s="27"/>
      <c r="G964" s="47"/>
      <c r="H964" s="62"/>
      <c r="I964" s="26"/>
      <c r="J964" s="63"/>
      <c r="K964" s="28"/>
      <c r="L964" s="47"/>
      <c r="M964" s="26"/>
      <c r="N964" s="26"/>
      <c r="O964" s="30"/>
      <c r="P964" s="27"/>
      <c r="Q964" s="26"/>
      <c r="R964" s="30"/>
      <c r="S964" s="31"/>
    </row>
    <row r="965" spans="4:19" s="4" customFormat="1" ht="19.7" customHeight="1">
      <c r="D965" s="27"/>
      <c r="E965" s="27"/>
      <c r="F965" s="27"/>
      <c r="G965" s="47"/>
      <c r="H965" s="62"/>
      <c r="I965" s="26"/>
      <c r="J965" s="63"/>
      <c r="K965" s="28"/>
      <c r="L965" s="47"/>
      <c r="M965" s="26"/>
      <c r="N965" s="26"/>
      <c r="O965" s="30"/>
      <c r="P965" s="27"/>
      <c r="Q965" s="26"/>
      <c r="R965" s="30"/>
      <c r="S965" s="31"/>
    </row>
    <row r="966" spans="4:19" s="4" customFormat="1" ht="19.7" customHeight="1">
      <c r="D966" s="27"/>
      <c r="E966" s="27"/>
      <c r="F966" s="27"/>
      <c r="G966" s="47"/>
      <c r="H966" s="62"/>
      <c r="I966" s="26"/>
      <c r="J966" s="63"/>
      <c r="K966" s="28"/>
      <c r="L966" s="47"/>
      <c r="M966" s="26"/>
      <c r="N966" s="26"/>
      <c r="O966" s="30"/>
      <c r="P966" s="27"/>
      <c r="Q966" s="26"/>
      <c r="R966" s="30"/>
      <c r="S966" s="31"/>
    </row>
    <row r="967" spans="4:19" s="4" customFormat="1" ht="19.7" customHeight="1">
      <c r="D967" s="27"/>
      <c r="E967" s="27"/>
      <c r="F967" s="27"/>
      <c r="G967" s="47"/>
      <c r="H967" s="62"/>
      <c r="I967" s="26"/>
      <c r="J967" s="63"/>
      <c r="K967" s="28"/>
      <c r="L967" s="47"/>
      <c r="M967" s="26"/>
      <c r="N967" s="26"/>
      <c r="O967" s="30"/>
      <c r="P967" s="27"/>
      <c r="Q967" s="26"/>
      <c r="R967" s="30"/>
      <c r="S967" s="31"/>
    </row>
    <row r="968" spans="4:19" s="4" customFormat="1" ht="19.7" customHeight="1">
      <c r="D968" s="27"/>
      <c r="E968" s="27"/>
      <c r="F968" s="27"/>
      <c r="G968" s="47"/>
      <c r="H968" s="62"/>
      <c r="I968" s="26"/>
      <c r="J968" s="63"/>
      <c r="K968" s="28"/>
      <c r="L968" s="47"/>
      <c r="M968" s="26"/>
      <c r="N968" s="26"/>
      <c r="O968" s="30"/>
      <c r="P968" s="27"/>
      <c r="Q968" s="26"/>
      <c r="R968" s="30"/>
      <c r="S968" s="31"/>
    </row>
    <row r="969" spans="4:19" s="4" customFormat="1" ht="19.7" customHeight="1">
      <c r="D969" s="27"/>
      <c r="E969" s="27"/>
      <c r="F969" s="27"/>
      <c r="G969" s="47"/>
      <c r="H969" s="62"/>
      <c r="I969" s="26"/>
      <c r="J969" s="63"/>
      <c r="K969" s="28"/>
      <c r="L969" s="47"/>
      <c r="M969" s="26"/>
      <c r="N969" s="26"/>
      <c r="O969" s="30"/>
      <c r="P969" s="27"/>
      <c r="Q969" s="26"/>
      <c r="R969" s="30"/>
      <c r="S969" s="31"/>
    </row>
    <row r="970" spans="4:19" s="4" customFormat="1" ht="19.7" customHeight="1">
      <c r="D970" s="27"/>
      <c r="E970" s="27"/>
      <c r="F970" s="27"/>
      <c r="G970" s="47"/>
      <c r="H970" s="62"/>
      <c r="I970" s="26"/>
      <c r="J970" s="63"/>
      <c r="K970" s="28"/>
      <c r="L970" s="47"/>
      <c r="M970" s="26"/>
      <c r="N970" s="26"/>
      <c r="O970" s="30"/>
      <c r="P970" s="27"/>
      <c r="Q970" s="26"/>
      <c r="R970" s="30"/>
      <c r="S970" s="31"/>
    </row>
    <row r="971" spans="4:19" s="4" customFormat="1" ht="19.7" customHeight="1">
      <c r="D971" s="27"/>
      <c r="E971" s="27"/>
      <c r="F971" s="27"/>
      <c r="G971" s="47"/>
      <c r="H971" s="62"/>
      <c r="I971" s="26"/>
      <c r="J971" s="63"/>
      <c r="K971" s="28"/>
      <c r="L971" s="47"/>
      <c r="M971" s="26"/>
      <c r="N971" s="26"/>
      <c r="O971" s="30"/>
      <c r="P971" s="27"/>
      <c r="Q971" s="26"/>
      <c r="R971" s="30"/>
      <c r="S971" s="31"/>
    </row>
    <row r="972" spans="4:19" s="4" customFormat="1" ht="19.7" customHeight="1">
      <c r="D972" s="27"/>
      <c r="E972" s="27"/>
      <c r="F972" s="27"/>
      <c r="G972" s="47"/>
      <c r="H972" s="62"/>
      <c r="I972" s="26"/>
      <c r="J972" s="63"/>
      <c r="K972" s="28"/>
      <c r="L972" s="47"/>
      <c r="M972" s="26"/>
      <c r="N972" s="26"/>
      <c r="O972" s="30"/>
      <c r="P972" s="27"/>
      <c r="Q972" s="26"/>
      <c r="R972" s="30"/>
      <c r="S972" s="31"/>
    </row>
    <row r="973" spans="4:19" s="4" customFormat="1" ht="19.7" customHeight="1">
      <c r="D973" s="27"/>
      <c r="E973" s="27"/>
      <c r="F973" s="27"/>
      <c r="G973" s="47"/>
      <c r="H973" s="62"/>
      <c r="I973" s="26"/>
      <c r="J973" s="63"/>
      <c r="K973" s="28"/>
      <c r="L973" s="47"/>
      <c r="M973" s="26"/>
      <c r="N973" s="26"/>
      <c r="O973" s="30"/>
      <c r="P973" s="27"/>
      <c r="Q973" s="26"/>
      <c r="R973" s="30"/>
      <c r="S973" s="31"/>
    </row>
    <row r="974" spans="4:19" s="4" customFormat="1" ht="19.7" customHeight="1">
      <c r="D974" s="27"/>
      <c r="E974" s="27"/>
      <c r="F974" s="27"/>
      <c r="G974" s="47"/>
      <c r="H974" s="62"/>
      <c r="I974" s="26"/>
      <c r="J974" s="63"/>
      <c r="K974" s="28"/>
      <c r="L974" s="47"/>
      <c r="M974" s="26"/>
      <c r="N974" s="26"/>
      <c r="O974" s="30"/>
      <c r="P974" s="27"/>
      <c r="Q974" s="26"/>
      <c r="R974" s="30"/>
      <c r="S974" s="31"/>
    </row>
    <row r="975" spans="4:19" s="4" customFormat="1" ht="19.7" customHeight="1">
      <c r="D975" s="27"/>
      <c r="E975" s="27"/>
      <c r="F975" s="27"/>
      <c r="G975" s="47"/>
      <c r="H975" s="62"/>
      <c r="I975" s="26"/>
      <c r="J975" s="63"/>
      <c r="K975" s="28"/>
      <c r="L975" s="47"/>
      <c r="M975" s="26"/>
      <c r="N975" s="26"/>
      <c r="O975" s="30"/>
      <c r="P975" s="27"/>
      <c r="Q975" s="26"/>
      <c r="R975" s="30"/>
      <c r="S975" s="31"/>
    </row>
    <row r="976" spans="4:19" s="4" customFormat="1" ht="19.7" customHeight="1">
      <c r="D976" s="27"/>
      <c r="E976" s="27"/>
      <c r="F976" s="27"/>
      <c r="G976" s="47"/>
      <c r="H976" s="62"/>
      <c r="I976" s="26"/>
      <c r="J976" s="63"/>
      <c r="K976" s="28"/>
      <c r="L976" s="47"/>
      <c r="M976" s="26"/>
      <c r="N976" s="26"/>
      <c r="O976" s="30"/>
      <c r="P976" s="27"/>
      <c r="Q976" s="26"/>
      <c r="R976" s="30"/>
      <c r="S976" s="31"/>
    </row>
    <row r="977" spans="4:19" s="4" customFormat="1" ht="19.7" customHeight="1">
      <c r="D977" s="27"/>
      <c r="E977" s="27"/>
      <c r="F977" s="27"/>
      <c r="G977" s="47"/>
      <c r="H977" s="62"/>
      <c r="I977" s="26"/>
      <c r="J977" s="63"/>
      <c r="K977" s="28"/>
      <c r="L977" s="47"/>
      <c r="M977" s="26"/>
      <c r="N977" s="26"/>
      <c r="O977" s="30"/>
      <c r="P977" s="27"/>
      <c r="Q977" s="26"/>
      <c r="R977" s="30"/>
      <c r="S977" s="31"/>
    </row>
    <row r="978" spans="4:19" s="4" customFormat="1" ht="19.7" customHeight="1">
      <c r="D978" s="27"/>
      <c r="E978" s="27"/>
      <c r="F978" s="27"/>
      <c r="G978" s="47"/>
      <c r="H978" s="62"/>
      <c r="I978" s="26"/>
      <c r="J978" s="63"/>
      <c r="K978" s="28"/>
      <c r="L978" s="47"/>
      <c r="M978" s="26"/>
      <c r="N978" s="26"/>
      <c r="O978" s="30"/>
      <c r="P978" s="27"/>
      <c r="Q978" s="26"/>
      <c r="R978" s="30"/>
      <c r="S978" s="31"/>
    </row>
    <row r="979" spans="4:19" s="4" customFormat="1" ht="19.7" customHeight="1">
      <c r="D979" s="27"/>
      <c r="E979" s="27"/>
      <c r="F979" s="27"/>
      <c r="G979" s="47"/>
      <c r="H979" s="62"/>
      <c r="I979" s="26"/>
      <c r="J979" s="63"/>
      <c r="K979" s="28"/>
      <c r="L979" s="47"/>
      <c r="M979" s="26"/>
      <c r="N979" s="26"/>
      <c r="O979" s="30"/>
      <c r="P979" s="27"/>
      <c r="Q979" s="26"/>
      <c r="R979" s="30"/>
      <c r="S979" s="31"/>
    </row>
    <row r="980" spans="4:19" s="4" customFormat="1" ht="19.7" customHeight="1">
      <c r="D980" s="27"/>
      <c r="E980" s="27"/>
      <c r="F980" s="27"/>
      <c r="G980" s="47"/>
      <c r="H980" s="62"/>
      <c r="I980" s="26"/>
      <c r="J980" s="63"/>
      <c r="K980" s="28"/>
      <c r="L980" s="47"/>
      <c r="M980" s="26"/>
      <c r="N980" s="26"/>
      <c r="O980" s="30"/>
      <c r="P980" s="27"/>
      <c r="Q980" s="26"/>
      <c r="R980" s="30"/>
      <c r="S980" s="31"/>
    </row>
    <row r="981" spans="4:19" s="4" customFormat="1" ht="19.7" customHeight="1">
      <c r="D981" s="27"/>
      <c r="E981" s="27"/>
      <c r="F981" s="27"/>
      <c r="G981" s="47"/>
      <c r="H981" s="62"/>
      <c r="I981" s="26"/>
      <c r="J981" s="63"/>
      <c r="K981" s="28"/>
      <c r="L981" s="47"/>
      <c r="M981" s="26"/>
      <c r="N981" s="26"/>
      <c r="O981" s="30"/>
      <c r="P981" s="27"/>
      <c r="Q981" s="26"/>
      <c r="R981" s="30"/>
      <c r="S981" s="31"/>
    </row>
    <row r="982" spans="4:19" s="4" customFormat="1" ht="19.7" customHeight="1">
      <c r="D982" s="27"/>
      <c r="E982" s="27"/>
      <c r="F982" s="27"/>
      <c r="G982" s="47"/>
      <c r="H982" s="62"/>
      <c r="I982" s="26"/>
      <c r="J982" s="63"/>
      <c r="K982" s="28"/>
      <c r="L982" s="47"/>
      <c r="M982" s="26"/>
      <c r="N982" s="26"/>
      <c r="O982" s="30"/>
      <c r="P982" s="27"/>
      <c r="Q982" s="26"/>
      <c r="R982" s="30"/>
      <c r="S982" s="31"/>
    </row>
    <row r="983" spans="4:19" s="4" customFormat="1" ht="19.7" customHeight="1">
      <c r="D983" s="27"/>
      <c r="E983" s="27"/>
      <c r="F983" s="27"/>
      <c r="G983" s="47"/>
      <c r="H983" s="62"/>
      <c r="I983" s="26"/>
      <c r="J983" s="63"/>
      <c r="K983" s="28"/>
      <c r="L983" s="47"/>
      <c r="M983" s="26"/>
      <c r="N983" s="26"/>
      <c r="O983" s="30"/>
      <c r="P983" s="27"/>
      <c r="Q983" s="26"/>
      <c r="R983" s="30"/>
      <c r="S983" s="31"/>
    </row>
    <row r="984" spans="4:19" s="4" customFormat="1" ht="19.7" customHeight="1">
      <c r="D984" s="27"/>
      <c r="E984" s="27"/>
      <c r="F984" s="27"/>
      <c r="G984" s="47"/>
      <c r="H984" s="62"/>
      <c r="I984" s="26"/>
      <c r="J984" s="63"/>
      <c r="K984" s="28"/>
      <c r="L984" s="47"/>
      <c r="M984" s="26"/>
      <c r="N984" s="26"/>
      <c r="O984" s="30"/>
      <c r="P984" s="27"/>
      <c r="Q984" s="26"/>
      <c r="R984" s="30"/>
      <c r="S984" s="31"/>
    </row>
    <row r="985" spans="4:19" s="4" customFormat="1" ht="19.7" customHeight="1">
      <c r="D985" s="27"/>
      <c r="E985" s="27"/>
      <c r="F985" s="27"/>
      <c r="G985" s="47"/>
      <c r="H985" s="62"/>
      <c r="I985" s="26"/>
      <c r="J985" s="63"/>
      <c r="K985" s="28"/>
      <c r="L985" s="47"/>
      <c r="M985" s="26"/>
      <c r="N985" s="26"/>
      <c r="O985" s="30"/>
      <c r="P985" s="27"/>
      <c r="Q985" s="26"/>
      <c r="R985" s="30"/>
      <c r="S985" s="31"/>
    </row>
    <row r="986" spans="4:19" s="4" customFormat="1" ht="19.7" customHeight="1">
      <c r="D986" s="27"/>
      <c r="E986" s="27"/>
      <c r="F986" s="27"/>
      <c r="G986" s="47"/>
      <c r="H986" s="62"/>
      <c r="I986" s="26"/>
      <c r="J986" s="63"/>
      <c r="K986" s="28"/>
      <c r="L986" s="47"/>
      <c r="M986" s="26"/>
      <c r="N986" s="26"/>
      <c r="O986" s="30"/>
      <c r="P986" s="27"/>
      <c r="Q986" s="26"/>
      <c r="R986" s="30"/>
      <c r="S986" s="31"/>
    </row>
    <row r="987" spans="4:19" s="4" customFormat="1" ht="19.7" customHeight="1">
      <c r="D987" s="27"/>
      <c r="E987" s="27"/>
      <c r="F987" s="27"/>
      <c r="G987" s="47"/>
      <c r="H987" s="62"/>
      <c r="I987" s="26"/>
      <c r="J987" s="63"/>
      <c r="K987" s="28"/>
      <c r="L987" s="47"/>
      <c r="M987" s="26"/>
      <c r="N987" s="26"/>
      <c r="O987" s="30"/>
      <c r="P987" s="27"/>
      <c r="Q987" s="26"/>
      <c r="R987" s="30"/>
      <c r="S987" s="31"/>
    </row>
    <row r="988" spans="4:19" s="4" customFormat="1" ht="19.7" customHeight="1">
      <c r="D988" s="27"/>
      <c r="E988" s="27"/>
      <c r="F988" s="27"/>
      <c r="G988" s="47"/>
      <c r="H988" s="62"/>
      <c r="I988" s="26"/>
      <c r="J988" s="63"/>
      <c r="K988" s="28"/>
      <c r="L988" s="47"/>
      <c r="M988" s="26"/>
      <c r="N988" s="26"/>
      <c r="O988" s="30"/>
      <c r="P988" s="27"/>
      <c r="Q988" s="26"/>
      <c r="R988" s="30"/>
      <c r="S988" s="31"/>
    </row>
    <row r="989" spans="4:19" s="4" customFormat="1" ht="19.7" customHeight="1">
      <c r="D989" s="27"/>
      <c r="E989" s="27"/>
      <c r="F989" s="27"/>
      <c r="G989" s="47"/>
      <c r="H989" s="62"/>
      <c r="I989" s="26"/>
      <c r="J989" s="63"/>
      <c r="K989" s="28"/>
      <c r="L989" s="47"/>
      <c r="M989" s="26"/>
      <c r="N989" s="26"/>
      <c r="O989" s="30"/>
      <c r="P989" s="27"/>
      <c r="Q989" s="26"/>
      <c r="R989" s="30"/>
      <c r="S989" s="31"/>
    </row>
    <row r="990" spans="4:19" s="4" customFormat="1" ht="19.7" customHeight="1">
      <c r="D990" s="27"/>
      <c r="E990" s="27"/>
      <c r="F990" s="27"/>
      <c r="G990" s="47"/>
      <c r="H990" s="62"/>
      <c r="I990" s="26"/>
      <c r="J990" s="63"/>
      <c r="K990" s="28"/>
      <c r="L990" s="47"/>
      <c r="M990" s="26"/>
      <c r="N990" s="26"/>
      <c r="O990" s="30"/>
      <c r="P990" s="27"/>
      <c r="Q990" s="26"/>
      <c r="R990" s="30"/>
      <c r="S990" s="31"/>
    </row>
    <row r="991" spans="4:19" s="4" customFormat="1" ht="19.7" customHeight="1">
      <c r="D991" s="27"/>
      <c r="E991" s="27"/>
      <c r="F991" s="27"/>
      <c r="G991" s="47"/>
      <c r="H991" s="62"/>
      <c r="I991" s="26"/>
      <c r="J991" s="63"/>
      <c r="K991" s="28"/>
      <c r="L991" s="47"/>
      <c r="M991" s="26"/>
      <c r="N991" s="26"/>
      <c r="O991" s="30"/>
      <c r="P991" s="27"/>
      <c r="Q991" s="26"/>
      <c r="R991" s="30"/>
      <c r="S991" s="31"/>
    </row>
    <row r="992" spans="4:19" s="4" customFormat="1" ht="19.7" customHeight="1">
      <c r="D992" s="27"/>
      <c r="E992" s="27"/>
      <c r="F992" s="27"/>
      <c r="G992" s="47"/>
      <c r="H992" s="62"/>
      <c r="I992" s="26"/>
      <c r="J992" s="63"/>
      <c r="K992" s="28"/>
      <c r="L992" s="47"/>
      <c r="M992" s="26"/>
      <c r="N992" s="26"/>
      <c r="O992" s="30"/>
      <c r="P992" s="27"/>
      <c r="Q992" s="26"/>
      <c r="R992" s="30"/>
      <c r="S992" s="31"/>
    </row>
    <row r="993" spans="4:19" s="4" customFormat="1" ht="19.7" customHeight="1">
      <c r="D993" s="27"/>
      <c r="E993" s="27"/>
      <c r="F993" s="27"/>
      <c r="G993" s="47"/>
      <c r="H993" s="62"/>
      <c r="I993" s="26"/>
      <c r="J993" s="63"/>
      <c r="K993" s="28"/>
      <c r="L993" s="47"/>
      <c r="M993" s="26"/>
      <c r="N993" s="26"/>
      <c r="O993" s="30"/>
      <c r="P993" s="27"/>
      <c r="Q993" s="26"/>
      <c r="R993" s="30"/>
      <c r="S993" s="31"/>
    </row>
    <row r="994" spans="4:19" s="4" customFormat="1" ht="19.7" customHeight="1">
      <c r="D994" s="27"/>
      <c r="E994" s="27"/>
      <c r="F994" s="27"/>
      <c r="G994" s="47"/>
      <c r="H994" s="62"/>
      <c r="I994" s="26"/>
      <c r="J994" s="63"/>
      <c r="K994" s="28"/>
      <c r="L994" s="47"/>
      <c r="M994" s="26"/>
      <c r="N994" s="26"/>
      <c r="O994" s="30"/>
      <c r="P994" s="27"/>
      <c r="Q994" s="26"/>
      <c r="R994" s="30"/>
      <c r="S994" s="31"/>
    </row>
    <row r="995" spans="4:19" s="4" customFormat="1" ht="19.7" customHeight="1">
      <c r="D995" s="27"/>
      <c r="E995" s="27"/>
      <c r="F995" s="27"/>
      <c r="G995" s="47"/>
      <c r="H995" s="62"/>
      <c r="I995" s="26"/>
      <c r="J995" s="63"/>
      <c r="K995" s="28"/>
      <c r="L995" s="47"/>
      <c r="M995" s="26"/>
      <c r="N995" s="26"/>
      <c r="O995" s="30"/>
      <c r="P995" s="27"/>
      <c r="Q995" s="26"/>
      <c r="R995" s="30"/>
      <c r="S995" s="31"/>
    </row>
    <row r="996" spans="4:19" s="4" customFormat="1" ht="19.7" customHeight="1">
      <c r="D996" s="27"/>
      <c r="E996" s="27"/>
      <c r="F996" s="27"/>
      <c r="G996" s="47"/>
      <c r="H996" s="62"/>
      <c r="I996" s="26"/>
      <c r="J996" s="63"/>
      <c r="K996" s="28"/>
      <c r="L996" s="47"/>
      <c r="M996" s="26"/>
      <c r="N996" s="26"/>
      <c r="O996" s="30"/>
      <c r="P996" s="27"/>
      <c r="Q996" s="26"/>
      <c r="R996" s="30"/>
      <c r="S996" s="31"/>
    </row>
    <row r="997" spans="4:19" s="4" customFormat="1" ht="19.7" customHeight="1">
      <c r="D997" s="27"/>
      <c r="E997" s="27"/>
      <c r="F997" s="27"/>
      <c r="G997" s="47"/>
      <c r="H997" s="62"/>
      <c r="I997" s="26"/>
      <c r="J997" s="63"/>
      <c r="K997" s="28"/>
      <c r="L997" s="47"/>
      <c r="M997" s="26"/>
      <c r="N997" s="26"/>
      <c r="O997" s="30"/>
      <c r="P997" s="27"/>
      <c r="Q997" s="26"/>
      <c r="R997" s="30"/>
      <c r="S997" s="31"/>
    </row>
    <row r="998" spans="4:19" s="4" customFormat="1" ht="19.7" customHeight="1">
      <c r="D998" s="27"/>
      <c r="E998" s="27"/>
      <c r="F998" s="27"/>
      <c r="G998" s="47"/>
      <c r="H998" s="62"/>
      <c r="I998" s="26"/>
      <c r="J998" s="63"/>
      <c r="K998" s="28"/>
      <c r="L998" s="47"/>
      <c r="M998" s="26"/>
      <c r="N998" s="26"/>
      <c r="O998" s="30"/>
      <c r="P998" s="27"/>
      <c r="Q998" s="26"/>
      <c r="R998" s="30"/>
      <c r="S998" s="31"/>
    </row>
    <row r="999" spans="4:19" s="4" customFormat="1" ht="19.7" customHeight="1">
      <c r="D999" s="27"/>
      <c r="E999" s="27"/>
      <c r="F999" s="27"/>
      <c r="G999" s="47"/>
      <c r="H999" s="62"/>
      <c r="I999" s="26"/>
      <c r="J999" s="63"/>
      <c r="K999" s="28"/>
      <c r="L999" s="47"/>
      <c r="M999" s="26"/>
      <c r="N999" s="26"/>
      <c r="O999" s="30"/>
      <c r="P999" s="27"/>
      <c r="Q999" s="26"/>
      <c r="R999" s="30"/>
      <c r="S999" s="31"/>
    </row>
    <row r="1000" spans="4:19" s="4" customFormat="1" ht="19.7" customHeight="1">
      <c r="D1000" s="27"/>
      <c r="E1000" s="27"/>
      <c r="F1000" s="27"/>
      <c r="G1000" s="47"/>
      <c r="H1000" s="62"/>
      <c r="I1000" s="26"/>
      <c r="J1000" s="63"/>
      <c r="K1000" s="28"/>
      <c r="L1000" s="47"/>
      <c r="M1000" s="26"/>
      <c r="N1000" s="26"/>
      <c r="O1000" s="30"/>
      <c r="P1000" s="27"/>
      <c r="Q1000" s="26"/>
      <c r="R1000" s="30"/>
      <c r="S1000" s="31"/>
    </row>
    <row r="1001" spans="4:19" s="4" customFormat="1" ht="19.7" customHeight="1">
      <c r="D1001" s="27"/>
      <c r="E1001" s="27"/>
      <c r="F1001" s="27"/>
      <c r="G1001" s="47"/>
      <c r="H1001" s="62"/>
      <c r="I1001" s="26"/>
      <c r="J1001" s="63"/>
      <c r="K1001" s="28"/>
      <c r="L1001" s="47"/>
      <c r="M1001" s="26"/>
      <c r="N1001" s="26"/>
      <c r="O1001" s="30"/>
      <c r="P1001" s="27"/>
      <c r="Q1001" s="26"/>
      <c r="R1001" s="30"/>
      <c r="S1001" s="31"/>
    </row>
    <row r="1002" spans="4:19" s="4" customFormat="1" ht="19.7" customHeight="1">
      <c r="D1002" s="27"/>
      <c r="E1002" s="27"/>
      <c r="F1002" s="27"/>
      <c r="G1002" s="47"/>
      <c r="H1002" s="62"/>
      <c r="I1002" s="26"/>
      <c r="J1002" s="63"/>
      <c r="K1002" s="28"/>
      <c r="L1002" s="47"/>
      <c r="M1002" s="26"/>
      <c r="N1002" s="26"/>
      <c r="O1002" s="30"/>
      <c r="P1002" s="27"/>
      <c r="Q1002" s="26"/>
      <c r="R1002" s="30"/>
      <c r="S1002" s="31"/>
    </row>
    <row r="1003" spans="4:19" s="4" customFormat="1" ht="19.7" customHeight="1">
      <c r="D1003" s="27"/>
      <c r="E1003" s="27"/>
      <c r="F1003" s="27"/>
      <c r="G1003" s="47"/>
      <c r="H1003" s="62"/>
      <c r="I1003" s="26"/>
      <c r="J1003" s="63"/>
      <c r="K1003" s="28"/>
      <c r="L1003" s="47"/>
      <c r="M1003" s="26"/>
      <c r="N1003" s="26"/>
      <c r="O1003" s="30"/>
      <c r="P1003" s="27"/>
      <c r="Q1003" s="26"/>
      <c r="R1003" s="30"/>
      <c r="S1003" s="31"/>
    </row>
    <row r="1004" spans="4:19" s="4" customFormat="1" ht="19.7" customHeight="1">
      <c r="D1004" s="27"/>
      <c r="E1004" s="27"/>
      <c r="F1004" s="27"/>
      <c r="G1004" s="47"/>
      <c r="H1004" s="62"/>
      <c r="I1004" s="26"/>
      <c r="J1004" s="63"/>
      <c r="K1004" s="28"/>
      <c r="L1004" s="47"/>
      <c r="M1004" s="26"/>
      <c r="N1004" s="26"/>
      <c r="O1004" s="30"/>
      <c r="P1004" s="27"/>
      <c r="Q1004" s="26"/>
      <c r="R1004" s="30"/>
      <c r="S1004" s="31"/>
    </row>
    <row r="1005" spans="4:19" s="4" customFormat="1" ht="19.7" customHeight="1">
      <c r="D1005" s="27"/>
      <c r="E1005" s="27"/>
      <c r="F1005" s="27"/>
      <c r="G1005" s="47"/>
      <c r="H1005" s="62"/>
      <c r="I1005" s="26"/>
      <c r="J1005" s="63"/>
      <c r="K1005" s="28"/>
      <c r="L1005" s="47"/>
      <c r="M1005" s="26"/>
      <c r="N1005" s="26"/>
      <c r="O1005" s="30"/>
      <c r="P1005" s="27"/>
      <c r="Q1005" s="26"/>
      <c r="R1005" s="30"/>
      <c r="S1005" s="31"/>
    </row>
    <row r="1006" spans="4:19" s="4" customFormat="1" ht="19.7" customHeight="1">
      <c r="D1006" s="27"/>
      <c r="E1006" s="27"/>
      <c r="F1006" s="27"/>
      <c r="G1006" s="47"/>
      <c r="H1006" s="62"/>
      <c r="I1006" s="26"/>
      <c r="J1006" s="63"/>
      <c r="K1006" s="28"/>
      <c r="L1006" s="47"/>
      <c r="M1006" s="26"/>
      <c r="N1006" s="26"/>
      <c r="O1006" s="30"/>
      <c r="P1006" s="27"/>
      <c r="Q1006" s="26"/>
      <c r="R1006" s="30"/>
      <c r="S1006" s="31"/>
    </row>
    <row r="1007" spans="4:19" s="4" customFormat="1" ht="19.7" customHeight="1">
      <c r="D1007" s="27"/>
      <c r="E1007" s="27"/>
      <c r="F1007" s="27"/>
      <c r="G1007" s="47"/>
      <c r="H1007" s="62"/>
      <c r="I1007" s="26"/>
      <c r="J1007" s="63"/>
      <c r="K1007" s="28"/>
      <c r="L1007" s="47"/>
      <c r="M1007" s="26"/>
      <c r="N1007" s="26"/>
      <c r="O1007" s="30"/>
      <c r="P1007" s="27"/>
      <c r="Q1007" s="26"/>
      <c r="R1007" s="30"/>
      <c r="S1007" s="31"/>
    </row>
    <row r="1008" spans="4:19" s="4" customFormat="1" ht="19.7" customHeight="1">
      <c r="D1008" s="27"/>
      <c r="E1008" s="27"/>
      <c r="F1008" s="27"/>
      <c r="G1008" s="47"/>
      <c r="H1008" s="62"/>
      <c r="I1008" s="26"/>
      <c r="J1008" s="63"/>
      <c r="K1008" s="28"/>
      <c r="L1008" s="47"/>
      <c r="M1008" s="26"/>
      <c r="N1008" s="26"/>
      <c r="O1008" s="30"/>
      <c r="P1008" s="27"/>
      <c r="Q1008" s="26"/>
      <c r="R1008" s="30"/>
      <c r="S1008" s="31"/>
    </row>
    <row r="1009" spans="4:19" s="4" customFormat="1" ht="19.7" customHeight="1">
      <c r="D1009" s="27"/>
      <c r="E1009" s="27"/>
      <c r="F1009" s="27"/>
      <c r="G1009" s="47"/>
      <c r="H1009" s="62"/>
      <c r="I1009" s="26"/>
      <c r="J1009" s="63"/>
      <c r="K1009" s="28"/>
      <c r="L1009" s="47"/>
      <c r="M1009" s="26"/>
      <c r="N1009" s="26"/>
      <c r="O1009" s="30"/>
      <c r="P1009" s="27"/>
      <c r="Q1009" s="26"/>
      <c r="R1009" s="30"/>
      <c r="S1009" s="31"/>
    </row>
    <row r="1010" spans="4:19" s="4" customFormat="1" ht="19.7" customHeight="1">
      <c r="D1010" s="27"/>
      <c r="E1010" s="27"/>
      <c r="F1010" s="27"/>
      <c r="G1010" s="47"/>
      <c r="H1010" s="62"/>
      <c r="I1010" s="26"/>
      <c r="J1010" s="63"/>
      <c r="K1010" s="28"/>
      <c r="L1010" s="47"/>
      <c r="M1010" s="26"/>
      <c r="N1010" s="26"/>
      <c r="O1010" s="30"/>
      <c r="P1010" s="27"/>
      <c r="Q1010" s="26"/>
      <c r="R1010" s="30"/>
      <c r="S1010" s="31"/>
    </row>
    <row r="1011" spans="4:19" s="4" customFormat="1" ht="19.7" customHeight="1">
      <c r="D1011" s="27"/>
      <c r="E1011" s="27"/>
      <c r="F1011" s="27"/>
      <c r="G1011" s="47"/>
      <c r="H1011" s="62"/>
      <c r="I1011" s="26"/>
      <c r="J1011" s="63"/>
      <c r="K1011" s="28"/>
      <c r="L1011" s="47"/>
      <c r="M1011" s="26"/>
      <c r="N1011" s="26"/>
      <c r="O1011" s="30"/>
      <c r="P1011" s="27"/>
      <c r="Q1011" s="26"/>
      <c r="R1011" s="30"/>
      <c r="S1011" s="31"/>
    </row>
    <row r="1012" spans="4:19" s="4" customFormat="1" ht="19.7" customHeight="1">
      <c r="D1012" s="27"/>
      <c r="E1012" s="27"/>
      <c r="F1012" s="27"/>
      <c r="G1012" s="47"/>
      <c r="H1012" s="62"/>
      <c r="I1012" s="26"/>
      <c r="J1012" s="63"/>
      <c r="K1012" s="28"/>
      <c r="L1012" s="47"/>
      <c r="M1012" s="26"/>
      <c r="N1012" s="26"/>
      <c r="O1012" s="30"/>
      <c r="P1012" s="27"/>
      <c r="Q1012" s="26"/>
      <c r="R1012" s="30"/>
      <c r="S1012" s="31"/>
    </row>
    <row r="1013" spans="4:19" s="4" customFormat="1" ht="19.7" customHeight="1">
      <c r="D1013" s="27"/>
      <c r="E1013" s="27"/>
      <c r="F1013" s="27"/>
      <c r="G1013" s="47"/>
      <c r="H1013" s="62"/>
      <c r="I1013" s="26"/>
      <c r="J1013" s="63"/>
      <c r="K1013" s="28"/>
      <c r="L1013" s="47"/>
      <c r="M1013" s="26"/>
      <c r="N1013" s="26"/>
      <c r="O1013" s="30"/>
      <c r="P1013" s="27"/>
      <c r="Q1013" s="26"/>
      <c r="R1013" s="30"/>
      <c r="S1013" s="31"/>
    </row>
    <row r="1014" spans="4:19" s="4" customFormat="1" ht="19.7" customHeight="1">
      <c r="D1014" s="27"/>
      <c r="E1014" s="27"/>
      <c r="F1014" s="27"/>
      <c r="G1014" s="47"/>
      <c r="H1014" s="62"/>
      <c r="I1014" s="26"/>
      <c r="J1014" s="63"/>
      <c r="K1014" s="28"/>
      <c r="L1014" s="47"/>
      <c r="M1014" s="26"/>
      <c r="N1014" s="26"/>
      <c r="O1014" s="30"/>
      <c r="P1014" s="27"/>
      <c r="Q1014" s="26"/>
      <c r="R1014" s="30"/>
      <c r="S1014" s="31"/>
    </row>
    <row r="1015" spans="4:19" s="4" customFormat="1" ht="19.7" customHeight="1">
      <c r="D1015" s="27"/>
      <c r="E1015" s="27"/>
      <c r="F1015" s="27"/>
      <c r="G1015" s="47"/>
      <c r="H1015" s="62"/>
      <c r="I1015" s="26"/>
      <c r="J1015" s="63"/>
      <c r="K1015" s="28"/>
      <c r="L1015" s="47"/>
      <c r="M1015" s="26"/>
      <c r="N1015" s="26"/>
      <c r="O1015" s="30"/>
      <c r="P1015" s="27"/>
      <c r="Q1015" s="26"/>
      <c r="R1015" s="30"/>
      <c r="S1015" s="31"/>
    </row>
    <row r="1016" spans="4:19" s="4" customFormat="1" ht="19.7" customHeight="1">
      <c r="D1016" s="27"/>
      <c r="E1016" s="27"/>
      <c r="F1016" s="27"/>
      <c r="G1016" s="47"/>
      <c r="H1016" s="62"/>
      <c r="I1016" s="26"/>
      <c r="J1016" s="63"/>
      <c r="K1016" s="28"/>
      <c r="L1016" s="47"/>
      <c r="M1016" s="26"/>
      <c r="N1016" s="26"/>
      <c r="O1016" s="30"/>
      <c r="P1016" s="27"/>
      <c r="Q1016" s="26"/>
      <c r="R1016" s="30"/>
      <c r="S1016" s="31"/>
    </row>
    <row r="1017" spans="4:19" s="4" customFormat="1" ht="19.7" customHeight="1">
      <c r="D1017" s="27"/>
      <c r="E1017" s="27"/>
      <c r="F1017" s="27"/>
      <c r="G1017" s="47"/>
      <c r="H1017" s="62"/>
      <c r="I1017" s="26"/>
      <c r="J1017" s="63"/>
      <c r="K1017" s="28"/>
      <c r="L1017" s="47"/>
      <c r="M1017" s="26"/>
      <c r="N1017" s="26"/>
      <c r="O1017" s="30"/>
      <c r="P1017" s="27"/>
      <c r="Q1017" s="26"/>
      <c r="R1017" s="30"/>
      <c r="S1017" s="31"/>
    </row>
    <row r="1018" spans="4:19" s="4" customFormat="1" ht="19.7" customHeight="1">
      <c r="D1018" s="27"/>
      <c r="E1018" s="27"/>
      <c r="F1018" s="27"/>
      <c r="G1018" s="47"/>
      <c r="H1018" s="62"/>
      <c r="I1018" s="26"/>
      <c r="J1018" s="63"/>
      <c r="K1018" s="28"/>
      <c r="L1018" s="47"/>
      <c r="M1018" s="26"/>
      <c r="N1018" s="26"/>
      <c r="O1018" s="30"/>
      <c r="P1018" s="27"/>
      <c r="Q1018" s="26"/>
      <c r="R1018" s="30"/>
      <c r="S1018" s="31"/>
    </row>
    <row r="1019" spans="4:19" s="4" customFormat="1" ht="19.7" customHeight="1">
      <c r="D1019" s="27"/>
      <c r="E1019" s="27"/>
      <c r="F1019" s="27"/>
      <c r="G1019" s="47"/>
      <c r="H1019" s="62"/>
      <c r="I1019" s="26"/>
      <c r="J1019" s="63"/>
      <c r="K1019" s="28"/>
      <c r="L1019" s="47"/>
      <c r="M1019" s="26"/>
      <c r="N1019" s="26"/>
      <c r="O1019" s="30"/>
      <c r="P1019" s="27"/>
      <c r="Q1019" s="26"/>
      <c r="R1019" s="30"/>
      <c r="S1019" s="31"/>
    </row>
    <row r="1020" spans="4:19" s="4" customFormat="1" ht="19.7" customHeight="1">
      <c r="D1020" s="27"/>
      <c r="E1020" s="27"/>
      <c r="F1020" s="27"/>
      <c r="G1020" s="47"/>
      <c r="H1020" s="62"/>
      <c r="I1020" s="26"/>
      <c r="J1020" s="63"/>
      <c r="K1020" s="28"/>
      <c r="L1020" s="47"/>
      <c r="M1020" s="26"/>
      <c r="N1020" s="26"/>
      <c r="O1020" s="30"/>
      <c r="P1020" s="27"/>
      <c r="Q1020" s="26"/>
      <c r="R1020" s="30"/>
      <c r="S1020" s="31"/>
    </row>
    <row r="1021" spans="4:19" s="4" customFormat="1" ht="19.7" customHeight="1">
      <c r="D1021" s="27"/>
      <c r="E1021" s="27"/>
      <c r="F1021" s="27"/>
      <c r="G1021" s="47"/>
      <c r="H1021" s="62"/>
      <c r="I1021" s="26"/>
      <c r="J1021" s="63"/>
      <c r="K1021" s="28"/>
      <c r="L1021" s="47"/>
      <c r="M1021" s="26"/>
      <c r="N1021" s="26"/>
      <c r="O1021" s="30"/>
      <c r="P1021" s="27"/>
      <c r="Q1021" s="26"/>
      <c r="R1021" s="30"/>
      <c r="S1021" s="31"/>
    </row>
    <row r="1022" spans="4:19" s="4" customFormat="1" ht="19.7" customHeight="1">
      <c r="D1022" s="27"/>
      <c r="E1022" s="27"/>
      <c r="F1022" s="27"/>
      <c r="G1022" s="47"/>
      <c r="H1022" s="62"/>
      <c r="I1022" s="26"/>
      <c r="J1022" s="63"/>
      <c r="K1022" s="28"/>
      <c r="L1022" s="47"/>
      <c r="M1022" s="26"/>
      <c r="N1022" s="26"/>
      <c r="O1022" s="30"/>
      <c r="P1022" s="27"/>
      <c r="Q1022" s="26"/>
      <c r="R1022" s="30"/>
      <c r="S1022" s="31"/>
    </row>
    <row r="1023" spans="4:19" s="4" customFormat="1" ht="19.7" customHeight="1">
      <c r="D1023" s="27"/>
      <c r="E1023" s="27"/>
      <c r="F1023" s="27"/>
      <c r="G1023" s="47"/>
      <c r="H1023" s="62"/>
      <c r="I1023" s="26"/>
      <c r="J1023" s="63"/>
      <c r="K1023" s="28"/>
      <c r="L1023" s="47"/>
      <c r="M1023" s="26"/>
      <c r="N1023" s="26"/>
      <c r="O1023" s="30"/>
      <c r="P1023" s="27"/>
      <c r="Q1023" s="26"/>
      <c r="R1023" s="30"/>
      <c r="S1023" s="31"/>
    </row>
    <row r="1024" spans="4:19" s="4" customFormat="1" ht="19.7" customHeight="1">
      <c r="D1024" s="27"/>
      <c r="E1024" s="27"/>
      <c r="F1024" s="27"/>
      <c r="G1024" s="47"/>
      <c r="H1024" s="62"/>
      <c r="I1024" s="26"/>
      <c r="J1024" s="63"/>
      <c r="K1024" s="28"/>
      <c r="L1024" s="47"/>
      <c r="M1024" s="26"/>
      <c r="N1024" s="26"/>
      <c r="O1024" s="30"/>
      <c r="P1024" s="27"/>
      <c r="Q1024" s="26"/>
      <c r="R1024" s="30"/>
      <c r="S1024" s="31"/>
    </row>
    <row r="1025" spans="4:19" s="4" customFormat="1" ht="19.7" customHeight="1">
      <c r="D1025" s="27"/>
      <c r="E1025" s="27"/>
      <c r="F1025" s="27"/>
      <c r="G1025" s="47"/>
      <c r="H1025" s="62"/>
      <c r="I1025" s="26"/>
      <c r="J1025" s="63"/>
      <c r="K1025" s="28"/>
      <c r="L1025" s="47"/>
      <c r="M1025" s="26"/>
      <c r="N1025" s="26"/>
      <c r="O1025" s="30"/>
      <c r="P1025" s="27"/>
      <c r="Q1025" s="26"/>
      <c r="R1025" s="30"/>
      <c r="S1025" s="31"/>
    </row>
    <row r="1026" spans="4:19" s="4" customFormat="1" ht="19.7" customHeight="1">
      <c r="D1026" s="27"/>
      <c r="E1026" s="27"/>
      <c r="F1026" s="27"/>
      <c r="G1026" s="47"/>
      <c r="H1026" s="62"/>
      <c r="I1026" s="26"/>
      <c r="J1026" s="63"/>
      <c r="K1026" s="28"/>
      <c r="L1026" s="47"/>
      <c r="M1026" s="26"/>
      <c r="N1026" s="26"/>
      <c r="O1026" s="30"/>
      <c r="P1026" s="27"/>
      <c r="Q1026" s="26"/>
      <c r="R1026" s="30"/>
      <c r="S1026" s="31"/>
    </row>
    <row r="1027" spans="4:19" s="4" customFormat="1" ht="19.7" customHeight="1">
      <c r="D1027" s="27"/>
      <c r="E1027" s="27"/>
      <c r="F1027" s="27"/>
      <c r="G1027" s="47"/>
      <c r="H1027" s="62"/>
      <c r="I1027" s="26"/>
      <c r="J1027" s="63"/>
      <c r="K1027" s="28"/>
      <c r="L1027" s="47"/>
      <c r="M1027" s="26"/>
      <c r="N1027" s="26"/>
      <c r="O1027" s="30"/>
      <c r="P1027" s="27"/>
      <c r="Q1027" s="26"/>
      <c r="R1027" s="30"/>
      <c r="S1027" s="31"/>
    </row>
    <row r="1028" spans="4:19" s="4" customFormat="1" ht="19.7" customHeight="1">
      <c r="D1028" s="27"/>
      <c r="E1028" s="27"/>
      <c r="F1028" s="27"/>
      <c r="G1028" s="47"/>
      <c r="H1028" s="62"/>
      <c r="I1028" s="26"/>
      <c r="J1028" s="63"/>
      <c r="K1028" s="28"/>
      <c r="L1028" s="47"/>
      <c r="M1028" s="26"/>
      <c r="N1028" s="26"/>
      <c r="O1028" s="30"/>
      <c r="P1028" s="27"/>
      <c r="Q1028" s="26"/>
      <c r="R1028" s="30"/>
      <c r="S1028" s="31"/>
    </row>
    <row r="1029" spans="4:19" s="4" customFormat="1" ht="19.7" customHeight="1">
      <c r="D1029" s="27"/>
      <c r="E1029" s="27"/>
      <c r="F1029" s="27"/>
      <c r="G1029" s="47"/>
      <c r="H1029" s="62"/>
      <c r="I1029" s="26"/>
      <c r="J1029" s="63"/>
      <c r="K1029" s="28"/>
      <c r="L1029" s="47"/>
      <c r="M1029" s="26"/>
      <c r="N1029" s="26"/>
      <c r="O1029" s="30"/>
      <c r="P1029" s="27"/>
      <c r="Q1029" s="26"/>
      <c r="R1029" s="30"/>
      <c r="S1029" s="31"/>
    </row>
    <row r="1030" spans="4:19" s="4" customFormat="1" ht="19.7" customHeight="1">
      <c r="D1030" s="27"/>
      <c r="E1030" s="27"/>
      <c r="F1030" s="27"/>
      <c r="G1030" s="47"/>
      <c r="H1030" s="62"/>
      <c r="I1030" s="26"/>
      <c r="J1030" s="63"/>
      <c r="K1030" s="28"/>
      <c r="L1030" s="47"/>
      <c r="M1030" s="26"/>
      <c r="N1030" s="26"/>
      <c r="O1030" s="30"/>
      <c r="P1030" s="27"/>
      <c r="Q1030" s="26"/>
      <c r="R1030" s="30"/>
      <c r="S1030" s="31"/>
    </row>
    <row r="1031" spans="4:19" s="4" customFormat="1" ht="19.7" customHeight="1">
      <c r="D1031" s="27"/>
      <c r="E1031" s="27"/>
      <c r="F1031" s="27"/>
      <c r="G1031" s="47"/>
      <c r="H1031" s="62"/>
      <c r="I1031" s="26"/>
      <c r="J1031" s="63"/>
      <c r="K1031" s="28"/>
      <c r="L1031" s="47"/>
      <c r="M1031" s="26"/>
      <c r="N1031" s="26"/>
      <c r="O1031" s="30"/>
      <c r="P1031" s="27"/>
      <c r="Q1031" s="26"/>
      <c r="R1031" s="30"/>
      <c r="S1031" s="31"/>
    </row>
    <row r="1032" spans="4:19" s="4" customFormat="1" ht="19.7" customHeight="1">
      <c r="D1032" s="27"/>
      <c r="E1032" s="27"/>
      <c r="F1032" s="27"/>
      <c r="G1032" s="47"/>
      <c r="H1032" s="62"/>
      <c r="I1032" s="26"/>
      <c r="J1032" s="63"/>
      <c r="K1032" s="28"/>
      <c r="L1032" s="47"/>
      <c r="M1032" s="26"/>
      <c r="N1032" s="26"/>
      <c r="O1032" s="30"/>
      <c r="P1032" s="27"/>
      <c r="Q1032" s="26"/>
      <c r="R1032" s="30"/>
      <c r="S1032" s="31"/>
    </row>
    <row r="1033" spans="4:19" s="4" customFormat="1" ht="19.7" customHeight="1">
      <c r="D1033" s="27"/>
      <c r="E1033" s="27"/>
      <c r="F1033" s="27"/>
      <c r="G1033" s="47"/>
      <c r="H1033" s="62"/>
      <c r="I1033" s="26"/>
      <c r="J1033" s="63"/>
      <c r="K1033" s="28"/>
      <c r="L1033" s="47"/>
      <c r="M1033" s="26"/>
      <c r="N1033" s="26"/>
      <c r="O1033" s="30"/>
      <c r="P1033" s="27"/>
      <c r="Q1033" s="26"/>
      <c r="R1033" s="30"/>
      <c r="S1033" s="31"/>
    </row>
    <row r="1034" spans="4:19" s="4" customFormat="1" ht="19.7" customHeight="1">
      <c r="D1034" s="27"/>
      <c r="E1034" s="27"/>
      <c r="F1034" s="27"/>
      <c r="G1034" s="47"/>
      <c r="H1034" s="62"/>
      <c r="I1034" s="26"/>
      <c r="J1034" s="63"/>
      <c r="K1034" s="28"/>
      <c r="L1034" s="47"/>
      <c r="M1034" s="26"/>
      <c r="N1034" s="26"/>
      <c r="O1034" s="30"/>
      <c r="P1034" s="27"/>
      <c r="Q1034" s="26"/>
      <c r="R1034" s="30"/>
      <c r="S1034" s="31"/>
    </row>
    <row r="1035" spans="4:19" s="4" customFormat="1" ht="19.7" customHeight="1">
      <c r="D1035" s="27"/>
      <c r="E1035" s="27"/>
      <c r="F1035" s="27"/>
      <c r="G1035" s="47"/>
      <c r="H1035" s="62"/>
      <c r="I1035" s="26"/>
      <c r="J1035" s="63"/>
      <c r="K1035" s="28"/>
      <c r="L1035" s="47"/>
      <c r="M1035" s="26"/>
      <c r="N1035" s="26"/>
      <c r="O1035" s="30"/>
      <c r="P1035" s="27"/>
      <c r="Q1035" s="26"/>
      <c r="R1035" s="30"/>
      <c r="S1035" s="31"/>
    </row>
    <row r="1036" spans="4:19" s="4" customFormat="1" ht="19.7" customHeight="1">
      <c r="D1036" s="27"/>
      <c r="E1036" s="27"/>
      <c r="F1036" s="27"/>
      <c r="G1036" s="47"/>
      <c r="H1036" s="62"/>
      <c r="I1036" s="26"/>
      <c r="J1036" s="63"/>
      <c r="K1036" s="28"/>
      <c r="L1036" s="47"/>
      <c r="M1036" s="26"/>
      <c r="N1036" s="26"/>
      <c r="O1036" s="30"/>
      <c r="P1036" s="27"/>
      <c r="Q1036" s="26"/>
      <c r="R1036" s="30"/>
      <c r="S1036" s="31"/>
    </row>
    <row r="1037" spans="4:19" s="4" customFormat="1" ht="19.7" customHeight="1">
      <c r="D1037" s="27"/>
      <c r="E1037" s="27"/>
      <c r="F1037" s="27"/>
      <c r="G1037" s="47"/>
      <c r="H1037" s="62"/>
      <c r="I1037" s="26"/>
      <c r="J1037" s="63"/>
      <c r="K1037" s="28"/>
      <c r="L1037" s="47"/>
      <c r="M1037" s="26"/>
      <c r="N1037" s="26"/>
      <c r="O1037" s="30"/>
      <c r="P1037" s="27"/>
      <c r="Q1037" s="26"/>
      <c r="R1037" s="30"/>
      <c r="S1037" s="31"/>
    </row>
    <row r="1038" spans="4:19" s="4" customFormat="1" ht="19.7" customHeight="1">
      <c r="D1038" s="27"/>
      <c r="E1038" s="27"/>
      <c r="F1038" s="27"/>
      <c r="G1038" s="47"/>
      <c r="H1038" s="62"/>
      <c r="I1038" s="26"/>
      <c r="J1038" s="63"/>
      <c r="K1038" s="28"/>
      <c r="L1038" s="47"/>
      <c r="M1038" s="26"/>
      <c r="N1038" s="26"/>
      <c r="O1038" s="30"/>
      <c r="P1038" s="27"/>
      <c r="Q1038" s="26"/>
      <c r="R1038" s="30"/>
      <c r="S1038" s="31"/>
    </row>
    <row r="1039" spans="4:19" s="4" customFormat="1" ht="19.7" customHeight="1">
      <c r="D1039" s="27"/>
      <c r="E1039" s="27"/>
      <c r="F1039" s="27"/>
      <c r="G1039" s="47"/>
      <c r="H1039" s="62"/>
      <c r="I1039" s="26"/>
      <c r="J1039" s="63"/>
      <c r="K1039" s="28"/>
      <c r="L1039" s="47"/>
      <c r="M1039" s="26"/>
      <c r="N1039" s="26"/>
      <c r="O1039" s="30"/>
      <c r="P1039" s="27"/>
      <c r="Q1039" s="26"/>
      <c r="R1039" s="30"/>
      <c r="S1039" s="31"/>
    </row>
    <row r="1040" spans="4:19" s="4" customFormat="1" ht="19.7" customHeight="1">
      <c r="D1040" s="27"/>
      <c r="E1040" s="27"/>
      <c r="F1040" s="27"/>
      <c r="G1040" s="47"/>
      <c r="H1040" s="62"/>
      <c r="I1040" s="26"/>
      <c r="J1040" s="63"/>
      <c r="K1040" s="28"/>
      <c r="L1040" s="47"/>
      <c r="M1040" s="26"/>
      <c r="N1040" s="26"/>
      <c r="O1040" s="30"/>
      <c r="P1040" s="27"/>
      <c r="Q1040" s="26"/>
      <c r="R1040" s="30"/>
      <c r="S1040" s="31"/>
    </row>
    <row r="1041" spans="4:19" s="4" customFormat="1" ht="19.7" customHeight="1">
      <c r="D1041" s="27"/>
      <c r="E1041" s="27"/>
      <c r="F1041" s="27"/>
      <c r="G1041" s="47"/>
      <c r="H1041" s="62"/>
      <c r="I1041" s="26"/>
      <c r="J1041" s="63"/>
      <c r="K1041" s="28"/>
      <c r="L1041" s="47"/>
      <c r="M1041" s="26"/>
      <c r="N1041" s="26"/>
      <c r="O1041" s="30"/>
      <c r="P1041" s="27"/>
      <c r="Q1041" s="26"/>
      <c r="R1041" s="30"/>
      <c r="S1041" s="31"/>
    </row>
    <row r="1042" spans="4:19" s="4" customFormat="1" ht="19.7" customHeight="1">
      <c r="D1042" s="27"/>
      <c r="E1042" s="27"/>
      <c r="F1042" s="27"/>
      <c r="G1042" s="47"/>
      <c r="H1042" s="62"/>
      <c r="I1042" s="26"/>
      <c r="J1042" s="63"/>
      <c r="K1042" s="28"/>
      <c r="L1042" s="47"/>
      <c r="M1042" s="26"/>
      <c r="N1042" s="26"/>
      <c r="O1042" s="30"/>
      <c r="P1042" s="27"/>
      <c r="Q1042" s="26"/>
      <c r="R1042" s="30"/>
      <c r="S1042" s="31"/>
    </row>
    <row r="1043" spans="4:19" s="4" customFormat="1" ht="19.7" customHeight="1">
      <c r="D1043" s="27"/>
      <c r="E1043" s="27"/>
      <c r="F1043" s="27"/>
      <c r="G1043" s="47"/>
      <c r="H1043" s="62"/>
      <c r="I1043" s="26"/>
      <c r="J1043" s="63"/>
      <c r="K1043" s="28"/>
      <c r="L1043" s="47"/>
      <c r="M1043" s="26"/>
      <c r="N1043" s="26"/>
      <c r="O1043" s="30"/>
      <c r="P1043" s="27"/>
      <c r="Q1043" s="26"/>
      <c r="R1043" s="30"/>
      <c r="S1043" s="31"/>
    </row>
    <row r="1044" spans="4:19" s="4" customFormat="1" ht="19.7" customHeight="1">
      <c r="D1044" s="27"/>
      <c r="E1044" s="27"/>
      <c r="F1044" s="27"/>
      <c r="G1044" s="47"/>
      <c r="H1044" s="62"/>
      <c r="I1044" s="26"/>
      <c r="J1044" s="63"/>
      <c r="K1044" s="28"/>
      <c r="L1044" s="47"/>
      <c r="M1044" s="26"/>
      <c r="N1044" s="26"/>
      <c r="O1044" s="30"/>
      <c r="P1044" s="27"/>
      <c r="Q1044" s="26"/>
      <c r="R1044" s="30"/>
      <c r="S1044" s="31"/>
    </row>
    <row r="1045" spans="4:19" s="4" customFormat="1" ht="19.7" customHeight="1">
      <c r="D1045" s="27"/>
      <c r="E1045" s="27"/>
      <c r="F1045" s="27"/>
      <c r="G1045" s="47"/>
      <c r="H1045" s="62"/>
      <c r="I1045" s="26"/>
      <c r="J1045" s="63"/>
      <c r="K1045" s="28"/>
      <c r="L1045" s="47"/>
      <c r="M1045" s="26"/>
      <c r="N1045" s="26"/>
      <c r="O1045" s="30"/>
      <c r="P1045" s="27"/>
      <c r="Q1045" s="26"/>
      <c r="R1045" s="30"/>
      <c r="S1045" s="31"/>
    </row>
    <row r="1046" spans="4:19" s="4" customFormat="1" ht="19.7" customHeight="1">
      <c r="D1046" s="27"/>
      <c r="E1046" s="27"/>
      <c r="F1046" s="27"/>
      <c r="G1046" s="47"/>
      <c r="H1046" s="62"/>
      <c r="I1046" s="26"/>
      <c r="J1046" s="63"/>
      <c r="K1046" s="28"/>
      <c r="L1046" s="47"/>
      <c r="M1046" s="26"/>
      <c r="N1046" s="26"/>
      <c r="O1046" s="30"/>
      <c r="P1046" s="27"/>
      <c r="Q1046" s="26"/>
      <c r="R1046" s="30"/>
      <c r="S1046" s="31"/>
    </row>
    <row r="1047" spans="4:19" s="4" customFormat="1" ht="19.7" customHeight="1">
      <c r="D1047" s="27"/>
      <c r="E1047" s="27"/>
      <c r="F1047" s="27"/>
      <c r="G1047" s="47"/>
      <c r="H1047" s="62"/>
      <c r="I1047" s="26"/>
      <c r="J1047" s="63"/>
      <c r="K1047" s="28"/>
      <c r="L1047" s="47"/>
      <c r="M1047" s="26"/>
      <c r="N1047" s="26"/>
      <c r="O1047" s="30"/>
      <c r="P1047" s="27"/>
      <c r="Q1047" s="26"/>
      <c r="R1047" s="30"/>
      <c r="S1047" s="31"/>
    </row>
    <row r="1048" spans="4:19" s="4" customFormat="1" ht="19.7" customHeight="1">
      <c r="D1048" s="27"/>
      <c r="E1048" s="27"/>
      <c r="F1048" s="27"/>
      <c r="G1048" s="47"/>
      <c r="H1048" s="62"/>
      <c r="I1048" s="26"/>
      <c r="J1048" s="63"/>
      <c r="K1048" s="28"/>
      <c r="L1048" s="47"/>
      <c r="M1048" s="26"/>
      <c r="N1048" s="26"/>
      <c r="O1048" s="30"/>
      <c r="P1048" s="27"/>
      <c r="Q1048" s="26"/>
      <c r="R1048" s="30"/>
      <c r="S1048" s="31"/>
    </row>
    <row r="1049" spans="4:19" s="4" customFormat="1" ht="19.7" customHeight="1">
      <c r="D1049" s="27"/>
      <c r="E1049" s="27"/>
      <c r="F1049" s="27"/>
      <c r="G1049" s="47"/>
      <c r="H1049" s="62"/>
      <c r="I1049" s="26"/>
      <c r="J1049" s="63"/>
      <c r="K1049" s="28"/>
      <c r="L1049" s="47"/>
      <c r="M1049" s="26"/>
      <c r="N1049" s="26"/>
      <c r="O1049" s="30"/>
      <c r="P1049" s="27"/>
      <c r="Q1049" s="26"/>
      <c r="R1049" s="30"/>
      <c r="S1049" s="31"/>
    </row>
    <row r="1050" spans="4:19" s="4" customFormat="1" ht="19.7" customHeight="1">
      <c r="D1050" s="27"/>
      <c r="E1050" s="27"/>
      <c r="F1050" s="27"/>
      <c r="G1050" s="47"/>
      <c r="H1050" s="62"/>
      <c r="I1050" s="26"/>
      <c r="J1050" s="63"/>
      <c r="K1050" s="28"/>
      <c r="L1050" s="47"/>
      <c r="M1050" s="26"/>
      <c r="N1050" s="26"/>
      <c r="O1050" s="30"/>
      <c r="P1050" s="27"/>
      <c r="Q1050" s="26"/>
      <c r="R1050" s="30"/>
      <c r="S1050" s="31"/>
    </row>
    <row r="1051" spans="4:19" s="4" customFormat="1" ht="19.7" customHeight="1">
      <c r="D1051" s="27"/>
      <c r="E1051" s="27"/>
      <c r="F1051" s="27"/>
      <c r="G1051" s="47"/>
      <c r="H1051" s="62"/>
      <c r="I1051" s="26"/>
      <c r="J1051" s="63"/>
      <c r="K1051" s="28"/>
      <c r="L1051" s="47"/>
      <c r="M1051" s="26"/>
      <c r="N1051" s="26"/>
      <c r="O1051" s="30"/>
      <c r="P1051" s="27"/>
      <c r="Q1051" s="26"/>
      <c r="R1051" s="30"/>
      <c r="S1051" s="31"/>
    </row>
    <row r="1052" spans="4:19" s="4" customFormat="1" ht="19.7" customHeight="1">
      <c r="D1052" s="27"/>
      <c r="E1052" s="27"/>
      <c r="F1052" s="27"/>
      <c r="G1052" s="47"/>
      <c r="H1052" s="62"/>
      <c r="I1052" s="26"/>
      <c r="J1052" s="63"/>
      <c r="K1052" s="28"/>
      <c r="L1052" s="47"/>
      <c r="M1052" s="26"/>
      <c r="N1052" s="26"/>
      <c r="O1052" s="30"/>
      <c r="P1052" s="27"/>
      <c r="Q1052" s="26"/>
      <c r="R1052" s="30"/>
      <c r="S1052" s="31"/>
    </row>
    <row r="1053" spans="4:19" s="4" customFormat="1" ht="19.7" customHeight="1">
      <c r="D1053" s="27"/>
      <c r="E1053" s="27"/>
      <c r="F1053" s="27"/>
      <c r="G1053" s="47"/>
      <c r="H1053" s="62"/>
      <c r="I1053" s="26"/>
      <c r="J1053" s="63"/>
      <c r="K1053" s="28"/>
      <c r="L1053" s="47"/>
      <c r="M1053" s="26"/>
      <c r="N1053" s="26"/>
      <c r="O1053" s="30"/>
      <c r="P1053" s="27"/>
      <c r="Q1053" s="26"/>
      <c r="R1053" s="30"/>
      <c r="S1053" s="31"/>
    </row>
    <row r="1054" spans="4:19" s="4" customFormat="1" ht="19.7" customHeight="1">
      <c r="D1054" s="27"/>
      <c r="E1054" s="27"/>
      <c r="F1054" s="27"/>
      <c r="G1054" s="47"/>
      <c r="H1054" s="62"/>
      <c r="I1054" s="26"/>
      <c r="J1054" s="63"/>
      <c r="K1054" s="28"/>
      <c r="L1054" s="47"/>
      <c r="M1054" s="26"/>
      <c r="N1054" s="26"/>
      <c r="O1054" s="30"/>
      <c r="P1054" s="27"/>
      <c r="Q1054" s="26"/>
      <c r="R1054" s="30"/>
      <c r="S1054" s="31"/>
    </row>
    <row r="1055" spans="4:19" s="4" customFormat="1" ht="19.7" customHeight="1">
      <c r="D1055" s="27"/>
      <c r="E1055" s="27"/>
      <c r="F1055" s="27"/>
      <c r="G1055" s="47"/>
      <c r="H1055" s="62"/>
      <c r="I1055" s="26"/>
      <c r="J1055" s="63"/>
      <c r="K1055" s="28"/>
      <c r="L1055" s="47"/>
      <c r="M1055" s="26"/>
      <c r="N1055" s="26"/>
      <c r="O1055" s="30"/>
      <c r="P1055" s="27"/>
      <c r="Q1055" s="26"/>
      <c r="R1055" s="30"/>
      <c r="S1055" s="31"/>
    </row>
    <row r="1056" spans="4:19" s="4" customFormat="1" ht="19.7" customHeight="1">
      <c r="D1056" s="27"/>
      <c r="E1056" s="27"/>
      <c r="F1056" s="27"/>
      <c r="G1056" s="47"/>
      <c r="H1056" s="62"/>
      <c r="I1056" s="26"/>
      <c r="J1056" s="63"/>
      <c r="K1056" s="28"/>
      <c r="L1056" s="47"/>
      <c r="M1056" s="26"/>
      <c r="N1056" s="26"/>
      <c r="O1056" s="30"/>
      <c r="P1056" s="27"/>
      <c r="Q1056" s="26"/>
      <c r="R1056" s="30"/>
      <c r="S1056" s="31"/>
    </row>
    <row r="1057" spans="1:19" s="4" customFormat="1" ht="19.7" customHeight="1">
      <c r="D1057" s="27"/>
      <c r="E1057" s="27"/>
      <c r="F1057" s="27"/>
      <c r="G1057" s="47"/>
      <c r="H1057" s="62"/>
      <c r="I1057" s="26"/>
      <c r="J1057" s="63"/>
      <c r="K1057" s="28"/>
      <c r="L1057" s="47"/>
      <c r="M1057" s="26"/>
      <c r="N1057" s="26"/>
      <c r="O1057" s="30"/>
      <c r="P1057" s="27"/>
      <c r="Q1057" s="26"/>
      <c r="R1057" s="30"/>
      <c r="S1057" s="31"/>
    </row>
    <row r="1058" spans="1:19" s="4" customFormat="1" ht="19.7" customHeight="1">
      <c r="D1058" s="27"/>
      <c r="E1058" s="27"/>
      <c r="F1058" s="27"/>
      <c r="G1058" s="47"/>
      <c r="H1058" s="62"/>
      <c r="I1058" s="26"/>
      <c r="J1058" s="63"/>
      <c r="K1058" s="28"/>
      <c r="L1058" s="47"/>
      <c r="M1058" s="26"/>
      <c r="N1058" s="26"/>
      <c r="O1058" s="30"/>
      <c r="P1058" s="27"/>
      <c r="Q1058" s="26"/>
      <c r="R1058" s="30"/>
      <c r="S1058" s="31"/>
    </row>
    <row r="1059" spans="1:19" s="4" customFormat="1" ht="19.7" customHeight="1">
      <c r="D1059" s="27"/>
      <c r="E1059" s="27"/>
      <c r="F1059" s="27"/>
      <c r="G1059" s="47"/>
      <c r="H1059" s="62"/>
      <c r="I1059" s="26"/>
      <c r="J1059" s="63"/>
      <c r="K1059" s="28"/>
      <c r="L1059" s="47"/>
      <c r="M1059" s="26"/>
      <c r="N1059" s="26"/>
      <c r="O1059" s="30"/>
      <c r="P1059" s="27"/>
      <c r="Q1059" s="26"/>
      <c r="R1059" s="30"/>
      <c r="S1059" s="31"/>
    </row>
    <row r="1060" spans="1:19" s="4" customFormat="1" ht="19.7" customHeight="1">
      <c r="D1060" s="27"/>
      <c r="E1060" s="27"/>
      <c r="F1060" s="27"/>
      <c r="G1060" s="47"/>
      <c r="H1060" s="62"/>
      <c r="I1060" s="26"/>
      <c r="J1060" s="63"/>
      <c r="K1060" s="28"/>
      <c r="L1060" s="47"/>
      <c r="M1060" s="26"/>
      <c r="N1060" s="26"/>
      <c r="O1060" s="30"/>
      <c r="P1060" s="27"/>
      <c r="Q1060" s="26"/>
      <c r="R1060" s="30"/>
      <c r="S1060" s="31"/>
    </row>
    <row r="1061" spans="1:19" s="4" customFormat="1" ht="19.7" customHeight="1">
      <c r="D1061" s="27"/>
      <c r="E1061" s="27"/>
      <c r="F1061" s="27"/>
      <c r="G1061" s="47"/>
      <c r="H1061" s="62"/>
      <c r="I1061" s="26"/>
      <c r="J1061" s="63"/>
      <c r="K1061" s="28"/>
      <c r="L1061" s="47"/>
      <c r="M1061" s="26"/>
      <c r="N1061" s="26"/>
      <c r="O1061" s="30"/>
      <c r="P1061" s="27"/>
      <c r="Q1061" s="26"/>
      <c r="R1061" s="30"/>
      <c r="S1061" s="31"/>
    </row>
    <row r="1062" spans="1:19" s="4" customFormat="1" ht="19.7" customHeight="1">
      <c r="D1062" s="27"/>
      <c r="E1062" s="27"/>
      <c r="F1062" s="27"/>
      <c r="G1062" s="47"/>
      <c r="H1062" s="62"/>
      <c r="I1062" s="26"/>
      <c r="J1062" s="63"/>
      <c r="K1062" s="28"/>
      <c r="L1062" s="47"/>
      <c r="M1062" s="26"/>
      <c r="N1062" s="26"/>
      <c r="O1062" s="30"/>
      <c r="P1062" s="27"/>
      <c r="Q1062" s="26"/>
      <c r="R1062" s="30"/>
      <c r="S1062" s="31"/>
    </row>
    <row r="1063" spans="1:19" s="4" customFormat="1" ht="19.7" customHeight="1">
      <c r="D1063" s="27"/>
      <c r="E1063" s="27"/>
      <c r="F1063" s="27"/>
      <c r="G1063" s="26"/>
      <c r="H1063" s="26"/>
      <c r="I1063" s="26"/>
      <c r="J1063" s="28"/>
      <c r="K1063" s="28"/>
      <c r="L1063" s="26"/>
      <c r="M1063" s="26"/>
      <c r="N1063" s="26"/>
      <c r="O1063" s="30"/>
      <c r="P1063" s="27"/>
      <c r="Q1063" s="26"/>
      <c r="R1063" s="30"/>
      <c r="S1063" s="31"/>
    </row>
    <row r="1064" spans="1:19" s="4" customFormat="1" ht="19.7" customHeight="1">
      <c r="D1064" s="27"/>
      <c r="E1064" s="27"/>
      <c r="F1064" s="27"/>
      <c r="G1064" s="26"/>
      <c r="H1064" s="26"/>
      <c r="I1064" s="26"/>
      <c r="J1064" s="28"/>
      <c r="K1064" s="28"/>
      <c r="L1064" s="26"/>
      <c r="M1064" s="26"/>
      <c r="N1064" s="26"/>
      <c r="O1064" s="30"/>
      <c r="P1064" s="27"/>
      <c r="Q1064" s="26"/>
      <c r="R1064" s="30"/>
      <c r="S1064" s="31"/>
    </row>
    <row r="1065" spans="1:19" s="4" customFormat="1" ht="19.7" customHeight="1">
      <c r="D1065" s="27"/>
      <c r="E1065" s="27"/>
      <c r="F1065" s="27"/>
      <c r="G1065" s="26"/>
      <c r="H1065" s="26"/>
      <c r="I1065" s="26"/>
      <c r="J1065" s="28"/>
      <c r="K1065" s="28"/>
      <c r="L1065" s="26"/>
      <c r="M1065" s="26"/>
      <c r="N1065" s="26"/>
      <c r="O1065" s="30"/>
      <c r="P1065" s="27"/>
      <c r="Q1065" s="26"/>
      <c r="R1065" s="30"/>
      <c r="S1065" s="31"/>
    </row>
    <row r="1066" spans="1:19" s="4" customFormat="1" ht="19.7" customHeight="1">
      <c r="A1066" s="26"/>
      <c r="B1066" s="64">
        <v>8</v>
      </c>
      <c r="C1066" s="65" t="s">
        <v>63</v>
      </c>
      <c r="D1066" s="27"/>
      <c r="E1066" s="27"/>
      <c r="F1066" s="27"/>
      <c r="G1066" s="26"/>
      <c r="H1066" s="26"/>
      <c r="I1066" s="26"/>
      <c r="J1066" s="28"/>
      <c r="K1066" s="28"/>
      <c r="L1066" s="26"/>
      <c r="M1066" s="26"/>
      <c r="N1066" s="26"/>
      <c r="O1066" s="30"/>
      <c r="P1066" s="27"/>
      <c r="Q1066" s="26"/>
      <c r="R1066" s="30"/>
      <c r="S1066" s="31"/>
    </row>
    <row r="1067" spans="1:19" s="4" customFormat="1" ht="19.7" customHeight="1">
      <c r="D1067" s="27"/>
      <c r="E1067" s="27"/>
      <c r="F1067" s="27"/>
      <c r="G1067" s="26"/>
      <c r="H1067" s="26"/>
      <c r="I1067" s="26"/>
      <c r="J1067" s="28"/>
      <c r="K1067" s="28"/>
      <c r="L1067" s="26"/>
      <c r="M1067" s="26"/>
      <c r="N1067" s="26"/>
      <c r="O1067" s="30"/>
      <c r="P1067" s="27"/>
      <c r="Q1067" s="26"/>
      <c r="R1067" s="30"/>
      <c r="S1067" s="31"/>
    </row>
    <row r="1068" spans="1:19" s="4" customFormat="1" ht="19.7" customHeight="1">
      <c r="D1068" s="27"/>
      <c r="E1068" s="27"/>
      <c r="F1068" s="27"/>
      <c r="G1068" s="26"/>
      <c r="H1068" s="26"/>
      <c r="I1068" s="26"/>
      <c r="J1068" s="28"/>
      <c r="K1068" s="28"/>
      <c r="L1068" s="26"/>
      <c r="M1068" s="26"/>
      <c r="N1068" s="26"/>
      <c r="O1068" s="30"/>
      <c r="P1068" s="27"/>
      <c r="Q1068" s="26"/>
      <c r="R1068" s="30"/>
      <c r="S1068" s="31"/>
    </row>
    <row r="1069" spans="1:19" s="4" customFormat="1" ht="19.7" customHeight="1">
      <c r="D1069" s="27"/>
      <c r="E1069" s="27"/>
      <c r="F1069" s="27"/>
      <c r="G1069" s="26"/>
      <c r="H1069" s="26"/>
      <c r="I1069" s="26"/>
      <c r="J1069" s="28"/>
      <c r="K1069" s="28"/>
      <c r="L1069" s="26"/>
      <c r="M1069" s="26"/>
      <c r="N1069" s="26"/>
      <c r="O1069" s="30"/>
      <c r="P1069" s="27"/>
      <c r="Q1069" s="26"/>
      <c r="R1069" s="30"/>
      <c r="S1069" s="31"/>
    </row>
    <row r="1070" spans="1:19" s="4" customFormat="1" ht="19.7" customHeight="1">
      <c r="D1070" s="27"/>
      <c r="E1070" s="27"/>
      <c r="F1070" s="27"/>
      <c r="G1070" s="26"/>
      <c r="H1070" s="26"/>
      <c r="I1070" s="26"/>
      <c r="J1070" s="28"/>
      <c r="K1070" s="28"/>
      <c r="L1070" s="26"/>
      <c r="M1070" s="26"/>
      <c r="N1070" s="26"/>
      <c r="O1070" s="30"/>
      <c r="P1070" s="27"/>
      <c r="Q1070" s="26"/>
      <c r="R1070" s="30"/>
      <c r="S1070" s="31"/>
    </row>
    <row r="1071" spans="1:19" s="4" customFormat="1" ht="19.7" customHeight="1">
      <c r="D1071" s="27"/>
      <c r="E1071" s="27"/>
      <c r="F1071" s="27"/>
      <c r="G1071" s="26"/>
      <c r="H1071" s="26"/>
      <c r="I1071" s="26"/>
      <c r="J1071" s="28"/>
      <c r="K1071" s="28"/>
      <c r="L1071" s="26"/>
      <c r="M1071" s="26"/>
      <c r="N1071" s="26"/>
      <c r="O1071" s="30"/>
      <c r="P1071" s="27"/>
      <c r="Q1071" s="26"/>
      <c r="R1071" s="30"/>
      <c r="S1071" s="31"/>
    </row>
    <row r="1072" spans="1:19" s="4" customFormat="1" ht="19.7" customHeight="1">
      <c r="D1072" s="27"/>
      <c r="E1072" s="27"/>
      <c r="F1072" s="27"/>
      <c r="G1072" s="26"/>
      <c r="H1072" s="26"/>
      <c r="I1072" s="26"/>
      <c r="J1072" s="28"/>
      <c r="K1072" s="28"/>
      <c r="L1072" s="26"/>
      <c r="M1072" s="26"/>
      <c r="N1072" s="26"/>
      <c r="O1072" s="30"/>
      <c r="P1072" s="27"/>
      <c r="Q1072" s="26"/>
      <c r="R1072" s="30"/>
      <c r="S1072" s="31"/>
    </row>
    <row r="1073" spans="4:19" s="4" customFormat="1" ht="19.7" customHeight="1">
      <c r="D1073" s="27"/>
      <c r="E1073" s="27"/>
      <c r="F1073" s="27"/>
      <c r="G1073" s="26"/>
      <c r="H1073" s="26"/>
      <c r="I1073" s="26"/>
      <c r="J1073" s="28"/>
      <c r="K1073" s="28"/>
      <c r="L1073" s="26"/>
      <c r="M1073" s="26"/>
      <c r="N1073" s="26"/>
      <c r="O1073" s="30"/>
      <c r="P1073" s="27"/>
      <c r="Q1073" s="26"/>
      <c r="R1073" s="30"/>
      <c r="S1073" s="31"/>
    </row>
    <row r="1074" spans="4:19" s="4" customFormat="1" ht="19.7" customHeight="1">
      <c r="D1074" s="27"/>
      <c r="E1074" s="27"/>
      <c r="F1074" s="27"/>
      <c r="G1074" s="26"/>
      <c r="H1074" s="26"/>
      <c r="I1074" s="26"/>
      <c r="J1074" s="28"/>
      <c r="K1074" s="28"/>
      <c r="L1074" s="26"/>
      <c r="M1074" s="26"/>
      <c r="N1074" s="26"/>
      <c r="O1074" s="30"/>
      <c r="P1074" s="27"/>
      <c r="Q1074" s="26"/>
      <c r="R1074" s="30"/>
      <c r="S1074" s="31"/>
    </row>
    <row r="1075" spans="4:19" s="4" customFormat="1" ht="19.7" customHeight="1">
      <c r="D1075" s="27"/>
      <c r="E1075" s="27"/>
      <c r="F1075" s="27"/>
      <c r="G1075" s="26"/>
      <c r="H1075" s="26"/>
      <c r="I1075" s="26"/>
      <c r="J1075" s="28"/>
      <c r="K1075" s="28"/>
      <c r="L1075" s="26"/>
      <c r="M1075" s="26"/>
      <c r="N1075" s="26"/>
      <c r="O1075" s="30"/>
      <c r="P1075" s="27"/>
      <c r="Q1075" s="26"/>
      <c r="R1075" s="30"/>
      <c r="S1075" s="31"/>
    </row>
    <row r="1076" spans="4:19" s="4" customFormat="1" ht="19.7" customHeight="1">
      <c r="D1076" s="27"/>
      <c r="E1076" s="27"/>
      <c r="F1076" s="27"/>
      <c r="G1076" s="26"/>
      <c r="H1076" s="26"/>
      <c r="I1076" s="26"/>
      <c r="J1076" s="28"/>
      <c r="K1076" s="28"/>
      <c r="L1076" s="26"/>
      <c r="M1076" s="26"/>
      <c r="N1076" s="26"/>
      <c r="O1076" s="30"/>
      <c r="P1076" s="27"/>
      <c r="Q1076" s="26"/>
      <c r="R1076" s="30"/>
      <c r="S1076" s="31"/>
    </row>
    <row r="1077" spans="4:19" s="4" customFormat="1" ht="19.7" customHeight="1">
      <c r="D1077" s="27"/>
      <c r="E1077" s="27"/>
      <c r="F1077" s="27"/>
      <c r="G1077" s="26"/>
      <c r="H1077" s="26"/>
      <c r="I1077" s="26"/>
      <c r="J1077" s="28"/>
      <c r="K1077" s="28"/>
      <c r="L1077" s="26"/>
      <c r="M1077" s="26"/>
      <c r="N1077" s="26"/>
      <c r="O1077" s="30"/>
      <c r="P1077" s="27"/>
      <c r="Q1077" s="26"/>
      <c r="R1077" s="30"/>
      <c r="S1077" s="31"/>
    </row>
    <row r="1078" spans="4:19" s="4" customFormat="1" ht="19.7" customHeight="1">
      <c r="D1078" s="27"/>
      <c r="E1078" s="27"/>
      <c r="F1078" s="27"/>
      <c r="G1078" s="26"/>
      <c r="H1078" s="26"/>
      <c r="I1078" s="26"/>
      <c r="J1078" s="28"/>
      <c r="K1078" s="28"/>
      <c r="L1078" s="26"/>
      <c r="M1078" s="26"/>
      <c r="N1078" s="26"/>
      <c r="O1078" s="30"/>
      <c r="P1078" s="27"/>
      <c r="Q1078" s="26"/>
      <c r="R1078" s="30"/>
      <c r="S1078" s="31"/>
    </row>
    <row r="1079" spans="4:19" s="4" customFormat="1" ht="19.7" customHeight="1">
      <c r="D1079" s="27"/>
      <c r="E1079" s="27"/>
      <c r="F1079" s="27"/>
      <c r="G1079" s="26"/>
      <c r="H1079" s="26"/>
      <c r="I1079" s="26"/>
      <c r="J1079" s="28"/>
      <c r="K1079" s="28"/>
      <c r="L1079" s="26"/>
      <c r="M1079" s="26"/>
      <c r="N1079" s="26"/>
      <c r="O1079" s="30"/>
      <c r="P1079" s="27"/>
      <c r="Q1079" s="26"/>
      <c r="R1079" s="30"/>
      <c r="S1079" s="31"/>
    </row>
    <row r="1080" spans="4:19" s="4" customFormat="1" ht="19.7" customHeight="1">
      <c r="D1080" s="27"/>
      <c r="E1080" s="27"/>
      <c r="F1080" s="27"/>
      <c r="G1080" s="26"/>
      <c r="H1080" s="26"/>
      <c r="I1080" s="26"/>
      <c r="J1080" s="28"/>
      <c r="K1080" s="28"/>
      <c r="L1080" s="26"/>
      <c r="M1080" s="26"/>
      <c r="N1080" s="26"/>
      <c r="O1080" s="30"/>
      <c r="P1080" s="27"/>
      <c r="Q1080" s="26"/>
      <c r="R1080" s="30"/>
      <c r="S1080" s="31"/>
    </row>
    <row r="1081" spans="4:19" s="4" customFormat="1" ht="19.7" customHeight="1">
      <c r="D1081" s="27"/>
      <c r="E1081" s="27"/>
      <c r="F1081" s="27"/>
      <c r="G1081" s="26"/>
      <c r="H1081" s="26"/>
      <c r="I1081" s="26"/>
      <c r="J1081" s="28"/>
      <c r="K1081" s="28"/>
      <c r="L1081" s="26"/>
      <c r="M1081" s="26"/>
      <c r="N1081" s="26"/>
      <c r="O1081" s="30"/>
      <c r="P1081" s="27"/>
      <c r="Q1081" s="26"/>
      <c r="R1081" s="30"/>
      <c r="S1081" s="31"/>
    </row>
    <row r="1082" spans="4:19" s="4" customFormat="1" ht="19.7" customHeight="1">
      <c r="D1082" s="27"/>
      <c r="E1082" s="27"/>
      <c r="F1082" s="27"/>
      <c r="G1082" s="26"/>
      <c r="H1082" s="26"/>
      <c r="I1082" s="26"/>
      <c r="J1082" s="28"/>
      <c r="K1082" s="28"/>
      <c r="L1082" s="26"/>
      <c r="M1082" s="26"/>
      <c r="N1082" s="26"/>
      <c r="O1082" s="30"/>
      <c r="P1082" s="27"/>
      <c r="Q1082" s="26"/>
      <c r="R1082" s="30"/>
      <c r="S1082" s="31"/>
    </row>
    <row r="1083" spans="4:19" s="4" customFormat="1" ht="19.7" customHeight="1">
      <c r="D1083" s="27"/>
      <c r="E1083" s="27"/>
      <c r="F1083" s="27"/>
      <c r="G1083" s="26"/>
      <c r="H1083" s="26"/>
      <c r="I1083" s="26"/>
      <c r="J1083" s="28"/>
      <c r="K1083" s="28"/>
      <c r="L1083" s="26"/>
      <c r="M1083" s="26"/>
      <c r="N1083" s="26"/>
      <c r="O1083" s="30"/>
      <c r="P1083" s="27"/>
      <c r="Q1083" s="26"/>
      <c r="R1083" s="30"/>
      <c r="S1083" s="31"/>
    </row>
    <row r="1084" spans="4:19" s="4" customFormat="1" ht="19.7" customHeight="1">
      <c r="D1084" s="27"/>
      <c r="E1084" s="27"/>
      <c r="F1084" s="27"/>
      <c r="G1084" s="26"/>
      <c r="H1084" s="26"/>
      <c r="I1084" s="26"/>
      <c r="J1084" s="28"/>
      <c r="K1084" s="28"/>
      <c r="L1084" s="26"/>
      <c r="M1084" s="26"/>
      <c r="N1084" s="26"/>
      <c r="O1084" s="30"/>
      <c r="P1084" s="27"/>
      <c r="Q1084" s="26"/>
      <c r="R1084" s="30"/>
      <c r="S1084" s="31"/>
    </row>
    <row r="1085" spans="4:19" s="4" customFormat="1" ht="19.7" customHeight="1">
      <c r="D1085" s="27"/>
      <c r="E1085" s="27"/>
      <c r="F1085" s="27"/>
      <c r="G1085" s="26"/>
      <c r="H1085" s="26"/>
      <c r="I1085" s="26"/>
      <c r="J1085" s="28"/>
      <c r="K1085" s="28"/>
      <c r="L1085" s="26"/>
      <c r="M1085" s="26"/>
      <c r="N1085" s="26"/>
      <c r="O1085" s="30"/>
      <c r="P1085" s="27"/>
      <c r="Q1085" s="26"/>
      <c r="R1085" s="30"/>
      <c r="S1085" s="31"/>
    </row>
    <row r="1086" spans="4:19" s="4" customFormat="1" ht="19.7" customHeight="1">
      <c r="D1086" s="27"/>
      <c r="E1086" s="27"/>
      <c r="F1086" s="27"/>
      <c r="G1086" s="26"/>
      <c r="H1086" s="26"/>
      <c r="I1086" s="26"/>
      <c r="J1086" s="28"/>
      <c r="K1086" s="28"/>
      <c r="L1086" s="26"/>
      <c r="M1086" s="26"/>
      <c r="N1086" s="26"/>
      <c r="O1086" s="30"/>
      <c r="P1086" s="27"/>
      <c r="Q1086" s="26"/>
      <c r="R1086" s="30"/>
      <c r="S1086" s="31"/>
    </row>
    <row r="1087" spans="4:19" s="4" customFormat="1" ht="19.7" customHeight="1">
      <c r="D1087" s="27"/>
      <c r="E1087" s="27"/>
      <c r="F1087" s="27"/>
      <c r="G1087" s="26"/>
      <c r="H1087" s="26"/>
      <c r="I1087" s="26"/>
      <c r="J1087" s="28"/>
      <c r="K1087" s="28"/>
      <c r="L1087" s="26"/>
      <c r="M1087" s="26"/>
      <c r="N1087" s="26"/>
      <c r="O1087" s="30"/>
      <c r="P1087" s="27"/>
      <c r="Q1087" s="26"/>
      <c r="R1087" s="30"/>
      <c r="S1087" s="31"/>
    </row>
    <row r="1088" spans="4:19" s="4" customFormat="1" ht="19.7" customHeight="1">
      <c r="D1088" s="27"/>
      <c r="E1088" s="27"/>
      <c r="F1088" s="27"/>
      <c r="G1088" s="26"/>
      <c r="H1088" s="26"/>
      <c r="I1088" s="26"/>
      <c r="J1088" s="28"/>
      <c r="K1088" s="28"/>
      <c r="L1088" s="26"/>
      <c r="M1088" s="26"/>
      <c r="N1088" s="26"/>
      <c r="O1088" s="30"/>
      <c r="P1088" s="27"/>
      <c r="Q1088" s="26"/>
      <c r="R1088" s="30"/>
      <c r="S1088" s="31"/>
    </row>
    <row r="1089" spans="4:19" s="4" customFormat="1" ht="19.7" customHeight="1">
      <c r="D1089" s="27"/>
      <c r="E1089" s="27"/>
      <c r="F1089" s="27"/>
      <c r="G1089" s="26"/>
      <c r="H1089" s="26"/>
      <c r="I1089" s="26"/>
      <c r="J1089" s="28"/>
      <c r="K1089" s="28"/>
      <c r="L1089" s="26"/>
      <c r="M1089" s="26"/>
      <c r="N1089" s="26"/>
      <c r="O1089" s="30"/>
      <c r="P1089" s="27"/>
      <c r="Q1089" s="26"/>
      <c r="R1089" s="30"/>
      <c r="S1089" s="31"/>
    </row>
    <row r="1090" spans="4:19" s="4" customFormat="1" ht="19.7" customHeight="1">
      <c r="D1090" s="27"/>
      <c r="E1090" s="27"/>
      <c r="F1090" s="27"/>
      <c r="G1090" s="26"/>
      <c r="H1090" s="26"/>
      <c r="I1090" s="26"/>
      <c r="J1090" s="28"/>
      <c r="K1090" s="28"/>
      <c r="L1090" s="26"/>
      <c r="M1090" s="26"/>
      <c r="N1090" s="26"/>
      <c r="O1090" s="30"/>
      <c r="P1090" s="27"/>
      <c r="Q1090" s="26"/>
      <c r="R1090" s="30"/>
      <c r="S1090" s="31"/>
    </row>
    <row r="1091" spans="4:19" s="4" customFormat="1" ht="19.7" customHeight="1">
      <c r="D1091" s="27"/>
      <c r="E1091" s="27"/>
      <c r="F1091" s="27"/>
      <c r="G1091" s="26"/>
      <c r="H1091" s="26"/>
      <c r="I1091" s="26"/>
      <c r="J1091" s="28"/>
      <c r="K1091" s="28"/>
      <c r="L1091" s="26"/>
      <c r="M1091" s="26"/>
      <c r="N1091" s="26"/>
      <c r="O1091" s="30"/>
      <c r="P1091" s="27"/>
      <c r="Q1091" s="26"/>
      <c r="R1091" s="30"/>
      <c r="S1091" s="31"/>
    </row>
    <row r="1092" spans="4:19" s="4" customFormat="1" ht="19.7" customHeight="1">
      <c r="D1092" s="27"/>
      <c r="E1092" s="27"/>
      <c r="F1092" s="27"/>
      <c r="G1092" s="26"/>
      <c r="H1092" s="26"/>
      <c r="I1092" s="26"/>
      <c r="J1092" s="28"/>
      <c r="K1092" s="28"/>
      <c r="L1092" s="26"/>
      <c r="M1092" s="26"/>
      <c r="N1092" s="26"/>
      <c r="O1092" s="30"/>
      <c r="P1092" s="27"/>
      <c r="Q1092" s="26"/>
      <c r="R1092" s="30"/>
      <c r="S1092" s="31"/>
    </row>
    <row r="1093" spans="4:19" s="4" customFormat="1" ht="19.7" customHeight="1">
      <c r="D1093" s="27"/>
      <c r="E1093" s="27"/>
      <c r="F1093" s="27"/>
      <c r="G1093" s="26"/>
      <c r="H1093" s="26"/>
      <c r="I1093" s="26"/>
      <c r="J1093" s="28"/>
      <c r="K1093" s="28"/>
      <c r="L1093" s="26"/>
      <c r="M1093" s="26"/>
      <c r="N1093" s="26"/>
      <c r="O1093" s="30"/>
      <c r="P1093" s="27"/>
      <c r="Q1093" s="26"/>
      <c r="R1093" s="30"/>
      <c r="S1093" s="31"/>
    </row>
    <row r="1094" spans="4:19" s="4" customFormat="1" ht="19.7" customHeight="1">
      <c r="D1094" s="27"/>
      <c r="E1094" s="27"/>
      <c r="F1094" s="27"/>
      <c r="G1094" s="26"/>
      <c r="H1094" s="26"/>
      <c r="I1094" s="26"/>
      <c r="J1094" s="28"/>
      <c r="K1094" s="28"/>
      <c r="L1094" s="26"/>
      <c r="M1094" s="26"/>
      <c r="N1094" s="26"/>
      <c r="O1094" s="30"/>
      <c r="P1094" s="27"/>
      <c r="Q1094" s="26"/>
      <c r="R1094" s="30"/>
      <c r="S1094" s="31"/>
    </row>
    <row r="1095" spans="4:19" s="4" customFormat="1" ht="19.7" customHeight="1">
      <c r="D1095" s="27"/>
      <c r="E1095" s="27"/>
      <c r="F1095" s="27"/>
      <c r="G1095" s="26"/>
      <c r="H1095" s="26"/>
      <c r="I1095" s="26"/>
      <c r="J1095" s="28"/>
      <c r="K1095" s="28"/>
      <c r="L1095" s="26"/>
      <c r="M1095" s="26"/>
      <c r="N1095" s="26"/>
      <c r="O1095" s="30"/>
      <c r="P1095" s="27"/>
      <c r="Q1095" s="26"/>
      <c r="R1095" s="30"/>
      <c r="S1095" s="31"/>
    </row>
    <row r="1096" spans="4:19" s="4" customFormat="1" ht="19.7" customHeight="1">
      <c r="D1096" s="27"/>
      <c r="E1096" s="27"/>
      <c r="F1096" s="27"/>
      <c r="G1096" s="26"/>
      <c r="H1096" s="26"/>
      <c r="I1096" s="26"/>
      <c r="J1096" s="28"/>
      <c r="K1096" s="28"/>
      <c r="L1096" s="26"/>
      <c r="M1096" s="26"/>
      <c r="N1096" s="26"/>
      <c r="O1096" s="30"/>
      <c r="P1096" s="27"/>
      <c r="Q1096" s="26"/>
      <c r="R1096" s="30"/>
      <c r="S1096" s="31"/>
    </row>
    <row r="1097" spans="4:19" s="4" customFormat="1" ht="19.7" customHeight="1">
      <c r="D1097" s="27"/>
      <c r="E1097" s="27"/>
      <c r="F1097" s="27"/>
      <c r="G1097" s="26"/>
      <c r="H1097" s="26"/>
      <c r="I1097" s="26"/>
      <c r="J1097" s="28"/>
      <c r="K1097" s="28"/>
      <c r="L1097" s="26"/>
      <c r="M1097" s="26"/>
      <c r="N1097" s="26"/>
      <c r="O1097" s="30"/>
      <c r="P1097" s="27"/>
      <c r="Q1097" s="26"/>
      <c r="R1097" s="30"/>
      <c r="S1097" s="31"/>
    </row>
    <row r="1098" spans="4:19" s="4" customFormat="1" ht="19.7" customHeight="1">
      <c r="D1098" s="27"/>
      <c r="E1098" s="27"/>
      <c r="F1098" s="27"/>
      <c r="G1098" s="26"/>
      <c r="H1098" s="26"/>
      <c r="I1098" s="26"/>
      <c r="J1098" s="28"/>
      <c r="K1098" s="28"/>
      <c r="L1098" s="26"/>
      <c r="M1098" s="26"/>
      <c r="N1098" s="26"/>
      <c r="O1098" s="30"/>
      <c r="P1098" s="27"/>
      <c r="Q1098" s="26"/>
      <c r="R1098" s="30"/>
      <c r="S1098" s="31"/>
    </row>
    <row r="1099" spans="4:19" s="4" customFormat="1" ht="19.7" customHeight="1">
      <c r="D1099" s="27"/>
      <c r="E1099" s="27"/>
      <c r="F1099" s="27"/>
      <c r="G1099" s="26"/>
      <c r="H1099" s="26"/>
      <c r="I1099" s="26"/>
      <c r="J1099" s="28"/>
      <c r="K1099" s="28"/>
      <c r="L1099" s="26"/>
      <c r="M1099" s="26"/>
      <c r="N1099" s="26"/>
      <c r="O1099" s="30"/>
      <c r="P1099" s="27"/>
      <c r="Q1099" s="26"/>
      <c r="R1099" s="30"/>
      <c r="S1099" s="31"/>
    </row>
    <row r="1100" spans="4:19" s="4" customFormat="1" ht="19.7" customHeight="1">
      <c r="D1100" s="27"/>
      <c r="E1100" s="27"/>
      <c r="F1100" s="27"/>
      <c r="G1100" s="26"/>
      <c r="H1100" s="26"/>
      <c r="I1100" s="26"/>
      <c r="J1100" s="28"/>
      <c r="K1100" s="28"/>
      <c r="L1100" s="26"/>
      <c r="M1100" s="26"/>
      <c r="N1100" s="26"/>
      <c r="O1100" s="30"/>
      <c r="P1100" s="27"/>
      <c r="Q1100" s="26"/>
      <c r="R1100" s="30"/>
      <c r="S1100" s="31"/>
    </row>
    <row r="1101" spans="4:19" s="4" customFormat="1" ht="19.7" customHeight="1">
      <c r="D1101" s="27"/>
      <c r="E1101" s="27"/>
      <c r="F1101" s="27"/>
      <c r="G1101" s="26"/>
      <c r="H1101" s="26"/>
      <c r="I1101" s="26"/>
      <c r="J1101" s="28"/>
      <c r="K1101" s="28"/>
      <c r="L1101" s="26"/>
      <c r="M1101" s="26"/>
      <c r="N1101" s="26"/>
      <c r="O1101" s="30"/>
      <c r="P1101" s="27"/>
      <c r="Q1101" s="26"/>
      <c r="R1101" s="30"/>
      <c r="S1101" s="31"/>
    </row>
    <row r="1102" spans="4:19" s="4" customFormat="1" ht="19.7" customHeight="1">
      <c r="D1102" s="27"/>
      <c r="E1102" s="27"/>
      <c r="F1102" s="27"/>
      <c r="G1102" s="26"/>
      <c r="H1102" s="26"/>
      <c r="I1102" s="26"/>
      <c r="J1102" s="28"/>
      <c r="K1102" s="28"/>
      <c r="L1102" s="26"/>
      <c r="M1102" s="26"/>
      <c r="N1102" s="26"/>
      <c r="O1102" s="30"/>
      <c r="P1102" s="27"/>
      <c r="Q1102" s="26"/>
      <c r="R1102" s="30"/>
      <c r="S1102" s="31"/>
    </row>
    <row r="1103" spans="4:19" s="4" customFormat="1" ht="19.7" customHeight="1">
      <c r="D1103" s="27"/>
      <c r="E1103" s="27"/>
      <c r="F1103" s="27"/>
      <c r="G1103" s="26"/>
      <c r="H1103" s="26"/>
      <c r="I1103" s="26"/>
      <c r="J1103" s="28"/>
      <c r="K1103" s="28"/>
      <c r="L1103" s="26"/>
      <c r="M1103" s="26"/>
      <c r="N1103" s="26"/>
      <c r="O1103" s="30"/>
      <c r="P1103" s="27"/>
      <c r="Q1103" s="26"/>
      <c r="R1103" s="30"/>
      <c r="S1103" s="31"/>
    </row>
    <row r="1104" spans="4:19" s="4" customFormat="1" ht="19.7" customHeight="1">
      <c r="D1104" s="27"/>
      <c r="E1104" s="27"/>
      <c r="F1104" s="27"/>
      <c r="G1104" s="26"/>
      <c r="H1104" s="26"/>
      <c r="I1104" s="26"/>
      <c r="J1104" s="28"/>
      <c r="K1104" s="28"/>
      <c r="L1104" s="26"/>
      <c r="M1104" s="26"/>
      <c r="N1104" s="26"/>
      <c r="O1104" s="30"/>
      <c r="P1104" s="27"/>
      <c r="Q1104" s="26"/>
      <c r="R1104" s="30"/>
      <c r="S1104" s="31"/>
    </row>
    <row r="1105" spans="4:19" s="4" customFormat="1" ht="19.7" customHeight="1">
      <c r="D1105" s="27"/>
      <c r="E1105" s="27"/>
      <c r="F1105" s="27"/>
      <c r="G1105" s="26"/>
      <c r="H1105" s="26"/>
      <c r="I1105" s="26"/>
      <c r="J1105" s="28"/>
      <c r="K1105" s="28"/>
      <c r="L1105" s="26"/>
      <c r="M1105" s="26"/>
      <c r="N1105" s="26"/>
      <c r="O1105" s="30"/>
      <c r="P1105" s="27"/>
      <c r="Q1105" s="26"/>
      <c r="R1105" s="30"/>
      <c r="S1105" s="31"/>
    </row>
    <row r="1106" spans="4:19" s="4" customFormat="1" ht="19.7" customHeight="1">
      <c r="D1106" s="27"/>
      <c r="E1106" s="27"/>
      <c r="F1106" s="27"/>
      <c r="G1106" s="26"/>
      <c r="H1106" s="26"/>
      <c r="I1106" s="26"/>
      <c r="J1106" s="28"/>
      <c r="K1106" s="28"/>
      <c r="L1106" s="26"/>
      <c r="M1106" s="26"/>
      <c r="N1106" s="26"/>
      <c r="O1106" s="30"/>
      <c r="P1106" s="27"/>
      <c r="Q1106" s="26"/>
      <c r="R1106" s="30"/>
      <c r="S1106" s="31"/>
    </row>
    <row r="1107" spans="4:19" s="4" customFormat="1" ht="19.7" customHeight="1">
      <c r="D1107" s="27"/>
      <c r="E1107" s="27"/>
      <c r="F1107" s="27"/>
      <c r="G1107" s="26"/>
      <c r="H1107" s="26"/>
      <c r="I1107" s="26"/>
      <c r="J1107" s="28"/>
      <c r="K1107" s="28"/>
      <c r="L1107" s="26"/>
      <c r="M1107" s="26"/>
      <c r="N1107" s="26"/>
      <c r="O1107" s="30"/>
      <c r="P1107" s="27"/>
      <c r="Q1107" s="26"/>
      <c r="R1107" s="30"/>
      <c r="S1107" s="31"/>
    </row>
    <row r="1108" spans="4:19" s="4" customFormat="1" ht="19.7" customHeight="1">
      <c r="D1108" s="27"/>
      <c r="E1108" s="27"/>
      <c r="F1108" s="27"/>
      <c r="G1108" s="26"/>
      <c r="H1108" s="26"/>
      <c r="I1108" s="26"/>
      <c r="J1108" s="28"/>
      <c r="K1108" s="28"/>
      <c r="L1108" s="26"/>
      <c r="M1108" s="26"/>
      <c r="N1108" s="26"/>
      <c r="O1108" s="30"/>
      <c r="P1108" s="27"/>
      <c r="Q1108" s="26"/>
      <c r="R1108" s="30"/>
      <c r="S1108" s="31"/>
    </row>
    <row r="1109" spans="4:19" s="4" customFormat="1" ht="19.7" customHeight="1">
      <c r="D1109" s="27"/>
      <c r="E1109" s="27"/>
      <c r="F1109" s="27"/>
      <c r="G1109" s="26"/>
      <c r="H1109" s="26"/>
      <c r="I1109" s="26"/>
      <c r="J1109" s="28"/>
      <c r="K1109" s="28"/>
      <c r="L1109" s="26"/>
      <c r="M1109" s="26"/>
      <c r="N1109" s="26"/>
      <c r="O1109" s="30"/>
      <c r="P1109" s="27"/>
      <c r="Q1109" s="26"/>
      <c r="R1109" s="30"/>
      <c r="S1109" s="31"/>
    </row>
    <row r="1110" spans="4:19" s="4" customFormat="1" ht="19.7" customHeight="1">
      <c r="D1110" s="27"/>
      <c r="E1110" s="27"/>
      <c r="F1110" s="27"/>
      <c r="G1110" s="26"/>
      <c r="H1110" s="26"/>
      <c r="I1110" s="26"/>
      <c r="J1110" s="28"/>
      <c r="K1110" s="28"/>
      <c r="L1110" s="26"/>
      <c r="M1110" s="26"/>
      <c r="N1110" s="26"/>
      <c r="O1110" s="30"/>
      <c r="P1110" s="27"/>
      <c r="Q1110" s="26"/>
      <c r="R1110" s="30"/>
      <c r="S1110" s="31"/>
    </row>
    <row r="1111" spans="4:19" s="4" customFormat="1" ht="19.7" customHeight="1">
      <c r="D1111" s="27"/>
      <c r="E1111" s="27"/>
      <c r="F1111" s="27"/>
      <c r="G1111" s="26"/>
      <c r="H1111" s="26"/>
      <c r="I1111" s="26"/>
      <c r="J1111" s="28"/>
      <c r="K1111" s="28"/>
      <c r="L1111" s="26"/>
      <c r="M1111" s="26"/>
      <c r="N1111" s="26"/>
      <c r="O1111" s="30"/>
      <c r="P1111" s="27"/>
      <c r="Q1111" s="26"/>
      <c r="R1111" s="30"/>
      <c r="S1111" s="31"/>
    </row>
    <row r="1112" spans="4:19" s="4" customFormat="1" ht="19.7" customHeight="1">
      <c r="D1112" s="27"/>
      <c r="E1112" s="66"/>
      <c r="F1112" s="66"/>
      <c r="G1112" s="47"/>
      <c r="H1112" s="67"/>
      <c r="I1112" s="26"/>
      <c r="J1112" s="63"/>
      <c r="K1112" s="28"/>
      <c r="L1112" s="68"/>
      <c r="M1112" s="26"/>
      <c r="N1112" s="47"/>
      <c r="O1112" s="30"/>
      <c r="P1112" s="27"/>
      <c r="Q1112" s="26"/>
      <c r="R1112" s="30"/>
      <c r="S1112" s="31"/>
    </row>
    <row r="1113" spans="4:19" s="4" customFormat="1" ht="19.7" customHeight="1">
      <c r="D1113" s="27"/>
      <c r="E1113" s="27"/>
      <c r="F1113" s="66"/>
      <c r="G1113" s="47"/>
      <c r="H1113" s="67"/>
      <c r="I1113" s="26"/>
      <c r="J1113" s="63"/>
      <c r="K1113" s="28"/>
      <c r="L1113" s="68"/>
      <c r="M1113" s="26"/>
      <c r="N1113" s="47"/>
      <c r="O1113" s="30"/>
      <c r="P1113" s="27"/>
      <c r="Q1113" s="26"/>
      <c r="R1113" s="30"/>
      <c r="S1113" s="31"/>
    </row>
    <row r="1114" spans="4:19" s="4" customFormat="1" ht="19.7" customHeight="1">
      <c r="D1114" s="27"/>
      <c r="E1114" s="27"/>
      <c r="F1114" s="66"/>
      <c r="G1114" s="47"/>
      <c r="H1114" s="67"/>
      <c r="I1114" s="26"/>
      <c r="J1114" s="63"/>
      <c r="K1114" s="28"/>
      <c r="L1114" s="68"/>
      <c r="M1114" s="26"/>
      <c r="N1114" s="47"/>
      <c r="O1114" s="30"/>
      <c r="P1114" s="27"/>
      <c r="Q1114" s="26"/>
      <c r="R1114" s="30"/>
      <c r="S1114" s="31"/>
    </row>
    <row r="1115" spans="4:19" s="4" customFormat="1" ht="19.7" customHeight="1">
      <c r="D1115" s="27"/>
      <c r="E1115" s="27"/>
      <c r="F1115" s="66"/>
      <c r="G1115" s="47"/>
      <c r="H1115" s="67"/>
      <c r="I1115" s="26"/>
      <c r="J1115" s="63"/>
      <c r="K1115" s="28"/>
      <c r="L1115" s="68"/>
      <c r="M1115" s="26"/>
      <c r="N1115" s="47"/>
      <c r="O1115" s="30"/>
      <c r="P1115" s="27"/>
      <c r="Q1115" s="26"/>
      <c r="R1115" s="30"/>
      <c r="S1115" s="31"/>
    </row>
    <row r="1116" spans="4:19" s="4" customFormat="1" ht="19.7" customHeight="1">
      <c r="D1116" s="27"/>
      <c r="E1116" s="27"/>
      <c r="F1116" s="66"/>
      <c r="G1116" s="47"/>
      <c r="H1116" s="67"/>
      <c r="I1116" s="26"/>
      <c r="J1116" s="63"/>
      <c r="K1116" s="28"/>
      <c r="L1116" s="68"/>
      <c r="M1116" s="26"/>
      <c r="N1116" s="47"/>
      <c r="O1116" s="30"/>
      <c r="P1116" s="27"/>
      <c r="Q1116" s="26"/>
      <c r="R1116" s="30"/>
      <c r="S1116" s="31"/>
    </row>
    <row r="1117" spans="4:19" s="4" customFormat="1" ht="19.7" customHeight="1">
      <c r="D1117" s="27"/>
      <c r="E1117" s="27"/>
      <c r="F1117" s="66"/>
      <c r="G1117" s="47"/>
      <c r="H1117" s="67"/>
      <c r="I1117" s="26"/>
      <c r="J1117" s="63"/>
      <c r="K1117" s="28"/>
      <c r="L1117" s="68"/>
      <c r="M1117" s="26"/>
      <c r="N1117" s="47"/>
      <c r="O1117" s="30"/>
      <c r="P1117" s="27"/>
      <c r="Q1117" s="26"/>
      <c r="R1117" s="30"/>
      <c r="S1117" s="31"/>
    </row>
    <row r="1118" spans="4:19" s="4" customFormat="1" ht="19.350000000000001" customHeight="1">
      <c r="D1118" s="27"/>
      <c r="E1118" s="66"/>
      <c r="F1118" s="66"/>
      <c r="G1118" s="47"/>
      <c r="H1118" s="67"/>
      <c r="I1118" s="26"/>
      <c r="J1118" s="63"/>
      <c r="K1118" s="28"/>
      <c r="L1118" s="68"/>
      <c r="M1118" s="26"/>
      <c r="N1118" s="47"/>
      <c r="O1118" s="30"/>
      <c r="P1118" s="27"/>
      <c r="Q1118" s="26"/>
      <c r="R1118" s="30"/>
      <c r="S1118" s="31"/>
    </row>
    <row r="1119" spans="4:19" s="4" customFormat="1" ht="19.350000000000001" customHeight="1">
      <c r="D1119" s="27"/>
      <c r="E1119" s="66"/>
      <c r="F1119" s="66"/>
      <c r="G1119" s="69"/>
      <c r="H1119" s="67"/>
      <c r="I1119" s="26"/>
      <c r="J1119" s="63"/>
      <c r="K1119" s="28"/>
      <c r="L1119" s="68"/>
      <c r="M1119" s="26"/>
      <c r="N1119" s="47"/>
      <c r="O1119" s="30"/>
      <c r="P1119" s="27"/>
      <c r="Q1119" s="26"/>
      <c r="R1119" s="30"/>
      <c r="S1119" s="31"/>
    </row>
    <row r="1120" spans="4:19" s="4" customFormat="1" ht="19.350000000000001" customHeight="1">
      <c r="D1120" s="27"/>
      <c r="E1120" s="66"/>
      <c r="F1120" s="66"/>
      <c r="G1120" s="70"/>
      <c r="H1120" s="67"/>
      <c r="I1120" s="26"/>
      <c r="J1120" s="63"/>
      <c r="K1120" s="28"/>
      <c r="L1120" s="68"/>
      <c r="M1120" s="26"/>
      <c r="N1120" s="47"/>
      <c r="O1120" s="30"/>
      <c r="P1120" s="27"/>
      <c r="Q1120" s="26"/>
      <c r="R1120" s="30"/>
      <c r="S1120" s="31"/>
    </row>
    <row r="1121" spans="4:19" s="4" customFormat="1" ht="19.7" customHeight="1">
      <c r="D1121" s="27"/>
      <c r="E1121" s="66"/>
      <c r="F1121" s="66"/>
      <c r="G1121" s="70"/>
      <c r="H1121" s="67"/>
      <c r="I1121" s="26"/>
      <c r="J1121" s="63"/>
      <c r="K1121" s="28"/>
      <c r="L1121" s="68"/>
      <c r="M1121" s="26"/>
      <c r="N1121" s="47"/>
      <c r="O1121" s="30"/>
      <c r="P1121" s="27"/>
      <c r="Q1121" s="26"/>
      <c r="R1121" s="30"/>
      <c r="S1121" s="31"/>
    </row>
    <row r="1122" spans="4:19" s="4" customFormat="1" ht="19.7" customHeight="1">
      <c r="D1122" s="27"/>
      <c r="E1122" s="66"/>
      <c r="F1122" s="66"/>
      <c r="G1122" s="70"/>
      <c r="H1122" s="67"/>
      <c r="I1122" s="26"/>
      <c r="J1122" s="63"/>
      <c r="K1122" s="28"/>
      <c r="L1122" s="68"/>
      <c r="M1122" s="26"/>
      <c r="N1122" s="47"/>
      <c r="O1122" s="30"/>
      <c r="P1122" s="27"/>
      <c r="Q1122" s="26"/>
      <c r="R1122" s="30"/>
      <c r="S1122" s="31"/>
    </row>
    <row r="1123" spans="4:19" s="4" customFormat="1" ht="19.7" customHeight="1">
      <c r="D1123" s="27"/>
      <c r="E1123" s="66"/>
      <c r="F1123" s="66"/>
      <c r="G1123" s="70"/>
      <c r="H1123" s="67"/>
      <c r="I1123" s="26"/>
      <c r="J1123" s="63"/>
      <c r="K1123" s="28"/>
      <c r="L1123" s="68"/>
      <c r="M1123" s="26"/>
      <c r="N1123" s="47"/>
      <c r="O1123" s="30"/>
      <c r="P1123" s="27"/>
      <c r="Q1123" s="26"/>
      <c r="R1123" s="30"/>
      <c r="S1123" s="31"/>
    </row>
    <row r="1124" spans="4:19" s="4" customFormat="1" ht="19.7" customHeight="1">
      <c r="D1124" s="27"/>
      <c r="E1124" s="66"/>
      <c r="F1124" s="66"/>
      <c r="G1124" s="70"/>
      <c r="H1124" s="67"/>
      <c r="I1124" s="26"/>
      <c r="J1124" s="63"/>
      <c r="K1124" s="28"/>
      <c r="L1124" s="68"/>
      <c r="M1124" s="26"/>
      <c r="N1124" s="47"/>
      <c r="O1124" s="30"/>
      <c r="P1124" s="27"/>
      <c r="Q1124" s="26"/>
      <c r="R1124" s="30"/>
      <c r="S1124" s="31"/>
    </row>
    <row r="1125" spans="4:19" s="4" customFormat="1" ht="19.7" customHeight="1">
      <c r="D1125" s="27"/>
      <c r="E1125" s="66"/>
      <c r="F1125" s="66"/>
      <c r="G1125" s="70"/>
      <c r="H1125" s="67"/>
      <c r="I1125" s="26"/>
      <c r="J1125" s="63"/>
      <c r="K1125" s="28"/>
      <c r="L1125" s="68"/>
      <c r="M1125" s="26"/>
      <c r="N1125" s="47"/>
      <c r="O1125" s="30"/>
      <c r="P1125" s="27"/>
      <c r="Q1125" s="26"/>
      <c r="R1125" s="30"/>
      <c r="S1125" s="31"/>
    </row>
    <row r="1126" spans="4:19" s="4" customFormat="1" ht="19.7" customHeight="1">
      <c r="D1126" s="27"/>
      <c r="E1126" s="27"/>
      <c r="F1126" s="27"/>
      <c r="G1126" s="47"/>
      <c r="H1126" s="26"/>
      <c r="I1126" s="63"/>
      <c r="J1126" s="71"/>
      <c r="K1126" s="63"/>
      <c r="L1126" s="73"/>
      <c r="M1126" s="26"/>
      <c r="N1126" s="47"/>
      <c r="O1126" s="30"/>
      <c r="P1126" s="27"/>
      <c r="Q1126" s="26"/>
      <c r="R1126" s="30"/>
      <c r="S1126" s="31"/>
    </row>
    <row r="1127" spans="4:19" s="4" customFormat="1" ht="19.7" customHeight="1">
      <c r="D1127" s="27"/>
      <c r="E1127" s="27"/>
      <c r="F1127" s="27"/>
      <c r="G1127" s="47"/>
      <c r="H1127" s="26"/>
      <c r="I1127" s="63"/>
      <c r="J1127" s="74"/>
      <c r="K1127" s="194"/>
      <c r="L1127" s="73"/>
      <c r="M1127" s="26"/>
      <c r="N1127" s="47"/>
      <c r="O1127" s="30"/>
      <c r="P1127" s="27"/>
      <c r="Q1127" s="26"/>
      <c r="R1127" s="30"/>
      <c r="S1127" s="31"/>
    </row>
    <row r="1128" spans="4:19" s="4" customFormat="1" ht="19.7" customHeight="1">
      <c r="D1128" s="27"/>
      <c r="E1128" s="66"/>
      <c r="F1128" s="66"/>
      <c r="G1128" s="76"/>
      <c r="H1128" s="67"/>
      <c r="I1128" s="26"/>
      <c r="J1128" s="63"/>
      <c r="K1128" s="28"/>
      <c r="L1128" s="68"/>
      <c r="M1128" s="26"/>
      <c r="N1128" s="47"/>
      <c r="O1128" s="30"/>
      <c r="P1128" s="27"/>
      <c r="Q1128" s="26"/>
      <c r="R1128" s="30"/>
      <c r="S1128" s="31"/>
    </row>
    <row r="1129" spans="4:19" s="4" customFormat="1" ht="19.7" customHeight="1">
      <c r="D1129" s="27"/>
      <c r="E1129" s="66"/>
      <c r="F1129" s="66"/>
      <c r="G1129" s="70"/>
      <c r="H1129" s="67"/>
      <c r="I1129" s="26"/>
      <c r="J1129" s="63"/>
      <c r="K1129" s="28"/>
      <c r="L1129" s="68"/>
      <c r="M1129" s="26"/>
      <c r="N1129" s="47"/>
      <c r="O1129" s="30"/>
      <c r="P1129" s="27"/>
      <c r="Q1129" s="26"/>
      <c r="R1129" s="30"/>
      <c r="S1129" s="31"/>
    </row>
    <row r="1130" spans="4:19" s="4" customFormat="1" ht="19.7" customHeight="1">
      <c r="D1130" s="27"/>
      <c r="E1130" s="66"/>
      <c r="F1130" s="66"/>
      <c r="G1130" s="70"/>
      <c r="H1130" s="67"/>
      <c r="I1130" s="26"/>
      <c r="J1130" s="63"/>
      <c r="K1130" s="28"/>
      <c r="L1130" s="68"/>
      <c r="M1130" s="26"/>
      <c r="N1130" s="47"/>
      <c r="O1130" s="30"/>
      <c r="P1130" s="27"/>
      <c r="Q1130" s="26"/>
      <c r="R1130" s="30"/>
      <c r="S1130" s="31"/>
    </row>
    <row r="1131" spans="4:19" s="4" customFormat="1" ht="19.7" customHeight="1">
      <c r="D1131" s="27"/>
      <c r="E1131" s="66"/>
      <c r="F1131" s="66"/>
      <c r="G1131" s="70"/>
      <c r="H1131" s="67"/>
      <c r="I1131" s="26"/>
      <c r="J1131" s="63"/>
      <c r="K1131" s="28"/>
      <c r="L1131" s="68"/>
      <c r="M1131" s="26"/>
      <c r="N1131" s="47"/>
      <c r="O1131" s="30"/>
      <c r="P1131" s="27"/>
      <c r="Q1131" s="26"/>
      <c r="R1131" s="30"/>
      <c r="S1131" s="31"/>
    </row>
    <row r="1132" spans="4:19" s="4" customFormat="1" ht="19.7" customHeight="1">
      <c r="D1132" s="27"/>
      <c r="E1132" s="66"/>
      <c r="F1132" s="66"/>
      <c r="G1132" s="70"/>
      <c r="H1132" s="67"/>
      <c r="I1132" s="26"/>
      <c r="J1132" s="63"/>
      <c r="K1132" s="28"/>
      <c r="L1132" s="68"/>
      <c r="M1132" s="26"/>
      <c r="N1132" s="47"/>
      <c r="O1132" s="30"/>
      <c r="P1132" s="27"/>
      <c r="Q1132" s="26"/>
      <c r="R1132" s="30"/>
      <c r="S1132" s="31"/>
    </row>
    <row r="1133" spans="4:19" s="4" customFormat="1" ht="19.7" customHeight="1">
      <c r="D1133" s="27"/>
      <c r="E1133" s="66"/>
      <c r="F1133" s="66"/>
      <c r="G1133" s="70"/>
      <c r="H1133" s="67"/>
      <c r="I1133" s="26"/>
      <c r="J1133" s="63"/>
      <c r="K1133" s="28"/>
      <c r="L1133" s="68"/>
      <c r="M1133" s="26"/>
      <c r="N1133" s="47"/>
      <c r="O1133" s="30"/>
      <c r="P1133" s="27"/>
      <c r="Q1133" s="26"/>
      <c r="R1133" s="30"/>
      <c r="S1133" s="31"/>
    </row>
    <row r="1134" spans="4:19" s="4" customFormat="1" ht="19.7" customHeight="1">
      <c r="D1134" s="27"/>
      <c r="E1134" s="66"/>
      <c r="F1134" s="66"/>
      <c r="G1134" s="70"/>
      <c r="H1134" s="67"/>
      <c r="I1134" s="26"/>
      <c r="J1134" s="63"/>
      <c r="K1134" s="28"/>
      <c r="L1134" s="68"/>
      <c r="M1134" s="26"/>
      <c r="N1134" s="47"/>
      <c r="O1134" s="30"/>
      <c r="P1134" s="27"/>
      <c r="Q1134" s="26"/>
      <c r="R1134" s="30"/>
      <c r="S1134" s="31"/>
    </row>
    <row r="1135" spans="4:19" s="4" customFormat="1" ht="19.7" customHeight="1">
      <c r="D1135" s="27"/>
      <c r="E1135" s="66"/>
      <c r="F1135" s="66"/>
      <c r="G1135" s="70"/>
      <c r="H1135" s="67"/>
      <c r="I1135" s="26"/>
      <c r="J1135" s="63"/>
      <c r="K1135" s="28"/>
      <c r="L1135" s="68"/>
      <c r="M1135" s="26"/>
      <c r="N1135" s="47"/>
      <c r="O1135" s="30"/>
      <c r="P1135" s="27"/>
      <c r="Q1135" s="26"/>
      <c r="R1135" s="30"/>
      <c r="S1135" s="31"/>
    </row>
    <row r="1136" spans="4:19" s="4" customFormat="1" ht="19.7" customHeight="1">
      <c r="D1136" s="27"/>
      <c r="E1136" s="66"/>
      <c r="F1136" s="66"/>
      <c r="G1136" s="70"/>
      <c r="H1136" s="67"/>
      <c r="I1136" s="26"/>
      <c r="J1136" s="63"/>
      <c r="K1136" s="28"/>
      <c r="L1136" s="68"/>
      <c r="M1136" s="26"/>
      <c r="N1136" s="47"/>
      <c r="O1136" s="30"/>
      <c r="P1136" s="27"/>
      <c r="Q1136" s="26"/>
      <c r="R1136" s="30"/>
      <c r="S1136" s="31"/>
    </row>
    <row r="1137" spans="4:19" s="4" customFormat="1" ht="19.7" customHeight="1">
      <c r="D1137" s="27"/>
      <c r="E1137" s="66"/>
      <c r="F1137" s="66"/>
      <c r="G1137" s="70"/>
      <c r="H1137" s="67"/>
      <c r="I1137" s="26"/>
      <c r="J1137" s="63"/>
      <c r="K1137" s="28"/>
      <c r="L1137" s="68"/>
      <c r="M1137" s="26"/>
      <c r="N1137" s="47"/>
      <c r="O1137" s="30"/>
      <c r="P1137" s="27"/>
      <c r="Q1137" s="26"/>
      <c r="R1137" s="30"/>
      <c r="S1137" s="31"/>
    </row>
    <row r="1138" spans="4:19" s="4" customFormat="1" ht="19.7" customHeight="1">
      <c r="D1138" s="27"/>
      <c r="E1138" s="66"/>
      <c r="F1138" s="66"/>
      <c r="G1138" s="70"/>
      <c r="H1138" s="67"/>
      <c r="I1138" s="26"/>
      <c r="J1138" s="63"/>
      <c r="K1138" s="28"/>
      <c r="L1138" s="68"/>
      <c r="M1138" s="26"/>
      <c r="N1138" s="47"/>
      <c r="O1138" s="30"/>
      <c r="P1138" s="27"/>
      <c r="Q1138" s="26"/>
      <c r="R1138" s="30"/>
      <c r="S1138" s="31"/>
    </row>
    <row r="1139" spans="4:19" s="4" customFormat="1" ht="19.7" customHeight="1">
      <c r="D1139" s="27"/>
      <c r="E1139" s="66"/>
      <c r="F1139" s="66"/>
      <c r="G1139" s="70"/>
      <c r="H1139" s="67"/>
      <c r="I1139" s="26"/>
      <c r="J1139" s="63"/>
      <c r="K1139" s="28"/>
      <c r="L1139" s="68"/>
      <c r="M1139" s="26"/>
      <c r="N1139" s="47"/>
      <c r="O1139" s="30"/>
      <c r="P1139" s="27"/>
      <c r="Q1139" s="26"/>
      <c r="R1139" s="30"/>
      <c r="S1139" s="31"/>
    </row>
    <row r="1140" spans="4:19" s="4" customFormat="1" ht="19.7" customHeight="1">
      <c r="D1140" s="27"/>
      <c r="E1140" s="66"/>
      <c r="F1140" s="66"/>
      <c r="G1140" s="70"/>
      <c r="H1140" s="67"/>
      <c r="I1140" s="26"/>
      <c r="J1140" s="63"/>
      <c r="K1140" s="28"/>
      <c r="L1140" s="68"/>
      <c r="M1140" s="26"/>
      <c r="N1140" s="47"/>
      <c r="O1140" s="30"/>
      <c r="P1140" s="27"/>
      <c r="Q1140" s="26"/>
      <c r="R1140" s="30"/>
      <c r="S1140" s="31"/>
    </row>
    <row r="1141" spans="4:19" s="4" customFormat="1" ht="19.7" customHeight="1">
      <c r="D1141" s="27"/>
      <c r="E1141" s="66"/>
      <c r="F1141" s="66"/>
      <c r="G1141" s="70"/>
      <c r="H1141" s="67"/>
      <c r="I1141" s="26"/>
      <c r="J1141" s="63"/>
      <c r="K1141" s="28"/>
      <c r="L1141" s="68"/>
      <c r="M1141" s="26"/>
      <c r="N1141" s="47"/>
      <c r="O1141" s="30"/>
      <c r="P1141" s="27"/>
      <c r="Q1141" s="26"/>
      <c r="R1141" s="30"/>
      <c r="S1141" s="31"/>
    </row>
    <row r="1142" spans="4:19" s="4" customFormat="1" ht="19.7" customHeight="1">
      <c r="D1142" s="27"/>
      <c r="E1142" s="66"/>
      <c r="F1142" s="66"/>
      <c r="G1142" s="70"/>
      <c r="H1142" s="67"/>
      <c r="I1142" s="26"/>
      <c r="J1142" s="63"/>
      <c r="K1142" s="28"/>
      <c r="L1142" s="68"/>
      <c r="M1142" s="26"/>
      <c r="N1142" s="47"/>
      <c r="O1142" s="30"/>
      <c r="P1142" s="27"/>
      <c r="Q1142" s="26"/>
      <c r="R1142" s="30"/>
      <c r="S1142" s="31"/>
    </row>
    <row r="1143" spans="4:19" s="4" customFormat="1" ht="19.7" customHeight="1">
      <c r="D1143" s="27"/>
      <c r="E1143" s="66"/>
      <c r="F1143" s="66"/>
      <c r="G1143" s="70"/>
      <c r="H1143" s="67"/>
      <c r="I1143" s="26"/>
      <c r="J1143" s="63"/>
      <c r="K1143" s="28"/>
      <c r="L1143" s="68"/>
      <c r="M1143" s="26"/>
      <c r="N1143" s="47"/>
      <c r="O1143" s="30"/>
      <c r="P1143" s="27"/>
      <c r="Q1143" s="26"/>
      <c r="R1143" s="30"/>
      <c r="S1143" s="31"/>
    </row>
    <row r="1144" spans="4:19" s="4" customFormat="1" ht="19.7" customHeight="1">
      <c r="D1144" s="27"/>
      <c r="E1144" s="66"/>
      <c r="F1144" s="66"/>
      <c r="G1144" s="70"/>
      <c r="H1144" s="67"/>
      <c r="I1144" s="26"/>
      <c r="J1144" s="63"/>
      <c r="K1144" s="28"/>
      <c r="L1144" s="68"/>
      <c r="M1144" s="26"/>
      <c r="N1144" s="47"/>
      <c r="O1144" s="30"/>
      <c r="P1144" s="27"/>
      <c r="Q1144" s="26"/>
      <c r="R1144" s="30"/>
      <c r="S1144" s="31"/>
    </row>
    <row r="1145" spans="4:19" s="4" customFormat="1" ht="19.7" customHeight="1">
      <c r="D1145" s="27"/>
      <c r="E1145" s="66"/>
      <c r="F1145" s="66"/>
      <c r="G1145" s="70"/>
      <c r="H1145" s="67"/>
      <c r="I1145" s="26"/>
      <c r="J1145" s="63"/>
      <c r="K1145" s="28"/>
      <c r="L1145" s="68"/>
      <c r="M1145" s="26"/>
      <c r="N1145" s="47"/>
      <c r="O1145" s="30"/>
      <c r="P1145" s="27"/>
      <c r="Q1145" s="26"/>
      <c r="R1145" s="30"/>
      <c r="S1145" s="31"/>
    </row>
    <row r="1146" spans="4:19" s="4" customFormat="1" ht="19.7" customHeight="1">
      <c r="D1146" s="27"/>
      <c r="E1146" s="66"/>
      <c r="F1146" s="66"/>
      <c r="G1146" s="70"/>
      <c r="H1146" s="67"/>
      <c r="I1146" s="26"/>
      <c r="J1146" s="63"/>
      <c r="K1146" s="28"/>
      <c r="L1146" s="68"/>
      <c r="M1146" s="26"/>
      <c r="N1146" s="47"/>
      <c r="O1146" s="30"/>
      <c r="P1146" s="27"/>
      <c r="Q1146" s="26"/>
      <c r="R1146" s="30"/>
      <c r="S1146" s="31"/>
    </row>
    <row r="1147" spans="4:19" s="4" customFormat="1" ht="19.7" customHeight="1">
      <c r="D1147" s="27"/>
      <c r="E1147" s="66"/>
      <c r="F1147" s="66"/>
      <c r="G1147" s="70"/>
      <c r="H1147" s="67"/>
      <c r="I1147" s="26"/>
      <c r="J1147" s="63"/>
      <c r="K1147" s="28"/>
      <c r="L1147" s="68"/>
      <c r="M1147" s="26"/>
      <c r="N1147" s="47"/>
      <c r="O1147" s="30"/>
      <c r="P1147" s="27"/>
      <c r="Q1147" s="26"/>
      <c r="R1147" s="30"/>
      <c r="S1147" s="31"/>
    </row>
    <row r="1148" spans="4:19" s="4" customFormat="1" ht="19.7" customHeight="1">
      <c r="D1148" s="27"/>
      <c r="E1148" s="66"/>
      <c r="F1148" s="66"/>
      <c r="G1148" s="70"/>
      <c r="H1148" s="67"/>
      <c r="I1148" s="26"/>
      <c r="J1148" s="63"/>
      <c r="K1148" s="28"/>
      <c r="L1148" s="68"/>
      <c r="M1148" s="26"/>
      <c r="N1148" s="47"/>
      <c r="O1148" s="30"/>
      <c r="P1148" s="27"/>
      <c r="Q1148" s="26"/>
      <c r="R1148" s="30"/>
      <c r="S1148" s="31"/>
    </row>
    <row r="1149" spans="4:19" s="4" customFormat="1" ht="19.7" customHeight="1">
      <c r="D1149" s="27"/>
      <c r="E1149" s="66"/>
      <c r="F1149" s="66"/>
      <c r="G1149" s="70"/>
      <c r="H1149" s="67"/>
      <c r="I1149" s="26"/>
      <c r="J1149" s="63"/>
      <c r="K1149" s="28"/>
      <c r="L1149" s="77"/>
      <c r="M1149" s="26"/>
      <c r="N1149" s="47"/>
      <c r="O1149" s="30"/>
      <c r="P1149" s="27"/>
      <c r="Q1149" s="26"/>
      <c r="R1149" s="30"/>
      <c r="S1149" s="31"/>
    </row>
    <row r="1150" spans="4:19" s="4" customFormat="1" ht="19.7" customHeight="1">
      <c r="D1150" s="27"/>
      <c r="E1150" s="66"/>
      <c r="F1150" s="66"/>
      <c r="G1150" s="70"/>
      <c r="H1150" s="67"/>
      <c r="I1150" s="26"/>
      <c r="J1150" s="63"/>
      <c r="K1150" s="28"/>
      <c r="L1150" s="68"/>
      <c r="M1150" s="26"/>
      <c r="N1150" s="47"/>
      <c r="O1150" s="30"/>
      <c r="P1150" s="27"/>
      <c r="Q1150" s="26"/>
      <c r="R1150" s="30"/>
      <c r="S1150" s="31"/>
    </row>
    <row r="1151" spans="4:19" s="4" customFormat="1" ht="19.7" customHeight="1">
      <c r="D1151" s="27"/>
      <c r="E1151" s="66"/>
      <c r="F1151" s="66"/>
      <c r="G1151" s="70"/>
      <c r="H1151" s="67"/>
      <c r="I1151" s="26"/>
      <c r="J1151" s="63"/>
      <c r="K1151" s="28"/>
      <c r="L1151" s="68"/>
      <c r="M1151" s="26"/>
      <c r="N1151" s="47"/>
      <c r="O1151" s="30"/>
      <c r="P1151" s="27"/>
      <c r="Q1151" s="26"/>
      <c r="R1151" s="30"/>
      <c r="S1151" s="31"/>
    </row>
    <row r="1152" spans="4:19" s="4" customFormat="1" ht="19.7" customHeight="1">
      <c r="D1152" s="27"/>
      <c r="E1152" s="66"/>
      <c r="F1152" s="66"/>
      <c r="G1152" s="70"/>
      <c r="H1152" s="67"/>
      <c r="I1152" s="26"/>
      <c r="J1152" s="63"/>
      <c r="K1152" s="28"/>
      <c r="L1152" s="68"/>
      <c r="M1152" s="26"/>
      <c r="N1152" s="47"/>
      <c r="O1152" s="30"/>
      <c r="P1152" s="27"/>
      <c r="Q1152" s="26"/>
      <c r="R1152" s="30"/>
      <c r="S1152" s="31"/>
    </row>
    <row r="1153" spans="1:19" s="4" customFormat="1" ht="19.7" customHeight="1">
      <c r="D1153" s="27"/>
      <c r="E1153" s="66"/>
      <c r="F1153" s="66"/>
      <c r="G1153" s="70"/>
      <c r="H1153" s="67"/>
      <c r="I1153" s="26"/>
      <c r="J1153" s="63"/>
      <c r="K1153" s="28"/>
      <c r="L1153" s="68"/>
      <c r="M1153" s="26"/>
      <c r="N1153" s="47"/>
      <c r="O1153" s="30"/>
      <c r="P1153" s="27"/>
      <c r="Q1153" s="26"/>
      <c r="R1153" s="30"/>
      <c r="S1153" s="31"/>
    </row>
    <row r="1154" spans="1:19" s="4" customFormat="1" ht="19.7" customHeight="1">
      <c r="D1154" s="27"/>
      <c r="E1154" s="66"/>
      <c r="F1154" s="66"/>
      <c r="G1154" s="70"/>
      <c r="H1154" s="67"/>
      <c r="I1154" s="26"/>
      <c r="J1154" s="63"/>
      <c r="K1154" s="28"/>
      <c r="L1154" s="68"/>
      <c r="M1154" s="26"/>
      <c r="N1154" s="47"/>
      <c r="O1154" s="30"/>
      <c r="P1154" s="27"/>
      <c r="Q1154" s="26"/>
      <c r="R1154" s="30"/>
      <c r="S1154" s="31"/>
    </row>
    <row r="1155" spans="1:19" s="4" customFormat="1" ht="19.7" customHeight="1">
      <c r="D1155" s="27"/>
      <c r="E1155" s="66"/>
      <c r="F1155" s="66"/>
      <c r="G1155" s="70"/>
      <c r="H1155" s="67"/>
      <c r="I1155" s="26"/>
      <c r="J1155" s="63"/>
      <c r="K1155" s="28"/>
      <c r="L1155" s="68"/>
      <c r="M1155" s="26"/>
      <c r="N1155" s="47"/>
      <c r="O1155" s="30"/>
      <c r="P1155" s="27"/>
      <c r="Q1155" s="26"/>
      <c r="R1155" s="30"/>
      <c r="S1155" s="31"/>
    </row>
    <row r="1156" spans="1:19" s="4" customFormat="1" ht="19.7" customHeight="1">
      <c r="D1156" s="27"/>
      <c r="E1156" s="66"/>
      <c r="F1156" s="66"/>
      <c r="G1156" s="70"/>
      <c r="H1156" s="67"/>
      <c r="I1156" s="26"/>
      <c r="J1156" s="63"/>
      <c r="K1156" s="28"/>
      <c r="L1156" s="77"/>
      <c r="M1156" s="26"/>
      <c r="N1156" s="47"/>
      <c r="O1156" s="30"/>
      <c r="P1156" s="27"/>
      <c r="Q1156" s="26"/>
      <c r="R1156" s="30"/>
      <c r="S1156" s="31"/>
    </row>
    <row r="1157" spans="1:19" s="4" customFormat="1" ht="19.7" customHeight="1">
      <c r="D1157" s="27"/>
      <c r="E1157" s="27"/>
      <c r="F1157" s="27"/>
      <c r="G1157" s="70"/>
      <c r="H1157" s="67"/>
      <c r="I1157" s="26"/>
      <c r="J1157" s="63"/>
      <c r="K1157" s="28"/>
      <c r="L1157" s="68"/>
      <c r="M1157" s="26"/>
      <c r="N1157" s="47"/>
      <c r="O1157" s="30"/>
      <c r="P1157" s="27"/>
      <c r="Q1157" s="26"/>
      <c r="R1157" s="30"/>
      <c r="S1157" s="31"/>
    </row>
    <row r="1158" spans="1:19" s="4" customFormat="1" ht="19.7" customHeight="1">
      <c r="D1158" s="27"/>
      <c r="E1158" s="66"/>
      <c r="F1158" s="66"/>
      <c r="G1158" s="70"/>
      <c r="H1158" s="67"/>
      <c r="I1158" s="26"/>
      <c r="J1158" s="63"/>
      <c r="K1158" s="28"/>
      <c r="L1158" s="68"/>
      <c r="M1158" s="26"/>
      <c r="N1158" s="47"/>
      <c r="O1158" s="30"/>
      <c r="P1158" s="27"/>
      <c r="Q1158" s="26"/>
      <c r="R1158" s="30"/>
      <c r="S1158" s="31"/>
    </row>
    <row r="1159" spans="1:19" s="4" customFormat="1" ht="19.7" customHeight="1">
      <c r="D1159" s="27"/>
      <c r="E1159" s="66"/>
      <c r="F1159" s="66"/>
      <c r="G1159" s="70"/>
      <c r="H1159" s="67"/>
      <c r="I1159" s="26"/>
      <c r="J1159" s="63"/>
      <c r="K1159" s="28"/>
      <c r="L1159" s="68"/>
      <c r="M1159" s="26"/>
      <c r="N1159" s="47"/>
      <c r="O1159" s="30"/>
      <c r="P1159" s="27"/>
      <c r="Q1159" s="26"/>
      <c r="R1159" s="30"/>
      <c r="S1159" s="31"/>
    </row>
    <row r="1160" spans="1:19" s="4" customFormat="1" ht="19.7" customHeight="1">
      <c r="D1160" s="27"/>
      <c r="E1160" s="27"/>
      <c r="F1160" s="27"/>
      <c r="G1160" s="70"/>
      <c r="H1160" s="67"/>
      <c r="I1160" s="26"/>
      <c r="J1160" s="63"/>
      <c r="K1160" s="28"/>
      <c r="L1160" s="68"/>
      <c r="M1160" s="26"/>
      <c r="N1160" s="47"/>
      <c r="O1160" s="30"/>
      <c r="P1160" s="27"/>
      <c r="Q1160" s="26"/>
      <c r="R1160" s="30"/>
      <c r="S1160" s="31"/>
    </row>
    <row r="1161" spans="1:19" s="4" customFormat="1" ht="19.350000000000001" customHeight="1">
      <c r="D1161" s="27"/>
      <c r="E1161" s="66"/>
      <c r="F1161" s="66"/>
      <c r="G1161" s="70"/>
      <c r="H1161" s="67"/>
      <c r="I1161" s="26"/>
      <c r="J1161" s="63"/>
      <c r="K1161" s="28"/>
      <c r="L1161" s="68"/>
      <c r="M1161" s="26"/>
      <c r="N1161" s="47"/>
      <c r="O1161" s="30"/>
      <c r="P1161" s="27"/>
      <c r="Q1161" s="26"/>
      <c r="R1161" s="30"/>
      <c r="S1161" s="31"/>
    </row>
    <row r="1162" spans="1:19" s="4" customFormat="1" ht="19.7" customHeight="1">
      <c r="D1162" s="27"/>
      <c r="E1162" s="27"/>
      <c r="F1162" s="27"/>
      <c r="G1162" s="78"/>
      <c r="H1162" s="62"/>
      <c r="I1162" s="26"/>
      <c r="J1162" s="63"/>
      <c r="K1162" s="28"/>
      <c r="L1162" s="79"/>
      <c r="M1162" s="26"/>
      <c r="N1162" s="26"/>
      <c r="O1162" s="30"/>
      <c r="P1162" s="27"/>
      <c r="Q1162" s="26"/>
      <c r="R1162" s="30"/>
      <c r="S1162" s="31"/>
    </row>
    <row r="1163" spans="1:19" s="4" customFormat="1" ht="19.7" customHeight="1">
      <c r="D1163" s="27"/>
      <c r="E1163" s="27"/>
      <c r="F1163" s="27"/>
      <c r="G1163" s="80">
        <f>SUM(J1112:J1162)</f>
        <v>0</v>
      </c>
      <c r="H1163" s="62"/>
      <c r="I1163" s="26"/>
      <c r="J1163" s="63"/>
      <c r="K1163" s="28"/>
      <c r="L1163" s="47"/>
      <c r="M1163" s="26"/>
      <c r="N1163" s="26"/>
      <c r="O1163" s="30"/>
      <c r="P1163" s="27"/>
      <c r="Q1163" s="26"/>
      <c r="R1163" s="30"/>
      <c r="S1163" s="31"/>
    </row>
    <row r="1164" spans="1:19" s="4" customFormat="1" ht="19.7" customHeight="1">
      <c r="D1164" s="27"/>
      <c r="E1164" s="27"/>
      <c r="F1164" s="27"/>
      <c r="G1164" s="47"/>
      <c r="H1164" s="62"/>
      <c r="I1164" s="26"/>
      <c r="J1164" s="63"/>
      <c r="K1164" s="28"/>
      <c r="L1164" s="47"/>
      <c r="M1164" s="26"/>
      <c r="N1164" s="26"/>
      <c r="O1164" s="30"/>
      <c r="P1164" s="27"/>
      <c r="Q1164" s="26"/>
      <c r="R1164" s="30"/>
      <c r="S1164" s="31"/>
    </row>
    <row r="1165" spans="1:19" s="4" customFormat="1" ht="19.7" customHeight="1">
      <c r="D1165" s="27"/>
      <c r="E1165" s="27"/>
      <c r="F1165" s="27"/>
      <c r="G1165" s="47"/>
      <c r="H1165" s="62"/>
      <c r="I1165" s="26"/>
      <c r="J1165" s="63"/>
      <c r="K1165" s="28"/>
      <c r="L1165" s="47"/>
      <c r="M1165" s="47"/>
      <c r="N1165" s="26"/>
      <c r="O1165" s="30"/>
      <c r="P1165" s="27"/>
      <c r="Q1165" s="26"/>
      <c r="R1165" s="30"/>
      <c r="S1165" s="31"/>
    </row>
    <row r="1166" spans="1:19">
      <c r="A1166" s="4"/>
      <c r="B1166" s="4"/>
      <c r="C1166" s="4"/>
      <c r="D1166" s="27"/>
      <c r="E1166" s="27"/>
      <c r="F1166" s="27"/>
      <c r="G1166" s="47"/>
      <c r="H1166" s="62"/>
      <c r="I1166" s="26"/>
      <c r="J1166" s="63"/>
      <c r="K1166" s="28"/>
      <c r="L1166" s="47"/>
      <c r="M1166" s="26"/>
      <c r="N1166" s="26"/>
      <c r="O1166" s="30"/>
      <c r="P1166" s="27"/>
      <c r="Q1166" s="26"/>
      <c r="R1166" s="30"/>
      <c r="S1166" s="31"/>
    </row>
    <row r="1167" spans="1:19" s="19" customFormat="1">
      <c r="A1167" s="1"/>
      <c r="B1167" s="1"/>
      <c r="C1167" s="1"/>
      <c r="D1167" s="4"/>
      <c r="E1167" s="1"/>
      <c r="F1167" s="1"/>
      <c r="G1167" s="1"/>
      <c r="H1167" s="4"/>
      <c r="I1167" s="4"/>
      <c r="J1167" s="81"/>
      <c r="K1167" s="4"/>
      <c r="L1167" s="1"/>
      <c r="M1167" s="1"/>
      <c r="N1167" s="4"/>
      <c r="O1167" s="9"/>
      <c r="P1167" s="1"/>
      <c r="Q1167" s="10"/>
      <c r="R1167" s="11"/>
      <c r="S1167" s="12"/>
    </row>
  </sheetData>
  <mergeCells count="8">
    <mergeCell ref="D6:F6"/>
    <mergeCell ref="D2:F2"/>
    <mergeCell ref="I2:K2"/>
    <mergeCell ref="D3:F3"/>
    <mergeCell ref="J3:M4"/>
    <mergeCell ref="D4:F4"/>
    <mergeCell ref="I4:I5"/>
    <mergeCell ref="D5:F5"/>
  </mergeCells>
  <phoneticPr fontId="2"/>
  <dataValidations count="1">
    <dataValidation imeMode="hiragana" allowBlank="1" showInputMessage="1" showErrorMessage="1" sqref="L53 L96 L127 L129 L134 L131" xr:uid="{F0C698AD-0DC7-4C17-9E12-0C9FF3E01121}"/>
  </dataValidations>
  <hyperlinks>
    <hyperlink ref="M231" r:id="rId1" xr:uid="{F6209F88-FAC8-46D8-AE92-3C4A9FFB4F36}"/>
    <hyperlink ref="M232" r:id="rId2" xr:uid="{4CA63837-1B4E-4181-9600-B0C582A5BCB1}"/>
    <hyperlink ref="N519" r:id="rId3" xr:uid="{DC55BB9C-7DA4-4F0B-A3F3-53B125A625EF}"/>
  </hyperlinks>
  <pageMargins left="0" right="0" top="0" bottom="0" header="0" footer="0"/>
  <pageSetup paperSize="8" scale="65" orientation="portrait" r:id="rId4"/>
  <drawing r:id="rId5"/>
  <legacyDrawing r:id="rId6"/>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4B2A-031D-4182-8539-10ADF313134E}">
  <dimension ref="B1:G121"/>
  <sheetViews>
    <sheetView topLeftCell="A109" workbookViewId="0">
      <selection activeCell="C7" sqref="C7"/>
    </sheetView>
  </sheetViews>
  <sheetFormatPr defaultRowHeight="18.75"/>
  <cols>
    <col min="1" max="2" width="9" style="1"/>
    <col min="3" max="3" width="19.875" style="1" customWidth="1"/>
    <col min="4" max="16384" width="9" style="1"/>
  </cols>
  <sheetData>
    <row r="1" spans="2:7">
      <c r="B1" s="1" t="s">
        <v>168</v>
      </c>
      <c r="D1" s="1" t="s">
        <v>169</v>
      </c>
      <c r="G1" s="1" t="s">
        <v>170</v>
      </c>
    </row>
    <row r="2" spans="2:7">
      <c r="B2" s="1">
        <v>5914</v>
      </c>
      <c r="D2" s="1">
        <v>30500</v>
      </c>
      <c r="G2" s="1">
        <v>88326</v>
      </c>
    </row>
    <row r="3" spans="2:7">
      <c r="B3" s="1">
        <v>792</v>
      </c>
      <c r="D3" s="1">
        <v>25000</v>
      </c>
      <c r="G3" s="1">
        <v>1596</v>
      </c>
    </row>
    <row r="4" spans="2:7">
      <c r="B4" s="1">
        <v>3960</v>
      </c>
      <c r="D4" s="1">
        <v>25000</v>
      </c>
      <c r="G4" s="1">
        <v>1443</v>
      </c>
    </row>
    <row r="5" spans="2:7">
      <c r="B5" s="1">
        <v>2376</v>
      </c>
      <c r="D5" s="1">
        <v>25000</v>
      </c>
      <c r="G5" s="1">
        <v>684</v>
      </c>
    </row>
    <row r="6" spans="2:7">
      <c r="B6" s="1">
        <v>354</v>
      </c>
      <c r="D6" s="1">
        <v>13000</v>
      </c>
    </row>
    <row r="7" spans="2:7">
      <c r="B7" s="1">
        <v>2376</v>
      </c>
      <c r="D7" s="1">
        <v>6500</v>
      </c>
    </row>
    <row r="8" spans="2:7">
      <c r="B8" s="1">
        <v>354</v>
      </c>
      <c r="D8" s="1">
        <v>24000</v>
      </c>
      <c r="G8" s="1">
        <v>2034</v>
      </c>
    </row>
    <row r="9" spans="2:7">
      <c r="B9" s="1">
        <v>4752</v>
      </c>
      <c r="D9" s="1">
        <v>13500</v>
      </c>
      <c r="G9" s="1">
        <v>67036</v>
      </c>
    </row>
    <row r="10" spans="2:7">
      <c r="B10" s="1">
        <v>792</v>
      </c>
      <c r="G10" s="1">
        <v>82612</v>
      </c>
    </row>
    <row r="11" spans="2:7">
      <c r="B11" s="1">
        <v>4355</v>
      </c>
      <c r="D11" s="1">
        <v>21500</v>
      </c>
      <c r="G11" s="1">
        <v>280</v>
      </c>
    </row>
    <row r="12" spans="2:7">
      <c r="B12" s="1">
        <v>5226</v>
      </c>
      <c r="D12" s="1">
        <v>1080</v>
      </c>
      <c r="G12" s="1">
        <v>792</v>
      </c>
    </row>
    <row r="13" spans="2:7">
      <c r="B13" s="1">
        <v>5820</v>
      </c>
      <c r="D13" s="1">
        <v>3840</v>
      </c>
      <c r="G13" s="1">
        <v>996</v>
      </c>
    </row>
    <row r="14" spans="2:7">
      <c r="B14" s="1">
        <v>14697</v>
      </c>
      <c r="D14" s="1">
        <v>2380</v>
      </c>
      <c r="G14" s="1">
        <v>1120</v>
      </c>
    </row>
    <row r="15" spans="2:7">
      <c r="B15" s="1">
        <v>3544</v>
      </c>
      <c r="G15" s="1">
        <v>3780</v>
      </c>
    </row>
    <row r="16" spans="2:7">
      <c r="B16" s="1">
        <v>18650</v>
      </c>
      <c r="G16" s="1">
        <v>10740</v>
      </c>
    </row>
    <row r="17" spans="2:7">
      <c r="B17" s="1">
        <v>1760</v>
      </c>
      <c r="D17" s="1">
        <v>2400</v>
      </c>
      <c r="G17" s="1">
        <v>1746</v>
      </c>
    </row>
    <row r="18" spans="2:7">
      <c r="B18" s="1">
        <v>13160</v>
      </c>
      <c r="D18" s="1">
        <v>12000</v>
      </c>
      <c r="G18" s="1">
        <v>47364</v>
      </c>
    </row>
    <row r="19" spans="2:7">
      <c r="B19" s="1">
        <v>15760</v>
      </c>
      <c r="D19" s="1">
        <v>124628</v>
      </c>
      <c r="G19" s="1">
        <v>280</v>
      </c>
    </row>
    <row r="20" spans="2:7">
      <c r="B20" s="1">
        <v>17620</v>
      </c>
      <c r="G20" s="1">
        <v>996</v>
      </c>
    </row>
    <row r="21" spans="2:7">
      <c r="B21" s="1">
        <v>472</v>
      </c>
      <c r="D21" s="1">
        <f>SUM(D2:D20)</f>
        <v>330328</v>
      </c>
      <c r="G21" s="1">
        <v>945</v>
      </c>
    </row>
    <row r="22" spans="2:7">
      <c r="B22" s="1">
        <v>880</v>
      </c>
      <c r="G22" s="1">
        <v>1746</v>
      </c>
    </row>
    <row r="23" spans="2:7">
      <c r="B23" s="1">
        <v>60000</v>
      </c>
      <c r="G23" s="1">
        <v>27140</v>
      </c>
    </row>
    <row r="24" spans="2:7">
      <c r="B24" s="1">
        <v>20000</v>
      </c>
      <c r="G24" s="1">
        <v>888</v>
      </c>
    </row>
    <row r="25" spans="2:7">
      <c r="B25" s="1">
        <v>368</v>
      </c>
      <c r="G25" s="1">
        <v>720</v>
      </c>
    </row>
    <row r="26" spans="2:7">
      <c r="B26" s="1">
        <v>4364</v>
      </c>
      <c r="G26" s="1">
        <v>39490</v>
      </c>
    </row>
    <row r="27" spans="2:7">
      <c r="B27" s="1">
        <v>23530</v>
      </c>
      <c r="G27" s="1">
        <v>720</v>
      </c>
    </row>
    <row r="28" spans="2:7">
      <c r="B28" s="1">
        <v>448</v>
      </c>
      <c r="G28" s="1">
        <v>31421</v>
      </c>
    </row>
    <row r="29" spans="2:7">
      <c r="B29" s="1">
        <v>37774</v>
      </c>
      <c r="G29" s="1">
        <v>280</v>
      </c>
    </row>
    <row r="30" spans="2:7">
      <c r="B30" s="1">
        <v>784</v>
      </c>
      <c r="G30" s="1">
        <v>996</v>
      </c>
    </row>
    <row r="31" spans="2:7">
      <c r="B31" s="1">
        <v>308</v>
      </c>
      <c r="G31" s="1">
        <v>945</v>
      </c>
    </row>
    <row r="32" spans="2:7">
      <c r="B32" s="1">
        <v>561</v>
      </c>
      <c r="G32" s="1">
        <v>1608</v>
      </c>
    </row>
    <row r="33" spans="2:7">
      <c r="B33" s="1">
        <v>392</v>
      </c>
      <c r="G33" s="1">
        <v>150000</v>
      </c>
    </row>
    <row r="34" spans="2:7">
      <c r="B34" s="1">
        <v>304</v>
      </c>
      <c r="G34" s="1">
        <v>5076</v>
      </c>
    </row>
    <row r="35" spans="2:7">
      <c r="B35" s="1">
        <v>25343</v>
      </c>
      <c r="G35" s="1">
        <v>3492</v>
      </c>
    </row>
    <row r="36" spans="2:7">
      <c r="B36" s="1">
        <v>374</v>
      </c>
      <c r="G36" s="1">
        <v>90000</v>
      </c>
    </row>
    <row r="37" spans="2:7">
      <c r="B37" s="1">
        <v>308</v>
      </c>
      <c r="G37" s="1">
        <v>8025</v>
      </c>
    </row>
    <row r="38" spans="2:7">
      <c r="B38" s="1">
        <v>191</v>
      </c>
      <c r="G38" s="1">
        <v>20480</v>
      </c>
    </row>
    <row r="39" spans="2:7">
      <c r="B39" s="1">
        <v>2646</v>
      </c>
      <c r="G39" s="1">
        <v>50000</v>
      </c>
    </row>
    <row r="40" spans="2:7">
      <c r="B40" s="1">
        <v>38972</v>
      </c>
      <c r="G40" s="1">
        <v>8025</v>
      </c>
    </row>
    <row r="41" spans="2:7">
      <c r="B41" s="1">
        <v>224</v>
      </c>
      <c r="G41" s="1">
        <v>20480</v>
      </c>
    </row>
    <row r="42" spans="2:7">
      <c r="B42" s="1">
        <v>308</v>
      </c>
      <c r="G42" s="1">
        <v>145000</v>
      </c>
    </row>
    <row r="43" spans="2:7">
      <c r="B43" s="1">
        <v>904</v>
      </c>
      <c r="G43" s="1">
        <v>8025</v>
      </c>
    </row>
    <row r="44" spans="2:7">
      <c r="B44" s="1">
        <v>304</v>
      </c>
      <c r="G44" s="1">
        <v>20480</v>
      </c>
    </row>
    <row r="45" spans="2:7">
      <c r="B45" s="1">
        <v>28588</v>
      </c>
      <c r="G45" s="1">
        <v>1880</v>
      </c>
    </row>
    <row r="46" spans="2:7">
      <c r="B46" s="1">
        <v>224</v>
      </c>
      <c r="G46" s="1">
        <v>50000</v>
      </c>
    </row>
    <row r="47" spans="2:7">
      <c r="B47" s="1">
        <v>374</v>
      </c>
      <c r="G47" s="1">
        <v>8025</v>
      </c>
    </row>
    <row r="48" spans="2:7">
      <c r="B48" s="1">
        <v>374</v>
      </c>
      <c r="G48" s="1">
        <v>20480</v>
      </c>
    </row>
    <row r="49" spans="2:7">
      <c r="B49" s="1">
        <v>191</v>
      </c>
      <c r="G49" s="1">
        <v>80000</v>
      </c>
    </row>
    <row r="50" spans="2:7">
      <c r="B50" s="1">
        <v>904</v>
      </c>
      <c r="G50" s="1">
        <v>8025</v>
      </c>
    </row>
    <row r="51" spans="2:7">
      <c r="B51" s="1">
        <v>8362</v>
      </c>
      <c r="G51" s="1">
        <v>20480</v>
      </c>
    </row>
    <row r="52" spans="2:7">
      <c r="B52" s="1">
        <v>112</v>
      </c>
      <c r="G52" s="1">
        <v>1880</v>
      </c>
    </row>
    <row r="53" spans="2:7">
      <c r="B53" s="1">
        <v>56</v>
      </c>
      <c r="G53" s="1">
        <v>110000</v>
      </c>
    </row>
    <row r="54" spans="2:7">
      <c r="B54" s="1">
        <v>20.6</v>
      </c>
      <c r="G54" s="1">
        <v>8025</v>
      </c>
    </row>
    <row r="55" spans="2:7">
      <c r="B55" s="1">
        <v>5915</v>
      </c>
      <c r="G55" s="1">
        <v>20480</v>
      </c>
    </row>
    <row r="56" spans="2:7">
      <c r="B56" s="1">
        <v>56</v>
      </c>
      <c r="G56" s="1">
        <v>1880</v>
      </c>
    </row>
    <row r="57" spans="2:7">
      <c r="B57" s="1">
        <v>56</v>
      </c>
    </row>
    <row r="58" spans="2:7">
      <c r="B58" s="1">
        <v>20.6</v>
      </c>
      <c r="G58" s="1">
        <f>SUM(G8:G57)</f>
        <v>1186913</v>
      </c>
    </row>
    <row r="59" spans="2:7">
      <c r="B59" s="1">
        <v>23106</v>
      </c>
    </row>
    <row r="60" spans="2:7">
      <c r="B60" s="1">
        <v>224</v>
      </c>
    </row>
    <row r="61" spans="2:7">
      <c r="B61" s="1">
        <v>112</v>
      </c>
    </row>
    <row r="62" spans="2:7">
      <c r="B62" s="1">
        <v>41.2</v>
      </c>
    </row>
    <row r="63" spans="2:7">
      <c r="B63" s="1">
        <v>12832</v>
      </c>
    </row>
    <row r="64" spans="2:7">
      <c r="B64" s="1">
        <v>84</v>
      </c>
    </row>
    <row r="65" spans="2:2">
      <c r="B65" s="1">
        <v>84</v>
      </c>
    </row>
    <row r="66" spans="2:2">
      <c r="B66" s="1">
        <v>30.900000000000002</v>
      </c>
    </row>
    <row r="67" spans="2:2">
      <c r="B67" s="1">
        <v>32635</v>
      </c>
    </row>
    <row r="68" spans="2:2">
      <c r="B68" s="1">
        <v>560</v>
      </c>
    </row>
    <row r="69" spans="2:2">
      <c r="B69" s="1">
        <v>280</v>
      </c>
    </row>
    <row r="70" spans="2:2">
      <c r="B70" s="1">
        <v>103</v>
      </c>
    </row>
    <row r="71" spans="2:2">
      <c r="B71" s="1">
        <v>5826</v>
      </c>
    </row>
    <row r="72" spans="2:2">
      <c r="B72" s="1">
        <v>224</v>
      </c>
    </row>
    <row r="73" spans="2:2">
      <c r="B73" s="1">
        <v>4136</v>
      </c>
    </row>
    <row r="74" spans="2:2">
      <c r="B74" s="1">
        <v>112</v>
      </c>
    </row>
    <row r="75" spans="2:2">
      <c r="B75" s="1">
        <v>4492</v>
      </c>
    </row>
    <row r="76" spans="2:2">
      <c r="B76" s="1">
        <v>112</v>
      </c>
    </row>
    <row r="77" spans="2:2">
      <c r="B77" s="1">
        <v>56</v>
      </c>
    </row>
    <row r="78" spans="2:2">
      <c r="B78" s="1">
        <v>20.6</v>
      </c>
    </row>
    <row r="79" spans="2:2">
      <c r="B79" s="1">
        <v>7294</v>
      </c>
    </row>
    <row r="80" spans="2:2">
      <c r="B80" s="1">
        <v>224</v>
      </c>
    </row>
    <row r="81" spans="2:2">
      <c r="B81" s="1">
        <v>4014</v>
      </c>
    </row>
    <row r="82" spans="2:2">
      <c r="B82" s="1">
        <v>112</v>
      </c>
    </row>
    <row r="83" spans="2:2">
      <c r="B83" s="1">
        <v>56</v>
      </c>
    </row>
    <row r="84" spans="2:2">
      <c r="B84" s="1">
        <v>20.6</v>
      </c>
    </row>
    <row r="85" spans="2:2">
      <c r="B85" s="1">
        <v>7539</v>
      </c>
    </row>
    <row r="86" spans="2:2">
      <c r="B86" s="1">
        <v>112</v>
      </c>
    </row>
    <row r="87" spans="2:2">
      <c r="B87" s="1">
        <v>56</v>
      </c>
    </row>
    <row r="88" spans="2:2">
      <c r="B88" s="1">
        <v>20.6</v>
      </c>
    </row>
    <row r="89" spans="2:2">
      <c r="B89" s="1">
        <v>15987</v>
      </c>
    </row>
    <row r="90" spans="2:2">
      <c r="B90" s="1">
        <v>9784</v>
      </c>
    </row>
    <row r="91" spans="2:2">
      <c r="B91" s="1">
        <v>224</v>
      </c>
    </row>
    <row r="92" spans="2:2">
      <c r="B92" s="1">
        <v>5293</v>
      </c>
    </row>
    <row r="93" spans="2:2">
      <c r="B93" s="1">
        <v>112</v>
      </c>
    </row>
    <row r="94" spans="2:2">
      <c r="B94" s="1">
        <v>56</v>
      </c>
    </row>
    <row r="95" spans="2:2">
      <c r="B95" s="1">
        <v>20.6</v>
      </c>
    </row>
    <row r="96" spans="2:2">
      <c r="B96" s="1">
        <v>8062</v>
      </c>
    </row>
    <row r="97" spans="2:2">
      <c r="B97" s="1">
        <v>112</v>
      </c>
    </row>
    <row r="98" spans="2:2">
      <c r="B98" s="1">
        <v>56</v>
      </c>
    </row>
    <row r="99" spans="2:2">
      <c r="B99" s="1">
        <v>20.6</v>
      </c>
    </row>
    <row r="100" spans="2:2">
      <c r="B100" s="1">
        <v>13788</v>
      </c>
    </row>
    <row r="101" spans="2:2">
      <c r="B101" s="1">
        <v>224</v>
      </c>
    </row>
    <row r="102" spans="2:2">
      <c r="B102" s="1">
        <v>112</v>
      </c>
    </row>
    <row r="103" spans="2:2">
      <c r="B103" s="1">
        <v>41.2</v>
      </c>
    </row>
    <row r="104" spans="2:2">
      <c r="B104" s="1">
        <v>9073</v>
      </c>
    </row>
    <row r="105" spans="2:2">
      <c r="B105" s="1">
        <v>41766</v>
      </c>
    </row>
    <row r="106" spans="2:2">
      <c r="B106" s="1">
        <v>224</v>
      </c>
    </row>
    <row r="107" spans="2:2">
      <c r="B107" s="1">
        <v>224</v>
      </c>
    </row>
    <row r="108" spans="2:2">
      <c r="B108" s="1">
        <v>82.4</v>
      </c>
    </row>
    <row r="109" spans="2:2">
      <c r="B109" s="1">
        <v>48594</v>
      </c>
    </row>
    <row r="110" spans="2:2">
      <c r="B110" s="1">
        <v>112</v>
      </c>
    </row>
    <row r="111" spans="2:2">
      <c r="B111" s="1">
        <v>112</v>
      </c>
    </row>
    <row r="112" spans="2:2">
      <c r="B112" s="1">
        <v>41.2</v>
      </c>
    </row>
    <row r="113" spans="2:2">
      <c r="B113" s="1">
        <v>5015</v>
      </c>
    </row>
    <row r="114" spans="2:2">
      <c r="B114" s="1">
        <v>84</v>
      </c>
    </row>
    <row r="115" spans="2:2">
      <c r="B115" s="1">
        <v>240</v>
      </c>
    </row>
    <row r="116" spans="2:2">
      <c r="B116" s="1">
        <v>339</v>
      </c>
    </row>
    <row r="117" spans="2:2">
      <c r="B117" s="1">
        <v>4364</v>
      </c>
    </row>
    <row r="118" spans="2:2">
      <c r="B118" s="1">
        <v>23530</v>
      </c>
    </row>
    <row r="119" spans="2:2">
      <c r="B119" s="1">
        <v>448</v>
      </c>
    </row>
    <row r="121" spans="2:2">
      <c r="B121" s="1">
        <f>SUM(B2:B119)</f>
        <v>679934.09999999986</v>
      </c>
    </row>
  </sheetData>
  <phoneticPr fontId="2"/>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5C690-20B0-46DD-8981-F70E8E726DBB}">
  <dimension ref="B2:Q17"/>
  <sheetViews>
    <sheetView zoomScale="70" zoomScaleNormal="70" workbookViewId="0">
      <pane xSplit="10" ySplit="8" topLeftCell="K9" activePane="bottomRight" state="frozen"/>
      <selection pane="topRight" activeCell="K1" sqref="K1"/>
      <selection pane="bottomLeft" activeCell="A9" sqref="A9"/>
      <selection pane="bottomRight" activeCell="E15" sqref="E15"/>
    </sheetView>
  </sheetViews>
  <sheetFormatPr defaultRowHeight="18.75"/>
  <cols>
    <col min="1" max="1" width="2.625" style="1" customWidth="1"/>
    <col min="2" max="2" width="10.75" style="4" customWidth="1"/>
    <col min="3" max="4" width="20.75" style="1" customWidth="1"/>
    <col min="5" max="5" width="74.375" style="1" customWidth="1"/>
    <col min="6" max="6" width="6.25" style="4" customWidth="1"/>
    <col min="7" max="7" width="9.875" style="372" bestFit="1" customWidth="1"/>
    <col min="8" max="8" width="9.875" style="1" customWidth="1"/>
    <col min="9" max="9" width="7.25" style="10" customWidth="1"/>
    <col min="10" max="10" width="40.75" style="1" customWidth="1"/>
    <col min="11" max="11" width="35.75" style="1" customWidth="1" collapsed="1"/>
    <col min="12" max="12" width="35.75" style="4" customWidth="1"/>
    <col min="13" max="13" width="20.75" style="4" customWidth="1"/>
    <col min="14" max="14" width="10.75" style="1" customWidth="1"/>
    <col min="15" max="15" width="16" style="10" customWidth="1"/>
    <col min="16" max="16" width="30.125" style="371" customWidth="1"/>
    <col min="17" max="17" width="20.75" style="12" customWidth="1"/>
    <col min="18" max="256" width="9" style="1"/>
    <col min="257" max="257" width="2.625" style="1" customWidth="1"/>
    <col min="258" max="258" width="10.75" style="1" customWidth="1"/>
    <col min="259" max="260" width="20.75" style="1" customWidth="1"/>
    <col min="261" max="261" width="74.375" style="1" customWidth="1"/>
    <col min="262" max="262" width="6.25" style="1" customWidth="1"/>
    <col min="263" max="263" width="9.875" style="1" bestFit="1" customWidth="1"/>
    <col min="264" max="264" width="9.875" style="1" customWidth="1"/>
    <col min="265" max="265" width="7.25" style="1" customWidth="1"/>
    <col min="266" max="266" width="40.75" style="1" customWidth="1"/>
    <col min="267" max="268" width="35.75" style="1" customWidth="1"/>
    <col min="269" max="269" width="20.75" style="1" customWidth="1"/>
    <col min="270" max="270" width="10.75" style="1" customWidth="1"/>
    <col min="271" max="271" width="16" style="1" customWidth="1"/>
    <col min="272" max="272" width="30.125" style="1" customWidth="1"/>
    <col min="273" max="273" width="20.75" style="1" customWidth="1"/>
    <col min="274" max="512" width="9" style="1"/>
    <col min="513" max="513" width="2.625" style="1" customWidth="1"/>
    <col min="514" max="514" width="10.75" style="1" customWidth="1"/>
    <col min="515" max="516" width="20.75" style="1" customWidth="1"/>
    <col min="517" max="517" width="74.375" style="1" customWidth="1"/>
    <col min="518" max="518" width="6.25" style="1" customWidth="1"/>
    <col min="519" max="519" width="9.875" style="1" bestFit="1" customWidth="1"/>
    <col min="520" max="520" width="9.875" style="1" customWidth="1"/>
    <col min="521" max="521" width="7.25" style="1" customWidth="1"/>
    <col min="522" max="522" width="40.75" style="1" customWidth="1"/>
    <col min="523" max="524" width="35.75" style="1" customWidth="1"/>
    <col min="525" max="525" width="20.75" style="1" customWidth="1"/>
    <col min="526" max="526" width="10.75" style="1" customWidth="1"/>
    <col min="527" max="527" width="16" style="1" customWidth="1"/>
    <col min="528" max="528" width="30.125" style="1" customWidth="1"/>
    <col min="529" max="529" width="20.75" style="1" customWidth="1"/>
    <col min="530" max="768" width="9" style="1"/>
    <col min="769" max="769" width="2.625" style="1" customWidth="1"/>
    <col min="770" max="770" width="10.75" style="1" customWidth="1"/>
    <col min="771" max="772" width="20.75" style="1" customWidth="1"/>
    <col min="773" max="773" width="74.375" style="1" customWidth="1"/>
    <col min="774" max="774" width="6.25" style="1" customWidth="1"/>
    <col min="775" max="775" width="9.875" style="1" bestFit="1" customWidth="1"/>
    <col min="776" max="776" width="9.875" style="1" customWidth="1"/>
    <col min="777" max="777" width="7.25" style="1" customWidth="1"/>
    <col min="778" max="778" width="40.75" style="1" customWidth="1"/>
    <col min="779" max="780" width="35.75" style="1" customWidth="1"/>
    <col min="781" max="781" width="20.75" style="1" customWidth="1"/>
    <col min="782" max="782" width="10.75" style="1" customWidth="1"/>
    <col min="783" max="783" width="16" style="1" customWidth="1"/>
    <col min="784" max="784" width="30.125" style="1" customWidth="1"/>
    <col min="785" max="785" width="20.75" style="1" customWidth="1"/>
    <col min="786" max="1024" width="9" style="1"/>
    <col min="1025" max="1025" width="2.625" style="1" customWidth="1"/>
    <col min="1026" max="1026" width="10.75" style="1" customWidth="1"/>
    <col min="1027" max="1028" width="20.75" style="1" customWidth="1"/>
    <col min="1029" max="1029" width="74.375" style="1" customWidth="1"/>
    <col min="1030" max="1030" width="6.25" style="1" customWidth="1"/>
    <col min="1031" max="1031" width="9.875" style="1" bestFit="1" customWidth="1"/>
    <col min="1032" max="1032" width="9.875" style="1" customWidth="1"/>
    <col min="1033" max="1033" width="7.25" style="1" customWidth="1"/>
    <col min="1034" max="1034" width="40.75" style="1" customWidth="1"/>
    <col min="1035" max="1036" width="35.75" style="1" customWidth="1"/>
    <col min="1037" max="1037" width="20.75" style="1" customWidth="1"/>
    <col min="1038" max="1038" width="10.75" style="1" customWidth="1"/>
    <col min="1039" max="1039" width="16" style="1" customWidth="1"/>
    <col min="1040" max="1040" width="30.125" style="1" customWidth="1"/>
    <col min="1041" max="1041" width="20.75" style="1" customWidth="1"/>
    <col min="1042" max="1280" width="9" style="1"/>
    <col min="1281" max="1281" width="2.625" style="1" customWidth="1"/>
    <col min="1282" max="1282" width="10.75" style="1" customWidth="1"/>
    <col min="1283" max="1284" width="20.75" style="1" customWidth="1"/>
    <col min="1285" max="1285" width="74.375" style="1" customWidth="1"/>
    <col min="1286" max="1286" width="6.25" style="1" customWidth="1"/>
    <col min="1287" max="1287" width="9.875" style="1" bestFit="1" customWidth="1"/>
    <col min="1288" max="1288" width="9.875" style="1" customWidth="1"/>
    <col min="1289" max="1289" width="7.25" style="1" customWidth="1"/>
    <col min="1290" max="1290" width="40.75" style="1" customWidth="1"/>
    <col min="1291" max="1292" width="35.75" style="1" customWidth="1"/>
    <col min="1293" max="1293" width="20.75" style="1" customWidth="1"/>
    <col min="1294" max="1294" width="10.75" style="1" customWidth="1"/>
    <col min="1295" max="1295" width="16" style="1" customWidth="1"/>
    <col min="1296" max="1296" width="30.125" style="1" customWidth="1"/>
    <col min="1297" max="1297" width="20.75" style="1" customWidth="1"/>
    <col min="1298" max="1536" width="9" style="1"/>
    <col min="1537" max="1537" width="2.625" style="1" customWidth="1"/>
    <col min="1538" max="1538" width="10.75" style="1" customWidth="1"/>
    <col min="1539" max="1540" width="20.75" style="1" customWidth="1"/>
    <col min="1541" max="1541" width="74.375" style="1" customWidth="1"/>
    <col min="1542" max="1542" width="6.25" style="1" customWidth="1"/>
    <col min="1543" max="1543" width="9.875" style="1" bestFit="1" customWidth="1"/>
    <col min="1544" max="1544" width="9.875" style="1" customWidth="1"/>
    <col min="1545" max="1545" width="7.25" style="1" customWidth="1"/>
    <col min="1546" max="1546" width="40.75" style="1" customWidth="1"/>
    <col min="1547" max="1548" width="35.75" style="1" customWidth="1"/>
    <col min="1549" max="1549" width="20.75" style="1" customWidth="1"/>
    <col min="1550" max="1550" width="10.75" style="1" customWidth="1"/>
    <col min="1551" max="1551" width="16" style="1" customWidth="1"/>
    <col min="1552" max="1552" width="30.125" style="1" customWidth="1"/>
    <col min="1553" max="1553" width="20.75" style="1" customWidth="1"/>
    <col min="1554" max="1792" width="9" style="1"/>
    <col min="1793" max="1793" width="2.625" style="1" customWidth="1"/>
    <col min="1794" max="1794" width="10.75" style="1" customWidth="1"/>
    <col min="1795" max="1796" width="20.75" style="1" customWidth="1"/>
    <col min="1797" max="1797" width="74.375" style="1" customWidth="1"/>
    <col min="1798" max="1798" width="6.25" style="1" customWidth="1"/>
    <col min="1799" max="1799" width="9.875" style="1" bestFit="1" customWidth="1"/>
    <col min="1800" max="1800" width="9.875" style="1" customWidth="1"/>
    <col min="1801" max="1801" width="7.25" style="1" customWidth="1"/>
    <col min="1802" max="1802" width="40.75" style="1" customWidth="1"/>
    <col min="1803" max="1804" width="35.75" style="1" customWidth="1"/>
    <col min="1805" max="1805" width="20.75" style="1" customWidth="1"/>
    <col min="1806" max="1806" width="10.75" style="1" customWidth="1"/>
    <col min="1807" max="1807" width="16" style="1" customWidth="1"/>
    <col min="1808" max="1808" width="30.125" style="1" customWidth="1"/>
    <col min="1809" max="1809" width="20.75" style="1" customWidth="1"/>
    <col min="1810" max="2048" width="9" style="1"/>
    <col min="2049" max="2049" width="2.625" style="1" customWidth="1"/>
    <col min="2050" max="2050" width="10.75" style="1" customWidth="1"/>
    <col min="2051" max="2052" width="20.75" style="1" customWidth="1"/>
    <col min="2053" max="2053" width="74.375" style="1" customWidth="1"/>
    <col min="2054" max="2054" width="6.25" style="1" customWidth="1"/>
    <col min="2055" max="2055" width="9.875" style="1" bestFit="1" customWidth="1"/>
    <col min="2056" max="2056" width="9.875" style="1" customWidth="1"/>
    <col min="2057" max="2057" width="7.25" style="1" customWidth="1"/>
    <col min="2058" max="2058" width="40.75" style="1" customWidth="1"/>
    <col min="2059" max="2060" width="35.75" style="1" customWidth="1"/>
    <col min="2061" max="2061" width="20.75" style="1" customWidth="1"/>
    <col min="2062" max="2062" width="10.75" style="1" customWidth="1"/>
    <col min="2063" max="2063" width="16" style="1" customWidth="1"/>
    <col min="2064" max="2064" width="30.125" style="1" customWidth="1"/>
    <col min="2065" max="2065" width="20.75" style="1" customWidth="1"/>
    <col min="2066" max="2304" width="9" style="1"/>
    <col min="2305" max="2305" width="2.625" style="1" customWidth="1"/>
    <col min="2306" max="2306" width="10.75" style="1" customWidth="1"/>
    <col min="2307" max="2308" width="20.75" style="1" customWidth="1"/>
    <col min="2309" max="2309" width="74.375" style="1" customWidth="1"/>
    <col min="2310" max="2310" width="6.25" style="1" customWidth="1"/>
    <col min="2311" max="2311" width="9.875" style="1" bestFit="1" customWidth="1"/>
    <col min="2312" max="2312" width="9.875" style="1" customWidth="1"/>
    <col min="2313" max="2313" width="7.25" style="1" customWidth="1"/>
    <col min="2314" max="2314" width="40.75" style="1" customWidth="1"/>
    <col min="2315" max="2316" width="35.75" style="1" customWidth="1"/>
    <col min="2317" max="2317" width="20.75" style="1" customWidth="1"/>
    <col min="2318" max="2318" width="10.75" style="1" customWidth="1"/>
    <col min="2319" max="2319" width="16" style="1" customWidth="1"/>
    <col min="2320" max="2320" width="30.125" style="1" customWidth="1"/>
    <col min="2321" max="2321" width="20.75" style="1" customWidth="1"/>
    <col min="2322" max="2560" width="9" style="1"/>
    <col min="2561" max="2561" width="2.625" style="1" customWidth="1"/>
    <col min="2562" max="2562" width="10.75" style="1" customWidth="1"/>
    <col min="2563" max="2564" width="20.75" style="1" customWidth="1"/>
    <col min="2565" max="2565" width="74.375" style="1" customWidth="1"/>
    <col min="2566" max="2566" width="6.25" style="1" customWidth="1"/>
    <col min="2567" max="2567" width="9.875" style="1" bestFit="1" customWidth="1"/>
    <col min="2568" max="2568" width="9.875" style="1" customWidth="1"/>
    <col min="2569" max="2569" width="7.25" style="1" customWidth="1"/>
    <col min="2570" max="2570" width="40.75" style="1" customWidth="1"/>
    <col min="2571" max="2572" width="35.75" style="1" customWidth="1"/>
    <col min="2573" max="2573" width="20.75" style="1" customWidth="1"/>
    <col min="2574" max="2574" width="10.75" style="1" customWidth="1"/>
    <col min="2575" max="2575" width="16" style="1" customWidth="1"/>
    <col min="2576" max="2576" width="30.125" style="1" customWidth="1"/>
    <col min="2577" max="2577" width="20.75" style="1" customWidth="1"/>
    <col min="2578" max="2816" width="9" style="1"/>
    <col min="2817" max="2817" width="2.625" style="1" customWidth="1"/>
    <col min="2818" max="2818" width="10.75" style="1" customWidth="1"/>
    <col min="2819" max="2820" width="20.75" style="1" customWidth="1"/>
    <col min="2821" max="2821" width="74.375" style="1" customWidth="1"/>
    <col min="2822" max="2822" width="6.25" style="1" customWidth="1"/>
    <col min="2823" max="2823" width="9.875" style="1" bestFit="1" customWidth="1"/>
    <col min="2824" max="2824" width="9.875" style="1" customWidth="1"/>
    <col min="2825" max="2825" width="7.25" style="1" customWidth="1"/>
    <col min="2826" max="2826" width="40.75" style="1" customWidth="1"/>
    <col min="2827" max="2828" width="35.75" style="1" customWidth="1"/>
    <col min="2829" max="2829" width="20.75" style="1" customWidth="1"/>
    <col min="2830" max="2830" width="10.75" style="1" customWidth="1"/>
    <col min="2831" max="2831" width="16" style="1" customWidth="1"/>
    <col min="2832" max="2832" width="30.125" style="1" customWidth="1"/>
    <col min="2833" max="2833" width="20.75" style="1" customWidth="1"/>
    <col min="2834" max="3072" width="9" style="1"/>
    <col min="3073" max="3073" width="2.625" style="1" customWidth="1"/>
    <col min="3074" max="3074" width="10.75" style="1" customWidth="1"/>
    <col min="3075" max="3076" width="20.75" style="1" customWidth="1"/>
    <col min="3077" max="3077" width="74.375" style="1" customWidth="1"/>
    <col min="3078" max="3078" width="6.25" style="1" customWidth="1"/>
    <col min="3079" max="3079" width="9.875" style="1" bestFit="1" customWidth="1"/>
    <col min="3080" max="3080" width="9.875" style="1" customWidth="1"/>
    <col min="3081" max="3081" width="7.25" style="1" customWidth="1"/>
    <col min="3082" max="3082" width="40.75" style="1" customWidth="1"/>
    <col min="3083" max="3084" width="35.75" style="1" customWidth="1"/>
    <col min="3085" max="3085" width="20.75" style="1" customWidth="1"/>
    <col min="3086" max="3086" width="10.75" style="1" customWidth="1"/>
    <col min="3087" max="3087" width="16" style="1" customWidth="1"/>
    <col min="3088" max="3088" width="30.125" style="1" customWidth="1"/>
    <col min="3089" max="3089" width="20.75" style="1" customWidth="1"/>
    <col min="3090" max="3328" width="9" style="1"/>
    <col min="3329" max="3329" width="2.625" style="1" customWidth="1"/>
    <col min="3330" max="3330" width="10.75" style="1" customWidth="1"/>
    <col min="3331" max="3332" width="20.75" style="1" customWidth="1"/>
    <col min="3333" max="3333" width="74.375" style="1" customWidth="1"/>
    <col min="3334" max="3334" width="6.25" style="1" customWidth="1"/>
    <col min="3335" max="3335" width="9.875" style="1" bestFit="1" customWidth="1"/>
    <col min="3336" max="3336" width="9.875" style="1" customWidth="1"/>
    <col min="3337" max="3337" width="7.25" style="1" customWidth="1"/>
    <col min="3338" max="3338" width="40.75" style="1" customWidth="1"/>
    <col min="3339" max="3340" width="35.75" style="1" customWidth="1"/>
    <col min="3341" max="3341" width="20.75" style="1" customWidth="1"/>
    <col min="3342" max="3342" width="10.75" style="1" customWidth="1"/>
    <col min="3343" max="3343" width="16" style="1" customWidth="1"/>
    <col min="3344" max="3344" width="30.125" style="1" customWidth="1"/>
    <col min="3345" max="3345" width="20.75" style="1" customWidth="1"/>
    <col min="3346" max="3584" width="9" style="1"/>
    <col min="3585" max="3585" width="2.625" style="1" customWidth="1"/>
    <col min="3586" max="3586" width="10.75" style="1" customWidth="1"/>
    <col min="3587" max="3588" width="20.75" style="1" customWidth="1"/>
    <col min="3589" max="3589" width="74.375" style="1" customWidth="1"/>
    <col min="3590" max="3590" width="6.25" style="1" customWidth="1"/>
    <col min="3591" max="3591" width="9.875" style="1" bestFit="1" customWidth="1"/>
    <col min="3592" max="3592" width="9.875" style="1" customWidth="1"/>
    <col min="3593" max="3593" width="7.25" style="1" customWidth="1"/>
    <col min="3594" max="3594" width="40.75" style="1" customWidth="1"/>
    <col min="3595" max="3596" width="35.75" style="1" customWidth="1"/>
    <col min="3597" max="3597" width="20.75" style="1" customWidth="1"/>
    <col min="3598" max="3598" width="10.75" style="1" customWidth="1"/>
    <col min="3599" max="3599" width="16" style="1" customWidth="1"/>
    <col min="3600" max="3600" width="30.125" style="1" customWidth="1"/>
    <col min="3601" max="3601" width="20.75" style="1" customWidth="1"/>
    <col min="3602" max="3840" width="9" style="1"/>
    <col min="3841" max="3841" width="2.625" style="1" customWidth="1"/>
    <col min="3842" max="3842" width="10.75" style="1" customWidth="1"/>
    <col min="3843" max="3844" width="20.75" style="1" customWidth="1"/>
    <col min="3845" max="3845" width="74.375" style="1" customWidth="1"/>
    <col min="3846" max="3846" width="6.25" style="1" customWidth="1"/>
    <col min="3847" max="3847" width="9.875" style="1" bestFit="1" customWidth="1"/>
    <col min="3848" max="3848" width="9.875" style="1" customWidth="1"/>
    <col min="3849" max="3849" width="7.25" style="1" customWidth="1"/>
    <col min="3850" max="3850" width="40.75" style="1" customWidth="1"/>
    <col min="3851" max="3852" width="35.75" style="1" customWidth="1"/>
    <col min="3853" max="3853" width="20.75" style="1" customWidth="1"/>
    <col min="3854" max="3854" width="10.75" style="1" customWidth="1"/>
    <col min="3855" max="3855" width="16" style="1" customWidth="1"/>
    <col min="3856" max="3856" width="30.125" style="1" customWidth="1"/>
    <col min="3857" max="3857" width="20.75" style="1" customWidth="1"/>
    <col min="3858" max="4096" width="9" style="1"/>
    <col min="4097" max="4097" width="2.625" style="1" customWidth="1"/>
    <col min="4098" max="4098" width="10.75" style="1" customWidth="1"/>
    <col min="4099" max="4100" width="20.75" style="1" customWidth="1"/>
    <col min="4101" max="4101" width="74.375" style="1" customWidth="1"/>
    <col min="4102" max="4102" width="6.25" style="1" customWidth="1"/>
    <col min="4103" max="4103" width="9.875" style="1" bestFit="1" customWidth="1"/>
    <col min="4104" max="4104" width="9.875" style="1" customWidth="1"/>
    <col min="4105" max="4105" width="7.25" style="1" customWidth="1"/>
    <col min="4106" max="4106" width="40.75" style="1" customWidth="1"/>
    <col min="4107" max="4108" width="35.75" style="1" customWidth="1"/>
    <col min="4109" max="4109" width="20.75" style="1" customWidth="1"/>
    <col min="4110" max="4110" width="10.75" style="1" customWidth="1"/>
    <col min="4111" max="4111" width="16" style="1" customWidth="1"/>
    <col min="4112" max="4112" width="30.125" style="1" customWidth="1"/>
    <col min="4113" max="4113" width="20.75" style="1" customWidth="1"/>
    <col min="4114" max="4352" width="9" style="1"/>
    <col min="4353" max="4353" width="2.625" style="1" customWidth="1"/>
    <col min="4354" max="4354" width="10.75" style="1" customWidth="1"/>
    <col min="4355" max="4356" width="20.75" style="1" customWidth="1"/>
    <col min="4357" max="4357" width="74.375" style="1" customWidth="1"/>
    <col min="4358" max="4358" width="6.25" style="1" customWidth="1"/>
    <col min="4359" max="4359" width="9.875" style="1" bestFit="1" customWidth="1"/>
    <col min="4360" max="4360" width="9.875" style="1" customWidth="1"/>
    <col min="4361" max="4361" width="7.25" style="1" customWidth="1"/>
    <col min="4362" max="4362" width="40.75" style="1" customWidth="1"/>
    <col min="4363" max="4364" width="35.75" style="1" customWidth="1"/>
    <col min="4365" max="4365" width="20.75" style="1" customWidth="1"/>
    <col min="4366" max="4366" width="10.75" style="1" customWidth="1"/>
    <col min="4367" max="4367" width="16" style="1" customWidth="1"/>
    <col min="4368" max="4368" width="30.125" style="1" customWidth="1"/>
    <col min="4369" max="4369" width="20.75" style="1" customWidth="1"/>
    <col min="4370" max="4608" width="9" style="1"/>
    <col min="4609" max="4609" width="2.625" style="1" customWidth="1"/>
    <col min="4610" max="4610" width="10.75" style="1" customWidth="1"/>
    <col min="4611" max="4612" width="20.75" style="1" customWidth="1"/>
    <col min="4613" max="4613" width="74.375" style="1" customWidth="1"/>
    <col min="4614" max="4614" width="6.25" style="1" customWidth="1"/>
    <col min="4615" max="4615" width="9.875" style="1" bestFit="1" customWidth="1"/>
    <col min="4616" max="4616" width="9.875" style="1" customWidth="1"/>
    <col min="4617" max="4617" width="7.25" style="1" customWidth="1"/>
    <col min="4618" max="4618" width="40.75" style="1" customWidth="1"/>
    <col min="4619" max="4620" width="35.75" style="1" customWidth="1"/>
    <col min="4621" max="4621" width="20.75" style="1" customWidth="1"/>
    <col min="4622" max="4622" width="10.75" style="1" customWidth="1"/>
    <col min="4623" max="4623" width="16" style="1" customWidth="1"/>
    <col min="4624" max="4624" width="30.125" style="1" customWidth="1"/>
    <col min="4625" max="4625" width="20.75" style="1" customWidth="1"/>
    <col min="4626" max="4864" width="9" style="1"/>
    <col min="4865" max="4865" width="2.625" style="1" customWidth="1"/>
    <col min="4866" max="4866" width="10.75" style="1" customWidth="1"/>
    <col min="4867" max="4868" width="20.75" style="1" customWidth="1"/>
    <col min="4869" max="4869" width="74.375" style="1" customWidth="1"/>
    <col min="4870" max="4870" width="6.25" style="1" customWidth="1"/>
    <col min="4871" max="4871" width="9.875" style="1" bestFit="1" customWidth="1"/>
    <col min="4872" max="4872" width="9.875" style="1" customWidth="1"/>
    <col min="4873" max="4873" width="7.25" style="1" customWidth="1"/>
    <col min="4874" max="4874" width="40.75" style="1" customWidth="1"/>
    <col min="4875" max="4876" width="35.75" style="1" customWidth="1"/>
    <col min="4877" max="4877" width="20.75" style="1" customWidth="1"/>
    <col min="4878" max="4878" width="10.75" style="1" customWidth="1"/>
    <col min="4879" max="4879" width="16" style="1" customWidth="1"/>
    <col min="4880" max="4880" width="30.125" style="1" customWidth="1"/>
    <col min="4881" max="4881" width="20.75" style="1" customWidth="1"/>
    <col min="4882" max="5120" width="9" style="1"/>
    <col min="5121" max="5121" width="2.625" style="1" customWidth="1"/>
    <col min="5122" max="5122" width="10.75" style="1" customWidth="1"/>
    <col min="5123" max="5124" width="20.75" style="1" customWidth="1"/>
    <col min="5125" max="5125" width="74.375" style="1" customWidth="1"/>
    <col min="5126" max="5126" width="6.25" style="1" customWidth="1"/>
    <col min="5127" max="5127" width="9.875" style="1" bestFit="1" customWidth="1"/>
    <col min="5128" max="5128" width="9.875" style="1" customWidth="1"/>
    <col min="5129" max="5129" width="7.25" style="1" customWidth="1"/>
    <col min="5130" max="5130" width="40.75" style="1" customWidth="1"/>
    <col min="5131" max="5132" width="35.75" style="1" customWidth="1"/>
    <col min="5133" max="5133" width="20.75" style="1" customWidth="1"/>
    <col min="5134" max="5134" width="10.75" style="1" customWidth="1"/>
    <col min="5135" max="5135" width="16" style="1" customWidth="1"/>
    <col min="5136" max="5136" width="30.125" style="1" customWidth="1"/>
    <col min="5137" max="5137" width="20.75" style="1" customWidth="1"/>
    <col min="5138" max="5376" width="9" style="1"/>
    <col min="5377" max="5377" width="2.625" style="1" customWidth="1"/>
    <col min="5378" max="5378" width="10.75" style="1" customWidth="1"/>
    <col min="5379" max="5380" width="20.75" style="1" customWidth="1"/>
    <col min="5381" max="5381" width="74.375" style="1" customWidth="1"/>
    <col min="5382" max="5382" width="6.25" style="1" customWidth="1"/>
    <col min="5383" max="5383" width="9.875" style="1" bestFit="1" customWidth="1"/>
    <col min="5384" max="5384" width="9.875" style="1" customWidth="1"/>
    <col min="5385" max="5385" width="7.25" style="1" customWidth="1"/>
    <col min="5386" max="5386" width="40.75" style="1" customWidth="1"/>
    <col min="5387" max="5388" width="35.75" style="1" customWidth="1"/>
    <col min="5389" max="5389" width="20.75" style="1" customWidth="1"/>
    <col min="5390" max="5390" width="10.75" style="1" customWidth="1"/>
    <col min="5391" max="5391" width="16" style="1" customWidth="1"/>
    <col min="5392" max="5392" width="30.125" style="1" customWidth="1"/>
    <col min="5393" max="5393" width="20.75" style="1" customWidth="1"/>
    <col min="5394" max="5632" width="9" style="1"/>
    <col min="5633" max="5633" width="2.625" style="1" customWidth="1"/>
    <col min="5634" max="5634" width="10.75" style="1" customWidth="1"/>
    <col min="5635" max="5636" width="20.75" style="1" customWidth="1"/>
    <col min="5637" max="5637" width="74.375" style="1" customWidth="1"/>
    <col min="5638" max="5638" width="6.25" style="1" customWidth="1"/>
    <col min="5639" max="5639" width="9.875" style="1" bestFit="1" customWidth="1"/>
    <col min="5640" max="5640" width="9.875" style="1" customWidth="1"/>
    <col min="5641" max="5641" width="7.25" style="1" customWidth="1"/>
    <col min="5642" max="5642" width="40.75" style="1" customWidth="1"/>
    <col min="5643" max="5644" width="35.75" style="1" customWidth="1"/>
    <col min="5645" max="5645" width="20.75" style="1" customWidth="1"/>
    <col min="5646" max="5646" width="10.75" style="1" customWidth="1"/>
    <col min="5647" max="5647" width="16" style="1" customWidth="1"/>
    <col min="5648" max="5648" width="30.125" style="1" customWidth="1"/>
    <col min="5649" max="5649" width="20.75" style="1" customWidth="1"/>
    <col min="5650" max="5888" width="9" style="1"/>
    <col min="5889" max="5889" width="2.625" style="1" customWidth="1"/>
    <col min="5890" max="5890" width="10.75" style="1" customWidth="1"/>
    <col min="5891" max="5892" width="20.75" style="1" customWidth="1"/>
    <col min="5893" max="5893" width="74.375" style="1" customWidth="1"/>
    <col min="5894" max="5894" width="6.25" style="1" customWidth="1"/>
    <col min="5895" max="5895" width="9.875" style="1" bestFit="1" customWidth="1"/>
    <col min="5896" max="5896" width="9.875" style="1" customWidth="1"/>
    <col min="5897" max="5897" width="7.25" style="1" customWidth="1"/>
    <col min="5898" max="5898" width="40.75" style="1" customWidth="1"/>
    <col min="5899" max="5900" width="35.75" style="1" customWidth="1"/>
    <col min="5901" max="5901" width="20.75" style="1" customWidth="1"/>
    <col min="5902" max="5902" width="10.75" style="1" customWidth="1"/>
    <col min="5903" max="5903" width="16" style="1" customWidth="1"/>
    <col min="5904" max="5904" width="30.125" style="1" customWidth="1"/>
    <col min="5905" max="5905" width="20.75" style="1" customWidth="1"/>
    <col min="5906" max="6144" width="9" style="1"/>
    <col min="6145" max="6145" width="2.625" style="1" customWidth="1"/>
    <col min="6146" max="6146" width="10.75" style="1" customWidth="1"/>
    <col min="6147" max="6148" width="20.75" style="1" customWidth="1"/>
    <col min="6149" max="6149" width="74.375" style="1" customWidth="1"/>
    <col min="6150" max="6150" width="6.25" style="1" customWidth="1"/>
    <col min="6151" max="6151" width="9.875" style="1" bestFit="1" customWidth="1"/>
    <col min="6152" max="6152" width="9.875" style="1" customWidth="1"/>
    <col min="6153" max="6153" width="7.25" style="1" customWidth="1"/>
    <col min="6154" max="6154" width="40.75" style="1" customWidth="1"/>
    <col min="6155" max="6156" width="35.75" style="1" customWidth="1"/>
    <col min="6157" max="6157" width="20.75" style="1" customWidth="1"/>
    <col min="6158" max="6158" width="10.75" style="1" customWidth="1"/>
    <col min="6159" max="6159" width="16" style="1" customWidth="1"/>
    <col min="6160" max="6160" width="30.125" style="1" customWidth="1"/>
    <col min="6161" max="6161" width="20.75" style="1" customWidth="1"/>
    <col min="6162" max="6400" width="9" style="1"/>
    <col min="6401" max="6401" width="2.625" style="1" customWidth="1"/>
    <col min="6402" max="6402" width="10.75" style="1" customWidth="1"/>
    <col min="6403" max="6404" width="20.75" style="1" customWidth="1"/>
    <col min="6405" max="6405" width="74.375" style="1" customWidth="1"/>
    <col min="6406" max="6406" width="6.25" style="1" customWidth="1"/>
    <col min="6407" max="6407" width="9.875" style="1" bestFit="1" customWidth="1"/>
    <col min="6408" max="6408" width="9.875" style="1" customWidth="1"/>
    <col min="6409" max="6409" width="7.25" style="1" customWidth="1"/>
    <col min="6410" max="6410" width="40.75" style="1" customWidth="1"/>
    <col min="6411" max="6412" width="35.75" style="1" customWidth="1"/>
    <col min="6413" max="6413" width="20.75" style="1" customWidth="1"/>
    <col min="6414" max="6414" width="10.75" style="1" customWidth="1"/>
    <col min="6415" max="6415" width="16" style="1" customWidth="1"/>
    <col min="6416" max="6416" width="30.125" style="1" customWidth="1"/>
    <col min="6417" max="6417" width="20.75" style="1" customWidth="1"/>
    <col min="6418" max="6656" width="9" style="1"/>
    <col min="6657" max="6657" width="2.625" style="1" customWidth="1"/>
    <col min="6658" max="6658" width="10.75" style="1" customWidth="1"/>
    <col min="6659" max="6660" width="20.75" style="1" customWidth="1"/>
    <col min="6661" max="6661" width="74.375" style="1" customWidth="1"/>
    <col min="6662" max="6662" width="6.25" style="1" customWidth="1"/>
    <col min="6663" max="6663" width="9.875" style="1" bestFit="1" customWidth="1"/>
    <col min="6664" max="6664" width="9.875" style="1" customWidth="1"/>
    <col min="6665" max="6665" width="7.25" style="1" customWidth="1"/>
    <col min="6666" max="6666" width="40.75" style="1" customWidth="1"/>
    <col min="6667" max="6668" width="35.75" style="1" customWidth="1"/>
    <col min="6669" max="6669" width="20.75" style="1" customWidth="1"/>
    <col min="6670" max="6670" width="10.75" style="1" customWidth="1"/>
    <col min="6671" max="6671" width="16" style="1" customWidth="1"/>
    <col min="6672" max="6672" width="30.125" style="1" customWidth="1"/>
    <col min="6673" max="6673" width="20.75" style="1" customWidth="1"/>
    <col min="6674" max="6912" width="9" style="1"/>
    <col min="6913" max="6913" width="2.625" style="1" customWidth="1"/>
    <col min="6914" max="6914" width="10.75" style="1" customWidth="1"/>
    <col min="6915" max="6916" width="20.75" style="1" customWidth="1"/>
    <col min="6917" max="6917" width="74.375" style="1" customWidth="1"/>
    <col min="6918" max="6918" width="6.25" style="1" customWidth="1"/>
    <col min="6919" max="6919" width="9.875" style="1" bestFit="1" customWidth="1"/>
    <col min="6920" max="6920" width="9.875" style="1" customWidth="1"/>
    <col min="6921" max="6921" width="7.25" style="1" customWidth="1"/>
    <col min="6922" max="6922" width="40.75" style="1" customWidth="1"/>
    <col min="6923" max="6924" width="35.75" style="1" customWidth="1"/>
    <col min="6925" max="6925" width="20.75" style="1" customWidth="1"/>
    <col min="6926" max="6926" width="10.75" style="1" customWidth="1"/>
    <col min="6927" max="6927" width="16" style="1" customWidth="1"/>
    <col min="6928" max="6928" width="30.125" style="1" customWidth="1"/>
    <col min="6929" max="6929" width="20.75" style="1" customWidth="1"/>
    <col min="6930" max="7168" width="9" style="1"/>
    <col min="7169" max="7169" width="2.625" style="1" customWidth="1"/>
    <col min="7170" max="7170" width="10.75" style="1" customWidth="1"/>
    <col min="7171" max="7172" width="20.75" style="1" customWidth="1"/>
    <col min="7173" max="7173" width="74.375" style="1" customWidth="1"/>
    <col min="7174" max="7174" width="6.25" style="1" customWidth="1"/>
    <col min="7175" max="7175" width="9.875" style="1" bestFit="1" customWidth="1"/>
    <col min="7176" max="7176" width="9.875" style="1" customWidth="1"/>
    <col min="7177" max="7177" width="7.25" style="1" customWidth="1"/>
    <col min="7178" max="7178" width="40.75" style="1" customWidth="1"/>
    <col min="7179" max="7180" width="35.75" style="1" customWidth="1"/>
    <col min="7181" max="7181" width="20.75" style="1" customWidth="1"/>
    <col min="7182" max="7182" width="10.75" style="1" customWidth="1"/>
    <col min="7183" max="7183" width="16" style="1" customWidth="1"/>
    <col min="7184" max="7184" width="30.125" style="1" customWidth="1"/>
    <col min="7185" max="7185" width="20.75" style="1" customWidth="1"/>
    <col min="7186" max="7424" width="9" style="1"/>
    <col min="7425" max="7425" width="2.625" style="1" customWidth="1"/>
    <col min="7426" max="7426" width="10.75" style="1" customWidth="1"/>
    <col min="7427" max="7428" width="20.75" style="1" customWidth="1"/>
    <col min="7429" max="7429" width="74.375" style="1" customWidth="1"/>
    <col min="7430" max="7430" width="6.25" style="1" customWidth="1"/>
    <col min="7431" max="7431" width="9.875" style="1" bestFit="1" customWidth="1"/>
    <col min="7432" max="7432" width="9.875" style="1" customWidth="1"/>
    <col min="7433" max="7433" width="7.25" style="1" customWidth="1"/>
    <col min="7434" max="7434" width="40.75" style="1" customWidth="1"/>
    <col min="7435" max="7436" width="35.75" style="1" customWidth="1"/>
    <col min="7437" max="7437" width="20.75" style="1" customWidth="1"/>
    <col min="7438" max="7438" width="10.75" style="1" customWidth="1"/>
    <col min="7439" max="7439" width="16" style="1" customWidth="1"/>
    <col min="7440" max="7440" width="30.125" style="1" customWidth="1"/>
    <col min="7441" max="7441" width="20.75" style="1" customWidth="1"/>
    <col min="7442" max="7680" width="9" style="1"/>
    <col min="7681" max="7681" width="2.625" style="1" customWidth="1"/>
    <col min="7682" max="7682" width="10.75" style="1" customWidth="1"/>
    <col min="7683" max="7684" width="20.75" style="1" customWidth="1"/>
    <col min="7685" max="7685" width="74.375" style="1" customWidth="1"/>
    <col min="7686" max="7686" width="6.25" style="1" customWidth="1"/>
    <col min="7687" max="7687" width="9.875" style="1" bestFit="1" customWidth="1"/>
    <col min="7688" max="7688" width="9.875" style="1" customWidth="1"/>
    <col min="7689" max="7689" width="7.25" style="1" customWidth="1"/>
    <col min="7690" max="7690" width="40.75" style="1" customWidth="1"/>
    <col min="7691" max="7692" width="35.75" style="1" customWidth="1"/>
    <col min="7693" max="7693" width="20.75" style="1" customWidth="1"/>
    <col min="7694" max="7694" width="10.75" style="1" customWidth="1"/>
    <col min="7695" max="7695" width="16" style="1" customWidth="1"/>
    <col min="7696" max="7696" width="30.125" style="1" customWidth="1"/>
    <col min="7697" max="7697" width="20.75" style="1" customWidth="1"/>
    <col min="7698" max="7936" width="9" style="1"/>
    <col min="7937" max="7937" width="2.625" style="1" customWidth="1"/>
    <col min="7938" max="7938" width="10.75" style="1" customWidth="1"/>
    <col min="7939" max="7940" width="20.75" style="1" customWidth="1"/>
    <col min="7941" max="7941" width="74.375" style="1" customWidth="1"/>
    <col min="7942" max="7942" width="6.25" style="1" customWidth="1"/>
    <col min="7943" max="7943" width="9.875" style="1" bestFit="1" customWidth="1"/>
    <col min="7944" max="7944" width="9.875" style="1" customWidth="1"/>
    <col min="7945" max="7945" width="7.25" style="1" customWidth="1"/>
    <col min="7946" max="7946" width="40.75" style="1" customWidth="1"/>
    <col min="7947" max="7948" width="35.75" style="1" customWidth="1"/>
    <col min="7949" max="7949" width="20.75" style="1" customWidth="1"/>
    <col min="7950" max="7950" width="10.75" style="1" customWidth="1"/>
    <col min="7951" max="7951" width="16" style="1" customWidth="1"/>
    <col min="7952" max="7952" width="30.125" style="1" customWidth="1"/>
    <col min="7953" max="7953" width="20.75" style="1" customWidth="1"/>
    <col min="7954" max="8192" width="9" style="1"/>
    <col min="8193" max="8193" width="2.625" style="1" customWidth="1"/>
    <col min="8194" max="8194" width="10.75" style="1" customWidth="1"/>
    <col min="8195" max="8196" width="20.75" style="1" customWidth="1"/>
    <col min="8197" max="8197" width="74.375" style="1" customWidth="1"/>
    <col min="8198" max="8198" width="6.25" style="1" customWidth="1"/>
    <col min="8199" max="8199" width="9.875" style="1" bestFit="1" customWidth="1"/>
    <col min="8200" max="8200" width="9.875" style="1" customWidth="1"/>
    <col min="8201" max="8201" width="7.25" style="1" customWidth="1"/>
    <col min="8202" max="8202" width="40.75" style="1" customWidth="1"/>
    <col min="8203" max="8204" width="35.75" style="1" customWidth="1"/>
    <col min="8205" max="8205" width="20.75" style="1" customWidth="1"/>
    <col min="8206" max="8206" width="10.75" style="1" customWidth="1"/>
    <col min="8207" max="8207" width="16" style="1" customWidth="1"/>
    <col min="8208" max="8208" width="30.125" style="1" customWidth="1"/>
    <col min="8209" max="8209" width="20.75" style="1" customWidth="1"/>
    <col min="8210" max="8448" width="9" style="1"/>
    <col min="8449" max="8449" width="2.625" style="1" customWidth="1"/>
    <col min="8450" max="8450" width="10.75" style="1" customWidth="1"/>
    <col min="8451" max="8452" width="20.75" style="1" customWidth="1"/>
    <col min="8453" max="8453" width="74.375" style="1" customWidth="1"/>
    <col min="8454" max="8454" width="6.25" style="1" customWidth="1"/>
    <col min="8455" max="8455" width="9.875" style="1" bestFit="1" customWidth="1"/>
    <col min="8456" max="8456" width="9.875" style="1" customWidth="1"/>
    <col min="8457" max="8457" width="7.25" style="1" customWidth="1"/>
    <col min="8458" max="8458" width="40.75" style="1" customWidth="1"/>
    <col min="8459" max="8460" width="35.75" style="1" customWidth="1"/>
    <col min="8461" max="8461" width="20.75" style="1" customWidth="1"/>
    <col min="8462" max="8462" width="10.75" style="1" customWidth="1"/>
    <col min="8463" max="8463" width="16" style="1" customWidth="1"/>
    <col min="8464" max="8464" width="30.125" style="1" customWidth="1"/>
    <col min="8465" max="8465" width="20.75" style="1" customWidth="1"/>
    <col min="8466" max="8704" width="9" style="1"/>
    <col min="8705" max="8705" width="2.625" style="1" customWidth="1"/>
    <col min="8706" max="8706" width="10.75" style="1" customWidth="1"/>
    <col min="8707" max="8708" width="20.75" style="1" customWidth="1"/>
    <col min="8709" max="8709" width="74.375" style="1" customWidth="1"/>
    <col min="8710" max="8710" width="6.25" style="1" customWidth="1"/>
    <col min="8711" max="8711" width="9.875" style="1" bestFit="1" customWidth="1"/>
    <col min="8712" max="8712" width="9.875" style="1" customWidth="1"/>
    <col min="8713" max="8713" width="7.25" style="1" customWidth="1"/>
    <col min="8714" max="8714" width="40.75" style="1" customWidth="1"/>
    <col min="8715" max="8716" width="35.75" style="1" customWidth="1"/>
    <col min="8717" max="8717" width="20.75" style="1" customWidth="1"/>
    <col min="8718" max="8718" width="10.75" style="1" customWidth="1"/>
    <col min="8719" max="8719" width="16" style="1" customWidth="1"/>
    <col min="8720" max="8720" width="30.125" style="1" customWidth="1"/>
    <col min="8721" max="8721" width="20.75" style="1" customWidth="1"/>
    <col min="8722" max="8960" width="9" style="1"/>
    <col min="8961" max="8961" width="2.625" style="1" customWidth="1"/>
    <col min="8962" max="8962" width="10.75" style="1" customWidth="1"/>
    <col min="8963" max="8964" width="20.75" style="1" customWidth="1"/>
    <col min="8965" max="8965" width="74.375" style="1" customWidth="1"/>
    <col min="8966" max="8966" width="6.25" style="1" customWidth="1"/>
    <col min="8967" max="8967" width="9.875" style="1" bestFit="1" customWidth="1"/>
    <col min="8968" max="8968" width="9.875" style="1" customWidth="1"/>
    <col min="8969" max="8969" width="7.25" style="1" customWidth="1"/>
    <col min="8970" max="8970" width="40.75" style="1" customWidth="1"/>
    <col min="8971" max="8972" width="35.75" style="1" customWidth="1"/>
    <col min="8973" max="8973" width="20.75" style="1" customWidth="1"/>
    <col min="8974" max="8974" width="10.75" style="1" customWidth="1"/>
    <col min="8975" max="8975" width="16" style="1" customWidth="1"/>
    <col min="8976" max="8976" width="30.125" style="1" customWidth="1"/>
    <col min="8977" max="8977" width="20.75" style="1" customWidth="1"/>
    <col min="8978" max="9216" width="9" style="1"/>
    <col min="9217" max="9217" width="2.625" style="1" customWidth="1"/>
    <col min="9218" max="9218" width="10.75" style="1" customWidth="1"/>
    <col min="9219" max="9220" width="20.75" style="1" customWidth="1"/>
    <col min="9221" max="9221" width="74.375" style="1" customWidth="1"/>
    <col min="9222" max="9222" width="6.25" style="1" customWidth="1"/>
    <col min="9223" max="9223" width="9.875" style="1" bestFit="1" customWidth="1"/>
    <col min="9224" max="9224" width="9.875" style="1" customWidth="1"/>
    <col min="9225" max="9225" width="7.25" style="1" customWidth="1"/>
    <col min="9226" max="9226" width="40.75" style="1" customWidth="1"/>
    <col min="9227" max="9228" width="35.75" style="1" customWidth="1"/>
    <col min="9229" max="9229" width="20.75" style="1" customWidth="1"/>
    <col min="9230" max="9230" width="10.75" style="1" customWidth="1"/>
    <col min="9231" max="9231" width="16" style="1" customWidth="1"/>
    <col min="9232" max="9232" width="30.125" style="1" customWidth="1"/>
    <col min="9233" max="9233" width="20.75" style="1" customWidth="1"/>
    <col min="9234" max="9472" width="9" style="1"/>
    <col min="9473" max="9473" width="2.625" style="1" customWidth="1"/>
    <col min="9474" max="9474" width="10.75" style="1" customWidth="1"/>
    <col min="9475" max="9476" width="20.75" style="1" customWidth="1"/>
    <col min="9477" max="9477" width="74.375" style="1" customWidth="1"/>
    <col min="9478" max="9478" width="6.25" style="1" customWidth="1"/>
    <col min="9479" max="9479" width="9.875" style="1" bestFit="1" customWidth="1"/>
    <col min="9480" max="9480" width="9.875" style="1" customWidth="1"/>
    <col min="9481" max="9481" width="7.25" style="1" customWidth="1"/>
    <col min="9482" max="9482" width="40.75" style="1" customWidth="1"/>
    <col min="9483" max="9484" width="35.75" style="1" customWidth="1"/>
    <col min="9485" max="9485" width="20.75" style="1" customWidth="1"/>
    <col min="9486" max="9486" width="10.75" style="1" customWidth="1"/>
    <col min="9487" max="9487" width="16" style="1" customWidth="1"/>
    <col min="9488" max="9488" width="30.125" style="1" customWidth="1"/>
    <col min="9489" max="9489" width="20.75" style="1" customWidth="1"/>
    <col min="9490" max="9728" width="9" style="1"/>
    <col min="9729" max="9729" width="2.625" style="1" customWidth="1"/>
    <col min="9730" max="9730" width="10.75" style="1" customWidth="1"/>
    <col min="9731" max="9732" width="20.75" style="1" customWidth="1"/>
    <col min="9733" max="9733" width="74.375" style="1" customWidth="1"/>
    <col min="9734" max="9734" width="6.25" style="1" customWidth="1"/>
    <col min="9735" max="9735" width="9.875" style="1" bestFit="1" customWidth="1"/>
    <col min="9736" max="9736" width="9.875" style="1" customWidth="1"/>
    <col min="9737" max="9737" width="7.25" style="1" customWidth="1"/>
    <col min="9738" max="9738" width="40.75" style="1" customWidth="1"/>
    <col min="9739" max="9740" width="35.75" style="1" customWidth="1"/>
    <col min="9741" max="9741" width="20.75" style="1" customWidth="1"/>
    <col min="9742" max="9742" width="10.75" style="1" customWidth="1"/>
    <col min="9743" max="9743" width="16" style="1" customWidth="1"/>
    <col min="9744" max="9744" width="30.125" style="1" customWidth="1"/>
    <col min="9745" max="9745" width="20.75" style="1" customWidth="1"/>
    <col min="9746" max="9984" width="9" style="1"/>
    <col min="9985" max="9985" width="2.625" style="1" customWidth="1"/>
    <col min="9986" max="9986" width="10.75" style="1" customWidth="1"/>
    <col min="9987" max="9988" width="20.75" style="1" customWidth="1"/>
    <col min="9989" max="9989" width="74.375" style="1" customWidth="1"/>
    <col min="9990" max="9990" width="6.25" style="1" customWidth="1"/>
    <col min="9991" max="9991" width="9.875" style="1" bestFit="1" customWidth="1"/>
    <col min="9992" max="9992" width="9.875" style="1" customWidth="1"/>
    <col min="9993" max="9993" width="7.25" style="1" customWidth="1"/>
    <col min="9994" max="9994" width="40.75" style="1" customWidth="1"/>
    <col min="9995" max="9996" width="35.75" style="1" customWidth="1"/>
    <col min="9997" max="9997" width="20.75" style="1" customWidth="1"/>
    <col min="9998" max="9998" width="10.75" style="1" customWidth="1"/>
    <col min="9999" max="9999" width="16" style="1" customWidth="1"/>
    <col min="10000" max="10000" width="30.125" style="1" customWidth="1"/>
    <col min="10001" max="10001" width="20.75" style="1" customWidth="1"/>
    <col min="10002" max="10240" width="9" style="1"/>
    <col min="10241" max="10241" width="2.625" style="1" customWidth="1"/>
    <col min="10242" max="10242" width="10.75" style="1" customWidth="1"/>
    <col min="10243" max="10244" width="20.75" style="1" customWidth="1"/>
    <col min="10245" max="10245" width="74.375" style="1" customWidth="1"/>
    <col min="10246" max="10246" width="6.25" style="1" customWidth="1"/>
    <col min="10247" max="10247" width="9.875" style="1" bestFit="1" customWidth="1"/>
    <col min="10248" max="10248" width="9.875" style="1" customWidth="1"/>
    <col min="10249" max="10249" width="7.25" style="1" customWidth="1"/>
    <col min="10250" max="10250" width="40.75" style="1" customWidth="1"/>
    <col min="10251" max="10252" width="35.75" style="1" customWidth="1"/>
    <col min="10253" max="10253" width="20.75" style="1" customWidth="1"/>
    <col min="10254" max="10254" width="10.75" style="1" customWidth="1"/>
    <col min="10255" max="10255" width="16" style="1" customWidth="1"/>
    <col min="10256" max="10256" width="30.125" style="1" customWidth="1"/>
    <col min="10257" max="10257" width="20.75" style="1" customWidth="1"/>
    <col min="10258" max="10496" width="9" style="1"/>
    <col min="10497" max="10497" width="2.625" style="1" customWidth="1"/>
    <col min="10498" max="10498" width="10.75" style="1" customWidth="1"/>
    <col min="10499" max="10500" width="20.75" style="1" customWidth="1"/>
    <col min="10501" max="10501" width="74.375" style="1" customWidth="1"/>
    <col min="10502" max="10502" width="6.25" style="1" customWidth="1"/>
    <col min="10503" max="10503" width="9.875" style="1" bestFit="1" customWidth="1"/>
    <col min="10504" max="10504" width="9.875" style="1" customWidth="1"/>
    <col min="10505" max="10505" width="7.25" style="1" customWidth="1"/>
    <col min="10506" max="10506" width="40.75" style="1" customWidth="1"/>
    <col min="10507" max="10508" width="35.75" style="1" customWidth="1"/>
    <col min="10509" max="10509" width="20.75" style="1" customWidth="1"/>
    <col min="10510" max="10510" width="10.75" style="1" customWidth="1"/>
    <col min="10511" max="10511" width="16" style="1" customWidth="1"/>
    <col min="10512" max="10512" width="30.125" style="1" customWidth="1"/>
    <col min="10513" max="10513" width="20.75" style="1" customWidth="1"/>
    <col min="10514" max="10752" width="9" style="1"/>
    <col min="10753" max="10753" width="2.625" style="1" customWidth="1"/>
    <col min="10754" max="10754" width="10.75" style="1" customWidth="1"/>
    <col min="10755" max="10756" width="20.75" style="1" customWidth="1"/>
    <col min="10757" max="10757" width="74.375" style="1" customWidth="1"/>
    <col min="10758" max="10758" width="6.25" style="1" customWidth="1"/>
    <col min="10759" max="10759" width="9.875" style="1" bestFit="1" customWidth="1"/>
    <col min="10760" max="10760" width="9.875" style="1" customWidth="1"/>
    <col min="10761" max="10761" width="7.25" style="1" customWidth="1"/>
    <col min="10762" max="10762" width="40.75" style="1" customWidth="1"/>
    <col min="10763" max="10764" width="35.75" style="1" customWidth="1"/>
    <col min="10765" max="10765" width="20.75" style="1" customWidth="1"/>
    <col min="10766" max="10766" width="10.75" style="1" customWidth="1"/>
    <col min="10767" max="10767" width="16" style="1" customWidth="1"/>
    <col min="10768" max="10768" width="30.125" style="1" customWidth="1"/>
    <col min="10769" max="10769" width="20.75" style="1" customWidth="1"/>
    <col min="10770" max="11008" width="9" style="1"/>
    <col min="11009" max="11009" width="2.625" style="1" customWidth="1"/>
    <col min="11010" max="11010" width="10.75" style="1" customWidth="1"/>
    <col min="11011" max="11012" width="20.75" style="1" customWidth="1"/>
    <col min="11013" max="11013" width="74.375" style="1" customWidth="1"/>
    <col min="11014" max="11014" width="6.25" style="1" customWidth="1"/>
    <col min="11015" max="11015" width="9.875" style="1" bestFit="1" customWidth="1"/>
    <col min="11016" max="11016" width="9.875" style="1" customWidth="1"/>
    <col min="11017" max="11017" width="7.25" style="1" customWidth="1"/>
    <col min="11018" max="11018" width="40.75" style="1" customWidth="1"/>
    <col min="11019" max="11020" width="35.75" style="1" customWidth="1"/>
    <col min="11021" max="11021" width="20.75" style="1" customWidth="1"/>
    <col min="11022" max="11022" width="10.75" style="1" customWidth="1"/>
    <col min="11023" max="11023" width="16" style="1" customWidth="1"/>
    <col min="11024" max="11024" width="30.125" style="1" customWidth="1"/>
    <col min="11025" max="11025" width="20.75" style="1" customWidth="1"/>
    <col min="11026" max="11264" width="9" style="1"/>
    <col min="11265" max="11265" width="2.625" style="1" customWidth="1"/>
    <col min="11266" max="11266" width="10.75" style="1" customWidth="1"/>
    <col min="11267" max="11268" width="20.75" style="1" customWidth="1"/>
    <col min="11269" max="11269" width="74.375" style="1" customWidth="1"/>
    <col min="11270" max="11270" width="6.25" style="1" customWidth="1"/>
    <col min="11271" max="11271" width="9.875" style="1" bestFit="1" customWidth="1"/>
    <col min="11272" max="11272" width="9.875" style="1" customWidth="1"/>
    <col min="11273" max="11273" width="7.25" style="1" customWidth="1"/>
    <col min="11274" max="11274" width="40.75" style="1" customWidth="1"/>
    <col min="11275" max="11276" width="35.75" style="1" customWidth="1"/>
    <col min="11277" max="11277" width="20.75" style="1" customWidth="1"/>
    <col min="11278" max="11278" width="10.75" style="1" customWidth="1"/>
    <col min="11279" max="11279" width="16" style="1" customWidth="1"/>
    <col min="11280" max="11280" width="30.125" style="1" customWidth="1"/>
    <col min="11281" max="11281" width="20.75" style="1" customWidth="1"/>
    <col min="11282" max="11520" width="9" style="1"/>
    <col min="11521" max="11521" width="2.625" style="1" customWidth="1"/>
    <col min="11522" max="11522" width="10.75" style="1" customWidth="1"/>
    <col min="11523" max="11524" width="20.75" style="1" customWidth="1"/>
    <col min="11525" max="11525" width="74.375" style="1" customWidth="1"/>
    <col min="11526" max="11526" width="6.25" style="1" customWidth="1"/>
    <col min="11527" max="11527" width="9.875" style="1" bestFit="1" customWidth="1"/>
    <col min="11528" max="11528" width="9.875" style="1" customWidth="1"/>
    <col min="11529" max="11529" width="7.25" style="1" customWidth="1"/>
    <col min="11530" max="11530" width="40.75" style="1" customWidth="1"/>
    <col min="11531" max="11532" width="35.75" style="1" customWidth="1"/>
    <col min="11533" max="11533" width="20.75" style="1" customWidth="1"/>
    <col min="11534" max="11534" width="10.75" style="1" customWidth="1"/>
    <col min="11535" max="11535" width="16" style="1" customWidth="1"/>
    <col min="11536" max="11536" width="30.125" style="1" customWidth="1"/>
    <col min="11537" max="11537" width="20.75" style="1" customWidth="1"/>
    <col min="11538" max="11776" width="9" style="1"/>
    <col min="11777" max="11777" width="2.625" style="1" customWidth="1"/>
    <col min="11778" max="11778" width="10.75" style="1" customWidth="1"/>
    <col min="11779" max="11780" width="20.75" style="1" customWidth="1"/>
    <col min="11781" max="11781" width="74.375" style="1" customWidth="1"/>
    <col min="11782" max="11782" width="6.25" style="1" customWidth="1"/>
    <col min="11783" max="11783" width="9.875" style="1" bestFit="1" customWidth="1"/>
    <col min="11784" max="11784" width="9.875" style="1" customWidth="1"/>
    <col min="11785" max="11785" width="7.25" style="1" customWidth="1"/>
    <col min="11786" max="11786" width="40.75" style="1" customWidth="1"/>
    <col min="11787" max="11788" width="35.75" style="1" customWidth="1"/>
    <col min="11789" max="11789" width="20.75" style="1" customWidth="1"/>
    <col min="11790" max="11790" width="10.75" style="1" customWidth="1"/>
    <col min="11791" max="11791" width="16" style="1" customWidth="1"/>
    <col min="11792" max="11792" width="30.125" style="1" customWidth="1"/>
    <col min="11793" max="11793" width="20.75" style="1" customWidth="1"/>
    <col min="11794" max="12032" width="9" style="1"/>
    <col min="12033" max="12033" width="2.625" style="1" customWidth="1"/>
    <col min="12034" max="12034" width="10.75" style="1" customWidth="1"/>
    <col min="12035" max="12036" width="20.75" style="1" customWidth="1"/>
    <col min="12037" max="12037" width="74.375" style="1" customWidth="1"/>
    <col min="12038" max="12038" width="6.25" style="1" customWidth="1"/>
    <col min="12039" max="12039" width="9.875" style="1" bestFit="1" customWidth="1"/>
    <col min="12040" max="12040" width="9.875" style="1" customWidth="1"/>
    <col min="12041" max="12041" width="7.25" style="1" customWidth="1"/>
    <col min="12042" max="12042" width="40.75" style="1" customWidth="1"/>
    <col min="12043" max="12044" width="35.75" style="1" customWidth="1"/>
    <col min="12045" max="12045" width="20.75" style="1" customWidth="1"/>
    <col min="12046" max="12046" width="10.75" style="1" customWidth="1"/>
    <col min="12047" max="12047" width="16" style="1" customWidth="1"/>
    <col min="12048" max="12048" width="30.125" style="1" customWidth="1"/>
    <col min="12049" max="12049" width="20.75" style="1" customWidth="1"/>
    <col min="12050" max="12288" width="9" style="1"/>
    <col min="12289" max="12289" width="2.625" style="1" customWidth="1"/>
    <col min="12290" max="12290" width="10.75" style="1" customWidth="1"/>
    <col min="12291" max="12292" width="20.75" style="1" customWidth="1"/>
    <col min="12293" max="12293" width="74.375" style="1" customWidth="1"/>
    <col min="12294" max="12294" width="6.25" style="1" customWidth="1"/>
    <col min="12295" max="12295" width="9.875" style="1" bestFit="1" customWidth="1"/>
    <col min="12296" max="12296" width="9.875" style="1" customWidth="1"/>
    <col min="12297" max="12297" width="7.25" style="1" customWidth="1"/>
    <col min="12298" max="12298" width="40.75" style="1" customWidth="1"/>
    <col min="12299" max="12300" width="35.75" style="1" customWidth="1"/>
    <col min="12301" max="12301" width="20.75" style="1" customWidth="1"/>
    <col min="12302" max="12302" width="10.75" style="1" customWidth="1"/>
    <col min="12303" max="12303" width="16" style="1" customWidth="1"/>
    <col min="12304" max="12304" width="30.125" style="1" customWidth="1"/>
    <col min="12305" max="12305" width="20.75" style="1" customWidth="1"/>
    <col min="12306" max="12544" width="9" style="1"/>
    <col min="12545" max="12545" width="2.625" style="1" customWidth="1"/>
    <col min="12546" max="12546" width="10.75" style="1" customWidth="1"/>
    <col min="12547" max="12548" width="20.75" style="1" customWidth="1"/>
    <col min="12549" max="12549" width="74.375" style="1" customWidth="1"/>
    <col min="12550" max="12550" width="6.25" style="1" customWidth="1"/>
    <col min="12551" max="12551" width="9.875" style="1" bestFit="1" customWidth="1"/>
    <col min="12552" max="12552" width="9.875" style="1" customWidth="1"/>
    <col min="12553" max="12553" width="7.25" style="1" customWidth="1"/>
    <col min="12554" max="12554" width="40.75" style="1" customWidth="1"/>
    <col min="12555" max="12556" width="35.75" style="1" customWidth="1"/>
    <col min="12557" max="12557" width="20.75" style="1" customWidth="1"/>
    <col min="12558" max="12558" width="10.75" style="1" customWidth="1"/>
    <col min="12559" max="12559" width="16" style="1" customWidth="1"/>
    <col min="12560" max="12560" width="30.125" style="1" customWidth="1"/>
    <col min="12561" max="12561" width="20.75" style="1" customWidth="1"/>
    <col min="12562" max="12800" width="9" style="1"/>
    <col min="12801" max="12801" width="2.625" style="1" customWidth="1"/>
    <col min="12802" max="12802" width="10.75" style="1" customWidth="1"/>
    <col min="12803" max="12804" width="20.75" style="1" customWidth="1"/>
    <col min="12805" max="12805" width="74.375" style="1" customWidth="1"/>
    <col min="12806" max="12806" width="6.25" style="1" customWidth="1"/>
    <col min="12807" max="12807" width="9.875" style="1" bestFit="1" customWidth="1"/>
    <col min="12808" max="12808" width="9.875" style="1" customWidth="1"/>
    <col min="12809" max="12809" width="7.25" style="1" customWidth="1"/>
    <col min="12810" max="12810" width="40.75" style="1" customWidth="1"/>
    <col min="12811" max="12812" width="35.75" style="1" customWidth="1"/>
    <col min="12813" max="12813" width="20.75" style="1" customWidth="1"/>
    <col min="12814" max="12814" width="10.75" style="1" customWidth="1"/>
    <col min="12815" max="12815" width="16" style="1" customWidth="1"/>
    <col min="12816" max="12816" width="30.125" style="1" customWidth="1"/>
    <col min="12817" max="12817" width="20.75" style="1" customWidth="1"/>
    <col min="12818" max="13056" width="9" style="1"/>
    <col min="13057" max="13057" width="2.625" style="1" customWidth="1"/>
    <col min="13058" max="13058" width="10.75" style="1" customWidth="1"/>
    <col min="13059" max="13060" width="20.75" style="1" customWidth="1"/>
    <col min="13061" max="13061" width="74.375" style="1" customWidth="1"/>
    <col min="13062" max="13062" width="6.25" style="1" customWidth="1"/>
    <col min="13063" max="13063" width="9.875" style="1" bestFit="1" customWidth="1"/>
    <col min="13064" max="13064" width="9.875" style="1" customWidth="1"/>
    <col min="13065" max="13065" width="7.25" style="1" customWidth="1"/>
    <col min="13066" max="13066" width="40.75" style="1" customWidth="1"/>
    <col min="13067" max="13068" width="35.75" style="1" customWidth="1"/>
    <col min="13069" max="13069" width="20.75" style="1" customWidth="1"/>
    <col min="13070" max="13070" width="10.75" style="1" customWidth="1"/>
    <col min="13071" max="13071" width="16" style="1" customWidth="1"/>
    <col min="13072" max="13072" width="30.125" style="1" customWidth="1"/>
    <col min="13073" max="13073" width="20.75" style="1" customWidth="1"/>
    <col min="13074" max="13312" width="9" style="1"/>
    <col min="13313" max="13313" width="2.625" style="1" customWidth="1"/>
    <col min="13314" max="13314" width="10.75" style="1" customWidth="1"/>
    <col min="13315" max="13316" width="20.75" style="1" customWidth="1"/>
    <col min="13317" max="13317" width="74.375" style="1" customWidth="1"/>
    <col min="13318" max="13318" width="6.25" style="1" customWidth="1"/>
    <col min="13319" max="13319" width="9.875" style="1" bestFit="1" customWidth="1"/>
    <col min="13320" max="13320" width="9.875" style="1" customWidth="1"/>
    <col min="13321" max="13321" width="7.25" style="1" customWidth="1"/>
    <col min="13322" max="13322" width="40.75" style="1" customWidth="1"/>
    <col min="13323" max="13324" width="35.75" style="1" customWidth="1"/>
    <col min="13325" max="13325" width="20.75" style="1" customWidth="1"/>
    <col min="13326" max="13326" width="10.75" style="1" customWidth="1"/>
    <col min="13327" max="13327" width="16" style="1" customWidth="1"/>
    <col min="13328" max="13328" width="30.125" style="1" customWidth="1"/>
    <col min="13329" max="13329" width="20.75" style="1" customWidth="1"/>
    <col min="13330" max="13568" width="9" style="1"/>
    <col min="13569" max="13569" width="2.625" style="1" customWidth="1"/>
    <col min="13570" max="13570" width="10.75" style="1" customWidth="1"/>
    <col min="13571" max="13572" width="20.75" style="1" customWidth="1"/>
    <col min="13573" max="13573" width="74.375" style="1" customWidth="1"/>
    <col min="13574" max="13574" width="6.25" style="1" customWidth="1"/>
    <col min="13575" max="13575" width="9.875" style="1" bestFit="1" customWidth="1"/>
    <col min="13576" max="13576" width="9.875" style="1" customWidth="1"/>
    <col min="13577" max="13577" width="7.25" style="1" customWidth="1"/>
    <col min="13578" max="13578" width="40.75" style="1" customWidth="1"/>
    <col min="13579" max="13580" width="35.75" style="1" customWidth="1"/>
    <col min="13581" max="13581" width="20.75" style="1" customWidth="1"/>
    <col min="13582" max="13582" width="10.75" style="1" customWidth="1"/>
    <col min="13583" max="13583" width="16" style="1" customWidth="1"/>
    <col min="13584" max="13584" width="30.125" style="1" customWidth="1"/>
    <col min="13585" max="13585" width="20.75" style="1" customWidth="1"/>
    <col min="13586" max="13824" width="9" style="1"/>
    <col min="13825" max="13825" width="2.625" style="1" customWidth="1"/>
    <col min="13826" max="13826" width="10.75" style="1" customWidth="1"/>
    <col min="13827" max="13828" width="20.75" style="1" customWidth="1"/>
    <col min="13829" max="13829" width="74.375" style="1" customWidth="1"/>
    <col min="13830" max="13830" width="6.25" style="1" customWidth="1"/>
    <col min="13831" max="13831" width="9.875" style="1" bestFit="1" customWidth="1"/>
    <col min="13832" max="13832" width="9.875" style="1" customWidth="1"/>
    <col min="13833" max="13833" width="7.25" style="1" customWidth="1"/>
    <col min="13834" max="13834" width="40.75" style="1" customWidth="1"/>
    <col min="13835" max="13836" width="35.75" style="1" customWidth="1"/>
    <col min="13837" max="13837" width="20.75" style="1" customWidth="1"/>
    <col min="13838" max="13838" width="10.75" style="1" customWidth="1"/>
    <col min="13839" max="13839" width="16" style="1" customWidth="1"/>
    <col min="13840" max="13840" width="30.125" style="1" customWidth="1"/>
    <col min="13841" max="13841" width="20.75" style="1" customWidth="1"/>
    <col min="13842" max="14080" width="9" style="1"/>
    <col min="14081" max="14081" width="2.625" style="1" customWidth="1"/>
    <col min="14082" max="14082" width="10.75" style="1" customWidth="1"/>
    <col min="14083" max="14084" width="20.75" style="1" customWidth="1"/>
    <col min="14085" max="14085" width="74.375" style="1" customWidth="1"/>
    <col min="14086" max="14086" width="6.25" style="1" customWidth="1"/>
    <col min="14087" max="14087" width="9.875" style="1" bestFit="1" customWidth="1"/>
    <col min="14088" max="14088" width="9.875" style="1" customWidth="1"/>
    <col min="14089" max="14089" width="7.25" style="1" customWidth="1"/>
    <col min="14090" max="14090" width="40.75" style="1" customWidth="1"/>
    <col min="14091" max="14092" width="35.75" style="1" customWidth="1"/>
    <col min="14093" max="14093" width="20.75" style="1" customWidth="1"/>
    <col min="14094" max="14094" width="10.75" style="1" customWidth="1"/>
    <col min="14095" max="14095" width="16" style="1" customWidth="1"/>
    <col min="14096" max="14096" width="30.125" style="1" customWidth="1"/>
    <col min="14097" max="14097" width="20.75" style="1" customWidth="1"/>
    <col min="14098" max="14336" width="9" style="1"/>
    <col min="14337" max="14337" width="2.625" style="1" customWidth="1"/>
    <col min="14338" max="14338" width="10.75" style="1" customWidth="1"/>
    <col min="14339" max="14340" width="20.75" style="1" customWidth="1"/>
    <col min="14341" max="14341" width="74.375" style="1" customWidth="1"/>
    <col min="14342" max="14342" width="6.25" style="1" customWidth="1"/>
    <col min="14343" max="14343" width="9.875" style="1" bestFit="1" customWidth="1"/>
    <col min="14344" max="14344" width="9.875" style="1" customWidth="1"/>
    <col min="14345" max="14345" width="7.25" style="1" customWidth="1"/>
    <col min="14346" max="14346" width="40.75" style="1" customWidth="1"/>
    <col min="14347" max="14348" width="35.75" style="1" customWidth="1"/>
    <col min="14349" max="14349" width="20.75" style="1" customWidth="1"/>
    <col min="14350" max="14350" width="10.75" style="1" customWidth="1"/>
    <col min="14351" max="14351" width="16" style="1" customWidth="1"/>
    <col min="14352" max="14352" width="30.125" style="1" customWidth="1"/>
    <col min="14353" max="14353" width="20.75" style="1" customWidth="1"/>
    <col min="14354" max="14592" width="9" style="1"/>
    <col min="14593" max="14593" width="2.625" style="1" customWidth="1"/>
    <col min="14594" max="14594" width="10.75" style="1" customWidth="1"/>
    <col min="14595" max="14596" width="20.75" style="1" customWidth="1"/>
    <col min="14597" max="14597" width="74.375" style="1" customWidth="1"/>
    <col min="14598" max="14598" width="6.25" style="1" customWidth="1"/>
    <col min="14599" max="14599" width="9.875" style="1" bestFit="1" customWidth="1"/>
    <col min="14600" max="14600" width="9.875" style="1" customWidth="1"/>
    <col min="14601" max="14601" width="7.25" style="1" customWidth="1"/>
    <col min="14602" max="14602" width="40.75" style="1" customWidth="1"/>
    <col min="14603" max="14604" width="35.75" style="1" customWidth="1"/>
    <col min="14605" max="14605" width="20.75" style="1" customWidth="1"/>
    <col min="14606" max="14606" width="10.75" style="1" customWidth="1"/>
    <col min="14607" max="14607" width="16" style="1" customWidth="1"/>
    <col min="14608" max="14608" width="30.125" style="1" customWidth="1"/>
    <col min="14609" max="14609" width="20.75" style="1" customWidth="1"/>
    <col min="14610" max="14848" width="9" style="1"/>
    <col min="14849" max="14849" width="2.625" style="1" customWidth="1"/>
    <col min="14850" max="14850" width="10.75" style="1" customWidth="1"/>
    <col min="14851" max="14852" width="20.75" style="1" customWidth="1"/>
    <col min="14853" max="14853" width="74.375" style="1" customWidth="1"/>
    <col min="14854" max="14854" width="6.25" style="1" customWidth="1"/>
    <col min="14855" max="14855" width="9.875" style="1" bestFit="1" customWidth="1"/>
    <col min="14856" max="14856" width="9.875" style="1" customWidth="1"/>
    <col min="14857" max="14857" width="7.25" style="1" customWidth="1"/>
    <col min="14858" max="14858" width="40.75" style="1" customWidth="1"/>
    <col min="14859" max="14860" width="35.75" style="1" customWidth="1"/>
    <col min="14861" max="14861" width="20.75" style="1" customWidth="1"/>
    <col min="14862" max="14862" width="10.75" style="1" customWidth="1"/>
    <col min="14863" max="14863" width="16" style="1" customWidth="1"/>
    <col min="14864" max="14864" width="30.125" style="1" customWidth="1"/>
    <col min="14865" max="14865" width="20.75" style="1" customWidth="1"/>
    <col min="14866" max="15104" width="9" style="1"/>
    <col min="15105" max="15105" width="2.625" style="1" customWidth="1"/>
    <col min="15106" max="15106" width="10.75" style="1" customWidth="1"/>
    <col min="15107" max="15108" width="20.75" style="1" customWidth="1"/>
    <col min="15109" max="15109" width="74.375" style="1" customWidth="1"/>
    <col min="15110" max="15110" width="6.25" style="1" customWidth="1"/>
    <col min="15111" max="15111" width="9.875" style="1" bestFit="1" customWidth="1"/>
    <col min="15112" max="15112" width="9.875" style="1" customWidth="1"/>
    <col min="15113" max="15113" width="7.25" style="1" customWidth="1"/>
    <col min="15114" max="15114" width="40.75" style="1" customWidth="1"/>
    <col min="15115" max="15116" width="35.75" style="1" customWidth="1"/>
    <col min="15117" max="15117" width="20.75" style="1" customWidth="1"/>
    <col min="15118" max="15118" width="10.75" style="1" customWidth="1"/>
    <col min="15119" max="15119" width="16" style="1" customWidth="1"/>
    <col min="15120" max="15120" width="30.125" style="1" customWidth="1"/>
    <col min="15121" max="15121" width="20.75" style="1" customWidth="1"/>
    <col min="15122" max="15360" width="9" style="1"/>
    <col min="15361" max="15361" width="2.625" style="1" customWidth="1"/>
    <col min="15362" max="15362" width="10.75" style="1" customWidth="1"/>
    <col min="15363" max="15364" width="20.75" style="1" customWidth="1"/>
    <col min="15365" max="15365" width="74.375" style="1" customWidth="1"/>
    <col min="15366" max="15366" width="6.25" style="1" customWidth="1"/>
    <col min="15367" max="15367" width="9.875" style="1" bestFit="1" customWidth="1"/>
    <col min="15368" max="15368" width="9.875" style="1" customWidth="1"/>
    <col min="15369" max="15369" width="7.25" style="1" customWidth="1"/>
    <col min="15370" max="15370" width="40.75" style="1" customWidth="1"/>
    <col min="15371" max="15372" width="35.75" style="1" customWidth="1"/>
    <col min="15373" max="15373" width="20.75" style="1" customWidth="1"/>
    <col min="15374" max="15374" width="10.75" style="1" customWidth="1"/>
    <col min="15375" max="15375" width="16" style="1" customWidth="1"/>
    <col min="15376" max="15376" width="30.125" style="1" customWidth="1"/>
    <col min="15377" max="15377" width="20.75" style="1" customWidth="1"/>
    <col min="15378" max="15616" width="9" style="1"/>
    <col min="15617" max="15617" width="2.625" style="1" customWidth="1"/>
    <col min="15618" max="15618" width="10.75" style="1" customWidth="1"/>
    <col min="15619" max="15620" width="20.75" style="1" customWidth="1"/>
    <col min="15621" max="15621" width="74.375" style="1" customWidth="1"/>
    <col min="15622" max="15622" width="6.25" style="1" customWidth="1"/>
    <col min="15623" max="15623" width="9.875" style="1" bestFit="1" customWidth="1"/>
    <col min="15624" max="15624" width="9.875" style="1" customWidth="1"/>
    <col min="15625" max="15625" width="7.25" style="1" customWidth="1"/>
    <col min="15626" max="15626" width="40.75" style="1" customWidth="1"/>
    <col min="15627" max="15628" width="35.75" style="1" customWidth="1"/>
    <col min="15629" max="15629" width="20.75" style="1" customWidth="1"/>
    <col min="15630" max="15630" width="10.75" style="1" customWidth="1"/>
    <col min="15631" max="15631" width="16" style="1" customWidth="1"/>
    <col min="15632" max="15632" width="30.125" style="1" customWidth="1"/>
    <col min="15633" max="15633" width="20.75" style="1" customWidth="1"/>
    <col min="15634" max="15872" width="9" style="1"/>
    <col min="15873" max="15873" width="2.625" style="1" customWidth="1"/>
    <col min="15874" max="15874" width="10.75" style="1" customWidth="1"/>
    <col min="15875" max="15876" width="20.75" style="1" customWidth="1"/>
    <col min="15877" max="15877" width="74.375" style="1" customWidth="1"/>
    <col min="15878" max="15878" width="6.25" style="1" customWidth="1"/>
    <col min="15879" max="15879" width="9.875" style="1" bestFit="1" customWidth="1"/>
    <col min="15880" max="15880" width="9.875" style="1" customWidth="1"/>
    <col min="15881" max="15881" width="7.25" style="1" customWidth="1"/>
    <col min="15882" max="15882" width="40.75" style="1" customWidth="1"/>
    <col min="15883" max="15884" width="35.75" style="1" customWidth="1"/>
    <col min="15885" max="15885" width="20.75" style="1" customWidth="1"/>
    <col min="15886" max="15886" width="10.75" style="1" customWidth="1"/>
    <col min="15887" max="15887" width="16" style="1" customWidth="1"/>
    <col min="15888" max="15888" width="30.125" style="1" customWidth="1"/>
    <col min="15889" max="15889" width="20.75" style="1" customWidth="1"/>
    <col min="15890" max="16128" width="9" style="1"/>
    <col min="16129" max="16129" width="2.625" style="1" customWidth="1"/>
    <col min="16130" max="16130" width="10.75" style="1" customWidth="1"/>
    <col min="16131" max="16132" width="20.75" style="1" customWidth="1"/>
    <col min="16133" max="16133" width="74.375" style="1" customWidth="1"/>
    <col min="16134" max="16134" width="6.25" style="1" customWidth="1"/>
    <col min="16135" max="16135" width="9.875" style="1" bestFit="1" customWidth="1"/>
    <col min="16136" max="16136" width="9.875" style="1" customWidth="1"/>
    <col min="16137" max="16137" width="7.25" style="1" customWidth="1"/>
    <col min="16138" max="16138" width="40.75" style="1" customWidth="1"/>
    <col min="16139" max="16140" width="35.75" style="1" customWidth="1"/>
    <col min="16141" max="16141" width="20.75" style="1" customWidth="1"/>
    <col min="16142" max="16142" width="10.75" style="1" customWidth="1"/>
    <col min="16143" max="16143" width="16" style="1" customWidth="1"/>
    <col min="16144" max="16144" width="30.125" style="1" customWidth="1"/>
    <col min="16145" max="16145" width="20.75" style="1" customWidth="1"/>
    <col min="16146" max="16384" width="9" style="1"/>
  </cols>
  <sheetData>
    <row r="2" spans="2:17" ht="20.100000000000001" customHeight="1">
      <c r="B2" s="2" t="s">
        <v>0</v>
      </c>
      <c r="C2" s="2"/>
      <c r="D2" s="2"/>
      <c r="E2" s="3" t="s">
        <v>994</v>
      </c>
      <c r="G2" s="5" t="s">
        <v>2</v>
      </c>
      <c r="H2" s="6"/>
      <c r="I2" s="7"/>
      <c r="J2" s="8">
        <f>SUM(H:H)</f>
        <v>567579</v>
      </c>
    </row>
    <row r="3" spans="2:17" ht="20.100000000000001" customHeight="1">
      <c r="B3" s="2" t="s">
        <v>3</v>
      </c>
      <c r="C3" s="2"/>
      <c r="D3" s="2"/>
      <c r="E3" s="13" t="s">
        <v>995</v>
      </c>
    </row>
    <row r="4" spans="2:17" ht="20.100000000000001" customHeight="1">
      <c r="B4" s="2" t="s">
        <v>996</v>
      </c>
      <c r="C4" s="2"/>
      <c r="D4" s="2"/>
      <c r="E4" s="3">
        <v>226758</v>
      </c>
    </row>
    <row r="5" spans="2:17" ht="20.100000000000001" customHeight="1">
      <c r="B5" s="2" t="s">
        <v>9</v>
      </c>
      <c r="C5" s="2"/>
      <c r="D5" s="2"/>
      <c r="E5" s="16">
        <v>45997</v>
      </c>
      <c r="I5" s="373"/>
    </row>
    <row r="6" spans="2:17" ht="20.100000000000001" customHeight="1">
      <c r="B6" s="2" t="s">
        <v>10</v>
      </c>
      <c r="C6" s="2"/>
      <c r="D6" s="2"/>
      <c r="E6" s="16">
        <v>46028</v>
      </c>
    </row>
    <row r="8" spans="2:17" s="4" customFormat="1" ht="19.5" customHeight="1">
      <c r="B8" s="27" t="s">
        <v>32</v>
      </c>
      <c r="C8" s="27" t="s">
        <v>33</v>
      </c>
      <c r="D8" s="27" t="s">
        <v>34</v>
      </c>
      <c r="E8" s="26" t="s">
        <v>35</v>
      </c>
      <c r="F8" s="26" t="s">
        <v>36</v>
      </c>
      <c r="G8" s="26" t="s">
        <v>37</v>
      </c>
      <c r="H8" s="28" t="s">
        <v>38</v>
      </c>
      <c r="I8" s="28" t="s">
        <v>39</v>
      </c>
      <c r="J8" s="26" t="s">
        <v>40</v>
      </c>
      <c r="K8" s="26" t="s">
        <v>41</v>
      </c>
      <c r="L8" s="26" t="s">
        <v>42</v>
      </c>
      <c r="M8" s="27" t="s">
        <v>43</v>
      </c>
      <c r="N8" s="27" t="s">
        <v>44</v>
      </c>
      <c r="O8" s="26" t="s">
        <v>45</v>
      </c>
      <c r="P8" s="374" t="s">
        <v>46</v>
      </c>
      <c r="Q8" s="375" t="s">
        <v>47</v>
      </c>
    </row>
    <row r="9" spans="2:17" s="4" customFormat="1" ht="19.5" customHeight="1">
      <c r="B9" s="27">
        <v>1</v>
      </c>
      <c r="C9" s="293" t="s">
        <v>997</v>
      </c>
      <c r="D9" s="293" t="s">
        <v>997</v>
      </c>
      <c r="E9" s="40" t="s">
        <v>998</v>
      </c>
      <c r="F9" s="26">
        <v>1</v>
      </c>
      <c r="G9" s="40">
        <v>467000</v>
      </c>
      <c r="H9" s="40">
        <f>F9*G9</f>
        <v>467000</v>
      </c>
      <c r="I9" s="40"/>
      <c r="J9" s="40" t="s">
        <v>998</v>
      </c>
      <c r="K9" s="47"/>
      <c r="L9" s="376" t="s">
        <v>999</v>
      </c>
      <c r="M9" s="30">
        <v>45917</v>
      </c>
      <c r="N9" s="27"/>
      <c r="O9" s="42">
        <v>45997</v>
      </c>
      <c r="P9" s="30"/>
      <c r="Q9" s="375">
        <v>45996</v>
      </c>
    </row>
    <row r="10" spans="2:17" s="4" customFormat="1" ht="19.5" customHeight="1">
      <c r="B10" s="27">
        <v>1</v>
      </c>
      <c r="C10" s="293" t="s">
        <v>997</v>
      </c>
      <c r="D10" s="293" t="s">
        <v>997</v>
      </c>
      <c r="E10" s="40" t="s">
        <v>1000</v>
      </c>
      <c r="F10" s="26">
        <v>1</v>
      </c>
      <c r="G10" s="40">
        <v>12000</v>
      </c>
      <c r="H10" s="40">
        <f>F10*G10</f>
        <v>12000</v>
      </c>
      <c r="I10" s="40"/>
      <c r="J10" s="40" t="s">
        <v>1000</v>
      </c>
      <c r="K10" s="47"/>
      <c r="L10" s="376" t="s">
        <v>999</v>
      </c>
      <c r="M10" s="30">
        <v>45917</v>
      </c>
      <c r="N10" s="27"/>
      <c r="O10" s="42">
        <v>45997</v>
      </c>
      <c r="P10" s="30"/>
      <c r="Q10" s="375">
        <v>45996</v>
      </c>
    </row>
    <row r="11" spans="2:17" s="4" customFormat="1" ht="19.5" customHeight="1">
      <c r="B11" s="293">
        <v>1</v>
      </c>
      <c r="C11" s="293" t="s">
        <v>997</v>
      </c>
      <c r="D11" s="293" t="s">
        <v>997</v>
      </c>
      <c r="E11" s="70" t="s">
        <v>1001</v>
      </c>
      <c r="F11" s="26">
        <v>1</v>
      </c>
      <c r="G11" s="79">
        <v>38000</v>
      </c>
      <c r="H11" s="40">
        <f>F11*G11</f>
        <v>38000</v>
      </c>
      <c r="I11" s="377"/>
      <c r="J11" s="70" t="s">
        <v>1001</v>
      </c>
      <c r="K11" s="378"/>
      <c r="L11" s="376" t="s">
        <v>999</v>
      </c>
      <c r="M11" s="30">
        <v>45917</v>
      </c>
      <c r="N11" s="27"/>
      <c r="O11" s="42">
        <v>45997</v>
      </c>
      <c r="P11" s="30"/>
      <c r="Q11" s="375">
        <v>45996</v>
      </c>
    </row>
    <row r="12" spans="2:17" s="4" customFormat="1" ht="19.5" customHeight="1">
      <c r="B12" s="293">
        <v>1</v>
      </c>
      <c r="C12" s="293" t="s">
        <v>1002</v>
      </c>
      <c r="D12" s="293" t="s">
        <v>1002</v>
      </c>
      <c r="E12" s="70" t="s">
        <v>1003</v>
      </c>
      <c r="F12" s="281">
        <v>1</v>
      </c>
      <c r="G12" s="79">
        <v>579</v>
      </c>
      <c r="H12" s="40">
        <f>F12*G12</f>
        <v>579</v>
      </c>
      <c r="I12" s="377"/>
      <c r="J12" s="79" t="s">
        <v>1004</v>
      </c>
      <c r="K12" s="378"/>
      <c r="L12" s="286" t="s">
        <v>1005</v>
      </c>
      <c r="M12" s="30"/>
      <c r="N12" s="27"/>
      <c r="O12" s="42"/>
      <c r="P12" s="30">
        <v>45932</v>
      </c>
      <c r="Q12" s="375">
        <v>45932</v>
      </c>
    </row>
    <row r="13" spans="2:17" s="379" customFormat="1" ht="19.5" customHeight="1">
      <c r="B13" s="293">
        <v>2</v>
      </c>
      <c r="C13" s="293" t="s">
        <v>997</v>
      </c>
      <c r="D13" s="293" t="s">
        <v>997</v>
      </c>
      <c r="E13" s="40" t="s">
        <v>1006</v>
      </c>
      <c r="F13" s="26">
        <v>1</v>
      </c>
      <c r="G13" s="40">
        <v>50000</v>
      </c>
      <c r="H13" s="40">
        <f>F13*G13</f>
        <v>50000</v>
      </c>
      <c r="I13" s="40"/>
      <c r="J13" s="40" t="s">
        <v>1007</v>
      </c>
      <c r="K13" s="296"/>
      <c r="L13" s="376" t="s">
        <v>999</v>
      </c>
      <c r="M13" s="30">
        <v>45917</v>
      </c>
      <c r="N13" s="27"/>
      <c r="O13" s="42">
        <v>45997</v>
      </c>
      <c r="P13" s="30"/>
      <c r="Q13" s="375"/>
    </row>
    <row r="14" spans="2:17" s="379" customFormat="1" ht="19.5" customHeight="1">
      <c r="B14" s="380">
        <v>17</v>
      </c>
      <c r="C14" s="293" t="s">
        <v>997</v>
      </c>
      <c r="D14" s="293" t="s">
        <v>997</v>
      </c>
      <c r="E14" s="381" t="s">
        <v>1008</v>
      </c>
      <c r="F14" s="26">
        <v>1</v>
      </c>
      <c r="G14" s="40"/>
      <c r="H14" s="40"/>
      <c r="I14" s="73"/>
      <c r="J14" s="40"/>
      <c r="K14" s="296"/>
      <c r="L14" s="376" t="s">
        <v>999</v>
      </c>
      <c r="M14" s="30"/>
      <c r="N14" s="27"/>
      <c r="O14" s="42"/>
      <c r="P14" s="30"/>
      <c r="Q14" s="375"/>
    </row>
    <row r="15" spans="2:17" s="379" customFormat="1" ht="19.5" customHeight="1">
      <c r="B15" s="382"/>
      <c r="C15" s="293" t="s">
        <v>1002</v>
      </c>
      <c r="D15" s="293" t="s">
        <v>1002</v>
      </c>
      <c r="E15" s="381"/>
      <c r="F15" s="26">
        <v>1</v>
      </c>
      <c r="G15" s="40"/>
      <c r="H15" s="40"/>
      <c r="I15" s="73"/>
      <c r="J15" s="40"/>
      <c r="K15" s="296"/>
      <c r="L15" s="376"/>
      <c r="M15" s="30"/>
      <c r="N15" s="27"/>
      <c r="O15" s="42"/>
      <c r="P15" s="30"/>
      <c r="Q15" s="375"/>
    </row>
    <row r="16" spans="2:17" s="4" customFormat="1" ht="19.5" customHeight="1">
      <c r="B16" s="27"/>
      <c r="C16" s="27"/>
      <c r="D16" s="27"/>
      <c r="E16" s="383"/>
      <c r="F16" s="26"/>
      <c r="G16" s="384"/>
      <c r="H16" s="385"/>
      <c r="I16" s="28"/>
      <c r="J16" s="40"/>
      <c r="K16" s="47"/>
      <c r="L16" s="26"/>
      <c r="M16" s="30"/>
      <c r="N16" s="27"/>
      <c r="O16" s="26"/>
      <c r="P16" s="30"/>
      <c r="Q16" s="375"/>
    </row>
    <row r="17" spans="13:16">
      <c r="M17" s="9"/>
      <c r="P17" s="11"/>
    </row>
  </sheetData>
  <autoFilter ref="B8:O16" xr:uid="{4B208AC8-5EBD-42BD-945D-AF6192619A15}"/>
  <mergeCells count="7">
    <mergeCell ref="B14:B15"/>
    <mergeCell ref="B2:D2"/>
    <mergeCell ref="G2:I2"/>
    <mergeCell ref="B3:D3"/>
    <mergeCell ref="B4:D4"/>
    <mergeCell ref="B5:D5"/>
    <mergeCell ref="B6:D6"/>
  </mergeCells>
  <phoneticPr fontId="2"/>
  <pageMargins left="0.2" right="0.2" top="0.75" bottom="0.75" header="0.3" footer="0.3"/>
  <pageSetup paperSize="9" scale="12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879C1-A8A5-43C8-9CF7-1A4E9EB17A79}">
  <dimension ref="B2:Q106"/>
  <sheetViews>
    <sheetView zoomScale="85" zoomScaleNormal="85" workbookViewId="0">
      <pane xSplit="10" ySplit="8" topLeftCell="K53" activePane="bottomRight" state="frozen"/>
      <selection pane="topRight" activeCell="K1" sqref="K1"/>
      <selection pane="bottomLeft" activeCell="A9" sqref="A9"/>
      <selection pane="bottomRight" activeCell="E62" sqref="E62"/>
    </sheetView>
  </sheetViews>
  <sheetFormatPr defaultRowHeight="18.75"/>
  <cols>
    <col min="1" max="1" width="2.625" style="1" customWidth="1"/>
    <col min="2" max="2" width="17.375" style="4" customWidth="1"/>
    <col min="3" max="4" width="20.75" style="1" customWidth="1"/>
    <col min="5" max="5" width="74.375" style="1" customWidth="1"/>
    <col min="6" max="6" width="6.25" style="1" customWidth="1"/>
    <col min="7" max="7" width="9.875" style="372" bestFit="1" customWidth="1"/>
    <col min="8" max="8" width="9.875" style="1" customWidth="1"/>
    <col min="9" max="9" width="7.25" style="10" customWidth="1"/>
    <col min="10" max="10" width="40.75" style="1" customWidth="1"/>
    <col min="11" max="11" width="35.75" style="1" customWidth="1" collapsed="1"/>
    <col min="12" max="12" width="35.75" style="4" customWidth="1"/>
    <col min="13" max="13" width="20.75" style="4" customWidth="1"/>
    <col min="14" max="14" width="10.75" style="1" customWidth="1"/>
    <col min="15" max="15" width="16" style="10" customWidth="1"/>
    <col min="16" max="16" width="30.125" style="371" customWidth="1"/>
    <col min="17" max="17" width="20.75" style="12" customWidth="1"/>
    <col min="18" max="256" width="9" style="1"/>
    <col min="257" max="257" width="2.625" style="1" customWidth="1"/>
    <col min="258" max="258" width="17.375" style="1" customWidth="1"/>
    <col min="259" max="260" width="20.75" style="1" customWidth="1"/>
    <col min="261" max="261" width="74.375" style="1" customWidth="1"/>
    <col min="262" max="262" width="6.25" style="1" customWidth="1"/>
    <col min="263" max="263" width="9.875" style="1" bestFit="1" customWidth="1"/>
    <col min="264" max="264" width="9.875" style="1" customWidth="1"/>
    <col min="265" max="265" width="7.25" style="1" customWidth="1"/>
    <col min="266" max="266" width="40.75" style="1" customWidth="1"/>
    <col min="267" max="268" width="35.75" style="1" customWidth="1"/>
    <col min="269" max="269" width="20.75" style="1" customWidth="1"/>
    <col min="270" max="270" width="10.75" style="1" customWidth="1"/>
    <col min="271" max="271" width="16" style="1" customWidth="1"/>
    <col min="272" max="272" width="30.125" style="1" customWidth="1"/>
    <col min="273" max="273" width="20.75" style="1" customWidth="1"/>
    <col min="274" max="512" width="9" style="1"/>
    <col min="513" max="513" width="2.625" style="1" customWidth="1"/>
    <col min="514" max="514" width="17.375" style="1" customWidth="1"/>
    <col min="515" max="516" width="20.75" style="1" customWidth="1"/>
    <col min="517" max="517" width="74.375" style="1" customWidth="1"/>
    <col min="518" max="518" width="6.25" style="1" customWidth="1"/>
    <col min="519" max="519" width="9.875" style="1" bestFit="1" customWidth="1"/>
    <col min="520" max="520" width="9.875" style="1" customWidth="1"/>
    <col min="521" max="521" width="7.25" style="1" customWidth="1"/>
    <col min="522" max="522" width="40.75" style="1" customWidth="1"/>
    <col min="523" max="524" width="35.75" style="1" customWidth="1"/>
    <col min="525" max="525" width="20.75" style="1" customWidth="1"/>
    <col min="526" max="526" width="10.75" style="1" customWidth="1"/>
    <col min="527" max="527" width="16" style="1" customWidth="1"/>
    <col min="528" max="528" width="30.125" style="1" customWidth="1"/>
    <col min="529" max="529" width="20.75" style="1" customWidth="1"/>
    <col min="530" max="768" width="9" style="1"/>
    <col min="769" max="769" width="2.625" style="1" customWidth="1"/>
    <col min="770" max="770" width="17.375" style="1" customWidth="1"/>
    <col min="771" max="772" width="20.75" style="1" customWidth="1"/>
    <col min="773" max="773" width="74.375" style="1" customWidth="1"/>
    <col min="774" max="774" width="6.25" style="1" customWidth="1"/>
    <col min="775" max="775" width="9.875" style="1" bestFit="1" customWidth="1"/>
    <col min="776" max="776" width="9.875" style="1" customWidth="1"/>
    <col min="777" max="777" width="7.25" style="1" customWidth="1"/>
    <col min="778" max="778" width="40.75" style="1" customWidth="1"/>
    <col min="779" max="780" width="35.75" style="1" customWidth="1"/>
    <col min="781" max="781" width="20.75" style="1" customWidth="1"/>
    <col min="782" max="782" width="10.75" style="1" customWidth="1"/>
    <col min="783" max="783" width="16" style="1" customWidth="1"/>
    <col min="784" max="784" width="30.125" style="1" customWidth="1"/>
    <col min="785" max="785" width="20.75" style="1" customWidth="1"/>
    <col min="786" max="1024" width="9" style="1"/>
    <col min="1025" max="1025" width="2.625" style="1" customWidth="1"/>
    <col min="1026" max="1026" width="17.375" style="1" customWidth="1"/>
    <col min="1027" max="1028" width="20.75" style="1" customWidth="1"/>
    <col min="1029" max="1029" width="74.375" style="1" customWidth="1"/>
    <col min="1030" max="1030" width="6.25" style="1" customWidth="1"/>
    <col min="1031" max="1031" width="9.875" style="1" bestFit="1" customWidth="1"/>
    <col min="1032" max="1032" width="9.875" style="1" customWidth="1"/>
    <col min="1033" max="1033" width="7.25" style="1" customWidth="1"/>
    <col min="1034" max="1034" width="40.75" style="1" customWidth="1"/>
    <col min="1035" max="1036" width="35.75" style="1" customWidth="1"/>
    <col min="1037" max="1037" width="20.75" style="1" customWidth="1"/>
    <col min="1038" max="1038" width="10.75" style="1" customWidth="1"/>
    <col min="1039" max="1039" width="16" style="1" customWidth="1"/>
    <col min="1040" max="1040" width="30.125" style="1" customWidth="1"/>
    <col min="1041" max="1041" width="20.75" style="1" customWidth="1"/>
    <col min="1042" max="1280" width="9" style="1"/>
    <col min="1281" max="1281" width="2.625" style="1" customWidth="1"/>
    <col min="1282" max="1282" width="17.375" style="1" customWidth="1"/>
    <col min="1283" max="1284" width="20.75" style="1" customWidth="1"/>
    <col min="1285" max="1285" width="74.375" style="1" customWidth="1"/>
    <col min="1286" max="1286" width="6.25" style="1" customWidth="1"/>
    <col min="1287" max="1287" width="9.875" style="1" bestFit="1" customWidth="1"/>
    <col min="1288" max="1288" width="9.875" style="1" customWidth="1"/>
    <col min="1289" max="1289" width="7.25" style="1" customWidth="1"/>
    <col min="1290" max="1290" width="40.75" style="1" customWidth="1"/>
    <col min="1291" max="1292" width="35.75" style="1" customWidth="1"/>
    <col min="1293" max="1293" width="20.75" style="1" customWidth="1"/>
    <col min="1294" max="1294" width="10.75" style="1" customWidth="1"/>
    <col min="1295" max="1295" width="16" style="1" customWidth="1"/>
    <col min="1296" max="1296" width="30.125" style="1" customWidth="1"/>
    <col min="1297" max="1297" width="20.75" style="1" customWidth="1"/>
    <col min="1298" max="1536" width="9" style="1"/>
    <col min="1537" max="1537" width="2.625" style="1" customWidth="1"/>
    <col min="1538" max="1538" width="17.375" style="1" customWidth="1"/>
    <col min="1539" max="1540" width="20.75" style="1" customWidth="1"/>
    <col min="1541" max="1541" width="74.375" style="1" customWidth="1"/>
    <col min="1542" max="1542" width="6.25" style="1" customWidth="1"/>
    <col min="1543" max="1543" width="9.875" style="1" bestFit="1" customWidth="1"/>
    <col min="1544" max="1544" width="9.875" style="1" customWidth="1"/>
    <col min="1545" max="1545" width="7.25" style="1" customWidth="1"/>
    <col min="1546" max="1546" width="40.75" style="1" customWidth="1"/>
    <col min="1547" max="1548" width="35.75" style="1" customWidth="1"/>
    <col min="1549" max="1549" width="20.75" style="1" customWidth="1"/>
    <col min="1550" max="1550" width="10.75" style="1" customWidth="1"/>
    <col min="1551" max="1551" width="16" style="1" customWidth="1"/>
    <col min="1552" max="1552" width="30.125" style="1" customWidth="1"/>
    <col min="1553" max="1553" width="20.75" style="1" customWidth="1"/>
    <col min="1554" max="1792" width="9" style="1"/>
    <col min="1793" max="1793" width="2.625" style="1" customWidth="1"/>
    <col min="1794" max="1794" width="17.375" style="1" customWidth="1"/>
    <col min="1795" max="1796" width="20.75" style="1" customWidth="1"/>
    <col min="1797" max="1797" width="74.375" style="1" customWidth="1"/>
    <col min="1798" max="1798" width="6.25" style="1" customWidth="1"/>
    <col min="1799" max="1799" width="9.875" style="1" bestFit="1" customWidth="1"/>
    <col min="1800" max="1800" width="9.875" style="1" customWidth="1"/>
    <col min="1801" max="1801" width="7.25" style="1" customWidth="1"/>
    <col min="1802" max="1802" width="40.75" style="1" customWidth="1"/>
    <col min="1803" max="1804" width="35.75" style="1" customWidth="1"/>
    <col min="1805" max="1805" width="20.75" style="1" customWidth="1"/>
    <col min="1806" max="1806" width="10.75" style="1" customWidth="1"/>
    <col min="1807" max="1807" width="16" style="1" customWidth="1"/>
    <col min="1808" max="1808" width="30.125" style="1" customWidth="1"/>
    <col min="1809" max="1809" width="20.75" style="1" customWidth="1"/>
    <col min="1810" max="2048" width="9" style="1"/>
    <col min="2049" max="2049" width="2.625" style="1" customWidth="1"/>
    <col min="2050" max="2050" width="17.375" style="1" customWidth="1"/>
    <col min="2051" max="2052" width="20.75" style="1" customWidth="1"/>
    <col min="2053" max="2053" width="74.375" style="1" customWidth="1"/>
    <col min="2054" max="2054" width="6.25" style="1" customWidth="1"/>
    <col min="2055" max="2055" width="9.875" style="1" bestFit="1" customWidth="1"/>
    <col min="2056" max="2056" width="9.875" style="1" customWidth="1"/>
    <col min="2057" max="2057" width="7.25" style="1" customWidth="1"/>
    <col min="2058" max="2058" width="40.75" style="1" customWidth="1"/>
    <col min="2059" max="2060" width="35.75" style="1" customWidth="1"/>
    <col min="2061" max="2061" width="20.75" style="1" customWidth="1"/>
    <col min="2062" max="2062" width="10.75" style="1" customWidth="1"/>
    <col min="2063" max="2063" width="16" style="1" customWidth="1"/>
    <col min="2064" max="2064" width="30.125" style="1" customWidth="1"/>
    <col min="2065" max="2065" width="20.75" style="1" customWidth="1"/>
    <col min="2066" max="2304" width="9" style="1"/>
    <col min="2305" max="2305" width="2.625" style="1" customWidth="1"/>
    <col min="2306" max="2306" width="17.375" style="1" customWidth="1"/>
    <col min="2307" max="2308" width="20.75" style="1" customWidth="1"/>
    <col min="2309" max="2309" width="74.375" style="1" customWidth="1"/>
    <col min="2310" max="2310" width="6.25" style="1" customWidth="1"/>
    <col min="2311" max="2311" width="9.875" style="1" bestFit="1" customWidth="1"/>
    <col min="2312" max="2312" width="9.875" style="1" customWidth="1"/>
    <col min="2313" max="2313" width="7.25" style="1" customWidth="1"/>
    <col min="2314" max="2314" width="40.75" style="1" customWidth="1"/>
    <col min="2315" max="2316" width="35.75" style="1" customWidth="1"/>
    <col min="2317" max="2317" width="20.75" style="1" customWidth="1"/>
    <col min="2318" max="2318" width="10.75" style="1" customWidth="1"/>
    <col min="2319" max="2319" width="16" style="1" customWidth="1"/>
    <col min="2320" max="2320" width="30.125" style="1" customWidth="1"/>
    <col min="2321" max="2321" width="20.75" style="1" customWidth="1"/>
    <col min="2322" max="2560" width="9" style="1"/>
    <col min="2561" max="2561" width="2.625" style="1" customWidth="1"/>
    <col min="2562" max="2562" width="17.375" style="1" customWidth="1"/>
    <col min="2563" max="2564" width="20.75" style="1" customWidth="1"/>
    <col min="2565" max="2565" width="74.375" style="1" customWidth="1"/>
    <col min="2566" max="2566" width="6.25" style="1" customWidth="1"/>
    <col min="2567" max="2567" width="9.875" style="1" bestFit="1" customWidth="1"/>
    <col min="2568" max="2568" width="9.875" style="1" customWidth="1"/>
    <col min="2569" max="2569" width="7.25" style="1" customWidth="1"/>
    <col min="2570" max="2570" width="40.75" style="1" customWidth="1"/>
    <col min="2571" max="2572" width="35.75" style="1" customWidth="1"/>
    <col min="2573" max="2573" width="20.75" style="1" customWidth="1"/>
    <col min="2574" max="2574" width="10.75" style="1" customWidth="1"/>
    <col min="2575" max="2575" width="16" style="1" customWidth="1"/>
    <col min="2576" max="2576" width="30.125" style="1" customWidth="1"/>
    <col min="2577" max="2577" width="20.75" style="1" customWidth="1"/>
    <col min="2578" max="2816" width="9" style="1"/>
    <col min="2817" max="2817" width="2.625" style="1" customWidth="1"/>
    <col min="2818" max="2818" width="17.375" style="1" customWidth="1"/>
    <col min="2819" max="2820" width="20.75" style="1" customWidth="1"/>
    <col min="2821" max="2821" width="74.375" style="1" customWidth="1"/>
    <col min="2822" max="2822" width="6.25" style="1" customWidth="1"/>
    <col min="2823" max="2823" width="9.875" style="1" bestFit="1" customWidth="1"/>
    <col min="2824" max="2824" width="9.875" style="1" customWidth="1"/>
    <col min="2825" max="2825" width="7.25" style="1" customWidth="1"/>
    <col min="2826" max="2826" width="40.75" style="1" customWidth="1"/>
    <col min="2827" max="2828" width="35.75" style="1" customWidth="1"/>
    <col min="2829" max="2829" width="20.75" style="1" customWidth="1"/>
    <col min="2830" max="2830" width="10.75" style="1" customWidth="1"/>
    <col min="2831" max="2831" width="16" style="1" customWidth="1"/>
    <col min="2832" max="2832" width="30.125" style="1" customWidth="1"/>
    <col min="2833" max="2833" width="20.75" style="1" customWidth="1"/>
    <col min="2834" max="3072" width="9" style="1"/>
    <col min="3073" max="3073" width="2.625" style="1" customWidth="1"/>
    <col min="3074" max="3074" width="17.375" style="1" customWidth="1"/>
    <col min="3075" max="3076" width="20.75" style="1" customWidth="1"/>
    <col min="3077" max="3077" width="74.375" style="1" customWidth="1"/>
    <col min="3078" max="3078" width="6.25" style="1" customWidth="1"/>
    <col min="3079" max="3079" width="9.875" style="1" bestFit="1" customWidth="1"/>
    <col min="3080" max="3080" width="9.875" style="1" customWidth="1"/>
    <col min="3081" max="3081" width="7.25" style="1" customWidth="1"/>
    <col min="3082" max="3082" width="40.75" style="1" customWidth="1"/>
    <col min="3083" max="3084" width="35.75" style="1" customWidth="1"/>
    <col min="3085" max="3085" width="20.75" style="1" customWidth="1"/>
    <col min="3086" max="3086" width="10.75" style="1" customWidth="1"/>
    <col min="3087" max="3087" width="16" style="1" customWidth="1"/>
    <col min="3088" max="3088" width="30.125" style="1" customWidth="1"/>
    <col min="3089" max="3089" width="20.75" style="1" customWidth="1"/>
    <col min="3090" max="3328" width="9" style="1"/>
    <col min="3329" max="3329" width="2.625" style="1" customWidth="1"/>
    <col min="3330" max="3330" width="17.375" style="1" customWidth="1"/>
    <col min="3331" max="3332" width="20.75" style="1" customWidth="1"/>
    <col min="3333" max="3333" width="74.375" style="1" customWidth="1"/>
    <col min="3334" max="3334" width="6.25" style="1" customWidth="1"/>
    <col min="3335" max="3335" width="9.875" style="1" bestFit="1" customWidth="1"/>
    <col min="3336" max="3336" width="9.875" style="1" customWidth="1"/>
    <col min="3337" max="3337" width="7.25" style="1" customWidth="1"/>
    <col min="3338" max="3338" width="40.75" style="1" customWidth="1"/>
    <col min="3339" max="3340" width="35.75" style="1" customWidth="1"/>
    <col min="3341" max="3341" width="20.75" style="1" customWidth="1"/>
    <col min="3342" max="3342" width="10.75" style="1" customWidth="1"/>
    <col min="3343" max="3343" width="16" style="1" customWidth="1"/>
    <col min="3344" max="3344" width="30.125" style="1" customWidth="1"/>
    <col min="3345" max="3345" width="20.75" style="1" customWidth="1"/>
    <col min="3346" max="3584" width="9" style="1"/>
    <col min="3585" max="3585" width="2.625" style="1" customWidth="1"/>
    <col min="3586" max="3586" width="17.375" style="1" customWidth="1"/>
    <col min="3587" max="3588" width="20.75" style="1" customWidth="1"/>
    <col min="3589" max="3589" width="74.375" style="1" customWidth="1"/>
    <col min="3590" max="3590" width="6.25" style="1" customWidth="1"/>
    <col min="3591" max="3591" width="9.875" style="1" bestFit="1" customWidth="1"/>
    <col min="3592" max="3592" width="9.875" style="1" customWidth="1"/>
    <col min="3593" max="3593" width="7.25" style="1" customWidth="1"/>
    <col min="3594" max="3594" width="40.75" style="1" customWidth="1"/>
    <col min="3595" max="3596" width="35.75" style="1" customWidth="1"/>
    <col min="3597" max="3597" width="20.75" style="1" customWidth="1"/>
    <col min="3598" max="3598" width="10.75" style="1" customWidth="1"/>
    <col min="3599" max="3599" width="16" style="1" customWidth="1"/>
    <col min="3600" max="3600" width="30.125" style="1" customWidth="1"/>
    <col min="3601" max="3601" width="20.75" style="1" customWidth="1"/>
    <col min="3602" max="3840" width="9" style="1"/>
    <col min="3841" max="3841" width="2.625" style="1" customWidth="1"/>
    <col min="3842" max="3842" width="17.375" style="1" customWidth="1"/>
    <col min="3843" max="3844" width="20.75" style="1" customWidth="1"/>
    <col min="3845" max="3845" width="74.375" style="1" customWidth="1"/>
    <col min="3846" max="3846" width="6.25" style="1" customWidth="1"/>
    <col min="3847" max="3847" width="9.875" style="1" bestFit="1" customWidth="1"/>
    <col min="3848" max="3848" width="9.875" style="1" customWidth="1"/>
    <col min="3849" max="3849" width="7.25" style="1" customWidth="1"/>
    <col min="3850" max="3850" width="40.75" style="1" customWidth="1"/>
    <col min="3851" max="3852" width="35.75" style="1" customWidth="1"/>
    <col min="3853" max="3853" width="20.75" style="1" customWidth="1"/>
    <col min="3854" max="3854" width="10.75" style="1" customWidth="1"/>
    <col min="3855" max="3855" width="16" style="1" customWidth="1"/>
    <col min="3856" max="3856" width="30.125" style="1" customWidth="1"/>
    <col min="3857" max="3857" width="20.75" style="1" customWidth="1"/>
    <col min="3858" max="4096" width="9" style="1"/>
    <col min="4097" max="4097" width="2.625" style="1" customWidth="1"/>
    <col min="4098" max="4098" width="17.375" style="1" customWidth="1"/>
    <col min="4099" max="4100" width="20.75" style="1" customWidth="1"/>
    <col min="4101" max="4101" width="74.375" style="1" customWidth="1"/>
    <col min="4102" max="4102" width="6.25" style="1" customWidth="1"/>
    <col min="4103" max="4103" width="9.875" style="1" bestFit="1" customWidth="1"/>
    <col min="4104" max="4104" width="9.875" style="1" customWidth="1"/>
    <col min="4105" max="4105" width="7.25" style="1" customWidth="1"/>
    <col min="4106" max="4106" width="40.75" style="1" customWidth="1"/>
    <col min="4107" max="4108" width="35.75" style="1" customWidth="1"/>
    <col min="4109" max="4109" width="20.75" style="1" customWidth="1"/>
    <col min="4110" max="4110" width="10.75" style="1" customWidth="1"/>
    <col min="4111" max="4111" width="16" style="1" customWidth="1"/>
    <col min="4112" max="4112" width="30.125" style="1" customWidth="1"/>
    <col min="4113" max="4113" width="20.75" style="1" customWidth="1"/>
    <col min="4114" max="4352" width="9" style="1"/>
    <col min="4353" max="4353" width="2.625" style="1" customWidth="1"/>
    <col min="4354" max="4354" width="17.375" style="1" customWidth="1"/>
    <col min="4355" max="4356" width="20.75" style="1" customWidth="1"/>
    <col min="4357" max="4357" width="74.375" style="1" customWidth="1"/>
    <col min="4358" max="4358" width="6.25" style="1" customWidth="1"/>
    <col min="4359" max="4359" width="9.875" style="1" bestFit="1" customWidth="1"/>
    <col min="4360" max="4360" width="9.875" style="1" customWidth="1"/>
    <col min="4361" max="4361" width="7.25" style="1" customWidth="1"/>
    <col min="4362" max="4362" width="40.75" style="1" customWidth="1"/>
    <col min="4363" max="4364" width="35.75" style="1" customWidth="1"/>
    <col min="4365" max="4365" width="20.75" style="1" customWidth="1"/>
    <col min="4366" max="4366" width="10.75" style="1" customWidth="1"/>
    <col min="4367" max="4367" width="16" style="1" customWidth="1"/>
    <col min="4368" max="4368" width="30.125" style="1" customWidth="1"/>
    <col min="4369" max="4369" width="20.75" style="1" customWidth="1"/>
    <col min="4370" max="4608" width="9" style="1"/>
    <col min="4609" max="4609" width="2.625" style="1" customWidth="1"/>
    <col min="4610" max="4610" width="17.375" style="1" customWidth="1"/>
    <col min="4611" max="4612" width="20.75" style="1" customWidth="1"/>
    <col min="4613" max="4613" width="74.375" style="1" customWidth="1"/>
    <col min="4614" max="4614" width="6.25" style="1" customWidth="1"/>
    <col min="4615" max="4615" width="9.875" style="1" bestFit="1" customWidth="1"/>
    <col min="4616" max="4616" width="9.875" style="1" customWidth="1"/>
    <col min="4617" max="4617" width="7.25" style="1" customWidth="1"/>
    <col min="4618" max="4618" width="40.75" style="1" customWidth="1"/>
    <col min="4619" max="4620" width="35.75" style="1" customWidth="1"/>
    <col min="4621" max="4621" width="20.75" style="1" customWidth="1"/>
    <col min="4622" max="4622" width="10.75" style="1" customWidth="1"/>
    <col min="4623" max="4623" width="16" style="1" customWidth="1"/>
    <col min="4624" max="4624" width="30.125" style="1" customWidth="1"/>
    <col min="4625" max="4625" width="20.75" style="1" customWidth="1"/>
    <col min="4626" max="4864" width="9" style="1"/>
    <col min="4865" max="4865" width="2.625" style="1" customWidth="1"/>
    <col min="4866" max="4866" width="17.375" style="1" customWidth="1"/>
    <col min="4867" max="4868" width="20.75" style="1" customWidth="1"/>
    <col min="4869" max="4869" width="74.375" style="1" customWidth="1"/>
    <col min="4870" max="4870" width="6.25" style="1" customWidth="1"/>
    <col min="4871" max="4871" width="9.875" style="1" bestFit="1" customWidth="1"/>
    <col min="4872" max="4872" width="9.875" style="1" customWidth="1"/>
    <col min="4873" max="4873" width="7.25" style="1" customWidth="1"/>
    <col min="4874" max="4874" width="40.75" style="1" customWidth="1"/>
    <col min="4875" max="4876" width="35.75" style="1" customWidth="1"/>
    <col min="4877" max="4877" width="20.75" style="1" customWidth="1"/>
    <col min="4878" max="4878" width="10.75" style="1" customWidth="1"/>
    <col min="4879" max="4879" width="16" style="1" customWidth="1"/>
    <col min="4880" max="4880" width="30.125" style="1" customWidth="1"/>
    <col min="4881" max="4881" width="20.75" style="1" customWidth="1"/>
    <col min="4882" max="5120" width="9" style="1"/>
    <col min="5121" max="5121" width="2.625" style="1" customWidth="1"/>
    <col min="5122" max="5122" width="17.375" style="1" customWidth="1"/>
    <col min="5123" max="5124" width="20.75" style="1" customWidth="1"/>
    <col min="5125" max="5125" width="74.375" style="1" customWidth="1"/>
    <col min="5126" max="5126" width="6.25" style="1" customWidth="1"/>
    <col min="5127" max="5127" width="9.875" style="1" bestFit="1" customWidth="1"/>
    <col min="5128" max="5128" width="9.875" style="1" customWidth="1"/>
    <col min="5129" max="5129" width="7.25" style="1" customWidth="1"/>
    <col min="5130" max="5130" width="40.75" style="1" customWidth="1"/>
    <col min="5131" max="5132" width="35.75" style="1" customWidth="1"/>
    <col min="5133" max="5133" width="20.75" style="1" customWidth="1"/>
    <col min="5134" max="5134" width="10.75" style="1" customWidth="1"/>
    <col min="5135" max="5135" width="16" style="1" customWidth="1"/>
    <col min="5136" max="5136" width="30.125" style="1" customWidth="1"/>
    <col min="5137" max="5137" width="20.75" style="1" customWidth="1"/>
    <col min="5138" max="5376" width="9" style="1"/>
    <col min="5377" max="5377" width="2.625" style="1" customWidth="1"/>
    <col min="5378" max="5378" width="17.375" style="1" customWidth="1"/>
    <col min="5379" max="5380" width="20.75" style="1" customWidth="1"/>
    <col min="5381" max="5381" width="74.375" style="1" customWidth="1"/>
    <col min="5382" max="5382" width="6.25" style="1" customWidth="1"/>
    <col min="5383" max="5383" width="9.875" style="1" bestFit="1" customWidth="1"/>
    <col min="5384" max="5384" width="9.875" style="1" customWidth="1"/>
    <col min="5385" max="5385" width="7.25" style="1" customWidth="1"/>
    <col min="5386" max="5386" width="40.75" style="1" customWidth="1"/>
    <col min="5387" max="5388" width="35.75" style="1" customWidth="1"/>
    <col min="5389" max="5389" width="20.75" style="1" customWidth="1"/>
    <col min="5390" max="5390" width="10.75" style="1" customWidth="1"/>
    <col min="5391" max="5391" width="16" style="1" customWidth="1"/>
    <col min="5392" max="5392" width="30.125" style="1" customWidth="1"/>
    <col min="5393" max="5393" width="20.75" style="1" customWidth="1"/>
    <col min="5394" max="5632" width="9" style="1"/>
    <col min="5633" max="5633" width="2.625" style="1" customWidth="1"/>
    <col min="5634" max="5634" width="17.375" style="1" customWidth="1"/>
    <col min="5635" max="5636" width="20.75" style="1" customWidth="1"/>
    <col min="5637" max="5637" width="74.375" style="1" customWidth="1"/>
    <col min="5638" max="5638" width="6.25" style="1" customWidth="1"/>
    <col min="5639" max="5639" width="9.875" style="1" bestFit="1" customWidth="1"/>
    <col min="5640" max="5640" width="9.875" style="1" customWidth="1"/>
    <col min="5641" max="5641" width="7.25" style="1" customWidth="1"/>
    <col min="5642" max="5642" width="40.75" style="1" customWidth="1"/>
    <col min="5643" max="5644" width="35.75" style="1" customWidth="1"/>
    <col min="5645" max="5645" width="20.75" style="1" customWidth="1"/>
    <col min="5646" max="5646" width="10.75" style="1" customWidth="1"/>
    <col min="5647" max="5647" width="16" style="1" customWidth="1"/>
    <col min="5648" max="5648" width="30.125" style="1" customWidth="1"/>
    <col min="5649" max="5649" width="20.75" style="1" customWidth="1"/>
    <col min="5650" max="5888" width="9" style="1"/>
    <col min="5889" max="5889" width="2.625" style="1" customWidth="1"/>
    <col min="5890" max="5890" width="17.375" style="1" customWidth="1"/>
    <col min="5891" max="5892" width="20.75" style="1" customWidth="1"/>
    <col min="5893" max="5893" width="74.375" style="1" customWidth="1"/>
    <col min="5894" max="5894" width="6.25" style="1" customWidth="1"/>
    <col min="5895" max="5895" width="9.875" style="1" bestFit="1" customWidth="1"/>
    <col min="5896" max="5896" width="9.875" style="1" customWidth="1"/>
    <col min="5897" max="5897" width="7.25" style="1" customWidth="1"/>
    <col min="5898" max="5898" width="40.75" style="1" customWidth="1"/>
    <col min="5899" max="5900" width="35.75" style="1" customWidth="1"/>
    <col min="5901" max="5901" width="20.75" style="1" customWidth="1"/>
    <col min="5902" max="5902" width="10.75" style="1" customWidth="1"/>
    <col min="5903" max="5903" width="16" style="1" customWidth="1"/>
    <col min="5904" max="5904" width="30.125" style="1" customWidth="1"/>
    <col min="5905" max="5905" width="20.75" style="1" customWidth="1"/>
    <col min="5906" max="6144" width="9" style="1"/>
    <col min="6145" max="6145" width="2.625" style="1" customWidth="1"/>
    <col min="6146" max="6146" width="17.375" style="1" customWidth="1"/>
    <col min="6147" max="6148" width="20.75" style="1" customWidth="1"/>
    <col min="6149" max="6149" width="74.375" style="1" customWidth="1"/>
    <col min="6150" max="6150" width="6.25" style="1" customWidth="1"/>
    <col min="6151" max="6151" width="9.875" style="1" bestFit="1" customWidth="1"/>
    <col min="6152" max="6152" width="9.875" style="1" customWidth="1"/>
    <col min="6153" max="6153" width="7.25" style="1" customWidth="1"/>
    <col min="6154" max="6154" width="40.75" style="1" customWidth="1"/>
    <col min="6155" max="6156" width="35.75" style="1" customWidth="1"/>
    <col min="6157" max="6157" width="20.75" style="1" customWidth="1"/>
    <col min="6158" max="6158" width="10.75" style="1" customWidth="1"/>
    <col min="6159" max="6159" width="16" style="1" customWidth="1"/>
    <col min="6160" max="6160" width="30.125" style="1" customWidth="1"/>
    <col min="6161" max="6161" width="20.75" style="1" customWidth="1"/>
    <col min="6162" max="6400" width="9" style="1"/>
    <col min="6401" max="6401" width="2.625" style="1" customWidth="1"/>
    <col min="6402" max="6402" width="17.375" style="1" customWidth="1"/>
    <col min="6403" max="6404" width="20.75" style="1" customWidth="1"/>
    <col min="6405" max="6405" width="74.375" style="1" customWidth="1"/>
    <col min="6406" max="6406" width="6.25" style="1" customWidth="1"/>
    <col min="6407" max="6407" width="9.875" style="1" bestFit="1" customWidth="1"/>
    <col min="6408" max="6408" width="9.875" style="1" customWidth="1"/>
    <col min="6409" max="6409" width="7.25" style="1" customWidth="1"/>
    <col min="6410" max="6410" width="40.75" style="1" customWidth="1"/>
    <col min="6411" max="6412" width="35.75" style="1" customWidth="1"/>
    <col min="6413" max="6413" width="20.75" style="1" customWidth="1"/>
    <col min="6414" max="6414" width="10.75" style="1" customWidth="1"/>
    <col min="6415" max="6415" width="16" style="1" customWidth="1"/>
    <col min="6416" max="6416" width="30.125" style="1" customWidth="1"/>
    <col min="6417" max="6417" width="20.75" style="1" customWidth="1"/>
    <col min="6418" max="6656" width="9" style="1"/>
    <col min="6657" max="6657" width="2.625" style="1" customWidth="1"/>
    <col min="6658" max="6658" width="17.375" style="1" customWidth="1"/>
    <col min="6659" max="6660" width="20.75" style="1" customWidth="1"/>
    <col min="6661" max="6661" width="74.375" style="1" customWidth="1"/>
    <col min="6662" max="6662" width="6.25" style="1" customWidth="1"/>
    <col min="6663" max="6663" width="9.875" style="1" bestFit="1" customWidth="1"/>
    <col min="6664" max="6664" width="9.875" style="1" customWidth="1"/>
    <col min="6665" max="6665" width="7.25" style="1" customWidth="1"/>
    <col min="6666" max="6666" width="40.75" style="1" customWidth="1"/>
    <col min="6667" max="6668" width="35.75" style="1" customWidth="1"/>
    <col min="6669" max="6669" width="20.75" style="1" customWidth="1"/>
    <col min="6670" max="6670" width="10.75" style="1" customWidth="1"/>
    <col min="6671" max="6671" width="16" style="1" customWidth="1"/>
    <col min="6672" max="6672" width="30.125" style="1" customWidth="1"/>
    <col min="6673" max="6673" width="20.75" style="1" customWidth="1"/>
    <col min="6674" max="6912" width="9" style="1"/>
    <col min="6913" max="6913" width="2.625" style="1" customWidth="1"/>
    <col min="6914" max="6914" width="17.375" style="1" customWidth="1"/>
    <col min="6915" max="6916" width="20.75" style="1" customWidth="1"/>
    <col min="6917" max="6917" width="74.375" style="1" customWidth="1"/>
    <col min="6918" max="6918" width="6.25" style="1" customWidth="1"/>
    <col min="6919" max="6919" width="9.875" style="1" bestFit="1" customWidth="1"/>
    <col min="6920" max="6920" width="9.875" style="1" customWidth="1"/>
    <col min="6921" max="6921" width="7.25" style="1" customWidth="1"/>
    <col min="6922" max="6922" width="40.75" style="1" customWidth="1"/>
    <col min="6923" max="6924" width="35.75" style="1" customWidth="1"/>
    <col min="6925" max="6925" width="20.75" style="1" customWidth="1"/>
    <col min="6926" max="6926" width="10.75" style="1" customWidth="1"/>
    <col min="6927" max="6927" width="16" style="1" customWidth="1"/>
    <col min="6928" max="6928" width="30.125" style="1" customWidth="1"/>
    <col min="6929" max="6929" width="20.75" style="1" customWidth="1"/>
    <col min="6930" max="7168" width="9" style="1"/>
    <col min="7169" max="7169" width="2.625" style="1" customWidth="1"/>
    <col min="7170" max="7170" width="17.375" style="1" customWidth="1"/>
    <col min="7171" max="7172" width="20.75" style="1" customWidth="1"/>
    <col min="7173" max="7173" width="74.375" style="1" customWidth="1"/>
    <col min="7174" max="7174" width="6.25" style="1" customWidth="1"/>
    <col min="7175" max="7175" width="9.875" style="1" bestFit="1" customWidth="1"/>
    <col min="7176" max="7176" width="9.875" style="1" customWidth="1"/>
    <col min="7177" max="7177" width="7.25" style="1" customWidth="1"/>
    <col min="7178" max="7178" width="40.75" style="1" customWidth="1"/>
    <col min="7179" max="7180" width="35.75" style="1" customWidth="1"/>
    <col min="7181" max="7181" width="20.75" style="1" customWidth="1"/>
    <col min="7182" max="7182" width="10.75" style="1" customWidth="1"/>
    <col min="7183" max="7183" width="16" style="1" customWidth="1"/>
    <col min="7184" max="7184" width="30.125" style="1" customWidth="1"/>
    <col min="7185" max="7185" width="20.75" style="1" customWidth="1"/>
    <col min="7186" max="7424" width="9" style="1"/>
    <col min="7425" max="7425" width="2.625" style="1" customWidth="1"/>
    <col min="7426" max="7426" width="17.375" style="1" customWidth="1"/>
    <col min="7427" max="7428" width="20.75" style="1" customWidth="1"/>
    <col min="7429" max="7429" width="74.375" style="1" customWidth="1"/>
    <col min="7430" max="7430" width="6.25" style="1" customWidth="1"/>
    <col min="7431" max="7431" width="9.875" style="1" bestFit="1" customWidth="1"/>
    <col min="7432" max="7432" width="9.875" style="1" customWidth="1"/>
    <col min="7433" max="7433" width="7.25" style="1" customWidth="1"/>
    <col min="7434" max="7434" width="40.75" style="1" customWidth="1"/>
    <col min="7435" max="7436" width="35.75" style="1" customWidth="1"/>
    <col min="7437" max="7437" width="20.75" style="1" customWidth="1"/>
    <col min="7438" max="7438" width="10.75" style="1" customWidth="1"/>
    <col min="7439" max="7439" width="16" style="1" customWidth="1"/>
    <col min="7440" max="7440" width="30.125" style="1" customWidth="1"/>
    <col min="7441" max="7441" width="20.75" style="1" customWidth="1"/>
    <col min="7442" max="7680" width="9" style="1"/>
    <col min="7681" max="7681" width="2.625" style="1" customWidth="1"/>
    <col min="7682" max="7682" width="17.375" style="1" customWidth="1"/>
    <col min="7683" max="7684" width="20.75" style="1" customWidth="1"/>
    <col min="7685" max="7685" width="74.375" style="1" customWidth="1"/>
    <col min="7686" max="7686" width="6.25" style="1" customWidth="1"/>
    <col min="7687" max="7687" width="9.875" style="1" bestFit="1" customWidth="1"/>
    <col min="7688" max="7688" width="9.875" style="1" customWidth="1"/>
    <col min="7689" max="7689" width="7.25" style="1" customWidth="1"/>
    <col min="7690" max="7690" width="40.75" style="1" customWidth="1"/>
    <col min="7691" max="7692" width="35.75" style="1" customWidth="1"/>
    <col min="7693" max="7693" width="20.75" style="1" customWidth="1"/>
    <col min="7694" max="7694" width="10.75" style="1" customWidth="1"/>
    <col min="7695" max="7695" width="16" style="1" customWidth="1"/>
    <col min="7696" max="7696" width="30.125" style="1" customWidth="1"/>
    <col min="7697" max="7697" width="20.75" style="1" customWidth="1"/>
    <col min="7698" max="7936" width="9" style="1"/>
    <col min="7937" max="7937" width="2.625" style="1" customWidth="1"/>
    <col min="7938" max="7938" width="17.375" style="1" customWidth="1"/>
    <col min="7939" max="7940" width="20.75" style="1" customWidth="1"/>
    <col min="7941" max="7941" width="74.375" style="1" customWidth="1"/>
    <col min="7942" max="7942" width="6.25" style="1" customWidth="1"/>
    <col min="7943" max="7943" width="9.875" style="1" bestFit="1" customWidth="1"/>
    <col min="7944" max="7944" width="9.875" style="1" customWidth="1"/>
    <col min="7945" max="7945" width="7.25" style="1" customWidth="1"/>
    <col min="7946" max="7946" width="40.75" style="1" customWidth="1"/>
    <col min="7947" max="7948" width="35.75" style="1" customWidth="1"/>
    <col min="7949" max="7949" width="20.75" style="1" customWidth="1"/>
    <col min="7950" max="7950" width="10.75" style="1" customWidth="1"/>
    <col min="7951" max="7951" width="16" style="1" customWidth="1"/>
    <col min="7952" max="7952" width="30.125" style="1" customWidth="1"/>
    <col min="7953" max="7953" width="20.75" style="1" customWidth="1"/>
    <col min="7954" max="8192" width="9" style="1"/>
    <col min="8193" max="8193" width="2.625" style="1" customWidth="1"/>
    <col min="8194" max="8194" width="17.375" style="1" customWidth="1"/>
    <col min="8195" max="8196" width="20.75" style="1" customWidth="1"/>
    <col min="8197" max="8197" width="74.375" style="1" customWidth="1"/>
    <col min="8198" max="8198" width="6.25" style="1" customWidth="1"/>
    <col min="8199" max="8199" width="9.875" style="1" bestFit="1" customWidth="1"/>
    <col min="8200" max="8200" width="9.875" style="1" customWidth="1"/>
    <col min="8201" max="8201" width="7.25" style="1" customWidth="1"/>
    <col min="8202" max="8202" width="40.75" style="1" customWidth="1"/>
    <col min="8203" max="8204" width="35.75" style="1" customWidth="1"/>
    <col min="8205" max="8205" width="20.75" style="1" customWidth="1"/>
    <col min="8206" max="8206" width="10.75" style="1" customWidth="1"/>
    <col min="8207" max="8207" width="16" style="1" customWidth="1"/>
    <col min="8208" max="8208" width="30.125" style="1" customWidth="1"/>
    <col min="8209" max="8209" width="20.75" style="1" customWidth="1"/>
    <col min="8210" max="8448" width="9" style="1"/>
    <col min="8449" max="8449" width="2.625" style="1" customWidth="1"/>
    <col min="8450" max="8450" width="17.375" style="1" customWidth="1"/>
    <col min="8451" max="8452" width="20.75" style="1" customWidth="1"/>
    <col min="8453" max="8453" width="74.375" style="1" customWidth="1"/>
    <col min="8454" max="8454" width="6.25" style="1" customWidth="1"/>
    <col min="8455" max="8455" width="9.875" style="1" bestFit="1" customWidth="1"/>
    <col min="8456" max="8456" width="9.875" style="1" customWidth="1"/>
    <col min="8457" max="8457" width="7.25" style="1" customWidth="1"/>
    <col min="8458" max="8458" width="40.75" style="1" customWidth="1"/>
    <col min="8459" max="8460" width="35.75" style="1" customWidth="1"/>
    <col min="8461" max="8461" width="20.75" style="1" customWidth="1"/>
    <col min="8462" max="8462" width="10.75" style="1" customWidth="1"/>
    <col min="8463" max="8463" width="16" style="1" customWidth="1"/>
    <col min="8464" max="8464" width="30.125" style="1" customWidth="1"/>
    <col min="8465" max="8465" width="20.75" style="1" customWidth="1"/>
    <col min="8466" max="8704" width="9" style="1"/>
    <col min="8705" max="8705" width="2.625" style="1" customWidth="1"/>
    <col min="8706" max="8706" width="17.375" style="1" customWidth="1"/>
    <col min="8707" max="8708" width="20.75" style="1" customWidth="1"/>
    <col min="8709" max="8709" width="74.375" style="1" customWidth="1"/>
    <col min="8710" max="8710" width="6.25" style="1" customWidth="1"/>
    <col min="8711" max="8711" width="9.875" style="1" bestFit="1" customWidth="1"/>
    <col min="8712" max="8712" width="9.875" style="1" customWidth="1"/>
    <col min="8713" max="8713" width="7.25" style="1" customWidth="1"/>
    <col min="8714" max="8714" width="40.75" style="1" customWidth="1"/>
    <col min="8715" max="8716" width="35.75" style="1" customWidth="1"/>
    <col min="8717" max="8717" width="20.75" style="1" customWidth="1"/>
    <col min="8718" max="8718" width="10.75" style="1" customWidth="1"/>
    <col min="8719" max="8719" width="16" style="1" customWidth="1"/>
    <col min="8720" max="8720" width="30.125" style="1" customWidth="1"/>
    <col min="8721" max="8721" width="20.75" style="1" customWidth="1"/>
    <col min="8722" max="8960" width="9" style="1"/>
    <col min="8961" max="8961" width="2.625" style="1" customWidth="1"/>
    <col min="8962" max="8962" width="17.375" style="1" customWidth="1"/>
    <col min="8963" max="8964" width="20.75" style="1" customWidth="1"/>
    <col min="8965" max="8965" width="74.375" style="1" customWidth="1"/>
    <col min="8966" max="8966" width="6.25" style="1" customWidth="1"/>
    <col min="8967" max="8967" width="9.875" style="1" bestFit="1" customWidth="1"/>
    <col min="8968" max="8968" width="9.875" style="1" customWidth="1"/>
    <col min="8969" max="8969" width="7.25" style="1" customWidth="1"/>
    <col min="8970" max="8970" width="40.75" style="1" customWidth="1"/>
    <col min="8971" max="8972" width="35.75" style="1" customWidth="1"/>
    <col min="8973" max="8973" width="20.75" style="1" customWidth="1"/>
    <col min="8974" max="8974" width="10.75" style="1" customWidth="1"/>
    <col min="8975" max="8975" width="16" style="1" customWidth="1"/>
    <col min="8976" max="8976" width="30.125" style="1" customWidth="1"/>
    <col min="8977" max="8977" width="20.75" style="1" customWidth="1"/>
    <col min="8978" max="9216" width="9" style="1"/>
    <col min="9217" max="9217" width="2.625" style="1" customWidth="1"/>
    <col min="9218" max="9218" width="17.375" style="1" customWidth="1"/>
    <col min="9219" max="9220" width="20.75" style="1" customWidth="1"/>
    <col min="9221" max="9221" width="74.375" style="1" customWidth="1"/>
    <col min="9222" max="9222" width="6.25" style="1" customWidth="1"/>
    <col min="9223" max="9223" width="9.875" style="1" bestFit="1" customWidth="1"/>
    <col min="9224" max="9224" width="9.875" style="1" customWidth="1"/>
    <col min="9225" max="9225" width="7.25" style="1" customWidth="1"/>
    <col min="9226" max="9226" width="40.75" style="1" customWidth="1"/>
    <col min="9227" max="9228" width="35.75" style="1" customWidth="1"/>
    <col min="9229" max="9229" width="20.75" style="1" customWidth="1"/>
    <col min="9230" max="9230" width="10.75" style="1" customWidth="1"/>
    <col min="9231" max="9231" width="16" style="1" customWidth="1"/>
    <col min="9232" max="9232" width="30.125" style="1" customWidth="1"/>
    <col min="9233" max="9233" width="20.75" style="1" customWidth="1"/>
    <col min="9234" max="9472" width="9" style="1"/>
    <col min="9473" max="9473" width="2.625" style="1" customWidth="1"/>
    <col min="9474" max="9474" width="17.375" style="1" customWidth="1"/>
    <col min="9475" max="9476" width="20.75" style="1" customWidth="1"/>
    <col min="9477" max="9477" width="74.375" style="1" customWidth="1"/>
    <col min="9478" max="9478" width="6.25" style="1" customWidth="1"/>
    <col min="9479" max="9479" width="9.875" style="1" bestFit="1" customWidth="1"/>
    <col min="9480" max="9480" width="9.875" style="1" customWidth="1"/>
    <col min="9481" max="9481" width="7.25" style="1" customWidth="1"/>
    <col min="9482" max="9482" width="40.75" style="1" customWidth="1"/>
    <col min="9483" max="9484" width="35.75" style="1" customWidth="1"/>
    <col min="9485" max="9485" width="20.75" style="1" customWidth="1"/>
    <col min="9486" max="9486" width="10.75" style="1" customWidth="1"/>
    <col min="9487" max="9487" width="16" style="1" customWidth="1"/>
    <col min="9488" max="9488" width="30.125" style="1" customWidth="1"/>
    <col min="9489" max="9489" width="20.75" style="1" customWidth="1"/>
    <col min="9490" max="9728" width="9" style="1"/>
    <col min="9729" max="9729" width="2.625" style="1" customWidth="1"/>
    <col min="9730" max="9730" width="17.375" style="1" customWidth="1"/>
    <col min="9731" max="9732" width="20.75" style="1" customWidth="1"/>
    <col min="9733" max="9733" width="74.375" style="1" customWidth="1"/>
    <col min="9734" max="9734" width="6.25" style="1" customWidth="1"/>
    <col min="9735" max="9735" width="9.875" style="1" bestFit="1" customWidth="1"/>
    <col min="9736" max="9736" width="9.875" style="1" customWidth="1"/>
    <col min="9737" max="9737" width="7.25" style="1" customWidth="1"/>
    <col min="9738" max="9738" width="40.75" style="1" customWidth="1"/>
    <col min="9739" max="9740" width="35.75" style="1" customWidth="1"/>
    <col min="9741" max="9741" width="20.75" style="1" customWidth="1"/>
    <col min="9742" max="9742" width="10.75" style="1" customWidth="1"/>
    <col min="9743" max="9743" width="16" style="1" customWidth="1"/>
    <col min="9744" max="9744" width="30.125" style="1" customWidth="1"/>
    <col min="9745" max="9745" width="20.75" style="1" customWidth="1"/>
    <col min="9746" max="9984" width="9" style="1"/>
    <col min="9985" max="9985" width="2.625" style="1" customWidth="1"/>
    <col min="9986" max="9986" width="17.375" style="1" customWidth="1"/>
    <col min="9987" max="9988" width="20.75" style="1" customWidth="1"/>
    <col min="9989" max="9989" width="74.375" style="1" customWidth="1"/>
    <col min="9990" max="9990" width="6.25" style="1" customWidth="1"/>
    <col min="9991" max="9991" width="9.875" style="1" bestFit="1" customWidth="1"/>
    <col min="9992" max="9992" width="9.875" style="1" customWidth="1"/>
    <col min="9993" max="9993" width="7.25" style="1" customWidth="1"/>
    <col min="9994" max="9994" width="40.75" style="1" customWidth="1"/>
    <col min="9995" max="9996" width="35.75" style="1" customWidth="1"/>
    <col min="9997" max="9997" width="20.75" style="1" customWidth="1"/>
    <col min="9998" max="9998" width="10.75" style="1" customWidth="1"/>
    <col min="9999" max="9999" width="16" style="1" customWidth="1"/>
    <col min="10000" max="10000" width="30.125" style="1" customWidth="1"/>
    <col min="10001" max="10001" width="20.75" style="1" customWidth="1"/>
    <col min="10002" max="10240" width="9" style="1"/>
    <col min="10241" max="10241" width="2.625" style="1" customWidth="1"/>
    <col min="10242" max="10242" width="17.375" style="1" customWidth="1"/>
    <col min="10243" max="10244" width="20.75" style="1" customWidth="1"/>
    <col min="10245" max="10245" width="74.375" style="1" customWidth="1"/>
    <col min="10246" max="10246" width="6.25" style="1" customWidth="1"/>
    <col min="10247" max="10247" width="9.875" style="1" bestFit="1" customWidth="1"/>
    <col min="10248" max="10248" width="9.875" style="1" customWidth="1"/>
    <col min="10249" max="10249" width="7.25" style="1" customWidth="1"/>
    <col min="10250" max="10250" width="40.75" style="1" customWidth="1"/>
    <col min="10251" max="10252" width="35.75" style="1" customWidth="1"/>
    <col min="10253" max="10253" width="20.75" style="1" customWidth="1"/>
    <col min="10254" max="10254" width="10.75" style="1" customWidth="1"/>
    <col min="10255" max="10255" width="16" style="1" customWidth="1"/>
    <col min="10256" max="10256" width="30.125" style="1" customWidth="1"/>
    <col min="10257" max="10257" width="20.75" style="1" customWidth="1"/>
    <col min="10258" max="10496" width="9" style="1"/>
    <col min="10497" max="10497" width="2.625" style="1" customWidth="1"/>
    <col min="10498" max="10498" width="17.375" style="1" customWidth="1"/>
    <col min="10499" max="10500" width="20.75" style="1" customWidth="1"/>
    <col min="10501" max="10501" width="74.375" style="1" customWidth="1"/>
    <col min="10502" max="10502" width="6.25" style="1" customWidth="1"/>
    <col min="10503" max="10503" width="9.875" style="1" bestFit="1" customWidth="1"/>
    <col min="10504" max="10504" width="9.875" style="1" customWidth="1"/>
    <col min="10505" max="10505" width="7.25" style="1" customWidth="1"/>
    <col min="10506" max="10506" width="40.75" style="1" customWidth="1"/>
    <col min="10507" max="10508" width="35.75" style="1" customWidth="1"/>
    <col min="10509" max="10509" width="20.75" style="1" customWidth="1"/>
    <col min="10510" max="10510" width="10.75" style="1" customWidth="1"/>
    <col min="10511" max="10511" width="16" style="1" customWidth="1"/>
    <col min="10512" max="10512" width="30.125" style="1" customWidth="1"/>
    <col min="10513" max="10513" width="20.75" style="1" customWidth="1"/>
    <col min="10514" max="10752" width="9" style="1"/>
    <col min="10753" max="10753" width="2.625" style="1" customWidth="1"/>
    <col min="10754" max="10754" width="17.375" style="1" customWidth="1"/>
    <col min="10755" max="10756" width="20.75" style="1" customWidth="1"/>
    <col min="10757" max="10757" width="74.375" style="1" customWidth="1"/>
    <col min="10758" max="10758" width="6.25" style="1" customWidth="1"/>
    <col min="10759" max="10759" width="9.875" style="1" bestFit="1" customWidth="1"/>
    <col min="10760" max="10760" width="9.875" style="1" customWidth="1"/>
    <col min="10761" max="10761" width="7.25" style="1" customWidth="1"/>
    <col min="10762" max="10762" width="40.75" style="1" customWidth="1"/>
    <col min="10763" max="10764" width="35.75" style="1" customWidth="1"/>
    <col min="10765" max="10765" width="20.75" style="1" customWidth="1"/>
    <col min="10766" max="10766" width="10.75" style="1" customWidth="1"/>
    <col min="10767" max="10767" width="16" style="1" customWidth="1"/>
    <col min="10768" max="10768" width="30.125" style="1" customWidth="1"/>
    <col min="10769" max="10769" width="20.75" style="1" customWidth="1"/>
    <col min="10770" max="11008" width="9" style="1"/>
    <col min="11009" max="11009" width="2.625" style="1" customWidth="1"/>
    <col min="11010" max="11010" width="17.375" style="1" customWidth="1"/>
    <col min="11011" max="11012" width="20.75" style="1" customWidth="1"/>
    <col min="11013" max="11013" width="74.375" style="1" customWidth="1"/>
    <col min="11014" max="11014" width="6.25" style="1" customWidth="1"/>
    <col min="11015" max="11015" width="9.875" style="1" bestFit="1" customWidth="1"/>
    <col min="11016" max="11016" width="9.875" style="1" customWidth="1"/>
    <col min="11017" max="11017" width="7.25" style="1" customWidth="1"/>
    <col min="11018" max="11018" width="40.75" style="1" customWidth="1"/>
    <col min="11019" max="11020" width="35.75" style="1" customWidth="1"/>
    <col min="11021" max="11021" width="20.75" style="1" customWidth="1"/>
    <col min="11022" max="11022" width="10.75" style="1" customWidth="1"/>
    <col min="11023" max="11023" width="16" style="1" customWidth="1"/>
    <col min="11024" max="11024" width="30.125" style="1" customWidth="1"/>
    <col min="11025" max="11025" width="20.75" style="1" customWidth="1"/>
    <col min="11026" max="11264" width="9" style="1"/>
    <col min="11265" max="11265" width="2.625" style="1" customWidth="1"/>
    <col min="11266" max="11266" width="17.375" style="1" customWidth="1"/>
    <col min="11267" max="11268" width="20.75" style="1" customWidth="1"/>
    <col min="11269" max="11269" width="74.375" style="1" customWidth="1"/>
    <col min="11270" max="11270" width="6.25" style="1" customWidth="1"/>
    <col min="11271" max="11271" width="9.875" style="1" bestFit="1" customWidth="1"/>
    <col min="11272" max="11272" width="9.875" style="1" customWidth="1"/>
    <col min="11273" max="11273" width="7.25" style="1" customWidth="1"/>
    <col min="11274" max="11274" width="40.75" style="1" customWidth="1"/>
    <col min="11275" max="11276" width="35.75" style="1" customWidth="1"/>
    <col min="11277" max="11277" width="20.75" style="1" customWidth="1"/>
    <col min="11278" max="11278" width="10.75" style="1" customWidth="1"/>
    <col min="11279" max="11279" width="16" style="1" customWidth="1"/>
    <col min="11280" max="11280" width="30.125" style="1" customWidth="1"/>
    <col min="11281" max="11281" width="20.75" style="1" customWidth="1"/>
    <col min="11282" max="11520" width="9" style="1"/>
    <col min="11521" max="11521" width="2.625" style="1" customWidth="1"/>
    <col min="11522" max="11522" width="17.375" style="1" customWidth="1"/>
    <col min="11523" max="11524" width="20.75" style="1" customWidth="1"/>
    <col min="11525" max="11525" width="74.375" style="1" customWidth="1"/>
    <col min="11526" max="11526" width="6.25" style="1" customWidth="1"/>
    <col min="11527" max="11527" width="9.875" style="1" bestFit="1" customWidth="1"/>
    <col min="11528" max="11528" width="9.875" style="1" customWidth="1"/>
    <col min="11529" max="11529" width="7.25" style="1" customWidth="1"/>
    <col min="11530" max="11530" width="40.75" style="1" customWidth="1"/>
    <col min="11531" max="11532" width="35.75" style="1" customWidth="1"/>
    <col min="11533" max="11533" width="20.75" style="1" customWidth="1"/>
    <col min="11534" max="11534" width="10.75" style="1" customWidth="1"/>
    <col min="11535" max="11535" width="16" style="1" customWidth="1"/>
    <col min="11536" max="11536" width="30.125" style="1" customWidth="1"/>
    <col min="11537" max="11537" width="20.75" style="1" customWidth="1"/>
    <col min="11538" max="11776" width="9" style="1"/>
    <col min="11777" max="11777" width="2.625" style="1" customWidth="1"/>
    <col min="11778" max="11778" width="17.375" style="1" customWidth="1"/>
    <col min="11779" max="11780" width="20.75" style="1" customWidth="1"/>
    <col min="11781" max="11781" width="74.375" style="1" customWidth="1"/>
    <col min="11782" max="11782" width="6.25" style="1" customWidth="1"/>
    <col min="11783" max="11783" width="9.875" style="1" bestFit="1" customWidth="1"/>
    <col min="11784" max="11784" width="9.875" style="1" customWidth="1"/>
    <col min="11785" max="11785" width="7.25" style="1" customWidth="1"/>
    <col min="11786" max="11786" width="40.75" style="1" customWidth="1"/>
    <col min="11787" max="11788" width="35.75" style="1" customWidth="1"/>
    <col min="11789" max="11789" width="20.75" style="1" customWidth="1"/>
    <col min="11790" max="11790" width="10.75" style="1" customWidth="1"/>
    <col min="11791" max="11791" width="16" style="1" customWidth="1"/>
    <col min="11792" max="11792" width="30.125" style="1" customWidth="1"/>
    <col min="11793" max="11793" width="20.75" style="1" customWidth="1"/>
    <col min="11794" max="12032" width="9" style="1"/>
    <col min="12033" max="12033" width="2.625" style="1" customWidth="1"/>
    <col min="12034" max="12034" width="17.375" style="1" customWidth="1"/>
    <col min="12035" max="12036" width="20.75" style="1" customWidth="1"/>
    <col min="12037" max="12037" width="74.375" style="1" customWidth="1"/>
    <col min="12038" max="12038" width="6.25" style="1" customWidth="1"/>
    <col min="12039" max="12039" width="9.875" style="1" bestFit="1" customWidth="1"/>
    <col min="12040" max="12040" width="9.875" style="1" customWidth="1"/>
    <col min="12041" max="12041" width="7.25" style="1" customWidth="1"/>
    <col min="12042" max="12042" width="40.75" style="1" customWidth="1"/>
    <col min="12043" max="12044" width="35.75" style="1" customWidth="1"/>
    <col min="12045" max="12045" width="20.75" style="1" customWidth="1"/>
    <col min="12046" max="12046" width="10.75" style="1" customWidth="1"/>
    <col min="12047" max="12047" width="16" style="1" customWidth="1"/>
    <col min="12048" max="12048" width="30.125" style="1" customWidth="1"/>
    <col min="12049" max="12049" width="20.75" style="1" customWidth="1"/>
    <col min="12050" max="12288" width="9" style="1"/>
    <col min="12289" max="12289" width="2.625" style="1" customWidth="1"/>
    <col min="12290" max="12290" width="17.375" style="1" customWidth="1"/>
    <col min="12291" max="12292" width="20.75" style="1" customWidth="1"/>
    <col min="12293" max="12293" width="74.375" style="1" customWidth="1"/>
    <col min="12294" max="12294" width="6.25" style="1" customWidth="1"/>
    <col min="12295" max="12295" width="9.875" style="1" bestFit="1" customWidth="1"/>
    <col min="12296" max="12296" width="9.875" style="1" customWidth="1"/>
    <col min="12297" max="12297" width="7.25" style="1" customWidth="1"/>
    <col min="12298" max="12298" width="40.75" style="1" customWidth="1"/>
    <col min="12299" max="12300" width="35.75" style="1" customWidth="1"/>
    <col min="12301" max="12301" width="20.75" style="1" customWidth="1"/>
    <col min="12302" max="12302" width="10.75" style="1" customWidth="1"/>
    <col min="12303" max="12303" width="16" style="1" customWidth="1"/>
    <col min="12304" max="12304" width="30.125" style="1" customWidth="1"/>
    <col min="12305" max="12305" width="20.75" style="1" customWidth="1"/>
    <col min="12306" max="12544" width="9" style="1"/>
    <col min="12545" max="12545" width="2.625" style="1" customWidth="1"/>
    <col min="12546" max="12546" width="17.375" style="1" customWidth="1"/>
    <col min="12547" max="12548" width="20.75" style="1" customWidth="1"/>
    <col min="12549" max="12549" width="74.375" style="1" customWidth="1"/>
    <col min="12550" max="12550" width="6.25" style="1" customWidth="1"/>
    <col min="12551" max="12551" width="9.875" style="1" bestFit="1" customWidth="1"/>
    <col min="12552" max="12552" width="9.875" style="1" customWidth="1"/>
    <col min="12553" max="12553" width="7.25" style="1" customWidth="1"/>
    <col min="12554" max="12554" width="40.75" style="1" customWidth="1"/>
    <col min="12555" max="12556" width="35.75" style="1" customWidth="1"/>
    <col min="12557" max="12557" width="20.75" style="1" customWidth="1"/>
    <col min="12558" max="12558" width="10.75" style="1" customWidth="1"/>
    <col min="12559" max="12559" width="16" style="1" customWidth="1"/>
    <col min="12560" max="12560" width="30.125" style="1" customWidth="1"/>
    <col min="12561" max="12561" width="20.75" style="1" customWidth="1"/>
    <col min="12562" max="12800" width="9" style="1"/>
    <col min="12801" max="12801" width="2.625" style="1" customWidth="1"/>
    <col min="12802" max="12802" width="17.375" style="1" customWidth="1"/>
    <col min="12803" max="12804" width="20.75" style="1" customWidth="1"/>
    <col min="12805" max="12805" width="74.375" style="1" customWidth="1"/>
    <col min="12806" max="12806" width="6.25" style="1" customWidth="1"/>
    <col min="12807" max="12807" width="9.875" style="1" bestFit="1" customWidth="1"/>
    <col min="12808" max="12808" width="9.875" style="1" customWidth="1"/>
    <col min="12809" max="12809" width="7.25" style="1" customWidth="1"/>
    <col min="12810" max="12810" width="40.75" style="1" customWidth="1"/>
    <col min="12811" max="12812" width="35.75" style="1" customWidth="1"/>
    <col min="12813" max="12813" width="20.75" style="1" customWidth="1"/>
    <col min="12814" max="12814" width="10.75" style="1" customWidth="1"/>
    <col min="12815" max="12815" width="16" style="1" customWidth="1"/>
    <col min="12816" max="12816" width="30.125" style="1" customWidth="1"/>
    <col min="12817" max="12817" width="20.75" style="1" customWidth="1"/>
    <col min="12818" max="13056" width="9" style="1"/>
    <col min="13057" max="13057" width="2.625" style="1" customWidth="1"/>
    <col min="13058" max="13058" width="17.375" style="1" customWidth="1"/>
    <col min="13059" max="13060" width="20.75" style="1" customWidth="1"/>
    <col min="13061" max="13061" width="74.375" style="1" customWidth="1"/>
    <col min="13062" max="13062" width="6.25" style="1" customWidth="1"/>
    <col min="13063" max="13063" width="9.875" style="1" bestFit="1" customWidth="1"/>
    <col min="13064" max="13064" width="9.875" style="1" customWidth="1"/>
    <col min="13065" max="13065" width="7.25" style="1" customWidth="1"/>
    <col min="13066" max="13066" width="40.75" style="1" customWidth="1"/>
    <col min="13067" max="13068" width="35.75" style="1" customWidth="1"/>
    <col min="13069" max="13069" width="20.75" style="1" customWidth="1"/>
    <col min="13070" max="13070" width="10.75" style="1" customWidth="1"/>
    <col min="13071" max="13071" width="16" style="1" customWidth="1"/>
    <col min="13072" max="13072" width="30.125" style="1" customWidth="1"/>
    <col min="13073" max="13073" width="20.75" style="1" customWidth="1"/>
    <col min="13074" max="13312" width="9" style="1"/>
    <col min="13313" max="13313" width="2.625" style="1" customWidth="1"/>
    <col min="13314" max="13314" width="17.375" style="1" customWidth="1"/>
    <col min="13315" max="13316" width="20.75" style="1" customWidth="1"/>
    <col min="13317" max="13317" width="74.375" style="1" customWidth="1"/>
    <col min="13318" max="13318" width="6.25" style="1" customWidth="1"/>
    <col min="13319" max="13319" width="9.875" style="1" bestFit="1" customWidth="1"/>
    <col min="13320" max="13320" width="9.875" style="1" customWidth="1"/>
    <col min="13321" max="13321" width="7.25" style="1" customWidth="1"/>
    <col min="13322" max="13322" width="40.75" style="1" customWidth="1"/>
    <col min="13323" max="13324" width="35.75" style="1" customWidth="1"/>
    <col min="13325" max="13325" width="20.75" style="1" customWidth="1"/>
    <col min="13326" max="13326" width="10.75" style="1" customWidth="1"/>
    <col min="13327" max="13327" width="16" style="1" customWidth="1"/>
    <col min="13328" max="13328" width="30.125" style="1" customWidth="1"/>
    <col min="13329" max="13329" width="20.75" style="1" customWidth="1"/>
    <col min="13330" max="13568" width="9" style="1"/>
    <col min="13569" max="13569" width="2.625" style="1" customWidth="1"/>
    <col min="13570" max="13570" width="17.375" style="1" customWidth="1"/>
    <col min="13571" max="13572" width="20.75" style="1" customWidth="1"/>
    <col min="13573" max="13573" width="74.375" style="1" customWidth="1"/>
    <col min="13574" max="13574" width="6.25" style="1" customWidth="1"/>
    <col min="13575" max="13575" width="9.875" style="1" bestFit="1" customWidth="1"/>
    <col min="13576" max="13576" width="9.875" style="1" customWidth="1"/>
    <col min="13577" max="13577" width="7.25" style="1" customWidth="1"/>
    <col min="13578" max="13578" width="40.75" style="1" customWidth="1"/>
    <col min="13579" max="13580" width="35.75" style="1" customWidth="1"/>
    <col min="13581" max="13581" width="20.75" style="1" customWidth="1"/>
    <col min="13582" max="13582" width="10.75" style="1" customWidth="1"/>
    <col min="13583" max="13583" width="16" style="1" customWidth="1"/>
    <col min="13584" max="13584" width="30.125" style="1" customWidth="1"/>
    <col min="13585" max="13585" width="20.75" style="1" customWidth="1"/>
    <col min="13586" max="13824" width="9" style="1"/>
    <col min="13825" max="13825" width="2.625" style="1" customWidth="1"/>
    <col min="13826" max="13826" width="17.375" style="1" customWidth="1"/>
    <col min="13827" max="13828" width="20.75" style="1" customWidth="1"/>
    <col min="13829" max="13829" width="74.375" style="1" customWidth="1"/>
    <col min="13830" max="13830" width="6.25" style="1" customWidth="1"/>
    <col min="13831" max="13831" width="9.875" style="1" bestFit="1" customWidth="1"/>
    <col min="13832" max="13832" width="9.875" style="1" customWidth="1"/>
    <col min="13833" max="13833" width="7.25" style="1" customWidth="1"/>
    <col min="13834" max="13834" width="40.75" style="1" customWidth="1"/>
    <col min="13835" max="13836" width="35.75" style="1" customWidth="1"/>
    <col min="13837" max="13837" width="20.75" style="1" customWidth="1"/>
    <col min="13838" max="13838" width="10.75" style="1" customWidth="1"/>
    <col min="13839" max="13839" width="16" style="1" customWidth="1"/>
    <col min="13840" max="13840" width="30.125" style="1" customWidth="1"/>
    <col min="13841" max="13841" width="20.75" style="1" customWidth="1"/>
    <col min="13842" max="14080" width="9" style="1"/>
    <col min="14081" max="14081" width="2.625" style="1" customWidth="1"/>
    <col min="14082" max="14082" width="17.375" style="1" customWidth="1"/>
    <col min="14083" max="14084" width="20.75" style="1" customWidth="1"/>
    <col min="14085" max="14085" width="74.375" style="1" customWidth="1"/>
    <col min="14086" max="14086" width="6.25" style="1" customWidth="1"/>
    <col min="14087" max="14087" width="9.875" style="1" bestFit="1" customWidth="1"/>
    <col min="14088" max="14088" width="9.875" style="1" customWidth="1"/>
    <col min="14089" max="14089" width="7.25" style="1" customWidth="1"/>
    <col min="14090" max="14090" width="40.75" style="1" customWidth="1"/>
    <col min="14091" max="14092" width="35.75" style="1" customWidth="1"/>
    <col min="14093" max="14093" width="20.75" style="1" customWidth="1"/>
    <col min="14094" max="14094" width="10.75" style="1" customWidth="1"/>
    <col min="14095" max="14095" width="16" style="1" customWidth="1"/>
    <col min="14096" max="14096" width="30.125" style="1" customWidth="1"/>
    <col min="14097" max="14097" width="20.75" style="1" customWidth="1"/>
    <col min="14098" max="14336" width="9" style="1"/>
    <col min="14337" max="14337" width="2.625" style="1" customWidth="1"/>
    <col min="14338" max="14338" width="17.375" style="1" customWidth="1"/>
    <col min="14339" max="14340" width="20.75" style="1" customWidth="1"/>
    <col min="14341" max="14341" width="74.375" style="1" customWidth="1"/>
    <col min="14342" max="14342" width="6.25" style="1" customWidth="1"/>
    <col min="14343" max="14343" width="9.875" style="1" bestFit="1" customWidth="1"/>
    <col min="14344" max="14344" width="9.875" style="1" customWidth="1"/>
    <col min="14345" max="14345" width="7.25" style="1" customWidth="1"/>
    <col min="14346" max="14346" width="40.75" style="1" customWidth="1"/>
    <col min="14347" max="14348" width="35.75" style="1" customWidth="1"/>
    <col min="14349" max="14349" width="20.75" style="1" customWidth="1"/>
    <col min="14350" max="14350" width="10.75" style="1" customWidth="1"/>
    <col min="14351" max="14351" width="16" style="1" customWidth="1"/>
    <col min="14352" max="14352" width="30.125" style="1" customWidth="1"/>
    <col min="14353" max="14353" width="20.75" style="1" customWidth="1"/>
    <col min="14354" max="14592" width="9" style="1"/>
    <col min="14593" max="14593" width="2.625" style="1" customWidth="1"/>
    <col min="14594" max="14594" width="17.375" style="1" customWidth="1"/>
    <col min="14595" max="14596" width="20.75" style="1" customWidth="1"/>
    <col min="14597" max="14597" width="74.375" style="1" customWidth="1"/>
    <col min="14598" max="14598" width="6.25" style="1" customWidth="1"/>
    <col min="14599" max="14599" width="9.875" style="1" bestFit="1" customWidth="1"/>
    <col min="14600" max="14600" width="9.875" style="1" customWidth="1"/>
    <col min="14601" max="14601" width="7.25" style="1" customWidth="1"/>
    <col min="14602" max="14602" width="40.75" style="1" customWidth="1"/>
    <col min="14603" max="14604" width="35.75" style="1" customWidth="1"/>
    <col min="14605" max="14605" width="20.75" style="1" customWidth="1"/>
    <col min="14606" max="14606" width="10.75" style="1" customWidth="1"/>
    <col min="14607" max="14607" width="16" style="1" customWidth="1"/>
    <col min="14608" max="14608" width="30.125" style="1" customWidth="1"/>
    <col min="14609" max="14609" width="20.75" style="1" customWidth="1"/>
    <col min="14610" max="14848" width="9" style="1"/>
    <col min="14849" max="14849" width="2.625" style="1" customWidth="1"/>
    <col min="14850" max="14850" width="17.375" style="1" customWidth="1"/>
    <col min="14851" max="14852" width="20.75" style="1" customWidth="1"/>
    <col min="14853" max="14853" width="74.375" style="1" customWidth="1"/>
    <col min="14854" max="14854" width="6.25" style="1" customWidth="1"/>
    <col min="14855" max="14855" width="9.875" style="1" bestFit="1" customWidth="1"/>
    <col min="14856" max="14856" width="9.875" style="1" customWidth="1"/>
    <col min="14857" max="14857" width="7.25" style="1" customWidth="1"/>
    <col min="14858" max="14858" width="40.75" style="1" customWidth="1"/>
    <col min="14859" max="14860" width="35.75" style="1" customWidth="1"/>
    <col min="14861" max="14861" width="20.75" style="1" customWidth="1"/>
    <col min="14862" max="14862" width="10.75" style="1" customWidth="1"/>
    <col min="14863" max="14863" width="16" style="1" customWidth="1"/>
    <col min="14864" max="14864" width="30.125" style="1" customWidth="1"/>
    <col min="14865" max="14865" width="20.75" style="1" customWidth="1"/>
    <col min="14866" max="15104" width="9" style="1"/>
    <col min="15105" max="15105" width="2.625" style="1" customWidth="1"/>
    <col min="15106" max="15106" width="17.375" style="1" customWidth="1"/>
    <col min="15107" max="15108" width="20.75" style="1" customWidth="1"/>
    <col min="15109" max="15109" width="74.375" style="1" customWidth="1"/>
    <col min="15110" max="15110" width="6.25" style="1" customWidth="1"/>
    <col min="15111" max="15111" width="9.875" style="1" bestFit="1" customWidth="1"/>
    <col min="15112" max="15112" width="9.875" style="1" customWidth="1"/>
    <col min="15113" max="15113" width="7.25" style="1" customWidth="1"/>
    <col min="15114" max="15114" width="40.75" style="1" customWidth="1"/>
    <col min="15115" max="15116" width="35.75" style="1" customWidth="1"/>
    <col min="15117" max="15117" width="20.75" style="1" customWidth="1"/>
    <col min="15118" max="15118" width="10.75" style="1" customWidth="1"/>
    <col min="15119" max="15119" width="16" style="1" customWidth="1"/>
    <col min="15120" max="15120" width="30.125" style="1" customWidth="1"/>
    <col min="15121" max="15121" width="20.75" style="1" customWidth="1"/>
    <col min="15122" max="15360" width="9" style="1"/>
    <col min="15361" max="15361" width="2.625" style="1" customWidth="1"/>
    <col min="15362" max="15362" width="17.375" style="1" customWidth="1"/>
    <col min="15363" max="15364" width="20.75" style="1" customWidth="1"/>
    <col min="15365" max="15365" width="74.375" style="1" customWidth="1"/>
    <col min="15366" max="15366" width="6.25" style="1" customWidth="1"/>
    <col min="15367" max="15367" width="9.875" style="1" bestFit="1" customWidth="1"/>
    <col min="15368" max="15368" width="9.875" style="1" customWidth="1"/>
    <col min="15369" max="15369" width="7.25" style="1" customWidth="1"/>
    <col min="15370" max="15370" width="40.75" style="1" customWidth="1"/>
    <col min="15371" max="15372" width="35.75" style="1" customWidth="1"/>
    <col min="15373" max="15373" width="20.75" style="1" customWidth="1"/>
    <col min="15374" max="15374" width="10.75" style="1" customWidth="1"/>
    <col min="15375" max="15375" width="16" style="1" customWidth="1"/>
    <col min="15376" max="15376" width="30.125" style="1" customWidth="1"/>
    <col min="15377" max="15377" width="20.75" style="1" customWidth="1"/>
    <col min="15378" max="15616" width="9" style="1"/>
    <col min="15617" max="15617" width="2.625" style="1" customWidth="1"/>
    <col min="15618" max="15618" width="17.375" style="1" customWidth="1"/>
    <col min="15619" max="15620" width="20.75" style="1" customWidth="1"/>
    <col min="15621" max="15621" width="74.375" style="1" customWidth="1"/>
    <col min="15622" max="15622" width="6.25" style="1" customWidth="1"/>
    <col min="15623" max="15623" width="9.875" style="1" bestFit="1" customWidth="1"/>
    <col min="15624" max="15624" width="9.875" style="1" customWidth="1"/>
    <col min="15625" max="15625" width="7.25" style="1" customWidth="1"/>
    <col min="15626" max="15626" width="40.75" style="1" customWidth="1"/>
    <col min="15627" max="15628" width="35.75" style="1" customWidth="1"/>
    <col min="15629" max="15629" width="20.75" style="1" customWidth="1"/>
    <col min="15630" max="15630" width="10.75" style="1" customWidth="1"/>
    <col min="15631" max="15631" width="16" style="1" customWidth="1"/>
    <col min="15632" max="15632" width="30.125" style="1" customWidth="1"/>
    <col min="15633" max="15633" width="20.75" style="1" customWidth="1"/>
    <col min="15634" max="15872" width="9" style="1"/>
    <col min="15873" max="15873" width="2.625" style="1" customWidth="1"/>
    <col min="15874" max="15874" width="17.375" style="1" customWidth="1"/>
    <col min="15875" max="15876" width="20.75" style="1" customWidth="1"/>
    <col min="15877" max="15877" width="74.375" style="1" customWidth="1"/>
    <col min="15878" max="15878" width="6.25" style="1" customWidth="1"/>
    <col min="15879" max="15879" width="9.875" style="1" bestFit="1" customWidth="1"/>
    <col min="15880" max="15880" width="9.875" style="1" customWidth="1"/>
    <col min="15881" max="15881" width="7.25" style="1" customWidth="1"/>
    <col min="15882" max="15882" width="40.75" style="1" customWidth="1"/>
    <col min="15883" max="15884" width="35.75" style="1" customWidth="1"/>
    <col min="15885" max="15885" width="20.75" style="1" customWidth="1"/>
    <col min="15886" max="15886" width="10.75" style="1" customWidth="1"/>
    <col min="15887" max="15887" width="16" style="1" customWidth="1"/>
    <col min="15888" max="15888" width="30.125" style="1" customWidth="1"/>
    <col min="15889" max="15889" width="20.75" style="1" customWidth="1"/>
    <col min="15890" max="16128" width="9" style="1"/>
    <col min="16129" max="16129" width="2.625" style="1" customWidth="1"/>
    <col min="16130" max="16130" width="17.375" style="1" customWidth="1"/>
    <col min="16131" max="16132" width="20.75" style="1" customWidth="1"/>
    <col min="16133" max="16133" width="74.375" style="1" customWidth="1"/>
    <col min="16134" max="16134" width="6.25" style="1" customWidth="1"/>
    <col min="16135" max="16135" width="9.875" style="1" bestFit="1" customWidth="1"/>
    <col min="16136" max="16136" width="9.875" style="1" customWidth="1"/>
    <col min="16137" max="16137" width="7.25" style="1" customWidth="1"/>
    <col min="16138" max="16138" width="40.75" style="1" customWidth="1"/>
    <col min="16139" max="16140" width="35.75" style="1" customWidth="1"/>
    <col min="16141" max="16141" width="20.75" style="1" customWidth="1"/>
    <col min="16142" max="16142" width="10.75" style="1" customWidth="1"/>
    <col min="16143" max="16143" width="16" style="1" customWidth="1"/>
    <col min="16144" max="16144" width="30.125" style="1" customWidth="1"/>
    <col min="16145" max="16145" width="20.75" style="1" customWidth="1"/>
    <col min="16146" max="16384" width="9" style="1"/>
  </cols>
  <sheetData>
    <row r="2" spans="2:17" ht="20.100000000000001" customHeight="1">
      <c r="B2" s="2" t="s">
        <v>0</v>
      </c>
      <c r="C2" s="2"/>
      <c r="D2" s="2"/>
      <c r="E2" s="3" t="s">
        <v>994</v>
      </c>
      <c r="G2" s="5" t="s">
        <v>2</v>
      </c>
      <c r="H2" s="6"/>
      <c r="I2" s="7"/>
      <c r="J2" s="8">
        <f>SUM(H:H)</f>
        <v>1182492</v>
      </c>
    </row>
    <row r="3" spans="2:17" ht="20.100000000000001" customHeight="1">
      <c r="B3" s="2" t="s">
        <v>3</v>
      </c>
      <c r="C3" s="2"/>
      <c r="D3" s="2"/>
      <c r="E3" s="13" t="s">
        <v>995</v>
      </c>
    </row>
    <row r="4" spans="2:17" ht="20.100000000000001" customHeight="1">
      <c r="B4" s="2" t="s">
        <v>996</v>
      </c>
      <c r="C4" s="2"/>
      <c r="D4" s="2"/>
      <c r="E4" s="3">
        <v>226758</v>
      </c>
    </row>
    <row r="5" spans="2:17" ht="20.100000000000001" customHeight="1">
      <c r="B5" s="2" t="s">
        <v>9</v>
      </c>
      <c r="C5" s="2"/>
      <c r="D5" s="2"/>
      <c r="E5" s="16">
        <v>46003</v>
      </c>
      <c r="I5" s="373"/>
    </row>
    <row r="6" spans="2:17" ht="20.100000000000001" customHeight="1">
      <c r="B6" s="2" t="s">
        <v>10</v>
      </c>
      <c r="C6" s="2"/>
      <c r="D6" s="2"/>
      <c r="E6" s="16">
        <v>45663</v>
      </c>
    </row>
    <row r="8" spans="2:17" s="4" customFormat="1" ht="19.5" customHeight="1">
      <c r="B8" s="27" t="s">
        <v>32</v>
      </c>
      <c r="C8" s="27" t="s">
        <v>33</v>
      </c>
      <c r="D8" s="27" t="s">
        <v>34</v>
      </c>
      <c r="E8" s="26" t="s">
        <v>35</v>
      </c>
      <c r="F8" s="26" t="s">
        <v>36</v>
      </c>
      <c r="G8" s="26" t="s">
        <v>37</v>
      </c>
      <c r="H8" s="26" t="s">
        <v>38</v>
      </c>
      <c r="I8" s="26" t="s">
        <v>39</v>
      </c>
      <c r="J8" s="26" t="s">
        <v>40</v>
      </c>
      <c r="K8" s="26" t="s">
        <v>41</v>
      </c>
      <c r="L8" s="26" t="s">
        <v>42</v>
      </c>
      <c r="M8" s="27" t="s">
        <v>43</v>
      </c>
      <c r="N8" s="27" t="s">
        <v>44</v>
      </c>
      <c r="O8" s="26" t="s">
        <v>45</v>
      </c>
      <c r="P8" s="374" t="s">
        <v>46</v>
      </c>
      <c r="Q8" s="375" t="s">
        <v>47</v>
      </c>
    </row>
    <row r="9" spans="2:17" s="379" customFormat="1" ht="19.5" customHeight="1">
      <c r="B9" s="380">
        <v>3</v>
      </c>
      <c r="C9" s="293" t="s">
        <v>1002</v>
      </c>
      <c r="D9" s="293" t="s">
        <v>1002</v>
      </c>
      <c r="E9" s="40" t="s">
        <v>1009</v>
      </c>
      <c r="F9" s="40">
        <v>1</v>
      </c>
      <c r="G9" s="40">
        <v>1599</v>
      </c>
      <c r="H9" s="386">
        <f t="shared" ref="H9:H82" si="0">F9*G9</f>
        <v>1599</v>
      </c>
      <c r="I9" s="40"/>
      <c r="J9" s="40" t="s">
        <v>1010</v>
      </c>
      <c r="K9" s="296"/>
      <c r="L9" s="26" t="s">
        <v>1011</v>
      </c>
      <c r="M9" s="387">
        <v>45989</v>
      </c>
      <c r="N9" s="293"/>
      <c r="O9" s="286"/>
      <c r="P9" s="30">
        <v>45999</v>
      </c>
      <c r="Q9" s="375"/>
    </row>
    <row r="10" spans="2:17" s="379" customFormat="1" ht="19.5" customHeight="1">
      <c r="B10" s="388"/>
      <c r="C10" s="293" t="s">
        <v>1002</v>
      </c>
      <c r="D10" s="293" t="s">
        <v>1002</v>
      </c>
      <c r="E10" s="40" t="s">
        <v>1012</v>
      </c>
      <c r="F10" s="40">
        <v>1</v>
      </c>
      <c r="G10" s="40">
        <v>5373</v>
      </c>
      <c r="H10" s="386">
        <f t="shared" si="0"/>
        <v>5373</v>
      </c>
      <c r="I10" s="40"/>
      <c r="J10" s="40" t="s">
        <v>1013</v>
      </c>
      <c r="K10" s="389"/>
      <c r="L10" s="26" t="s">
        <v>1011</v>
      </c>
      <c r="M10" s="387">
        <v>45989</v>
      </c>
      <c r="N10" s="220"/>
      <c r="O10" s="390"/>
      <c r="P10" s="30">
        <v>45999</v>
      </c>
      <c r="Q10" s="391"/>
    </row>
    <row r="11" spans="2:17" s="379" customFormat="1" ht="19.5" customHeight="1">
      <c r="B11" s="388"/>
      <c r="C11" s="293" t="s">
        <v>1002</v>
      </c>
      <c r="D11" s="293" t="s">
        <v>1002</v>
      </c>
      <c r="E11" s="40" t="s">
        <v>1014</v>
      </c>
      <c r="F11" s="40">
        <v>1</v>
      </c>
      <c r="G11" s="40">
        <v>7578</v>
      </c>
      <c r="H11" s="386">
        <f t="shared" si="0"/>
        <v>7578</v>
      </c>
      <c r="I11" s="40"/>
      <c r="J11" s="40" t="s">
        <v>1015</v>
      </c>
      <c r="K11" s="389"/>
      <c r="L11" s="26" t="s">
        <v>1011</v>
      </c>
      <c r="M11" s="387">
        <v>45989</v>
      </c>
      <c r="N11" s="220"/>
      <c r="O11" s="390"/>
      <c r="P11" s="30">
        <v>45999</v>
      </c>
      <c r="Q11" s="392"/>
    </row>
    <row r="12" spans="2:17" s="379" customFormat="1" ht="19.5" customHeight="1">
      <c r="B12" s="388"/>
      <c r="C12" s="293" t="s">
        <v>1002</v>
      </c>
      <c r="D12" s="293" t="s">
        <v>1002</v>
      </c>
      <c r="E12" s="40" t="s">
        <v>1016</v>
      </c>
      <c r="F12" s="40">
        <v>1</v>
      </c>
      <c r="G12" s="40">
        <v>3363</v>
      </c>
      <c r="H12" s="386">
        <f t="shared" si="0"/>
        <v>3363</v>
      </c>
      <c r="I12" s="40"/>
      <c r="J12" s="40" t="s">
        <v>1015</v>
      </c>
      <c r="K12" s="296"/>
      <c r="L12" s="26" t="s">
        <v>1011</v>
      </c>
      <c r="M12" s="387">
        <v>45989</v>
      </c>
      <c r="N12" s="293"/>
      <c r="O12" s="286"/>
      <c r="P12" s="30">
        <v>45999</v>
      </c>
      <c r="Q12" s="375"/>
    </row>
    <row r="13" spans="2:17" s="379" customFormat="1" ht="19.5" customHeight="1">
      <c r="B13" s="380">
        <v>4</v>
      </c>
      <c r="C13" s="27" t="s">
        <v>124</v>
      </c>
      <c r="D13" s="27" t="s">
        <v>125</v>
      </c>
      <c r="E13" s="40" t="s">
        <v>1017</v>
      </c>
      <c r="F13" s="393">
        <v>1</v>
      </c>
      <c r="G13" s="384">
        <v>1760</v>
      </c>
      <c r="H13" s="386">
        <f t="shared" si="0"/>
        <v>1760</v>
      </c>
      <c r="I13" s="26"/>
      <c r="J13" s="47" t="s">
        <v>1018</v>
      </c>
      <c r="K13" s="296"/>
      <c r="L13" s="394" t="s">
        <v>999</v>
      </c>
      <c r="M13" s="387">
        <v>45993</v>
      </c>
      <c r="N13" s="293"/>
      <c r="O13" s="395">
        <v>46003</v>
      </c>
      <c r="P13" s="30">
        <v>46001</v>
      </c>
      <c r="Q13" s="375">
        <v>46000</v>
      </c>
    </row>
    <row r="14" spans="2:17" s="379" customFormat="1" ht="19.5" customHeight="1">
      <c r="B14" s="388"/>
      <c r="C14" s="293" t="s">
        <v>1019</v>
      </c>
      <c r="D14" s="293" t="s">
        <v>1019</v>
      </c>
      <c r="E14" s="223" t="s">
        <v>1020</v>
      </c>
      <c r="F14" s="288">
        <v>1</v>
      </c>
      <c r="G14" s="396">
        <v>7000</v>
      </c>
      <c r="H14" s="386">
        <f t="shared" si="0"/>
        <v>7000</v>
      </c>
      <c r="I14" s="397"/>
      <c r="J14" s="223" t="s">
        <v>1021</v>
      </c>
      <c r="K14" s="296"/>
      <c r="L14" s="394" t="s">
        <v>999</v>
      </c>
      <c r="M14" s="387">
        <v>45995</v>
      </c>
      <c r="N14" s="293"/>
      <c r="O14" s="395">
        <v>46014</v>
      </c>
      <c r="P14" s="395">
        <v>46014</v>
      </c>
      <c r="Q14" s="375">
        <v>46014</v>
      </c>
    </row>
    <row r="15" spans="2:17" s="379" customFormat="1" ht="19.5" customHeight="1">
      <c r="B15" s="388"/>
      <c r="C15" s="293" t="s">
        <v>1019</v>
      </c>
      <c r="D15" s="293" t="s">
        <v>1019</v>
      </c>
      <c r="E15" s="223" t="s">
        <v>1022</v>
      </c>
      <c r="F15" s="288">
        <v>1</v>
      </c>
      <c r="G15" s="396">
        <v>8000</v>
      </c>
      <c r="H15" s="386">
        <f t="shared" si="0"/>
        <v>8000</v>
      </c>
      <c r="I15" s="397"/>
      <c r="J15" s="223" t="s">
        <v>1023</v>
      </c>
      <c r="K15" s="296"/>
      <c r="L15" s="394" t="s">
        <v>999</v>
      </c>
      <c r="M15" s="387">
        <v>45995</v>
      </c>
      <c r="N15" s="293"/>
      <c r="O15" s="395">
        <v>46014</v>
      </c>
      <c r="P15" s="395">
        <v>46014</v>
      </c>
      <c r="Q15" s="375">
        <v>46014</v>
      </c>
    </row>
    <row r="16" spans="2:17" s="379" customFormat="1" ht="19.5" customHeight="1">
      <c r="B16" s="388"/>
      <c r="C16" s="293" t="s">
        <v>1019</v>
      </c>
      <c r="D16" s="293" t="s">
        <v>1019</v>
      </c>
      <c r="E16" s="223" t="s">
        <v>1024</v>
      </c>
      <c r="F16" s="288">
        <v>1</v>
      </c>
      <c r="G16" s="396">
        <v>5500</v>
      </c>
      <c r="H16" s="386">
        <f t="shared" si="0"/>
        <v>5500</v>
      </c>
      <c r="I16" s="397"/>
      <c r="J16" s="223" t="s">
        <v>1025</v>
      </c>
      <c r="K16" s="296"/>
      <c r="L16" s="394" t="s">
        <v>999</v>
      </c>
      <c r="M16" s="387">
        <v>45995</v>
      </c>
      <c r="N16" s="293"/>
      <c r="O16" s="395">
        <v>46014</v>
      </c>
      <c r="P16" s="395">
        <v>46014</v>
      </c>
      <c r="Q16" s="375">
        <v>46014</v>
      </c>
    </row>
    <row r="17" spans="2:17" s="4" customFormat="1" ht="19.5" customHeight="1">
      <c r="B17" s="388"/>
      <c r="C17" s="293" t="s">
        <v>1019</v>
      </c>
      <c r="D17" s="293" t="s">
        <v>1019</v>
      </c>
      <c r="E17" s="223" t="s">
        <v>1026</v>
      </c>
      <c r="F17" s="288">
        <v>2</v>
      </c>
      <c r="G17" s="396">
        <v>1800</v>
      </c>
      <c r="H17" s="386">
        <f t="shared" si="0"/>
        <v>3600</v>
      </c>
      <c r="I17" s="397"/>
      <c r="J17" s="223" t="s">
        <v>1027</v>
      </c>
      <c r="K17" s="106"/>
      <c r="L17" s="394" t="s">
        <v>999</v>
      </c>
      <c r="M17" s="387">
        <v>45995</v>
      </c>
      <c r="N17" s="27"/>
      <c r="O17" s="395">
        <v>46014</v>
      </c>
      <c r="P17" s="395">
        <v>46014</v>
      </c>
      <c r="Q17" s="375">
        <v>46014</v>
      </c>
    </row>
    <row r="18" spans="2:17" s="379" customFormat="1" ht="19.5" customHeight="1">
      <c r="B18" s="388"/>
      <c r="C18" s="293" t="s">
        <v>1019</v>
      </c>
      <c r="D18" s="293" t="s">
        <v>1019</v>
      </c>
      <c r="E18" s="223" t="s">
        <v>1028</v>
      </c>
      <c r="F18" s="288">
        <v>2</v>
      </c>
      <c r="G18" s="396">
        <v>4500</v>
      </c>
      <c r="H18" s="386">
        <f>F18*G18</f>
        <v>9000</v>
      </c>
      <c r="I18" s="397"/>
      <c r="J18" s="223" t="s">
        <v>1029</v>
      </c>
      <c r="K18" s="106"/>
      <c r="L18" s="394" t="s">
        <v>999</v>
      </c>
      <c r="M18" s="387">
        <v>45995</v>
      </c>
      <c r="N18" s="293"/>
      <c r="O18" s="395">
        <v>46014</v>
      </c>
      <c r="P18" s="395">
        <v>46014</v>
      </c>
      <c r="Q18" s="375">
        <v>46014</v>
      </c>
    </row>
    <row r="19" spans="2:17" s="4" customFormat="1" ht="19.5" customHeight="1">
      <c r="B19" s="388"/>
      <c r="C19" s="293" t="s">
        <v>1019</v>
      </c>
      <c r="D19" s="293" t="s">
        <v>1019</v>
      </c>
      <c r="E19" s="223" t="s">
        <v>1030</v>
      </c>
      <c r="F19" s="288">
        <v>1</v>
      </c>
      <c r="G19" s="396">
        <v>2900</v>
      </c>
      <c r="H19" s="386">
        <f t="shared" si="0"/>
        <v>2900</v>
      </c>
      <c r="I19" s="397"/>
      <c r="J19" s="223" t="s">
        <v>1031</v>
      </c>
      <c r="K19" s="106"/>
      <c r="L19" s="394" t="s">
        <v>999</v>
      </c>
      <c r="M19" s="387">
        <v>45995</v>
      </c>
      <c r="N19" s="27"/>
      <c r="O19" s="395">
        <v>46014</v>
      </c>
      <c r="P19" s="395">
        <v>46014</v>
      </c>
      <c r="Q19" s="375">
        <v>46014</v>
      </c>
    </row>
    <row r="20" spans="2:17" s="4" customFormat="1" ht="19.5" customHeight="1">
      <c r="B20" s="388"/>
      <c r="C20" s="293" t="s">
        <v>1019</v>
      </c>
      <c r="D20" s="293" t="s">
        <v>1019</v>
      </c>
      <c r="E20" s="223" t="s">
        <v>1032</v>
      </c>
      <c r="F20" s="288">
        <v>1</v>
      </c>
      <c r="G20" s="396">
        <v>3500</v>
      </c>
      <c r="H20" s="386">
        <f t="shared" si="0"/>
        <v>3500</v>
      </c>
      <c r="I20" s="397"/>
      <c r="J20" s="223" t="s">
        <v>1033</v>
      </c>
      <c r="K20" s="106"/>
      <c r="L20" s="394" t="s">
        <v>999</v>
      </c>
      <c r="M20" s="387">
        <v>45995</v>
      </c>
      <c r="N20" s="27"/>
      <c r="O20" s="395">
        <v>46014</v>
      </c>
      <c r="P20" s="395">
        <v>46014</v>
      </c>
      <c r="Q20" s="375">
        <v>46014</v>
      </c>
    </row>
    <row r="21" spans="2:17" s="379" customFormat="1" ht="19.5" customHeight="1">
      <c r="B21" s="398">
        <v>5</v>
      </c>
      <c r="C21" s="293" t="s">
        <v>1002</v>
      </c>
      <c r="D21" s="293" t="s">
        <v>1002</v>
      </c>
      <c r="E21" s="40" t="s">
        <v>1034</v>
      </c>
      <c r="F21" s="40">
        <v>1</v>
      </c>
      <c r="G21" s="40">
        <v>1829</v>
      </c>
      <c r="H21" s="386">
        <f t="shared" si="0"/>
        <v>1829</v>
      </c>
      <c r="I21" s="40"/>
      <c r="J21" s="40" t="s">
        <v>1035</v>
      </c>
      <c r="K21" s="389"/>
      <c r="L21" s="26" t="s">
        <v>1011</v>
      </c>
      <c r="M21" s="387">
        <v>45989</v>
      </c>
      <c r="N21" s="293"/>
      <c r="O21" s="286"/>
      <c r="P21" s="30">
        <v>45999</v>
      </c>
      <c r="Q21" s="375"/>
    </row>
    <row r="22" spans="2:17" s="379" customFormat="1" ht="19.5" customHeight="1">
      <c r="B22" s="399"/>
      <c r="C22" s="293" t="s">
        <v>1002</v>
      </c>
      <c r="D22" s="293" t="s">
        <v>1002</v>
      </c>
      <c r="E22" s="40" t="s">
        <v>1036</v>
      </c>
      <c r="F22" s="40">
        <v>1</v>
      </c>
      <c r="G22" s="40">
        <v>1329</v>
      </c>
      <c r="H22" s="386">
        <f t="shared" si="0"/>
        <v>1329</v>
      </c>
      <c r="I22" s="40"/>
      <c r="J22" s="40" t="s">
        <v>1037</v>
      </c>
      <c r="K22" s="389"/>
      <c r="L22" s="26" t="s">
        <v>1011</v>
      </c>
      <c r="M22" s="387">
        <v>45989</v>
      </c>
      <c r="N22" s="293"/>
      <c r="O22" s="286"/>
      <c r="P22" s="30">
        <v>45999</v>
      </c>
      <c r="Q22" s="375"/>
    </row>
    <row r="23" spans="2:17" s="379" customFormat="1" ht="19.5" customHeight="1">
      <c r="B23" s="399"/>
      <c r="C23" s="293" t="s">
        <v>1002</v>
      </c>
      <c r="D23" s="293" t="s">
        <v>1002</v>
      </c>
      <c r="E23" s="40" t="s">
        <v>1038</v>
      </c>
      <c r="F23" s="40">
        <v>1</v>
      </c>
      <c r="G23" s="40">
        <v>539</v>
      </c>
      <c r="H23" s="386">
        <f t="shared" si="0"/>
        <v>539</v>
      </c>
      <c r="I23" s="40"/>
      <c r="J23" s="40" t="s">
        <v>1037</v>
      </c>
      <c r="K23" s="389"/>
      <c r="L23" s="26" t="s">
        <v>1011</v>
      </c>
      <c r="M23" s="387">
        <v>45989</v>
      </c>
      <c r="N23" s="220"/>
      <c r="O23" s="390"/>
      <c r="P23" s="30">
        <v>45999</v>
      </c>
      <c r="Q23" s="391"/>
    </row>
    <row r="24" spans="2:17" s="379" customFormat="1" ht="19.5" customHeight="1">
      <c r="B24" s="399"/>
      <c r="C24" s="293" t="s">
        <v>1002</v>
      </c>
      <c r="D24" s="293" t="s">
        <v>1002</v>
      </c>
      <c r="E24" s="40" t="s">
        <v>1039</v>
      </c>
      <c r="F24" s="40">
        <v>1</v>
      </c>
      <c r="G24" s="40">
        <v>367</v>
      </c>
      <c r="H24" s="386">
        <f t="shared" si="0"/>
        <v>367</v>
      </c>
      <c r="I24" s="26"/>
      <c r="J24" s="40" t="s">
        <v>1040</v>
      </c>
      <c r="K24" s="389"/>
      <c r="L24" s="26" t="s">
        <v>1011</v>
      </c>
      <c r="M24" s="387">
        <v>45989</v>
      </c>
      <c r="N24" s="220"/>
      <c r="O24" s="390"/>
      <c r="P24" s="30">
        <v>45999</v>
      </c>
      <c r="Q24" s="391"/>
    </row>
    <row r="25" spans="2:17" s="379" customFormat="1" ht="19.5" customHeight="1">
      <c r="B25" s="399"/>
      <c r="C25" s="293" t="s">
        <v>1002</v>
      </c>
      <c r="D25" s="293" t="s">
        <v>1002</v>
      </c>
      <c r="E25" s="400" t="s">
        <v>1041</v>
      </c>
      <c r="F25" s="400">
        <v>1</v>
      </c>
      <c r="G25" s="400">
        <v>1301</v>
      </c>
      <c r="H25" s="386">
        <f t="shared" si="0"/>
        <v>1301</v>
      </c>
      <c r="I25" s="286"/>
      <c r="J25" s="400" t="s">
        <v>1042</v>
      </c>
      <c r="K25" s="389"/>
      <c r="L25" s="286" t="s">
        <v>1011</v>
      </c>
      <c r="M25" s="387">
        <v>46002</v>
      </c>
      <c r="N25" s="220"/>
      <c r="O25" s="390"/>
      <c r="P25" s="387">
        <v>46014</v>
      </c>
      <c r="Q25" s="401"/>
    </row>
    <row r="26" spans="2:17" s="379" customFormat="1" ht="19.5" customHeight="1">
      <c r="B26" s="402"/>
      <c r="C26" s="293" t="s">
        <v>1002</v>
      </c>
      <c r="D26" s="293" t="s">
        <v>1002</v>
      </c>
      <c r="E26" s="400" t="s">
        <v>1043</v>
      </c>
      <c r="F26" s="400">
        <v>1</v>
      </c>
      <c r="G26" s="400">
        <v>2067</v>
      </c>
      <c r="H26" s="386">
        <f t="shared" si="0"/>
        <v>2067</v>
      </c>
      <c r="I26" s="286"/>
      <c r="J26" s="400" t="s">
        <v>1044</v>
      </c>
      <c r="K26" s="389"/>
      <c r="L26" s="286" t="s">
        <v>1011</v>
      </c>
      <c r="M26" s="387">
        <v>46002</v>
      </c>
      <c r="N26" s="220"/>
      <c r="O26" s="390"/>
      <c r="P26" s="387">
        <v>46006</v>
      </c>
      <c r="Q26" s="401"/>
    </row>
    <row r="27" spans="2:17" s="379" customFormat="1" ht="19.5" customHeight="1">
      <c r="B27" s="403" t="s">
        <v>1045</v>
      </c>
      <c r="C27" s="293" t="s">
        <v>1002</v>
      </c>
      <c r="D27" s="293" t="s">
        <v>1002</v>
      </c>
      <c r="E27" s="40" t="s">
        <v>1046</v>
      </c>
      <c r="F27" s="40">
        <v>12</v>
      </c>
      <c r="G27" s="40">
        <v>158</v>
      </c>
      <c r="H27" s="386">
        <f t="shared" si="0"/>
        <v>1896</v>
      </c>
      <c r="I27" s="40"/>
      <c r="J27" s="40" t="s">
        <v>1047</v>
      </c>
      <c r="K27" s="106"/>
      <c r="L27" s="26" t="s">
        <v>1011</v>
      </c>
      <c r="M27" s="387">
        <v>45989</v>
      </c>
      <c r="N27" s="293"/>
      <c r="O27" s="286"/>
      <c r="P27" s="30">
        <v>45999</v>
      </c>
      <c r="Q27" s="404"/>
    </row>
    <row r="28" spans="2:17" s="379" customFormat="1" ht="19.5" customHeight="1">
      <c r="B28" s="388"/>
      <c r="C28" s="293" t="s">
        <v>1002</v>
      </c>
      <c r="D28" s="293" t="s">
        <v>1002</v>
      </c>
      <c r="E28" s="40" t="s">
        <v>1048</v>
      </c>
      <c r="F28" s="40">
        <v>8</v>
      </c>
      <c r="G28" s="40">
        <v>464</v>
      </c>
      <c r="H28" s="386">
        <f t="shared" si="0"/>
        <v>3712</v>
      </c>
      <c r="I28" s="40"/>
      <c r="J28" s="40" t="s">
        <v>1047</v>
      </c>
      <c r="K28" s="106"/>
      <c r="L28" s="26" t="s">
        <v>1011</v>
      </c>
      <c r="M28" s="387">
        <v>45989</v>
      </c>
      <c r="N28" s="293"/>
      <c r="O28" s="286"/>
      <c r="P28" s="30">
        <v>45999</v>
      </c>
      <c r="Q28" s="404"/>
    </row>
    <row r="29" spans="2:17" s="379" customFormat="1" ht="19.5" customHeight="1">
      <c r="B29" s="388"/>
      <c r="C29" s="293" t="s">
        <v>1002</v>
      </c>
      <c r="D29" s="293" t="s">
        <v>1002</v>
      </c>
      <c r="E29" s="40" t="s">
        <v>1049</v>
      </c>
      <c r="F29" s="40">
        <v>2</v>
      </c>
      <c r="G29" s="40">
        <v>17940</v>
      </c>
      <c r="H29" s="386">
        <f t="shared" si="0"/>
        <v>35880</v>
      </c>
      <c r="I29" s="40"/>
      <c r="J29" s="40" t="s">
        <v>1050</v>
      </c>
      <c r="K29" s="106"/>
      <c r="L29" s="26" t="s">
        <v>1011</v>
      </c>
      <c r="M29" s="387">
        <v>45989</v>
      </c>
      <c r="N29" s="293"/>
      <c r="O29" s="286"/>
      <c r="P29" s="30">
        <v>45999</v>
      </c>
      <c r="Q29" s="404"/>
    </row>
    <row r="30" spans="2:17" s="379" customFormat="1" ht="19.5" customHeight="1">
      <c r="B30" s="388"/>
      <c r="C30" s="293" t="s">
        <v>1002</v>
      </c>
      <c r="D30" s="293" t="s">
        <v>1002</v>
      </c>
      <c r="E30" s="40" t="s">
        <v>1051</v>
      </c>
      <c r="F30" s="40">
        <v>1</v>
      </c>
      <c r="G30" s="40">
        <v>35880</v>
      </c>
      <c r="H30" s="386">
        <f t="shared" si="0"/>
        <v>35880</v>
      </c>
      <c r="I30" s="40"/>
      <c r="J30" s="40" t="s">
        <v>1052</v>
      </c>
      <c r="K30" s="106"/>
      <c r="L30" s="26" t="s">
        <v>1011</v>
      </c>
      <c r="M30" s="387">
        <v>45989</v>
      </c>
      <c r="N30" s="293"/>
      <c r="O30" s="395"/>
      <c r="P30" s="30">
        <v>45999</v>
      </c>
      <c r="Q30" s="404"/>
    </row>
    <row r="31" spans="2:17" s="379" customFormat="1" ht="19.5" customHeight="1">
      <c r="B31" s="388"/>
      <c r="C31" s="293" t="s">
        <v>1002</v>
      </c>
      <c r="D31" s="293" t="s">
        <v>1002</v>
      </c>
      <c r="E31" s="40" t="s">
        <v>1053</v>
      </c>
      <c r="F31" s="40">
        <v>1</v>
      </c>
      <c r="G31" s="40">
        <v>35880</v>
      </c>
      <c r="H31" s="386">
        <f t="shared" si="0"/>
        <v>35880</v>
      </c>
      <c r="I31" s="40"/>
      <c r="J31" s="40" t="s">
        <v>1052</v>
      </c>
      <c r="K31" s="106"/>
      <c r="L31" s="26" t="s">
        <v>1011</v>
      </c>
      <c r="M31" s="387">
        <v>45989</v>
      </c>
      <c r="N31" s="293"/>
      <c r="O31" s="395"/>
      <c r="P31" s="30">
        <v>45999</v>
      </c>
      <c r="Q31" s="404"/>
    </row>
    <row r="32" spans="2:17" s="379" customFormat="1" ht="19.5" customHeight="1">
      <c r="B32" s="388"/>
      <c r="C32" s="293" t="s">
        <v>1002</v>
      </c>
      <c r="D32" s="293" t="s">
        <v>1002</v>
      </c>
      <c r="E32" s="40" t="s">
        <v>1054</v>
      </c>
      <c r="F32" s="40">
        <v>1</v>
      </c>
      <c r="G32" s="40">
        <v>36380</v>
      </c>
      <c r="H32" s="386">
        <f t="shared" si="0"/>
        <v>36380</v>
      </c>
      <c r="I32" s="40"/>
      <c r="J32" s="40" t="s">
        <v>1055</v>
      </c>
      <c r="K32" s="106"/>
      <c r="L32" s="26" t="s">
        <v>1011</v>
      </c>
      <c r="M32" s="387">
        <v>45989</v>
      </c>
      <c r="N32" s="293"/>
      <c r="O32" s="395"/>
      <c r="P32" s="30">
        <v>45999</v>
      </c>
      <c r="Q32" s="404"/>
    </row>
    <row r="33" spans="2:17" s="379" customFormat="1" ht="19.5" customHeight="1">
      <c r="B33" s="388"/>
      <c r="C33" s="293" t="s">
        <v>1019</v>
      </c>
      <c r="D33" s="293" t="s">
        <v>1019</v>
      </c>
      <c r="E33" s="223" t="s">
        <v>1056</v>
      </c>
      <c r="F33" s="288">
        <v>1</v>
      </c>
      <c r="G33" s="396">
        <v>11500</v>
      </c>
      <c r="H33" s="386">
        <f t="shared" si="0"/>
        <v>11500</v>
      </c>
      <c r="I33" s="397"/>
      <c r="J33" s="223" t="s">
        <v>1057</v>
      </c>
      <c r="K33" s="106"/>
      <c r="L33" s="394" t="s">
        <v>999</v>
      </c>
      <c r="M33" s="387">
        <v>45995</v>
      </c>
      <c r="N33" s="293"/>
      <c r="O33" s="395">
        <v>46014</v>
      </c>
      <c r="P33" s="395">
        <v>46014</v>
      </c>
      <c r="Q33" s="375">
        <v>46014</v>
      </c>
    </row>
    <row r="34" spans="2:17" s="379" customFormat="1" ht="19.5" customHeight="1">
      <c r="B34" s="388"/>
      <c r="C34" s="293" t="s">
        <v>1019</v>
      </c>
      <c r="D34" s="293" t="s">
        <v>1019</v>
      </c>
      <c r="E34" s="223" t="s">
        <v>1058</v>
      </c>
      <c r="F34" s="288">
        <v>1</v>
      </c>
      <c r="G34" s="396">
        <v>3000</v>
      </c>
      <c r="H34" s="386">
        <f t="shared" si="0"/>
        <v>3000</v>
      </c>
      <c r="I34" s="397"/>
      <c r="J34" s="223" t="s">
        <v>1059</v>
      </c>
      <c r="K34" s="106"/>
      <c r="L34" s="394" t="s">
        <v>999</v>
      </c>
      <c r="M34" s="387">
        <v>45995</v>
      </c>
      <c r="N34" s="293"/>
      <c r="O34" s="395">
        <v>46014</v>
      </c>
      <c r="P34" s="395">
        <v>46014</v>
      </c>
      <c r="Q34" s="375">
        <v>46014</v>
      </c>
    </row>
    <row r="35" spans="2:17" s="4" customFormat="1" ht="19.5" customHeight="1">
      <c r="B35" s="388"/>
      <c r="C35" s="86" t="s">
        <v>1019</v>
      </c>
      <c r="D35" s="86" t="s">
        <v>1019</v>
      </c>
      <c r="E35" s="87" t="s">
        <v>1058</v>
      </c>
      <c r="F35" s="405">
        <v>1</v>
      </c>
      <c r="G35" s="406">
        <v>3000</v>
      </c>
      <c r="H35" s="407">
        <f>F35*G35</f>
        <v>3000</v>
      </c>
      <c r="I35" s="408"/>
      <c r="J35" s="87" t="s">
        <v>1059</v>
      </c>
      <c r="K35" s="409"/>
      <c r="L35" s="410" t="s">
        <v>999</v>
      </c>
      <c r="M35" s="411">
        <v>46016</v>
      </c>
      <c r="N35" s="86"/>
      <c r="O35" s="412"/>
      <c r="P35" s="412">
        <v>46030</v>
      </c>
      <c r="Q35" s="413">
        <v>46030</v>
      </c>
    </row>
    <row r="36" spans="2:17" s="379" customFormat="1" ht="19.5" customHeight="1">
      <c r="B36" s="388"/>
      <c r="C36" s="293" t="s">
        <v>1019</v>
      </c>
      <c r="D36" s="293" t="s">
        <v>1019</v>
      </c>
      <c r="E36" s="223" t="s">
        <v>1060</v>
      </c>
      <c r="F36" s="288">
        <v>1</v>
      </c>
      <c r="G36" s="396">
        <v>6000</v>
      </c>
      <c r="H36" s="386">
        <f t="shared" si="0"/>
        <v>6000</v>
      </c>
      <c r="I36" s="397"/>
      <c r="J36" s="223" t="s">
        <v>1061</v>
      </c>
      <c r="K36" s="106"/>
      <c r="L36" s="394" t="s">
        <v>999</v>
      </c>
      <c r="M36" s="387">
        <v>45995</v>
      </c>
      <c r="N36" s="293"/>
      <c r="O36" s="395">
        <v>46014</v>
      </c>
      <c r="P36" s="395">
        <v>46014</v>
      </c>
      <c r="Q36" s="375">
        <v>46014</v>
      </c>
    </row>
    <row r="37" spans="2:17" s="379" customFormat="1" ht="19.5" customHeight="1">
      <c r="B37" s="388"/>
      <c r="C37" s="293" t="s">
        <v>1019</v>
      </c>
      <c r="D37" s="293" t="s">
        <v>1019</v>
      </c>
      <c r="E37" s="223" t="s">
        <v>1062</v>
      </c>
      <c r="F37" s="288">
        <v>1</v>
      </c>
      <c r="G37" s="396">
        <v>2200</v>
      </c>
      <c r="H37" s="386">
        <f t="shared" si="0"/>
        <v>2200</v>
      </c>
      <c r="I37" s="397"/>
      <c r="J37" s="223" t="s">
        <v>1063</v>
      </c>
      <c r="K37" s="106"/>
      <c r="L37" s="394" t="s">
        <v>999</v>
      </c>
      <c r="M37" s="387">
        <v>45995</v>
      </c>
      <c r="N37" s="293"/>
      <c r="O37" s="395">
        <v>46014</v>
      </c>
      <c r="P37" s="395">
        <v>46014</v>
      </c>
      <c r="Q37" s="375">
        <v>46014</v>
      </c>
    </row>
    <row r="38" spans="2:17" s="379" customFormat="1" ht="19.5" customHeight="1">
      <c r="B38" s="388"/>
      <c r="C38" s="293" t="s">
        <v>1019</v>
      </c>
      <c r="D38" s="293" t="s">
        <v>1019</v>
      </c>
      <c r="E38" s="223" t="s">
        <v>1064</v>
      </c>
      <c r="F38" s="288">
        <v>1</v>
      </c>
      <c r="G38" s="396">
        <v>3000</v>
      </c>
      <c r="H38" s="386">
        <f t="shared" si="0"/>
        <v>3000</v>
      </c>
      <c r="I38" s="397"/>
      <c r="J38" s="223" t="s">
        <v>1065</v>
      </c>
      <c r="K38" s="106"/>
      <c r="L38" s="394" t="s">
        <v>999</v>
      </c>
      <c r="M38" s="387">
        <v>45995</v>
      </c>
      <c r="N38" s="293"/>
      <c r="O38" s="395">
        <v>46014</v>
      </c>
      <c r="P38" s="395">
        <v>46014</v>
      </c>
      <c r="Q38" s="375">
        <v>46014</v>
      </c>
    </row>
    <row r="39" spans="2:17" s="379" customFormat="1" ht="19.5" customHeight="1">
      <c r="B39" s="388"/>
      <c r="C39" s="293" t="s">
        <v>1002</v>
      </c>
      <c r="D39" s="293" t="s">
        <v>1002</v>
      </c>
      <c r="E39" s="40" t="s">
        <v>1066</v>
      </c>
      <c r="F39" s="40">
        <v>2</v>
      </c>
      <c r="G39" s="40">
        <v>1390</v>
      </c>
      <c r="H39" s="386">
        <f t="shared" si="0"/>
        <v>2780</v>
      </c>
      <c r="I39" s="40"/>
      <c r="J39" s="40" t="s">
        <v>1067</v>
      </c>
      <c r="K39" s="106"/>
      <c r="L39" s="26" t="s">
        <v>1011</v>
      </c>
      <c r="M39" s="387">
        <v>45989</v>
      </c>
      <c r="N39" s="293"/>
      <c r="O39" s="395"/>
      <c r="P39" s="30">
        <v>45999</v>
      </c>
      <c r="Q39" s="404"/>
    </row>
    <row r="40" spans="2:17" s="379" customFormat="1" ht="19.5" customHeight="1">
      <c r="B40" s="388"/>
      <c r="C40" s="293" t="s">
        <v>1002</v>
      </c>
      <c r="D40" s="293" t="s">
        <v>1002</v>
      </c>
      <c r="E40" s="40" t="s">
        <v>1068</v>
      </c>
      <c r="F40" s="40">
        <v>1</v>
      </c>
      <c r="G40" s="40">
        <v>1390</v>
      </c>
      <c r="H40" s="386">
        <f t="shared" si="0"/>
        <v>1390</v>
      </c>
      <c r="I40" s="40"/>
      <c r="J40" s="40" t="s">
        <v>1067</v>
      </c>
      <c r="K40" s="106"/>
      <c r="L40" s="26" t="s">
        <v>1011</v>
      </c>
      <c r="M40" s="387">
        <v>45989</v>
      </c>
      <c r="N40" s="293"/>
      <c r="O40" s="395"/>
      <c r="P40" s="30">
        <v>45999</v>
      </c>
      <c r="Q40" s="404"/>
    </row>
    <row r="41" spans="2:17" s="379" customFormat="1" ht="19.5" customHeight="1">
      <c r="B41" s="382"/>
      <c r="C41" s="293" t="s">
        <v>1002</v>
      </c>
      <c r="D41" s="293" t="s">
        <v>1002</v>
      </c>
      <c r="E41" s="40" t="s">
        <v>1069</v>
      </c>
      <c r="F41" s="40">
        <v>1</v>
      </c>
      <c r="G41" s="40">
        <v>1790</v>
      </c>
      <c r="H41" s="386">
        <f t="shared" si="0"/>
        <v>1790</v>
      </c>
      <c r="I41" s="40"/>
      <c r="J41" s="40" t="s">
        <v>1067</v>
      </c>
      <c r="K41" s="296"/>
      <c r="L41" s="26" t="s">
        <v>1011</v>
      </c>
      <c r="M41" s="387">
        <v>45989</v>
      </c>
      <c r="N41" s="293"/>
      <c r="O41" s="286"/>
      <c r="P41" s="30">
        <v>45999</v>
      </c>
      <c r="Q41" s="375"/>
    </row>
    <row r="42" spans="2:17" s="4" customFormat="1" ht="19.5" customHeight="1">
      <c r="B42" s="293">
        <v>6</v>
      </c>
      <c r="C42" s="27" t="s">
        <v>1070</v>
      </c>
      <c r="D42" s="27" t="s">
        <v>1070</v>
      </c>
      <c r="E42" s="223" t="s">
        <v>1071</v>
      </c>
      <c r="F42" s="68">
        <v>40</v>
      </c>
      <c r="G42" s="414">
        <v>5000</v>
      </c>
      <c r="H42" s="386">
        <f t="shared" si="0"/>
        <v>200000</v>
      </c>
      <c r="I42" s="415"/>
      <c r="J42" s="223" t="s">
        <v>1071</v>
      </c>
      <c r="K42" s="416"/>
      <c r="L42" s="416"/>
      <c r="M42" s="387"/>
      <c r="N42" s="27"/>
      <c r="O42" s="26"/>
      <c r="P42" s="30"/>
      <c r="Q42" s="375"/>
    </row>
    <row r="43" spans="2:17" s="4" customFormat="1" ht="19.5" customHeight="1">
      <c r="B43" s="293">
        <v>7</v>
      </c>
      <c r="C43" s="27" t="s">
        <v>1070</v>
      </c>
      <c r="D43" s="27" t="s">
        <v>1070</v>
      </c>
      <c r="E43" s="47" t="s">
        <v>1072</v>
      </c>
      <c r="F43" s="40">
        <v>30</v>
      </c>
      <c r="G43" s="40">
        <v>5000</v>
      </c>
      <c r="H43" s="386">
        <f t="shared" si="0"/>
        <v>150000</v>
      </c>
      <c r="I43" s="385"/>
      <c r="J43" s="47" t="s">
        <v>1072</v>
      </c>
      <c r="K43" s="70"/>
      <c r="L43" s="26"/>
      <c r="M43" s="387"/>
      <c r="N43" s="27"/>
      <c r="O43" s="26"/>
      <c r="P43" s="30"/>
      <c r="Q43" s="375"/>
    </row>
    <row r="44" spans="2:17" s="4" customFormat="1" ht="19.5" customHeight="1">
      <c r="B44" s="403">
        <v>16</v>
      </c>
      <c r="C44" s="293" t="s">
        <v>1002</v>
      </c>
      <c r="D44" s="293" t="s">
        <v>1002</v>
      </c>
      <c r="E44" s="40" t="s">
        <v>1073</v>
      </c>
      <c r="F44" s="40">
        <v>1</v>
      </c>
      <c r="G44" s="40">
        <v>10185</v>
      </c>
      <c r="H44" s="386">
        <f t="shared" si="0"/>
        <v>10185</v>
      </c>
      <c r="I44" s="26"/>
      <c r="J44" s="47" t="s">
        <v>1074</v>
      </c>
      <c r="K44" s="26"/>
      <c r="L44" s="26" t="s">
        <v>1011</v>
      </c>
      <c r="M44" s="387">
        <v>45989</v>
      </c>
      <c r="N44" s="27"/>
      <c r="O44" s="26"/>
      <c r="P44" s="30">
        <v>45999</v>
      </c>
      <c r="Q44" s="375"/>
    </row>
    <row r="45" spans="2:17" s="4" customFormat="1" ht="19.5" customHeight="1">
      <c r="B45" s="417"/>
      <c r="C45" s="293" t="s">
        <v>1002</v>
      </c>
      <c r="D45" s="293" t="s">
        <v>1002</v>
      </c>
      <c r="E45" s="40" t="s">
        <v>1075</v>
      </c>
      <c r="F45" s="40">
        <v>1</v>
      </c>
      <c r="G45" s="40">
        <v>4094</v>
      </c>
      <c r="H45" s="386">
        <f t="shared" si="0"/>
        <v>4094</v>
      </c>
      <c r="I45" s="26"/>
      <c r="J45" s="47" t="s">
        <v>1076</v>
      </c>
      <c r="K45" s="26"/>
      <c r="L45" s="26" t="s">
        <v>1011</v>
      </c>
      <c r="M45" s="387">
        <v>45989</v>
      </c>
      <c r="N45" s="27"/>
      <c r="O45" s="26"/>
      <c r="P45" s="30">
        <v>45999</v>
      </c>
      <c r="Q45" s="375"/>
    </row>
    <row r="46" spans="2:17" s="4" customFormat="1" ht="19.5" customHeight="1">
      <c r="B46" s="417"/>
      <c r="C46" s="293" t="s">
        <v>1002</v>
      </c>
      <c r="D46" s="293" t="s">
        <v>1002</v>
      </c>
      <c r="E46" s="40" t="s">
        <v>1077</v>
      </c>
      <c r="F46" s="40">
        <v>2</v>
      </c>
      <c r="G46" s="40">
        <v>14027</v>
      </c>
      <c r="H46" s="386">
        <f t="shared" si="0"/>
        <v>28054</v>
      </c>
      <c r="I46" s="26"/>
      <c r="J46" s="47" t="s">
        <v>1078</v>
      </c>
      <c r="K46" s="26"/>
      <c r="L46" s="26" t="s">
        <v>1011</v>
      </c>
      <c r="M46" s="387">
        <v>45989</v>
      </c>
      <c r="N46" s="27"/>
      <c r="O46" s="26"/>
      <c r="P46" s="30">
        <v>45999</v>
      </c>
      <c r="Q46" s="375"/>
    </row>
    <row r="47" spans="2:17" s="379" customFormat="1" ht="19.5" customHeight="1">
      <c r="B47" s="417"/>
      <c r="C47" s="293" t="s">
        <v>1002</v>
      </c>
      <c r="D47" s="293" t="s">
        <v>1002</v>
      </c>
      <c r="E47" s="400" t="s">
        <v>1079</v>
      </c>
      <c r="F47" s="400">
        <v>2</v>
      </c>
      <c r="G47" s="400">
        <v>9875</v>
      </c>
      <c r="H47" s="386">
        <f t="shared" si="0"/>
        <v>19750</v>
      </c>
      <c r="I47" s="286"/>
      <c r="J47" s="296" t="s">
        <v>1080</v>
      </c>
      <c r="K47" s="286"/>
      <c r="L47" s="286"/>
      <c r="M47" s="387">
        <v>46016</v>
      </c>
      <c r="N47" s="293"/>
      <c r="O47" s="286"/>
      <c r="P47" s="387">
        <v>46029</v>
      </c>
      <c r="Q47" s="404"/>
    </row>
    <row r="48" spans="2:17" s="379" customFormat="1" ht="19.5" customHeight="1">
      <c r="B48" s="417"/>
      <c r="C48" s="293" t="s">
        <v>1002</v>
      </c>
      <c r="D48" s="293" t="s">
        <v>1002</v>
      </c>
      <c r="E48" s="400" t="s">
        <v>1081</v>
      </c>
      <c r="F48" s="400">
        <v>6</v>
      </c>
      <c r="G48" s="400">
        <v>73</v>
      </c>
      <c r="H48" s="386">
        <f t="shared" si="0"/>
        <v>438</v>
      </c>
      <c r="I48" s="286"/>
      <c r="J48" s="418" t="s">
        <v>1082</v>
      </c>
      <c r="K48" s="286"/>
      <c r="L48" s="286"/>
      <c r="M48" s="387">
        <v>46016</v>
      </c>
      <c r="N48" s="293"/>
      <c r="O48" s="286"/>
      <c r="P48" s="387">
        <v>46029</v>
      </c>
      <c r="Q48" s="404"/>
    </row>
    <row r="49" spans="2:17" s="4" customFormat="1" ht="19.5" customHeight="1">
      <c r="B49" s="417"/>
      <c r="C49" s="293" t="s">
        <v>1002</v>
      </c>
      <c r="D49" s="293" t="s">
        <v>1002</v>
      </c>
      <c r="E49" s="40" t="s">
        <v>1083</v>
      </c>
      <c r="F49" s="40">
        <v>1</v>
      </c>
      <c r="G49" s="40">
        <v>4599</v>
      </c>
      <c r="H49" s="386">
        <f t="shared" si="0"/>
        <v>4599</v>
      </c>
      <c r="I49" s="26"/>
      <c r="J49" s="47" t="s">
        <v>1084</v>
      </c>
      <c r="K49" s="26"/>
      <c r="L49" s="26" t="s">
        <v>1011</v>
      </c>
      <c r="M49" s="387">
        <v>45989</v>
      </c>
      <c r="N49" s="27"/>
      <c r="O49" s="26"/>
      <c r="P49" s="30">
        <v>45999</v>
      </c>
      <c r="Q49" s="375"/>
    </row>
    <row r="50" spans="2:17" s="4" customFormat="1" ht="19.5" customHeight="1">
      <c r="B50" s="417"/>
      <c r="C50" s="86" t="s">
        <v>1002</v>
      </c>
      <c r="D50" s="86" t="s">
        <v>1002</v>
      </c>
      <c r="E50" s="190" t="s">
        <v>1085</v>
      </c>
      <c r="F50" s="190">
        <v>1</v>
      </c>
      <c r="G50" s="190">
        <v>7042</v>
      </c>
      <c r="H50" s="407">
        <f t="shared" si="0"/>
        <v>7042</v>
      </c>
      <c r="I50" s="94"/>
      <c r="J50" s="419" t="s">
        <v>1086</v>
      </c>
      <c r="K50" s="94"/>
      <c r="L50" s="94" t="s">
        <v>1011</v>
      </c>
      <c r="M50" s="411">
        <v>46015</v>
      </c>
      <c r="N50" s="86"/>
      <c r="O50" s="94"/>
      <c r="P50" s="411">
        <v>46028</v>
      </c>
      <c r="Q50" s="413"/>
    </row>
    <row r="51" spans="2:17" s="4" customFormat="1" ht="19.5" customHeight="1">
      <c r="B51" s="417"/>
      <c r="C51" s="86" t="s">
        <v>1002</v>
      </c>
      <c r="D51" s="86" t="s">
        <v>1002</v>
      </c>
      <c r="E51" s="190" t="s">
        <v>1087</v>
      </c>
      <c r="F51" s="190">
        <v>1</v>
      </c>
      <c r="G51" s="190">
        <v>2706</v>
      </c>
      <c r="H51" s="407">
        <f t="shared" si="0"/>
        <v>2706</v>
      </c>
      <c r="I51" s="94"/>
      <c r="J51" s="419" t="s">
        <v>1088</v>
      </c>
      <c r="K51" s="94"/>
      <c r="L51" s="94" t="s">
        <v>1011</v>
      </c>
      <c r="M51" s="411">
        <v>46015</v>
      </c>
      <c r="N51" s="86"/>
      <c r="O51" s="94"/>
      <c r="P51" s="411">
        <v>46028</v>
      </c>
      <c r="Q51" s="413"/>
    </row>
    <row r="52" spans="2:17" s="379" customFormat="1" ht="19.5" customHeight="1">
      <c r="B52" s="417"/>
      <c r="C52" s="293" t="s">
        <v>1002</v>
      </c>
      <c r="D52" s="293" t="s">
        <v>1002</v>
      </c>
      <c r="E52" s="40" t="s">
        <v>1089</v>
      </c>
      <c r="F52" s="40">
        <v>2</v>
      </c>
      <c r="G52" s="40">
        <v>84</v>
      </c>
      <c r="H52" s="386">
        <f t="shared" si="0"/>
        <v>168</v>
      </c>
      <c r="I52" s="40"/>
      <c r="J52" s="40" t="s">
        <v>1090</v>
      </c>
      <c r="K52" s="296"/>
      <c r="L52" s="26" t="s">
        <v>1011</v>
      </c>
      <c r="M52" s="387">
        <v>45989</v>
      </c>
      <c r="N52" s="293"/>
      <c r="O52" s="286"/>
      <c r="P52" s="30">
        <v>45999</v>
      </c>
      <c r="Q52" s="375"/>
    </row>
    <row r="53" spans="2:17" s="379" customFormat="1" ht="19.5" customHeight="1">
      <c r="B53" s="417"/>
      <c r="C53" s="293" t="s">
        <v>1002</v>
      </c>
      <c r="D53" s="293" t="s">
        <v>1002</v>
      </c>
      <c r="E53" s="40" t="s">
        <v>1091</v>
      </c>
      <c r="F53" s="40">
        <v>46</v>
      </c>
      <c r="G53" s="40">
        <v>250</v>
      </c>
      <c r="H53" s="386">
        <f t="shared" si="0"/>
        <v>11500</v>
      </c>
      <c r="I53" s="40"/>
      <c r="J53" s="40" t="s">
        <v>1092</v>
      </c>
      <c r="K53" s="296"/>
      <c r="L53" s="26" t="s">
        <v>1011</v>
      </c>
      <c r="M53" s="387">
        <v>45989</v>
      </c>
      <c r="N53" s="293"/>
      <c r="O53" s="286"/>
      <c r="P53" s="30">
        <v>45999</v>
      </c>
      <c r="Q53" s="375"/>
    </row>
    <row r="54" spans="2:17" s="379" customFormat="1" ht="19.5" customHeight="1">
      <c r="B54" s="417"/>
      <c r="C54" s="293" t="s">
        <v>1002</v>
      </c>
      <c r="D54" s="293" t="s">
        <v>1002</v>
      </c>
      <c r="E54" s="40" t="s">
        <v>1093</v>
      </c>
      <c r="F54" s="40">
        <v>32</v>
      </c>
      <c r="G54" s="40">
        <v>108</v>
      </c>
      <c r="H54" s="386">
        <f t="shared" si="0"/>
        <v>3456</v>
      </c>
      <c r="I54" s="40"/>
      <c r="J54" s="40" t="s">
        <v>1094</v>
      </c>
      <c r="K54" s="420"/>
      <c r="L54" s="26" t="s">
        <v>1011</v>
      </c>
      <c r="M54" s="387">
        <v>45989</v>
      </c>
      <c r="N54" s="293"/>
      <c r="O54" s="286"/>
      <c r="P54" s="30">
        <v>45999</v>
      </c>
      <c r="Q54" s="375"/>
    </row>
    <row r="55" spans="2:17" s="379" customFormat="1" ht="19.5" customHeight="1">
      <c r="B55" s="417"/>
      <c r="C55" s="293" t="s">
        <v>1002</v>
      </c>
      <c r="D55" s="293" t="s">
        <v>1002</v>
      </c>
      <c r="E55" s="40" t="s">
        <v>1095</v>
      </c>
      <c r="F55" s="40">
        <v>8</v>
      </c>
      <c r="G55" s="40">
        <v>178</v>
      </c>
      <c r="H55" s="386">
        <f t="shared" si="0"/>
        <v>1424</v>
      </c>
      <c r="I55" s="40"/>
      <c r="J55" s="40" t="s">
        <v>1096</v>
      </c>
      <c r="K55" s="47"/>
      <c r="L55" s="26" t="s">
        <v>1011</v>
      </c>
      <c r="M55" s="387">
        <v>45989</v>
      </c>
      <c r="N55" s="293"/>
      <c r="O55" s="286"/>
      <c r="P55" s="30">
        <v>45999</v>
      </c>
      <c r="Q55" s="375"/>
    </row>
    <row r="56" spans="2:17" s="379" customFormat="1" ht="19.5" customHeight="1">
      <c r="B56" s="417"/>
      <c r="C56" s="293" t="s">
        <v>1002</v>
      </c>
      <c r="D56" s="293" t="s">
        <v>1002</v>
      </c>
      <c r="E56" s="40" t="s">
        <v>1097</v>
      </c>
      <c r="F56" s="40">
        <v>2</v>
      </c>
      <c r="G56" s="40">
        <v>432</v>
      </c>
      <c r="H56" s="386">
        <f t="shared" si="0"/>
        <v>864</v>
      </c>
      <c r="I56" s="40"/>
      <c r="J56" s="40" t="s">
        <v>1098</v>
      </c>
      <c r="K56" s="296"/>
      <c r="L56" s="26" t="s">
        <v>1011</v>
      </c>
      <c r="M56" s="387">
        <v>45989</v>
      </c>
      <c r="N56" s="293"/>
      <c r="O56" s="286"/>
      <c r="P56" s="30">
        <v>45999</v>
      </c>
      <c r="Q56" s="375"/>
    </row>
    <row r="57" spans="2:17" s="379" customFormat="1" ht="19.5" customHeight="1">
      <c r="B57" s="417"/>
      <c r="C57" s="293" t="s">
        <v>1002</v>
      </c>
      <c r="D57" s="293" t="s">
        <v>1002</v>
      </c>
      <c r="E57" s="40" t="s">
        <v>1099</v>
      </c>
      <c r="F57" s="40">
        <v>3</v>
      </c>
      <c r="G57" s="40">
        <v>460</v>
      </c>
      <c r="H57" s="386">
        <f t="shared" si="0"/>
        <v>1380</v>
      </c>
      <c r="I57" s="40"/>
      <c r="J57" s="40" t="s">
        <v>1098</v>
      </c>
      <c r="K57" s="296"/>
      <c r="L57" s="26" t="s">
        <v>1011</v>
      </c>
      <c r="M57" s="387">
        <v>45989</v>
      </c>
      <c r="N57" s="293"/>
      <c r="O57" s="286"/>
      <c r="P57" s="30">
        <v>45999</v>
      </c>
      <c r="Q57" s="375"/>
    </row>
    <row r="58" spans="2:17" s="379" customFormat="1" ht="19.5" customHeight="1">
      <c r="B58" s="417"/>
      <c r="C58" s="293" t="s">
        <v>1002</v>
      </c>
      <c r="D58" s="293" t="s">
        <v>1002</v>
      </c>
      <c r="E58" s="40" t="s">
        <v>1100</v>
      </c>
      <c r="F58" s="40">
        <v>4</v>
      </c>
      <c r="G58" s="40">
        <v>510</v>
      </c>
      <c r="H58" s="386">
        <f t="shared" si="0"/>
        <v>2040</v>
      </c>
      <c r="I58" s="40"/>
      <c r="J58" s="40" t="s">
        <v>1098</v>
      </c>
      <c r="K58" s="296"/>
      <c r="L58" s="26" t="s">
        <v>1011</v>
      </c>
      <c r="M58" s="387">
        <v>45989</v>
      </c>
      <c r="N58" s="293"/>
      <c r="O58" s="286"/>
      <c r="P58" s="30">
        <v>45999</v>
      </c>
      <c r="Q58" s="375"/>
    </row>
    <row r="59" spans="2:17" s="379" customFormat="1" ht="19.5" customHeight="1">
      <c r="B59" s="417"/>
      <c r="C59" s="293" t="s">
        <v>1002</v>
      </c>
      <c r="D59" s="293" t="s">
        <v>1002</v>
      </c>
      <c r="E59" s="40" t="s">
        <v>1101</v>
      </c>
      <c r="F59" s="40">
        <v>2</v>
      </c>
      <c r="G59" s="40">
        <v>600</v>
      </c>
      <c r="H59" s="386">
        <f t="shared" si="0"/>
        <v>1200</v>
      </c>
      <c r="I59" s="40"/>
      <c r="J59" s="40" t="s">
        <v>1098</v>
      </c>
      <c r="K59" s="296"/>
      <c r="L59" s="26" t="s">
        <v>1011</v>
      </c>
      <c r="M59" s="387">
        <v>45989</v>
      </c>
      <c r="N59" s="293"/>
      <c r="O59" s="286"/>
      <c r="P59" s="30">
        <v>45999</v>
      </c>
      <c r="Q59" s="375"/>
    </row>
    <row r="60" spans="2:17" s="379" customFormat="1" ht="19.5" customHeight="1">
      <c r="B60" s="417"/>
      <c r="C60" s="293" t="s">
        <v>1002</v>
      </c>
      <c r="D60" s="293" t="s">
        <v>1002</v>
      </c>
      <c r="E60" s="40" t="s">
        <v>1102</v>
      </c>
      <c r="F60" s="40">
        <v>4</v>
      </c>
      <c r="G60" s="40">
        <v>660</v>
      </c>
      <c r="H60" s="386">
        <f t="shared" si="0"/>
        <v>2640</v>
      </c>
      <c r="I60" s="40"/>
      <c r="J60" s="40" t="s">
        <v>1098</v>
      </c>
      <c r="K60" s="296"/>
      <c r="L60" s="26" t="s">
        <v>1011</v>
      </c>
      <c r="M60" s="387">
        <v>45989</v>
      </c>
      <c r="N60" s="293"/>
      <c r="O60" s="286"/>
      <c r="P60" s="30">
        <v>45999</v>
      </c>
      <c r="Q60" s="375"/>
    </row>
    <row r="61" spans="2:17" s="379" customFormat="1" ht="19.5" customHeight="1">
      <c r="B61" s="417"/>
      <c r="C61" s="293" t="s">
        <v>1002</v>
      </c>
      <c r="D61" s="293" t="s">
        <v>1002</v>
      </c>
      <c r="E61" s="40" t="s">
        <v>1103</v>
      </c>
      <c r="F61" s="40">
        <v>2</v>
      </c>
      <c r="G61" s="40">
        <v>590</v>
      </c>
      <c r="H61" s="386">
        <f t="shared" si="0"/>
        <v>1180</v>
      </c>
      <c r="I61" s="40"/>
      <c r="J61" s="40" t="s">
        <v>1098</v>
      </c>
      <c r="K61" s="26"/>
      <c r="L61" s="26" t="s">
        <v>1011</v>
      </c>
      <c r="M61" s="387">
        <v>45989</v>
      </c>
      <c r="N61" s="293"/>
      <c r="O61" s="286"/>
      <c r="P61" s="30">
        <v>45999</v>
      </c>
      <c r="Q61" s="375"/>
    </row>
    <row r="62" spans="2:17" s="379" customFormat="1" ht="19.5" customHeight="1">
      <c r="B62" s="417"/>
      <c r="C62" s="293" t="s">
        <v>1002</v>
      </c>
      <c r="D62" s="293" t="s">
        <v>1002</v>
      </c>
      <c r="E62" s="40" t="s">
        <v>1104</v>
      </c>
      <c r="F62" s="40">
        <v>2</v>
      </c>
      <c r="G62" s="40">
        <v>1880</v>
      </c>
      <c r="H62" s="386">
        <f t="shared" si="0"/>
        <v>3760</v>
      </c>
      <c r="I62" s="40"/>
      <c r="J62" s="40" t="s">
        <v>1098</v>
      </c>
      <c r="K62" s="296"/>
      <c r="L62" s="26" t="s">
        <v>1011</v>
      </c>
      <c r="M62" s="387">
        <v>45989</v>
      </c>
      <c r="N62" s="293"/>
      <c r="O62" s="286"/>
      <c r="P62" s="30">
        <v>45999</v>
      </c>
      <c r="Q62" s="375"/>
    </row>
    <row r="63" spans="2:17" s="379" customFormat="1" ht="19.5" customHeight="1">
      <c r="B63" s="417"/>
      <c r="C63" s="293" t="s">
        <v>1002</v>
      </c>
      <c r="D63" s="293" t="s">
        <v>1002</v>
      </c>
      <c r="E63" s="40" t="s">
        <v>1105</v>
      </c>
      <c r="F63" s="40">
        <v>1</v>
      </c>
      <c r="G63" s="40">
        <v>8180</v>
      </c>
      <c r="H63" s="386">
        <f t="shared" si="0"/>
        <v>8180</v>
      </c>
      <c r="I63" s="40"/>
      <c r="J63" s="40" t="s">
        <v>1106</v>
      </c>
      <c r="K63" s="296"/>
      <c r="L63" s="26" t="s">
        <v>1011</v>
      </c>
      <c r="M63" s="387">
        <v>45989</v>
      </c>
      <c r="N63" s="293"/>
      <c r="O63" s="286"/>
      <c r="P63" s="30">
        <v>45999</v>
      </c>
      <c r="Q63" s="375"/>
    </row>
    <row r="64" spans="2:17" s="82" customFormat="1" ht="19.5" customHeight="1">
      <c r="B64" s="417"/>
      <c r="C64" s="86" t="s">
        <v>1002</v>
      </c>
      <c r="D64" s="86" t="s">
        <v>1002</v>
      </c>
      <c r="E64" s="190" t="s">
        <v>1105</v>
      </c>
      <c r="F64" s="190">
        <v>1</v>
      </c>
      <c r="G64" s="190">
        <v>8180</v>
      </c>
      <c r="H64" s="407">
        <f>F64*G64</f>
        <v>8180</v>
      </c>
      <c r="I64" s="190"/>
      <c r="J64" s="190" t="s">
        <v>1106</v>
      </c>
      <c r="K64" s="419"/>
      <c r="L64" s="94" t="s">
        <v>1011</v>
      </c>
      <c r="M64" s="411">
        <v>46052</v>
      </c>
      <c r="N64" s="86"/>
      <c r="O64" s="94"/>
      <c r="P64" s="411">
        <v>46055</v>
      </c>
      <c r="Q64" s="413"/>
    </row>
    <row r="65" spans="2:17" s="379" customFormat="1" ht="19.5" customHeight="1">
      <c r="B65" s="417"/>
      <c r="C65" s="293" t="s">
        <v>1002</v>
      </c>
      <c r="D65" s="293" t="s">
        <v>1002</v>
      </c>
      <c r="E65" s="40" t="s">
        <v>1107</v>
      </c>
      <c r="F65" s="40">
        <v>1</v>
      </c>
      <c r="G65" s="40">
        <v>420</v>
      </c>
      <c r="H65" s="386">
        <f t="shared" si="0"/>
        <v>420</v>
      </c>
      <c r="I65" s="40"/>
      <c r="J65" s="40" t="s">
        <v>1108</v>
      </c>
      <c r="K65" s="26"/>
      <c r="L65" s="26" t="s">
        <v>1011</v>
      </c>
      <c r="M65" s="387">
        <v>45989</v>
      </c>
      <c r="N65" s="293"/>
      <c r="O65" s="286"/>
      <c r="P65" s="30">
        <v>45999</v>
      </c>
      <c r="Q65" s="375"/>
    </row>
    <row r="66" spans="2:17" s="379" customFormat="1" ht="19.5" customHeight="1">
      <c r="B66" s="417"/>
      <c r="C66" s="293" t="s">
        <v>1002</v>
      </c>
      <c r="D66" s="293" t="s">
        <v>1002</v>
      </c>
      <c r="E66" s="40" t="s">
        <v>1109</v>
      </c>
      <c r="F66" s="40">
        <v>2</v>
      </c>
      <c r="G66" s="40">
        <v>470</v>
      </c>
      <c r="H66" s="386">
        <f t="shared" si="0"/>
        <v>940</v>
      </c>
      <c r="I66" s="40"/>
      <c r="J66" s="40" t="s">
        <v>1108</v>
      </c>
      <c r="K66" s="47"/>
      <c r="L66" s="26" t="s">
        <v>1011</v>
      </c>
      <c r="M66" s="387">
        <v>45989</v>
      </c>
      <c r="N66" s="293"/>
      <c r="O66" s="286"/>
      <c r="P66" s="30">
        <v>45999</v>
      </c>
      <c r="Q66" s="375"/>
    </row>
    <row r="67" spans="2:17" s="379" customFormat="1" ht="19.5" customHeight="1">
      <c r="B67" s="417"/>
      <c r="C67" s="293" t="s">
        <v>1002</v>
      </c>
      <c r="D67" s="293" t="s">
        <v>1002</v>
      </c>
      <c r="E67" s="40" t="s">
        <v>1110</v>
      </c>
      <c r="F67" s="40">
        <v>1</v>
      </c>
      <c r="G67" s="40">
        <v>1325</v>
      </c>
      <c r="H67" s="386">
        <f t="shared" si="0"/>
        <v>1325</v>
      </c>
      <c r="I67" s="40"/>
      <c r="J67" s="40" t="s">
        <v>1111</v>
      </c>
      <c r="K67" s="296"/>
      <c r="L67" s="26" t="s">
        <v>1011</v>
      </c>
      <c r="M67" s="387">
        <v>45989</v>
      </c>
      <c r="N67" s="293"/>
      <c r="O67" s="286"/>
      <c r="P67" s="30">
        <v>45999</v>
      </c>
      <c r="Q67" s="375"/>
    </row>
    <row r="68" spans="2:17" s="379" customFormat="1" ht="19.5" customHeight="1">
      <c r="B68" s="417"/>
      <c r="C68" s="293" t="s">
        <v>1002</v>
      </c>
      <c r="D68" s="293" t="s">
        <v>1002</v>
      </c>
      <c r="E68" s="40" t="s">
        <v>1112</v>
      </c>
      <c r="F68" s="40">
        <v>2</v>
      </c>
      <c r="G68" s="40">
        <v>191</v>
      </c>
      <c r="H68" s="386">
        <f t="shared" si="0"/>
        <v>382</v>
      </c>
      <c r="I68" s="40"/>
      <c r="J68" s="40" t="s">
        <v>1113</v>
      </c>
      <c r="K68" s="296"/>
      <c r="L68" s="26" t="s">
        <v>1011</v>
      </c>
      <c r="M68" s="387">
        <v>45989</v>
      </c>
      <c r="N68" s="293"/>
      <c r="O68" s="286"/>
      <c r="P68" s="30">
        <v>45999</v>
      </c>
      <c r="Q68" s="375"/>
    </row>
    <row r="69" spans="2:17" s="379" customFormat="1" ht="19.5" customHeight="1">
      <c r="B69" s="417"/>
      <c r="C69" s="293" t="s">
        <v>1002</v>
      </c>
      <c r="D69" s="293" t="s">
        <v>1002</v>
      </c>
      <c r="E69" s="40" t="s">
        <v>1112</v>
      </c>
      <c r="F69" s="40">
        <v>2</v>
      </c>
      <c r="G69" s="40">
        <v>191</v>
      </c>
      <c r="H69" s="386">
        <f t="shared" si="0"/>
        <v>382</v>
      </c>
      <c r="I69" s="40"/>
      <c r="J69" s="40" t="s">
        <v>1113</v>
      </c>
      <c r="K69" s="296"/>
      <c r="L69" s="26" t="s">
        <v>1011</v>
      </c>
      <c r="M69" s="387">
        <v>45989</v>
      </c>
      <c r="N69" s="293"/>
      <c r="O69" s="286"/>
      <c r="P69" s="30">
        <v>45999</v>
      </c>
      <c r="Q69" s="375"/>
    </row>
    <row r="70" spans="2:17" s="379" customFormat="1" ht="19.5" customHeight="1">
      <c r="B70" s="417"/>
      <c r="C70" s="293" t="s">
        <v>1002</v>
      </c>
      <c r="D70" s="293" t="s">
        <v>1002</v>
      </c>
      <c r="E70" s="40" t="s">
        <v>1114</v>
      </c>
      <c r="F70" s="40">
        <v>1</v>
      </c>
      <c r="G70" s="40">
        <v>592</v>
      </c>
      <c r="H70" s="386">
        <f t="shared" si="0"/>
        <v>592</v>
      </c>
      <c r="I70" s="40"/>
      <c r="J70" s="40" t="s">
        <v>1115</v>
      </c>
      <c r="K70" s="296"/>
      <c r="L70" s="26" t="s">
        <v>1011</v>
      </c>
      <c r="M70" s="387">
        <v>45989</v>
      </c>
      <c r="N70" s="293"/>
      <c r="O70" s="286"/>
      <c r="P70" s="30">
        <v>45999</v>
      </c>
      <c r="Q70" s="375"/>
    </row>
    <row r="71" spans="2:17" s="379" customFormat="1" ht="19.5" customHeight="1">
      <c r="B71" s="417"/>
      <c r="C71" s="293" t="s">
        <v>1002</v>
      </c>
      <c r="D71" s="293" t="s">
        <v>1002</v>
      </c>
      <c r="E71" s="40" t="s">
        <v>1116</v>
      </c>
      <c r="F71" s="40">
        <v>30</v>
      </c>
      <c r="G71" s="40">
        <v>64</v>
      </c>
      <c r="H71" s="386">
        <f t="shared" si="0"/>
        <v>1920</v>
      </c>
      <c r="I71" s="40"/>
      <c r="J71" s="40" t="s">
        <v>1047</v>
      </c>
      <c r="K71" s="296"/>
      <c r="L71" s="26" t="s">
        <v>1011</v>
      </c>
      <c r="M71" s="387">
        <v>45989</v>
      </c>
      <c r="N71" s="293"/>
      <c r="O71" s="286"/>
      <c r="P71" s="30">
        <v>45999</v>
      </c>
      <c r="Q71" s="375"/>
    </row>
    <row r="72" spans="2:17" s="379" customFormat="1" ht="19.5" customHeight="1">
      <c r="B72" s="417"/>
      <c r="C72" s="293" t="s">
        <v>1002</v>
      </c>
      <c r="D72" s="293" t="s">
        <v>1002</v>
      </c>
      <c r="E72" s="40" t="s">
        <v>1117</v>
      </c>
      <c r="F72" s="40">
        <v>2</v>
      </c>
      <c r="G72" s="40">
        <v>284</v>
      </c>
      <c r="H72" s="386">
        <f t="shared" si="0"/>
        <v>568</v>
      </c>
      <c r="I72" s="40"/>
      <c r="J72" s="40" t="s">
        <v>1047</v>
      </c>
      <c r="K72" s="296"/>
      <c r="L72" s="26" t="s">
        <v>1011</v>
      </c>
      <c r="M72" s="387">
        <v>45989</v>
      </c>
      <c r="N72" s="293"/>
      <c r="O72" s="286"/>
      <c r="P72" s="30">
        <v>45999</v>
      </c>
      <c r="Q72" s="375"/>
    </row>
    <row r="73" spans="2:17" s="379" customFormat="1" ht="19.5" customHeight="1">
      <c r="B73" s="417"/>
      <c r="C73" s="293" t="s">
        <v>1002</v>
      </c>
      <c r="D73" s="293" t="s">
        <v>1002</v>
      </c>
      <c r="E73" s="40" t="s">
        <v>1118</v>
      </c>
      <c r="F73" s="40">
        <v>4</v>
      </c>
      <c r="G73" s="40">
        <v>85</v>
      </c>
      <c r="H73" s="386">
        <f t="shared" si="0"/>
        <v>340</v>
      </c>
      <c r="I73" s="40"/>
      <c r="J73" s="40" t="s">
        <v>1119</v>
      </c>
      <c r="K73" s="296"/>
      <c r="L73" s="26" t="s">
        <v>1011</v>
      </c>
      <c r="M73" s="387">
        <v>45989</v>
      </c>
      <c r="N73" s="293"/>
      <c r="O73" s="286"/>
      <c r="P73" s="30">
        <v>45999</v>
      </c>
      <c r="Q73" s="375"/>
    </row>
    <row r="74" spans="2:17" s="82" customFormat="1" ht="19.5" customHeight="1">
      <c r="B74" s="417"/>
      <c r="C74" s="86" t="s">
        <v>1002</v>
      </c>
      <c r="D74" s="86" t="s">
        <v>1002</v>
      </c>
      <c r="E74" s="190" t="s">
        <v>1120</v>
      </c>
      <c r="F74" s="190">
        <v>4</v>
      </c>
      <c r="G74" s="190">
        <v>297</v>
      </c>
      <c r="H74" s="407">
        <f>F74*G74</f>
        <v>1188</v>
      </c>
      <c r="I74" s="190"/>
      <c r="J74" s="190" t="s">
        <v>1119</v>
      </c>
      <c r="K74" s="419"/>
      <c r="L74" s="94" t="s">
        <v>1011</v>
      </c>
      <c r="M74" s="411">
        <v>46052</v>
      </c>
      <c r="N74" s="86"/>
      <c r="O74" s="94"/>
      <c r="P74" s="411">
        <v>46055</v>
      </c>
      <c r="Q74" s="413"/>
    </row>
    <row r="75" spans="2:17" s="379" customFormat="1" ht="19.5" customHeight="1">
      <c r="B75" s="417"/>
      <c r="C75" s="293" t="s">
        <v>1002</v>
      </c>
      <c r="D75" s="293" t="s">
        <v>1002</v>
      </c>
      <c r="E75" s="40" t="s">
        <v>1121</v>
      </c>
      <c r="F75" s="40">
        <v>1</v>
      </c>
      <c r="G75" s="40">
        <v>2260</v>
      </c>
      <c r="H75" s="386">
        <f t="shared" si="0"/>
        <v>2260</v>
      </c>
      <c r="I75" s="40"/>
      <c r="J75" s="40" t="s">
        <v>1122</v>
      </c>
      <c r="K75" s="296"/>
      <c r="L75" s="26" t="s">
        <v>1011</v>
      </c>
      <c r="M75" s="387">
        <v>45989</v>
      </c>
      <c r="N75" s="293"/>
      <c r="O75" s="286"/>
      <c r="P75" s="30">
        <v>45999</v>
      </c>
      <c r="Q75" s="375"/>
    </row>
    <row r="76" spans="2:17" s="379" customFormat="1" ht="19.5" customHeight="1">
      <c r="B76" s="417"/>
      <c r="C76" s="293" t="s">
        <v>1002</v>
      </c>
      <c r="D76" s="293" t="s">
        <v>1002</v>
      </c>
      <c r="E76" s="40" t="s">
        <v>1123</v>
      </c>
      <c r="F76" s="40">
        <v>75</v>
      </c>
      <c r="G76" s="40">
        <v>36</v>
      </c>
      <c r="H76" s="386">
        <f t="shared" si="0"/>
        <v>2700</v>
      </c>
      <c r="I76" s="40"/>
      <c r="J76" s="40" t="s">
        <v>1124</v>
      </c>
      <c r="K76" s="296"/>
      <c r="L76" s="26" t="s">
        <v>1011</v>
      </c>
      <c r="M76" s="387">
        <v>45989</v>
      </c>
      <c r="N76" s="293"/>
      <c r="O76" s="286"/>
      <c r="P76" s="30">
        <v>45999</v>
      </c>
      <c r="Q76" s="375"/>
    </row>
    <row r="77" spans="2:17" s="379" customFormat="1" ht="19.5" customHeight="1">
      <c r="B77" s="417"/>
      <c r="C77" s="293" t="s">
        <v>1002</v>
      </c>
      <c r="D77" s="293" t="s">
        <v>1002</v>
      </c>
      <c r="E77" s="40" t="s">
        <v>1125</v>
      </c>
      <c r="F77" s="40">
        <v>10</v>
      </c>
      <c r="G77" s="40">
        <v>36</v>
      </c>
      <c r="H77" s="386">
        <f t="shared" si="0"/>
        <v>360</v>
      </c>
      <c r="I77" s="40"/>
      <c r="J77" s="40" t="s">
        <v>1124</v>
      </c>
      <c r="K77" s="296"/>
      <c r="L77" s="26" t="s">
        <v>1011</v>
      </c>
      <c r="M77" s="387">
        <v>45989</v>
      </c>
      <c r="N77" s="293"/>
      <c r="O77" s="286"/>
      <c r="P77" s="30">
        <v>45999</v>
      </c>
      <c r="Q77" s="375"/>
    </row>
    <row r="78" spans="2:17" s="379" customFormat="1" ht="19.5" customHeight="1">
      <c r="B78" s="417"/>
      <c r="C78" s="293" t="s">
        <v>1002</v>
      </c>
      <c r="D78" s="293" t="s">
        <v>1002</v>
      </c>
      <c r="E78" s="40" t="s">
        <v>1125</v>
      </c>
      <c r="F78" s="40">
        <v>30</v>
      </c>
      <c r="G78" s="40">
        <v>36</v>
      </c>
      <c r="H78" s="386">
        <f t="shared" si="0"/>
        <v>1080</v>
      </c>
      <c r="I78" s="40"/>
      <c r="J78" s="40" t="s">
        <v>1124</v>
      </c>
      <c r="K78" s="296"/>
      <c r="L78" s="26" t="s">
        <v>1011</v>
      </c>
      <c r="M78" s="387">
        <v>45989</v>
      </c>
      <c r="N78" s="293"/>
      <c r="O78" s="286"/>
      <c r="P78" s="30">
        <v>45999</v>
      </c>
      <c r="Q78" s="375"/>
    </row>
    <row r="79" spans="2:17" s="379" customFormat="1" ht="19.5" customHeight="1">
      <c r="B79" s="417"/>
      <c r="C79" s="293" t="s">
        <v>1002</v>
      </c>
      <c r="D79" s="293" t="s">
        <v>1002</v>
      </c>
      <c r="E79" s="40" t="s">
        <v>1126</v>
      </c>
      <c r="F79" s="40">
        <v>30</v>
      </c>
      <c r="G79" s="40">
        <v>54</v>
      </c>
      <c r="H79" s="386">
        <f t="shared" si="0"/>
        <v>1620</v>
      </c>
      <c r="I79" s="40"/>
      <c r="J79" s="40" t="s">
        <v>1127</v>
      </c>
      <c r="K79" s="296"/>
      <c r="L79" s="26" t="s">
        <v>1011</v>
      </c>
      <c r="M79" s="387">
        <v>45989</v>
      </c>
      <c r="N79" s="293"/>
      <c r="O79" s="286"/>
      <c r="P79" s="30">
        <v>45999</v>
      </c>
      <c r="Q79" s="375"/>
    </row>
    <row r="80" spans="2:17" s="379" customFormat="1" ht="19.5" customHeight="1">
      <c r="B80" s="417"/>
      <c r="C80" s="293" t="s">
        <v>1002</v>
      </c>
      <c r="D80" s="293" t="s">
        <v>1002</v>
      </c>
      <c r="E80" s="40" t="s">
        <v>1128</v>
      </c>
      <c r="F80" s="40">
        <v>30</v>
      </c>
      <c r="G80" s="40">
        <v>54</v>
      </c>
      <c r="H80" s="386">
        <f t="shared" si="0"/>
        <v>1620</v>
      </c>
      <c r="I80" s="40"/>
      <c r="J80" s="40" t="s">
        <v>1127</v>
      </c>
      <c r="K80" s="296"/>
      <c r="L80" s="26" t="s">
        <v>1011</v>
      </c>
      <c r="M80" s="387">
        <v>45989</v>
      </c>
      <c r="N80" s="293"/>
      <c r="O80" s="286"/>
      <c r="P80" s="30">
        <v>45999</v>
      </c>
      <c r="Q80" s="375"/>
    </row>
    <row r="81" spans="2:17" s="379" customFormat="1" ht="19.5" customHeight="1">
      <c r="B81" s="417"/>
      <c r="C81" s="293" t="s">
        <v>1002</v>
      </c>
      <c r="D81" s="293" t="s">
        <v>1002</v>
      </c>
      <c r="E81" s="40" t="s">
        <v>1129</v>
      </c>
      <c r="F81" s="40">
        <v>20</v>
      </c>
      <c r="G81" s="40">
        <v>49</v>
      </c>
      <c r="H81" s="386">
        <f t="shared" si="0"/>
        <v>980</v>
      </c>
      <c r="I81" s="40"/>
      <c r="J81" s="40" t="s">
        <v>1127</v>
      </c>
      <c r="K81" s="296"/>
      <c r="L81" s="26" t="s">
        <v>1011</v>
      </c>
      <c r="M81" s="387">
        <v>45989</v>
      </c>
      <c r="N81" s="293"/>
      <c r="O81" s="286"/>
      <c r="P81" s="30">
        <v>45999</v>
      </c>
      <c r="Q81" s="375"/>
    </row>
    <row r="82" spans="2:17" s="379" customFormat="1" ht="19.5" customHeight="1">
      <c r="B82" s="417"/>
      <c r="C82" s="293" t="s">
        <v>1002</v>
      </c>
      <c r="D82" s="293" t="s">
        <v>1002</v>
      </c>
      <c r="E82" s="40" t="s">
        <v>1130</v>
      </c>
      <c r="F82" s="40">
        <v>4</v>
      </c>
      <c r="G82" s="40">
        <v>115</v>
      </c>
      <c r="H82" s="386">
        <f t="shared" si="0"/>
        <v>460</v>
      </c>
      <c r="I82" s="40"/>
      <c r="J82" s="40" t="s">
        <v>1131</v>
      </c>
      <c r="K82" s="296"/>
      <c r="L82" s="26" t="s">
        <v>1011</v>
      </c>
      <c r="M82" s="387">
        <v>45989</v>
      </c>
      <c r="N82" s="293"/>
      <c r="O82" s="286"/>
      <c r="P82" s="30">
        <v>45999</v>
      </c>
      <c r="Q82" s="375"/>
    </row>
    <row r="83" spans="2:17" s="379" customFormat="1" ht="19.5" customHeight="1">
      <c r="B83" s="417"/>
      <c r="C83" s="293" t="s">
        <v>1002</v>
      </c>
      <c r="D83" s="293" t="s">
        <v>1002</v>
      </c>
      <c r="E83" s="40" t="s">
        <v>1132</v>
      </c>
      <c r="F83" s="40">
        <v>2</v>
      </c>
      <c r="G83" s="40">
        <v>326</v>
      </c>
      <c r="H83" s="386">
        <f t="shared" ref="H83:H104" si="1">F83*G83</f>
        <v>652</v>
      </c>
      <c r="I83" s="40"/>
      <c r="J83" s="40" t="s">
        <v>1133</v>
      </c>
      <c r="K83" s="296"/>
      <c r="L83" s="26" t="s">
        <v>1011</v>
      </c>
      <c r="M83" s="387">
        <v>45989</v>
      </c>
      <c r="N83" s="293"/>
      <c r="O83" s="286"/>
      <c r="P83" s="30">
        <v>45999</v>
      </c>
      <c r="Q83" s="375"/>
    </row>
    <row r="84" spans="2:17" s="4" customFormat="1" ht="19.5" customHeight="1">
      <c r="B84" s="417"/>
      <c r="C84" s="293" t="s">
        <v>1002</v>
      </c>
      <c r="D84" s="293" t="s">
        <v>1002</v>
      </c>
      <c r="E84" s="40" t="s">
        <v>1134</v>
      </c>
      <c r="F84" s="40">
        <v>2</v>
      </c>
      <c r="G84" s="40">
        <v>2681</v>
      </c>
      <c r="H84" s="386">
        <f t="shared" si="1"/>
        <v>5362</v>
      </c>
      <c r="I84" s="26"/>
      <c r="J84" s="40" t="s">
        <v>1135</v>
      </c>
      <c r="K84" s="26"/>
      <c r="L84" s="26" t="s">
        <v>1011</v>
      </c>
      <c r="M84" s="387">
        <v>45989</v>
      </c>
      <c r="N84" s="27"/>
      <c r="O84" s="26"/>
      <c r="P84" s="30">
        <v>45999</v>
      </c>
      <c r="Q84" s="375"/>
    </row>
    <row r="85" spans="2:17" s="4" customFormat="1" ht="19.5" customHeight="1">
      <c r="B85" s="417"/>
      <c r="C85" s="293" t="s">
        <v>1002</v>
      </c>
      <c r="D85" s="293" t="s">
        <v>1002</v>
      </c>
      <c r="E85" s="40" t="s">
        <v>1136</v>
      </c>
      <c r="F85" s="40">
        <v>1</v>
      </c>
      <c r="G85" s="40">
        <v>8481</v>
      </c>
      <c r="H85" s="386">
        <f t="shared" si="1"/>
        <v>8481</v>
      </c>
      <c r="I85" s="26"/>
      <c r="J85" s="40" t="s">
        <v>1135</v>
      </c>
      <c r="K85" s="26"/>
      <c r="L85" s="26" t="s">
        <v>1011</v>
      </c>
      <c r="M85" s="387">
        <v>45989</v>
      </c>
      <c r="N85" s="27"/>
      <c r="O85" s="26"/>
      <c r="P85" s="30">
        <v>45999</v>
      </c>
      <c r="Q85" s="375"/>
    </row>
    <row r="86" spans="2:17" s="4" customFormat="1" ht="19.5" customHeight="1">
      <c r="B86" s="417"/>
      <c r="C86" s="293" t="s">
        <v>1002</v>
      </c>
      <c r="D86" s="293" t="s">
        <v>1002</v>
      </c>
      <c r="E86" s="40" t="s">
        <v>1137</v>
      </c>
      <c r="F86" s="40">
        <v>1</v>
      </c>
      <c r="G86" s="40">
        <v>9920</v>
      </c>
      <c r="H86" s="386">
        <f t="shared" si="1"/>
        <v>9920</v>
      </c>
      <c r="I86" s="26"/>
      <c r="J86" s="40" t="s">
        <v>1135</v>
      </c>
      <c r="K86" s="26"/>
      <c r="L86" s="26" t="s">
        <v>1011</v>
      </c>
      <c r="M86" s="387">
        <v>45989</v>
      </c>
      <c r="N86" s="27"/>
      <c r="O86" s="26"/>
      <c r="P86" s="30">
        <v>45999</v>
      </c>
      <c r="Q86" s="375"/>
    </row>
    <row r="87" spans="2:17" s="4" customFormat="1" ht="19.5" customHeight="1">
      <c r="B87" s="417"/>
      <c r="C87" s="293" t="s">
        <v>1002</v>
      </c>
      <c r="D87" s="293" t="s">
        <v>1002</v>
      </c>
      <c r="E87" s="40" t="s">
        <v>1138</v>
      </c>
      <c r="F87" s="40">
        <v>2</v>
      </c>
      <c r="G87" s="40">
        <v>12244</v>
      </c>
      <c r="H87" s="386">
        <f t="shared" si="1"/>
        <v>24488</v>
      </c>
      <c r="I87" s="26"/>
      <c r="J87" s="40" t="s">
        <v>1135</v>
      </c>
      <c r="K87" s="26"/>
      <c r="L87" s="26" t="s">
        <v>1011</v>
      </c>
      <c r="M87" s="387">
        <v>45989</v>
      </c>
      <c r="N87" s="27"/>
      <c r="O87" s="26"/>
      <c r="P87" s="30">
        <v>45999</v>
      </c>
      <c r="Q87" s="375"/>
    </row>
    <row r="88" spans="2:17" s="379" customFormat="1" ht="19.5" customHeight="1">
      <c r="B88" s="417"/>
      <c r="C88" s="293" t="s">
        <v>1002</v>
      </c>
      <c r="D88" s="293" t="s">
        <v>1002</v>
      </c>
      <c r="E88" s="400" t="s">
        <v>1139</v>
      </c>
      <c r="F88" s="400">
        <v>3</v>
      </c>
      <c r="G88" s="400">
        <v>1260</v>
      </c>
      <c r="H88" s="386">
        <f t="shared" si="1"/>
        <v>3780</v>
      </c>
      <c r="I88" s="287"/>
      <c r="J88" s="400" t="s">
        <v>1140</v>
      </c>
      <c r="K88" s="286"/>
      <c r="L88" s="286" t="s">
        <v>1011</v>
      </c>
      <c r="M88" s="387">
        <v>46002</v>
      </c>
      <c r="N88" s="293"/>
      <c r="O88" s="286"/>
      <c r="P88" s="387">
        <v>46006</v>
      </c>
      <c r="Q88" s="404"/>
    </row>
    <row r="89" spans="2:17" s="379" customFormat="1" ht="19.5" customHeight="1">
      <c r="B89" s="417"/>
      <c r="C89" s="293" t="s">
        <v>1002</v>
      </c>
      <c r="D89" s="293" t="s">
        <v>1002</v>
      </c>
      <c r="E89" s="400" t="s">
        <v>1141</v>
      </c>
      <c r="F89" s="400">
        <v>2</v>
      </c>
      <c r="G89" s="400">
        <v>432</v>
      </c>
      <c r="H89" s="386">
        <f t="shared" si="1"/>
        <v>864</v>
      </c>
      <c r="I89" s="287"/>
      <c r="J89" s="400" t="s">
        <v>1098</v>
      </c>
      <c r="K89" s="286"/>
      <c r="L89" s="286" t="s">
        <v>1011</v>
      </c>
      <c r="M89" s="387">
        <v>46002</v>
      </c>
      <c r="N89" s="293"/>
      <c r="O89" s="286"/>
      <c r="P89" s="387">
        <v>46006</v>
      </c>
      <c r="Q89" s="404"/>
    </row>
    <row r="90" spans="2:17" s="379" customFormat="1" ht="19.5" customHeight="1">
      <c r="B90" s="417"/>
      <c r="C90" s="293" t="s">
        <v>1002</v>
      </c>
      <c r="D90" s="293" t="s">
        <v>1002</v>
      </c>
      <c r="E90" s="400" t="s">
        <v>1091</v>
      </c>
      <c r="F90" s="400">
        <v>4</v>
      </c>
      <c r="G90" s="400">
        <v>250</v>
      </c>
      <c r="H90" s="386">
        <f t="shared" si="1"/>
        <v>1000</v>
      </c>
      <c r="I90" s="287"/>
      <c r="J90" s="400" t="s">
        <v>1092</v>
      </c>
      <c r="K90" s="286"/>
      <c r="L90" s="286" t="s">
        <v>1011</v>
      </c>
      <c r="M90" s="387">
        <v>46002</v>
      </c>
      <c r="N90" s="293"/>
      <c r="O90" s="286"/>
      <c r="P90" s="387">
        <v>46006</v>
      </c>
      <c r="Q90" s="404"/>
    </row>
    <row r="91" spans="2:17" s="379" customFormat="1" ht="19.5" customHeight="1">
      <c r="B91" s="417"/>
      <c r="C91" s="293" t="s">
        <v>1002</v>
      </c>
      <c r="D91" s="293" t="s">
        <v>1002</v>
      </c>
      <c r="E91" s="400" t="s">
        <v>1095</v>
      </c>
      <c r="F91" s="400">
        <v>2</v>
      </c>
      <c r="G91" s="400">
        <v>178</v>
      </c>
      <c r="H91" s="386">
        <f t="shared" si="1"/>
        <v>356</v>
      </c>
      <c r="I91" s="287"/>
      <c r="J91" s="400" t="s">
        <v>1096</v>
      </c>
      <c r="K91" s="286"/>
      <c r="L91" s="286" t="s">
        <v>1011</v>
      </c>
      <c r="M91" s="387">
        <v>46002</v>
      </c>
      <c r="N91" s="293"/>
      <c r="O91" s="286"/>
      <c r="P91" s="387">
        <v>46006</v>
      </c>
      <c r="Q91" s="404"/>
    </row>
    <row r="92" spans="2:17" s="379" customFormat="1" ht="19.5" customHeight="1">
      <c r="B92" s="417"/>
      <c r="C92" s="293" t="s">
        <v>1002</v>
      </c>
      <c r="D92" s="293" t="s">
        <v>1002</v>
      </c>
      <c r="E92" s="400" t="s">
        <v>1009</v>
      </c>
      <c r="F92" s="400">
        <v>1</v>
      </c>
      <c r="G92" s="400">
        <v>1599</v>
      </c>
      <c r="H92" s="386">
        <f t="shared" si="1"/>
        <v>1599</v>
      </c>
      <c r="I92" s="287"/>
      <c r="J92" s="400" t="s">
        <v>1010</v>
      </c>
      <c r="K92" s="286"/>
      <c r="L92" s="286" t="s">
        <v>1011</v>
      </c>
      <c r="M92" s="387">
        <v>46002</v>
      </c>
      <c r="N92" s="293"/>
      <c r="O92" s="286"/>
      <c r="P92" s="387">
        <v>46006</v>
      </c>
      <c r="Q92" s="404"/>
    </row>
    <row r="93" spans="2:17" s="379" customFormat="1" ht="19.5" customHeight="1">
      <c r="B93" s="417"/>
      <c r="C93" s="293" t="s">
        <v>1142</v>
      </c>
      <c r="D93" s="293" t="s">
        <v>1143</v>
      </c>
      <c r="E93" s="296" t="s">
        <v>1144</v>
      </c>
      <c r="F93" s="400">
        <v>2</v>
      </c>
      <c r="G93" s="421">
        <v>20600</v>
      </c>
      <c r="H93" s="386">
        <f t="shared" si="1"/>
        <v>41200</v>
      </c>
      <c r="I93" s="287"/>
      <c r="J93" s="400" t="s">
        <v>1145</v>
      </c>
      <c r="K93" s="296"/>
      <c r="L93" s="64" t="s">
        <v>1146</v>
      </c>
      <c r="M93" s="387">
        <v>45993</v>
      </c>
      <c r="N93" s="293"/>
      <c r="O93" s="395">
        <v>46003</v>
      </c>
      <c r="P93" s="30">
        <v>46003</v>
      </c>
      <c r="Q93" s="404">
        <v>46002</v>
      </c>
    </row>
    <row r="94" spans="2:17" s="379" customFormat="1" ht="19.5" customHeight="1">
      <c r="B94" s="417"/>
      <c r="C94" s="293" t="s">
        <v>1142</v>
      </c>
      <c r="D94" s="293" t="s">
        <v>1143</v>
      </c>
      <c r="E94" s="422" t="s">
        <v>1147</v>
      </c>
      <c r="F94" s="400">
        <v>2</v>
      </c>
      <c r="G94" s="423">
        <v>3430</v>
      </c>
      <c r="H94" s="386">
        <f t="shared" si="1"/>
        <v>6860</v>
      </c>
      <c r="I94" s="287"/>
      <c r="J94" s="400" t="s">
        <v>1148</v>
      </c>
      <c r="K94" s="106"/>
      <c r="L94" s="64" t="s">
        <v>1146</v>
      </c>
      <c r="M94" s="387">
        <v>45993</v>
      </c>
      <c r="N94" s="293"/>
      <c r="O94" s="395">
        <v>46003</v>
      </c>
      <c r="P94" s="387">
        <v>46003</v>
      </c>
      <c r="Q94" s="404">
        <v>46002</v>
      </c>
    </row>
    <row r="95" spans="2:17" s="379" customFormat="1" ht="19.5" customHeight="1">
      <c r="B95" s="417"/>
      <c r="C95" s="293" t="s">
        <v>1149</v>
      </c>
      <c r="D95" s="293" t="s">
        <v>1143</v>
      </c>
      <c r="E95" s="422" t="s">
        <v>1150</v>
      </c>
      <c r="F95" s="400">
        <v>2</v>
      </c>
      <c r="G95" s="423">
        <v>1200</v>
      </c>
      <c r="H95" s="386">
        <f t="shared" si="1"/>
        <v>2400</v>
      </c>
      <c r="I95" s="287"/>
      <c r="J95" s="400" t="s">
        <v>1151</v>
      </c>
      <c r="K95" s="106"/>
      <c r="L95" s="64" t="s">
        <v>1146</v>
      </c>
      <c r="M95" s="387">
        <v>45993</v>
      </c>
      <c r="N95" s="293"/>
      <c r="O95" s="395">
        <v>46003</v>
      </c>
      <c r="P95" s="387">
        <v>46003</v>
      </c>
      <c r="Q95" s="404">
        <v>46002</v>
      </c>
    </row>
    <row r="96" spans="2:17" s="4" customFormat="1" ht="19.5" customHeight="1">
      <c r="B96" s="417"/>
      <c r="C96" s="27" t="s">
        <v>98</v>
      </c>
      <c r="D96" s="27" t="s">
        <v>99</v>
      </c>
      <c r="E96" s="69" t="s">
        <v>1152</v>
      </c>
      <c r="F96" s="68">
        <v>2</v>
      </c>
      <c r="G96" s="414">
        <v>66110</v>
      </c>
      <c r="H96" s="164">
        <f t="shared" si="1"/>
        <v>132220</v>
      </c>
      <c r="I96" s="424"/>
      <c r="J96" s="69" t="s">
        <v>1153</v>
      </c>
      <c r="K96" s="106"/>
      <c r="L96" s="64" t="s">
        <v>999</v>
      </c>
      <c r="M96" s="30">
        <v>45993</v>
      </c>
      <c r="N96" s="27"/>
      <c r="O96" s="42">
        <v>46015</v>
      </c>
      <c r="P96" s="30"/>
      <c r="Q96" s="375">
        <v>46015</v>
      </c>
    </row>
    <row r="97" spans="2:17" s="4" customFormat="1" ht="19.5" customHeight="1">
      <c r="B97" s="417"/>
      <c r="C97" s="27" t="s">
        <v>98</v>
      </c>
      <c r="D97" s="27" t="s">
        <v>99</v>
      </c>
      <c r="E97" s="69" t="s">
        <v>1154</v>
      </c>
      <c r="F97" s="68">
        <v>1</v>
      </c>
      <c r="G97" s="414">
        <v>99480</v>
      </c>
      <c r="H97" s="164">
        <f t="shared" si="1"/>
        <v>99480</v>
      </c>
      <c r="I97" s="424"/>
      <c r="J97" s="69" t="s">
        <v>1153</v>
      </c>
      <c r="K97" s="106"/>
      <c r="L97" s="64" t="s">
        <v>999</v>
      </c>
      <c r="M97" s="30">
        <v>45993</v>
      </c>
      <c r="N97" s="27"/>
      <c r="O97" s="42">
        <v>46015</v>
      </c>
      <c r="P97" s="30"/>
      <c r="Q97" s="375">
        <v>46015</v>
      </c>
    </row>
    <row r="98" spans="2:17" s="4" customFormat="1" ht="19.5" customHeight="1">
      <c r="B98" s="417"/>
      <c r="C98" s="27" t="s">
        <v>98</v>
      </c>
      <c r="D98" s="27" t="s">
        <v>99</v>
      </c>
      <c r="E98" s="69" t="s">
        <v>1155</v>
      </c>
      <c r="F98" s="68">
        <v>2</v>
      </c>
      <c r="G98" s="414">
        <v>17280</v>
      </c>
      <c r="H98" s="164">
        <f t="shared" si="1"/>
        <v>34560</v>
      </c>
      <c r="I98" s="424"/>
      <c r="J98" s="425" t="s">
        <v>1156</v>
      </c>
      <c r="K98" s="26"/>
      <c r="L98" s="64" t="s">
        <v>999</v>
      </c>
      <c r="M98" s="30">
        <v>45993</v>
      </c>
      <c r="N98" s="27"/>
      <c r="O98" s="42">
        <v>46015</v>
      </c>
      <c r="P98" s="30">
        <v>46015</v>
      </c>
      <c r="Q98" s="375">
        <v>46015</v>
      </c>
    </row>
    <row r="99" spans="2:17" s="4" customFormat="1" ht="19.5" customHeight="1">
      <c r="B99" s="417"/>
      <c r="C99" s="27" t="s">
        <v>98</v>
      </c>
      <c r="D99" s="27" t="s">
        <v>99</v>
      </c>
      <c r="E99" s="69" t="s">
        <v>1157</v>
      </c>
      <c r="F99" s="68">
        <v>1</v>
      </c>
      <c r="G99" s="414">
        <v>8700</v>
      </c>
      <c r="H99" s="164">
        <f t="shared" si="1"/>
        <v>8700</v>
      </c>
      <c r="I99" s="424"/>
      <c r="J99" s="425" t="s">
        <v>1158</v>
      </c>
      <c r="K99" s="26"/>
      <c r="L99" s="64" t="s">
        <v>1146</v>
      </c>
      <c r="M99" s="30">
        <v>45993</v>
      </c>
      <c r="N99" s="27"/>
      <c r="O99" s="42">
        <v>46015</v>
      </c>
      <c r="P99" s="30">
        <v>46015</v>
      </c>
      <c r="Q99" s="375">
        <v>46015</v>
      </c>
    </row>
    <row r="100" spans="2:17" s="4" customFormat="1" ht="19.5" customHeight="1">
      <c r="B100" s="417"/>
      <c r="C100" s="27" t="s">
        <v>98</v>
      </c>
      <c r="D100" s="27" t="s">
        <v>99</v>
      </c>
      <c r="E100" s="69" t="s">
        <v>1159</v>
      </c>
      <c r="F100" s="68">
        <v>3</v>
      </c>
      <c r="G100" s="414">
        <v>9600</v>
      </c>
      <c r="H100" s="164">
        <f t="shared" si="1"/>
        <v>28800</v>
      </c>
      <c r="I100" s="424"/>
      <c r="J100" s="425" t="s">
        <v>1160</v>
      </c>
      <c r="K100" s="47"/>
      <c r="L100" s="64" t="s">
        <v>1146</v>
      </c>
      <c r="M100" s="30">
        <v>45993</v>
      </c>
      <c r="N100" s="27"/>
      <c r="O100" s="42">
        <v>46015</v>
      </c>
      <c r="P100" s="30">
        <v>46015</v>
      </c>
      <c r="Q100" s="375">
        <v>46015</v>
      </c>
    </row>
    <row r="101" spans="2:17" s="379" customFormat="1" ht="19.5" customHeight="1">
      <c r="B101" s="417"/>
      <c r="C101" s="293" t="s">
        <v>1019</v>
      </c>
      <c r="D101" s="293" t="s">
        <v>1019</v>
      </c>
      <c r="E101" s="223" t="s">
        <v>1161</v>
      </c>
      <c r="F101" s="288">
        <v>1</v>
      </c>
      <c r="G101" s="396">
        <v>2900</v>
      </c>
      <c r="H101" s="386">
        <f t="shared" si="1"/>
        <v>2900</v>
      </c>
      <c r="I101" s="426"/>
      <c r="J101" s="427" t="s">
        <v>1162</v>
      </c>
      <c r="K101" s="106"/>
      <c r="L101" s="394" t="s">
        <v>999</v>
      </c>
      <c r="M101" s="387">
        <v>45995</v>
      </c>
      <c r="N101" s="293"/>
      <c r="O101" s="395">
        <v>46014</v>
      </c>
      <c r="P101" s="395">
        <v>46014</v>
      </c>
      <c r="Q101" s="375">
        <v>46014</v>
      </c>
    </row>
    <row r="102" spans="2:17" s="379" customFormat="1" ht="19.5" customHeight="1">
      <c r="B102" s="417"/>
      <c r="C102" s="293" t="s">
        <v>1019</v>
      </c>
      <c r="D102" s="293" t="s">
        <v>1019</v>
      </c>
      <c r="E102" s="223" t="s">
        <v>1163</v>
      </c>
      <c r="F102" s="288">
        <v>1</v>
      </c>
      <c r="G102" s="396">
        <v>8300</v>
      </c>
      <c r="H102" s="386">
        <f t="shared" si="1"/>
        <v>8300</v>
      </c>
      <c r="I102" s="426"/>
      <c r="J102" s="427" t="s">
        <v>1164</v>
      </c>
      <c r="K102" s="106"/>
      <c r="L102" s="394" t="s">
        <v>999</v>
      </c>
      <c r="M102" s="387">
        <v>45995</v>
      </c>
      <c r="N102" s="293"/>
      <c r="O102" s="395">
        <v>46014</v>
      </c>
      <c r="P102" s="395">
        <v>46014</v>
      </c>
      <c r="Q102" s="375">
        <v>46014</v>
      </c>
    </row>
    <row r="103" spans="2:17" s="379" customFormat="1" ht="19.5" customHeight="1">
      <c r="B103" s="417"/>
      <c r="C103" s="293" t="s">
        <v>1019</v>
      </c>
      <c r="D103" s="293" t="s">
        <v>1019</v>
      </c>
      <c r="E103" s="223" t="s">
        <v>1165</v>
      </c>
      <c r="F103" s="288">
        <v>4</v>
      </c>
      <c r="G103" s="396">
        <v>3800</v>
      </c>
      <c r="H103" s="386">
        <f t="shared" si="1"/>
        <v>15200</v>
      </c>
      <c r="I103" s="426"/>
      <c r="J103" s="427" t="s">
        <v>1166</v>
      </c>
      <c r="K103" s="106"/>
      <c r="L103" s="394" t="s">
        <v>999</v>
      </c>
      <c r="M103" s="387">
        <v>45995</v>
      </c>
      <c r="N103" s="293"/>
      <c r="O103" s="395">
        <v>46014</v>
      </c>
      <c r="P103" s="395">
        <v>46014</v>
      </c>
      <c r="Q103" s="375">
        <v>46014</v>
      </c>
    </row>
    <row r="104" spans="2:17" s="379" customFormat="1" ht="19.5" customHeight="1">
      <c r="B104" s="428"/>
      <c r="C104" s="293" t="s">
        <v>1019</v>
      </c>
      <c r="D104" s="293" t="s">
        <v>1019</v>
      </c>
      <c r="E104" s="223" t="s">
        <v>1167</v>
      </c>
      <c r="F104" s="288">
        <v>1</v>
      </c>
      <c r="G104" s="396">
        <v>2500</v>
      </c>
      <c r="H104" s="386">
        <f t="shared" si="1"/>
        <v>2500</v>
      </c>
      <c r="I104" s="426"/>
      <c r="J104" s="427" t="s">
        <v>1168</v>
      </c>
      <c r="K104" s="106"/>
      <c r="L104" s="394" t="s">
        <v>999</v>
      </c>
      <c r="M104" s="387">
        <v>45995</v>
      </c>
      <c r="N104" s="293"/>
      <c r="O104" s="395">
        <v>46014</v>
      </c>
      <c r="P104" s="395">
        <v>46014</v>
      </c>
      <c r="Q104" s="375">
        <v>46014</v>
      </c>
    </row>
    <row r="105" spans="2:17" s="4" customFormat="1" ht="19.5" customHeight="1">
      <c r="B105" s="27"/>
      <c r="C105" s="27"/>
      <c r="D105" s="27"/>
      <c r="E105" s="383"/>
      <c r="F105" s="393"/>
      <c r="G105" s="384"/>
      <c r="H105" s="385">
        <f>F105*G105</f>
        <v>0</v>
      </c>
      <c r="I105" s="28"/>
      <c r="J105" s="40"/>
      <c r="K105" s="47"/>
      <c r="L105" s="26"/>
      <c r="M105" s="30"/>
      <c r="N105" s="27"/>
      <c r="O105" s="26"/>
      <c r="P105" s="30"/>
      <c r="Q105" s="375"/>
    </row>
    <row r="106" spans="2:17">
      <c r="M106" s="9"/>
      <c r="P106" s="11"/>
    </row>
  </sheetData>
  <autoFilter ref="B8:O105" xr:uid="{32CA4206-FD51-4271-9CD9-5DE51AD3D28A}"/>
  <mergeCells count="11">
    <mergeCell ref="B9:B12"/>
    <mergeCell ref="B13:B20"/>
    <mergeCell ref="B21:B26"/>
    <mergeCell ref="B27:B41"/>
    <mergeCell ref="B44:B104"/>
    <mergeCell ref="B2:D2"/>
    <mergeCell ref="G2:I2"/>
    <mergeCell ref="B3:D3"/>
    <mergeCell ref="B4:D4"/>
    <mergeCell ref="B5:D5"/>
    <mergeCell ref="B6:D6"/>
  </mergeCells>
  <phoneticPr fontId="2"/>
  <pageMargins left="0.2" right="0.2" top="0.75" bottom="0.75" header="0.3" footer="0.3"/>
  <pageSetup paperSize="9" scale="12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98C40-F321-42FF-9D63-46E9DD287994}">
  <dimension ref="A2:R29"/>
  <sheetViews>
    <sheetView zoomScaleNormal="100" workbookViewId="0">
      <pane xSplit="11" ySplit="8" topLeftCell="R9" activePane="bottomRight" state="frozen"/>
      <selection pane="topRight" activeCell="K1" sqref="K1"/>
      <selection pane="bottomLeft" activeCell="A9" sqref="A9"/>
      <selection pane="bottomRight" activeCell="R11" sqref="R11:R14"/>
    </sheetView>
  </sheetViews>
  <sheetFormatPr defaultColWidth="8.875" defaultRowHeight="18.75"/>
  <cols>
    <col min="1" max="1" width="10.875" style="1" customWidth="1"/>
    <col min="2" max="2" width="12.625" style="1" customWidth="1"/>
    <col min="3" max="3" width="5.875" style="4" customWidth="1"/>
    <col min="4" max="5" width="15.875" style="1" customWidth="1"/>
    <col min="6" max="6" width="58.375" style="1" customWidth="1"/>
    <col min="7" max="7" width="6.125" style="4" customWidth="1"/>
    <col min="8" max="9" width="9.875" style="4" bestFit="1" customWidth="1"/>
    <col min="10" max="10" width="5.875" style="10" customWidth="1"/>
    <col min="11" max="11" width="50.5" style="1" customWidth="1"/>
    <col min="12" max="12" width="25.875" style="1" customWidth="1"/>
    <col min="13" max="13" width="22.5" style="4" customWidth="1"/>
    <col min="14" max="14" width="13.875" style="9" customWidth="1"/>
    <col min="15" max="15" width="11.125" style="1" customWidth="1"/>
    <col min="16" max="16" width="13.125" style="10" customWidth="1"/>
    <col min="17" max="17" width="18.125" style="11" customWidth="1"/>
    <col min="18" max="18" width="15.625" style="12" customWidth="1"/>
    <col min="19" max="256" width="8.875" style="1"/>
    <col min="257" max="257" width="10.875" style="1" customWidth="1"/>
    <col min="258" max="258" width="12.625" style="1" customWidth="1"/>
    <col min="259" max="259" width="5.875" style="1" customWidth="1"/>
    <col min="260" max="261" width="15.875" style="1" customWidth="1"/>
    <col min="262" max="262" width="58.375" style="1" customWidth="1"/>
    <col min="263" max="263" width="6.125" style="1" customWidth="1"/>
    <col min="264" max="265" width="9.875" style="1" bestFit="1" customWidth="1"/>
    <col min="266" max="266" width="5.875" style="1" customWidth="1"/>
    <col min="267" max="267" width="50.5" style="1" customWidth="1"/>
    <col min="268" max="268" width="25.875" style="1" customWidth="1"/>
    <col min="269" max="269" width="22.5" style="1" customWidth="1"/>
    <col min="270" max="270" width="13.875" style="1" customWidth="1"/>
    <col min="271" max="271" width="11.125" style="1" customWidth="1"/>
    <col min="272" max="272" width="13.125" style="1" customWidth="1"/>
    <col min="273" max="273" width="18.125" style="1" customWidth="1"/>
    <col min="274" max="274" width="15.625" style="1" customWidth="1"/>
    <col min="275" max="512" width="8.875" style="1"/>
    <col min="513" max="513" width="10.875" style="1" customWidth="1"/>
    <col min="514" max="514" width="12.625" style="1" customWidth="1"/>
    <col min="515" max="515" width="5.875" style="1" customWidth="1"/>
    <col min="516" max="517" width="15.875" style="1" customWidth="1"/>
    <col min="518" max="518" width="58.375" style="1" customWidth="1"/>
    <col min="519" max="519" width="6.125" style="1" customWidth="1"/>
    <col min="520" max="521" width="9.875" style="1" bestFit="1" customWidth="1"/>
    <col min="522" max="522" width="5.875" style="1" customWidth="1"/>
    <col min="523" max="523" width="50.5" style="1" customWidth="1"/>
    <col min="524" max="524" width="25.875" style="1" customWidth="1"/>
    <col min="525" max="525" width="22.5" style="1" customWidth="1"/>
    <col min="526" max="526" width="13.875" style="1" customWidth="1"/>
    <col min="527" max="527" width="11.125" style="1" customWidth="1"/>
    <col min="528" max="528" width="13.125" style="1" customWidth="1"/>
    <col min="529" max="529" width="18.125" style="1" customWidth="1"/>
    <col min="530" max="530" width="15.625" style="1" customWidth="1"/>
    <col min="531" max="768" width="8.875" style="1"/>
    <col min="769" max="769" width="10.875" style="1" customWidth="1"/>
    <col min="770" max="770" width="12.625" style="1" customWidth="1"/>
    <col min="771" max="771" width="5.875" style="1" customWidth="1"/>
    <col min="772" max="773" width="15.875" style="1" customWidth="1"/>
    <col min="774" max="774" width="58.375" style="1" customWidth="1"/>
    <col min="775" max="775" width="6.125" style="1" customWidth="1"/>
    <col min="776" max="777" width="9.875" style="1" bestFit="1" customWidth="1"/>
    <col min="778" max="778" width="5.875" style="1" customWidth="1"/>
    <col min="779" max="779" width="50.5" style="1" customWidth="1"/>
    <col min="780" max="780" width="25.875" style="1" customWidth="1"/>
    <col min="781" max="781" width="22.5" style="1" customWidth="1"/>
    <col min="782" max="782" width="13.875" style="1" customWidth="1"/>
    <col min="783" max="783" width="11.125" style="1" customWidth="1"/>
    <col min="784" max="784" width="13.125" style="1" customWidth="1"/>
    <col min="785" max="785" width="18.125" style="1" customWidth="1"/>
    <col min="786" max="786" width="15.625" style="1" customWidth="1"/>
    <col min="787" max="1024" width="8.875" style="1"/>
    <col min="1025" max="1025" width="10.875" style="1" customWidth="1"/>
    <col min="1026" max="1026" width="12.625" style="1" customWidth="1"/>
    <col min="1027" max="1027" width="5.875" style="1" customWidth="1"/>
    <col min="1028" max="1029" width="15.875" style="1" customWidth="1"/>
    <col min="1030" max="1030" width="58.375" style="1" customWidth="1"/>
    <col min="1031" max="1031" width="6.125" style="1" customWidth="1"/>
    <col min="1032" max="1033" width="9.875" style="1" bestFit="1" customWidth="1"/>
    <col min="1034" max="1034" width="5.875" style="1" customWidth="1"/>
    <col min="1035" max="1035" width="50.5" style="1" customWidth="1"/>
    <col min="1036" max="1036" width="25.875" style="1" customWidth="1"/>
    <col min="1037" max="1037" width="22.5" style="1" customWidth="1"/>
    <col min="1038" max="1038" width="13.875" style="1" customWidth="1"/>
    <col min="1039" max="1039" width="11.125" style="1" customWidth="1"/>
    <col min="1040" max="1040" width="13.125" style="1" customWidth="1"/>
    <col min="1041" max="1041" width="18.125" style="1" customWidth="1"/>
    <col min="1042" max="1042" width="15.625" style="1" customWidth="1"/>
    <col min="1043" max="1280" width="8.875" style="1"/>
    <col min="1281" max="1281" width="10.875" style="1" customWidth="1"/>
    <col min="1282" max="1282" width="12.625" style="1" customWidth="1"/>
    <col min="1283" max="1283" width="5.875" style="1" customWidth="1"/>
    <col min="1284" max="1285" width="15.875" style="1" customWidth="1"/>
    <col min="1286" max="1286" width="58.375" style="1" customWidth="1"/>
    <col min="1287" max="1287" width="6.125" style="1" customWidth="1"/>
    <col min="1288" max="1289" width="9.875" style="1" bestFit="1" customWidth="1"/>
    <col min="1290" max="1290" width="5.875" style="1" customWidth="1"/>
    <col min="1291" max="1291" width="50.5" style="1" customWidth="1"/>
    <col min="1292" max="1292" width="25.875" style="1" customWidth="1"/>
    <col min="1293" max="1293" width="22.5" style="1" customWidth="1"/>
    <col min="1294" max="1294" width="13.875" style="1" customWidth="1"/>
    <col min="1295" max="1295" width="11.125" style="1" customWidth="1"/>
    <col min="1296" max="1296" width="13.125" style="1" customWidth="1"/>
    <col min="1297" max="1297" width="18.125" style="1" customWidth="1"/>
    <col min="1298" max="1298" width="15.625" style="1" customWidth="1"/>
    <col min="1299" max="1536" width="8.875" style="1"/>
    <col min="1537" max="1537" width="10.875" style="1" customWidth="1"/>
    <col min="1538" max="1538" width="12.625" style="1" customWidth="1"/>
    <col min="1539" max="1539" width="5.875" style="1" customWidth="1"/>
    <col min="1540" max="1541" width="15.875" style="1" customWidth="1"/>
    <col min="1542" max="1542" width="58.375" style="1" customWidth="1"/>
    <col min="1543" max="1543" width="6.125" style="1" customWidth="1"/>
    <col min="1544" max="1545" width="9.875" style="1" bestFit="1" customWidth="1"/>
    <col min="1546" max="1546" width="5.875" style="1" customWidth="1"/>
    <col min="1547" max="1547" width="50.5" style="1" customWidth="1"/>
    <col min="1548" max="1548" width="25.875" style="1" customWidth="1"/>
    <col min="1549" max="1549" width="22.5" style="1" customWidth="1"/>
    <col min="1550" max="1550" width="13.875" style="1" customWidth="1"/>
    <col min="1551" max="1551" width="11.125" style="1" customWidth="1"/>
    <col min="1552" max="1552" width="13.125" style="1" customWidth="1"/>
    <col min="1553" max="1553" width="18.125" style="1" customWidth="1"/>
    <col min="1554" max="1554" width="15.625" style="1" customWidth="1"/>
    <col min="1555" max="1792" width="8.875" style="1"/>
    <col min="1793" max="1793" width="10.875" style="1" customWidth="1"/>
    <col min="1794" max="1794" width="12.625" style="1" customWidth="1"/>
    <col min="1795" max="1795" width="5.875" style="1" customWidth="1"/>
    <col min="1796" max="1797" width="15.875" style="1" customWidth="1"/>
    <col min="1798" max="1798" width="58.375" style="1" customWidth="1"/>
    <col min="1799" max="1799" width="6.125" style="1" customWidth="1"/>
    <col min="1800" max="1801" width="9.875" style="1" bestFit="1" customWidth="1"/>
    <col min="1802" max="1802" width="5.875" style="1" customWidth="1"/>
    <col min="1803" max="1803" width="50.5" style="1" customWidth="1"/>
    <col min="1804" max="1804" width="25.875" style="1" customWidth="1"/>
    <col min="1805" max="1805" width="22.5" style="1" customWidth="1"/>
    <col min="1806" max="1806" width="13.875" style="1" customWidth="1"/>
    <col min="1807" max="1807" width="11.125" style="1" customWidth="1"/>
    <col min="1808" max="1808" width="13.125" style="1" customWidth="1"/>
    <col min="1809" max="1809" width="18.125" style="1" customWidth="1"/>
    <col min="1810" max="1810" width="15.625" style="1" customWidth="1"/>
    <col min="1811" max="2048" width="8.875" style="1"/>
    <col min="2049" max="2049" width="10.875" style="1" customWidth="1"/>
    <col min="2050" max="2050" width="12.625" style="1" customWidth="1"/>
    <col min="2051" max="2051" width="5.875" style="1" customWidth="1"/>
    <col min="2052" max="2053" width="15.875" style="1" customWidth="1"/>
    <col min="2054" max="2054" width="58.375" style="1" customWidth="1"/>
    <col min="2055" max="2055" width="6.125" style="1" customWidth="1"/>
    <col min="2056" max="2057" width="9.875" style="1" bestFit="1" customWidth="1"/>
    <col min="2058" max="2058" width="5.875" style="1" customWidth="1"/>
    <col min="2059" max="2059" width="50.5" style="1" customWidth="1"/>
    <col min="2060" max="2060" width="25.875" style="1" customWidth="1"/>
    <col min="2061" max="2061" width="22.5" style="1" customWidth="1"/>
    <col min="2062" max="2062" width="13.875" style="1" customWidth="1"/>
    <col min="2063" max="2063" width="11.125" style="1" customWidth="1"/>
    <col min="2064" max="2064" width="13.125" style="1" customWidth="1"/>
    <col min="2065" max="2065" width="18.125" style="1" customWidth="1"/>
    <col min="2066" max="2066" width="15.625" style="1" customWidth="1"/>
    <col min="2067" max="2304" width="8.875" style="1"/>
    <col min="2305" max="2305" width="10.875" style="1" customWidth="1"/>
    <col min="2306" max="2306" width="12.625" style="1" customWidth="1"/>
    <col min="2307" max="2307" width="5.875" style="1" customWidth="1"/>
    <col min="2308" max="2309" width="15.875" style="1" customWidth="1"/>
    <col min="2310" max="2310" width="58.375" style="1" customWidth="1"/>
    <col min="2311" max="2311" width="6.125" style="1" customWidth="1"/>
    <col min="2312" max="2313" width="9.875" style="1" bestFit="1" customWidth="1"/>
    <col min="2314" max="2314" width="5.875" style="1" customWidth="1"/>
    <col min="2315" max="2315" width="50.5" style="1" customWidth="1"/>
    <col min="2316" max="2316" width="25.875" style="1" customWidth="1"/>
    <col min="2317" max="2317" width="22.5" style="1" customWidth="1"/>
    <col min="2318" max="2318" width="13.875" style="1" customWidth="1"/>
    <col min="2319" max="2319" width="11.125" style="1" customWidth="1"/>
    <col min="2320" max="2320" width="13.125" style="1" customWidth="1"/>
    <col min="2321" max="2321" width="18.125" style="1" customWidth="1"/>
    <col min="2322" max="2322" width="15.625" style="1" customWidth="1"/>
    <col min="2323" max="2560" width="8.875" style="1"/>
    <col min="2561" max="2561" width="10.875" style="1" customWidth="1"/>
    <col min="2562" max="2562" width="12.625" style="1" customWidth="1"/>
    <col min="2563" max="2563" width="5.875" style="1" customWidth="1"/>
    <col min="2564" max="2565" width="15.875" style="1" customWidth="1"/>
    <col min="2566" max="2566" width="58.375" style="1" customWidth="1"/>
    <col min="2567" max="2567" width="6.125" style="1" customWidth="1"/>
    <col min="2568" max="2569" width="9.875" style="1" bestFit="1" customWidth="1"/>
    <col min="2570" max="2570" width="5.875" style="1" customWidth="1"/>
    <col min="2571" max="2571" width="50.5" style="1" customWidth="1"/>
    <col min="2572" max="2572" width="25.875" style="1" customWidth="1"/>
    <col min="2573" max="2573" width="22.5" style="1" customWidth="1"/>
    <col min="2574" max="2574" width="13.875" style="1" customWidth="1"/>
    <col min="2575" max="2575" width="11.125" style="1" customWidth="1"/>
    <col min="2576" max="2576" width="13.125" style="1" customWidth="1"/>
    <col min="2577" max="2577" width="18.125" style="1" customWidth="1"/>
    <col min="2578" max="2578" width="15.625" style="1" customWidth="1"/>
    <col min="2579" max="2816" width="8.875" style="1"/>
    <col min="2817" max="2817" width="10.875" style="1" customWidth="1"/>
    <col min="2818" max="2818" width="12.625" style="1" customWidth="1"/>
    <col min="2819" max="2819" width="5.875" style="1" customWidth="1"/>
    <col min="2820" max="2821" width="15.875" style="1" customWidth="1"/>
    <col min="2822" max="2822" width="58.375" style="1" customWidth="1"/>
    <col min="2823" max="2823" width="6.125" style="1" customWidth="1"/>
    <col min="2824" max="2825" width="9.875" style="1" bestFit="1" customWidth="1"/>
    <col min="2826" max="2826" width="5.875" style="1" customWidth="1"/>
    <col min="2827" max="2827" width="50.5" style="1" customWidth="1"/>
    <col min="2828" max="2828" width="25.875" style="1" customWidth="1"/>
    <col min="2829" max="2829" width="22.5" style="1" customWidth="1"/>
    <col min="2830" max="2830" width="13.875" style="1" customWidth="1"/>
    <col min="2831" max="2831" width="11.125" style="1" customWidth="1"/>
    <col min="2832" max="2832" width="13.125" style="1" customWidth="1"/>
    <col min="2833" max="2833" width="18.125" style="1" customWidth="1"/>
    <col min="2834" max="2834" width="15.625" style="1" customWidth="1"/>
    <col min="2835" max="3072" width="8.875" style="1"/>
    <col min="3073" max="3073" width="10.875" style="1" customWidth="1"/>
    <col min="3074" max="3074" width="12.625" style="1" customWidth="1"/>
    <col min="3075" max="3075" width="5.875" style="1" customWidth="1"/>
    <col min="3076" max="3077" width="15.875" style="1" customWidth="1"/>
    <col min="3078" max="3078" width="58.375" style="1" customWidth="1"/>
    <col min="3079" max="3079" width="6.125" style="1" customWidth="1"/>
    <col min="3080" max="3081" width="9.875" style="1" bestFit="1" customWidth="1"/>
    <col min="3082" max="3082" width="5.875" style="1" customWidth="1"/>
    <col min="3083" max="3083" width="50.5" style="1" customWidth="1"/>
    <col min="3084" max="3084" width="25.875" style="1" customWidth="1"/>
    <col min="3085" max="3085" width="22.5" style="1" customWidth="1"/>
    <col min="3086" max="3086" width="13.875" style="1" customWidth="1"/>
    <col min="3087" max="3087" width="11.125" style="1" customWidth="1"/>
    <col min="3088" max="3088" width="13.125" style="1" customWidth="1"/>
    <col min="3089" max="3089" width="18.125" style="1" customWidth="1"/>
    <col min="3090" max="3090" width="15.625" style="1" customWidth="1"/>
    <col min="3091" max="3328" width="8.875" style="1"/>
    <col min="3329" max="3329" width="10.875" style="1" customWidth="1"/>
    <col min="3330" max="3330" width="12.625" style="1" customWidth="1"/>
    <col min="3331" max="3331" width="5.875" style="1" customWidth="1"/>
    <col min="3332" max="3333" width="15.875" style="1" customWidth="1"/>
    <col min="3334" max="3334" width="58.375" style="1" customWidth="1"/>
    <col min="3335" max="3335" width="6.125" style="1" customWidth="1"/>
    <col min="3336" max="3337" width="9.875" style="1" bestFit="1" customWidth="1"/>
    <col min="3338" max="3338" width="5.875" style="1" customWidth="1"/>
    <col min="3339" max="3339" width="50.5" style="1" customWidth="1"/>
    <col min="3340" max="3340" width="25.875" style="1" customWidth="1"/>
    <col min="3341" max="3341" width="22.5" style="1" customWidth="1"/>
    <col min="3342" max="3342" width="13.875" style="1" customWidth="1"/>
    <col min="3343" max="3343" width="11.125" style="1" customWidth="1"/>
    <col min="3344" max="3344" width="13.125" style="1" customWidth="1"/>
    <col min="3345" max="3345" width="18.125" style="1" customWidth="1"/>
    <col min="3346" max="3346" width="15.625" style="1" customWidth="1"/>
    <col min="3347" max="3584" width="8.875" style="1"/>
    <col min="3585" max="3585" width="10.875" style="1" customWidth="1"/>
    <col min="3586" max="3586" width="12.625" style="1" customWidth="1"/>
    <col min="3587" max="3587" width="5.875" style="1" customWidth="1"/>
    <col min="3588" max="3589" width="15.875" style="1" customWidth="1"/>
    <col min="3590" max="3590" width="58.375" style="1" customWidth="1"/>
    <col min="3591" max="3591" width="6.125" style="1" customWidth="1"/>
    <col min="3592" max="3593" width="9.875" style="1" bestFit="1" customWidth="1"/>
    <col min="3594" max="3594" width="5.875" style="1" customWidth="1"/>
    <col min="3595" max="3595" width="50.5" style="1" customWidth="1"/>
    <col min="3596" max="3596" width="25.875" style="1" customWidth="1"/>
    <col min="3597" max="3597" width="22.5" style="1" customWidth="1"/>
    <col min="3598" max="3598" width="13.875" style="1" customWidth="1"/>
    <col min="3599" max="3599" width="11.125" style="1" customWidth="1"/>
    <col min="3600" max="3600" width="13.125" style="1" customWidth="1"/>
    <col min="3601" max="3601" width="18.125" style="1" customWidth="1"/>
    <col min="3602" max="3602" width="15.625" style="1" customWidth="1"/>
    <col min="3603" max="3840" width="8.875" style="1"/>
    <col min="3841" max="3841" width="10.875" style="1" customWidth="1"/>
    <col min="3842" max="3842" width="12.625" style="1" customWidth="1"/>
    <col min="3843" max="3843" width="5.875" style="1" customWidth="1"/>
    <col min="3844" max="3845" width="15.875" style="1" customWidth="1"/>
    <col min="3846" max="3846" width="58.375" style="1" customWidth="1"/>
    <col min="3847" max="3847" width="6.125" style="1" customWidth="1"/>
    <col min="3848" max="3849" width="9.875" style="1" bestFit="1" customWidth="1"/>
    <col min="3850" max="3850" width="5.875" style="1" customWidth="1"/>
    <col min="3851" max="3851" width="50.5" style="1" customWidth="1"/>
    <col min="3852" max="3852" width="25.875" style="1" customWidth="1"/>
    <col min="3853" max="3853" width="22.5" style="1" customWidth="1"/>
    <col min="3854" max="3854" width="13.875" style="1" customWidth="1"/>
    <col min="3855" max="3855" width="11.125" style="1" customWidth="1"/>
    <col min="3856" max="3856" width="13.125" style="1" customWidth="1"/>
    <col min="3857" max="3857" width="18.125" style="1" customWidth="1"/>
    <col min="3858" max="3858" width="15.625" style="1" customWidth="1"/>
    <col min="3859" max="4096" width="8.875" style="1"/>
    <col min="4097" max="4097" width="10.875" style="1" customWidth="1"/>
    <col min="4098" max="4098" width="12.625" style="1" customWidth="1"/>
    <col min="4099" max="4099" width="5.875" style="1" customWidth="1"/>
    <col min="4100" max="4101" width="15.875" style="1" customWidth="1"/>
    <col min="4102" max="4102" width="58.375" style="1" customWidth="1"/>
    <col min="4103" max="4103" width="6.125" style="1" customWidth="1"/>
    <col min="4104" max="4105" width="9.875" style="1" bestFit="1" customWidth="1"/>
    <col min="4106" max="4106" width="5.875" style="1" customWidth="1"/>
    <col min="4107" max="4107" width="50.5" style="1" customWidth="1"/>
    <col min="4108" max="4108" width="25.875" style="1" customWidth="1"/>
    <col min="4109" max="4109" width="22.5" style="1" customWidth="1"/>
    <col min="4110" max="4110" width="13.875" style="1" customWidth="1"/>
    <col min="4111" max="4111" width="11.125" style="1" customWidth="1"/>
    <col min="4112" max="4112" width="13.125" style="1" customWidth="1"/>
    <col min="4113" max="4113" width="18.125" style="1" customWidth="1"/>
    <col min="4114" max="4114" width="15.625" style="1" customWidth="1"/>
    <col min="4115" max="4352" width="8.875" style="1"/>
    <col min="4353" max="4353" width="10.875" style="1" customWidth="1"/>
    <col min="4354" max="4354" width="12.625" style="1" customWidth="1"/>
    <col min="4355" max="4355" width="5.875" style="1" customWidth="1"/>
    <col min="4356" max="4357" width="15.875" style="1" customWidth="1"/>
    <col min="4358" max="4358" width="58.375" style="1" customWidth="1"/>
    <col min="4359" max="4359" width="6.125" style="1" customWidth="1"/>
    <col min="4360" max="4361" width="9.875" style="1" bestFit="1" customWidth="1"/>
    <col min="4362" max="4362" width="5.875" style="1" customWidth="1"/>
    <col min="4363" max="4363" width="50.5" style="1" customWidth="1"/>
    <col min="4364" max="4364" width="25.875" style="1" customWidth="1"/>
    <col min="4365" max="4365" width="22.5" style="1" customWidth="1"/>
    <col min="4366" max="4366" width="13.875" style="1" customWidth="1"/>
    <col min="4367" max="4367" width="11.125" style="1" customWidth="1"/>
    <col min="4368" max="4368" width="13.125" style="1" customWidth="1"/>
    <col min="4369" max="4369" width="18.125" style="1" customWidth="1"/>
    <col min="4370" max="4370" width="15.625" style="1" customWidth="1"/>
    <col min="4371" max="4608" width="8.875" style="1"/>
    <col min="4609" max="4609" width="10.875" style="1" customWidth="1"/>
    <col min="4610" max="4610" width="12.625" style="1" customWidth="1"/>
    <col min="4611" max="4611" width="5.875" style="1" customWidth="1"/>
    <col min="4612" max="4613" width="15.875" style="1" customWidth="1"/>
    <col min="4614" max="4614" width="58.375" style="1" customWidth="1"/>
    <col min="4615" max="4615" width="6.125" style="1" customWidth="1"/>
    <col min="4616" max="4617" width="9.875" style="1" bestFit="1" customWidth="1"/>
    <col min="4618" max="4618" width="5.875" style="1" customWidth="1"/>
    <col min="4619" max="4619" width="50.5" style="1" customWidth="1"/>
    <col min="4620" max="4620" width="25.875" style="1" customWidth="1"/>
    <col min="4621" max="4621" width="22.5" style="1" customWidth="1"/>
    <col min="4622" max="4622" width="13.875" style="1" customWidth="1"/>
    <col min="4623" max="4623" width="11.125" style="1" customWidth="1"/>
    <col min="4624" max="4624" width="13.125" style="1" customWidth="1"/>
    <col min="4625" max="4625" width="18.125" style="1" customWidth="1"/>
    <col min="4626" max="4626" width="15.625" style="1" customWidth="1"/>
    <col min="4627" max="4864" width="8.875" style="1"/>
    <col min="4865" max="4865" width="10.875" style="1" customWidth="1"/>
    <col min="4866" max="4866" width="12.625" style="1" customWidth="1"/>
    <col min="4867" max="4867" width="5.875" style="1" customWidth="1"/>
    <col min="4868" max="4869" width="15.875" style="1" customWidth="1"/>
    <col min="4870" max="4870" width="58.375" style="1" customWidth="1"/>
    <col min="4871" max="4871" width="6.125" style="1" customWidth="1"/>
    <col min="4872" max="4873" width="9.875" style="1" bestFit="1" customWidth="1"/>
    <col min="4874" max="4874" width="5.875" style="1" customWidth="1"/>
    <col min="4875" max="4875" width="50.5" style="1" customWidth="1"/>
    <col min="4876" max="4876" width="25.875" style="1" customWidth="1"/>
    <col min="4877" max="4877" width="22.5" style="1" customWidth="1"/>
    <col min="4878" max="4878" width="13.875" style="1" customWidth="1"/>
    <col min="4879" max="4879" width="11.125" style="1" customWidth="1"/>
    <col min="4880" max="4880" width="13.125" style="1" customWidth="1"/>
    <col min="4881" max="4881" width="18.125" style="1" customWidth="1"/>
    <col min="4882" max="4882" width="15.625" style="1" customWidth="1"/>
    <col min="4883" max="5120" width="8.875" style="1"/>
    <col min="5121" max="5121" width="10.875" style="1" customWidth="1"/>
    <col min="5122" max="5122" width="12.625" style="1" customWidth="1"/>
    <col min="5123" max="5123" width="5.875" style="1" customWidth="1"/>
    <col min="5124" max="5125" width="15.875" style="1" customWidth="1"/>
    <col min="5126" max="5126" width="58.375" style="1" customWidth="1"/>
    <col min="5127" max="5127" width="6.125" style="1" customWidth="1"/>
    <col min="5128" max="5129" width="9.875" style="1" bestFit="1" customWidth="1"/>
    <col min="5130" max="5130" width="5.875" style="1" customWidth="1"/>
    <col min="5131" max="5131" width="50.5" style="1" customWidth="1"/>
    <col min="5132" max="5132" width="25.875" style="1" customWidth="1"/>
    <col min="5133" max="5133" width="22.5" style="1" customWidth="1"/>
    <col min="5134" max="5134" width="13.875" style="1" customWidth="1"/>
    <col min="5135" max="5135" width="11.125" style="1" customWidth="1"/>
    <col min="5136" max="5136" width="13.125" style="1" customWidth="1"/>
    <col min="5137" max="5137" width="18.125" style="1" customWidth="1"/>
    <col min="5138" max="5138" width="15.625" style="1" customWidth="1"/>
    <col min="5139" max="5376" width="8.875" style="1"/>
    <col min="5377" max="5377" width="10.875" style="1" customWidth="1"/>
    <col min="5378" max="5378" width="12.625" style="1" customWidth="1"/>
    <col min="5379" max="5379" width="5.875" style="1" customWidth="1"/>
    <col min="5380" max="5381" width="15.875" style="1" customWidth="1"/>
    <col min="5382" max="5382" width="58.375" style="1" customWidth="1"/>
    <col min="5383" max="5383" width="6.125" style="1" customWidth="1"/>
    <col min="5384" max="5385" width="9.875" style="1" bestFit="1" customWidth="1"/>
    <col min="5386" max="5386" width="5.875" style="1" customWidth="1"/>
    <col min="5387" max="5387" width="50.5" style="1" customWidth="1"/>
    <col min="5388" max="5388" width="25.875" style="1" customWidth="1"/>
    <col min="5389" max="5389" width="22.5" style="1" customWidth="1"/>
    <col min="5390" max="5390" width="13.875" style="1" customWidth="1"/>
    <col min="5391" max="5391" width="11.125" style="1" customWidth="1"/>
    <col min="5392" max="5392" width="13.125" style="1" customWidth="1"/>
    <col min="5393" max="5393" width="18.125" style="1" customWidth="1"/>
    <col min="5394" max="5394" width="15.625" style="1" customWidth="1"/>
    <col min="5395" max="5632" width="8.875" style="1"/>
    <col min="5633" max="5633" width="10.875" style="1" customWidth="1"/>
    <col min="5634" max="5634" width="12.625" style="1" customWidth="1"/>
    <col min="5635" max="5635" width="5.875" style="1" customWidth="1"/>
    <col min="5636" max="5637" width="15.875" style="1" customWidth="1"/>
    <col min="5638" max="5638" width="58.375" style="1" customWidth="1"/>
    <col min="5639" max="5639" width="6.125" style="1" customWidth="1"/>
    <col min="5640" max="5641" width="9.875" style="1" bestFit="1" customWidth="1"/>
    <col min="5642" max="5642" width="5.875" style="1" customWidth="1"/>
    <col min="5643" max="5643" width="50.5" style="1" customWidth="1"/>
    <col min="5644" max="5644" width="25.875" style="1" customWidth="1"/>
    <col min="5645" max="5645" width="22.5" style="1" customWidth="1"/>
    <col min="5646" max="5646" width="13.875" style="1" customWidth="1"/>
    <col min="5647" max="5647" width="11.125" style="1" customWidth="1"/>
    <col min="5648" max="5648" width="13.125" style="1" customWidth="1"/>
    <col min="5649" max="5649" width="18.125" style="1" customWidth="1"/>
    <col min="5650" max="5650" width="15.625" style="1" customWidth="1"/>
    <col min="5651" max="5888" width="8.875" style="1"/>
    <col min="5889" max="5889" width="10.875" style="1" customWidth="1"/>
    <col min="5890" max="5890" width="12.625" style="1" customWidth="1"/>
    <col min="5891" max="5891" width="5.875" style="1" customWidth="1"/>
    <col min="5892" max="5893" width="15.875" style="1" customWidth="1"/>
    <col min="5894" max="5894" width="58.375" style="1" customWidth="1"/>
    <col min="5895" max="5895" width="6.125" style="1" customWidth="1"/>
    <col min="5896" max="5897" width="9.875" style="1" bestFit="1" customWidth="1"/>
    <col min="5898" max="5898" width="5.875" style="1" customWidth="1"/>
    <col min="5899" max="5899" width="50.5" style="1" customWidth="1"/>
    <col min="5900" max="5900" width="25.875" style="1" customWidth="1"/>
    <col min="5901" max="5901" width="22.5" style="1" customWidth="1"/>
    <col min="5902" max="5902" width="13.875" style="1" customWidth="1"/>
    <col min="5903" max="5903" width="11.125" style="1" customWidth="1"/>
    <col min="5904" max="5904" width="13.125" style="1" customWidth="1"/>
    <col min="5905" max="5905" width="18.125" style="1" customWidth="1"/>
    <col min="5906" max="5906" width="15.625" style="1" customWidth="1"/>
    <col min="5907" max="6144" width="8.875" style="1"/>
    <col min="6145" max="6145" width="10.875" style="1" customWidth="1"/>
    <col min="6146" max="6146" width="12.625" style="1" customWidth="1"/>
    <col min="6147" max="6147" width="5.875" style="1" customWidth="1"/>
    <col min="6148" max="6149" width="15.875" style="1" customWidth="1"/>
    <col min="6150" max="6150" width="58.375" style="1" customWidth="1"/>
    <col min="6151" max="6151" width="6.125" style="1" customWidth="1"/>
    <col min="6152" max="6153" width="9.875" style="1" bestFit="1" customWidth="1"/>
    <col min="6154" max="6154" width="5.875" style="1" customWidth="1"/>
    <col min="6155" max="6155" width="50.5" style="1" customWidth="1"/>
    <col min="6156" max="6156" width="25.875" style="1" customWidth="1"/>
    <col min="6157" max="6157" width="22.5" style="1" customWidth="1"/>
    <col min="6158" max="6158" width="13.875" style="1" customWidth="1"/>
    <col min="6159" max="6159" width="11.125" style="1" customWidth="1"/>
    <col min="6160" max="6160" width="13.125" style="1" customWidth="1"/>
    <col min="6161" max="6161" width="18.125" style="1" customWidth="1"/>
    <col min="6162" max="6162" width="15.625" style="1" customWidth="1"/>
    <col min="6163" max="6400" width="8.875" style="1"/>
    <col min="6401" max="6401" width="10.875" style="1" customWidth="1"/>
    <col min="6402" max="6402" width="12.625" style="1" customWidth="1"/>
    <col min="6403" max="6403" width="5.875" style="1" customWidth="1"/>
    <col min="6404" max="6405" width="15.875" style="1" customWidth="1"/>
    <col min="6406" max="6406" width="58.375" style="1" customWidth="1"/>
    <col min="6407" max="6407" width="6.125" style="1" customWidth="1"/>
    <col min="6408" max="6409" width="9.875" style="1" bestFit="1" customWidth="1"/>
    <col min="6410" max="6410" width="5.875" style="1" customWidth="1"/>
    <col min="6411" max="6411" width="50.5" style="1" customWidth="1"/>
    <col min="6412" max="6412" width="25.875" style="1" customWidth="1"/>
    <col min="6413" max="6413" width="22.5" style="1" customWidth="1"/>
    <col min="6414" max="6414" width="13.875" style="1" customWidth="1"/>
    <col min="6415" max="6415" width="11.125" style="1" customWidth="1"/>
    <col min="6416" max="6416" width="13.125" style="1" customWidth="1"/>
    <col min="6417" max="6417" width="18.125" style="1" customWidth="1"/>
    <col min="6418" max="6418" width="15.625" style="1" customWidth="1"/>
    <col min="6419" max="6656" width="8.875" style="1"/>
    <col min="6657" max="6657" width="10.875" style="1" customWidth="1"/>
    <col min="6658" max="6658" width="12.625" style="1" customWidth="1"/>
    <col min="6659" max="6659" width="5.875" style="1" customWidth="1"/>
    <col min="6660" max="6661" width="15.875" style="1" customWidth="1"/>
    <col min="6662" max="6662" width="58.375" style="1" customWidth="1"/>
    <col min="6663" max="6663" width="6.125" style="1" customWidth="1"/>
    <col min="6664" max="6665" width="9.875" style="1" bestFit="1" customWidth="1"/>
    <col min="6666" max="6666" width="5.875" style="1" customWidth="1"/>
    <col min="6667" max="6667" width="50.5" style="1" customWidth="1"/>
    <col min="6668" max="6668" width="25.875" style="1" customWidth="1"/>
    <col min="6669" max="6669" width="22.5" style="1" customWidth="1"/>
    <col min="6670" max="6670" width="13.875" style="1" customWidth="1"/>
    <col min="6671" max="6671" width="11.125" style="1" customWidth="1"/>
    <col min="6672" max="6672" width="13.125" style="1" customWidth="1"/>
    <col min="6673" max="6673" width="18.125" style="1" customWidth="1"/>
    <col min="6674" max="6674" width="15.625" style="1" customWidth="1"/>
    <col min="6675" max="6912" width="8.875" style="1"/>
    <col min="6913" max="6913" width="10.875" style="1" customWidth="1"/>
    <col min="6914" max="6914" width="12.625" style="1" customWidth="1"/>
    <col min="6915" max="6915" width="5.875" style="1" customWidth="1"/>
    <col min="6916" max="6917" width="15.875" style="1" customWidth="1"/>
    <col min="6918" max="6918" width="58.375" style="1" customWidth="1"/>
    <col min="6919" max="6919" width="6.125" style="1" customWidth="1"/>
    <col min="6920" max="6921" width="9.875" style="1" bestFit="1" customWidth="1"/>
    <col min="6922" max="6922" width="5.875" style="1" customWidth="1"/>
    <col min="6923" max="6923" width="50.5" style="1" customWidth="1"/>
    <col min="6924" max="6924" width="25.875" style="1" customWidth="1"/>
    <col min="6925" max="6925" width="22.5" style="1" customWidth="1"/>
    <col min="6926" max="6926" width="13.875" style="1" customWidth="1"/>
    <col min="6927" max="6927" width="11.125" style="1" customWidth="1"/>
    <col min="6928" max="6928" width="13.125" style="1" customWidth="1"/>
    <col min="6929" max="6929" width="18.125" style="1" customWidth="1"/>
    <col min="6930" max="6930" width="15.625" style="1" customWidth="1"/>
    <col min="6931" max="7168" width="8.875" style="1"/>
    <col min="7169" max="7169" width="10.875" style="1" customWidth="1"/>
    <col min="7170" max="7170" width="12.625" style="1" customWidth="1"/>
    <col min="7171" max="7171" width="5.875" style="1" customWidth="1"/>
    <col min="7172" max="7173" width="15.875" style="1" customWidth="1"/>
    <col min="7174" max="7174" width="58.375" style="1" customWidth="1"/>
    <col min="7175" max="7175" width="6.125" style="1" customWidth="1"/>
    <col min="7176" max="7177" width="9.875" style="1" bestFit="1" customWidth="1"/>
    <col min="7178" max="7178" width="5.875" style="1" customWidth="1"/>
    <col min="7179" max="7179" width="50.5" style="1" customWidth="1"/>
    <col min="7180" max="7180" width="25.875" style="1" customWidth="1"/>
    <col min="7181" max="7181" width="22.5" style="1" customWidth="1"/>
    <col min="7182" max="7182" width="13.875" style="1" customWidth="1"/>
    <col min="7183" max="7183" width="11.125" style="1" customWidth="1"/>
    <col min="7184" max="7184" width="13.125" style="1" customWidth="1"/>
    <col min="7185" max="7185" width="18.125" style="1" customWidth="1"/>
    <col min="7186" max="7186" width="15.625" style="1" customWidth="1"/>
    <col min="7187" max="7424" width="8.875" style="1"/>
    <col min="7425" max="7425" width="10.875" style="1" customWidth="1"/>
    <col min="7426" max="7426" width="12.625" style="1" customWidth="1"/>
    <col min="7427" max="7427" width="5.875" style="1" customWidth="1"/>
    <col min="7428" max="7429" width="15.875" style="1" customWidth="1"/>
    <col min="7430" max="7430" width="58.375" style="1" customWidth="1"/>
    <col min="7431" max="7431" width="6.125" style="1" customWidth="1"/>
    <col min="7432" max="7433" width="9.875" style="1" bestFit="1" customWidth="1"/>
    <col min="7434" max="7434" width="5.875" style="1" customWidth="1"/>
    <col min="7435" max="7435" width="50.5" style="1" customWidth="1"/>
    <col min="7436" max="7436" width="25.875" style="1" customWidth="1"/>
    <col min="7437" max="7437" width="22.5" style="1" customWidth="1"/>
    <col min="7438" max="7438" width="13.875" style="1" customWidth="1"/>
    <col min="7439" max="7439" width="11.125" style="1" customWidth="1"/>
    <col min="7440" max="7440" width="13.125" style="1" customWidth="1"/>
    <col min="7441" max="7441" width="18.125" style="1" customWidth="1"/>
    <col min="7442" max="7442" width="15.625" style="1" customWidth="1"/>
    <col min="7443" max="7680" width="8.875" style="1"/>
    <col min="7681" max="7681" width="10.875" style="1" customWidth="1"/>
    <col min="7682" max="7682" width="12.625" style="1" customWidth="1"/>
    <col min="7683" max="7683" width="5.875" style="1" customWidth="1"/>
    <col min="7684" max="7685" width="15.875" style="1" customWidth="1"/>
    <col min="7686" max="7686" width="58.375" style="1" customWidth="1"/>
    <col min="7687" max="7687" width="6.125" style="1" customWidth="1"/>
    <col min="7688" max="7689" width="9.875" style="1" bestFit="1" customWidth="1"/>
    <col min="7690" max="7690" width="5.875" style="1" customWidth="1"/>
    <col min="7691" max="7691" width="50.5" style="1" customWidth="1"/>
    <col min="7692" max="7692" width="25.875" style="1" customWidth="1"/>
    <col min="7693" max="7693" width="22.5" style="1" customWidth="1"/>
    <col min="7694" max="7694" width="13.875" style="1" customWidth="1"/>
    <col min="7695" max="7695" width="11.125" style="1" customWidth="1"/>
    <col min="7696" max="7696" width="13.125" style="1" customWidth="1"/>
    <col min="7697" max="7697" width="18.125" style="1" customWidth="1"/>
    <col min="7698" max="7698" width="15.625" style="1" customWidth="1"/>
    <col min="7699" max="7936" width="8.875" style="1"/>
    <col min="7937" max="7937" width="10.875" style="1" customWidth="1"/>
    <col min="7938" max="7938" width="12.625" style="1" customWidth="1"/>
    <col min="7939" max="7939" width="5.875" style="1" customWidth="1"/>
    <col min="7940" max="7941" width="15.875" style="1" customWidth="1"/>
    <col min="7942" max="7942" width="58.375" style="1" customWidth="1"/>
    <col min="7943" max="7943" width="6.125" style="1" customWidth="1"/>
    <col min="7944" max="7945" width="9.875" style="1" bestFit="1" customWidth="1"/>
    <col min="7946" max="7946" width="5.875" style="1" customWidth="1"/>
    <col min="7947" max="7947" width="50.5" style="1" customWidth="1"/>
    <col min="7948" max="7948" width="25.875" style="1" customWidth="1"/>
    <col min="7949" max="7949" width="22.5" style="1" customWidth="1"/>
    <col min="7950" max="7950" width="13.875" style="1" customWidth="1"/>
    <col min="7951" max="7951" width="11.125" style="1" customWidth="1"/>
    <col min="7952" max="7952" width="13.125" style="1" customWidth="1"/>
    <col min="7953" max="7953" width="18.125" style="1" customWidth="1"/>
    <col min="7954" max="7954" width="15.625" style="1" customWidth="1"/>
    <col min="7955" max="8192" width="8.875" style="1"/>
    <col min="8193" max="8193" width="10.875" style="1" customWidth="1"/>
    <col min="8194" max="8194" width="12.625" style="1" customWidth="1"/>
    <col min="8195" max="8195" width="5.875" style="1" customWidth="1"/>
    <col min="8196" max="8197" width="15.875" style="1" customWidth="1"/>
    <col min="8198" max="8198" width="58.375" style="1" customWidth="1"/>
    <col min="8199" max="8199" width="6.125" style="1" customWidth="1"/>
    <col min="8200" max="8201" width="9.875" style="1" bestFit="1" customWidth="1"/>
    <col min="8202" max="8202" width="5.875" style="1" customWidth="1"/>
    <col min="8203" max="8203" width="50.5" style="1" customWidth="1"/>
    <col min="8204" max="8204" width="25.875" style="1" customWidth="1"/>
    <col min="8205" max="8205" width="22.5" style="1" customWidth="1"/>
    <col min="8206" max="8206" width="13.875" style="1" customWidth="1"/>
    <col min="8207" max="8207" width="11.125" style="1" customWidth="1"/>
    <col min="8208" max="8208" width="13.125" style="1" customWidth="1"/>
    <col min="8209" max="8209" width="18.125" style="1" customWidth="1"/>
    <col min="8210" max="8210" width="15.625" style="1" customWidth="1"/>
    <col min="8211" max="8448" width="8.875" style="1"/>
    <col min="8449" max="8449" width="10.875" style="1" customWidth="1"/>
    <col min="8450" max="8450" width="12.625" style="1" customWidth="1"/>
    <col min="8451" max="8451" width="5.875" style="1" customWidth="1"/>
    <col min="8452" max="8453" width="15.875" style="1" customWidth="1"/>
    <col min="8454" max="8454" width="58.375" style="1" customWidth="1"/>
    <col min="8455" max="8455" width="6.125" style="1" customWidth="1"/>
    <col min="8456" max="8457" width="9.875" style="1" bestFit="1" customWidth="1"/>
    <col min="8458" max="8458" width="5.875" style="1" customWidth="1"/>
    <col min="8459" max="8459" width="50.5" style="1" customWidth="1"/>
    <col min="8460" max="8460" width="25.875" style="1" customWidth="1"/>
    <col min="8461" max="8461" width="22.5" style="1" customWidth="1"/>
    <col min="8462" max="8462" width="13.875" style="1" customWidth="1"/>
    <col min="8463" max="8463" width="11.125" style="1" customWidth="1"/>
    <col min="8464" max="8464" width="13.125" style="1" customWidth="1"/>
    <col min="8465" max="8465" width="18.125" style="1" customWidth="1"/>
    <col min="8466" max="8466" width="15.625" style="1" customWidth="1"/>
    <col min="8467" max="8704" width="8.875" style="1"/>
    <col min="8705" max="8705" width="10.875" style="1" customWidth="1"/>
    <col min="8706" max="8706" width="12.625" style="1" customWidth="1"/>
    <col min="8707" max="8707" width="5.875" style="1" customWidth="1"/>
    <col min="8708" max="8709" width="15.875" style="1" customWidth="1"/>
    <col min="8710" max="8710" width="58.375" style="1" customWidth="1"/>
    <col min="8711" max="8711" width="6.125" style="1" customWidth="1"/>
    <col min="8712" max="8713" width="9.875" style="1" bestFit="1" customWidth="1"/>
    <col min="8714" max="8714" width="5.875" style="1" customWidth="1"/>
    <col min="8715" max="8715" width="50.5" style="1" customWidth="1"/>
    <col min="8716" max="8716" width="25.875" style="1" customWidth="1"/>
    <col min="8717" max="8717" width="22.5" style="1" customWidth="1"/>
    <col min="8718" max="8718" width="13.875" style="1" customWidth="1"/>
    <col min="8719" max="8719" width="11.125" style="1" customWidth="1"/>
    <col min="8720" max="8720" width="13.125" style="1" customWidth="1"/>
    <col min="8721" max="8721" width="18.125" style="1" customWidth="1"/>
    <col min="8722" max="8722" width="15.625" style="1" customWidth="1"/>
    <col min="8723" max="8960" width="8.875" style="1"/>
    <col min="8961" max="8961" width="10.875" style="1" customWidth="1"/>
    <col min="8962" max="8962" width="12.625" style="1" customWidth="1"/>
    <col min="8963" max="8963" width="5.875" style="1" customWidth="1"/>
    <col min="8964" max="8965" width="15.875" style="1" customWidth="1"/>
    <col min="8966" max="8966" width="58.375" style="1" customWidth="1"/>
    <col min="8967" max="8967" width="6.125" style="1" customWidth="1"/>
    <col min="8968" max="8969" width="9.875" style="1" bestFit="1" customWidth="1"/>
    <col min="8970" max="8970" width="5.875" style="1" customWidth="1"/>
    <col min="8971" max="8971" width="50.5" style="1" customWidth="1"/>
    <col min="8972" max="8972" width="25.875" style="1" customWidth="1"/>
    <col min="8973" max="8973" width="22.5" style="1" customWidth="1"/>
    <col min="8974" max="8974" width="13.875" style="1" customWidth="1"/>
    <col min="8975" max="8975" width="11.125" style="1" customWidth="1"/>
    <col min="8976" max="8976" width="13.125" style="1" customWidth="1"/>
    <col min="8977" max="8977" width="18.125" style="1" customWidth="1"/>
    <col min="8978" max="8978" width="15.625" style="1" customWidth="1"/>
    <col min="8979" max="9216" width="8.875" style="1"/>
    <col min="9217" max="9217" width="10.875" style="1" customWidth="1"/>
    <col min="9218" max="9218" width="12.625" style="1" customWidth="1"/>
    <col min="9219" max="9219" width="5.875" style="1" customWidth="1"/>
    <col min="9220" max="9221" width="15.875" style="1" customWidth="1"/>
    <col min="9222" max="9222" width="58.375" style="1" customWidth="1"/>
    <col min="9223" max="9223" width="6.125" style="1" customWidth="1"/>
    <col min="9224" max="9225" width="9.875" style="1" bestFit="1" customWidth="1"/>
    <col min="9226" max="9226" width="5.875" style="1" customWidth="1"/>
    <col min="9227" max="9227" width="50.5" style="1" customWidth="1"/>
    <col min="9228" max="9228" width="25.875" style="1" customWidth="1"/>
    <col min="9229" max="9229" width="22.5" style="1" customWidth="1"/>
    <col min="9230" max="9230" width="13.875" style="1" customWidth="1"/>
    <col min="9231" max="9231" width="11.125" style="1" customWidth="1"/>
    <col min="9232" max="9232" width="13.125" style="1" customWidth="1"/>
    <col min="9233" max="9233" width="18.125" style="1" customWidth="1"/>
    <col min="9234" max="9234" width="15.625" style="1" customWidth="1"/>
    <col min="9235" max="9472" width="8.875" style="1"/>
    <col min="9473" max="9473" width="10.875" style="1" customWidth="1"/>
    <col min="9474" max="9474" width="12.625" style="1" customWidth="1"/>
    <col min="9475" max="9475" width="5.875" style="1" customWidth="1"/>
    <col min="9476" max="9477" width="15.875" style="1" customWidth="1"/>
    <col min="9478" max="9478" width="58.375" style="1" customWidth="1"/>
    <col min="9479" max="9479" width="6.125" style="1" customWidth="1"/>
    <col min="9480" max="9481" width="9.875" style="1" bestFit="1" customWidth="1"/>
    <col min="9482" max="9482" width="5.875" style="1" customWidth="1"/>
    <col min="9483" max="9483" width="50.5" style="1" customWidth="1"/>
    <col min="9484" max="9484" width="25.875" style="1" customWidth="1"/>
    <col min="9485" max="9485" width="22.5" style="1" customWidth="1"/>
    <col min="9486" max="9486" width="13.875" style="1" customWidth="1"/>
    <col min="9487" max="9487" width="11.125" style="1" customWidth="1"/>
    <col min="9488" max="9488" width="13.125" style="1" customWidth="1"/>
    <col min="9489" max="9489" width="18.125" style="1" customWidth="1"/>
    <col min="9490" max="9490" width="15.625" style="1" customWidth="1"/>
    <col min="9491" max="9728" width="8.875" style="1"/>
    <col min="9729" max="9729" width="10.875" style="1" customWidth="1"/>
    <col min="9730" max="9730" width="12.625" style="1" customWidth="1"/>
    <col min="9731" max="9731" width="5.875" style="1" customWidth="1"/>
    <col min="9732" max="9733" width="15.875" style="1" customWidth="1"/>
    <col min="9734" max="9734" width="58.375" style="1" customWidth="1"/>
    <col min="9735" max="9735" width="6.125" style="1" customWidth="1"/>
    <col min="9736" max="9737" width="9.875" style="1" bestFit="1" customWidth="1"/>
    <col min="9738" max="9738" width="5.875" style="1" customWidth="1"/>
    <col min="9739" max="9739" width="50.5" style="1" customWidth="1"/>
    <col min="9740" max="9740" width="25.875" style="1" customWidth="1"/>
    <col min="9741" max="9741" width="22.5" style="1" customWidth="1"/>
    <col min="9742" max="9742" width="13.875" style="1" customWidth="1"/>
    <col min="9743" max="9743" width="11.125" style="1" customWidth="1"/>
    <col min="9744" max="9744" width="13.125" style="1" customWidth="1"/>
    <col min="9745" max="9745" width="18.125" style="1" customWidth="1"/>
    <col min="9746" max="9746" width="15.625" style="1" customWidth="1"/>
    <col min="9747" max="9984" width="8.875" style="1"/>
    <col min="9985" max="9985" width="10.875" style="1" customWidth="1"/>
    <col min="9986" max="9986" width="12.625" style="1" customWidth="1"/>
    <col min="9987" max="9987" width="5.875" style="1" customWidth="1"/>
    <col min="9988" max="9989" width="15.875" style="1" customWidth="1"/>
    <col min="9990" max="9990" width="58.375" style="1" customWidth="1"/>
    <col min="9991" max="9991" width="6.125" style="1" customWidth="1"/>
    <col min="9992" max="9993" width="9.875" style="1" bestFit="1" customWidth="1"/>
    <col min="9994" max="9994" width="5.875" style="1" customWidth="1"/>
    <col min="9995" max="9995" width="50.5" style="1" customWidth="1"/>
    <col min="9996" max="9996" width="25.875" style="1" customWidth="1"/>
    <col min="9997" max="9997" width="22.5" style="1" customWidth="1"/>
    <col min="9998" max="9998" width="13.875" style="1" customWidth="1"/>
    <col min="9999" max="9999" width="11.125" style="1" customWidth="1"/>
    <col min="10000" max="10000" width="13.125" style="1" customWidth="1"/>
    <col min="10001" max="10001" width="18.125" style="1" customWidth="1"/>
    <col min="10002" max="10002" width="15.625" style="1" customWidth="1"/>
    <col min="10003" max="10240" width="8.875" style="1"/>
    <col min="10241" max="10241" width="10.875" style="1" customWidth="1"/>
    <col min="10242" max="10242" width="12.625" style="1" customWidth="1"/>
    <col min="10243" max="10243" width="5.875" style="1" customWidth="1"/>
    <col min="10244" max="10245" width="15.875" style="1" customWidth="1"/>
    <col min="10246" max="10246" width="58.375" style="1" customWidth="1"/>
    <col min="10247" max="10247" width="6.125" style="1" customWidth="1"/>
    <col min="10248" max="10249" width="9.875" style="1" bestFit="1" customWidth="1"/>
    <col min="10250" max="10250" width="5.875" style="1" customWidth="1"/>
    <col min="10251" max="10251" width="50.5" style="1" customWidth="1"/>
    <col min="10252" max="10252" width="25.875" style="1" customWidth="1"/>
    <col min="10253" max="10253" width="22.5" style="1" customWidth="1"/>
    <col min="10254" max="10254" width="13.875" style="1" customWidth="1"/>
    <col min="10255" max="10255" width="11.125" style="1" customWidth="1"/>
    <col min="10256" max="10256" width="13.125" style="1" customWidth="1"/>
    <col min="10257" max="10257" width="18.125" style="1" customWidth="1"/>
    <col min="10258" max="10258" width="15.625" style="1" customWidth="1"/>
    <col min="10259" max="10496" width="8.875" style="1"/>
    <col min="10497" max="10497" width="10.875" style="1" customWidth="1"/>
    <col min="10498" max="10498" width="12.625" style="1" customWidth="1"/>
    <col min="10499" max="10499" width="5.875" style="1" customWidth="1"/>
    <col min="10500" max="10501" width="15.875" style="1" customWidth="1"/>
    <col min="10502" max="10502" width="58.375" style="1" customWidth="1"/>
    <col min="10503" max="10503" width="6.125" style="1" customWidth="1"/>
    <col min="10504" max="10505" width="9.875" style="1" bestFit="1" customWidth="1"/>
    <col min="10506" max="10506" width="5.875" style="1" customWidth="1"/>
    <col min="10507" max="10507" width="50.5" style="1" customWidth="1"/>
    <col min="10508" max="10508" width="25.875" style="1" customWidth="1"/>
    <col min="10509" max="10509" width="22.5" style="1" customWidth="1"/>
    <col min="10510" max="10510" width="13.875" style="1" customWidth="1"/>
    <col min="10511" max="10511" width="11.125" style="1" customWidth="1"/>
    <col min="10512" max="10512" width="13.125" style="1" customWidth="1"/>
    <col min="10513" max="10513" width="18.125" style="1" customWidth="1"/>
    <col min="10514" max="10514" width="15.625" style="1" customWidth="1"/>
    <col min="10515" max="10752" width="8.875" style="1"/>
    <col min="10753" max="10753" width="10.875" style="1" customWidth="1"/>
    <col min="10754" max="10754" width="12.625" style="1" customWidth="1"/>
    <col min="10755" max="10755" width="5.875" style="1" customWidth="1"/>
    <col min="10756" max="10757" width="15.875" style="1" customWidth="1"/>
    <col min="10758" max="10758" width="58.375" style="1" customWidth="1"/>
    <col min="10759" max="10759" width="6.125" style="1" customWidth="1"/>
    <col min="10760" max="10761" width="9.875" style="1" bestFit="1" customWidth="1"/>
    <col min="10762" max="10762" width="5.875" style="1" customWidth="1"/>
    <col min="10763" max="10763" width="50.5" style="1" customWidth="1"/>
    <col min="10764" max="10764" width="25.875" style="1" customWidth="1"/>
    <col min="10765" max="10765" width="22.5" style="1" customWidth="1"/>
    <col min="10766" max="10766" width="13.875" style="1" customWidth="1"/>
    <col min="10767" max="10767" width="11.125" style="1" customWidth="1"/>
    <col min="10768" max="10768" width="13.125" style="1" customWidth="1"/>
    <col min="10769" max="10769" width="18.125" style="1" customWidth="1"/>
    <col min="10770" max="10770" width="15.625" style="1" customWidth="1"/>
    <col min="10771" max="11008" width="8.875" style="1"/>
    <col min="11009" max="11009" width="10.875" style="1" customWidth="1"/>
    <col min="11010" max="11010" width="12.625" style="1" customWidth="1"/>
    <col min="11011" max="11011" width="5.875" style="1" customWidth="1"/>
    <col min="11012" max="11013" width="15.875" style="1" customWidth="1"/>
    <col min="11014" max="11014" width="58.375" style="1" customWidth="1"/>
    <col min="11015" max="11015" width="6.125" style="1" customWidth="1"/>
    <col min="11016" max="11017" width="9.875" style="1" bestFit="1" customWidth="1"/>
    <col min="11018" max="11018" width="5.875" style="1" customWidth="1"/>
    <col min="11019" max="11019" width="50.5" style="1" customWidth="1"/>
    <col min="11020" max="11020" width="25.875" style="1" customWidth="1"/>
    <col min="11021" max="11021" width="22.5" style="1" customWidth="1"/>
    <col min="11022" max="11022" width="13.875" style="1" customWidth="1"/>
    <col min="11023" max="11023" width="11.125" style="1" customWidth="1"/>
    <col min="11024" max="11024" width="13.125" style="1" customWidth="1"/>
    <col min="11025" max="11025" width="18.125" style="1" customWidth="1"/>
    <col min="11026" max="11026" width="15.625" style="1" customWidth="1"/>
    <col min="11027" max="11264" width="8.875" style="1"/>
    <col min="11265" max="11265" width="10.875" style="1" customWidth="1"/>
    <col min="11266" max="11266" width="12.625" style="1" customWidth="1"/>
    <col min="11267" max="11267" width="5.875" style="1" customWidth="1"/>
    <col min="11268" max="11269" width="15.875" style="1" customWidth="1"/>
    <col min="11270" max="11270" width="58.375" style="1" customWidth="1"/>
    <col min="11271" max="11271" width="6.125" style="1" customWidth="1"/>
    <col min="11272" max="11273" width="9.875" style="1" bestFit="1" customWidth="1"/>
    <col min="11274" max="11274" width="5.875" style="1" customWidth="1"/>
    <col min="11275" max="11275" width="50.5" style="1" customWidth="1"/>
    <col min="11276" max="11276" width="25.875" style="1" customWidth="1"/>
    <col min="11277" max="11277" width="22.5" style="1" customWidth="1"/>
    <col min="11278" max="11278" width="13.875" style="1" customWidth="1"/>
    <col min="11279" max="11279" width="11.125" style="1" customWidth="1"/>
    <col min="11280" max="11280" width="13.125" style="1" customWidth="1"/>
    <col min="11281" max="11281" width="18.125" style="1" customWidth="1"/>
    <col min="11282" max="11282" width="15.625" style="1" customWidth="1"/>
    <col min="11283" max="11520" width="8.875" style="1"/>
    <col min="11521" max="11521" width="10.875" style="1" customWidth="1"/>
    <col min="11522" max="11522" width="12.625" style="1" customWidth="1"/>
    <col min="11523" max="11523" width="5.875" style="1" customWidth="1"/>
    <col min="11524" max="11525" width="15.875" style="1" customWidth="1"/>
    <col min="11526" max="11526" width="58.375" style="1" customWidth="1"/>
    <col min="11527" max="11527" width="6.125" style="1" customWidth="1"/>
    <col min="11528" max="11529" width="9.875" style="1" bestFit="1" customWidth="1"/>
    <col min="11530" max="11530" width="5.875" style="1" customWidth="1"/>
    <col min="11531" max="11531" width="50.5" style="1" customWidth="1"/>
    <col min="11532" max="11532" width="25.875" style="1" customWidth="1"/>
    <col min="11533" max="11533" width="22.5" style="1" customWidth="1"/>
    <col min="11534" max="11534" width="13.875" style="1" customWidth="1"/>
    <col min="11535" max="11535" width="11.125" style="1" customWidth="1"/>
    <col min="11536" max="11536" width="13.125" style="1" customWidth="1"/>
    <col min="11537" max="11537" width="18.125" style="1" customWidth="1"/>
    <col min="11538" max="11538" width="15.625" style="1" customWidth="1"/>
    <col min="11539" max="11776" width="8.875" style="1"/>
    <col min="11777" max="11777" width="10.875" style="1" customWidth="1"/>
    <col min="11778" max="11778" width="12.625" style="1" customWidth="1"/>
    <col min="11779" max="11779" width="5.875" style="1" customWidth="1"/>
    <col min="11780" max="11781" width="15.875" style="1" customWidth="1"/>
    <col min="11782" max="11782" width="58.375" style="1" customWidth="1"/>
    <col min="11783" max="11783" width="6.125" style="1" customWidth="1"/>
    <col min="11784" max="11785" width="9.875" style="1" bestFit="1" customWidth="1"/>
    <col min="11786" max="11786" width="5.875" style="1" customWidth="1"/>
    <col min="11787" max="11787" width="50.5" style="1" customWidth="1"/>
    <col min="11788" max="11788" width="25.875" style="1" customWidth="1"/>
    <col min="11789" max="11789" width="22.5" style="1" customWidth="1"/>
    <col min="11790" max="11790" width="13.875" style="1" customWidth="1"/>
    <col min="11791" max="11791" width="11.125" style="1" customWidth="1"/>
    <col min="11792" max="11792" width="13.125" style="1" customWidth="1"/>
    <col min="11793" max="11793" width="18.125" style="1" customWidth="1"/>
    <col min="11794" max="11794" width="15.625" style="1" customWidth="1"/>
    <col min="11795" max="12032" width="8.875" style="1"/>
    <col min="12033" max="12033" width="10.875" style="1" customWidth="1"/>
    <col min="12034" max="12034" width="12.625" style="1" customWidth="1"/>
    <col min="12035" max="12035" width="5.875" style="1" customWidth="1"/>
    <col min="12036" max="12037" width="15.875" style="1" customWidth="1"/>
    <col min="12038" max="12038" width="58.375" style="1" customWidth="1"/>
    <col min="12039" max="12039" width="6.125" style="1" customWidth="1"/>
    <col min="12040" max="12041" width="9.875" style="1" bestFit="1" customWidth="1"/>
    <col min="12042" max="12042" width="5.875" style="1" customWidth="1"/>
    <col min="12043" max="12043" width="50.5" style="1" customWidth="1"/>
    <col min="12044" max="12044" width="25.875" style="1" customWidth="1"/>
    <col min="12045" max="12045" width="22.5" style="1" customWidth="1"/>
    <col min="12046" max="12046" width="13.875" style="1" customWidth="1"/>
    <col min="12047" max="12047" width="11.125" style="1" customWidth="1"/>
    <col min="12048" max="12048" width="13.125" style="1" customWidth="1"/>
    <col min="12049" max="12049" width="18.125" style="1" customWidth="1"/>
    <col min="12050" max="12050" width="15.625" style="1" customWidth="1"/>
    <col min="12051" max="12288" width="8.875" style="1"/>
    <col min="12289" max="12289" width="10.875" style="1" customWidth="1"/>
    <col min="12290" max="12290" width="12.625" style="1" customWidth="1"/>
    <col min="12291" max="12291" width="5.875" style="1" customWidth="1"/>
    <col min="12292" max="12293" width="15.875" style="1" customWidth="1"/>
    <col min="12294" max="12294" width="58.375" style="1" customWidth="1"/>
    <col min="12295" max="12295" width="6.125" style="1" customWidth="1"/>
    <col min="12296" max="12297" width="9.875" style="1" bestFit="1" customWidth="1"/>
    <col min="12298" max="12298" width="5.875" style="1" customWidth="1"/>
    <col min="12299" max="12299" width="50.5" style="1" customWidth="1"/>
    <col min="12300" max="12300" width="25.875" style="1" customWidth="1"/>
    <col min="12301" max="12301" width="22.5" style="1" customWidth="1"/>
    <col min="12302" max="12302" width="13.875" style="1" customWidth="1"/>
    <col min="12303" max="12303" width="11.125" style="1" customWidth="1"/>
    <col min="12304" max="12304" width="13.125" style="1" customWidth="1"/>
    <col min="12305" max="12305" width="18.125" style="1" customWidth="1"/>
    <col min="12306" max="12306" width="15.625" style="1" customWidth="1"/>
    <col min="12307" max="12544" width="8.875" style="1"/>
    <col min="12545" max="12545" width="10.875" style="1" customWidth="1"/>
    <col min="12546" max="12546" width="12.625" style="1" customWidth="1"/>
    <col min="12547" max="12547" width="5.875" style="1" customWidth="1"/>
    <col min="12548" max="12549" width="15.875" style="1" customWidth="1"/>
    <col min="12550" max="12550" width="58.375" style="1" customWidth="1"/>
    <col min="12551" max="12551" width="6.125" style="1" customWidth="1"/>
    <col min="12552" max="12553" width="9.875" style="1" bestFit="1" customWidth="1"/>
    <col min="12554" max="12554" width="5.875" style="1" customWidth="1"/>
    <col min="12555" max="12555" width="50.5" style="1" customWidth="1"/>
    <col min="12556" max="12556" width="25.875" style="1" customWidth="1"/>
    <col min="12557" max="12557" width="22.5" style="1" customWidth="1"/>
    <col min="12558" max="12558" width="13.875" style="1" customWidth="1"/>
    <col min="12559" max="12559" width="11.125" style="1" customWidth="1"/>
    <col min="12560" max="12560" width="13.125" style="1" customWidth="1"/>
    <col min="12561" max="12561" width="18.125" style="1" customWidth="1"/>
    <col min="12562" max="12562" width="15.625" style="1" customWidth="1"/>
    <col min="12563" max="12800" width="8.875" style="1"/>
    <col min="12801" max="12801" width="10.875" style="1" customWidth="1"/>
    <col min="12802" max="12802" width="12.625" style="1" customWidth="1"/>
    <col min="12803" max="12803" width="5.875" style="1" customWidth="1"/>
    <col min="12804" max="12805" width="15.875" style="1" customWidth="1"/>
    <col min="12806" max="12806" width="58.375" style="1" customWidth="1"/>
    <col min="12807" max="12807" width="6.125" style="1" customWidth="1"/>
    <col min="12808" max="12809" width="9.875" style="1" bestFit="1" customWidth="1"/>
    <col min="12810" max="12810" width="5.875" style="1" customWidth="1"/>
    <col min="12811" max="12811" width="50.5" style="1" customWidth="1"/>
    <col min="12812" max="12812" width="25.875" style="1" customWidth="1"/>
    <col min="12813" max="12813" width="22.5" style="1" customWidth="1"/>
    <col min="12814" max="12814" width="13.875" style="1" customWidth="1"/>
    <col min="12815" max="12815" width="11.125" style="1" customWidth="1"/>
    <col min="12816" max="12816" width="13.125" style="1" customWidth="1"/>
    <col min="12817" max="12817" width="18.125" style="1" customWidth="1"/>
    <col min="12818" max="12818" width="15.625" style="1" customWidth="1"/>
    <col min="12819" max="13056" width="8.875" style="1"/>
    <col min="13057" max="13057" width="10.875" style="1" customWidth="1"/>
    <col min="13058" max="13058" width="12.625" style="1" customWidth="1"/>
    <col min="13059" max="13059" width="5.875" style="1" customWidth="1"/>
    <col min="13060" max="13061" width="15.875" style="1" customWidth="1"/>
    <col min="13062" max="13062" width="58.375" style="1" customWidth="1"/>
    <col min="13063" max="13063" width="6.125" style="1" customWidth="1"/>
    <col min="13064" max="13065" width="9.875" style="1" bestFit="1" customWidth="1"/>
    <col min="13066" max="13066" width="5.875" style="1" customWidth="1"/>
    <col min="13067" max="13067" width="50.5" style="1" customWidth="1"/>
    <col min="13068" max="13068" width="25.875" style="1" customWidth="1"/>
    <col min="13069" max="13069" width="22.5" style="1" customWidth="1"/>
    <col min="13070" max="13070" width="13.875" style="1" customWidth="1"/>
    <col min="13071" max="13071" width="11.125" style="1" customWidth="1"/>
    <col min="13072" max="13072" width="13.125" style="1" customWidth="1"/>
    <col min="13073" max="13073" width="18.125" style="1" customWidth="1"/>
    <col min="13074" max="13074" width="15.625" style="1" customWidth="1"/>
    <col min="13075" max="13312" width="8.875" style="1"/>
    <col min="13313" max="13313" width="10.875" style="1" customWidth="1"/>
    <col min="13314" max="13314" width="12.625" style="1" customWidth="1"/>
    <col min="13315" max="13315" width="5.875" style="1" customWidth="1"/>
    <col min="13316" max="13317" width="15.875" style="1" customWidth="1"/>
    <col min="13318" max="13318" width="58.375" style="1" customWidth="1"/>
    <col min="13319" max="13319" width="6.125" style="1" customWidth="1"/>
    <col min="13320" max="13321" width="9.875" style="1" bestFit="1" customWidth="1"/>
    <col min="13322" max="13322" width="5.875" style="1" customWidth="1"/>
    <col min="13323" max="13323" width="50.5" style="1" customWidth="1"/>
    <col min="13324" max="13324" width="25.875" style="1" customWidth="1"/>
    <col min="13325" max="13325" width="22.5" style="1" customWidth="1"/>
    <col min="13326" max="13326" width="13.875" style="1" customWidth="1"/>
    <col min="13327" max="13327" width="11.125" style="1" customWidth="1"/>
    <col min="13328" max="13328" width="13.125" style="1" customWidth="1"/>
    <col min="13329" max="13329" width="18.125" style="1" customWidth="1"/>
    <col min="13330" max="13330" width="15.625" style="1" customWidth="1"/>
    <col min="13331" max="13568" width="8.875" style="1"/>
    <col min="13569" max="13569" width="10.875" style="1" customWidth="1"/>
    <col min="13570" max="13570" width="12.625" style="1" customWidth="1"/>
    <col min="13571" max="13571" width="5.875" style="1" customWidth="1"/>
    <col min="13572" max="13573" width="15.875" style="1" customWidth="1"/>
    <col min="13574" max="13574" width="58.375" style="1" customWidth="1"/>
    <col min="13575" max="13575" width="6.125" style="1" customWidth="1"/>
    <col min="13576" max="13577" width="9.875" style="1" bestFit="1" customWidth="1"/>
    <col min="13578" max="13578" width="5.875" style="1" customWidth="1"/>
    <col min="13579" max="13579" width="50.5" style="1" customWidth="1"/>
    <col min="13580" max="13580" width="25.875" style="1" customWidth="1"/>
    <col min="13581" max="13581" width="22.5" style="1" customWidth="1"/>
    <col min="13582" max="13582" width="13.875" style="1" customWidth="1"/>
    <col min="13583" max="13583" width="11.125" style="1" customWidth="1"/>
    <col min="13584" max="13584" width="13.125" style="1" customWidth="1"/>
    <col min="13585" max="13585" width="18.125" style="1" customWidth="1"/>
    <col min="13586" max="13586" width="15.625" style="1" customWidth="1"/>
    <col min="13587" max="13824" width="8.875" style="1"/>
    <col min="13825" max="13825" width="10.875" style="1" customWidth="1"/>
    <col min="13826" max="13826" width="12.625" style="1" customWidth="1"/>
    <col min="13827" max="13827" width="5.875" style="1" customWidth="1"/>
    <col min="13828" max="13829" width="15.875" style="1" customWidth="1"/>
    <col min="13830" max="13830" width="58.375" style="1" customWidth="1"/>
    <col min="13831" max="13831" width="6.125" style="1" customWidth="1"/>
    <col min="13832" max="13833" width="9.875" style="1" bestFit="1" customWidth="1"/>
    <col min="13834" max="13834" width="5.875" style="1" customWidth="1"/>
    <col min="13835" max="13835" width="50.5" style="1" customWidth="1"/>
    <col min="13836" max="13836" width="25.875" style="1" customWidth="1"/>
    <col min="13837" max="13837" width="22.5" style="1" customWidth="1"/>
    <col min="13838" max="13838" width="13.875" style="1" customWidth="1"/>
    <col min="13839" max="13839" width="11.125" style="1" customWidth="1"/>
    <col min="13840" max="13840" width="13.125" style="1" customWidth="1"/>
    <col min="13841" max="13841" width="18.125" style="1" customWidth="1"/>
    <col min="13842" max="13842" width="15.625" style="1" customWidth="1"/>
    <col min="13843" max="14080" width="8.875" style="1"/>
    <col min="14081" max="14081" width="10.875" style="1" customWidth="1"/>
    <col min="14082" max="14082" width="12.625" style="1" customWidth="1"/>
    <col min="14083" max="14083" width="5.875" style="1" customWidth="1"/>
    <col min="14084" max="14085" width="15.875" style="1" customWidth="1"/>
    <col min="14086" max="14086" width="58.375" style="1" customWidth="1"/>
    <col min="14087" max="14087" width="6.125" style="1" customWidth="1"/>
    <col min="14088" max="14089" width="9.875" style="1" bestFit="1" customWidth="1"/>
    <col min="14090" max="14090" width="5.875" style="1" customWidth="1"/>
    <col min="14091" max="14091" width="50.5" style="1" customWidth="1"/>
    <col min="14092" max="14092" width="25.875" style="1" customWidth="1"/>
    <col min="14093" max="14093" width="22.5" style="1" customWidth="1"/>
    <col min="14094" max="14094" width="13.875" style="1" customWidth="1"/>
    <col min="14095" max="14095" width="11.125" style="1" customWidth="1"/>
    <col min="14096" max="14096" width="13.125" style="1" customWidth="1"/>
    <col min="14097" max="14097" width="18.125" style="1" customWidth="1"/>
    <col min="14098" max="14098" width="15.625" style="1" customWidth="1"/>
    <col min="14099" max="14336" width="8.875" style="1"/>
    <col min="14337" max="14337" width="10.875" style="1" customWidth="1"/>
    <col min="14338" max="14338" width="12.625" style="1" customWidth="1"/>
    <col min="14339" max="14339" width="5.875" style="1" customWidth="1"/>
    <col min="14340" max="14341" width="15.875" style="1" customWidth="1"/>
    <col min="14342" max="14342" width="58.375" style="1" customWidth="1"/>
    <col min="14343" max="14343" width="6.125" style="1" customWidth="1"/>
    <col min="14344" max="14345" width="9.875" style="1" bestFit="1" customWidth="1"/>
    <col min="14346" max="14346" width="5.875" style="1" customWidth="1"/>
    <col min="14347" max="14347" width="50.5" style="1" customWidth="1"/>
    <col min="14348" max="14348" width="25.875" style="1" customWidth="1"/>
    <col min="14349" max="14349" width="22.5" style="1" customWidth="1"/>
    <col min="14350" max="14350" width="13.875" style="1" customWidth="1"/>
    <col min="14351" max="14351" width="11.125" style="1" customWidth="1"/>
    <col min="14352" max="14352" width="13.125" style="1" customWidth="1"/>
    <col min="14353" max="14353" width="18.125" style="1" customWidth="1"/>
    <col min="14354" max="14354" width="15.625" style="1" customWidth="1"/>
    <col min="14355" max="14592" width="8.875" style="1"/>
    <col min="14593" max="14593" width="10.875" style="1" customWidth="1"/>
    <col min="14594" max="14594" width="12.625" style="1" customWidth="1"/>
    <col min="14595" max="14595" width="5.875" style="1" customWidth="1"/>
    <col min="14596" max="14597" width="15.875" style="1" customWidth="1"/>
    <col min="14598" max="14598" width="58.375" style="1" customWidth="1"/>
    <col min="14599" max="14599" width="6.125" style="1" customWidth="1"/>
    <col min="14600" max="14601" width="9.875" style="1" bestFit="1" customWidth="1"/>
    <col min="14602" max="14602" width="5.875" style="1" customWidth="1"/>
    <col min="14603" max="14603" width="50.5" style="1" customWidth="1"/>
    <col min="14604" max="14604" width="25.875" style="1" customWidth="1"/>
    <col min="14605" max="14605" width="22.5" style="1" customWidth="1"/>
    <col min="14606" max="14606" width="13.875" style="1" customWidth="1"/>
    <col min="14607" max="14607" width="11.125" style="1" customWidth="1"/>
    <col min="14608" max="14608" width="13.125" style="1" customWidth="1"/>
    <col min="14609" max="14609" width="18.125" style="1" customWidth="1"/>
    <col min="14610" max="14610" width="15.625" style="1" customWidth="1"/>
    <col min="14611" max="14848" width="8.875" style="1"/>
    <col min="14849" max="14849" width="10.875" style="1" customWidth="1"/>
    <col min="14850" max="14850" width="12.625" style="1" customWidth="1"/>
    <col min="14851" max="14851" width="5.875" style="1" customWidth="1"/>
    <col min="14852" max="14853" width="15.875" style="1" customWidth="1"/>
    <col min="14854" max="14854" width="58.375" style="1" customWidth="1"/>
    <col min="14855" max="14855" width="6.125" style="1" customWidth="1"/>
    <col min="14856" max="14857" width="9.875" style="1" bestFit="1" customWidth="1"/>
    <col min="14858" max="14858" width="5.875" style="1" customWidth="1"/>
    <col min="14859" max="14859" width="50.5" style="1" customWidth="1"/>
    <col min="14860" max="14860" width="25.875" style="1" customWidth="1"/>
    <col min="14861" max="14861" width="22.5" style="1" customWidth="1"/>
    <col min="14862" max="14862" width="13.875" style="1" customWidth="1"/>
    <col min="14863" max="14863" width="11.125" style="1" customWidth="1"/>
    <col min="14864" max="14864" width="13.125" style="1" customWidth="1"/>
    <col min="14865" max="14865" width="18.125" style="1" customWidth="1"/>
    <col min="14866" max="14866" width="15.625" style="1" customWidth="1"/>
    <col min="14867" max="15104" width="8.875" style="1"/>
    <col min="15105" max="15105" width="10.875" style="1" customWidth="1"/>
    <col min="15106" max="15106" width="12.625" style="1" customWidth="1"/>
    <col min="15107" max="15107" width="5.875" style="1" customWidth="1"/>
    <col min="15108" max="15109" width="15.875" style="1" customWidth="1"/>
    <col min="15110" max="15110" width="58.375" style="1" customWidth="1"/>
    <col min="15111" max="15111" width="6.125" style="1" customWidth="1"/>
    <col min="15112" max="15113" width="9.875" style="1" bestFit="1" customWidth="1"/>
    <col min="15114" max="15114" width="5.875" style="1" customWidth="1"/>
    <col min="15115" max="15115" width="50.5" style="1" customWidth="1"/>
    <col min="15116" max="15116" width="25.875" style="1" customWidth="1"/>
    <col min="15117" max="15117" width="22.5" style="1" customWidth="1"/>
    <col min="15118" max="15118" width="13.875" style="1" customWidth="1"/>
    <col min="15119" max="15119" width="11.125" style="1" customWidth="1"/>
    <col min="15120" max="15120" width="13.125" style="1" customWidth="1"/>
    <col min="15121" max="15121" width="18.125" style="1" customWidth="1"/>
    <col min="15122" max="15122" width="15.625" style="1" customWidth="1"/>
    <col min="15123" max="15360" width="8.875" style="1"/>
    <col min="15361" max="15361" width="10.875" style="1" customWidth="1"/>
    <col min="15362" max="15362" width="12.625" style="1" customWidth="1"/>
    <col min="15363" max="15363" width="5.875" style="1" customWidth="1"/>
    <col min="15364" max="15365" width="15.875" style="1" customWidth="1"/>
    <col min="15366" max="15366" width="58.375" style="1" customWidth="1"/>
    <col min="15367" max="15367" width="6.125" style="1" customWidth="1"/>
    <col min="15368" max="15369" width="9.875" style="1" bestFit="1" customWidth="1"/>
    <col min="15370" max="15370" width="5.875" style="1" customWidth="1"/>
    <col min="15371" max="15371" width="50.5" style="1" customWidth="1"/>
    <col min="15372" max="15372" width="25.875" style="1" customWidth="1"/>
    <col min="15373" max="15373" width="22.5" style="1" customWidth="1"/>
    <col min="15374" max="15374" width="13.875" style="1" customWidth="1"/>
    <col min="15375" max="15375" width="11.125" style="1" customWidth="1"/>
    <col min="15376" max="15376" width="13.125" style="1" customWidth="1"/>
    <col min="15377" max="15377" width="18.125" style="1" customWidth="1"/>
    <col min="15378" max="15378" width="15.625" style="1" customWidth="1"/>
    <col min="15379" max="15616" width="8.875" style="1"/>
    <col min="15617" max="15617" width="10.875" style="1" customWidth="1"/>
    <col min="15618" max="15618" width="12.625" style="1" customWidth="1"/>
    <col min="15619" max="15619" width="5.875" style="1" customWidth="1"/>
    <col min="15620" max="15621" width="15.875" style="1" customWidth="1"/>
    <col min="15622" max="15622" width="58.375" style="1" customWidth="1"/>
    <col min="15623" max="15623" width="6.125" style="1" customWidth="1"/>
    <col min="15624" max="15625" width="9.875" style="1" bestFit="1" customWidth="1"/>
    <col min="15626" max="15626" width="5.875" style="1" customWidth="1"/>
    <col min="15627" max="15627" width="50.5" style="1" customWidth="1"/>
    <col min="15628" max="15628" width="25.875" style="1" customWidth="1"/>
    <col min="15629" max="15629" width="22.5" style="1" customWidth="1"/>
    <col min="15630" max="15630" width="13.875" style="1" customWidth="1"/>
    <col min="15631" max="15631" width="11.125" style="1" customWidth="1"/>
    <col min="15632" max="15632" width="13.125" style="1" customWidth="1"/>
    <col min="15633" max="15633" width="18.125" style="1" customWidth="1"/>
    <col min="15634" max="15634" width="15.625" style="1" customWidth="1"/>
    <col min="15635" max="15872" width="8.875" style="1"/>
    <col min="15873" max="15873" width="10.875" style="1" customWidth="1"/>
    <col min="15874" max="15874" width="12.625" style="1" customWidth="1"/>
    <col min="15875" max="15875" width="5.875" style="1" customWidth="1"/>
    <col min="15876" max="15877" width="15.875" style="1" customWidth="1"/>
    <col min="15878" max="15878" width="58.375" style="1" customWidth="1"/>
    <col min="15879" max="15879" width="6.125" style="1" customWidth="1"/>
    <col min="15880" max="15881" width="9.875" style="1" bestFit="1" customWidth="1"/>
    <col min="15882" max="15882" width="5.875" style="1" customWidth="1"/>
    <col min="15883" max="15883" width="50.5" style="1" customWidth="1"/>
    <col min="15884" max="15884" width="25.875" style="1" customWidth="1"/>
    <col min="15885" max="15885" width="22.5" style="1" customWidth="1"/>
    <col min="15886" max="15886" width="13.875" style="1" customWidth="1"/>
    <col min="15887" max="15887" width="11.125" style="1" customWidth="1"/>
    <col min="15888" max="15888" width="13.125" style="1" customWidth="1"/>
    <col min="15889" max="15889" width="18.125" style="1" customWidth="1"/>
    <col min="15890" max="15890" width="15.625" style="1" customWidth="1"/>
    <col min="15891" max="16128" width="8.875" style="1"/>
    <col min="16129" max="16129" width="10.875" style="1" customWidth="1"/>
    <col min="16130" max="16130" width="12.625" style="1" customWidth="1"/>
    <col min="16131" max="16131" width="5.875" style="1" customWidth="1"/>
    <col min="16132" max="16133" width="15.875" style="1" customWidth="1"/>
    <col min="16134" max="16134" width="58.375" style="1" customWidth="1"/>
    <col min="16135" max="16135" width="6.125" style="1" customWidth="1"/>
    <col min="16136" max="16137" width="9.875" style="1" bestFit="1" customWidth="1"/>
    <col min="16138" max="16138" width="5.875" style="1" customWidth="1"/>
    <col min="16139" max="16139" width="50.5" style="1" customWidth="1"/>
    <col min="16140" max="16140" width="25.875" style="1" customWidth="1"/>
    <col min="16141" max="16141" width="22.5" style="1" customWidth="1"/>
    <col min="16142" max="16142" width="13.875" style="1" customWidth="1"/>
    <col min="16143" max="16143" width="11.125" style="1" customWidth="1"/>
    <col min="16144" max="16144" width="13.12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1169</v>
      </c>
      <c r="H2" s="5" t="s">
        <v>2</v>
      </c>
      <c r="I2" s="6"/>
      <c r="J2" s="7"/>
      <c r="K2" s="8">
        <f>SUM(I:I)</f>
        <v>885000</v>
      </c>
    </row>
    <row r="3" spans="1:18" ht="20.100000000000001" customHeight="1">
      <c r="C3" s="2" t="s">
        <v>3</v>
      </c>
      <c r="D3" s="2"/>
      <c r="E3" s="2"/>
      <c r="F3" s="13" t="s">
        <v>1170</v>
      </c>
    </row>
    <row r="4" spans="1:18" ht="20.100000000000001" customHeight="1">
      <c r="C4" s="2" t="s">
        <v>6</v>
      </c>
      <c r="D4" s="2"/>
      <c r="E4" s="2"/>
      <c r="F4" s="13" t="s">
        <v>1171</v>
      </c>
      <c r="H4" s="429" t="s">
        <v>8</v>
      </c>
    </row>
    <row r="5" spans="1:18" ht="20.100000000000001" customHeight="1">
      <c r="C5" s="2" t="s">
        <v>9</v>
      </c>
      <c r="D5" s="2"/>
      <c r="E5" s="2"/>
      <c r="F5" s="16">
        <v>45988</v>
      </c>
      <c r="H5" s="430"/>
      <c r="I5" s="18"/>
      <c r="K5" s="431"/>
    </row>
    <row r="6" spans="1:18" ht="20.100000000000001" customHeight="1">
      <c r="C6" s="2" t="s">
        <v>10</v>
      </c>
      <c r="D6" s="2"/>
      <c r="E6" s="2"/>
      <c r="F6" s="16">
        <v>45989</v>
      </c>
      <c r="I6" s="18"/>
    </row>
    <row r="8" spans="1:18" s="4" customFormat="1" ht="19.7" customHeight="1">
      <c r="C8" s="27" t="s">
        <v>32</v>
      </c>
      <c r="D8" s="27" t="s">
        <v>33</v>
      </c>
      <c r="E8" s="27" t="s">
        <v>34</v>
      </c>
      <c r="F8" s="26" t="s">
        <v>35</v>
      </c>
      <c r="G8" s="26" t="s">
        <v>36</v>
      </c>
      <c r="H8" s="26" t="s">
        <v>37</v>
      </c>
      <c r="I8" s="28" t="s">
        <v>38</v>
      </c>
      <c r="J8" s="28" t="s">
        <v>39</v>
      </c>
      <c r="K8" s="26" t="s">
        <v>40</v>
      </c>
      <c r="L8" s="26" t="s">
        <v>41</v>
      </c>
      <c r="M8" s="26" t="s">
        <v>42</v>
      </c>
      <c r="N8" s="30" t="s">
        <v>43</v>
      </c>
      <c r="O8" s="27" t="s">
        <v>44</v>
      </c>
      <c r="P8" s="26" t="s">
        <v>45</v>
      </c>
      <c r="Q8" s="30" t="s">
        <v>46</v>
      </c>
      <c r="R8" s="375" t="s">
        <v>47</v>
      </c>
    </row>
    <row r="9" spans="1:18" s="4" customFormat="1" ht="19.7" customHeight="1">
      <c r="A9" s="26" t="s">
        <v>30</v>
      </c>
      <c r="B9" s="26" t="s">
        <v>1172</v>
      </c>
      <c r="C9" s="27"/>
      <c r="D9" s="432" t="s">
        <v>1173</v>
      </c>
      <c r="E9" s="433"/>
      <c r="F9" s="434"/>
      <c r="G9" s="26"/>
      <c r="H9" s="26"/>
      <c r="I9" s="28"/>
      <c r="J9" s="28"/>
      <c r="K9" s="26"/>
      <c r="L9" s="26"/>
      <c r="M9" s="26"/>
      <c r="N9" s="30"/>
      <c r="O9" s="27"/>
      <c r="P9" s="26"/>
      <c r="Q9" s="30"/>
      <c r="R9" s="375"/>
    </row>
    <row r="10" spans="1:18" s="4" customFormat="1" ht="19.7" customHeight="1">
      <c r="A10" s="435" t="s">
        <v>1174</v>
      </c>
      <c r="B10" s="289">
        <v>1</v>
      </c>
      <c r="C10" s="247">
        <v>1</v>
      </c>
      <c r="D10" s="27" t="s">
        <v>48</v>
      </c>
      <c r="E10" s="27" t="s">
        <v>48</v>
      </c>
      <c r="F10" s="47" t="s">
        <v>1175</v>
      </c>
      <c r="G10" s="26">
        <v>1</v>
      </c>
      <c r="H10" s="27">
        <v>765000</v>
      </c>
      <c r="I10" s="436">
        <f>G10*H10</f>
        <v>765000</v>
      </c>
      <c r="J10" s="28"/>
      <c r="K10" s="47" t="s">
        <v>1176</v>
      </c>
      <c r="L10" s="26"/>
      <c r="M10" s="437"/>
      <c r="N10" s="30">
        <v>45944</v>
      </c>
      <c r="O10" s="27"/>
      <c r="P10" s="42">
        <v>46006</v>
      </c>
      <c r="Q10" s="30"/>
      <c r="R10" s="375">
        <v>46017</v>
      </c>
    </row>
    <row r="11" spans="1:18" s="4" customFormat="1" ht="19.7" customHeight="1">
      <c r="A11" s="435"/>
      <c r="B11" s="35">
        <v>2</v>
      </c>
      <c r="C11" s="247">
        <f>+C10+1</f>
        <v>2</v>
      </c>
      <c r="D11" s="27" t="s">
        <v>48</v>
      </c>
      <c r="E11" s="27" t="s">
        <v>48</v>
      </c>
      <c r="F11" s="47" t="s">
        <v>1177</v>
      </c>
      <c r="G11" s="26">
        <v>1</v>
      </c>
      <c r="H11" s="27">
        <v>18000</v>
      </c>
      <c r="I11" s="436">
        <f>G11*H11</f>
        <v>18000</v>
      </c>
      <c r="J11" s="28"/>
      <c r="K11" s="47" t="s">
        <v>1178</v>
      </c>
      <c r="L11" s="26"/>
      <c r="M11" s="437"/>
      <c r="N11" s="30">
        <v>45944</v>
      </c>
      <c r="O11" s="27"/>
      <c r="P11" s="42">
        <v>46006</v>
      </c>
      <c r="Q11" s="30"/>
      <c r="R11" s="375">
        <v>46017</v>
      </c>
    </row>
    <row r="12" spans="1:18" s="4" customFormat="1" ht="19.7" customHeight="1">
      <c r="A12" s="435" t="s">
        <v>1174</v>
      </c>
      <c r="B12" s="438">
        <v>3</v>
      </c>
      <c r="C12" s="247">
        <f>+C11+1</f>
        <v>3</v>
      </c>
      <c r="D12" s="27" t="s">
        <v>48</v>
      </c>
      <c r="E12" s="27" t="s">
        <v>48</v>
      </c>
      <c r="F12" s="47" t="s">
        <v>1179</v>
      </c>
      <c r="G12" s="26">
        <v>1</v>
      </c>
      <c r="H12" s="27">
        <v>50000</v>
      </c>
      <c r="I12" s="436">
        <f>G12*H12</f>
        <v>50000</v>
      </c>
      <c r="J12" s="28"/>
      <c r="K12" s="47" t="s">
        <v>1178</v>
      </c>
      <c r="L12" s="26"/>
      <c r="M12" s="437"/>
      <c r="N12" s="30">
        <v>45944</v>
      </c>
      <c r="O12" s="27"/>
      <c r="P12" s="42">
        <v>46006</v>
      </c>
      <c r="Q12" s="30"/>
      <c r="R12" s="375">
        <v>46017</v>
      </c>
    </row>
    <row r="13" spans="1:18" s="4" customFormat="1" ht="19.7" customHeight="1">
      <c r="A13" s="435"/>
      <c r="B13" s="35">
        <v>2</v>
      </c>
      <c r="C13" s="247">
        <f>+C12+1</f>
        <v>4</v>
      </c>
      <c r="D13" s="27" t="s">
        <v>48</v>
      </c>
      <c r="E13" s="27" t="s">
        <v>48</v>
      </c>
      <c r="F13" s="47" t="s">
        <v>1180</v>
      </c>
      <c r="G13" s="26">
        <v>1</v>
      </c>
      <c r="H13" s="27">
        <v>40000</v>
      </c>
      <c r="I13" s="436">
        <f>G13*H13</f>
        <v>40000</v>
      </c>
      <c r="J13" s="28"/>
      <c r="K13" s="47" t="s">
        <v>1181</v>
      </c>
      <c r="L13" s="26"/>
      <c r="M13" s="437"/>
      <c r="N13" s="30">
        <v>45944</v>
      </c>
      <c r="O13" s="27"/>
      <c r="P13" s="42">
        <v>46006</v>
      </c>
      <c r="Q13" s="30"/>
      <c r="R13" s="375">
        <v>46017</v>
      </c>
    </row>
    <row r="14" spans="1:18" s="4" customFormat="1" ht="19.7" customHeight="1">
      <c r="A14" s="435"/>
      <c r="B14" s="289">
        <v>1</v>
      </c>
      <c r="C14" s="247">
        <f>+C13+1</f>
        <v>5</v>
      </c>
      <c r="D14" s="43" t="s">
        <v>48</v>
      </c>
      <c r="E14" s="43" t="s">
        <v>48</v>
      </c>
      <c r="F14" s="261" t="s">
        <v>1182</v>
      </c>
      <c r="G14" s="57">
        <v>1</v>
      </c>
      <c r="H14" s="439">
        <v>12000</v>
      </c>
      <c r="I14" s="440">
        <f>G14*H14</f>
        <v>12000</v>
      </c>
      <c r="J14" s="441"/>
      <c r="K14" s="261" t="s">
        <v>1182</v>
      </c>
      <c r="L14" s="442"/>
      <c r="M14" s="437"/>
      <c r="N14" s="30">
        <v>45944</v>
      </c>
      <c r="O14" s="27"/>
      <c r="P14" s="42">
        <v>46006</v>
      </c>
      <c r="Q14" s="30"/>
      <c r="R14" s="375">
        <v>46017</v>
      </c>
    </row>
    <row r="15" spans="1:18" s="4" customFormat="1" ht="19.7" customHeight="1">
      <c r="C15" s="27"/>
      <c r="D15" s="27"/>
      <c r="E15" s="27"/>
      <c r="F15" s="332"/>
      <c r="G15" s="26"/>
      <c r="H15" s="26"/>
      <c r="J15" s="28"/>
      <c r="K15" s="26"/>
      <c r="L15" s="26"/>
      <c r="M15" s="26"/>
      <c r="N15" s="30"/>
      <c r="O15" s="27"/>
      <c r="P15" s="26"/>
      <c r="Q15" s="30"/>
      <c r="R15" s="375"/>
    </row>
    <row r="16" spans="1:18" s="4" customFormat="1" ht="19.7" customHeight="1">
      <c r="C16" s="27"/>
      <c r="D16" s="27"/>
      <c r="E16" s="27"/>
      <c r="F16" s="443">
        <f>SUM(I10:I15)</f>
        <v>885000</v>
      </c>
      <c r="G16" s="26"/>
      <c r="H16" s="26"/>
      <c r="I16" s="28"/>
      <c r="J16" s="28"/>
      <c r="K16" s="26"/>
      <c r="L16" s="26"/>
      <c r="M16" s="26"/>
      <c r="N16" s="30"/>
      <c r="O16" s="27"/>
      <c r="P16" s="26"/>
      <c r="Q16" s="30"/>
      <c r="R16" s="375"/>
    </row>
    <row r="17" spans="2:18" s="4" customFormat="1" ht="19.7" customHeight="1">
      <c r="C17" s="27"/>
      <c r="D17" s="27"/>
      <c r="E17" s="27"/>
      <c r="F17" s="192"/>
      <c r="G17" s="26"/>
      <c r="H17" s="26"/>
      <c r="I17" s="28"/>
      <c r="J17" s="28"/>
      <c r="K17" s="26"/>
      <c r="L17" s="26"/>
      <c r="M17" s="26"/>
      <c r="N17" s="30"/>
      <c r="O17" s="27"/>
      <c r="P17" s="26"/>
      <c r="Q17" s="30"/>
      <c r="R17" s="375"/>
    </row>
    <row r="18" spans="2:18" s="4" customFormat="1" ht="19.7" customHeight="1">
      <c r="C18" s="27"/>
      <c r="D18" s="27"/>
      <c r="E18" s="27"/>
      <c r="F18" s="192"/>
      <c r="G18" s="26"/>
      <c r="H18" s="26"/>
      <c r="I18" s="28"/>
      <c r="J18" s="28"/>
      <c r="K18" s="26"/>
      <c r="L18" s="26"/>
      <c r="M18" s="26"/>
      <c r="N18" s="30"/>
      <c r="O18" s="27"/>
      <c r="P18" s="26"/>
      <c r="Q18" s="30"/>
      <c r="R18" s="375"/>
    </row>
    <row r="19" spans="2:18" s="4" customFormat="1" ht="19.7" customHeight="1">
      <c r="C19" s="27"/>
      <c r="D19" s="27"/>
      <c r="E19" s="27"/>
      <c r="F19" s="192"/>
      <c r="G19" s="26"/>
      <c r="H19" s="26"/>
      <c r="I19" s="28"/>
      <c r="J19" s="28"/>
      <c r="K19" s="26"/>
      <c r="L19" s="26"/>
      <c r="M19" s="26"/>
      <c r="N19" s="30"/>
      <c r="O19" s="27"/>
      <c r="P19" s="26"/>
      <c r="Q19" s="30"/>
      <c r="R19" s="375"/>
    </row>
    <row r="20" spans="2:18" s="4" customFormat="1" ht="19.7" customHeight="1">
      <c r="C20" s="27"/>
      <c r="D20" s="27"/>
      <c r="E20" s="27"/>
      <c r="F20" s="192"/>
      <c r="G20" s="26"/>
      <c r="H20" s="26"/>
      <c r="I20" s="28"/>
      <c r="J20" s="28"/>
      <c r="K20" s="26"/>
      <c r="L20" s="26"/>
      <c r="M20" s="26"/>
      <c r="N20" s="30"/>
      <c r="O20" s="27"/>
      <c r="P20" s="26"/>
      <c r="Q20" s="30"/>
      <c r="R20" s="375"/>
    </row>
    <row r="21" spans="2:18" s="4" customFormat="1" ht="19.7" customHeight="1">
      <c r="C21" s="27"/>
      <c r="D21" s="27"/>
      <c r="E21" s="27"/>
      <c r="F21" s="192"/>
      <c r="G21" s="26"/>
      <c r="H21" s="26"/>
      <c r="I21" s="28"/>
      <c r="J21" s="28"/>
      <c r="K21" s="26"/>
      <c r="L21" s="26"/>
      <c r="M21" s="26"/>
      <c r="N21" s="30"/>
      <c r="O21" s="27"/>
      <c r="P21" s="26"/>
      <c r="Q21" s="30"/>
      <c r="R21" s="375"/>
    </row>
    <row r="22" spans="2:18" s="4" customFormat="1" ht="19.7" customHeight="1">
      <c r="C22" s="27"/>
      <c r="D22" s="27"/>
      <c r="E22" s="27"/>
      <c r="F22" s="192"/>
      <c r="G22" s="26"/>
      <c r="H22" s="26"/>
      <c r="I22" s="28"/>
      <c r="J22" s="28"/>
      <c r="K22" s="26"/>
      <c r="L22" s="26"/>
      <c r="M22" s="26"/>
      <c r="N22" s="30"/>
      <c r="O22" s="27"/>
      <c r="P22" s="26"/>
      <c r="Q22" s="30"/>
      <c r="R22" s="375"/>
    </row>
    <row r="23" spans="2:18" s="4" customFormat="1" ht="19.7" customHeight="1">
      <c r="C23" s="27"/>
      <c r="D23" s="27"/>
      <c r="E23" s="27"/>
      <c r="F23" s="192"/>
      <c r="G23" s="26"/>
      <c r="H23" s="26"/>
      <c r="I23" s="28"/>
      <c r="J23" s="28"/>
      <c r="K23" s="26"/>
      <c r="L23" s="26"/>
      <c r="M23" s="26"/>
      <c r="N23" s="30"/>
      <c r="O23" s="27"/>
      <c r="P23" s="26"/>
      <c r="Q23" s="30"/>
      <c r="R23" s="375"/>
    </row>
    <row r="24" spans="2:18" s="4" customFormat="1" ht="19.7" customHeight="1">
      <c r="C24" s="27"/>
      <c r="D24" s="27"/>
      <c r="E24" s="27"/>
      <c r="F24" s="192"/>
      <c r="G24" s="26"/>
      <c r="H24" s="26"/>
      <c r="I24" s="28"/>
      <c r="J24" s="28"/>
      <c r="K24" s="26"/>
      <c r="L24" s="26"/>
      <c r="M24" s="26"/>
      <c r="N24" s="30"/>
      <c r="O24" s="27"/>
      <c r="P24" s="26"/>
      <c r="Q24" s="30"/>
      <c r="R24" s="375"/>
    </row>
    <row r="25" spans="2:18" s="4" customFormat="1" ht="19.350000000000001" customHeight="1">
      <c r="C25" s="27"/>
      <c r="D25" s="27"/>
      <c r="E25" s="27"/>
      <c r="F25" s="26"/>
      <c r="G25" s="26"/>
      <c r="H25" s="26"/>
      <c r="I25" s="28"/>
      <c r="J25" s="28"/>
      <c r="K25" s="26"/>
      <c r="L25" s="26"/>
      <c r="M25" s="26"/>
      <c r="N25" s="30"/>
      <c r="O25" s="27"/>
      <c r="P25" s="26"/>
      <c r="Q25" s="30"/>
      <c r="R25" s="375"/>
    </row>
    <row r="26" spans="2:18" s="379" customFormat="1" ht="19.7" customHeight="1">
      <c r="B26" s="4"/>
      <c r="C26" s="27"/>
      <c r="D26" s="293"/>
      <c r="E26" s="293"/>
      <c r="F26" s="47"/>
      <c r="G26" s="285"/>
      <c r="H26" s="286"/>
      <c r="I26" s="63"/>
      <c r="J26" s="287"/>
      <c r="K26" s="288"/>
      <c r="L26" s="286"/>
      <c r="M26" s="296"/>
      <c r="N26" s="387"/>
      <c r="O26" s="293"/>
      <c r="P26" s="286"/>
      <c r="Q26" s="387"/>
      <c r="R26" s="404"/>
    </row>
    <row r="27" spans="2:18" s="379" customFormat="1" ht="19.7" customHeight="1">
      <c r="B27" s="4"/>
      <c r="C27" s="27"/>
      <c r="D27" s="293"/>
      <c r="E27" s="293"/>
      <c r="F27" s="47"/>
      <c r="G27" s="285"/>
      <c r="H27" s="286"/>
      <c r="I27" s="63"/>
      <c r="J27" s="287"/>
      <c r="K27" s="288"/>
      <c r="L27" s="286"/>
      <c r="M27" s="296"/>
      <c r="N27" s="387"/>
      <c r="O27" s="293"/>
      <c r="P27" s="286"/>
      <c r="Q27" s="387"/>
      <c r="R27" s="404"/>
    </row>
    <row r="28" spans="2:18" s="4" customFormat="1" ht="19.7" customHeight="1">
      <c r="C28" s="27"/>
      <c r="D28" s="27"/>
      <c r="E28" s="27"/>
      <c r="F28" s="47"/>
      <c r="G28" s="62"/>
      <c r="H28" s="26"/>
      <c r="I28" s="63"/>
      <c r="J28" s="28"/>
      <c r="K28" s="47"/>
      <c r="L28" s="47"/>
      <c r="M28" s="26"/>
      <c r="N28" s="30"/>
      <c r="O28" s="27"/>
      <c r="P28" s="26"/>
      <c r="Q28" s="30"/>
      <c r="R28" s="375"/>
    </row>
    <row r="29" spans="2:18" s="4" customFormat="1" ht="19.7" customHeight="1">
      <c r="C29" s="27"/>
      <c r="D29" s="27"/>
      <c r="E29" s="27"/>
      <c r="F29" s="47"/>
      <c r="G29" s="62"/>
      <c r="H29" s="26"/>
      <c r="I29" s="63"/>
      <c r="J29" s="28"/>
      <c r="K29" s="47"/>
      <c r="L29" s="26"/>
      <c r="M29" s="26"/>
      <c r="N29" s="30"/>
      <c r="O29" s="27"/>
      <c r="P29" s="26"/>
      <c r="Q29" s="30"/>
      <c r="R29" s="375"/>
    </row>
  </sheetData>
  <autoFilter ref="C8:P29" xr:uid="{6D74FD5C-258B-4B63-AE4E-58D9C4900485}"/>
  <mergeCells count="8">
    <mergeCell ref="C6:E6"/>
    <mergeCell ref="D9:F9"/>
    <mergeCell ref="C2:E2"/>
    <mergeCell ref="H2:J2"/>
    <mergeCell ref="C3:E3"/>
    <mergeCell ref="C4:E4"/>
    <mergeCell ref="H4:H5"/>
    <mergeCell ref="C5:E5"/>
  </mergeCells>
  <phoneticPr fontId="2"/>
  <pageMargins left="0" right="0" top="0" bottom="0" header="0" footer="0"/>
  <pageSetup paperSize="8" scale="6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D1B7-2CAD-4F23-A6D5-FDAAB3BE84AC}">
  <sheetPr>
    <tabColor rgb="FFFFFF00"/>
  </sheetPr>
  <dimension ref="A2:S29"/>
  <sheetViews>
    <sheetView zoomScale="85" zoomScaleNormal="85" workbookViewId="0">
      <pane xSplit="12" ySplit="9" topLeftCell="P10" activePane="bottomRight" state="frozen"/>
      <selection pane="topRight" activeCell="K1" sqref="K1"/>
      <selection pane="bottomLeft" activeCell="A9" sqref="A9"/>
      <selection pane="bottomRight" activeCell="S14" sqref="S14:S17"/>
    </sheetView>
  </sheetViews>
  <sheetFormatPr defaultRowHeight="18.75"/>
  <cols>
    <col min="1" max="1" width="7" style="1" customWidth="1"/>
    <col min="2" max="2" width="7.25" style="1" customWidth="1"/>
    <col min="3" max="3" width="15" style="1" customWidth="1"/>
    <col min="4" max="4" width="14.375" style="4" customWidth="1"/>
    <col min="5" max="5" width="14.375" style="1" bestFit="1" customWidth="1"/>
    <col min="6" max="6" width="13.125" style="1" bestFit="1" customWidth="1"/>
    <col min="7" max="7" width="52.75" style="1" customWidth="1"/>
    <col min="8" max="8" width="6.125" style="1" customWidth="1"/>
    <col min="9" max="10" width="9.875" style="1" bestFit="1" customWidth="1"/>
    <col min="11" max="11" width="5.875" style="10" customWidth="1"/>
    <col min="12" max="12" width="49" style="1" customWidth="1"/>
    <col min="13" max="13" width="28.375" style="1" customWidth="1"/>
    <col min="14" max="14" width="20.125" style="4" customWidth="1"/>
    <col min="15" max="15" width="15.375" style="9" customWidth="1"/>
    <col min="16" max="16" width="6.375" style="1" customWidth="1"/>
    <col min="17" max="17" width="16.625" style="10" customWidth="1"/>
    <col min="18" max="18" width="17.875" style="11" customWidth="1"/>
    <col min="19" max="19" width="15.625" style="12" customWidth="1"/>
    <col min="20" max="256" width="9" style="1"/>
    <col min="257" max="257" width="7" style="1" customWidth="1"/>
    <col min="258" max="258" width="7.25" style="1" customWidth="1"/>
    <col min="259" max="259" width="15" style="1" customWidth="1"/>
    <col min="260" max="260" width="14.375" style="1" customWidth="1"/>
    <col min="261" max="261" width="14.375" style="1" bestFit="1" customWidth="1"/>
    <col min="262" max="262" width="13.125" style="1" bestFit="1" customWidth="1"/>
    <col min="263" max="263" width="52.75" style="1" customWidth="1"/>
    <col min="264" max="264" width="6.125" style="1" customWidth="1"/>
    <col min="265" max="266" width="9.875" style="1" bestFit="1" customWidth="1"/>
    <col min="267" max="267" width="5.875" style="1" customWidth="1"/>
    <col min="268" max="268" width="49" style="1" customWidth="1"/>
    <col min="269" max="269" width="28.375" style="1" customWidth="1"/>
    <col min="270" max="270" width="20.125" style="1" customWidth="1"/>
    <col min="271" max="271" width="15.375" style="1" customWidth="1"/>
    <col min="272" max="272" width="6.375" style="1" customWidth="1"/>
    <col min="273" max="273" width="16.625" style="1" customWidth="1"/>
    <col min="274" max="274" width="17.875" style="1" customWidth="1"/>
    <col min="275" max="275" width="15.625" style="1" customWidth="1"/>
    <col min="276" max="512" width="9" style="1"/>
    <col min="513" max="513" width="7" style="1" customWidth="1"/>
    <col min="514" max="514" width="7.25" style="1" customWidth="1"/>
    <col min="515" max="515" width="15" style="1" customWidth="1"/>
    <col min="516" max="516" width="14.375" style="1" customWidth="1"/>
    <col min="517" max="517" width="14.375" style="1" bestFit="1" customWidth="1"/>
    <col min="518" max="518" width="13.125" style="1" bestFit="1" customWidth="1"/>
    <col min="519" max="519" width="52.75" style="1" customWidth="1"/>
    <col min="520" max="520" width="6.125" style="1" customWidth="1"/>
    <col min="521" max="522" width="9.875" style="1" bestFit="1" customWidth="1"/>
    <col min="523" max="523" width="5.875" style="1" customWidth="1"/>
    <col min="524" max="524" width="49" style="1" customWidth="1"/>
    <col min="525" max="525" width="28.375" style="1" customWidth="1"/>
    <col min="526" max="526" width="20.125" style="1" customWidth="1"/>
    <col min="527" max="527" width="15.375" style="1" customWidth="1"/>
    <col min="528" max="528" width="6.375" style="1" customWidth="1"/>
    <col min="529" max="529" width="16.625" style="1" customWidth="1"/>
    <col min="530" max="530" width="17.875" style="1" customWidth="1"/>
    <col min="531" max="531" width="15.625" style="1" customWidth="1"/>
    <col min="532" max="768" width="9" style="1"/>
    <col min="769" max="769" width="7" style="1" customWidth="1"/>
    <col min="770" max="770" width="7.25" style="1" customWidth="1"/>
    <col min="771" max="771" width="15" style="1" customWidth="1"/>
    <col min="772" max="772" width="14.375" style="1" customWidth="1"/>
    <col min="773" max="773" width="14.375" style="1" bestFit="1" customWidth="1"/>
    <col min="774" max="774" width="13.125" style="1" bestFit="1" customWidth="1"/>
    <col min="775" max="775" width="52.75" style="1" customWidth="1"/>
    <col min="776" max="776" width="6.125" style="1" customWidth="1"/>
    <col min="777" max="778" width="9.875" style="1" bestFit="1" customWidth="1"/>
    <col min="779" max="779" width="5.875" style="1" customWidth="1"/>
    <col min="780" max="780" width="49" style="1" customWidth="1"/>
    <col min="781" max="781" width="28.375" style="1" customWidth="1"/>
    <col min="782" max="782" width="20.125" style="1" customWidth="1"/>
    <col min="783" max="783" width="15.375" style="1" customWidth="1"/>
    <col min="784" max="784" width="6.375" style="1" customWidth="1"/>
    <col min="785" max="785" width="16.625" style="1" customWidth="1"/>
    <col min="786" max="786" width="17.875" style="1" customWidth="1"/>
    <col min="787" max="787" width="15.625" style="1" customWidth="1"/>
    <col min="788" max="1024" width="9" style="1"/>
    <col min="1025" max="1025" width="7" style="1" customWidth="1"/>
    <col min="1026" max="1026" width="7.25" style="1" customWidth="1"/>
    <col min="1027" max="1027" width="15" style="1" customWidth="1"/>
    <col min="1028" max="1028" width="14.375" style="1" customWidth="1"/>
    <col min="1029" max="1029" width="14.375" style="1" bestFit="1" customWidth="1"/>
    <col min="1030" max="1030" width="13.125" style="1" bestFit="1" customWidth="1"/>
    <col min="1031" max="1031" width="52.75" style="1" customWidth="1"/>
    <col min="1032" max="1032" width="6.125" style="1" customWidth="1"/>
    <col min="1033" max="1034" width="9.875" style="1" bestFit="1" customWidth="1"/>
    <col min="1035" max="1035" width="5.875" style="1" customWidth="1"/>
    <col min="1036" max="1036" width="49" style="1" customWidth="1"/>
    <col min="1037" max="1037" width="28.375" style="1" customWidth="1"/>
    <col min="1038" max="1038" width="20.125" style="1" customWidth="1"/>
    <col min="1039" max="1039" width="15.375" style="1" customWidth="1"/>
    <col min="1040" max="1040" width="6.375" style="1" customWidth="1"/>
    <col min="1041" max="1041" width="16.625" style="1" customWidth="1"/>
    <col min="1042" max="1042" width="17.875" style="1" customWidth="1"/>
    <col min="1043" max="1043" width="15.625" style="1" customWidth="1"/>
    <col min="1044" max="1280" width="9" style="1"/>
    <col min="1281" max="1281" width="7" style="1" customWidth="1"/>
    <col min="1282" max="1282" width="7.25" style="1" customWidth="1"/>
    <col min="1283" max="1283" width="15" style="1" customWidth="1"/>
    <col min="1284" max="1284" width="14.375" style="1" customWidth="1"/>
    <col min="1285" max="1285" width="14.375" style="1" bestFit="1" customWidth="1"/>
    <col min="1286" max="1286" width="13.125" style="1" bestFit="1" customWidth="1"/>
    <col min="1287" max="1287" width="52.75" style="1" customWidth="1"/>
    <col min="1288" max="1288" width="6.125" style="1" customWidth="1"/>
    <col min="1289" max="1290" width="9.875" style="1" bestFit="1" customWidth="1"/>
    <col min="1291" max="1291" width="5.875" style="1" customWidth="1"/>
    <col min="1292" max="1292" width="49" style="1" customWidth="1"/>
    <col min="1293" max="1293" width="28.375" style="1" customWidth="1"/>
    <col min="1294" max="1294" width="20.125" style="1" customWidth="1"/>
    <col min="1295" max="1295" width="15.375" style="1" customWidth="1"/>
    <col min="1296" max="1296" width="6.375" style="1" customWidth="1"/>
    <col min="1297" max="1297" width="16.625" style="1" customWidth="1"/>
    <col min="1298" max="1298" width="17.875" style="1" customWidth="1"/>
    <col min="1299" max="1299" width="15.625" style="1" customWidth="1"/>
    <col min="1300" max="1536" width="9" style="1"/>
    <col min="1537" max="1537" width="7" style="1" customWidth="1"/>
    <col min="1538" max="1538" width="7.25" style="1" customWidth="1"/>
    <col min="1539" max="1539" width="15" style="1" customWidth="1"/>
    <col min="1540" max="1540" width="14.375" style="1" customWidth="1"/>
    <col min="1541" max="1541" width="14.375" style="1" bestFit="1" customWidth="1"/>
    <col min="1542" max="1542" width="13.125" style="1" bestFit="1" customWidth="1"/>
    <col min="1543" max="1543" width="52.75" style="1" customWidth="1"/>
    <col min="1544" max="1544" width="6.125" style="1" customWidth="1"/>
    <col min="1545" max="1546" width="9.875" style="1" bestFit="1" customWidth="1"/>
    <col min="1547" max="1547" width="5.875" style="1" customWidth="1"/>
    <col min="1548" max="1548" width="49" style="1" customWidth="1"/>
    <col min="1549" max="1549" width="28.375" style="1" customWidth="1"/>
    <col min="1550" max="1550" width="20.125" style="1" customWidth="1"/>
    <col min="1551" max="1551" width="15.375" style="1" customWidth="1"/>
    <col min="1552" max="1552" width="6.375" style="1" customWidth="1"/>
    <col min="1553" max="1553" width="16.625" style="1" customWidth="1"/>
    <col min="1554" max="1554" width="17.875" style="1" customWidth="1"/>
    <col min="1555" max="1555" width="15.625" style="1" customWidth="1"/>
    <col min="1556" max="1792" width="9" style="1"/>
    <col min="1793" max="1793" width="7" style="1" customWidth="1"/>
    <col min="1794" max="1794" width="7.25" style="1" customWidth="1"/>
    <col min="1795" max="1795" width="15" style="1" customWidth="1"/>
    <col min="1796" max="1796" width="14.375" style="1" customWidth="1"/>
    <col min="1797" max="1797" width="14.375" style="1" bestFit="1" customWidth="1"/>
    <col min="1798" max="1798" width="13.125" style="1" bestFit="1" customWidth="1"/>
    <col min="1799" max="1799" width="52.75" style="1" customWidth="1"/>
    <col min="1800" max="1800" width="6.125" style="1" customWidth="1"/>
    <col min="1801" max="1802" width="9.875" style="1" bestFit="1" customWidth="1"/>
    <col min="1803" max="1803" width="5.875" style="1" customWidth="1"/>
    <col min="1804" max="1804" width="49" style="1" customWidth="1"/>
    <col min="1805" max="1805" width="28.375" style="1" customWidth="1"/>
    <col min="1806" max="1806" width="20.125" style="1" customWidth="1"/>
    <col min="1807" max="1807" width="15.375" style="1" customWidth="1"/>
    <col min="1808" max="1808" width="6.375" style="1" customWidth="1"/>
    <col min="1809" max="1809" width="16.625" style="1" customWidth="1"/>
    <col min="1810" max="1810" width="17.875" style="1" customWidth="1"/>
    <col min="1811" max="1811" width="15.625" style="1" customWidth="1"/>
    <col min="1812" max="2048" width="9" style="1"/>
    <col min="2049" max="2049" width="7" style="1" customWidth="1"/>
    <col min="2050" max="2050" width="7.25" style="1" customWidth="1"/>
    <col min="2051" max="2051" width="15" style="1" customWidth="1"/>
    <col min="2052" max="2052" width="14.375" style="1" customWidth="1"/>
    <col min="2053" max="2053" width="14.375" style="1" bestFit="1" customWidth="1"/>
    <col min="2054" max="2054" width="13.125" style="1" bestFit="1" customWidth="1"/>
    <col min="2055" max="2055" width="52.75" style="1" customWidth="1"/>
    <col min="2056" max="2056" width="6.125" style="1" customWidth="1"/>
    <col min="2057" max="2058" width="9.875" style="1" bestFit="1" customWidth="1"/>
    <col min="2059" max="2059" width="5.875" style="1" customWidth="1"/>
    <col min="2060" max="2060" width="49" style="1" customWidth="1"/>
    <col min="2061" max="2061" width="28.375" style="1" customWidth="1"/>
    <col min="2062" max="2062" width="20.125" style="1" customWidth="1"/>
    <col min="2063" max="2063" width="15.375" style="1" customWidth="1"/>
    <col min="2064" max="2064" width="6.375" style="1" customWidth="1"/>
    <col min="2065" max="2065" width="16.625" style="1" customWidth="1"/>
    <col min="2066" max="2066" width="17.875" style="1" customWidth="1"/>
    <col min="2067" max="2067" width="15.625" style="1" customWidth="1"/>
    <col min="2068" max="2304" width="9" style="1"/>
    <col min="2305" max="2305" width="7" style="1" customWidth="1"/>
    <col min="2306" max="2306" width="7.25" style="1" customWidth="1"/>
    <col min="2307" max="2307" width="15" style="1" customWidth="1"/>
    <col min="2308" max="2308" width="14.375" style="1" customWidth="1"/>
    <col min="2309" max="2309" width="14.375" style="1" bestFit="1" customWidth="1"/>
    <col min="2310" max="2310" width="13.125" style="1" bestFit="1" customWidth="1"/>
    <col min="2311" max="2311" width="52.75" style="1" customWidth="1"/>
    <col min="2312" max="2312" width="6.125" style="1" customWidth="1"/>
    <col min="2313" max="2314" width="9.875" style="1" bestFit="1" customWidth="1"/>
    <col min="2315" max="2315" width="5.875" style="1" customWidth="1"/>
    <col min="2316" max="2316" width="49" style="1" customWidth="1"/>
    <col min="2317" max="2317" width="28.375" style="1" customWidth="1"/>
    <col min="2318" max="2318" width="20.125" style="1" customWidth="1"/>
    <col min="2319" max="2319" width="15.375" style="1" customWidth="1"/>
    <col min="2320" max="2320" width="6.375" style="1" customWidth="1"/>
    <col min="2321" max="2321" width="16.625" style="1" customWidth="1"/>
    <col min="2322" max="2322" width="17.875" style="1" customWidth="1"/>
    <col min="2323" max="2323" width="15.625" style="1" customWidth="1"/>
    <col min="2324" max="2560" width="9" style="1"/>
    <col min="2561" max="2561" width="7" style="1" customWidth="1"/>
    <col min="2562" max="2562" width="7.25" style="1" customWidth="1"/>
    <col min="2563" max="2563" width="15" style="1" customWidth="1"/>
    <col min="2564" max="2564" width="14.375" style="1" customWidth="1"/>
    <col min="2565" max="2565" width="14.375" style="1" bestFit="1" customWidth="1"/>
    <col min="2566" max="2566" width="13.125" style="1" bestFit="1" customWidth="1"/>
    <col min="2567" max="2567" width="52.75" style="1" customWidth="1"/>
    <col min="2568" max="2568" width="6.125" style="1" customWidth="1"/>
    <col min="2569" max="2570" width="9.875" style="1" bestFit="1" customWidth="1"/>
    <col min="2571" max="2571" width="5.875" style="1" customWidth="1"/>
    <col min="2572" max="2572" width="49" style="1" customWidth="1"/>
    <col min="2573" max="2573" width="28.375" style="1" customWidth="1"/>
    <col min="2574" max="2574" width="20.125" style="1" customWidth="1"/>
    <col min="2575" max="2575" width="15.375" style="1" customWidth="1"/>
    <col min="2576" max="2576" width="6.375" style="1" customWidth="1"/>
    <col min="2577" max="2577" width="16.625" style="1" customWidth="1"/>
    <col min="2578" max="2578" width="17.875" style="1" customWidth="1"/>
    <col min="2579" max="2579" width="15.625" style="1" customWidth="1"/>
    <col min="2580" max="2816" width="9" style="1"/>
    <col min="2817" max="2817" width="7" style="1" customWidth="1"/>
    <col min="2818" max="2818" width="7.25" style="1" customWidth="1"/>
    <col min="2819" max="2819" width="15" style="1" customWidth="1"/>
    <col min="2820" max="2820" width="14.375" style="1" customWidth="1"/>
    <col min="2821" max="2821" width="14.375" style="1" bestFit="1" customWidth="1"/>
    <col min="2822" max="2822" width="13.125" style="1" bestFit="1" customWidth="1"/>
    <col min="2823" max="2823" width="52.75" style="1" customWidth="1"/>
    <col min="2824" max="2824" width="6.125" style="1" customWidth="1"/>
    <col min="2825" max="2826" width="9.875" style="1" bestFit="1" customWidth="1"/>
    <col min="2827" max="2827" width="5.875" style="1" customWidth="1"/>
    <col min="2828" max="2828" width="49" style="1" customWidth="1"/>
    <col min="2829" max="2829" width="28.375" style="1" customWidth="1"/>
    <col min="2830" max="2830" width="20.125" style="1" customWidth="1"/>
    <col min="2831" max="2831" width="15.375" style="1" customWidth="1"/>
    <col min="2832" max="2832" width="6.375" style="1" customWidth="1"/>
    <col min="2833" max="2833" width="16.625" style="1" customWidth="1"/>
    <col min="2834" max="2834" width="17.875" style="1" customWidth="1"/>
    <col min="2835" max="2835" width="15.625" style="1" customWidth="1"/>
    <col min="2836" max="3072" width="9" style="1"/>
    <col min="3073" max="3073" width="7" style="1" customWidth="1"/>
    <col min="3074" max="3074" width="7.25" style="1" customWidth="1"/>
    <col min="3075" max="3075" width="15" style="1" customWidth="1"/>
    <col min="3076" max="3076" width="14.375" style="1" customWidth="1"/>
    <col min="3077" max="3077" width="14.375" style="1" bestFit="1" customWidth="1"/>
    <col min="3078" max="3078" width="13.125" style="1" bestFit="1" customWidth="1"/>
    <col min="3079" max="3079" width="52.75" style="1" customWidth="1"/>
    <col min="3080" max="3080" width="6.125" style="1" customWidth="1"/>
    <col min="3081" max="3082" width="9.875" style="1" bestFit="1" customWidth="1"/>
    <col min="3083" max="3083" width="5.875" style="1" customWidth="1"/>
    <col min="3084" max="3084" width="49" style="1" customWidth="1"/>
    <col min="3085" max="3085" width="28.375" style="1" customWidth="1"/>
    <col min="3086" max="3086" width="20.125" style="1" customWidth="1"/>
    <col min="3087" max="3087" width="15.375" style="1" customWidth="1"/>
    <col min="3088" max="3088" width="6.375" style="1" customWidth="1"/>
    <col min="3089" max="3089" width="16.625" style="1" customWidth="1"/>
    <col min="3090" max="3090" width="17.875" style="1" customWidth="1"/>
    <col min="3091" max="3091" width="15.625" style="1" customWidth="1"/>
    <col min="3092" max="3328" width="9" style="1"/>
    <col min="3329" max="3329" width="7" style="1" customWidth="1"/>
    <col min="3330" max="3330" width="7.25" style="1" customWidth="1"/>
    <col min="3331" max="3331" width="15" style="1" customWidth="1"/>
    <col min="3332" max="3332" width="14.375" style="1" customWidth="1"/>
    <col min="3333" max="3333" width="14.375" style="1" bestFit="1" customWidth="1"/>
    <col min="3334" max="3334" width="13.125" style="1" bestFit="1" customWidth="1"/>
    <col min="3335" max="3335" width="52.75" style="1" customWidth="1"/>
    <col min="3336" max="3336" width="6.125" style="1" customWidth="1"/>
    <col min="3337" max="3338" width="9.875" style="1" bestFit="1" customWidth="1"/>
    <col min="3339" max="3339" width="5.875" style="1" customWidth="1"/>
    <col min="3340" max="3340" width="49" style="1" customWidth="1"/>
    <col min="3341" max="3341" width="28.375" style="1" customWidth="1"/>
    <col min="3342" max="3342" width="20.125" style="1" customWidth="1"/>
    <col min="3343" max="3343" width="15.375" style="1" customWidth="1"/>
    <col min="3344" max="3344" width="6.375" style="1" customWidth="1"/>
    <col min="3345" max="3345" width="16.625" style="1" customWidth="1"/>
    <col min="3346" max="3346" width="17.875" style="1" customWidth="1"/>
    <col min="3347" max="3347" width="15.625" style="1" customWidth="1"/>
    <col min="3348" max="3584" width="9" style="1"/>
    <col min="3585" max="3585" width="7" style="1" customWidth="1"/>
    <col min="3586" max="3586" width="7.25" style="1" customWidth="1"/>
    <col min="3587" max="3587" width="15" style="1" customWidth="1"/>
    <col min="3588" max="3588" width="14.375" style="1" customWidth="1"/>
    <col min="3589" max="3589" width="14.375" style="1" bestFit="1" customWidth="1"/>
    <col min="3590" max="3590" width="13.125" style="1" bestFit="1" customWidth="1"/>
    <col min="3591" max="3591" width="52.75" style="1" customWidth="1"/>
    <col min="3592" max="3592" width="6.125" style="1" customWidth="1"/>
    <col min="3593" max="3594" width="9.875" style="1" bestFit="1" customWidth="1"/>
    <col min="3595" max="3595" width="5.875" style="1" customWidth="1"/>
    <col min="3596" max="3596" width="49" style="1" customWidth="1"/>
    <col min="3597" max="3597" width="28.375" style="1" customWidth="1"/>
    <col min="3598" max="3598" width="20.125" style="1" customWidth="1"/>
    <col min="3599" max="3599" width="15.375" style="1" customWidth="1"/>
    <col min="3600" max="3600" width="6.375" style="1" customWidth="1"/>
    <col min="3601" max="3601" width="16.625" style="1" customWidth="1"/>
    <col min="3602" max="3602" width="17.875" style="1" customWidth="1"/>
    <col min="3603" max="3603" width="15.625" style="1" customWidth="1"/>
    <col min="3604" max="3840" width="9" style="1"/>
    <col min="3841" max="3841" width="7" style="1" customWidth="1"/>
    <col min="3842" max="3842" width="7.25" style="1" customWidth="1"/>
    <col min="3843" max="3843" width="15" style="1" customWidth="1"/>
    <col min="3844" max="3844" width="14.375" style="1" customWidth="1"/>
    <col min="3845" max="3845" width="14.375" style="1" bestFit="1" customWidth="1"/>
    <col min="3846" max="3846" width="13.125" style="1" bestFit="1" customWidth="1"/>
    <col min="3847" max="3847" width="52.75" style="1" customWidth="1"/>
    <col min="3848" max="3848" width="6.125" style="1" customWidth="1"/>
    <col min="3849" max="3850" width="9.875" style="1" bestFit="1" customWidth="1"/>
    <col min="3851" max="3851" width="5.875" style="1" customWidth="1"/>
    <col min="3852" max="3852" width="49" style="1" customWidth="1"/>
    <col min="3853" max="3853" width="28.375" style="1" customWidth="1"/>
    <col min="3854" max="3854" width="20.125" style="1" customWidth="1"/>
    <col min="3855" max="3855" width="15.375" style="1" customWidth="1"/>
    <col min="3856" max="3856" width="6.375" style="1" customWidth="1"/>
    <col min="3857" max="3857" width="16.625" style="1" customWidth="1"/>
    <col min="3858" max="3858" width="17.875" style="1" customWidth="1"/>
    <col min="3859" max="3859" width="15.625" style="1" customWidth="1"/>
    <col min="3860" max="4096" width="9" style="1"/>
    <col min="4097" max="4097" width="7" style="1" customWidth="1"/>
    <col min="4098" max="4098" width="7.25" style="1" customWidth="1"/>
    <col min="4099" max="4099" width="15" style="1" customWidth="1"/>
    <col min="4100" max="4100" width="14.375" style="1" customWidth="1"/>
    <col min="4101" max="4101" width="14.375" style="1" bestFit="1" customWidth="1"/>
    <col min="4102" max="4102" width="13.125" style="1" bestFit="1" customWidth="1"/>
    <col min="4103" max="4103" width="52.75" style="1" customWidth="1"/>
    <col min="4104" max="4104" width="6.125" style="1" customWidth="1"/>
    <col min="4105" max="4106" width="9.875" style="1" bestFit="1" customWidth="1"/>
    <col min="4107" max="4107" width="5.875" style="1" customWidth="1"/>
    <col min="4108" max="4108" width="49" style="1" customWidth="1"/>
    <col min="4109" max="4109" width="28.375" style="1" customWidth="1"/>
    <col min="4110" max="4110" width="20.125" style="1" customWidth="1"/>
    <col min="4111" max="4111" width="15.375" style="1" customWidth="1"/>
    <col min="4112" max="4112" width="6.375" style="1" customWidth="1"/>
    <col min="4113" max="4113" width="16.625" style="1" customWidth="1"/>
    <col min="4114" max="4114" width="17.875" style="1" customWidth="1"/>
    <col min="4115" max="4115" width="15.625" style="1" customWidth="1"/>
    <col min="4116" max="4352" width="9" style="1"/>
    <col min="4353" max="4353" width="7" style="1" customWidth="1"/>
    <col min="4354" max="4354" width="7.25" style="1" customWidth="1"/>
    <col min="4355" max="4355" width="15" style="1" customWidth="1"/>
    <col min="4356" max="4356" width="14.375" style="1" customWidth="1"/>
    <col min="4357" max="4357" width="14.375" style="1" bestFit="1" customWidth="1"/>
    <col min="4358" max="4358" width="13.125" style="1" bestFit="1" customWidth="1"/>
    <col min="4359" max="4359" width="52.75" style="1" customWidth="1"/>
    <col min="4360" max="4360" width="6.125" style="1" customWidth="1"/>
    <col min="4361" max="4362" width="9.875" style="1" bestFit="1" customWidth="1"/>
    <col min="4363" max="4363" width="5.875" style="1" customWidth="1"/>
    <col min="4364" max="4364" width="49" style="1" customWidth="1"/>
    <col min="4365" max="4365" width="28.375" style="1" customWidth="1"/>
    <col min="4366" max="4366" width="20.125" style="1" customWidth="1"/>
    <col min="4367" max="4367" width="15.375" style="1" customWidth="1"/>
    <col min="4368" max="4368" width="6.375" style="1" customWidth="1"/>
    <col min="4369" max="4369" width="16.625" style="1" customWidth="1"/>
    <col min="4370" max="4370" width="17.875" style="1" customWidth="1"/>
    <col min="4371" max="4371" width="15.625" style="1" customWidth="1"/>
    <col min="4372" max="4608" width="9" style="1"/>
    <col min="4609" max="4609" width="7" style="1" customWidth="1"/>
    <col min="4610" max="4610" width="7.25" style="1" customWidth="1"/>
    <col min="4611" max="4611" width="15" style="1" customWidth="1"/>
    <col min="4612" max="4612" width="14.375" style="1" customWidth="1"/>
    <col min="4613" max="4613" width="14.375" style="1" bestFit="1" customWidth="1"/>
    <col min="4614" max="4614" width="13.125" style="1" bestFit="1" customWidth="1"/>
    <col min="4615" max="4615" width="52.75" style="1" customWidth="1"/>
    <col min="4616" max="4616" width="6.125" style="1" customWidth="1"/>
    <col min="4617" max="4618" width="9.875" style="1" bestFit="1" customWidth="1"/>
    <col min="4619" max="4619" width="5.875" style="1" customWidth="1"/>
    <col min="4620" max="4620" width="49" style="1" customWidth="1"/>
    <col min="4621" max="4621" width="28.375" style="1" customWidth="1"/>
    <col min="4622" max="4622" width="20.125" style="1" customWidth="1"/>
    <col min="4623" max="4623" width="15.375" style="1" customWidth="1"/>
    <col min="4624" max="4624" width="6.375" style="1" customWidth="1"/>
    <col min="4625" max="4625" width="16.625" style="1" customWidth="1"/>
    <col min="4626" max="4626" width="17.875" style="1" customWidth="1"/>
    <col min="4627" max="4627" width="15.625" style="1" customWidth="1"/>
    <col min="4628" max="4864" width="9" style="1"/>
    <col min="4865" max="4865" width="7" style="1" customWidth="1"/>
    <col min="4866" max="4866" width="7.25" style="1" customWidth="1"/>
    <col min="4867" max="4867" width="15" style="1" customWidth="1"/>
    <col min="4868" max="4868" width="14.375" style="1" customWidth="1"/>
    <col min="4869" max="4869" width="14.375" style="1" bestFit="1" customWidth="1"/>
    <col min="4870" max="4870" width="13.125" style="1" bestFit="1" customWidth="1"/>
    <col min="4871" max="4871" width="52.75" style="1" customWidth="1"/>
    <col min="4872" max="4872" width="6.125" style="1" customWidth="1"/>
    <col min="4873" max="4874" width="9.875" style="1" bestFit="1" customWidth="1"/>
    <col min="4875" max="4875" width="5.875" style="1" customWidth="1"/>
    <col min="4876" max="4876" width="49" style="1" customWidth="1"/>
    <col min="4877" max="4877" width="28.375" style="1" customWidth="1"/>
    <col min="4878" max="4878" width="20.125" style="1" customWidth="1"/>
    <col min="4879" max="4879" width="15.375" style="1" customWidth="1"/>
    <col min="4880" max="4880" width="6.375" style="1" customWidth="1"/>
    <col min="4881" max="4881" width="16.625" style="1" customWidth="1"/>
    <col min="4882" max="4882" width="17.875" style="1" customWidth="1"/>
    <col min="4883" max="4883" width="15.625" style="1" customWidth="1"/>
    <col min="4884" max="5120" width="9" style="1"/>
    <col min="5121" max="5121" width="7" style="1" customWidth="1"/>
    <col min="5122" max="5122" width="7.25" style="1" customWidth="1"/>
    <col min="5123" max="5123" width="15" style="1" customWidth="1"/>
    <col min="5124" max="5124" width="14.375" style="1" customWidth="1"/>
    <col min="5125" max="5125" width="14.375" style="1" bestFit="1" customWidth="1"/>
    <col min="5126" max="5126" width="13.125" style="1" bestFit="1" customWidth="1"/>
    <col min="5127" max="5127" width="52.75" style="1" customWidth="1"/>
    <col min="5128" max="5128" width="6.125" style="1" customWidth="1"/>
    <col min="5129" max="5130" width="9.875" style="1" bestFit="1" customWidth="1"/>
    <col min="5131" max="5131" width="5.875" style="1" customWidth="1"/>
    <col min="5132" max="5132" width="49" style="1" customWidth="1"/>
    <col min="5133" max="5133" width="28.375" style="1" customWidth="1"/>
    <col min="5134" max="5134" width="20.125" style="1" customWidth="1"/>
    <col min="5135" max="5135" width="15.375" style="1" customWidth="1"/>
    <col min="5136" max="5136" width="6.375" style="1" customWidth="1"/>
    <col min="5137" max="5137" width="16.625" style="1" customWidth="1"/>
    <col min="5138" max="5138" width="17.875" style="1" customWidth="1"/>
    <col min="5139" max="5139" width="15.625" style="1" customWidth="1"/>
    <col min="5140" max="5376" width="9" style="1"/>
    <col min="5377" max="5377" width="7" style="1" customWidth="1"/>
    <col min="5378" max="5378" width="7.25" style="1" customWidth="1"/>
    <col min="5379" max="5379" width="15" style="1" customWidth="1"/>
    <col min="5380" max="5380" width="14.375" style="1" customWidth="1"/>
    <col min="5381" max="5381" width="14.375" style="1" bestFit="1" customWidth="1"/>
    <col min="5382" max="5382" width="13.125" style="1" bestFit="1" customWidth="1"/>
    <col min="5383" max="5383" width="52.75" style="1" customWidth="1"/>
    <col min="5384" max="5384" width="6.125" style="1" customWidth="1"/>
    <col min="5385" max="5386" width="9.875" style="1" bestFit="1" customWidth="1"/>
    <col min="5387" max="5387" width="5.875" style="1" customWidth="1"/>
    <col min="5388" max="5388" width="49" style="1" customWidth="1"/>
    <col min="5389" max="5389" width="28.375" style="1" customWidth="1"/>
    <col min="5390" max="5390" width="20.125" style="1" customWidth="1"/>
    <col min="5391" max="5391" width="15.375" style="1" customWidth="1"/>
    <col min="5392" max="5392" width="6.375" style="1" customWidth="1"/>
    <col min="5393" max="5393" width="16.625" style="1" customWidth="1"/>
    <col min="5394" max="5394" width="17.875" style="1" customWidth="1"/>
    <col min="5395" max="5395" width="15.625" style="1" customWidth="1"/>
    <col min="5396" max="5632" width="9" style="1"/>
    <col min="5633" max="5633" width="7" style="1" customWidth="1"/>
    <col min="5634" max="5634" width="7.25" style="1" customWidth="1"/>
    <col min="5635" max="5635" width="15" style="1" customWidth="1"/>
    <col min="5636" max="5636" width="14.375" style="1" customWidth="1"/>
    <col min="5637" max="5637" width="14.375" style="1" bestFit="1" customWidth="1"/>
    <col min="5638" max="5638" width="13.125" style="1" bestFit="1" customWidth="1"/>
    <col min="5639" max="5639" width="52.75" style="1" customWidth="1"/>
    <col min="5640" max="5640" width="6.125" style="1" customWidth="1"/>
    <col min="5641" max="5642" width="9.875" style="1" bestFit="1" customWidth="1"/>
    <col min="5643" max="5643" width="5.875" style="1" customWidth="1"/>
    <col min="5644" max="5644" width="49" style="1" customWidth="1"/>
    <col min="5645" max="5645" width="28.375" style="1" customWidth="1"/>
    <col min="5646" max="5646" width="20.125" style="1" customWidth="1"/>
    <col min="5647" max="5647" width="15.375" style="1" customWidth="1"/>
    <col min="5648" max="5648" width="6.375" style="1" customWidth="1"/>
    <col min="5649" max="5649" width="16.625" style="1" customWidth="1"/>
    <col min="5650" max="5650" width="17.875" style="1" customWidth="1"/>
    <col min="5651" max="5651" width="15.625" style="1" customWidth="1"/>
    <col min="5652" max="5888" width="9" style="1"/>
    <col min="5889" max="5889" width="7" style="1" customWidth="1"/>
    <col min="5890" max="5890" width="7.25" style="1" customWidth="1"/>
    <col min="5891" max="5891" width="15" style="1" customWidth="1"/>
    <col min="5892" max="5892" width="14.375" style="1" customWidth="1"/>
    <col min="5893" max="5893" width="14.375" style="1" bestFit="1" customWidth="1"/>
    <col min="5894" max="5894" width="13.125" style="1" bestFit="1" customWidth="1"/>
    <col min="5895" max="5895" width="52.75" style="1" customWidth="1"/>
    <col min="5896" max="5896" width="6.125" style="1" customWidth="1"/>
    <col min="5897" max="5898" width="9.875" style="1" bestFit="1" customWidth="1"/>
    <col min="5899" max="5899" width="5.875" style="1" customWidth="1"/>
    <col min="5900" max="5900" width="49" style="1" customWidth="1"/>
    <col min="5901" max="5901" width="28.375" style="1" customWidth="1"/>
    <col min="5902" max="5902" width="20.125" style="1" customWidth="1"/>
    <col min="5903" max="5903" width="15.375" style="1" customWidth="1"/>
    <col min="5904" max="5904" width="6.375" style="1" customWidth="1"/>
    <col min="5905" max="5905" width="16.625" style="1" customWidth="1"/>
    <col min="5906" max="5906" width="17.875" style="1" customWidth="1"/>
    <col min="5907" max="5907" width="15.625" style="1" customWidth="1"/>
    <col min="5908" max="6144" width="9" style="1"/>
    <col min="6145" max="6145" width="7" style="1" customWidth="1"/>
    <col min="6146" max="6146" width="7.25" style="1" customWidth="1"/>
    <col min="6147" max="6147" width="15" style="1" customWidth="1"/>
    <col min="6148" max="6148" width="14.375" style="1" customWidth="1"/>
    <col min="6149" max="6149" width="14.375" style="1" bestFit="1" customWidth="1"/>
    <col min="6150" max="6150" width="13.125" style="1" bestFit="1" customWidth="1"/>
    <col min="6151" max="6151" width="52.75" style="1" customWidth="1"/>
    <col min="6152" max="6152" width="6.125" style="1" customWidth="1"/>
    <col min="6153" max="6154" width="9.875" style="1" bestFit="1" customWidth="1"/>
    <col min="6155" max="6155" width="5.875" style="1" customWidth="1"/>
    <col min="6156" max="6156" width="49" style="1" customWidth="1"/>
    <col min="6157" max="6157" width="28.375" style="1" customWidth="1"/>
    <col min="6158" max="6158" width="20.125" style="1" customWidth="1"/>
    <col min="6159" max="6159" width="15.375" style="1" customWidth="1"/>
    <col min="6160" max="6160" width="6.375" style="1" customWidth="1"/>
    <col min="6161" max="6161" width="16.625" style="1" customWidth="1"/>
    <col min="6162" max="6162" width="17.875" style="1" customWidth="1"/>
    <col min="6163" max="6163" width="15.625" style="1" customWidth="1"/>
    <col min="6164" max="6400" width="9" style="1"/>
    <col min="6401" max="6401" width="7" style="1" customWidth="1"/>
    <col min="6402" max="6402" width="7.25" style="1" customWidth="1"/>
    <col min="6403" max="6403" width="15" style="1" customWidth="1"/>
    <col min="6404" max="6404" width="14.375" style="1" customWidth="1"/>
    <col min="6405" max="6405" width="14.375" style="1" bestFit="1" customWidth="1"/>
    <col min="6406" max="6406" width="13.125" style="1" bestFit="1" customWidth="1"/>
    <col min="6407" max="6407" width="52.75" style="1" customWidth="1"/>
    <col min="6408" max="6408" width="6.125" style="1" customWidth="1"/>
    <col min="6409" max="6410" width="9.875" style="1" bestFit="1" customWidth="1"/>
    <col min="6411" max="6411" width="5.875" style="1" customWidth="1"/>
    <col min="6412" max="6412" width="49" style="1" customWidth="1"/>
    <col min="6413" max="6413" width="28.375" style="1" customWidth="1"/>
    <col min="6414" max="6414" width="20.125" style="1" customWidth="1"/>
    <col min="6415" max="6415" width="15.375" style="1" customWidth="1"/>
    <col min="6416" max="6416" width="6.375" style="1" customWidth="1"/>
    <col min="6417" max="6417" width="16.625" style="1" customWidth="1"/>
    <col min="6418" max="6418" width="17.875" style="1" customWidth="1"/>
    <col min="6419" max="6419" width="15.625" style="1" customWidth="1"/>
    <col min="6420" max="6656" width="9" style="1"/>
    <col min="6657" max="6657" width="7" style="1" customWidth="1"/>
    <col min="6658" max="6658" width="7.25" style="1" customWidth="1"/>
    <col min="6659" max="6659" width="15" style="1" customWidth="1"/>
    <col min="6660" max="6660" width="14.375" style="1" customWidth="1"/>
    <col min="6661" max="6661" width="14.375" style="1" bestFit="1" customWidth="1"/>
    <col min="6662" max="6662" width="13.125" style="1" bestFit="1" customWidth="1"/>
    <col min="6663" max="6663" width="52.75" style="1" customWidth="1"/>
    <col min="6664" max="6664" width="6.125" style="1" customWidth="1"/>
    <col min="6665" max="6666" width="9.875" style="1" bestFit="1" customWidth="1"/>
    <col min="6667" max="6667" width="5.875" style="1" customWidth="1"/>
    <col min="6668" max="6668" width="49" style="1" customWidth="1"/>
    <col min="6669" max="6669" width="28.375" style="1" customWidth="1"/>
    <col min="6670" max="6670" width="20.125" style="1" customWidth="1"/>
    <col min="6671" max="6671" width="15.375" style="1" customWidth="1"/>
    <col min="6672" max="6672" width="6.375" style="1" customWidth="1"/>
    <col min="6673" max="6673" width="16.625" style="1" customWidth="1"/>
    <col min="6674" max="6674" width="17.875" style="1" customWidth="1"/>
    <col min="6675" max="6675" width="15.625" style="1" customWidth="1"/>
    <col min="6676" max="6912" width="9" style="1"/>
    <col min="6913" max="6913" width="7" style="1" customWidth="1"/>
    <col min="6914" max="6914" width="7.25" style="1" customWidth="1"/>
    <col min="6915" max="6915" width="15" style="1" customWidth="1"/>
    <col min="6916" max="6916" width="14.375" style="1" customWidth="1"/>
    <col min="6917" max="6917" width="14.375" style="1" bestFit="1" customWidth="1"/>
    <col min="6918" max="6918" width="13.125" style="1" bestFit="1" customWidth="1"/>
    <col min="6919" max="6919" width="52.75" style="1" customWidth="1"/>
    <col min="6920" max="6920" width="6.125" style="1" customWidth="1"/>
    <col min="6921" max="6922" width="9.875" style="1" bestFit="1" customWidth="1"/>
    <col min="6923" max="6923" width="5.875" style="1" customWidth="1"/>
    <col min="6924" max="6924" width="49" style="1" customWidth="1"/>
    <col min="6925" max="6925" width="28.375" style="1" customWidth="1"/>
    <col min="6926" max="6926" width="20.125" style="1" customWidth="1"/>
    <col min="6927" max="6927" width="15.375" style="1" customWidth="1"/>
    <col min="6928" max="6928" width="6.375" style="1" customWidth="1"/>
    <col min="6929" max="6929" width="16.625" style="1" customWidth="1"/>
    <col min="6930" max="6930" width="17.875" style="1" customWidth="1"/>
    <col min="6931" max="6931" width="15.625" style="1" customWidth="1"/>
    <col min="6932" max="7168" width="9" style="1"/>
    <col min="7169" max="7169" width="7" style="1" customWidth="1"/>
    <col min="7170" max="7170" width="7.25" style="1" customWidth="1"/>
    <col min="7171" max="7171" width="15" style="1" customWidth="1"/>
    <col min="7172" max="7172" width="14.375" style="1" customWidth="1"/>
    <col min="7173" max="7173" width="14.375" style="1" bestFit="1" customWidth="1"/>
    <col min="7174" max="7174" width="13.125" style="1" bestFit="1" customWidth="1"/>
    <col min="7175" max="7175" width="52.75" style="1" customWidth="1"/>
    <col min="7176" max="7176" width="6.125" style="1" customWidth="1"/>
    <col min="7177" max="7178" width="9.875" style="1" bestFit="1" customWidth="1"/>
    <col min="7179" max="7179" width="5.875" style="1" customWidth="1"/>
    <col min="7180" max="7180" width="49" style="1" customWidth="1"/>
    <col min="7181" max="7181" width="28.375" style="1" customWidth="1"/>
    <col min="7182" max="7182" width="20.125" style="1" customWidth="1"/>
    <col min="7183" max="7183" width="15.375" style="1" customWidth="1"/>
    <col min="7184" max="7184" width="6.375" style="1" customWidth="1"/>
    <col min="7185" max="7185" width="16.625" style="1" customWidth="1"/>
    <col min="7186" max="7186" width="17.875" style="1" customWidth="1"/>
    <col min="7187" max="7187" width="15.625" style="1" customWidth="1"/>
    <col min="7188" max="7424" width="9" style="1"/>
    <col min="7425" max="7425" width="7" style="1" customWidth="1"/>
    <col min="7426" max="7426" width="7.25" style="1" customWidth="1"/>
    <col min="7427" max="7427" width="15" style="1" customWidth="1"/>
    <col min="7428" max="7428" width="14.375" style="1" customWidth="1"/>
    <col min="7429" max="7429" width="14.375" style="1" bestFit="1" customWidth="1"/>
    <col min="7430" max="7430" width="13.125" style="1" bestFit="1" customWidth="1"/>
    <col min="7431" max="7431" width="52.75" style="1" customWidth="1"/>
    <col min="7432" max="7432" width="6.125" style="1" customWidth="1"/>
    <col min="7433" max="7434" width="9.875" style="1" bestFit="1" customWidth="1"/>
    <col min="7435" max="7435" width="5.875" style="1" customWidth="1"/>
    <col min="7436" max="7436" width="49" style="1" customWidth="1"/>
    <col min="7437" max="7437" width="28.375" style="1" customWidth="1"/>
    <col min="7438" max="7438" width="20.125" style="1" customWidth="1"/>
    <col min="7439" max="7439" width="15.375" style="1" customWidth="1"/>
    <col min="7440" max="7440" width="6.375" style="1" customWidth="1"/>
    <col min="7441" max="7441" width="16.625" style="1" customWidth="1"/>
    <col min="7442" max="7442" width="17.875" style="1" customWidth="1"/>
    <col min="7443" max="7443" width="15.625" style="1" customWidth="1"/>
    <col min="7444" max="7680" width="9" style="1"/>
    <col min="7681" max="7681" width="7" style="1" customWidth="1"/>
    <col min="7682" max="7682" width="7.25" style="1" customWidth="1"/>
    <col min="7683" max="7683" width="15" style="1" customWidth="1"/>
    <col min="7684" max="7684" width="14.375" style="1" customWidth="1"/>
    <col min="7685" max="7685" width="14.375" style="1" bestFit="1" customWidth="1"/>
    <col min="7686" max="7686" width="13.125" style="1" bestFit="1" customWidth="1"/>
    <col min="7687" max="7687" width="52.75" style="1" customWidth="1"/>
    <col min="7688" max="7688" width="6.125" style="1" customWidth="1"/>
    <col min="7689" max="7690" width="9.875" style="1" bestFit="1" customWidth="1"/>
    <col min="7691" max="7691" width="5.875" style="1" customWidth="1"/>
    <col min="7692" max="7692" width="49" style="1" customWidth="1"/>
    <col min="7693" max="7693" width="28.375" style="1" customWidth="1"/>
    <col min="7694" max="7694" width="20.125" style="1" customWidth="1"/>
    <col min="7695" max="7695" width="15.375" style="1" customWidth="1"/>
    <col min="7696" max="7696" width="6.375" style="1" customWidth="1"/>
    <col min="7697" max="7697" width="16.625" style="1" customWidth="1"/>
    <col min="7698" max="7698" width="17.875" style="1" customWidth="1"/>
    <col min="7699" max="7699" width="15.625" style="1" customWidth="1"/>
    <col min="7700" max="7936" width="9" style="1"/>
    <col min="7937" max="7937" width="7" style="1" customWidth="1"/>
    <col min="7938" max="7938" width="7.25" style="1" customWidth="1"/>
    <col min="7939" max="7939" width="15" style="1" customWidth="1"/>
    <col min="7940" max="7940" width="14.375" style="1" customWidth="1"/>
    <col min="7941" max="7941" width="14.375" style="1" bestFit="1" customWidth="1"/>
    <col min="7942" max="7942" width="13.125" style="1" bestFit="1" customWidth="1"/>
    <col min="7943" max="7943" width="52.75" style="1" customWidth="1"/>
    <col min="7944" max="7944" width="6.125" style="1" customWidth="1"/>
    <col min="7945" max="7946" width="9.875" style="1" bestFit="1" customWidth="1"/>
    <col min="7947" max="7947" width="5.875" style="1" customWidth="1"/>
    <col min="7948" max="7948" width="49" style="1" customWidth="1"/>
    <col min="7949" max="7949" width="28.375" style="1" customWidth="1"/>
    <col min="7950" max="7950" width="20.125" style="1" customWidth="1"/>
    <col min="7951" max="7951" width="15.375" style="1" customWidth="1"/>
    <col min="7952" max="7952" width="6.375" style="1" customWidth="1"/>
    <col min="7953" max="7953" width="16.625" style="1" customWidth="1"/>
    <col min="7954" max="7954" width="17.875" style="1" customWidth="1"/>
    <col min="7955" max="7955" width="15.625" style="1" customWidth="1"/>
    <col min="7956" max="8192" width="9" style="1"/>
    <col min="8193" max="8193" width="7" style="1" customWidth="1"/>
    <col min="8194" max="8194" width="7.25" style="1" customWidth="1"/>
    <col min="8195" max="8195" width="15" style="1" customWidth="1"/>
    <col min="8196" max="8196" width="14.375" style="1" customWidth="1"/>
    <col min="8197" max="8197" width="14.375" style="1" bestFit="1" customWidth="1"/>
    <col min="8198" max="8198" width="13.125" style="1" bestFit="1" customWidth="1"/>
    <col min="8199" max="8199" width="52.75" style="1" customWidth="1"/>
    <col min="8200" max="8200" width="6.125" style="1" customWidth="1"/>
    <col min="8201" max="8202" width="9.875" style="1" bestFit="1" customWidth="1"/>
    <col min="8203" max="8203" width="5.875" style="1" customWidth="1"/>
    <col min="8204" max="8204" width="49" style="1" customWidth="1"/>
    <col min="8205" max="8205" width="28.375" style="1" customWidth="1"/>
    <col min="8206" max="8206" width="20.125" style="1" customWidth="1"/>
    <col min="8207" max="8207" width="15.375" style="1" customWidth="1"/>
    <col min="8208" max="8208" width="6.375" style="1" customWidth="1"/>
    <col min="8209" max="8209" width="16.625" style="1" customWidth="1"/>
    <col min="8210" max="8210" width="17.875" style="1" customWidth="1"/>
    <col min="8211" max="8211" width="15.625" style="1" customWidth="1"/>
    <col min="8212" max="8448" width="9" style="1"/>
    <col min="8449" max="8449" width="7" style="1" customWidth="1"/>
    <col min="8450" max="8450" width="7.25" style="1" customWidth="1"/>
    <col min="8451" max="8451" width="15" style="1" customWidth="1"/>
    <col min="8452" max="8452" width="14.375" style="1" customWidth="1"/>
    <col min="8453" max="8453" width="14.375" style="1" bestFit="1" customWidth="1"/>
    <col min="8454" max="8454" width="13.125" style="1" bestFit="1" customWidth="1"/>
    <col min="8455" max="8455" width="52.75" style="1" customWidth="1"/>
    <col min="8456" max="8456" width="6.125" style="1" customWidth="1"/>
    <col min="8457" max="8458" width="9.875" style="1" bestFit="1" customWidth="1"/>
    <col min="8459" max="8459" width="5.875" style="1" customWidth="1"/>
    <col min="8460" max="8460" width="49" style="1" customWidth="1"/>
    <col min="8461" max="8461" width="28.375" style="1" customWidth="1"/>
    <col min="8462" max="8462" width="20.125" style="1" customWidth="1"/>
    <col min="8463" max="8463" width="15.375" style="1" customWidth="1"/>
    <col min="8464" max="8464" width="6.375" style="1" customWidth="1"/>
    <col min="8465" max="8465" width="16.625" style="1" customWidth="1"/>
    <col min="8466" max="8466" width="17.875" style="1" customWidth="1"/>
    <col min="8467" max="8467" width="15.625" style="1" customWidth="1"/>
    <col min="8468" max="8704" width="9" style="1"/>
    <col min="8705" max="8705" width="7" style="1" customWidth="1"/>
    <col min="8706" max="8706" width="7.25" style="1" customWidth="1"/>
    <col min="8707" max="8707" width="15" style="1" customWidth="1"/>
    <col min="8708" max="8708" width="14.375" style="1" customWidth="1"/>
    <col min="8709" max="8709" width="14.375" style="1" bestFit="1" customWidth="1"/>
    <col min="8710" max="8710" width="13.125" style="1" bestFit="1" customWidth="1"/>
    <col min="8711" max="8711" width="52.75" style="1" customWidth="1"/>
    <col min="8712" max="8712" width="6.125" style="1" customWidth="1"/>
    <col min="8713" max="8714" width="9.875" style="1" bestFit="1" customWidth="1"/>
    <col min="8715" max="8715" width="5.875" style="1" customWidth="1"/>
    <col min="8716" max="8716" width="49" style="1" customWidth="1"/>
    <col min="8717" max="8717" width="28.375" style="1" customWidth="1"/>
    <col min="8718" max="8718" width="20.125" style="1" customWidth="1"/>
    <col min="8719" max="8719" width="15.375" style="1" customWidth="1"/>
    <col min="8720" max="8720" width="6.375" style="1" customWidth="1"/>
    <col min="8721" max="8721" width="16.625" style="1" customWidth="1"/>
    <col min="8722" max="8722" width="17.875" style="1" customWidth="1"/>
    <col min="8723" max="8723" width="15.625" style="1" customWidth="1"/>
    <col min="8724" max="8960" width="9" style="1"/>
    <col min="8961" max="8961" width="7" style="1" customWidth="1"/>
    <col min="8962" max="8962" width="7.25" style="1" customWidth="1"/>
    <col min="8963" max="8963" width="15" style="1" customWidth="1"/>
    <col min="8964" max="8964" width="14.375" style="1" customWidth="1"/>
    <col min="8965" max="8965" width="14.375" style="1" bestFit="1" customWidth="1"/>
    <col min="8966" max="8966" width="13.125" style="1" bestFit="1" customWidth="1"/>
    <col min="8967" max="8967" width="52.75" style="1" customWidth="1"/>
    <col min="8968" max="8968" width="6.125" style="1" customWidth="1"/>
    <col min="8969" max="8970" width="9.875" style="1" bestFit="1" customWidth="1"/>
    <col min="8971" max="8971" width="5.875" style="1" customWidth="1"/>
    <col min="8972" max="8972" width="49" style="1" customWidth="1"/>
    <col min="8973" max="8973" width="28.375" style="1" customWidth="1"/>
    <col min="8974" max="8974" width="20.125" style="1" customWidth="1"/>
    <col min="8975" max="8975" width="15.375" style="1" customWidth="1"/>
    <col min="8976" max="8976" width="6.375" style="1" customWidth="1"/>
    <col min="8977" max="8977" width="16.625" style="1" customWidth="1"/>
    <col min="8978" max="8978" width="17.875" style="1" customWidth="1"/>
    <col min="8979" max="8979" width="15.625" style="1" customWidth="1"/>
    <col min="8980" max="9216" width="9" style="1"/>
    <col min="9217" max="9217" width="7" style="1" customWidth="1"/>
    <col min="9218" max="9218" width="7.25" style="1" customWidth="1"/>
    <col min="9219" max="9219" width="15" style="1" customWidth="1"/>
    <col min="9220" max="9220" width="14.375" style="1" customWidth="1"/>
    <col min="9221" max="9221" width="14.375" style="1" bestFit="1" customWidth="1"/>
    <col min="9222" max="9222" width="13.125" style="1" bestFit="1" customWidth="1"/>
    <col min="9223" max="9223" width="52.75" style="1" customWidth="1"/>
    <col min="9224" max="9224" width="6.125" style="1" customWidth="1"/>
    <col min="9225" max="9226" width="9.875" style="1" bestFit="1" customWidth="1"/>
    <col min="9227" max="9227" width="5.875" style="1" customWidth="1"/>
    <col min="9228" max="9228" width="49" style="1" customWidth="1"/>
    <col min="9229" max="9229" width="28.375" style="1" customWidth="1"/>
    <col min="9230" max="9230" width="20.125" style="1" customWidth="1"/>
    <col min="9231" max="9231" width="15.375" style="1" customWidth="1"/>
    <col min="9232" max="9232" width="6.375" style="1" customWidth="1"/>
    <col min="9233" max="9233" width="16.625" style="1" customWidth="1"/>
    <col min="9234" max="9234" width="17.875" style="1" customWidth="1"/>
    <col min="9235" max="9235" width="15.625" style="1" customWidth="1"/>
    <col min="9236" max="9472" width="9" style="1"/>
    <col min="9473" max="9473" width="7" style="1" customWidth="1"/>
    <col min="9474" max="9474" width="7.25" style="1" customWidth="1"/>
    <col min="9475" max="9475" width="15" style="1" customWidth="1"/>
    <col min="9476" max="9476" width="14.375" style="1" customWidth="1"/>
    <col min="9477" max="9477" width="14.375" style="1" bestFit="1" customWidth="1"/>
    <col min="9478" max="9478" width="13.125" style="1" bestFit="1" customWidth="1"/>
    <col min="9479" max="9479" width="52.75" style="1" customWidth="1"/>
    <col min="9480" max="9480" width="6.125" style="1" customWidth="1"/>
    <col min="9481" max="9482" width="9.875" style="1" bestFit="1" customWidth="1"/>
    <col min="9483" max="9483" width="5.875" style="1" customWidth="1"/>
    <col min="9484" max="9484" width="49" style="1" customWidth="1"/>
    <col min="9485" max="9485" width="28.375" style="1" customWidth="1"/>
    <col min="9486" max="9486" width="20.125" style="1" customWidth="1"/>
    <col min="9487" max="9487" width="15.375" style="1" customWidth="1"/>
    <col min="9488" max="9488" width="6.375" style="1" customWidth="1"/>
    <col min="9489" max="9489" width="16.625" style="1" customWidth="1"/>
    <col min="9490" max="9490" width="17.875" style="1" customWidth="1"/>
    <col min="9491" max="9491" width="15.625" style="1" customWidth="1"/>
    <col min="9492" max="9728" width="9" style="1"/>
    <col min="9729" max="9729" width="7" style="1" customWidth="1"/>
    <col min="9730" max="9730" width="7.25" style="1" customWidth="1"/>
    <col min="9731" max="9731" width="15" style="1" customWidth="1"/>
    <col min="9732" max="9732" width="14.375" style="1" customWidth="1"/>
    <col min="9733" max="9733" width="14.375" style="1" bestFit="1" customWidth="1"/>
    <col min="9734" max="9734" width="13.125" style="1" bestFit="1" customWidth="1"/>
    <col min="9735" max="9735" width="52.75" style="1" customWidth="1"/>
    <col min="9736" max="9736" width="6.125" style="1" customWidth="1"/>
    <col min="9737" max="9738" width="9.875" style="1" bestFit="1" customWidth="1"/>
    <col min="9739" max="9739" width="5.875" style="1" customWidth="1"/>
    <col min="9740" max="9740" width="49" style="1" customWidth="1"/>
    <col min="9741" max="9741" width="28.375" style="1" customWidth="1"/>
    <col min="9742" max="9742" width="20.125" style="1" customWidth="1"/>
    <col min="9743" max="9743" width="15.375" style="1" customWidth="1"/>
    <col min="9744" max="9744" width="6.375" style="1" customWidth="1"/>
    <col min="9745" max="9745" width="16.625" style="1" customWidth="1"/>
    <col min="9746" max="9746" width="17.875" style="1" customWidth="1"/>
    <col min="9747" max="9747" width="15.625" style="1" customWidth="1"/>
    <col min="9748" max="9984" width="9" style="1"/>
    <col min="9985" max="9985" width="7" style="1" customWidth="1"/>
    <col min="9986" max="9986" width="7.25" style="1" customWidth="1"/>
    <col min="9987" max="9987" width="15" style="1" customWidth="1"/>
    <col min="9988" max="9988" width="14.375" style="1" customWidth="1"/>
    <col min="9989" max="9989" width="14.375" style="1" bestFit="1" customWidth="1"/>
    <col min="9990" max="9990" width="13.125" style="1" bestFit="1" customWidth="1"/>
    <col min="9991" max="9991" width="52.75" style="1" customWidth="1"/>
    <col min="9992" max="9992" width="6.125" style="1" customWidth="1"/>
    <col min="9993" max="9994" width="9.875" style="1" bestFit="1" customWidth="1"/>
    <col min="9995" max="9995" width="5.875" style="1" customWidth="1"/>
    <col min="9996" max="9996" width="49" style="1" customWidth="1"/>
    <col min="9997" max="9997" width="28.375" style="1" customWidth="1"/>
    <col min="9998" max="9998" width="20.125" style="1" customWidth="1"/>
    <col min="9999" max="9999" width="15.375" style="1" customWidth="1"/>
    <col min="10000" max="10000" width="6.375" style="1" customWidth="1"/>
    <col min="10001" max="10001" width="16.625" style="1" customWidth="1"/>
    <col min="10002" max="10002" width="17.875" style="1" customWidth="1"/>
    <col min="10003" max="10003" width="15.625" style="1" customWidth="1"/>
    <col min="10004" max="10240" width="9" style="1"/>
    <col min="10241" max="10241" width="7" style="1" customWidth="1"/>
    <col min="10242" max="10242" width="7.25" style="1" customWidth="1"/>
    <col min="10243" max="10243" width="15" style="1" customWidth="1"/>
    <col min="10244" max="10244" width="14.375" style="1" customWidth="1"/>
    <col min="10245" max="10245" width="14.375" style="1" bestFit="1" customWidth="1"/>
    <col min="10246" max="10246" width="13.125" style="1" bestFit="1" customWidth="1"/>
    <col min="10247" max="10247" width="52.75" style="1" customWidth="1"/>
    <col min="10248" max="10248" width="6.125" style="1" customWidth="1"/>
    <col min="10249" max="10250" width="9.875" style="1" bestFit="1" customWidth="1"/>
    <col min="10251" max="10251" width="5.875" style="1" customWidth="1"/>
    <col min="10252" max="10252" width="49" style="1" customWidth="1"/>
    <col min="10253" max="10253" width="28.375" style="1" customWidth="1"/>
    <col min="10254" max="10254" width="20.125" style="1" customWidth="1"/>
    <col min="10255" max="10255" width="15.375" style="1" customWidth="1"/>
    <col min="10256" max="10256" width="6.375" style="1" customWidth="1"/>
    <col min="10257" max="10257" width="16.625" style="1" customWidth="1"/>
    <col min="10258" max="10258" width="17.875" style="1" customWidth="1"/>
    <col min="10259" max="10259" width="15.625" style="1" customWidth="1"/>
    <col min="10260" max="10496" width="9" style="1"/>
    <col min="10497" max="10497" width="7" style="1" customWidth="1"/>
    <col min="10498" max="10498" width="7.25" style="1" customWidth="1"/>
    <col min="10499" max="10499" width="15" style="1" customWidth="1"/>
    <col min="10500" max="10500" width="14.375" style="1" customWidth="1"/>
    <col min="10501" max="10501" width="14.375" style="1" bestFit="1" customWidth="1"/>
    <col min="10502" max="10502" width="13.125" style="1" bestFit="1" customWidth="1"/>
    <col min="10503" max="10503" width="52.75" style="1" customWidth="1"/>
    <col min="10504" max="10504" width="6.125" style="1" customWidth="1"/>
    <col min="10505" max="10506" width="9.875" style="1" bestFit="1" customWidth="1"/>
    <col min="10507" max="10507" width="5.875" style="1" customWidth="1"/>
    <col min="10508" max="10508" width="49" style="1" customWidth="1"/>
    <col min="10509" max="10509" width="28.375" style="1" customWidth="1"/>
    <col min="10510" max="10510" width="20.125" style="1" customWidth="1"/>
    <col min="10511" max="10511" width="15.375" style="1" customWidth="1"/>
    <col min="10512" max="10512" width="6.375" style="1" customWidth="1"/>
    <col min="10513" max="10513" width="16.625" style="1" customWidth="1"/>
    <col min="10514" max="10514" width="17.875" style="1" customWidth="1"/>
    <col min="10515" max="10515" width="15.625" style="1" customWidth="1"/>
    <col min="10516" max="10752" width="9" style="1"/>
    <col min="10753" max="10753" width="7" style="1" customWidth="1"/>
    <col min="10754" max="10754" width="7.25" style="1" customWidth="1"/>
    <col min="10755" max="10755" width="15" style="1" customWidth="1"/>
    <col min="10756" max="10756" width="14.375" style="1" customWidth="1"/>
    <col min="10757" max="10757" width="14.375" style="1" bestFit="1" customWidth="1"/>
    <col min="10758" max="10758" width="13.125" style="1" bestFit="1" customWidth="1"/>
    <col min="10759" max="10759" width="52.75" style="1" customWidth="1"/>
    <col min="10760" max="10760" width="6.125" style="1" customWidth="1"/>
    <col min="10761" max="10762" width="9.875" style="1" bestFit="1" customWidth="1"/>
    <col min="10763" max="10763" width="5.875" style="1" customWidth="1"/>
    <col min="10764" max="10764" width="49" style="1" customWidth="1"/>
    <col min="10765" max="10765" width="28.375" style="1" customWidth="1"/>
    <col min="10766" max="10766" width="20.125" style="1" customWidth="1"/>
    <col min="10767" max="10767" width="15.375" style="1" customWidth="1"/>
    <col min="10768" max="10768" width="6.375" style="1" customWidth="1"/>
    <col min="10769" max="10769" width="16.625" style="1" customWidth="1"/>
    <col min="10770" max="10770" width="17.875" style="1" customWidth="1"/>
    <col min="10771" max="10771" width="15.625" style="1" customWidth="1"/>
    <col min="10772" max="11008" width="9" style="1"/>
    <col min="11009" max="11009" width="7" style="1" customWidth="1"/>
    <col min="11010" max="11010" width="7.25" style="1" customWidth="1"/>
    <col min="11011" max="11011" width="15" style="1" customWidth="1"/>
    <col min="11012" max="11012" width="14.375" style="1" customWidth="1"/>
    <col min="11013" max="11013" width="14.375" style="1" bestFit="1" customWidth="1"/>
    <col min="11014" max="11014" width="13.125" style="1" bestFit="1" customWidth="1"/>
    <col min="11015" max="11015" width="52.75" style="1" customWidth="1"/>
    <col min="11016" max="11016" width="6.125" style="1" customWidth="1"/>
    <col min="11017" max="11018" width="9.875" style="1" bestFit="1" customWidth="1"/>
    <col min="11019" max="11019" width="5.875" style="1" customWidth="1"/>
    <col min="11020" max="11020" width="49" style="1" customWidth="1"/>
    <col min="11021" max="11021" width="28.375" style="1" customWidth="1"/>
    <col min="11022" max="11022" width="20.125" style="1" customWidth="1"/>
    <col min="11023" max="11023" width="15.375" style="1" customWidth="1"/>
    <col min="11024" max="11024" width="6.375" style="1" customWidth="1"/>
    <col min="11025" max="11025" width="16.625" style="1" customWidth="1"/>
    <col min="11026" max="11026" width="17.875" style="1" customWidth="1"/>
    <col min="11027" max="11027" width="15.625" style="1" customWidth="1"/>
    <col min="11028" max="11264" width="9" style="1"/>
    <col min="11265" max="11265" width="7" style="1" customWidth="1"/>
    <col min="11266" max="11266" width="7.25" style="1" customWidth="1"/>
    <col min="11267" max="11267" width="15" style="1" customWidth="1"/>
    <col min="11268" max="11268" width="14.375" style="1" customWidth="1"/>
    <col min="11269" max="11269" width="14.375" style="1" bestFit="1" customWidth="1"/>
    <col min="11270" max="11270" width="13.125" style="1" bestFit="1" customWidth="1"/>
    <col min="11271" max="11271" width="52.75" style="1" customWidth="1"/>
    <col min="11272" max="11272" width="6.125" style="1" customWidth="1"/>
    <col min="11273" max="11274" width="9.875" style="1" bestFit="1" customWidth="1"/>
    <col min="11275" max="11275" width="5.875" style="1" customWidth="1"/>
    <col min="11276" max="11276" width="49" style="1" customWidth="1"/>
    <col min="11277" max="11277" width="28.375" style="1" customWidth="1"/>
    <col min="11278" max="11278" width="20.125" style="1" customWidth="1"/>
    <col min="11279" max="11279" width="15.375" style="1" customWidth="1"/>
    <col min="11280" max="11280" width="6.375" style="1" customWidth="1"/>
    <col min="11281" max="11281" width="16.625" style="1" customWidth="1"/>
    <col min="11282" max="11282" width="17.875" style="1" customWidth="1"/>
    <col min="11283" max="11283" width="15.625" style="1" customWidth="1"/>
    <col min="11284" max="11520" width="9" style="1"/>
    <col min="11521" max="11521" width="7" style="1" customWidth="1"/>
    <col min="11522" max="11522" width="7.25" style="1" customWidth="1"/>
    <col min="11523" max="11523" width="15" style="1" customWidth="1"/>
    <col min="11524" max="11524" width="14.375" style="1" customWidth="1"/>
    <col min="11525" max="11525" width="14.375" style="1" bestFit="1" customWidth="1"/>
    <col min="11526" max="11526" width="13.125" style="1" bestFit="1" customWidth="1"/>
    <col min="11527" max="11527" width="52.75" style="1" customWidth="1"/>
    <col min="11528" max="11528" width="6.125" style="1" customWidth="1"/>
    <col min="11529" max="11530" width="9.875" style="1" bestFit="1" customWidth="1"/>
    <col min="11531" max="11531" width="5.875" style="1" customWidth="1"/>
    <col min="11532" max="11532" width="49" style="1" customWidth="1"/>
    <col min="11533" max="11533" width="28.375" style="1" customWidth="1"/>
    <col min="11534" max="11534" width="20.125" style="1" customWidth="1"/>
    <col min="11535" max="11535" width="15.375" style="1" customWidth="1"/>
    <col min="11536" max="11536" width="6.375" style="1" customWidth="1"/>
    <col min="11537" max="11537" width="16.625" style="1" customWidth="1"/>
    <col min="11538" max="11538" width="17.875" style="1" customWidth="1"/>
    <col min="11539" max="11539" width="15.625" style="1" customWidth="1"/>
    <col min="11540" max="11776" width="9" style="1"/>
    <col min="11777" max="11777" width="7" style="1" customWidth="1"/>
    <col min="11778" max="11778" width="7.25" style="1" customWidth="1"/>
    <col min="11779" max="11779" width="15" style="1" customWidth="1"/>
    <col min="11780" max="11780" width="14.375" style="1" customWidth="1"/>
    <col min="11781" max="11781" width="14.375" style="1" bestFit="1" customWidth="1"/>
    <col min="11782" max="11782" width="13.125" style="1" bestFit="1" customWidth="1"/>
    <col min="11783" max="11783" width="52.75" style="1" customWidth="1"/>
    <col min="11784" max="11784" width="6.125" style="1" customWidth="1"/>
    <col min="11785" max="11786" width="9.875" style="1" bestFit="1" customWidth="1"/>
    <col min="11787" max="11787" width="5.875" style="1" customWidth="1"/>
    <col min="11788" max="11788" width="49" style="1" customWidth="1"/>
    <col min="11789" max="11789" width="28.375" style="1" customWidth="1"/>
    <col min="11790" max="11790" width="20.125" style="1" customWidth="1"/>
    <col min="11791" max="11791" width="15.375" style="1" customWidth="1"/>
    <col min="11792" max="11792" width="6.375" style="1" customWidth="1"/>
    <col min="11793" max="11793" width="16.625" style="1" customWidth="1"/>
    <col min="11794" max="11794" width="17.875" style="1" customWidth="1"/>
    <col min="11795" max="11795" width="15.625" style="1" customWidth="1"/>
    <col min="11796" max="12032" width="9" style="1"/>
    <col min="12033" max="12033" width="7" style="1" customWidth="1"/>
    <col min="12034" max="12034" width="7.25" style="1" customWidth="1"/>
    <col min="12035" max="12035" width="15" style="1" customWidth="1"/>
    <col min="12036" max="12036" width="14.375" style="1" customWidth="1"/>
    <col min="12037" max="12037" width="14.375" style="1" bestFit="1" customWidth="1"/>
    <col min="12038" max="12038" width="13.125" style="1" bestFit="1" customWidth="1"/>
    <col min="12039" max="12039" width="52.75" style="1" customWidth="1"/>
    <col min="12040" max="12040" width="6.125" style="1" customWidth="1"/>
    <col min="12041" max="12042" width="9.875" style="1" bestFit="1" customWidth="1"/>
    <col min="12043" max="12043" width="5.875" style="1" customWidth="1"/>
    <col min="12044" max="12044" width="49" style="1" customWidth="1"/>
    <col min="12045" max="12045" width="28.375" style="1" customWidth="1"/>
    <col min="12046" max="12046" width="20.125" style="1" customWidth="1"/>
    <col min="12047" max="12047" width="15.375" style="1" customWidth="1"/>
    <col min="12048" max="12048" width="6.375" style="1" customWidth="1"/>
    <col min="12049" max="12049" width="16.625" style="1" customWidth="1"/>
    <col min="12050" max="12050" width="17.875" style="1" customWidth="1"/>
    <col min="12051" max="12051" width="15.625" style="1" customWidth="1"/>
    <col min="12052" max="12288" width="9" style="1"/>
    <col min="12289" max="12289" width="7" style="1" customWidth="1"/>
    <col min="12290" max="12290" width="7.25" style="1" customWidth="1"/>
    <col min="12291" max="12291" width="15" style="1" customWidth="1"/>
    <col min="12292" max="12292" width="14.375" style="1" customWidth="1"/>
    <col min="12293" max="12293" width="14.375" style="1" bestFit="1" customWidth="1"/>
    <col min="12294" max="12294" width="13.125" style="1" bestFit="1" customWidth="1"/>
    <col min="12295" max="12295" width="52.75" style="1" customWidth="1"/>
    <col min="12296" max="12296" width="6.125" style="1" customWidth="1"/>
    <col min="12297" max="12298" width="9.875" style="1" bestFit="1" customWidth="1"/>
    <col min="12299" max="12299" width="5.875" style="1" customWidth="1"/>
    <col min="12300" max="12300" width="49" style="1" customWidth="1"/>
    <col min="12301" max="12301" width="28.375" style="1" customWidth="1"/>
    <col min="12302" max="12302" width="20.125" style="1" customWidth="1"/>
    <col min="12303" max="12303" width="15.375" style="1" customWidth="1"/>
    <col min="12304" max="12304" width="6.375" style="1" customWidth="1"/>
    <col min="12305" max="12305" width="16.625" style="1" customWidth="1"/>
    <col min="12306" max="12306" width="17.875" style="1" customWidth="1"/>
    <col min="12307" max="12307" width="15.625" style="1" customWidth="1"/>
    <col min="12308" max="12544" width="9" style="1"/>
    <col min="12545" max="12545" width="7" style="1" customWidth="1"/>
    <col min="12546" max="12546" width="7.25" style="1" customWidth="1"/>
    <col min="12547" max="12547" width="15" style="1" customWidth="1"/>
    <col min="12548" max="12548" width="14.375" style="1" customWidth="1"/>
    <col min="12549" max="12549" width="14.375" style="1" bestFit="1" customWidth="1"/>
    <col min="12550" max="12550" width="13.125" style="1" bestFit="1" customWidth="1"/>
    <col min="12551" max="12551" width="52.75" style="1" customWidth="1"/>
    <col min="12552" max="12552" width="6.125" style="1" customWidth="1"/>
    <col min="12553" max="12554" width="9.875" style="1" bestFit="1" customWidth="1"/>
    <col min="12555" max="12555" width="5.875" style="1" customWidth="1"/>
    <col min="12556" max="12556" width="49" style="1" customWidth="1"/>
    <col min="12557" max="12557" width="28.375" style="1" customWidth="1"/>
    <col min="12558" max="12558" width="20.125" style="1" customWidth="1"/>
    <col min="12559" max="12559" width="15.375" style="1" customWidth="1"/>
    <col min="12560" max="12560" width="6.375" style="1" customWidth="1"/>
    <col min="12561" max="12561" width="16.625" style="1" customWidth="1"/>
    <col min="12562" max="12562" width="17.875" style="1" customWidth="1"/>
    <col min="12563" max="12563" width="15.625" style="1" customWidth="1"/>
    <col min="12564" max="12800" width="9" style="1"/>
    <col min="12801" max="12801" width="7" style="1" customWidth="1"/>
    <col min="12802" max="12802" width="7.25" style="1" customWidth="1"/>
    <col min="12803" max="12803" width="15" style="1" customWidth="1"/>
    <col min="12804" max="12804" width="14.375" style="1" customWidth="1"/>
    <col min="12805" max="12805" width="14.375" style="1" bestFit="1" customWidth="1"/>
    <col min="12806" max="12806" width="13.125" style="1" bestFit="1" customWidth="1"/>
    <col min="12807" max="12807" width="52.75" style="1" customWidth="1"/>
    <col min="12808" max="12808" width="6.125" style="1" customWidth="1"/>
    <col min="12809" max="12810" width="9.875" style="1" bestFit="1" customWidth="1"/>
    <col min="12811" max="12811" width="5.875" style="1" customWidth="1"/>
    <col min="12812" max="12812" width="49" style="1" customWidth="1"/>
    <col min="12813" max="12813" width="28.375" style="1" customWidth="1"/>
    <col min="12814" max="12814" width="20.125" style="1" customWidth="1"/>
    <col min="12815" max="12815" width="15.375" style="1" customWidth="1"/>
    <col min="12816" max="12816" width="6.375" style="1" customWidth="1"/>
    <col min="12817" max="12817" width="16.625" style="1" customWidth="1"/>
    <col min="12818" max="12818" width="17.875" style="1" customWidth="1"/>
    <col min="12819" max="12819" width="15.625" style="1" customWidth="1"/>
    <col min="12820" max="13056" width="9" style="1"/>
    <col min="13057" max="13057" width="7" style="1" customWidth="1"/>
    <col min="13058" max="13058" width="7.25" style="1" customWidth="1"/>
    <col min="13059" max="13059" width="15" style="1" customWidth="1"/>
    <col min="13060" max="13060" width="14.375" style="1" customWidth="1"/>
    <col min="13061" max="13061" width="14.375" style="1" bestFit="1" customWidth="1"/>
    <col min="13062" max="13062" width="13.125" style="1" bestFit="1" customWidth="1"/>
    <col min="13063" max="13063" width="52.75" style="1" customWidth="1"/>
    <col min="13064" max="13064" width="6.125" style="1" customWidth="1"/>
    <col min="13065" max="13066" width="9.875" style="1" bestFit="1" customWidth="1"/>
    <col min="13067" max="13067" width="5.875" style="1" customWidth="1"/>
    <col min="13068" max="13068" width="49" style="1" customWidth="1"/>
    <col min="13069" max="13069" width="28.375" style="1" customWidth="1"/>
    <col min="13070" max="13070" width="20.125" style="1" customWidth="1"/>
    <col min="13071" max="13071" width="15.375" style="1" customWidth="1"/>
    <col min="13072" max="13072" width="6.375" style="1" customWidth="1"/>
    <col min="13073" max="13073" width="16.625" style="1" customWidth="1"/>
    <col min="13074" max="13074" width="17.875" style="1" customWidth="1"/>
    <col min="13075" max="13075" width="15.625" style="1" customWidth="1"/>
    <col min="13076" max="13312" width="9" style="1"/>
    <col min="13313" max="13313" width="7" style="1" customWidth="1"/>
    <col min="13314" max="13314" width="7.25" style="1" customWidth="1"/>
    <col min="13315" max="13315" width="15" style="1" customWidth="1"/>
    <col min="13316" max="13316" width="14.375" style="1" customWidth="1"/>
    <col min="13317" max="13317" width="14.375" style="1" bestFit="1" customWidth="1"/>
    <col min="13318" max="13318" width="13.125" style="1" bestFit="1" customWidth="1"/>
    <col min="13319" max="13319" width="52.75" style="1" customWidth="1"/>
    <col min="13320" max="13320" width="6.125" style="1" customWidth="1"/>
    <col min="13321" max="13322" width="9.875" style="1" bestFit="1" customWidth="1"/>
    <col min="13323" max="13323" width="5.875" style="1" customWidth="1"/>
    <col min="13324" max="13324" width="49" style="1" customWidth="1"/>
    <col min="13325" max="13325" width="28.375" style="1" customWidth="1"/>
    <col min="13326" max="13326" width="20.125" style="1" customWidth="1"/>
    <col min="13327" max="13327" width="15.375" style="1" customWidth="1"/>
    <col min="13328" max="13328" width="6.375" style="1" customWidth="1"/>
    <col min="13329" max="13329" width="16.625" style="1" customWidth="1"/>
    <col min="13330" max="13330" width="17.875" style="1" customWidth="1"/>
    <col min="13331" max="13331" width="15.625" style="1" customWidth="1"/>
    <col min="13332" max="13568" width="9" style="1"/>
    <col min="13569" max="13569" width="7" style="1" customWidth="1"/>
    <col min="13570" max="13570" width="7.25" style="1" customWidth="1"/>
    <col min="13571" max="13571" width="15" style="1" customWidth="1"/>
    <col min="13572" max="13572" width="14.375" style="1" customWidth="1"/>
    <col min="13573" max="13573" width="14.375" style="1" bestFit="1" customWidth="1"/>
    <col min="13574" max="13574" width="13.125" style="1" bestFit="1" customWidth="1"/>
    <col min="13575" max="13575" width="52.75" style="1" customWidth="1"/>
    <col min="13576" max="13576" width="6.125" style="1" customWidth="1"/>
    <col min="13577" max="13578" width="9.875" style="1" bestFit="1" customWidth="1"/>
    <col min="13579" max="13579" width="5.875" style="1" customWidth="1"/>
    <col min="13580" max="13580" width="49" style="1" customWidth="1"/>
    <col min="13581" max="13581" width="28.375" style="1" customWidth="1"/>
    <col min="13582" max="13582" width="20.125" style="1" customWidth="1"/>
    <col min="13583" max="13583" width="15.375" style="1" customWidth="1"/>
    <col min="13584" max="13584" width="6.375" style="1" customWidth="1"/>
    <col min="13585" max="13585" width="16.625" style="1" customWidth="1"/>
    <col min="13586" max="13586" width="17.875" style="1" customWidth="1"/>
    <col min="13587" max="13587" width="15.625" style="1" customWidth="1"/>
    <col min="13588" max="13824" width="9" style="1"/>
    <col min="13825" max="13825" width="7" style="1" customWidth="1"/>
    <col min="13826" max="13826" width="7.25" style="1" customWidth="1"/>
    <col min="13827" max="13827" width="15" style="1" customWidth="1"/>
    <col min="13828" max="13828" width="14.375" style="1" customWidth="1"/>
    <col min="13829" max="13829" width="14.375" style="1" bestFit="1" customWidth="1"/>
    <col min="13830" max="13830" width="13.125" style="1" bestFit="1" customWidth="1"/>
    <col min="13831" max="13831" width="52.75" style="1" customWidth="1"/>
    <col min="13832" max="13832" width="6.125" style="1" customWidth="1"/>
    <col min="13833" max="13834" width="9.875" style="1" bestFit="1" customWidth="1"/>
    <col min="13835" max="13835" width="5.875" style="1" customWidth="1"/>
    <col min="13836" max="13836" width="49" style="1" customWidth="1"/>
    <col min="13837" max="13837" width="28.375" style="1" customWidth="1"/>
    <col min="13838" max="13838" width="20.125" style="1" customWidth="1"/>
    <col min="13839" max="13839" width="15.375" style="1" customWidth="1"/>
    <col min="13840" max="13840" width="6.375" style="1" customWidth="1"/>
    <col min="13841" max="13841" width="16.625" style="1" customWidth="1"/>
    <col min="13842" max="13842" width="17.875" style="1" customWidth="1"/>
    <col min="13843" max="13843" width="15.625" style="1" customWidth="1"/>
    <col min="13844" max="14080" width="9" style="1"/>
    <col min="14081" max="14081" width="7" style="1" customWidth="1"/>
    <col min="14082" max="14082" width="7.25" style="1" customWidth="1"/>
    <col min="14083" max="14083" width="15" style="1" customWidth="1"/>
    <col min="14084" max="14084" width="14.375" style="1" customWidth="1"/>
    <col min="14085" max="14085" width="14.375" style="1" bestFit="1" customWidth="1"/>
    <col min="14086" max="14086" width="13.125" style="1" bestFit="1" customWidth="1"/>
    <col min="14087" max="14087" width="52.75" style="1" customWidth="1"/>
    <col min="14088" max="14088" width="6.125" style="1" customWidth="1"/>
    <col min="14089" max="14090" width="9.875" style="1" bestFit="1" customWidth="1"/>
    <col min="14091" max="14091" width="5.875" style="1" customWidth="1"/>
    <col min="14092" max="14092" width="49" style="1" customWidth="1"/>
    <col min="14093" max="14093" width="28.375" style="1" customWidth="1"/>
    <col min="14094" max="14094" width="20.125" style="1" customWidth="1"/>
    <col min="14095" max="14095" width="15.375" style="1" customWidth="1"/>
    <col min="14096" max="14096" width="6.375" style="1" customWidth="1"/>
    <col min="14097" max="14097" width="16.625" style="1" customWidth="1"/>
    <col min="14098" max="14098" width="17.875" style="1" customWidth="1"/>
    <col min="14099" max="14099" width="15.625" style="1" customWidth="1"/>
    <col min="14100" max="14336" width="9" style="1"/>
    <col min="14337" max="14337" width="7" style="1" customWidth="1"/>
    <col min="14338" max="14338" width="7.25" style="1" customWidth="1"/>
    <col min="14339" max="14339" width="15" style="1" customWidth="1"/>
    <col min="14340" max="14340" width="14.375" style="1" customWidth="1"/>
    <col min="14341" max="14341" width="14.375" style="1" bestFit="1" customWidth="1"/>
    <col min="14342" max="14342" width="13.125" style="1" bestFit="1" customWidth="1"/>
    <col min="14343" max="14343" width="52.75" style="1" customWidth="1"/>
    <col min="14344" max="14344" width="6.125" style="1" customWidth="1"/>
    <col min="14345" max="14346" width="9.875" style="1" bestFit="1" customWidth="1"/>
    <col min="14347" max="14347" width="5.875" style="1" customWidth="1"/>
    <col min="14348" max="14348" width="49" style="1" customWidth="1"/>
    <col min="14349" max="14349" width="28.375" style="1" customWidth="1"/>
    <col min="14350" max="14350" width="20.125" style="1" customWidth="1"/>
    <col min="14351" max="14351" width="15.375" style="1" customWidth="1"/>
    <col min="14352" max="14352" width="6.375" style="1" customWidth="1"/>
    <col min="14353" max="14353" width="16.625" style="1" customWidth="1"/>
    <col min="14354" max="14354" width="17.875" style="1" customWidth="1"/>
    <col min="14355" max="14355" width="15.625" style="1" customWidth="1"/>
    <col min="14356" max="14592" width="9" style="1"/>
    <col min="14593" max="14593" width="7" style="1" customWidth="1"/>
    <col min="14594" max="14594" width="7.25" style="1" customWidth="1"/>
    <col min="14595" max="14595" width="15" style="1" customWidth="1"/>
    <col min="14596" max="14596" width="14.375" style="1" customWidth="1"/>
    <col min="14597" max="14597" width="14.375" style="1" bestFit="1" customWidth="1"/>
    <col min="14598" max="14598" width="13.125" style="1" bestFit="1" customWidth="1"/>
    <col min="14599" max="14599" width="52.75" style="1" customWidth="1"/>
    <col min="14600" max="14600" width="6.125" style="1" customWidth="1"/>
    <col min="14601" max="14602" width="9.875" style="1" bestFit="1" customWidth="1"/>
    <col min="14603" max="14603" width="5.875" style="1" customWidth="1"/>
    <col min="14604" max="14604" width="49" style="1" customWidth="1"/>
    <col min="14605" max="14605" width="28.375" style="1" customWidth="1"/>
    <col min="14606" max="14606" width="20.125" style="1" customWidth="1"/>
    <col min="14607" max="14607" width="15.375" style="1" customWidth="1"/>
    <col min="14608" max="14608" width="6.375" style="1" customWidth="1"/>
    <col min="14609" max="14609" width="16.625" style="1" customWidth="1"/>
    <col min="14610" max="14610" width="17.875" style="1" customWidth="1"/>
    <col min="14611" max="14611" width="15.625" style="1" customWidth="1"/>
    <col min="14612" max="14848" width="9" style="1"/>
    <col min="14849" max="14849" width="7" style="1" customWidth="1"/>
    <col min="14850" max="14850" width="7.25" style="1" customWidth="1"/>
    <col min="14851" max="14851" width="15" style="1" customWidth="1"/>
    <col min="14852" max="14852" width="14.375" style="1" customWidth="1"/>
    <col min="14853" max="14853" width="14.375" style="1" bestFit="1" customWidth="1"/>
    <col min="14854" max="14854" width="13.125" style="1" bestFit="1" customWidth="1"/>
    <col min="14855" max="14855" width="52.75" style="1" customWidth="1"/>
    <col min="14856" max="14856" width="6.125" style="1" customWidth="1"/>
    <col min="14857" max="14858" width="9.875" style="1" bestFit="1" customWidth="1"/>
    <col min="14859" max="14859" width="5.875" style="1" customWidth="1"/>
    <col min="14860" max="14860" width="49" style="1" customWidth="1"/>
    <col min="14861" max="14861" width="28.375" style="1" customWidth="1"/>
    <col min="14862" max="14862" width="20.125" style="1" customWidth="1"/>
    <col min="14863" max="14863" width="15.375" style="1" customWidth="1"/>
    <col min="14864" max="14864" width="6.375" style="1" customWidth="1"/>
    <col min="14865" max="14865" width="16.625" style="1" customWidth="1"/>
    <col min="14866" max="14866" width="17.875" style="1" customWidth="1"/>
    <col min="14867" max="14867" width="15.625" style="1" customWidth="1"/>
    <col min="14868" max="15104" width="9" style="1"/>
    <col min="15105" max="15105" width="7" style="1" customWidth="1"/>
    <col min="15106" max="15106" width="7.25" style="1" customWidth="1"/>
    <col min="15107" max="15107" width="15" style="1" customWidth="1"/>
    <col min="15108" max="15108" width="14.375" style="1" customWidth="1"/>
    <col min="15109" max="15109" width="14.375" style="1" bestFit="1" customWidth="1"/>
    <col min="15110" max="15110" width="13.125" style="1" bestFit="1" customWidth="1"/>
    <col min="15111" max="15111" width="52.75" style="1" customWidth="1"/>
    <col min="15112" max="15112" width="6.125" style="1" customWidth="1"/>
    <col min="15113" max="15114" width="9.875" style="1" bestFit="1" customWidth="1"/>
    <col min="15115" max="15115" width="5.875" style="1" customWidth="1"/>
    <col min="15116" max="15116" width="49" style="1" customWidth="1"/>
    <col min="15117" max="15117" width="28.375" style="1" customWidth="1"/>
    <col min="15118" max="15118" width="20.125" style="1" customWidth="1"/>
    <col min="15119" max="15119" width="15.375" style="1" customWidth="1"/>
    <col min="15120" max="15120" width="6.375" style="1" customWidth="1"/>
    <col min="15121" max="15121" width="16.625" style="1" customWidth="1"/>
    <col min="15122" max="15122" width="17.875" style="1" customWidth="1"/>
    <col min="15123" max="15123" width="15.625" style="1" customWidth="1"/>
    <col min="15124" max="15360" width="9" style="1"/>
    <col min="15361" max="15361" width="7" style="1" customWidth="1"/>
    <col min="15362" max="15362" width="7.25" style="1" customWidth="1"/>
    <col min="15363" max="15363" width="15" style="1" customWidth="1"/>
    <col min="15364" max="15364" width="14.375" style="1" customWidth="1"/>
    <col min="15365" max="15365" width="14.375" style="1" bestFit="1" customWidth="1"/>
    <col min="15366" max="15366" width="13.125" style="1" bestFit="1" customWidth="1"/>
    <col min="15367" max="15367" width="52.75" style="1" customWidth="1"/>
    <col min="15368" max="15368" width="6.125" style="1" customWidth="1"/>
    <col min="15369" max="15370" width="9.875" style="1" bestFit="1" customWidth="1"/>
    <col min="15371" max="15371" width="5.875" style="1" customWidth="1"/>
    <col min="15372" max="15372" width="49" style="1" customWidth="1"/>
    <col min="15373" max="15373" width="28.375" style="1" customWidth="1"/>
    <col min="15374" max="15374" width="20.125" style="1" customWidth="1"/>
    <col min="15375" max="15375" width="15.375" style="1" customWidth="1"/>
    <col min="15376" max="15376" width="6.375" style="1" customWidth="1"/>
    <col min="15377" max="15377" width="16.625" style="1" customWidth="1"/>
    <col min="15378" max="15378" width="17.875" style="1" customWidth="1"/>
    <col min="15379" max="15379" width="15.625" style="1" customWidth="1"/>
    <col min="15380" max="15616" width="9" style="1"/>
    <col min="15617" max="15617" width="7" style="1" customWidth="1"/>
    <col min="15618" max="15618" width="7.25" style="1" customWidth="1"/>
    <col min="15619" max="15619" width="15" style="1" customWidth="1"/>
    <col min="15620" max="15620" width="14.375" style="1" customWidth="1"/>
    <col min="15621" max="15621" width="14.375" style="1" bestFit="1" customWidth="1"/>
    <col min="15622" max="15622" width="13.125" style="1" bestFit="1" customWidth="1"/>
    <col min="15623" max="15623" width="52.75" style="1" customWidth="1"/>
    <col min="15624" max="15624" width="6.125" style="1" customWidth="1"/>
    <col min="15625" max="15626" width="9.875" style="1" bestFit="1" customWidth="1"/>
    <col min="15627" max="15627" width="5.875" style="1" customWidth="1"/>
    <col min="15628" max="15628" width="49" style="1" customWidth="1"/>
    <col min="15629" max="15629" width="28.375" style="1" customWidth="1"/>
    <col min="15630" max="15630" width="20.125" style="1" customWidth="1"/>
    <col min="15631" max="15631" width="15.375" style="1" customWidth="1"/>
    <col min="15632" max="15632" width="6.375" style="1" customWidth="1"/>
    <col min="15633" max="15633" width="16.625" style="1" customWidth="1"/>
    <col min="15634" max="15634" width="17.875" style="1" customWidth="1"/>
    <col min="15635" max="15635" width="15.625" style="1" customWidth="1"/>
    <col min="15636" max="15872" width="9" style="1"/>
    <col min="15873" max="15873" width="7" style="1" customWidth="1"/>
    <col min="15874" max="15874" width="7.25" style="1" customWidth="1"/>
    <col min="15875" max="15875" width="15" style="1" customWidth="1"/>
    <col min="15876" max="15876" width="14.375" style="1" customWidth="1"/>
    <col min="15877" max="15877" width="14.375" style="1" bestFit="1" customWidth="1"/>
    <col min="15878" max="15878" width="13.125" style="1" bestFit="1" customWidth="1"/>
    <col min="15879" max="15879" width="52.75" style="1" customWidth="1"/>
    <col min="15880" max="15880" width="6.125" style="1" customWidth="1"/>
    <col min="15881" max="15882" width="9.875" style="1" bestFit="1" customWidth="1"/>
    <col min="15883" max="15883" width="5.875" style="1" customWidth="1"/>
    <col min="15884" max="15884" width="49" style="1" customWidth="1"/>
    <col min="15885" max="15885" width="28.375" style="1" customWidth="1"/>
    <col min="15886" max="15886" width="20.125" style="1" customWidth="1"/>
    <col min="15887" max="15887" width="15.375" style="1" customWidth="1"/>
    <col min="15888" max="15888" width="6.375" style="1" customWidth="1"/>
    <col min="15889" max="15889" width="16.625" style="1" customWidth="1"/>
    <col min="15890" max="15890" width="17.875" style="1" customWidth="1"/>
    <col min="15891" max="15891" width="15.625" style="1" customWidth="1"/>
    <col min="15892" max="16128" width="9" style="1"/>
    <col min="16129" max="16129" width="7" style="1" customWidth="1"/>
    <col min="16130" max="16130" width="7.25" style="1" customWidth="1"/>
    <col min="16131" max="16131" width="15" style="1" customWidth="1"/>
    <col min="16132" max="16132" width="14.375" style="1" customWidth="1"/>
    <col min="16133" max="16133" width="14.375" style="1" bestFit="1" customWidth="1"/>
    <col min="16134" max="16134" width="13.125" style="1" bestFit="1" customWidth="1"/>
    <col min="16135" max="16135" width="52.75" style="1" customWidth="1"/>
    <col min="16136" max="16136" width="6.125" style="1" customWidth="1"/>
    <col min="16137" max="16138" width="9.875" style="1" bestFit="1" customWidth="1"/>
    <col min="16139" max="16139" width="5.875" style="1" customWidth="1"/>
    <col min="16140" max="16140" width="49" style="1" customWidth="1"/>
    <col min="16141" max="16141" width="28.375" style="1" customWidth="1"/>
    <col min="16142" max="16142" width="20.125" style="1" customWidth="1"/>
    <col min="16143" max="16143" width="15.375" style="1" customWidth="1"/>
    <col min="16144" max="16144" width="6.375" style="1" customWidth="1"/>
    <col min="16145" max="16145" width="16.625" style="1" customWidth="1"/>
    <col min="16146" max="16146" width="17.875" style="1" customWidth="1"/>
    <col min="16147" max="16147" width="15.625" style="1" customWidth="1"/>
    <col min="16148" max="16384" width="9" style="1"/>
  </cols>
  <sheetData>
    <row r="2" spans="1:19" ht="20.100000000000001" customHeight="1">
      <c r="D2" s="2" t="s">
        <v>0</v>
      </c>
      <c r="E2" s="2"/>
      <c r="F2" s="2"/>
      <c r="G2" s="3" t="s">
        <v>1169</v>
      </c>
      <c r="I2" s="5" t="s">
        <v>2</v>
      </c>
      <c r="J2" s="6"/>
      <c r="K2" s="7"/>
      <c r="L2" s="444">
        <f>SUM(J:J)</f>
        <v>7970</v>
      </c>
      <c r="M2" s="141"/>
    </row>
    <row r="3" spans="1:19" ht="20.100000000000001" customHeight="1">
      <c r="D3" s="2" t="s">
        <v>3</v>
      </c>
      <c r="E3" s="2"/>
      <c r="F3" s="2"/>
      <c r="G3" s="13" t="s">
        <v>1170</v>
      </c>
      <c r="L3" s="445"/>
      <c r="M3" s="27"/>
    </row>
    <row r="4" spans="1:19" ht="20.100000000000001" customHeight="1">
      <c r="D4" s="2" t="s">
        <v>996</v>
      </c>
      <c r="E4" s="2"/>
      <c r="F4" s="2"/>
      <c r="G4" s="13" t="s">
        <v>1171</v>
      </c>
      <c r="I4" s="446" t="s">
        <v>65</v>
      </c>
      <c r="J4" s="446"/>
      <c r="L4" s="447" t="s">
        <v>1183</v>
      </c>
      <c r="M4" s="448"/>
    </row>
    <row r="5" spans="1:19" ht="20.100000000000001" customHeight="1">
      <c r="D5" s="2" t="s">
        <v>9</v>
      </c>
      <c r="E5" s="2"/>
      <c r="F5" s="2"/>
      <c r="G5" s="16">
        <v>46002</v>
      </c>
      <c r="I5" s="446"/>
      <c r="J5" s="446"/>
      <c r="L5" s="449"/>
      <c r="M5" s="450"/>
    </row>
    <row r="6" spans="1:19" ht="20.100000000000001" customHeight="1">
      <c r="D6" s="2" t="s">
        <v>10</v>
      </c>
      <c r="E6" s="2"/>
      <c r="F6" s="2"/>
      <c r="G6" s="16">
        <v>46003</v>
      </c>
      <c r="L6" s="451"/>
      <c r="M6" s="452"/>
    </row>
    <row r="7" spans="1:19" ht="20.100000000000001" customHeight="1">
      <c r="D7" s="453"/>
      <c r="E7" s="453"/>
      <c r="F7" s="453"/>
      <c r="G7" s="454"/>
      <c r="J7" s="455"/>
      <c r="L7" s="451"/>
      <c r="M7" s="452"/>
      <c r="N7" s="456"/>
    </row>
    <row r="9" spans="1:19" s="4" customFormat="1" ht="19.7" customHeight="1">
      <c r="C9" s="457" t="s">
        <v>1172</v>
      </c>
      <c r="D9" s="27" t="s">
        <v>32</v>
      </c>
      <c r="E9" s="27" t="s">
        <v>33</v>
      </c>
      <c r="F9" s="27" t="s">
        <v>34</v>
      </c>
      <c r="G9" s="26" t="s">
        <v>35</v>
      </c>
      <c r="H9" s="40" t="s">
        <v>36</v>
      </c>
      <c r="I9" s="40" t="s">
        <v>37</v>
      </c>
      <c r="J9" s="73" t="s">
        <v>38</v>
      </c>
      <c r="K9" s="28" t="s">
        <v>39</v>
      </c>
      <c r="L9" s="26" t="s">
        <v>40</v>
      </c>
      <c r="M9" s="26" t="s">
        <v>41</v>
      </c>
      <c r="N9" s="26" t="s">
        <v>42</v>
      </c>
      <c r="O9" s="30" t="s">
        <v>43</v>
      </c>
      <c r="P9" s="27" t="s">
        <v>44</v>
      </c>
      <c r="Q9" s="26" t="s">
        <v>45</v>
      </c>
      <c r="R9" s="30" t="s">
        <v>46</v>
      </c>
      <c r="S9" s="375" t="s">
        <v>47</v>
      </c>
    </row>
    <row r="10" spans="1:19" s="4" customFormat="1" ht="19.7" customHeight="1">
      <c r="A10" s="458"/>
      <c r="B10" s="459"/>
      <c r="C10" s="26"/>
      <c r="D10" s="27"/>
      <c r="E10" s="27"/>
      <c r="F10" s="27"/>
      <c r="G10" s="108"/>
      <c r="H10" s="40"/>
      <c r="I10" s="460"/>
      <c r="J10" s="140"/>
      <c r="K10" s="28"/>
      <c r="L10" s="40"/>
      <c r="M10" s="460"/>
      <c r="N10" s="27"/>
      <c r="O10" s="30"/>
      <c r="P10" s="27"/>
      <c r="Q10" s="42"/>
      <c r="R10" s="42"/>
      <c r="S10" s="375"/>
    </row>
    <row r="11" spans="1:19" s="4" customFormat="1" ht="19.7" customHeight="1">
      <c r="A11" s="458"/>
      <c r="B11" s="461"/>
      <c r="C11" s="26"/>
      <c r="D11" s="27"/>
      <c r="E11" s="27"/>
      <c r="F11" s="27"/>
      <c r="G11" s="462"/>
      <c r="H11" s="40"/>
      <c r="I11" s="385"/>
      <c r="J11" s="460"/>
      <c r="K11" s="463"/>
      <c r="L11" s="40"/>
      <c r="M11" s="40"/>
      <c r="N11" s="27"/>
      <c r="O11" s="30"/>
      <c r="P11" s="27"/>
      <c r="Q11" s="42"/>
      <c r="R11" s="42"/>
      <c r="S11" s="375"/>
    </row>
    <row r="12" spans="1:19" s="4" customFormat="1" ht="19.7" customHeight="1">
      <c r="A12" s="464"/>
      <c r="B12" s="461"/>
      <c r="C12" s="26"/>
      <c r="D12" s="465" t="s">
        <v>1184</v>
      </c>
      <c r="E12" s="466"/>
      <c r="F12" s="466"/>
      <c r="G12" s="467"/>
      <c r="H12" s="40"/>
      <c r="I12" s="385"/>
      <c r="J12" s="460"/>
      <c r="K12" s="463"/>
      <c r="L12" s="40"/>
      <c r="M12" s="40"/>
      <c r="N12" s="27"/>
      <c r="O12" s="30"/>
      <c r="P12" s="27"/>
      <c r="Q12" s="42"/>
      <c r="R12" s="42"/>
      <c r="S12" s="375"/>
    </row>
    <row r="13" spans="1:19" s="4" customFormat="1" ht="19.7" customHeight="1">
      <c r="A13" s="110" t="s">
        <v>486</v>
      </c>
      <c r="B13" s="110"/>
      <c r="C13" s="468">
        <v>5</v>
      </c>
      <c r="D13" s="250">
        <v>1</v>
      </c>
      <c r="E13" s="172" t="s">
        <v>1185</v>
      </c>
      <c r="F13" s="469" t="s">
        <v>1186</v>
      </c>
      <c r="G13" s="470" t="s">
        <v>1187</v>
      </c>
      <c r="H13" s="471">
        <v>1</v>
      </c>
      <c r="I13" s="472">
        <v>4090</v>
      </c>
      <c r="J13" s="472">
        <f>H13*I13</f>
        <v>4090</v>
      </c>
      <c r="K13" s="28"/>
      <c r="L13" s="29" t="s">
        <v>1188</v>
      </c>
      <c r="M13" s="47" t="s">
        <v>1189</v>
      </c>
      <c r="N13" s="473"/>
      <c r="O13" s="30"/>
      <c r="P13" s="27"/>
      <c r="Q13" s="42"/>
      <c r="R13" s="42">
        <v>46001</v>
      </c>
      <c r="S13" s="375">
        <v>46000</v>
      </c>
    </row>
    <row r="14" spans="1:19" s="4" customFormat="1" ht="19.7" customHeight="1">
      <c r="A14" s="110" t="s">
        <v>123</v>
      </c>
      <c r="B14" s="110"/>
      <c r="C14" s="468">
        <v>5</v>
      </c>
      <c r="D14" s="250">
        <f>+D13+1</f>
        <v>2</v>
      </c>
      <c r="E14" s="172" t="s">
        <v>1185</v>
      </c>
      <c r="F14" s="469" t="s">
        <v>1190</v>
      </c>
      <c r="G14" s="470" t="s">
        <v>1191</v>
      </c>
      <c r="H14" s="471">
        <v>1</v>
      </c>
      <c r="I14" s="472">
        <v>190</v>
      </c>
      <c r="J14" s="472">
        <f>H14*I14</f>
        <v>190</v>
      </c>
      <c r="K14" s="28"/>
      <c r="L14" s="29" t="s">
        <v>1192</v>
      </c>
      <c r="M14" s="47" t="s">
        <v>1189</v>
      </c>
      <c r="N14" s="473"/>
      <c r="O14" s="30"/>
      <c r="P14" s="27"/>
      <c r="Q14" s="42"/>
      <c r="R14" s="42">
        <v>46001</v>
      </c>
      <c r="S14" s="375">
        <v>46000</v>
      </c>
    </row>
    <row r="15" spans="1:19" s="4" customFormat="1" ht="19.7" customHeight="1">
      <c r="A15" s="110" t="s">
        <v>200</v>
      </c>
      <c r="B15" s="110"/>
      <c r="C15" s="468">
        <v>5</v>
      </c>
      <c r="D15" s="250">
        <f>+D14+1</f>
        <v>3</v>
      </c>
      <c r="E15" s="172" t="s">
        <v>1185</v>
      </c>
      <c r="F15" s="469" t="s">
        <v>1190</v>
      </c>
      <c r="G15" s="470" t="s">
        <v>1193</v>
      </c>
      <c r="H15" s="471">
        <v>1</v>
      </c>
      <c r="I15" s="472">
        <v>2930</v>
      </c>
      <c r="J15" s="472">
        <f>H15*I15</f>
        <v>2930</v>
      </c>
      <c r="K15" s="28"/>
      <c r="L15" s="29" t="s">
        <v>1194</v>
      </c>
      <c r="M15" s="47" t="s">
        <v>1189</v>
      </c>
      <c r="N15" s="473"/>
      <c r="O15" s="30"/>
      <c r="P15" s="27"/>
      <c r="Q15" s="42"/>
      <c r="R15" s="42">
        <v>46001</v>
      </c>
      <c r="S15" s="375">
        <v>46000</v>
      </c>
    </row>
    <row r="16" spans="1:19" s="4" customFormat="1" ht="19.7" customHeight="1">
      <c r="A16" s="110" t="s">
        <v>200</v>
      </c>
      <c r="B16" s="110"/>
      <c r="C16" s="468">
        <v>5</v>
      </c>
      <c r="D16" s="250">
        <f>+D15+1</f>
        <v>4</v>
      </c>
      <c r="E16" s="172" t="s">
        <v>1185</v>
      </c>
      <c r="F16" s="469" t="s">
        <v>1190</v>
      </c>
      <c r="G16" s="470" t="s">
        <v>1195</v>
      </c>
      <c r="H16" s="471">
        <v>1</v>
      </c>
      <c r="I16" s="472">
        <v>470</v>
      </c>
      <c r="J16" s="472">
        <f>H16*I16</f>
        <v>470</v>
      </c>
      <c r="K16" s="28"/>
      <c r="L16" s="29" t="s">
        <v>1196</v>
      </c>
      <c r="M16" s="47" t="s">
        <v>1189</v>
      </c>
      <c r="N16" s="473"/>
      <c r="O16" s="30"/>
      <c r="P16" s="27"/>
      <c r="Q16" s="42"/>
      <c r="R16" s="42">
        <v>46001</v>
      </c>
      <c r="S16" s="375">
        <v>46000</v>
      </c>
    </row>
    <row r="17" spans="1:19" s="4" customFormat="1" ht="19.7" customHeight="1">
      <c r="A17" s="110" t="s">
        <v>123</v>
      </c>
      <c r="B17" s="110"/>
      <c r="C17" s="468">
        <v>5</v>
      </c>
      <c r="D17" s="250">
        <f>+D16+1</f>
        <v>5</v>
      </c>
      <c r="E17" s="474" t="s">
        <v>145</v>
      </c>
      <c r="F17" s="469" t="s">
        <v>1190</v>
      </c>
      <c r="G17" s="475" t="s">
        <v>1197</v>
      </c>
      <c r="H17" s="476">
        <v>1</v>
      </c>
      <c r="I17" s="477">
        <v>290</v>
      </c>
      <c r="J17" s="478">
        <f>H17*I17</f>
        <v>290</v>
      </c>
      <c r="K17" s="479"/>
      <c r="L17" s="480" t="s">
        <v>1198</v>
      </c>
      <c r="M17" s="47" t="s">
        <v>1189</v>
      </c>
      <c r="N17" s="473"/>
      <c r="O17" s="30"/>
      <c r="P17" s="27"/>
      <c r="Q17" s="42"/>
      <c r="R17" s="42">
        <v>46001</v>
      </c>
      <c r="S17" s="375">
        <v>46000</v>
      </c>
    </row>
    <row r="18" spans="1:19" s="4" customFormat="1" ht="19.7" customHeight="1">
      <c r="A18" s="26"/>
      <c r="B18" s="26"/>
      <c r="C18" s="64"/>
      <c r="D18" s="66"/>
      <c r="E18" s="27"/>
      <c r="F18" s="27"/>
      <c r="G18" s="47"/>
      <c r="H18" s="26"/>
      <c r="I18" s="393"/>
      <c r="J18" s="175"/>
      <c r="K18" s="28"/>
      <c r="L18" s="47"/>
      <c r="M18" s="26"/>
      <c r="N18" s="473"/>
      <c r="O18" s="30"/>
      <c r="P18" s="27"/>
      <c r="Q18" s="42"/>
      <c r="R18" s="42"/>
      <c r="S18" s="375"/>
    </row>
    <row r="19" spans="1:19" s="4" customFormat="1" ht="19.7" customHeight="1">
      <c r="A19" s="26"/>
      <c r="B19" s="26"/>
      <c r="C19" s="64"/>
      <c r="D19" s="66"/>
      <c r="E19" s="66"/>
      <c r="F19" s="66"/>
      <c r="G19" s="237">
        <f>SUM(J13:J18)</f>
        <v>7970</v>
      </c>
      <c r="H19" s="481"/>
      <c r="I19" s="482"/>
      <c r="J19" s="482"/>
      <c r="K19" s="91"/>
      <c r="L19" s="303"/>
      <c r="M19" s="69"/>
      <c r="N19" s="155"/>
      <c r="O19" s="483"/>
      <c r="P19" s="66"/>
      <c r="Q19" s="484"/>
      <c r="R19" s="483"/>
      <c r="S19" s="391"/>
    </row>
    <row r="20" spans="1:19" s="4" customFormat="1" ht="19.7" customHeight="1">
      <c r="A20" s="26"/>
      <c r="B20" s="26"/>
      <c r="C20" s="64"/>
      <c r="D20" s="66"/>
      <c r="E20" s="66"/>
      <c r="F20" s="66"/>
      <c r="G20" s="485"/>
      <c r="H20" s="481"/>
      <c r="I20" s="482"/>
      <c r="J20" s="482"/>
      <c r="K20" s="91"/>
      <c r="L20" s="303"/>
      <c r="M20" s="69"/>
      <c r="N20" s="155"/>
      <c r="O20" s="483"/>
      <c r="P20" s="66"/>
      <c r="Q20" s="484"/>
      <c r="R20" s="483"/>
      <c r="S20" s="391"/>
    </row>
    <row r="21" spans="1:19" s="4" customFormat="1" ht="19.7" customHeight="1">
      <c r="A21" s="26"/>
      <c r="B21" s="26"/>
      <c r="C21" s="26"/>
      <c r="D21" s="27"/>
      <c r="E21" s="66"/>
      <c r="F21" s="27"/>
      <c r="H21" s="486"/>
      <c r="I21" s="40"/>
      <c r="J21" s="385"/>
      <c r="K21" s="28"/>
      <c r="L21" s="68"/>
      <c r="M21" s="460"/>
      <c r="N21" s="27"/>
      <c r="O21" s="30"/>
      <c r="P21" s="27"/>
      <c r="Q21" s="42"/>
      <c r="R21" s="42"/>
      <c r="S21" s="375"/>
    </row>
    <row r="22" spans="1:19" s="4" customFormat="1" ht="19.7" customHeight="1">
      <c r="A22" s="26"/>
      <c r="B22" s="26"/>
      <c r="C22" s="26"/>
      <c r="D22" s="27"/>
      <c r="E22" s="27"/>
      <c r="F22" s="27"/>
      <c r="G22" s="445"/>
      <c r="H22" s="40"/>
      <c r="I22" s="487"/>
      <c r="J22" s="385"/>
      <c r="K22" s="488"/>
      <c r="L22" s="129"/>
      <c r="M22" s="460"/>
      <c r="N22" s="27"/>
      <c r="O22" s="30"/>
      <c r="P22" s="27"/>
      <c r="Q22" s="42"/>
      <c r="R22" s="42"/>
      <c r="S22" s="375"/>
    </row>
    <row r="23" spans="1:19" s="4" customFormat="1" ht="19.7" customHeight="1">
      <c r="A23" s="26"/>
      <c r="B23" s="26"/>
      <c r="C23" s="26"/>
      <c r="D23" s="27"/>
      <c r="E23" s="27"/>
      <c r="F23" s="27"/>
      <c r="G23" s="40"/>
      <c r="H23" s="40"/>
      <c r="I23" s="487"/>
      <c r="J23" s="164"/>
      <c r="K23" s="488"/>
      <c r="L23" s="129"/>
      <c r="M23" s="460"/>
      <c r="N23" s="27"/>
      <c r="O23" s="30"/>
      <c r="P23" s="27"/>
      <c r="Q23" s="42"/>
      <c r="R23" s="42"/>
      <c r="S23" s="375"/>
    </row>
    <row r="24" spans="1:19" s="4" customFormat="1" ht="19.7" customHeight="1">
      <c r="A24" s="26"/>
      <c r="B24" s="64"/>
      <c r="C24" s="64"/>
      <c r="D24" s="27"/>
      <c r="E24" s="27"/>
      <c r="F24" s="27"/>
      <c r="G24" s="462"/>
      <c r="H24" s="462"/>
      <c r="I24" s="385"/>
      <c r="J24" s="164"/>
      <c r="K24" s="489"/>
      <c r="L24" s="462"/>
      <c r="M24" s="460"/>
      <c r="N24" s="27"/>
      <c r="O24" s="30"/>
      <c r="P24" s="27"/>
      <c r="Q24" s="42"/>
      <c r="R24" s="42"/>
      <c r="S24" s="375"/>
    </row>
    <row r="25" spans="1:19" s="4" customFormat="1" ht="19.7" customHeight="1">
      <c r="A25" s="26"/>
      <c r="B25" s="64"/>
      <c r="C25" s="64"/>
      <c r="D25" s="27"/>
      <c r="E25" s="27"/>
      <c r="F25" s="27"/>
      <c r="G25" s="108"/>
      <c r="H25" s="462"/>
      <c r="I25" s="487"/>
      <c r="J25" s="164"/>
      <c r="K25" s="489"/>
      <c r="L25" s="40"/>
      <c r="M25" s="40"/>
      <c r="N25" s="27"/>
      <c r="O25" s="30"/>
      <c r="P25" s="27"/>
      <c r="Q25" s="42"/>
      <c r="R25" s="42"/>
      <c r="S25" s="375"/>
    </row>
    <row r="26" spans="1:19" s="4" customFormat="1" ht="19.7" customHeight="1">
      <c r="A26" s="26"/>
      <c r="B26" s="26"/>
      <c r="C26" s="26"/>
      <c r="D26" s="27"/>
      <c r="E26" s="27"/>
      <c r="F26" s="27"/>
      <c r="G26" s="108"/>
      <c r="H26" s="462"/>
      <c r="I26" s="487"/>
      <c r="J26" s="164"/>
      <c r="K26" s="489"/>
      <c r="L26" s="40"/>
      <c r="M26" s="40"/>
      <c r="N26" s="27"/>
      <c r="O26" s="30"/>
      <c r="P26" s="27"/>
      <c r="Q26" s="42"/>
      <c r="R26" s="42"/>
      <c r="S26" s="375"/>
    </row>
    <row r="27" spans="1:19" s="4" customFormat="1" ht="19.7" customHeight="1">
      <c r="A27" s="26"/>
      <c r="B27" s="26"/>
      <c r="C27" s="26"/>
      <c r="D27" s="27"/>
      <c r="E27" s="27"/>
      <c r="F27" s="27"/>
      <c r="G27" s="108"/>
      <c r="H27" s="490"/>
      <c r="I27" s="491"/>
      <c r="J27" s="385"/>
      <c r="K27" s="492"/>
      <c r="L27" s="493"/>
      <c r="M27" s="40"/>
      <c r="N27" s="27"/>
      <c r="O27" s="30"/>
      <c r="P27" s="27"/>
      <c r="Q27" s="42"/>
      <c r="R27" s="42"/>
      <c r="S27" s="375"/>
    </row>
    <row r="28" spans="1:19" s="4" customFormat="1" ht="19.7" customHeight="1">
      <c r="A28" s="26"/>
      <c r="B28" s="26"/>
      <c r="C28" s="26"/>
      <c r="D28" s="27"/>
      <c r="E28" s="27"/>
      <c r="F28" s="27"/>
      <c r="G28" s="494"/>
      <c r="H28" s="40"/>
      <c r="I28" s="385"/>
      <c r="J28" s="385"/>
      <c r="K28" s="28"/>
      <c r="L28" s="40"/>
      <c r="M28" s="460"/>
      <c r="N28" s="27"/>
      <c r="O28" s="30"/>
      <c r="P28" s="27"/>
      <c r="Q28" s="42"/>
      <c r="R28" s="42"/>
      <c r="S28" s="375"/>
    </row>
    <row r="29" spans="1:19">
      <c r="J29" s="495"/>
    </row>
  </sheetData>
  <autoFilter ref="D9:Q12" xr:uid="{57494B9C-95FF-49C4-992E-A56334617AB6}"/>
  <mergeCells count="9">
    <mergeCell ref="D6:F6"/>
    <mergeCell ref="D12:G12"/>
    <mergeCell ref="D2:F2"/>
    <mergeCell ref="I2:K2"/>
    <mergeCell ref="D3:F3"/>
    <mergeCell ref="D4:F4"/>
    <mergeCell ref="I4:J5"/>
    <mergeCell ref="L4:M5"/>
    <mergeCell ref="D5:F5"/>
  </mergeCells>
  <phoneticPr fontId="2"/>
  <pageMargins left="0.2" right="0.2" top="0.36" bottom="0.41"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C5A4E-CD80-4660-9E26-1F41968BCE8E}">
  <sheetPr>
    <tabColor rgb="FF92D050"/>
  </sheetPr>
  <dimension ref="A2:S121"/>
  <sheetViews>
    <sheetView zoomScale="85" zoomScaleNormal="85" workbookViewId="0">
      <pane xSplit="12" ySplit="8" topLeftCell="M9" activePane="bottomRight" state="frozen"/>
      <selection pane="topRight" activeCell="K1" sqref="K1"/>
      <selection pane="bottomLeft" activeCell="A9" sqref="A9"/>
      <selection pane="bottomRight" activeCell="F12" sqref="F12"/>
    </sheetView>
  </sheetViews>
  <sheetFormatPr defaultRowHeight="18.75"/>
  <cols>
    <col min="1" max="1" width="7" style="1" customWidth="1"/>
    <col min="2" max="2" width="13.5" style="1" customWidth="1"/>
    <col min="3" max="3" width="15" style="1" customWidth="1"/>
    <col min="4" max="4" width="14.375" style="4" customWidth="1"/>
    <col min="5" max="5" width="14.375" style="1" bestFit="1" customWidth="1"/>
    <col min="6" max="6" width="13.125" style="1" bestFit="1" customWidth="1"/>
    <col min="7" max="7" width="64.625" style="1" customWidth="1"/>
    <col min="8" max="8" width="6.125" style="1" customWidth="1"/>
    <col min="9" max="10" width="9.875" style="1" bestFit="1" customWidth="1"/>
    <col min="11" max="11" width="5.875" style="10" customWidth="1"/>
    <col min="12" max="12" width="49" style="1" customWidth="1"/>
    <col min="13" max="13" width="28.375" style="1" customWidth="1"/>
    <col min="14" max="14" width="20.125" style="4" customWidth="1"/>
    <col min="15" max="15" width="15.375" style="9" customWidth="1"/>
    <col min="16" max="16" width="6.375" style="1" customWidth="1"/>
    <col min="17" max="17" width="16.625" style="10" customWidth="1"/>
    <col min="18" max="18" width="17.875" style="11" customWidth="1"/>
    <col min="19" max="19" width="15.625" style="12" customWidth="1"/>
    <col min="20" max="256" width="9" style="1"/>
    <col min="257" max="257" width="7" style="1" customWidth="1"/>
    <col min="258" max="258" width="13.5" style="1" customWidth="1"/>
    <col min="259" max="259" width="15" style="1" customWidth="1"/>
    <col min="260" max="260" width="14.375" style="1" customWidth="1"/>
    <col min="261" max="261" width="14.375" style="1" bestFit="1" customWidth="1"/>
    <col min="262" max="262" width="13.125" style="1" bestFit="1" customWidth="1"/>
    <col min="263" max="263" width="64.625" style="1" customWidth="1"/>
    <col min="264" max="264" width="6.125" style="1" customWidth="1"/>
    <col min="265" max="266" width="9.875" style="1" bestFit="1" customWidth="1"/>
    <col min="267" max="267" width="5.875" style="1" customWidth="1"/>
    <col min="268" max="268" width="49" style="1" customWidth="1"/>
    <col min="269" max="269" width="28.375" style="1" customWidth="1"/>
    <col min="270" max="270" width="20.125" style="1" customWidth="1"/>
    <col min="271" max="271" width="15.375" style="1" customWidth="1"/>
    <col min="272" max="272" width="6.375" style="1" customWidth="1"/>
    <col min="273" max="273" width="16.625" style="1" customWidth="1"/>
    <col min="274" max="274" width="17.875" style="1" customWidth="1"/>
    <col min="275" max="275" width="15.625" style="1" customWidth="1"/>
    <col min="276" max="512" width="9" style="1"/>
    <col min="513" max="513" width="7" style="1" customWidth="1"/>
    <col min="514" max="514" width="13.5" style="1" customWidth="1"/>
    <col min="515" max="515" width="15" style="1" customWidth="1"/>
    <col min="516" max="516" width="14.375" style="1" customWidth="1"/>
    <col min="517" max="517" width="14.375" style="1" bestFit="1" customWidth="1"/>
    <col min="518" max="518" width="13.125" style="1" bestFit="1" customWidth="1"/>
    <col min="519" max="519" width="64.625" style="1" customWidth="1"/>
    <col min="520" max="520" width="6.125" style="1" customWidth="1"/>
    <col min="521" max="522" width="9.875" style="1" bestFit="1" customWidth="1"/>
    <col min="523" max="523" width="5.875" style="1" customWidth="1"/>
    <col min="524" max="524" width="49" style="1" customWidth="1"/>
    <col min="525" max="525" width="28.375" style="1" customWidth="1"/>
    <col min="526" max="526" width="20.125" style="1" customWidth="1"/>
    <col min="527" max="527" width="15.375" style="1" customWidth="1"/>
    <col min="528" max="528" width="6.375" style="1" customWidth="1"/>
    <col min="529" max="529" width="16.625" style="1" customWidth="1"/>
    <col min="530" max="530" width="17.875" style="1" customWidth="1"/>
    <col min="531" max="531" width="15.625" style="1" customWidth="1"/>
    <col min="532" max="768" width="9" style="1"/>
    <col min="769" max="769" width="7" style="1" customWidth="1"/>
    <col min="770" max="770" width="13.5" style="1" customWidth="1"/>
    <col min="771" max="771" width="15" style="1" customWidth="1"/>
    <col min="772" max="772" width="14.375" style="1" customWidth="1"/>
    <col min="773" max="773" width="14.375" style="1" bestFit="1" customWidth="1"/>
    <col min="774" max="774" width="13.125" style="1" bestFit="1" customWidth="1"/>
    <col min="775" max="775" width="64.625" style="1" customWidth="1"/>
    <col min="776" max="776" width="6.125" style="1" customWidth="1"/>
    <col min="777" max="778" width="9.875" style="1" bestFit="1" customWidth="1"/>
    <col min="779" max="779" width="5.875" style="1" customWidth="1"/>
    <col min="780" max="780" width="49" style="1" customWidth="1"/>
    <col min="781" max="781" width="28.375" style="1" customWidth="1"/>
    <col min="782" max="782" width="20.125" style="1" customWidth="1"/>
    <col min="783" max="783" width="15.375" style="1" customWidth="1"/>
    <col min="784" max="784" width="6.375" style="1" customWidth="1"/>
    <col min="785" max="785" width="16.625" style="1" customWidth="1"/>
    <col min="786" max="786" width="17.875" style="1" customWidth="1"/>
    <col min="787" max="787" width="15.625" style="1" customWidth="1"/>
    <col min="788" max="1024" width="9" style="1"/>
    <col min="1025" max="1025" width="7" style="1" customWidth="1"/>
    <col min="1026" max="1026" width="13.5" style="1" customWidth="1"/>
    <col min="1027" max="1027" width="15" style="1" customWidth="1"/>
    <col min="1028" max="1028" width="14.375" style="1" customWidth="1"/>
    <col min="1029" max="1029" width="14.375" style="1" bestFit="1" customWidth="1"/>
    <col min="1030" max="1030" width="13.125" style="1" bestFit="1" customWidth="1"/>
    <col min="1031" max="1031" width="64.625" style="1" customWidth="1"/>
    <col min="1032" max="1032" width="6.125" style="1" customWidth="1"/>
    <col min="1033" max="1034" width="9.875" style="1" bestFit="1" customWidth="1"/>
    <col min="1035" max="1035" width="5.875" style="1" customWidth="1"/>
    <col min="1036" max="1036" width="49" style="1" customWidth="1"/>
    <col min="1037" max="1037" width="28.375" style="1" customWidth="1"/>
    <col min="1038" max="1038" width="20.125" style="1" customWidth="1"/>
    <col min="1039" max="1039" width="15.375" style="1" customWidth="1"/>
    <col min="1040" max="1040" width="6.375" style="1" customWidth="1"/>
    <col min="1041" max="1041" width="16.625" style="1" customWidth="1"/>
    <col min="1042" max="1042" width="17.875" style="1" customWidth="1"/>
    <col min="1043" max="1043" width="15.625" style="1" customWidth="1"/>
    <col min="1044" max="1280" width="9" style="1"/>
    <col min="1281" max="1281" width="7" style="1" customWidth="1"/>
    <col min="1282" max="1282" width="13.5" style="1" customWidth="1"/>
    <col min="1283" max="1283" width="15" style="1" customWidth="1"/>
    <col min="1284" max="1284" width="14.375" style="1" customWidth="1"/>
    <col min="1285" max="1285" width="14.375" style="1" bestFit="1" customWidth="1"/>
    <col min="1286" max="1286" width="13.125" style="1" bestFit="1" customWidth="1"/>
    <col min="1287" max="1287" width="64.625" style="1" customWidth="1"/>
    <col min="1288" max="1288" width="6.125" style="1" customWidth="1"/>
    <col min="1289" max="1290" width="9.875" style="1" bestFit="1" customWidth="1"/>
    <col min="1291" max="1291" width="5.875" style="1" customWidth="1"/>
    <col min="1292" max="1292" width="49" style="1" customWidth="1"/>
    <col min="1293" max="1293" width="28.375" style="1" customWidth="1"/>
    <col min="1294" max="1294" width="20.125" style="1" customWidth="1"/>
    <col min="1295" max="1295" width="15.375" style="1" customWidth="1"/>
    <col min="1296" max="1296" width="6.375" style="1" customWidth="1"/>
    <col min="1297" max="1297" width="16.625" style="1" customWidth="1"/>
    <col min="1298" max="1298" width="17.875" style="1" customWidth="1"/>
    <col min="1299" max="1299" width="15.625" style="1" customWidth="1"/>
    <col min="1300" max="1536" width="9" style="1"/>
    <col min="1537" max="1537" width="7" style="1" customWidth="1"/>
    <col min="1538" max="1538" width="13.5" style="1" customWidth="1"/>
    <col min="1539" max="1539" width="15" style="1" customWidth="1"/>
    <col min="1540" max="1540" width="14.375" style="1" customWidth="1"/>
    <col min="1541" max="1541" width="14.375" style="1" bestFit="1" customWidth="1"/>
    <col min="1542" max="1542" width="13.125" style="1" bestFit="1" customWidth="1"/>
    <col min="1543" max="1543" width="64.625" style="1" customWidth="1"/>
    <col min="1544" max="1544" width="6.125" style="1" customWidth="1"/>
    <col min="1545" max="1546" width="9.875" style="1" bestFit="1" customWidth="1"/>
    <col min="1547" max="1547" width="5.875" style="1" customWidth="1"/>
    <col min="1548" max="1548" width="49" style="1" customWidth="1"/>
    <col min="1549" max="1549" width="28.375" style="1" customWidth="1"/>
    <col min="1550" max="1550" width="20.125" style="1" customWidth="1"/>
    <col min="1551" max="1551" width="15.375" style="1" customWidth="1"/>
    <col min="1552" max="1552" width="6.375" style="1" customWidth="1"/>
    <col min="1553" max="1553" width="16.625" style="1" customWidth="1"/>
    <col min="1554" max="1554" width="17.875" style="1" customWidth="1"/>
    <col min="1555" max="1555" width="15.625" style="1" customWidth="1"/>
    <col min="1556" max="1792" width="9" style="1"/>
    <col min="1793" max="1793" width="7" style="1" customWidth="1"/>
    <col min="1794" max="1794" width="13.5" style="1" customWidth="1"/>
    <col min="1795" max="1795" width="15" style="1" customWidth="1"/>
    <col min="1796" max="1796" width="14.375" style="1" customWidth="1"/>
    <col min="1797" max="1797" width="14.375" style="1" bestFit="1" customWidth="1"/>
    <col min="1798" max="1798" width="13.125" style="1" bestFit="1" customWidth="1"/>
    <col min="1799" max="1799" width="64.625" style="1" customWidth="1"/>
    <col min="1800" max="1800" width="6.125" style="1" customWidth="1"/>
    <col min="1801" max="1802" width="9.875" style="1" bestFit="1" customWidth="1"/>
    <col min="1803" max="1803" width="5.875" style="1" customWidth="1"/>
    <col min="1804" max="1804" width="49" style="1" customWidth="1"/>
    <col min="1805" max="1805" width="28.375" style="1" customWidth="1"/>
    <col min="1806" max="1806" width="20.125" style="1" customWidth="1"/>
    <col min="1807" max="1807" width="15.375" style="1" customWidth="1"/>
    <col min="1808" max="1808" width="6.375" style="1" customWidth="1"/>
    <col min="1809" max="1809" width="16.625" style="1" customWidth="1"/>
    <col min="1810" max="1810" width="17.875" style="1" customWidth="1"/>
    <col min="1811" max="1811" width="15.625" style="1" customWidth="1"/>
    <col min="1812" max="2048" width="9" style="1"/>
    <col min="2049" max="2049" width="7" style="1" customWidth="1"/>
    <col min="2050" max="2050" width="13.5" style="1" customWidth="1"/>
    <col min="2051" max="2051" width="15" style="1" customWidth="1"/>
    <col min="2052" max="2052" width="14.375" style="1" customWidth="1"/>
    <col min="2053" max="2053" width="14.375" style="1" bestFit="1" customWidth="1"/>
    <col min="2054" max="2054" width="13.125" style="1" bestFit="1" customWidth="1"/>
    <col min="2055" max="2055" width="64.625" style="1" customWidth="1"/>
    <col min="2056" max="2056" width="6.125" style="1" customWidth="1"/>
    <col min="2057" max="2058" width="9.875" style="1" bestFit="1" customWidth="1"/>
    <col min="2059" max="2059" width="5.875" style="1" customWidth="1"/>
    <col min="2060" max="2060" width="49" style="1" customWidth="1"/>
    <col min="2061" max="2061" width="28.375" style="1" customWidth="1"/>
    <col min="2062" max="2062" width="20.125" style="1" customWidth="1"/>
    <col min="2063" max="2063" width="15.375" style="1" customWidth="1"/>
    <col min="2064" max="2064" width="6.375" style="1" customWidth="1"/>
    <col min="2065" max="2065" width="16.625" style="1" customWidth="1"/>
    <col min="2066" max="2066" width="17.875" style="1" customWidth="1"/>
    <col min="2067" max="2067" width="15.625" style="1" customWidth="1"/>
    <col min="2068" max="2304" width="9" style="1"/>
    <col min="2305" max="2305" width="7" style="1" customWidth="1"/>
    <col min="2306" max="2306" width="13.5" style="1" customWidth="1"/>
    <col min="2307" max="2307" width="15" style="1" customWidth="1"/>
    <col min="2308" max="2308" width="14.375" style="1" customWidth="1"/>
    <col min="2309" max="2309" width="14.375" style="1" bestFit="1" customWidth="1"/>
    <col min="2310" max="2310" width="13.125" style="1" bestFit="1" customWidth="1"/>
    <col min="2311" max="2311" width="64.625" style="1" customWidth="1"/>
    <col min="2312" max="2312" width="6.125" style="1" customWidth="1"/>
    <col min="2313" max="2314" width="9.875" style="1" bestFit="1" customWidth="1"/>
    <col min="2315" max="2315" width="5.875" style="1" customWidth="1"/>
    <col min="2316" max="2316" width="49" style="1" customWidth="1"/>
    <col min="2317" max="2317" width="28.375" style="1" customWidth="1"/>
    <col min="2318" max="2318" width="20.125" style="1" customWidth="1"/>
    <col min="2319" max="2319" width="15.375" style="1" customWidth="1"/>
    <col min="2320" max="2320" width="6.375" style="1" customWidth="1"/>
    <col min="2321" max="2321" width="16.625" style="1" customWidth="1"/>
    <col min="2322" max="2322" width="17.875" style="1" customWidth="1"/>
    <col min="2323" max="2323" width="15.625" style="1" customWidth="1"/>
    <col min="2324" max="2560" width="9" style="1"/>
    <col min="2561" max="2561" width="7" style="1" customWidth="1"/>
    <col min="2562" max="2562" width="13.5" style="1" customWidth="1"/>
    <col min="2563" max="2563" width="15" style="1" customWidth="1"/>
    <col min="2564" max="2564" width="14.375" style="1" customWidth="1"/>
    <col min="2565" max="2565" width="14.375" style="1" bestFit="1" customWidth="1"/>
    <col min="2566" max="2566" width="13.125" style="1" bestFit="1" customWidth="1"/>
    <col min="2567" max="2567" width="64.625" style="1" customWidth="1"/>
    <col min="2568" max="2568" width="6.125" style="1" customWidth="1"/>
    <col min="2569" max="2570" width="9.875" style="1" bestFit="1" customWidth="1"/>
    <col min="2571" max="2571" width="5.875" style="1" customWidth="1"/>
    <col min="2572" max="2572" width="49" style="1" customWidth="1"/>
    <col min="2573" max="2573" width="28.375" style="1" customWidth="1"/>
    <col min="2574" max="2574" width="20.125" style="1" customWidth="1"/>
    <col min="2575" max="2575" width="15.375" style="1" customWidth="1"/>
    <col min="2576" max="2576" width="6.375" style="1" customWidth="1"/>
    <col min="2577" max="2577" width="16.625" style="1" customWidth="1"/>
    <col min="2578" max="2578" width="17.875" style="1" customWidth="1"/>
    <col min="2579" max="2579" width="15.625" style="1" customWidth="1"/>
    <col min="2580" max="2816" width="9" style="1"/>
    <col min="2817" max="2817" width="7" style="1" customWidth="1"/>
    <col min="2818" max="2818" width="13.5" style="1" customWidth="1"/>
    <col min="2819" max="2819" width="15" style="1" customWidth="1"/>
    <col min="2820" max="2820" width="14.375" style="1" customWidth="1"/>
    <col min="2821" max="2821" width="14.375" style="1" bestFit="1" customWidth="1"/>
    <col min="2822" max="2822" width="13.125" style="1" bestFit="1" customWidth="1"/>
    <col min="2823" max="2823" width="64.625" style="1" customWidth="1"/>
    <col min="2824" max="2824" width="6.125" style="1" customWidth="1"/>
    <col min="2825" max="2826" width="9.875" style="1" bestFit="1" customWidth="1"/>
    <col min="2827" max="2827" width="5.875" style="1" customWidth="1"/>
    <col min="2828" max="2828" width="49" style="1" customWidth="1"/>
    <col min="2829" max="2829" width="28.375" style="1" customWidth="1"/>
    <col min="2830" max="2830" width="20.125" style="1" customWidth="1"/>
    <col min="2831" max="2831" width="15.375" style="1" customWidth="1"/>
    <col min="2832" max="2832" width="6.375" style="1" customWidth="1"/>
    <col min="2833" max="2833" width="16.625" style="1" customWidth="1"/>
    <col min="2834" max="2834" width="17.875" style="1" customWidth="1"/>
    <col min="2835" max="2835" width="15.625" style="1" customWidth="1"/>
    <col min="2836" max="3072" width="9" style="1"/>
    <col min="3073" max="3073" width="7" style="1" customWidth="1"/>
    <col min="3074" max="3074" width="13.5" style="1" customWidth="1"/>
    <col min="3075" max="3075" width="15" style="1" customWidth="1"/>
    <col min="3076" max="3076" width="14.375" style="1" customWidth="1"/>
    <col min="3077" max="3077" width="14.375" style="1" bestFit="1" customWidth="1"/>
    <col min="3078" max="3078" width="13.125" style="1" bestFit="1" customWidth="1"/>
    <col min="3079" max="3079" width="64.625" style="1" customWidth="1"/>
    <col min="3080" max="3080" width="6.125" style="1" customWidth="1"/>
    <col min="3081" max="3082" width="9.875" style="1" bestFit="1" customWidth="1"/>
    <col min="3083" max="3083" width="5.875" style="1" customWidth="1"/>
    <col min="3084" max="3084" width="49" style="1" customWidth="1"/>
    <col min="3085" max="3085" width="28.375" style="1" customWidth="1"/>
    <col min="3086" max="3086" width="20.125" style="1" customWidth="1"/>
    <col min="3087" max="3087" width="15.375" style="1" customWidth="1"/>
    <col min="3088" max="3088" width="6.375" style="1" customWidth="1"/>
    <col min="3089" max="3089" width="16.625" style="1" customWidth="1"/>
    <col min="3090" max="3090" width="17.875" style="1" customWidth="1"/>
    <col min="3091" max="3091" width="15.625" style="1" customWidth="1"/>
    <col min="3092" max="3328" width="9" style="1"/>
    <col min="3329" max="3329" width="7" style="1" customWidth="1"/>
    <col min="3330" max="3330" width="13.5" style="1" customWidth="1"/>
    <col min="3331" max="3331" width="15" style="1" customWidth="1"/>
    <col min="3332" max="3332" width="14.375" style="1" customWidth="1"/>
    <col min="3333" max="3333" width="14.375" style="1" bestFit="1" customWidth="1"/>
    <col min="3334" max="3334" width="13.125" style="1" bestFit="1" customWidth="1"/>
    <col min="3335" max="3335" width="64.625" style="1" customWidth="1"/>
    <col min="3336" max="3336" width="6.125" style="1" customWidth="1"/>
    <col min="3337" max="3338" width="9.875" style="1" bestFit="1" customWidth="1"/>
    <col min="3339" max="3339" width="5.875" style="1" customWidth="1"/>
    <col min="3340" max="3340" width="49" style="1" customWidth="1"/>
    <col min="3341" max="3341" width="28.375" style="1" customWidth="1"/>
    <col min="3342" max="3342" width="20.125" style="1" customWidth="1"/>
    <col min="3343" max="3343" width="15.375" style="1" customWidth="1"/>
    <col min="3344" max="3344" width="6.375" style="1" customWidth="1"/>
    <col min="3345" max="3345" width="16.625" style="1" customWidth="1"/>
    <col min="3346" max="3346" width="17.875" style="1" customWidth="1"/>
    <col min="3347" max="3347" width="15.625" style="1" customWidth="1"/>
    <col min="3348" max="3584" width="9" style="1"/>
    <col min="3585" max="3585" width="7" style="1" customWidth="1"/>
    <col min="3586" max="3586" width="13.5" style="1" customWidth="1"/>
    <col min="3587" max="3587" width="15" style="1" customWidth="1"/>
    <col min="3588" max="3588" width="14.375" style="1" customWidth="1"/>
    <col min="3589" max="3589" width="14.375" style="1" bestFit="1" customWidth="1"/>
    <col min="3590" max="3590" width="13.125" style="1" bestFit="1" customWidth="1"/>
    <col min="3591" max="3591" width="64.625" style="1" customWidth="1"/>
    <col min="3592" max="3592" width="6.125" style="1" customWidth="1"/>
    <col min="3593" max="3594" width="9.875" style="1" bestFit="1" customWidth="1"/>
    <col min="3595" max="3595" width="5.875" style="1" customWidth="1"/>
    <col min="3596" max="3596" width="49" style="1" customWidth="1"/>
    <col min="3597" max="3597" width="28.375" style="1" customWidth="1"/>
    <col min="3598" max="3598" width="20.125" style="1" customWidth="1"/>
    <col min="3599" max="3599" width="15.375" style="1" customWidth="1"/>
    <col min="3600" max="3600" width="6.375" style="1" customWidth="1"/>
    <col min="3601" max="3601" width="16.625" style="1" customWidth="1"/>
    <col min="3602" max="3602" width="17.875" style="1" customWidth="1"/>
    <col min="3603" max="3603" width="15.625" style="1" customWidth="1"/>
    <col min="3604" max="3840" width="9" style="1"/>
    <col min="3841" max="3841" width="7" style="1" customWidth="1"/>
    <col min="3842" max="3842" width="13.5" style="1" customWidth="1"/>
    <col min="3843" max="3843" width="15" style="1" customWidth="1"/>
    <col min="3844" max="3844" width="14.375" style="1" customWidth="1"/>
    <col min="3845" max="3845" width="14.375" style="1" bestFit="1" customWidth="1"/>
    <col min="3846" max="3846" width="13.125" style="1" bestFit="1" customWidth="1"/>
    <col min="3847" max="3847" width="64.625" style="1" customWidth="1"/>
    <col min="3848" max="3848" width="6.125" style="1" customWidth="1"/>
    <col min="3849" max="3850" width="9.875" style="1" bestFit="1" customWidth="1"/>
    <col min="3851" max="3851" width="5.875" style="1" customWidth="1"/>
    <col min="3852" max="3852" width="49" style="1" customWidth="1"/>
    <col min="3853" max="3853" width="28.375" style="1" customWidth="1"/>
    <col min="3854" max="3854" width="20.125" style="1" customWidth="1"/>
    <col min="3855" max="3855" width="15.375" style="1" customWidth="1"/>
    <col min="3856" max="3856" width="6.375" style="1" customWidth="1"/>
    <col min="3857" max="3857" width="16.625" style="1" customWidth="1"/>
    <col min="3858" max="3858" width="17.875" style="1" customWidth="1"/>
    <col min="3859" max="3859" width="15.625" style="1" customWidth="1"/>
    <col min="3860" max="4096" width="9" style="1"/>
    <col min="4097" max="4097" width="7" style="1" customWidth="1"/>
    <col min="4098" max="4098" width="13.5" style="1" customWidth="1"/>
    <col min="4099" max="4099" width="15" style="1" customWidth="1"/>
    <col min="4100" max="4100" width="14.375" style="1" customWidth="1"/>
    <col min="4101" max="4101" width="14.375" style="1" bestFit="1" customWidth="1"/>
    <col min="4102" max="4102" width="13.125" style="1" bestFit="1" customWidth="1"/>
    <col min="4103" max="4103" width="64.625" style="1" customWidth="1"/>
    <col min="4104" max="4104" width="6.125" style="1" customWidth="1"/>
    <col min="4105" max="4106" width="9.875" style="1" bestFit="1" customWidth="1"/>
    <col min="4107" max="4107" width="5.875" style="1" customWidth="1"/>
    <col min="4108" max="4108" width="49" style="1" customWidth="1"/>
    <col min="4109" max="4109" width="28.375" style="1" customWidth="1"/>
    <col min="4110" max="4110" width="20.125" style="1" customWidth="1"/>
    <col min="4111" max="4111" width="15.375" style="1" customWidth="1"/>
    <col min="4112" max="4112" width="6.375" style="1" customWidth="1"/>
    <col min="4113" max="4113" width="16.625" style="1" customWidth="1"/>
    <col min="4114" max="4114" width="17.875" style="1" customWidth="1"/>
    <col min="4115" max="4115" width="15.625" style="1" customWidth="1"/>
    <col min="4116" max="4352" width="9" style="1"/>
    <col min="4353" max="4353" width="7" style="1" customWidth="1"/>
    <col min="4354" max="4354" width="13.5" style="1" customWidth="1"/>
    <col min="4355" max="4355" width="15" style="1" customWidth="1"/>
    <col min="4356" max="4356" width="14.375" style="1" customWidth="1"/>
    <col min="4357" max="4357" width="14.375" style="1" bestFit="1" customWidth="1"/>
    <col min="4358" max="4358" width="13.125" style="1" bestFit="1" customWidth="1"/>
    <col min="4359" max="4359" width="64.625" style="1" customWidth="1"/>
    <col min="4360" max="4360" width="6.125" style="1" customWidth="1"/>
    <col min="4361" max="4362" width="9.875" style="1" bestFit="1" customWidth="1"/>
    <col min="4363" max="4363" width="5.875" style="1" customWidth="1"/>
    <col min="4364" max="4364" width="49" style="1" customWidth="1"/>
    <col min="4365" max="4365" width="28.375" style="1" customWidth="1"/>
    <col min="4366" max="4366" width="20.125" style="1" customWidth="1"/>
    <col min="4367" max="4367" width="15.375" style="1" customWidth="1"/>
    <col min="4368" max="4368" width="6.375" style="1" customWidth="1"/>
    <col min="4369" max="4369" width="16.625" style="1" customWidth="1"/>
    <col min="4370" max="4370" width="17.875" style="1" customWidth="1"/>
    <col min="4371" max="4371" width="15.625" style="1" customWidth="1"/>
    <col min="4372" max="4608" width="9" style="1"/>
    <col min="4609" max="4609" width="7" style="1" customWidth="1"/>
    <col min="4610" max="4610" width="13.5" style="1" customWidth="1"/>
    <col min="4611" max="4611" width="15" style="1" customWidth="1"/>
    <col min="4612" max="4612" width="14.375" style="1" customWidth="1"/>
    <col min="4613" max="4613" width="14.375" style="1" bestFit="1" customWidth="1"/>
    <col min="4614" max="4614" width="13.125" style="1" bestFit="1" customWidth="1"/>
    <col min="4615" max="4615" width="64.625" style="1" customWidth="1"/>
    <col min="4616" max="4616" width="6.125" style="1" customWidth="1"/>
    <col min="4617" max="4618" width="9.875" style="1" bestFit="1" customWidth="1"/>
    <col min="4619" max="4619" width="5.875" style="1" customWidth="1"/>
    <col min="4620" max="4620" width="49" style="1" customWidth="1"/>
    <col min="4621" max="4621" width="28.375" style="1" customWidth="1"/>
    <col min="4622" max="4622" width="20.125" style="1" customWidth="1"/>
    <col min="4623" max="4623" width="15.375" style="1" customWidth="1"/>
    <col min="4624" max="4624" width="6.375" style="1" customWidth="1"/>
    <col min="4625" max="4625" width="16.625" style="1" customWidth="1"/>
    <col min="4626" max="4626" width="17.875" style="1" customWidth="1"/>
    <col min="4627" max="4627" width="15.625" style="1" customWidth="1"/>
    <col min="4628" max="4864" width="9" style="1"/>
    <col min="4865" max="4865" width="7" style="1" customWidth="1"/>
    <col min="4866" max="4866" width="13.5" style="1" customWidth="1"/>
    <col min="4867" max="4867" width="15" style="1" customWidth="1"/>
    <col min="4868" max="4868" width="14.375" style="1" customWidth="1"/>
    <col min="4869" max="4869" width="14.375" style="1" bestFit="1" customWidth="1"/>
    <col min="4870" max="4870" width="13.125" style="1" bestFit="1" customWidth="1"/>
    <col min="4871" max="4871" width="64.625" style="1" customWidth="1"/>
    <col min="4872" max="4872" width="6.125" style="1" customWidth="1"/>
    <col min="4873" max="4874" width="9.875" style="1" bestFit="1" customWidth="1"/>
    <col min="4875" max="4875" width="5.875" style="1" customWidth="1"/>
    <col min="4876" max="4876" width="49" style="1" customWidth="1"/>
    <col min="4877" max="4877" width="28.375" style="1" customWidth="1"/>
    <col min="4878" max="4878" width="20.125" style="1" customWidth="1"/>
    <col min="4879" max="4879" width="15.375" style="1" customWidth="1"/>
    <col min="4880" max="4880" width="6.375" style="1" customWidth="1"/>
    <col min="4881" max="4881" width="16.625" style="1" customWidth="1"/>
    <col min="4882" max="4882" width="17.875" style="1" customWidth="1"/>
    <col min="4883" max="4883" width="15.625" style="1" customWidth="1"/>
    <col min="4884" max="5120" width="9" style="1"/>
    <col min="5121" max="5121" width="7" style="1" customWidth="1"/>
    <col min="5122" max="5122" width="13.5" style="1" customWidth="1"/>
    <col min="5123" max="5123" width="15" style="1" customWidth="1"/>
    <col min="5124" max="5124" width="14.375" style="1" customWidth="1"/>
    <col min="5125" max="5125" width="14.375" style="1" bestFit="1" customWidth="1"/>
    <col min="5126" max="5126" width="13.125" style="1" bestFit="1" customWidth="1"/>
    <col min="5127" max="5127" width="64.625" style="1" customWidth="1"/>
    <col min="5128" max="5128" width="6.125" style="1" customWidth="1"/>
    <col min="5129" max="5130" width="9.875" style="1" bestFit="1" customWidth="1"/>
    <col min="5131" max="5131" width="5.875" style="1" customWidth="1"/>
    <col min="5132" max="5132" width="49" style="1" customWidth="1"/>
    <col min="5133" max="5133" width="28.375" style="1" customWidth="1"/>
    <col min="5134" max="5134" width="20.125" style="1" customWidth="1"/>
    <col min="5135" max="5135" width="15.375" style="1" customWidth="1"/>
    <col min="5136" max="5136" width="6.375" style="1" customWidth="1"/>
    <col min="5137" max="5137" width="16.625" style="1" customWidth="1"/>
    <col min="5138" max="5138" width="17.875" style="1" customWidth="1"/>
    <col min="5139" max="5139" width="15.625" style="1" customWidth="1"/>
    <col min="5140" max="5376" width="9" style="1"/>
    <col min="5377" max="5377" width="7" style="1" customWidth="1"/>
    <col min="5378" max="5378" width="13.5" style="1" customWidth="1"/>
    <col min="5379" max="5379" width="15" style="1" customWidth="1"/>
    <col min="5380" max="5380" width="14.375" style="1" customWidth="1"/>
    <col min="5381" max="5381" width="14.375" style="1" bestFit="1" customWidth="1"/>
    <col min="5382" max="5382" width="13.125" style="1" bestFit="1" customWidth="1"/>
    <col min="5383" max="5383" width="64.625" style="1" customWidth="1"/>
    <col min="5384" max="5384" width="6.125" style="1" customWidth="1"/>
    <col min="5385" max="5386" width="9.875" style="1" bestFit="1" customWidth="1"/>
    <col min="5387" max="5387" width="5.875" style="1" customWidth="1"/>
    <col min="5388" max="5388" width="49" style="1" customWidth="1"/>
    <col min="5389" max="5389" width="28.375" style="1" customWidth="1"/>
    <col min="5390" max="5390" width="20.125" style="1" customWidth="1"/>
    <col min="5391" max="5391" width="15.375" style="1" customWidth="1"/>
    <col min="5392" max="5392" width="6.375" style="1" customWidth="1"/>
    <col min="5393" max="5393" width="16.625" style="1" customWidth="1"/>
    <col min="5394" max="5394" width="17.875" style="1" customWidth="1"/>
    <col min="5395" max="5395" width="15.625" style="1" customWidth="1"/>
    <col min="5396" max="5632" width="9" style="1"/>
    <col min="5633" max="5633" width="7" style="1" customWidth="1"/>
    <col min="5634" max="5634" width="13.5" style="1" customWidth="1"/>
    <col min="5635" max="5635" width="15" style="1" customWidth="1"/>
    <col min="5636" max="5636" width="14.375" style="1" customWidth="1"/>
    <col min="5637" max="5637" width="14.375" style="1" bestFit="1" customWidth="1"/>
    <col min="5638" max="5638" width="13.125" style="1" bestFit="1" customWidth="1"/>
    <col min="5639" max="5639" width="64.625" style="1" customWidth="1"/>
    <col min="5640" max="5640" width="6.125" style="1" customWidth="1"/>
    <col min="5641" max="5642" width="9.875" style="1" bestFit="1" customWidth="1"/>
    <col min="5643" max="5643" width="5.875" style="1" customWidth="1"/>
    <col min="5644" max="5644" width="49" style="1" customWidth="1"/>
    <col min="5645" max="5645" width="28.375" style="1" customWidth="1"/>
    <col min="5646" max="5646" width="20.125" style="1" customWidth="1"/>
    <col min="5647" max="5647" width="15.375" style="1" customWidth="1"/>
    <col min="5648" max="5648" width="6.375" style="1" customWidth="1"/>
    <col min="5649" max="5649" width="16.625" style="1" customWidth="1"/>
    <col min="5650" max="5650" width="17.875" style="1" customWidth="1"/>
    <col min="5651" max="5651" width="15.625" style="1" customWidth="1"/>
    <col min="5652" max="5888" width="9" style="1"/>
    <col min="5889" max="5889" width="7" style="1" customWidth="1"/>
    <col min="5890" max="5890" width="13.5" style="1" customWidth="1"/>
    <col min="5891" max="5891" width="15" style="1" customWidth="1"/>
    <col min="5892" max="5892" width="14.375" style="1" customWidth="1"/>
    <col min="5893" max="5893" width="14.375" style="1" bestFit="1" customWidth="1"/>
    <col min="5894" max="5894" width="13.125" style="1" bestFit="1" customWidth="1"/>
    <col min="5895" max="5895" width="64.625" style="1" customWidth="1"/>
    <col min="5896" max="5896" width="6.125" style="1" customWidth="1"/>
    <col min="5897" max="5898" width="9.875" style="1" bestFit="1" customWidth="1"/>
    <col min="5899" max="5899" width="5.875" style="1" customWidth="1"/>
    <col min="5900" max="5900" width="49" style="1" customWidth="1"/>
    <col min="5901" max="5901" width="28.375" style="1" customWidth="1"/>
    <col min="5902" max="5902" width="20.125" style="1" customWidth="1"/>
    <col min="5903" max="5903" width="15.375" style="1" customWidth="1"/>
    <col min="5904" max="5904" width="6.375" style="1" customWidth="1"/>
    <col min="5905" max="5905" width="16.625" style="1" customWidth="1"/>
    <col min="5906" max="5906" width="17.875" style="1" customWidth="1"/>
    <col min="5907" max="5907" width="15.625" style="1" customWidth="1"/>
    <col min="5908" max="6144" width="9" style="1"/>
    <col min="6145" max="6145" width="7" style="1" customWidth="1"/>
    <col min="6146" max="6146" width="13.5" style="1" customWidth="1"/>
    <col min="6147" max="6147" width="15" style="1" customWidth="1"/>
    <col min="6148" max="6148" width="14.375" style="1" customWidth="1"/>
    <col min="6149" max="6149" width="14.375" style="1" bestFit="1" customWidth="1"/>
    <col min="6150" max="6150" width="13.125" style="1" bestFit="1" customWidth="1"/>
    <col min="6151" max="6151" width="64.625" style="1" customWidth="1"/>
    <col min="6152" max="6152" width="6.125" style="1" customWidth="1"/>
    <col min="6153" max="6154" width="9.875" style="1" bestFit="1" customWidth="1"/>
    <col min="6155" max="6155" width="5.875" style="1" customWidth="1"/>
    <col min="6156" max="6156" width="49" style="1" customWidth="1"/>
    <col min="6157" max="6157" width="28.375" style="1" customWidth="1"/>
    <col min="6158" max="6158" width="20.125" style="1" customWidth="1"/>
    <col min="6159" max="6159" width="15.375" style="1" customWidth="1"/>
    <col min="6160" max="6160" width="6.375" style="1" customWidth="1"/>
    <col min="6161" max="6161" width="16.625" style="1" customWidth="1"/>
    <col min="6162" max="6162" width="17.875" style="1" customWidth="1"/>
    <col min="6163" max="6163" width="15.625" style="1" customWidth="1"/>
    <col min="6164" max="6400" width="9" style="1"/>
    <col min="6401" max="6401" width="7" style="1" customWidth="1"/>
    <col min="6402" max="6402" width="13.5" style="1" customWidth="1"/>
    <col min="6403" max="6403" width="15" style="1" customWidth="1"/>
    <col min="6404" max="6404" width="14.375" style="1" customWidth="1"/>
    <col min="6405" max="6405" width="14.375" style="1" bestFit="1" customWidth="1"/>
    <col min="6406" max="6406" width="13.125" style="1" bestFit="1" customWidth="1"/>
    <col min="6407" max="6407" width="64.625" style="1" customWidth="1"/>
    <col min="6408" max="6408" width="6.125" style="1" customWidth="1"/>
    <col min="6409" max="6410" width="9.875" style="1" bestFit="1" customWidth="1"/>
    <col min="6411" max="6411" width="5.875" style="1" customWidth="1"/>
    <col min="6412" max="6412" width="49" style="1" customWidth="1"/>
    <col min="6413" max="6413" width="28.375" style="1" customWidth="1"/>
    <col min="6414" max="6414" width="20.125" style="1" customWidth="1"/>
    <col min="6415" max="6415" width="15.375" style="1" customWidth="1"/>
    <col min="6416" max="6416" width="6.375" style="1" customWidth="1"/>
    <col min="6417" max="6417" width="16.625" style="1" customWidth="1"/>
    <col min="6418" max="6418" width="17.875" style="1" customWidth="1"/>
    <col min="6419" max="6419" width="15.625" style="1" customWidth="1"/>
    <col min="6420" max="6656" width="9" style="1"/>
    <col min="6657" max="6657" width="7" style="1" customWidth="1"/>
    <col min="6658" max="6658" width="13.5" style="1" customWidth="1"/>
    <col min="6659" max="6659" width="15" style="1" customWidth="1"/>
    <col min="6660" max="6660" width="14.375" style="1" customWidth="1"/>
    <col min="6661" max="6661" width="14.375" style="1" bestFit="1" customWidth="1"/>
    <col min="6662" max="6662" width="13.125" style="1" bestFit="1" customWidth="1"/>
    <col min="6663" max="6663" width="64.625" style="1" customWidth="1"/>
    <col min="6664" max="6664" width="6.125" style="1" customWidth="1"/>
    <col min="6665" max="6666" width="9.875" style="1" bestFit="1" customWidth="1"/>
    <col min="6667" max="6667" width="5.875" style="1" customWidth="1"/>
    <col min="6668" max="6668" width="49" style="1" customWidth="1"/>
    <col min="6669" max="6669" width="28.375" style="1" customWidth="1"/>
    <col min="6670" max="6670" width="20.125" style="1" customWidth="1"/>
    <col min="6671" max="6671" width="15.375" style="1" customWidth="1"/>
    <col min="6672" max="6672" width="6.375" style="1" customWidth="1"/>
    <col min="6673" max="6673" width="16.625" style="1" customWidth="1"/>
    <col min="6674" max="6674" width="17.875" style="1" customWidth="1"/>
    <col min="6675" max="6675" width="15.625" style="1" customWidth="1"/>
    <col min="6676" max="6912" width="9" style="1"/>
    <col min="6913" max="6913" width="7" style="1" customWidth="1"/>
    <col min="6914" max="6914" width="13.5" style="1" customWidth="1"/>
    <col min="6915" max="6915" width="15" style="1" customWidth="1"/>
    <col min="6916" max="6916" width="14.375" style="1" customWidth="1"/>
    <col min="6917" max="6917" width="14.375" style="1" bestFit="1" customWidth="1"/>
    <col min="6918" max="6918" width="13.125" style="1" bestFit="1" customWidth="1"/>
    <col min="6919" max="6919" width="64.625" style="1" customWidth="1"/>
    <col min="6920" max="6920" width="6.125" style="1" customWidth="1"/>
    <col min="6921" max="6922" width="9.875" style="1" bestFit="1" customWidth="1"/>
    <col min="6923" max="6923" width="5.875" style="1" customWidth="1"/>
    <col min="6924" max="6924" width="49" style="1" customWidth="1"/>
    <col min="6925" max="6925" width="28.375" style="1" customWidth="1"/>
    <col min="6926" max="6926" width="20.125" style="1" customWidth="1"/>
    <col min="6927" max="6927" width="15.375" style="1" customWidth="1"/>
    <col min="6928" max="6928" width="6.375" style="1" customWidth="1"/>
    <col min="6929" max="6929" width="16.625" style="1" customWidth="1"/>
    <col min="6930" max="6930" width="17.875" style="1" customWidth="1"/>
    <col min="6931" max="6931" width="15.625" style="1" customWidth="1"/>
    <col min="6932" max="7168" width="9" style="1"/>
    <col min="7169" max="7169" width="7" style="1" customWidth="1"/>
    <col min="7170" max="7170" width="13.5" style="1" customWidth="1"/>
    <col min="7171" max="7171" width="15" style="1" customWidth="1"/>
    <col min="7172" max="7172" width="14.375" style="1" customWidth="1"/>
    <col min="7173" max="7173" width="14.375" style="1" bestFit="1" customWidth="1"/>
    <col min="7174" max="7174" width="13.125" style="1" bestFit="1" customWidth="1"/>
    <col min="7175" max="7175" width="64.625" style="1" customWidth="1"/>
    <col min="7176" max="7176" width="6.125" style="1" customWidth="1"/>
    <col min="7177" max="7178" width="9.875" style="1" bestFit="1" customWidth="1"/>
    <col min="7179" max="7179" width="5.875" style="1" customWidth="1"/>
    <col min="7180" max="7180" width="49" style="1" customWidth="1"/>
    <col min="7181" max="7181" width="28.375" style="1" customWidth="1"/>
    <col min="7182" max="7182" width="20.125" style="1" customWidth="1"/>
    <col min="7183" max="7183" width="15.375" style="1" customWidth="1"/>
    <col min="7184" max="7184" width="6.375" style="1" customWidth="1"/>
    <col min="7185" max="7185" width="16.625" style="1" customWidth="1"/>
    <col min="7186" max="7186" width="17.875" style="1" customWidth="1"/>
    <col min="7187" max="7187" width="15.625" style="1" customWidth="1"/>
    <col min="7188" max="7424" width="9" style="1"/>
    <col min="7425" max="7425" width="7" style="1" customWidth="1"/>
    <col min="7426" max="7426" width="13.5" style="1" customWidth="1"/>
    <col min="7427" max="7427" width="15" style="1" customWidth="1"/>
    <col min="7428" max="7428" width="14.375" style="1" customWidth="1"/>
    <col min="7429" max="7429" width="14.375" style="1" bestFit="1" customWidth="1"/>
    <col min="7430" max="7430" width="13.125" style="1" bestFit="1" customWidth="1"/>
    <col min="7431" max="7431" width="64.625" style="1" customWidth="1"/>
    <col min="7432" max="7432" width="6.125" style="1" customWidth="1"/>
    <col min="7433" max="7434" width="9.875" style="1" bestFit="1" customWidth="1"/>
    <col min="7435" max="7435" width="5.875" style="1" customWidth="1"/>
    <col min="7436" max="7436" width="49" style="1" customWidth="1"/>
    <col min="7437" max="7437" width="28.375" style="1" customWidth="1"/>
    <col min="7438" max="7438" width="20.125" style="1" customWidth="1"/>
    <col min="7439" max="7439" width="15.375" style="1" customWidth="1"/>
    <col min="7440" max="7440" width="6.375" style="1" customWidth="1"/>
    <col min="7441" max="7441" width="16.625" style="1" customWidth="1"/>
    <col min="7442" max="7442" width="17.875" style="1" customWidth="1"/>
    <col min="7443" max="7443" width="15.625" style="1" customWidth="1"/>
    <col min="7444" max="7680" width="9" style="1"/>
    <col min="7681" max="7681" width="7" style="1" customWidth="1"/>
    <col min="7682" max="7682" width="13.5" style="1" customWidth="1"/>
    <col min="7683" max="7683" width="15" style="1" customWidth="1"/>
    <col min="7684" max="7684" width="14.375" style="1" customWidth="1"/>
    <col min="7685" max="7685" width="14.375" style="1" bestFit="1" customWidth="1"/>
    <col min="7686" max="7686" width="13.125" style="1" bestFit="1" customWidth="1"/>
    <col min="7687" max="7687" width="64.625" style="1" customWidth="1"/>
    <col min="7688" max="7688" width="6.125" style="1" customWidth="1"/>
    <col min="7689" max="7690" width="9.875" style="1" bestFit="1" customWidth="1"/>
    <col min="7691" max="7691" width="5.875" style="1" customWidth="1"/>
    <col min="7692" max="7692" width="49" style="1" customWidth="1"/>
    <col min="7693" max="7693" width="28.375" style="1" customWidth="1"/>
    <col min="7694" max="7694" width="20.125" style="1" customWidth="1"/>
    <col min="7695" max="7695" width="15.375" style="1" customWidth="1"/>
    <col min="7696" max="7696" width="6.375" style="1" customWidth="1"/>
    <col min="7697" max="7697" width="16.625" style="1" customWidth="1"/>
    <col min="7698" max="7698" width="17.875" style="1" customWidth="1"/>
    <col min="7699" max="7699" width="15.625" style="1" customWidth="1"/>
    <col min="7700" max="7936" width="9" style="1"/>
    <col min="7937" max="7937" width="7" style="1" customWidth="1"/>
    <col min="7938" max="7938" width="13.5" style="1" customWidth="1"/>
    <col min="7939" max="7939" width="15" style="1" customWidth="1"/>
    <col min="7940" max="7940" width="14.375" style="1" customWidth="1"/>
    <col min="7941" max="7941" width="14.375" style="1" bestFit="1" customWidth="1"/>
    <col min="7942" max="7942" width="13.125" style="1" bestFit="1" customWidth="1"/>
    <col min="7943" max="7943" width="64.625" style="1" customWidth="1"/>
    <col min="7944" max="7944" width="6.125" style="1" customWidth="1"/>
    <col min="7945" max="7946" width="9.875" style="1" bestFit="1" customWidth="1"/>
    <col min="7947" max="7947" width="5.875" style="1" customWidth="1"/>
    <col min="7948" max="7948" width="49" style="1" customWidth="1"/>
    <col min="7949" max="7949" width="28.375" style="1" customWidth="1"/>
    <col min="7950" max="7950" width="20.125" style="1" customWidth="1"/>
    <col min="7951" max="7951" width="15.375" style="1" customWidth="1"/>
    <col min="7952" max="7952" width="6.375" style="1" customWidth="1"/>
    <col min="7953" max="7953" width="16.625" style="1" customWidth="1"/>
    <col min="7954" max="7954" width="17.875" style="1" customWidth="1"/>
    <col min="7955" max="7955" width="15.625" style="1" customWidth="1"/>
    <col min="7956" max="8192" width="9" style="1"/>
    <col min="8193" max="8193" width="7" style="1" customWidth="1"/>
    <col min="8194" max="8194" width="13.5" style="1" customWidth="1"/>
    <col min="8195" max="8195" width="15" style="1" customWidth="1"/>
    <col min="8196" max="8196" width="14.375" style="1" customWidth="1"/>
    <col min="8197" max="8197" width="14.375" style="1" bestFit="1" customWidth="1"/>
    <col min="8198" max="8198" width="13.125" style="1" bestFit="1" customWidth="1"/>
    <col min="8199" max="8199" width="64.625" style="1" customWidth="1"/>
    <col min="8200" max="8200" width="6.125" style="1" customWidth="1"/>
    <col min="8201" max="8202" width="9.875" style="1" bestFit="1" customWidth="1"/>
    <col min="8203" max="8203" width="5.875" style="1" customWidth="1"/>
    <col min="8204" max="8204" width="49" style="1" customWidth="1"/>
    <col min="8205" max="8205" width="28.375" style="1" customWidth="1"/>
    <col min="8206" max="8206" width="20.125" style="1" customWidth="1"/>
    <col min="8207" max="8207" width="15.375" style="1" customWidth="1"/>
    <col min="8208" max="8208" width="6.375" style="1" customWidth="1"/>
    <col min="8209" max="8209" width="16.625" style="1" customWidth="1"/>
    <col min="8210" max="8210" width="17.875" style="1" customWidth="1"/>
    <col min="8211" max="8211" width="15.625" style="1" customWidth="1"/>
    <col min="8212" max="8448" width="9" style="1"/>
    <col min="8449" max="8449" width="7" style="1" customWidth="1"/>
    <col min="8450" max="8450" width="13.5" style="1" customWidth="1"/>
    <col min="8451" max="8451" width="15" style="1" customWidth="1"/>
    <col min="8452" max="8452" width="14.375" style="1" customWidth="1"/>
    <col min="8453" max="8453" width="14.375" style="1" bestFit="1" customWidth="1"/>
    <col min="8454" max="8454" width="13.125" style="1" bestFit="1" customWidth="1"/>
    <col min="8455" max="8455" width="64.625" style="1" customWidth="1"/>
    <col min="8456" max="8456" width="6.125" style="1" customWidth="1"/>
    <col min="8457" max="8458" width="9.875" style="1" bestFit="1" customWidth="1"/>
    <col min="8459" max="8459" width="5.875" style="1" customWidth="1"/>
    <col min="8460" max="8460" width="49" style="1" customWidth="1"/>
    <col min="8461" max="8461" width="28.375" style="1" customWidth="1"/>
    <col min="8462" max="8462" width="20.125" style="1" customWidth="1"/>
    <col min="8463" max="8463" width="15.375" style="1" customWidth="1"/>
    <col min="8464" max="8464" width="6.375" style="1" customWidth="1"/>
    <col min="8465" max="8465" width="16.625" style="1" customWidth="1"/>
    <col min="8466" max="8466" width="17.875" style="1" customWidth="1"/>
    <col min="8467" max="8467" width="15.625" style="1" customWidth="1"/>
    <col min="8468" max="8704" width="9" style="1"/>
    <col min="8705" max="8705" width="7" style="1" customWidth="1"/>
    <col min="8706" max="8706" width="13.5" style="1" customWidth="1"/>
    <col min="8707" max="8707" width="15" style="1" customWidth="1"/>
    <col min="8708" max="8708" width="14.375" style="1" customWidth="1"/>
    <col min="8709" max="8709" width="14.375" style="1" bestFit="1" customWidth="1"/>
    <col min="8710" max="8710" width="13.125" style="1" bestFit="1" customWidth="1"/>
    <col min="8711" max="8711" width="64.625" style="1" customWidth="1"/>
    <col min="8712" max="8712" width="6.125" style="1" customWidth="1"/>
    <col min="8713" max="8714" width="9.875" style="1" bestFit="1" customWidth="1"/>
    <col min="8715" max="8715" width="5.875" style="1" customWidth="1"/>
    <col min="8716" max="8716" width="49" style="1" customWidth="1"/>
    <col min="8717" max="8717" width="28.375" style="1" customWidth="1"/>
    <col min="8718" max="8718" width="20.125" style="1" customWidth="1"/>
    <col min="8719" max="8719" width="15.375" style="1" customWidth="1"/>
    <col min="8720" max="8720" width="6.375" style="1" customWidth="1"/>
    <col min="8721" max="8721" width="16.625" style="1" customWidth="1"/>
    <col min="8722" max="8722" width="17.875" style="1" customWidth="1"/>
    <col min="8723" max="8723" width="15.625" style="1" customWidth="1"/>
    <col min="8724" max="8960" width="9" style="1"/>
    <col min="8961" max="8961" width="7" style="1" customWidth="1"/>
    <col min="8962" max="8962" width="13.5" style="1" customWidth="1"/>
    <col min="8963" max="8963" width="15" style="1" customWidth="1"/>
    <col min="8964" max="8964" width="14.375" style="1" customWidth="1"/>
    <col min="8965" max="8965" width="14.375" style="1" bestFit="1" customWidth="1"/>
    <col min="8966" max="8966" width="13.125" style="1" bestFit="1" customWidth="1"/>
    <col min="8967" max="8967" width="64.625" style="1" customWidth="1"/>
    <col min="8968" max="8968" width="6.125" style="1" customWidth="1"/>
    <col min="8969" max="8970" width="9.875" style="1" bestFit="1" customWidth="1"/>
    <col min="8971" max="8971" width="5.875" style="1" customWidth="1"/>
    <col min="8972" max="8972" width="49" style="1" customWidth="1"/>
    <col min="8973" max="8973" width="28.375" style="1" customWidth="1"/>
    <col min="8974" max="8974" width="20.125" style="1" customWidth="1"/>
    <col min="8975" max="8975" width="15.375" style="1" customWidth="1"/>
    <col min="8976" max="8976" width="6.375" style="1" customWidth="1"/>
    <col min="8977" max="8977" width="16.625" style="1" customWidth="1"/>
    <col min="8978" max="8978" width="17.875" style="1" customWidth="1"/>
    <col min="8979" max="8979" width="15.625" style="1" customWidth="1"/>
    <col min="8980" max="9216" width="9" style="1"/>
    <col min="9217" max="9217" width="7" style="1" customWidth="1"/>
    <col min="9218" max="9218" width="13.5" style="1" customWidth="1"/>
    <col min="9219" max="9219" width="15" style="1" customWidth="1"/>
    <col min="9220" max="9220" width="14.375" style="1" customWidth="1"/>
    <col min="9221" max="9221" width="14.375" style="1" bestFit="1" customWidth="1"/>
    <col min="9222" max="9222" width="13.125" style="1" bestFit="1" customWidth="1"/>
    <col min="9223" max="9223" width="64.625" style="1" customWidth="1"/>
    <col min="9224" max="9224" width="6.125" style="1" customWidth="1"/>
    <col min="9225" max="9226" width="9.875" style="1" bestFit="1" customWidth="1"/>
    <col min="9227" max="9227" width="5.875" style="1" customWidth="1"/>
    <col min="9228" max="9228" width="49" style="1" customWidth="1"/>
    <col min="9229" max="9229" width="28.375" style="1" customWidth="1"/>
    <col min="9230" max="9230" width="20.125" style="1" customWidth="1"/>
    <col min="9231" max="9231" width="15.375" style="1" customWidth="1"/>
    <col min="9232" max="9232" width="6.375" style="1" customWidth="1"/>
    <col min="9233" max="9233" width="16.625" style="1" customWidth="1"/>
    <col min="9234" max="9234" width="17.875" style="1" customWidth="1"/>
    <col min="9235" max="9235" width="15.625" style="1" customWidth="1"/>
    <col min="9236" max="9472" width="9" style="1"/>
    <col min="9473" max="9473" width="7" style="1" customWidth="1"/>
    <col min="9474" max="9474" width="13.5" style="1" customWidth="1"/>
    <col min="9475" max="9475" width="15" style="1" customWidth="1"/>
    <col min="9476" max="9476" width="14.375" style="1" customWidth="1"/>
    <col min="9477" max="9477" width="14.375" style="1" bestFit="1" customWidth="1"/>
    <col min="9478" max="9478" width="13.125" style="1" bestFit="1" customWidth="1"/>
    <col min="9479" max="9479" width="64.625" style="1" customWidth="1"/>
    <col min="9480" max="9480" width="6.125" style="1" customWidth="1"/>
    <col min="9481" max="9482" width="9.875" style="1" bestFit="1" customWidth="1"/>
    <col min="9483" max="9483" width="5.875" style="1" customWidth="1"/>
    <col min="9484" max="9484" width="49" style="1" customWidth="1"/>
    <col min="9485" max="9485" width="28.375" style="1" customWidth="1"/>
    <col min="9486" max="9486" width="20.125" style="1" customWidth="1"/>
    <col min="9487" max="9487" width="15.375" style="1" customWidth="1"/>
    <col min="9488" max="9488" width="6.375" style="1" customWidth="1"/>
    <col min="9489" max="9489" width="16.625" style="1" customWidth="1"/>
    <col min="9490" max="9490" width="17.875" style="1" customWidth="1"/>
    <col min="9491" max="9491" width="15.625" style="1" customWidth="1"/>
    <col min="9492" max="9728" width="9" style="1"/>
    <col min="9729" max="9729" width="7" style="1" customWidth="1"/>
    <col min="9730" max="9730" width="13.5" style="1" customWidth="1"/>
    <col min="9731" max="9731" width="15" style="1" customWidth="1"/>
    <col min="9732" max="9732" width="14.375" style="1" customWidth="1"/>
    <col min="9733" max="9733" width="14.375" style="1" bestFit="1" customWidth="1"/>
    <col min="9734" max="9734" width="13.125" style="1" bestFit="1" customWidth="1"/>
    <col min="9735" max="9735" width="64.625" style="1" customWidth="1"/>
    <col min="9736" max="9736" width="6.125" style="1" customWidth="1"/>
    <col min="9737" max="9738" width="9.875" style="1" bestFit="1" customWidth="1"/>
    <col min="9739" max="9739" width="5.875" style="1" customWidth="1"/>
    <col min="9740" max="9740" width="49" style="1" customWidth="1"/>
    <col min="9741" max="9741" width="28.375" style="1" customWidth="1"/>
    <col min="9742" max="9742" width="20.125" style="1" customWidth="1"/>
    <col min="9743" max="9743" width="15.375" style="1" customWidth="1"/>
    <col min="9744" max="9744" width="6.375" style="1" customWidth="1"/>
    <col min="9745" max="9745" width="16.625" style="1" customWidth="1"/>
    <col min="9746" max="9746" width="17.875" style="1" customWidth="1"/>
    <col min="9747" max="9747" width="15.625" style="1" customWidth="1"/>
    <col min="9748" max="9984" width="9" style="1"/>
    <col min="9985" max="9985" width="7" style="1" customWidth="1"/>
    <col min="9986" max="9986" width="13.5" style="1" customWidth="1"/>
    <col min="9987" max="9987" width="15" style="1" customWidth="1"/>
    <col min="9988" max="9988" width="14.375" style="1" customWidth="1"/>
    <col min="9989" max="9989" width="14.375" style="1" bestFit="1" customWidth="1"/>
    <col min="9990" max="9990" width="13.125" style="1" bestFit="1" customWidth="1"/>
    <col min="9991" max="9991" width="64.625" style="1" customWidth="1"/>
    <col min="9992" max="9992" width="6.125" style="1" customWidth="1"/>
    <col min="9993" max="9994" width="9.875" style="1" bestFit="1" customWidth="1"/>
    <col min="9995" max="9995" width="5.875" style="1" customWidth="1"/>
    <col min="9996" max="9996" width="49" style="1" customWidth="1"/>
    <col min="9997" max="9997" width="28.375" style="1" customWidth="1"/>
    <col min="9998" max="9998" width="20.125" style="1" customWidth="1"/>
    <col min="9999" max="9999" width="15.375" style="1" customWidth="1"/>
    <col min="10000" max="10000" width="6.375" style="1" customWidth="1"/>
    <col min="10001" max="10001" width="16.625" style="1" customWidth="1"/>
    <col min="10002" max="10002" width="17.875" style="1" customWidth="1"/>
    <col min="10003" max="10003" width="15.625" style="1" customWidth="1"/>
    <col min="10004" max="10240" width="9" style="1"/>
    <col min="10241" max="10241" width="7" style="1" customWidth="1"/>
    <col min="10242" max="10242" width="13.5" style="1" customWidth="1"/>
    <col min="10243" max="10243" width="15" style="1" customWidth="1"/>
    <col min="10244" max="10244" width="14.375" style="1" customWidth="1"/>
    <col min="10245" max="10245" width="14.375" style="1" bestFit="1" customWidth="1"/>
    <col min="10246" max="10246" width="13.125" style="1" bestFit="1" customWidth="1"/>
    <col min="10247" max="10247" width="64.625" style="1" customWidth="1"/>
    <col min="10248" max="10248" width="6.125" style="1" customWidth="1"/>
    <col min="10249" max="10250" width="9.875" style="1" bestFit="1" customWidth="1"/>
    <col min="10251" max="10251" width="5.875" style="1" customWidth="1"/>
    <col min="10252" max="10252" width="49" style="1" customWidth="1"/>
    <col min="10253" max="10253" width="28.375" style="1" customWidth="1"/>
    <col min="10254" max="10254" width="20.125" style="1" customWidth="1"/>
    <col min="10255" max="10255" width="15.375" style="1" customWidth="1"/>
    <col min="10256" max="10256" width="6.375" style="1" customWidth="1"/>
    <col min="10257" max="10257" width="16.625" style="1" customWidth="1"/>
    <col min="10258" max="10258" width="17.875" style="1" customWidth="1"/>
    <col min="10259" max="10259" width="15.625" style="1" customWidth="1"/>
    <col min="10260" max="10496" width="9" style="1"/>
    <col min="10497" max="10497" width="7" style="1" customWidth="1"/>
    <col min="10498" max="10498" width="13.5" style="1" customWidth="1"/>
    <col min="10499" max="10499" width="15" style="1" customWidth="1"/>
    <col min="10500" max="10500" width="14.375" style="1" customWidth="1"/>
    <col min="10501" max="10501" width="14.375" style="1" bestFit="1" customWidth="1"/>
    <col min="10502" max="10502" width="13.125" style="1" bestFit="1" customWidth="1"/>
    <col min="10503" max="10503" width="64.625" style="1" customWidth="1"/>
    <col min="10504" max="10504" width="6.125" style="1" customWidth="1"/>
    <col min="10505" max="10506" width="9.875" style="1" bestFit="1" customWidth="1"/>
    <col min="10507" max="10507" width="5.875" style="1" customWidth="1"/>
    <col min="10508" max="10508" width="49" style="1" customWidth="1"/>
    <col min="10509" max="10509" width="28.375" style="1" customWidth="1"/>
    <col min="10510" max="10510" width="20.125" style="1" customWidth="1"/>
    <col min="10511" max="10511" width="15.375" style="1" customWidth="1"/>
    <col min="10512" max="10512" width="6.375" style="1" customWidth="1"/>
    <col min="10513" max="10513" width="16.625" style="1" customWidth="1"/>
    <col min="10514" max="10514" width="17.875" style="1" customWidth="1"/>
    <col min="10515" max="10515" width="15.625" style="1" customWidth="1"/>
    <col min="10516" max="10752" width="9" style="1"/>
    <col min="10753" max="10753" width="7" style="1" customWidth="1"/>
    <col min="10754" max="10754" width="13.5" style="1" customWidth="1"/>
    <col min="10755" max="10755" width="15" style="1" customWidth="1"/>
    <col min="10756" max="10756" width="14.375" style="1" customWidth="1"/>
    <col min="10757" max="10757" width="14.375" style="1" bestFit="1" customWidth="1"/>
    <col min="10758" max="10758" width="13.125" style="1" bestFit="1" customWidth="1"/>
    <col min="10759" max="10759" width="64.625" style="1" customWidth="1"/>
    <col min="10760" max="10760" width="6.125" style="1" customWidth="1"/>
    <col min="10761" max="10762" width="9.875" style="1" bestFit="1" customWidth="1"/>
    <col min="10763" max="10763" width="5.875" style="1" customWidth="1"/>
    <col min="10764" max="10764" width="49" style="1" customWidth="1"/>
    <col min="10765" max="10765" width="28.375" style="1" customWidth="1"/>
    <col min="10766" max="10766" width="20.125" style="1" customWidth="1"/>
    <col min="10767" max="10767" width="15.375" style="1" customWidth="1"/>
    <col min="10768" max="10768" width="6.375" style="1" customWidth="1"/>
    <col min="10769" max="10769" width="16.625" style="1" customWidth="1"/>
    <col min="10770" max="10770" width="17.875" style="1" customWidth="1"/>
    <col min="10771" max="10771" width="15.625" style="1" customWidth="1"/>
    <col min="10772" max="11008" width="9" style="1"/>
    <col min="11009" max="11009" width="7" style="1" customWidth="1"/>
    <col min="11010" max="11010" width="13.5" style="1" customWidth="1"/>
    <col min="11011" max="11011" width="15" style="1" customWidth="1"/>
    <col min="11012" max="11012" width="14.375" style="1" customWidth="1"/>
    <col min="11013" max="11013" width="14.375" style="1" bestFit="1" customWidth="1"/>
    <col min="11014" max="11014" width="13.125" style="1" bestFit="1" customWidth="1"/>
    <col min="11015" max="11015" width="64.625" style="1" customWidth="1"/>
    <col min="11016" max="11016" width="6.125" style="1" customWidth="1"/>
    <col min="11017" max="11018" width="9.875" style="1" bestFit="1" customWidth="1"/>
    <col min="11019" max="11019" width="5.875" style="1" customWidth="1"/>
    <col min="11020" max="11020" width="49" style="1" customWidth="1"/>
    <col min="11021" max="11021" width="28.375" style="1" customWidth="1"/>
    <col min="11022" max="11022" width="20.125" style="1" customWidth="1"/>
    <col min="11023" max="11023" width="15.375" style="1" customWidth="1"/>
    <col min="11024" max="11024" width="6.375" style="1" customWidth="1"/>
    <col min="11025" max="11025" width="16.625" style="1" customWidth="1"/>
    <col min="11026" max="11026" width="17.875" style="1" customWidth="1"/>
    <col min="11027" max="11027" width="15.625" style="1" customWidth="1"/>
    <col min="11028" max="11264" width="9" style="1"/>
    <col min="11265" max="11265" width="7" style="1" customWidth="1"/>
    <col min="11266" max="11266" width="13.5" style="1" customWidth="1"/>
    <col min="11267" max="11267" width="15" style="1" customWidth="1"/>
    <col min="11268" max="11268" width="14.375" style="1" customWidth="1"/>
    <col min="11269" max="11269" width="14.375" style="1" bestFit="1" customWidth="1"/>
    <col min="11270" max="11270" width="13.125" style="1" bestFit="1" customWidth="1"/>
    <col min="11271" max="11271" width="64.625" style="1" customWidth="1"/>
    <col min="11272" max="11272" width="6.125" style="1" customWidth="1"/>
    <col min="11273" max="11274" width="9.875" style="1" bestFit="1" customWidth="1"/>
    <col min="11275" max="11275" width="5.875" style="1" customWidth="1"/>
    <col min="11276" max="11276" width="49" style="1" customWidth="1"/>
    <col min="11277" max="11277" width="28.375" style="1" customWidth="1"/>
    <col min="11278" max="11278" width="20.125" style="1" customWidth="1"/>
    <col min="11279" max="11279" width="15.375" style="1" customWidth="1"/>
    <col min="11280" max="11280" width="6.375" style="1" customWidth="1"/>
    <col min="11281" max="11281" width="16.625" style="1" customWidth="1"/>
    <col min="11282" max="11282" width="17.875" style="1" customWidth="1"/>
    <col min="11283" max="11283" width="15.625" style="1" customWidth="1"/>
    <col min="11284" max="11520" width="9" style="1"/>
    <col min="11521" max="11521" width="7" style="1" customWidth="1"/>
    <col min="11522" max="11522" width="13.5" style="1" customWidth="1"/>
    <col min="11523" max="11523" width="15" style="1" customWidth="1"/>
    <col min="11524" max="11524" width="14.375" style="1" customWidth="1"/>
    <col min="11525" max="11525" width="14.375" style="1" bestFit="1" customWidth="1"/>
    <col min="11526" max="11526" width="13.125" style="1" bestFit="1" customWidth="1"/>
    <col min="11527" max="11527" width="64.625" style="1" customWidth="1"/>
    <col min="11528" max="11528" width="6.125" style="1" customWidth="1"/>
    <col min="11529" max="11530" width="9.875" style="1" bestFit="1" customWidth="1"/>
    <col min="11531" max="11531" width="5.875" style="1" customWidth="1"/>
    <col min="11532" max="11532" width="49" style="1" customWidth="1"/>
    <col min="11533" max="11533" width="28.375" style="1" customWidth="1"/>
    <col min="11534" max="11534" width="20.125" style="1" customWidth="1"/>
    <col min="11535" max="11535" width="15.375" style="1" customWidth="1"/>
    <col min="11536" max="11536" width="6.375" style="1" customWidth="1"/>
    <col min="11537" max="11537" width="16.625" style="1" customWidth="1"/>
    <col min="11538" max="11538" width="17.875" style="1" customWidth="1"/>
    <col min="11539" max="11539" width="15.625" style="1" customWidth="1"/>
    <col min="11540" max="11776" width="9" style="1"/>
    <col min="11777" max="11777" width="7" style="1" customWidth="1"/>
    <col min="11778" max="11778" width="13.5" style="1" customWidth="1"/>
    <col min="11779" max="11779" width="15" style="1" customWidth="1"/>
    <col min="11780" max="11780" width="14.375" style="1" customWidth="1"/>
    <col min="11781" max="11781" width="14.375" style="1" bestFit="1" customWidth="1"/>
    <col min="11782" max="11782" width="13.125" style="1" bestFit="1" customWidth="1"/>
    <col min="11783" max="11783" width="64.625" style="1" customWidth="1"/>
    <col min="11784" max="11784" width="6.125" style="1" customWidth="1"/>
    <col min="11785" max="11786" width="9.875" style="1" bestFit="1" customWidth="1"/>
    <col min="11787" max="11787" width="5.875" style="1" customWidth="1"/>
    <col min="11788" max="11788" width="49" style="1" customWidth="1"/>
    <col min="11789" max="11789" width="28.375" style="1" customWidth="1"/>
    <col min="11790" max="11790" width="20.125" style="1" customWidth="1"/>
    <col min="11791" max="11791" width="15.375" style="1" customWidth="1"/>
    <col min="11792" max="11792" width="6.375" style="1" customWidth="1"/>
    <col min="11793" max="11793" width="16.625" style="1" customWidth="1"/>
    <col min="11794" max="11794" width="17.875" style="1" customWidth="1"/>
    <col min="11795" max="11795" width="15.625" style="1" customWidth="1"/>
    <col min="11796" max="12032" width="9" style="1"/>
    <col min="12033" max="12033" width="7" style="1" customWidth="1"/>
    <col min="12034" max="12034" width="13.5" style="1" customWidth="1"/>
    <col min="12035" max="12035" width="15" style="1" customWidth="1"/>
    <col min="12036" max="12036" width="14.375" style="1" customWidth="1"/>
    <col min="12037" max="12037" width="14.375" style="1" bestFit="1" customWidth="1"/>
    <col min="12038" max="12038" width="13.125" style="1" bestFit="1" customWidth="1"/>
    <col min="12039" max="12039" width="64.625" style="1" customWidth="1"/>
    <col min="12040" max="12040" width="6.125" style="1" customWidth="1"/>
    <col min="12041" max="12042" width="9.875" style="1" bestFit="1" customWidth="1"/>
    <col min="12043" max="12043" width="5.875" style="1" customWidth="1"/>
    <col min="12044" max="12044" width="49" style="1" customWidth="1"/>
    <col min="12045" max="12045" width="28.375" style="1" customWidth="1"/>
    <col min="12046" max="12046" width="20.125" style="1" customWidth="1"/>
    <col min="12047" max="12047" width="15.375" style="1" customWidth="1"/>
    <col min="12048" max="12048" width="6.375" style="1" customWidth="1"/>
    <col min="12049" max="12049" width="16.625" style="1" customWidth="1"/>
    <col min="12050" max="12050" width="17.875" style="1" customWidth="1"/>
    <col min="12051" max="12051" width="15.625" style="1" customWidth="1"/>
    <col min="12052" max="12288" width="9" style="1"/>
    <col min="12289" max="12289" width="7" style="1" customWidth="1"/>
    <col min="12290" max="12290" width="13.5" style="1" customWidth="1"/>
    <col min="12291" max="12291" width="15" style="1" customWidth="1"/>
    <col min="12292" max="12292" width="14.375" style="1" customWidth="1"/>
    <col min="12293" max="12293" width="14.375" style="1" bestFit="1" customWidth="1"/>
    <col min="12294" max="12294" width="13.125" style="1" bestFit="1" customWidth="1"/>
    <col min="12295" max="12295" width="64.625" style="1" customWidth="1"/>
    <col min="12296" max="12296" width="6.125" style="1" customWidth="1"/>
    <col min="12297" max="12298" width="9.875" style="1" bestFit="1" customWidth="1"/>
    <col min="12299" max="12299" width="5.875" style="1" customWidth="1"/>
    <col min="12300" max="12300" width="49" style="1" customWidth="1"/>
    <col min="12301" max="12301" width="28.375" style="1" customWidth="1"/>
    <col min="12302" max="12302" width="20.125" style="1" customWidth="1"/>
    <col min="12303" max="12303" width="15.375" style="1" customWidth="1"/>
    <col min="12304" max="12304" width="6.375" style="1" customWidth="1"/>
    <col min="12305" max="12305" width="16.625" style="1" customWidth="1"/>
    <col min="12306" max="12306" width="17.875" style="1" customWidth="1"/>
    <col min="12307" max="12307" width="15.625" style="1" customWidth="1"/>
    <col min="12308" max="12544" width="9" style="1"/>
    <col min="12545" max="12545" width="7" style="1" customWidth="1"/>
    <col min="12546" max="12546" width="13.5" style="1" customWidth="1"/>
    <col min="12547" max="12547" width="15" style="1" customWidth="1"/>
    <col min="12548" max="12548" width="14.375" style="1" customWidth="1"/>
    <col min="12549" max="12549" width="14.375" style="1" bestFit="1" customWidth="1"/>
    <col min="12550" max="12550" width="13.125" style="1" bestFit="1" customWidth="1"/>
    <col min="12551" max="12551" width="64.625" style="1" customWidth="1"/>
    <col min="12552" max="12552" width="6.125" style="1" customWidth="1"/>
    <col min="12553" max="12554" width="9.875" style="1" bestFit="1" customWidth="1"/>
    <col min="12555" max="12555" width="5.875" style="1" customWidth="1"/>
    <col min="12556" max="12556" width="49" style="1" customWidth="1"/>
    <col min="12557" max="12557" width="28.375" style="1" customWidth="1"/>
    <col min="12558" max="12558" width="20.125" style="1" customWidth="1"/>
    <col min="12559" max="12559" width="15.375" style="1" customWidth="1"/>
    <col min="12560" max="12560" width="6.375" style="1" customWidth="1"/>
    <col min="12561" max="12561" width="16.625" style="1" customWidth="1"/>
    <col min="12562" max="12562" width="17.875" style="1" customWidth="1"/>
    <col min="12563" max="12563" width="15.625" style="1" customWidth="1"/>
    <col min="12564" max="12800" width="9" style="1"/>
    <col min="12801" max="12801" width="7" style="1" customWidth="1"/>
    <col min="12802" max="12802" width="13.5" style="1" customWidth="1"/>
    <col min="12803" max="12803" width="15" style="1" customWidth="1"/>
    <col min="12804" max="12804" width="14.375" style="1" customWidth="1"/>
    <col min="12805" max="12805" width="14.375" style="1" bestFit="1" customWidth="1"/>
    <col min="12806" max="12806" width="13.125" style="1" bestFit="1" customWidth="1"/>
    <col min="12807" max="12807" width="64.625" style="1" customWidth="1"/>
    <col min="12808" max="12808" width="6.125" style="1" customWidth="1"/>
    <col min="12809" max="12810" width="9.875" style="1" bestFit="1" customWidth="1"/>
    <col min="12811" max="12811" width="5.875" style="1" customWidth="1"/>
    <col min="12812" max="12812" width="49" style="1" customWidth="1"/>
    <col min="12813" max="12813" width="28.375" style="1" customWidth="1"/>
    <col min="12814" max="12814" width="20.125" style="1" customWidth="1"/>
    <col min="12815" max="12815" width="15.375" style="1" customWidth="1"/>
    <col min="12816" max="12816" width="6.375" style="1" customWidth="1"/>
    <col min="12817" max="12817" width="16.625" style="1" customWidth="1"/>
    <col min="12818" max="12818" width="17.875" style="1" customWidth="1"/>
    <col min="12819" max="12819" width="15.625" style="1" customWidth="1"/>
    <col min="12820" max="13056" width="9" style="1"/>
    <col min="13057" max="13057" width="7" style="1" customWidth="1"/>
    <col min="13058" max="13058" width="13.5" style="1" customWidth="1"/>
    <col min="13059" max="13059" width="15" style="1" customWidth="1"/>
    <col min="13060" max="13060" width="14.375" style="1" customWidth="1"/>
    <col min="13061" max="13061" width="14.375" style="1" bestFit="1" customWidth="1"/>
    <col min="13062" max="13062" width="13.125" style="1" bestFit="1" customWidth="1"/>
    <col min="13063" max="13063" width="64.625" style="1" customWidth="1"/>
    <col min="13064" max="13064" width="6.125" style="1" customWidth="1"/>
    <col min="13065" max="13066" width="9.875" style="1" bestFit="1" customWidth="1"/>
    <col min="13067" max="13067" width="5.875" style="1" customWidth="1"/>
    <col min="13068" max="13068" width="49" style="1" customWidth="1"/>
    <col min="13069" max="13069" width="28.375" style="1" customWidth="1"/>
    <col min="13070" max="13070" width="20.125" style="1" customWidth="1"/>
    <col min="13071" max="13071" width="15.375" style="1" customWidth="1"/>
    <col min="13072" max="13072" width="6.375" style="1" customWidth="1"/>
    <col min="13073" max="13073" width="16.625" style="1" customWidth="1"/>
    <col min="13074" max="13074" width="17.875" style="1" customWidth="1"/>
    <col min="13075" max="13075" width="15.625" style="1" customWidth="1"/>
    <col min="13076" max="13312" width="9" style="1"/>
    <col min="13313" max="13313" width="7" style="1" customWidth="1"/>
    <col min="13314" max="13314" width="13.5" style="1" customWidth="1"/>
    <col min="13315" max="13315" width="15" style="1" customWidth="1"/>
    <col min="13316" max="13316" width="14.375" style="1" customWidth="1"/>
    <col min="13317" max="13317" width="14.375" style="1" bestFit="1" customWidth="1"/>
    <col min="13318" max="13318" width="13.125" style="1" bestFit="1" customWidth="1"/>
    <col min="13319" max="13319" width="64.625" style="1" customWidth="1"/>
    <col min="13320" max="13320" width="6.125" style="1" customWidth="1"/>
    <col min="13321" max="13322" width="9.875" style="1" bestFit="1" customWidth="1"/>
    <col min="13323" max="13323" width="5.875" style="1" customWidth="1"/>
    <col min="13324" max="13324" width="49" style="1" customWidth="1"/>
    <col min="13325" max="13325" width="28.375" style="1" customWidth="1"/>
    <col min="13326" max="13326" width="20.125" style="1" customWidth="1"/>
    <col min="13327" max="13327" width="15.375" style="1" customWidth="1"/>
    <col min="13328" max="13328" width="6.375" style="1" customWidth="1"/>
    <col min="13329" max="13329" width="16.625" style="1" customWidth="1"/>
    <col min="13330" max="13330" width="17.875" style="1" customWidth="1"/>
    <col min="13331" max="13331" width="15.625" style="1" customWidth="1"/>
    <col min="13332" max="13568" width="9" style="1"/>
    <col min="13569" max="13569" width="7" style="1" customWidth="1"/>
    <col min="13570" max="13570" width="13.5" style="1" customWidth="1"/>
    <col min="13571" max="13571" width="15" style="1" customWidth="1"/>
    <col min="13572" max="13572" width="14.375" style="1" customWidth="1"/>
    <col min="13573" max="13573" width="14.375" style="1" bestFit="1" customWidth="1"/>
    <col min="13574" max="13574" width="13.125" style="1" bestFit="1" customWidth="1"/>
    <col min="13575" max="13575" width="64.625" style="1" customWidth="1"/>
    <col min="13576" max="13576" width="6.125" style="1" customWidth="1"/>
    <col min="13577" max="13578" width="9.875" style="1" bestFit="1" customWidth="1"/>
    <col min="13579" max="13579" width="5.875" style="1" customWidth="1"/>
    <col min="13580" max="13580" width="49" style="1" customWidth="1"/>
    <col min="13581" max="13581" width="28.375" style="1" customWidth="1"/>
    <col min="13582" max="13582" width="20.125" style="1" customWidth="1"/>
    <col min="13583" max="13583" width="15.375" style="1" customWidth="1"/>
    <col min="13584" max="13584" width="6.375" style="1" customWidth="1"/>
    <col min="13585" max="13585" width="16.625" style="1" customWidth="1"/>
    <col min="13586" max="13586" width="17.875" style="1" customWidth="1"/>
    <col min="13587" max="13587" width="15.625" style="1" customWidth="1"/>
    <col min="13588" max="13824" width="9" style="1"/>
    <col min="13825" max="13825" width="7" style="1" customWidth="1"/>
    <col min="13826" max="13826" width="13.5" style="1" customWidth="1"/>
    <col min="13827" max="13827" width="15" style="1" customWidth="1"/>
    <col min="13828" max="13828" width="14.375" style="1" customWidth="1"/>
    <col min="13829" max="13829" width="14.375" style="1" bestFit="1" customWidth="1"/>
    <col min="13830" max="13830" width="13.125" style="1" bestFit="1" customWidth="1"/>
    <col min="13831" max="13831" width="64.625" style="1" customWidth="1"/>
    <col min="13832" max="13832" width="6.125" style="1" customWidth="1"/>
    <col min="13833" max="13834" width="9.875" style="1" bestFit="1" customWidth="1"/>
    <col min="13835" max="13835" width="5.875" style="1" customWidth="1"/>
    <col min="13836" max="13836" width="49" style="1" customWidth="1"/>
    <col min="13837" max="13837" width="28.375" style="1" customWidth="1"/>
    <col min="13838" max="13838" width="20.125" style="1" customWidth="1"/>
    <col min="13839" max="13839" width="15.375" style="1" customWidth="1"/>
    <col min="13840" max="13840" width="6.375" style="1" customWidth="1"/>
    <col min="13841" max="13841" width="16.625" style="1" customWidth="1"/>
    <col min="13842" max="13842" width="17.875" style="1" customWidth="1"/>
    <col min="13843" max="13843" width="15.625" style="1" customWidth="1"/>
    <col min="13844" max="14080" width="9" style="1"/>
    <col min="14081" max="14081" width="7" style="1" customWidth="1"/>
    <col min="14082" max="14082" width="13.5" style="1" customWidth="1"/>
    <col min="14083" max="14083" width="15" style="1" customWidth="1"/>
    <col min="14084" max="14084" width="14.375" style="1" customWidth="1"/>
    <col min="14085" max="14085" width="14.375" style="1" bestFit="1" customWidth="1"/>
    <col min="14086" max="14086" width="13.125" style="1" bestFit="1" customWidth="1"/>
    <col min="14087" max="14087" width="64.625" style="1" customWidth="1"/>
    <col min="14088" max="14088" width="6.125" style="1" customWidth="1"/>
    <col min="14089" max="14090" width="9.875" style="1" bestFit="1" customWidth="1"/>
    <col min="14091" max="14091" width="5.875" style="1" customWidth="1"/>
    <col min="14092" max="14092" width="49" style="1" customWidth="1"/>
    <col min="14093" max="14093" width="28.375" style="1" customWidth="1"/>
    <col min="14094" max="14094" width="20.125" style="1" customWidth="1"/>
    <col min="14095" max="14095" width="15.375" style="1" customWidth="1"/>
    <col min="14096" max="14096" width="6.375" style="1" customWidth="1"/>
    <col min="14097" max="14097" width="16.625" style="1" customWidth="1"/>
    <col min="14098" max="14098" width="17.875" style="1" customWidth="1"/>
    <col min="14099" max="14099" width="15.625" style="1" customWidth="1"/>
    <col min="14100" max="14336" width="9" style="1"/>
    <col min="14337" max="14337" width="7" style="1" customWidth="1"/>
    <col min="14338" max="14338" width="13.5" style="1" customWidth="1"/>
    <col min="14339" max="14339" width="15" style="1" customWidth="1"/>
    <col min="14340" max="14340" width="14.375" style="1" customWidth="1"/>
    <col min="14341" max="14341" width="14.375" style="1" bestFit="1" customWidth="1"/>
    <col min="14342" max="14342" width="13.125" style="1" bestFit="1" customWidth="1"/>
    <col min="14343" max="14343" width="64.625" style="1" customWidth="1"/>
    <col min="14344" max="14344" width="6.125" style="1" customWidth="1"/>
    <col min="14345" max="14346" width="9.875" style="1" bestFit="1" customWidth="1"/>
    <col min="14347" max="14347" width="5.875" style="1" customWidth="1"/>
    <col min="14348" max="14348" width="49" style="1" customWidth="1"/>
    <col min="14349" max="14349" width="28.375" style="1" customWidth="1"/>
    <col min="14350" max="14350" width="20.125" style="1" customWidth="1"/>
    <col min="14351" max="14351" width="15.375" style="1" customWidth="1"/>
    <col min="14352" max="14352" width="6.375" style="1" customWidth="1"/>
    <col min="14353" max="14353" width="16.625" style="1" customWidth="1"/>
    <col min="14354" max="14354" width="17.875" style="1" customWidth="1"/>
    <col min="14355" max="14355" width="15.625" style="1" customWidth="1"/>
    <col min="14356" max="14592" width="9" style="1"/>
    <col min="14593" max="14593" width="7" style="1" customWidth="1"/>
    <col min="14594" max="14594" width="13.5" style="1" customWidth="1"/>
    <col min="14595" max="14595" width="15" style="1" customWidth="1"/>
    <col min="14596" max="14596" width="14.375" style="1" customWidth="1"/>
    <col min="14597" max="14597" width="14.375" style="1" bestFit="1" customWidth="1"/>
    <col min="14598" max="14598" width="13.125" style="1" bestFit="1" customWidth="1"/>
    <col min="14599" max="14599" width="64.625" style="1" customWidth="1"/>
    <col min="14600" max="14600" width="6.125" style="1" customWidth="1"/>
    <col min="14601" max="14602" width="9.875" style="1" bestFit="1" customWidth="1"/>
    <col min="14603" max="14603" width="5.875" style="1" customWidth="1"/>
    <col min="14604" max="14604" width="49" style="1" customWidth="1"/>
    <col min="14605" max="14605" width="28.375" style="1" customWidth="1"/>
    <col min="14606" max="14606" width="20.125" style="1" customWidth="1"/>
    <col min="14607" max="14607" width="15.375" style="1" customWidth="1"/>
    <col min="14608" max="14608" width="6.375" style="1" customWidth="1"/>
    <col min="14609" max="14609" width="16.625" style="1" customWidth="1"/>
    <col min="14610" max="14610" width="17.875" style="1" customWidth="1"/>
    <col min="14611" max="14611" width="15.625" style="1" customWidth="1"/>
    <col min="14612" max="14848" width="9" style="1"/>
    <col min="14849" max="14849" width="7" style="1" customWidth="1"/>
    <col min="14850" max="14850" width="13.5" style="1" customWidth="1"/>
    <col min="14851" max="14851" width="15" style="1" customWidth="1"/>
    <col min="14852" max="14852" width="14.375" style="1" customWidth="1"/>
    <col min="14853" max="14853" width="14.375" style="1" bestFit="1" customWidth="1"/>
    <col min="14854" max="14854" width="13.125" style="1" bestFit="1" customWidth="1"/>
    <col min="14855" max="14855" width="64.625" style="1" customWidth="1"/>
    <col min="14856" max="14856" width="6.125" style="1" customWidth="1"/>
    <col min="14857" max="14858" width="9.875" style="1" bestFit="1" customWidth="1"/>
    <col min="14859" max="14859" width="5.875" style="1" customWidth="1"/>
    <col min="14860" max="14860" width="49" style="1" customWidth="1"/>
    <col min="14861" max="14861" width="28.375" style="1" customWidth="1"/>
    <col min="14862" max="14862" width="20.125" style="1" customWidth="1"/>
    <col min="14863" max="14863" width="15.375" style="1" customWidth="1"/>
    <col min="14864" max="14864" width="6.375" style="1" customWidth="1"/>
    <col min="14865" max="14865" width="16.625" style="1" customWidth="1"/>
    <col min="14866" max="14866" width="17.875" style="1" customWidth="1"/>
    <col min="14867" max="14867" width="15.625" style="1" customWidth="1"/>
    <col min="14868" max="15104" width="9" style="1"/>
    <col min="15105" max="15105" width="7" style="1" customWidth="1"/>
    <col min="15106" max="15106" width="13.5" style="1" customWidth="1"/>
    <col min="15107" max="15107" width="15" style="1" customWidth="1"/>
    <col min="15108" max="15108" width="14.375" style="1" customWidth="1"/>
    <col min="15109" max="15109" width="14.375" style="1" bestFit="1" customWidth="1"/>
    <col min="15110" max="15110" width="13.125" style="1" bestFit="1" customWidth="1"/>
    <col min="15111" max="15111" width="64.625" style="1" customWidth="1"/>
    <col min="15112" max="15112" width="6.125" style="1" customWidth="1"/>
    <col min="15113" max="15114" width="9.875" style="1" bestFit="1" customWidth="1"/>
    <col min="15115" max="15115" width="5.875" style="1" customWidth="1"/>
    <col min="15116" max="15116" width="49" style="1" customWidth="1"/>
    <col min="15117" max="15117" width="28.375" style="1" customWidth="1"/>
    <col min="15118" max="15118" width="20.125" style="1" customWidth="1"/>
    <col min="15119" max="15119" width="15.375" style="1" customWidth="1"/>
    <col min="15120" max="15120" width="6.375" style="1" customWidth="1"/>
    <col min="15121" max="15121" width="16.625" style="1" customWidth="1"/>
    <col min="15122" max="15122" width="17.875" style="1" customWidth="1"/>
    <col min="15123" max="15123" width="15.625" style="1" customWidth="1"/>
    <col min="15124" max="15360" width="9" style="1"/>
    <col min="15361" max="15361" width="7" style="1" customWidth="1"/>
    <col min="15362" max="15362" width="13.5" style="1" customWidth="1"/>
    <col min="15363" max="15363" width="15" style="1" customWidth="1"/>
    <col min="15364" max="15364" width="14.375" style="1" customWidth="1"/>
    <col min="15365" max="15365" width="14.375" style="1" bestFit="1" customWidth="1"/>
    <col min="15366" max="15366" width="13.125" style="1" bestFit="1" customWidth="1"/>
    <col min="15367" max="15367" width="64.625" style="1" customWidth="1"/>
    <col min="15368" max="15368" width="6.125" style="1" customWidth="1"/>
    <col min="15369" max="15370" width="9.875" style="1" bestFit="1" customWidth="1"/>
    <col min="15371" max="15371" width="5.875" style="1" customWidth="1"/>
    <col min="15372" max="15372" width="49" style="1" customWidth="1"/>
    <col min="15373" max="15373" width="28.375" style="1" customWidth="1"/>
    <col min="15374" max="15374" width="20.125" style="1" customWidth="1"/>
    <col min="15375" max="15375" width="15.375" style="1" customWidth="1"/>
    <col min="15376" max="15376" width="6.375" style="1" customWidth="1"/>
    <col min="15377" max="15377" width="16.625" style="1" customWidth="1"/>
    <col min="15378" max="15378" width="17.875" style="1" customWidth="1"/>
    <col min="15379" max="15379" width="15.625" style="1" customWidth="1"/>
    <col min="15380" max="15616" width="9" style="1"/>
    <col min="15617" max="15617" width="7" style="1" customWidth="1"/>
    <col min="15618" max="15618" width="13.5" style="1" customWidth="1"/>
    <col min="15619" max="15619" width="15" style="1" customWidth="1"/>
    <col min="15620" max="15620" width="14.375" style="1" customWidth="1"/>
    <col min="15621" max="15621" width="14.375" style="1" bestFit="1" customWidth="1"/>
    <col min="15622" max="15622" width="13.125" style="1" bestFit="1" customWidth="1"/>
    <col min="15623" max="15623" width="64.625" style="1" customWidth="1"/>
    <col min="15624" max="15624" width="6.125" style="1" customWidth="1"/>
    <col min="15625" max="15626" width="9.875" style="1" bestFit="1" customWidth="1"/>
    <col min="15627" max="15627" width="5.875" style="1" customWidth="1"/>
    <col min="15628" max="15628" width="49" style="1" customWidth="1"/>
    <col min="15629" max="15629" width="28.375" style="1" customWidth="1"/>
    <col min="15630" max="15630" width="20.125" style="1" customWidth="1"/>
    <col min="15631" max="15631" width="15.375" style="1" customWidth="1"/>
    <col min="15632" max="15632" width="6.375" style="1" customWidth="1"/>
    <col min="15633" max="15633" width="16.625" style="1" customWidth="1"/>
    <col min="15634" max="15634" width="17.875" style="1" customWidth="1"/>
    <col min="15635" max="15635" width="15.625" style="1" customWidth="1"/>
    <col min="15636" max="15872" width="9" style="1"/>
    <col min="15873" max="15873" width="7" style="1" customWidth="1"/>
    <col min="15874" max="15874" width="13.5" style="1" customWidth="1"/>
    <col min="15875" max="15875" width="15" style="1" customWidth="1"/>
    <col min="15876" max="15876" width="14.375" style="1" customWidth="1"/>
    <col min="15877" max="15877" width="14.375" style="1" bestFit="1" customWidth="1"/>
    <col min="15878" max="15878" width="13.125" style="1" bestFit="1" customWidth="1"/>
    <col min="15879" max="15879" width="64.625" style="1" customWidth="1"/>
    <col min="15880" max="15880" width="6.125" style="1" customWidth="1"/>
    <col min="15881" max="15882" width="9.875" style="1" bestFit="1" customWidth="1"/>
    <col min="15883" max="15883" width="5.875" style="1" customWidth="1"/>
    <col min="15884" max="15884" width="49" style="1" customWidth="1"/>
    <col min="15885" max="15885" width="28.375" style="1" customWidth="1"/>
    <col min="15886" max="15886" width="20.125" style="1" customWidth="1"/>
    <col min="15887" max="15887" width="15.375" style="1" customWidth="1"/>
    <col min="15888" max="15888" width="6.375" style="1" customWidth="1"/>
    <col min="15889" max="15889" width="16.625" style="1" customWidth="1"/>
    <col min="15890" max="15890" width="17.875" style="1" customWidth="1"/>
    <col min="15891" max="15891" width="15.625" style="1" customWidth="1"/>
    <col min="15892" max="16128" width="9" style="1"/>
    <col min="16129" max="16129" width="7" style="1" customWidth="1"/>
    <col min="16130" max="16130" width="13.5" style="1" customWidth="1"/>
    <col min="16131" max="16131" width="15" style="1" customWidth="1"/>
    <col min="16132" max="16132" width="14.375" style="1" customWidth="1"/>
    <col min="16133" max="16133" width="14.375" style="1" bestFit="1" customWidth="1"/>
    <col min="16134" max="16134" width="13.125" style="1" bestFit="1" customWidth="1"/>
    <col min="16135" max="16135" width="64.625" style="1" customWidth="1"/>
    <col min="16136" max="16136" width="6.125" style="1" customWidth="1"/>
    <col min="16137" max="16138" width="9.875" style="1" bestFit="1" customWidth="1"/>
    <col min="16139" max="16139" width="5.875" style="1" customWidth="1"/>
    <col min="16140" max="16140" width="49" style="1" customWidth="1"/>
    <col min="16141" max="16141" width="28.375" style="1" customWidth="1"/>
    <col min="16142" max="16142" width="20.125" style="1" customWidth="1"/>
    <col min="16143" max="16143" width="15.375" style="1" customWidth="1"/>
    <col min="16144" max="16144" width="6.375" style="1" customWidth="1"/>
    <col min="16145" max="16145" width="16.625" style="1" customWidth="1"/>
    <col min="16146" max="16146" width="17.875" style="1" customWidth="1"/>
    <col min="16147" max="16147" width="15.625" style="1" customWidth="1"/>
    <col min="16148" max="16384" width="9" style="1"/>
  </cols>
  <sheetData>
    <row r="2" spans="1:19" ht="20.100000000000001" customHeight="1">
      <c r="D2" s="2" t="s">
        <v>0</v>
      </c>
      <c r="E2" s="2"/>
      <c r="F2" s="2"/>
      <c r="G2" s="3" t="s">
        <v>1169</v>
      </c>
      <c r="I2" s="5" t="s">
        <v>2</v>
      </c>
      <c r="J2" s="6"/>
      <c r="K2" s="7"/>
      <c r="L2" s="444">
        <f>SUM(J:J)</f>
        <v>165754</v>
      </c>
      <c r="M2" s="141"/>
    </row>
    <row r="3" spans="1:19" ht="20.100000000000001" customHeight="1">
      <c r="D3" s="2" t="s">
        <v>3</v>
      </c>
      <c r="E3" s="2"/>
      <c r="F3" s="2"/>
      <c r="G3" s="13" t="s">
        <v>1170</v>
      </c>
      <c r="L3" s="445"/>
      <c r="M3" s="27"/>
    </row>
    <row r="4" spans="1:19" ht="20.100000000000001" customHeight="1">
      <c r="D4" s="2" t="s">
        <v>996</v>
      </c>
      <c r="E4" s="2"/>
      <c r="F4" s="2"/>
      <c r="G4" s="13" t="s">
        <v>1171</v>
      </c>
      <c r="I4" s="496" t="s">
        <v>171</v>
      </c>
      <c r="J4" s="496"/>
      <c r="L4" s="447" t="s">
        <v>1183</v>
      </c>
      <c r="M4" s="448"/>
    </row>
    <row r="5" spans="1:19" ht="20.100000000000001" customHeight="1">
      <c r="D5" s="2" t="s">
        <v>9</v>
      </c>
      <c r="E5" s="2"/>
      <c r="F5" s="2"/>
      <c r="G5" s="16">
        <v>46002</v>
      </c>
      <c r="I5" s="496"/>
      <c r="J5" s="496"/>
      <c r="L5" s="449"/>
      <c r="M5" s="450"/>
    </row>
    <row r="6" spans="1:19" ht="20.100000000000001" customHeight="1">
      <c r="D6" s="2" t="s">
        <v>10</v>
      </c>
      <c r="E6" s="2"/>
      <c r="F6" s="2"/>
      <c r="G6" s="16">
        <v>46003</v>
      </c>
      <c r="L6" s="451"/>
      <c r="M6" s="452"/>
    </row>
    <row r="7" spans="1:19" ht="20.100000000000001" customHeight="1">
      <c r="D7" s="453"/>
      <c r="E7" s="453"/>
      <c r="F7" s="453"/>
      <c r="G7" s="454"/>
      <c r="J7" s="455"/>
      <c r="L7" s="451"/>
      <c r="M7" s="452"/>
      <c r="N7" s="456"/>
    </row>
    <row r="9" spans="1:19" s="4" customFormat="1" ht="19.7" customHeight="1">
      <c r="C9" s="457" t="s">
        <v>1172</v>
      </c>
      <c r="D9" s="27" t="s">
        <v>32</v>
      </c>
      <c r="E9" s="27" t="s">
        <v>33</v>
      </c>
      <c r="F9" s="27" t="s">
        <v>34</v>
      </c>
      <c r="G9" s="26" t="s">
        <v>35</v>
      </c>
      <c r="H9" s="40" t="s">
        <v>36</v>
      </c>
      <c r="I9" s="40" t="s">
        <v>37</v>
      </c>
      <c r="J9" s="73" t="s">
        <v>38</v>
      </c>
      <c r="K9" s="28" t="s">
        <v>39</v>
      </c>
      <c r="L9" s="26" t="s">
        <v>40</v>
      </c>
      <c r="M9" s="26" t="s">
        <v>41</v>
      </c>
      <c r="N9" s="26" t="s">
        <v>42</v>
      </c>
      <c r="O9" s="30" t="s">
        <v>43</v>
      </c>
      <c r="P9" s="27" t="s">
        <v>44</v>
      </c>
      <c r="Q9" s="26" t="s">
        <v>45</v>
      </c>
      <c r="R9" s="30" t="s">
        <v>46</v>
      </c>
      <c r="S9" s="375" t="s">
        <v>47</v>
      </c>
    </row>
    <row r="10" spans="1:19" s="4" customFormat="1" ht="19.7" customHeight="1">
      <c r="A10" s="464"/>
      <c r="B10" s="461"/>
      <c r="C10" s="26"/>
      <c r="D10" s="465" t="s">
        <v>1199</v>
      </c>
      <c r="E10" s="466"/>
      <c r="F10" s="466"/>
      <c r="G10" s="467"/>
      <c r="H10" s="40"/>
      <c r="I10" s="460"/>
      <c r="J10" s="140"/>
      <c r="K10" s="28"/>
      <c r="L10" s="40"/>
      <c r="M10" s="460"/>
      <c r="N10" s="27"/>
      <c r="O10" s="30"/>
      <c r="P10" s="27"/>
      <c r="Q10" s="42"/>
      <c r="R10" s="42"/>
      <c r="S10" s="375"/>
    </row>
    <row r="11" spans="1:19" s="4" customFormat="1" ht="19.7" customHeight="1">
      <c r="A11" s="110" t="s">
        <v>172</v>
      </c>
      <c r="B11" s="497" t="s">
        <v>1200</v>
      </c>
      <c r="C11" s="498"/>
      <c r="D11" s="38">
        <v>1</v>
      </c>
      <c r="E11" s="274" t="s">
        <v>174</v>
      </c>
      <c r="F11" s="499" t="s">
        <v>175</v>
      </c>
      <c r="G11" s="221" t="s">
        <v>1201</v>
      </c>
      <c r="H11" s="221">
        <v>1</v>
      </c>
      <c r="I11" s="500">
        <v>11092</v>
      </c>
      <c r="J11" s="501">
        <f t="shared" ref="J11:J21" si="0">H11*I11</f>
        <v>11092</v>
      </c>
      <c r="K11" s="502"/>
      <c r="L11" s="69" t="s">
        <v>1202</v>
      </c>
      <c r="M11" s="503"/>
      <c r="N11" s="473" t="s">
        <v>1203</v>
      </c>
      <c r="O11" s="30">
        <v>45989</v>
      </c>
      <c r="P11" s="27"/>
      <c r="Q11" s="42">
        <v>46002</v>
      </c>
      <c r="R11" s="42">
        <v>46003</v>
      </c>
      <c r="S11" s="375"/>
    </row>
    <row r="12" spans="1:19" s="4" customFormat="1" ht="19.7" customHeight="1">
      <c r="A12" s="110" t="s">
        <v>123</v>
      </c>
      <c r="B12" s="497" t="s">
        <v>1200</v>
      </c>
      <c r="C12" s="504">
        <v>4</v>
      </c>
      <c r="D12" s="38">
        <f>+D11+1</f>
        <v>2</v>
      </c>
      <c r="E12" s="27" t="s">
        <v>175</v>
      </c>
      <c r="F12" s="27" t="s">
        <v>175</v>
      </c>
      <c r="G12" s="505" t="s">
        <v>1204</v>
      </c>
      <c r="H12" s="506">
        <v>4</v>
      </c>
      <c r="I12" s="507">
        <v>77</v>
      </c>
      <c r="J12" s="501">
        <f t="shared" si="0"/>
        <v>308</v>
      </c>
      <c r="K12" s="489"/>
      <c r="L12" s="462" t="s">
        <v>1205</v>
      </c>
      <c r="M12" s="503"/>
      <c r="N12" s="473" t="s">
        <v>1203</v>
      </c>
      <c r="O12" s="30">
        <v>45989</v>
      </c>
      <c r="P12" s="27"/>
      <c r="Q12" s="42">
        <v>46002</v>
      </c>
      <c r="R12" s="42">
        <v>46003</v>
      </c>
      <c r="S12" s="375"/>
    </row>
    <row r="13" spans="1:19" s="4" customFormat="1" ht="19.7" customHeight="1">
      <c r="A13" s="110" t="s">
        <v>123</v>
      </c>
      <c r="B13" s="497" t="s">
        <v>1200</v>
      </c>
      <c r="C13" s="504">
        <v>4</v>
      </c>
      <c r="D13" s="38">
        <f>+D12+1</f>
        <v>3</v>
      </c>
      <c r="E13" s="27" t="s">
        <v>175</v>
      </c>
      <c r="F13" s="27" t="s">
        <v>175</v>
      </c>
      <c r="G13" s="505" t="s">
        <v>1206</v>
      </c>
      <c r="H13" s="506">
        <v>2</v>
      </c>
      <c r="I13" s="507">
        <v>187</v>
      </c>
      <c r="J13" s="501">
        <f t="shared" si="0"/>
        <v>374</v>
      </c>
      <c r="K13" s="489"/>
      <c r="L13" s="462" t="s">
        <v>1207</v>
      </c>
      <c r="M13" s="503"/>
      <c r="N13" s="473" t="s">
        <v>1203</v>
      </c>
      <c r="O13" s="30">
        <v>45989</v>
      </c>
      <c r="P13" s="27"/>
      <c r="Q13" s="42">
        <v>46002</v>
      </c>
      <c r="R13" s="42">
        <v>46003</v>
      </c>
      <c r="S13" s="375"/>
    </row>
    <row r="14" spans="1:19" s="4" customFormat="1" ht="19.7" customHeight="1">
      <c r="A14" s="110" t="s">
        <v>123</v>
      </c>
      <c r="B14" s="497" t="s">
        <v>1200</v>
      </c>
      <c r="C14" s="508">
        <v>8</v>
      </c>
      <c r="D14" s="38">
        <f t="shared" ref="D14:D21" si="1">+D13+1</f>
        <v>4</v>
      </c>
      <c r="E14" s="509" t="s">
        <v>287</v>
      </c>
      <c r="F14" s="509" t="s">
        <v>287</v>
      </c>
      <c r="G14" s="510" t="s">
        <v>251</v>
      </c>
      <c r="H14" s="511">
        <v>6</v>
      </c>
      <c r="I14" s="512">
        <v>120</v>
      </c>
      <c r="J14" s="501">
        <f t="shared" si="0"/>
        <v>720</v>
      </c>
      <c r="K14" s="513"/>
      <c r="L14" s="514" t="s">
        <v>1208</v>
      </c>
      <c r="M14" s="503"/>
      <c r="N14" s="473" t="s">
        <v>1203</v>
      </c>
      <c r="O14" s="30">
        <v>45989</v>
      </c>
      <c r="P14" s="27"/>
      <c r="Q14" s="42">
        <v>46002</v>
      </c>
      <c r="R14" s="42">
        <v>46003</v>
      </c>
      <c r="S14" s="375"/>
    </row>
    <row r="15" spans="1:19" s="4" customFormat="1" ht="19.7" customHeight="1">
      <c r="A15" s="110" t="s">
        <v>172</v>
      </c>
      <c r="B15" s="497" t="s">
        <v>1200</v>
      </c>
      <c r="C15" s="498"/>
      <c r="D15" s="38">
        <f t="shared" si="1"/>
        <v>5</v>
      </c>
      <c r="E15" s="274" t="s">
        <v>174</v>
      </c>
      <c r="F15" s="499" t="s">
        <v>175</v>
      </c>
      <c r="G15" s="221" t="s">
        <v>1209</v>
      </c>
      <c r="H15" s="221">
        <v>1</v>
      </c>
      <c r="I15" s="500">
        <v>11498</v>
      </c>
      <c r="J15" s="501">
        <f t="shared" si="0"/>
        <v>11498</v>
      </c>
      <c r="K15" s="502"/>
      <c r="L15" s="69" t="s">
        <v>1210</v>
      </c>
      <c r="M15" s="503"/>
      <c r="N15" s="473" t="s">
        <v>1203</v>
      </c>
      <c r="O15" s="30">
        <v>45989</v>
      </c>
      <c r="P15" s="27"/>
      <c r="Q15" s="42">
        <v>46002</v>
      </c>
      <c r="R15" s="42">
        <v>46003</v>
      </c>
      <c r="S15" s="375"/>
    </row>
    <row r="16" spans="1:19" s="4" customFormat="1" ht="19.7" customHeight="1">
      <c r="A16" s="110" t="s">
        <v>123</v>
      </c>
      <c r="B16" s="497" t="s">
        <v>1200</v>
      </c>
      <c r="C16" s="498"/>
      <c r="D16" s="38">
        <f t="shared" si="1"/>
        <v>6</v>
      </c>
      <c r="E16" s="499" t="s">
        <v>175</v>
      </c>
      <c r="F16" s="499" t="s">
        <v>175</v>
      </c>
      <c r="G16" s="221" t="s">
        <v>1211</v>
      </c>
      <c r="H16" s="221">
        <v>2</v>
      </c>
      <c r="I16" s="500">
        <v>78</v>
      </c>
      <c r="J16" s="501">
        <f t="shared" si="0"/>
        <v>156</v>
      </c>
      <c r="K16" s="502"/>
      <c r="L16" s="69" t="s">
        <v>1212</v>
      </c>
      <c r="M16" s="503"/>
      <c r="N16" s="473" t="s">
        <v>1203</v>
      </c>
      <c r="O16" s="30">
        <v>45989</v>
      </c>
      <c r="P16" s="27"/>
      <c r="Q16" s="42">
        <v>46002</v>
      </c>
      <c r="R16" s="42">
        <v>46003</v>
      </c>
      <c r="S16" s="375"/>
    </row>
    <row r="17" spans="1:19" s="4" customFormat="1" ht="19.7" customHeight="1">
      <c r="A17" s="110" t="s">
        <v>123</v>
      </c>
      <c r="B17" s="497" t="s">
        <v>1200</v>
      </c>
      <c r="C17" s="508">
        <v>8</v>
      </c>
      <c r="D17" s="38">
        <f t="shared" si="1"/>
        <v>7</v>
      </c>
      <c r="E17" s="509" t="s">
        <v>287</v>
      </c>
      <c r="F17" s="509" t="s">
        <v>287</v>
      </c>
      <c r="G17" s="510" t="s">
        <v>1213</v>
      </c>
      <c r="H17" s="511">
        <v>2</v>
      </c>
      <c r="I17" s="512">
        <v>120</v>
      </c>
      <c r="J17" s="501">
        <f t="shared" si="0"/>
        <v>240</v>
      </c>
      <c r="K17" s="513"/>
      <c r="L17" s="514" t="s">
        <v>1214</v>
      </c>
      <c r="M17" s="503"/>
      <c r="N17" s="473" t="s">
        <v>1203</v>
      </c>
      <c r="O17" s="30">
        <v>45989</v>
      </c>
      <c r="P17" s="27"/>
      <c r="Q17" s="42">
        <v>46002</v>
      </c>
      <c r="R17" s="42">
        <v>46003</v>
      </c>
      <c r="S17" s="375"/>
    </row>
    <row r="18" spans="1:19" s="4" customFormat="1" ht="19.7" customHeight="1">
      <c r="A18" s="110" t="s">
        <v>123</v>
      </c>
      <c r="B18" s="497" t="s">
        <v>1200</v>
      </c>
      <c r="C18" s="508">
        <v>8</v>
      </c>
      <c r="D18" s="38">
        <f t="shared" si="1"/>
        <v>8</v>
      </c>
      <c r="E18" s="509" t="s">
        <v>287</v>
      </c>
      <c r="F18" s="509" t="s">
        <v>287</v>
      </c>
      <c r="G18" s="510" t="s">
        <v>990</v>
      </c>
      <c r="H18" s="515">
        <v>3</v>
      </c>
      <c r="I18" s="512">
        <v>113</v>
      </c>
      <c r="J18" s="501">
        <f t="shared" si="0"/>
        <v>339</v>
      </c>
      <c r="K18" s="513"/>
      <c r="L18" s="514" t="s">
        <v>1215</v>
      </c>
      <c r="M18" s="503"/>
      <c r="N18" s="473" t="s">
        <v>1203</v>
      </c>
      <c r="O18" s="30">
        <v>45989</v>
      </c>
      <c r="P18" s="27"/>
      <c r="Q18" s="42">
        <v>46002</v>
      </c>
      <c r="R18" s="42">
        <v>46003</v>
      </c>
      <c r="S18" s="375"/>
    </row>
    <row r="19" spans="1:19" s="4" customFormat="1" ht="19.7" customHeight="1">
      <c r="A19" s="110" t="s">
        <v>123</v>
      </c>
      <c r="B19" s="497" t="s">
        <v>1200</v>
      </c>
      <c r="C19" s="498"/>
      <c r="D19" s="38">
        <f t="shared" si="1"/>
        <v>9</v>
      </c>
      <c r="E19" s="499" t="s">
        <v>175</v>
      </c>
      <c r="F19" s="499" t="s">
        <v>175</v>
      </c>
      <c r="G19" s="221" t="s">
        <v>1216</v>
      </c>
      <c r="H19" s="221">
        <v>1</v>
      </c>
      <c r="I19" s="500">
        <v>67</v>
      </c>
      <c r="J19" s="501">
        <f t="shared" si="0"/>
        <v>67</v>
      </c>
      <c r="K19" s="502"/>
      <c r="L19" s="69" t="s">
        <v>1217</v>
      </c>
      <c r="M19" s="503"/>
      <c r="N19" s="473" t="s">
        <v>1203</v>
      </c>
      <c r="O19" s="30">
        <v>45989</v>
      </c>
      <c r="P19" s="27"/>
      <c r="Q19" s="42">
        <v>46002</v>
      </c>
      <c r="R19" s="42">
        <v>46003</v>
      </c>
      <c r="S19" s="375"/>
    </row>
    <row r="20" spans="1:19" s="4" customFormat="1" ht="19.7" customHeight="1">
      <c r="A20" s="110" t="s">
        <v>486</v>
      </c>
      <c r="B20" s="497" t="s">
        <v>1200</v>
      </c>
      <c r="C20" s="498"/>
      <c r="D20" s="38">
        <f t="shared" si="1"/>
        <v>10</v>
      </c>
      <c r="E20" s="499" t="s">
        <v>175</v>
      </c>
      <c r="F20" s="499" t="s">
        <v>175</v>
      </c>
      <c r="G20" s="221" t="s">
        <v>1218</v>
      </c>
      <c r="H20" s="221">
        <v>1</v>
      </c>
      <c r="I20" s="500">
        <v>1168</v>
      </c>
      <c r="J20" s="501">
        <f t="shared" si="0"/>
        <v>1168</v>
      </c>
      <c r="K20" s="502"/>
      <c r="L20" s="69" t="s">
        <v>1219</v>
      </c>
      <c r="M20" s="503"/>
      <c r="N20" s="473" t="s">
        <v>1203</v>
      </c>
      <c r="O20" s="30">
        <v>45989</v>
      </c>
      <c r="P20" s="27"/>
      <c r="Q20" s="42">
        <v>46002</v>
      </c>
      <c r="R20" s="42">
        <v>46003</v>
      </c>
      <c r="S20" s="375"/>
    </row>
    <row r="21" spans="1:19" s="4" customFormat="1" ht="19.7" customHeight="1">
      <c r="A21" s="110" t="s">
        <v>123</v>
      </c>
      <c r="B21" s="497" t="s">
        <v>1200</v>
      </c>
      <c r="C21" s="498"/>
      <c r="D21" s="38">
        <f t="shared" si="1"/>
        <v>11</v>
      </c>
      <c r="E21" s="499" t="s">
        <v>175</v>
      </c>
      <c r="F21" s="499" t="s">
        <v>175</v>
      </c>
      <c r="G21" s="221" t="s">
        <v>1220</v>
      </c>
      <c r="H21" s="221">
        <v>1</v>
      </c>
      <c r="I21" s="500">
        <v>1584</v>
      </c>
      <c r="J21" s="501">
        <f t="shared" si="0"/>
        <v>1584</v>
      </c>
      <c r="K21" s="502"/>
      <c r="L21" s="69" t="s">
        <v>1221</v>
      </c>
      <c r="M21" s="503"/>
      <c r="N21" s="473" t="s">
        <v>1203</v>
      </c>
      <c r="O21" s="30">
        <v>45989</v>
      </c>
      <c r="P21" s="27"/>
      <c r="Q21" s="42">
        <v>46002</v>
      </c>
      <c r="R21" s="42">
        <v>46003</v>
      </c>
      <c r="S21" s="375"/>
    </row>
    <row r="22" spans="1:19" s="4" customFormat="1" ht="19.7" customHeight="1">
      <c r="A22" s="458"/>
      <c r="B22" s="461"/>
      <c r="C22" s="64"/>
      <c r="D22" s="27"/>
      <c r="E22" s="102"/>
      <c r="F22" s="102"/>
      <c r="G22" s="103"/>
      <c r="H22" s="103"/>
      <c r="I22" s="502"/>
      <c r="J22" s="502"/>
      <c r="K22" s="516"/>
      <c r="L22" s="106"/>
      <c r="M22" s="503"/>
      <c r="N22" s="27"/>
      <c r="O22" s="30"/>
      <c r="P22" s="27"/>
      <c r="Q22" s="42"/>
      <c r="R22" s="42"/>
      <c r="S22" s="375"/>
    </row>
    <row r="23" spans="1:19" s="4" customFormat="1" ht="19.7" customHeight="1">
      <c r="A23" s="458"/>
      <c r="B23" s="461"/>
      <c r="C23" s="26"/>
      <c r="D23" s="27"/>
      <c r="E23" s="27"/>
      <c r="F23" s="141"/>
      <c r="G23" s="517">
        <f>SUM(J11:J22)</f>
        <v>27546</v>
      </c>
      <c r="H23" s="40"/>
      <c r="I23" s="460"/>
      <c r="J23" s="40"/>
      <c r="K23" s="28"/>
      <c r="L23" s="40"/>
      <c r="M23" s="460"/>
      <c r="N23" s="27"/>
      <c r="O23" s="30"/>
      <c r="P23" s="27"/>
      <c r="Q23" s="42"/>
      <c r="R23" s="42"/>
      <c r="S23" s="375"/>
    </row>
    <row r="24" spans="1:19" s="4" customFormat="1" ht="19.7" customHeight="1">
      <c r="A24" s="458"/>
      <c r="B24" s="461"/>
      <c r="C24" s="26"/>
      <c r="D24" s="27"/>
      <c r="E24" s="27"/>
      <c r="F24" s="27"/>
      <c r="G24" s="445"/>
      <c r="H24" s="40"/>
      <c r="I24" s="460"/>
      <c r="J24" s="140"/>
      <c r="K24" s="28"/>
      <c r="L24" s="40"/>
      <c r="M24" s="460"/>
      <c r="N24" s="27"/>
      <c r="O24" s="30"/>
      <c r="P24" s="27"/>
      <c r="Q24" s="42"/>
      <c r="R24" s="42"/>
      <c r="S24" s="375"/>
    </row>
    <row r="25" spans="1:19" s="4" customFormat="1" ht="19.7" customHeight="1">
      <c r="A25" s="458"/>
      <c r="B25" s="461"/>
      <c r="C25" s="26"/>
      <c r="D25" s="27"/>
      <c r="E25" s="27"/>
      <c r="F25" s="27"/>
      <c r="G25" s="462"/>
      <c r="H25" s="40"/>
      <c r="I25" s="385"/>
      <c r="J25" s="460"/>
      <c r="K25" s="463"/>
      <c r="L25" s="40"/>
      <c r="M25" s="40"/>
      <c r="N25" s="27"/>
      <c r="O25" s="30"/>
      <c r="P25" s="27"/>
      <c r="Q25" s="42"/>
      <c r="R25" s="42"/>
      <c r="S25" s="375"/>
    </row>
    <row r="26" spans="1:19" s="4" customFormat="1" ht="19.7" customHeight="1">
      <c r="A26" s="458"/>
      <c r="B26" s="461"/>
      <c r="C26" s="26"/>
      <c r="D26" s="27"/>
      <c r="E26" s="27"/>
      <c r="F26" s="27"/>
      <c r="G26" s="462"/>
      <c r="H26" s="40"/>
      <c r="I26" s="385"/>
      <c r="J26" s="460"/>
      <c r="K26" s="463"/>
      <c r="L26" s="40"/>
      <c r="M26" s="40"/>
      <c r="N26" s="27"/>
      <c r="O26" s="30"/>
      <c r="P26" s="27"/>
      <c r="Q26" s="42"/>
      <c r="R26" s="42"/>
      <c r="S26" s="375"/>
    </row>
    <row r="27" spans="1:19" s="4" customFormat="1" ht="19.7" customHeight="1">
      <c r="A27" s="464"/>
      <c r="B27" s="518"/>
      <c r="C27" s="40"/>
      <c r="D27" s="465" t="s">
        <v>1222</v>
      </c>
      <c r="E27" s="466"/>
      <c r="F27" s="466"/>
      <c r="G27" s="467"/>
      <c r="H27" s="519"/>
      <c r="I27" s="519"/>
      <c r="J27" s="520"/>
      <c r="K27" s="521"/>
      <c r="L27" s="522"/>
      <c r="M27" s="40"/>
      <c r="N27" s="27"/>
      <c r="O27" s="30"/>
      <c r="P27" s="27"/>
      <c r="Q27" s="42"/>
      <c r="R27" s="42"/>
      <c r="S27" s="375"/>
    </row>
    <row r="28" spans="1:19" s="4" customFormat="1" ht="19.7" customHeight="1">
      <c r="A28" s="523" t="s">
        <v>486</v>
      </c>
      <c r="B28" s="497" t="s">
        <v>1223</v>
      </c>
      <c r="C28" s="504">
        <v>4</v>
      </c>
      <c r="D28" s="38">
        <f>+D21+1</f>
        <v>12</v>
      </c>
      <c r="E28" s="26" t="s">
        <v>174</v>
      </c>
      <c r="F28" s="27" t="s">
        <v>175</v>
      </c>
      <c r="G28" s="505" t="s">
        <v>1224</v>
      </c>
      <c r="H28" s="506">
        <v>1</v>
      </c>
      <c r="I28" s="507">
        <v>4500</v>
      </c>
      <c r="J28" s="501">
        <f t="shared" ref="J28:J37" si="2">H28*I28</f>
        <v>4500</v>
      </c>
      <c r="K28" s="489"/>
      <c r="L28" s="462" t="s">
        <v>1225</v>
      </c>
      <c r="M28" s="26"/>
      <c r="N28" s="473" t="s">
        <v>1203</v>
      </c>
      <c r="O28" s="30">
        <v>45989</v>
      </c>
      <c r="P28" s="27"/>
      <c r="Q28" s="42">
        <v>46002</v>
      </c>
      <c r="R28" s="42">
        <v>46003</v>
      </c>
      <c r="S28" s="375"/>
    </row>
    <row r="29" spans="1:19" s="4" customFormat="1" ht="19.7" customHeight="1">
      <c r="A29" s="523" t="s">
        <v>486</v>
      </c>
      <c r="B29" s="497" t="s">
        <v>1223</v>
      </c>
      <c r="C29" s="504">
        <v>4</v>
      </c>
      <c r="D29" s="38">
        <f>+D28+1</f>
        <v>13</v>
      </c>
      <c r="E29" s="26" t="s">
        <v>174</v>
      </c>
      <c r="F29" s="27" t="s">
        <v>175</v>
      </c>
      <c r="G29" s="505" t="s">
        <v>1226</v>
      </c>
      <c r="H29" s="506">
        <v>1</v>
      </c>
      <c r="I29" s="507">
        <v>2620</v>
      </c>
      <c r="J29" s="501">
        <f t="shared" si="2"/>
        <v>2620</v>
      </c>
      <c r="K29" s="489"/>
      <c r="L29" s="462" t="s">
        <v>1227</v>
      </c>
      <c r="M29" s="26"/>
      <c r="N29" s="473" t="s">
        <v>1203</v>
      </c>
      <c r="O29" s="30">
        <v>45989</v>
      </c>
      <c r="P29" s="27"/>
      <c r="Q29" s="42">
        <v>46002</v>
      </c>
      <c r="R29" s="42">
        <v>46003</v>
      </c>
      <c r="S29" s="375"/>
    </row>
    <row r="30" spans="1:19" s="4" customFormat="1" ht="19.7" customHeight="1">
      <c r="A30" s="523" t="s">
        <v>486</v>
      </c>
      <c r="B30" s="497" t="s">
        <v>1223</v>
      </c>
      <c r="C30" s="504">
        <v>4</v>
      </c>
      <c r="D30" s="38">
        <f t="shared" ref="D30:D37" si="3">+D29+1</f>
        <v>14</v>
      </c>
      <c r="E30" s="26" t="s">
        <v>174</v>
      </c>
      <c r="F30" s="27" t="s">
        <v>175</v>
      </c>
      <c r="G30" s="524" t="s">
        <v>1228</v>
      </c>
      <c r="H30" s="525">
        <v>1</v>
      </c>
      <c r="I30" s="507">
        <v>2600</v>
      </c>
      <c r="J30" s="501">
        <f t="shared" si="2"/>
        <v>2600</v>
      </c>
      <c r="K30" s="463"/>
      <c r="L30" s="109" t="s">
        <v>1229</v>
      </c>
      <c r="M30" s="26"/>
      <c r="N30" s="473" t="s">
        <v>1203</v>
      </c>
      <c r="O30" s="30">
        <v>45989</v>
      </c>
      <c r="P30" s="27"/>
      <c r="Q30" s="42">
        <v>46002</v>
      </c>
      <c r="R30" s="42">
        <v>46003</v>
      </c>
      <c r="S30" s="375"/>
    </row>
    <row r="31" spans="1:19" s="4" customFormat="1" ht="19.7" customHeight="1">
      <c r="A31" s="523" t="s">
        <v>123</v>
      </c>
      <c r="B31" s="497" t="s">
        <v>1223</v>
      </c>
      <c r="C31" s="504">
        <v>4</v>
      </c>
      <c r="D31" s="38">
        <f>+D30+1</f>
        <v>15</v>
      </c>
      <c r="E31" s="26" t="s">
        <v>175</v>
      </c>
      <c r="F31" s="26" t="s">
        <v>175</v>
      </c>
      <c r="G31" s="257" t="s">
        <v>207</v>
      </c>
      <c r="H31" s="526">
        <v>4</v>
      </c>
      <c r="I31" s="525">
        <v>83</v>
      </c>
      <c r="J31" s="501">
        <f t="shared" si="2"/>
        <v>332</v>
      </c>
      <c r="K31" s="28"/>
      <c r="L31" s="261" t="s">
        <v>307</v>
      </c>
      <c r="M31" s="26"/>
      <c r="N31" s="473" t="s">
        <v>1203</v>
      </c>
      <c r="O31" s="30">
        <v>45989</v>
      </c>
      <c r="P31" s="27"/>
      <c r="Q31" s="42">
        <v>46002</v>
      </c>
      <c r="R31" s="42">
        <v>46003</v>
      </c>
      <c r="S31" s="375"/>
    </row>
    <row r="32" spans="1:19" s="4" customFormat="1" ht="19.7" customHeight="1">
      <c r="A32" s="523" t="s">
        <v>123</v>
      </c>
      <c r="B32" s="497" t="s">
        <v>1223</v>
      </c>
      <c r="C32" s="504">
        <v>4</v>
      </c>
      <c r="D32" s="38">
        <f>+D31+1</f>
        <v>16</v>
      </c>
      <c r="E32" s="27" t="s">
        <v>175</v>
      </c>
      <c r="F32" s="27" t="s">
        <v>175</v>
      </c>
      <c r="G32" s="505" t="s">
        <v>1230</v>
      </c>
      <c r="H32" s="506">
        <v>4</v>
      </c>
      <c r="I32" s="507">
        <v>77</v>
      </c>
      <c r="J32" s="501">
        <f t="shared" si="2"/>
        <v>308</v>
      </c>
      <c r="K32" s="489"/>
      <c r="L32" s="462" t="s">
        <v>1231</v>
      </c>
      <c r="M32" s="26"/>
      <c r="N32" s="473" t="s">
        <v>1203</v>
      </c>
      <c r="O32" s="30">
        <v>45989</v>
      </c>
      <c r="P32" s="27"/>
      <c r="Q32" s="42">
        <v>46002</v>
      </c>
      <c r="R32" s="42">
        <v>46003</v>
      </c>
      <c r="S32" s="375"/>
    </row>
    <row r="33" spans="1:19" s="4" customFormat="1" ht="19.7" customHeight="1">
      <c r="A33" s="523" t="s">
        <v>123</v>
      </c>
      <c r="B33" s="497" t="s">
        <v>1223</v>
      </c>
      <c r="C33" s="504">
        <v>4</v>
      </c>
      <c r="D33" s="38">
        <f t="shared" si="3"/>
        <v>17</v>
      </c>
      <c r="E33" s="27" t="s">
        <v>175</v>
      </c>
      <c r="F33" s="27" t="s">
        <v>175</v>
      </c>
      <c r="G33" s="144" t="s">
        <v>1232</v>
      </c>
      <c r="H33" s="527">
        <v>2</v>
      </c>
      <c r="I33" s="528">
        <v>83</v>
      </c>
      <c r="J33" s="501">
        <f t="shared" si="2"/>
        <v>166</v>
      </c>
      <c r="K33" s="28"/>
      <c r="L33" s="40" t="s">
        <v>1233</v>
      </c>
      <c r="M33" s="286"/>
      <c r="N33" s="473" t="s">
        <v>1203</v>
      </c>
      <c r="O33" s="30">
        <v>45989</v>
      </c>
      <c r="P33" s="27"/>
      <c r="Q33" s="42">
        <v>46002</v>
      </c>
      <c r="R33" s="42">
        <v>46003</v>
      </c>
      <c r="S33" s="375"/>
    </row>
    <row r="34" spans="1:19" s="4" customFormat="1" ht="19.7" customHeight="1">
      <c r="A34" s="523" t="s">
        <v>123</v>
      </c>
      <c r="B34" s="497" t="s">
        <v>1223</v>
      </c>
      <c r="C34" s="504">
        <v>4</v>
      </c>
      <c r="D34" s="38">
        <f t="shared" si="3"/>
        <v>18</v>
      </c>
      <c r="E34" s="27" t="s">
        <v>175</v>
      </c>
      <c r="F34" s="27" t="s">
        <v>175</v>
      </c>
      <c r="G34" s="144" t="s">
        <v>1234</v>
      </c>
      <c r="H34" s="527">
        <v>2</v>
      </c>
      <c r="I34" s="528">
        <v>32</v>
      </c>
      <c r="J34" s="501">
        <f t="shared" si="2"/>
        <v>64</v>
      </c>
      <c r="K34" s="28"/>
      <c r="L34" s="40" t="s">
        <v>1235</v>
      </c>
      <c r="M34" s="286"/>
      <c r="N34" s="473" t="s">
        <v>1203</v>
      </c>
      <c r="O34" s="30">
        <v>45989</v>
      </c>
      <c r="P34" s="27"/>
      <c r="Q34" s="42">
        <v>46002</v>
      </c>
      <c r="R34" s="42">
        <v>46003</v>
      </c>
      <c r="S34" s="375"/>
    </row>
    <row r="35" spans="1:19" s="4" customFormat="1" ht="19.7" customHeight="1">
      <c r="A35" s="523" t="s">
        <v>213</v>
      </c>
      <c r="B35" s="497" t="s">
        <v>1223</v>
      </c>
      <c r="C35" s="504">
        <v>4</v>
      </c>
      <c r="D35" s="38">
        <f t="shared" si="3"/>
        <v>19</v>
      </c>
      <c r="E35" s="26" t="s">
        <v>174</v>
      </c>
      <c r="F35" s="27" t="s">
        <v>175</v>
      </c>
      <c r="G35" s="210" t="s">
        <v>1236</v>
      </c>
      <c r="H35" s="529">
        <v>1</v>
      </c>
      <c r="I35" s="530">
        <v>3897</v>
      </c>
      <c r="J35" s="501">
        <f t="shared" si="2"/>
        <v>3897</v>
      </c>
      <c r="K35" s="91"/>
      <c r="L35" s="108" t="s">
        <v>1237</v>
      </c>
      <c r="M35" s="531"/>
      <c r="N35" s="473" t="s">
        <v>1203</v>
      </c>
      <c r="O35" s="30">
        <v>45989</v>
      </c>
      <c r="P35" s="27"/>
      <c r="Q35" s="42">
        <v>46002</v>
      </c>
      <c r="R35" s="42">
        <v>46003</v>
      </c>
      <c r="S35" s="375"/>
    </row>
    <row r="36" spans="1:19" s="4" customFormat="1" ht="19.7" customHeight="1">
      <c r="A36" s="523" t="s">
        <v>123</v>
      </c>
      <c r="B36" s="497" t="s">
        <v>1223</v>
      </c>
      <c r="C36" s="504">
        <v>4</v>
      </c>
      <c r="D36" s="38">
        <f>+D35+1</f>
        <v>20</v>
      </c>
      <c r="E36" s="202" t="s">
        <v>175</v>
      </c>
      <c r="F36" s="202" t="s">
        <v>175</v>
      </c>
      <c r="G36" s="221" t="s">
        <v>322</v>
      </c>
      <c r="H36" s="532">
        <v>1</v>
      </c>
      <c r="I36" s="533">
        <v>900</v>
      </c>
      <c r="J36" s="501">
        <f t="shared" si="2"/>
        <v>900</v>
      </c>
      <c r="K36" s="534"/>
      <c r="L36" s="270" t="s">
        <v>323</v>
      </c>
      <c r="M36" s="149"/>
      <c r="N36" s="473" t="s">
        <v>1203</v>
      </c>
      <c r="O36" s="30">
        <v>45989</v>
      </c>
      <c r="P36" s="27"/>
      <c r="Q36" s="42">
        <v>46002</v>
      </c>
      <c r="R36" s="42">
        <v>46003</v>
      </c>
      <c r="S36" s="375"/>
    </row>
    <row r="37" spans="1:19" s="4" customFormat="1" ht="19.7" customHeight="1">
      <c r="A37" s="523" t="s">
        <v>123</v>
      </c>
      <c r="B37" s="497" t="s">
        <v>1223</v>
      </c>
      <c r="C37" s="504">
        <v>4</v>
      </c>
      <c r="D37" s="38">
        <f t="shared" si="3"/>
        <v>21</v>
      </c>
      <c r="E37" s="202" t="s">
        <v>175</v>
      </c>
      <c r="F37" s="202" t="s">
        <v>175</v>
      </c>
      <c r="G37" s="221" t="s">
        <v>324</v>
      </c>
      <c r="H37" s="532">
        <v>1</v>
      </c>
      <c r="I37" s="533">
        <v>1475</v>
      </c>
      <c r="J37" s="501">
        <f t="shared" si="2"/>
        <v>1475</v>
      </c>
      <c r="K37" s="534"/>
      <c r="L37" s="270" t="s">
        <v>323</v>
      </c>
      <c r="M37" s="149"/>
      <c r="N37" s="473" t="s">
        <v>1203</v>
      </c>
      <c r="O37" s="30">
        <v>45989</v>
      </c>
      <c r="P37" s="27"/>
      <c r="Q37" s="42">
        <v>46002</v>
      </c>
      <c r="R37" s="42">
        <v>46003</v>
      </c>
      <c r="S37" s="375"/>
    </row>
    <row r="38" spans="1:19" s="4" customFormat="1" ht="19.7" customHeight="1">
      <c r="A38" s="458"/>
      <c r="B38" s="518"/>
      <c r="C38" s="40"/>
      <c r="D38" s="226"/>
      <c r="E38" s="364"/>
      <c r="F38" s="364"/>
      <c r="G38" s="261"/>
      <c r="H38" s="261"/>
      <c r="I38" s="261"/>
      <c r="J38" s="385"/>
      <c r="K38" s="535"/>
      <c r="L38" s="55"/>
      <c r="M38" s="40"/>
      <c r="N38" s="27"/>
      <c r="O38" s="30"/>
      <c r="P38" s="27"/>
      <c r="Q38" s="42"/>
      <c r="R38" s="42"/>
      <c r="S38" s="375"/>
    </row>
    <row r="39" spans="1:19" s="4" customFormat="1" ht="19.7" customHeight="1">
      <c r="A39" s="458"/>
      <c r="B39" s="518"/>
      <c r="C39" s="40"/>
      <c r="D39" s="226"/>
      <c r="E39" s="364"/>
      <c r="F39" s="141"/>
      <c r="G39" s="237">
        <f>SUM(J28:J37)</f>
        <v>16862</v>
      </c>
      <c r="H39" s="261"/>
      <c r="I39" s="261"/>
      <c r="J39" s="1"/>
      <c r="K39" s="535"/>
      <c r="L39" s="55"/>
      <c r="M39" s="40"/>
      <c r="N39" s="27"/>
      <c r="O39" s="30"/>
      <c r="P39" s="27"/>
      <c r="Q39" s="42"/>
      <c r="R39" s="42"/>
      <c r="S39" s="375"/>
    </row>
    <row r="40" spans="1:19" s="4" customFormat="1" ht="19.7" customHeight="1">
      <c r="A40" s="458"/>
      <c r="B40" s="461"/>
      <c r="C40" s="26"/>
      <c r="D40" s="27"/>
      <c r="E40" s="27"/>
      <c r="F40" s="27"/>
      <c r="G40" s="445"/>
      <c r="H40" s="40"/>
      <c r="I40" s="385"/>
      <c r="J40" s="460"/>
      <c r="K40" s="463"/>
      <c r="L40" s="40"/>
      <c r="M40" s="40"/>
      <c r="N40" s="27"/>
      <c r="O40" s="30"/>
      <c r="P40" s="27"/>
      <c r="Q40" s="42"/>
      <c r="R40" s="42"/>
      <c r="S40" s="375"/>
    </row>
    <row r="41" spans="1:19" s="4" customFormat="1" ht="19.7" customHeight="1">
      <c r="A41" s="458"/>
      <c r="B41" s="461"/>
      <c r="C41" s="26"/>
      <c r="D41" s="27"/>
      <c r="E41" s="27"/>
      <c r="F41" s="27"/>
      <c r="G41" s="462"/>
      <c r="H41" s="40"/>
      <c r="I41" s="385"/>
      <c r="J41" s="460"/>
      <c r="K41" s="463"/>
      <c r="L41" s="40"/>
      <c r="M41" s="40"/>
      <c r="N41" s="27"/>
      <c r="O41" s="30"/>
      <c r="P41" s="27"/>
      <c r="Q41" s="42"/>
      <c r="R41" s="42"/>
      <c r="S41" s="375"/>
    </row>
    <row r="42" spans="1:19" s="379" customFormat="1" ht="19.7" customHeight="1">
      <c r="A42" s="536"/>
      <c r="B42" s="26"/>
      <c r="C42" s="26"/>
      <c r="D42" s="537" t="s">
        <v>1238</v>
      </c>
      <c r="E42" s="538"/>
      <c r="F42" s="538"/>
      <c r="G42" s="539"/>
      <c r="H42" s="40"/>
      <c r="I42" s="26"/>
      <c r="J42" s="28"/>
      <c r="K42" s="29"/>
      <c r="L42" s="26"/>
      <c r="M42" s="296"/>
      <c r="N42" s="296"/>
      <c r="O42" s="387"/>
      <c r="P42" s="293"/>
      <c r="Q42" s="286"/>
      <c r="R42" s="387"/>
      <c r="S42" s="404"/>
    </row>
    <row r="43" spans="1:19" s="379" customFormat="1" ht="19.7" customHeight="1">
      <c r="A43" s="110" t="s">
        <v>1239</v>
      </c>
      <c r="B43" s="497" t="s">
        <v>1240</v>
      </c>
      <c r="C43" s="508">
        <v>8</v>
      </c>
      <c r="D43" s="150">
        <f>+D37+1</f>
        <v>22</v>
      </c>
      <c r="E43" s="27" t="s">
        <v>175</v>
      </c>
      <c r="F43" s="27" t="s">
        <v>175</v>
      </c>
      <c r="G43" s="540" t="s">
        <v>1241</v>
      </c>
      <c r="H43" s="145">
        <v>1</v>
      </c>
      <c r="I43" s="541">
        <v>2484</v>
      </c>
      <c r="J43" s="541">
        <f t="shared" ref="J43:J51" si="4">H43*I43</f>
        <v>2484</v>
      </c>
      <c r="K43" s="91"/>
      <c r="L43" s="68" t="s">
        <v>1242</v>
      </c>
      <c r="M43" s="296"/>
      <c r="N43" s="473" t="s">
        <v>1203</v>
      </c>
      <c r="O43" s="30">
        <v>45989</v>
      </c>
      <c r="P43" s="27"/>
      <c r="Q43" s="42">
        <v>46002</v>
      </c>
      <c r="R43" s="42">
        <v>46003</v>
      </c>
      <c r="S43" s="375"/>
    </row>
    <row r="44" spans="1:19" s="379" customFormat="1" ht="19.7" customHeight="1">
      <c r="A44" s="110" t="s">
        <v>1243</v>
      </c>
      <c r="B44" s="497" t="s">
        <v>1240</v>
      </c>
      <c r="C44" s="508">
        <v>8</v>
      </c>
      <c r="D44" s="150">
        <f t="shared" ref="D44:D51" si="5">+D43+1</f>
        <v>23</v>
      </c>
      <c r="E44" s="27" t="s">
        <v>175</v>
      </c>
      <c r="F44" s="27" t="s">
        <v>175</v>
      </c>
      <c r="G44" s="540" t="s">
        <v>1244</v>
      </c>
      <c r="H44" s="145">
        <v>1</v>
      </c>
      <c r="I44" s="541">
        <v>2581</v>
      </c>
      <c r="J44" s="541">
        <f t="shared" si="4"/>
        <v>2581</v>
      </c>
      <c r="K44" s="91"/>
      <c r="L44" s="68" t="s">
        <v>1245</v>
      </c>
      <c r="M44" s="296"/>
      <c r="N44" s="473" t="s">
        <v>1203</v>
      </c>
      <c r="O44" s="30">
        <v>45989</v>
      </c>
      <c r="P44" s="27"/>
      <c r="Q44" s="42">
        <v>46002</v>
      </c>
      <c r="R44" s="42">
        <v>46003</v>
      </c>
      <c r="S44" s="375"/>
    </row>
    <row r="45" spans="1:19" s="379" customFormat="1" ht="19.7" customHeight="1">
      <c r="A45" s="110" t="s">
        <v>1246</v>
      </c>
      <c r="B45" s="497" t="s">
        <v>1240</v>
      </c>
      <c r="C45" s="508">
        <v>8</v>
      </c>
      <c r="D45" s="150">
        <f t="shared" si="5"/>
        <v>24</v>
      </c>
      <c r="E45" s="27" t="s">
        <v>175</v>
      </c>
      <c r="F45" s="27" t="s">
        <v>175</v>
      </c>
      <c r="G45" s="540" t="s">
        <v>1247</v>
      </c>
      <c r="H45" s="145">
        <v>1</v>
      </c>
      <c r="I45" s="541">
        <v>6480</v>
      </c>
      <c r="J45" s="541">
        <f t="shared" si="4"/>
        <v>6480</v>
      </c>
      <c r="K45" s="91"/>
      <c r="L45" s="68" t="s">
        <v>1248</v>
      </c>
      <c r="M45" s="296"/>
      <c r="N45" s="473" t="s">
        <v>1203</v>
      </c>
      <c r="O45" s="30">
        <v>45989</v>
      </c>
      <c r="P45" s="27"/>
      <c r="Q45" s="42">
        <v>46002</v>
      </c>
      <c r="R45" s="42">
        <v>46003</v>
      </c>
      <c r="S45" s="375"/>
    </row>
    <row r="46" spans="1:19" s="379" customFormat="1" ht="19.7" customHeight="1">
      <c r="A46" s="110" t="s">
        <v>123</v>
      </c>
      <c r="B46" s="497" t="s">
        <v>1240</v>
      </c>
      <c r="C46" s="508">
        <v>8</v>
      </c>
      <c r="D46" s="150">
        <f t="shared" si="5"/>
        <v>25</v>
      </c>
      <c r="E46" s="27" t="s">
        <v>175</v>
      </c>
      <c r="F46" s="27" t="s">
        <v>175</v>
      </c>
      <c r="G46" s="540" t="s">
        <v>1249</v>
      </c>
      <c r="H46" s="145">
        <v>2</v>
      </c>
      <c r="I46" s="541">
        <v>244</v>
      </c>
      <c r="J46" s="541">
        <f t="shared" si="4"/>
        <v>488</v>
      </c>
      <c r="K46" s="91"/>
      <c r="L46" s="68" t="s">
        <v>1250</v>
      </c>
      <c r="M46" s="296"/>
      <c r="N46" s="473" t="s">
        <v>1203</v>
      </c>
      <c r="O46" s="30">
        <v>45989</v>
      </c>
      <c r="P46" s="27"/>
      <c r="Q46" s="42">
        <v>46002</v>
      </c>
      <c r="R46" s="42">
        <v>46003</v>
      </c>
      <c r="S46" s="375"/>
    </row>
    <row r="47" spans="1:19" s="379" customFormat="1" ht="19.7" customHeight="1">
      <c r="A47" s="110" t="s">
        <v>123</v>
      </c>
      <c r="B47" s="497" t="s">
        <v>1240</v>
      </c>
      <c r="C47" s="508">
        <v>8</v>
      </c>
      <c r="D47" s="150">
        <f>+D46+1</f>
        <v>26</v>
      </c>
      <c r="E47" s="27" t="s">
        <v>175</v>
      </c>
      <c r="F47" s="27" t="s">
        <v>175</v>
      </c>
      <c r="G47" s="540" t="s">
        <v>1251</v>
      </c>
      <c r="H47" s="145">
        <v>7</v>
      </c>
      <c r="I47" s="541">
        <v>47</v>
      </c>
      <c r="J47" s="541">
        <f t="shared" si="4"/>
        <v>329</v>
      </c>
      <c r="K47" s="91"/>
      <c r="L47" s="68" t="s">
        <v>1252</v>
      </c>
      <c r="M47" s="296"/>
      <c r="N47" s="473" t="s">
        <v>1203</v>
      </c>
      <c r="O47" s="30">
        <v>45989</v>
      </c>
      <c r="P47" s="27"/>
      <c r="Q47" s="42">
        <v>46002</v>
      </c>
      <c r="R47" s="42">
        <v>46003</v>
      </c>
      <c r="S47" s="375"/>
    </row>
    <row r="48" spans="1:19" s="379" customFormat="1" ht="19.7" customHeight="1">
      <c r="A48" s="110" t="s">
        <v>123</v>
      </c>
      <c r="B48" s="497" t="s">
        <v>1240</v>
      </c>
      <c r="C48" s="508">
        <v>8</v>
      </c>
      <c r="D48" s="150">
        <f t="shared" si="5"/>
        <v>27</v>
      </c>
      <c r="E48" s="27" t="s">
        <v>175</v>
      </c>
      <c r="F48" s="27" t="s">
        <v>175</v>
      </c>
      <c r="G48" s="542" t="s">
        <v>1253</v>
      </c>
      <c r="H48" s="110">
        <v>1</v>
      </c>
      <c r="I48" s="276">
        <v>1016</v>
      </c>
      <c r="J48" s="541">
        <f t="shared" si="4"/>
        <v>1016</v>
      </c>
      <c r="K48" s="28"/>
      <c r="L48" s="40" t="s">
        <v>1254</v>
      </c>
      <c r="M48" s="296"/>
      <c r="N48" s="473" t="s">
        <v>1203</v>
      </c>
      <c r="O48" s="30">
        <v>45989</v>
      </c>
      <c r="P48" s="27"/>
      <c r="Q48" s="42">
        <v>46002</v>
      </c>
      <c r="R48" s="42">
        <v>46003</v>
      </c>
      <c r="S48" s="375"/>
    </row>
    <row r="49" spans="1:19" s="379" customFormat="1" ht="19.7" customHeight="1">
      <c r="A49" s="110" t="s">
        <v>1255</v>
      </c>
      <c r="B49" s="497" t="s">
        <v>1240</v>
      </c>
      <c r="C49" s="508">
        <v>8</v>
      </c>
      <c r="D49" s="150">
        <f>+D48+1</f>
        <v>28</v>
      </c>
      <c r="E49" s="27" t="s">
        <v>175</v>
      </c>
      <c r="F49" s="27" t="s">
        <v>175</v>
      </c>
      <c r="G49" s="542" t="s">
        <v>1256</v>
      </c>
      <c r="H49" s="110">
        <v>1</v>
      </c>
      <c r="I49" s="276">
        <v>821</v>
      </c>
      <c r="J49" s="541">
        <f t="shared" si="4"/>
        <v>821</v>
      </c>
      <c r="K49" s="28"/>
      <c r="L49" s="40" t="s">
        <v>1257</v>
      </c>
      <c r="M49" s="296"/>
      <c r="N49" s="473" t="s">
        <v>1203</v>
      </c>
      <c r="O49" s="30">
        <v>45989</v>
      </c>
      <c r="P49" s="27"/>
      <c r="Q49" s="42">
        <v>46002</v>
      </c>
      <c r="R49" s="42">
        <v>46003</v>
      </c>
      <c r="S49" s="375"/>
    </row>
    <row r="50" spans="1:19" s="379" customFormat="1" ht="19.7" customHeight="1">
      <c r="A50" s="110" t="s">
        <v>123</v>
      </c>
      <c r="B50" s="497" t="s">
        <v>1240</v>
      </c>
      <c r="C50" s="508">
        <v>8</v>
      </c>
      <c r="D50" s="150">
        <f t="shared" si="5"/>
        <v>29</v>
      </c>
      <c r="E50" s="66" t="s">
        <v>175</v>
      </c>
      <c r="F50" s="66" t="s">
        <v>175</v>
      </c>
      <c r="G50" s="543" t="s">
        <v>316</v>
      </c>
      <c r="H50" s="544">
        <v>10</v>
      </c>
      <c r="I50" s="541">
        <v>17</v>
      </c>
      <c r="J50" s="541">
        <f t="shared" si="4"/>
        <v>170</v>
      </c>
      <c r="K50" s="91"/>
      <c r="L50" s="68" t="s">
        <v>1258</v>
      </c>
      <c r="M50" s="296"/>
      <c r="N50" s="473" t="s">
        <v>1203</v>
      </c>
      <c r="O50" s="30">
        <v>45989</v>
      </c>
      <c r="P50" s="27"/>
      <c r="Q50" s="42">
        <v>46002</v>
      </c>
      <c r="R50" s="42">
        <v>46003</v>
      </c>
      <c r="S50" s="375"/>
    </row>
    <row r="51" spans="1:19" s="379" customFormat="1" ht="19.7" customHeight="1">
      <c r="A51" s="110" t="s">
        <v>123</v>
      </c>
      <c r="B51" s="497" t="s">
        <v>1240</v>
      </c>
      <c r="C51" s="508">
        <v>8</v>
      </c>
      <c r="D51" s="150">
        <f t="shared" si="5"/>
        <v>30</v>
      </c>
      <c r="E51" s="66" t="s">
        <v>175</v>
      </c>
      <c r="F51" s="66" t="s">
        <v>175</v>
      </c>
      <c r="G51" s="543" t="s">
        <v>1259</v>
      </c>
      <c r="H51" s="545">
        <v>8</v>
      </c>
      <c r="I51" s="541">
        <v>93</v>
      </c>
      <c r="J51" s="541">
        <f t="shared" si="4"/>
        <v>744</v>
      </c>
      <c r="K51" s="91"/>
      <c r="L51" s="68" t="s">
        <v>1260</v>
      </c>
      <c r="M51" s="296"/>
      <c r="N51" s="473" t="s">
        <v>1203</v>
      </c>
      <c r="O51" s="30">
        <v>45989</v>
      </c>
      <c r="P51" s="27"/>
      <c r="Q51" s="42">
        <v>46002</v>
      </c>
      <c r="R51" s="42">
        <v>46003</v>
      </c>
      <c r="S51" s="375"/>
    </row>
    <row r="52" spans="1:19" s="379" customFormat="1" ht="19.7" customHeight="1">
      <c r="A52" s="26"/>
      <c r="B52" s="26"/>
      <c r="C52" s="26"/>
      <c r="D52" s="27"/>
      <c r="E52" s="27"/>
      <c r="F52" s="27"/>
      <c r="G52" s="26"/>
      <c r="H52" s="40"/>
      <c r="I52" s="26"/>
      <c r="J52" s="28"/>
      <c r="K52" s="29"/>
      <c r="L52" s="26"/>
      <c r="M52" s="296"/>
      <c r="N52" s="296"/>
      <c r="O52" s="387"/>
      <c r="P52" s="293"/>
      <c r="Q52" s="286"/>
      <c r="R52" s="387"/>
      <c r="S52" s="404"/>
    </row>
    <row r="53" spans="1:19" s="379" customFormat="1" ht="19.7" customHeight="1">
      <c r="A53" s="26"/>
      <c r="B53" s="26"/>
      <c r="C53" s="26"/>
      <c r="D53" s="27"/>
      <c r="E53" s="27"/>
      <c r="F53" s="27"/>
      <c r="G53" s="546">
        <f>SUM(J43:J51)</f>
        <v>15113</v>
      </c>
      <c r="H53" s="40"/>
      <c r="I53" s="26"/>
      <c r="J53" s="28"/>
      <c r="K53" s="29"/>
      <c r="L53" s="26"/>
      <c r="M53" s="296"/>
      <c r="N53" s="296"/>
      <c r="O53" s="387"/>
      <c r="P53" s="293"/>
      <c r="Q53" s="286"/>
      <c r="R53" s="387"/>
      <c r="S53" s="404"/>
    </row>
    <row r="54" spans="1:19" s="4" customFormat="1" ht="19.7" customHeight="1">
      <c r="A54" s="458"/>
      <c r="B54" s="461"/>
      <c r="C54" s="26"/>
      <c r="D54" s="27"/>
      <c r="E54" s="27"/>
      <c r="F54" s="27"/>
      <c r="G54" s="462"/>
      <c r="H54" s="40"/>
      <c r="I54" s="385"/>
      <c r="J54" s="460"/>
      <c r="K54" s="463"/>
      <c r="L54" s="40"/>
      <c r="M54" s="40"/>
      <c r="N54" s="27"/>
      <c r="O54" s="30"/>
      <c r="P54" s="27"/>
      <c r="Q54" s="42"/>
      <c r="R54" s="42"/>
      <c r="S54" s="375"/>
    </row>
    <row r="55" spans="1:19" s="4" customFormat="1" ht="19.7" customHeight="1">
      <c r="A55" s="458"/>
      <c r="B55" s="461"/>
      <c r="C55" s="26"/>
      <c r="D55" s="27"/>
      <c r="E55" s="27"/>
      <c r="F55" s="27"/>
      <c r="G55" s="462"/>
      <c r="H55" s="40"/>
      <c r="I55" s="385"/>
      <c r="J55" s="460"/>
      <c r="K55" s="463"/>
      <c r="L55" s="40"/>
      <c r="M55" s="40"/>
      <c r="N55" s="27"/>
      <c r="O55" s="30"/>
      <c r="P55" s="27"/>
      <c r="Q55" s="42"/>
      <c r="R55" s="42"/>
      <c r="S55" s="375"/>
    </row>
    <row r="56" spans="1:19" s="379" customFormat="1" ht="19.7" customHeight="1">
      <c r="A56" s="536"/>
      <c r="B56" s="26"/>
      <c r="C56" s="26"/>
      <c r="D56" s="537" t="s">
        <v>1261</v>
      </c>
      <c r="E56" s="538"/>
      <c r="F56" s="538"/>
      <c r="G56" s="539"/>
      <c r="H56" s="40"/>
      <c r="I56" s="26"/>
      <c r="J56" s="28"/>
      <c r="K56" s="29"/>
      <c r="L56" s="26"/>
      <c r="M56" s="296"/>
      <c r="N56" s="296"/>
      <c r="O56" s="387"/>
      <c r="P56" s="293"/>
      <c r="Q56" s="286"/>
      <c r="R56" s="387"/>
      <c r="S56" s="404"/>
    </row>
    <row r="57" spans="1:19" s="379" customFormat="1" ht="19.7" customHeight="1">
      <c r="A57" s="110" t="s">
        <v>200</v>
      </c>
      <c r="B57" s="497" t="s">
        <v>1262</v>
      </c>
      <c r="C57" s="508">
        <v>8</v>
      </c>
      <c r="D57" s="150">
        <f>+D51+1</f>
        <v>31</v>
      </c>
      <c r="E57" s="274" t="s">
        <v>174</v>
      </c>
      <c r="F57" s="274" t="s">
        <v>175</v>
      </c>
      <c r="G57" s="547" t="s">
        <v>1263</v>
      </c>
      <c r="H57" s="110">
        <v>1</v>
      </c>
      <c r="I57" s="527">
        <v>2540</v>
      </c>
      <c r="J57" s="527">
        <f t="shared" ref="J57:J66" si="6">H57*I57</f>
        <v>2540</v>
      </c>
      <c r="K57" s="548"/>
      <c r="L57" s="40" t="s">
        <v>1264</v>
      </c>
      <c r="M57" s="26"/>
      <c r="N57" s="473" t="s">
        <v>1203</v>
      </c>
      <c r="O57" s="30">
        <v>45989</v>
      </c>
      <c r="P57" s="27"/>
      <c r="Q57" s="42">
        <v>46002</v>
      </c>
      <c r="R57" s="42">
        <v>46003</v>
      </c>
      <c r="S57" s="404"/>
    </row>
    <row r="58" spans="1:19" s="379" customFormat="1" ht="19.7" customHeight="1">
      <c r="A58" s="110" t="s">
        <v>172</v>
      </c>
      <c r="B58" s="497" t="s">
        <v>1262</v>
      </c>
      <c r="C58" s="508">
        <v>8</v>
      </c>
      <c r="D58" s="150">
        <f t="shared" ref="D58:D65" si="7">+D57+1</f>
        <v>32</v>
      </c>
      <c r="E58" s="274" t="s">
        <v>174</v>
      </c>
      <c r="F58" s="274" t="s">
        <v>175</v>
      </c>
      <c r="G58" s="547" t="s">
        <v>1265</v>
      </c>
      <c r="H58" s="110">
        <v>1</v>
      </c>
      <c r="I58" s="527">
        <v>9177</v>
      </c>
      <c r="J58" s="527">
        <f t="shared" si="6"/>
        <v>9177</v>
      </c>
      <c r="K58" s="548"/>
      <c r="L58" s="40" t="s">
        <v>1266</v>
      </c>
      <c r="M58" s="26"/>
      <c r="N58" s="473" t="s">
        <v>1203</v>
      </c>
      <c r="O58" s="30">
        <v>45989</v>
      </c>
      <c r="P58" s="27"/>
      <c r="Q58" s="42">
        <v>46002</v>
      </c>
      <c r="R58" s="42">
        <v>46003</v>
      </c>
      <c r="S58" s="404"/>
    </row>
    <row r="59" spans="1:19" s="379" customFormat="1" ht="19.7" customHeight="1">
      <c r="A59" s="110" t="s">
        <v>123</v>
      </c>
      <c r="B59" s="497" t="s">
        <v>1262</v>
      </c>
      <c r="C59" s="508">
        <v>8</v>
      </c>
      <c r="D59" s="150">
        <f t="shared" si="7"/>
        <v>33</v>
      </c>
      <c r="E59" s="549" t="s">
        <v>175</v>
      </c>
      <c r="F59" s="549" t="s">
        <v>175</v>
      </c>
      <c r="G59" s="543" t="s">
        <v>211</v>
      </c>
      <c r="H59" s="544">
        <v>2</v>
      </c>
      <c r="I59" s="541">
        <v>120</v>
      </c>
      <c r="J59" s="527">
        <f t="shared" si="6"/>
        <v>240</v>
      </c>
      <c r="K59" s="28"/>
      <c r="L59" s="40" t="s">
        <v>1267</v>
      </c>
      <c r="M59" s="26"/>
      <c r="N59" s="473" t="s">
        <v>1203</v>
      </c>
      <c r="O59" s="30">
        <v>45989</v>
      </c>
      <c r="P59" s="27"/>
      <c r="Q59" s="42">
        <v>46002</v>
      </c>
      <c r="R59" s="42">
        <v>46003</v>
      </c>
      <c r="S59" s="404"/>
    </row>
    <row r="60" spans="1:19" s="379" customFormat="1" ht="19.7" customHeight="1">
      <c r="A60" s="110" t="s">
        <v>123</v>
      </c>
      <c r="B60" s="497" t="s">
        <v>1262</v>
      </c>
      <c r="C60" s="508">
        <v>8</v>
      </c>
      <c r="D60" s="150">
        <f t="shared" si="7"/>
        <v>34</v>
      </c>
      <c r="E60" s="536" t="s">
        <v>175</v>
      </c>
      <c r="F60" s="536" t="s">
        <v>175</v>
      </c>
      <c r="G60" s="550" t="s">
        <v>1268</v>
      </c>
      <c r="H60" s="110">
        <v>1</v>
      </c>
      <c r="I60" s="527">
        <v>4940</v>
      </c>
      <c r="J60" s="527">
        <f t="shared" si="6"/>
        <v>4940</v>
      </c>
      <c r="K60" s="551"/>
      <c r="L60" s="400" t="s">
        <v>1269</v>
      </c>
      <c r="M60" s="26"/>
      <c r="N60" s="473" t="s">
        <v>1203</v>
      </c>
      <c r="O60" s="30">
        <v>45989</v>
      </c>
      <c r="P60" s="27"/>
      <c r="Q60" s="42">
        <v>46002</v>
      </c>
      <c r="R60" s="42">
        <v>46003</v>
      </c>
      <c r="S60" s="404"/>
    </row>
    <row r="61" spans="1:19" s="379" customFormat="1" ht="19.7" customHeight="1">
      <c r="A61" s="110" t="s">
        <v>123</v>
      </c>
      <c r="B61" s="497" t="s">
        <v>1262</v>
      </c>
      <c r="C61" s="508">
        <v>8</v>
      </c>
      <c r="D61" s="150">
        <f t="shared" si="7"/>
        <v>35</v>
      </c>
      <c r="E61" s="536" t="s">
        <v>287</v>
      </c>
      <c r="F61" s="536" t="s">
        <v>287</v>
      </c>
      <c r="G61" s="550" t="s">
        <v>1270</v>
      </c>
      <c r="H61" s="552">
        <v>4</v>
      </c>
      <c r="I61" s="527">
        <v>97</v>
      </c>
      <c r="J61" s="527">
        <f t="shared" si="6"/>
        <v>388</v>
      </c>
      <c r="K61" s="553"/>
      <c r="L61" s="400" t="s">
        <v>1271</v>
      </c>
      <c r="M61" s="106"/>
      <c r="N61" s="473" t="s">
        <v>1203</v>
      </c>
      <c r="O61" s="30">
        <v>45989</v>
      </c>
      <c r="P61" s="27"/>
      <c r="Q61" s="42">
        <v>46002</v>
      </c>
      <c r="R61" s="42">
        <v>46003</v>
      </c>
      <c r="S61" s="404"/>
    </row>
    <row r="62" spans="1:19" s="379" customFormat="1" ht="19.7" customHeight="1">
      <c r="A62" s="110" t="s">
        <v>123</v>
      </c>
      <c r="B62" s="497" t="s">
        <v>1262</v>
      </c>
      <c r="C62" s="508">
        <v>8</v>
      </c>
      <c r="D62" s="150">
        <f t="shared" si="7"/>
        <v>36</v>
      </c>
      <c r="E62" s="554" t="s">
        <v>287</v>
      </c>
      <c r="F62" s="554" t="s">
        <v>287</v>
      </c>
      <c r="G62" s="282" t="s">
        <v>1272</v>
      </c>
      <c r="H62" s="555">
        <v>6</v>
      </c>
      <c r="I62" s="527">
        <v>14</v>
      </c>
      <c r="J62" s="527">
        <f t="shared" si="6"/>
        <v>84</v>
      </c>
      <c r="K62" s="29"/>
      <c r="L62" s="47" t="s">
        <v>1273</v>
      </c>
      <c r="M62" s="47" t="s">
        <v>1274</v>
      </c>
      <c r="N62" s="473" t="s">
        <v>1203</v>
      </c>
      <c r="O62" s="30">
        <v>45989</v>
      </c>
      <c r="P62" s="27"/>
      <c r="Q62" s="42">
        <v>46002</v>
      </c>
      <c r="R62" s="42">
        <v>46003</v>
      </c>
      <c r="S62" s="404"/>
    </row>
    <row r="63" spans="1:19" s="379" customFormat="1" ht="19.7" customHeight="1">
      <c r="A63" s="110" t="s">
        <v>123</v>
      </c>
      <c r="B63" s="497" t="s">
        <v>1262</v>
      </c>
      <c r="C63" s="508">
        <v>8</v>
      </c>
      <c r="D63" s="150">
        <f t="shared" si="7"/>
        <v>37</v>
      </c>
      <c r="E63" s="247" t="s">
        <v>287</v>
      </c>
      <c r="F63" s="247" t="s">
        <v>287</v>
      </c>
      <c r="G63" s="540" t="s">
        <v>1275</v>
      </c>
      <c r="H63" s="552">
        <v>2</v>
      </c>
      <c r="I63" s="276">
        <v>81</v>
      </c>
      <c r="J63" s="527">
        <f t="shared" si="6"/>
        <v>162</v>
      </c>
      <c r="K63" s="28"/>
      <c r="L63" s="40" t="s">
        <v>1276</v>
      </c>
      <c r="M63" s="106"/>
      <c r="N63" s="473" t="s">
        <v>1203</v>
      </c>
      <c r="O63" s="30">
        <v>45989</v>
      </c>
      <c r="P63" s="27"/>
      <c r="Q63" s="42">
        <v>46002</v>
      </c>
      <c r="R63" s="42">
        <v>46003</v>
      </c>
      <c r="S63" s="404"/>
    </row>
    <row r="64" spans="1:19" s="4" customFormat="1" ht="19.7" customHeight="1">
      <c r="A64" s="110" t="s">
        <v>200</v>
      </c>
      <c r="B64" s="497" t="s">
        <v>1262</v>
      </c>
      <c r="C64" s="26"/>
      <c r="D64" s="150">
        <f>+D63+1</f>
        <v>38</v>
      </c>
      <c r="E64" s="499" t="s">
        <v>174</v>
      </c>
      <c r="F64" s="499" t="s">
        <v>175</v>
      </c>
      <c r="G64" s="280" t="s">
        <v>1277</v>
      </c>
      <c r="H64" s="201">
        <v>1</v>
      </c>
      <c r="I64" s="527">
        <v>2550</v>
      </c>
      <c r="J64" s="527">
        <f t="shared" si="6"/>
        <v>2550</v>
      </c>
      <c r="K64" s="29"/>
      <c r="L64" s="68" t="s">
        <v>1278</v>
      </c>
      <c r="M64" s="47"/>
      <c r="N64" s="473" t="s">
        <v>1203</v>
      </c>
      <c r="O64" s="30">
        <v>45989</v>
      </c>
      <c r="P64" s="27"/>
      <c r="Q64" s="42">
        <v>46002</v>
      </c>
      <c r="R64" s="42">
        <v>46003</v>
      </c>
      <c r="S64" s="375"/>
    </row>
    <row r="65" spans="1:19" s="4" customFormat="1" ht="19.7" customHeight="1">
      <c r="A65" s="110" t="s">
        <v>123</v>
      </c>
      <c r="B65" s="497" t="s">
        <v>1262</v>
      </c>
      <c r="C65" s="26"/>
      <c r="D65" s="150">
        <f t="shared" si="7"/>
        <v>39</v>
      </c>
      <c r="E65" s="66" t="s">
        <v>175</v>
      </c>
      <c r="F65" s="66" t="s">
        <v>175</v>
      </c>
      <c r="G65" s="221" t="s">
        <v>1279</v>
      </c>
      <c r="H65" s="222">
        <v>2</v>
      </c>
      <c r="I65" s="500">
        <v>120</v>
      </c>
      <c r="J65" s="527">
        <f t="shared" si="6"/>
        <v>240</v>
      </c>
      <c r="K65" s="72"/>
      <c r="L65" s="47" t="s">
        <v>1280</v>
      </c>
      <c r="M65" s="47"/>
      <c r="N65" s="473" t="s">
        <v>1203</v>
      </c>
      <c r="O65" s="30">
        <v>45989</v>
      </c>
      <c r="P65" s="27"/>
      <c r="Q65" s="42">
        <v>46002</v>
      </c>
      <c r="R65" s="42">
        <v>46003</v>
      </c>
      <c r="S65" s="375"/>
    </row>
    <row r="66" spans="1:19" s="4" customFormat="1" ht="19.7" customHeight="1">
      <c r="A66" s="110" t="s">
        <v>123</v>
      </c>
      <c r="B66" s="497" t="s">
        <v>1262</v>
      </c>
      <c r="C66" s="26"/>
      <c r="D66" s="150">
        <f>+D65+1</f>
        <v>40</v>
      </c>
      <c r="E66" s="66" t="s">
        <v>1281</v>
      </c>
      <c r="F66" s="66" t="s">
        <v>175</v>
      </c>
      <c r="G66" s="221" t="s">
        <v>1282</v>
      </c>
      <c r="H66" s="222">
        <v>10</v>
      </c>
      <c r="I66" s="500">
        <v>393</v>
      </c>
      <c r="J66" s="527">
        <f t="shared" si="6"/>
        <v>3930</v>
      </c>
      <c r="K66" s="556"/>
      <c r="L66" s="47" t="s">
        <v>1283</v>
      </c>
      <c r="M66" s="47"/>
      <c r="N66" s="473" t="s">
        <v>1203</v>
      </c>
      <c r="O66" s="30">
        <v>45989</v>
      </c>
      <c r="P66" s="27"/>
      <c r="Q66" s="42">
        <v>46002</v>
      </c>
      <c r="R66" s="42">
        <v>46003</v>
      </c>
      <c r="S66" s="375"/>
    </row>
    <row r="67" spans="1:19" s="4" customFormat="1" ht="19.7" customHeight="1">
      <c r="A67" s="26"/>
      <c r="B67" s="26"/>
      <c r="C67" s="26"/>
      <c r="D67" s="27"/>
      <c r="E67" s="202"/>
      <c r="F67" s="202"/>
      <c r="G67" s="47"/>
      <c r="H67" s="557"/>
      <c r="I67" s="393"/>
      <c r="J67" s="463"/>
      <c r="K67" s="28"/>
      <c r="L67" s="47"/>
      <c r="M67" s="47"/>
      <c r="N67" s="47"/>
      <c r="O67" s="30"/>
      <c r="P67" s="27"/>
      <c r="Q67" s="26"/>
      <c r="R67" s="30"/>
      <c r="S67" s="375"/>
    </row>
    <row r="68" spans="1:19" s="379" customFormat="1" ht="19.7" customHeight="1">
      <c r="A68" s="26"/>
      <c r="B68" s="26"/>
      <c r="C68" s="26"/>
      <c r="D68" s="27"/>
      <c r="E68" s="27"/>
      <c r="F68" s="27"/>
      <c r="G68" s="546">
        <f>SUM(J57:J64)</f>
        <v>20081</v>
      </c>
      <c r="H68" s="40"/>
      <c r="I68" s="26"/>
      <c r="J68" s="28"/>
      <c r="K68" s="29"/>
      <c r="L68" s="26"/>
      <c r="M68" s="296"/>
      <c r="N68" s="296"/>
      <c r="O68" s="387"/>
      <c r="P68" s="293"/>
      <c r="Q68" s="286"/>
      <c r="R68" s="387"/>
      <c r="S68" s="404"/>
    </row>
    <row r="69" spans="1:19" s="4" customFormat="1" ht="19.7" customHeight="1">
      <c r="A69" s="458"/>
      <c r="B69" s="461"/>
      <c r="C69" s="26"/>
      <c r="D69" s="27"/>
      <c r="E69" s="27"/>
      <c r="F69" s="27"/>
      <c r="G69" s="462"/>
      <c r="H69" s="40"/>
      <c r="I69" s="385"/>
      <c r="J69" s="460"/>
      <c r="K69" s="463"/>
      <c r="L69" s="40"/>
      <c r="M69" s="40"/>
      <c r="N69" s="27"/>
      <c r="O69" s="30"/>
      <c r="P69" s="27"/>
      <c r="Q69" s="42"/>
      <c r="R69" s="42"/>
      <c r="S69" s="375"/>
    </row>
    <row r="70" spans="1:19" s="4" customFormat="1" ht="19.7" customHeight="1">
      <c r="A70" s="458"/>
      <c r="B70" s="461"/>
      <c r="C70" s="26"/>
      <c r="D70" s="27"/>
      <c r="E70" s="27"/>
      <c r="F70" s="27"/>
      <c r="G70" s="462"/>
      <c r="H70" s="40"/>
      <c r="I70" s="385"/>
      <c r="J70" s="460"/>
      <c r="K70" s="463"/>
      <c r="L70" s="40"/>
      <c r="M70" s="40"/>
      <c r="N70" s="27"/>
      <c r="O70" s="30"/>
      <c r="P70" s="27"/>
      <c r="Q70" s="42"/>
      <c r="R70" s="42"/>
      <c r="S70" s="375"/>
    </row>
    <row r="71" spans="1:19" s="4" customFormat="1" ht="19.7" customHeight="1">
      <c r="A71" s="464"/>
      <c r="B71" s="461"/>
      <c r="C71" s="26"/>
      <c r="D71" s="465" t="s">
        <v>1184</v>
      </c>
      <c r="E71" s="466"/>
      <c r="F71" s="466"/>
      <c r="G71" s="467"/>
      <c r="H71" s="40"/>
      <c r="I71" s="385"/>
      <c r="J71" s="460"/>
      <c r="K71" s="463"/>
      <c r="L71" s="40"/>
      <c r="M71" s="40"/>
      <c r="N71" s="27"/>
      <c r="O71" s="30"/>
      <c r="P71" s="27"/>
      <c r="Q71" s="42"/>
      <c r="R71" s="42"/>
      <c r="S71" s="375"/>
    </row>
    <row r="72" spans="1:19" s="4" customFormat="1" ht="19.7" customHeight="1">
      <c r="A72" s="110" t="s">
        <v>123</v>
      </c>
      <c r="B72" s="497" t="s">
        <v>1284</v>
      </c>
      <c r="C72" s="468">
        <v>5</v>
      </c>
      <c r="D72" s="250">
        <f>+D66+1</f>
        <v>41</v>
      </c>
      <c r="E72" s="66" t="s">
        <v>175</v>
      </c>
      <c r="F72" s="66" t="s">
        <v>175</v>
      </c>
      <c r="G72" s="558" t="s">
        <v>1285</v>
      </c>
      <c r="H72" s="527">
        <v>3</v>
      </c>
      <c r="I72" s="276">
        <v>158</v>
      </c>
      <c r="J72" s="276">
        <f t="shared" ref="J72:J80" si="8">H72*I72</f>
        <v>474</v>
      </c>
      <c r="K72" s="28"/>
      <c r="L72" s="29" t="s">
        <v>1286</v>
      </c>
      <c r="M72" s="47" t="s">
        <v>967</v>
      </c>
      <c r="N72" s="473" t="s">
        <v>1203</v>
      </c>
      <c r="O72" s="30">
        <v>45989</v>
      </c>
      <c r="P72" s="27"/>
      <c r="Q72" s="42">
        <v>46002</v>
      </c>
      <c r="R72" s="42">
        <v>46003</v>
      </c>
      <c r="S72" s="375"/>
    </row>
    <row r="73" spans="1:19" s="4" customFormat="1" ht="19.7" customHeight="1">
      <c r="A73" s="110" t="s">
        <v>123</v>
      </c>
      <c r="B73" s="497" t="s">
        <v>1284</v>
      </c>
      <c r="C73" s="468">
        <v>5</v>
      </c>
      <c r="D73" s="250">
        <f t="shared" ref="D73:D78" si="9">+D72+1</f>
        <v>42</v>
      </c>
      <c r="E73" s="66" t="s">
        <v>175</v>
      </c>
      <c r="F73" s="66" t="s">
        <v>175</v>
      </c>
      <c r="G73" s="221" t="s">
        <v>1287</v>
      </c>
      <c r="H73" s="559">
        <v>1</v>
      </c>
      <c r="I73" s="507">
        <v>1019</v>
      </c>
      <c r="J73" s="276">
        <f t="shared" si="8"/>
        <v>1019</v>
      </c>
      <c r="K73" s="463"/>
      <c r="L73" s="40" t="s">
        <v>1288</v>
      </c>
      <c r="M73" s="47" t="s">
        <v>967</v>
      </c>
      <c r="N73" s="473" t="s">
        <v>1203</v>
      </c>
      <c r="O73" s="30">
        <v>45989</v>
      </c>
      <c r="P73" s="27"/>
      <c r="Q73" s="42">
        <v>46002</v>
      </c>
      <c r="R73" s="42">
        <v>46003</v>
      </c>
      <c r="S73" s="375"/>
    </row>
    <row r="74" spans="1:19" s="4" customFormat="1" ht="19.7" customHeight="1">
      <c r="A74" s="110" t="s">
        <v>123</v>
      </c>
      <c r="B74" s="497" t="s">
        <v>1284</v>
      </c>
      <c r="C74" s="468">
        <v>5</v>
      </c>
      <c r="D74" s="250">
        <f t="shared" si="9"/>
        <v>43</v>
      </c>
      <c r="E74" s="364" t="s">
        <v>287</v>
      </c>
      <c r="F74" s="364" t="s">
        <v>287</v>
      </c>
      <c r="G74" s="560" t="s">
        <v>1289</v>
      </c>
      <c r="H74" s="527">
        <v>1</v>
      </c>
      <c r="I74" s="527">
        <v>2762</v>
      </c>
      <c r="J74" s="276">
        <f t="shared" si="8"/>
        <v>2762</v>
      </c>
      <c r="K74" s="28"/>
      <c r="L74" s="68" t="s">
        <v>1290</v>
      </c>
      <c r="M74" s="47" t="s">
        <v>967</v>
      </c>
      <c r="N74" s="473" t="s">
        <v>1203</v>
      </c>
      <c r="O74" s="30">
        <v>45989</v>
      </c>
      <c r="P74" s="27"/>
      <c r="Q74" s="42">
        <v>46002</v>
      </c>
      <c r="R74" s="42">
        <v>46003</v>
      </c>
      <c r="S74" s="375"/>
    </row>
    <row r="75" spans="1:19" s="4" customFormat="1" ht="19.7" customHeight="1">
      <c r="A75" s="110" t="s">
        <v>123</v>
      </c>
      <c r="B75" s="497" t="s">
        <v>1284</v>
      </c>
      <c r="C75" s="468">
        <v>5</v>
      </c>
      <c r="D75" s="250">
        <f>+D74+1</f>
        <v>44</v>
      </c>
      <c r="E75" s="364" t="s">
        <v>287</v>
      </c>
      <c r="F75" s="364" t="s">
        <v>287</v>
      </c>
      <c r="G75" s="558" t="s">
        <v>988</v>
      </c>
      <c r="H75" s="527">
        <v>2</v>
      </c>
      <c r="I75" s="276">
        <v>42</v>
      </c>
      <c r="J75" s="276">
        <f t="shared" si="8"/>
        <v>84</v>
      </c>
      <c r="K75" s="28"/>
      <c r="L75" s="29" t="s">
        <v>1291</v>
      </c>
      <c r="M75" s="47" t="s">
        <v>967</v>
      </c>
      <c r="N75" s="473" t="s">
        <v>1203</v>
      </c>
      <c r="O75" s="30">
        <v>45989</v>
      </c>
      <c r="P75" s="27"/>
      <c r="Q75" s="42">
        <v>46002</v>
      </c>
      <c r="R75" s="42">
        <v>46003</v>
      </c>
      <c r="S75" s="375"/>
    </row>
    <row r="76" spans="1:19" s="4" customFormat="1" ht="19.7" customHeight="1">
      <c r="A76" s="110" t="s">
        <v>291</v>
      </c>
      <c r="B76" s="497" t="s">
        <v>1284</v>
      </c>
      <c r="C76" s="468">
        <v>5</v>
      </c>
      <c r="D76" s="250">
        <f>+D75+1</f>
        <v>45</v>
      </c>
      <c r="E76" s="281" t="s">
        <v>974</v>
      </c>
      <c r="F76" s="66" t="s">
        <v>175</v>
      </c>
      <c r="G76" s="558" t="s">
        <v>1292</v>
      </c>
      <c r="H76" s="527">
        <v>2</v>
      </c>
      <c r="I76" s="276">
        <v>1039</v>
      </c>
      <c r="J76" s="276">
        <f t="shared" si="8"/>
        <v>2078</v>
      </c>
      <c r="K76" s="28"/>
      <c r="L76" s="29" t="s">
        <v>1293</v>
      </c>
      <c r="M76" s="47" t="s">
        <v>967</v>
      </c>
      <c r="N76" s="473" t="s">
        <v>1203</v>
      </c>
      <c r="O76" s="30">
        <v>45989</v>
      </c>
      <c r="P76" s="27"/>
      <c r="Q76" s="42">
        <v>46002</v>
      </c>
      <c r="R76" s="42">
        <v>46003</v>
      </c>
      <c r="S76" s="375"/>
    </row>
    <row r="77" spans="1:19" s="4" customFormat="1" ht="19.7" customHeight="1">
      <c r="A77" s="110" t="s">
        <v>291</v>
      </c>
      <c r="B77" s="497" t="s">
        <v>1284</v>
      </c>
      <c r="C77" s="468">
        <v>5</v>
      </c>
      <c r="D77" s="250">
        <f t="shared" si="9"/>
        <v>46</v>
      </c>
      <c r="E77" s="66" t="s">
        <v>175</v>
      </c>
      <c r="F77" s="66" t="s">
        <v>175</v>
      </c>
      <c r="G77" s="221" t="s">
        <v>1294</v>
      </c>
      <c r="H77" s="559">
        <v>2</v>
      </c>
      <c r="I77" s="500">
        <v>112</v>
      </c>
      <c r="J77" s="276">
        <f t="shared" si="8"/>
        <v>224</v>
      </c>
      <c r="K77" s="164"/>
      <c r="L77" s="68" t="s">
        <v>1295</v>
      </c>
      <c r="M77" s="47" t="s">
        <v>967</v>
      </c>
      <c r="N77" s="473" t="s">
        <v>1203</v>
      </c>
      <c r="O77" s="30">
        <v>45989</v>
      </c>
      <c r="P77" s="27"/>
      <c r="Q77" s="42">
        <v>46002</v>
      </c>
      <c r="R77" s="42">
        <v>46003</v>
      </c>
      <c r="S77" s="375"/>
    </row>
    <row r="78" spans="1:19" s="4" customFormat="1" ht="19.7" customHeight="1">
      <c r="A78" s="110" t="s">
        <v>446</v>
      </c>
      <c r="B78" s="497" t="s">
        <v>1284</v>
      </c>
      <c r="C78" s="468">
        <v>5</v>
      </c>
      <c r="D78" s="250">
        <f t="shared" si="9"/>
        <v>47</v>
      </c>
      <c r="E78" s="66" t="s">
        <v>175</v>
      </c>
      <c r="F78" s="66" t="s">
        <v>175</v>
      </c>
      <c r="G78" s="221" t="s">
        <v>1296</v>
      </c>
      <c r="H78" s="559">
        <v>2</v>
      </c>
      <c r="I78" s="507">
        <v>113</v>
      </c>
      <c r="J78" s="276">
        <f t="shared" si="8"/>
        <v>226</v>
      </c>
      <c r="K78" s="385"/>
      <c r="L78" s="40" t="s">
        <v>1297</v>
      </c>
      <c r="M78" s="47" t="s">
        <v>967</v>
      </c>
      <c r="N78" s="473" t="s">
        <v>1203</v>
      </c>
      <c r="O78" s="30">
        <v>45989</v>
      </c>
      <c r="P78" s="27"/>
      <c r="Q78" s="42">
        <v>46002</v>
      </c>
      <c r="R78" s="42">
        <v>46003</v>
      </c>
      <c r="S78" s="375"/>
    </row>
    <row r="79" spans="1:19" s="4" customFormat="1" ht="19.7" customHeight="1">
      <c r="A79" s="110" t="s">
        <v>123</v>
      </c>
      <c r="B79" s="497" t="s">
        <v>1284</v>
      </c>
      <c r="C79" s="468">
        <v>5</v>
      </c>
      <c r="D79" s="250">
        <f>+D78+1</f>
        <v>48</v>
      </c>
      <c r="E79" s="364" t="s">
        <v>287</v>
      </c>
      <c r="F79" s="364" t="s">
        <v>287</v>
      </c>
      <c r="G79" s="560" t="s">
        <v>1298</v>
      </c>
      <c r="H79" s="527">
        <v>2</v>
      </c>
      <c r="I79" s="527">
        <v>81</v>
      </c>
      <c r="J79" s="276">
        <f t="shared" si="8"/>
        <v>162</v>
      </c>
      <c r="K79" s="28"/>
      <c r="L79" s="68" t="s">
        <v>936</v>
      </c>
      <c r="M79" s="47" t="s">
        <v>967</v>
      </c>
      <c r="N79" s="473" t="s">
        <v>1203</v>
      </c>
      <c r="O79" s="30">
        <v>45989</v>
      </c>
      <c r="P79" s="27"/>
      <c r="Q79" s="42">
        <v>46002</v>
      </c>
      <c r="R79" s="42">
        <v>46003</v>
      </c>
      <c r="S79" s="375"/>
    </row>
    <row r="80" spans="1:19" s="4" customFormat="1" ht="19.7" customHeight="1">
      <c r="A80" s="110" t="s">
        <v>123</v>
      </c>
      <c r="B80" s="497" t="s">
        <v>1284</v>
      </c>
      <c r="C80" s="468">
        <v>5</v>
      </c>
      <c r="D80" s="250">
        <f>+D79+1</f>
        <v>49</v>
      </c>
      <c r="E80" s="66" t="s">
        <v>175</v>
      </c>
      <c r="F80" s="66" t="s">
        <v>175</v>
      </c>
      <c r="G80" s="210" t="s">
        <v>603</v>
      </c>
      <c r="H80" s="527">
        <v>1</v>
      </c>
      <c r="I80" s="276">
        <v>1280</v>
      </c>
      <c r="J80" s="276">
        <f t="shared" si="8"/>
        <v>1280</v>
      </c>
      <c r="K80" s="28"/>
      <c r="L80" s="109" t="s">
        <v>604</v>
      </c>
      <c r="M80" s="296"/>
      <c r="N80" s="473" t="s">
        <v>1203</v>
      </c>
      <c r="O80" s="30">
        <v>45989</v>
      </c>
      <c r="P80" s="27"/>
      <c r="Q80" s="42">
        <v>46002</v>
      </c>
      <c r="R80" s="42">
        <v>46003</v>
      </c>
      <c r="S80" s="375"/>
    </row>
    <row r="81" spans="1:19" s="4" customFormat="1" ht="19.7" customHeight="1">
      <c r="A81" s="26"/>
      <c r="B81" s="26"/>
      <c r="C81" s="64"/>
      <c r="D81" s="66"/>
      <c r="E81" s="27"/>
      <c r="F81" s="27"/>
      <c r="G81" s="47"/>
      <c r="H81" s="26"/>
      <c r="I81" s="393"/>
      <c r="J81" s="175"/>
      <c r="K81" s="28"/>
      <c r="L81" s="47"/>
      <c r="M81" s="26"/>
      <c r="N81" s="473"/>
      <c r="O81" s="30"/>
      <c r="P81" s="27"/>
      <c r="Q81" s="42"/>
      <c r="R81" s="42"/>
      <c r="S81" s="375"/>
    </row>
    <row r="82" spans="1:19" s="4" customFormat="1" ht="19.7" customHeight="1">
      <c r="A82" s="26"/>
      <c r="B82" s="26"/>
      <c r="C82" s="64"/>
      <c r="D82" s="66"/>
      <c r="E82" s="66"/>
      <c r="F82" s="66"/>
      <c r="G82" s="237">
        <f>SUM(J72:J81)</f>
        <v>8309</v>
      </c>
      <c r="H82" s="481"/>
      <c r="I82" s="482"/>
      <c r="J82" s="482"/>
      <c r="K82" s="91"/>
      <c r="L82" s="303"/>
      <c r="M82" s="69"/>
      <c r="N82" s="155"/>
      <c r="O82" s="483"/>
      <c r="P82" s="66"/>
      <c r="Q82" s="484"/>
      <c r="R82" s="483"/>
      <c r="S82" s="391"/>
    </row>
    <row r="83" spans="1:19" s="4" customFormat="1" ht="19.7" customHeight="1">
      <c r="A83" s="26"/>
      <c r="B83" s="26"/>
      <c r="C83" s="64"/>
      <c r="D83" s="66"/>
      <c r="E83" s="66"/>
      <c r="F83" s="66"/>
      <c r="G83" s="485"/>
      <c r="H83" s="481"/>
      <c r="I83" s="482"/>
      <c r="J83" s="482"/>
      <c r="K83" s="91"/>
      <c r="L83" s="303"/>
      <c r="M83" s="69"/>
      <c r="N83" s="155"/>
      <c r="O83" s="483"/>
      <c r="P83" s="66"/>
      <c r="Q83" s="484"/>
      <c r="R83" s="483"/>
      <c r="S83" s="391"/>
    </row>
    <row r="84" spans="1:19" s="4" customFormat="1" ht="19.7" customHeight="1">
      <c r="A84" s="26"/>
      <c r="B84" s="26"/>
      <c r="C84" s="64"/>
      <c r="D84" s="66"/>
      <c r="E84" s="66"/>
      <c r="F84" s="66"/>
      <c r="G84" s="485"/>
      <c r="H84" s="481"/>
      <c r="I84" s="482"/>
      <c r="J84" s="482"/>
      <c r="K84" s="91"/>
      <c r="L84" s="303"/>
      <c r="M84" s="69"/>
      <c r="N84" s="155"/>
      <c r="O84" s="483"/>
      <c r="P84" s="66"/>
      <c r="Q84" s="484"/>
      <c r="R84" s="483"/>
      <c r="S84" s="391"/>
    </row>
    <row r="85" spans="1:19" s="4" customFormat="1" ht="19.7" customHeight="1">
      <c r="A85" s="26"/>
      <c r="B85" s="26"/>
      <c r="C85" s="64"/>
      <c r="D85" s="465" t="s">
        <v>1299</v>
      </c>
      <c r="E85" s="466"/>
      <c r="F85" s="466"/>
      <c r="G85" s="467"/>
      <c r="H85" s="481"/>
      <c r="I85" s="482"/>
      <c r="J85" s="482"/>
      <c r="K85" s="91"/>
      <c r="L85" s="303"/>
      <c r="M85" s="69"/>
      <c r="N85" s="155"/>
      <c r="O85" s="483"/>
      <c r="P85" s="66"/>
      <c r="Q85" s="484"/>
      <c r="R85" s="483"/>
      <c r="S85" s="391"/>
    </row>
    <row r="86" spans="1:19" s="4" customFormat="1" ht="19.7" customHeight="1">
      <c r="A86" s="110" t="s">
        <v>123</v>
      </c>
      <c r="B86" s="497" t="s">
        <v>1300</v>
      </c>
      <c r="C86" s="64"/>
      <c r="D86" s="250">
        <f>+D80+1</f>
        <v>50</v>
      </c>
      <c r="E86" s="27" t="s">
        <v>287</v>
      </c>
      <c r="F86" s="27" t="s">
        <v>287</v>
      </c>
      <c r="G86" s="280" t="s">
        <v>1301</v>
      </c>
      <c r="H86" s="201">
        <v>1</v>
      </c>
      <c r="I86" s="527">
        <v>1600</v>
      </c>
      <c r="J86" s="276">
        <f>H86*I86</f>
        <v>1600</v>
      </c>
      <c r="K86" s="29"/>
      <c r="L86" s="68" t="s">
        <v>1302</v>
      </c>
      <c r="M86" s="69"/>
      <c r="N86" s="473" t="s">
        <v>1203</v>
      </c>
      <c r="O86" s="30">
        <v>45989</v>
      </c>
      <c r="P86" s="27"/>
      <c r="Q86" s="42">
        <v>46002</v>
      </c>
      <c r="R86" s="42">
        <v>46003</v>
      </c>
      <c r="S86" s="391"/>
    </row>
    <row r="87" spans="1:19" s="4" customFormat="1" ht="19.7" customHeight="1">
      <c r="A87" s="110" t="s">
        <v>172</v>
      </c>
      <c r="B87" s="497" t="s">
        <v>1300</v>
      </c>
      <c r="C87" s="64"/>
      <c r="D87" s="561">
        <f>+D86+1</f>
        <v>51</v>
      </c>
      <c r="E87" s="27" t="s">
        <v>287</v>
      </c>
      <c r="F87" s="27" t="s">
        <v>287</v>
      </c>
      <c r="G87" s="562" t="s">
        <v>1303</v>
      </c>
      <c r="H87" s="563">
        <v>1</v>
      </c>
      <c r="I87" s="541">
        <v>8500</v>
      </c>
      <c r="J87" s="276">
        <f>H87*I87</f>
        <v>8500</v>
      </c>
      <c r="K87" s="91"/>
      <c r="L87" s="303" t="s">
        <v>1304</v>
      </c>
      <c r="M87" s="69"/>
      <c r="N87" s="473" t="s">
        <v>1203</v>
      </c>
      <c r="O87" s="30">
        <v>45989</v>
      </c>
      <c r="P87" s="27"/>
      <c r="Q87" s="42">
        <v>46002</v>
      </c>
      <c r="R87" s="42">
        <v>46003</v>
      </c>
      <c r="S87" s="391"/>
    </row>
    <row r="88" spans="1:19" s="4" customFormat="1" ht="19.7" customHeight="1">
      <c r="A88" s="26"/>
      <c r="B88" s="26"/>
      <c r="C88" s="64"/>
      <c r="D88" s="66"/>
      <c r="E88" s="66"/>
      <c r="F88" s="66"/>
      <c r="G88" s="485"/>
      <c r="H88" s="481"/>
      <c r="I88" s="482"/>
      <c r="J88" s="482"/>
      <c r="K88" s="91"/>
      <c r="L88" s="303"/>
      <c r="M88" s="69"/>
      <c r="N88" s="155"/>
      <c r="O88" s="483"/>
      <c r="P88" s="66"/>
      <c r="Q88" s="484"/>
      <c r="R88" s="483"/>
      <c r="S88" s="391"/>
    </row>
    <row r="89" spans="1:19" s="4" customFormat="1" ht="19.7" customHeight="1">
      <c r="A89" s="26"/>
      <c r="B89" s="26"/>
      <c r="C89" s="64"/>
      <c r="D89" s="66"/>
      <c r="E89" s="66"/>
      <c r="F89" s="66"/>
      <c r="G89" s="237">
        <f>SUM(J86:J88)</f>
        <v>10100</v>
      </c>
      <c r="H89" s="481"/>
      <c r="I89" s="482"/>
      <c r="J89" s="482"/>
      <c r="K89" s="91"/>
      <c r="L89" s="303"/>
      <c r="M89" s="69"/>
      <c r="N89" s="155"/>
      <c r="O89" s="483"/>
      <c r="P89" s="66"/>
      <c r="Q89" s="484"/>
      <c r="R89" s="483"/>
      <c r="S89" s="391"/>
    </row>
    <row r="90" spans="1:19" s="4" customFormat="1" ht="19.7" customHeight="1">
      <c r="A90" s="26"/>
      <c r="B90" s="26"/>
      <c r="C90" s="64"/>
      <c r="D90" s="66"/>
      <c r="E90" s="66"/>
      <c r="F90" s="66"/>
      <c r="G90" s="485"/>
      <c r="H90" s="481"/>
      <c r="I90" s="482"/>
      <c r="J90" s="482"/>
      <c r="K90" s="91"/>
      <c r="L90" s="303"/>
      <c r="M90" s="69"/>
      <c r="N90" s="155"/>
      <c r="O90" s="483"/>
      <c r="P90" s="66"/>
      <c r="Q90" s="484"/>
      <c r="R90" s="483"/>
      <c r="S90" s="391"/>
    </row>
    <row r="91" spans="1:19" s="4" customFormat="1" ht="19.7" customHeight="1">
      <c r="A91" s="26"/>
      <c r="B91" s="26"/>
      <c r="C91" s="64"/>
      <c r="D91" s="66"/>
      <c r="E91" s="66"/>
      <c r="F91" s="66"/>
      <c r="G91" s="485"/>
      <c r="H91" s="481"/>
      <c r="I91" s="482"/>
      <c r="J91" s="482"/>
      <c r="K91" s="91"/>
      <c r="L91" s="303"/>
      <c r="M91" s="69"/>
      <c r="N91" s="155"/>
      <c r="O91" s="483"/>
      <c r="P91" s="66"/>
      <c r="Q91" s="484"/>
      <c r="R91" s="483"/>
      <c r="S91" s="391"/>
    </row>
    <row r="92" spans="1:19" s="4" customFormat="1" ht="19.7" customHeight="1">
      <c r="A92" s="26"/>
      <c r="B92" s="26"/>
      <c r="C92" s="64"/>
      <c r="D92" s="465" t="s">
        <v>1305</v>
      </c>
      <c r="E92" s="466"/>
      <c r="F92" s="466"/>
      <c r="G92" s="467"/>
      <c r="H92" s="481"/>
      <c r="I92" s="482"/>
      <c r="J92" s="482"/>
      <c r="K92" s="91"/>
      <c r="L92" s="303"/>
      <c r="M92" s="69"/>
      <c r="N92" s="155"/>
      <c r="O92" s="483"/>
      <c r="P92" s="66"/>
      <c r="Q92" s="484"/>
      <c r="R92" s="483"/>
      <c r="S92" s="391"/>
    </row>
    <row r="93" spans="1:19" s="4" customFormat="1" ht="19.7" customHeight="1">
      <c r="A93" s="110" t="s">
        <v>181</v>
      </c>
      <c r="B93" s="497" t="s">
        <v>1306</v>
      </c>
      <c r="C93" s="564"/>
      <c r="D93" s="250">
        <f>+D87+1</f>
        <v>52</v>
      </c>
      <c r="E93" s="27" t="s">
        <v>175</v>
      </c>
      <c r="F93" s="27" t="s">
        <v>175</v>
      </c>
      <c r="G93" s="199" t="s">
        <v>1307</v>
      </c>
      <c r="H93" s="563">
        <v>1</v>
      </c>
      <c r="I93" s="565">
        <v>5277</v>
      </c>
      <c r="J93" s="566">
        <f t="shared" ref="J93:J110" si="10">H93*I93</f>
        <v>5277</v>
      </c>
      <c r="K93" s="91"/>
      <c r="L93" s="303" t="s">
        <v>1308</v>
      </c>
      <c r="M93" s="69"/>
      <c r="N93" s="473" t="s">
        <v>1203</v>
      </c>
      <c r="O93" s="30">
        <v>45989</v>
      </c>
      <c r="P93" s="27"/>
      <c r="Q93" s="42">
        <v>46002</v>
      </c>
      <c r="R93" s="42">
        <v>46003</v>
      </c>
      <c r="S93" s="375"/>
    </row>
    <row r="94" spans="1:19" s="4" customFormat="1" ht="19.7" customHeight="1">
      <c r="A94" s="110" t="s">
        <v>123</v>
      </c>
      <c r="B94" s="497" t="s">
        <v>1306</v>
      </c>
      <c r="C94" s="564">
        <v>6</v>
      </c>
      <c r="D94" s="250">
        <f>+D93+1</f>
        <v>53</v>
      </c>
      <c r="E94" s="27" t="s">
        <v>175</v>
      </c>
      <c r="F94" s="27" t="s">
        <v>175</v>
      </c>
      <c r="G94" s="199" t="s">
        <v>580</v>
      </c>
      <c r="H94" s="567">
        <v>16</v>
      </c>
      <c r="I94" s="565">
        <v>27</v>
      </c>
      <c r="J94" s="566">
        <f t="shared" si="10"/>
        <v>432</v>
      </c>
      <c r="K94" s="91"/>
      <c r="L94" s="303" t="s">
        <v>1309</v>
      </c>
      <c r="M94" s="69"/>
      <c r="N94" s="473" t="s">
        <v>1203</v>
      </c>
      <c r="O94" s="30">
        <v>45989</v>
      </c>
      <c r="P94" s="27"/>
      <c r="Q94" s="42">
        <v>46002</v>
      </c>
      <c r="R94" s="42">
        <v>46003</v>
      </c>
      <c r="S94" s="375"/>
    </row>
    <row r="95" spans="1:19" s="4" customFormat="1" ht="19.7" customHeight="1">
      <c r="A95" s="110" t="s">
        <v>123</v>
      </c>
      <c r="B95" s="497" t="s">
        <v>1306</v>
      </c>
      <c r="C95" s="564">
        <v>6</v>
      </c>
      <c r="D95" s="250">
        <f t="shared" ref="D95:D106" si="11">+D94+1</f>
        <v>54</v>
      </c>
      <c r="E95" s="27" t="s">
        <v>175</v>
      </c>
      <c r="F95" s="27" t="s">
        <v>175</v>
      </c>
      <c r="G95" s="199" t="s">
        <v>582</v>
      </c>
      <c r="H95" s="567">
        <v>20</v>
      </c>
      <c r="I95" s="565">
        <v>27</v>
      </c>
      <c r="J95" s="566">
        <f t="shared" si="10"/>
        <v>540</v>
      </c>
      <c r="K95" s="91"/>
      <c r="L95" s="303" t="s">
        <v>1310</v>
      </c>
      <c r="M95" s="69"/>
      <c r="N95" s="473" t="s">
        <v>1203</v>
      </c>
      <c r="O95" s="30">
        <v>45989</v>
      </c>
      <c r="P95" s="27"/>
      <c r="Q95" s="42">
        <v>46002</v>
      </c>
      <c r="R95" s="42">
        <v>46003</v>
      </c>
      <c r="S95" s="375"/>
    </row>
    <row r="96" spans="1:19" s="4" customFormat="1" ht="19.7" customHeight="1">
      <c r="A96" s="110" t="s">
        <v>181</v>
      </c>
      <c r="B96" s="497" t="s">
        <v>1306</v>
      </c>
      <c r="C96" s="564"/>
      <c r="D96" s="250">
        <f t="shared" si="11"/>
        <v>55</v>
      </c>
      <c r="E96" s="27" t="s">
        <v>175</v>
      </c>
      <c r="F96" s="27" t="s">
        <v>175</v>
      </c>
      <c r="G96" s="199" t="s">
        <v>1311</v>
      </c>
      <c r="H96" s="563">
        <v>2</v>
      </c>
      <c r="I96" s="565">
        <v>6260</v>
      </c>
      <c r="J96" s="566">
        <f t="shared" si="10"/>
        <v>12520</v>
      </c>
      <c r="K96" s="91"/>
      <c r="L96" s="303" t="s">
        <v>1308</v>
      </c>
      <c r="M96" s="69"/>
      <c r="N96" s="473" t="s">
        <v>1203</v>
      </c>
      <c r="O96" s="30">
        <v>45989</v>
      </c>
      <c r="P96" s="27"/>
      <c r="Q96" s="42">
        <v>46002</v>
      </c>
      <c r="R96" s="42">
        <v>46003</v>
      </c>
      <c r="S96" s="375"/>
    </row>
    <row r="97" spans="1:19" s="4" customFormat="1" ht="19.7" customHeight="1">
      <c r="A97" s="110" t="s">
        <v>123</v>
      </c>
      <c r="B97" s="497" t="s">
        <v>1306</v>
      </c>
      <c r="C97" s="564">
        <v>6</v>
      </c>
      <c r="D97" s="250">
        <f>+D96+1</f>
        <v>56</v>
      </c>
      <c r="E97" s="27" t="s">
        <v>175</v>
      </c>
      <c r="F97" s="27" t="s">
        <v>175</v>
      </c>
      <c r="G97" s="199" t="s">
        <v>1312</v>
      </c>
      <c r="H97" s="563">
        <v>2</v>
      </c>
      <c r="I97" s="565">
        <v>156</v>
      </c>
      <c r="J97" s="566">
        <f t="shared" si="10"/>
        <v>312</v>
      </c>
      <c r="K97" s="91"/>
      <c r="L97" s="303" t="s">
        <v>1313</v>
      </c>
      <c r="M97" s="69"/>
      <c r="N97" s="473" t="s">
        <v>1203</v>
      </c>
      <c r="O97" s="30">
        <v>45989</v>
      </c>
      <c r="P97" s="27"/>
      <c r="Q97" s="42">
        <v>46002</v>
      </c>
      <c r="R97" s="42">
        <v>46003</v>
      </c>
      <c r="S97" s="375"/>
    </row>
    <row r="98" spans="1:19" s="4" customFormat="1" ht="19.7" customHeight="1">
      <c r="A98" s="110" t="s">
        <v>123</v>
      </c>
      <c r="B98" s="497" t="s">
        <v>1306</v>
      </c>
      <c r="C98" s="564">
        <v>6</v>
      </c>
      <c r="D98" s="250">
        <f t="shared" si="11"/>
        <v>57</v>
      </c>
      <c r="E98" s="27" t="s">
        <v>175</v>
      </c>
      <c r="F98" s="27" t="s">
        <v>175</v>
      </c>
      <c r="G98" s="199" t="s">
        <v>1314</v>
      </c>
      <c r="H98" s="563">
        <v>20</v>
      </c>
      <c r="I98" s="565">
        <v>221</v>
      </c>
      <c r="J98" s="566">
        <f t="shared" si="10"/>
        <v>4420</v>
      </c>
      <c r="K98" s="91"/>
      <c r="L98" s="303" t="s">
        <v>1315</v>
      </c>
      <c r="M98" s="69"/>
      <c r="N98" s="473" t="s">
        <v>1203</v>
      </c>
      <c r="O98" s="30">
        <v>45989</v>
      </c>
      <c r="P98" s="27"/>
      <c r="Q98" s="42">
        <v>46002</v>
      </c>
      <c r="R98" s="42">
        <v>46003</v>
      </c>
      <c r="S98" s="375"/>
    </row>
    <row r="99" spans="1:19" s="4" customFormat="1" ht="19.7" customHeight="1">
      <c r="A99" s="110" t="s">
        <v>123</v>
      </c>
      <c r="B99" s="497" t="s">
        <v>1306</v>
      </c>
      <c r="C99" s="564">
        <v>6</v>
      </c>
      <c r="D99" s="250">
        <f t="shared" si="11"/>
        <v>58</v>
      </c>
      <c r="E99" s="27" t="s">
        <v>175</v>
      </c>
      <c r="F99" s="27" t="s">
        <v>175</v>
      </c>
      <c r="G99" s="199" t="s">
        <v>1316</v>
      </c>
      <c r="H99" s="563">
        <v>20</v>
      </c>
      <c r="I99" s="565">
        <v>40</v>
      </c>
      <c r="J99" s="566">
        <f t="shared" si="10"/>
        <v>800</v>
      </c>
      <c r="K99" s="91"/>
      <c r="L99" s="303" t="s">
        <v>1317</v>
      </c>
      <c r="M99" s="69"/>
      <c r="N99" s="473" t="s">
        <v>1203</v>
      </c>
      <c r="O99" s="30">
        <v>45989</v>
      </c>
      <c r="P99" s="27"/>
      <c r="Q99" s="42">
        <v>46002</v>
      </c>
      <c r="R99" s="42">
        <v>46003</v>
      </c>
      <c r="S99" s="375"/>
    </row>
    <row r="100" spans="1:19" s="4" customFormat="1" ht="19.7" customHeight="1">
      <c r="A100" s="110" t="s">
        <v>123</v>
      </c>
      <c r="B100" s="497" t="s">
        <v>1306</v>
      </c>
      <c r="C100" s="564">
        <v>6</v>
      </c>
      <c r="D100" s="250">
        <f t="shared" si="11"/>
        <v>59</v>
      </c>
      <c r="E100" s="27" t="s">
        <v>175</v>
      </c>
      <c r="F100" s="27" t="s">
        <v>175</v>
      </c>
      <c r="G100" s="199" t="s">
        <v>312</v>
      </c>
      <c r="H100" s="563">
        <v>8</v>
      </c>
      <c r="I100" s="565">
        <v>53</v>
      </c>
      <c r="J100" s="566">
        <f t="shared" si="10"/>
        <v>424</v>
      </c>
      <c r="K100" s="91"/>
      <c r="L100" s="303" t="s">
        <v>311</v>
      </c>
      <c r="M100" s="69"/>
      <c r="N100" s="473" t="s">
        <v>1203</v>
      </c>
      <c r="O100" s="30">
        <v>45989</v>
      </c>
      <c r="P100" s="27"/>
      <c r="Q100" s="42">
        <v>46002</v>
      </c>
      <c r="R100" s="42">
        <v>46003</v>
      </c>
      <c r="S100" s="375"/>
    </row>
    <row r="101" spans="1:19" s="4" customFormat="1" ht="19.7" customHeight="1">
      <c r="A101" s="110" t="s">
        <v>123</v>
      </c>
      <c r="B101" s="497" t="s">
        <v>1306</v>
      </c>
      <c r="C101" s="564">
        <v>6</v>
      </c>
      <c r="D101" s="250">
        <f t="shared" si="11"/>
        <v>60</v>
      </c>
      <c r="E101" s="27" t="s">
        <v>175</v>
      </c>
      <c r="F101" s="27" t="s">
        <v>175</v>
      </c>
      <c r="G101" s="199" t="s">
        <v>1318</v>
      </c>
      <c r="H101" s="563">
        <v>4</v>
      </c>
      <c r="I101" s="565">
        <v>693</v>
      </c>
      <c r="J101" s="566">
        <f t="shared" si="10"/>
        <v>2772</v>
      </c>
      <c r="K101" s="91"/>
      <c r="L101" s="303" t="s">
        <v>311</v>
      </c>
      <c r="M101" s="69"/>
      <c r="N101" s="473" t="s">
        <v>1203</v>
      </c>
      <c r="O101" s="30">
        <v>45989</v>
      </c>
      <c r="P101" s="27"/>
      <c r="Q101" s="42">
        <v>46002</v>
      </c>
      <c r="R101" s="42">
        <v>46003</v>
      </c>
      <c r="S101" s="375"/>
    </row>
    <row r="102" spans="1:19" s="4" customFormat="1" ht="19.7" customHeight="1">
      <c r="A102" s="110" t="s">
        <v>123</v>
      </c>
      <c r="B102" s="497" t="s">
        <v>1306</v>
      </c>
      <c r="C102" s="564">
        <v>6</v>
      </c>
      <c r="D102" s="250">
        <f t="shared" si="11"/>
        <v>61</v>
      </c>
      <c r="E102" s="27" t="s">
        <v>175</v>
      </c>
      <c r="F102" s="27" t="s">
        <v>175</v>
      </c>
      <c r="G102" s="199" t="s">
        <v>1319</v>
      </c>
      <c r="H102" s="563">
        <v>4</v>
      </c>
      <c r="I102" s="565">
        <v>742</v>
      </c>
      <c r="J102" s="566">
        <f t="shared" si="10"/>
        <v>2968</v>
      </c>
      <c r="K102" s="91"/>
      <c r="L102" s="303" t="s">
        <v>311</v>
      </c>
      <c r="M102" s="69"/>
      <c r="N102" s="473" t="s">
        <v>1203</v>
      </c>
      <c r="O102" s="30">
        <v>45989</v>
      </c>
      <c r="P102" s="27"/>
      <c r="Q102" s="42">
        <v>46002</v>
      </c>
      <c r="R102" s="42">
        <v>46003</v>
      </c>
      <c r="S102" s="375"/>
    </row>
    <row r="103" spans="1:19" s="4" customFormat="1" ht="19.7" customHeight="1">
      <c r="A103" s="110" t="s">
        <v>123</v>
      </c>
      <c r="B103" s="497" t="s">
        <v>1306</v>
      </c>
      <c r="C103" s="564">
        <v>6</v>
      </c>
      <c r="D103" s="250">
        <f t="shared" si="11"/>
        <v>62</v>
      </c>
      <c r="E103" s="27" t="s">
        <v>175</v>
      </c>
      <c r="F103" s="27" t="s">
        <v>175</v>
      </c>
      <c r="G103" s="199" t="s">
        <v>1320</v>
      </c>
      <c r="H103" s="563">
        <v>4</v>
      </c>
      <c r="I103" s="565">
        <v>910</v>
      </c>
      <c r="J103" s="566">
        <f t="shared" si="10"/>
        <v>3640</v>
      </c>
      <c r="K103" s="91"/>
      <c r="L103" s="303" t="s">
        <v>311</v>
      </c>
      <c r="M103" s="69"/>
      <c r="N103" s="473" t="s">
        <v>1203</v>
      </c>
      <c r="O103" s="30">
        <v>45989</v>
      </c>
      <c r="P103" s="27"/>
      <c r="Q103" s="42">
        <v>46002</v>
      </c>
      <c r="R103" s="42">
        <v>46003</v>
      </c>
      <c r="S103" s="375"/>
    </row>
    <row r="104" spans="1:19" s="4" customFormat="1" ht="19.7" customHeight="1">
      <c r="A104" s="110" t="s">
        <v>200</v>
      </c>
      <c r="B104" s="497" t="s">
        <v>1306</v>
      </c>
      <c r="C104" s="564">
        <v>6</v>
      </c>
      <c r="D104" s="250">
        <f t="shared" si="11"/>
        <v>63</v>
      </c>
      <c r="E104" s="27" t="s">
        <v>175</v>
      </c>
      <c r="F104" s="27" t="s">
        <v>175</v>
      </c>
      <c r="G104" s="199" t="s">
        <v>1321</v>
      </c>
      <c r="H104" s="563">
        <v>1</v>
      </c>
      <c r="I104" s="565">
        <v>22412</v>
      </c>
      <c r="J104" s="566">
        <f t="shared" si="10"/>
        <v>22412</v>
      </c>
      <c r="K104" s="91"/>
      <c r="L104" s="303" t="s">
        <v>1322</v>
      </c>
      <c r="M104" s="69"/>
      <c r="N104" s="473" t="s">
        <v>1203</v>
      </c>
      <c r="O104" s="30">
        <v>45989</v>
      </c>
      <c r="P104" s="27"/>
      <c r="Q104" s="42">
        <v>46002</v>
      </c>
      <c r="R104" s="42">
        <v>46003</v>
      </c>
      <c r="S104" s="375"/>
    </row>
    <row r="105" spans="1:19" s="4" customFormat="1" ht="19.7" customHeight="1">
      <c r="A105" s="110" t="s">
        <v>123</v>
      </c>
      <c r="B105" s="497" t="s">
        <v>1306</v>
      </c>
      <c r="C105" s="564"/>
      <c r="D105" s="250">
        <f>+D104+1</f>
        <v>64</v>
      </c>
      <c r="E105" s="27" t="s">
        <v>175</v>
      </c>
      <c r="F105" s="27" t="s">
        <v>175</v>
      </c>
      <c r="G105" s="263" t="s">
        <v>698</v>
      </c>
      <c r="H105" s="264">
        <v>6</v>
      </c>
      <c r="I105" s="527">
        <v>126</v>
      </c>
      <c r="J105" s="566">
        <f t="shared" si="10"/>
        <v>756</v>
      </c>
      <c r="K105" s="568"/>
      <c r="L105" s="47" t="s">
        <v>1323</v>
      </c>
      <c r="M105" s="47" t="s">
        <v>700</v>
      </c>
      <c r="N105" s="473" t="s">
        <v>1203</v>
      </c>
      <c r="O105" s="30">
        <v>45989</v>
      </c>
      <c r="P105" s="27"/>
      <c r="Q105" s="42">
        <v>46002</v>
      </c>
      <c r="R105" s="42">
        <v>46003</v>
      </c>
      <c r="S105" s="375"/>
    </row>
    <row r="106" spans="1:19" s="4" customFormat="1" ht="19.7" customHeight="1">
      <c r="A106" s="110" t="s">
        <v>123</v>
      </c>
      <c r="B106" s="497" t="s">
        <v>1306</v>
      </c>
      <c r="C106" s="564"/>
      <c r="D106" s="250">
        <f t="shared" si="11"/>
        <v>65</v>
      </c>
      <c r="E106" s="334" t="s">
        <v>701</v>
      </c>
      <c r="F106" s="27" t="s">
        <v>175</v>
      </c>
      <c r="G106" s="263" t="s">
        <v>1324</v>
      </c>
      <c r="H106" s="264">
        <v>1</v>
      </c>
      <c r="I106" s="527">
        <v>2612</v>
      </c>
      <c r="J106" s="566">
        <f t="shared" si="10"/>
        <v>2612</v>
      </c>
      <c r="K106" s="568"/>
      <c r="L106" s="47" t="s">
        <v>703</v>
      </c>
      <c r="M106" s="47" t="s">
        <v>700</v>
      </c>
      <c r="N106" s="473" t="s">
        <v>1203</v>
      </c>
      <c r="O106" s="30">
        <v>45989</v>
      </c>
      <c r="P106" s="27"/>
      <c r="Q106" s="42">
        <v>46002</v>
      </c>
      <c r="R106" s="42">
        <v>46003</v>
      </c>
      <c r="S106" s="375"/>
    </row>
    <row r="107" spans="1:19" s="4" customFormat="1" ht="19.7" customHeight="1">
      <c r="A107" s="110" t="s">
        <v>123</v>
      </c>
      <c r="B107" s="497" t="s">
        <v>1306</v>
      </c>
      <c r="C107" s="564"/>
      <c r="D107" s="250">
        <f>+D106+1</f>
        <v>66</v>
      </c>
      <c r="E107" s="334" t="s">
        <v>701</v>
      </c>
      <c r="F107" s="27" t="s">
        <v>175</v>
      </c>
      <c r="G107" s="263" t="s">
        <v>1325</v>
      </c>
      <c r="H107" s="264">
        <v>1</v>
      </c>
      <c r="I107" s="527">
        <v>1324</v>
      </c>
      <c r="J107" s="566">
        <f t="shared" si="10"/>
        <v>1324</v>
      </c>
      <c r="K107" s="568"/>
      <c r="L107" s="47" t="s">
        <v>705</v>
      </c>
      <c r="M107" s="47" t="s">
        <v>700</v>
      </c>
      <c r="N107" s="473" t="s">
        <v>1203</v>
      </c>
      <c r="O107" s="30">
        <v>45989</v>
      </c>
      <c r="P107" s="27"/>
      <c r="Q107" s="42">
        <v>46002</v>
      </c>
      <c r="R107" s="42">
        <v>46003</v>
      </c>
      <c r="S107" s="375"/>
    </row>
    <row r="108" spans="1:19" s="4" customFormat="1" ht="19.7" customHeight="1">
      <c r="A108" s="110" t="s">
        <v>123</v>
      </c>
      <c r="B108" s="497" t="s">
        <v>1306</v>
      </c>
      <c r="C108" s="564"/>
      <c r="D108" s="250">
        <f>+D107+1</f>
        <v>67</v>
      </c>
      <c r="E108" s="27" t="s">
        <v>175</v>
      </c>
      <c r="F108" s="27" t="s">
        <v>175</v>
      </c>
      <c r="G108" s="263" t="s">
        <v>706</v>
      </c>
      <c r="H108" s="264">
        <v>6</v>
      </c>
      <c r="I108" s="527">
        <v>97</v>
      </c>
      <c r="J108" s="566">
        <f t="shared" si="10"/>
        <v>582</v>
      </c>
      <c r="K108" s="568"/>
      <c r="L108" s="47" t="s">
        <v>707</v>
      </c>
      <c r="M108" s="47" t="s">
        <v>700</v>
      </c>
      <c r="N108" s="473" t="s">
        <v>1203</v>
      </c>
      <c r="O108" s="30">
        <v>45989</v>
      </c>
      <c r="P108" s="27"/>
      <c r="Q108" s="42">
        <v>46002</v>
      </c>
      <c r="R108" s="42">
        <v>46003</v>
      </c>
      <c r="S108" s="375"/>
    </row>
    <row r="109" spans="1:19" s="4" customFormat="1" ht="19.7" customHeight="1">
      <c r="A109" s="110" t="s">
        <v>123</v>
      </c>
      <c r="B109" s="497" t="s">
        <v>1306</v>
      </c>
      <c r="C109" s="564"/>
      <c r="D109" s="250">
        <f>+D108+1</f>
        <v>68</v>
      </c>
      <c r="E109" s="27" t="s">
        <v>175</v>
      </c>
      <c r="F109" s="27" t="s">
        <v>175</v>
      </c>
      <c r="G109" s="263" t="s">
        <v>696</v>
      </c>
      <c r="H109" s="264">
        <v>12</v>
      </c>
      <c r="I109" s="527">
        <v>99</v>
      </c>
      <c r="J109" s="566">
        <f t="shared" si="10"/>
        <v>1188</v>
      </c>
      <c r="K109" s="568"/>
      <c r="L109" s="47" t="s">
        <v>695</v>
      </c>
      <c r="M109" s="47" t="s">
        <v>700</v>
      </c>
      <c r="N109" s="473" t="s">
        <v>1203</v>
      </c>
      <c r="O109" s="30">
        <v>45989</v>
      </c>
      <c r="P109" s="27"/>
      <c r="Q109" s="42">
        <v>46002</v>
      </c>
      <c r="R109" s="42">
        <v>46003</v>
      </c>
      <c r="S109" s="375"/>
    </row>
    <row r="110" spans="1:19" s="4" customFormat="1" ht="19.7" customHeight="1">
      <c r="A110" s="110" t="s">
        <v>123</v>
      </c>
      <c r="B110" s="497" t="s">
        <v>1306</v>
      </c>
      <c r="C110" s="564"/>
      <c r="D110" s="38">
        <f>+D109+1</f>
        <v>69</v>
      </c>
      <c r="E110" s="27" t="s">
        <v>175</v>
      </c>
      <c r="F110" s="27" t="s">
        <v>175</v>
      </c>
      <c r="G110" s="263" t="s">
        <v>708</v>
      </c>
      <c r="H110" s="264">
        <v>6</v>
      </c>
      <c r="I110" s="527">
        <v>99</v>
      </c>
      <c r="J110" s="566">
        <f t="shared" si="10"/>
        <v>594</v>
      </c>
      <c r="K110" s="568"/>
      <c r="L110" s="47"/>
      <c r="M110" s="47" t="s">
        <v>700</v>
      </c>
      <c r="N110" s="473" t="s">
        <v>1203</v>
      </c>
      <c r="O110" s="30">
        <v>45989</v>
      </c>
      <c r="P110" s="27"/>
      <c r="Q110" s="42">
        <v>46002</v>
      </c>
      <c r="R110" s="42">
        <v>46003</v>
      </c>
      <c r="S110" s="375"/>
    </row>
    <row r="111" spans="1:19" s="4" customFormat="1" ht="19.7" customHeight="1">
      <c r="A111" s="26"/>
      <c r="B111" s="26"/>
      <c r="C111" s="64"/>
      <c r="D111" s="66"/>
      <c r="E111" s="66"/>
      <c r="F111" s="66"/>
      <c r="G111" s="485"/>
      <c r="H111" s="481"/>
      <c r="I111" s="482"/>
      <c r="J111" s="482"/>
      <c r="K111" s="91"/>
      <c r="L111" s="303"/>
      <c r="M111" s="69"/>
      <c r="N111" s="155"/>
      <c r="O111" s="483"/>
      <c r="P111" s="66"/>
      <c r="Q111" s="484"/>
      <c r="R111" s="483"/>
      <c r="S111" s="391"/>
    </row>
    <row r="112" spans="1:19" s="4" customFormat="1" ht="19.7" customHeight="1">
      <c r="A112" s="26"/>
      <c r="B112" s="26"/>
      <c r="C112" s="26"/>
      <c r="D112" s="27"/>
      <c r="E112" s="27"/>
      <c r="F112" s="27"/>
      <c r="G112" s="237">
        <f>SUM(J92:J111)</f>
        <v>63573</v>
      </c>
      <c r="H112" s="40"/>
      <c r="I112" s="569"/>
      <c r="J112" s="385"/>
      <c r="K112" s="28"/>
      <c r="L112" s="47"/>
      <c r="M112" s="570"/>
      <c r="N112" s="27"/>
      <c r="O112" s="30"/>
      <c r="P112" s="27"/>
      <c r="Q112" s="42"/>
      <c r="R112" s="42"/>
      <c r="S112" s="375"/>
    </row>
    <row r="113" spans="1:19" s="4" customFormat="1" ht="19.7" customHeight="1">
      <c r="A113" s="26"/>
      <c r="B113" s="26"/>
      <c r="C113" s="26"/>
      <c r="D113" s="27"/>
      <c r="E113" s="66"/>
      <c r="F113" s="27"/>
      <c r="H113" s="486"/>
      <c r="I113" s="40"/>
      <c r="J113" s="385"/>
      <c r="K113" s="28"/>
      <c r="L113" s="68"/>
      <c r="M113" s="460"/>
      <c r="N113" s="27"/>
      <c r="O113" s="30"/>
      <c r="P113" s="27"/>
      <c r="Q113" s="42"/>
      <c r="R113" s="42"/>
      <c r="S113" s="375"/>
    </row>
    <row r="114" spans="1:19" s="4" customFormat="1" ht="19.7" customHeight="1">
      <c r="A114" s="26"/>
      <c r="B114" s="26"/>
      <c r="C114" s="26"/>
      <c r="D114" s="27"/>
      <c r="E114" s="27"/>
      <c r="F114" s="27"/>
      <c r="G114" s="445"/>
      <c r="H114" s="40"/>
      <c r="I114" s="487"/>
      <c r="J114" s="385"/>
      <c r="K114" s="488"/>
      <c r="L114" s="129"/>
      <c r="M114" s="460"/>
      <c r="N114" s="27"/>
      <c r="O114" s="30"/>
      <c r="P114" s="27"/>
      <c r="Q114" s="42"/>
      <c r="R114" s="42"/>
      <c r="S114" s="375"/>
    </row>
    <row r="115" spans="1:19" s="4" customFormat="1" ht="19.7" customHeight="1">
      <c r="A115" s="26"/>
      <c r="B115" s="26"/>
      <c r="C115" s="26"/>
      <c r="D115" s="27"/>
      <c r="E115" s="27"/>
      <c r="F115" s="27"/>
      <c r="G115" s="40"/>
      <c r="H115" s="40"/>
      <c r="I115" s="487"/>
      <c r="J115" s="164"/>
      <c r="K115" s="488"/>
      <c r="L115" s="129"/>
      <c r="M115" s="460"/>
      <c r="N115" s="27"/>
      <c r="O115" s="30"/>
      <c r="P115" s="27"/>
      <c r="Q115" s="42"/>
      <c r="R115" s="42"/>
      <c r="S115" s="375"/>
    </row>
    <row r="116" spans="1:19" s="4" customFormat="1" ht="19.7" customHeight="1">
      <c r="A116" s="26"/>
      <c r="B116" s="64"/>
      <c r="C116" s="64"/>
      <c r="D116" s="27"/>
      <c r="E116" s="27"/>
      <c r="F116" s="27"/>
      <c r="G116" s="462"/>
      <c r="H116" s="462"/>
      <c r="I116" s="385"/>
      <c r="J116" s="164"/>
      <c r="K116" s="489"/>
      <c r="L116" s="462"/>
      <c r="M116" s="460"/>
      <c r="N116" s="27"/>
      <c r="O116" s="30"/>
      <c r="P116" s="27"/>
      <c r="Q116" s="42"/>
      <c r="R116" s="42"/>
      <c r="S116" s="375"/>
    </row>
    <row r="117" spans="1:19" s="4" customFormat="1" ht="19.7" customHeight="1">
      <c r="A117" s="26"/>
      <c r="B117" s="64"/>
      <c r="C117" s="64"/>
      <c r="D117" s="27"/>
      <c r="E117" s="27"/>
      <c r="F117" s="27"/>
      <c r="G117" s="108"/>
      <c r="H117" s="462"/>
      <c r="I117" s="487"/>
      <c r="J117" s="164"/>
      <c r="K117" s="489"/>
      <c r="L117" s="40"/>
      <c r="M117" s="40"/>
      <c r="N117" s="27"/>
      <c r="O117" s="30"/>
      <c r="P117" s="27"/>
      <c r="Q117" s="42"/>
      <c r="R117" s="42"/>
      <c r="S117" s="375"/>
    </row>
    <row r="118" spans="1:19" s="4" customFormat="1" ht="19.7" customHeight="1">
      <c r="A118" s="26"/>
      <c r="B118" s="26"/>
      <c r="C118" s="26"/>
      <c r="D118" s="27"/>
      <c r="E118" s="27"/>
      <c r="F118" s="27"/>
      <c r="G118" s="108"/>
      <c r="H118" s="462"/>
      <c r="I118" s="487"/>
      <c r="J118" s="164"/>
      <c r="K118" s="489"/>
      <c r="L118" s="40"/>
      <c r="M118" s="40"/>
      <c r="N118" s="27"/>
      <c r="O118" s="30"/>
      <c r="P118" s="27"/>
      <c r="Q118" s="42"/>
      <c r="R118" s="42"/>
      <c r="S118" s="375"/>
    </row>
    <row r="119" spans="1:19" s="4" customFormat="1" ht="19.7" customHeight="1">
      <c r="A119" s="26"/>
      <c r="B119" s="26"/>
      <c r="C119" s="26"/>
      <c r="D119" s="27"/>
      <c r="E119" s="27"/>
      <c r="F119" s="27"/>
      <c r="G119" s="108"/>
      <c r="H119" s="490"/>
      <c r="I119" s="491"/>
      <c r="J119" s="385"/>
      <c r="K119" s="492"/>
      <c r="L119" s="493"/>
      <c r="M119" s="40"/>
      <c r="N119" s="27"/>
      <c r="O119" s="30"/>
      <c r="P119" s="27"/>
      <c r="Q119" s="42"/>
      <c r="R119" s="42"/>
      <c r="S119" s="375"/>
    </row>
    <row r="120" spans="1:19" s="4" customFormat="1" ht="19.7" customHeight="1">
      <c r="A120" s="26"/>
      <c r="B120" s="26"/>
      <c r="C120" s="26"/>
      <c r="D120" s="27"/>
      <c r="E120" s="27"/>
      <c r="F120" s="27"/>
      <c r="G120" s="494"/>
      <c r="H120" s="40"/>
      <c r="I120" s="385"/>
      <c r="J120" s="385"/>
      <c r="K120" s="28"/>
      <c r="L120" s="40"/>
      <c r="M120" s="460"/>
      <c r="N120" s="27"/>
      <c r="O120" s="30"/>
      <c r="P120" s="27"/>
      <c r="Q120" s="42"/>
      <c r="R120" s="42"/>
      <c r="S120" s="375"/>
    </row>
    <row r="121" spans="1:19">
      <c r="J121" s="495"/>
    </row>
  </sheetData>
  <autoFilter ref="A9:S113" xr:uid="{25009198-29BE-4640-BB27-DEA2531DFE14}"/>
  <mergeCells count="15">
    <mergeCell ref="D85:G85"/>
    <mergeCell ref="D92:G92"/>
    <mergeCell ref="D6:F6"/>
    <mergeCell ref="D10:G10"/>
    <mergeCell ref="D27:G27"/>
    <mergeCell ref="D42:G42"/>
    <mergeCell ref="D56:G56"/>
    <mergeCell ref="D71:G71"/>
    <mergeCell ref="D2:F2"/>
    <mergeCell ref="I2:K2"/>
    <mergeCell ref="D3:F3"/>
    <mergeCell ref="D4:F4"/>
    <mergeCell ref="I4:J5"/>
    <mergeCell ref="L4:M5"/>
    <mergeCell ref="D5:F5"/>
  </mergeCells>
  <phoneticPr fontId="2"/>
  <dataValidations count="1">
    <dataValidation imeMode="hiragana" allowBlank="1" showInputMessage="1" showErrorMessage="1" sqref="L31 JH31 TD31 ACZ31 AMV31 AWR31 BGN31 BQJ31 CAF31 CKB31 CTX31 DDT31 DNP31 DXL31 EHH31 ERD31 FAZ31 FKV31 FUR31 GEN31 GOJ31 GYF31 HIB31 HRX31 IBT31 ILP31 IVL31 JFH31 JPD31 JYZ31 KIV31 KSR31 LCN31 LMJ31 LWF31 MGB31 MPX31 MZT31 NJP31 NTL31 ODH31 OND31 OWZ31 PGV31 PQR31 QAN31 QKJ31 QUF31 REB31 RNX31 RXT31 SHP31 SRL31 TBH31 TLD31 TUZ31 UEV31 UOR31 UYN31 VIJ31 VSF31 WCB31 WLX31 WVT31 L65567 JH65567 TD65567 ACZ65567 AMV65567 AWR65567 BGN65567 BQJ65567 CAF65567 CKB65567 CTX65567 DDT65567 DNP65567 DXL65567 EHH65567 ERD65567 FAZ65567 FKV65567 FUR65567 GEN65567 GOJ65567 GYF65567 HIB65567 HRX65567 IBT65567 ILP65567 IVL65567 JFH65567 JPD65567 JYZ65567 KIV65567 KSR65567 LCN65567 LMJ65567 LWF65567 MGB65567 MPX65567 MZT65567 NJP65567 NTL65567 ODH65567 OND65567 OWZ65567 PGV65567 PQR65567 QAN65567 QKJ65567 QUF65567 REB65567 RNX65567 RXT65567 SHP65567 SRL65567 TBH65567 TLD65567 TUZ65567 UEV65567 UOR65567 UYN65567 VIJ65567 VSF65567 WCB65567 WLX65567 WVT65567 L131103 JH131103 TD131103 ACZ131103 AMV131103 AWR131103 BGN131103 BQJ131103 CAF131103 CKB131103 CTX131103 DDT131103 DNP131103 DXL131103 EHH131103 ERD131103 FAZ131103 FKV131103 FUR131103 GEN131103 GOJ131103 GYF131103 HIB131103 HRX131103 IBT131103 ILP131103 IVL131103 JFH131103 JPD131103 JYZ131103 KIV131103 KSR131103 LCN131103 LMJ131103 LWF131103 MGB131103 MPX131103 MZT131103 NJP131103 NTL131103 ODH131103 OND131103 OWZ131103 PGV131103 PQR131103 QAN131103 QKJ131103 QUF131103 REB131103 RNX131103 RXT131103 SHP131103 SRL131103 TBH131103 TLD131103 TUZ131103 UEV131103 UOR131103 UYN131103 VIJ131103 VSF131103 WCB131103 WLX131103 WVT131103 L196639 JH196639 TD196639 ACZ196639 AMV196639 AWR196639 BGN196639 BQJ196639 CAF196639 CKB196639 CTX196639 DDT196639 DNP196639 DXL196639 EHH196639 ERD196639 FAZ196639 FKV196639 FUR196639 GEN196639 GOJ196639 GYF196639 HIB196639 HRX196639 IBT196639 ILP196639 IVL196639 JFH196639 JPD196639 JYZ196639 KIV196639 KSR196639 LCN196639 LMJ196639 LWF196639 MGB196639 MPX196639 MZT196639 NJP196639 NTL196639 ODH196639 OND196639 OWZ196639 PGV196639 PQR196639 QAN196639 QKJ196639 QUF196639 REB196639 RNX196639 RXT196639 SHP196639 SRL196639 TBH196639 TLD196639 TUZ196639 UEV196639 UOR196639 UYN196639 VIJ196639 VSF196639 WCB196639 WLX196639 WVT196639 L262175 JH262175 TD262175 ACZ262175 AMV262175 AWR262175 BGN262175 BQJ262175 CAF262175 CKB262175 CTX262175 DDT262175 DNP262175 DXL262175 EHH262175 ERD262175 FAZ262175 FKV262175 FUR262175 GEN262175 GOJ262175 GYF262175 HIB262175 HRX262175 IBT262175 ILP262175 IVL262175 JFH262175 JPD262175 JYZ262175 KIV262175 KSR262175 LCN262175 LMJ262175 LWF262175 MGB262175 MPX262175 MZT262175 NJP262175 NTL262175 ODH262175 OND262175 OWZ262175 PGV262175 PQR262175 QAN262175 QKJ262175 QUF262175 REB262175 RNX262175 RXT262175 SHP262175 SRL262175 TBH262175 TLD262175 TUZ262175 UEV262175 UOR262175 UYN262175 VIJ262175 VSF262175 WCB262175 WLX262175 WVT262175 L327711 JH327711 TD327711 ACZ327711 AMV327711 AWR327711 BGN327711 BQJ327711 CAF327711 CKB327711 CTX327711 DDT327711 DNP327711 DXL327711 EHH327711 ERD327711 FAZ327711 FKV327711 FUR327711 GEN327711 GOJ327711 GYF327711 HIB327711 HRX327711 IBT327711 ILP327711 IVL327711 JFH327711 JPD327711 JYZ327711 KIV327711 KSR327711 LCN327711 LMJ327711 LWF327711 MGB327711 MPX327711 MZT327711 NJP327711 NTL327711 ODH327711 OND327711 OWZ327711 PGV327711 PQR327711 QAN327711 QKJ327711 QUF327711 REB327711 RNX327711 RXT327711 SHP327711 SRL327711 TBH327711 TLD327711 TUZ327711 UEV327711 UOR327711 UYN327711 VIJ327711 VSF327711 WCB327711 WLX327711 WVT327711 L393247 JH393247 TD393247 ACZ393247 AMV393247 AWR393247 BGN393247 BQJ393247 CAF393247 CKB393247 CTX393247 DDT393247 DNP393247 DXL393247 EHH393247 ERD393247 FAZ393247 FKV393247 FUR393247 GEN393247 GOJ393247 GYF393247 HIB393247 HRX393247 IBT393247 ILP393247 IVL393247 JFH393247 JPD393247 JYZ393247 KIV393247 KSR393247 LCN393247 LMJ393247 LWF393247 MGB393247 MPX393247 MZT393247 NJP393247 NTL393247 ODH393247 OND393247 OWZ393247 PGV393247 PQR393247 QAN393247 QKJ393247 QUF393247 REB393247 RNX393247 RXT393247 SHP393247 SRL393247 TBH393247 TLD393247 TUZ393247 UEV393247 UOR393247 UYN393247 VIJ393247 VSF393247 WCB393247 WLX393247 WVT393247 L458783 JH458783 TD458783 ACZ458783 AMV458783 AWR458783 BGN458783 BQJ458783 CAF458783 CKB458783 CTX458783 DDT458783 DNP458783 DXL458783 EHH458783 ERD458783 FAZ458783 FKV458783 FUR458783 GEN458783 GOJ458783 GYF458783 HIB458783 HRX458783 IBT458783 ILP458783 IVL458783 JFH458783 JPD458783 JYZ458783 KIV458783 KSR458783 LCN458783 LMJ458783 LWF458783 MGB458783 MPX458783 MZT458783 NJP458783 NTL458783 ODH458783 OND458783 OWZ458783 PGV458783 PQR458783 QAN458783 QKJ458783 QUF458783 REB458783 RNX458783 RXT458783 SHP458783 SRL458783 TBH458783 TLD458783 TUZ458783 UEV458783 UOR458783 UYN458783 VIJ458783 VSF458783 WCB458783 WLX458783 WVT458783 L524319 JH524319 TD524319 ACZ524319 AMV524319 AWR524319 BGN524319 BQJ524319 CAF524319 CKB524319 CTX524319 DDT524319 DNP524319 DXL524319 EHH524319 ERD524319 FAZ524319 FKV524319 FUR524319 GEN524319 GOJ524319 GYF524319 HIB524319 HRX524319 IBT524319 ILP524319 IVL524319 JFH524319 JPD524319 JYZ524319 KIV524319 KSR524319 LCN524319 LMJ524319 LWF524319 MGB524319 MPX524319 MZT524319 NJP524319 NTL524319 ODH524319 OND524319 OWZ524319 PGV524319 PQR524319 QAN524319 QKJ524319 QUF524319 REB524319 RNX524319 RXT524319 SHP524319 SRL524319 TBH524319 TLD524319 TUZ524319 UEV524319 UOR524319 UYN524319 VIJ524319 VSF524319 WCB524319 WLX524319 WVT524319 L589855 JH589855 TD589855 ACZ589855 AMV589855 AWR589855 BGN589855 BQJ589855 CAF589855 CKB589855 CTX589855 DDT589855 DNP589855 DXL589855 EHH589855 ERD589855 FAZ589855 FKV589855 FUR589855 GEN589855 GOJ589855 GYF589855 HIB589855 HRX589855 IBT589855 ILP589855 IVL589855 JFH589855 JPD589855 JYZ589855 KIV589855 KSR589855 LCN589855 LMJ589855 LWF589855 MGB589855 MPX589855 MZT589855 NJP589855 NTL589855 ODH589855 OND589855 OWZ589855 PGV589855 PQR589855 QAN589855 QKJ589855 QUF589855 REB589855 RNX589855 RXT589855 SHP589855 SRL589855 TBH589855 TLD589855 TUZ589855 UEV589855 UOR589855 UYN589855 VIJ589855 VSF589855 WCB589855 WLX589855 WVT589855 L655391 JH655391 TD655391 ACZ655391 AMV655391 AWR655391 BGN655391 BQJ655391 CAF655391 CKB655391 CTX655391 DDT655391 DNP655391 DXL655391 EHH655391 ERD655391 FAZ655391 FKV655391 FUR655391 GEN655391 GOJ655391 GYF655391 HIB655391 HRX655391 IBT655391 ILP655391 IVL655391 JFH655391 JPD655391 JYZ655391 KIV655391 KSR655391 LCN655391 LMJ655391 LWF655391 MGB655391 MPX655391 MZT655391 NJP655391 NTL655391 ODH655391 OND655391 OWZ655391 PGV655391 PQR655391 QAN655391 QKJ655391 QUF655391 REB655391 RNX655391 RXT655391 SHP655391 SRL655391 TBH655391 TLD655391 TUZ655391 UEV655391 UOR655391 UYN655391 VIJ655391 VSF655391 WCB655391 WLX655391 WVT655391 L720927 JH720927 TD720927 ACZ720927 AMV720927 AWR720927 BGN720927 BQJ720927 CAF720927 CKB720927 CTX720927 DDT720927 DNP720927 DXL720927 EHH720927 ERD720927 FAZ720927 FKV720927 FUR720927 GEN720927 GOJ720927 GYF720927 HIB720927 HRX720927 IBT720927 ILP720927 IVL720927 JFH720927 JPD720927 JYZ720927 KIV720927 KSR720927 LCN720927 LMJ720927 LWF720927 MGB720927 MPX720927 MZT720927 NJP720927 NTL720927 ODH720927 OND720927 OWZ720927 PGV720927 PQR720927 QAN720927 QKJ720927 QUF720927 REB720927 RNX720927 RXT720927 SHP720927 SRL720927 TBH720927 TLD720927 TUZ720927 UEV720927 UOR720927 UYN720927 VIJ720927 VSF720927 WCB720927 WLX720927 WVT720927 L786463 JH786463 TD786463 ACZ786463 AMV786463 AWR786463 BGN786463 BQJ786463 CAF786463 CKB786463 CTX786463 DDT786463 DNP786463 DXL786463 EHH786463 ERD786463 FAZ786463 FKV786463 FUR786463 GEN786463 GOJ786463 GYF786463 HIB786463 HRX786463 IBT786463 ILP786463 IVL786463 JFH786463 JPD786463 JYZ786463 KIV786463 KSR786463 LCN786463 LMJ786463 LWF786463 MGB786463 MPX786463 MZT786463 NJP786463 NTL786463 ODH786463 OND786463 OWZ786463 PGV786463 PQR786463 QAN786463 QKJ786463 QUF786463 REB786463 RNX786463 RXT786463 SHP786463 SRL786463 TBH786463 TLD786463 TUZ786463 UEV786463 UOR786463 UYN786463 VIJ786463 VSF786463 WCB786463 WLX786463 WVT786463 L851999 JH851999 TD851999 ACZ851999 AMV851999 AWR851999 BGN851999 BQJ851999 CAF851999 CKB851999 CTX851999 DDT851999 DNP851999 DXL851999 EHH851999 ERD851999 FAZ851999 FKV851999 FUR851999 GEN851999 GOJ851999 GYF851999 HIB851999 HRX851999 IBT851999 ILP851999 IVL851999 JFH851999 JPD851999 JYZ851999 KIV851999 KSR851999 LCN851999 LMJ851999 LWF851999 MGB851999 MPX851999 MZT851999 NJP851999 NTL851999 ODH851999 OND851999 OWZ851999 PGV851999 PQR851999 QAN851999 QKJ851999 QUF851999 REB851999 RNX851999 RXT851999 SHP851999 SRL851999 TBH851999 TLD851999 TUZ851999 UEV851999 UOR851999 UYN851999 VIJ851999 VSF851999 WCB851999 WLX851999 WVT851999 L917535 JH917535 TD917535 ACZ917535 AMV917535 AWR917535 BGN917535 BQJ917535 CAF917535 CKB917535 CTX917535 DDT917535 DNP917535 DXL917535 EHH917535 ERD917535 FAZ917535 FKV917535 FUR917535 GEN917535 GOJ917535 GYF917535 HIB917535 HRX917535 IBT917535 ILP917535 IVL917535 JFH917535 JPD917535 JYZ917535 KIV917535 KSR917535 LCN917535 LMJ917535 LWF917535 MGB917535 MPX917535 MZT917535 NJP917535 NTL917535 ODH917535 OND917535 OWZ917535 PGV917535 PQR917535 QAN917535 QKJ917535 QUF917535 REB917535 RNX917535 RXT917535 SHP917535 SRL917535 TBH917535 TLD917535 TUZ917535 UEV917535 UOR917535 UYN917535 VIJ917535 VSF917535 WCB917535 WLX917535 WVT917535 L983071 JH983071 TD983071 ACZ983071 AMV983071 AWR983071 BGN983071 BQJ983071 CAF983071 CKB983071 CTX983071 DDT983071 DNP983071 DXL983071 EHH983071 ERD983071 FAZ983071 FKV983071 FUR983071 GEN983071 GOJ983071 GYF983071 HIB983071 HRX983071 IBT983071 ILP983071 IVL983071 JFH983071 JPD983071 JYZ983071 KIV983071 KSR983071 LCN983071 LMJ983071 LWF983071 MGB983071 MPX983071 MZT983071 NJP983071 NTL983071 ODH983071 OND983071 OWZ983071 PGV983071 PQR983071 QAN983071 QKJ983071 QUF983071 REB983071 RNX983071 RXT983071 SHP983071 SRL983071 TBH983071 TLD983071 TUZ983071 UEV983071 UOR983071 UYN983071 VIJ983071 VSF983071 WCB983071 WLX983071 WVT983071 L15:L16 JH15:JH16 TD15:TD16 ACZ15:ACZ16 AMV15:AMV16 AWR15:AWR16 BGN15:BGN16 BQJ15:BQJ16 CAF15:CAF16 CKB15:CKB16 CTX15:CTX16 DDT15:DDT16 DNP15:DNP16 DXL15:DXL16 EHH15:EHH16 ERD15:ERD16 FAZ15:FAZ16 FKV15:FKV16 FUR15:FUR16 GEN15:GEN16 GOJ15:GOJ16 GYF15:GYF16 HIB15:HIB16 HRX15:HRX16 IBT15:IBT16 ILP15:ILP16 IVL15:IVL16 JFH15:JFH16 JPD15:JPD16 JYZ15:JYZ16 KIV15:KIV16 KSR15:KSR16 LCN15:LCN16 LMJ15:LMJ16 LWF15:LWF16 MGB15:MGB16 MPX15:MPX16 MZT15:MZT16 NJP15:NJP16 NTL15:NTL16 ODH15:ODH16 OND15:OND16 OWZ15:OWZ16 PGV15:PGV16 PQR15:PQR16 QAN15:QAN16 QKJ15:QKJ16 QUF15:QUF16 REB15:REB16 RNX15:RNX16 RXT15:RXT16 SHP15:SHP16 SRL15:SRL16 TBH15:TBH16 TLD15:TLD16 TUZ15:TUZ16 UEV15:UEV16 UOR15:UOR16 UYN15:UYN16 VIJ15:VIJ16 VSF15:VSF16 WCB15:WCB16 WLX15:WLX16 WVT15:WVT16 L65551:L65552 JH65551:JH65552 TD65551:TD65552 ACZ65551:ACZ65552 AMV65551:AMV65552 AWR65551:AWR65552 BGN65551:BGN65552 BQJ65551:BQJ65552 CAF65551:CAF65552 CKB65551:CKB65552 CTX65551:CTX65552 DDT65551:DDT65552 DNP65551:DNP65552 DXL65551:DXL65552 EHH65551:EHH65552 ERD65551:ERD65552 FAZ65551:FAZ65552 FKV65551:FKV65552 FUR65551:FUR65552 GEN65551:GEN65552 GOJ65551:GOJ65552 GYF65551:GYF65552 HIB65551:HIB65552 HRX65551:HRX65552 IBT65551:IBT65552 ILP65551:ILP65552 IVL65551:IVL65552 JFH65551:JFH65552 JPD65551:JPD65552 JYZ65551:JYZ65552 KIV65551:KIV65552 KSR65551:KSR65552 LCN65551:LCN65552 LMJ65551:LMJ65552 LWF65551:LWF65552 MGB65551:MGB65552 MPX65551:MPX65552 MZT65551:MZT65552 NJP65551:NJP65552 NTL65551:NTL65552 ODH65551:ODH65552 OND65551:OND65552 OWZ65551:OWZ65552 PGV65551:PGV65552 PQR65551:PQR65552 QAN65551:QAN65552 QKJ65551:QKJ65552 QUF65551:QUF65552 REB65551:REB65552 RNX65551:RNX65552 RXT65551:RXT65552 SHP65551:SHP65552 SRL65551:SRL65552 TBH65551:TBH65552 TLD65551:TLD65552 TUZ65551:TUZ65552 UEV65551:UEV65552 UOR65551:UOR65552 UYN65551:UYN65552 VIJ65551:VIJ65552 VSF65551:VSF65552 WCB65551:WCB65552 WLX65551:WLX65552 WVT65551:WVT65552 L131087:L131088 JH131087:JH131088 TD131087:TD131088 ACZ131087:ACZ131088 AMV131087:AMV131088 AWR131087:AWR131088 BGN131087:BGN131088 BQJ131087:BQJ131088 CAF131087:CAF131088 CKB131087:CKB131088 CTX131087:CTX131088 DDT131087:DDT131088 DNP131087:DNP131088 DXL131087:DXL131088 EHH131087:EHH131088 ERD131087:ERD131088 FAZ131087:FAZ131088 FKV131087:FKV131088 FUR131087:FUR131088 GEN131087:GEN131088 GOJ131087:GOJ131088 GYF131087:GYF131088 HIB131087:HIB131088 HRX131087:HRX131088 IBT131087:IBT131088 ILP131087:ILP131088 IVL131087:IVL131088 JFH131087:JFH131088 JPD131087:JPD131088 JYZ131087:JYZ131088 KIV131087:KIV131088 KSR131087:KSR131088 LCN131087:LCN131088 LMJ131087:LMJ131088 LWF131087:LWF131088 MGB131087:MGB131088 MPX131087:MPX131088 MZT131087:MZT131088 NJP131087:NJP131088 NTL131087:NTL131088 ODH131087:ODH131088 OND131087:OND131088 OWZ131087:OWZ131088 PGV131087:PGV131088 PQR131087:PQR131088 QAN131087:QAN131088 QKJ131087:QKJ131088 QUF131087:QUF131088 REB131087:REB131088 RNX131087:RNX131088 RXT131087:RXT131088 SHP131087:SHP131088 SRL131087:SRL131088 TBH131087:TBH131088 TLD131087:TLD131088 TUZ131087:TUZ131088 UEV131087:UEV131088 UOR131087:UOR131088 UYN131087:UYN131088 VIJ131087:VIJ131088 VSF131087:VSF131088 WCB131087:WCB131088 WLX131087:WLX131088 WVT131087:WVT131088 L196623:L196624 JH196623:JH196624 TD196623:TD196624 ACZ196623:ACZ196624 AMV196623:AMV196624 AWR196623:AWR196624 BGN196623:BGN196624 BQJ196623:BQJ196624 CAF196623:CAF196624 CKB196623:CKB196624 CTX196623:CTX196624 DDT196623:DDT196624 DNP196623:DNP196624 DXL196623:DXL196624 EHH196623:EHH196624 ERD196623:ERD196624 FAZ196623:FAZ196624 FKV196623:FKV196624 FUR196623:FUR196624 GEN196623:GEN196624 GOJ196623:GOJ196624 GYF196623:GYF196624 HIB196623:HIB196624 HRX196623:HRX196624 IBT196623:IBT196624 ILP196623:ILP196624 IVL196623:IVL196624 JFH196623:JFH196624 JPD196623:JPD196624 JYZ196623:JYZ196624 KIV196623:KIV196624 KSR196623:KSR196624 LCN196623:LCN196624 LMJ196623:LMJ196624 LWF196623:LWF196624 MGB196623:MGB196624 MPX196623:MPX196624 MZT196623:MZT196624 NJP196623:NJP196624 NTL196623:NTL196624 ODH196623:ODH196624 OND196623:OND196624 OWZ196623:OWZ196624 PGV196623:PGV196624 PQR196623:PQR196624 QAN196623:QAN196624 QKJ196623:QKJ196624 QUF196623:QUF196624 REB196623:REB196624 RNX196623:RNX196624 RXT196623:RXT196624 SHP196623:SHP196624 SRL196623:SRL196624 TBH196623:TBH196624 TLD196623:TLD196624 TUZ196623:TUZ196624 UEV196623:UEV196624 UOR196623:UOR196624 UYN196623:UYN196624 VIJ196623:VIJ196624 VSF196623:VSF196624 WCB196623:WCB196624 WLX196623:WLX196624 WVT196623:WVT196624 L262159:L262160 JH262159:JH262160 TD262159:TD262160 ACZ262159:ACZ262160 AMV262159:AMV262160 AWR262159:AWR262160 BGN262159:BGN262160 BQJ262159:BQJ262160 CAF262159:CAF262160 CKB262159:CKB262160 CTX262159:CTX262160 DDT262159:DDT262160 DNP262159:DNP262160 DXL262159:DXL262160 EHH262159:EHH262160 ERD262159:ERD262160 FAZ262159:FAZ262160 FKV262159:FKV262160 FUR262159:FUR262160 GEN262159:GEN262160 GOJ262159:GOJ262160 GYF262159:GYF262160 HIB262159:HIB262160 HRX262159:HRX262160 IBT262159:IBT262160 ILP262159:ILP262160 IVL262159:IVL262160 JFH262159:JFH262160 JPD262159:JPD262160 JYZ262159:JYZ262160 KIV262159:KIV262160 KSR262159:KSR262160 LCN262159:LCN262160 LMJ262159:LMJ262160 LWF262159:LWF262160 MGB262159:MGB262160 MPX262159:MPX262160 MZT262159:MZT262160 NJP262159:NJP262160 NTL262159:NTL262160 ODH262159:ODH262160 OND262159:OND262160 OWZ262159:OWZ262160 PGV262159:PGV262160 PQR262159:PQR262160 QAN262159:QAN262160 QKJ262159:QKJ262160 QUF262159:QUF262160 REB262159:REB262160 RNX262159:RNX262160 RXT262159:RXT262160 SHP262159:SHP262160 SRL262159:SRL262160 TBH262159:TBH262160 TLD262159:TLD262160 TUZ262159:TUZ262160 UEV262159:UEV262160 UOR262159:UOR262160 UYN262159:UYN262160 VIJ262159:VIJ262160 VSF262159:VSF262160 WCB262159:WCB262160 WLX262159:WLX262160 WVT262159:WVT262160 L327695:L327696 JH327695:JH327696 TD327695:TD327696 ACZ327695:ACZ327696 AMV327695:AMV327696 AWR327695:AWR327696 BGN327695:BGN327696 BQJ327695:BQJ327696 CAF327695:CAF327696 CKB327695:CKB327696 CTX327695:CTX327696 DDT327695:DDT327696 DNP327695:DNP327696 DXL327695:DXL327696 EHH327695:EHH327696 ERD327695:ERD327696 FAZ327695:FAZ327696 FKV327695:FKV327696 FUR327695:FUR327696 GEN327695:GEN327696 GOJ327695:GOJ327696 GYF327695:GYF327696 HIB327695:HIB327696 HRX327695:HRX327696 IBT327695:IBT327696 ILP327695:ILP327696 IVL327695:IVL327696 JFH327695:JFH327696 JPD327695:JPD327696 JYZ327695:JYZ327696 KIV327695:KIV327696 KSR327695:KSR327696 LCN327695:LCN327696 LMJ327695:LMJ327696 LWF327695:LWF327696 MGB327695:MGB327696 MPX327695:MPX327696 MZT327695:MZT327696 NJP327695:NJP327696 NTL327695:NTL327696 ODH327695:ODH327696 OND327695:OND327696 OWZ327695:OWZ327696 PGV327695:PGV327696 PQR327695:PQR327696 QAN327695:QAN327696 QKJ327695:QKJ327696 QUF327695:QUF327696 REB327695:REB327696 RNX327695:RNX327696 RXT327695:RXT327696 SHP327695:SHP327696 SRL327695:SRL327696 TBH327695:TBH327696 TLD327695:TLD327696 TUZ327695:TUZ327696 UEV327695:UEV327696 UOR327695:UOR327696 UYN327695:UYN327696 VIJ327695:VIJ327696 VSF327695:VSF327696 WCB327695:WCB327696 WLX327695:WLX327696 WVT327695:WVT327696 L393231:L393232 JH393231:JH393232 TD393231:TD393232 ACZ393231:ACZ393232 AMV393231:AMV393232 AWR393231:AWR393232 BGN393231:BGN393232 BQJ393231:BQJ393232 CAF393231:CAF393232 CKB393231:CKB393232 CTX393231:CTX393232 DDT393231:DDT393232 DNP393231:DNP393232 DXL393231:DXL393232 EHH393231:EHH393232 ERD393231:ERD393232 FAZ393231:FAZ393232 FKV393231:FKV393232 FUR393231:FUR393232 GEN393231:GEN393232 GOJ393231:GOJ393232 GYF393231:GYF393232 HIB393231:HIB393232 HRX393231:HRX393232 IBT393231:IBT393232 ILP393231:ILP393232 IVL393231:IVL393232 JFH393231:JFH393232 JPD393231:JPD393232 JYZ393231:JYZ393232 KIV393231:KIV393232 KSR393231:KSR393232 LCN393231:LCN393232 LMJ393231:LMJ393232 LWF393231:LWF393232 MGB393231:MGB393232 MPX393231:MPX393232 MZT393231:MZT393232 NJP393231:NJP393232 NTL393231:NTL393232 ODH393231:ODH393232 OND393231:OND393232 OWZ393231:OWZ393232 PGV393231:PGV393232 PQR393231:PQR393232 QAN393231:QAN393232 QKJ393231:QKJ393232 QUF393231:QUF393232 REB393231:REB393232 RNX393231:RNX393232 RXT393231:RXT393232 SHP393231:SHP393232 SRL393231:SRL393232 TBH393231:TBH393232 TLD393231:TLD393232 TUZ393231:TUZ393232 UEV393231:UEV393232 UOR393231:UOR393232 UYN393231:UYN393232 VIJ393231:VIJ393232 VSF393231:VSF393232 WCB393231:WCB393232 WLX393231:WLX393232 WVT393231:WVT393232 L458767:L458768 JH458767:JH458768 TD458767:TD458768 ACZ458767:ACZ458768 AMV458767:AMV458768 AWR458767:AWR458768 BGN458767:BGN458768 BQJ458767:BQJ458768 CAF458767:CAF458768 CKB458767:CKB458768 CTX458767:CTX458768 DDT458767:DDT458768 DNP458767:DNP458768 DXL458767:DXL458768 EHH458767:EHH458768 ERD458767:ERD458768 FAZ458767:FAZ458768 FKV458767:FKV458768 FUR458767:FUR458768 GEN458767:GEN458768 GOJ458767:GOJ458768 GYF458767:GYF458768 HIB458767:HIB458768 HRX458767:HRX458768 IBT458767:IBT458768 ILP458767:ILP458768 IVL458767:IVL458768 JFH458767:JFH458768 JPD458767:JPD458768 JYZ458767:JYZ458768 KIV458767:KIV458768 KSR458767:KSR458768 LCN458767:LCN458768 LMJ458767:LMJ458768 LWF458767:LWF458768 MGB458767:MGB458768 MPX458767:MPX458768 MZT458767:MZT458768 NJP458767:NJP458768 NTL458767:NTL458768 ODH458767:ODH458768 OND458767:OND458768 OWZ458767:OWZ458768 PGV458767:PGV458768 PQR458767:PQR458768 QAN458767:QAN458768 QKJ458767:QKJ458768 QUF458767:QUF458768 REB458767:REB458768 RNX458767:RNX458768 RXT458767:RXT458768 SHP458767:SHP458768 SRL458767:SRL458768 TBH458767:TBH458768 TLD458767:TLD458768 TUZ458767:TUZ458768 UEV458767:UEV458768 UOR458767:UOR458768 UYN458767:UYN458768 VIJ458767:VIJ458768 VSF458767:VSF458768 WCB458767:WCB458768 WLX458767:WLX458768 WVT458767:WVT458768 L524303:L524304 JH524303:JH524304 TD524303:TD524304 ACZ524303:ACZ524304 AMV524303:AMV524304 AWR524303:AWR524304 BGN524303:BGN524304 BQJ524303:BQJ524304 CAF524303:CAF524304 CKB524303:CKB524304 CTX524303:CTX524304 DDT524303:DDT524304 DNP524303:DNP524304 DXL524303:DXL524304 EHH524303:EHH524304 ERD524303:ERD524304 FAZ524303:FAZ524304 FKV524303:FKV524304 FUR524303:FUR524304 GEN524303:GEN524304 GOJ524303:GOJ524304 GYF524303:GYF524304 HIB524303:HIB524304 HRX524303:HRX524304 IBT524303:IBT524304 ILP524303:ILP524304 IVL524303:IVL524304 JFH524303:JFH524304 JPD524303:JPD524304 JYZ524303:JYZ524304 KIV524303:KIV524304 KSR524303:KSR524304 LCN524303:LCN524304 LMJ524303:LMJ524304 LWF524303:LWF524304 MGB524303:MGB524304 MPX524303:MPX524304 MZT524303:MZT524304 NJP524303:NJP524304 NTL524303:NTL524304 ODH524303:ODH524304 OND524303:OND524304 OWZ524303:OWZ524304 PGV524303:PGV524304 PQR524303:PQR524304 QAN524303:QAN524304 QKJ524303:QKJ524304 QUF524303:QUF524304 REB524303:REB524304 RNX524303:RNX524304 RXT524303:RXT524304 SHP524303:SHP524304 SRL524303:SRL524304 TBH524303:TBH524304 TLD524303:TLD524304 TUZ524303:TUZ524304 UEV524303:UEV524304 UOR524303:UOR524304 UYN524303:UYN524304 VIJ524303:VIJ524304 VSF524303:VSF524304 WCB524303:WCB524304 WLX524303:WLX524304 WVT524303:WVT524304 L589839:L589840 JH589839:JH589840 TD589839:TD589840 ACZ589839:ACZ589840 AMV589839:AMV589840 AWR589839:AWR589840 BGN589839:BGN589840 BQJ589839:BQJ589840 CAF589839:CAF589840 CKB589839:CKB589840 CTX589839:CTX589840 DDT589839:DDT589840 DNP589839:DNP589840 DXL589839:DXL589840 EHH589839:EHH589840 ERD589839:ERD589840 FAZ589839:FAZ589840 FKV589839:FKV589840 FUR589839:FUR589840 GEN589839:GEN589840 GOJ589839:GOJ589840 GYF589839:GYF589840 HIB589839:HIB589840 HRX589839:HRX589840 IBT589839:IBT589840 ILP589839:ILP589840 IVL589839:IVL589840 JFH589839:JFH589840 JPD589839:JPD589840 JYZ589839:JYZ589840 KIV589839:KIV589840 KSR589839:KSR589840 LCN589839:LCN589840 LMJ589839:LMJ589840 LWF589839:LWF589840 MGB589839:MGB589840 MPX589839:MPX589840 MZT589839:MZT589840 NJP589839:NJP589840 NTL589839:NTL589840 ODH589839:ODH589840 OND589839:OND589840 OWZ589839:OWZ589840 PGV589839:PGV589840 PQR589839:PQR589840 QAN589839:QAN589840 QKJ589839:QKJ589840 QUF589839:QUF589840 REB589839:REB589840 RNX589839:RNX589840 RXT589839:RXT589840 SHP589839:SHP589840 SRL589839:SRL589840 TBH589839:TBH589840 TLD589839:TLD589840 TUZ589839:TUZ589840 UEV589839:UEV589840 UOR589839:UOR589840 UYN589839:UYN589840 VIJ589839:VIJ589840 VSF589839:VSF589840 WCB589839:WCB589840 WLX589839:WLX589840 WVT589839:WVT589840 L655375:L655376 JH655375:JH655376 TD655375:TD655376 ACZ655375:ACZ655376 AMV655375:AMV655376 AWR655375:AWR655376 BGN655375:BGN655376 BQJ655375:BQJ655376 CAF655375:CAF655376 CKB655375:CKB655376 CTX655375:CTX655376 DDT655375:DDT655376 DNP655375:DNP655376 DXL655375:DXL655376 EHH655375:EHH655376 ERD655375:ERD655376 FAZ655375:FAZ655376 FKV655375:FKV655376 FUR655375:FUR655376 GEN655375:GEN655376 GOJ655375:GOJ655376 GYF655375:GYF655376 HIB655375:HIB655376 HRX655375:HRX655376 IBT655375:IBT655376 ILP655375:ILP655376 IVL655375:IVL655376 JFH655375:JFH655376 JPD655375:JPD655376 JYZ655375:JYZ655376 KIV655375:KIV655376 KSR655375:KSR655376 LCN655375:LCN655376 LMJ655375:LMJ655376 LWF655375:LWF655376 MGB655375:MGB655376 MPX655375:MPX655376 MZT655375:MZT655376 NJP655375:NJP655376 NTL655375:NTL655376 ODH655375:ODH655376 OND655375:OND655376 OWZ655375:OWZ655376 PGV655375:PGV655376 PQR655375:PQR655376 QAN655375:QAN655376 QKJ655375:QKJ655376 QUF655375:QUF655376 REB655375:REB655376 RNX655375:RNX655376 RXT655375:RXT655376 SHP655375:SHP655376 SRL655375:SRL655376 TBH655375:TBH655376 TLD655375:TLD655376 TUZ655375:TUZ655376 UEV655375:UEV655376 UOR655375:UOR655376 UYN655375:UYN655376 VIJ655375:VIJ655376 VSF655375:VSF655376 WCB655375:WCB655376 WLX655375:WLX655376 WVT655375:WVT655376 L720911:L720912 JH720911:JH720912 TD720911:TD720912 ACZ720911:ACZ720912 AMV720911:AMV720912 AWR720911:AWR720912 BGN720911:BGN720912 BQJ720911:BQJ720912 CAF720911:CAF720912 CKB720911:CKB720912 CTX720911:CTX720912 DDT720911:DDT720912 DNP720911:DNP720912 DXL720911:DXL720912 EHH720911:EHH720912 ERD720911:ERD720912 FAZ720911:FAZ720912 FKV720911:FKV720912 FUR720911:FUR720912 GEN720911:GEN720912 GOJ720911:GOJ720912 GYF720911:GYF720912 HIB720911:HIB720912 HRX720911:HRX720912 IBT720911:IBT720912 ILP720911:ILP720912 IVL720911:IVL720912 JFH720911:JFH720912 JPD720911:JPD720912 JYZ720911:JYZ720912 KIV720911:KIV720912 KSR720911:KSR720912 LCN720911:LCN720912 LMJ720911:LMJ720912 LWF720911:LWF720912 MGB720911:MGB720912 MPX720911:MPX720912 MZT720911:MZT720912 NJP720911:NJP720912 NTL720911:NTL720912 ODH720911:ODH720912 OND720911:OND720912 OWZ720911:OWZ720912 PGV720911:PGV720912 PQR720911:PQR720912 QAN720911:QAN720912 QKJ720911:QKJ720912 QUF720911:QUF720912 REB720911:REB720912 RNX720911:RNX720912 RXT720911:RXT720912 SHP720911:SHP720912 SRL720911:SRL720912 TBH720911:TBH720912 TLD720911:TLD720912 TUZ720911:TUZ720912 UEV720911:UEV720912 UOR720911:UOR720912 UYN720911:UYN720912 VIJ720911:VIJ720912 VSF720911:VSF720912 WCB720911:WCB720912 WLX720911:WLX720912 WVT720911:WVT720912 L786447:L786448 JH786447:JH786448 TD786447:TD786448 ACZ786447:ACZ786448 AMV786447:AMV786448 AWR786447:AWR786448 BGN786447:BGN786448 BQJ786447:BQJ786448 CAF786447:CAF786448 CKB786447:CKB786448 CTX786447:CTX786448 DDT786447:DDT786448 DNP786447:DNP786448 DXL786447:DXL786448 EHH786447:EHH786448 ERD786447:ERD786448 FAZ786447:FAZ786448 FKV786447:FKV786448 FUR786447:FUR786448 GEN786447:GEN786448 GOJ786447:GOJ786448 GYF786447:GYF786448 HIB786447:HIB786448 HRX786447:HRX786448 IBT786447:IBT786448 ILP786447:ILP786448 IVL786447:IVL786448 JFH786447:JFH786448 JPD786447:JPD786448 JYZ786447:JYZ786448 KIV786447:KIV786448 KSR786447:KSR786448 LCN786447:LCN786448 LMJ786447:LMJ786448 LWF786447:LWF786448 MGB786447:MGB786448 MPX786447:MPX786448 MZT786447:MZT786448 NJP786447:NJP786448 NTL786447:NTL786448 ODH786447:ODH786448 OND786447:OND786448 OWZ786447:OWZ786448 PGV786447:PGV786448 PQR786447:PQR786448 QAN786447:QAN786448 QKJ786447:QKJ786448 QUF786447:QUF786448 REB786447:REB786448 RNX786447:RNX786448 RXT786447:RXT786448 SHP786447:SHP786448 SRL786447:SRL786448 TBH786447:TBH786448 TLD786447:TLD786448 TUZ786447:TUZ786448 UEV786447:UEV786448 UOR786447:UOR786448 UYN786447:UYN786448 VIJ786447:VIJ786448 VSF786447:VSF786448 WCB786447:WCB786448 WLX786447:WLX786448 WVT786447:WVT786448 L851983:L851984 JH851983:JH851984 TD851983:TD851984 ACZ851983:ACZ851984 AMV851983:AMV851984 AWR851983:AWR851984 BGN851983:BGN851984 BQJ851983:BQJ851984 CAF851983:CAF851984 CKB851983:CKB851984 CTX851983:CTX851984 DDT851983:DDT851984 DNP851983:DNP851984 DXL851983:DXL851984 EHH851983:EHH851984 ERD851983:ERD851984 FAZ851983:FAZ851984 FKV851983:FKV851984 FUR851983:FUR851984 GEN851983:GEN851984 GOJ851983:GOJ851984 GYF851983:GYF851984 HIB851983:HIB851984 HRX851983:HRX851984 IBT851983:IBT851984 ILP851983:ILP851984 IVL851983:IVL851984 JFH851983:JFH851984 JPD851983:JPD851984 JYZ851983:JYZ851984 KIV851983:KIV851984 KSR851983:KSR851984 LCN851983:LCN851984 LMJ851983:LMJ851984 LWF851983:LWF851984 MGB851983:MGB851984 MPX851983:MPX851984 MZT851983:MZT851984 NJP851983:NJP851984 NTL851983:NTL851984 ODH851983:ODH851984 OND851983:OND851984 OWZ851983:OWZ851984 PGV851983:PGV851984 PQR851983:PQR851984 QAN851983:QAN851984 QKJ851983:QKJ851984 QUF851983:QUF851984 REB851983:REB851984 RNX851983:RNX851984 RXT851983:RXT851984 SHP851983:SHP851984 SRL851983:SRL851984 TBH851983:TBH851984 TLD851983:TLD851984 TUZ851983:TUZ851984 UEV851983:UEV851984 UOR851983:UOR851984 UYN851983:UYN851984 VIJ851983:VIJ851984 VSF851983:VSF851984 WCB851983:WCB851984 WLX851983:WLX851984 WVT851983:WVT851984 L917519:L917520 JH917519:JH917520 TD917519:TD917520 ACZ917519:ACZ917520 AMV917519:AMV917520 AWR917519:AWR917520 BGN917519:BGN917520 BQJ917519:BQJ917520 CAF917519:CAF917520 CKB917519:CKB917520 CTX917519:CTX917520 DDT917519:DDT917520 DNP917519:DNP917520 DXL917519:DXL917520 EHH917519:EHH917520 ERD917519:ERD917520 FAZ917519:FAZ917520 FKV917519:FKV917520 FUR917519:FUR917520 GEN917519:GEN917520 GOJ917519:GOJ917520 GYF917519:GYF917520 HIB917519:HIB917520 HRX917519:HRX917520 IBT917519:IBT917520 ILP917519:ILP917520 IVL917519:IVL917520 JFH917519:JFH917520 JPD917519:JPD917520 JYZ917519:JYZ917520 KIV917519:KIV917520 KSR917519:KSR917520 LCN917519:LCN917520 LMJ917519:LMJ917520 LWF917519:LWF917520 MGB917519:MGB917520 MPX917519:MPX917520 MZT917519:MZT917520 NJP917519:NJP917520 NTL917519:NTL917520 ODH917519:ODH917520 OND917519:OND917520 OWZ917519:OWZ917520 PGV917519:PGV917520 PQR917519:PQR917520 QAN917519:QAN917520 QKJ917519:QKJ917520 QUF917519:QUF917520 REB917519:REB917520 RNX917519:RNX917520 RXT917519:RXT917520 SHP917519:SHP917520 SRL917519:SRL917520 TBH917519:TBH917520 TLD917519:TLD917520 TUZ917519:TUZ917520 UEV917519:UEV917520 UOR917519:UOR917520 UYN917519:UYN917520 VIJ917519:VIJ917520 VSF917519:VSF917520 WCB917519:WCB917520 WLX917519:WLX917520 WVT917519:WVT917520 L983055:L983056 JH983055:JH983056 TD983055:TD983056 ACZ983055:ACZ983056 AMV983055:AMV983056 AWR983055:AWR983056 BGN983055:BGN983056 BQJ983055:BQJ983056 CAF983055:CAF983056 CKB983055:CKB983056 CTX983055:CTX983056 DDT983055:DDT983056 DNP983055:DNP983056 DXL983055:DXL983056 EHH983055:EHH983056 ERD983055:ERD983056 FAZ983055:FAZ983056 FKV983055:FKV983056 FUR983055:FUR983056 GEN983055:GEN983056 GOJ983055:GOJ983056 GYF983055:GYF983056 HIB983055:HIB983056 HRX983055:HRX983056 IBT983055:IBT983056 ILP983055:ILP983056 IVL983055:IVL983056 JFH983055:JFH983056 JPD983055:JPD983056 JYZ983055:JYZ983056 KIV983055:KIV983056 KSR983055:KSR983056 LCN983055:LCN983056 LMJ983055:LMJ983056 LWF983055:LWF983056 MGB983055:MGB983056 MPX983055:MPX983056 MZT983055:MZT983056 NJP983055:NJP983056 NTL983055:NTL983056 ODH983055:ODH983056 OND983055:OND983056 OWZ983055:OWZ983056 PGV983055:PGV983056 PQR983055:PQR983056 QAN983055:QAN983056 QKJ983055:QKJ983056 QUF983055:QUF983056 REB983055:REB983056 RNX983055:RNX983056 RXT983055:RXT983056 SHP983055:SHP983056 SRL983055:SRL983056 TBH983055:TBH983056 TLD983055:TLD983056 TUZ983055:TUZ983056 UEV983055:UEV983056 UOR983055:UOR983056 UYN983055:UYN983056 VIJ983055:VIJ983056 VSF983055:VSF983056 WCB983055:WCB983056 WLX983055:WLX983056 WVT983055:WVT983056 L11 JH11 TD11 ACZ11 AMV11 AWR11 BGN11 BQJ11 CAF11 CKB11 CTX11 DDT11 DNP11 DXL11 EHH11 ERD11 FAZ11 FKV11 FUR11 GEN11 GOJ11 GYF11 HIB11 HRX11 IBT11 ILP11 IVL11 JFH11 JPD11 JYZ11 KIV11 KSR11 LCN11 LMJ11 LWF11 MGB11 MPX11 MZT11 NJP11 NTL11 ODH11 OND11 OWZ11 PGV11 PQR11 QAN11 QKJ11 QUF11 REB11 RNX11 RXT11 SHP11 SRL11 TBH11 TLD11 TUZ11 UEV11 UOR11 UYN11 VIJ11 VSF11 WCB11 WLX11 WVT11 L65547 JH65547 TD65547 ACZ65547 AMV65547 AWR65547 BGN65547 BQJ65547 CAF65547 CKB65547 CTX65547 DDT65547 DNP65547 DXL65547 EHH65547 ERD65547 FAZ65547 FKV65547 FUR65547 GEN65547 GOJ65547 GYF65547 HIB65547 HRX65547 IBT65547 ILP65547 IVL65547 JFH65547 JPD65547 JYZ65547 KIV65547 KSR65547 LCN65547 LMJ65547 LWF65547 MGB65547 MPX65547 MZT65547 NJP65547 NTL65547 ODH65547 OND65547 OWZ65547 PGV65547 PQR65547 QAN65547 QKJ65547 QUF65547 REB65547 RNX65547 RXT65547 SHP65547 SRL65547 TBH65547 TLD65547 TUZ65547 UEV65547 UOR65547 UYN65547 VIJ65547 VSF65547 WCB65547 WLX65547 WVT65547 L131083 JH131083 TD131083 ACZ131083 AMV131083 AWR131083 BGN131083 BQJ131083 CAF131083 CKB131083 CTX131083 DDT131083 DNP131083 DXL131083 EHH131083 ERD131083 FAZ131083 FKV131083 FUR131083 GEN131083 GOJ131083 GYF131083 HIB131083 HRX131083 IBT131083 ILP131083 IVL131083 JFH131083 JPD131083 JYZ131083 KIV131083 KSR131083 LCN131083 LMJ131083 LWF131083 MGB131083 MPX131083 MZT131083 NJP131083 NTL131083 ODH131083 OND131083 OWZ131083 PGV131083 PQR131083 QAN131083 QKJ131083 QUF131083 REB131083 RNX131083 RXT131083 SHP131083 SRL131083 TBH131083 TLD131083 TUZ131083 UEV131083 UOR131083 UYN131083 VIJ131083 VSF131083 WCB131083 WLX131083 WVT131083 L196619 JH196619 TD196619 ACZ196619 AMV196619 AWR196619 BGN196619 BQJ196619 CAF196619 CKB196619 CTX196619 DDT196619 DNP196619 DXL196619 EHH196619 ERD196619 FAZ196619 FKV196619 FUR196619 GEN196619 GOJ196619 GYF196619 HIB196619 HRX196619 IBT196619 ILP196619 IVL196619 JFH196619 JPD196619 JYZ196619 KIV196619 KSR196619 LCN196619 LMJ196619 LWF196619 MGB196619 MPX196619 MZT196619 NJP196619 NTL196619 ODH196619 OND196619 OWZ196619 PGV196619 PQR196619 QAN196619 QKJ196619 QUF196619 REB196619 RNX196619 RXT196619 SHP196619 SRL196619 TBH196619 TLD196619 TUZ196619 UEV196619 UOR196619 UYN196619 VIJ196619 VSF196619 WCB196619 WLX196619 WVT196619 L262155 JH262155 TD262155 ACZ262155 AMV262155 AWR262155 BGN262155 BQJ262155 CAF262155 CKB262155 CTX262155 DDT262155 DNP262155 DXL262155 EHH262155 ERD262155 FAZ262155 FKV262155 FUR262155 GEN262155 GOJ262155 GYF262155 HIB262155 HRX262155 IBT262155 ILP262155 IVL262155 JFH262155 JPD262155 JYZ262155 KIV262155 KSR262155 LCN262155 LMJ262155 LWF262155 MGB262155 MPX262155 MZT262155 NJP262155 NTL262155 ODH262155 OND262155 OWZ262155 PGV262155 PQR262155 QAN262155 QKJ262155 QUF262155 REB262155 RNX262155 RXT262155 SHP262155 SRL262155 TBH262155 TLD262155 TUZ262155 UEV262155 UOR262155 UYN262155 VIJ262155 VSF262155 WCB262155 WLX262155 WVT262155 L327691 JH327691 TD327691 ACZ327691 AMV327691 AWR327691 BGN327691 BQJ327691 CAF327691 CKB327691 CTX327691 DDT327691 DNP327691 DXL327691 EHH327691 ERD327691 FAZ327691 FKV327691 FUR327691 GEN327691 GOJ327691 GYF327691 HIB327691 HRX327691 IBT327691 ILP327691 IVL327691 JFH327691 JPD327691 JYZ327691 KIV327691 KSR327691 LCN327691 LMJ327691 LWF327691 MGB327691 MPX327691 MZT327691 NJP327691 NTL327691 ODH327691 OND327691 OWZ327691 PGV327691 PQR327691 QAN327691 QKJ327691 QUF327691 REB327691 RNX327691 RXT327691 SHP327691 SRL327691 TBH327691 TLD327691 TUZ327691 UEV327691 UOR327691 UYN327691 VIJ327691 VSF327691 WCB327691 WLX327691 WVT327691 L393227 JH393227 TD393227 ACZ393227 AMV393227 AWR393227 BGN393227 BQJ393227 CAF393227 CKB393227 CTX393227 DDT393227 DNP393227 DXL393227 EHH393227 ERD393227 FAZ393227 FKV393227 FUR393227 GEN393227 GOJ393227 GYF393227 HIB393227 HRX393227 IBT393227 ILP393227 IVL393227 JFH393227 JPD393227 JYZ393227 KIV393227 KSR393227 LCN393227 LMJ393227 LWF393227 MGB393227 MPX393227 MZT393227 NJP393227 NTL393227 ODH393227 OND393227 OWZ393227 PGV393227 PQR393227 QAN393227 QKJ393227 QUF393227 REB393227 RNX393227 RXT393227 SHP393227 SRL393227 TBH393227 TLD393227 TUZ393227 UEV393227 UOR393227 UYN393227 VIJ393227 VSF393227 WCB393227 WLX393227 WVT393227 L458763 JH458763 TD458763 ACZ458763 AMV458763 AWR458763 BGN458763 BQJ458763 CAF458763 CKB458763 CTX458763 DDT458763 DNP458763 DXL458763 EHH458763 ERD458763 FAZ458763 FKV458763 FUR458763 GEN458763 GOJ458763 GYF458763 HIB458763 HRX458763 IBT458763 ILP458763 IVL458763 JFH458763 JPD458763 JYZ458763 KIV458763 KSR458763 LCN458763 LMJ458763 LWF458763 MGB458763 MPX458763 MZT458763 NJP458763 NTL458763 ODH458763 OND458763 OWZ458763 PGV458763 PQR458763 QAN458763 QKJ458763 QUF458763 REB458763 RNX458763 RXT458763 SHP458763 SRL458763 TBH458763 TLD458763 TUZ458763 UEV458763 UOR458763 UYN458763 VIJ458763 VSF458763 WCB458763 WLX458763 WVT458763 L524299 JH524299 TD524299 ACZ524299 AMV524299 AWR524299 BGN524299 BQJ524299 CAF524299 CKB524299 CTX524299 DDT524299 DNP524299 DXL524299 EHH524299 ERD524299 FAZ524299 FKV524299 FUR524299 GEN524299 GOJ524299 GYF524299 HIB524299 HRX524299 IBT524299 ILP524299 IVL524299 JFH524299 JPD524299 JYZ524299 KIV524299 KSR524299 LCN524299 LMJ524299 LWF524299 MGB524299 MPX524299 MZT524299 NJP524299 NTL524299 ODH524299 OND524299 OWZ524299 PGV524299 PQR524299 QAN524299 QKJ524299 QUF524299 REB524299 RNX524299 RXT524299 SHP524299 SRL524299 TBH524299 TLD524299 TUZ524299 UEV524299 UOR524299 UYN524299 VIJ524299 VSF524299 WCB524299 WLX524299 WVT524299 L589835 JH589835 TD589835 ACZ589835 AMV589835 AWR589835 BGN589835 BQJ589835 CAF589835 CKB589835 CTX589835 DDT589835 DNP589835 DXL589835 EHH589835 ERD589835 FAZ589835 FKV589835 FUR589835 GEN589835 GOJ589835 GYF589835 HIB589835 HRX589835 IBT589835 ILP589835 IVL589835 JFH589835 JPD589835 JYZ589835 KIV589835 KSR589835 LCN589835 LMJ589835 LWF589835 MGB589835 MPX589835 MZT589835 NJP589835 NTL589835 ODH589835 OND589835 OWZ589835 PGV589835 PQR589835 QAN589835 QKJ589835 QUF589835 REB589835 RNX589835 RXT589835 SHP589835 SRL589835 TBH589835 TLD589835 TUZ589835 UEV589835 UOR589835 UYN589835 VIJ589835 VSF589835 WCB589835 WLX589835 WVT589835 L655371 JH655371 TD655371 ACZ655371 AMV655371 AWR655371 BGN655371 BQJ655371 CAF655371 CKB655371 CTX655371 DDT655371 DNP655371 DXL655371 EHH655371 ERD655371 FAZ655371 FKV655371 FUR655371 GEN655371 GOJ655371 GYF655371 HIB655371 HRX655371 IBT655371 ILP655371 IVL655371 JFH655371 JPD655371 JYZ655371 KIV655371 KSR655371 LCN655371 LMJ655371 LWF655371 MGB655371 MPX655371 MZT655371 NJP655371 NTL655371 ODH655371 OND655371 OWZ655371 PGV655371 PQR655371 QAN655371 QKJ655371 QUF655371 REB655371 RNX655371 RXT655371 SHP655371 SRL655371 TBH655371 TLD655371 TUZ655371 UEV655371 UOR655371 UYN655371 VIJ655371 VSF655371 WCB655371 WLX655371 WVT655371 L720907 JH720907 TD720907 ACZ720907 AMV720907 AWR720907 BGN720907 BQJ720907 CAF720907 CKB720907 CTX720907 DDT720907 DNP720907 DXL720907 EHH720907 ERD720907 FAZ720907 FKV720907 FUR720907 GEN720907 GOJ720907 GYF720907 HIB720907 HRX720907 IBT720907 ILP720907 IVL720907 JFH720907 JPD720907 JYZ720907 KIV720907 KSR720907 LCN720907 LMJ720907 LWF720907 MGB720907 MPX720907 MZT720907 NJP720907 NTL720907 ODH720907 OND720907 OWZ720907 PGV720907 PQR720907 QAN720907 QKJ720907 QUF720907 REB720907 RNX720907 RXT720907 SHP720907 SRL720907 TBH720907 TLD720907 TUZ720907 UEV720907 UOR720907 UYN720907 VIJ720907 VSF720907 WCB720907 WLX720907 WVT720907 L786443 JH786443 TD786443 ACZ786443 AMV786443 AWR786443 BGN786443 BQJ786443 CAF786443 CKB786443 CTX786443 DDT786443 DNP786443 DXL786443 EHH786443 ERD786443 FAZ786443 FKV786443 FUR786443 GEN786443 GOJ786443 GYF786443 HIB786443 HRX786443 IBT786443 ILP786443 IVL786443 JFH786443 JPD786443 JYZ786443 KIV786443 KSR786443 LCN786443 LMJ786443 LWF786443 MGB786443 MPX786443 MZT786443 NJP786443 NTL786443 ODH786443 OND786443 OWZ786443 PGV786443 PQR786443 QAN786443 QKJ786443 QUF786443 REB786443 RNX786443 RXT786443 SHP786443 SRL786443 TBH786443 TLD786443 TUZ786443 UEV786443 UOR786443 UYN786443 VIJ786443 VSF786443 WCB786443 WLX786443 WVT786443 L851979 JH851979 TD851979 ACZ851979 AMV851979 AWR851979 BGN851979 BQJ851979 CAF851979 CKB851979 CTX851979 DDT851979 DNP851979 DXL851979 EHH851979 ERD851979 FAZ851979 FKV851979 FUR851979 GEN851979 GOJ851979 GYF851979 HIB851979 HRX851979 IBT851979 ILP851979 IVL851979 JFH851979 JPD851979 JYZ851979 KIV851979 KSR851979 LCN851979 LMJ851979 LWF851979 MGB851979 MPX851979 MZT851979 NJP851979 NTL851979 ODH851979 OND851979 OWZ851979 PGV851979 PQR851979 QAN851979 QKJ851979 QUF851979 REB851979 RNX851979 RXT851979 SHP851979 SRL851979 TBH851979 TLD851979 TUZ851979 UEV851979 UOR851979 UYN851979 VIJ851979 VSF851979 WCB851979 WLX851979 WVT851979 L917515 JH917515 TD917515 ACZ917515 AMV917515 AWR917515 BGN917515 BQJ917515 CAF917515 CKB917515 CTX917515 DDT917515 DNP917515 DXL917515 EHH917515 ERD917515 FAZ917515 FKV917515 FUR917515 GEN917515 GOJ917515 GYF917515 HIB917515 HRX917515 IBT917515 ILP917515 IVL917515 JFH917515 JPD917515 JYZ917515 KIV917515 KSR917515 LCN917515 LMJ917515 LWF917515 MGB917515 MPX917515 MZT917515 NJP917515 NTL917515 ODH917515 OND917515 OWZ917515 PGV917515 PQR917515 QAN917515 QKJ917515 QUF917515 REB917515 RNX917515 RXT917515 SHP917515 SRL917515 TBH917515 TLD917515 TUZ917515 UEV917515 UOR917515 UYN917515 VIJ917515 VSF917515 WCB917515 WLX917515 WVT917515 L983051 JH983051 TD983051 ACZ983051 AMV983051 AWR983051 BGN983051 BQJ983051 CAF983051 CKB983051 CTX983051 DDT983051 DNP983051 DXL983051 EHH983051 ERD983051 FAZ983051 FKV983051 FUR983051 GEN983051 GOJ983051 GYF983051 HIB983051 HRX983051 IBT983051 ILP983051 IVL983051 JFH983051 JPD983051 JYZ983051 KIV983051 KSR983051 LCN983051 LMJ983051 LWF983051 MGB983051 MPX983051 MZT983051 NJP983051 NTL983051 ODH983051 OND983051 OWZ983051 PGV983051 PQR983051 QAN983051 QKJ983051 QUF983051 REB983051 RNX983051 RXT983051 SHP983051 SRL983051 TBH983051 TLD983051 TUZ983051 UEV983051 UOR983051 UYN983051 VIJ983051 VSF983051 WCB983051 WLX983051 WVT983051 L19:L22 JH19:JH22 TD19:TD22 ACZ19:ACZ22 AMV19:AMV22 AWR19:AWR22 BGN19:BGN22 BQJ19:BQJ22 CAF19:CAF22 CKB19:CKB22 CTX19:CTX22 DDT19:DDT22 DNP19:DNP22 DXL19:DXL22 EHH19:EHH22 ERD19:ERD22 FAZ19:FAZ22 FKV19:FKV22 FUR19:FUR22 GEN19:GEN22 GOJ19:GOJ22 GYF19:GYF22 HIB19:HIB22 HRX19:HRX22 IBT19:IBT22 ILP19:ILP22 IVL19:IVL22 JFH19:JFH22 JPD19:JPD22 JYZ19:JYZ22 KIV19:KIV22 KSR19:KSR22 LCN19:LCN22 LMJ19:LMJ22 LWF19:LWF22 MGB19:MGB22 MPX19:MPX22 MZT19:MZT22 NJP19:NJP22 NTL19:NTL22 ODH19:ODH22 OND19:OND22 OWZ19:OWZ22 PGV19:PGV22 PQR19:PQR22 QAN19:QAN22 QKJ19:QKJ22 QUF19:QUF22 REB19:REB22 RNX19:RNX22 RXT19:RXT22 SHP19:SHP22 SRL19:SRL22 TBH19:TBH22 TLD19:TLD22 TUZ19:TUZ22 UEV19:UEV22 UOR19:UOR22 UYN19:UYN22 VIJ19:VIJ22 VSF19:VSF22 WCB19:WCB22 WLX19:WLX22 WVT19:WVT22 L65555:L65558 JH65555:JH65558 TD65555:TD65558 ACZ65555:ACZ65558 AMV65555:AMV65558 AWR65555:AWR65558 BGN65555:BGN65558 BQJ65555:BQJ65558 CAF65555:CAF65558 CKB65555:CKB65558 CTX65555:CTX65558 DDT65555:DDT65558 DNP65555:DNP65558 DXL65555:DXL65558 EHH65555:EHH65558 ERD65555:ERD65558 FAZ65555:FAZ65558 FKV65555:FKV65558 FUR65555:FUR65558 GEN65555:GEN65558 GOJ65555:GOJ65558 GYF65555:GYF65558 HIB65555:HIB65558 HRX65555:HRX65558 IBT65555:IBT65558 ILP65555:ILP65558 IVL65555:IVL65558 JFH65555:JFH65558 JPD65555:JPD65558 JYZ65555:JYZ65558 KIV65555:KIV65558 KSR65555:KSR65558 LCN65555:LCN65558 LMJ65555:LMJ65558 LWF65555:LWF65558 MGB65555:MGB65558 MPX65555:MPX65558 MZT65555:MZT65558 NJP65555:NJP65558 NTL65555:NTL65558 ODH65555:ODH65558 OND65555:OND65558 OWZ65555:OWZ65558 PGV65555:PGV65558 PQR65555:PQR65558 QAN65555:QAN65558 QKJ65555:QKJ65558 QUF65555:QUF65558 REB65555:REB65558 RNX65555:RNX65558 RXT65555:RXT65558 SHP65555:SHP65558 SRL65555:SRL65558 TBH65555:TBH65558 TLD65555:TLD65558 TUZ65555:TUZ65558 UEV65555:UEV65558 UOR65555:UOR65558 UYN65555:UYN65558 VIJ65555:VIJ65558 VSF65555:VSF65558 WCB65555:WCB65558 WLX65555:WLX65558 WVT65555:WVT65558 L131091:L131094 JH131091:JH131094 TD131091:TD131094 ACZ131091:ACZ131094 AMV131091:AMV131094 AWR131091:AWR131094 BGN131091:BGN131094 BQJ131091:BQJ131094 CAF131091:CAF131094 CKB131091:CKB131094 CTX131091:CTX131094 DDT131091:DDT131094 DNP131091:DNP131094 DXL131091:DXL131094 EHH131091:EHH131094 ERD131091:ERD131094 FAZ131091:FAZ131094 FKV131091:FKV131094 FUR131091:FUR131094 GEN131091:GEN131094 GOJ131091:GOJ131094 GYF131091:GYF131094 HIB131091:HIB131094 HRX131091:HRX131094 IBT131091:IBT131094 ILP131091:ILP131094 IVL131091:IVL131094 JFH131091:JFH131094 JPD131091:JPD131094 JYZ131091:JYZ131094 KIV131091:KIV131094 KSR131091:KSR131094 LCN131091:LCN131094 LMJ131091:LMJ131094 LWF131091:LWF131094 MGB131091:MGB131094 MPX131091:MPX131094 MZT131091:MZT131094 NJP131091:NJP131094 NTL131091:NTL131094 ODH131091:ODH131094 OND131091:OND131094 OWZ131091:OWZ131094 PGV131091:PGV131094 PQR131091:PQR131094 QAN131091:QAN131094 QKJ131091:QKJ131094 QUF131091:QUF131094 REB131091:REB131094 RNX131091:RNX131094 RXT131091:RXT131094 SHP131091:SHP131094 SRL131091:SRL131094 TBH131091:TBH131094 TLD131091:TLD131094 TUZ131091:TUZ131094 UEV131091:UEV131094 UOR131091:UOR131094 UYN131091:UYN131094 VIJ131091:VIJ131094 VSF131091:VSF131094 WCB131091:WCB131094 WLX131091:WLX131094 WVT131091:WVT131094 L196627:L196630 JH196627:JH196630 TD196627:TD196630 ACZ196627:ACZ196630 AMV196627:AMV196630 AWR196627:AWR196630 BGN196627:BGN196630 BQJ196627:BQJ196630 CAF196627:CAF196630 CKB196627:CKB196630 CTX196627:CTX196630 DDT196627:DDT196630 DNP196627:DNP196630 DXL196627:DXL196630 EHH196627:EHH196630 ERD196627:ERD196630 FAZ196627:FAZ196630 FKV196627:FKV196630 FUR196627:FUR196630 GEN196627:GEN196630 GOJ196627:GOJ196630 GYF196627:GYF196630 HIB196627:HIB196630 HRX196627:HRX196630 IBT196627:IBT196630 ILP196627:ILP196630 IVL196627:IVL196630 JFH196627:JFH196630 JPD196627:JPD196630 JYZ196627:JYZ196630 KIV196627:KIV196630 KSR196627:KSR196630 LCN196627:LCN196630 LMJ196627:LMJ196630 LWF196627:LWF196630 MGB196627:MGB196630 MPX196627:MPX196630 MZT196627:MZT196630 NJP196627:NJP196630 NTL196627:NTL196630 ODH196627:ODH196630 OND196627:OND196630 OWZ196627:OWZ196630 PGV196627:PGV196630 PQR196627:PQR196630 QAN196627:QAN196630 QKJ196627:QKJ196630 QUF196627:QUF196630 REB196627:REB196630 RNX196627:RNX196630 RXT196627:RXT196630 SHP196627:SHP196630 SRL196627:SRL196630 TBH196627:TBH196630 TLD196627:TLD196630 TUZ196627:TUZ196630 UEV196627:UEV196630 UOR196627:UOR196630 UYN196627:UYN196630 VIJ196627:VIJ196630 VSF196627:VSF196630 WCB196627:WCB196630 WLX196627:WLX196630 WVT196627:WVT196630 L262163:L262166 JH262163:JH262166 TD262163:TD262166 ACZ262163:ACZ262166 AMV262163:AMV262166 AWR262163:AWR262166 BGN262163:BGN262166 BQJ262163:BQJ262166 CAF262163:CAF262166 CKB262163:CKB262166 CTX262163:CTX262166 DDT262163:DDT262166 DNP262163:DNP262166 DXL262163:DXL262166 EHH262163:EHH262166 ERD262163:ERD262166 FAZ262163:FAZ262166 FKV262163:FKV262166 FUR262163:FUR262166 GEN262163:GEN262166 GOJ262163:GOJ262166 GYF262163:GYF262166 HIB262163:HIB262166 HRX262163:HRX262166 IBT262163:IBT262166 ILP262163:ILP262166 IVL262163:IVL262166 JFH262163:JFH262166 JPD262163:JPD262166 JYZ262163:JYZ262166 KIV262163:KIV262166 KSR262163:KSR262166 LCN262163:LCN262166 LMJ262163:LMJ262166 LWF262163:LWF262166 MGB262163:MGB262166 MPX262163:MPX262166 MZT262163:MZT262166 NJP262163:NJP262166 NTL262163:NTL262166 ODH262163:ODH262166 OND262163:OND262166 OWZ262163:OWZ262166 PGV262163:PGV262166 PQR262163:PQR262166 QAN262163:QAN262166 QKJ262163:QKJ262166 QUF262163:QUF262166 REB262163:REB262166 RNX262163:RNX262166 RXT262163:RXT262166 SHP262163:SHP262166 SRL262163:SRL262166 TBH262163:TBH262166 TLD262163:TLD262166 TUZ262163:TUZ262166 UEV262163:UEV262166 UOR262163:UOR262166 UYN262163:UYN262166 VIJ262163:VIJ262166 VSF262163:VSF262166 WCB262163:WCB262166 WLX262163:WLX262166 WVT262163:WVT262166 L327699:L327702 JH327699:JH327702 TD327699:TD327702 ACZ327699:ACZ327702 AMV327699:AMV327702 AWR327699:AWR327702 BGN327699:BGN327702 BQJ327699:BQJ327702 CAF327699:CAF327702 CKB327699:CKB327702 CTX327699:CTX327702 DDT327699:DDT327702 DNP327699:DNP327702 DXL327699:DXL327702 EHH327699:EHH327702 ERD327699:ERD327702 FAZ327699:FAZ327702 FKV327699:FKV327702 FUR327699:FUR327702 GEN327699:GEN327702 GOJ327699:GOJ327702 GYF327699:GYF327702 HIB327699:HIB327702 HRX327699:HRX327702 IBT327699:IBT327702 ILP327699:ILP327702 IVL327699:IVL327702 JFH327699:JFH327702 JPD327699:JPD327702 JYZ327699:JYZ327702 KIV327699:KIV327702 KSR327699:KSR327702 LCN327699:LCN327702 LMJ327699:LMJ327702 LWF327699:LWF327702 MGB327699:MGB327702 MPX327699:MPX327702 MZT327699:MZT327702 NJP327699:NJP327702 NTL327699:NTL327702 ODH327699:ODH327702 OND327699:OND327702 OWZ327699:OWZ327702 PGV327699:PGV327702 PQR327699:PQR327702 QAN327699:QAN327702 QKJ327699:QKJ327702 QUF327699:QUF327702 REB327699:REB327702 RNX327699:RNX327702 RXT327699:RXT327702 SHP327699:SHP327702 SRL327699:SRL327702 TBH327699:TBH327702 TLD327699:TLD327702 TUZ327699:TUZ327702 UEV327699:UEV327702 UOR327699:UOR327702 UYN327699:UYN327702 VIJ327699:VIJ327702 VSF327699:VSF327702 WCB327699:WCB327702 WLX327699:WLX327702 WVT327699:WVT327702 L393235:L393238 JH393235:JH393238 TD393235:TD393238 ACZ393235:ACZ393238 AMV393235:AMV393238 AWR393235:AWR393238 BGN393235:BGN393238 BQJ393235:BQJ393238 CAF393235:CAF393238 CKB393235:CKB393238 CTX393235:CTX393238 DDT393235:DDT393238 DNP393235:DNP393238 DXL393235:DXL393238 EHH393235:EHH393238 ERD393235:ERD393238 FAZ393235:FAZ393238 FKV393235:FKV393238 FUR393235:FUR393238 GEN393235:GEN393238 GOJ393235:GOJ393238 GYF393235:GYF393238 HIB393235:HIB393238 HRX393235:HRX393238 IBT393235:IBT393238 ILP393235:ILP393238 IVL393235:IVL393238 JFH393235:JFH393238 JPD393235:JPD393238 JYZ393235:JYZ393238 KIV393235:KIV393238 KSR393235:KSR393238 LCN393235:LCN393238 LMJ393235:LMJ393238 LWF393235:LWF393238 MGB393235:MGB393238 MPX393235:MPX393238 MZT393235:MZT393238 NJP393235:NJP393238 NTL393235:NTL393238 ODH393235:ODH393238 OND393235:OND393238 OWZ393235:OWZ393238 PGV393235:PGV393238 PQR393235:PQR393238 QAN393235:QAN393238 QKJ393235:QKJ393238 QUF393235:QUF393238 REB393235:REB393238 RNX393235:RNX393238 RXT393235:RXT393238 SHP393235:SHP393238 SRL393235:SRL393238 TBH393235:TBH393238 TLD393235:TLD393238 TUZ393235:TUZ393238 UEV393235:UEV393238 UOR393235:UOR393238 UYN393235:UYN393238 VIJ393235:VIJ393238 VSF393235:VSF393238 WCB393235:WCB393238 WLX393235:WLX393238 WVT393235:WVT393238 L458771:L458774 JH458771:JH458774 TD458771:TD458774 ACZ458771:ACZ458774 AMV458771:AMV458774 AWR458771:AWR458774 BGN458771:BGN458774 BQJ458771:BQJ458774 CAF458771:CAF458774 CKB458771:CKB458774 CTX458771:CTX458774 DDT458771:DDT458774 DNP458771:DNP458774 DXL458771:DXL458774 EHH458771:EHH458774 ERD458771:ERD458774 FAZ458771:FAZ458774 FKV458771:FKV458774 FUR458771:FUR458774 GEN458771:GEN458774 GOJ458771:GOJ458774 GYF458771:GYF458774 HIB458771:HIB458774 HRX458771:HRX458774 IBT458771:IBT458774 ILP458771:ILP458774 IVL458771:IVL458774 JFH458771:JFH458774 JPD458771:JPD458774 JYZ458771:JYZ458774 KIV458771:KIV458774 KSR458771:KSR458774 LCN458771:LCN458774 LMJ458771:LMJ458774 LWF458771:LWF458774 MGB458771:MGB458774 MPX458771:MPX458774 MZT458771:MZT458774 NJP458771:NJP458774 NTL458771:NTL458774 ODH458771:ODH458774 OND458771:OND458774 OWZ458771:OWZ458774 PGV458771:PGV458774 PQR458771:PQR458774 QAN458771:QAN458774 QKJ458771:QKJ458774 QUF458771:QUF458774 REB458771:REB458774 RNX458771:RNX458774 RXT458771:RXT458774 SHP458771:SHP458774 SRL458771:SRL458774 TBH458771:TBH458774 TLD458771:TLD458774 TUZ458771:TUZ458774 UEV458771:UEV458774 UOR458771:UOR458774 UYN458771:UYN458774 VIJ458771:VIJ458774 VSF458771:VSF458774 WCB458771:WCB458774 WLX458771:WLX458774 WVT458771:WVT458774 L524307:L524310 JH524307:JH524310 TD524307:TD524310 ACZ524307:ACZ524310 AMV524307:AMV524310 AWR524307:AWR524310 BGN524307:BGN524310 BQJ524307:BQJ524310 CAF524307:CAF524310 CKB524307:CKB524310 CTX524307:CTX524310 DDT524307:DDT524310 DNP524307:DNP524310 DXL524307:DXL524310 EHH524307:EHH524310 ERD524307:ERD524310 FAZ524307:FAZ524310 FKV524307:FKV524310 FUR524307:FUR524310 GEN524307:GEN524310 GOJ524307:GOJ524310 GYF524307:GYF524310 HIB524307:HIB524310 HRX524307:HRX524310 IBT524307:IBT524310 ILP524307:ILP524310 IVL524307:IVL524310 JFH524307:JFH524310 JPD524307:JPD524310 JYZ524307:JYZ524310 KIV524307:KIV524310 KSR524307:KSR524310 LCN524307:LCN524310 LMJ524307:LMJ524310 LWF524307:LWF524310 MGB524307:MGB524310 MPX524307:MPX524310 MZT524307:MZT524310 NJP524307:NJP524310 NTL524307:NTL524310 ODH524307:ODH524310 OND524307:OND524310 OWZ524307:OWZ524310 PGV524307:PGV524310 PQR524307:PQR524310 QAN524307:QAN524310 QKJ524307:QKJ524310 QUF524307:QUF524310 REB524307:REB524310 RNX524307:RNX524310 RXT524307:RXT524310 SHP524307:SHP524310 SRL524307:SRL524310 TBH524307:TBH524310 TLD524307:TLD524310 TUZ524307:TUZ524310 UEV524307:UEV524310 UOR524307:UOR524310 UYN524307:UYN524310 VIJ524307:VIJ524310 VSF524307:VSF524310 WCB524307:WCB524310 WLX524307:WLX524310 WVT524307:WVT524310 L589843:L589846 JH589843:JH589846 TD589843:TD589846 ACZ589843:ACZ589846 AMV589843:AMV589846 AWR589843:AWR589846 BGN589843:BGN589846 BQJ589843:BQJ589846 CAF589843:CAF589846 CKB589843:CKB589846 CTX589843:CTX589846 DDT589843:DDT589846 DNP589843:DNP589846 DXL589843:DXL589846 EHH589843:EHH589846 ERD589843:ERD589846 FAZ589843:FAZ589846 FKV589843:FKV589846 FUR589843:FUR589846 GEN589843:GEN589846 GOJ589843:GOJ589846 GYF589843:GYF589846 HIB589843:HIB589846 HRX589843:HRX589846 IBT589843:IBT589846 ILP589843:ILP589846 IVL589843:IVL589846 JFH589843:JFH589846 JPD589843:JPD589846 JYZ589843:JYZ589846 KIV589843:KIV589846 KSR589843:KSR589846 LCN589843:LCN589846 LMJ589843:LMJ589846 LWF589843:LWF589846 MGB589843:MGB589846 MPX589843:MPX589846 MZT589843:MZT589846 NJP589843:NJP589846 NTL589843:NTL589846 ODH589843:ODH589846 OND589843:OND589846 OWZ589843:OWZ589846 PGV589843:PGV589846 PQR589843:PQR589846 QAN589843:QAN589846 QKJ589843:QKJ589846 QUF589843:QUF589846 REB589843:REB589846 RNX589843:RNX589846 RXT589843:RXT589846 SHP589843:SHP589846 SRL589843:SRL589846 TBH589843:TBH589846 TLD589843:TLD589846 TUZ589843:TUZ589846 UEV589843:UEV589846 UOR589843:UOR589846 UYN589843:UYN589846 VIJ589843:VIJ589846 VSF589843:VSF589846 WCB589843:WCB589846 WLX589843:WLX589846 WVT589843:WVT589846 L655379:L655382 JH655379:JH655382 TD655379:TD655382 ACZ655379:ACZ655382 AMV655379:AMV655382 AWR655379:AWR655382 BGN655379:BGN655382 BQJ655379:BQJ655382 CAF655379:CAF655382 CKB655379:CKB655382 CTX655379:CTX655382 DDT655379:DDT655382 DNP655379:DNP655382 DXL655379:DXL655382 EHH655379:EHH655382 ERD655379:ERD655382 FAZ655379:FAZ655382 FKV655379:FKV655382 FUR655379:FUR655382 GEN655379:GEN655382 GOJ655379:GOJ655382 GYF655379:GYF655382 HIB655379:HIB655382 HRX655379:HRX655382 IBT655379:IBT655382 ILP655379:ILP655382 IVL655379:IVL655382 JFH655379:JFH655382 JPD655379:JPD655382 JYZ655379:JYZ655382 KIV655379:KIV655382 KSR655379:KSR655382 LCN655379:LCN655382 LMJ655379:LMJ655382 LWF655379:LWF655382 MGB655379:MGB655382 MPX655379:MPX655382 MZT655379:MZT655382 NJP655379:NJP655382 NTL655379:NTL655382 ODH655379:ODH655382 OND655379:OND655382 OWZ655379:OWZ655382 PGV655379:PGV655382 PQR655379:PQR655382 QAN655379:QAN655382 QKJ655379:QKJ655382 QUF655379:QUF655382 REB655379:REB655382 RNX655379:RNX655382 RXT655379:RXT655382 SHP655379:SHP655382 SRL655379:SRL655382 TBH655379:TBH655382 TLD655379:TLD655382 TUZ655379:TUZ655382 UEV655379:UEV655382 UOR655379:UOR655382 UYN655379:UYN655382 VIJ655379:VIJ655382 VSF655379:VSF655382 WCB655379:WCB655382 WLX655379:WLX655382 WVT655379:WVT655382 L720915:L720918 JH720915:JH720918 TD720915:TD720918 ACZ720915:ACZ720918 AMV720915:AMV720918 AWR720915:AWR720918 BGN720915:BGN720918 BQJ720915:BQJ720918 CAF720915:CAF720918 CKB720915:CKB720918 CTX720915:CTX720918 DDT720915:DDT720918 DNP720915:DNP720918 DXL720915:DXL720918 EHH720915:EHH720918 ERD720915:ERD720918 FAZ720915:FAZ720918 FKV720915:FKV720918 FUR720915:FUR720918 GEN720915:GEN720918 GOJ720915:GOJ720918 GYF720915:GYF720918 HIB720915:HIB720918 HRX720915:HRX720918 IBT720915:IBT720918 ILP720915:ILP720918 IVL720915:IVL720918 JFH720915:JFH720918 JPD720915:JPD720918 JYZ720915:JYZ720918 KIV720915:KIV720918 KSR720915:KSR720918 LCN720915:LCN720918 LMJ720915:LMJ720918 LWF720915:LWF720918 MGB720915:MGB720918 MPX720915:MPX720918 MZT720915:MZT720918 NJP720915:NJP720918 NTL720915:NTL720918 ODH720915:ODH720918 OND720915:OND720918 OWZ720915:OWZ720918 PGV720915:PGV720918 PQR720915:PQR720918 QAN720915:QAN720918 QKJ720915:QKJ720918 QUF720915:QUF720918 REB720915:REB720918 RNX720915:RNX720918 RXT720915:RXT720918 SHP720915:SHP720918 SRL720915:SRL720918 TBH720915:TBH720918 TLD720915:TLD720918 TUZ720915:TUZ720918 UEV720915:UEV720918 UOR720915:UOR720918 UYN720915:UYN720918 VIJ720915:VIJ720918 VSF720915:VSF720918 WCB720915:WCB720918 WLX720915:WLX720918 WVT720915:WVT720918 L786451:L786454 JH786451:JH786454 TD786451:TD786454 ACZ786451:ACZ786454 AMV786451:AMV786454 AWR786451:AWR786454 BGN786451:BGN786454 BQJ786451:BQJ786454 CAF786451:CAF786454 CKB786451:CKB786454 CTX786451:CTX786454 DDT786451:DDT786454 DNP786451:DNP786454 DXL786451:DXL786454 EHH786451:EHH786454 ERD786451:ERD786454 FAZ786451:FAZ786454 FKV786451:FKV786454 FUR786451:FUR786454 GEN786451:GEN786454 GOJ786451:GOJ786454 GYF786451:GYF786454 HIB786451:HIB786454 HRX786451:HRX786454 IBT786451:IBT786454 ILP786451:ILP786454 IVL786451:IVL786454 JFH786451:JFH786454 JPD786451:JPD786454 JYZ786451:JYZ786454 KIV786451:KIV786454 KSR786451:KSR786454 LCN786451:LCN786454 LMJ786451:LMJ786454 LWF786451:LWF786454 MGB786451:MGB786454 MPX786451:MPX786454 MZT786451:MZT786454 NJP786451:NJP786454 NTL786451:NTL786454 ODH786451:ODH786454 OND786451:OND786454 OWZ786451:OWZ786454 PGV786451:PGV786454 PQR786451:PQR786454 QAN786451:QAN786454 QKJ786451:QKJ786454 QUF786451:QUF786454 REB786451:REB786454 RNX786451:RNX786454 RXT786451:RXT786454 SHP786451:SHP786454 SRL786451:SRL786454 TBH786451:TBH786454 TLD786451:TLD786454 TUZ786451:TUZ786454 UEV786451:UEV786454 UOR786451:UOR786454 UYN786451:UYN786454 VIJ786451:VIJ786454 VSF786451:VSF786454 WCB786451:WCB786454 WLX786451:WLX786454 WVT786451:WVT786454 L851987:L851990 JH851987:JH851990 TD851987:TD851990 ACZ851987:ACZ851990 AMV851987:AMV851990 AWR851987:AWR851990 BGN851987:BGN851990 BQJ851987:BQJ851990 CAF851987:CAF851990 CKB851987:CKB851990 CTX851987:CTX851990 DDT851987:DDT851990 DNP851987:DNP851990 DXL851987:DXL851990 EHH851987:EHH851990 ERD851987:ERD851990 FAZ851987:FAZ851990 FKV851987:FKV851990 FUR851987:FUR851990 GEN851987:GEN851990 GOJ851987:GOJ851990 GYF851987:GYF851990 HIB851987:HIB851990 HRX851987:HRX851990 IBT851987:IBT851990 ILP851987:ILP851990 IVL851987:IVL851990 JFH851987:JFH851990 JPD851987:JPD851990 JYZ851987:JYZ851990 KIV851987:KIV851990 KSR851987:KSR851990 LCN851987:LCN851990 LMJ851987:LMJ851990 LWF851987:LWF851990 MGB851987:MGB851990 MPX851987:MPX851990 MZT851987:MZT851990 NJP851987:NJP851990 NTL851987:NTL851990 ODH851987:ODH851990 OND851987:OND851990 OWZ851987:OWZ851990 PGV851987:PGV851990 PQR851987:PQR851990 QAN851987:QAN851990 QKJ851987:QKJ851990 QUF851987:QUF851990 REB851987:REB851990 RNX851987:RNX851990 RXT851987:RXT851990 SHP851987:SHP851990 SRL851987:SRL851990 TBH851987:TBH851990 TLD851987:TLD851990 TUZ851987:TUZ851990 UEV851987:UEV851990 UOR851987:UOR851990 UYN851987:UYN851990 VIJ851987:VIJ851990 VSF851987:VSF851990 WCB851987:WCB851990 WLX851987:WLX851990 WVT851987:WVT851990 L917523:L917526 JH917523:JH917526 TD917523:TD917526 ACZ917523:ACZ917526 AMV917523:AMV917526 AWR917523:AWR917526 BGN917523:BGN917526 BQJ917523:BQJ917526 CAF917523:CAF917526 CKB917523:CKB917526 CTX917523:CTX917526 DDT917523:DDT917526 DNP917523:DNP917526 DXL917523:DXL917526 EHH917523:EHH917526 ERD917523:ERD917526 FAZ917523:FAZ917526 FKV917523:FKV917526 FUR917523:FUR917526 GEN917523:GEN917526 GOJ917523:GOJ917526 GYF917523:GYF917526 HIB917523:HIB917526 HRX917523:HRX917526 IBT917523:IBT917526 ILP917523:ILP917526 IVL917523:IVL917526 JFH917523:JFH917526 JPD917523:JPD917526 JYZ917523:JYZ917526 KIV917523:KIV917526 KSR917523:KSR917526 LCN917523:LCN917526 LMJ917523:LMJ917526 LWF917523:LWF917526 MGB917523:MGB917526 MPX917523:MPX917526 MZT917523:MZT917526 NJP917523:NJP917526 NTL917523:NTL917526 ODH917523:ODH917526 OND917523:OND917526 OWZ917523:OWZ917526 PGV917523:PGV917526 PQR917523:PQR917526 QAN917523:QAN917526 QKJ917523:QKJ917526 QUF917523:QUF917526 REB917523:REB917526 RNX917523:RNX917526 RXT917523:RXT917526 SHP917523:SHP917526 SRL917523:SRL917526 TBH917523:TBH917526 TLD917523:TLD917526 TUZ917523:TUZ917526 UEV917523:UEV917526 UOR917523:UOR917526 UYN917523:UYN917526 VIJ917523:VIJ917526 VSF917523:VSF917526 WCB917523:WCB917526 WLX917523:WLX917526 WVT917523:WVT917526 L983059:L983062 JH983059:JH983062 TD983059:TD983062 ACZ983059:ACZ983062 AMV983059:AMV983062 AWR983059:AWR983062 BGN983059:BGN983062 BQJ983059:BQJ983062 CAF983059:CAF983062 CKB983059:CKB983062 CTX983059:CTX983062 DDT983059:DDT983062 DNP983059:DNP983062 DXL983059:DXL983062 EHH983059:EHH983062 ERD983059:ERD983062 FAZ983059:FAZ983062 FKV983059:FKV983062 FUR983059:FUR983062 GEN983059:GEN983062 GOJ983059:GOJ983062 GYF983059:GYF983062 HIB983059:HIB983062 HRX983059:HRX983062 IBT983059:IBT983062 ILP983059:ILP983062 IVL983059:IVL983062 JFH983059:JFH983062 JPD983059:JPD983062 JYZ983059:JYZ983062 KIV983059:KIV983062 KSR983059:KSR983062 LCN983059:LCN983062 LMJ983059:LMJ983062 LWF983059:LWF983062 MGB983059:MGB983062 MPX983059:MPX983062 MZT983059:MZT983062 NJP983059:NJP983062 NTL983059:NTL983062 ODH983059:ODH983062 OND983059:OND983062 OWZ983059:OWZ983062 PGV983059:PGV983062 PQR983059:PQR983062 QAN983059:QAN983062 QKJ983059:QKJ983062 QUF983059:QUF983062 REB983059:REB983062 RNX983059:RNX983062 RXT983059:RXT983062 SHP983059:SHP983062 SRL983059:SRL983062 TBH983059:TBH983062 TLD983059:TLD983062 TUZ983059:TUZ983062 UEV983059:UEV983062 UOR983059:UOR983062 UYN983059:UYN983062 VIJ983059:VIJ983062 VSF983059:VSF983062 WCB983059:WCB983062 WLX983059:WLX983062 WVT983059:WVT983062 L65:L66 JH65:JH66 TD65:TD66 ACZ65:ACZ66 AMV65:AMV66 AWR65:AWR66 BGN65:BGN66 BQJ65:BQJ66 CAF65:CAF66 CKB65:CKB66 CTX65:CTX66 DDT65:DDT66 DNP65:DNP66 DXL65:DXL66 EHH65:EHH66 ERD65:ERD66 FAZ65:FAZ66 FKV65:FKV66 FUR65:FUR66 GEN65:GEN66 GOJ65:GOJ66 GYF65:GYF66 HIB65:HIB66 HRX65:HRX66 IBT65:IBT66 ILP65:ILP66 IVL65:IVL66 JFH65:JFH66 JPD65:JPD66 JYZ65:JYZ66 KIV65:KIV66 KSR65:KSR66 LCN65:LCN66 LMJ65:LMJ66 LWF65:LWF66 MGB65:MGB66 MPX65:MPX66 MZT65:MZT66 NJP65:NJP66 NTL65:NTL66 ODH65:ODH66 OND65:OND66 OWZ65:OWZ66 PGV65:PGV66 PQR65:PQR66 QAN65:QAN66 QKJ65:QKJ66 QUF65:QUF66 REB65:REB66 RNX65:RNX66 RXT65:RXT66 SHP65:SHP66 SRL65:SRL66 TBH65:TBH66 TLD65:TLD66 TUZ65:TUZ66 UEV65:UEV66 UOR65:UOR66 UYN65:UYN66 VIJ65:VIJ66 VSF65:VSF66 WCB65:WCB66 WLX65:WLX66 WVT65:WVT66 L65601:L65602 JH65601:JH65602 TD65601:TD65602 ACZ65601:ACZ65602 AMV65601:AMV65602 AWR65601:AWR65602 BGN65601:BGN65602 BQJ65601:BQJ65602 CAF65601:CAF65602 CKB65601:CKB65602 CTX65601:CTX65602 DDT65601:DDT65602 DNP65601:DNP65602 DXL65601:DXL65602 EHH65601:EHH65602 ERD65601:ERD65602 FAZ65601:FAZ65602 FKV65601:FKV65602 FUR65601:FUR65602 GEN65601:GEN65602 GOJ65601:GOJ65602 GYF65601:GYF65602 HIB65601:HIB65602 HRX65601:HRX65602 IBT65601:IBT65602 ILP65601:ILP65602 IVL65601:IVL65602 JFH65601:JFH65602 JPD65601:JPD65602 JYZ65601:JYZ65602 KIV65601:KIV65602 KSR65601:KSR65602 LCN65601:LCN65602 LMJ65601:LMJ65602 LWF65601:LWF65602 MGB65601:MGB65602 MPX65601:MPX65602 MZT65601:MZT65602 NJP65601:NJP65602 NTL65601:NTL65602 ODH65601:ODH65602 OND65601:OND65602 OWZ65601:OWZ65602 PGV65601:PGV65602 PQR65601:PQR65602 QAN65601:QAN65602 QKJ65601:QKJ65602 QUF65601:QUF65602 REB65601:REB65602 RNX65601:RNX65602 RXT65601:RXT65602 SHP65601:SHP65602 SRL65601:SRL65602 TBH65601:TBH65602 TLD65601:TLD65602 TUZ65601:TUZ65602 UEV65601:UEV65602 UOR65601:UOR65602 UYN65601:UYN65602 VIJ65601:VIJ65602 VSF65601:VSF65602 WCB65601:WCB65602 WLX65601:WLX65602 WVT65601:WVT65602 L131137:L131138 JH131137:JH131138 TD131137:TD131138 ACZ131137:ACZ131138 AMV131137:AMV131138 AWR131137:AWR131138 BGN131137:BGN131138 BQJ131137:BQJ131138 CAF131137:CAF131138 CKB131137:CKB131138 CTX131137:CTX131138 DDT131137:DDT131138 DNP131137:DNP131138 DXL131137:DXL131138 EHH131137:EHH131138 ERD131137:ERD131138 FAZ131137:FAZ131138 FKV131137:FKV131138 FUR131137:FUR131138 GEN131137:GEN131138 GOJ131137:GOJ131138 GYF131137:GYF131138 HIB131137:HIB131138 HRX131137:HRX131138 IBT131137:IBT131138 ILP131137:ILP131138 IVL131137:IVL131138 JFH131137:JFH131138 JPD131137:JPD131138 JYZ131137:JYZ131138 KIV131137:KIV131138 KSR131137:KSR131138 LCN131137:LCN131138 LMJ131137:LMJ131138 LWF131137:LWF131138 MGB131137:MGB131138 MPX131137:MPX131138 MZT131137:MZT131138 NJP131137:NJP131138 NTL131137:NTL131138 ODH131137:ODH131138 OND131137:OND131138 OWZ131137:OWZ131138 PGV131137:PGV131138 PQR131137:PQR131138 QAN131137:QAN131138 QKJ131137:QKJ131138 QUF131137:QUF131138 REB131137:REB131138 RNX131137:RNX131138 RXT131137:RXT131138 SHP131137:SHP131138 SRL131137:SRL131138 TBH131137:TBH131138 TLD131137:TLD131138 TUZ131137:TUZ131138 UEV131137:UEV131138 UOR131137:UOR131138 UYN131137:UYN131138 VIJ131137:VIJ131138 VSF131137:VSF131138 WCB131137:WCB131138 WLX131137:WLX131138 WVT131137:WVT131138 L196673:L196674 JH196673:JH196674 TD196673:TD196674 ACZ196673:ACZ196674 AMV196673:AMV196674 AWR196673:AWR196674 BGN196673:BGN196674 BQJ196673:BQJ196674 CAF196673:CAF196674 CKB196673:CKB196674 CTX196673:CTX196674 DDT196673:DDT196674 DNP196673:DNP196674 DXL196673:DXL196674 EHH196673:EHH196674 ERD196673:ERD196674 FAZ196673:FAZ196674 FKV196673:FKV196674 FUR196673:FUR196674 GEN196673:GEN196674 GOJ196673:GOJ196674 GYF196673:GYF196674 HIB196673:HIB196674 HRX196673:HRX196674 IBT196673:IBT196674 ILP196673:ILP196674 IVL196673:IVL196674 JFH196673:JFH196674 JPD196673:JPD196674 JYZ196673:JYZ196674 KIV196673:KIV196674 KSR196673:KSR196674 LCN196673:LCN196674 LMJ196673:LMJ196674 LWF196673:LWF196674 MGB196673:MGB196674 MPX196673:MPX196674 MZT196673:MZT196674 NJP196673:NJP196674 NTL196673:NTL196674 ODH196673:ODH196674 OND196673:OND196674 OWZ196673:OWZ196674 PGV196673:PGV196674 PQR196673:PQR196674 QAN196673:QAN196674 QKJ196673:QKJ196674 QUF196673:QUF196674 REB196673:REB196674 RNX196673:RNX196674 RXT196673:RXT196674 SHP196673:SHP196674 SRL196673:SRL196674 TBH196673:TBH196674 TLD196673:TLD196674 TUZ196673:TUZ196674 UEV196673:UEV196674 UOR196673:UOR196674 UYN196673:UYN196674 VIJ196673:VIJ196674 VSF196673:VSF196674 WCB196673:WCB196674 WLX196673:WLX196674 WVT196673:WVT196674 L262209:L262210 JH262209:JH262210 TD262209:TD262210 ACZ262209:ACZ262210 AMV262209:AMV262210 AWR262209:AWR262210 BGN262209:BGN262210 BQJ262209:BQJ262210 CAF262209:CAF262210 CKB262209:CKB262210 CTX262209:CTX262210 DDT262209:DDT262210 DNP262209:DNP262210 DXL262209:DXL262210 EHH262209:EHH262210 ERD262209:ERD262210 FAZ262209:FAZ262210 FKV262209:FKV262210 FUR262209:FUR262210 GEN262209:GEN262210 GOJ262209:GOJ262210 GYF262209:GYF262210 HIB262209:HIB262210 HRX262209:HRX262210 IBT262209:IBT262210 ILP262209:ILP262210 IVL262209:IVL262210 JFH262209:JFH262210 JPD262209:JPD262210 JYZ262209:JYZ262210 KIV262209:KIV262210 KSR262209:KSR262210 LCN262209:LCN262210 LMJ262209:LMJ262210 LWF262209:LWF262210 MGB262209:MGB262210 MPX262209:MPX262210 MZT262209:MZT262210 NJP262209:NJP262210 NTL262209:NTL262210 ODH262209:ODH262210 OND262209:OND262210 OWZ262209:OWZ262210 PGV262209:PGV262210 PQR262209:PQR262210 QAN262209:QAN262210 QKJ262209:QKJ262210 QUF262209:QUF262210 REB262209:REB262210 RNX262209:RNX262210 RXT262209:RXT262210 SHP262209:SHP262210 SRL262209:SRL262210 TBH262209:TBH262210 TLD262209:TLD262210 TUZ262209:TUZ262210 UEV262209:UEV262210 UOR262209:UOR262210 UYN262209:UYN262210 VIJ262209:VIJ262210 VSF262209:VSF262210 WCB262209:WCB262210 WLX262209:WLX262210 WVT262209:WVT262210 L327745:L327746 JH327745:JH327746 TD327745:TD327746 ACZ327745:ACZ327746 AMV327745:AMV327746 AWR327745:AWR327746 BGN327745:BGN327746 BQJ327745:BQJ327746 CAF327745:CAF327746 CKB327745:CKB327746 CTX327745:CTX327746 DDT327745:DDT327746 DNP327745:DNP327746 DXL327745:DXL327746 EHH327745:EHH327746 ERD327745:ERD327746 FAZ327745:FAZ327746 FKV327745:FKV327746 FUR327745:FUR327746 GEN327745:GEN327746 GOJ327745:GOJ327746 GYF327745:GYF327746 HIB327745:HIB327746 HRX327745:HRX327746 IBT327745:IBT327746 ILP327745:ILP327746 IVL327745:IVL327746 JFH327745:JFH327746 JPD327745:JPD327746 JYZ327745:JYZ327746 KIV327745:KIV327746 KSR327745:KSR327746 LCN327745:LCN327746 LMJ327745:LMJ327746 LWF327745:LWF327746 MGB327745:MGB327746 MPX327745:MPX327746 MZT327745:MZT327746 NJP327745:NJP327746 NTL327745:NTL327746 ODH327745:ODH327746 OND327745:OND327746 OWZ327745:OWZ327746 PGV327745:PGV327746 PQR327745:PQR327746 QAN327745:QAN327746 QKJ327745:QKJ327746 QUF327745:QUF327746 REB327745:REB327746 RNX327745:RNX327746 RXT327745:RXT327746 SHP327745:SHP327746 SRL327745:SRL327746 TBH327745:TBH327746 TLD327745:TLD327746 TUZ327745:TUZ327746 UEV327745:UEV327746 UOR327745:UOR327746 UYN327745:UYN327746 VIJ327745:VIJ327746 VSF327745:VSF327746 WCB327745:WCB327746 WLX327745:WLX327746 WVT327745:WVT327746 L393281:L393282 JH393281:JH393282 TD393281:TD393282 ACZ393281:ACZ393282 AMV393281:AMV393282 AWR393281:AWR393282 BGN393281:BGN393282 BQJ393281:BQJ393282 CAF393281:CAF393282 CKB393281:CKB393282 CTX393281:CTX393282 DDT393281:DDT393282 DNP393281:DNP393282 DXL393281:DXL393282 EHH393281:EHH393282 ERD393281:ERD393282 FAZ393281:FAZ393282 FKV393281:FKV393282 FUR393281:FUR393282 GEN393281:GEN393282 GOJ393281:GOJ393282 GYF393281:GYF393282 HIB393281:HIB393282 HRX393281:HRX393282 IBT393281:IBT393282 ILP393281:ILP393282 IVL393281:IVL393282 JFH393281:JFH393282 JPD393281:JPD393282 JYZ393281:JYZ393282 KIV393281:KIV393282 KSR393281:KSR393282 LCN393281:LCN393282 LMJ393281:LMJ393282 LWF393281:LWF393282 MGB393281:MGB393282 MPX393281:MPX393282 MZT393281:MZT393282 NJP393281:NJP393282 NTL393281:NTL393282 ODH393281:ODH393282 OND393281:OND393282 OWZ393281:OWZ393282 PGV393281:PGV393282 PQR393281:PQR393282 QAN393281:QAN393282 QKJ393281:QKJ393282 QUF393281:QUF393282 REB393281:REB393282 RNX393281:RNX393282 RXT393281:RXT393282 SHP393281:SHP393282 SRL393281:SRL393282 TBH393281:TBH393282 TLD393281:TLD393282 TUZ393281:TUZ393282 UEV393281:UEV393282 UOR393281:UOR393282 UYN393281:UYN393282 VIJ393281:VIJ393282 VSF393281:VSF393282 WCB393281:WCB393282 WLX393281:WLX393282 WVT393281:WVT393282 L458817:L458818 JH458817:JH458818 TD458817:TD458818 ACZ458817:ACZ458818 AMV458817:AMV458818 AWR458817:AWR458818 BGN458817:BGN458818 BQJ458817:BQJ458818 CAF458817:CAF458818 CKB458817:CKB458818 CTX458817:CTX458818 DDT458817:DDT458818 DNP458817:DNP458818 DXL458817:DXL458818 EHH458817:EHH458818 ERD458817:ERD458818 FAZ458817:FAZ458818 FKV458817:FKV458818 FUR458817:FUR458818 GEN458817:GEN458818 GOJ458817:GOJ458818 GYF458817:GYF458818 HIB458817:HIB458818 HRX458817:HRX458818 IBT458817:IBT458818 ILP458817:ILP458818 IVL458817:IVL458818 JFH458817:JFH458818 JPD458817:JPD458818 JYZ458817:JYZ458818 KIV458817:KIV458818 KSR458817:KSR458818 LCN458817:LCN458818 LMJ458817:LMJ458818 LWF458817:LWF458818 MGB458817:MGB458818 MPX458817:MPX458818 MZT458817:MZT458818 NJP458817:NJP458818 NTL458817:NTL458818 ODH458817:ODH458818 OND458817:OND458818 OWZ458817:OWZ458818 PGV458817:PGV458818 PQR458817:PQR458818 QAN458817:QAN458818 QKJ458817:QKJ458818 QUF458817:QUF458818 REB458817:REB458818 RNX458817:RNX458818 RXT458817:RXT458818 SHP458817:SHP458818 SRL458817:SRL458818 TBH458817:TBH458818 TLD458817:TLD458818 TUZ458817:TUZ458818 UEV458817:UEV458818 UOR458817:UOR458818 UYN458817:UYN458818 VIJ458817:VIJ458818 VSF458817:VSF458818 WCB458817:WCB458818 WLX458817:WLX458818 WVT458817:WVT458818 L524353:L524354 JH524353:JH524354 TD524353:TD524354 ACZ524353:ACZ524354 AMV524353:AMV524354 AWR524353:AWR524354 BGN524353:BGN524354 BQJ524353:BQJ524354 CAF524353:CAF524354 CKB524353:CKB524354 CTX524353:CTX524354 DDT524353:DDT524354 DNP524353:DNP524354 DXL524353:DXL524354 EHH524353:EHH524354 ERD524353:ERD524354 FAZ524353:FAZ524354 FKV524353:FKV524354 FUR524353:FUR524354 GEN524353:GEN524354 GOJ524353:GOJ524354 GYF524353:GYF524354 HIB524353:HIB524354 HRX524353:HRX524354 IBT524353:IBT524354 ILP524353:ILP524354 IVL524353:IVL524354 JFH524353:JFH524354 JPD524353:JPD524354 JYZ524353:JYZ524354 KIV524353:KIV524354 KSR524353:KSR524354 LCN524353:LCN524354 LMJ524353:LMJ524354 LWF524353:LWF524354 MGB524353:MGB524354 MPX524353:MPX524354 MZT524353:MZT524354 NJP524353:NJP524354 NTL524353:NTL524354 ODH524353:ODH524354 OND524353:OND524354 OWZ524353:OWZ524354 PGV524353:PGV524354 PQR524353:PQR524354 QAN524353:QAN524354 QKJ524353:QKJ524354 QUF524353:QUF524354 REB524353:REB524354 RNX524353:RNX524354 RXT524353:RXT524354 SHP524353:SHP524354 SRL524353:SRL524354 TBH524353:TBH524354 TLD524353:TLD524354 TUZ524353:TUZ524354 UEV524353:UEV524354 UOR524353:UOR524354 UYN524353:UYN524354 VIJ524353:VIJ524354 VSF524353:VSF524354 WCB524353:WCB524354 WLX524353:WLX524354 WVT524353:WVT524354 L589889:L589890 JH589889:JH589890 TD589889:TD589890 ACZ589889:ACZ589890 AMV589889:AMV589890 AWR589889:AWR589890 BGN589889:BGN589890 BQJ589889:BQJ589890 CAF589889:CAF589890 CKB589889:CKB589890 CTX589889:CTX589890 DDT589889:DDT589890 DNP589889:DNP589890 DXL589889:DXL589890 EHH589889:EHH589890 ERD589889:ERD589890 FAZ589889:FAZ589890 FKV589889:FKV589890 FUR589889:FUR589890 GEN589889:GEN589890 GOJ589889:GOJ589890 GYF589889:GYF589890 HIB589889:HIB589890 HRX589889:HRX589890 IBT589889:IBT589890 ILP589889:ILP589890 IVL589889:IVL589890 JFH589889:JFH589890 JPD589889:JPD589890 JYZ589889:JYZ589890 KIV589889:KIV589890 KSR589889:KSR589890 LCN589889:LCN589890 LMJ589889:LMJ589890 LWF589889:LWF589890 MGB589889:MGB589890 MPX589889:MPX589890 MZT589889:MZT589890 NJP589889:NJP589890 NTL589889:NTL589890 ODH589889:ODH589890 OND589889:OND589890 OWZ589889:OWZ589890 PGV589889:PGV589890 PQR589889:PQR589890 QAN589889:QAN589890 QKJ589889:QKJ589890 QUF589889:QUF589890 REB589889:REB589890 RNX589889:RNX589890 RXT589889:RXT589890 SHP589889:SHP589890 SRL589889:SRL589890 TBH589889:TBH589890 TLD589889:TLD589890 TUZ589889:TUZ589890 UEV589889:UEV589890 UOR589889:UOR589890 UYN589889:UYN589890 VIJ589889:VIJ589890 VSF589889:VSF589890 WCB589889:WCB589890 WLX589889:WLX589890 WVT589889:WVT589890 L655425:L655426 JH655425:JH655426 TD655425:TD655426 ACZ655425:ACZ655426 AMV655425:AMV655426 AWR655425:AWR655426 BGN655425:BGN655426 BQJ655425:BQJ655426 CAF655425:CAF655426 CKB655425:CKB655426 CTX655425:CTX655426 DDT655425:DDT655426 DNP655425:DNP655426 DXL655425:DXL655426 EHH655425:EHH655426 ERD655425:ERD655426 FAZ655425:FAZ655426 FKV655425:FKV655426 FUR655425:FUR655426 GEN655425:GEN655426 GOJ655425:GOJ655426 GYF655425:GYF655426 HIB655425:HIB655426 HRX655425:HRX655426 IBT655425:IBT655426 ILP655425:ILP655426 IVL655425:IVL655426 JFH655425:JFH655426 JPD655425:JPD655426 JYZ655425:JYZ655426 KIV655425:KIV655426 KSR655425:KSR655426 LCN655425:LCN655426 LMJ655425:LMJ655426 LWF655425:LWF655426 MGB655425:MGB655426 MPX655425:MPX655426 MZT655425:MZT655426 NJP655425:NJP655426 NTL655425:NTL655426 ODH655425:ODH655426 OND655425:OND655426 OWZ655425:OWZ655426 PGV655425:PGV655426 PQR655425:PQR655426 QAN655425:QAN655426 QKJ655425:QKJ655426 QUF655425:QUF655426 REB655425:REB655426 RNX655425:RNX655426 RXT655425:RXT655426 SHP655425:SHP655426 SRL655425:SRL655426 TBH655425:TBH655426 TLD655425:TLD655426 TUZ655425:TUZ655426 UEV655425:UEV655426 UOR655425:UOR655426 UYN655425:UYN655426 VIJ655425:VIJ655426 VSF655425:VSF655426 WCB655425:WCB655426 WLX655425:WLX655426 WVT655425:WVT655426 L720961:L720962 JH720961:JH720962 TD720961:TD720962 ACZ720961:ACZ720962 AMV720961:AMV720962 AWR720961:AWR720962 BGN720961:BGN720962 BQJ720961:BQJ720962 CAF720961:CAF720962 CKB720961:CKB720962 CTX720961:CTX720962 DDT720961:DDT720962 DNP720961:DNP720962 DXL720961:DXL720962 EHH720961:EHH720962 ERD720961:ERD720962 FAZ720961:FAZ720962 FKV720961:FKV720962 FUR720961:FUR720962 GEN720961:GEN720962 GOJ720961:GOJ720962 GYF720961:GYF720962 HIB720961:HIB720962 HRX720961:HRX720962 IBT720961:IBT720962 ILP720961:ILP720962 IVL720961:IVL720962 JFH720961:JFH720962 JPD720961:JPD720962 JYZ720961:JYZ720962 KIV720961:KIV720962 KSR720961:KSR720962 LCN720961:LCN720962 LMJ720961:LMJ720962 LWF720961:LWF720962 MGB720961:MGB720962 MPX720961:MPX720962 MZT720961:MZT720962 NJP720961:NJP720962 NTL720961:NTL720962 ODH720961:ODH720962 OND720961:OND720962 OWZ720961:OWZ720962 PGV720961:PGV720962 PQR720961:PQR720962 QAN720961:QAN720962 QKJ720961:QKJ720962 QUF720961:QUF720962 REB720961:REB720962 RNX720961:RNX720962 RXT720961:RXT720962 SHP720961:SHP720962 SRL720961:SRL720962 TBH720961:TBH720962 TLD720961:TLD720962 TUZ720961:TUZ720962 UEV720961:UEV720962 UOR720961:UOR720962 UYN720961:UYN720962 VIJ720961:VIJ720962 VSF720961:VSF720962 WCB720961:WCB720962 WLX720961:WLX720962 WVT720961:WVT720962 L786497:L786498 JH786497:JH786498 TD786497:TD786498 ACZ786497:ACZ786498 AMV786497:AMV786498 AWR786497:AWR786498 BGN786497:BGN786498 BQJ786497:BQJ786498 CAF786497:CAF786498 CKB786497:CKB786498 CTX786497:CTX786498 DDT786497:DDT786498 DNP786497:DNP786498 DXL786497:DXL786498 EHH786497:EHH786498 ERD786497:ERD786498 FAZ786497:FAZ786498 FKV786497:FKV786498 FUR786497:FUR786498 GEN786497:GEN786498 GOJ786497:GOJ786498 GYF786497:GYF786498 HIB786497:HIB786498 HRX786497:HRX786498 IBT786497:IBT786498 ILP786497:ILP786498 IVL786497:IVL786498 JFH786497:JFH786498 JPD786497:JPD786498 JYZ786497:JYZ786498 KIV786497:KIV786498 KSR786497:KSR786498 LCN786497:LCN786498 LMJ786497:LMJ786498 LWF786497:LWF786498 MGB786497:MGB786498 MPX786497:MPX786498 MZT786497:MZT786498 NJP786497:NJP786498 NTL786497:NTL786498 ODH786497:ODH786498 OND786497:OND786498 OWZ786497:OWZ786498 PGV786497:PGV786498 PQR786497:PQR786498 QAN786497:QAN786498 QKJ786497:QKJ786498 QUF786497:QUF786498 REB786497:REB786498 RNX786497:RNX786498 RXT786497:RXT786498 SHP786497:SHP786498 SRL786497:SRL786498 TBH786497:TBH786498 TLD786497:TLD786498 TUZ786497:TUZ786498 UEV786497:UEV786498 UOR786497:UOR786498 UYN786497:UYN786498 VIJ786497:VIJ786498 VSF786497:VSF786498 WCB786497:WCB786498 WLX786497:WLX786498 WVT786497:WVT786498 L852033:L852034 JH852033:JH852034 TD852033:TD852034 ACZ852033:ACZ852034 AMV852033:AMV852034 AWR852033:AWR852034 BGN852033:BGN852034 BQJ852033:BQJ852034 CAF852033:CAF852034 CKB852033:CKB852034 CTX852033:CTX852034 DDT852033:DDT852034 DNP852033:DNP852034 DXL852033:DXL852034 EHH852033:EHH852034 ERD852033:ERD852034 FAZ852033:FAZ852034 FKV852033:FKV852034 FUR852033:FUR852034 GEN852033:GEN852034 GOJ852033:GOJ852034 GYF852033:GYF852034 HIB852033:HIB852034 HRX852033:HRX852034 IBT852033:IBT852034 ILP852033:ILP852034 IVL852033:IVL852034 JFH852033:JFH852034 JPD852033:JPD852034 JYZ852033:JYZ852034 KIV852033:KIV852034 KSR852033:KSR852034 LCN852033:LCN852034 LMJ852033:LMJ852034 LWF852033:LWF852034 MGB852033:MGB852034 MPX852033:MPX852034 MZT852033:MZT852034 NJP852033:NJP852034 NTL852033:NTL852034 ODH852033:ODH852034 OND852033:OND852034 OWZ852033:OWZ852034 PGV852033:PGV852034 PQR852033:PQR852034 QAN852033:QAN852034 QKJ852033:QKJ852034 QUF852033:QUF852034 REB852033:REB852034 RNX852033:RNX852034 RXT852033:RXT852034 SHP852033:SHP852034 SRL852033:SRL852034 TBH852033:TBH852034 TLD852033:TLD852034 TUZ852033:TUZ852034 UEV852033:UEV852034 UOR852033:UOR852034 UYN852033:UYN852034 VIJ852033:VIJ852034 VSF852033:VSF852034 WCB852033:WCB852034 WLX852033:WLX852034 WVT852033:WVT852034 L917569:L917570 JH917569:JH917570 TD917569:TD917570 ACZ917569:ACZ917570 AMV917569:AMV917570 AWR917569:AWR917570 BGN917569:BGN917570 BQJ917569:BQJ917570 CAF917569:CAF917570 CKB917569:CKB917570 CTX917569:CTX917570 DDT917569:DDT917570 DNP917569:DNP917570 DXL917569:DXL917570 EHH917569:EHH917570 ERD917569:ERD917570 FAZ917569:FAZ917570 FKV917569:FKV917570 FUR917569:FUR917570 GEN917569:GEN917570 GOJ917569:GOJ917570 GYF917569:GYF917570 HIB917569:HIB917570 HRX917569:HRX917570 IBT917569:IBT917570 ILP917569:ILP917570 IVL917569:IVL917570 JFH917569:JFH917570 JPD917569:JPD917570 JYZ917569:JYZ917570 KIV917569:KIV917570 KSR917569:KSR917570 LCN917569:LCN917570 LMJ917569:LMJ917570 LWF917569:LWF917570 MGB917569:MGB917570 MPX917569:MPX917570 MZT917569:MZT917570 NJP917569:NJP917570 NTL917569:NTL917570 ODH917569:ODH917570 OND917569:OND917570 OWZ917569:OWZ917570 PGV917569:PGV917570 PQR917569:PQR917570 QAN917569:QAN917570 QKJ917569:QKJ917570 QUF917569:QUF917570 REB917569:REB917570 RNX917569:RNX917570 RXT917569:RXT917570 SHP917569:SHP917570 SRL917569:SRL917570 TBH917569:TBH917570 TLD917569:TLD917570 TUZ917569:TUZ917570 UEV917569:UEV917570 UOR917569:UOR917570 UYN917569:UYN917570 VIJ917569:VIJ917570 VSF917569:VSF917570 WCB917569:WCB917570 WLX917569:WLX917570 WVT917569:WVT917570 L983105:L983106 JH983105:JH983106 TD983105:TD983106 ACZ983105:ACZ983106 AMV983105:AMV983106 AWR983105:AWR983106 BGN983105:BGN983106 BQJ983105:BQJ983106 CAF983105:CAF983106 CKB983105:CKB983106 CTX983105:CTX983106 DDT983105:DDT983106 DNP983105:DNP983106 DXL983105:DXL983106 EHH983105:EHH983106 ERD983105:ERD983106 FAZ983105:FAZ983106 FKV983105:FKV983106 FUR983105:FUR983106 GEN983105:GEN983106 GOJ983105:GOJ983106 GYF983105:GYF983106 HIB983105:HIB983106 HRX983105:HRX983106 IBT983105:IBT983106 ILP983105:ILP983106 IVL983105:IVL983106 JFH983105:JFH983106 JPD983105:JPD983106 JYZ983105:JYZ983106 KIV983105:KIV983106 KSR983105:KSR983106 LCN983105:LCN983106 LMJ983105:LMJ983106 LWF983105:LWF983106 MGB983105:MGB983106 MPX983105:MPX983106 MZT983105:MZT983106 NJP983105:NJP983106 NTL983105:NTL983106 ODH983105:ODH983106 OND983105:OND983106 OWZ983105:OWZ983106 PGV983105:PGV983106 PQR983105:PQR983106 QAN983105:QAN983106 QKJ983105:QKJ983106 QUF983105:QUF983106 REB983105:REB983106 RNX983105:RNX983106 RXT983105:RXT983106 SHP983105:SHP983106 SRL983105:SRL983106 TBH983105:TBH983106 TLD983105:TLD983106 TUZ983105:TUZ983106 UEV983105:UEV983106 UOR983105:UOR983106 UYN983105:UYN983106 VIJ983105:VIJ983106 VSF983105:VSF983106 WCB983105:WCB983106 WLX983105:WLX983106 WVT983105:WVT983106" xr:uid="{70A0A1BF-F64C-4198-B62E-291743ACD71D}"/>
  </dataValidations>
  <pageMargins left="0.2" right="0.2" top="0.36" bottom="0.41" header="0.3" footer="0.3"/>
  <pageSetup paperSize="9" scale="7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5D72-5168-4905-8FA9-48960F68080B}">
  <dimension ref="B2:Q16"/>
  <sheetViews>
    <sheetView zoomScale="70" zoomScaleNormal="70" workbookViewId="0">
      <pane xSplit="10" ySplit="9" topLeftCell="K10" activePane="bottomRight" state="frozen"/>
      <selection pane="topRight" activeCell="K1" sqref="K1"/>
      <selection pane="bottomLeft" activeCell="A9" sqref="A9"/>
      <selection pane="bottomRight" activeCell="Q11" sqref="Q11:Q15"/>
    </sheetView>
  </sheetViews>
  <sheetFormatPr defaultRowHeight="25.5"/>
  <cols>
    <col min="1" max="1" width="2.625" style="579" customWidth="1"/>
    <col min="2" max="2" width="15" style="573" bestFit="1" customWidth="1"/>
    <col min="3" max="3" width="14.375" style="579" bestFit="1" customWidth="1"/>
    <col min="4" max="4" width="13.125" style="579" bestFit="1" customWidth="1"/>
    <col min="5" max="5" width="65.125" style="579" customWidth="1"/>
    <col min="6" max="6" width="6.25" style="573" customWidth="1"/>
    <col min="7" max="7" width="10.875" style="579" bestFit="1" customWidth="1"/>
    <col min="8" max="8" width="11.375" style="579" bestFit="1" customWidth="1"/>
    <col min="9" max="9" width="5.75" style="580" customWidth="1"/>
    <col min="10" max="10" width="54.25" style="579" bestFit="1" customWidth="1"/>
    <col min="11" max="11" width="35.25" style="573" customWidth="1"/>
    <col min="12" max="12" width="11" style="573" customWidth="1"/>
    <col min="13" max="13" width="13.75" style="578" customWidth="1"/>
    <col min="14" max="14" width="11.875" style="579" customWidth="1"/>
    <col min="15" max="15" width="18.25" style="580" bestFit="1" customWidth="1"/>
    <col min="16" max="16" width="19.75" style="581" customWidth="1"/>
    <col min="17" max="17" width="15.625" style="582" customWidth="1"/>
    <col min="18" max="256" width="9" style="579"/>
    <col min="257" max="257" width="2.625" style="579" customWidth="1"/>
    <col min="258" max="258" width="15" style="579" bestFit="1" customWidth="1"/>
    <col min="259" max="259" width="14.375" style="579" bestFit="1" customWidth="1"/>
    <col min="260" max="260" width="13.125" style="579" bestFit="1" customWidth="1"/>
    <col min="261" max="261" width="65.125" style="579" customWidth="1"/>
    <col min="262" max="262" width="6.25" style="579" customWidth="1"/>
    <col min="263" max="263" width="10.875" style="579" bestFit="1" customWidth="1"/>
    <col min="264" max="264" width="11.375" style="579" bestFit="1" customWidth="1"/>
    <col min="265" max="265" width="5.75" style="579" customWidth="1"/>
    <col min="266" max="266" width="54.25" style="579" bestFit="1" customWidth="1"/>
    <col min="267" max="267" width="35.25" style="579" customWidth="1"/>
    <col min="268" max="268" width="11" style="579" customWidth="1"/>
    <col min="269" max="269" width="13.75" style="579" customWidth="1"/>
    <col min="270" max="270" width="11.875" style="579" customWidth="1"/>
    <col min="271" max="271" width="18.25" style="579" bestFit="1" customWidth="1"/>
    <col min="272" max="272" width="19.75" style="579" customWidth="1"/>
    <col min="273" max="273" width="15.625" style="579" customWidth="1"/>
    <col min="274" max="512" width="9" style="579"/>
    <col min="513" max="513" width="2.625" style="579" customWidth="1"/>
    <col min="514" max="514" width="15" style="579" bestFit="1" customWidth="1"/>
    <col min="515" max="515" width="14.375" style="579" bestFit="1" customWidth="1"/>
    <col min="516" max="516" width="13.125" style="579" bestFit="1" customWidth="1"/>
    <col min="517" max="517" width="65.125" style="579" customWidth="1"/>
    <col min="518" max="518" width="6.25" style="579" customWidth="1"/>
    <col min="519" max="519" width="10.875" style="579" bestFit="1" customWidth="1"/>
    <col min="520" max="520" width="11.375" style="579" bestFit="1" customWidth="1"/>
    <col min="521" max="521" width="5.75" style="579" customWidth="1"/>
    <col min="522" max="522" width="54.25" style="579" bestFit="1" customWidth="1"/>
    <col min="523" max="523" width="35.25" style="579" customWidth="1"/>
    <col min="524" max="524" width="11" style="579" customWidth="1"/>
    <col min="525" max="525" width="13.75" style="579" customWidth="1"/>
    <col min="526" max="526" width="11.875" style="579" customWidth="1"/>
    <col min="527" max="527" width="18.25" style="579" bestFit="1" customWidth="1"/>
    <col min="528" max="528" width="19.75" style="579" customWidth="1"/>
    <col min="529" max="529" width="15.625" style="579" customWidth="1"/>
    <col min="530" max="768" width="9" style="579"/>
    <col min="769" max="769" width="2.625" style="579" customWidth="1"/>
    <col min="770" max="770" width="15" style="579" bestFit="1" customWidth="1"/>
    <col min="771" max="771" width="14.375" style="579" bestFit="1" customWidth="1"/>
    <col min="772" max="772" width="13.125" style="579" bestFit="1" customWidth="1"/>
    <col min="773" max="773" width="65.125" style="579" customWidth="1"/>
    <col min="774" max="774" width="6.25" style="579" customWidth="1"/>
    <col min="775" max="775" width="10.875" style="579" bestFit="1" customWidth="1"/>
    <col min="776" max="776" width="11.375" style="579" bestFit="1" customWidth="1"/>
    <col min="777" max="777" width="5.75" style="579" customWidth="1"/>
    <col min="778" max="778" width="54.25" style="579" bestFit="1" customWidth="1"/>
    <col min="779" max="779" width="35.25" style="579" customWidth="1"/>
    <col min="780" max="780" width="11" style="579" customWidth="1"/>
    <col min="781" max="781" width="13.75" style="579" customWidth="1"/>
    <col min="782" max="782" width="11.875" style="579" customWidth="1"/>
    <col min="783" max="783" width="18.25" style="579" bestFit="1" customWidth="1"/>
    <col min="784" max="784" width="19.75" style="579" customWidth="1"/>
    <col min="785" max="785" width="15.625" style="579" customWidth="1"/>
    <col min="786" max="1024" width="9" style="579"/>
    <col min="1025" max="1025" width="2.625" style="579" customWidth="1"/>
    <col min="1026" max="1026" width="15" style="579" bestFit="1" customWidth="1"/>
    <col min="1027" max="1027" width="14.375" style="579" bestFit="1" customWidth="1"/>
    <col min="1028" max="1028" width="13.125" style="579" bestFit="1" customWidth="1"/>
    <col min="1029" max="1029" width="65.125" style="579" customWidth="1"/>
    <col min="1030" max="1030" width="6.25" style="579" customWidth="1"/>
    <col min="1031" max="1031" width="10.875" style="579" bestFit="1" customWidth="1"/>
    <col min="1032" max="1032" width="11.375" style="579" bestFit="1" customWidth="1"/>
    <col min="1033" max="1033" width="5.75" style="579" customWidth="1"/>
    <col min="1034" max="1034" width="54.25" style="579" bestFit="1" customWidth="1"/>
    <col min="1035" max="1035" width="35.25" style="579" customWidth="1"/>
    <col min="1036" max="1036" width="11" style="579" customWidth="1"/>
    <col min="1037" max="1037" width="13.75" style="579" customWidth="1"/>
    <col min="1038" max="1038" width="11.875" style="579" customWidth="1"/>
    <col min="1039" max="1039" width="18.25" style="579" bestFit="1" customWidth="1"/>
    <col min="1040" max="1040" width="19.75" style="579" customWidth="1"/>
    <col min="1041" max="1041" width="15.625" style="579" customWidth="1"/>
    <col min="1042" max="1280" width="9" style="579"/>
    <col min="1281" max="1281" width="2.625" style="579" customWidth="1"/>
    <col min="1282" max="1282" width="15" style="579" bestFit="1" customWidth="1"/>
    <col min="1283" max="1283" width="14.375" style="579" bestFit="1" customWidth="1"/>
    <col min="1284" max="1284" width="13.125" style="579" bestFit="1" customWidth="1"/>
    <col min="1285" max="1285" width="65.125" style="579" customWidth="1"/>
    <col min="1286" max="1286" width="6.25" style="579" customWidth="1"/>
    <col min="1287" max="1287" width="10.875" style="579" bestFit="1" customWidth="1"/>
    <col min="1288" max="1288" width="11.375" style="579" bestFit="1" customWidth="1"/>
    <col min="1289" max="1289" width="5.75" style="579" customWidth="1"/>
    <col min="1290" max="1290" width="54.25" style="579" bestFit="1" customWidth="1"/>
    <col min="1291" max="1291" width="35.25" style="579" customWidth="1"/>
    <col min="1292" max="1292" width="11" style="579" customWidth="1"/>
    <col min="1293" max="1293" width="13.75" style="579" customWidth="1"/>
    <col min="1294" max="1294" width="11.875" style="579" customWidth="1"/>
    <col min="1295" max="1295" width="18.25" style="579" bestFit="1" customWidth="1"/>
    <col min="1296" max="1296" width="19.75" style="579" customWidth="1"/>
    <col min="1297" max="1297" width="15.625" style="579" customWidth="1"/>
    <col min="1298" max="1536" width="9" style="579"/>
    <col min="1537" max="1537" width="2.625" style="579" customWidth="1"/>
    <col min="1538" max="1538" width="15" style="579" bestFit="1" customWidth="1"/>
    <col min="1539" max="1539" width="14.375" style="579" bestFit="1" customWidth="1"/>
    <col min="1540" max="1540" width="13.125" style="579" bestFit="1" customWidth="1"/>
    <col min="1541" max="1541" width="65.125" style="579" customWidth="1"/>
    <col min="1542" max="1542" width="6.25" style="579" customWidth="1"/>
    <col min="1543" max="1543" width="10.875" style="579" bestFit="1" customWidth="1"/>
    <col min="1544" max="1544" width="11.375" style="579" bestFit="1" customWidth="1"/>
    <col min="1545" max="1545" width="5.75" style="579" customWidth="1"/>
    <col min="1546" max="1546" width="54.25" style="579" bestFit="1" customWidth="1"/>
    <col min="1547" max="1547" width="35.25" style="579" customWidth="1"/>
    <col min="1548" max="1548" width="11" style="579" customWidth="1"/>
    <col min="1549" max="1549" width="13.75" style="579" customWidth="1"/>
    <col min="1550" max="1550" width="11.875" style="579" customWidth="1"/>
    <col min="1551" max="1551" width="18.25" style="579" bestFit="1" customWidth="1"/>
    <col min="1552" max="1552" width="19.75" style="579" customWidth="1"/>
    <col min="1553" max="1553" width="15.625" style="579" customWidth="1"/>
    <col min="1554" max="1792" width="9" style="579"/>
    <col min="1793" max="1793" width="2.625" style="579" customWidth="1"/>
    <col min="1794" max="1794" width="15" style="579" bestFit="1" customWidth="1"/>
    <col min="1795" max="1795" width="14.375" style="579" bestFit="1" customWidth="1"/>
    <col min="1796" max="1796" width="13.125" style="579" bestFit="1" customWidth="1"/>
    <col min="1797" max="1797" width="65.125" style="579" customWidth="1"/>
    <col min="1798" max="1798" width="6.25" style="579" customWidth="1"/>
    <col min="1799" max="1799" width="10.875" style="579" bestFit="1" customWidth="1"/>
    <col min="1800" max="1800" width="11.375" style="579" bestFit="1" customWidth="1"/>
    <col min="1801" max="1801" width="5.75" style="579" customWidth="1"/>
    <col min="1802" max="1802" width="54.25" style="579" bestFit="1" customWidth="1"/>
    <col min="1803" max="1803" width="35.25" style="579" customWidth="1"/>
    <col min="1804" max="1804" width="11" style="579" customWidth="1"/>
    <col min="1805" max="1805" width="13.75" style="579" customWidth="1"/>
    <col min="1806" max="1806" width="11.875" style="579" customWidth="1"/>
    <col min="1807" max="1807" width="18.25" style="579" bestFit="1" customWidth="1"/>
    <col min="1808" max="1808" width="19.75" style="579" customWidth="1"/>
    <col min="1809" max="1809" width="15.625" style="579" customWidth="1"/>
    <col min="1810" max="2048" width="9" style="579"/>
    <col min="2049" max="2049" width="2.625" style="579" customWidth="1"/>
    <col min="2050" max="2050" width="15" style="579" bestFit="1" customWidth="1"/>
    <col min="2051" max="2051" width="14.375" style="579" bestFit="1" customWidth="1"/>
    <col min="2052" max="2052" width="13.125" style="579" bestFit="1" customWidth="1"/>
    <col min="2053" max="2053" width="65.125" style="579" customWidth="1"/>
    <col min="2054" max="2054" width="6.25" style="579" customWidth="1"/>
    <col min="2055" max="2055" width="10.875" style="579" bestFit="1" customWidth="1"/>
    <col min="2056" max="2056" width="11.375" style="579" bestFit="1" customWidth="1"/>
    <col min="2057" max="2057" width="5.75" style="579" customWidth="1"/>
    <col min="2058" max="2058" width="54.25" style="579" bestFit="1" customWidth="1"/>
    <col min="2059" max="2059" width="35.25" style="579" customWidth="1"/>
    <col min="2060" max="2060" width="11" style="579" customWidth="1"/>
    <col min="2061" max="2061" width="13.75" style="579" customWidth="1"/>
    <col min="2062" max="2062" width="11.875" style="579" customWidth="1"/>
    <col min="2063" max="2063" width="18.25" style="579" bestFit="1" customWidth="1"/>
    <col min="2064" max="2064" width="19.75" style="579" customWidth="1"/>
    <col min="2065" max="2065" width="15.625" style="579" customWidth="1"/>
    <col min="2066" max="2304" width="9" style="579"/>
    <col min="2305" max="2305" width="2.625" style="579" customWidth="1"/>
    <col min="2306" max="2306" width="15" style="579" bestFit="1" customWidth="1"/>
    <col min="2307" max="2307" width="14.375" style="579" bestFit="1" customWidth="1"/>
    <col min="2308" max="2308" width="13.125" style="579" bestFit="1" customWidth="1"/>
    <col min="2309" max="2309" width="65.125" style="579" customWidth="1"/>
    <col min="2310" max="2310" width="6.25" style="579" customWidth="1"/>
    <col min="2311" max="2311" width="10.875" style="579" bestFit="1" customWidth="1"/>
    <col min="2312" max="2312" width="11.375" style="579" bestFit="1" customWidth="1"/>
    <col min="2313" max="2313" width="5.75" style="579" customWidth="1"/>
    <col min="2314" max="2314" width="54.25" style="579" bestFit="1" customWidth="1"/>
    <col min="2315" max="2315" width="35.25" style="579" customWidth="1"/>
    <col min="2316" max="2316" width="11" style="579" customWidth="1"/>
    <col min="2317" max="2317" width="13.75" style="579" customWidth="1"/>
    <col min="2318" max="2318" width="11.875" style="579" customWidth="1"/>
    <col min="2319" max="2319" width="18.25" style="579" bestFit="1" customWidth="1"/>
    <col min="2320" max="2320" width="19.75" style="579" customWidth="1"/>
    <col min="2321" max="2321" width="15.625" style="579" customWidth="1"/>
    <col min="2322" max="2560" width="9" style="579"/>
    <col min="2561" max="2561" width="2.625" style="579" customWidth="1"/>
    <col min="2562" max="2562" width="15" style="579" bestFit="1" customWidth="1"/>
    <col min="2563" max="2563" width="14.375" style="579" bestFit="1" customWidth="1"/>
    <col min="2564" max="2564" width="13.125" style="579" bestFit="1" customWidth="1"/>
    <col min="2565" max="2565" width="65.125" style="579" customWidth="1"/>
    <col min="2566" max="2566" width="6.25" style="579" customWidth="1"/>
    <col min="2567" max="2567" width="10.875" style="579" bestFit="1" customWidth="1"/>
    <col min="2568" max="2568" width="11.375" style="579" bestFit="1" customWidth="1"/>
    <col min="2569" max="2569" width="5.75" style="579" customWidth="1"/>
    <col min="2570" max="2570" width="54.25" style="579" bestFit="1" customWidth="1"/>
    <col min="2571" max="2571" width="35.25" style="579" customWidth="1"/>
    <col min="2572" max="2572" width="11" style="579" customWidth="1"/>
    <col min="2573" max="2573" width="13.75" style="579" customWidth="1"/>
    <col min="2574" max="2574" width="11.875" style="579" customWidth="1"/>
    <col min="2575" max="2575" width="18.25" style="579" bestFit="1" customWidth="1"/>
    <col min="2576" max="2576" width="19.75" style="579" customWidth="1"/>
    <col min="2577" max="2577" width="15.625" style="579" customWidth="1"/>
    <col min="2578" max="2816" width="9" style="579"/>
    <col min="2817" max="2817" width="2.625" style="579" customWidth="1"/>
    <col min="2818" max="2818" width="15" style="579" bestFit="1" customWidth="1"/>
    <col min="2819" max="2819" width="14.375" style="579" bestFit="1" customWidth="1"/>
    <col min="2820" max="2820" width="13.125" style="579" bestFit="1" customWidth="1"/>
    <col min="2821" max="2821" width="65.125" style="579" customWidth="1"/>
    <col min="2822" max="2822" width="6.25" style="579" customWidth="1"/>
    <col min="2823" max="2823" width="10.875" style="579" bestFit="1" customWidth="1"/>
    <col min="2824" max="2824" width="11.375" style="579" bestFit="1" customWidth="1"/>
    <col min="2825" max="2825" width="5.75" style="579" customWidth="1"/>
    <col min="2826" max="2826" width="54.25" style="579" bestFit="1" customWidth="1"/>
    <col min="2827" max="2827" width="35.25" style="579" customWidth="1"/>
    <col min="2828" max="2828" width="11" style="579" customWidth="1"/>
    <col min="2829" max="2829" width="13.75" style="579" customWidth="1"/>
    <col min="2830" max="2830" width="11.875" style="579" customWidth="1"/>
    <col min="2831" max="2831" width="18.25" style="579" bestFit="1" customWidth="1"/>
    <col min="2832" max="2832" width="19.75" style="579" customWidth="1"/>
    <col min="2833" max="2833" width="15.625" style="579" customWidth="1"/>
    <col min="2834" max="3072" width="9" style="579"/>
    <col min="3073" max="3073" width="2.625" style="579" customWidth="1"/>
    <col min="3074" max="3074" width="15" style="579" bestFit="1" customWidth="1"/>
    <col min="3075" max="3075" width="14.375" style="579" bestFit="1" customWidth="1"/>
    <col min="3076" max="3076" width="13.125" style="579" bestFit="1" customWidth="1"/>
    <col min="3077" max="3077" width="65.125" style="579" customWidth="1"/>
    <col min="3078" max="3078" width="6.25" style="579" customWidth="1"/>
    <col min="3079" max="3079" width="10.875" style="579" bestFit="1" customWidth="1"/>
    <col min="3080" max="3080" width="11.375" style="579" bestFit="1" customWidth="1"/>
    <col min="3081" max="3081" width="5.75" style="579" customWidth="1"/>
    <col min="3082" max="3082" width="54.25" style="579" bestFit="1" customWidth="1"/>
    <col min="3083" max="3083" width="35.25" style="579" customWidth="1"/>
    <col min="3084" max="3084" width="11" style="579" customWidth="1"/>
    <col min="3085" max="3085" width="13.75" style="579" customWidth="1"/>
    <col min="3086" max="3086" width="11.875" style="579" customWidth="1"/>
    <col min="3087" max="3087" width="18.25" style="579" bestFit="1" customWidth="1"/>
    <col min="3088" max="3088" width="19.75" style="579" customWidth="1"/>
    <col min="3089" max="3089" width="15.625" style="579" customWidth="1"/>
    <col min="3090" max="3328" width="9" style="579"/>
    <col min="3329" max="3329" width="2.625" style="579" customWidth="1"/>
    <col min="3330" max="3330" width="15" style="579" bestFit="1" customWidth="1"/>
    <col min="3331" max="3331" width="14.375" style="579" bestFit="1" customWidth="1"/>
    <col min="3332" max="3332" width="13.125" style="579" bestFit="1" customWidth="1"/>
    <col min="3333" max="3333" width="65.125" style="579" customWidth="1"/>
    <col min="3334" max="3334" width="6.25" style="579" customWidth="1"/>
    <col min="3335" max="3335" width="10.875" style="579" bestFit="1" customWidth="1"/>
    <col min="3336" max="3336" width="11.375" style="579" bestFit="1" customWidth="1"/>
    <col min="3337" max="3337" width="5.75" style="579" customWidth="1"/>
    <col min="3338" max="3338" width="54.25" style="579" bestFit="1" customWidth="1"/>
    <col min="3339" max="3339" width="35.25" style="579" customWidth="1"/>
    <col min="3340" max="3340" width="11" style="579" customWidth="1"/>
    <col min="3341" max="3341" width="13.75" style="579" customWidth="1"/>
    <col min="3342" max="3342" width="11.875" style="579" customWidth="1"/>
    <col min="3343" max="3343" width="18.25" style="579" bestFit="1" customWidth="1"/>
    <col min="3344" max="3344" width="19.75" style="579" customWidth="1"/>
    <col min="3345" max="3345" width="15.625" style="579" customWidth="1"/>
    <col min="3346" max="3584" width="9" style="579"/>
    <col min="3585" max="3585" width="2.625" style="579" customWidth="1"/>
    <col min="3586" max="3586" width="15" style="579" bestFit="1" customWidth="1"/>
    <col min="3587" max="3587" width="14.375" style="579" bestFit="1" customWidth="1"/>
    <col min="3588" max="3588" width="13.125" style="579" bestFit="1" customWidth="1"/>
    <col min="3589" max="3589" width="65.125" style="579" customWidth="1"/>
    <col min="3590" max="3590" width="6.25" style="579" customWidth="1"/>
    <col min="3591" max="3591" width="10.875" style="579" bestFit="1" customWidth="1"/>
    <col min="3592" max="3592" width="11.375" style="579" bestFit="1" customWidth="1"/>
    <col min="3593" max="3593" width="5.75" style="579" customWidth="1"/>
    <col min="3594" max="3594" width="54.25" style="579" bestFit="1" customWidth="1"/>
    <col min="3595" max="3595" width="35.25" style="579" customWidth="1"/>
    <col min="3596" max="3596" width="11" style="579" customWidth="1"/>
    <col min="3597" max="3597" width="13.75" style="579" customWidth="1"/>
    <col min="3598" max="3598" width="11.875" style="579" customWidth="1"/>
    <col min="3599" max="3599" width="18.25" style="579" bestFit="1" customWidth="1"/>
    <col min="3600" max="3600" width="19.75" style="579" customWidth="1"/>
    <col min="3601" max="3601" width="15.625" style="579" customWidth="1"/>
    <col min="3602" max="3840" width="9" style="579"/>
    <col min="3841" max="3841" width="2.625" style="579" customWidth="1"/>
    <col min="3842" max="3842" width="15" style="579" bestFit="1" customWidth="1"/>
    <col min="3843" max="3843" width="14.375" style="579" bestFit="1" customWidth="1"/>
    <col min="3844" max="3844" width="13.125" style="579" bestFit="1" customWidth="1"/>
    <col min="3845" max="3845" width="65.125" style="579" customWidth="1"/>
    <col min="3846" max="3846" width="6.25" style="579" customWidth="1"/>
    <col min="3847" max="3847" width="10.875" style="579" bestFit="1" customWidth="1"/>
    <col min="3848" max="3848" width="11.375" style="579" bestFit="1" customWidth="1"/>
    <col min="3849" max="3849" width="5.75" style="579" customWidth="1"/>
    <col min="3850" max="3850" width="54.25" style="579" bestFit="1" customWidth="1"/>
    <col min="3851" max="3851" width="35.25" style="579" customWidth="1"/>
    <col min="3852" max="3852" width="11" style="579" customWidth="1"/>
    <col min="3853" max="3853" width="13.75" style="579" customWidth="1"/>
    <col min="3854" max="3854" width="11.875" style="579" customWidth="1"/>
    <col min="3855" max="3855" width="18.25" style="579" bestFit="1" customWidth="1"/>
    <col min="3856" max="3856" width="19.75" style="579" customWidth="1"/>
    <col min="3857" max="3857" width="15.625" style="579" customWidth="1"/>
    <col min="3858" max="4096" width="9" style="579"/>
    <col min="4097" max="4097" width="2.625" style="579" customWidth="1"/>
    <col min="4098" max="4098" width="15" style="579" bestFit="1" customWidth="1"/>
    <col min="4099" max="4099" width="14.375" style="579" bestFit="1" customWidth="1"/>
    <col min="4100" max="4100" width="13.125" style="579" bestFit="1" customWidth="1"/>
    <col min="4101" max="4101" width="65.125" style="579" customWidth="1"/>
    <col min="4102" max="4102" width="6.25" style="579" customWidth="1"/>
    <col min="4103" max="4103" width="10.875" style="579" bestFit="1" customWidth="1"/>
    <col min="4104" max="4104" width="11.375" style="579" bestFit="1" customWidth="1"/>
    <col min="4105" max="4105" width="5.75" style="579" customWidth="1"/>
    <col min="4106" max="4106" width="54.25" style="579" bestFit="1" customWidth="1"/>
    <col min="4107" max="4107" width="35.25" style="579" customWidth="1"/>
    <col min="4108" max="4108" width="11" style="579" customWidth="1"/>
    <col min="4109" max="4109" width="13.75" style="579" customWidth="1"/>
    <col min="4110" max="4110" width="11.875" style="579" customWidth="1"/>
    <col min="4111" max="4111" width="18.25" style="579" bestFit="1" customWidth="1"/>
    <col min="4112" max="4112" width="19.75" style="579" customWidth="1"/>
    <col min="4113" max="4113" width="15.625" style="579" customWidth="1"/>
    <col min="4114" max="4352" width="9" style="579"/>
    <col min="4353" max="4353" width="2.625" style="579" customWidth="1"/>
    <col min="4354" max="4354" width="15" style="579" bestFit="1" customWidth="1"/>
    <col min="4355" max="4355" width="14.375" style="579" bestFit="1" customWidth="1"/>
    <col min="4356" max="4356" width="13.125" style="579" bestFit="1" customWidth="1"/>
    <col min="4357" max="4357" width="65.125" style="579" customWidth="1"/>
    <col min="4358" max="4358" width="6.25" style="579" customWidth="1"/>
    <col min="4359" max="4359" width="10.875" style="579" bestFit="1" customWidth="1"/>
    <col min="4360" max="4360" width="11.375" style="579" bestFit="1" customWidth="1"/>
    <col min="4361" max="4361" width="5.75" style="579" customWidth="1"/>
    <col min="4362" max="4362" width="54.25" style="579" bestFit="1" customWidth="1"/>
    <col min="4363" max="4363" width="35.25" style="579" customWidth="1"/>
    <col min="4364" max="4364" width="11" style="579" customWidth="1"/>
    <col min="4365" max="4365" width="13.75" style="579" customWidth="1"/>
    <col min="4366" max="4366" width="11.875" style="579" customWidth="1"/>
    <col min="4367" max="4367" width="18.25" style="579" bestFit="1" customWidth="1"/>
    <col min="4368" max="4368" width="19.75" style="579" customWidth="1"/>
    <col min="4369" max="4369" width="15.625" style="579" customWidth="1"/>
    <col min="4370" max="4608" width="9" style="579"/>
    <col min="4609" max="4609" width="2.625" style="579" customWidth="1"/>
    <col min="4610" max="4610" width="15" style="579" bestFit="1" customWidth="1"/>
    <col min="4611" max="4611" width="14.375" style="579" bestFit="1" customWidth="1"/>
    <col min="4612" max="4612" width="13.125" style="579" bestFit="1" customWidth="1"/>
    <col min="4613" max="4613" width="65.125" style="579" customWidth="1"/>
    <col min="4614" max="4614" width="6.25" style="579" customWidth="1"/>
    <col min="4615" max="4615" width="10.875" style="579" bestFit="1" customWidth="1"/>
    <col min="4616" max="4616" width="11.375" style="579" bestFit="1" customWidth="1"/>
    <col min="4617" max="4617" width="5.75" style="579" customWidth="1"/>
    <col min="4618" max="4618" width="54.25" style="579" bestFit="1" customWidth="1"/>
    <col min="4619" max="4619" width="35.25" style="579" customWidth="1"/>
    <col min="4620" max="4620" width="11" style="579" customWidth="1"/>
    <col min="4621" max="4621" width="13.75" style="579" customWidth="1"/>
    <col min="4622" max="4622" width="11.875" style="579" customWidth="1"/>
    <col min="4623" max="4623" width="18.25" style="579" bestFit="1" customWidth="1"/>
    <col min="4624" max="4624" width="19.75" style="579" customWidth="1"/>
    <col min="4625" max="4625" width="15.625" style="579" customWidth="1"/>
    <col min="4626" max="4864" width="9" style="579"/>
    <col min="4865" max="4865" width="2.625" style="579" customWidth="1"/>
    <col min="4866" max="4866" width="15" style="579" bestFit="1" customWidth="1"/>
    <col min="4867" max="4867" width="14.375" style="579" bestFit="1" customWidth="1"/>
    <col min="4868" max="4868" width="13.125" style="579" bestFit="1" customWidth="1"/>
    <col min="4869" max="4869" width="65.125" style="579" customWidth="1"/>
    <col min="4870" max="4870" width="6.25" style="579" customWidth="1"/>
    <col min="4871" max="4871" width="10.875" style="579" bestFit="1" customWidth="1"/>
    <col min="4872" max="4872" width="11.375" style="579" bestFit="1" customWidth="1"/>
    <col min="4873" max="4873" width="5.75" style="579" customWidth="1"/>
    <col min="4874" max="4874" width="54.25" style="579" bestFit="1" customWidth="1"/>
    <col min="4875" max="4875" width="35.25" style="579" customWidth="1"/>
    <col min="4876" max="4876" width="11" style="579" customWidth="1"/>
    <col min="4877" max="4877" width="13.75" style="579" customWidth="1"/>
    <col min="4878" max="4878" width="11.875" style="579" customWidth="1"/>
    <col min="4879" max="4879" width="18.25" style="579" bestFit="1" customWidth="1"/>
    <col min="4880" max="4880" width="19.75" style="579" customWidth="1"/>
    <col min="4881" max="4881" width="15.625" style="579" customWidth="1"/>
    <col min="4882" max="5120" width="9" style="579"/>
    <col min="5121" max="5121" width="2.625" style="579" customWidth="1"/>
    <col min="5122" max="5122" width="15" style="579" bestFit="1" customWidth="1"/>
    <col min="5123" max="5123" width="14.375" style="579" bestFit="1" customWidth="1"/>
    <col min="5124" max="5124" width="13.125" style="579" bestFit="1" customWidth="1"/>
    <col min="5125" max="5125" width="65.125" style="579" customWidth="1"/>
    <col min="5126" max="5126" width="6.25" style="579" customWidth="1"/>
    <col min="5127" max="5127" width="10.875" style="579" bestFit="1" customWidth="1"/>
    <col min="5128" max="5128" width="11.375" style="579" bestFit="1" customWidth="1"/>
    <col min="5129" max="5129" width="5.75" style="579" customWidth="1"/>
    <col min="5130" max="5130" width="54.25" style="579" bestFit="1" customWidth="1"/>
    <col min="5131" max="5131" width="35.25" style="579" customWidth="1"/>
    <col min="5132" max="5132" width="11" style="579" customWidth="1"/>
    <col min="5133" max="5133" width="13.75" style="579" customWidth="1"/>
    <col min="5134" max="5134" width="11.875" style="579" customWidth="1"/>
    <col min="5135" max="5135" width="18.25" style="579" bestFit="1" customWidth="1"/>
    <col min="5136" max="5136" width="19.75" style="579" customWidth="1"/>
    <col min="5137" max="5137" width="15.625" style="579" customWidth="1"/>
    <col min="5138" max="5376" width="9" style="579"/>
    <col min="5377" max="5377" width="2.625" style="579" customWidth="1"/>
    <col min="5378" max="5378" width="15" style="579" bestFit="1" customWidth="1"/>
    <col min="5379" max="5379" width="14.375" style="579" bestFit="1" customWidth="1"/>
    <col min="5380" max="5380" width="13.125" style="579" bestFit="1" customWidth="1"/>
    <col min="5381" max="5381" width="65.125" style="579" customWidth="1"/>
    <col min="5382" max="5382" width="6.25" style="579" customWidth="1"/>
    <col min="5383" max="5383" width="10.875" style="579" bestFit="1" customWidth="1"/>
    <col min="5384" max="5384" width="11.375" style="579" bestFit="1" customWidth="1"/>
    <col min="5385" max="5385" width="5.75" style="579" customWidth="1"/>
    <col min="5386" max="5386" width="54.25" style="579" bestFit="1" customWidth="1"/>
    <col min="5387" max="5387" width="35.25" style="579" customWidth="1"/>
    <col min="5388" max="5388" width="11" style="579" customWidth="1"/>
    <col min="5389" max="5389" width="13.75" style="579" customWidth="1"/>
    <col min="5390" max="5390" width="11.875" style="579" customWidth="1"/>
    <col min="5391" max="5391" width="18.25" style="579" bestFit="1" customWidth="1"/>
    <col min="5392" max="5392" width="19.75" style="579" customWidth="1"/>
    <col min="5393" max="5393" width="15.625" style="579" customWidth="1"/>
    <col min="5394" max="5632" width="9" style="579"/>
    <col min="5633" max="5633" width="2.625" style="579" customWidth="1"/>
    <col min="5634" max="5634" width="15" style="579" bestFit="1" customWidth="1"/>
    <col min="5635" max="5635" width="14.375" style="579" bestFit="1" customWidth="1"/>
    <col min="5636" max="5636" width="13.125" style="579" bestFit="1" customWidth="1"/>
    <col min="5637" max="5637" width="65.125" style="579" customWidth="1"/>
    <col min="5638" max="5638" width="6.25" style="579" customWidth="1"/>
    <col min="5639" max="5639" width="10.875" style="579" bestFit="1" customWidth="1"/>
    <col min="5640" max="5640" width="11.375" style="579" bestFit="1" customWidth="1"/>
    <col min="5641" max="5641" width="5.75" style="579" customWidth="1"/>
    <col min="5642" max="5642" width="54.25" style="579" bestFit="1" customWidth="1"/>
    <col min="5643" max="5643" width="35.25" style="579" customWidth="1"/>
    <col min="5644" max="5644" width="11" style="579" customWidth="1"/>
    <col min="5645" max="5645" width="13.75" style="579" customWidth="1"/>
    <col min="5646" max="5646" width="11.875" style="579" customWidth="1"/>
    <col min="5647" max="5647" width="18.25" style="579" bestFit="1" customWidth="1"/>
    <col min="5648" max="5648" width="19.75" style="579" customWidth="1"/>
    <col min="5649" max="5649" width="15.625" style="579" customWidth="1"/>
    <col min="5650" max="5888" width="9" style="579"/>
    <col min="5889" max="5889" width="2.625" style="579" customWidth="1"/>
    <col min="5890" max="5890" width="15" style="579" bestFit="1" customWidth="1"/>
    <col min="5891" max="5891" width="14.375" style="579" bestFit="1" customWidth="1"/>
    <col min="5892" max="5892" width="13.125" style="579" bestFit="1" customWidth="1"/>
    <col min="5893" max="5893" width="65.125" style="579" customWidth="1"/>
    <col min="5894" max="5894" width="6.25" style="579" customWidth="1"/>
    <col min="5895" max="5895" width="10.875" style="579" bestFit="1" customWidth="1"/>
    <col min="5896" max="5896" width="11.375" style="579" bestFit="1" customWidth="1"/>
    <col min="5897" max="5897" width="5.75" style="579" customWidth="1"/>
    <col min="5898" max="5898" width="54.25" style="579" bestFit="1" customWidth="1"/>
    <col min="5899" max="5899" width="35.25" style="579" customWidth="1"/>
    <col min="5900" max="5900" width="11" style="579" customWidth="1"/>
    <col min="5901" max="5901" width="13.75" style="579" customWidth="1"/>
    <col min="5902" max="5902" width="11.875" style="579" customWidth="1"/>
    <col min="5903" max="5903" width="18.25" style="579" bestFit="1" customWidth="1"/>
    <col min="5904" max="5904" width="19.75" style="579" customWidth="1"/>
    <col min="5905" max="5905" width="15.625" style="579" customWidth="1"/>
    <col min="5906" max="6144" width="9" style="579"/>
    <col min="6145" max="6145" width="2.625" style="579" customWidth="1"/>
    <col min="6146" max="6146" width="15" style="579" bestFit="1" customWidth="1"/>
    <col min="6147" max="6147" width="14.375" style="579" bestFit="1" customWidth="1"/>
    <col min="6148" max="6148" width="13.125" style="579" bestFit="1" customWidth="1"/>
    <col min="6149" max="6149" width="65.125" style="579" customWidth="1"/>
    <col min="6150" max="6150" width="6.25" style="579" customWidth="1"/>
    <col min="6151" max="6151" width="10.875" style="579" bestFit="1" customWidth="1"/>
    <col min="6152" max="6152" width="11.375" style="579" bestFit="1" customWidth="1"/>
    <col min="6153" max="6153" width="5.75" style="579" customWidth="1"/>
    <col min="6154" max="6154" width="54.25" style="579" bestFit="1" customWidth="1"/>
    <col min="6155" max="6155" width="35.25" style="579" customWidth="1"/>
    <col min="6156" max="6156" width="11" style="579" customWidth="1"/>
    <col min="6157" max="6157" width="13.75" style="579" customWidth="1"/>
    <col min="6158" max="6158" width="11.875" style="579" customWidth="1"/>
    <col min="6159" max="6159" width="18.25" style="579" bestFit="1" customWidth="1"/>
    <col min="6160" max="6160" width="19.75" style="579" customWidth="1"/>
    <col min="6161" max="6161" width="15.625" style="579" customWidth="1"/>
    <col min="6162" max="6400" width="9" style="579"/>
    <col min="6401" max="6401" width="2.625" style="579" customWidth="1"/>
    <col min="6402" max="6402" width="15" style="579" bestFit="1" customWidth="1"/>
    <col min="6403" max="6403" width="14.375" style="579" bestFit="1" customWidth="1"/>
    <col min="6404" max="6404" width="13.125" style="579" bestFit="1" customWidth="1"/>
    <col min="6405" max="6405" width="65.125" style="579" customWidth="1"/>
    <col min="6406" max="6406" width="6.25" style="579" customWidth="1"/>
    <col min="6407" max="6407" width="10.875" style="579" bestFit="1" customWidth="1"/>
    <col min="6408" max="6408" width="11.375" style="579" bestFit="1" customWidth="1"/>
    <col min="6409" max="6409" width="5.75" style="579" customWidth="1"/>
    <col min="6410" max="6410" width="54.25" style="579" bestFit="1" customWidth="1"/>
    <col min="6411" max="6411" width="35.25" style="579" customWidth="1"/>
    <col min="6412" max="6412" width="11" style="579" customWidth="1"/>
    <col min="6413" max="6413" width="13.75" style="579" customWidth="1"/>
    <col min="6414" max="6414" width="11.875" style="579" customWidth="1"/>
    <col min="6415" max="6415" width="18.25" style="579" bestFit="1" customWidth="1"/>
    <col min="6416" max="6416" width="19.75" style="579" customWidth="1"/>
    <col min="6417" max="6417" width="15.625" style="579" customWidth="1"/>
    <col min="6418" max="6656" width="9" style="579"/>
    <col min="6657" max="6657" width="2.625" style="579" customWidth="1"/>
    <col min="6658" max="6658" width="15" style="579" bestFit="1" customWidth="1"/>
    <col min="6659" max="6659" width="14.375" style="579" bestFit="1" customWidth="1"/>
    <col min="6660" max="6660" width="13.125" style="579" bestFit="1" customWidth="1"/>
    <col min="6661" max="6661" width="65.125" style="579" customWidth="1"/>
    <col min="6662" max="6662" width="6.25" style="579" customWidth="1"/>
    <col min="6663" max="6663" width="10.875" style="579" bestFit="1" customWidth="1"/>
    <col min="6664" max="6664" width="11.375" style="579" bestFit="1" customWidth="1"/>
    <col min="6665" max="6665" width="5.75" style="579" customWidth="1"/>
    <col min="6666" max="6666" width="54.25" style="579" bestFit="1" customWidth="1"/>
    <col min="6667" max="6667" width="35.25" style="579" customWidth="1"/>
    <col min="6668" max="6668" width="11" style="579" customWidth="1"/>
    <col min="6669" max="6669" width="13.75" style="579" customWidth="1"/>
    <col min="6670" max="6670" width="11.875" style="579" customWidth="1"/>
    <col min="6671" max="6671" width="18.25" style="579" bestFit="1" customWidth="1"/>
    <col min="6672" max="6672" width="19.75" style="579" customWidth="1"/>
    <col min="6673" max="6673" width="15.625" style="579" customWidth="1"/>
    <col min="6674" max="6912" width="9" style="579"/>
    <col min="6913" max="6913" width="2.625" style="579" customWidth="1"/>
    <col min="6914" max="6914" width="15" style="579" bestFit="1" customWidth="1"/>
    <col min="6915" max="6915" width="14.375" style="579" bestFit="1" customWidth="1"/>
    <col min="6916" max="6916" width="13.125" style="579" bestFit="1" customWidth="1"/>
    <col min="6917" max="6917" width="65.125" style="579" customWidth="1"/>
    <col min="6918" max="6918" width="6.25" style="579" customWidth="1"/>
    <col min="6919" max="6919" width="10.875" style="579" bestFit="1" customWidth="1"/>
    <col min="6920" max="6920" width="11.375" style="579" bestFit="1" customWidth="1"/>
    <col min="6921" max="6921" width="5.75" style="579" customWidth="1"/>
    <col min="6922" max="6922" width="54.25" style="579" bestFit="1" customWidth="1"/>
    <col min="6923" max="6923" width="35.25" style="579" customWidth="1"/>
    <col min="6924" max="6924" width="11" style="579" customWidth="1"/>
    <col min="6925" max="6925" width="13.75" style="579" customWidth="1"/>
    <col min="6926" max="6926" width="11.875" style="579" customWidth="1"/>
    <col min="6927" max="6927" width="18.25" style="579" bestFit="1" customWidth="1"/>
    <col min="6928" max="6928" width="19.75" style="579" customWidth="1"/>
    <col min="6929" max="6929" width="15.625" style="579" customWidth="1"/>
    <col min="6930" max="7168" width="9" style="579"/>
    <col min="7169" max="7169" width="2.625" style="579" customWidth="1"/>
    <col min="7170" max="7170" width="15" style="579" bestFit="1" customWidth="1"/>
    <col min="7171" max="7171" width="14.375" style="579" bestFit="1" customWidth="1"/>
    <col min="7172" max="7172" width="13.125" style="579" bestFit="1" customWidth="1"/>
    <col min="7173" max="7173" width="65.125" style="579" customWidth="1"/>
    <col min="7174" max="7174" width="6.25" style="579" customWidth="1"/>
    <col min="7175" max="7175" width="10.875" style="579" bestFit="1" customWidth="1"/>
    <col min="7176" max="7176" width="11.375" style="579" bestFit="1" customWidth="1"/>
    <col min="7177" max="7177" width="5.75" style="579" customWidth="1"/>
    <col min="7178" max="7178" width="54.25" style="579" bestFit="1" customWidth="1"/>
    <col min="7179" max="7179" width="35.25" style="579" customWidth="1"/>
    <col min="7180" max="7180" width="11" style="579" customWidth="1"/>
    <col min="7181" max="7181" width="13.75" style="579" customWidth="1"/>
    <col min="7182" max="7182" width="11.875" style="579" customWidth="1"/>
    <col min="7183" max="7183" width="18.25" style="579" bestFit="1" customWidth="1"/>
    <col min="7184" max="7184" width="19.75" style="579" customWidth="1"/>
    <col min="7185" max="7185" width="15.625" style="579" customWidth="1"/>
    <col min="7186" max="7424" width="9" style="579"/>
    <col min="7425" max="7425" width="2.625" style="579" customWidth="1"/>
    <col min="7426" max="7426" width="15" style="579" bestFit="1" customWidth="1"/>
    <col min="7427" max="7427" width="14.375" style="579" bestFit="1" customWidth="1"/>
    <col min="7428" max="7428" width="13.125" style="579" bestFit="1" customWidth="1"/>
    <col min="7429" max="7429" width="65.125" style="579" customWidth="1"/>
    <col min="7430" max="7430" width="6.25" style="579" customWidth="1"/>
    <col min="7431" max="7431" width="10.875" style="579" bestFit="1" customWidth="1"/>
    <col min="7432" max="7432" width="11.375" style="579" bestFit="1" customWidth="1"/>
    <col min="7433" max="7433" width="5.75" style="579" customWidth="1"/>
    <col min="7434" max="7434" width="54.25" style="579" bestFit="1" customWidth="1"/>
    <col min="7435" max="7435" width="35.25" style="579" customWidth="1"/>
    <col min="7436" max="7436" width="11" style="579" customWidth="1"/>
    <col min="7437" max="7437" width="13.75" style="579" customWidth="1"/>
    <col min="7438" max="7438" width="11.875" style="579" customWidth="1"/>
    <col min="7439" max="7439" width="18.25" style="579" bestFit="1" customWidth="1"/>
    <col min="7440" max="7440" width="19.75" style="579" customWidth="1"/>
    <col min="7441" max="7441" width="15.625" style="579" customWidth="1"/>
    <col min="7442" max="7680" width="9" style="579"/>
    <col min="7681" max="7681" width="2.625" style="579" customWidth="1"/>
    <col min="7682" max="7682" width="15" style="579" bestFit="1" customWidth="1"/>
    <col min="7683" max="7683" width="14.375" style="579" bestFit="1" customWidth="1"/>
    <col min="7684" max="7684" width="13.125" style="579" bestFit="1" customWidth="1"/>
    <col min="7685" max="7685" width="65.125" style="579" customWidth="1"/>
    <col min="7686" max="7686" width="6.25" style="579" customWidth="1"/>
    <col min="7687" max="7687" width="10.875" style="579" bestFit="1" customWidth="1"/>
    <col min="7688" max="7688" width="11.375" style="579" bestFit="1" customWidth="1"/>
    <col min="7689" max="7689" width="5.75" style="579" customWidth="1"/>
    <col min="7690" max="7690" width="54.25" style="579" bestFit="1" customWidth="1"/>
    <col min="7691" max="7691" width="35.25" style="579" customWidth="1"/>
    <col min="7692" max="7692" width="11" style="579" customWidth="1"/>
    <col min="7693" max="7693" width="13.75" style="579" customWidth="1"/>
    <col min="7694" max="7694" width="11.875" style="579" customWidth="1"/>
    <col min="7695" max="7695" width="18.25" style="579" bestFit="1" customWidth="1"/>
    <col min="7696" max="7696" width="19.75" style="579" customWidth="1"/>
    <col min="7697" max="7697" width="15.625" style="579" customWidth="1"/>
    <col min="7698" max="7936" width="9" style="579"/>
    <col min="7937" max="7937" width="2.625" style="579" customWidth="1"/>
    <col min="7938" max="7938" width="15" style="579" bestFit="1" customWidth="1"/>
    <col min="7939" max="7939" width="14.375" style="579" bestFit="1" customWidth="1"/>
    <col min="7940" max="7940" width="13.125" style="579" bestFit="1" customWidth="1"/>
    <col min="7941" max="7941" width="65.125" style="579" customWidth="1"/>
    <col min="7942" max="7942" width="6.25" style="579" customWidth="1"/>
    <col min="7943" max="7943" width="10.875" style="579" bestFit="1" customWidth="1"/>
    <col min="7944" max="7944" width="11.375" style="579" bestFit="1" customWidth="1"/>
    <col min="7945" max="7945" width="5.75" style="579" customWidth="1"/>
    <col min="7946" max="7946" width="54.25" style="579" bestFit="1" customWidth="1"/>
    <col min="7947" max="7947" width="35.25" style="579" customWidth="1"/>
    <col min="7948" max="7948" width="11" style="579" customWidth="1"/>
    <col min="7949" max="7949" width="13.75" style="579" customWidth="1"/>
    <col min="7950" max="7950" width="11.875" style="579" customWidth="1"/>
    <col min="7951" max="7951" width="18.25" style="579" bestFit="1" customWidth="1"/>
    <col min="7952" max="7952" width="19.75" style="579" customWidth="1"/>
    <col min="7953" max="7953" width="15.625" style="579" customWidth="1"/>
    <col min="7954" max="8192" width="9" style="579"/>
    <col min="8193" max="8193" width="2.625" style="579" customWidth="1"/>
    <col min="8194" max="8194" width="15" style="579" bestFit="1" customWidth="1"/>
    <col min="8195" max="8195" width="14.375" style="579" bestFit="1" customWidth="1"/>
    <col min="8196" max="8196" width="13.125" style="579" bestFit="1" customWidth="1"/>
    <col min="8197" max="8197" width="65.125" style="579" customWidth="1"/>
    <col min="8198" max="8198" width="6.25" style="579" customWidth="1"/>
    <col min="8199" max="8199" width="10.875" style="579" bestFit="1" customWidth="1"/>
    <col min="8200" max="8200" width="11.375" style="579" bestFit="1" customWidth="1"/>
    <col min="8201" max="8201" width="5.75" style="579" customWidth="1"/>
    <col min="8202" max="8202" width="54.25" style="579" bestFit="1" customWidth="1"/>
    <col min="8203" max="8203" width="35.25" style="579" customWidth="1"/>
    <col min="8204" max="8204" width="11" style="579" customWidth="1"/>
    <col min="8205" max="8205" width="13.75" style="579" customWidth="1"/>
    <col min="8206" max="8206" width="11.875" style="579" customWidth="1"/>
    <col min="8207" max="8207" width="18.25" style="579" bestFit="1" customWidth="1"/>
    <col min="8208" max="8208" width="19.75" style="579" customWidth="1"/>
    <col min="8209" max="8209" width="15.625" style="579" customWidth="1"/>
    <col min="8210" max="8448" width="9" style="579"/>
    <col min="8449" max="8449" width="2.625" style="579" customWidth="1"/>
    <col min="8450" max="8450" width="15" style="579" bestFit="1" customWidth="1"/>
    <col min="8451" max="8451" width="14.375" style="579" bestFit="1" customWidth="1"/>
    <col min="8452" max="8452" width="13.125" style="579" bestFit="1" customWidth="1"/>
    <col min="8453" max="8453" width="65.125" style="579" customWidth="1"/>
    <col min="8454" max="8454" width="6.25" style="579" customWidth="1"/>
    <col min="8455" max="8455" width="10.875" style="579" bestFit="1" customWidth="1"/>
    <col min="8456" max="8456" width="11.375" style="579" bestFit="1" customWidth="1"/>
    <col min="8457" max="8457" width="5.75" style="579" customWidth="1"/>
    <col min="8458" max="8458" width="54.25" style="579" bestFit="1" customWidth="1"/>
    <col min="8459" max="8459" width="35.25" style="579" customWidth="1"/>
    <col min="8460" max="8460" width="11" style="579" customWidth="1"/>
    <col min="8461" max="8461" width="13.75" style="579" customWidth="1"/>
    <col min="8462" max="8462" width="11.875" style="579" customWidth="1"/>
    <col min="8463" max="8463" width="18.25" style="579" bestFit="1" customWidth="1"/>
    <col min="8464" max="8464" width="19.75" style="579" customWidth="1"/>
    <col min="8465" max="8465" width="15.625" style="579" customWidth="1"/>
    <col min="8466" max="8704" width="9" style="579"/>
    <col min="8705" max="8705" width="2.625" style="579" customWidth="1"/>
    <col min="8706" max="8706" width="15" style="579" bestFit="1" customWidth="1"/>
    <col min="8707" max="8707" width="14.375" style="579" bestFit="1" customWidth="1"/>
    <col min="8708" max="8708" width="13.125" style="579" bestFit="1" customWidth="1"/>
    <col min="8709" max="8709" width="65.125" style="579" customWidth="1"/>
    <col min="8710" max="8710" width="6.25" style="579" customWidth="1"/>
    <col min="8711" max="8711" width="10.875" style="579" bestFit="1" customWidth="1"/>
    <col min="8712" max="8712" width="11.375" style="579" bestFit="1" customWidth="1"/>
    <col min="8713" max="8713" width="5.75" style="579" customWidth="1"/>
    <col min="8714" max="8714" width="54.25" style="579" bestFit="1" customWidth="1"/>
    <col min="8715" max="8715" width="35.25" style="579" customWidth="1"/>
    <col min="8716" max="8716" width="11" style="579" customWidth="1"/>
    <col min="8717" max="8717" width="13.75" style="579" customWidth="1"/>
    <col min="8718" max="8718" width="11.875" style="579" customWidth="1"/>
    <col min="8719" max="8719" width="18.25" style="579" bestFit="1" customWidth="1"/>
    <col min="8720" max="8720" width="19.75" style="579" customWidth="1"/>
    <col min="8721" max="8721" width="15.625" style="579" customWidth="1"/>
    <col min="8722" max="8960" width="9" style="579"/>
    <col min="8961" max="8961" width="2.625" style="579" customWidth="1"/>
    <col min="8962" max="8962" width="15" style="579" bestFit="1" customWidth="1"/>
    <col min="8963" max="8963" width="14.375" style="579" bestFit="1" customWidth="1"/>
    <col min="8964" max="8964" width="13.125" style="579" bestFit="1" customWidth="1"/>
    <col min="8965" max="8965" width="65.125" style="579" customWidth="1"/>
    <col min="8966" max="8966" width="6.25" style="579" customWidth="1"/>
    <col min="8967" max="8967" width="10.875" style="579" bestFit="1" customWidth="1"/>
    <col min="8968" max="8968" width="11.375" style="579" bestFit="1" customWidth="1"/>
    <col min="8969" max="8969" width="5.75" style="579" customWidth="1"/>
    <col min="8970" max="8970" width="54.25" style="579" bestFit="1" customWidth="1"/>
    <col min="8971" max="8971" width="35.25" style="579" customWidth="1"/>
    <col min="8972" max="8972" width="11" style="579" customWidth="1"/>
    <col min="8973" max="8973" width="13.75" style="579" customWidth="1"/>
    <col min="8974" max="8974" width="11.875" style="579" customWidth="1"/>
    <col min="8975" max="8975" width="18.25" style="579" bestFit="1" customWidth="1"/>
    <col min="8976" max="8976" width="19.75" style="579" customWidth="1"/>
    <col min="8977" max="8977" width="15.625" style="579" customWidth="1"/>
    <col min="8978" max="9216" width="9" style="579"/>
    <col min="9217" max="9217" width="2.625" style="579" customWidth="1"/>
    <col min="9218" max="9218" width="15" style="579" bestFit="1" customWidth="1"/>
    <col min="9219" max="9219" width="14.375" style="579" bestFit="1" customWidth="1"/>
    <col min="9220" max="9220" width="13.125" style="579" bestFit="1" customWidth="1"/>
    <col min="9221" max="9221" width="65.125" style="579" customWidth="1"/>
    <col min="9222" max="9222" width="6.25" style="579" customWidth="1"/>
    <col min="9223" max="9223" width="10.875" style="579" bestFit="1" customWidth="1"/>
    <col min="9224" max="9224" width="11.375" style="579" bestFit="1" customWidth="1"/>
    <col min="9225" max="9225" width="5.75" style="579" customWidth="1"/>
    <col min="9226" max="9226" width="54.25" style="579" bestFit="1" customWidth="1"/>
    <col min="9227" max="9227" width="35.25" style="579" customWidth="1"/>
    <col min="9228" max="9228" width="11" style="579" customWidth="1"/>
    <col min="9229" max="9229" width="13.75" style="579" customWidth="1"/>
    <col min="9230" max="9230" width="11.875" style="579" customWidth="1"/>
    <col min="9231" max="9231" width="18.25" style="579" bestFit="1" customWidth="1"/>
    <col min="9232" max="9232" width="19.75" style="579" customWidth="1"/>
    <col min="9233" max="9233" width="15.625" style="579" customWidth="1"/>
    <col min="9234" max="9472" width="9" style="579"/>
    <col min="9473" max="9473" width="2.625" style="579" customWidth="1"/>
    <col min="9474" max="9474" width="15" style="579" bestFit="1" customWidth="1"/>
    <col min="9475" max="9475" width="14.375" style="579" bestFit="1" customWidth="1"/>
    <col min="9476" max="9476" width="13.125" style="579" bestFit="1" customWidth="1"/>
    <col min="9477" max="9477" width="65.125" style="579" customWidth="1"/>
    <col min="9478" max="9478" width="6.25" style="579" customWidth="1"/>
    <col min="9479" max="9479" width="10.875" style="579" bestFit="1" customWidth="1"/>
    <col min="9480" max="9480" width="11.375" style="579" bestFit="1" customWidth="1"/>
    <col min="9481" max="9481" width="5.75" style="579" customWidth="1"/>
    <col min="9482" max="9482" width="54.25" style="579" bestFit="1" customWidth="1"/>
    <col min="9483" max="9483" width="35.25" style="579" customWidth="1"/>
    <col min="9484" max="9484" width="11" style="579" customWidth="1"/>
    <col min="9485" max="9485" width="13.75" style="579" customWidth="1"/>
    <col min="9486" max="9486" width="11.875" style="579" customWidth="1"/>
    <col min="9487" max="9487" width="18.25" style="579" bestFit="1" customWidth="1"/>
    <col min="9488" max="9488" width="19.75" style="579" customWidth="1"/>
    <col min="9489" max="9489" width="15.625" style="579" customWidth="1"/>
    <col min="9490" max="9728" width="9" style="579"/>
    <col min="9729" max="9729" width="2.625" style="579" customWidth="1"/>
    <col min="9730" max="9730" width="15" style="579" bestFit="1" customWidth="1"/>
    <col min="9731" max="9731" width="14.375" style="579" bestFit="1" customWidth="1"/>
    <col min="9732" max="9732" width="13.125" style="579" bestFit="1" customWidth="1"/>
    <col min="9733" max="9733" width="65.125" style="579" customWidth="1"/>
    <col min="9734" max="9734" width="6.25" style="579" customWidth="1"/>
    <col min="9735" max="9735" width="10.875" style="579" bestFit="1" customWidth="1"/>
    <col min="9736" max="9736" width="11.375" style="579" bestFit="1" customWidth="1"/>
    <col min="9737" max="9737" width="5.75" style="579" customWidth="1"/>
    <col min="9738" max="9738" width="54.25" style="579" bestFit="1" customWidth="1"/>
    <col min="9739" max="9739" width="35.25" style="579" customWidth="1"/>
    <col min="9740" max="9740" width="11" style="579" customWidth="1"/>
    <col min="9741" max="9741" width="13.75" style="579" customWidth="1"/>
    <col min="9742" max="9742" width="11.875" style="579" customWidth="1"/>
    <col min="9743" max="9743" width="18.25" style="579" bestFit="1" customWidth="1"/>
    <col min="9744" max="9744" width="19.75" style="579" customWidth="1"/>
    <col min="9745" max="9745" width="15.625" style="579" customWidth="1"/>
    <col min="9746" max="9984" width="9" style="579"/>
    <col min="9985" max="9985" width="2.625" style="579" customWidth="1"/>
    <col min="9986" max="9986" width="15" style="579" bestFit="1" customWidth="1"/>
    <col min="9987" max="9987" width="14.375" style="579" bestFit="1" customWidth="1"/>
    <col min="9988" max="9988" width="13.125" style="579" bestFit="1" customWidth="1"/>
    <col min="9989" max="9989" width="65.125" style="579" customWidth="1"/>
    <col min="9990" max="9990" width="6.25" style="579" customWidth="1"/>
    <col min="9991" max="9991" width="10.875" style="579" bestFit="1" customWidth="1"/>
    <col min="9992" max="9992" width="11.375" style="579" bestFit="1" customWidth="1"/>
    <col min="9993" max="9993" width="5.75" style="579" customWidth="1"/>
    <col min="9994" max="9994" width="54.25" style="579" bestFit="1" customWidth="1"/>
    <col min="9995" max="9995" width="35.25" style="579" customWidth="1"/>
    <col min="9996" max="9996" width="11" style="579" customWidth="1"/>
    <col min="9997" max="9997" width="13.75" style="579" customWidth="1"/>
    <col min="9998" max="9998" width="11.875" style="579" customWidth="1"/>
    <col min="9999" max="9999" width="18.25" style="579" bestFit="1" customWidth="1"/>
    <col min="10000" max="10000" width="19.75" style="579" customWidth="1"/>
    <col min="10001" max="10001" width="15.625" style="579" customWidth="1"/>
    <col min="10002" max="10240" width="9" style="579"/>
    <col min="10241" max="10241" width="2.625" style="579" customWidth="1"/>
    <col min="10242" max="10242" width="15" style="579" bestFit="1" customWidth="1"/>
    <col min="10243" max="10243" width="14.375" style="579" bestFit="1" customWidth="1"/>
    <col min="10244" max="10244" width="13.125" style="579" bestFit="1" customWidth="1"/>
    <col min="10245" max="10245" width="65.125" style="579" customWidth="1"/>
    <col min="10246" max="10246" width="6.25" style="579" customWidth="1"/>
    <col min="10247" max="10247" width="10.875" style="579" bestFit="1" customWidth="1"/>
    <col min="10248" max="10248" width="11.375" style="579" bestFit="1" customWidth="1"/>
    <col min="10249" max="10249" width="5.75" style="579" customWidth="1"/>
    <col min="10250" max="10250" width="54.25" style="579" bestFit="1" customWidth="1"/>
    <col min="10251" max="10251" width="35.25" style="579" customWidth="1"/>
    <col min="10252" max="10252" width="11" style="579" customWidth="1"/>
    <col min="10253" max="10253" width="13.75" style="579" customWidth="1"/>
    <col min="10254" max="10254" width="11.875" style="579" customWidth="1"/>
    <col min="10255" max="10255" width="18.25" style="579" bestFit="1" customWidth="1"/>
    <col min="10256" max="10256" width="19.75" style="579" customWidth="1"/>
    <col min="10257" max="10257" width="15.625" style="579" customWidth="1"/>
    <col min="10258" max="10496" width="9" style="579"/>
    <col min="10497" max="10497" width="2.625" style="579" customWidth="1"/>
    <col min="10498" max="10498" width="15" style="579" bestFit="1" customWidth="1"/>
    <col min="10499" max="10499" width="14.375" style="579" bestFit="1" customWidth="1"/>
    <col min="10500" max="10500" width="13.125" style="579" bestFit="1" customWidth="1"/>
    <col min="10501" max="10501" width="65.125" style="579" customWidth="1"/>
    <col min="10502" max="10502" width="6.25" style="579" customWidth="1"/>
    <col min="10503" max="10503" width="10.875" style="579" bestFit="1" customWidth="1"/>
    <col min="10504" max="10504" width="11.375" style="579" bestFit="1" customWidth="1"/>
    <col min="10505" max="10505" width="5.75" style="579" customWidth="1"/>
    <col min="10506" max="10506" width="54.25" style="579" bestFit="1" customWidth="1"/>
    <col min="10507" max="10507" width="35.25" style="579" customWidth="1"/>
    <col min="10508" max="10508" width="11" style="579" customWidth="1"/>
    <col min="10509" max="10509" width="13.75" style="579" customWidth="1"/>
    <col min="10510" max="10510" width="11.875" style="579" customWidth="1"/>
    <col min="10511" max="10511" width="18.25" style="579" bestFit="1" customWidth="1"/>
    <col min="10512" max="10512" width="19.75" style="579" customWidth="1"/>
    <col min="10513" max="10513" width="15.625" style="579" customWidth="1"/>
    <col min="10514" max="10752" width="9" style="579"/>
    <col min="10753" max="10753" width="2.625" style="579" customWidth="1"/>
    <col min="10754" max="10754" width="15" style="579" bestFit="1" customWidth="1"/>
    <col min="10755" max="10755" width="14.375" style="579" bestFit="1" customWidth="1"/>
    <col min="10756" max="10756" width="13.125" style="579" bestFit="1" customWidth="1"/>
    <col min="10757" max="10757" width="65.125" style="579" customWidth="1"/>
    <col min="10758" max="10758" width="6.25" style="579" customWidth="1"/>
    <col min="10759" max="10759" width="10.875" style="579" bestFit="1" customWidth="1"/>
    <col min="10760" max="10760" width="11.375" style="579" bestFit="1" customWidth="1"/>
    <col min="10761" max="10761" width="5.75" style="579" customWidth="1"/>
    <col min="10762" max="10762" width="54.25" style="579" bestFit="1" customWidth="1"/>
    <col min="10763" max="10763" width="35.25" style="579" customWidth="1"/>
    <col min="10764" max="10764" width="11" style="579" customWidth="1"/>
    <col min="10765" max="10765" width="13.75" style="579" customWidth="1"/>
    <col min="10766" max="10766" width="11.875" style="579" customWidth="1"/>
    <col min="10767" max="10767" width="18.25" style="579" bestFit="1" customWidth="1"/>
    <col min="10768" max="10768" width="19.75" style="579" customWidth="1"/>
    <col min="10769" max="10769" width="15.625" style="579" customWidth="1"/>
    <col min="10770" max="11008" width="9" style="579"/>
    <col min="11009" max="11009" width="2.625" style="579" customWidth="1"/>
    <col min="11010" max="11010" width="15" style="579" bestFit="1" customWidth="1"/>
    <col min="11011" max="11011" width="14.375" style="579" bestFit="1" customWidth="1"/>
    <col min="11012" max="11012" width="13.125" style="579" bestFit="1" customWidth="1"/>
    <col min="11013" max="11013" width="65.125" style="579" customWidth="1"/>
    <col min="11014" max="11014" width="6.25" style="579" customWidth="1"/>
    <col min="11015" max="11015" width="10.875" style="579" bestFit="1" customWidth="1"/>
    <col min="11016" max="11016" width="11.375" style="579" bestFit="1" customWidth="1"/>
    <col min="11017" max="11017" width="5.75" style="579" customWidth="1"/>
    <col min="11018" max="11018" width="54.25" style="579" bestFit="1" customWidth="1"/>
    <col min="11019" max="11019" width="35.25" style="579" customWidth="1"/>
    <col min="11020" max="11020" width="11" style="579" customWidth="1"/>
    <col min="11021" max="11021" width="13.75" style="579" customWidth="1"/>
    <col min="11022" max="11022" width="11.875" style="579" customWidth="1"/>
    <col min="11023" max="11023" width="18.25" style="579" bestFit="1" customWidth="1"/>
    <col min="11024" max="11024" width="19.75" style="579" customWidth="1"/>
    <col min="11025" max="11025" width="15.625" style="579" customWidth="1"/>
    <col min="11026" max="11264" width="9" style="579"/>
    <col min="11265" max="11265" width="2.625" style="579" customWidth="1"/>
    <col min="11266" max="11266" width="15" style="579" bestFit="1" customWidth="1"/>
    <col min="11267" max="11267" width="14.375" style="579" bestFit="1" customWidth="1"/>
    <col min="11268" max="11268" width="13.125" style="579" bestFit="1" customWidth="1"/>
    <col min="11269" max="11269" width="65.125" style="579" customWidth="1"/>
    <col min="11270" max="11270" width="6.25" style="579" customWidth="1"/>
    <col min="11271" max="11271" width="10.875" style="579" bestFit="1" customWidth="1"/>
    <col min="11272" max="11272" width="11.375" style="579" bestFit="1" customWidth="1"/>
    <col min="11273" max="11273" width="5.75" style="579" customWidth="1"/>
    <col min="11274" max="11274" width="54.25" style="579" bestFit="1" customWidth="1"/>
    <col min="11275" max="11275" width="35.25" style="579" customWidth="1"/>
    <col min="11276" max="11276" width="11" style="579" customWidth="1"/>
    <col min="11277" max="11277" width="13.75" style="579" customWidth="1"/>
    <col min="11278" max="11278" width="11.875" style="579" customWidth="1"/>
    <col min="11279" max="11279" width="18.25" style="579" bestFit="1" customWidth="1"/>
    <col min="11280" max="11280" width="19.75" style="579" customWidth="1"/>
    <col min="11281" max="11281" width="15.625" style="579" customWidth="1"/>
    <col min="11282" max="11520" width="9" style="579"/>
    <col min="11521" max="11521" width="2.625" style="579" customWidth="1"/>
    <col min="11522" max="11522" width="15" style="579" bestFit="1" customWidth="1"/>
    <col min="11523" max="11523" width="14.375" style="579" bestFit="1" customWidth="1"/>
    <col min="11524" max="11524" width="13.125" style="579" bestFit="1" customWidth="1"/>
    <col min="11525" max="11525" width="65.125" style="579" customWidth="1"/>
    <col min="11526" max="11526" width="6.25" style="579" customWidth="1"/>
    <col min="11527" max="11527" width="10.875" style="579" bestFit="1" customWidth="1"/>
    <col min="11528" max="11528" width="11.375" style="579" bestFit="1" customWidth="1"/>
    <col min="11529" max="11529" width="5.75" style="579" customWidth="1"/>
    <col min="11530" max="11530" width="54.25" style="579" bestFit="1" customWidth="1"/>
    <col min="11531" max="11531" width="35.25" style="579" customWidth="1"/>
    <col min="11532" max="11532" width="11" style="579" customWidth="1"/>
    <col min="11533" max="11533" width="13.75" style="579" customWidth="1"/>
    <col min="11534" max="11534" width="11.875" style="579" customWidth="1"/>
    <col min="11535" max="11535" width="18.25" style="579" bestFit="1" customWidth="1"/>
    <col min="11536" max="11536" width="19.75" style="579" customWidth="1"/>
    <col min="11537" max="11537" width="15.625" style="579" customWidth="1"/>
    <col min="11538" max="11776" width="9" style="579"/>
    <col min="11777" max="11777" width="2.625" style="579" customWidth="1"/>
    <col min="11778" max="11778" width="15" style="579" bestFit="1" customWidth="1"/>
    <col min="11779" max="11779" width="14.375" style="579" bestFit="1" customWidth="1"/>
    <col min="11780" max="11780" width="13.125" style="579" bestFit="1" customWidth="1"/>
    <col min="11781" max="11781" width="65.125" style="579" customWidth="1"/>
    <col min="11782" max="11782" width="6.25" style="579" customWidth="1"/>
    <col min="11783" max="11783" width="10.875" style="579" bestFit="1" customWidth="1"/>
    <col min="11784" max="11784" width="11.375" style="579" bestFit="1" customWidth="1"/>
    <col min="11785" max="11785" width="5.75" style="579" customWidth="1"/>
    <col min="11786" max="11786" width="54.25" style="579" bestFit="1" customWidth="1"/>
    <col min="11787" max="11787" width="35.25" style="579" customWidth="1"/>
    <col min="11788" max="11788" width="11" style="579" customWidth="1"/>
    <col min="11789" max="11789" width="13.75" style="579" customWidth="1"/>
    <col min="11790" max="11790" width="11.875" style="579" customWidth="1"/>
    <col min="11791" max="11791" width="18.25" style="579" bestFit="1" customWidth="1"/>
    <col min="11792" max="11792" width="19.75" style="579" customWidth="1"/>
    <col min="11793" max="11793" width="15.625" style="579" customWidth="1"/>
    <col min="11794" max="12032" width="9" style="579"/>
    <col min="12033" max="12033" width="2.625" style="579" customWidth="1"/>
    <col min="12034" max="12034" width="15" style="579" bestFit="1" customWidth="1"/>
    <col min="12035" max="12035" width="14.375" style="579" bestFit="1" customWidth="1"/>
    <col min="12036" max="12036" width="13.125" style="579" bestFit="1" customWidth="1"/>
    <col min="12037" max="12037" width="65.125" style="579" customWidth="1"/>
    <col min="12038" max="12038" width="6.25" style="579" customWidth="1"/>
    <col min="12039" max="12039" width="10.875" style="579" bestFit="1" customWidth="1"/>
    <col min="12040" max="12040" width="11.375" style="579" bestFit="1" customWidth="1"/>
    <col min="12041" max="12041" width="5.75" style="579" customWidth="1"/>
    <col min="12042" max="12042" width="54.25" style="579" bestFit="1" customWidth="1"/>
    <col min="12043" max="12043" width="35.25" style="579" customWidth="1"/>
    <col min="12044" max="12044" width="11" style="579" customWidth="1"/>
    <col min="12045" max="12045" width="13.75" style="579" customWidth="1"/>
    <col min="12046" max="12046" width="11.875" style="579" customWidth="1"/>
    <col min="12047" max="12047" width="18.25" style="579" bestFit="1" customWidth="1"/>
    <col min="12048" max="12048" width="19.75" style="579" customWidth="1"/>
    <col min="12049" max="12049" width="15.625" style="579" customWidth="1"/>
    <col min="12050" max="12288" width="9" style="579"/>
    <col min="12289" max="12289" width="2.625" style="579" customWidth="1"/>
    <col min="12290" max="12290" width="15" style="579" bestFit="1" customWidth="1"/>
    <col min="12291" max="12291" width="14.375" style="579" bestFit="1" customWidth="1"/>
    <col min="12292" max="12292" width="13.125" style="579" bestFit="1" customWidth="1"/>
    <col min="12293" max="12293" width="65.125" style="579" customWidth="1"/>
    <col min="12294" max="12294" width="6.25" style="579" customWidth="1"/>
    <col min="12295" max="12295" width="10.875" style="579" bestFit="1" customWidth="1"/>
    <col min="12296" max="12296" width="11.375" style="579" bestFit="1" customWidth="1"/>
    <col min="12297" max="12297" width="5.75" style="579" customWidth="1"/>
    <col min="12298" max="12298" width="54.25" style="579" bestFit="1" customWidth="1"/>
    <col min="12299" max="12299" width="35.25" style="579" customWidth="1"/>
    <col min="12300" max="12300" width="11" style="579" customWidth="1"/>
    <col min="12301" max="12301" width="13.75" style="579" customWidth="1"/>
    <col min="12302" max="12302" width="11.875" style="579" customWidth="1"/>
    <col min="12303" max="12303" width="18.25" style="579" bestFit="1" customWidth="1"/>
    <col min="12304" max="12304" width="19.75" style="579" customWidth="1"/>
    <col min="12305" max="12305" width="15.625" style="579" customWidth="1"/>
    <col min="12306" max="12544" width="9" style="579"/>
    <col min="12545" max="12545" width="2.625" style="579" customWidth="1"/>
    <col min="12546" max="12546" width="15" style="579" bestFit="1" customWidth="1"/>
    <col min="12547" max="12547" width="14.375" style="579" bestFit="1" customWidth="1"/>
    <col min="12548" max="12548" width="13.125" style="579" bestFit="1" customWidth="1"/>
    <col min="12549" max="12549" width="65.125" style="579" customWidth="1"/>
    <col min="12550" max="12550" width="6.25" style="579" customWidth="1"/>
    <col min="12551" max="12551" width="10.875" style="579" bestFit="1" customWidth="1"/>
    <col min="12552" max="12552" width="11.375" style="579" bestFit="1" customWidth="1"/>
    <col min="12553" max="12553" width="5.75" style="579" customWidth="1"/>
    <col min="12554" max="12554" width="54.25" style="579" bestFit="1" customWidth="1"/>
    <col min="12555" max="12555" width="35.25" style="579" customWidth="1"/>
    <col min="12556" max="12556" width="11" style="579" customWidth="1"/>
    <col min="12557" max="12557" width="13.75" style="579" customWidth="1"/>
    <col min="12558" max="12558" width="11.875" style="579" customWidth="1"/>
    <col min="12559" max="12559" width="18.25" style="579" bestFit="1" customWidth="1"/>
    <col min="12560" max="12560" width="19.75" style="579" customWidth="1"/>
    <col min="12561" max="12561" width="15.625" style="579" customWidth="1"/>
    <col min="12562" max="12800" width="9" style="579"/>
    <col min="12801" max="12801" width="2.625" style="579" customWidth="1"/>
    <col min="12802" max="12802" width="15" style="579" bestFit="1" customWidth="1"/>
    <col min="12803" max="12803" width="14.375" style="579" bestFit="1" customWidth="1"/>
    <col min="12804" max="12804" width="13.125" style="579" bestFit="1" customWidth="1"/>
    <col min="12805" max="12805" width="65.125" style="579" customWidth="1"/>
    <col min="12806" max="12806" width="6.25" style="579" customWidth="1"/>
    <col min="12807" max="12807" width="10.875" style="579" bestFit="1" customWidth="1"/>
    <col min="12808" max="12808" width="11.375" style="579" bestFit="1" customWidth="1"/>
    <col min="12809" max="12809" width="5.75" style="579" customWidth="1"/>
    <col min="12810" max="12810" width="54.25" style="579" bestFit="1" customWidth="1"/>
    <col min="12811" max="12811" width="35.25" style="579" customWidth="1"/>
    <col min="12812" max="12812" width="11" style="579" customWidth="1"/>
    <col min="12813" max="12813" width="13.75" style="579" customWidth="1"/>
    <col min="12814" max="12814" width="11.875" style="579" customWidth="1"/>
    <col min="12815" max="12815" width="18.25" style="579" bestFit="1" customWidth="1"/>
    <col min="12816" max="12816" width="19.75" style="579" customWidth="1"/>
    <col min="12817" max="12817" width="15.625" style="579" customWidth="1"/>
    <col min="12818" max="13056" width="9" style="579"/>
    <col min="13057" max="13057" width="2.625" style="579" customWidth="1"/>
    <col min="13058" max="13058" width="15" style="579" bestFit="1" customWidth="1"/>
    <col min="13059" max="13059" width="14.375" style="579" bestFit="1" customWidth="1"/>
    <col min="13060" max="13060" width="13.125" style="579" bestFit="1" customWidth="1"/>
    <col min="13061" max="13061" width="65.125" style="579" customWidth="1"/>
    <col min="13062" max="13062" width="6.25" style="579" customWidth="1"/>
    <col min="13063" max="13063" width="10.875" style="579" bestFit="1" customWidth="1"/>
    <col min="13064" max="13064" width="11.375" style="579" bestFit="1" customWidth="1"/>
    <col min="13065" max="13065" width="5.75" style="579" customWidth="1"/>
    <col min="13066" max="13066" width="54.25" style="579" bestFit="1" customWidth="1"/>
    <col min="13067" max="13067" width="35.25" style="579" customWidth="1"/>
    <col min="13068" max="13068" width="11" style="579" customWidth="1"/>
    <col min="13069" max="13069" width="13.75" style="579" customWidth="1"/>
    <col min="13070" max="13070" width="11.875" style="579" customWidth="1"/>
    <col min="13071" max="13071" width="18.25" style="579" bestFit="1" customWidth="1"/>
    <col min="13072" max="13072" width="19.75" style="579" customWidth="1"/>
    <col min="13073" max="13073" width="15.625" style="579" customWidth="1"/>
    <col min="13074" max="13312" width="9" style="579"/>
    <col min="13313" max="13313" width="2.625" style="579" customWidth="1"/>
    <col min="13314" max="13314" width="15" style="579" bestFit="1" customWidth="1"/>
    <col min="13315" max="13315" width="14.375" style="579" bestFit="1" customWidth="1"/>
    <col min="13316" max="13316" width="13.125" style="579" bestFit="1" customWidth="1"/>
    <col min="13317" max="13317" width="65.125" style="579" customWidth="1"/>
    <col min="13318" max="13318" width="6.25" style="579" customWidth="1"/>
    <col min="13319" max="13319" width="10.875" style="579" bestFit="1" customWidth="1"/>
    <col min="13320" max="13320" width="11.375" style="579" bestFit="1" customWidth="1"/>
    <col min="13321" max="13321" width="5.75" style="579" customWidth="1"/>
    <col min="13322" max="13322" width="54.25" style="579" bestFit="1" customWidth="1"/>
    <col min="13323" max="13323" width="35.25" style="579" customWidth="1"/>
    <col min="13324" max="13324" width="11" style="579" customWidth="1"/>
    <col min="13325" max="13325" width="13.75" style="579" customWidth="1"/>
    <col min="13326" max="13326" width="11.875" style="579" customWidth="1"/>
    <col min="13327" max="13327" width="18.25" style="579" bestFit="1" customWidth="1"/>
    <col min="13328" max="13328" width="19.75" style="579" customWidth="1"/>
    <col min="13329" max="13329" width="15.625" style="579" customWidth="1"/>
    <col min="13330" max="13568" width="9" style="579"/>
    <col min="13569" max="13569" width="2.625" style="579" customWidth="1"/>
    <col min="13570" max="13570" width="15" style="579" bestFit="1" customWidth="1"/>
    <col min="13571" max="13571" width="14.375" style="579" bestFit="1" customWidth="1"/>
    <col min="13572" max="13572" width="13.125" style="579" bestFit="1" customWidth="1"/>
    <col min="13573" max="13573" width="65.125" style="579" customWidth="1"/>
    <col min="13574" max="13574" width="6.25" style="579" customWidth="1"/>
    <col min="13575" max="13575" width="10.875" style="579" bestFit="1" customWidth="1"/>
    <col min="13576" max="13576" width="11.375" style="579" bestFit="1" customWidth="1"/>
    <col min="13577" max="13577" width="5.75" style="579" customWidth="1"/>
    <col min="13578" max="13578" width="54.25" style="579" bestFit="1" customWidth="1"/>
    <col min="13579" max="13579" width="35.25" style="579" customWidth="1"/>
    <col min="13580" max="13580" width="11" style="579" customWidth="1"/>
    <col min="13581" max="13581" width="13.75" style="579" customWidth="1"/>
    <col min="13582" max="13582" width="11.875" style="579" customWidth="1"/>
    <col min="13583" max="13583" width="18.25" style="579" bestFit="1" customWidth="1"/>
    <col min="13584" max="13584" width="19.75" style="579" customWidth="1"/>
    <col min="13585" max="13585" width="15.625" style="579" customWidth="1"/>
    <col min="13586" max="13824" width="9" style="579"/>
    <col min="13825" max="13825" width="2.625" style="579" customWidth="1"/>
    <col min="13826" max="13826" width="15" style="579" bestFit="1" customWidth="1"/>
    <col min="13827" max="13827" width="14.375" style="579" bestFit="1" customWidth="1"/>
    <col min="13828" max="13828" width="13.125" style="579" bestFit="1" customWidth="1"/>
    <col min="13829" max="13829" width="65.125" style="579" customWidth="1"/>
    <col min="13830" max="13830" width="6.25" style="579" customWidth="1"/>
    <col min="13831" max="13831" width="10.875" style="579" bestFit="1" customWidth="1"/>
    <col min="13832" max="13832" width="11.375" style="579" bestFit="1" customWidth="1"/>
    <col min="13833" max="13833" width="5.75" style="579" customWidth="1"/>
    <col min="13834" max="13834" width="54.25" style="579" bestFit="1" customWidth="1"/>
    <col min="13835" max="13835" width="35.25" style="579" customWidth="1"/>
    <col min="13836" max="13836" width="11" style="579" customWidth="1"/>
    <col min="13837" max="13837" width="13.75" style="579" customWidth="1"/>
    <col min="13838" max="13838" width="11.875" style="579" customWidth="1"/>
    <col min="13839" max="13839" width="18.25" style="579" bestFit="1" customWidth="1"/>
    <col min="13840" max="13840" width="19.75" style="579" customWidth="1"/>
    <col min="13841" max="13841" width="15.625" style="579" customWidth="1"/>
    <col min="13842" max="14080" width="9" style="579"/>
    <col min="14081" max="14081" width="2.625" style="579" customWidth="1"/>
    <col min="14082" max="14082" width="15" style="579" bestFit="1" customWidth="1"/>
    <col min="14083" max="14083" width="14.375" style="579" bestFit="1" customWidth="1"/>
    <col min="14084" max="14084" width="13.125" style="579" bestFit="1" customWidth="1"/>
    <col min="14085" max="14085" width="65.125" style="579" customWidth="1"/>
    <col min="14086" max="14086" width="6.25" style="579" customWidth="1"/>
    <col min="14087" max="14087" width="10.875" style="579" bestFit="1" customWidth="1"/>
    <col min="14088" max="14088" width="11.375" style="579" bestFit="1" customWidth="1"/>
    <col min="14089" max="14089" width="5.75" style="579" customWidth="1"/>
    <col min="14090" max="14090" width="54.25" style="579" bestFit="1" customWidth="1"/>
    <col min="14091" max="14091" width="35.25" style="579" customWidth="1"/>
    <col min="14092" max="14092" width="11" style="579" customWidth="1"/>
    <col min="14093" max="14093" width="13.75" style="579" customWidth="1"/>
    <col min="14094" max="14094" width="11.875" style="579" customWidth="1"/>
    <col min="14095" max="14095" width="18.25" style="579" bestFit="1" customWidth="1"/>
    <col min="14096" max="14096" width="19.75" style="579" customWidth="1"/>
    <col min="14097" max="14097" width="15.625" style="579" customWidth="1"/>
    <col min="14098" max="14336" width="9" style="579"/>
    <col min="14337" max="14337" width="2.625" style="579" customWidth="1"/>
    <col min="14338" max="14338" width="15" style="579" bestFit="1" customWidth="1"/>
    <col min="14339" max="14339" width="14.375" style="579" bestFit="1" customWidth="1"/>
    <col min="14340" max="14340" width="13.125" style="579" bestFit="1" customWidth="1"/>
    <col min="14341" max="14341" width="65.125" style="579" customWidth="1"/>
    <col min="14342" max="14342" width="6.25" style="579" customWidth="1"/>
    <col min="14343" max="14343" width="10.875" style="579" bestFit="1" customWidth="1"/>
    <col min="14344" max="14344" width="11.375" style="579" bestFit="1" customWidth="1"/>
    <col min="14345" max="14345" width="5.75" style="579" customWidth="1"/>
    <col min="14346" max="14346" width="54.25" style="579" bestFit="1" customWidth="1"/>
    <col min="14347" max="14347" width="35.25" style="579" customWidth="1"/>
    <col min="14348" max="14348" width="11" style="579" customWidth="1"/>
    <col min="14349" max="14349" width="13.75" style="579" customWidth="1"/>
    <col min="14350" max="14350" width="11.875" style="579" customWidth="1"/>
    <col min="14351" max="14351" width="18.25" style="579" bestFit="1" customWidth="1"/>
    <col min="14352" max="14352" width="19.75" style="579" customWidth="1"/>
    <col min="14353" max="14353" width="15.625" style="579" customWidth="1"/>
    <col min="14354" max="14592" width="9" style="579"/>
    <col min="14593" max="14593" width="2.625" style="579" customWidth="1"/>
    <col min="14594" max="14594" width="15" style="579" bestFit="1" customWidth="1"/>
    <col min="14595" max="14595" width="14.375" style="579" bestFit="1" customWidth="1"/>
    <col min="14596" max="14596" width="13.125" style="579" bestFit="1" customWidth="1"/>
    <col min="14597" max="14597" width="65.125" style="579" customWidth="1"/>
    <col min="14598" max="14598" width="6.25" style="579" customWidth="1"/>
    <col min="14599" max="14599" width="10.875" style="579" bestFit="1" customWidth="1"/>
    <col min="14600" max="14600" width="11.375" style="579" bestFit="1" customWidth="1"/>
    <col min="14601" max="14601" width="5.75" style="579" customWidth="1"/>
    <col min="14602" max="14602" width="54.25" style="579" bestFit="1" customWidth="1"/>
    <col min="14603" max="14603" width="35.25" style="579" customWidth="1"/>
    <col min="14604" max="14604" width="11" style="579" customWidth="1"/>
    <col min="14605" max="14605" width="13.75" style="579" customWidth="1"/>
    <col min="14606" max="14606" width="11.875" style="579" customWidth="1"/>
    <col min="14607" max="14607" width="18.25" style="579" bestFit="1" customWidth="1"/>
    <col min="14608" max="14608" width="19.75" style="579" customWidth="1"/>
    <col min="14609" max="14609" width="15.625" style="579" customWidth="1"/>
    <col min="14610" max="14848" width="9" style="579"/>
    <col min="14849" max="14849" width="2.625" style="579" customWidth="1"/>
    <col min="14850" max="14850" width="15" style="579" bestFit="1" customWidth="1"/>
    <col min="14851" max="14851" width="14.375" style="579" bestFit="1" customWidth="1"/>
    <col min="14852" max="14852" width="13.125" style="579" bestFit="1" customWidth="1"/>
    <col min="14853" max="14853" width="65.125" style="579" customWidth="1"/>
    <col min="14854" max="14854" width="6.25" style="579" customWidth="1"/>
    <col min="14855" max="14855" width="10.875" style="579" bestFit="1" customWidth="1"/>
    <col min="14856" max="14856" width="11.375" style="579" bestFit="1" customWidth="1"/>
    <col min="14857" max="14857" width="5.75" style="579" customWidth="1"/>
    <col min="14858" max="14858" width="54.25" style="579" bestFit="1" customWidth="1"/>
    <col min="14859" max="14859" width="35.25" style="579" customWidth="1"/>
    <col min="14860" max="14860" width="11" style="579" customWidth="1"/>
    <col min="14861" max="14861" width="13.75" style="579" customWidth="1"/>
    <col min="14862" max="14862" width="11.875" style="579" customWidth="1"/>
    <col min="14863" max="14863" width="18.25" style="579" bestFit="1" customWidth="1"/>
    <col min="14864" max="14864" width="19.75" style="579" customWidth="1"/>
    <col min="14865" max="14865" width="15.625" style="579" customWidth="1"/>
    <col min="14866" max="15104" width="9" style="579"/>
    <col min="15105" max="15105" width="2.625" style="579" customWidth="1"/>
    <col min="15106" max="15106" width="15" style="579" bestFit="1" customWidth="1"/>
    <col min="15107" max="15107" width="14.375" style="579" bestFit="1" customWidth="1"/>
    <col min="15108" max="15108" width="13.125" style="579" bestFit="1" customWidth="1"/>
    <col min="15109" max="15109" width="65.125" style="579" customWidth="1"/>
    <col min="15110" max="15110" width="6.25" style="579" customWidth="1"/>
    <col min="15111" max="15111" width="10.875" style="579" bestFit="1" customWidth="1"/>
    <col min="15112" max="15112" width="11.375" style="579" bestFit="1" customWidth="1"/>
    <col min="15113" max="15113" width="5.75" style="579" customWidth="1"/>
    <col min="15114" max="15114" width="54.25" style="579" bestFit="1" customWidth="1"/>
    <col min="15115" max="15115" width="35.25" style="579" customWidth="1"/>
    <col min="15116" max="15116" width="11" style="579" customWidth="1"/>
    <col min="15117" max="15117" width="13.75" style="579" customWidth="1"/>
    <col min="15118" max="15118" width="11.875" style="579" customWidth="1"/>
    <col min="15119" max="15119" width="18.25" style="579" bestFit="1" customWidth="1"/>
    <col min="15120" max="15120" width="19.75" style="579" customWidth="1"/>
    <col min="15121" max="15121" width="15.625" style="579" customWidth="1"/>
    <col min="15122" max="15360" width="9" style="579"/>
    <col min="15361" max="15361" width="2.625" style="579" customWidth="1"/>
    <col min="15362" max="15362" width="15" style="579" bestFit="1" customWidth="1"/>
    <col min="15363" max="15363" width="14.375" style="579" bestFit="1" customWidth="1"/>
    <col min="15364" max="15364" width="13.125" style="579" bestFit="1" customWidth="1"/>
    <col min="15365" max="15365" width="65.125" style="579" customWidth="1"/>
    <col min="15366" max="15366" width="6.25" style="579" customWidth="1"/>
    <col min="15367" max="15367" width="10.875" style="579" bestFit="1" customWidth="1"/>
    <col min="15368" max="15368" width="11.375" style="579" bestFit="1" customWidth="1"/>
    <col min="15369" max="15369" width="5.75" style="579" customWidth="1"/>
    <col min="15370" max="15370" width="54.25" style="579" bestFit="1" customWidth="1"/>
    <col min="15371" max="15371" width="35.25" style="579" customWidth="1"/>
    <col min="15372" max="15372" width="11" style="579" customWidth="1"/>
    <col min="15373" max="15373" width="13.75" style="579" customWidth="1"/>
    <col min="15374" max="15374" width="11.875" style="579" customWidth="1"/>
    <col min="15375" max="15375" width="18.25" style="579" bestFit="1" customWidth="1"/>
    <col min="15376" max="15376" width="19.75" style="579" customWidth="1"/>
    <col min="15377" max="15377" width="15.625" style="579" customWidth="1"/>
    <col min="15378" max="15616" width="9" style="579"/>
    <col min="15617" max="15617" width="2.625" style="579" customWidth="1"/>
    <col min="15618" max="15618" width="15" style="579" bestFit="1" customWidth="1"/>
    <col min="15619" max="15619" width="14.375" style="579" bestFit="1" customWidth="1"/>
    <col min="15620" max="15620" width="13.125" style="579" bestFit="1" customWidth="1"/>
    <col min="15621" max="15621" width="65.125" style="579" customWidth="1"/>
    <col min="15622" max="15622" width="6.25" style="579" customWidth="1"/>
    <col min="15623" max="15623" width="10.875" style="579" bestFit="1" customWidth="1"/>
    <col min="15624" max="15624" width="11.375" style="579" bestFit="1" customWidth="1"/>
    <col min="15625" max="15625" width="5.75" style="579" customWidth="1"/>
    <col min="15626" max="15626" width="54.25" style="579" bestFit="1" customWidth="1"/>
    <col min="15627" max="15627" width="35.25" style="579" customWidth="1"/>
    <col min="15628" max="15628" width="11" style="579" customWidth="1"/>
    <col min="15629" max="15629" width="13.75" style="579" customWidth="1"/>
    <col min="15630" max="15630" width="11.875" style="579" customWidth="1"/>
    <col min="15631" max="15631" width="18.25" style="579" bestFit="1" customWidth="1"/>
    <col min="15632" max="15632" width="19.75" style="579" customWidth="1"/>
    <col min="15633" max="15633" width="15.625" style="579" customWidth="1"/>
    <col min="15634" max="15872" width="9" style="579"/>
    <col min="15873" max="15873" width="2.625" style="579" customWidth="1"/>
    <col min="15874" max="15874" width="15" style="579" bestFit="1" customWidth="1"/>
    <col min="15875" max="15875" width="14.375" style="579" bestFit="1" customWidth="1"/>
    <col min="15876" max="15876" width="13.125" style="579" bestFit="1" customWidth="1"/>
    <col min="15877" max="15877" width="65.125" style="579" customWidth="1"/>
    <col min="15878" max="15878" width="6.25" style="579" customWidth="1"/>
    <col min="15879" max="15879" width="10.875" style="579" bestFit="1" customWidth="1"/>
    <col min="15880" max="15880" width="11.375" style="579" bestFit="1" customWidth="1"/>
    <col min="15881" max="15881" width="5.75" style="579" customWidth="1"/>
    <col min="15882" max="15882" width="54.25" style="579" bestFit="1" customWidth="1"/>
    <col min="15883" max="15883" width="35.25" style="579" customWidth="1"/>
    <col min="15884" max="15884" width="11" style="579" customWidth="1"/>
    <col min="15885" max="15885" width="13.75" style="579" customWidth="1"/>
    <col min="15886" max="15886" width="11.875" style="579" customWidth="1"/>
    <col min="15887" max="15887" width="18.25" style="579" bestFit="1" customWidth="1"/>
    <col min="15888" max="15888" width="19.75" style="579" customWidth="1"/>
    <col min="15889" max="15889" width="15.625" style="579" customWidth="1"/>
    <col min="15890" max="16128" width="9" style="579"/>
    <col min="16129" max="16129" width="2.625" style="579" customWidth="1"/>
    <col min="16130" max="16130" width="15" style="579" bestFit="1" customWidth="1"/>
    <col min="16131" max="16131" width="14.375" style="579" bestFit="1" customWidth="1"/>
    <col min="16132" max="16132" width="13.125" style="579" bestFit="1" customWidth="1"/>
    <col min="16133" max="16133" width="65.125" style="579" customWidth="1"/>
    <col min="16134" max="16134" width="6.25" style="579" customWidth="1"/>
    <col min="16135" max="16135" width="10.875" style="579" bestFit="1" customWidth="1"/>
    <col min="16136" max="16136" width="11.375" style="579" bestFit="1" customWidth="1"/>
    <col min="16137" max="16137" width="5.75" style="579" customWidth="1"/>
    <col min="16138" max="16138" width="54.25" style="579" bestFit="1" customWidth="1"/>
    <col min="16139" max="16139" width="35.25" style="579" customWidth="1"/>
    <col min="16140" max="16140" width="11" style="579" customWidth="1"/>
    <col min="16141" max="16141" width="13.75" style="579" customWidth="1"/>
    <col min="16142" max="16142" width="11.875" style="579" customWidth="1"/>
    <col min="16143" max="16143" width="18.25" style="579" bestFit="1" customWidth="1"/>
    <col min="16144" max="16144" width="19.75" style="579" customWidth="1"/>
    <col min="16145" max="16145" width="15.625" style="579" customWidth="1"/>
    <col min="16146" max="16384" width="9" style="579"/>
  </cols>
  <sheetData>
    <row r="2" spans="2:17" ht="20.100000000000001" customHeight="1">
      <c r="B2" s="571" t="s">
        <v>0</v>
      </c>
      <c r="C2" s="571"/>
      <c r="D2" s="571"/>
      <c r="E2" s="572" t="s">
        <v>1326</v>
      </c>
      <c r="G2" s="574" t="s">
        <v>2</v>
      </c>
      <c r="H2" s="575"/>
      <c r="I2" s="576"/>
      <c r="J2" s="577">
        <f>SUM(H:H)</f>
        <v>1098000</v>
      </c>
    </row>
    <row r="3" spans="2:17" ht="20.100000000000001" customHeight="1">
      <c r="B3" s="571" t="s">
        <v>3</v>
      </c>
      <c r="C3" s="571"/>
      <c r="D3" s="571"/>
      <c r="E3" s="583" t="s">
        <v>1327</v>
      </c>
    </row>
    <row r="4" spans="2:17" ht="20.100000000000001" customHeight="1">
      <c r="B4" s="571" t="s">
        <v>996</v>
      </c>
      <c r="C4" s="571"/>
      <c r="D4" s="571"/>
      <c r="E4" s="583">
        <v>227473</v>
      </c>
      <c r="J4" s="584"/>
      <c r="K4" s="585"/>
    </row>
    <row r="5" spans="2:17" ht="20.100000000000001" customHeight="1">
      <c r="B5" s="571" t="s">
        <v>9</v>
      </c>
      <c r="C5" s="571"/>
      <c r="D5" s="571"/>
      <c r="E5" s="586">
        <v>45673</v>
      </c>
      <c r="J5" s="584"/>
      <c r="K5" s="585"/>
    </row>
    <row r="6" spans="2:17" ht="20.100000000000001" customHeight="1">
      <c r="B6" s="571" t="s">
        <v>10</v>
      </c>
      <c r="C6" s="571"/>
      <c r="D6" s="571"/>
      <c r="E6" s="586">
        <v>45683</v>
      </c>
      <c r="J6" s="584"/>
      <c r="K6" s="585"/>
    </row>
    <row r="7" spans="2:17" ht="20.100000000000001" customHeight="1">
      <c r="B7" s="587"/>
      <c r="C7" s="587"/>
      <c r="D7" s="587"/>
      <c r="E7" s="588"/>
      <c r="J7" s="584"/>
      <c r="K7" s="585"/>
      <c r="L7" s="589"/>
    </row>
    <row r="9" spans="2:17" s="573" customFormat="1" ht="19.7" customHeight="1">
      <c r="B9" s="590" t="s">
        <v>32</v>
      </c>
      <c r="C9" s="590" t="s">
        <v>33</v>
      </c>
      <c r="D9" s="590" t="s">
        <v>34</v>
      </c>
      <c r="E9" s="591" t="s">
        <v>35</v>
      </c>
      <c r="F9" s="591" t="s">
        <v>36</v>
      </c>
      <c r="G9" s="591" t="s">
        <v>37</v>
      </c>
      <c r="H9" s="591" t="s">
        <v>38</v>
      </c>
      <c r="I9" s="591" t="s">
        <v>39</v>
      </c>
      <c r="J9" s="591" t="s">
        <v>40</v>
      </c>
      <c r="K9" s="591" t="s">
        <v>41</v>
      </c>
      <c r="L9" s="591"/>
      <c r="M9" s="590" t="s">
        <v>1328</v>
      </c>
      <c r="N9" s="590" t="s">
        <v>1329</v>
      </c>
      <c r="O9" s="591" t="s">
        <v>30</v>
      </c>
      <c r="P9" s="592" t="s">
        <v>46</v>
      </c>
      <c r="Q9" s="593" t="s">
        <v>47</v>
      </c>
    </row>
    <row r="10" spans="2:17" s="604" customFormat="1" ht="19.5" customHeight="1">
      <c r="B10" s="594" t="s">
        <v>1330</v>
      </c>
      <c r="C10" s="595" t="s">
        <v>48</v>
      </c>
      <c r="D10" s="595" t="s">
        <v>48</v>
      </c>
      <c r="E10" s="596" t="s">
        <v>1331</v>
      </c>
      <c r="F10" s="594">
        <v>1</v>
      </c>
      <c r="G10" s="597">
        <v>905000</v>
      </c>
      <c r="H10" s="598">
        <f t="shared" ref="H10:H15" si="0">F10*G10</f>
        <v>905000</v>
      </c>
      <c r="I10" s="594"/>
      <c r="J10" s="599" t="s">
        <v>999</v>
      </c>
      <c r="K10" s="600"/>
      <c r="L10" s="600"/>
      <c r="M10" s="601">
        <v>46001</v>
      </c>
      <c r="N10" s="600"/>
      <c r="O10" s="602" t="s">
        <v>1332</v>
      </c>
      <c r="P10" s="601">
        <v>46062</v>
      </c>
      <c r="Q10" s="603">
        <v>46062</v>
      </c>
    </row>
    <row r="11" spans="2:17" s="604" customFormat="1" ht="19.5" customHeight="1">
      <c r="B11" s="594"/>
      <c r="C11" s="595" t="s">
        <v>48</v>
      </c>
      <c r="D11" s="595" t="s">
        <v>48</v>
      </c>
      <c r="E11" s="596" t="s">
        <v>1000</v>
      </c>
      <c r="F11" s="594">
        <v>1</v>
      </c>
      <c r="G11" s="597">
        <v>12000</v>
      </c>
      <c r="H11" s="598">
        <f>F11*G11</f>
        <v>12000</v>
      </c>
      <c r="I11" s="594"/>
      <c r="J11" s="599" t="s">
        <v>999</v>
      </c>
      <c r="K11" s="600"/>
      <c r="L11" s="600"/>
      <c r="M11" s="601">
        <v>46001</v>
      </c>
      <c r="N11" s="600"/>
      <c r="O11" s="602" t="s">
        <v>1332</v>
      </c>
      <c r="P11" s="601">
        <v>46062</v>
      </c>
      <c r="Q11" s="603">
        <v>46062</v>
      </c>
    </row>
    <row r="12" spans="2:17" s="604" customFormat="1" ht="19.5" customHeight="1">
      <c r="B12" s="594"/>
      <c r="C12" s="595" t="s">
        <v>48</v>
      </c>
      <c r="D12" s="595" t="s">
        <v>48</v>
      </c>
      <c r="E12" s="596" t="s">
        <v>1333</v>
      </c>
      <c r="F12" s="594">
        <v>1</v>
      </c>
      <c r="G12" s="597">
        <v>62000</v>
      </c>
      <c r="H12" s="598">
        <f t="shared" si="0"/>
        <v>62000</v>
      </c>
      <c r="I12" s="594"/>
      <c r="J12" s="599" t="s">
        <v>999</v>
      </c>
      <c r="K12" s="600"/>
      <c r="L12" s="600"/>
      <c r="M12" s="601">
        <v>46001</v>
      </c>
      <c r="N12" s="600"/>
      <c r="O12" s="602" t="s">
        <v>1332</v>
      </c>
      <c r="P12" s="601">
        <v>46062</v>
      </c>
      <c r="Q12" s="603">
        <v>46062</v>
      </c>
    </row>
    <row r="13" spans="2:17" s="604" customFormat="1" ht="19.5" customHeight="1">
      <c r="B13" s="594"/>
      <c r="C13" s="595" t="s">
        <v>48</v>
      </c>
      <c r="D13" s="595" t="s">
        <v>48</v>
      </c>
      <c r="E13" s="596" t="s">
        <v>1334</v>
      </c>
      <c r="F13" s="594">
        <v>1</v>
      </c>
      <c r="G13" s="597">
        <v>31000</v>
      </c>
      <c r="H13" s="598">
        <f t="shared" si="0"/>
        <v>31000</v>
      </c>
      <c r="I13" s="594"/>
      <c r="J13" s="599" t="s">
        <v>999</v>
      </c>
      <c r="K13" s="600"/>
      <c r="L13" s="600"/>
      <c r="M13" s="601">
        <v>46001</v>
      </c>
      <c r="N13" s="600"/>
      <c r="O13" s="602" t="s">
        <v>1332</v>
      </c>
      <c r="P13" s="601">
        <v>46062</v>
      </c>
      <c r="Q13" s="603">
        <v>46062</v>
      </c>
    </row>
    <row r="14" spans="2:17" s="604" customFormat="1" ht="19.5" customHeight="1">
      <c r="B14" s="594"/>
      <c r="C14" s="595" t="s">
        <v>48</v>
      </c>
      <c r="D14" s="595" t="s">
        <v>48</v>
      </c>
      <c r="E14" s="596" t="s">
        <v>1335</v>
      </c>
      <c r="F14" s="594">
        <v>1</v>
      </c>
      <c r="G14" s="597">
        <v>50000</v>
      </c>
      <c r="H14" s="598">
        <f t="shared" si="0"/>
        <v>50000</v>
      </c>
      <c r="I14" s="594"/>
      <c r="J14" s="599" t="s">
        <v>999</v>
      </c>
      <c r="K14" s="600"/>
      <c r="L14" s="600"/>
      <c r="M14" s="601">
        <v>46001</v>
      </c>
      <c r="N14" s="600"/>
      <c r="O14" s="602" t="s">
        <v>1332</v>
      </c>
      <c r="P14" s="601">
        <v>46062</v>
      </c>
      <c r="Q14" s="603">
        <v>46062</v>
      </c>
    </row>
    <row r="15" spans="2:17" s="604" customFormat="1" ht="19.5" customHeight="1">
      <c r="B15" s="594"/>
      <c r="C15" s="595" t="s">
        <v>48</v>
      </c>
      <c r="D15" s="595" t="s">
        <v>48</v>
      </c>
      <c r="E15" s="596" t="s">
        <v>1336</v>
      </c>
      <c r="F15" s="594">
        <v>1</v>
      </c>
      <c r="G15" s="597">
        <v>38000</v>
      </c>
      <c r="H15" s="598">
        <f t="shared" si="0"/>
        <v>38000</v>
      </c>
      <c r="I15" s="594"/>
      <c r="J15" s="599" t="s">
        <v>999</v>
      </c>
      <c r="K15" s="600"/>
      <c r="L15" s="600"/>
      <c r="M15" s="601">
        <v>46001</v>
      </c>
      <c r="N15" s="600"/>
      <c r="O15" s="602" t="s">
        <v>1332</v>
      </c>
      <c r="P15" s="601">
        <v>46062</v>
      </c>
      <c r="Q15" s="603">
        <v>46062</v>
      </c>
    </row>
    <row r="16" spans="2:17" s="604" customFormat="1" ht="19.5" customHeight="1">
      <c r="B16" s="594"/>
      <c r="C16" s="595"/>
      <c r="D16" s="595"/>
      <c r="E16" s="605"/>
      <c r="F16" s="594"/>
      <c r="G16" s="606"/>
      <c r="H16" s="598"/>
      <c r="I16" s="607"/>
      <c r="J16" s="608"/>
      <c r="K16" s="600"/>
      <c r="L16" s="600"/>
      <c r="M16" s="601"/>
      <c r="N16" s="600"/>
      <c r="O16" s="602"/>
      <c r="P16" s="609"/>
      <c r="Q16" s="603"/>
    </row>
  </sheetData>
  <autoFilter ref="B9:O15" xr:uid="{824839E2-B165-49F1-9585-65AFC283C50D}"/>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6DDA6-03E3-4015-B2CC-A91737058599}">
  <dimension ref="B2:Q54"/>
  <sheetViews>
    <sheetView zoomScale="70" zoomScaleNormal="70" workbookViewId="0">
      <pane xSplit="10" ySplit="9" topLeftCell="K10" activePane="bottomRight" state="frozen"/>
      <selection pane="topRight" activeCell="K1" sqref="K1"/>
      <selection pane="bottomLeft" activeCell="A9" sqref="A9"/>
      <selection pane="bottomRight" activeCell="E13" sqref="E13"/>
    </sheetView>
  </sheetViews>
  <sheetFormatPr defaultRowHeight="25.5"/>
  <cols>
    <col min="1" max="1" width="2.625" style="579" customWidth="1"/>
    <col min="2" max="2" width="15" style="573" bestFit="1" customWidth="1"/>
    <col min="3" max="3" width="14.375" style="579" bestFit="1" customWidth="1"/>
    <col min="4" max="4" width="13.125" style="579" bestFit="1" customWidth="1"/>
    <col min="5" max="5" width="65.125" style="579" customWidth="1"/>
    <col min="6" max="6" width="6.25" style="573" customWidth="1"/>
    <col min="7" max="7" width="10.875" style="579" bestFit="1" customWidth="1"/>
    <col min="8" max="8" width="11.375" style="579" bestFit="1" customWidth="1"/>
    <col min="9" max="9" width="5.75" style="580" customWidth="1"/>
    <col min="10" max="10" width="54.25" style="579" bestFit="1" customWidth="1"/>
    <col min="11" max="11" width="35.25" style="573" customWidth="1"/>
    <col min="12" max="12" width="11" style="573" customWidth="1"/>
    <col min="13" max="13" width="13.75" style="578" customWidth="1"/>
    <col min="14" max="14" width="11.875" style="579" customWidth="1"/>
    <col min="15" max="15" width="13.25" style="580" customWidth="1"/>
    <col min="16" max="16" width="19.75" style="581" customWidth="1"/>
    <col min="17" max="17" width="15.625" style="616" customWidth="1"/>
    <col min="18" max="256" width="9" style="579"/>
    <col min="257" max="257" width="2.625" style="579" customWidth="1"/>
    <col min="258" max="258" width="15" style="579" bestFit="1" customWidth="1"/>
    <col min="259" max="259" width="14.375" style="579" bestFit="1" customWidth="1"/>
    <col min="260" max="260" width="13.125" style="579" bestFit="1" customWidth="1"/>
    <col min="261" max="261" width="65.125" style="579" customWidth="1"/>
    <col min="262" max="262" width="6.25" style="579" customWidth="1"/>
    <col min="263" max="263" width="10.875" style="579" bestFit="1" customWidth="1"/>
    <col min="264" max="264" width="11.375" style="579" bestFit="1" customWidth="1"/>
    <col min="265" max="265" width="5.75" style="579" customWidth="1"/>
    <col min="266" max="266" width="54.25" style="579" bestFit="1" customWidth="1"/>
    <col min="267" max="267" width="35.25" style="579" customWidth="1"/>
    <col min="268" max="268" width="11" style="579" customWidth="1"/>
    <col min="269" max="269" width="13.75" style="579" customWidth="1"/>
    <col min="270" max="270" width="11.875" style="579" customWidth="1"/>
    <col min="271" max="271" width="13.25" style="579" customWidth="1"/>
    <col min="272" max="272" width="19.75" style="579" customWidth="1"/>
    <col min="273" max="273" width="15.625" style="579" customWidth="1"/>
    <col min="274" max="512" width="9" style="579"/>
    <col min="513" max="513" width="2.625" style="579" customWidth="1"/>
    <col min="514" max="514" width="15" style="579" bestFit="1" customWidth="1"/>
    <col min="515" max="515" width="14.375" style="579" bestFit="1" customWidth="1"/>
    <col min="516" max="516" width="13.125" style="579" bestFit="1" customWidth="1"/>
    <col min="517" max="517" width="65.125" style="579" customWidth="1"/>
    <col min="518" max="518" width="6.25" style="579" customWidth="1"/>
    <col min="519" max="519" width="10.875" style="579" bestFit="1" customWidth="1"/>
    <col min="520" max="520" width="11.375" style="579" bestFit="1" customWidth="1"/>
    <col min="521" max="521" width="5.75" style="579" customWidth="1"/>
    <col min="522" max="522" width="54.25" style="579" bestFit="1" customWidth="1"/>
    <col min="523" max="523" width="35.25" style="579" customWidth="1"/>
    <col min="524" max="524" width="11" style="579" customWidth="1"/>
    <col min="525" max="525" width="13.75" style="579" customWidth="1"/>
    <col min="526" max="526" width="11.875" style="579" customWidth="1"/>
    <col min="527" max="527" width="13.25" style="579" customWidth="1"/>
    <col min="528" max="528" width="19.75" style="579" customWidth="1"/>
    <col min="529" max="529" width="15.625" style="579" customWidth="1"/>
    <col min="530" max="768" width="9" style="579"/>
    <col min="769" max="769" width="2.625" style="579" customWidth="1"/>
    <col min="770" max="770" width="15" style="579" bestFit="1" customWidth="1"/>
    <col min="771" max="771" width="14.375" style="579" bestFit="1" customWidth="1"/>
    <col min="772" max="772" width="13.125" style="579" bestFit="1" customWidth="1"/>
    <col min="773" max="773" width="65.125" style="579" customWidth="1"/>
    <col min="774" max="774" width="6.25" style="579" customWidth="1"/>
    <col min="775" max="775" width="10.875" style="579" bestFit="1" customWidth="1"/>
    <col min="776" max="776" width="11.375" style="579" bestFit="1" customWidth="1"/>
    <col min="777" max="777" width="5.75" style="579" customWidth="1"/>
    <col min="778" max="778" width="54.25" style="579" bestFit="1" customWidth="1"/>
    <col min="779" max="779" width="35.25" style="579" customWidth="1"/>
    <col min="780" max="780" width="11" style="579" customWidth="1"/>
    <col min="781" max="781" width="13.75" style="579" customWidth="1"/>
    <col min="782" max="782" width="11.875" style="579" customWidth="1"/>
    <col min="783" max="783" width="13.25" style="579" customWidth="1"/>
    <col min="784" max="784" width="19.75" style="579" customWidth="1"/>
    <col min="785" max="785" width="15.625" style="579" customWidth="1"/>
    <col min="786" max="1024" width="9" style="579"/>
    <col min="1025" max="1025" width="2.625" style="579" customWidth="1"/>
    <col min="1026" max="1026" width="15" style="579" bestFit="1" customWidth="1"/>
    <col min="1027" max="1027" width="14.375" style="579" bestFit="1" customWidth="1"/>
    <col min="1028" max="1028" width="13.125" style="579" bestFit="1" customWidth="1"/>
    <col min="1029" max="1029" width="65.125" style="579" customWidth="1"/>
    <col min="1030" max="1030" width="6.25" style="579" customWidth="1"/>
    <col min="1031" max="1031" width="10.875" style="579" bestFit="1" customWidth="1"/>
    <col min="1032" max="1032" width="11.375" style="579" bestFit="1" customWidth="1"/>
    <col min="1033" max="1033" width="5.75" style="579" customWidth="1"/>
    <col min="1034" max="1034" width="54.25" style="579" bestFit="1" customWidth="1"/>
    <col min="1035" max="1035" width="35.25" style="579" customWidth="1"/>
    <col min="1036" max="1036" width="11" style="579" customWidth="1"/>
    <col min="1037" max="1037" width="13.75" style="579" customWidth="1"/>
    <col min="1038" max="1038" width="11.875" style="579" customWidth="1"/>
    <col min="1039" max="1039" width="13.25" style="579" customWidth="1"/>
    <col min="1040" max="1040" width="19.75" style="579" customWidth="1"/>
    <col min="1041" max="1041" width="15.625" style="579" customWidth="1"/>
    <col min="1042" max="1280" width="9" style="579"/>
    <col min="1281" max="1281" width="2.625" style="579" customWidth="1"/>
    <col min="1282" max="1282" width="15" style="579" bestFit="1" customWidth="1"/>
    <col min="1283" max="1283" width="14.375" style="579" bestFit="1" customWidth="1"/>
    <col min="1284" max="1284" width="13.125" style="579" bestFit="1" customWidth="1"/>
    <col min="1285" max="1285" width="65.125" style="579" customWidth="1"/>
    <col min="1286" max="1286" width="6.25" style="579" customWidth="1"/>
    <col min="1287" max="1287" width="10.875" style="579" bestFit="1" customWidth="1"/>
    <col min="1288" max="1288" width="11.375" style="579" bestFit="1" customWidth="1"/>
    <col min="1289" max="1289" width="5.75" style="579" customWidth="1"/>
    <col min="1290" max="1290" width="54.25" style="579" bestFit="1" customWidth="1"/>
    <col min="1291" max="1291" width="35.25" style="579" customWidth="1"/>
    <col min="1292" max="1292" width="11" style="579" customWidth="1"/>
    <col min="1293" max="1293" width="13.75" style="579" customWidth="1"/>
    <col min="1294" max="1294" width="11.875" style="579" customWidth="1"/>
    <col min="1295" max="1295" width="13.25" style="579" customWidth="1"/>
    <col min="1296" max="1296" width="19.75" style="579" customWidth="1"/>
    <col min="1297" max="1297" width="15.625" style="579" customWidth="1"/>
    <col min="1298" max="1536" width="9" style="579"/>
    <col min="1537" max="1537" width="2.625" style="579" customWidth="1"/>
    <col min="1538" max="1538" width="15" style="579" bestFit="1" customWidth="1"/>
    <col min="1539" max="1539" width="14.375" style="579" bestFit="1" customWidth="1"/>
    <col min="1540" max="1540" width="13.125" style="579" bestFit="1" customWidth="1"/>
    <col min="1541" max="1541" width="65.125" style="579" customWidth="1"/>
    <col min="1542" max="1542" width="6.25" style="579" customWidth="1"/>
    <col min="1543" max="1543" width="10.875" style="579" bestFit="1" customWidth="1"/>
    <col min="1544" max="1544" width="11.375" style="579" bestFit="1" customWidth="1"/>
    <col min="1545" max="1545" width="5.75" style="579" customWidth="1"/>
    <col min="1546" max="1546" width="54.25" style="579" bestFit="1" customWidth="1"/>
    <col min="1547" max="1547" width="35.25" style="579" customWidth="1"/>
    <col min="1548" max="1548" width="11" style="579" customWidth="1"/>
    <col min="1549" max="1549" width="13.75" style="579" customWidth="1"/>
    <col min="1550" max="1550" width="11.875" style="579" customWidth="1"/>
    <col min="1551" max="1551" width="13.25" style="579" customWidth="1"/>
    <col min="1552" max="1552" width="19.75" style="579" customWidth="1"/>
    <col min="1553" max="1553" width="15.625" style="579" customWidth="1"/>
    <col min="1554" max="1792" width="9" style="579"/>
    <col min="1793" max="1793" width="2.625" style="579" customWidth="1"/>
    <col min="1794" max="1794" width="15" style="579" bestFit="1" customWidth="1"/>
    <col min="1795" max="1795" width="14.375" style="579" bestFit="1" customWidth="1"/>
    <col min="1796" max="1796" width="13.125" style="579" bestFit="1" customWidth="1"/>
    <col min="1797" max="1797" width="65.125" style="579" customWidth="1"/>
    <col min="1798" max="1798" width="6.25" style="579" customWidth="1"/>
    <col min="1799" max="1799" width="10.875" style="579" bestFit="1" customWidth="1"/>
    <col min="1800" max="1800" width="11.375" style="579" bestFit="1" customWidth="1"/>
    <col min="1801" max="1801" width="5.75" style="579" customWidth="1"/>
    <col min="1802" max="1802" width="54.25" style="579" bestFit="1" customWidth="1"/>
    <col min="1803" max="1803" width="35.25" style="579" customWidth="1"/>
    <col min="1804" max="1804" width="11" style="579" customWidth="1"/>
    <col min="1805" max="1805" width="13.75" style="579" customWidth="1"/>
    <col min="1806" max="1806" width="11.875" style="579" customWidth="1"/>
    <col min="1807" max="1807" width="13.25" style="579" customWidth="1"/>
    <col min="1808" max="1808" width="19.75" style="579" customWidth="1"/>
    <col min="1809" max="1809" width="15.625" style="579" customWidth="1"/>
    <col min="1810" max="2048" width="9" style="579"/>
    <col min="2049" max="2049" width="2.625" style="579" customWidth="1"/>
    <col min="2050" max="2050" width="15" style="579" bestFit="1" customWidth="1"/>
    <col min="2051" max="2051" width="14.375" style="579" bestFit="1" customWidth="1"/>
    <col min="2052" max="2052" width="13.125" style="579" bestFit="1" customWidth="1"/>
    <col min="2053" max="2053" width="65.125" style="579" customWidth="1"/>
    <col min="2054" max="2054" width="6.25" style="579" customWidth="1"/>
    <col min="2055" max="2055" width="10.875" style="579" bestFit="1" customWidth="1"/>
    <col min="2056" max="2056" width="11.375" style="579" bestFit="1" customWidth="1"/>
    <col min="2057" max="2057" width="5.75" style="579" customWidth="1"/>
    <col min="2058" max="2058" width="54.25" style="579" bestFit="1" customWidth="1"/>
    <col min="2059" max="2059" width="35.25" style="579" customWidth="1"/>
    <col min="2060" max="2060" width="11" style="579" customWidth="1"/>
    <col min="2061" max="2061" width="13.75" style="579" customWidth="1"/>
    <col min="2062" max="2062" width="11.875" style="579" customWidth="1"/>
    <col min="2063" max="2063" width="13.25" style="579" customWidth="1"/>
    <col min="2064" max="2064" width="19.75" style="579" customWidth="1"/>
    <col min="2065" max="2065" width="15.625" style="579" customWidth="1"/>
    <col min="2066" max="2304" width="9" style="579"/>
    <col min="2305" max="2305" width="2.625" style="579" customWidth="1"/>
    <col min="2306" max="2306" width="15" style="579" bestFit="1" customWidth="1"/>
    <col min="2307" max="2307" width="14.375" style="579" bestFit="1" customWidth="1"/>
    <col min="2308" max="2308" width="13.125" style="579" bestFit="1" customWidth="1"/>
    <col min="2309" max="2309" width="65.125" style="579" customWidth="1"/>
    <col min="2310" max="2310" width="6.25" style="579" customWidth="1"/>
    <col min="2311" max="2311" width="10.875" style="579" bestFit="1" customWidth="1"/>
    <col min="2312" max="2312" width="11.375" style="579" bestFit="1" customWidth="1"/>
    <col min="2313" max="2313" width="5.75" style="579" customWidth="1"/>
    <col min="2314" max="2314" width="54.25" style="579" bestFit="1" customWidth="1"/>
    <col min="2315" max="2315" width="35.25" style="579" customWidth="1"/>
    <col min="2316" max="2316" width="11" style="579" customWidth="1"/>
    <col min="2317" max="2317" width="13.75" style="579" customWidth="1"/>
    <col min="2318" max="2318" width="11.875" style="579" customWidth="1"/>
    <col min="2319" max="2319" width="13.25" style="579" customWidth="1"/>
    <col min="2320" max="2320" width="19.75" style="579" customWidth="1"/>
    <col min="2321" max="2321" width="15.625" style="579" customWidth="1"/>
    <col min="2322" max="2560" width="9" style="579"/>
    <col min="2561" max="2561" width="2.625" style="579" customWidth="1"/>
    <col min="2562" max="2562" width="15" style="579" bestFit="1" customWidth="1"/>
    <col min="2563" max="2563" width="14.375" style="579" bestFit="1" customWidth="1"/>
    <col min="2564" max="2564" width="13.125" style="579" bestFit="1" customWidth="1"/>
    <col min="2565" max="2565" width="65.125" style="579" customWidth="1"/>
    <col min="2566" max="2566" width="6.25" style="579" customWidth="1"/>
    <col min="2567" max="2567" width="10.875" style="579" bestFit="1" customWidth="1"/>
    <col min="2568" max="2568" width="11.375" style="579" bestFit="1" customWidth="1"/>
    <col min="2569" max="2569" width="5.75" style="579" customWidth="1"/>
    <col min="2570" max="2570" width="54.25" style="579" bestFit="1" customWidth="1"/>
    <col min="2571" max="2571" width="35.25" style="579" customWidth="1"/>
    <col min="2572" max="2572" width="11" style="579" customWidth="1"/>
    <col min="2573" max="2573" width="13.75" style="579" customWidth="1"/>
    <col min="2574" max="2574" width="11.875" style="579" customWidth="1"/>
    <col min="2575" max="2575" width="13.25" style="579" customWidth="1"/>
    <col min="2576" max="2576" width="19.75" style="579" customWidth="1"/>
    <col min="2577" max="2577" width="15.625" style="579" customWidth="1"/>
    <col min="2578" max="2816" width="9" style="579"/>
    <col min="2817" max="2817" width="2.625" style="579" customWidth="1"/>
    <col min="2818" max="2818" width="15" style="579" bestFit="1" customWidth="1"/>
    <col min="2819" max="2819" width="14.375" style="579" bestFit="1" customWidth="1"/>
    <col min="2820" max="2820" width="13.125" style="579" bestFit="1" customWidth="1"/>
    <col min="2821" max="2821" width="65.125" style="579" customWidth="1"/>
    <col min="2822" max="2822" width="6.25" style="579" customWidth="1"/>
    <col min="2823" max="2823" width="10.875" style="579" bestFit="1" customWidth="1"/>
    <col min="2824" max="2824" width="11.375" style="579" bestFit="1" customWidth="1"/>
    <col min="2825" max="2825" width="5.75" style="579" customWidth="1"/>
    <col min="2826" max="2826" width="54.25" style="579" bestFit="1" customWidth="1"/>
    <col min="2827" max="2827" width="35.25" style="579" customWidth="1"/>
    <col min="2828" max="2828" width="11" style="579" customWidth="1"/>
    <col min="2829" max="2829" width="13.75" style="579" customWidth="1"/>
    <col min="2830" max="2830" width="11.875" style="579" customWidth="1"/>
    <col min="2831" max="2831" width="13.25" style="579" customWidth="1"/>
    <col min="2832" max="2832" width="19.75" style="579" customWidth="1"/>
    <col min="2833" max="2833" width="15.625" style="579" customWidth="1"/>
    <col min="2834" max="3072" width="9" style="579"/>
    <col min="3073" max="3073" width="2.625" style="579" customWidth="1"/>
    <col min="3074" max="3074" width="15" style="579" bestFit="1" customWidth="1"/>
    <col min="3075" max="3075" width="14.375" style="579" bestFit="1" customWidth="1"/>
    <col min="3076" max="3076" width="13.125" style="579" bestFit="1" customWidth="1"/>
    <col min="3077" max="3077" width="65.125" style="579" customWidth="1"/>
    <col min="3078" max="3078" width="6.25" style="579" customWidth="1"/>
    <col min="3079" max="3079" width="10.875" style="579" bestFit="1" customWidth="1"/>
    <col min="3080" max="3080" width="11.375" style="579" bestFit="1" customWidth="1"/>
    <col min="3081" max="3081" width="5.75" style="579" customWidth="1"/>
    <col min="3082" max="3082" width="54.25" style="579" bestFit="1" customWidth="1"/>
    <col min="3083" max="3083" width="35.25" style="579" customWidth="1"/>
    <col min="3084" max="3084" width="11" style="579" customWidth="1"/>
    <col min="3085" max="3085" width="13.75" style="579" customWidth="1"/>
    <col min="3086" max="3086" width="11.875" style="579" customWidth="1"/>
    <col min="3087" max="3087" width="13.25" style="579" customWidth="1"/>
    <col min="3088" max="3088" width="19.75" style="579" customWidth="1"/>
    <col min="3089" max="3089" width="15.625" style="579" customWidth="1"/>
    <col min="3090" max="3328" width="9" style="579"/>
    <col min="3329" max="3329" width="2.625" style="579" customWidth="1"/>
    <col min="3330" max="3330" width="15" style="579" bestFit="1" customWidth="1"/>
    <col min="3331" max="3331" width="14.375" style="579" bestFit="1" customWidth="1"/>
    <col min="3332" max="3332" width="13.125" style="579" bestFit="1" customWidth="1"/>
    <col min="3333" max="3333" width="65.125" style="579" customWidth="1"/>
    <col min="3334" max="3334" width="6.25" style="579" customWidth="1"/>
    <col min="3335" max="3335" width="10.875" style="579" bestFit="1" customWidth="1"/>
    <col min="3336" max="3336" width="11.375" style="579" bestFit="1" customWidth="1"/>
    <col min="3337" max="3337" width="5.75" style="579" customWidth="1"/>
    <col min="3338" max="3338" width="54.25" style="579" bestFit="1" customWidth="1"/>
    <col min="3339" max="3339" width="35.25" style="579" customWidth="1"/>
    <col min="3340" max="3340" width="11" style="579" customWidth="1"/>
    <col min="3341" max="3341" width="13.75" style="579" customWidth="1"/>
    <col min="3342" max="3342" width="11.875" style="579" customWidth="1"/>
    <col min="3343" max="3343" width="13.25" style="579" customWidth="1"/>
    <col min="3344" max="3344" width="19.75" style="579" customWidth="1"/>
    <col min="3345" max="3345" width="15.625" style="579" customWidth="1"/>
    <col min="3346" max="3584" width="9" style="579"/>
    <col min="3585" max="3585" width="2.625" style="579" customWidth="1"/>
    <col min="3586" max="3586" width="15" style="579" bestFit="1" customWidth="1"/>
    <col min="3587" max="3587" width="14.375" style="579" bestFit="1" customWidth="1"/>
    <col min="3588" max="3588" width="13.125" style="579" bestFit="1" customWidth="1"/>
    <col min="3589" max="3589" width="65.125" style="579" customWidth="1"/>
    <col min="3590" max="3590" width="6.25" style="579" customWidth="1"/>
    <col min="3591" max="3591" width="10.875" style="579" bestFit="1" customWidth="1"/>
    <col min="3592" max="3592" width="11.375" style="579" bestFit="1" customWidth="1"/>
    <col min="3593" max="3593" width="5.75" style="579" customWidth="1"/>
    <col min="3594" max="3594" width="54.25" style="579" bestFit="1" customWidth="1"/>
    <col min="3595" max="3595" width="35.25" style="579" customWidth="1"/>
    <col min="3596" max="3596" width="11" style="579" customWidth="1"/>
    <col min="3597" max="3597" width="13.75" style="579" customWidth="1"/>
    <col min="3598" max="3598" width="11.875" style="579" customWidth="1"/>
    <col min="3599" max="3599" width="13.25" style="579" customWidth="1"/>
    <col min="3600" max="3600" width="19.75" style="579" customWidth="1"/>
    <col min="3601" max="3601" width="15.625" style="579" customWidth="1"/>
    <col min="3602" max="3840" width="9" style="579"/>
    <col min="3841" max="3841" width="2.625" style="579" customWidth="1"/>
    <col min="3842" max="3842" width="15" style="579" bestFit="1" customWidth="1"/>
    <col min="3843" max="3843" width="14.375" style="579" bestFit="1" customWidth="1"/>
    <col min="3844" max="3844" width="13.125" style="579" bestFit="1" customWidth="1"/>
    <col min="3845" max="3845" width="65.125" style="579" customWidth="1"/>
    <col min="3846" max="3846" width="6.25" style="579" customWidth="1"/>
    <col min="3847" max="3847" width="10.875" style="579" bestFit="1" customWidth="1"/>
    <col min="3848" max="3848" width="11.375" style="579" bestFit="1" customWidth="1"/>
    <col min="3849" max="3849" width="5.75" style="579" customWidth="1"/>
    <col min="3850" max="3850" width="54.25" style="579" bestFit="1" customWidth="1"/>
    <col min="3851" max="3851" width="35.25" style="579" customWidth="1"/>
    <col min="3852" max="3852" width="11" style="579" customWidth="1"/>
    <col min="3853" max="3853" width="13.75" style="579" customWidth="1"/>
    <col min="3854" max="3854" width="11.875" style="579" customWidth="1"/>
    <col min="3855" max="3855" width="13.25" style="579" customWidth="1"/>
    <col min="3856" max="3856" width="19.75" style="579" customWidth="1"/>
    <col min="3857" max="3857" width="15.625" style="579" customWidth="1"/>
    <col min="3858" max="4096" width="9" style="579"/>
    <col min="4097" max="4097" width="2.625" style="579" customWidth="1"/>
    <col min="4098" max="4098" width="15" style="579" bestFit="1" customWidth="1"/>
    <col min="4099" max="4099" width="14.375" style="579" bestFit="1" customWidth="1"/>
    <col min="4100" max="4100" width="13.125" style="579" bestFit="1" customWidth="1"/>
    <col min="4101" max="4101" width="65.125" style="579" customWidth="1"/>
    <col min="4102" max="4102" width="6.25" style="579" customWidth="1"/>
    <col min="4103" max="4103" width="10.875" style="579" bestFit="1" customWidth="1"/>
    <col min="4104" max="4104" width="11.375" style="579" bestFit="1" customWidth="1"/>
    <col min="4105" max="4105" width="5.75" style="579" customWidth="1"/>
    <col min="4106" max="4106" width="54.25" style="579" bestFit="1" customWidth="1"/>
    <col min="4107" max="4107" width="35.25" style="579" customWidth="1"/>
    <col min="4108" max="4108" width="11" style="579" customWidth="1"/>
    <col min="4109" max="4109" width="13.75" style="579" customWidth="1"/>
    <col min="4110" max="4110" width="11.875" style="579" customWidth="1"/>
    <col min="4111" max="4111" width="13.25" style="579" customWidth="1"/>
    <col min="4112" max="4112" width="19.75" style="579" customWidth="1"/>
    <col min="4113" max="4113" width="15.625" style="579" customWidth="1"/>
    <col min="4114" max="4352" width="9" style="579"/>
    <col min="4353" max="4353" width="2.625" style="579" customWidth="1"/>
    <col min="4354" max="4354" width="15" style="579" bestFit="1" customWidth="1"/>
    <col min="4355" max="4355" width="14.375" style="579" bestFit="1" customWidth="1"/>
    <col min="4356" max="4356" width="13.125" style="579" bestFit="1" customWidth="1"/>
    <col min="4357" max="4357" width="65.125" style="579" customWidth="1"/>
    <col min="4358" max="4358" width="6.25" style="579" customWidth="1"/>
    <col min="4359" max="4359" width="10.875" style="579" bestFit="1" customWidth="1"/>
    <col min="4360" max="4360" width="11.375" style="579" bestFit="1" customWidth="1"/>
    <col min="4361" max="4361" width="5.75" style="579" customWidth="1"/>
    <col min="4362" max="4362" width="54.25" style="579" bestFit="1" customWidth="1"/>
    <col min="4363" max="4363" width="35.25" style="579" customWidth="1"/>
    <col min="4364" max="4364" width="11" style="579" customWidth="1"/>
    <col min="4365" max="4365" width="13.75" style="579" customWidth="1"/>
    <col min="4366" max="4366" width="11.875" style="579" customWidth="1"/>
    <col min="4367" max="4367" width="13.25" style="579" customWidth="1"/>
    <col min="4368" max="4368" width="19.75" style="579" customWidth="1"/>
    <col min="4369" max="4369" width="15.625" style="579" customWidth="1"/>
    <col min="4370" max="4608" width="9" style="579"/>
    <col min="4609" max="4609" width="2.625" style="579" customWidth="1"/>
    <col min="4610" max="4610" width="15" style="579" bestFit="1" customWidth="1"/>
    <col min="4611" max="4611" width="14.375" style="579" bestFit="1" customWidth="1"/>
    <col min="4612" max="4612" width="13.125" style="579" bestFit="1" customWidth="1"/>
    <col min="4613" max="4613" width="65.125" style="579" customWidth="1"/>
    <col min="4614" max="4614" width="6.25" style="579" customWidth="1"/>
    <col min="4615" max="4615" width="10.875" style="579" bestFit="1" customWidth="1"/>
    <col min="4616" max="4616" width="11.375" style="579" bestFit="1" customWidth="1"/>
    <col min="4617" max="4617" width="5.75" style="579" customWidth="1"/>
    <col min="4618" max="4618" width="54.25" style="579" bestFit="1" customWidth="1"/>
    <col min="4619" max="4619" width="35.25" style="579" customWidth="1"/>
    <col min="4620" max="4620" width="11" style="579" customWidth="1"/>
    <col min="4621" max="4621" width="13.75" style="579" customWidth="1"/>
    <col min="4622" max="4622" width="11.875" style="579" customWidth="1"/>
    <col min="4623" max="4623" width="13.25" style="579" customWidth="1"/>
    <col min="4624" max="4624" width="19.75" style="579" customWidth="1"/>
    <col min="4625" max="4625" width="15.625" style="579" customWidth="1"/>
    <col min="4626" max="4864" width="9" style="579"/>
    <col min="4865" max="4865" width="2.625" style="579" customWidth="1"/>
    <col min="4866" max="4866" width="15" style="579" bestFit="1" customWidth="1"/>
    <col min="4867" max="4867" width="14.375" style="579" bestFit="1" customWidth="1"/>
    <col min="4868" max="4868" width="13.125" style="579" bestFit="1" customWidth="1"/>
    <col min="4869" max="4869" width="65.125" style="579" customWidth="1"/>
    <col min="4870" max="4870" width="6.25" style="579" customWidth="1"/>
    <col min="4871" max="4871" width="10.875" style="579" bestFit="1" customWidth="1"/>
    <col min="4872" max="4872" width="11.375" style="579" bestFit="1" customWidth="1"/>
    <col min="4873" max="4873" width="5.75" style="579" customWidth="1"/>
    <col min="4874" max="4874" width="54.25" style="579" bestFit="1" customWidth="1"/>
    <col min="4875" max="4875" width="35.25" style="579" customWidth="1"/>
    <col min="4876" max="4876" width="11" style="579" customWidth="1"/>
    <col min="4877" max="4877" width="13.75" style="579" customWidth="1"/>
    <col min="4878" max="4878" width="11.875" style="579" customWidth="1"/>
    <col min="4879" max="4879" width="13.25" style="579" customWidth="1"/>
    <col min="4880" max="4880" width="19.75" style="579" customWidth="1"/>
    <col min="4881" max="4881" width="15.625" style="579" customWidth="1"/>
    <col min="4882" max="5120" width="9" style="579"/>
    <col min="5121" max="5121" width="2.625" style="579" customWidth="1"/>
    <col min="5122" max="5122" width="15" style="579" bestFit="1" customWidth="1"/>
    <col min="5123" max="5123" width="14.375" style="579" bestFit="1" customWidth="1"/>
    <col min="5124" max="5124" width="13.125" style="579" bestFit="1" customWidth="1"/>
    <col min="5125" max="5125" width="65.125" style="579" customWidth="1"/>
    <col min="5126" max="5126" width="6.25" style="579" customWidth="1"/>
    <col min="5127" max="5127" width="10.875" style="579" bestFit="1" customWidth="1"/>
    <col min="5128" max="5128" width="11.375" style="579" bestFit="1" customWidth="1"/>
    <col min="5129" max="5129" width="5.75" style="579" customWidth="1"/>
    <col min="5130" max="5130" width="54.25" style="579" bestFit="1" customWidth="1"/>
    <col min="5131" max="5131" width="35.25" style="579" customWidth="1"/>
    <col min="5132" max="5132" width="11" style="579" customWidth="1"/>
    <col min="5133" max="5133" width="13.75" style="579" customWidth="1"/>
    <col min="5134" max="5134" width="11.875" style="579" customWidth="1"/>
    <col min="5135" max="5135" width="13.25" style="579" customWidth="1"/>
    <col min="5136" max="5136" width="19.75" style="579" customWidth="1"/>
    <col min="5137" max="5137" width="15.625" style="579" customWidth="1"/>
    <col min="5138" max="5376" width="9" style="579"/>
    <col min="5377" max="5377" width="2.625" style="579" customWidth="1"/>
    <col min="5378" max="5378" width="15" style="579" bestFit="1" customWidth="1"/>
    <col min="5379" max="5379" width="14.375" style="579" bestFit="1" customWidth="1"/>
    <col min="5380" max="5380" width="13.125" style="579" bestFit="1" customWidth="1"/>
    <col min="5381" max="5381" width="65.125" style="579" customWidth="1"/>
    <col min="5382" max="5382" width="6.25" style="579" customWidth="1"/>
    <col min="5383" max="5383" width="10.875" style="579" bestFit="1" customWidth="1"/>
    <col min="5384" max="5384" width="11.375" style="579" bestFit="1" customWidth="1"/>
    <col min="5385" max="5385" width="5.75" style="579" customWidth="1"/>
    <col min="5386" max="5386" width="54.25" style="579" bestFit="1" customWidth="1"/>
    <col min="5387" max="5387" width="35.25" style="579" customWidth="1"/>
    <col min="5388" max="5388" width="11" style="579" customWidth="1"/>
    <col min="5389" max="5389" width="13.75" style="579" customWidth="1"/>
    <col min="5390" max="5390" width="11.875" style="579" customWidth="1"/>
    <col min="5391" max="5391" width="13.25" style="579" customWidth="1"/>
    <col min="5392" max="5392" width="19.75" style="579" customWidth="1"/>
    <col min="5393" max="5393" width="15.625" style="579" customWidth="1"/>
    <col min="5394" max="5632" width="9" style="579"/>
    <col min="5633" max="5633" width="2.625" style="579" customWidth="1"/>
    <col min="5634" max="5634" width="15" style="579" bestFit="1" customWidth="1"/>
    <col min="5635" max="5635" width="14.375" style="579" bestFit="1" customWidth="1"/>
    <col min="5636" max="5636" width="13.125" style="579" bestFit="1" customWidth="1"/>
    <col min="5637" max="5637" width="65.125" style="579" customWidth="1"/>
    <col min="5638" max="5638" width="6.25" style="579" customWidth="1"/>
    <col min="5639" max="5639" width="10.875" style="579" bestFit="1" customWidth="1"/>
    <col min="5640" max="5640" width="11.375" style="579" bestFit="1" customWidth="1"/>
    <col min="5641" max="5641" width="5.75" style="579" customWidth="1"/>
    <col min="5642" max="5642" width="54.25" style="579" bestFit="1" customWidth="1"/>
    <col min="5643" max="5643" width="35.25" style="579" customWidth="1"/>
    <col min="5644" max="5644" width="11" style="579" customWidth="1"/>
    <col min="5645" max="5645" width="13.75" style="579" customWidth="1"/>
    <col min="5646" max="5646" width="11.875" style="579" customWidth="1"/>
    <col min="5647" max="5647" width="13.25" style="579" customWidth="1"/>
    <col min="5648" max="5648" width="19.75" style="579" customWidth="1"/>
    <col min="5649" max="5649" width="15.625" style="579" customWidth="1"/>
    <col min="5650" max="5888" width="9" style="579"/>
    <col min="5889" max="5889" width="2.625" style="579" customWidth="1"/>
    <col min="5890" max="5890" width="15" style="579" bestFit="1" customWidth="1"/>
    <col min="5891" max="5891" width="14.375" style="579" bestFit="1" customWidth="1"/>
    <col min="5892" max="5892" width="13.125" style="579" bestFit="1" customWidth="1"/>
    <col min="5893" max="5893" width="65.125" style="579" customWidth="1"/>
    <col min="5894" max="5894" width="6.25" style="579" customWidth="1"/>
    <col min="5895" max="5895" width="10.875" style="579" bestFit="1" customWidth="1"/>
    <col min="5896" max="5896" width="11.375" style="579" bestFit="1" customWidth="1"/>
    <col min="5897" max="5897" width="5.75" style="579" customWidth="1"/>
    <col min="5898" max="5898" width="54.25" style="579" bestFit="1" customWidth="1"/>
    <col min="5899" max="5899" width="35.25" style="579" customWidth="1"/>
    <col min="5900" max="5900" width="11" style="579" customWidth="1"/>
    <col min="5901" max="5901" width="13.75" style="579" customWidth="1"/>
    <col min="5902" max="5902" width="11.875" style="579" customWidth="1"/>
    <col min="5903" max="5903" width="13.25" style="579" customWidth="1"/>
    <col min="5904" max="5904" width="19.75" style="579" customWidth="1"/>
    <col min="5905" max="5905" width="15.625" style="579" customWidth="1"/>
    <col min="5906" max="6144" width="9" style="579"/>
    <col min="6145" max="6145" width="2.625" style="579" customWidth="1"/>
    <col min="6146" max="6146" width="15" style="579" bestFit="1" customWidth="1"/>
    <col min="6147" max="6147" width="14.375" style="579" bestFit="1" customWidth="1"/>
    <col min="6148" max="6148" width="13.125" style="579" bestFit="1" customWidth="1"/>
    <col min="6149" max="6149" width="65.125" style="579" customWidth="1"/>
    <col min="6150" max="6150" width="6.25" style="579" customWidth="1"/>
    <col min="6151" max="6151" width="10.875" style="579" bestFit="1" customWidth="1"/>
    <col min="6152" max="6152" width="11.375" style="579" bestFit="1" customWidth="1"/>
    <col min="6153" max="6153" width="5.75" style="579" customWidth="1"/>
    <col min="6154" max="6154" width="54.25" style="579" bestFit="1" customWidth="1"/>
    <col min="6155" max="6155" width="35.25" style="579" customWidth="1"/>
    <col min="6156" max="6156" width="11" style="579" customWidth="1"/>
    <col min="6157" max="6157" width="13.75" style="579" customWidth="1"/>
    <col min="6158" max="6158" width="11.875" style="579" customWidth="1"/>
    <col min="6159" max="6159" width="13.25" style="579" customWidth="1"/>
    <col min="6160" max="6160" width="19.75" style="579" customWidth="1"/>
    <col min="6161" max="6161" width="15.625" style="579" customWidth="1"/>
    <col min="6162" max="6400" width="9" style="579"/>
    <col min="6401" max="6401" width="2.625" style="579" customWidth="1"/>
    <col min="6402" max="6402" width="15" style="579" bestFit="1" customWidth="1"/>
    <col min="6403" max="6403" width="14.375" style="579" bestFit="1" customWidth="1"/>
    <col min="6404" max="6404" width="13.125" style="579" bestFit="1" customWidth="1"/>
    <col min="6405" max="6405" width="65.125" style="579" customWidth="1"/>
    <col min="6406" max="6406" width="6.25" style="579" customWidth="1"/>
    <col min="6407" max="6407" width="10.875" style="579" bestFit="1" customWidth="1"/>
    <col min="6408" max="6408" width="11.375" style="579" bestFit="1" customWidth="1"/>
    <col min="6409" max="6409" width="5.75" style="579" customWidth="1"/>
    <col min="6410" max="6410" width="54.25" style="579" bestFit="1" customWidth="1"/>
    <col min="6411" max="6411" width="35.25" style="579" customWidth="1"/>
    <col min="6412" max="6412" width="11" style="579" customWidth="1"/>
    <col min="6413" max="6413" width="13.75" style="579" customWidth="1"/>
    <col min="6414" max="6414" width="11.875" style="579" customWidth="1"/>
    <col min="6415" max="6415" width="13.25" style="579" customWidth="1"/>
    <col min="6416" max="6416" width="19.75" style="579" customWidth="1"/>
    <col min="6417" max="6417" width="15.625" style="579" customWidth="1"/>
    <col min="6418" max="6656" width="9" style="579"/>
    <col min="6657" max="6657" width="2.625" style="579" customWidth="1"/>
    <col min="6658" max="6658" width="15" style="579" bestFit="1" customWidth="1"/>
    <col min="6659" max="6659" width="14.375" style="579" bestFit="1" customWidth="1"/>
    <col min="6660" max="6660" width="13.125" style="579" bestFit="1" customWidth="1"/>
    <col min="6661" max="6661" width="65.125" style="579" customWidth="1"/>
    <col min="6662" max="6662" width="6.25" style="579" customWidth="1"/>
    <col min="6663" max="6663" width="10.875" style="579" bestFit="1" customWidth="1"/>
    <col min="6664" max="6664" width="11.375" style="579" bestFit="1" customWidth="1"/>
    <col min="6665" max="6665" width="5.75" style="579" customWidth="1"/>
    <col min="6666" max="6666" width="54.25" style="579" bestFit="1" customWidth="1"/>
    <col min="6667" max="6667" width="35.25" style="579" customWidth="1"/>
    <col min="6668" max="6668" width="11" style="579" customWidth="1"/>
    <col min="6669" max="6669" width="13.75" style="579" customWidth="1"/>
    <col min="6670" max="6670" width="11.875" style="579" customWidth="1"/>
    <col min="6671" max="6671" width="13.25" style="579" customWidth="1"/>
    <col min="6672" max="6672" width="19.75" style="579" customWidth="1"/>
    <col min="6673" max="6673" width="15.625" style="579" customWidth="1"/>
    <col min="6674" max="6912" width="9" style="579"/>
    <col min="6913" max="6913" width="2.625" style="579" customWidth="1"/>
    <col min="6914" max="6914" width="15" style="579" bestFit="1" customWidth="1"/>
    <col min="6915" max="6915" width="14.375" style="579" bestFit="1" customWidth="1"/>
    <col min="6916" max="6916" width="13.125" style="579" bestFit="1" customWidth="1"/>
    <col min="6917" max="6917" width="65.125" style="579" customWidth="1"/>
    <col min="6918" max="6918" width="6.25" style="579" customWidth="1"/>
    <col min="6919" max="6919" width="10.875" style="579" bestFit="1" customWidth="1"/>
    <col min="6920" max="6920" width="11.375" style="579" bestFit="1" customWidth="1"/>
    <col min="6921" max="6921" width="5.75" style="579" customWidth="1"/>
    <col min="6922" max="6922" width="54.25" style="579" bestFit="1" customWidth="1"/>
    <col min="6923" max="6923" width="35.25" style="579" customWidth="1"/>
    <col min="6924" max="6924" width="11" style="579" customWidth="1"/>
    <col min="6925" max="6925" width="13.75" style="579" customWidth="1"/>
    <col min="6926" max="6926" width="11.875" style="579" customWidth="1"/>
    <col min="6927" max="6927" width="13.25" style="579" customWidth="1"/>
    <col min="6928" max="6928" width="19.75" style="579" customWidth="1"/>
    <col min="6929" max="6929" width="15.625" style="579" customWidth="1"/>
    <col min="6930" max="7168" width="9" style="579"/>
    <col min="7169" max="7169" width="2.625" style="579" customWidth="1"/>
    <col min="7170" max="7170" width="15" style="579" bestFit="1" customWidth="1"/>
    <col min="7171" max="7171" width="14.375" style="579" bestFit="1" customWidth="1"/>
    <col min="7172" max="7172" width="13.125" style="579" bestFit="1" customWidth="1"/>
    <col min="7173" max="7173" width="65.125" style="579" customWidth="1"/>
    <col min="7174" max="7174" width="6.25" style="579" customWidth="1"/>
    <col min="7175" max="7175" width="10.875" style="579" bestFit="1" customWidth="1"/>
    <col min="7176" max="7176" width="11.375" style="579" bestFit="1" customWidth="1"/>
    <col min="7177" max="7177" width="5.75" style="579" customWidth="1"/>
    <col min="7178" max="7178" width="54.25" style="579" bestFit="1" customWidth="1"/>
    <col min="7179" max="7179" width="35.25" style="579" customWidth="1"/>
    <col min="7180" max="7180" width="11" style="579" customWidth="1"/>
    <col min="7181" max="7181" width="13.75" style="579" customWidth="1"/>
    <col min="7182" max="7182" width="11.875" style="579" customWidth="1"/>
    <col min="7183" max="7183" width="13.25" style="579" customWidth="1"/>
    <col min="7184" max="7184" width="19.75" style="579" customWidth="1"/>
    <col min="7185" max="7185" width="15.625" style="579" customWidth="1"/>
    <col min="7186" max="7424" width="9" style="579"/>
    <col min="7425" max="7425" width="2.625" style="579" customWidth="1"/>
    <col min="7426" max="7426" width="15" style="579" bestFit="1" customWidth="1"/>
    <col min="7427" max="7427" width="14.375" style="579" bestFit="1" customWidth="1"/>
    <col min="7428" max="7428" width="13.125" style="579" bestFit="1" customWidth="1"/>
    <col min="7429" max="7429" width="65.125" style="579" customWidth="1"/>
    <col min="7430" max="7430" width="6.25" style="579" customWidth="1"/>
    <col min="7431" max="7431" width="10.875" style="579" bestFit="1" customWidth="1"/>
    <col min="7432" max="7432" width="11.375" style="579" bestFit="1" customWidth="1"/>
    <col min="7433" max="7433" width="5.75" style="579" customWidth="1"/>
    <col min="7434" max="7434" width="54.25" style="579" bestFit="1" customWidth="1"/>
    <col min="7435" max="7435" width="35.25" style="579" customWidth="1"/>
    <col min="7436" max="7436" width="11" style="579" customWidth="1"/>
    <col min="7437" max="7437" width="13.75" style="579" customWidth="1"/>
    <col min="7438" max="7438" width="11.875" style="579" customWidth="1"/>
    <col min="7439" max="7439" width="13.25" style="579" customWidth="1"/>
    <col min="7440" max="7440" width="19.75" style="579" customWidth="1"/>
    <col min="7441" max="7441" width="15.625" style="579" customWidth="1"/>
    <col min="7442" max="7680" width="9" style="579"/>
    <col min="7681" max="7681" width="2.625" style="579" customWidth="1"/>
    <col min="7682" max="7682" width="15" style="579" bestFit="1" customWidth="1"/>
    <col min="7683" max="7683" width="14.375" style="579" bestFit="1" customWidth="1"/>
    <col min="7684" max="7684" width="13.125" style="579" bestFit="1" customWidth="1"/>
    <col min="7685" max="7685" width="65.125" style="579" customWidth="1"/>
    <col min="7686" max="7686" width="6.25" style="579" customWidth="1"/>
    <col min="7687" max="7687" width="10.875" style="579" bestFit="1" customWidth="1"/>
    <col min="7688" max="7688" width="11.375" style="579" bestFit="1" customWidth="1"/>
    <col min="7689" max="7689" width="5.75" style="579" customWidth="1"/>
    <col min="7690" max="7690" width="54.25" style="579" bestFit="1" customWidth="1"/>
    <col min="7691" max="7691" width="35.25" style="579" customWidth="1"/>
    <col min="7692" max="7692" width="11" style="579" customWidth="1"/>
    <col min="7693" max="7693" width="13.75" style="579" customWidth="1"/>
    <col min="7694" max="7694" width="11.875" style="579" customWidth="1"/>
    <col min="7695" max="7695" width="13.25" style="579" customWidth="1"/>
    <col min="7696" max="7696" width="19.75" style="579" customWidth="1"/>
    <col min="7697" max="7697" width="15.625" style="579" customWidth="1"/>
    <col min="7698" max="7936" width="9" style="579"/>
    <col min="7937" max="7937" width="2.625" style="579" customWidth="1"/>
    <col min="7938" max="7938" width="15" style="579" bestFit="1" customWidth="1"/>
    <col min="7939" max="7939" width="14.375" style="579" bestFit="1" customWidth="1"/>
    <col min="7940" max="7940" width="13.125" style="579" bestFit="1" customWidth="1"/>
    <col min="7941" max="7941" width="65.125" style="579" customWidth="1"/>
    <col min="7942" max="7942" width="6.25" style="579" customWidth="1"/>
    <col min="7943" max="7943" width="10.875" style="579" bestFit="1" customWidth="1"/>
    <col min="7944" max="7944" width="11.375" style="579" bestFit="1" customWidth="1"/>
    <col min="7945" max="7945" width="5.75" style="579" customWidth="1"/>
    <col min="7946" max="7946" width="54.25" style="579" bestFit="1" customWidth="1"/>
    <col min="7947" max="7947" width="35.25" style="579" customWidth="1"/>
    <col min="7948" max="7948" width="11" style="579" customWidth="1"/>
    <col min="7949" max="7949" width="13.75" style="579" customWidth="1"/>
    <col min="7950" max="7950" width="11.875" style="579" customWidth="1"/>
    <col min="7951" max="7951" width="13.25" style="579" customWidth="1"/>
    <col min="7952" max="7952" width="19.75" style="579" customWidth="1"/>
    <col min="7953" max="7953" width="15.625" style="579" customWidth="1"/>
    <col min="7954" max="8192" width="9" style="579"/>
    <col min="8193" max="8193" width="2.625" style="579" customWidth="1"/>
    <col min="8194" max="8194" width="15" style="579" bestFit="1" customWidth="1"/>
    <col min="8195" max="8195" width="14.375" style="579" bestFit="1" customWidth="1"/>
    <col min="8196" max="8196" width="13.125" style="579" bestFit="1" customWidth="1"/>
    <col min="8197" max="8197" width="65.125" style="579" customWidth="1"/>
    <col min="8198" max="8198" width="6.25" style="579" customWidth="1"/>
    <col min="8199" max="8199" width="10.875" style="579" bestFit="1" customWidth="1"/>
    <col min="8200" max="8200" width="11.375" style="579" bestFit="1" customWidth="1"/>
    <col min="8201" max="8201" width="5.75" style="579" customWidth="1"/>
    <col min="8202" max="8202" width="54.25" style="579" bestFit="1" customWidth="1"/>
    <col min="8203" max="8203" width="35.25" style="579" customWidth="1"/>
    <col min="8204" max="8204" width="11" style="579" customWidth="1"/>
    <col min="8205" max="8205" width="13.75" style="579" customWidth="1"/>
    <col min="8206" max="8206" width="11.875" style="579" customWidth="1"/>
    <col min="8207" max="8207" width="13.25" style="579" customWidth="1"/>
    <col min="8208" max="8208" width="19.75" style="579" customWidth="1"/>
    <col min="8209" max="8209" width="15.625" style="579" customWidth="1"/>
    <col min="8210" max="8448" width="9" style="579"/>
    <col min="8449" max="8449" width="2.625" style="579" customWidth="1"/>
    <col min="8450" max="8450" width="15" style="579" bestFit="1" customWidth="1"/>
    <col min="8451" max="8451" width="14.375" style="579" bestFit="1" customWidth="1"/>
    <col min="8452" max="8452" width="13.125" style="579" bestFit="1" customWidth="1"/>
    <col min="8453" max="8453" width="65.125" style="579" customWidth="1"/>
    <col min="8454" max="8454" width="6.25" style="579" customWidth="1"/>
    <col min="8455" max="8455" width="10.875" style="579" bestFit="1" customWidth="1"/>
    <col min="8456" max="8456" width="11.375" style="579" bestFit="1" customWidth="1"/>
    <col min="8457" max="8457" width="5.75" style="579" customWidth="1"/>
    <col min="8458" max="8458" width="54.25" style="579" bestFit="1" customWidth="1"/>
    <col min="8459" max="8459" width="35.25" style="579" customWidth="1"/>
    <col min="8460" max="8460" width="11" style="579" customWidth="1"/>
    <col min="8461" max="8461" width="13.75" style="579" customWidth="1"/>
    <col min="8462" max="8462" width="11.875" style="579" customWidth="1"/>
    <col min="8463" max="8463" width="13.25" style="579" customWidth="1"/>
    <col min="8464" max="8464" width="19.75" style="579" customWidth="1"/>
    <col min="8465" max="8465" width="15.625" style="579" customWidth="1"/>
    <col min="8466" max="8704" width="9" style="579"/>
    <col min="8705" max="8705" width="2.625" style="579" customWidth="1"/>
    <col min="8706" max="8706" width="15" style="579" bestFit="1" customWidth="1"/>
    <col min="8707" max="8707" width="14.375" style="579" bestFit="1" customWidth="1"/>
    <col min="8708" max="8708" width="13.125" style="579" bestFit="1" customWidth="1"/>
    <col min="8709" max="8709" width="65.125" style="579" customWidth="1"/>
    <col min="8710" max="8710" width="6.25" style="579" customWidth="1"/>
    <col min="8711" max="8711" width="10.875" style="579" bestFit="1" customWidth="1"/>
    <col min="8712" max="8712" width="11.375" style="579" bestFit="1" customWidth="1"/>
    <col min="8713" max="8713" width="5.75" style="579" customWidth="1"/>
    <col min="8714" max="8714" width="54.25" style="579" bestFit="1" customWidth="1"/>
    <col min="8715" max="8715" width="35.25" style="579" customWidth="1"/>
    <col min="8716" max="8716" width="11" style="579" customWidth="1"/>
    <col min="8717" max="8717" width="13.75" style="579" customWidth="1"/>
    <col min="8718" max="8718" width="11.875" style="579" customWidth="1"/>
    <col min="8719" max="8719" width="13.25" style="579" customWidth="1"/>
    <col min="8720" max="8720" width="19.75" style="579" customWidth="1"/>
    <col min="8721" max="8721" width="15.625" style="579" customWidth="1"/>
    <col min="8722" max="8960" width="9" style="579"/>
    <col min="8961" max="8961" width="2.625" style="579" customWidth="1"/>
    <col min="8962" max="8962" width="15" style="579" bestFit="1" customWidth="1"/>
    <col min="8963" max="8963" width="14.375" style="579" bestFit="1" customWidth="1"/>
    <col min="8964" max="8964" width="13.125" style="579" bestFit="1" customWidth="1"/>
    <col min="8965" max="8965" width="65.125" style="579" customWidth="1"/>
    <col min="8966" max="8966" width="6.25" style="579" customWidth="1"/>
    <col min="8967" max="8967" width="10.875" style="579" bestFit="1" customWidth="1"/>
    <col min="8968" max="8968" width="11.375" style="579" bestFit="1" customWidth="1"/>
    <col min="8969" max="8969" width="5.75" style="579" customWidth="1"/>
    <col min="8970" max="8970" width="54.25" style="579" bestFit="1" customWidth="1"/>
    <col min="8971" max="8971" width="35.25" style="579" customWidth="1"/>
    <col min="8972" max="8972" width="11" style="579" customWidth="1"/>
    <col min="8973" max="8973" width="13.75" style="579" customWidth="1"/>
    <col min="8974" max="8974" width="11.875" style="579" customWidth="1"/>
    <col min="8975" max="8975" width="13.25" style="579" customWidth="1"/>
    <col min="8976" max="8976" width="19.75" style="579" customWidth="1"/>
    <col min="8977" max="8977" width="15.625" style="579" customWidth="1"/>
    <col min="8978" max="9216" width="9" style="579"/>
    <col min="9217" max="9217" width="2.625" style="579" customWidth="1"/>
    <col min="9218" max="9218" width="15" style="579" bestFit="1" customWidth="1"/>
    <col min="9219" max="9219" width="14.375" style="579" bestFit="1" customWidth="1"/>
    <col min="9220" max="9220" width="13.125" style="579" bestFit="1" customWidth="1"/>
    <col min="9221" max="9221" width="65.125" style="579" customWidth="1"/>
    <col min="9222" max="9222" width="6.25" style="579" customWidth="1"/>
    <col min="9223" max="9223" width="10.875" style="579" bestFit="1" customWidth="1"/>
    <col min="9224" max="9224" width="11.375" style="579" bestFit="1" customWidth="1"/>
    <col min="9225" max="9225" width="5.75" style="579" customWidth="1"/>
    <col min="9226" max="9226" width="54.25" style="579" bestFit="1" customWidth="1"/>
    <col min="9227" max="9227" width="35.25" style="579" customWidth="1"/>
    <col min="9228" max="9228" width="11" style="579" customWidth="1"/>
    <col min="9229" max="9229" width="13.75" style="579" customWidth="1"/>
    <col min="9230" max="9230" width="11.875" style="579" customWidth="1"/>
    <col min="9231" max="9231" width="13.25" style="579" customWidth="1"/>
    <col min="9232" max="9232" width="19.75" style="579" customWidth="1"/>
    <col min="9233" max="9233" width="15.625" style="579" customWidth="1"/>
    <col min="9234" max="9472" width="9" style="579"/>
    <col min="9473" max="9473" width="2.625" style="579" customWidth="1"/>
    <col min="9474" max="9474" width="15" style="579" bestFit="1" customWidth="1"/>
    <col min="9475" max="9475" width="14.375" style="579" bestFit="1" customWidth="1"/>
    <col min="9476" max="9476" width="13.125" style="579" bestFit="1" customWidth="1"/>
    <col min="9477" max="9477" width="65.125" style="579" customWidth="1"/>
    <col min="9478" max="9478" width="6.25" style="579" customWidth="1"/>
    <col min="9479" max="9479" width="10.875" style="579" bestFit="1" customWidth="1"/>
    <col min="9480" max="9480" width="11.375" style="579" bestFit="1" customWidth="1"/>
    <col min="9481" max="9481" width="5.75" style="579" customWidth="1"/>
    <col min="9482" max="9482" width="54.25" style="579" bestFit="1" customWidth="1"/>
    <col min="9483" max="9483" width="35.25" style="579" customWidth="1"/>
    <col min="9484" max="9484" width="11" style="579" customWidth="1"/>
    <col min="9485" max="9485" width="13.75" style="579" customWidth="1"/>
    <col min="9486" max="9486" width="11.875" style="579" customWidth="1"/>
    <col min="9487" max="9487" width="13.25" style="579" customWidth="1"/>
    <col min="9488" max="9488" width="19.75" style="579" customWidth="1"/>
    <col min="9489" max="9489" width="15.625" style="579" customWidth="1"/>
    <col min="9490" max="9728" width="9" style="579"/>
    <col min="9729" max="9729" width="2.625" style="579" customWidth="1"/>
    <col min="9730" max="9730" width="15" style="579" bestFit="1" customWidth="1"/>
    <col min="9731" max="9731" width="14.375" style="579" bestFit="1" customWidth="1"/>
    <col min="9732" max="9732" width="13.125" style="579" bestFit="1" customWidth="1"/>
    <col min="9733" max="9733" width="65.125" style="579" customWidth="1"/>
    <col min="9734" max="9734" width="6.25" style="579" customWidth="1"/>
    <col min="9735" max="9735" width="10.875" style="579" bestFit="1" customWidth="1"/>
    <col min="9736" max="9736" width="11.375" style="579" bestFit="1" customWidth="1"/>
    <col min="9737" max="9737" width="5.75" style="579" customWidth="1"/>
    <col min="9738" max="9738" width="54.25" style="579" bestFit="1" customWidth="1"/>
    <col min="9739" max="9739" width="35.25" style="579" customWidth="1"/>
    <col min="9740" max="9740" width="11" style="579" customWidth="1"/>
    <col min="9741" max="9741" width="13.75" style="579" customWidth="1"/>
    <col min="9742" max="9742" width="11.875" style="579" customWidth="1"/>
    <col min="9743" max="9743" width="13.25" style="579" customWidth="1"/>
    <col min="9744" max="9744" width="19.75" style="579" customWidth="1"/>
    <col min="9745" max="9745" width="15.625" style="579" customWidth="1"/>
    <col min="9746" max="9984" width="9" style="579"/>
    <col min="9985" max="9985" width="2.625" style="579" customWidth="1"/>
    <col min="9986" max="9986" width="15" style="579" bestFit="1" customWidth="1"/>
    <col min="9987" max="9987" width="14.375" style="579" bestFit="1" customWidth="1"/>
    <col min="9988" max="9988" width="13.125" style="579" bestFit="1" customWidth="1"/>
    <col min="9989" max="9989" width="65.125" style="579" customWidth="1"/>
    <col min="9990" max="9990" width="6.25" style="579" customWidth="1"/>
    <col min="9991" max="9991" width="10.875" style="579" bestFit="1" customWidth="1"/>
    <col min="9992" max="9992" width="11.375" style="579" bestFit="1" customWidth="1"/>
    <col min="9993" max="9993" width="5.75" style="579" customWidth="1"/>
    <col min="9994" max="9994" width="54.25" style="579" bestFit="1" customWidth="1"/>
    <col min="9995" max="9995" width="35.25" style="579" customWidth="1"/>
    <col min="9996" max="9996" width="11" style="579" customWidth="1"/>
    <col min="9997" max="9997" width="13.75" style="579" customWidth="1"/>
    <col min="9998" max="9998" width="11.875" style="579" customWidth="1"/>
    <col min="9999" max="9999" width="13.25" style="579" customWidth="1"/>
    <col min="10000" max="10000" width="19.75" style="579" customWidth="1"/>
    <col min="10001" max="10001" width="15.625" style="579" customWidth="1"/>
    <col min="10002" max="10240" width="9" style="579"/>
    <col min="10241" max="10241" width="2.625" style="579" customWidth="1"/>
    <col min="10242" max="10242" width="15" style="579" bestFit="1" customWidth="1"/>
    <col min="10243" max="10243" width="14.375" style="579" bestFit="1" customWidth="1"/>
    <col min="10244" max="10244" width="13.125" style="579" bestFit="1" customWidth="1"/>
    <col min="10245" max="10245" width="65.125" style="579" customWidth="1"/>
    <col min="10246" max="10246" width="6.25" style="579" customWidth="1"/>
    <col min="10247" max="10247" width="10.875" style="579" bestFit="1" customWidth="1"/>
    <col min="10248" max="10248" width="11.375" style="579" bestFit="1" customWidth="1"/>
    <col min="10249" max="10249" width="5.75" style="579" customWidth="1"/>
    <col min="10250" max="10250" width="54.25" style="579" bestFit="1" customWidth="1"/>
    <col min="10251" max="10251" width="35.25" style="579" customWidth="1"/>
    <col min="10252" max="10252" width="11" style="579" customWidth="1"/>
    <col min="10253" max="10253" width="13.75" style="579" customWidth="1"/>
    <col min="10254" max="10254" width="11.875" style="579" customWidth="1"/>
    <col min="10255" max="10255" width="13.25" style="579" customWidth="1"/>
    <col min="10256" max="10256" width="19.75" style="579" customWidth="1"/>
    <col min="10257" max="10257" width="15.625" style="579" customWidth="1"/>
    <col min="10258" max="10496" width="9" style="579"/>
    <col min="10497" max="10497" width="2.625" style="579" customWidth="1"/>
    <col min="10498" max="10498" width="15" style="579" bestFit="1" customWidth="1"/>
    <col min="10499" max="10499" width="14.375" style="579" bestFit="1" customWidth="1"/>
    <col min="10500" max="10500" width="13.125" style="579" bestFit="1" customWidth="1"/>
    <col min="10501" max="10501" width="65.125" style="579" customWidth="1"/>
    <col min="10502" max="10502" width="6.25" style="579" customWidth="1"/>
    <col min="10503" max="10503" width="10.875" style="579" bestFit="1" customWidth="1"/>
    <col min="10504" max="10504" width="11.375" style="579" bestFit="1" customWidth="1"/>
    <col min="10505" max="10505" width="5.75" style="579" customWidth="1"/>
    <col min="10506" max="10506" width="54.25" style="579" bestFit="1" customWidth="1"/>
    <col min="10507" max="10507" width="35.25" style="579" customWidth="1"/>
    <col min="10508" max="10508" width="11" style="579" customWidth="1"/>
    <col min="10509" max="10509" width="13.75" style="579" customWidth="1"/>
    <col min="10510" max="10510" width="11.875" style="579" customWidth="1"/>
    <col min="10511" max="10511" width="13.25" style="579" customWidth="1"/>
    <col min="10512" max="10512" width="19.75" style="579" customWidth="1"/>
    <col min="10513" max="10513" width="15.625" style="579" customWidth="1"/>
    <col min="10514" max="10752" width="9" style="579"/>
    <col min="10753" max="10753" width="2.625" style="579" customWidth="1"/>
    <col min="10754" max="10754" width="15" style="579" bestFit="1" customWidth="1"/>
    <col min="10755" max="10755" width="14.375" style="579" bestFit="1" customWidth="1"/>
    <col min="10756" max="10756" width="13.125" style="579" bestFit="1" customWidth="1"/>
    <col min="10757" max="10757" width="65.125" style="579" customWidth="1"/>
    <col min="10758" max="10758" width="6.25" style="579" customWidth="1"/>
    <col min="10759" max="10759" width="10.875" style="579" bestFit="1" customWidth="1"/>
    <col min="10760" max="10760" width="11.375" style="579" bestFit="1" customWidth="1"/>
    <col min="10761" max="10761" width="5.75" style="579" customWidth="1"/>
    <col min="10762" max="10762" width="54.25" style="579" bestFit="1" customWidth="1"/>
    <col min="10763" max="10763" width="35.25" style="579" customWidth="1"/>
    <col min="10764" max="10764" width="11" style="579" customWidth="1"/>
    <col min="10765" max="10765" width="13.75" style="579" customWidth="1"/>
    <col min="10766" max="10766" width="11.875" style="579" customWidth="1"/>
    <col min="10767" max="10767" width="13.25" style="579" customWidth="1"/>
    <col min="10768" max="10768" width="19.75" style="579" customWidth="1"/>
    <col min="10769" max="10769" width="15.625" style="579" customWidth="1"/>
    <col min="10770" max="11008" width="9" style="579"/>
    <col min="11009" max="11009" width="2.625" style="579" customWidth="1"/>
    <col min="11010" max="11010" width="15" style="579" bestFit="1" customWidth="1"/>
    <col min="11011" max="11011" width="14.375" style="579" bestFit="1" customWidth="1"/>
    <col min="11012" max="11012" width="13.125" style="579" bestFit="1" customWidth="1"/>
    <col min="11013" max="11013" width="65.125" style="579" customWidth="1"/>
    <col min="11014" max="11014" width="6.25" style="579" customWidth="1"/>
    <col min="11015" max="11015" width="10.875" style="579" bestFit="1" customWidth="1"/>
    <col min="11016" max="11016" width="11.375" style="579" bestFit="1" customWidth="1"/>
    <col min="11017" max="11017" width="5.75" style="579" customWidth="1"/>
    <col min="11018" max="11018" width="54.25" style="579" bestFit="1" customWidth="1"/>
    <col min="11019" max="11019" width="35.25" style="579" customWidth="1"/>
    <col min="11020" max="11020" width="11" style="579" customWidth="1"/>
    <col min="11021" max="11021" width="13.75" style="579" customWidth="1"/>
    <col min="11022" max="11022" width="11.875" style="579" customWidth="1"/>
    <col min="11023" max="11023" width="13.25" style="579" customWidth="1"/>
    <col min="11024" max="11024" width="19.75" style="579" customWidth="1"/>
    <col min="11025" max="11025" width="15.625" style="579" customWidth="1"/>
    <col min="11026" max="11264" width="9" style="579"/>
    <col min="11265" max="11265" width="2.625" style="579" customWidth="1"/>
    <col min="11266" max="11266" width="15" style="579" bestFit="1" customWidth="1"/>
    <col min="11267" max="11267" width="14.375" style="579" bestFit="1" customWidth="1"/>
    <col min="11268" max="11268" width="13.125" style="579" bestFit="1" customWidth="1"/>
    <col min="11269" max="11269" width="65.125" style="579" customWidth="1"/>
    <col min="11270" max="11270" width="6.25" style="579" customWidth="1"/>
    <col min="11271" max="11271" width="10.875" style="579" bestFit="1" customWidth="1"/>
    <col min="11272" max="11272" width="11.375" style="579" bestFit="1" customWidth="1"/>
    <col min="11273" max="11273" width="5.75" style="579" customWidth="1"/>
    <col min="11274" max="11274" width="54.25" style="579" bestFit="1" customWidth="1"/>
    <col min="11275" max="11275" width="35.25" style="579" customWidth="1"/>
    <col min="11276" max="11276" width="11" style="579" customWidth="1"/>
    <col min="11277" max="11277" width="13.75" style="579" customWidth="1"/>
    <col min="11278" max="11278" width="11.875" style="579" customWidth="1"/>
    <col min="11279" max="11279" width="13.25" style="579" customWidth="1"/>
    <col min="11280" max="11280" width="19.75" style="579" customWidth="1"/>
    <col min="11281" max="11281" width="15.625" style="579" customWidth="1"/>
    <col min="11282" max="11520" width="9" style="579"/>
    <col min="11521" max="11521" width="2.625" style="579" customWidth="1"/>
    <col min="11522" max="11522" width="15" style="579" bestFit="1" customWidth="1"/>
    <col min="11523" max="11523" width="14.375" style="579" bestFit="1" customWidth="1"/>
    <col min="11524" max="11524" width="13.125" style="579" bestFit="1" customWidth="1"/>
    <col min="11525" max="11525" width="65.125" style="579" customWidth="1"/>
    <col min="11526" max="11526" width="6.25" style="579" customWidth="1"/>
    <col min="11527" max="11527" width="10.875" style="579" bestFit="1" customWidth="1"/>
    <col min="11528" max="11528" width="11.375" style="579" bestFit="1" customWidth="1"/>
    <col min="11529" max="11529" width="5.75" style="579" customWidth="1"/>
    <col min="11530" max="11530" width="54.25" style="579" bestFit="1" customWidth="1"/>
    <col min="11531" max="11531" width="35.25" style="579" customWidth="1"/>
    <col min="11532" max="11532" width="11" style="579" customWidth="1"/>
    <col min="11533" max="11533" width="13.75" style="579" customWidth="1"/>
    <col min="11534" max="11534" width="11.875" style="579" customWidth="1"/>
    <col min="11535" max="11535" width="13.25" style="579" customWidth="1"/>
    <col min="11536" max="11536" width="19.75" style="579" customWidth="1"/>
    <col min="11537" max="11537" width="15.625" style="579" customWidth="1"/>
    <col min="11538" max="11776" width="9" style="579"/>
    <col min="11777" max="11777" width="2.625" style="579" customWidth="1"/>
    <col min="11778" max="11778" width="15" style="579" bestFit="1" customWidth="1"/>
    <col min="11779" max="11779" width="14.375" style="579" bestFit="1" customWidth="1"/>
    <col min="11780" max="11780" width="13.125" style="579" bestFit="1" customWidth="1"/>
    <col min="11781" max="11781" width="65.125" style="579" customWidth="1"/>
    <col min="11782" max="11782" width="6.25" style="579" customWidth="1"/>
    <col min="11783" max="11783" width="10.875" style="579" bestFit="1" customWidth="1"/>
    <col min="11784" max="11784" width="11.375" style="579" bestFit="1" customWidth="1"/>
    <col min="11785" max="11785" width="5.75" style="579" customWidth="1"/>
    <col min="11786" max="11786" width="54.25" style="579" bestFit="1" customWidth="1"/>
    <col min="11787" max="11787" width="35.25" style="579" customWidth="1"/>
    <col min="11788" max="11788" width="11" style="579" customWidth="1"/>
    <col min="11789" max="11789" width="13.75" style="579" customWidth="1"/>
    <col min="11790" max="11790" width="11.875" style="579" customWidth="1"/>
    <col min="11791" max="11791" width="13.25" style="579" customWidth="1"/>
    <col min="11792" max="11792" width="19.75" style="579" customWidth="1"/>
    <col min="11793" max="11793" width="15.625" style="579" customWidth="1"/>
    <col min="11794" max="12032" width="9" style="579"/>
    <col min="12033" max="12033" width="2.625" style="579" customWidth="1"/>
    <col min="12034" max="12034" width="15" style="579" bestFit="1" customWidth="1"/>
    <col min="12035" max="12035" width="14.375" style="579" bestFit="1" customWidth="1"/>
    <col min="12036" max="12036" width="13.125" style="579" bestFit="1" customWidth="1"/>
    <col min="12037" max="12037" width="65.125" style="579" customWidth="1"/>
    <col min="12038" max="12038" width="6.25" style="579" customWidth="1"/>
    <col min="12039" max="12039" width="10.875" style="579" bestFit="1" customWidth="1"/>
    <col min="12040" max="12040" width="11.375" style="579" bestFit="1" customWidth="1"/>
    <col min="12041" max="12041" width="5.75" style="579" customWidth="1"/>
    <col min="12042" max="12042" width="54.25" style="579" bestFit="1" customWidth="1"/>
    <col min="12043" max="12043" width="35.25" style="579" customWidth="1"/>
    <col min="12044" max="12044" width="11" style="579" customWidth="1"/>
    <col min="12045" max="12045" width="13.75" style="579" customWidth="1"/>
    <col min="12046" max="12046" width="11.875" style="579" customWidth="1"/>
    <col min="12047" max="12047" width="13.25" style="579" customWidth="1"/>
    <col min="12048" max="12048" width="19.75" style="579" customWidth="1"/>
    <col min="12049" max="12049" width="15.625" style="579" customWidth="1"/>
    <col min="12050" max="12288" width="9" style="579"/>
    <col min="12289" max="12289" width="2.625" style="579" customWidth="1"/>
    <col min="12290" max="12290" width="15" style="579" bestFit="1" customWidth="1"/>
    <col min="12291" max="12291" width="14.375" style="579" bestFit="1" customWidth="1"/>
    <col min="12292" max="12292" width="13.125" style="579" bestFit="1" customWidth="1"/>
    <col min="12293" max="12293" width="65.125" style="579" customWidth="1"/>
    <col min="12294" max="12294" width="6.25" style="579" customWidth="1"/>
    <col min="12295" max="12295" width="10.875" style="579" bestFit="1" customWidth="1"/>
    <col min="12296" max="12296" width="11.375" style="579" bestFit="1" customWidth="1"/>
    <col min="12297" max="12297" width="5.75" style="579" customWidth="1"/>
    <col min="12298" max="12298" width="54.25" style="579" bestFit="1" customWidth="1"/>
    <col min="12299" max="12299" width="35.25" style="579" customWidth="1"/>
    <col min="12300" max="12300" width="11" style="579" customWidth="1"/>
    <col min="12301" max="12301" width="13.75" style="579" customWidth="1"/>
    <col min="12302" max="12302" width="11.875" style="579" customWidth="1"/>
    <col min="12303" max="12303" width="13.25" style="579" customWidth="1"/>
    <col min="12304" max="12304" width="19.75" style="579" customWidth="1"/>
    <col min="12305" max="12305" width="15.625" style="579" customWidth="1"/>
    <col min="12306" max="12544" width="9" style="579"/>
    <col min="12545" max="12545" width="2.625" style="579" customWidth="1"/>
    <col min="12546" max="12546" width="15" style="579" bestFit="1" customWidth="1"/>
    <col min="12547" max="12547" width="14.375" style="579" bestFit="1" customWidth="1"/>
    <col min="12548" max="12548" width="13.125" style="579" bestFit="1" customWidth="1"/>
    <col min="12549" max="12549" width="65.125" style="579" customWidth="1"/>
    <col min="12550" max="12550" width="6.25" style="579" customWidth="1"/>
    <col min="12551" max="12551" width="10.875" style="579" bestFit="1" customWidth="1"/>
    <col min="12552" max="12552" width="11.375" style="579" bestFit="1" customWidth="1"/>
    <col min="12553" max="12553" width="5.75" style="579" customWidth="1"/>
    <col min="12554" max="12554" width="54.25" style="579" bestFit="1" customWidth="1"/>
    <col min="12555" max="12555" width="35.25" style="579" customWidth="1"/>
    <col min="12556" max="12556" width="11" style="579" customWidth="1"/>
    <col min="12557" max="12557" width="13.75" style="579" customWidth="1"/>
    <col min="12558" max="12558" width="11.875" style="579" customWidth="1"/>
    <col min="12559" max="12559" width="13.25" style="579" customWidth="1"/>
    <col min="12560" max="12560" width="19.75" style="579" customWidth="1"/>
    <col min="12561" max="12561" width="15.625" style="579" customWidth="1"/>
    <col min="12562" max="12800" width="9" style="579"/>
    <col min="12801" max="12801" width="2.625" style="579" customWidth="1"/>
    <col min="12802" max="12802" width="15" style="579" bestFit="1" customWidth="1"/>
    <col min="12803" max="12803" width="14.375" style="579" bestFit="1" customWidth="1"/>
    <col min="12804" max="12804" width="13.125" style="579" bestFit="1" customWidth="1"/>
    <col min="12805" max="12805" width="65.125" style="579" customWidth="1"/>
    <col min="12806" max="12806" width="6.25" style="579" customWidth="1"/>
    <col min="12807" max="12807" width="10.875" style="579" bestFit="1" customWidth="1"/>
    <col min="12808" max="12808" width="11.375" style="579" bestFit="1" customWidth="1"/>
    <col min="12809" max="12809" width="5.75" style="579" customWidth="1"/>
    <col min="12810" max="12810" width="54.25" style="579" bestFit="1" customWidth="1"/>
    <col min="12811" max="12811" width="35.25" style="579" customWidth="1"/>
    <col min="12812" max="12812" width="11" style="579" customWidth="1"/>
    <col min="12813" max="12813" width="13.75" style="579" customWidth="1"/>
    <col min="12814" max="12814" width="11.875" style="579" customWidth="1"/>
    <col min="12815" max="12815" width="13.25" style="579" customWidth="1"/>
    <col min="12816" max="12816" width="19.75" style="579" customWidth="1"/>
    <col min="12817" max="12817" width="15.625" style="579" customWidth="1"/>
    <col min="12818" max="13056" width="9" style="579"/>
    <col min="13057" max="13057" width="2.625" style="579" customWidth="1"/>
    <col min="13058" max="13058" width="15" style="579" bestFit="1" customWidth="1"/>
    <col min="13059" max="13059" width="14.375" style="579" bestFit="1" customWidth="1"/>
    <col min="13060" max="13060" width="13.125" style="579" bestFit="1" customWidth="1"/>
    <col min="13061" max="13061" width="65.125" style="579" customWidth="1"/>
    <col min="13062" max="13062" width="6.25" style="579" customWidth="1"/>
    <col min="13063" max="13063" width="10.875" style="579" bestFit="1" customWidth="1"/>
    <col min="13064" max="13064" width="11.375" style="579" bestFit="1" customWidth="1"/>
    <col min="13065" max="13065" width="5.75" style="579" customWidth="1"/>
    <col min="13066" max="13066" width="54.25" style="579" bestFit="1" customWidth="1"/>
    <col min="13067" max="13067" width="35.25" style="579" customWidth="1"/>
    <col min="13068" max="13068" width="11" style="579" customWidth="1"/>
    <col min="13069" max="13069" width="13.75" style="579" customWidth="1"/>
    <col min="13070" max="13070" width="11.875" style="579" customWidth="1"/>
    <col min="13071" max="13071" width="13.25" style="579" customWidth="1"/>
    <col min="13072" max="13072" width="19.75" style="579" customWidth="1"/>
    <col min="13073" max="13073" width="15.625" style="579" customWidth="1"/>
    <col min="13074" max="13312" width="9" style="579"/>
    <col min="13313" max="13313" width="2.625" style="579" customWidth="1"/>
    <col min="13314" max="13314" width="15" style="579" bestFit="1" customWidth="1"/>
    <col min="13315" max="13315" width="14.375" style="579" bestFit="1" customWidth="1"/>
    <col min="13316" max="13316" width="13.125" style="579" bestFit="1" customWidth="1"/>
    <col min="13317" max="13317" width="65.125" style="579" customWidth="1"/>
    <col min="13318" max="13318" width="6.25" style="579" customWidth="1"/>
    <col min="13319" max="13319" width="10.875" style="579" bestFit="1" customWidth="1"/>
    <col min="13320" max="13320" width="11.375" style="579" bestFit="1" customWidth="1"/>
    <col min="13321" max="13321" width="5.75" style="579" customWidth="1"/>
    <col min="13322" max="13322" width="54.25" style="579" bestFit="1" customWidth="1"/>
    <col min="13323" max="13323" width="35.25" style="579" customWidth="1"/>
    <col min="13324" max="13324" width="11" style="579" customWidth="1"/>
    <col min="13325" max="13325" width="13.75" style="579" customWidth="1"/>
    <col min="13326" max="13326" width="11.875" style="579" customWidth="1"/>
    <col min="13327" max="13327" width="13.25" style="579" customWidth="1"/>
    <col min="13328" max="13328" width="19.75" style="579" customWidth="1"/>
    <col min="13329" max="13329" width="15.625" style="579" customWidth="1"/>
    <col min="13330" max="13568" width="9" style="579"/>
    <col min="13569" max="13569" width="2.625" style="579" customWidth="1"/>
    <col min="13570" max="13570" width="15" style="579" bestFit="1" customWidth="1"/>
    <col min="13571" max="13571" width="14.375" style="579" bestFit="1" customWidth="1"/>
    <col min="13572" max="13572" width="13.125" style="579" bestFit="1" customWidth="1"/>
    <col min="13573" max="13573" width="65.125" style="579" customWidth="1"/>
    <col min="13574" max="13574" width="6.25" style="579" customWidth="1"/>
    <col min="13575" max="13575" width="10.875" style="579" bestFit="1" customWidth="1"/>
    <col min="13576" max="13576" width="11.375" style="579" bestFit="1" customWidth="1"/>
    <col min="13577" max="13577" width="5.75" style="579" customWidth="1"/>
    <col min="13578" max="13578" width="54.25" style="579" bestFit="1" customWidth="1"/>
    <col min="13579" max="13579" width="35.25" style="579" customWidth="1"/>
    <col min="13580" max="13580" width="11" style="579" customWidth="1"/>
    <col min="13581" max="13581" width="13.75" style="579" customWidth="1"/>
    <col min="13582" max="13582" width="11.875" style="579" customWidth="1"/>
    <col min="13583" max="13583" width="13.25" style="579" customWidth="1"/>
    <col min="13584" max="13584" width="19.75" style="579" customWidth="1"/>
    <col min="13585" max="13585" width="15.625" style="579" customWidth="1"/>
    <col min="13586" max="13824" width="9" style="579"/>
    <col min="13825" max="13825" width="2.625" style="579" customWidth="1"/>
    <col min="13826" max="13826" width="15" style="579" bestFit="1" customWidth="1"/>
    <col min="13827" max="13827" width="14.375" style="579" bestFit="1" customWidth="1"/>
    <col min="13828" max="13828" width="13.125" style="579" bestFit="1" customWidth="1"/>
    <col min="13829" max="13829" width="65.125" style="579" customWidth="1"/>
    <col min="13830" max="13830" width="6.25" style="579" customWidth="1"/>
    <col min="13831" max="13831" width="10.875" style="579" bestFit="1" customWidth="1"/>
    <col min="13832" max="13832" width="11.375" style="579" bestFit="1" customWidth="1"/>
    <col min="13833" max="13833" width="5.75" style="579" customWidth="1"/>
    <col min="13834" max="13834" width="54.25" style="579" bestFit="1" customWidth="1"/>
    <col min="13835" max="13835" width="35.25" style="579" customWidth="1"/>
    <col min="13836" max="13836" width="11" style="579" customWidth="1"/>
    <col min="13837" max="13837" width="13.75" style="579" customWidth="1"/>
    <col min="13838" max="13838" width="11.875" style="579" customWidth="1"/>
    <col min="13839" max="13839" width="13.25" style="579" customWidth="1"/>
    <col min="13840" max="13840" width="19.75" style="579" customWidth="1"/>
    <col min="13841" max="13841" width="15.625" style="579" customWidth="1"/>
    <col min="13842" max="14080" width="9" style="579"/>
    <col min="14081" max="14081" width="2.625" style="579" customWidth="1"/>
    <col min="14082" max="14082" width="15" style="579" bestFit="1" customWidth="1"/>
    <col min="14083" max="14083" width="14.375" style="579" bestFit="1" customWidth="1"/>
    <col min="14084" max="14084" width="13.125" style="579" bestFit="1" customWidth="1"/>
    <col min="14085" max="14085" width="65.125" style="579" customWidth="1"/>
    <col min="14086" max="14086" width="6.25" style="579" customWidth="1"/>
    <col min="14087" max="14087" width="10.875" style="579" bestFit="1" customWidth="1"/>
    <col min="14088" max="14088" width="11.375" style="579" bestFit="1" customWidth="1"/>
    <col min="14089" max="14089" width="5.75" style="579" customWidth="1"/>
    <col min="14090" max="14090" width="54.25" style="579" bestFit="1" customWidth="1"/>
    <col min="14091" max="14091" width="35.25" style="579" customWidth="1"/>
    <col min="14092" max="14092" width="11" style="579" customWidth="1"/>
    <col min="14093" max="14093" width="13.75" style="579" customWidth="1"/>
    <col min="14094" max="14094" width="11.875" style="579" customWidth="1"/>
    <col min="14095" max="14095" width="13.25" style="579" customWidth="1"/>
    <col min="14096" max="14096" width="19.75" style="579" customWidth="1"/>
    <col min="14097" max="14097" width="15.625" style="579" customWidth="1"/>
    <col min="14098" max="14336" width="9" style="579"/>
    <col min="14337" max="14337" width="2.625" style="579" customWidth="1"/>
    <col min="14338" max="14338" width="15" style="579" bestFit="1" customWidth="1"/>
    <col min="14339" max="14339" width="14.375" style="579" bestFit="1" customWidth="1"/>
    <col min="14340" max="14340" width="13.125" style="579" bestFit="1" customWidth="1"/>
    <col min="14341" max="14341" width="65.125" style="579" customWidth="1"/>
    <col min="14342" max="14342" width="6.25" style="579" customWidth="1"/>
    <col min="14343" max="14343" width="10.875" style="579" bestFit="1" customWidth="1"/>
    <col min="14344" max="14344" width="11.375" style="579" bestFit="1" customWidth="1"/>
    <col min="14345" max="14345" width="5.75" style="579" customWidth="1"/>
    <col min="14346" max="14346" width="54.25" style="579" bestFit="1" customWidth="1"/>
    <col min="14347" max="14347" width="35.25" style="579" customWidth="1"/>
    <col min="14348" max="14348" width="11" style="579" customWidth="1"/>
    <col min="14349" max="14349" width="13.75" style="579" customWidth="1"/>
    <col min="14350" max="14350" width="11.875" style="579" customWidth="1"/>
    <col min="14351" max="14351" width="13.25" style="579" customWidth="1"/>
    <col min="14352" max="14352" width="19.75" style="579" customWidth="1"/>
    <col min="14353" max="14353" width="15.625" style="579" customWidth="1"/>
    <col min="14354" max="14592" width="9" style="579"/>
    <col min="14593" max="14593" width="2.625" style="579" customWidth="1"/>
    <col min="14594" max="14594" width="15" style="579" bestFit="1" customWidth="1"/>
    <col min="14595" max="14595" width="14.375" style="579" bestFit="1" customWidth="1"/>
    <col min="14596" max="14596" width="13.125" style="579" bestFit="1" customWidth="1"/>
    <col min="14597" max="14597" width="65.125" style="579" customWidth="1"/>
    <col min="14598" max="14598" width="6.25" style="579" customWidth="1"/>
    <col min="14599" max="14599" width="10.875" style="579" bestFit="1" customWidth="1"/>
    <col min="14600" max="14600" width="11.375" style="579" bestFit="1" customWidth="1"/>
    <col min="14601" max="14601" width="5.75" style="579" customWidth="1"/>
    <col min="14602" max="14602" width="54.25" style="579" bestFit="1" customWidth="1"/>
    <col min="14603" max="14603" width="35.25" style="579" customWidth="1"/>
    <col min="14604" max="14604" width="11" style="579" customWidth="1"/>
    <col min="14605" max="14605" width="13.75" style="579" customWidth="1"/>
    <col min="14606" max="14606" width="11.875" style="579" customWidth="1"/>
    <col min="14607" max="14607" width="13.25" style="579" customWidth="1"/>
    <col min="14608" max="14608" width="19.75" style="579" customWidth="1"/>
    <col min="14609" max="14609" width="15.625" style="579" customWidth="1"/>
    <col min="14610" max="14848" width="9" style="579"/>
    <col min="14849" max="14849" width="2.625" style="579" customWidth="1"/>
    <col min="14850" max="14850" width="15" style="579" bestFit="1" customWidth="1"/>
    <col min="14851" max="14851" width="14.375" style="579" bestFit="1" customWidth="1"/>
    <col min="14852" max="14852" width="13.125" style="579" bestFit="1" customWidth="1"/>
    <col min="14853" max="14853" width="65.125" style="579" customWidth="1"/>
    <col min="14854" max="14854" width="6.25" style="579" customWidth="1"/>
    <col min="14855" max="14855" width="10.875" style="579" bestFit="1" customWidth="1"/>
    <col min="14856" max="14856" width="11.375" style="579" bestFit="1" customWidth="1"/>
    <col min="14857" max="14857" width="5.75" style="579" customWidth="1"/>
    <col min="14858" max="14858" width="54.25" style="579" bestFit="1" customWidth="1"/>
    <col min="14859" max="14859" width="35.25" style="579" customWidth="1"/>
    <col min="14860" max="14860" width="11" style="579" customWidth="1"/>
    <col min="14861" max="14861" width="13.75" style="579" customWidth="1"/>
    <col min="14862" max="14862" width="11.875" style="579" customWidth="1"/>
    <col min="14863" max="14863" width="13.25" style="579" customWidth="1"/>
    <col min="14864" max="14864" width="19.75" style="579" customWidth="1"/>
    <col min="14865" max="14865" width="15.625" style="579" customWidth="1"/>
    <col min="14866" max="15104" width="9" style="579"/>
    <col min="15105" max="15105" width="2.625" style="579" customWidth="1"/>
    <col min="15106" max="15106" width="15" style="579" bestFit="1" customWidth="1"/>
    <col min="15107" max="15107" width="14.375" style="579" bestFit="1" customWidth="1"/>
    <col min="15108" max="15108" width="13.125" style="579" bestFit="1" customWidth="1"/>
    <col min="15109" max="15109" width="65.125" style="579" customWidth="1"/>
    <col min="15110" max="15110" width="6.25" style="579" customWidth="1"/>
    <col min="15111" max="15111" width="10.875" style="579" bestFit="1" customWidth="1"/>
    <col min="15112" max="15112" width="11.375" style="579" bestFit="1" customWidth="1"/>
    <col min="15113" max="15113" width="5.75" style="579" customWidth="1"/>
    <col min="15114" max="15114" width="54.25" style="579" bestFit="1" customWidth="1"/>
    <col min="15115" max="15115" width="35.25" style="579" customWidth="1"/>
    <col min="15116" max="15116" width="11" style="579" customWidth="1"/>
    <col min="15117" max="15117" width="13.75" style="579" customWidth="1"/>
    <col min="15118" max="15118" width="11.875" style="579" customWidth="1"/>
    <col min="15119" max="15119" width="13.25" style="579" customWidth="1"/>
    <col min="15120" max="15120" width="19.75" style="579" customWidth="1"/>
    <col min="15121" max="15121" width="15.625" style="579" customWidth="1"/>
    <col min="15122" max="15360" width="9" style="579"/>
    <col min="15361" max="15361" width="2.625" style="579" customWidth="1"/>
    <col min="15362" max="15362" width="15" style="579" bestFit="1" customWidth="1"/>
    <col min="15363" max="15363" width="14.375" style="579" bestFit="1" customWidth="1"/>
    <col min="15364" max="15364" width="13.125" style="579" bestFit="1" customWidth="1"/>
    <col min="15365" max="15365" width="65.125" style="579" customWidth="1"/>
    <col min="15366" max="15366" width="6.25" style="579" customWidth="1"/>
    <col min="15367" max="15367" width="10.875" style="579" bestFit="1" customWidth="1"/>
    <col min="15368" max="15368" width="11.375" style="579" bestFit="1" customWidth="1"/>
    <col min="15369" max="15369" width="5.75" style="579" customWidth="1"/>
    <col min="15370" max="15370" width="54.25" style="579" bestFit="1" customWidth="1"/>
    <col min="15371" max="15371" width="35.25" style="579" customWidth="1"/>
    <col min="15372" max="15372" width="11" style="579" customWidth="1"/>
    <col min="15373" max="15373" width="13.75" style="579" customWidth="1"/>
    <col min="15374" max="15374" width="11.875" style="579" customWidth="1"/>
    <col min="15375" max="15375" width="13.25" style="579" customWidth="1"/>
    <col min="15376" max="15376" width="19.75" style="579" customWidth="1"/>
    <col min="15377" max="15377" width="15.625" style="579" customWidth="1"/>
    <col min="15378" max="15616" width="9" style="579"/>
    <col min="15617" max="15617" width="2.625" style="579" customWidth="1"/>
    <col min="15618" max="15618" width="15" style="579" bestFit="1" customWidth="1"/>
    <col min="15619" max="15619" width="14.375" style="579" bestFit="1" customWidth="1"/>
    <col min="15620" max="15620" width="13.125" style="579" bestFit="1" customWidth="1"/>
    <col min="15621" max="15621" width="65.125" style="579" customWidth="1"/>
    <col min="15622" max="15622" width="6.25" style="579" customWidth="1"/>
    <col min="15623" max="15623" width="10.875" style="579" bestFit="1" customWidth="1"/>
    <col min="15624" max="15624" width="11.375" style="579" bestFit="1" customWidth="1"/>
    <col min="15625" max="15625" width="5.75" style="579" customWidth="1"/>
    <col min="15626" max="15626" width="54.25" style="579" bestFit="1" customWidth="1"/>
    <col min="15627" max="15627" width="35.25" style="579" customWidth="1"/>
    <col min="15628" max="15628" width="11" style="579" customWidth="1"/>
    <col min="15629" max="15629" width="13.75" style="579" customWidth="1"/>
    <col min="15630" max="15630" width="11.875" style="579" customWidth="1"/>
    <col min="15631" max="15631" width="13.25" style="579" customWidth="1"/>
    <col min="15632" max="15632" width="19.75" style="579" customWidth="1"/>
    <col min="15633" max="15633" width="15.625" style="579" customWidth="1"/>
    <col min="15634" max="15872" width="9" style="579"/>
    <col min="15873" max="15873" width="2.625" style="579" customWidth="1"/>
    <col min="15874" max="15874" width="15" style="579" bestFit="1" customWidth="1"/>
    <col min="15875" max="15875" width="14.375" style="579" bestFit="1" customWidth="1"/>
    <col min="15876" max="15876" width="13.125" style="579" bestFit="1" customWidth="1"/>
    <col min="15877" max="15877" width="65.125" style="579" customWidth="1"/>
    <col min="15878" max="15878" width="6.25" style="579" customWidth="1"/>
    <col min="15879" max="15879" width="10.875" style="579" bestFit="1" customWidth="1"/>
    <col min="15880" max="15880" width="11.375" style="579" bestFit="1" customWidth="1"/>
    <col min="15881" max="15881" width="5.75" style="579" customWidth="1"/>
    <col min="15882" max="15882" width="54.25" style="579" bestFit="1" customWidth="1"/>
    <col min="15883" max="15883" width="35.25" style="579" customWidth="1"/>
    <col min="15884" max="15884" width="11" style="579" customWidth="1"/>
    <col min="15885" max="15885" width="13.75" style="579" customWidth="1"/>
    <col min="15886" max="15886" width="11.875" style="579" customWidth="1"/>
    <col min="15887" max="15887" width="13.25" style="579" customWidth="1"/>
    <col min="15888" max="15888" width="19.75" style="579" customWidth="1"/>
    <col min="15889" max="15889" width="15.625" style="579" customWidth="1"/>
    <col min="15890" max="16128" width="9" style="579"/>
    <col min="16129" max="16129" width="2.625" style="579" customWidth="1"/>
    <col min="16130" max="16130" width="15" style="579" bestFit="1" customWidth="1"/>
    <col min="16131" max="16131" width="14.375" style="579" bestFit="1" customWidth="1"/>
    <col min="16132" max="16132" width="13.125" style="579" bestFit="1" customWidth="1"/>
    <col min="16133" max="16133" width="65.125" style="579" customWidth="1"/>
    <col min="16134" max="16134" width="6.25" style="579" customWidth="1"/>
    <col min="16135" max="16135" width="10.875" style="579" bestFit="1" customWidth="1"/>
    <col min="16136" max="16136" width="11.375" style="579" bestFit="1" customWidth="1"/>
    <col min="16137" max="16137" width="5.75" style="579" customWidth="1"/>
    <col min="16138" max="16138" width="54.25" style="579" bestFit="1" customWidth="1"/>
    <col min="16139" max="16139" width="35.25" style="579" customWidth="1"/>
    <col min="16140" max="16140" width="11" style="579" customWidth="1"/>
    <col min="16141" max="16141" width="13.75" style="579" customWidth="1"/>
    <col min="16142" max="16142" width="11.875" style="579" customWidth="1"/>
    <col min="16143" max="16143" width="13.25" style="579" customWidth="1"/>
    <col min="16144" max="16144" width="19.75" style="579" customWidth="1"/>
    <col min="16145" max="16145" width="15.625" style="579" customWidth="1"/>
    <col min="16146" max="16384" width="9" style="579"/>
  </cols>
  <sheetData>
    <row r="2" spans="2:17" ht="20.100000000000001" customHeight="1">
      <c r="B2" s="610" t="s">
        <v>0</v>
      </c>
      <c r="C2" s="610"/>
      <c r="D2" s="610"/>
      <c r="E2" s="611" t="s">
        <v>1326</v>
      </c>
      <c r="G2" s="612" t="s">
        <v>2</v>
      </c>
      <c r="H2" s="613"/>
      <c r="I2" s="614"/>
      <c r="J2" s="615">
        <f>SUM(H:H)</f>
        <v>358297</v>
      </c>
    </row>
    <row r="3" spans="2:17" ht="20.100000000000001" customHeight="1">
      <c r="B3" s="610" t="s">
        <v>3</v>
      </c>
      <c r="C3" s="610"/>
      <c r="D3" s="610"/>
      <c r="E3" s="617" t="s">
        <v>1327</v>
      </c>
    </row>
    <row r="4" spans="2:17" ht="20.100000000000001" customHeight="1">
      <c r="B4" s="610" t="s">
        <v>996</v>
      </c>
      <c r="C4" s="610"/>
      <c r="D4" s="610"/>
      <c r="E4" s="617">
        <v>227473</v>
      </c>
      <c r="J4" s="584"/>
      <c r="K4" s="585"/>
    </row>
    <row r="5" spans="2:17" ht="20.100000000000001" customHeight="1">
      <c r="B5" s="610" t="s">
        <v>9</v>
      </c>
      <c r="C5" s="610"/>
      <c r="D5" s="610"/>
      <c r="E5" s="618">
        <v>46017</v>
      </c>
      <c r="J5" s="584"/>
      <c r="K5" s="585"/>
    </row>
    <row r="6" spans="2:17" ht="20.100000000000001" customHeight="1">
      <c r="B6" s="610" t="s">
        <v>10</v>
      </c>
      <c r="C6" s="610"/>
      <c r="D6" s="610"/>
      <c r="E6" s="618">
        <v>46048</v>
      </c>
      <c r="J6" s="584"/>
      <c r="K6" s="585"/>
    </row>
    <row r="7" spans="2:17" ht="20.100000000000001" customHeight="1">
      <c r="B7" s="619"/>
      <c r="C7" s="619"/>
      <c r="D7" s="619"/>
      <c r="E7" s="620"/>
      <c r="J7" s="584"/>
      <c r="K7" s="585"/>
      <c r="L7" s="589"/>
    </row>
    <row r="9" spans="2:17" s="625" customFormat="1" ht="19.7" customHeight="1">
      <c r="B9" s="621" t="s">
        <v>32</v>
      </c>
      <c r="C9" s="621" t="s">
        <v>33</v>
      </c>
      <c r="D9" s="621" t="s">
        <v>34</v>
      </c>
      <c r="E9" s="622" t="s">
        <v>35</v>
      </c>
      <c r="F9" s="622" t="s">
        <v>36</v>
      </c>
      <c r="G9" s="622" t="s">
        <v>37</v>
      </c>
      <c r="H9" s="622" t="s">
        <v>38</v>
      </c>
      <c r="I9" s="622" t="s">
        <v>39</v>
      </c>
      <c r="J9" s="622" t="s">
        <v>40</v>
      </c>
      <c r="K9" s="622" t="s">
        <v>41</v>
      </c>
      <c r="L9" s="622"/>
      <c r="M9" s="621" t="s">
        <v>1328</v>
      </c>
      <c r="N9" s="621" t="s">
        <v>1329</v>
      </c>
      <c r="O9" s="622" t="s">
        <v>30</v>
      </c>
      <c r="P9" s="623" t="s">
        <v>46</v>
      </c>
      <c r="Q9" s="624" t="s">
        <v>47</v>
      </c>
    </row>
    <row r="10" spans="2:17" s="634" customFormat="1" ht="19.5" customHeight="1">
      <c r="B10" s="626">
        <v>13</v>
      </c>
      <c r="C10" s="627" t="s">
        <v>1002</v>
      </c>
      <c r="D10" s="627" t="s">
        <v>1002</v>
      </c>
      <c r="E10" s="40" t="s">
        <v>1337</v>
      </c>
      <c r="F10" s="26">
        <v>1</v>
      </c>
      <c r="G10" s="40">
        <v>3580</v>
      </c>
      <c r="H10" s="628">
        <f t="shared" ref="H10:H51" si="0">F10*G10</f>
        <v>3580</v>
      </c>
      <c r="I10" s="629"/>
      <c r="J10" s="630" t="s">
        <v>1338</v>
      </c>
      <c r="K10" s="631" t="s">
        <v>1339</v>
      </c>
      <c r="L10" s="631"/>
      <c r="M10" s="632">
        <v>46001</v>
      </c>
      <c r="N10" s="631"/>
      <c r="O10" s="632"/>
      <c r="P10" s="632">
        <v>46013</v>
      </c>
      <c r="Q10" s="633"/>
    </row>
    <row r="11" spans="2:17" s="634" customFormat="1" ht="19.5" customHeight="1">
      <c r="B11" s="626"/>
      <c r="C11" s="627" t="s">
        <v>1002</v>
      </c>
      <c r="D11" s="627" t="s">
        <v>1002</v>
      </c>
      <c r="E11" s="40" t="s">
        <v>1340</v>
      </c>
      <c r="F11" s="26">
        <v>1</v>
      </c>
      <c r="G11" s="40">
        <v>5838</v>
      </c>
      <c r="H11" s="628">
        <f t="shared" si="0"/>
        <v>5838</v>
      </c>
      <c r="I11" s="629"/>
      <c r="J11" s="630" t="s">
        <v>1341</v>
      </c>
      <c r="K11" s="631" t="s">
        <v>1339</v>
      </c>
      <c r="L11" s="631"/>
      <c r="M11" s="632">
        <v>46001</v>
      </c>
      <c r="N11" s="631"/>
      <c r="O11" s="632"/>
      <c r="P11" s="632">
        <v>46013</v>
      </c>
      <c r="Q11" s="633"/>
    </row>
    <row r="12" spans="2:17" s="634" customFormat="1" ht="19.5" customHeight="1">
      <c r="B12" s="626"/>
      <c r="C12" s="627" t="s">
        <v>1002</v>
      </c>
      <c r="D12" s="627" t="s">
        <v>1002</v>
      </c>
      <c r="E12" s="40" t="s">
        <v>1342</v>
      </c>
      <c r="F12" s="26">
        <v>1</v>
      </c>
      <c r="G12" s="40">
        <v>3548</v>
      </c>
      <c r="H12" s="628">
        <f t="shared" si="0"/>
        <v>3548</v>
      </c>
      <c r="I12" s="629"/>
      <c r="J12" s="40" t="s">
        <v>1343</v>
      </c>
      <c r="K12" s="631" t="s">
        <v>1339</v>
      </c>
      <c r="L12" s="631"/>
      <c r="M12" s="632">
        <v>46001</v>
      </c>
      <c r="N12" s="631"/>
      <c r="O12" s="632"/>
      <c r="P12" s="632">
        <v>46013</v>
      </c>
      <c r="Q12" s="633"/>
    </row>
    <row r="13" spans="2:17" s="634" customFormat="1" ht="19.5" customHeight="1">
      <c r="B13" s="626"/>
      <c r="C13" s="627" t="s">
        <v>1002</v>
      </c>
      <c r="D13" s="627" t="s">
        <v>1002</v>
      </c>
      <c r="E13" s="40" t="s">
        <v>1344</v>
      </c>
      <c r="F13" s="26">
        <v>1</v>
      </c>
      <c r="G13" s="40">
        <v>451</v>
      </c>
      <c r="H13" s="628">
        <f t="shared" si="0"/>
        <v>451</v>
      </c>
      <c r="I13" s="629"/>
      <c r="J13" s="40" t="s">
        <v>1345</v>
      </c>
      <c r="K13" s="631" t="s">
        <v>1339</v>
      </c>
      <c r="L13" s="631"/>
      <c r="M13" s="632">
        <v>46001</v>
      </c>
      <c r="N13" s="631"/>
      <c r="O13" s="632"/>
      <c r="P13" s="632">
        <v>46013</v>
      </c>
      <c r="Q13" s="633"/>
    </row>
    <row r="14" spans="2:17" s="634" customFormat="1" ht="19.5" customHeight="1">
      <c r="B14" s="626"/>
      <c r="C14" s="627" t="s">
        <v>1002</v>
      </c>
      <c r="D14" s="627" t="s">
        <v>1002</v>
      </c>
      <c r="E14" s="40" t="s">
        <v>1346</v>
      </c>
      <c r="F14" s="26">
        <v>1</v>
      </c>
      <c r="G14" s="40">
        <v>422</v>
      </c>
      <c r="H14" s="628">
        <f t="shared" si="0"/>
        <v>422</v>
      </c>
      <c r="I14" s="629"/>
      <c r="J14" s="40" t="s">
        <v>1347</v>
      </c>
      <c r="K14" s="631" t="s">
        <v>1339</v>
      </c>
      <c r="L14" s="631"/>
      <c r="M14" s="632">
        <v>46001</v>
      </c>
      <c r="N14" s="631"/>
      <c r="O14" s="632"/>
      <c r="P14" s="632">
        <v>46013</v>
      </c>
      <c r="Q14" s="633"/>
    </row>
    <row r="15" spans="2:17" s="634" customFormat="1" ht="19.5" customHeight="1">
      <c r="B15" s="626"/>
      <c r="C15" s="627" t="s">
        <v>1002</v>
      </c>
      <c r="D15" s="627" t="s">
        <v>1002</v>
      </c>
      <c r="E15" s="40" t="s">
        <v>1348</v>
      </c>
      <c r="F15" s="26">
        <v>1</v>
      </c>
      <c r="G15" s="40">
        <v>4350</v>
      </c>
      <c r="H15" s="628">
        <f t="shared" si="0"/>
        <v>4350</v>
      </c>
      <c r="I15" s="629"/>
      <c r="J15" s="40" t="s">
        <v>1349</v>
      </c>
      <c r="K15" s="631" t="s">
        <v>1339</v>
      </c>
      <c r="L15" s="631"/>
      <c r="M15" s="632">
        <v>46001</v>
      </c>
      <c r="N15" s="631"/>
      <c r="O15" s="632"/>
      <c r="P15" s="632">
        <v>46013</v>
      </c>
      <c r="Q15" s="633"/>
    </row>
    <row r="16" spans="2:17" s="634" customFormat="1" ht="19.5" customHeight="1">
      <c r="B16" s="626"/>
      <c r="C16" s="627" t="s">
        <v>1002</v>
      </c>
      <c r="D16" s="627" t="s">
        <v>1002</v>
      </c>
      <c r="E16" s="40" t="s">
        <v>1350</v>
      </c>
      <c r="F16" s="26">
        <v>8</v>
      </c>
      <c r="G16" s="40">
        <v>83</v>
      </c>
      <c r="H16" s="628">
        <f t="shared" si="0"/>
        <v>664</v>
      </c>
      <c r="I16" s="622"/>
      <c r="J16" s="40" t="s">
        <v>1351</v>
      </c>
      <c r="K16" s="631" t="s">
        <v>1339</v>
      </c>
      <c r="L16" s="631"/>
      <c r="M16" s="632">
        <v>46001</v>
      </c>
      <c r="N16" s="631"/>
      <c r="O16" s="632"/>
      <c r="P16" s="632">
        <v>46013</v>
      </c>
      <c r="Q16" s="633"/>
    </row>
    <row r="17" spans="2:17" s="634" customFormat="1" ht="19.5" customHeight="1">
      <c r="B17" s="626"/>
      <c r="C17" s="627" t="s">
        <v>1002</v>
      </c>
      <c r="D17" s="627" t="s">
        <v>1002</v>
      </c>
      <c r="E17" s="40" t="s">
        <v>1352</v>
      </c>
      <c r="F17" s="26">
        <v>1</v>
      </c>
      <c r="G17" s="40">
        <v>579</v>
      </c>
      <c r="H17" s="628">
        <f t="shared" si="0"/>
        <v>579</v>
      </c>
      <c r="I17" s="629"/>
      <c r="J17" s="40" t="s">
        <v>1353</v>
      </c>
      <c r="K17" s="631" t="s">
        <v>1339</v>
      </c>
      <c r="L17" s="631"/>
      <c r="M17" s="632">
        <v>46001</v>
      </c>
      <c r="N17" s="631"/>
      <c r="O17" s="632"/>
      <c r="P17" s="632">
        <v>46013</v>
      </c>
      <c r="Q17" s="633"/>
    </row>
    <row r="18" spans="2:17" s="634" customFormat="1" ht="19.5" customHeight="1">
      <c r="B18" s="635">
        <v>14</v>
      </c>
      <c r="C18" s="627" t="s">
        <v>1002</v>
      </c>
      <c r="D18" s="627" t="s">
        <v>1002</v>
      </c>
      <c r="E18" s="40" t="s">
        <v>1354</v>
      </c>
      <c r="F18" s="26">
        <v>1</v>
      </c>
      <c r="G18" s="40">
        <v>12873</v>
      </c>
      <c r="H18" s="628">
        <f t="shared" si="0"/>
        <v>12873</v>
      </c>
      <c r="I18" s="629"/>
      <c r="J18" s="636" t="s">
        <v>1355</v>
      </c>
      <c r="K18" s="631" t="s">
        <v>1339</v>
      </c>
      <c r="L18" s="631"/>
      <c r="M18" s="632">
        <v>46001</v>
      </c>
      <c r="N18" s="631"/>
      <c r="O18" s="632"/>
      <c r="P18" s="632">
        <v>46013</v>
      </c>
      <c r="Q18" s="633"/>
    </row>
    <row r="19" spans="2:17" s="634" customFormat="1" ht="19.5" customHeight="1">
      <c r="B19" s="637"/>
      <c r="C19" s="627" t="s">
        <v>1002</v>
      </c>
      <c r="D19" s="627" t="s">
        <v>1002</v>
      </c>
      <c r="E19" s="40" t="s">
        <v>1356</v>
      </c>
      <c r="F19" s="26">
        <v>1</v>
      </c>
      <c r="G19" s="40">
        <v>480</v>
      </c>
      <c r="H19" s="628">
        <f t="shared" si="0"/>
        <v>480</v>
      </c>
      <c r="I19" s="629"/>
      <c r="J19" s="40" t="s">
        <v>1357</v>
      </c>
      <c r="K19" s="631" t="s">
        <v>1339</v>
      </c>
      <c r="L19" s="631"/>
      <c r="M19" s="632">
        <v>46001</v>
      </c>
      <c r="N19" s="631"/>
      <c r="O19" s="632"/>
      <c r="P19" s="632">
        <v>46013</v>
      </c>
      <c r="Q19" s="633"/>
    </row>
    <row r="20" spans="2:17" s="644" customFormat="1" ht="19.5" customHeight="1">
      <c r="B20" s="637"/>
      <c r="C20" s="638" t="s">
        <v>1002</v>
      </c>
      <c r="D20" s="638" t="s">
        <v>1002</v>
      </c>
      <c r="E20" s="190" t="s">
        <v>1358</v>
      </c>
      <c r="F20" s="94">
        <v>1</v>
      </c>
      <c r="G20" s="190">
        <v>1536</v>
      </c>
      <c r="H20" s="639">
        <f t="shared" si="0"/>
        <v>1536</v>
      </c>
      <c r="I20" s="640"/>
      <c r="J20" s="190" t="s">
        <v>1359</v>
      </c>
      <c r="K20" s="641" t="s">
        <v>1339</v>
      </c>
      <c r="L20" s="641"/>
      <c r="M20" s="642">
        <v>46085</v>
      </c>
      <c r="N20" s="641"/>
      <c r="O20" s="642"/>
      <c r="P20" s="642">
        <v>46090</v>
      </c>
      <c r="Q20" s="643"/>
    </row>
    <row r="21" spans="2:17" s="644" customFormat="1" ht="19.5" customHeight="1">
      <c r="B21" s="637"/>
      <c r="C21" s="638" t="s">
        <v>1002</v>
      </c>
      <c r="D21" s="638" t="s">
        <v>1002</v>
      </c>
      <c r="E21" s="190" t="s">
        <v>1360</v>
      </c>
      <c r="F21" s="94">
        <v>1</v>
      </c>
      <c r="G21" s="190">
        <v>1488</v>
      </c>
      <c r="H21" s="639">
        <f t="shared" si="0"/>
        <v>1488</v>
      </c>
      <c r="I21" s="640"/>
      <c r="J21" s="190" t="s">
        <v>1359</v>
      </c>
      <c r="K21" s="641" t="s">
        <v>1339</v>
      </c>
      <c r="L21" s="641"/>
      <c r="M21" s="642">
        <v>46085</v>
      </c>
      <c r="N21" s="641"/>
      <c r="O21" s="642"/>
      <c r="P21" s="642">
        <v>46090</v>
      </c>
      <c r="Q21" s="643"/>
    </row>
    <row r="22" spans="2:17" s="625" customFormat="1" ht="19.5" customHeight="1">
      <c r="B22" s="637"/>
      <c r="C22" s="621" t="s">
        <v>1002</v>
      </c>
      <c r="D22" s="621" t="s">
        <v>1002</v>
      </c>
      <c r="E22" s="40" t="s">
        <v>1361</v>
      </c>
      <c r="F22" s="26">
        <v>1</v>
      </c>
      <c r="G22" s="40">
        <v>2477</v>
      </c>
      <c r="H22" s="628">
        <f t="shared" si="0"/>
        <v>2477</v>
      </c>
      <c r="I22" s="622"/>
      <c r="J22" s="40" t="s">
        <v>1359</v>
      </c>
      <c r="K22" s="636" t="s">
        <v>1339</v>
      </c>
      <c r="L22" s="636"/>
      <c r="M22" s="645">
        <v>46069</v>
      </c>
      <c r="N22" s="636"/>
      <c r="O22" s="645"/>
      <c r="P22" s="645">
        <v>46079</v>
      </c>
      <c r="Q22" s="646"/>
    </row>
    <row r="23" spans="2:17" s="625" customFormat="1" ht="19.5" customHeight="1">
      <c r="B23" s="637"/>
      <c r="C23" s="621" t="s">
        <v>1002</v>
      </c>
      <c r="D23" s="621" t="s">
        <v>1002</v>
      </c>
      <c r="E23" s="40" t="s">
        <v>1362</v>
      </c>
      <c r="F23" s="26">
        <v>1</v>
      </c>
      <c r="G23" s="40">
        <v>7510</v>
      </c>
      <c r="H23" s="628">
        <f t="shared" si="0"/>
        <v>7510</v>
      </c>
      <c r="I23" s="622"/>
      <c r="J23" s="40" t="s">
        <v>1363</v>
      </c>
      <c r="K23" s="636" t="s">
        <v>1339</v>
      </c>
      <c r="L23" s="636"/>
      <c r="M23" s="645">
        <v>46069</v>
      </c>
      <c r="N23" s="636"/>
      <c r="O23" s="645"/>
      <c r="P23" s="645">
        <v>46079</v>
      </c>
      <c r="Q23" s="646"/>
    </row>
    <row r="24" spans="2:17" s="625" customFormat="1" ht="19.5" customHeight="1">
      <c r="B24" s="647"/>
      <c r="C24" s="621" t="s">
        <v>1002</v>
      </c>
      <c r="D24" s="621" t="s">
        <v>1002</v>
      </c>
      <c r="E24" s="40" t="s">
        <v>1364</v>
      </c>
      <c r="F24" s="26">
        <v>1</v>
      </c>
      <c r="G24" s="40">
        <v>830</v>
      </c>
      <c r="H24" s="628">
        <f t="shared" si="0"/>
        <v>830</v>
      </c>
      <c r="I24" s="622"/>
      <c r="J24" s="40" t="s">
        <v>1365</v>
      </c>
      <c r="K24" s="636" t="s">
        <v>1339</v>
      </c>
      <c r="L24" s="636"/>
      <c r="M24" s="645">
        <v>46069</v>
      </c>
      <c r="N24" s="636"/>
      <c r="O24" s="645"/>
      <c r="P24" s="645">
        <v>46079</v>
      </c>
      <c r="Q24" s="646"/>
    </row>
    <row r="25" spans="2:17" s="634" customFormat="1" ht="19.5" customHeight="1">
      <c r="B25" s="626">
        <v>15</v>
      </c>
      <c r="C25" s="627" t="s">
        <v>1002</v>
      </c>
      <c r="D25" s="627" t="s">
        <v>1002</v>
      </c>
      <c r="E25" s="40" t="s">
        <v>1366</v>
      </c>
      <c r="F25" s="26">
        <v>1</v>
      </c>
      <c r="G25" s="40">
        <v>7606</v>
      </c>
      <c r="H25" s="628">
        <f t="shared" si="0"/>
        <v>7606</v>
      </c>
      <c r="I25" s="622"/>
      <c r="J25" s="630" t="s">
        <v>1367</v>
      </c>
      <c r="K25" s="631" t="s">
        <v>1339</v>
      </c>
      <c r="L25" s="631"/>
      <c r="M25" s="632">
        <v>46001</v>
      </c>
      <c r="N25" s="631"/>
      <c r="O25" s="632"/>
      <c r="P25" s="632">
        <v>46013</v>
      </c>
      <c r="Q25" s="633"/>
    </row>
    <row r="26" spans="2:17" s="634" customFormat="1" ht="19.5" customHeight="1">
      <c r="B26" s="626"/>
      <c r="C26" s="627" t="s">
        <v>1002</v>
      </c>
      <c r="D26" s="627" t="s">
        <v>1002</v>
      </c>
      <c r="E26" s="40" t="s">
        <v>1368</v>
      </c>
      <c r="F26" s="26">
        <v>1</v>
      </c>
      <c r="G26" s="40">
        <v>2646</v>
      </c>
      <c r="H26" s="628">
        <f t="shared" si="0"/>
        <v>2646</v>
      </c>
      <c r="I26" s="622"/>
      <c r="J26" s="630" t="s">
        <v>1369</v>
      </c>
      <c r="K26" s="631" t="s">
        <v>1339</v>
      </c>
      <c r="L26" s="631"/>
      <c r="M26" s="632">
        <v>46001</v>
      </c>
      <c r="N26" s="631"/>
      <c r="O26" s="632"/>
      <c r="P26" s="632">
        <v>46013</v>
      </c>
      <c r="Q26" s="633"/>
    </row>
    <row r="27" spans="2:17" s="634" customFormat="1" ht="19.5" customHeight="1">
      <c r="B27" s="626"/>
      <c r="C27" s="627" t="s">
        <v>1002</v>
      </c>
      <c r="D27" s="627" t="s">
        <v>1002</v>
      </c>
      <c r="E27" s="40" t="s">
        <v>1370</v>
      </c>
      <c r="F27" s="26">
        <v>1</v>
      </c>
      <c r="G27" s="40">
        <v>3513</v>
      </c>
      <c r="H27" s="628">
        <f t="shared" si="0"/>
        <v>3513</v>
      </c>
      <c r="I27" s="629"/>
      <c r="J27" s="630" t="s">
        <v>1371</v>
      </c>
      <c r="K27" s="631" t="s">
        <v>1339</v>
      </c>
      <c r="L27" s="631"/>
      <c r="M27" s="632">
        <v>46001</v>
      </c>
      <c r="N27" s="631"/>
      <c r="O27" s="632"/>
      <c r="P27" s="632">
        <v>46013</v>
      </c>
      <c r="Q27" s="633"/>
    </row>
    <row r="28" spans="2:17" s="634" customFormat="1" ht="19.5" customHeight="1">
      <c r="B28" s="626"/>
      <c r="C28" s="627" t="s">
        <v>1002</v>
      </c>
      <c r="D28" s="627" t="s">
        <v>1002</v>
      </c>
      <c r="E28" s="40" t="s">
        <v>1372</v>
      </c>
      <c r="F28" s="26">
        <v>1</v>
      </c>
      <c r="G28" s="40">
        <v>6050</v>
      </c>
      <c r="H28" s="628">
        <f t="shared" si="0"/>
        <v>6050</v>
      </c>
      <c r="I28" s="629"/>
      <c r="J28" s="40" t="s">
        <v>1373</v>
      </c>
      <c r="K28" s="631" t="s">
        <v>1339</v>
      </c>
      <c r="L28" s="631"/>
      <c r="M28" s="632">
        <v>46001</v>
      </c>
      <c r="N28" s="631"/>
      <c r="O28" s="632"/>
      <c r="P28" s="632">
        <v>46013</v>
      </c>
      <c r="Q28" s="633"/>
    </row>
    <row r="29" spans="2:17" s="634" customFormat="1" ht="19.5" customHeight="1">
      <c r="B29" s="626"/>
      <c r="C29" s="627" t="s">
        <v>1002</v>
      </c>
      <c r="D29" s="627" t="s">
        <v>1002</v>
      </c>
      <c r="E29" s="40" t="s">
        <v>1374</v>
      </c>
      <c r="F29" s="26">
        <v>1</v>
      </c>
      <c r="G29" s="40">
        <v>2244</v>
      </c>
      <c r="H29" s="628">
        <f t="shared" si="0"/>
        <v>2244</v>
      </c>
      <c r="I29" s="629"/>
      <c r="J29" s="40" t="s">
        <v>1375</v>
      </c>
      <c r="K29" s="631" t="s">
        <v>1339</v>
      </c>
      <c r="L29" s="631"/>
      <c r="M29" s="632">
        <v>46001</v>
      </c>
      <c r="N29" s="631"/>
      <c r="O29" s="632"/>
      <c r="P29" s="632">
        <v>46013</v>
      </c>
      <c r="Q29" s="633"/>
    </row>
    <row r="30" spans="2:17" s="634" customFormat="1" ht="19.5" customHeight="1">
      <c r="B30" s="626"/>
      <c r="C30" s="627" t="s">
        <v>1002</v>
      </c>
      <c r="D30" s="627" t="s">
        <v>1002</v>
      </c>
      <c r="E30" s="40" t="s">
        <v>1376</v>
      </c>
      <c r="F30" s="26">
        <v>4</v>
      </c>
      <c r="G30" s="40">
        <v>500</v>
      </c>
      <c r="H30" s="628">
        <f t="shared" si="0"/>
        <v>2000</v>
      </c>
      <c r="I30" s="629"/>
      <c r="J30" s="40" t="s">
        <v>1377</v>
      </c>
      <c r="K30" s="631" t="s">
        <v>1339</v>
      </c>
      <c r="L30" s="631"/>
      <c r="M30" s="632">
        <v>46001</v>
      </c>
      <c r="N30" s="631"/>
      <c r="O30" s="632"/>
      <c r="P30" s="632">
        <v>46013</v>
      </c>
      <c r="Q30" s="633"/>
    </row>
    <row r="31" spans="2:17" s="634" customFormat="1" ht="19.5" customHeight="1">
      <c r="B31" s="626"/>
      <c r="C31" s="627" t="s">
        <v>1378</v>
      </c>
      <c r="D31" s="627" t="s">
        <v>125</v>
      </c>
      <c r="E31" s="630" t="s">
        <v>1379</v>
      </c>
      <c r="F31" s="648" t="s">
        <v>1380</v>
      </c>
      <c r="G31" s="649">
        <v>2240</v>
      </c>
      <c r="H31" s="628">
        <f t="shared" si="0"/>
        <v>2240</v>
      </c>
      <c r="I31" s="629"/>
      <c r="J31" s="630" t="s">
        <v>1381</v>
      </c>
      <c r="K31" s="650" t="s">
        <v>999</v>
      </c>
      <c r="L31" s="631"/>
      <c r="M31" s="632">
        <v>46002</v>
      </c>
      <c r="N31" s="631"/>
      <c r="O31" s="632">
        <v>46013</v>
      </c>
      <c r="P31" s="632">
        <v>46008</v>
      </c>
      <c r="Q31" s="633">
        <v>46007</v>
      </c>
    </row>
    <row r="32" spans="2:17" s="634" customFormat="1" ht="19.5" customHeight="1">
      <c r="B32" s="635">
        <v>17</v>
      </c>
      <c r="C32" s="627" t="s">
        <v>1002</v>
      </c>
      <c r="D32" s="627" t="s">
        <v>1002</v>
      </c>
      <c r="E32" s="40" t="s">
        <v>1382</v>
      </c>
      <c r="F32" s="26">
        <v>1</v>
      </c>
      <c r="G32" s="40">
        <v>31858</v>
      </c>
      <c r="H32" s="628">
        <f t="shared" si="0"/>
        <v>31858</v>
      </c>
      <c r="I32" s="629"/>
      <c r="J32" s="630" t="s">
        <v>1383</v>
      </c>
      <c r="K32" s="631" t="s">
        <v>1339</v>
      </c>
      <c r="L32" s="631"/>
      <c r="M32" s="632">
        <v>46001</v>
      </c>
      <c r="N32" s="631"/>
      <c r="O32" s="632"/>
      <c r="P32" s="632">
        <v>46013</v>
      </c>
      <c r="Q32" s="633"/>
    </row>
    <row r="33" spans="2:17" s="634" customFormat="1" ht="19.5" customHeight="1">
      <c r="B33" s="637"/>
      <c r="C33" s="627" t="s">
        <v>1002</v>
      </c>
      <c r="D33" s="627" t="s">
        <v>1002</v>
      </c>
      <c r="E33" s="40" t="s">
        <v>1384</v>
      </c>
      <c r="F33" s="26">
        <v>2</v>
      </c>
      <c r="G33" s="40">
        <v>2224</v>
      </c>
      <c r="H33" s="628">
        <f t="shared" si="0"/>
        <v>4448</v>
      </c>
      <c r="I33" s="629"/>
      <c r="J33" s="630" t="s">
        <v>1385</v>
      </c>
      <c r="K33" s="631" t="s">
        <v>1339</v>
      </c>
      <c r="L33" s="631"/>
      <c r="M33" s="632">
        <v>46001</v>
      </c>
      <c r="N33" s="631"/>
      <c r="O33" s="632"/>
      <c r="P33" s="632">
        <v>46013</v>
      </c>
      <c r="Q33" s="633"/>
    </row>
    <row r="34" spans="2:17" s="634" customFormat="1" ht="19.5" customHeight="1">
      <c r="B34" s="637"/>
      <c r="C34" s="627" t="s">
        <v>1002</v>
      </c>
      <c r="D34" s="627" t="s">
        <v>1002</v>
      </c>
      <c r="E34" s="40" t="s">
        <v>1386</v>
      </c>
      <c r="F34" s="26">
        <v>4</v>
      </c>
      <c r="G34" s="40">
        <v>1701</v>
      </c>
      <c r="H34" s="628">
        <f t="shared" si="0"/>
        <v>6804</v>
      </c>
      <c r="I34" s="629"/>
      <c r="J34" s="630" t="s">
        <v>1387</v>
      </c>
      <c r="K34" s="631" t="s">
        <v>1339</v>
      </c>
      <c r="L34" s="631"/>
      <c r="M34" s="632">
        <v>46001</v>
      </c>
      <c r="N34" s="631"/>
      <c r="O34" s="632"/>
      <c r="P34" s="632">
        <v>46013</v>
      </c>
      <c r="Q34" s="633"/>
    </row>
    <row r="35" spans="2:17" s="634" customFormat="1" ht="19.5" customHeight="1">
      <c r="B35" s="637"/>
      <c r="C35" s="627" t="s">
        <v>1002</v>
      </c>
      <c r="D35" s="627" t="s">
        <v>1002</v>
      </c>
      <c r="E35" s="40" t="s">
        <v>1388</v>
      </c>
      <c r="F35" s="26">
        <v>1</v>
      </c>
      <c r="G35" s="40">
        <v>1801</v>
      </c>
      <c r="H35" s="628">
        <f t="shared" si="0"/>
        <v>1801</v>
      </c>
      <c r="I35" s="629"/>
      <c r="J35" s="630" t="s">
        <v>1389</v>
      </c>
      <c r="K35" s="631" t="s">
        <v>1339</v>
      </c>
      <c r="L35" s="631"/>
      <c r="M35" s="632">
        <v>46001</v>
      </c>
      <c r="N35" s="631"/>
      <c r="O35" s="632"/>
      <c r="P35" s="632">
        <v>46013</v>
      </c>
      <c r="Q35" s="633"/>
    </row>
    <row r="36" spans="2:17" s="634" customFormat="1" ht="19.5" customHeight="1">
      <c r="B36" s="637"/>
      <c r="C36" s="627" t="s">
        <v>1002</v>
      </c>
      <c r="D36" s="627" t="s">
        <v>1002</v>
      </c>
      <c r="E36" s="40" t="s">
        <v>1390</v>
      </c>
      <c r="F36" s="26">
        <v>2</v>
      </c>
      <c r="G36" s="40">
        <v>92</v>
      </c>
      <c r="H36" s="628">
        <f t="shared" si="0"/>
        <v>184</v>
      </c>
      <c r="I36" s="629"/>
      <c r="J36" s="40" t="s">
        <v>1391</v>
      </c>
      <c r="K36" s="631" t="s">
        <v>1339</v>
      </c>
      <c r="L36" s="631"/>
      <c r="M36" s="632">
        <v>46001</v>
      </c>
      <c r="N36" s="631"/>
      <c r="O36" s="632"/>
      <c r="P36" s="632">
        <v>46013</v>
      </c>
      <c r="Q36" s="633"/>
    </row>
    <row r="37" spans="2:17" s="634" customFormat="1" ht="19.5" customHeight="1">
      <c r="B37" s="637"/>
      <c r="C37" s="627" t="s">
        <v>1002</v>
      </c>
      <c r="D37" s="627" t="s">
        <v>1002</v>
      </c>
      <c r="E37" s="40" t="s">
        <v>1392</v>
      </c>
      <c r="F37" s="26">
        <v>1</v>
      </c>
      <c r="G37" s="40">
        <v>84</v>
      </c>
      <c r="H37" s="628">
        <f t="shared" si="0"/>
        <v>84</v>
      </c>
      <c r="I37" s="629"/>
      <c r="J37" s="40" t="s">
        <v>1393</v>
      </c>
      <c r="K37" s="631" t="s">
        <v>1339</v>
      </c>
      <c r="L37" s="631"/>
      <c r="M37" s="632">
        <v>46001</v>
      </c>
      <c r="N37" s="631"/>
      <c r="O37" s="632"/>
      <c r="P37" s="632">
        <v>46013</v>
      </c>
      <c r="Q37" s="633"/>
    </row>
    <row r="38" spans="2:17" s="634" customFormat="1" ht="19.5" customHeight="1">
      <c r="B38" s="637"/>
      <c r="C38" s="627" t="s">
        <v>1002</v>
      </c>
      <c r="D38" s="627" t="s">
        <v>1002</v>
      </c>
      <c r="E38" s="40" t="s">
        <v>1394</v>
      </c>
      <c r="F38" s="26">
        <v>2</v>
      </c>
      <c r="G38" s="40">
        <v>278</v>
      </c>
      <c r="H38" s="628">
        <f t="shared" si="0"/>
        <v>556</v>
      </c>
      <c r="I38" s="629"/>
      <c r="J38" s="40" t="s">
        <v>1395</v>
      </c>
      <c r="K38" s="631" t="s">
        <v>1339</v>
      </c>
      <c r="L38" s="631"/>
      <c r="M38" s="632">
        <v>46001</v>
      </c>
      <c r="N38" s="631"/>
      <c r="O38" s="632"/>
      <c r="P38" s="632">
        <v>46013</v>
      </c>
      <c r="Q38" s="633"/>
    </row>
    <row r="39" spans="2:17" s="634" customFormat="1" ht="19.5" customHeight="1">
      <c r="B39" s="637"/>
      <c r="C39" s="627" t="s">
        <v>1002</v>
      </c>
      <c r="D39" s="627" t="s">
        <v>1002</v>
      </c>
      <c r="E39" s="40" t="s">
        <v>1396</v>
      </c>
      <c r="F39" s="26">
        <v>2</v>
      </c>
      <c r="G39" s="40">
        <v>223</v>
      </c>
      <c r="H39" s="628">
        <f t="shared" si="0"/>
        <v>446</v>
      </c>
      <c r="I39" s="629"/>
      <c r="J39" s="40" t="s">
        <v>1397</v>
      </c>
      <c r="K39" s="631" t="s">
        <v>1339</v>
      </c>
      <c r="L39" s="631"/>
      <c r="M39" s="632">
        <v>46001</v>
      </c>
      <c r="N39" s="631"/>
      <c r="O39" s="632"/>
      <c r="P39" s="632">
        <v>46013</v>
      </c>
      <c r="Q39" s="633"/>
    </row>
    <row r="40" spans="2:17" s="634" customFormat="1" ht="19.5" customHeight="1">
      <c r="B40" s="637"/>
      <c r="C40" s="627" t="s">
        <v>1002</v>
      </c>
      <c r="D40" s="627" t="s">
        <v>1002</v>
      </c>
      <c r="E40" s="40" t="s">
        <v>1398</v>
      </c>
      <c r="F40" s="26">
        <v>2</v>
      </c>
      <c r="G40" s="40">
        <v>52</v>
      </c>
      <c r="H40" s="628">
        <f t="shared" si="0"/>
        <v>104</v>
      </c>
      <c r="I40" s="629"/>
      <c r="J40" s="40" t="s">
        <v>1399</v>
      </c>
      <c r="K40" s="631" t="s">
        <v>1339</v>
      </c>
      <c r="L40" s="631"/>
      <c r="M40" s="632">
        <v>46001</v>
      </c>
      <c r="N40" s="631"/>
      <c r="O40" s="632"/>
      <c r="P40" s="632">
        <v>46013</v>
      </c>
      <c r="Q40" s="633"/>
    </row>
    <row r="41" spans="2:17" s="634" customFormat="1" ht="19.5" customHeight="1">
      <c r="B41" s="637"/>
      <c r="C41" s="627" t="s">
        <v>1002</v>
      </c>
      <c r="D41" s="627" t="s">
        <v>1002</v>
      </c>
      <c r="E41" s="40" t="s">
        <v>1400</v>
      </c>
      <c r="F41" s="26">
        <v>4</v>
      </c>
      <c r="G41" s="40">
        <v>304</v>
      </c>
      <c r="H41" s="628">
        <f t="shared" si="0"/>
        <v>1216</v>
      </c>
      <c r="I41" s="629"/>
      <c r="J41" s="40" t="s">
        <v>1047</v>
      </c>
      <c r="K41" s="631" t="s">
        <v>1339</v>
      </c>
      <c r="L41" s="631"/>
      <c r="M41" s="632">
        <v>46001</v>
      </c>
      <c r="N41" s="631"/>
      <c r="O41" s="632"/>
      <c r="P41" s="632">
        <v>46013</v>
      </c>
      <c r="Q41" s="633"/>
    </row>
    <row r="42" spans="2:17" s="634" customFormat="1" ht="19.5" customHeight="1">
      <c r="B42" s="637"/>
      <c r="C42" s="627" t="s">
        <v>1002</v>
      </c>
      <c r="D42" s="627" t="s">
        <v>1002</v>
      </c>
      <c r="E42" s="40" t="s">
        <v>1401</v>
      </c>
      <c r="F42" s="26">
        <v>10</v>
      </c>
      <c r="G42" s="40">
        <v>285</v>
      </c>
      <c r="H42" s="628">
        <f t="shared" si="0"/>
        <v>2850</v>
      </c>
      <c r="I42" s="629"/>
      <c r="J42" s="40" t="s">
        <v>1402</v>
      </c>
      <c r="K42" s="631" t="s">
        <v>1339</v>
      </c>
      <c r="L42" s="631"/>
      <c r="M42" s="632">
        <v>46001</v>
      </c>
      <c r="N42" s="631"/>
      <c r="O42" s="632"/>
      <c r="P42" s="632">
        <v>46013</v>
      </c>
      <c r="Q42" s="633"/>
    </row>
    <row r="43" spans="2:17" s="634" customFormat="1" ht="19.5" customHeight="1">
      <c r="B43" s="637"/>
      <c r="C43" s="627" t="s">
        <v>1002</v>
      </c>
      <c r="D43" s="627" t="s">
        <v>1002</v>
      </c>
      <c r="E43" s="40" t="s">
        <v>1403</v>
      </c>
      <c r="F43" s="26">
        <v>17</v>
      </c>
      <c r="G43" s="40">
        <v>157</v>
      </c>
      <c r="H43" s="628">
        <f t="shared" si="0"/>
        <v>2669</v>
      </c>
      <c r="I43" s="629"/>
      <c r="J43" s="40" t="s">
        <v>1092</v>
      </c>
      <c r="K43" s="631" t="s">
        <v>1339</v>
      </c>
      <c r="L43" s="631"/>
      <c r="M43" s="632">
        <v>46001</v>
      </c>
      <c r="N43" s="631"/>
      <c r="O43" s="632"/>
      <c r="P43" s="632">
        <v>46013</v>
      </c>
      <c r="Q43" s="633"/>
    </row>
    <row r="44" spans="2:17" s="634" customFormat="1" ht="19.5" customHeight="1">
      <c r="B44" s="637"/>
      <c r="C44" s="627" t="s">
        <v>1002</v>
      </c>
      <c r="D44" s="627" t="s">
        <v>1002</v>
      </c>
      <c r="E44" s="40" t="s">
        <v>1404</v>
      </c>
      <c r="F44" s="26">
        <v>12</v>
      </c>
      <c r="G44" s="40">
        <v>278</v>
      </c>
      <c r="H44" s="628">
        <f t="shared" si="0"/>
        <v>3336</v>
      </c>
      <c r="I44" s="629"/>
      <c r="J44" s="40" t="s">
        <v>1096</v>
      </c>
      <c r="K44" s="631" t="s">
        <v>1339</v>
      </c>
      <c r="L44" s="631"/>
      <c r="M44" s="632">
        <v>46001</v>
      </c>
      <c r="N44" s="631"/>
      <c r="O44" s="632"/>
      <c r="P44" s="632">
        <v>46013</v>
      </c>
      <c r="Q44" s="633"/>
    </row>
    <row r="45" spans="2:17" s="634" customFormat="1" ht="19.5" customHeight="1">
      <c r="B45" s="637"/>
      <c r="C45" s="627" t="s">
        <v>1002</v>
      </c>
      <c r="D45" s="627" t="s">
        <v>1002</v>
      </c>
      <c r="E45" s="40" t="s">
        <v>1405</v>
      </c>
      <c r="F45" s="26">
        <v>10</v>
      </c>
      <c r="G45" s="40">
        <v>37</v>
      </c>
      <c r="H45" s="628">
        <f t="shared" si="0"/>
        <v>370</v>
      </c>
      <c r="I45" s="629"/>
      <c r="J45" s="40" t="s">
        <v>1406</v>
      </c>
      <c r="K45" s="631" t="s">
        <v>1339</v>
      </c>
      <c r="L45" s="631"/>
      <c r="M45" s="632">
        <v>46001</v>
      </c>
      <c r="N45" s="631"/>
      <c r="O45" s="632"/>
      <c r="P45" s="632">
        <v>46013</v>
      </c>
      <c r="Q45" s="633"/>
    </row>
    <row r="46" spans="2:17" s="634" customFormat="1" ht="19.5" customHeight="1">
      <c r="B46" s="637"/>
      <c r="C46" s="627" t="s">
        <v>1002</v>
      </c>
      <c r="D46" s="627" t="s">
        <v>1002</v>
      </c>
      <c r="E46" s="40" t="s">
        <v>1407</v>
      </c>
      <c r="F46" s="26">
        <v>4</v>
      </c>
      <c r="G46" s="40">
        <v>37</v>
      </c>
      <c r="H46" s="628">
        <f t="shared" si="0"/>
        <v>148</v>
      </c>
      <c r="I46" s="629"/>
      <c r="J46" s="40" t="s">
        <v>1406</v>
      </c>
      <c r="K46" s="631" t="s">
        <v>1339</v>
      </c>
      <c r="L46" s="631"/>
      <c r="M46" s="632">
        <v>46001</v>
      </c>
      <c r="N46" s="631"/>
      <c r="O46" s="632"/>
      <c r="P46" s="632">
        <v>46013</v>
      </c>
      <c r="Q46" s="633"/>
    </row>
    <row r="47" spans="2:17" s="634" customFormat="1" ht="19.5" customHeight="1">
      <c r="B47" s="637"/>
      <c r="C47" s="627" t="s">
        <v>1002</v>
      </c>
      <c r="D47" s="627" t="s">
        <v>1002</v>
      </c>
      <c r="E47" s="40" t="s">
        <v>1408</v>
      </c>
      <c r="F47" s="26">
        <v>4</v>
      </c>
      <c r="G47" s="40">
        <v>37</v>
      </c>
      <c r="H47" s="628">
        <f t="shared" si="0"/>
        <v>148</v>
      </c>
      <c r="I47" s="629"/>
      <c r="J47" s="40" t="s">
        <v>1406</v>
      </c>
      <c r="K47" s="631" t="s">
        <v>1339</v>
      </c>
      <c r="L47" s="631"/>
      <c r="M47" s="632">
        <v>46001</v>
      </c>
      <c r="N47" s="631"/>
      <c r="O47" s="632"/>
      <c r="P47" s="632">
        <v>46013</v>
      </c>
      <c r="Q47" s="633"/>
    </row>
    <row r="48" spans="2:17" s="634" customFormat="1" ht="19.5" customHeight="1">
      <c r="B48" s="637"/>
      <c r="C48" s="627" t="s">
        <v>1002</v>
      </c>
      <c r="D48" s="627" t="s">
        <v>1002</v>
      </c>
      <c r="E48" s="40" t="s">
        <v>1409</v>
      </c>
      <c r="F48" s="26">
        <v>2</v>
      </c>
      <c r="G48" s="40">
        <v>930</v>
      </c>
      <c r="H48" s="628">
        <f t="shared" si="0"/>
        <v>1860</v>
      </c>
      <c r="I48" s="622"/>
      <c r="J48" s="40" t="s">
        <v>1410</v>
      </c>
      <c r="K48" s="631" t="s">
        <v>1339</v>
      </c>
      <c r="L48" s="631"/>
      <c r="M48" s="632">
        <v>46001</v>
      </c>
      <c r="N48" s="631"/>
      <c r="O48" s="632"/>
      <c r="P48" s="632">
        <v>46013</v>
      </c>
      <c r="Q48" s="633"/>
    </row>
    <row r="49" spans="2:17" s="634" customFormat="1" ht="19.5" customHeight="1">
      <c r="B49" s="637"/>
      <c r="C49" s="627" t="s">
        <v>1002</v>
      </c>
      <c r="D49" s="627" t="s">
        <v>1002</v>
      </c>
      <c r="E49" s="40" t="s">
        <v>1411</v>
      </c>
      <c r="F49" s="26">
        <v>2</v>
      </c>
      <c r="G49" s="40">
        <v>590</v>
      </c>
      <c r="H49" s="628">
        <f t="shared" si="0"/>
        <v>1180</v>
      </c>
      <c r="I49" s="622"/>
      <c r="J49" s="40" t="s">
        <v>1410</v>
      </c>
      <c r="K49" s="631" t="s">
        <v>1339</v>
      </c>
      <c r="L49" s="631"/>
      <c r="M49" s="632">
        <v>46001</v>
      </c>
      <c r="N49" s="631"/>
      <c r="O49" s="632"/>
      <c r="P49" s="632">
        <v>46013</v>
      </c>
      <c r="Q49" s="633"/>
    </row>
    <row r="50" spans="2:17" s="634" customFormat="1" ht="19.5" customHeight="1">
      <c r="B50" s="637"/>
      <c r="C50" s="627" t="s">
        <v>1002</v>
      </c>
      <c r="D50" s="627" t="s">
        <v>1002</v>
      </c>
      <c r="E50" s="400" t="s">
        <v>1412</v>
      </c>
      <c r="F50" s="286">
        <v>2</v>
      </c>
      <c r="G50" s="400">
        <v>84</v>
      </c>
      <c r="H50" s="651">
        <f t="shared" si="0"/>
        <v>168</v>
      </c>
      <c r="I50" s="629"/>
      <c r="J50" s="400" t="s">
        <v>1090</v>
      </c>
      <c r="K50" s="631" t="s">
        <v>1339</v>
      </c>
      <c r="L50" s="631"/>
      <c r="M50" s="632">
        <v>46048</v>
      </c>
      <c r="N50" s="631"/>
      <c r="O50" s="632"/>
      <c r="P50" s="632">
        <v>46050</v>
      </c>
      <c r="Q50" s="633"/>
    </row>
    <row r="51" spans="2:17" s="634" customFormat="1" ht="19.5" customHeight="1">
      <c r="B51" s="647"/>
      <c r="C51" s="627" t="s">
        <v>1002</v>
      </c>
      <c r="D51" s="627" t="s">
        <v>1002</v>
      </c>
      <c r="E51" s="400" t="s">
        <v>1413</v>
      </c>
      <c r="F51" s="286">
        <v>2</v>
      </c>
      <c r="G51" s="400">
        <v>71</v>
      </c>
      <c r="H51" s="651">
        <f t="shared" si="0"/>
        <v>142</v>
      </c>
      <c r="I51" s="629"/>
      <c r="J51" s="400" t="s">
        <v>1082</v>
      </c>
      <c r="K51" s="631" t="s">
        <v>1339</v>
      </c>
      <c r="L51" s="631"/>
      <c r="M51" s="632">
        <v>46048</v>
      </c>
      <c r="N51" s="631"/>
      <c r="O51" s="632"/>
      <c r="P51" s="632">
        <v>46050</v>
      </c>
      <c r="Q51" s="633"/>
    </row>
    <row r="52" spans="2:17" s="634" customFormat="1" ht="19.5" customHeight="1">
      <c r="B52" s="635">
        <v>18</v>
      </c>
      <c r="C52" s="627" t="s">
        <v>1070</v>
      </c>
      <c r="D52" s="627" t="s">
        <v>1070</v>
      </c>
      <c r="E52" s="631" t="s">
        <v>1071</v>
      </c>
      <c r="F52" s="629">
        <v>30</v>
      </c>
      <c r="G52" s="649">
        <v>5000</v>
      </c>
      <c r="H52" s="628">
        <f>F52*G52</f>
        <v>150000</v>
      </c>
      <c r="I52" s="629"/>
      <c r="J52" s="631" t="s">
        <v>1071</v>
      </c>
      <c r="K52" s="631"/>
      <c r="L52" s="631"/>
      <c r="M52" s="632"/>
      <c r="N52" s="631"/>
      <c r="O52" s="632"/>
      <c r="P52" s="631"/>
      <c r="Q52" s="633"/>
    </row>
    <row r="53" spans="2:17" s="634" customFormat="1" ht="19.5" customHeight="1">
      <c r="B53" s="647"/>
      <c r="C53" s="627" t="s">
        <v>1070</v>
      </c>
      <c r="D53" s="627" t="s">
        <v>1070</v>
      </c>
      <c r="E53" s="631" t="s">
        <v>1072</v>
      </c>
      <c r="F53" s="629">
        <v>15</v>
      </c>
      <c r="G53" s="649">
        <v>5000</v>
      </c>
      <c r="H53" s="628">
        <f>F53*G53</f>
        <v>75000</v>
      </c>
      <c r="I53" s="629"/>
      <c r="J53" s="631" t="s">
        <v>1072</v>
      </c>
      <c r="K53" s="631"/>
      <c r="L53" s="631"/>
      <c r="M53" s="632"/>
      <c r="N53" s="631"/>
      <c r="O53" s="632"/>
      <c r="P53" s="631"/>
      <c r="Q53" s="633"/>
    </row>
    <row r="54" spans="2:17" s="634" customFormat="1" ht="19.5" customHeight="1">
      <c r="B54" s="629"/>
      <c r="C54" s="627"/>
      <c r="D54" s="627"/>
      <c r="E54" s="636"/>
      <c r="F54" s="629"/>
      <c r="G54" s="652"/>
      <c r="H54" s="628"/>
      <c r="I54" s="622"/>
      <c r="J54" s="636"/>
      <c r="K54" s="631"/>
      <c r="L54" s="631"/>
      <c r="M54" s="632"/>
      <c r="N54" s="631"/>
      <c r="O54" s="632"/>
      <c r="P54" s="653"/>
      <c r="Q54" s="633"/>
    </row>
  </sheetData>
  <autoFilter ref="B9:O9" xr:uid="{D202CD3F-4930-4119-8077-0B5F6F6A1F76}"/>
  <mergeCells count="11">
    <mergeCell ref="B10:B17"/>
    <mergeCell ref="B18:B24"/>
    <mergeCell ref="B25:B31"/>
    <mergeCell ref="B32:B51"/>
    <mergeCell ref="B52:B53"/>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DC060-76E8-44D5-A920-5F71E927501D}">
  <dimension ref="B2:Q11"/>
  <sheetViews>
    <sheetView zoomScale="85" zoomScaleNormal="85" workbookViewId="0">
      <pane xSplit="10" ySplit="8" topLeftCell="K9" activePane="bottomRight" state="frozen"/>
      <selection pane="topRight" activeCell="K1" sqref="K1"/>
      <selection pane="bottomLeft" activeCell="A9" sqref="A9"/>
      <selection pane="bottomRight" activeCell="Q12" sqref="Q12"/>
    </sheetView>
  </sheetViews>
  <sheetFormatPr defaultRowHeight="18.75"/>
  <cols>
    <col min="1" max="1" width="2.625" style="1" customWidth="1"/>
    <col min="2" max="2" width="22" style="4" customWidth="1"/>
    <col min="3" max="4" width="20.625" style="1" customWidth="1"/>
    <col min="5" max="5" width="40.625" style="1" customWidth="1"/>
    <col min="6" max="6" width="6.25" style="4" customWidth="1"/>
    <col min="7" max="8" width="9.875" style="1" bestFit="1" customWidth="1"/>
    <col min="9" max="9" width="13.5" style="10" bestFit="1"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22" style="1" customWidth="1"/>
    <col min="259" max="260" width="20.625" style="1" customWidth="1"/>
    <col min="261" max="261" width="40.625" style="1" customWidth="1"/>
    <col min="262" max="262" width="6.25" style="1" customWidth="1"/>
    <col min="263" max="264" width="9.875" style="1" bestFit="1" customWidth="1"/>
    <col min="265" max="265" width="13.5" style="1" bestFit="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22" style="1" customWidth="1"/>
    <col min="515" max="516" width="20.625" style="1" customWidth="1"/>
    <col min="517" max="517" width="40.625" style="1" customWidth="1"/>
    <col min="518" max="518" width="6.25" style="1" customWidth="1"/>
    <col min="519" max="520" width="9.875" style="1" bestFit="1" customWidth="1"/>
    <col min="521" max="521" width="13.5" style="1" bestFit="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22" style="1" customWidth="1"/>
    <col min="771" max="772" width="20.625" style="1" customWidth="1"/>
    <col min="773" max="773" width="40.625" style="1" customWidth="1"/>
    <col min="774" max="774" width="6.25" style="1" customWidth="1"/>
    <col min="775" max="776" width="9.875" style="1" bestFit="1" customWidth="1"/>
    <col min="777" max="777" width="13.5" style="1" bestFit="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22" style="1" customWidth="1"/>
    <col min="1027" max="1028" width="20.625" style="1" customWidth="1"/>
    <col min="1029" max="1029" width="40.625" style="1" customWidth="1"/>
    <col min="1030" max="1030" width="6.25" style="1" customWidth="1"/>
    <col min="1031" max="1032" width="9.875" style="1" bestFit="1" customWidth="1"/>
    <col min="1033" max="1033" width="13.5" style="1" bestFit="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22" style="1" customWidth="1"/>
    <col min="1283" max="1284" width="20.625" style="1" customWidth="1"/>
    <col min="1285" max="1285" width="40.625" style="1" customWidth="1"/>
    <col min="1286" max="1286" width="6.25" style="1" customWidth="1"/>
    <col min="1287" max="1288" width="9.875" style="1" bestFit="1" customWidth="1"/>
    <col min="1289" max="1289" width="13.5" style="1" bestFit="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22" style="1" customWidth="1"/>
    <col min="1539" max="1540" width="20.625" style="1" customWidth="1"/>
    <col min="1541" max="1541" width="40.625" style="1" customWidth="1"/>
    <col min="1542" max="1542" width="6.25" style="1" customWidth="1"/>
    <col min="1543" max="1544" width="9.875" style="1" bestFit="1" customWidth="1"/>
    <col min="1545" max="1545" width="13.5" style="1" bestFit="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22" style="1" customWidth="1"/>
    <col min="1795" max="1796" width="20.625" style="1" customWidth="1"/>
    <col min="1797" max="1797" width="40.625" style="1" customWidth="1"/>
    <col min="1798" max="1798" width="6.25" style="1" customWidth="1"/>
    <col min="1799" max="1800" width="9.875" style="1" bestFit="1" customWidth="1"/>
    <col min="1801" max="1801" width="13.5" style="1" bestFit="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22" style="1" customWidth="1"/>
    <col min="2051" max="2052" width="20.625" style="1" customWidth="1"/>
    <col min="2053" max="2053" width="40.625" style="1" customWidth="1"/>
    <col min="2054" max="2054" width="6.25" style="1" customWidth="1"/>
    <col min="2055" max="2056" width="9.875" style="1" bestFit="1" customWidth="1"/>
    <col min="2057" max="2057" width="13.5" style="1" bestFit="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22" style="1" customWidth="1"/>
    <col min="2307" max="2308" width="20.625" style="1" customWidth="1"/>
    <col min="2309" max="2309" width="40.625" style="1" customWidth="1"/>
    <col min="2310" max="2310" width="6.25" style="1" customWidth="1"/>
    <col min="2311" max="2312" width="9.875" style="1" bestFit="1" customWidth="1"/>
    <col min="2313" max="2313" width="13.5" style="1" bestFit="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22" style="1" customWidth="1"/>
    <col min="2563" max="2564" width="20.625" style="1" customWidth="1"/>
    <col min="2565" max="2565" width="40.625" style="1" customWidth="1"/>
    <col min="2566" max="2566" width="6.25" style="1" customWidth="1"/>
    <col min="2567" max="2568" width="9.875" style="1" bestFit="1" customWidth="1"/>
    <col min="2569" max="2569" width="13.5" style="1" bestFit="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22" style="1" customWidth="1"/>
    <col min="2819" max="2820" width="20.625" style="1" customWidth="1"/>
    <col min="2821" max="2821" width="40.625" style="1" customWidth="1"/>
    <col min="2822" max="2822" width="6.25" style="1" customWidth="1"/>
    <col min="2823" max="2824" width="9.875" style="1" bestFit="1" customWidth="1"/>
    <col min="2825" max="2825" width="13.5" style="1" bestFit="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22" style="1" customWidth="1"/>
    <col min="3075" max="3076" width="20.625" style="1" customWidth="1"/>
    <col min="3077" max="3077" width="40.625" style="1" customWidth="1"/>
    <col min="3078" max="3078" width="6.25" style="1" customWidth="1"/>
    <col min="3079" max="3080" width="9.875" style="1" bestFit="1" customWidth="1"/>
    <col min="3081" max="3081" width="13.5" style="1" bestFit="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22" style="1" customWidth="1"/>
    <col min="3331" max="3332" width="20.625" style="1" customWidth="1"/>
    <col min="3333" max="3333" width="40.625" style="1" customWidth="1"/>
    <col min="3334" max="3334" width="6.25" style="1" customWidth="1"/>
    <col min="3335" max="3336" width="9.875" style="1" bestFit="1" customWidth="1"/>
    <col min="3337" max="3337" width="13.5" style="1" bestFit="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22" style="1" customWidth="1"/>
    <col min="3587" max="3588" width="20.625" style="1" customWidth="1"/>
    <col min="3589" max="3589" width="40.625" style="1" customWidth="1"/>
    <col min="3590" max="3590" width="6.25" style="1" customWidth="1"/>
    <col min="3591" max="3592" width="9.875" style="1" bestFit="1" customWidth="1"/>
    <col min="3593" max="3593" width="13.5" style="1" bestFit="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22" style="1" customWidth="1"/>
    <col min="3843" max="3844" width="20.625" style="1" customWidth="1"/>
    <col min="3845" max="3845" width="40.625" style="1" customWidth="1"/>
    <col min="3846" max="3846" width="6.25" style="1" customWidth="1"/>
    <col min="3847" max="3848" width="9.875" style="1" bestFit="1" customWidth="1"/>
    <col min="3849" max="3849" width="13.5" style="1" bestFit="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22" style="1" customWidth="1"/>
    <col min="4099" max="4100" width="20.625" style="1" customWidth="1"/>
    <col min="4101" max="4101" width="40.625" style="1" customWidth="1"/>
    <col min="4102" max="4102" width="6.25" style="1" customWidth="1"/>
    <col min="4103" max="4104" width="9.875" style="1" bestFit="1" customWidth="1"/>
    <col min="4105" max="4105" width="13.5" style="1" bestFit="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22" style="1" customWidth="1"/>
    <col min="4355" max="4356" width="20.625" style="1" customWidth="1"/>
    <col min="4357" max="4357" width="40.625" style="1" customWidth="1"/>
    <col min="4358" max="4358" width="6.25" style="1" customWidth="1"/>
    <col min="4359" max="4360" width="9.875" style="1" bestFit="1" customWidth="1"/>
    <col min="4361" max="4361" width="13.5" style="1" bestFit="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22" style="1" customWidth="1"/>
    <col min="4611" max="4612" width="20.625" style="1" customWidth="1"/>
    <col min="4613" max="4613" width="40.625" style="1" customWidth="1"/>
    <col min="4614" max="4614" width="6.25" style="1" customWidth="1"/>
    <col min="4615" max="4616" width="9.875" style="1" bestFit="1" customWidth="1"/>
    <col min="4617" max="4617" width="13.5" style="1" bestFit="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22" style="1" customWidth="1"/>
    <col min="4867" max="4868" width="20.625" style="1" customWidth="1"/>
    <col min="4869" max="4869" width="40.625" style="1" customWidth="1"/>
    <col min="4870" max="4870" width="6.25" style="1" customWidth="1"/>
    <col min="4871" max="4872" width="9.875" style="1" bestFit="1" customWidth="1"/>
    <col min="4873" max="4873" width="13.5" style="1" bestFit="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22" style="1" customWidth="1"/>
    <col min="5123" max="5124" width="20.625" style="1" customWidth="1"/>
    <col min="5125" max="5125" width="40.625" style="1" customWidth="1"/>
    <col min="5126" max="5126" width="6.25" style="1" customWidth="1"/>
    <col min="5127" max="5128" width="9.875" style="1" bestFit="1" customWidth="1"/>
    <col min="5129" max="5129" width="13.5" style="1" bestFit="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22" style="1" customWidth="1"/>
    <col min="5379" max="5380" width="20.625" style="1" customWidth="1"/>
    <col min="5381" max="5381" width="40.625" style="1" customWidth="1"/>
    <col min="5382" max="5382" width="6.25" style="1" customWidth="1"/>
    <col min="5383" max="5384" width="9.875" style="1" bestFit="1" customWidth="1"/>
    <col min="5385" max="5385" width="13.5" style="1" bestFit="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22" style="1" customWidth="1"/>
    <col min="5635" max="5636" width="20.625" style="1" customWidth="1"/>
    <col min="5637" max="5637" width="40.625" style="1" customWidth="1"/>
    <col min="5638" max="5638" width="6.25" style="1" customWidth="1"/>
    <col min="5639" max="5640" width="9.875" style="1" bestFit="1" customWidth="1"/>
    <col min="5641" max="5641" width="13.5" style="1" bestFit="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22" style="1" customWidth="1"/>
    <col min="5891" max="5892" width="20.625" style="1" customWidth="1"/>
    <col min="5893" max="5893" width="40.625" style="1" customWidth="1"/>
    <col min="5894" max="5894" width="6.25" style="1" customWidth="1"/>
    <col min="5895" max="5896" width="9.875" style="1" bestFit="1" customWidth="1"/>
    <col min="5897" max="5897" width="13.5" style="1" bestFit="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22" style="1" customWidth="1"/>
    <col min="6147" max="6148" width="20.625" style="1" customWidth="1"/>
    <col min="6149" max="6149" width="40.625" style="1" customWidth="1"/>
    <col min="6150" max="6150" width="6.25" style="1" customWidth="1"/>
    <col min="6151" max="6152" width="9.875" style="1" bestFit="1" customWidth="1"/>
    <col min="6153" max="6153" width="13.5" style="1" bestFit="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22" style="1" customWidth="1"/>
    <col min="6403" max="6404" width="20.625" style="1" customWidth="1"/>
    <col min="6405" max="6405" width="40.625" style="1" customWidth="1"/>
    <col min="6406" max="6406" width="6.25" style="1" customWidth="1"/>
    <col min="6407" max="6408" width="9.875" style="1" bestFit="1" customWidth="1"/>
    <col min="6409" max="6409" width="13.5" style="1" bestFit="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22" style="1" customWidth="1"/>
    <col min="6659" max="6660" width="20.625" style="1" customWidth="1"/>
    <col min="6661" max="6661" width="40.625" style="1" customWidth="1"/>
    <col min="6662" max="6662" width="6.25" style="1" customWidth="1"/>
    <col min="6663" max="6664" width="9.875" style="1" bestFit="1" customWidth="1"/>
    <col min="6665" max="6665" width="13.5" style="1" bestFit="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22" style="1" customWidth="1"/>
    <col min="6915" max="6916" width="20.625" style="1" customWidth="1"/>
    <col min="6917" max="6917" width="40.625" style="1" customWidth="1"/>
    <col min="6918" max="6918" width="6.25" style="1" customWidth="1"/>
    <col min="6919" max="6920" width="9.875" style="1" bestFit="1" customWidth="1"/>
    <col min="6921" max="6921" width="13.5" style="1" bestFit="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22" style="1" customWidth="1"/>
    <col min="7171" max="7172" width="20.625" style="1" customWidth="1"/>
    <col min="7173" max="7173" width="40.625" style="1" customWidth="1"/>
    <col min="7174" max="7174" width="6.25" style="1" customWidth="1"/>
    <col min="7175" max="7176" width="9.875" style="1" bestFit="1" customWidth="1"/>
    <col min="7177" max="7177" width="13.5" style="1" bestFit="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22" style="1" customWidth="1"/>
    <col min="7427" max="7428" width="20.625" style="1" customWidth="1"/>
    <col min="7429" max="7429" width="40.625" style="1" customWidth="1"/>
    <col min="7430" max="7430" width="6.25" style="1" customWidth="1"/>
    <col min="7431" max="7432" width="9.875" style="1" bestFit="1" customWidth="1"/>
    <col min="7433" max="7433" width="13.5" style="1" bestFit="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22" style="1" customWidth="1"/>
    <col min="7683" max="7684" width="20.625" style="1" customWidth="1"/>
    <col min="7685" max="7685" width="40.625" style="1" customWidth="1"/>
    <col min="7686" max="7686" width="6.25" style="1" customWidth="1"/>
    <col min="7687" max="7688" width="9.875" style="1" bestFit="1" customWidth="1"/>
    <col min="7689" max="7689" width="13.5" style="1" bestFit="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22" style="1" customWidth="1"/>
    <col min="7939" max="7940" width="20.625" style="1" customWidth="1"/>
    <col min="7941" max="7941" width="40.625" style="1" customWidth="1"/>
    <col min="7942" max="7942" width="6.25" style="1" customWidth="1"/>
    <col min="7943" max="7944" width="9.875" style="1" bestFit="1" customWidth="1"/>
    <col min="7945" max="7945" width="13.5" style="1" bestFit="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22" style="1" customWidth="1"/>
    <col min="8195" max="8196" width="20.625" style="1" customWidth="1"/>
    <col min="8197" max="8197" width="40.625" style="1" customWidth="1"/>
    <col min="8198" max="8198" width="6.25" style="1" customWidth="1"/>
    <col min="8199" max="8200" width="9.875" style="1" bestFit="1" customWidth="1"/>
    <col min="8201" max="8201" width="13.5" style="1" bestFit="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22" style="1" customWidth="1"/>
    <col min="8451" max="8452" width="20.625" style="1" customWidth="1"/>
    <col min="8453" max="8453" width="40.625" style="1" customWidth="1"/>
    <col min="8454" max="8454" width="6.25" style="1" customWidth="1"/>
    <col min="8455" max="8456" width="9.875" style="1" bestFit="1" customWidth="1"/>
    <col min="8457" max="8457" width="13.5" style="1" bestFit="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22" style="1" customWidth="1"/>
    <col min="8707" max="8708" width="20.625" style="1" customWidth="1"/>
    <col min="8709" max="8709" width="40.625" style="1" customWidth="1"/>
    <col min="8710" max="8710" width="6.25" style="1" customWidth="1"/>
    <col min="8711" max="8712" width="9.875" style="1" bestFit="1" customWidth="1"/>
    <col min="8713" max="8713" width="13.5" style="1" bestFit="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22" style="1" customWidth="1"/>
    <col min="8963" max="8964" width="20.625" style="1" customWidth="1"/>
    <col min="8965" max="8965" width="40.625" style="1" customWidth="1"/>
    <col min="8966" max="8966" width="6.25" style="1" customWidth="1"/>
    <col min="8967" max="8968" width="9.875" style="1" bestFit="1" customWidth="1"/>
    <col min="8969" max="8969" width="13.5" style="1" bestFit="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22" style="1" customWidth="1"/>
    <col min="9219" max="9220" width="20.625" style="1" customWidth="1"/>
    <col min="9221" max="9221" width="40.625" style="1" customWidth="1"/>
    <col min="9222" max="9222" width="6.25" style="1" customWidth="1"/>
    <col min="9223" max="9224" width="9.875" style="1" bestFit="1" customWidth="1"/>
    <col min="9225" max="9225" width="13.5" style="1" bestFit="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22" style="1" customWidth="1"/>
    <col min="9475" max="9476" width="20.625" style="1" customWidth="1"/>
    <col min="9477" max="9477" width="40.625" style="1" customWidth="1"/>
    <col min="9478" max="9478" width="6.25" style="1" customWidth="1"/>
    <col min="9479" max="9480" width="9.875" style="1" bestFit="1" customWidth="1"/>
    <col min="9481" max="9481" width="13.5" style="1" bestFit="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22" style="1" customWidth="1"/>
    <col min="9731" max="9732" width="20.625" style="1" customWidth="1"/>
    <col min="9733" max="9733" width="40.625" style="1" customWidth="1"/>
    <col min="9734" max="9734" width="6.25" style="1" customWidth="1"/>
    <col min="9735" max="9736" width="9.875" style="1" bestFit="1" customWidth="1"/>
    <col min="9737" max="9737" width="13.5" style="1" bestFit="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22" style="1" customWidth="1"/>
    <col min="9987" max="9988" width="20.625" style="1" customWidth="1"/>
    <col min="9989" max="9989" width="40.625" style="1" customWidth="1"/>
    <col min="9990" max="9990" width="6.25" style="1" customWidth="1"/>
    <col min="9991" max="9992" width="9.875" style="1" bestFit="1" customWidth="1"/>
    <col min="9993" max="9993" width="13.5" style="1" bestFit="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22" style="1" customWidth="1"/>
    <col min="10243" max="10244" width="20.625" style="1" customWidth="1"/>
    <col min="10245" max="10245" width="40.625" style="1" customWidth="1"/>
    <col min="10246" max="10246" width="6.25" style="1" customWidth="1"/>
    <col min="10247" max="10248" width="9.875" style="1" bestFit="1" customWidth="1"/>
    <col min="10249" max="10249" width="13.5" style="1" bestFit="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22" style="1" customWidth="1"/>
    <col min="10499" max="10500" width="20.625" style="1" customWidth="1"/>
    <col min="10501" max="10501" width="40.625" style="1" customWidth="1"/>
    <col min="10502" max="10502" width="6.25" style="1" customWidth="1"/>
    <col min="10503" max="10504" width="9.875" style="1" bestFit="1" customWidth="1"/>
    <col min="10505" max="10505" width="13.5" style="1" bestFit="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22" style="1" customWidth="1"/>
    <col min="10755" max="10756" width="20.625" style="1" customWidth="1"/>
    <col min="10757" max="10757" width="40.625" style="1" customWidth="1"/>
    <col min="10758" max="10758" width="6.25" style="1" customWidth="1"/>
    <col min="10759" max="10760" width="9.875" style="1" bestFit="1" customWidth="1"/>
    <col min="10761" max="10761" width="13.5" style="1" bestFit="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22" style="1" customWidth="1"/>
    <col min="11011" max="11012" width="20.625" style="1" customWidth="1"/>
    <col min="11013" max="11013" width="40.625" style="1" customWidth="1"/>
    <col min="11014" max="11014" width="6.25" style="1" customWidth="1"/>
    <col min="11015" max="11016" width="9.875" style="1" bestFit="1" customWidth="1"/>
    <col min="11017" max="11017" width="13.5" style="1" bestFit="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22" style="1" customWidth="1"/>
    <col min="11267" max="11268" width="20.625" style="1" customWidth="1"/>
    <col min="11269" max="11269" width="40.625" style="1" customWidth="1"/>
    <col min="11270" max="11270" width="6.25" style="1" customWidth="1"/>
    <col min="11271" max="11272" width="9.875" style="1" bestFit="1" customWidth="1"/>
    <col min="11273" max="11273" width="13.5" style="1" bestFit="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22" style="1" customWidth="1"/>
    <col min="11523" max="11524" width="20.625" style="1" customWidth="1"/>
    <col min="11525" max="11525" width="40.625" style="1" customWidth="1"/>
    <col min="11526" max="11526" width="6.25" style="1" customWidth="1"/>
    <col min="11527" max="11528" width="9.875" style="1" bestFit="1" customWidth="1"/>
    <col min="11529" max="11529" width="13.5" style="1" bestFit="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22" style="1" customWidth="1"/>
    <col min="11779" max="11780" width="20.625" style="1" customWidth="1"/>
    <col min="11781" max="11781" width="40.625" style="1" customWidth="1"/>
    <col min="11782" max="11782" width="6.25" style="1" customWidth="1"/>
    <col min="11783" max="11784" width="9.875" style="1" bestFit="1" customWidth="1"/>
    <col min="11785" max="11785" width="13.5" style="1" bestFit="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22" style="1" customWidth="1"/>
    <col min="12035" max="12036" width="20.625" style="1" customWidth="1"/>
    <col min="12037" max="12037" width="40.625" style="1" customWidth="1"/>
    <col min="12038" max="12038" width="6.25" style="1" customWidth="1"/>
    <col min="12039" max="12040" width="9.875" style="1" bestFit="1" customWidth="1"/>
    <col min="12041" max="12041" width="13.5" style="1" bestFit="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22" style="1" customWidth="1"/>
    <col min="12291" max="12292" width="20.625" style="1" customWidth="1"/>
    <col min="12293" max="12293" width="40.625" style="1" customWidth="1"/>
    <col min="12294" max="12294" width="6.25" style="1" customWidth="1"/>
    <col min="12295" max="12296" width="9.875" style="1" bestFit="1" customWidth="1"/>
    <col min="12297" max="12297" width="13.5" style="1" bestFit="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22" style="1" customWidth="1"/>
    <col min="12547" max="12548" width="20.625" style="1" customWidth="1"/>
    <col min="12549" max="12549" width="40.625" style="1" customWidth="1"/>
    <col min="12550" max="12550" width="6.25" style="1" customWidth="1"/>
    <col min="12551" max="12552" width="9.875" style="1" bestFit="1" customWidth="1"/>
    <col min="12553" max="12553" width="13.5" style="1" bestFit="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22" style="1" customWidth="1"/>
    <col min="12803" max="12804" width="20.625" style="1" customWidth="1"/>
    <col min="12805" max="12805" width="40.625" style="1" customWidth="1"/>
    <col min="12806" max="12806" width="6.25" style="1" customWidth="1"/>
    <col min="12807" max="12808" width="9.875" style="1" bestFit="1" customWidth="1"/>
    <col min="12809" max="12809" width="13.5" style="1" bestFit="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22" style="1" customWidth="1"/>
    <col min="13059" max="13060" width="20.625" style="1" customWidth="1"/>
    <col min="13061" max="13061" width="40.625" style="1" customWidth="1"/>
    <col min="13062" max="13062" width="6.25" style="1" customWidth="1"/>
    <col min="13063" max="13064" width="9.875" style="1" bestFit="1" customWidth="1"/>
    <col min="13065" max="13065" width="13.5" style="1" bestFit="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22" style="1" customWidth="1"/>
    <col min="13315" max="13316" width="20.625" style="1" customWidth="1"/>
    <col min="13317" max="13317" width="40.625" style="1" customWidth="1"/>
    <col min="13318" max="13318" width="6.25" style="1" customWidth="1"/>
    <col min="13319" max="13320" width="9.875" style="1" bestFit="1" customWidth="1"/>
    <col min="13321" max="13321" width="13.5" style="1" bestFit="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22" style="1" customWidth="1"/>
    <col min="13571" max="13572" width="20.625" style="1" customWidth="1"/>
    <col min="13573" max="13573" width="40.625" style="1" customWidth="1"/>
    <col min="13574" max="13574" width="6.25" style="1" customWidth="1"/>
    <col min="13575" max="13576" width="9.875" style="1" bestFit="1" customWidth="1"/>
    <col min="13577" max="13577" width="13.5" style="1" bestFit="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22" style="1" customWidth="1"/>
    <col min="13827" max="13828" width="20.625" style="1" customWidth="1"/>
    <col min="13829" max="13829" width="40.625" style="1" customWidth="1"/>
    <col min="13830" max="13830" width="6.25" style="1" customWidth="1"/>
    <col min="13831" max="13832" width="9.875" style="1" bestFit="1" customWidth="1"/>
    <col min="13833" max="13833" width="13.5" style="1" bestFit="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22" style="1" customWidth="1"/>
    <col min="14083" max="14084" width="20.625" style="1" customWidth="1"/>
    <col min="14085" max="14085" width="40.625" style="1" customWidth="1"/>
    <col min="14086" max="14086" width="6.25" style="1" customWidth="1"/>
    <col min="14087" max="14088" width="9.875" style="1" bestFit="1" customWidth="1"/>
    <col min="14089" max="14089" width="13.5" style="1" bestFit="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22" style="1" customWidth="1"/>
    <col min="14339" max="14340" width="20.625" style="1" customWidth="1"/>
    <col min="14341" max="14341" width="40.625" style="1" customWidth="1"/>
    <col min="14342" max="14342" width="6.25" style="1" customWidth="1"/>
    <col min="14343" max="14344" width="9.875" style="1" bestFit="1" customWidth="1"/>
    <col min="14345" max="14345" width="13.5" style="1" bestFit="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22" style="1" customWidth="1"/>
    <col min="14595" max="14596" width="20.625" style="1" customWidth="1"/>
    <col min="14597" max="14597" width="40.625" style="1" customWidth="1"/>
    <col min="14598" max="14598" width="6.25" style="1" customWidth="1"/>
    <col min="14599" max="14600" width="9.875" style="1" bestFit="1" customWidth="1"/>
    <col min="14601" max="14601" width="13.5" style="1" bestFit="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22" style="1" customWidth="1"/>
    <col min="14851" max="14852" width="20.625" style="1" customWidth="1"/>
    <col min="14853" max="14853" width="40.625" style="1" customWidth="1"/>
    <col min="14854" max="14854" width="6.25" style="1" customWidth="1"/>
    <col min="14855" max="14856" width="9.875" style="1" bestFit="1" customWidth="1"/>
    <col min="14857" max="14857" width="13.5" style="1" bestFit="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22" style="1" customWidth="1"/>
    <col min="15107" max="15108" width="20.625" style="1" customWidth="1"/>
    <col min="15109" max="15109" width="40.625" style="1" customWidth="1"/>
    <col min="15110" max="15110" width="6.25" style="1" customWidth="1"/>
    <col min="15111" max="15112" width="9.875" style="1" bestFit="1" customWidth="1"/>
    <col min="15113" max="15113" width="13.5" style="1" bestFit="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22" style="1" customWidth="1"/>
    <col min="15363" max="15364" width="20.625" style="1" customWidth="1"/>
    <col min="15365" max="15365" width="40.625" style="1" customWidth="1"/>
    <col min="15366" max="15366" width="6.25" style="1" customWidth="1"/>
    <col min="15367" max="15368" width="9.875" style="1" bestFit="1" customWidth="1"/>
    <col min="15369" max="15369" width="13.5" style="1" bestFit="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22" style="1" customWidth="1"/>
    <col min="15619" max="15620" width="20.625" style="1" customWidth="1"/>
    <col min="15621" max="15621" width="40.625" style="1" customWidth="1"/>
    <col min="15622" max="15622" width="6.25" style="1" customWidth="1"/>
    <col min="15623" max="15624" width="9.875" style="1" bestFit="1" customWidth="1"/>
    <col min="15625" max="15625" width="13.5" style="1" bestFit="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22" style="1" customWidth="1"/>
    <col min="15875" max="15876" width="20.625" style="1" customWidth="1"/>
    <col min="15877" max="15877" width="40.625" style="1" customWidth="1"/>
    <col min="15878" max="15878" width="6.25" style="1" customWidth="1"/>
    <col min="15879" max="15880" width="9.875" style="1" bestFit="1" customWidth="1"/>
    <col min="15881" max="15881" width="13.5" style="1" bestFit="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22" style="1" customWidth="1"/>
    <col min="16131" max="16132" width="20.625" style="1" customWidth="1"/>
    <col min="16133" max="16133" width="40.625" style="1" customWidth="1"/>
    <col min="16134" max="16134" width="6.25" style="1" customWidth="1"/>
    <col min="16135" max="16136" width="9.875" style="1" bestFit="1" customWidth="1"/>
    <col min="16137" max="16137" width="13.5" style="1" bestFit="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1414</v>
      </c>
      <c r="G2" s="5" t="s">
        <v>2</v>
      </c>
      <c r="H2" s="6"/>
      <c r="I2" s="7"/>
      <c r="J2" s="8">
        <f>SUM(H:H)</f>
        <v>705000</v>
      </c>
    </row>
    <row r="3" spans="2:17" ht="20.100000000000001" customHeight="1">
      <c r="B3" s="2" t="s">
        <v>3</v>
      </c>
      <c r="C3" s="2"/>
      <c r="D3" s="2"/>
      <c r="E3" s="13" t="s">
        <v>1415</v>
      </c>
    </row>
    <row r="4" spans="2:17" ht="20.100000000000001" customHeight="1">
      <c r="B4" s="2" t="s">
        <v>996</v>
      </c>
      <c r="C4" s="2"/>
      <c r="D4" s="2"/>
      <c r="E4" s="13">
        <v>227910</v>
      </c>
    </row>
    <row r="5" spans="2:17" ht="20.100000000000001" customHeight="1">
      <c r="B5" s="2" t="s">
        <v>9</v>
      </c>
      <c r="C5" s="2"/>
      <c r="D5" s="2"/>
      <c r="E5" s="16">
        <v>46017</v>
      </c>
    </row>
    <row r="6" spans="2:17" ht="20.100000000000001" customHeight="1">
      <c r="B6" s="2" t="s">
        <v>10</v>
      </c>
      <c r="C6" s="2"/>
      <c r="D6" s="2"/>
      <c r="E6" s="16">
        <v>46048</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654">
        <v>1</v>
      </c>
      <c r="C9" s="27" t="s">
        <v>1416</v>
      </c>
      <c r="D9" s="27" t="s">
        <v>1416</v>
      </c>
      <c r="E9" s="40" t="s">
        <v>1417</v>
      </c>
      <c r="F9" s="26">
        <v>1</v>
      </c>
      <c r="G9" s="40">
        <v>643000</v>
      </c>
      <c r="H9" s="460">
        <f>F9*G9</f>
        <v>643000</v>
      </c>
      <c r="I9" s="28"/>
      <c r="J9" s="40" t="s">
        <v>1417</v>
      </c>
      <c r="K9" s="106"/>
      <c r="L9" s="655" t="s">
        <v>1418</v>
      </c>
      <c r="M9" s="30">
        <v>46326</v>
      </c>
      <c r="N9" s="27"/>
      <c r="O9" s="656"/>
      <c r="P9" s="30">
        <v>46036</v>
      </c>
      <c r="Q9" s="375">
        <v>46036</v>
      </c>
    </row>
    <row r="10" spans="2:17" s="4" customFormat="1" ht="19.7" customHeight="1">
      <c r="B10" s="654"/>
      <c r="C10" s="27" t="s">
        <v>1416</v>
      </c>
      <c r="D10" s="27" t="s">
        <v>1416</v>
      </c>
      <c r="E10" s="40" t="s">
        <v>1000</v>
      </c>
      <c r="F10" s="26">
        <v>1</v>
      </c>
      <c r="G10" s="40">
        <v>12000</v>
      </c>
      <c r="H10" s="460">
        <f>F10*G10</f>
        <v>12000</v>
      </c>
      <c r="I10" s="28"/>
      <c r="J10" s="40" t="s">
        <v>1000</v>
      </c>
      <c r="K10" s="106"/>
      <c r="L10" s="655" t="s">
        <v>1418</v>
      </c>
      <c r="M10" s="30">
        <v>46326</v>
      </c>
      <c r="N10" s="27"/>
      <c r="O10" s="656"/>
      <c r="P10" s="30">
        <v>46036</v>
      </c>
      <c r="Q10" s="375">
        <v>46036</v>
      </c>
    </row>
    <row r="11" spans="2:17" s="4" customFormat="1" ht="19.7" customHeight="1">
      <c r="B11" s="654"/>
      <c r="C11" s="27" t="s">
        <v>1416</v>
      </c>
      <c r="D11" s="27" t="s">
        <v>1416</v>
      </c>
      <c r="E11" s="40" t="s">
        <v>1419</v>
      </c>
      <c r="F11" s="26">
        <v>1</v>
      </c>
      <c r="G11" s="40">
        <v>50000</v>
      </c>
      <c r="H11" s="460">
        <f>F11*G11</f>
        <v>50000</v>
      </c>
      <c r="I11" s="28"/>
      <c r="J11" s="40" t="s">
        <v>1419</v>
      </c>
      <c r="K11" s="106"/>
      <c r="L11" s="655" t="s">
        <v>1418</v>
      </c>
      <c r="M11" s="30">
        <v>46326</v>
      </c>
      <c r="N11" s="27"/>
      <c r="O11" s="656"/>
      <c r="P11" s="30">
        <v>46036</v>
      </c>
      <c r="Q11" s="375">
        <v>46036</v>
      </c>
    </row>
  </sheetData>
  <autoFilter ref="B8:O11" xr:uid="{8081DB09-22EE-49C4-B9AA-74427EE0E01C}"/>
  <mergeCells count="7">
    <mergeCell ref="B9:B11"/>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5261-34EE-4C00-9477-EB8C95C49446}">
  <dimension ref="B2:Q45"/>
  <sheetViews>
    <sheetView zoomScale="70" zoomScaleNormal="70" workbookViewId="0">
      <pane xSplit="10" ySplit="8" topLeftCell="K9" activePane="bottomRight" state="frozen"/>
      <selection pane="topRight" activeCell="K1" sqref="K1"/>
      <selection pane="bottomLeft" activeCell="A9" sqref="A9"/>
      <selection pane="bottomRight" activeCell="Q27" sqref="Q27"/>
    </sheetView>
  </sheetViews>
  <sheetFormatPr defaultRowHeight="18.75"/>
  <cols>
    <col min="1" max="1" width="2.625" style="1" customWidth="1"/>
    <col min="2" max="2" width="22" style="4" customWidth="1"/>
    <col min="3" max="4" width="20.625" style="1" customWidth="1"/>
    <col min="5" max="5" width="54.75" style="1" bestFit="1" customWidth="1"/>
    <col min="6" max="6" width="6.25" style="4" customWidth="1"/>
    <col min="7" max="8" width="9.875" style="1" bestFit="1" customWidth="1"/>
    <col min="9" max="9" width="13.5" style="10" bestFit="1" customWidth="1"/>
    <col min="10" max="10" width="54.75" style="1" bestFit="1" customWidth="1"/>
    <col min="11" max="11" width="2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22" style="1" customWidth="1"/>
    <col min="259" max="260" width="20.625" style="1" customWidth="1"/>
    <col min="261" max="261" width="54.75" style="1" bestFit="1" customWidth="1"/>
    <col min="262" max="262" width="6.25" style="1" customWidth="1"/>
    <col min="263" max="264" width="9.875" style="1" bestFit="1" customWidth="1"/>
    <col min="265" max="265" width="13.5" style="1" bestFit="1" customWidth="1"/>
    <col min="266" max="266" width="54.75" style="1" bestFit="1" customWidth="1"/>
    <col min="267" max="267" width="2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22" style="1" customWidth="1"/>
    <col min="515" max="516" width="20.625" style="1" customWidth="1"/>
    <col min="517" max="517" width="54.75" style="1" bestFit="1" customWidth="1"/>
    <col min="518" max="518" width="6.25" style="1" customWidth="1"/>
    <col min="519" max="520" width="9.875" style="1" bestFit="1" customWidth="1"/>
    <col min="521" max="521" width="13.5" style="1" bestFit="1" customWidth="1"/>
    <col min="522" max="522" width="54.75" style="1" bestFit="1" customWidth="1"/>
    <col min="523" max="523" width="2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22" style="1" customWidth="1"/>
    <col min="771" max="772" width="20.625" style="1" customWidth="1"/>
    <col min="773" max="773" width="54.75" style="1" bestFit="1" customWidth="1"/>
    <col min="774" max="774" width="6.25" style="1" customWidth="1"/>
    <col min="775" max="776" width="9.875" style="1" bestFit="1" customWidth="1"/>
    <col min="777" max="777" width="13.5" style="1" bestFit="1" customWidth="1"/>
    <col min="778" max="778" width="54.75" style="1" bestFit="1" customWidth="1"/>
    <col min="779" max="779" width="2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22" style="1" customWidth="1"/>
    <col min="1027" max="1028" width="20.625" style="1" customWidth="1"/>
    <col min="1029" max="1029" width="54.75" style="1" bestFit="1" customWidth="1"/>
    <col min="1030" max="1030" width="6.25" style="1" customWidth="1"/>
    <col min="1031" max="1032" width="9.875" style="1" bestFit="1" customWidth="1"/>
    <col min="1033" max="1033" width="13.5" style="1" bestFit="1" customWidth="1"/>
    <col min="1034" max="1034" width="54.75" style="1" bestFit="1" customWidth="1"/>
    <col min="1035" max="1035" width="2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22" style="1" customWidth="1"/>
    <col min="1283" max="1284" width="20.625" style="1" customWidth="1"/>
    <col min="1285" max="1285" width="54.75" style="1" bestFit="1" customWidth="1"/>
    <col min="1286" max="1286" width="6.25" style="1" customWidth="1"/>
    <col min="1287" max="1288" width="9.875" style="1" bestFit="1" customWidth="1"/>
    <col min="1289" max="1289" width="13.5" style="1" bestFit="1" customWidth="1"/>
    <col min="1290" max="1290" width="54.75" style="1" bestFit="1" customWidth="1"/>
    <col min="1291" max="1291" width="2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22" style="1" customWidth="1"/>
    <col min="1539" max="1540" width="20.625" style="1" customWidth="1"/>
    <col min="1541" max="1541" width="54.75" style="1" bestFit="1" customWidth="1"/>
    <col min="1542" max="1542" width="6.25" style="1" customWidth="1"/>
    <col min="1543" max="1544" width="9.875" style="1" bestFit="1" customWidth="1"/>
    <col min="1545" max="1545" width="13.5" style="1" bestFit="1" customWidth="1"/>
    <col min="1546" max="1546" width="54.75" style="1" bestFit="1" customWidth="1"/>
    <col min="1547" max="1547" width="2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22" style="1" customWidth="1"/>
    <col min="1795" max="1796" width="20.625" style="1" customWidth="1"/>
    <col min="1797" max="1797" width="54.75" style="1" bestFit="1" customWidth="1"/>
    <col min="1798" max="1798" width="6.25" style="1" customWidth="1"/>
    <col min="1799" max="1800" width="9.875" style="1" bestFit="1" customWidth="1"/>
    <col min="1801" max="1801" width="13.5" style="1" bestFit="1" customWidth="1"/>
    <col min="1802" max="1802" width="54.75" style="1" bestFit="1" customWidth="1"/>
    <col min="1803" max="1803" width="2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22" style="1" customWidth="1"/>
    <col min="2051" max="2052" width="20.625" style="1" customWidth="1"/>
    <col min="2053" max="2053" width="54.75" style="1" bestFit="1" customWidth="1"/>
    <col min="2054" max="2054" width="6.25" style="1" customWidth="1"/>
    <col min="2055" max="2056" width="9.875" style="1" bestFit="1" customWidth="1"/>
    <col min="2057" max="2057" width="13.5" style="1" bestFit="1" customWidth="1"/>
    <col min="2058" max="2058" width="54.75" style="1" bestFit="1" customWidth="1"/>
    <col min="2059" max="2059" width="2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22" style="1" customWidth="1"/>
    <col min="2307" max="2308" width="20.625" style="1" customWidth="1"/>
    <col min="2309" max="2309" width="54.75" style="1" bestFit="1" customWidth="1"/>
    <col min="2310" max="2310" width="6.25" style="1" customWidth="1"/>
    <col min="2311" max="2312" width="9.875" style="1" bestFit="1" customWidth="1"/>
    <col min="2313" max="2313" width="13.5" style="1" bestFit="1" customWidth="1"/>
    <col min="2314" max="2314" width="54.75" style="1" bestFit="1" customWidth="1"/>
    <col min="2315" max="2315" width="2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22" style="1" customWidth="1"/>
    <col min="2563" max="2564" width="20.625" style="1" customWidth="1"/>
    <col min="2565" max="2565" width="54.75" style="1" bestFit="1" customWidth="1"/>
    <col min="2566" max="2566" width="6.25" style="1" customWidth="1"/>
    <col min="2567" max="2568" width="9.875" style="1" bestFit="1" customWidth="1"/>
    <col min="2569" max="2569" width="13.5" style="1" bestFit="1" customWidth="1"/>
    <col min="2570" max="2570" width="54.75" style="1" bestFit="1" customWidth="1"/>
    <col min="2571" max="2571" width="2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22" style="1" customWidth="1"/>
    <col min="2819" max="2820" width="20.625" style="1" customWidth="1"/>
    <col min="2821" max="2821" width="54.75" style="1" bestFit="1" customWidth="1"/>
    <col min="2822" max="2822" width="6.25" style="1" customWidth="1"/>
    <col min="2823" max="2824" width="9.875" style="1" bestFit="1" customWidth="1"/>
    <col min="2825" max="2825" width="13.5" style="1" bestFit="1" customWidth="1"/>
    <col min="2826" max="2826" width="54.75" style="1" bestFit="1" customWidth="1"/>
    <col min="2827" max="2827" width="2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22" style="1" customWidth="1"/>
    <col min="3075" max="3076" width="20.625" style="1" customWidth="1"/>
    <col min="3077" max="3077" width="54.75" style="1" bestFit="1" customWidth="1"/>
    <col min="3078" max="3078" width="6.25" style="1" customWidth="1"/>
    <col min="3079" max="3080" width="9.875" style="1" bestFit="1" customWidth="1"/>
    <col min="3081" max="3081" width="13.5" style="1" bestFit="1" customWidth="1"/>
    <col min="3082" max="3082" width="54.75" style="1" bestFit="1" customWidth="1"/>
    <col min="3083" max="3083" width="2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22" style="1" customWidth="1"/>
    <col min="3331" max="3332" width="20.625" style="1" customWidth="1"/>
    <col min="3333" max="3333" width="54.75" style="1" bestFit="1" customWidth="1"/>
    <col min="3334" max="3334" width="6.25" style="1" customWidth="1"/>
    <col min="3335" max="3336" width="9.875" style="1" bestFit="1" customWidth="1"/>
    <col min="3337" max="3337" width="13.5" style="1" bestFit="1" customWidth="1"/>
    <col min="3338" max="3338" width="54.75" style="1" bestFit="1" customWidth="1"/>
    <col min="3339" max="3339" width="2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22" style="1" customWidth="1"/>
    <col min="3587" max="3588" width="20.625" style="1" customWidth="1"/>
    <col min="3589" max="3589" width="54.75" style="1" bestFit="1" customWidth="1"/>
    <col min="3590" max="3590" width="6.25" style="1" customWidth="1"/>
    <col min="3591" max="3592" width="9.875" style="1" bestFit="1" customWidth="1"/>
    <col min="3593" max="3593" width="13.5" style="1" bestFit="1" customWidth="1"/>
    <col min="3594" max="3594" width="54.75" style="1" bestFit="1" customWidth="1"/>
    <col min="3595" max="3595" width="2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22" style="1" customWidth="1"/>
    <col min="3843" max="3844" width="20.625" style="1" customWidth="1"/>
    <col min="3845" max="3845" width="54.75" style="1" bestFit="1" customWidth="1"/>
    <col min="3846" max="3846" width="6.25" style="1" customWidth="1"/>
    <col min="3847" max="3848" width="9.875" style="1" bestFit="1" customWidth="1"/>
    <col min="3849" max="3849" width="13.5" style="1" bestFit="1" customWidth="1"/>
    <col min="3850" max="3850" width="54.75" style="1" bestFit="1" customWidth="1"/>
    <col min="3851" max="3851" width="2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22" style="1" customWidth="1"/>
    <col min="4099" max="4100" width="20.625" style="1" customWidth="1"/>
    <col min="4101" max="4101" width="54.75" style="1" bestFit="1" customWidth="1"/>
    <col min="4102" max="4102" width="6.25" style="1" customWidth="1"/>
    <col min="4103" max="4104" width="9.875" style="1" bestFit="1" customWidth="1"/>
    <col min="4105" max="4105" width="13.5" style="1" bestFit="1" customWidth="1"/>
    <col min="4106" max="4106" width="54.75" style="1" bestFit="1" customWidth="1"/>
    <col min="4107" max="4107" width="2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22" style="1" customWidth="1"/>
    <col min="4355" max="4356" width="20.625" style="1" customWidth="1"/>
    <col min="4357" max="4357" width="54.75" style="1" bestFit="1" customWidth="1"/>
    <col min="4358" max="4358" width="6.25" style="1" customWidth="1"/>
    <col min="4359" max="4360" width="9.875" style="1" bestFit="1" customWidth="1"/>
    <col min="4361" max="4361" width="13.5" style="1" bestFit="1" customWidth="1"/>
    <col min="4362" max="4362" width="54.75" style="1" bestFit="1" customWidth="1"/>
    <col min="4363" max="4363" width="2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22" style="1" customWidth="1"/>
    <col min="4611" max="4612" width="20.625" style="1" customWidth="1"/>
    <col min="4613" max="4613" width="54.75" style="1" bestFit="1" customWidth="1"/>
    <col min="4614" max="4614" width="6.25" style="1" customWidth="1"/>
    <col min="4615" max="4616" width="9.875" style="1" bestFit="1" customWidth="1"/>
    <col min="4617" max="4617" width="13.5" style="1" bestFit="1" customWidth="1"/>
    <col min="4618" max="4618" width="54.75" style="1" bestFit="1" customWidth="1"/>
    <col min="4619" max="4619" width="2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22" style="1" customWidth="1"/>
    <col min="4867" max="4868" width="20.625" style="1" customWidth="1"/>
    <col min="4869" max="4869" width="54.75" style="1" bestFit="1" customWidth="1"/>
    <col min="4870" max="4870" width="6.25" style="1" customWidth="1"/>
    <col min="4871" max="4872" width="9.875" style="1" bestFit="1" customWidth="1"/>
    <col min="4873" max="4873" width="13.5" style="1" bestFit="1" customWidth="1"/>
    <col min="4874" max="4874" width="54.75" style="1" bestFit="1" customWidth="1"/>
    <col min="4875" max="4875" width="2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22" style="1" customWidth="1"/>
    <col min="5123" max="5124" width="20.625" style="1" customWidth="1"/>
    <col min="5125" max="5125" width="54.75" style="1" bestFit="1" customWidth="1"/>
    <col min="5126" max="5126" width="6.25" style="1" customWidth="1"/>
    <col min="5127" max="5128" width="9.875" style="1" bestFit="1" customWidth="1"/>
    <col min="5129" max="5129" width="13.5" style="1" bestFit="1" customWidth="1"/>
    <col min="5130" max="5130" width="54.75" style="1" bestFit="1" customWidth="1"/>
    <col min="5131" max="5131" width="2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22" style="1" customWidth="1"/>
    <col min="5379" max="5380" width="20.625" style="1" customWidth="1"/>
    <col min="5381" max="5381" width="54.75" style="1" bestFit="1" customWidth="1"/>
    <col min="5382" max="5382" width="6.25" style="1" customWidth="1"/>
    <col min="5383" max="5384" width="9.875" style="1" bestFit="1" customWidth="1"/>
    <col min="5385" max="5385" width="13.5" style="1" bestFit="1" customWidth="1"/>
    <col min="5386" max="5386" width="54.75" style="1" bestFit="1" customWidth="1"/>
    <col min="5387" max="5387" width="2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22" style="1" customWidth="1"/>
    <col min="5635" max="5636" width="20.625" style="1" customWidth="1"/>
    <col min="5637" max="5637" width="54.75" style="1" bestFit="1" customWidth="1"/>
    <col min="5638" max="5638" width="6.25" style="1" customWidth="1"/>
    <col min="5639" max="5640" width="9.875" style="1" bestFit="1" customWidth="1"/>
    <col min="5641" max="5641" width="13.5" style="1" bestFit="1" customWidth="1"/>
    <col min="5642" max="5642" width="54.75" style="1" bestFit="1" customWidth="1"/>
    <col min="5643" max="5643" width="2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22" style="1" customWidth="1"/>
    <col min="5891" max="5892" width="20.625" style="1" customWidth="1"/>
    <col min="5893" max="5893" width="54.75" style="1" bestFit="1" customWidth="1"/>
    <col min="5894" max="5894" width="6.25" style="1" customWidth="1"/>
    <col min="5895" max="5896" width="9.875" style="1" bestFit="1" customWidth="1"/>
    <col min="5897" max="5897" width="13.5" style="1" bestFit="1" customWidth="1"/>
    <col min="5898" max="5898" width="54.75" style="1" bestFit="1" customWidth="1"/>
    <col min="5899" max="5899" width="2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22" style="1" customWidth="1"/>
    <col min="6147" max="6148" width="20.625" style="1" customWidth="1"/>
    <col min="6149" max="6149" width="54.75" style="1" bestFit="1" customWidth="1"/>
    <col min="6150" max="6150" width="6.25" style="1" customWidth="1"/>
    <col min="6151" max="6152" width="9.875" style="1" bestFit="1" customWidth="1"/>
    <col min="6153" max="6153" width="13.5" style="1" bestFit="1" customWidth="1"/>
    <col min="6154" max="6154" width="54.75" style="1" bestFit="1" customWidth="1"/>
    <col min="6155" max="6155" width="2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22" style="1" customWidth="1"/>
    <col min="6403" max="6404" width="20.625" style="1" customWidth="1"/>
    <col min="6405" max="6405" width="54.75" style="1" bestFit="1" customWidth="1"/>
    <col min="6406" max="6406" width="6.25" style="1" customWidth="1"/>
    <col min="6407" max="6408" width="9.875" style="1" bestFit="1" customWidth="1"/>
    <col min="6409" max="6409" width="13.5" style="1" bestFit="1" customWidth="1"/>
    <col min="6410" max="6410" width="54.75" style="1" bestFit="1" customWidth="1"/>
    <col min="6411" max="6411" width="2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22" style="1" customWidth="1"/>
    <col min="6659" max="6660" width="20.625" style="1" customWidth="1"/>
    <col min="6661" max="6661" width="54.75" style="1" bestFit="1" customWidth="1"/>
    <col min="6662" max="6662" width="6.25" style="1" customWidth="1"/>
    <col min="6663" max="6664" width="9.875" style="1" bestFit="1" customWidth="1"/>
    <col min="6665" max="6665" width="13.5" style="1" bestFit="1" customWidth="1"/>
    <col min="6666" max="6666" width="54.75" style="1" bestFit="1" customWidth="1"/>
    <col min="6667" max="6667" width="2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22" style="1" customWidth="1"/>
    <col min="6915" max="6916" width="20.625" style="1" customWidth="1"/>
    <col min="6917" max="6917" width="54.75" style="1" bestFit="1" customWidth="1"/>
    <col min="6918" max="6918" width="6.25" style="1" customWidth="1"/>
    <col min="6919" max="6920" width="9.875" style="1" bestFit="1" customWidth="1"/>
    <col min="6921" max="6921" width="13.5" style="1" bestFit="1" customWidth="1"/>
    <col min="6922" max="6922" width="54.75" style="1" bestFit="1" customWidth="1"/>
    <col min="6923" max="6923" width="2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22" style="1" customWidth="1"/>
    <col min="7171" max="7172" width="20.625" style="1" customWidth="1"/>
    <col min="7173" max="7173" width="54.75" style="1" bestFit="1" customWidth="1"/>
    <col min="7174" max="7174" width="6.25" style="1" customWidth="1"/>
    <col min="7175" max="7176" width="9.875" style="1" bestFit="1" customWidth="1"/>
    <col min="7177" max="7177" width="13.5" style="1" bestFit="1" customWidth="1"/>
    <col min="7178" max="7178" width="54.75" style="1" bestFit="1" customWidth="1"/>
    <col min="7179" max="7179" width="2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22" style="1" customWidth="1"/>
    <col min="7427" max="7428" width="20.625" style="1" customWidth="1"/>
    <col min="7429" max="7429" width="54.75" style="1" bestFit="1" customWidth="1"/>
    <col min="7430" max="7430" width="6.25" style="1" customWidth="1"/>
    <col min="7431" max="7432" width="9.875" style="1" bestFit="1" customWidth="1"/>
    <col min="7433" max="7433" width="13.5" style="1" bestFit="1" customWidth="1"/>
    <col min="7434" max="7434" width="54.75" style="1" bestFit="1" customWidth="1"/>
    <col min="7435" max="7435" width="2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22" style="1" customWidth="1"/>
    <col min="7683" max="7684" width="20.625" style="1" customWidth="1"/>
    <col min="7685" max="7685" width="54.75" style="1" bestFit="1" customWidth="1"/>
    <col min="7686" max="7686" width="6.25" style="1" customWidth="1"/>
    <col min="7687" max="7688" width="9.875" style="1" bestFit="1" customWidth="1"/>
    <col min="7689" max="7689" width="13.5" style="1" bestFit="1" customWidth="1"/>
    <col min="7690" max="7690" width="54.75" style="1" bestFit="1" customWidth="1"/>
    <col min="7691" max="7691" width="2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22" style="1" customWidth="1"/>
    <col min="7939" max="7940" width="20.625" style="1" customWidth="1"/>
    <col min="7941" max="7941" width="54.75" style="1" bestFit="1" customWidth="1"/>
    <col min="7942" max="7942" width="6.25" style="1" customWidth="1"/>
    <col min="7943" max="7944" width="9.875" style="1" bestFit="1" customWidth="1"/>
    <col min="7945" max="7945" width="13.5" style="1" bestFit="1" customWidth="1"/>
    <col min="7946" max="7946" width="54.75" style="1" bestFit="1" customWidth="1"/>
    <col min="7947" max="7947" width="2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22" style="1" customWidth="1"/>
    <col min="8195" max="8196" width="20.625" style="1" customWidth="1"/>
    <col min="8197" max="8197" width="54.75" style="1" bestFit="1" customWidth="1"/>
    <col min="8198" max="8198" width="6.25" style="1" customWidth="1"/>
    <col min="8199" max="8200" width="9.875" style="1" bestFit="1" customWidth="1"/>
    <col min="8201" max="8201" width="13.5" style="1" bestFit="1" customWidth="1"/>
    <col min="8202" max="8202" width="54.75" style="1" bestFit="1" customWidth="1"/>
    <col min="8203" max="8203" width="2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22" style="1" customWidth="1"/>
    <col min="8451" max="8452" width="20.625" style="1" customWidth="1"/>
    <col min="8453" max="8453" width="54.75" style="1" bestFit="1" customWidth="1"/>
    <col min="8454" max="8454" width="6.25" style="1" customWidth="1"/>
    <col min="8455" max="8456" width="9.875" style="1" bestFit="1" customWidth="1"/>
    <col min="8457" max="8457" width="13.5" style="1" bestFit="1" customWidth="1"/>
    <col min="8458" max="8458" width="54.75" style="1" bestFit="1" customWidth="1"/>
    <col min="8459" max="8459" width="2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22" style="1" customWidth="1"/>
    <col min="8707" max="8708" width="20.625" style="1" customWidth="1"/>
    <col min="8709" max="8709" width="54.75" style="1" bestFit="1" customWidth="1"/>
    <col min="8710" max="8710" width="6.25" style="1" customWidth="1"/>
    <col min="8711" max="8712" width="9.875" style="1" bestFit="1" customWidth="1"/>
    <col min="8713" max="8713" width="13.5" style="1" bestFit="1" customWidth="1"/>
    <col min="8714" max="8714" width="54.75" style="1" bestFit="1" customWidth="1"/>
    <col min="8715" max="8715" width="2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22" style="1" customWidth="1"/>
    <col min="8963" max="8964" width="20.625" style="1" customWidth="1"/>
    <col min="8965" max="8965" width="54.75" style="1" bestFit="1" customWidth="1"/>
    <col min="8966" max="8966" width="6.25" style="1" customWidth="1"/>
    <col min="8967" max="8968" width="9.875" style="1" bestFit="1" customWidth="1"/>
    <col min="8969" max="8969" width="13.5" style="1" bestFit="1" customWidth="1"/>
    <col min="8970" max="8970" width="54.75" style="1" bestFit="1" customWidth="1"/>
    <col min="8971" max="8971" width="2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22" style="1" customWidth="1"/>
    <col min="9219" max="9220" width="20.625" style="1" customWidth="1"/>
    <col min="9221" max="9221" width="54.75" style="1" bestFit="1" customWidth="1"/>
    <col min="9222" max="9222" width="6.25" style="1" customWidth="1"/>
    <col min="9223" max="9224" width="9.875" style="1" bestFit="1" customWidth="1"/>
    <col min="9225" max="9225" width="13.5" style="1" bestFit="1" customWidth="1"/>
    <col min="9226" max="9226" width="54.75" style="1" bestFit="1" customWidth="1"/>
    <col min="9227" max="9227" width="2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22" style="1" customWidth="1"/>
    <col min="9475" max="9476" width="20.625" style="1" customWidth="1"/>
    <col min="9477" max="9477" width="54.75" style="1" bestFit="1" customWidth="1"/>
    <col min="9478" max="9478" width="6.25" style="1" customWidth="1"/>
    <col min="9479" max="9480" width="9.875" style="1" bestFit="1" customWidth="1"/>
    <col min="9481" max="9481" width="13.5" style="1" bestFit="1" customWidth="1"/>
    <col min="9482" max="9482" width="54.75" style="1" bestFit="1" customWidth="1"/>
    <col min="9483" max="9483" width="2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22" style="1" customWidth="1"/>
    <col min="9731" max="9732" width="20.625" style="1" customWidth="1"/>
    <col min="9733" max="9733" width="54.75" style="1" bestFit="1" customWidth="1"/>
    <col min="9734" max="9734" width="6.25" style="1" customWidth="1"/>
    <col min="9735" max="9736" width="9.875" style="1" bestFit="1" customWidth="1"/>
    <col min="9737" max="9737" width="13.5" style="1" bestFit="1" customWidth="1"/>
    <col min="9738" max="9738" width="54.75" style="1" bestFit="1" customWidth="1"/>
    <col min="9739" max="9739" width="2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22" style="1" customWidth="1"/>
    <col min="9987" max="9988" width="20.625" style="1" customWidth="1"/>
    <col min="9989" max="9989" width="54.75" style="1" bestFit="1" customWidth="1"/>
    <col min="9990" max="9990" width="6.25" style="1" customWidth="1"/>
    <col min="9991" max="9992" width="9.875" style="1" bestFit="1" customWidth="1"/>
    <col min="9993" max="9993" width="13.5" style="1" bestFit="1" customWidth="1"/>
    <col min="9994" max="9994" width="54.75" style="1" bestFit="1" customWidth="1"/>
    <col min="9995" max="9995" width="2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22" style="1" customWidth="1"/>
    <col min="10243" max="10244" width="20.625" style="1" customWidth="1"/>
    <col min="10245" max="10245" width="54.75" style="1" bestFit="1" customWidth="1"/>
    <col min="10246" max="10246" width="6.25" style="1" customWidth="1"/>
    <col min="10247" max="10248" width="9.875" style="1" bestFit="1" customWidth="1"/>
    <col min="10249" max="10249" width="13.5" style="1" bestFit="1" customWidth="1"/>
    <col min="10250" max="10250" width="54.75" style="1" bestFit="1" customWidth="1"/>
    <col min="10251" max="10251" width="2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22" style="1" customWidth="1"/>
    <col min="10499" max="10500" width="20.625" style="1" customWidth="1"/>
    <col min="10501" max="10501" width="54.75" style="1" bestFit="1" customWidth="1"/>
    <col min="10502" max="10502" width="6.25" style="1" customWidth="1"/>
    <col min="10503" max="10504" width="9.875" style="1" bestFit="1" customWidth="1"/>
    <col min="10505" max="10505" width="13.5" style="1" bestFit="1" customWidth="1"/>
    <col min="10506" max="10506" width="54.75" style="1" bestFit="1" customWidth="1"/>
    <col min="10507" max="10507" width="2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22" style="1" customWidth="1"/>
    <col min="10755" max="10756" width="20.625" style="1" customWidth="1"/>
    <col min="10757" max="10757" width="54.75" style="1" bestFit="1" customWidth="1"/>
    <col min="10758" max="10758" width="6.25" style="1" customWidth="1"/>
    <col min="10759" max="10760" width="9.875" style="1" bestFit="1" customWidth="1"/>
    <col min="10761" max="10761" width="13.5" style="1" bestFit="1" customWidth="1"/>
    <col min="10762" max="10762" width="54.75" style="1" bestFit="1" customWidth="1"/>
    <col min="10763" max="10763" width="2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22" style="1" customWidth="1"/>
    <col min="11011" max="11012" width="20.625" style="1" customWidth="1"/>
    <col min="11013" max="11013" width="54.75" style="1" bestFit="1" customWidth="1"/>
    <col min="11014" max="11014" width="6.25" style="1" customWidth="1"/>
    <col min="11015" max="11016" width="9.875" style="1" bestFit="1" customWidth="1"/>
    <col min="11017" max="11017" width="13.5" style="1" bestFit="1" customWidth="1"/>
    <col min="11018" max="11018" width="54.75" style="1" bestFit="1" customWidth="1"/>
    <col min="11019" max="11019" width="2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22" style="1" customWidth="1"/>
    <col min="11267" max="11268" width="20.625" style="1" customWidth="1"/>
    <col min="11269" max="11269" width="54.75" style="1" bestFit="1" customWidth="1"/>
    <col min="11270" max="11270" width="6.25" style="1" customWidth="1"/>
    <col min="11271" max="11272" width="9.875" style="1" bestFit="1" customWidth="1"/>
    <col min="11273" max="11273" width="13.5" style="1" bestFit="1" customWidth="1"/>
    <col min="11274" max="11274" width="54.75" style="1" bestFit="1" customWidth="1"/>
    <col min="11275" max="11275" width="2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22" style="1" customWidth="1"/>
    <col min="11523" max="11524" width="20.625" style="1" customWidth="1"/>
    <col min="11525" max="11525" width="54.75" style="1" bestFit="1" customWidth="1"/>
    <col min="11526" max="11526" width="6.25" style="1" customWidth="1"/>
    <col min="11527" max="11528" width="9.875" style="1" bestFit="1" customWidth="1"/>
    <col min="11529" max="11529" width="13.5" style="1" bestFit="1" customWidth="1"/>
    <col min="11530" max="11530" width="54.75" style="1" bestFit="1" customWidth="1"/>
    <col min="11531" max="11531" width="2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22" style="1" customWidth="1"/>
    <col min="11779" max="11780" width="20.625" style="1" customWidth="1"/>
    <col min="11781" max="11781" width="54.75" style="1" bestFit="1" customWidth="1"/>
    <col min="11782" max="11782" width="6.25" style="1" customWidth="1"/>
    <col min="11783" max="11784" width="9.875" style="1" bestFit="1" customWidth="1"/>
    <col min="11785" max="11785" width="13.5" style="1" bestFit="1" customWidth="1"/>
    <col min="11786" max="11786" width="54.75" style="1" bestFit="1" customWidth="1"/>
    <col min="11787" max="11787" width="2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22" style="1" customWidth="1"/>
    <col min="12035" max="12036" width="20.625" style="1" customWidth="1"/>
    <col min="12037" max="12037" width="54.75" style="1" bestFit="1" customWidth="1"/>
    <col min="12038" max="12038" width="6.25" style="1" customWidth="1"/>
    <col min="12039" max="12040" width="9.875" style="1" bestFit="1" customWidth="1"/>
    <col min="12041" max="12041" width="13.5" style="1" bestFit="1" customWidth="1"/>
    <col min="12042" max="12042" width="54.75" style="1" bestFit="1" customWidth="1"/>
    <col min="12043" max="12043" width="2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22" style="1" customWidth="1"/>
    <col min="12291" max="12292" width="20.625" style="1" customWidth="1"/>
    <col min="12293" max="12293" width="54.75" style="1" bestFit="1" customWidth="1"/>
    <col min="12294" max="12294" width="6.25" style="1" customWidth="1"/>
    <col min="12295" max="12296" width="9.875" style="1" bestFit="1" customWidth="1"/>
    <col min="12297" max="12297" width="13.5" style="1" bestFit="1" customWidth="1"/>
    <col min="12298" max="12298" width="54.75" style="1" bestFit="1" customWidth="1"/>
    <col min="12299" max="12299" width="2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22" style="1" customWidth="1"/>
    <col min="12547" max="12548" width="20.625" style="1" customWidth="1"/>
    <col min="12549" max="12549" width="54.75" style="1" bestFit="1" customWidth="1"/>
    <col min="12550" max="12550" width="6.25" style="1" customWidth="1"/>
    <col min="12551" max="12552" width="9.875" style="1" bestFit="1" customWidth="1"/>
    <col min="12553" max="12553" width="13.5" style="1" bestFit="1" customWidth="1"/>
    <col min="12554" max="12554" width="54.75" style="1" bestFit="1" customWidth="1"/>
    <col min="12555" max="12555" width="2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22" style="1" customWidth="1"/>
    <col min="12803" max="12804" width="20.625" style="1" customWidth="1"/>
    <col min="12805" max="12805" width="54.75" style="1" bestFit="1" customWidth="1"/>
    <col min="12806" max="12806" width="6.25" style="1" customWidth="1"/>
    <col min="12807" max="12808" width="9.875" style="1" bestFit="1" customWidth="1"/>
    <col min="12809" max="12809" width="13.5" style="1" bestFit="1" customWidth="1"/>
    <col min="12810" max="12810" width="54.75" style="1" bestFit="1" customWidth="1"/>
    <col min="12811" max="12811" width="2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22" style="1" customWidth="1"/>
    <col min="13059" max="13060" width="20.625" style="1" customWidth="1"/>
    <col min="13061" max="13061" width="54.75" style="1" bestFit="1" customWidth="1"/>
    <col min="13062" max="13062" width="6.25" style="1" customWidth="1"/>
    <col min="13063" max="13064" width="9.875" style="1" bestFit="1" customWidth="1"/>
    <col min="13065" max="13065" width="13.5" style="1" bestFit="1" customWidth="1"/>
    <col min="13066" max="13066" width="54.75" style="1" bestFit="1" customWidth="1"/>
    <col min="13067" max="13067" width="2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22" style="1" customWidth="1"/>
    <col min="13315" max="13316" width="20.625" style="1" customWidth="1"/>
    <col min="13317" max="13317" width="54.75" style="1" bestFit="1" customWidth="1"/>
    <col min="13318" max="13318" width="6.25" style="1" customWidth="1"/>
    <col min="13319" max="13320" width="9.875" style="1" bestFit="1" customWidth="1"/>
    <col min="13321" max="13321" width="13.5" style="1" bestFit="1" customWidth="1"/>
    <col min="13322" max="13322" width="54.75" style="1" bestFit="1" customWidth="1"/>
    <col min="13323" max="13323" width="2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22" style="1" customWidth="1"/>
    <col min="13571" max="13572" width="20.625" style="1" customWidth="1"/>
    <col min="13573" max="13573" width="54.75" style="1" bestFit="1" customWidth="1"/>
    <col min="13574" max="13574" width="6.25" style="1" customWidth="1"/>
    <col min="13575" max="13576" width="9.875" style="1" bestFit="1" customWidth="1"/>
    <col min="13577" max="13577" width="13.5" style="1" bestFit="1" customWidth="1"/>
    <col min="13578" max="13578" width="54.75" style="1" bestFit="1" customWidth="1"/>
    <col min="13579" max="13579" width="2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22" style="1" customWidth="1"/>
    <col min="13827" max="13828" width="20.625" style="1" customWidth="1"/>
    <col min="13829" max="13829" width="54.75" style="1" bestFit="1" customWidth="1"/>
    <col min="13830" max="13830" width="6.25" style="1" customWidth="1"/>
    <col min="13831" max="13832" width="9.875" style="1" bestFit="1" customWidth="1"/>
    <col min="13833" max="13833" width="13.5" style="1" bestFit="1" customWidth="1"/>
    <col min="13834" max="13834" width="54.75" style="1" bestFit="1" customWidth="1"/>
    <col min="13835" max="13835" width="2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22" style="1" customWidth="1"/>
    <col min="14083" max="14084" width="20.625" style="1" customWidth="1"/>
    <col min="14085" max="14085" width="54.75" style="1" bestFit="1" customWidth="1"/>
    <col min="14086" max="14086" width="6.25" style="1" customWidth="1"/>
    <col min="14087" max="14088" width="9.875" style="1" bestFit="1" customWidth="1"/>
    <col min="14089" max="14089" width="13.5" style="1" bestFit="1" customWidth="1"/>
    <col min="14090" max="14090" width="54.75" style="1" bestFit="1" customWidth="1"/>
    <col min="14091" max="14091" width="2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22" style="1" customWidth="1"/>
    <col min="14339" max="14340" width="20.625" style="1" customWidth="1"/>
    <col min="14341" max="14341" width="54.75" style="1" bestFit="1" customWidth="1"/>
    <col min="14342" max="14342" width="6.25" style="1" customWidth="1"/>
    <col min="14343" max="14344" width="9.875" style="1" bestFit="1" customWidth="1"/>
    <col min="14345" max="14345" width="13.5" style="1" bestFit="1" customWidth="1"/>
    <col min="14346" max="14346" width="54.75" style="1" bestFit="1" customWidth="1"/>
    <col min="14347" max="14347" width="2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22" style="1" customWidth="1"/>
    <col min="14595" max="14596" width="20.625" style="1" customWidth="1"/>
    <col min="14597" max="14597" width="54.75" style="1" bestFit="1" customWidth="1"/>
    <col min="14598" max="14598" width="6.25" style="1" customWidth="1"/>
    <col min="14599" max="14600" width="9.875" style="1" bestFit="1" customWidth="1"/>
    <col min="14601" max="14601" width="13.5" style="1" bestFit="1" customWidth="1"/>
    <col min="14602" max="14602" width="54.75" style="1" bestFit="1" customWidth="1"/>
    <col min="14603" max="14603" width="2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22" style="1" customWidth="1"/>
    <col min="14851" max="14852" width="20.625" style="1" customWidth="1"/>
    <col min="14853" max="14853" width="54.75" style="1" bestFit="1" customWidth="1"/>
    <col min="14854" max="14854" width="6.25" style="1" customWidth="1"/>
    <col min="14855" max="14856" width="9.875" style="1" bestFit="1" customWidth="1"/>
    <col min="14857" max="14857" width="13.5" style="1" bestFit="1" customWidth="1"/>
    <col min="14858" max="14858" width="54.75" style="1" bestFit="1" customWidth="1"/>
    <col min="14859" max="14859" width="2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22" style="1" customWidth="1"/>
    <col min="15107" max="15108" width="20.625" style="1" customWidth="1"/>
    <col min="15109" max="15109" width="54.75" style="1" bestFit="1" customWidth="1"/>
    <col min="15110" max="15110" width="6.25" style="1" customWidth="1"/>
    <col min="15111" max="15112" width="9.875" style="1" bestFit="1" customWidth="1"/>
    <col min="15113" max="15113" width="13.5" style="1" bestFit="1" customWidth="1"/>
    <col min="15114" max="15114" width="54.75" style="1" bestFit="1" customWidth="1"/>
    <col min="15115" max="15115" width="2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22" style="1" customWidth="1"/>
    <col min="15363" max="15364" width="20.625" style="1" customWidth="1"/>
    <col min="15365" max="15365" width="54.75" style="1" bestFit="1" customWidth="1"/>
    <col min="15366" max="15366" width="6.25" style="1" customWidth="1"/>
    <col min="15367" max="15368" width="9.875" style="1" bestFit="1" customWidth="1"/>
    <col min="15369" max="15369" width="13.5" style="1" bestFit="1" customWidth="1"/>
    <col min="15370" max="15370" width="54.75" style="1" bestFit="1" customWidth="1"/>
    <col min="15371" max="15371" width="2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22" style="1" customWidth="1"/>
    <col min="15619" max="15620" width="20.625" style="1" customWidth="1"/>
    <col min="15621" max="15621" width="54.75" style="1" bestFit="1" customWidth="1"/>
    <col min="15622" max="15622" width="6.25" style="1" customWidth="1"/>
    <col min="15623" max="15624" width="9.875" style="1" bestFit="1" customWidth="1"/>
    <col min="15625" max="15625" width="13.5" style="1" bestFit="1" customWidth="1"/>
    <col min="15626" max="15626" width="54.75" style="1" bestFit="1" customWidth="1"/>
    <col min="15627" max="15627" width="2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22" style="1" customWidth="1"/>
    <col min="15875" max="15876" width="20.625" style="1" customWidth="1"/>
    <col min="15877" max="15877" width="54.75" style="1" bestFit="1" customWidth="1"/>
    <col min="15878" max="15878" width="6.25" style="1" customWidth="1"/>
    <col min="15879" max="15880" width="9.875" style="1" bestFit="1" customWidth="1"/>
    <col min="15881" max="15881" width="13.5" style="1" bestFit="1" customWidth="1"/>
    <col min="15882" max="15882" width="54.75" style="1" bestFit="1" customWidth="1"/>
    <col min="15883" max="15883" width="2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22" style="1" customWidth="1"/>
    <col min="16131" max="16132" width="20.625" style="1" customWidth="1"/>
    <col min="16133" max="16133" width="54.75" style="1" bestFit="1" customWidth="1"/>
    <col min="16134" max="16134" width="6.25" style="1" customWidth="1"/>
    <col min="16135" max="16136" width="9.875" style="1" bestFit="1" customWidth="1"/>
    <col min="16137" max="16137" width="13.5" style="1" bestFit="1" customWidth="1"/>
    <col min="16138" max="16138" width="54.75" style="1" bestFit="1" customWidth="1"/>
    <col min="16139" max="16139" width="2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1414</v>
      </c>
      <c r="G2" s="5" t="s">
        <v>2</v>
      </c>
      <c r="H2" s="6"/>
      <c r="I2" s="7"/>
      <c r="J2" s="8">
        <f>SUM(H:H)</f>
        <v>284011</v>
      </c>
    </row>
    <row r="3" spans="2:17" ht="20.100000000000001" customHeight="1">
      <c r="B3" s="2" t="s">
        <v>3</v>
      </c>
      <c r="C3" s="2"/>
      <c r="D3" s="2"/>
      <c r="E3" s="13" t="s">
        <v>1415</v>
      </c>
    </row>
    <row r="4" spans="2:17" ht="20.100000000000001" customHeight="1">
      <c r="B4" s="2" t="s">
        <v>996</v>
      </c>
      <c r="C4" s="2"/>
      <c r="D4" s="2"/>
      <c r="E4" s="13">
        <v>227910</v>
      </c>
    </row>
    <row r="5" spans="2:17" ht="20.100000000000001" customHeight="1">
      <c r="B5" s="2" t="s">
        <v>9</v>
      </c>
      <c r="C5" s="2"/>
      <c r="D5" s="2"/>
      <c r="E5" s="16">
        <v>46035</v>
      </c>
    </row>
    <row r="6" spans="2:17" ht="20.100000000000001" customHeight="1">
      <c r="B6" s="2" t="s">
        <v>10</v>
      </c>
      <c r="C6" s="2"/>
      <c r="D6" s="2"/>
      <c r="E6" s="16">
        <v>46045</v>
      </c>
    </row>
    <row r="8" spans="2:17" s="4" customFormat="1" ht="19.7" customHeight="1">
      <c r="B8" s="27" t="s">
        <v>32</v>
      </c>
      <c r="C8" s="27" t="s">
        <v>33</v>
      </c>
      <c r="D8" s="27" t="s">
        <v>34</v>
      </c>
      <c r="E8" s="26" t="s">
        <v>35</v>
      </c>
      <c r="F8" s="26" t="s">
        <v>36</v>
      </c>
      <c r="G8" s="26" t="s">
        <v>37</v>
      </c>
      <c r="H8" s="26" t="s">
        <v>38</v>
      </c>
      <c r="I8" s="26" t="s">
        <v>39</v>
      </c>
      <c r="J8" s="26" t="s">
        <v>40</v>
      </c>
      <c r="K8" s="26" t="s">
        <v>41</v>
      </c>
      <c r="L8" s="26" t="s">
        <v>42</v>
      </c>
      <c r="M8" s="30" t="s">
        <v>43</v>
      </c>
      <c r="N8" s="27" t="s">
        <v>44</v>
      </c>
      <c r="O8" s="26" t="s">
        <v>45</v>
      </c>
      <c r="P8" s="30" t="s">
        <v>46</v>
      </c>
      <c r="Q8" s="375" t="s">
        <v>47</v>
      </c>
    </row>
    <row r="9" spans="2:17" s="4" customFormat="1" ht="19.7" customHeight="1">
      <c r="B9" s="657">
        <v>3</v>
      </c>
      <c r="C9" s="27" t="s">
        <v>1002</v>
      </c>
      <c r="D9" s="27" t="s">
        <v>1002</v>
      </c>
      <c r="E9" s="40" t="s">
        <v>1420</v>
      </c>
      <c r="F9" s="26">
        <v>1</v>
      </c>
      <c r="G9" s="40">
        <v>3069</v>
      </c>
      <c r="H9" s="460">
        <f t="shared" ref="H9:H43" si="0">F9*G9</f>
        <v>3069</v>
      </c>
      <c r="I9" s="26"/>
      <c r="J9" s="40" t="s">
        <v>1421</v>
      </c>
      <c r="K9" s="26" t="s">
        <v>1422</v>
      </c>
      <c r="L9" s="26"/>
      <c r="M9" s="30">
        <v>46028</v>
      </c>
      <c r="N9" s="27"/>
      <c r="O9" s="656"/>
      <c r="P9" s="30">
        <v>46034</v>
      </c>
      <c r="Q9" s="375"/>
    </row>
    <row r="10" spans="2:17" s="4" customFormat="1" ht="19.7" customHeight="1">
      <c r="B10" s="658"/>
      <c r="C10" s="27" t="s">
        <v>1002</v>
      </c>
      <c r="D10" s="27" t="s">
        <v>1002</v>
      </c>
      <c r="E10" s="40" t="s">
        <v>1423</v>
      </c>
      <c r="F10" s="26">
        <v>1</v>
      </c>
      <c r="G10" s="40">
        <v>8651</v>
      </c>
      <c r="H10" s="460">
        <f t="shared" si="0"/>
        <v>8651</v>
      </c>
      <c r="I10" s="26"/>
      <c r="J10" s="40" t="s">
        <v>1424</v>
      </c>
      <c r="K10" s="26" t="s">
        <v>1422</v>
      </c>
      <c r="L10" s="26"/>
      <c r="M10" s="30">
        <v>46028</v>
      </c>
      <c r="N10" s="27"/>
      <c r="O10" s="656"/>
      <c r="P10" s="30">
        <v>46034</v>
      </c>
      <c r="Q10" s="375"/>
    </row>
    <row r="11" spans="2:17" ht="19.5" customHeight="1">
      <c r="B11" s="658"/>
      <c r="C11" s="27" t="s">
        <v>1002</v>
      </c>
      <c r="D11" s="27" t="s">
        <v>1002</v>
      </c>
      <c r="E11" s="40" t="s">
        <v>1350</v>
      </c>
      <c r="F11" s="26">
        <v>4</v>
      </c>
      <c r="G11" s="40">
        <v>83</v>
      </c>
      <c r="H11" s="460">
        <f t="shared" si="0"/>
        <v>332</v>
      </c>
      <c r="I11" s="393"/>
      <c r="J11" s="40" t="s">
        <v>1351</v>
      </c>
      <c r="K11" s="26" t="s">
        <v>1422</v>
      </c>
      <c r="L11" s="26"/>
      <c r="M11" s="30">
        <v>46028</v>
      </c>
      <c r="N11" s="40"/>
      <c r="O11" s="393"/>
      <c r="P11" s="30">
        <f>'[1]order (20)'!Q24+1</f>
        <v>46030</v>
      </c>
      <c r="Q11" s="659"/>
    </row>
    <row r="12" spans="2:17" ht="19.5" customHeight="1">
      <c r="B12" s="658"/>
      <c r="C12" s="27" t="s">
        <v>1002</v>
      </c>
      <c r="D12" s="27" t="s">
        <v>1002</v>
      </c>
      <c r="E12" s="40" t="s">
        <v>1390</v>
      </c>
      <c r="F12" s="26">
        <v>2</v>
      </c>
      <c r="G12" s="40">
        <v>92</v>
      </c>
      <c r="H12" s="460">
        <f t="shared" si="0"/>
        <v>184</v>
      </c>
      <c r="I12" s="393"/>
      <c r="J12" s="40" t="s">
        <v>1391</v>
      </c>
      <c r="K12" s="26" t="s">
        <v>1422</v>
      </c>
      <c r="L12" s="26"/>
      <c r="M12" s="30">
        <v>46028</v>
      </c>
      <c r="N12" s="40"/>
      <c r="O12" s="393"/>
      <c r="P12" s="30">
        <f>'[1]order (20)'!Q25+1</f>
        <v>46030</v>
      </c>
      <c r="Q12" s="659"/>
    </row>
    <row r="13" spans="2:17" ht="19.5" customHeight="1">
      <c r="B13" s="658"/>
      <c r="C13" s="27" t="s">
        <v>1002</v>
      </c>
      <c r="D13" s="27" t="s">
        <v>1002</v>
      </c>
      <c r="E13" s="40" t="s">
        <v>1425</v>
      </c>
      <c r="F13" s="26">
        <v>1</v>
      </c>
      <c r="G13" s="40">
        <v>1325</v>
      </c>
      <c r="H13" s="460">
        <f t="shared" si="0"/>
        <v>1325</v>
      </c>
      <c r="I13" s="393"/>
      <c r="J13" s="40" t="s">
        <v>1111</v>
      </c>
      <c r="K13" s="26" t="s">
        <v>1422</v>
      </c>
      <c r="L13" s="26"/>
      <c r="M13" s="30">
        <v>46028</v>
      </c>
      <c r="N13" s="40"/>
      <c r="O13" s="393"/>
      <c r="P13" s="30">
        <v>46034</v>
      </c>
      <c r="Q13" s="659"/>
    </row>
    <row r="14" spans="2:17" ht="19.5" customHeight="1">
      <c r="B14" s="658"/>
      <c r="C14" s="27" t="s">
        <v>1002</v>
      </c>
      <c r="D14" s="27" t="s">
        <v>1002</v>
      </c>
      <c r="E14" s="40" t="s">
        <v>1009</v>
      </c>
      <c r="F14" s="26">
        <v>2</v>
      </c>
      <c r="G14" s="40">
        <v>1599</v>
      </c>
      <c r="H14" s="460">
        <f t="shared" si="0"/>
        <v>3198</v>
      </c>
      <c r="I14" s="393"/>
      <c r="J14" s="40" t="s">
        <v>1010</v>
      </c>
      <c r="K14" s="26" t="s">
        <v>1422</v>
      </c>
      <c r="L14" s="26"/>
      <c r="M14" s="30">
        <v>46028</v>
      </c>
      <c r="N14" s="40"/>
      <c r="O14" s="393"/>
      <c r="P14" s="30">
        <f>'[1]order (20)'!Q27+1</f>
        <v>46030</v>
      </c>
      <c r="Q14" s="659"/>
    </row>
    <row r="15" spans="2:17" ht="19.5" customHeight="1">
      <c r="B15" s="658"/>
      <c r="C15" s="27" t="s">
        <v>1002</v>
      </c>
      <c r="D15" s="27" t="s">
        <v>1002</v>
      </c>
      <c r="E15" s="40" t="s">
        <v>1012</v>
      </c>
      <c r="F15" s="26">
        <v>1</v>
      </c>
      <c r="G15" s="40">
        <v>5373</v>
      </c>
      <c r="H15" s="460">
        <f t="shared" si="0"/>
        <v>5373</v>
      </c>
      <c r="I15" s="393"/>
      <c r="J15" s="40" t="s">
        <v>1013</v>
      </c>
      <c r="K15" s="26" t="s">
        <v>1422</v>
      </c>
      <c r="L15" s="26"/>
      <c r="M15" s="30">
        <v>46028</v>
      </c>
      <c r="N15" s="40"/>
      <c r="O15" s="393"/>
      <c r="P15" s="30">
        <f>'[1]order (20)'!Q28+1</f>
        <v>46030</v>
      </c>
      <c r="Q15" s="659"/>
    </row>
    <row r="16" spans="2:17" ht="19.5" customHeight="1">
      <c r="B16" s="658"/>
      <c r="C16" s="27" t="s">
        <v>1002</v>
      </c>
      <c r="D16" s="27" t="s">
        <v>1002</v>
      </c>
      <c r="E16" s="40" t="s">
        <v>1426</v>
      </c>
      <c r="F16" s="26">
        <v>1</v>
      </c>
      <c r="G16" s="40">
        <v>7884</v>
      </c>
      <c r="H16" s="460">
        <f t="shared" si="0"/>
        <v>7884</v>
      </c>
      <c r="I16" s="393"/>
      <c r="J16" s="40" t="s">
        <v>1015</v>
      </c>
      <c r="K16" s="26" t="s">
        <v>1422</v>
      </c>
      <c r="L16" s="26"/>
      <c r="M16" s="30">
        <v>46028</v>
      </c>
      <c r="N16" s="40"/>
      <c r="O16" s="393"/>
      <c r="P16" s="30">
        <f>'[1]order (20)'!Q29+1</f>
        <v>46033</v>
      </c>
      <c r="Q16" s="659"/>
    </row>
    <row r="17" spans="2:17" ht="18.75" customHeight="1">
      <c r="B17" s="658"/>
      <c r="C17" s="27" t="s">
        <v>1002</v>
      </c>
      <c r="D17" s="27" t="s">
        <v>1002</v>
      </c>
      <c r="E17" s="40" t="s">
        <v>1342</v>
      </c>
      <c r="F17" s="26">
        <v>1</v>
      </c>
      <c r="G17" s="40">
        <v>3548</v>
      </c>
      <c r="H17" s="460">
        <f t="shared" si="0"/>
        <v>3548</v>
      </c>
      <c r="I17" s="393"/>
      <c r="J17" s="40" t="s">
        <v>1343</v>
      </c>
      <c r="K17" s="26" t="s">
        <v>1422</v>
      </c>
      <c r="L17" s="26"/>
      <c r="M17" s="30">
        <v>46028</v>
      </c>
      <c r="N17" s="40"/>
      <c r="O17" s="393"/>
      <c r="P17" s="30">
        <f>'[1]order (20)'!Q30+1</f>
        <v>46031</v>
      </c>
      <c r="Q17" s="659"/>
    </row>
    <row r="18" spans="2:17" ht="19.5" customHeight="1">
      <c r="B18" s="658"/>
      <c r="C18" s="27" t="s">
        <v>1002</v>
      </c>
      <c r="D18" s="27" t="s">
        <v>1002</v>
      </c>
      <c r="E18" s="40" t="s">
        <v>1427</v>
      </c>
      <c r="F18" s="26">
        <v>1</v>
      </c>
      <c r="G18" s="40">
        <v>4220</v>
      </c>
      <c r="H18" s="460">
        <f t="shared" si="0"/>
        <v>4220</v>
      </c>
      <c r="I18" s="393"/>
      <c r="J18" s="40" t="s">
        <v>1349</v>
      </c>
      <c r="K18" s="26" t="s">
        <v>1422</v>
      </c>
      <c r="L18" s="26"/>
      <c r="M18" s="30">
        <v>46028</v>
      </c>
      <c r="N18" s="40"/>
      <c r="O18" s="393"/>
      <c r="P18" s="30">
        <f>'[1]order (20)'!Q31+1</f>
        <v>46030</v>
      </c>
      <c r="Q18" s="659"/>
    </row>
    <row r="19" spans="2:17" ht="19.5" customHeight="1">
      <c r="B19" s="658"/>
      <c r="C19" s="27" t="s">
        <v>1002</v>
      </c>
      <c r="D19" s="27" t="s">
        <v>1002</v>
      </c>
      <c r="E19" s="40" t="s">
        <v>1428</v>
      </c>
      <c r="F19" s="26">
        <v>8</v>
      </c>
      <c r="G19" s="40">
        <v>90</v>
      </c>
      <c r="H19" s="460">
        <f t="shared" si="0"/>
        <v>720</v>
      </c>
      <c r="I19" s="393"/>
      <c r="J19" s="40" t="s">
        <v>1429</v>
      </c>
      <c r="K19" s="26" t="s">
        <v>1422</v>
      </c>
      <c r="L19" s="26"/>
      <c r="M19" s="30">
        <v>46028</v>
      </c>
      <c r="N19" s="40"/>
      <c r="O19" s="393"/>
      <c r="P19" s="30">
        <f>'[1]order (20)'!Q32+1</f>
        <v>46030</v>
      </c>
      <c r="Q19" s="659"/>
    </row>
    <row r="20" spans="2:17" ht="19.5" customHeight="1">
      <c r="B20" s="660"/>
      <c r="C20" s="27" t="s">
        <v>1002</v>
      </c>
      <c r="D20" s="27" t="s">
        <v>1002</v>
      </c>
      <c r="E20" s="40" t="s">
        <v>1132</v>
      </c>
      <c r="F20" s="26">
        <v>1</v>
      </c>
      <c r="G20" s="40">
        <v>326</v>
      </c>
      <c r="H20" s="460">
        <f t="shared" si="0"/>
        <v>326</v>
      </c>
      <c r="I20" s="393"/>
      <c r="J20" s="40" t="s">
        <v>1133</v>
      </c>
      <c r="K20" s="26" t="s">
        <v>1422</v>
      </c>
      <c r="L20" s="26"/>
      <c r="M20" s="30">
        <v>46028</v>
      </c>
      <c r="N20" s="40"/>
      <c r="O20" s="393"/>
      <c r="P20" s="30">
        <f>'[1]order (20)'!Q33+1</f>
        <v>46030</v>
      </c>
      <c r="Q20" s="659"/>
    </row>
    <row r="21" spans="2:17" ht="19.5" customHeight="1">
      <c r="B21" s="661">
        <v>4</v>
      </c>
      <c r="C21" s="27" t="s">
        <v>1002</v>
      </c>
      <c r="D21" s="27" t="s">
        <v>1002</v>
      </c>
      <c r="E21" s="40" t="s">
        <v>1430</v>
      </c>
      <c r="F21" s="26">
        <v>1</v>
      </c>
      <c r="G21" s="40">
        <v>13207</v>
      </c>
      <c r="H21" s="460">
        <f t="shared" si="0"/>
        <v>13207</v>
      </c>
      <c r="I21" s="393"/>
      <c r="J21" s="40" t="s">
        <v>1431</v>
      </c>
      <c r="K21" s="26" t="s">
        <v>1422</v>
      </c>
      <c r="L21" s="26"/>
      <c r="M21" s="30">
        <v>46028</v>
      </c>
      <c r="N21" s="40"/>
      <c r="O21" s="393"/>
      <c r="P21" s="30">
        <v>46037</v>
      </c>
      <c r="Q21" s="659"/>
    </row>
    <row r="22" spans="2:17" ht="19.5" customHeight="1">
      <c r="B22" s="662"/>
      <c r="C22" s="27" t="s">
        <v>1002</v>
      </c>
      <c r="D22" s="27" t="s">
        <v>1002</v>
      </c>
      <c r="E22" s="40" t="s">
        <v>1432</v>
      </c>
      <c r="F22" s="26">
        <v>2</v>
      </c>
      <c r="G22" s="40">
        <v>193</v>
      </c>
      <c r="H22" s="460">
        <f t="shared" si="0"/>
        <v>386</v>
      </c>
      <c r="I22" s="393"/>
      <c r="J22" s="40" t="s">
        <v>1395</v>
      </c>
      <c r="K22" s="26" t="s">
        <v>1422</v>
      </c>
      <c r="L22" s="26"/>
      <c r="M22" s="30">
        <v>46028</v>
      </c>
      <c r="N22" s="40"/>
      <c r="O22" s="393"/>
      <c r="P22" s="30">
        <v>46030</v>
      </c>
      <c r="Q22" s="659"/>
    </row>
    <row r="23" spans="2:17" ht="19.5" customHeight="1">
      <c r="B23" s="661">
        <v>5</v>
      </c>
      <c r="C23" s="27" t="s">
        <v>1002</v>
      </c>
      <c r="D23" s="27" t="s">
        <v>1002</v>
      </c>
      <c r="E23" s="40" t="s">
        <v>1433</v>
      </c>
      <c r="F23" s="26">
        <v>1</v>
      </c>
      <c r="G23" s="40">
        <v>3314</v>
      </c>
      <c r="H23" s="460">
        <f t="shared" si="0"/>
        <v>3314</v>
      </c>
      <c r="I23" s="393"/>
      <c r="J23" s="40" t="s">
        <v>1434</v>
      </c>
      <c r="K23" s="26" t="s">
        <v>1422</v>
      </c>
      <c r="L23" s="26"/>
      <c r="M23" s="30">
        <v>46028</v>
      </c>
      <c r="N23" s="40"/>
      <c r="O23" s="393"/>
      <c r="P23" s="30">
        <v>46034</v>
      </c>
      <c r="Q23" s="659"/>
    </row>
    <row r="24" spans="2:17" ht="19.5" customHeight="1">
      <c r="B24" s="663"/>
      <c r="C24" s="27" t="s">
        <v>1002</v>
      </c>
      <c r="D24" s="27" t="s">
        <v>1002</v>
      </c>
      <c r="E24" s="40" t="s">
        <v>1435</v>
      </c>
      <c r="F24" s="26">
        <v>1</v>
      </c>
      <c r="G24" s="40">
        <v>3681</v>
      </c>
      <c r="H24" s="460">
        <f t="shared" si="0"/>
        <v>3681</v>
      </c>
      <c r="I24" s="393"/>
      <c r="J24" s="40" t="s">
        <v>1436</v>
      </c>
      <c r="K24" s="26" t="s">
        <v>1422</v>
      </c>
      <c r="L24" s="26"/>
      <c r="M24" s="30">
        <v>46028</v>
      </c>
      <c r="N24" s="40"/>
      <c r="O24" s="393"/>
      <c r="P24" s="30">
        <v>46034</v>
      </c>
      <c r="Q24" s="659"/>
    </row>
    <row r="25" spans="2:17" ht="19.5" customHeight="1">
      <c r="B25" s="663"/>
      <c r="C25" s="27" t="s">
        <v>1002</v>
      </c>
      <c r="D25" s="27" t="s">
        <v>1002</v>
      </c>
      <c r="E25" s="40" t="s">
        <v>1392</v>
      </c>
      <c r="F25" s="26">
        <v>2</v>
      </c>
      <c r="G25" s="40">
        <v>84</v>
      </c>
      <c r="H25" s="460">
        <f t="shared" si="0"/>
        <v>168</v>
      </c>
      <c r="I25" s="393"/>
      <c r="J25" s="40" t="s">
        <v>1393</v>
      </c>
      <c r="K25" s="26" t="s">
        <v>1422</v>
      </c>
      <c r="L25" s="26"/>
      <c r="M25" s="30">
        <v>46028</v>
      </c>
      <c r="N25" s="40"/>
      <c r="O25" s="393"/>
      <c r="P25" s="30">
        <v>46030</v>
      </c>
      <c r="Q25" s="659"/>
    </row>
    <row r="26" spans="2:17" ht="19.5" customHeight="1">
      <c r="B26" s="662"/>
      <c r="C26" s="27" t="s">
        <v>1437</v>
      </c>
      <c r="D26" s="27" t="s">
        <v>125</v>
      </c>
      <c r="E26" s="40" t="s">
        <v>1438</v>
      </c>
      <c r="F26" s="26">
        <v>1</v>
      </c>
      <c r="G26" s="40">
        <v>2240</v>
      </c>
      <c r="H26" s="460">
        <f t="shared" si="0"/>
        <v>2240</v>
      </c>
      <c r="I26" s="393"/>
      <c r="J26" s="40" t="s">
        <v>1439</v>
      </c>
      <c r="K26" s="655" t="s">
        <v>999</v>
      </c>
      <c r="L26" s="26"/>
      <c r="M26" s="30">
        <v>46029</v>
      </c>
      <c r="N26" s="40"/>
      <c r="O26" s="664">
        <v>46038</v>
      </c>
      <c r="P26" s="30">
        <v>46037</v>
      </c>
      <c r="Q26" s="659">
        <v>46037</v>
      </c>
    </row>
    <row r="27" spans="2:17" s="4" customFormat="1" ht="19.5" customHeight="1">
      <c r="B27" s="657">
        <v>6</v>
      </c>
      <c r="C27" s="27" t="s">
        <v>1002</v>
      </c>
      <c r="D27" s="27" t="s">
        <v>1002</v>
      </c>
      <c r="E27" s="40" t="s">
        <v>1440</v>
      </c>
      <c r="F27" s="26">
        <v>1</v>
      </c>
      <c r="G27" s="40">
        <v>39889</v>
      </c>
      <c r="H27" s="460">
        <f t="shared" si="0"/>
        <v>39889</v>
      </c>
      <c r="I27" s="26"/>
      <c r="J27" s="40" t="s">
        <v>1441</v>
      </c>
      <c r="K27" s="26" t="s">
        <v>1422</v>
      </c>
      <c r="L27" s="26"/>
      <c r="M27" s="30">
        <v>46028</v>
      </c>
      <c r="N27" s="27"/>
      <c r="O27" s="656"/>
      <c r="P27" s="30">
        <v>46037</v>
      </c>
      <c r="Q27" s="375"/>
    </row>
    <row r="28" spans="2:17" ht="19.5" customHeight="1">
      <c r="B28" s="658"/>
      <c r="C28" s="27" t="s">
        <v>1002</v>
      </c>
      <c r="D28" s="27" t="s">
        <v>1002</v>
      </c>
      <c r="E28" s="40" t="s">
        <v>1442</v>
      </c>
      <c r="F28" s="26">
        <v>2</v>
      </c>
      <c r="G28" s="40">
        <v>2079</v>
      </c>
      <c r="H28" s="460">
        <f t="shared" si="0"/>
        <v>4158</v>
      </c>
      <c r="I28" s="393"/>
      <c r="J28" s="40" t="s">
        <v>1443</v>
      </c>
      <c r="K28" s="26" t="s">
        <v>1422</v>
      </c>
      <c r="L28" s="26"/>
      <c r="M28" s="30">
        <v>46028</v>
      </c>
      <c r="N28" s="40"/>
      <c r="O28" s="393"/>
      <c r="P28" s="30">
        <v>46034</v>
      </c>
      <c r="Q28" s="659"/>
    </row>
    <row r="29" spans="2:17" ht="19.5" customHeight="1">
      <c r="B29" s="658"/>
      <c r="C29" s="27" t="s">
        <v>1002</v>
      </c>
      <c r="D29" s="27" t="s">
        <v>1002</v>
      </c>
      <c r="E29" s="40" t="s">
        <v>1444</v>
      </c>
      <c r="F29" s="26">
        <v>4</v>
      </c>
      <c r="G29" s="40">
        <v>1701</v>
      </c>
      <c r="H29" s="460">
        <f t="shared" si="0"/>
        <v>6804</v>
      </c>
      <c r="I29" s="393"/>
      <c r="J29" s="40" t="s">
        <v>1445</v>
      </c>
      <c r="K29" s="26" t="s">
        <v>1422</v>
      </c>
      <c r="L29" s="26"/>
      <c r="M29" s="30">
        <v>46028</v>
      </c>
      <c r="N29" s="40"/>
      <c r="O29" s="393"/>
      <c r="P29" s="30">
        <v>46034</v>
      </c>
      <c r="Q29" s="659"/>
    </row>
    <row r="30" spans="2:17" ht="19.5" customHeight="1">
      <c r="B30" s="658"/>
      <c r="C30" s="27" t="s">
        <v>1002</v>
      </c>
      <c r="D30" s="27" t="s">
        <v>1002</v>
      </c>
      <c r="E30" s="40" t="s">
        <v>1401</v>
      </c>
      <c r="F30" s="26">
        <v>6</v>
      </c>
      <c r="G30" s="40">
        <v>300</v>
      </c>
      <c r="H30" s="460">
        <f t="shared" si="0"/>
        <v>1800</v>
      </c>
      <c r="I30" s="393"/>
      <c r="J30" s="40" t="s">
        <v>1402</v>
      </c>
      <c r="K30" s="26" t="s">
        <v>1422</v>
      </c>
      <c r="L30" s="26"/>
      <c r="M30" s="30">
        <v>46028</v>
      </c>
      <c r="N30" s="40"/>
      <c r="O30" s="393"/>
      <c r="P30" s="30">
        <v>46030</v>
      </c>
      <c r="Q30" s="659"/>
    </row>
    <row r="31" spans="2:17" ht="19.5" customHeight="1">
      <c r="B31" s="658"/>
      <c r="C31" s="27" t="s">
        <v>1002</v>
      </c>
      <c r="D31" s="27" t="s">
        <v>1002</v>
      </c>
      <c r="E31" s="40" t="s">
        <v>1403</v>
      </c>
      <c r="F31" s="26">
        <v>10</v>
      </c>
      <c r="G31" s="40">
        <v>157</v>
      </c>
      <c r="H31" s="460">
        <f t="shared" si="0"/>
        <v>1570</v>
      </c>
      <c r="I31" s="393"/>
      <c r="J31" s="40" t="s">
        <v>1092</v>
      </c>
      <c r="K31" s="26" t="s">
        <v>1422</v>
      </c>
      <c r="L31" s="26"/>
      <c r="M31" s="30">
        <v>46028</v>
      </c>
      <c r="N31" s="40"/>
      <c r="O31" s="393"/>
      <c r="P31" s="30">
        <v>46030</v>
      </c>
      <c r="Q31" s="659"/>
    </row>
    <row r="32" spans="2:17" ht="19.5" customHeight="1">
      <c r="B32" s="658"/>
      <c r="C32" s="27" t="s">
        <v>1002</v>
      </c>
      <c r="D32" s="27" t="s">
        <v>1002</v>
      </c>
      <c r="E32" s="40" t="s">
        <v>1446</v>
      </c>
      <c r="F32" s="26">
        <v>8</v>
      </c>
      <c r="G32" s="40">
        <v>245</v>
      </c>
      <c r="H32" s="460">
        <f t="shared" si="0"/>
        <v>1960</v>
      </c>
      <c r="I32" s="393"/>
      <c r="J32" s="40" t="s">
        <v>1096</v>
      </c>
      <c r="K32" s="26" t="s">
        <v>1422</v>
      </c>
      <c r="L32" s="26"/>
      <c r="M32" s="30">
        <v>46028</v>
      </c>
      <c r="N32" s="40"/>
      <c r="O32" s="393"/>
      <c r="P32" s="30">
        <v>46030</v>
      </c>
      <c r="Q32" s="659"/>
    </row>
    <row r="33" spans="2:17" ht="19.5" customHeight="1">
      <c r="B33" s="658"/>
      <c r="C33" s="27" t="s">
        <v>1002</v>
      </c>
      <c r="D33" s="27" t="s">
        <v>1002</v>
      </c>
      <c r="E33" s="40" t="s">
        <v>1405</v>
      </c>
      <c r="F33" s="26">
        <v>6</v>
      </c>
      <c r="G33" s="40">
        <v>37</v>
      </c>
      <c r="H33" s="460">
        <f t="shared" si="0"/>
        <v>222</v>
      </c>
      <c r="I33" s="393"/>
      <c r="J33" s="40" t="s">
        <v>1406</v>
      </c>
      <c r="K33" s="26" t="s">
        <v>1422</v>
      </c>
      <c r="L33" s="26"/>
      <c r="M33" s="30">
        <v>46028</v>
      </c>
      <c r="N33" s="40"/>
      <c r="O33" s="393"/>
      <c r="P33" s="30">
        <v>46030</v>
      </c>
      <c r="Q33" s="659"/>
    </row>
    <row r="34" spans="2:17" ht="19.5" customHeight="1">
      <c r="B34" s="658"/>
      <c r="C34" s="27" t="s">
        <v>1002</v>
      </c>
      <c r="D34" s="27" t="s">
        <v>1002</v>
      </c>
      <c r="E34" s="40" t="s">
        <v>1407</v>
      </c>
      <c r="F34" s="26">
        <v>4</v>
      </c>
      <c r="G34" s="40">
        <v>37</v>
      </c>
      <c r="H34" s="460">
        <f t="shared" si="0"/>
        <v>148</v>
      </c>
      <c r="I34" s="393"/>
      <c r="J34" s="40" t="s">
        <v>1406</v>
      </c>
      <c r="K34" s="26" t="s">
        <v>1422</v>
      </c>
      <c r="L34" s="26"/>
      <c r="M34" s="30">
        <v>46028</v>
      </c>
      <c r="N34" s="40"/>
      <c r="O34" s="393"/>
      <c r="P34" s="30">
        <v>46030</v>
      </c>
      <c r="Q34" s="659"/>
    </row>
    <row r="35" spans="2:17" ht="19.5" customHeight="1">
      <c r="B35" s="658"/>
      <c r="C35" s="27" t="s">
        <v>1002</v>
      </c>
      <c r="D35" s="27" t="s">
        <v>1002</v>
      </c>
      <c r="E35" s="40" t="s">
        <v>1408</v>
      </c>
      <c r="F35" s="26">
        <v>4</v>
      </c>
      <c r="G35" s="40">
        <v>37</v>
      </c>
      <c r="H35" s="460">
        <f t="shared" si="0"/>
        <v>148</v>
      </c>
      <c r="I35" s="393"/>
      <c r="J35" s="40" t="s">
        <v>1406</v>
      </c>
      <c r="K35" s="26" t="s">
        <v>1422</v>
      </c>
      <c r="L35" s="26"/>
      <c r="M35" s="30">
        <v>46028</v>
      </c>
      <c r="N35" s="40"/>
      <c r="O35" s="393"/>
      <c r="P35" s="30">
        <v>46030</v>
      </c>
      <c r="Q35" s="659"/>
    </row>
    <row r="36" spans="2:17" ht="19.5" customHeight="1">
      <c r="B36" s="658"/>
      <c r="C36" s="27" t="s">
        <v>1002</v>
      </c>
      <c r="D36" s="27" t="s">
        <v>1002</v>
      </c>
      <c r="E36" s="40" t="s">
        <v>1447</v>
      </c>
      <c r="F36" s="26">
        <v>2</v>
      </c>
      <c r="G36" s="40">
        <v>245</v>
      </c>
      <c r="H36" s="460">
        <f t="shared" si="0"/>
        <v>490</v>
      </c>
      <c r="I36" s="393"/>
      <c r="J36" s="40" t="s">
        <v>1410</v>
      </c>
      <c r="K36" s="26" t="s">
        <v>1422</v>
      </c>
      <c r="L36" s="26"/>
      <c r="M36" s="30">
        <v>46028</v>
      </c>
      <c r="N36" s="40"/>
      <c r="O36" s="393"/>
      <c r="P36" s="30">
        <v>46030</v>
      </c>
      <c r="Q36" s="659"/>
    </row>
    <row r="37" spans="2:17" ht="19.5" customHeight="1">
      <c r="B37" s="660"/>
      <c r="C37" s="27" t="s">
        <v>1002</v>
      </c>
      <c r="D37" s="27" t="s">
        <v>1002</v>
      </c>
      <c r="E37" s="40" t="s">
        <v>1448</v>
      </c>
      <c r="F37" s="26">
        <v>2</v>
      </c>
      <c r="G37" s="40">
        <v>680</v>
      </c>
      <c r="H37" s="460">
        <f t="shared" si="0"/>
        <v>1360</v>
      </c>
      <c r="I37" s="393"/>
      <c r="J37" s="40" t="s">
        <v>1410</v>
      </c>
      <c r="K37" s="26" t="s">
        <v>1422</v>
      </c>
      <c r="L37" s="26"/>
      <c r="M37" s="30">
        <v>46028</v>
      </c>
      <c r="N37" s="40"/>
      <c r="O37" s="393"/>
      <c r="P37" s="30">
        <v>46034</v>
      </c>
      <c r="Q37" s="659"/>
    </row>
    <row r="38" spans="2:17" ht="19.5" customHeight="1">
      <c r="B38" s="661">
        <v>13</v>
      </c>
      <c r="C38" s="27" t="s">
        <v>1002</v>
      </c>
      <c r="D38" s="27" t="s">
        <v>1002</v>
      </c>
      <c r="E38" s="40" t="s">
        <v>1449</v>
      </c>
      <c r="F38" s="26">
        <v>1</v>
      </c>
      <c r="G38" s="40">
        <v>2757</v>
      </c>
      <c r="H38" s="460">
        <f t="shared" si="0"/>
        <v>2757</v>
      </c>
      <c r="I38" s="393"/>
      <c r="J38" s="40" t="s">
        <v>1450</v>
      </c>
      <c r="K38" s="26" t="s">
        <v>1422</v>
      </c>
      <c r="L38" s="26"/>
      <c r="M38" s="30">
        <v>46028</v>
      </c>
      <c r="N38" s="40"/>
      <c r="O38" s="393"/>
      <c r="P38" s="30">
        <v>46034</v>
      </c>
      <c r="Q38" s="659"/>
    </row>
    <row r="39" spans="2:17" ht="19.5" customHeight="1">
      <c r="B39" s="663"/>
      <c r="C39" s="27" t="s">
        <v>1002</v>
      </c>
      <c r="D39" s="27" t="s">
        <v>1002</v>
      </c>
      <c r="E39" s="40" t="s">
        <v>1451</v>
      </c>
      <c r="F39" s="26">
        <v>1</v>
      </c>
      <c r="G39" s="40">
        <v>1350</v>
      </c>
      <c r="H39" s="460">
        <f t="shared" si="0"/>
        <v>1350</v>
      </c>
      <c r="I39" s="393"/>
      <c r="J39" s="40" t="s">
        <v>1452</v>
      </c>
      <c r="K39" s="26" t="s">
        <v>1422</v>
      </c>
      <c r="L39" s="26"/>
      <c r="M39" s="30">
        <v>46028</v>
      </c>
      <c r="N39" s="40"/>
      <c r="O39" s="393"/>
      <c r="P39" s="30">
        <v>46030</v>
      </c>
      <c r="Q39" s="659"/>
    </row>
    <row r="40" spans="2:17" ht="19.5" customHeight="1">
      <c r="B40" s="663"/>
      <c r="C40" s="27" t="s">
        <v>1002</v>
      </c>
      <c r="D40" s="27" t="s">
        <v>1002</v>
      </c>
      <c r="E40" s="40" t="s">
        <v>1453</v>
      </c>
      <c r="F40" s="26">
        <v>1</v>
      </c>
      <c r="G40" s="40">
        <v>290</v>
      </c>
      <c r="H40" s="460">
        <f t="shared" si="0"/>
        <v>290</v>
      </c>
      <c r="I40" s="393"/>
      <c r="J40" s="40" t="s">
        <v>1454</v>
      </c>
      <c r="K40" s="26" t="s">
        <v>1422</v>
      </c>
      <c r="L40" s="26"/>
      <c r="M40" s="30">
        <v>46028</v>
      </c>
      <c r="N40" s="40"/>
      <c r="O40" s="393"/>
      <c r="P40" s="30">
        <v>46030</v>
      </c>
      <c r="Q40" s="659"/>
    </row>
    <row r="41" spans="2:17" ht="19.5" customHeight="1">
      <c r="B41" s="662"/>
      <c r="C41" s="27" t="s">
        <v>1002</v>
      </c>
      <c r="D41" s="27" t="s">
        <v>1002</v>
      </c>
      <c r="E41" s="40" t="s">
        <v>1455</v>
      </c>
      <c r="F41" s="26">
        <v>1</v>
      </c>
      <c r="G41" s="40">
        <v>9239</v>
      </c>
      <c r="H41" s="460">
        <f t="shared" si="0"/>
        <v>9239</v>
      </c>
      <c r="I41" s="393"/>
      <c r="J41" s="40" t="s">
        <v>1456</v>
      </c>
      <c r="K41" s="26" t="s">
        <v>1422</v>
      </c>
      <c r="L41" s="26"/>
      <c r="M41" s="30">
        <v>46028</v>
      </c>
      <c r="N41" s="40"/>
      <c r="O41" s="393"/>
      <c r="P41" s="30">
        <v>46030</v>
      </c>
      <c r="Q41" s="659"/>
    </row>
    <row r="42" spans="2:17" ht="19.5" customHeight="1">
      <c r="B42" s="661">
        <v>16</v>
      </c>
      <c r="C42" s="27" t="s">
        <v>1070</v>
      </c>
      <c r="D42" s="27" t="s">
        <v>1070</v>
      </c>
      <c r="E42" s="40" t="s">
        <v>1071</v>
      </c>
      <c r="F42" s="26">
        <v>20</v>
      </c>
      <c r="G42" s="40">
        <v>5000</v>
      </c>
      <c r="H42" s="460">
        <f t="shared" si="0"/>
        <v>100000</v>
      </c>
      <c r="I42" s="393"/>
      <c r="J42" s="40" t="s">
        <v>1071</v>
      </c>
      <c r="K42" s="40"/>
      <c r="L42" s="26"/>
      <c r="M42" s="30"/>
      <c r="N42" s="40"/>
      <c r="O42" s="393"/>
      <c r="P42" s="665"/>
      <c r="Q42" s="659"/>
    </row>
    <row r="43" spans="2:17" ht="19.5" customHeight="1">
      <c r="B43" s="662"/>
      <c r="C43" s="27" t="s">
        <v>1070</v>
      </c>
      <c r="D43" s="27" t="s">
        <v>1070</v>
      </c>
      <c r="E43" s="40" t="s">
        <v>1072</v>
      </c>
      <c r="F43" s="26">
        <v>10</v>
      </c>
      <c r="G43" s="40">
        <v>5000</v>
      </c>
      <c r="H43" s="460">
        <f t="shared" si="0"/>
        <v>50000</v>
      </c>
      <c r="I43" s="393"/>
      <c r="J43" s="40" t="s">
        <v>1072</v>
      </c>
      <c r="K43" s="40"/>
      <c r="L43" s="26"/>
      <c r="M43" s="30"/>
      <c r="N43" s="40"/>
      <c r="O43" s="393"/>
      <c r="P43" s="665"/>
      <c r="Q43" s="659"/>
    </row>
    <row r="44" spans="2:17" ht="19.5" customHeight="1">
      <c r="B44" s="26"/>
      <c r="C44" s="27"/>
      <c r="D44" s="27"/>
      <c r="E44" s="40"/>
      <c r="F44" s="26"/>
      <c r="G44" s="40"/>
      <c r="H44" s="40"/>
      <c r="I44" s="393"/>
      <c r="J44" s="40"/>
      <c r="K44" s="40"/>
      <c r="L44" s="26"/>
      <c r="M44" s="30"/>
      <c r="N44" s="40"/>
      <c r="O44" s="393"/>
      <c r="P44" s="665"/>
      <c r="Q44" s="659"/>
    </row>
    <row r="45" spans="2:17" ht="19.5" customHeight="1"/>
  </sheetData>
  <autoFilter ref="B8:O27" xr:uid="{DB6E5F31-6324-4756-8306-B0C5774931CB}"/>
  <mergeCells count="12">
    <mergeCell ref="B9:B20"/>
    <mergeCell ref="B21:B22"/>
    <mergeCell ref="B23:B26"/>
    <mergeCell ref="B27:B37"/>
    <mergeCell ref="B38:B41"/>
    <mergeCell ref="B42:B43"/>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64E6F-57BB-449F-9005-2E9C7EB6488E}">
  <dimension ref="B2:Q19"/>
  <sheetViews>
    <sheetView zoomScale="85" zoomScaleNormal="85" workbookViewId="0">
      <selection activeCell="Q10" sqref="Q10:Q17"/>
    </sheetView>
  </sheetViews>
  <sheetFormatPr defaultRowHeight="18.75"/>
  <cols>
    <col min="1" max="1" width="2.625" style="1" customWidth="1"/>
    <col min="2" max="2" width="20.125" style="4" bestFit="1" customWidth="1"/>
    <col min="3" max="3" width="14.375" style="1" bestFit="1" customWidth="1"/>
    <col min="4" max="4" width="13.125" style="1" bestFit="1" customWidth="1"/>
    <col min="5" max="5" width="40.625" style="1" customWidth="1"/>
    <col min="6" max="6" width="6.25" style="4" customWidth="1"/>
    <col min="7" max="8" width="9.875" style="495" bestFit="1" customWidth="1"/>
    <col min="9" max="9" width="13" style="10" bestFit="1" customWidth="1"/>
    <col min="10" max="10" width="41.75" style="1" bestFit="1" customWidth="1"/>
    <col min="11" max="11" width="73.875" style="1" customWidth="1"/>
    <col min="12" max="12" width="11"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20.125" style="1" bestFit="1" customWidth="1"/>
    <col min="259" max="259" width="14.375" style="1" bestFit="1" customWidth="1"/>
    <col min="260" max="260" width="13.125" style="1" bestFit="1" customWidth="1"/>
    <col min="261" max="261" width="40.625" style="1" customWidth="1"/>
    <col min="262" max="262" width="6.25" style="1" customWidth="1"/>
    <col min="263" max="264" width="9.875" style="1" bestFit="1" customWidth="1"/>
    <col min="265" max="265" width="13" style="1" bestFit="1" customWidth="1"/>
    <col min="266" max="266" width="41.75" style="1" bestFit="1" customWidth="1"/>
    <col min="267" max="267" width="73.875" style="1" customWidth="1"/>
    <col min="268" max="268" width="11"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20.125" style="1" bestFit="1" customWidth="1"/>
    <col min="515" max="515" width="14.375" style="1" bestFit="1" customWidth="1"/>
    <col min="516" max="516" width="13.125" style="1" bestFit="1" customWidth="1"/>
    <col min="517" max="517" width="40.625" style="1" customWidth="1"/>
    <col min="518" max="518" width="6.25" style="1" customWidth="1"/>
    <col min="519" max="520" width="9.875" style="1" bestFit="1" customWidth="1"/>
    <col min="521" max="521" width="13" style="1" bestFit="1" customWidth="1"/>
    <col min="522" max="522" width="41.75" style="1" bestFit="1" customWidth="1"/>
    <col min="523" max="523" width="73.875" style="1" customWidth="1"/>
    <col min="524" max="524" width="11"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20.125" style="1" bestFit="1" customWidth="1"/>
    <col min="771" max="771" width="14.375" style="1" bestFit="1" customWidth="1"/>
    <col min="772" max="772" width="13.125" style="1" bestFit="1" customWidth="1"/>
    <col min="773" max="773" width="40.625" style="1" customWidth="1"/>
    <col min="774" max="774" width="6.25" style="1" customWidth="1"/>
    <col min="775" max="776" width="9.875" style="1" bestFit="1" customWidth="1"/>
    <col min="777" max="777" width="13" style="1" bestFit="1" customWidth="1"/>
    <col min="778" max="778" width="41.75" style="1" bestFit="1" customWidth="1"/>
    <col min="779" max="779" width="73.875" style="1" customWidth="1"/>
    <col min="780" max="780" width="11"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20.125" style="1" bestFit="1" customWidth="1"/>
    <col min="1027" max="1027" width="14.375" style="1" bestFit="1" customWidth="1"/>
    <col min="1028" max="1028" width="13.125" style="1" bestFit="1" customWidth="1"/>
    <col min="1029" max="1029" width="40.625" style="1" customWidth="1"/>
    <col min="1030" max="1030" width="6.25" style="1" customWidth="1"/>
    <col min="1031" max="1032" width="9.875" style="1" bestFit="1" customWidth="1"/>
    <col min="1033" max="1033" width="13" style="1" bestFit="1" customWidth="1"/>
    <col min="1034" max="1034" width="41.75" style="1" bestFit="1" customWidth="1"/>
    <col min="1035" max="1035" width="73.875" style="1" customWidth="1"/>
    <col min="1036" max="1036" width="11"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20.125" style="1" bestFit="1" customWidth="1"/>
    <col min="1283" max="1283" width="14.375" style="1" bestFit="1" customWidth="1"/>
    <col min="1284" max="1284" width="13.125" style="1" bestFit="1" customWidth="1"/>
    <col min="1285" max="1285" width="40.625" style="1" customWidth="1"/>
    <col min="1286" max="1286" width="6.25" style="1" customWidth="1"/>
    <col min="1287" max="1288" width="9.875" style="1" bestFit="1" customWidth="1"/>
    <col min="1289" max="1289" width="13" style="1" bestFit="1" customWidth="1"/>
    <col min="1290" max="1290" width="41.75" style="1" bestFit="1" customWidth="1"/>
    <col min="1291" max="1291" width="73.875" style="1" customWidth="1"/>
    <col min="1292" max="1292" width="11"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20.125" style="1" bestFit="1" customWidth="1"/>
    <col min="1539" max="1539" width="14.375" style="1" bestFit="1" customWidth="1"/>
    <col min="1540" max="1540" width="13.125" style="1" bestFit="1" customWidth="1"/>
    <col min="1541" max="1541" width="40.625" style="1" customWidth="1"/>
    <col min="1542" max="1542" width="6.25" style="1" customWidth="1"/>
    <col min="1543" max="1544" width="9.875" style="1" bestFit="1" customWidth="1"/>
    <col min="1545" max="1545" width="13" style="1" bestFit="1" customWidth="1"/>
    <col min="1546" max="1546" width="41.75" style="1" bestFit="1" customWidth="1"/>
    <col min="1547" max="1547" width="73.875" style="1" customWidth="1"/>
    <col min="1548" max="1548" width="11"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20.125" style="1" bestFit="1" customWidth="1"/>
    <col min="1795" max="1795" width="14.375" style="1" bestFit="1" customWidth="1"/>
    <col min="1796" max="1796" width="13.125" style="1" bestFit="1" customWidth="1"/>
    <col min="1797" max="1797" width="40.625" style="1" customWidth="1"/>
    <col min="1798" max="1798" width="6.25" style="1" customWidth="1"/>
    <col min="1799" max="1800" width="9.875" style="1" bestFit="1" customWidth="1"/>
    <col min="1801" max="1801" width="13" style="1" bestFit="1" customWidth="1"/>
    <col min="1802" max="1802" width="41.75" style="1" bestFit="1" customWidth="1"/>
    <col min="1803" max="1803" width="73.875" style="1" customWidth="1"/>
    <col min="1804" max="1804" width="11"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20.125" style="1" bestFit="1" customWidth="1"/>
    <col min="2051" max="2051" width="14.375" style="1" bestFit="1" customWidth="1"/>
    <col min="2052" max="2052" width="13.125" style="1" bestFit="1" customWidth="1"/>
    <col min="2053" max="2053" width="40.625" style="1" customWidth="1"/>
    <col min="2054" max="2054" width="6.25" style="1" customWidth="1"/>
    <col min="2055" max="2056" width="9.875" style="1" bestFit="1" customWidth="1"/>
    <col min="2057" max="2057" width="13" style="1" bestFit="1" customWidth="1"/>
    <col min="2058" max="2058" width="41.75" style="1" bestFit="1" customWidth="1"/>
    <col min="2059" max="2059" width="73.875" style="1" customWidth="1"/>
    <col min="2060" max="2060" width="11"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20.125" style="1" bestFit="1" customWidth="1"/>
    <col min="2307" max="2307" width="14.375" style="1" bestFit="1" customWidth="1"/>
    <col min="2308" max="2308" width="13.125" style="1" bestFit="1" customWidth="1"/>
    <col min="2309" max="2309" width="40.625" style="1" customWidth="1"/>
    <col min="2310" max="2310" width="6.25" style="1" customWidth="1"/>
    <col min="2311" max="2312" width="9.875" style="1" bestFit="1" customWidth="1"/>
    <col min="2313" max="2313" width="13" style="1" bestFit="1" customWidth="1"/>
    <col min="2314" max="2314" width="41.75" style="1" bestFit="1" customWidth="1"/>
    <col min="2315" max="2315" width="73.875" style="1" customWidth="1"/>
    <col min="2316" max="2316" width="11"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20.125" style="1" bestFit="1" customWidth="1"/>
    <col min="2563" max="2563" width="14.375" style="1" bestFit="1" customWidth="1"/>
    <col min="2564" max="2564" width="13.125" style="1" bestFit="1" customWidth="1"/>
    <col min="2565" max="2565" width="40.625" style="1" customWidth="1"/>
    <col min="2566" max="2566" width="6.25" style="1" customWidth="1"/>
    <col min="2567" max="2568" width="9.875" style="1" bestFit="1" customWidth="1"/>
    <col min="2569" max="2569" width="13" style="1" bestFit="1" customWidth="1"/>
    <col min="2570" max="2570" width="41.75" style="1" bestFit="1" customWidth="1"/>
    <col min="2571" max="2571" width="73.875" style="1" customWidth="1"/>
    <col min="2572" max="2572" width="11"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20.125" style="1" bestFit="1" customWidth="1"/>
    <col min="2819" max="2819" width="14.375" style="1" bestFit="1" customWidth="1"/>
    <col min="2820" max="2820" width="13.125" style="1" bestFit="1" customWidth="1"/>
    <col min="2821" max="2821" width="40.625" style="1" customWidth="1"/>
    <col min="2822" max="2822" width="6.25" style="1" customWidth="1"/>
    <col min="2823" max="2824" width="9.875" style="1" bestFit="1" customWidth="1"/>
    <col min="2825" max="2825" width="13" style="1" bestFit="1" customWidth="1"/>
    <col min="2826" max="2826" width="41.75" style="1" bestFit="1" customWidth="1"/>
    <col min="2827" max="2827" width="73.875" style="1" customWidth="1"/>
    <col min="2828" max="2828" width="11"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20.125" style="1" bestFit="1" customWidth="1"/>
    <col min="3075" max="3075" width="14.375" style="1" bestFit="1" customWidth="1"/>
    <col min="3076" max="3076" width="13.125" style="1" bestFit="1" customWidth="1"/>
    <col min="3077" max="3077" width="40.625" style="1" customWidth="1"/>
    <col min="3078" max="3078" width="6.25" style="1" customWidth="1"/>
    <col min="3079" max="3080" width="9.875" style="1" bestFit="1" customWidth="1"/>
    <col min="3081" max="3081" width="13" style="1" bestFit="1" customWidth="1"/>
    <col min="3082" max="3082" width="41.75" style="1" bestFit="1" customWidth="1"/>
    <col min="3083" max="3083" width="73.875" style="1" customWidth="1"/>
    <col min="3084" max="3084" width="11"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20.125" style="1" bestFit="1" customWidth="1"/>
    <col min="3331" max="3331" width="14.375" style="1" bestFit="1" customWidth="1"/>
    <col min="3332" max="3332" width="13.125" style="1" bestFit="1" customWidth="1"/>
    <col min="3333" max="3333" width="40.625" style="1" customWidth="1"/>
    <col min="3334" max="3334" width="6.25" style="1" customWidth="1"/>
    <col min="3335" max="3336" width="9.875" style="1" bestFit="1" customWidth="1"/>
    <col min="3337" max="3337" width="13" style="1" bestFit="1" customWidth="1"/>
    <col min="3338" max="3338" width="41.75" style="1" bestFit="1" customWidth="1"/>
    <col min="3339" max="3339" width="73.875" style="1" customWidth="1"/>
    <col min="3340" max="3340" width="11"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20.125" style="1" bestFit="1" customWidth="1"/>
    <col min="3587" max="3587" width="14.375" style="1" bestFit="1" customWidth="1"/>
    <col min="3588" max="3588" width="13.125" style="1" bestFit="1" customWidth="1"/>
    <col min="3589" max="3589" width="40.625" style="1" customWidth="1"/>
    <col min="3590" max="3590" width="6.25" style="1" customWidth="1"/>
    <col min="3591" max="3592" width="9.875" style="1" bestFit="1" customWidth="1"/>
    <col min="3593" max="3593" width="13" style="1" bestFit="1" customWidth="1"/>
    <col min="3594" max="3594" width="41.75" style="1" bestFit="1" customWidth="1"/>
    <col min="3595" max="3595" width="73.875" style="1" customWidth="1"/>
    <col min="3596" max="3596" width="11"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20.125" style="1" bestFit="1" customWidth="1"/>
    <col min="3843" max="3843" width="14.375" style="1" bestFit="1" customWidth="1"/>
    <col min="3844" max="3844" width="13.125" style="1" bestFit="1" customWidth="1"/>
    <col min="3845" max="3845" width="40.625" style="1" customWidth="1"/>
    <col min="3846" max="3846" width="6.25" style="1" customWidth="1"/>
    <col min="3847" max="3848" width="9.875" style="1" bestFit="1" customWidth="1"/>
    <col min="3849" max="3849" width="13" style="1" bestFit="1" customWidth="1"/>
    <col min="3850" max="3850" width="41.75" style="1" bestFit="1" customWidth="1"/>
    <col min="3851" max="3851" width="73.875" style="1" customWidth="1"/>
    <col min="3852" max="3852" width="11"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20.125" style="1" bestFit="1" customWidth="1"/>
    <col min="4099" max="4099" width="14.375" style="1" bestFit="1" customWidth="1"/>
    <col min="4100" max="4100" width="13.125" style="1" bestFit="1" customWidth="1"/>
    <col min="4101" max="4101" width="40.625" style="1" customWidth="1"/>
    <col min="4102" max="4102" width="6.25" style="1" customWidth="1"/>
    <col min="4103" max="4104" width="9.875" style="1" bestFit="1" customWidth="1"/>
    <col min="4105" max="4105" width="13" style="1" bestFit="1" customWidth="1"/>
    <col min="4106" max="4106" width="41.75" style="1" bestFit="1" customWidth="1"/>
    <col min="4107" max="4107" width="73.875" style="1" customWidth="1"/>
    <col min="4108" max="4108" width="11"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20.125" style="1" bestFit="1" customWidth="1"/>
    <col min="4355" max="4355" width="14.375" style="1" bestFit="1" customWidth="1"/>
    <col min="4356" max="4356" width="13.125" style="1" bestFit="1" customWidth="1"/>
    <col min="4357" max="4357" width="40.625" style="1" customWidth="1"/>
    <col min="4358" max="4358" width="6.25" style="1" customWidth="1"/>
    <col min="4359" max="4360" width="9.875" style="1" bestFit="1" customWidth="1"/>
    <col min="4361" max="4361" width="13" style="1" bestFit="1" customWidth="1"/>
    <col min="4362" max="4362" width="41.75" style="1" bestFit="1" customWidth="1"/>
    <col min="4363" max="4363" width="73.875" style="1" customWidth="1"/>
    <col min="4364" max="4364" width="11"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20.125" style="1" bestFit="1" customWidth="1"/>
    <col min="4611" max="4611" width="14.375" style="1" bestFit="1" customWidth="1"/>
    <col min="4612" max="4612" width="13.125" style="1" bestFit="1" customWidth="1"/>
    <col min="4613" max="4613" width="40.625" style="1" customWidth="1"/>
    <col min="4614" max="4614" width="6.25" style="1" customWidth="1"/>
    <col min="4615" max="4616" width="9.875" style="1" bestFit="1" customWidth="1"/>
    <col min="4617" max="4617" width="13" style="1" bestFit="1" customWidth="1"/>
    <col min="4618" max="4618" width="41.75" style="1" bestFit="1" customWidth="1"/>
    <col min="4619" max="4619" width="73.875" style="1" customWidth="1"/>
    <col min="4620" max="4620" width="11"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20.125" style="1" bestFit="1" customWidth="1"/>
    <col min="4867" max="4867" width="14.375" style="1" bestFit="1" customWidth="1"/>
    <col min="4868" max="4868" width="13.125" style="1" bestFit="1" customWidth="1"/>
    <col min="4869" max="4869" width="40.625" style="1" customWidth="1"/>
    <col min="4870" max="4870" width="6.25" style="1" customWidth="1"/>
    <col min="4871" max="4872" width="9.875" style="1" bestFit="1" customWidth="1"/>
    <col min="4873" max="4873" width="13" style="1" bestFit="1" customWidth="1"/>
    <col min="4874" max="4874" width="41.75" style="1" bestFit="1" customWidth="1"/>
    <col min="4875" max="4875" width="73.875" style="1" customWidth="1"/>
    <col min="4876" max="4876" width="11"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20.125" style="1" bestFit="1" customWidth="1"/>
    <col min="5123" max="5123" width="14.375" style="1" bestFit="1" customWidth="1"/>
    <col min="5124" max="5124" width="13.125" style="1" bestFit="1" customWidth="1"/>
    <col min="5125" max="5125" width="40.625" style="1" customWidth="1"/>
    <col min="5126" max="5126" width="6.25" style="1" customWidth="1"/>
    <col min="5127" max="5128" width="9.875" style="1" bestFit="1" customWidth="1"/>
    <col min="5129" max="5129" width="13" style="1" bestFit="1" customWidth="1"/>
    <col min="5130" max="5130" width="41.75" style="1" bestFit="1" customWidth="1"/>
    <col min="5131" max="5131" width="73.875" style="1" customWidth="1"/>
    <col min="5132" max="5132" width="11"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20.125" style="1" bestFit="1" customWidth="1"/>
    <col min="5379" max="5379" width="14.375" style="1" bestFit="1" customWidth="1"/>
    <col min="5380" max="5380" width="13.125" style="1" bestFit="1" customWidth="1"/>
    <col min="5381" max="5381" width="40.625" style="1" customWidth="1"/>
    <col min="5382" max="5382" width="6.25" style="1" customWidth="1"/>
    <col min="5383" max="5384" width="9.875" style="1" bestFit="1" customWidth="1"/>
    <col min="5385" max="5385" width="13" style="1" bestFit="1" customWidth="1"/>
    <col min="5386" max="5386" width="41.75" style="1" bestFit="1" customWidth="1"/>
    <col min="5387" max="5387" width="73.875" style="1" customWidth="1"/>
    <col min="5388" max="5388" width="11"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20.125" style="1" bestFit="1" customWidth="1"/>
    <col min="5635" max="5635" width="14.375" style="1" bestFit="1" customWidth="1"/>
    <col min="5636" max="5636" width="13.125" style="1" bestFit="1" customWidth="1"/>
    <col min="5637" max="5637" width="40.625" style="1" customWidth="1"/>
    <col min="5638" max="5638" width="6.25" style="1" customWidth="1"/>
    <col min="5639" max="5640" width="9.875" style="1" bestFit="1" customWidth="1"/>
    <col min="5641" max="5641" width="13" style="1" bestFit="1" customWidth="1"/>
    <col min="5642" max="5642" width="41.75" style="1" bestFit="1" customWidth="1"/>
    <col min="5643" max="5643" width="73.875" style="1" customWidth="1"/>
    <col min="5644" max="5644" width="11"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20.125" style="1" bestFit="1" customWidth="1"/>
    <col min="5891" max="5891" width="14.375" style="1" bestFit="1" customWidth="1"/>
    <col min="5892" max="5892" width="13.125" style="1" bestFit="1" customWidth="1"/>
    <col min="5893" max="5893" width="40.625" style="1" customWidth="1"/>
    <col min="5894" max="5894" width="6.25" style="1" customWidth="1"/>
    <col min="5895" max="5896" width="9.875" style="1" bestFit="1" customWidth="1"/>
    <col min="5897" max="5897" width="13" style="1" bestFit="1" customWidth="1"/>
    <col min="5898" max="5898" width="41.75" style="1" bestFit="1" customWidth="1"/>
    <col min="5899" max="5899" width="73.875" style="1" customWidth="1"/>
    <col min="5900" max="5900" width="11"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20.125" style="1" bestFit="1" customWidth="1"/>
    <col min="6147" max="6147" width="14.375" style="1" bestFit="1" customWidth="1"/>
    <col min="6148" max="6148" width="13.125" style="1" bestFit="1" customWidth="1"/>
    <col min="6149" max="6149" width="40.625" style="1" customWidth="1"/>
    <col min="6150" max="6150" width="6.25" style="1" customWidth="1"/>
    <col min="6151" max="6152" width="9.875" style="1" bestFit="1" customWidth="1"/>
    <col min="6153" max="6153" width="13" style="1" bestFit="1" customWidth="1"/>
    <col min="6154" max="6154" width="41.75" style="1" bestFit="1" customWidth="1"/>
    <col min="6155" max="6155" width="73.875" style="1" customWidth="1"/>
    <col min="6156" max="6156" width="11"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20.125" style="1" bestFit="1" customWidth="1"/>
    <col min="6403" max="6403" width="14.375" style="1" bestFit="1" customWidth="1"/>
    <col min="6404" max="6404" width="13.125" style="1" bestFit="1" customWidth="1"/>
    <col min="6405" max="6405" width="40.625" style="1" customWidth="1"/>
    <col min="6406" max="6406" width="6.25" style="1" customWidth="1"/>
    <col min="6407" max="6408" width="9.875" style="1" bestFit="1" customWidth="1"/>
    <col min="6409" max="6409" width="13" style="1" bestFit="1" customWidth="1"/>
    <col min="6410" max="6410" width="41.75" style="1" bestFit="1" customWidth="1"/>
    <col min="6411" max="6411" width="73.875" style="1" customWidth="1"/>
    <col min="6412" max="6412" width="11"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20.125" style="1" bestFit="1" customWidth="1"/>
    <col min="6659" max="6659" width="14.375" style="1" bestFit="1" customWidth="1"/>
    <col min="6660" max="6660" width="13.125" style="1" bestFit="1" customWidth="1"/>
    <col min="6661" max="6661" width="40.625" style="1" customWidth="1"/>
    <col min="6662" max="6662" width="6.25" style="1" customWidth="1"/>
    <col min="6663" max="6664" width="9.875" style="1" bestFit="1" customWidth="1"/>
    <col min="6665" max="6665" width="13" style="1" bestFit="1" customWidth="1"/>
    <col min="6666" max="6666" width="41.75" style="1" bestFit="1" customWidth="1"/>
    <col min="6667" max="6667" width="73.875" style="1" customWidth="1"/>
    <col min="6668" max="6668" width="11"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20.125" style="1" bestFit="1" customWidth="1"/>
    <col min="6915" max="6915" width="14.375" style="1" bestFit="1" customWidth="1"/>
    <col min="6916" max="6916" width="13.125" style="1" bestFit="1" customWidth="1"/>
    <col min="6917" max="6917" width="40.625" style="1" customWidth="1"/>
    <col min="6918" max="6918" width="6.25" style="1" customWidth="1"/>
    <col min="6919" max="6920" width="9.875" style="1" bestFit="1" customWidth="1"/>
    <col min="6921" max="6921" width="13" style="1" bestFit="1" customWidth="1"/>
    <col min="6922" max="6922" width="41.75" style="1" bestFit="1" customWidth="1"/>
    <col min="6923" max="6923" width="73.875" style="1" customWidth="1"/>
    <col min="6924" max="6924" width="11"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20.125" style="1" bestFit="1" customWidth="1"/>
    <col min="7171" max="7171" width="14.375" style="1" bestFit="1" customWidth="1"/>
    <col min="7172" max="7172" width="13.125" style="1" bestFit="1" customWidth="1"/>
    <col min="7173" max="7173" width="40.625" style="1" customWidth="1"/>
    <col min="7174" max="7174" width="6.25" style="1" customWidth="1"/>
    <col min="7175" max="7176" width="9.875" style="1" bestFit="1" customWidth="1"/>
    <col min="7177" max="7177" width="13" style="1" bestFit="1" customWidth="1"/>
    <col min="7178" max="7178" width="41.75" style="1" bestFit="1" customWidth="1"/>
    <col min="7179" max="7179" width="73.875" style="1" customWidth="1"/>
    <col min="7180" max="7180" width="11"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20.125" style="1" bestFit="1" customWidth="1"/>
    <col min="7427" max="7427" width="14.375" style="1" bestFit="1" customWidth="1"/>
    <col min="7428" max="7428" width="13.125" style="1" bestFit="1" customWidth="1"/>
    <col min="7429" max="7429" width="40.625" style="1" customWidth="1"/>
    <col min="7430" max="7430" width="6.25" style="1" customWidth="1"/>
    <col min="7431" max="7432" width="9.875" style="1" bestFit="1" customWidth="1"/>
    <col min="7433" max="7433" width="13" style="1" bestFit="1" customWidth="1"/>
    <col min="7434" max="7434" width="41.75" style="1" bestFit="1" customWidth="1"/>
    <col min="7435" max="7435" width="73.875" style="1" customWidth="1"/>
    <col min="7436" max="7436" width="11"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20.125" style="1" bestFit="1" customWidth="1"/>
    <col min="7683" max="7683" width="14.375" style="1" bestFit="1" customWidth="1"/>
    <col min="7684" max="7684" width="13.125" style="1" bestFit="1" customWidth="1"/>
    <col min="7685" max="7685" width="40.625" style="1" customWidth="1"/>
    <col min="7686" max="7686" width="6.25" style="1" customWidth="1"/>
    <col min="7687" max="7688" width="9.875" style="1" bestFit="1" customWidth="1"/>
    <col min="7689" max="7689" width="13" style="1" bestFit="1" customWidth="1"/>
    <col min="7690" max="7690" width="41.75" style="1" bestFit="1" customWidth="1"/>
    <col min="7691" max="7691" width="73.875" style="1" customWidth="1"/>
    <col min="7692" max="7692" width="11"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20.125" style="1" bestFit="1" customWidth="1"/>
    <col min="7939" max="7939" width="14.375" style="1" bestFit="1" customWidth="1"/>
    <col min="7940" max="7940" width="13.125" style="1" bestFit="1" customWidth="1"/>
    <col min="7941" max="7941" width="40.625" style="1" customWidth="1"/>
    <col min="7942" max="7942" width="6.25" style="1" customWidth="1"/>
    <col min="7943" max="7944" width="9.875" style="1" bestFit="1" customWidth="1"/>
    <col min="7945" max="7945" width="13" style="1" bestFit="1" customWidth="1"/>
    <col min="7946" max="7946" width="41.75" style="1" bestFit="1" customWidth="1"/>
    <col min="7947" max="7947" width="73.875" style="1" customWidth="1"/>
    <col min="7948" max="7948" width="11"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20.125" style="1" bestFit="1" customWidth="1"/>
    <col min="8195" max="8195" width="14.375" style="1" bestFit="1" customWidth="1"/>
    <col min="8196" max="8196" width="13.125" style="1" bestFit="1" customWidth="1"/>
    <col min="8197" max="8197" width="40.625" style="1" customWidth="1"/>
    <col min="8198" max="8198" width="6.25" style="1" customWidth="1"/>
    <col min="8199" max="8200" width="9.875" style="1" bestFit="1" customWidth="1"/>
    <col min="8201" max="8201" width="13" style="1" bestFit="1" customWidth="1"/>
    <col min="8202" max="8202" width="41.75" style="1" bestFit="1" customWidth="1"/>
    <col min="8203" max="8203" width="73.875" style="1" customWidth="1"/>
    <col min="8204" max="8204" width="11"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20.125" style="1" bestFit="1" customWidth="1"/>
    <col min="8451" max="8451" width="14.375" style="1" bestFit="1" customWidth="1"/>
    <col min="8452" max="8452" width="13.125" style="1" bestFit="1" customWidth="1"/>
    <col min="8453" max="8453" width="40.625" style="1" customWidth="1"/>
    <col min="8454" max="8454" width="6.25" style="1" customWidth="1"/>
    <col min="8455" max="8456" width="9.875" style="1" bestFit="1" customWidth="1"/>
    <col min="8457" max="8457" width="13" style="1" bestFit="1" customWidth="1"/>
    <col min="8458" max="8458" width="41.75" style="1" bestFit="1" customWidth="1"/>
    <col min="8459" max="8459" width="73.875" style="1" customWidth="1"/>
    <col min="8460" max="8460" width="11"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20.125" style="1" bestFit="1" customWidth="1"/>
    <col min="8707" max="8707" width="14.375" style="1" bestFit="1" customWidth="1"/>
    <col min="8708" max="8708" width="13.125" style="1" bestFit="1" customWidth="1"/>
    <col min="8709" max="8709" width="40.625" style="1" customWidth="1"/>
    <col min="8710" max="8710" width="6.25" style="1" customWidth="1"/>
    <col min="8711" max="8712" width="9.875" style="1" bestFit="1" customWidth="1"/>
    <col min="8713" max="8713" width="13" style="1" bestFit="1" customWidth="1"/>
    <col min="8714" max="8714" width="41.75" style="1" bestFit="1" customWidth="1"/>
    <col min="8715" max="8715" width="73.875" style="1" customWidth="1"/>
    <col min="8716" max="8716" width="11"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20.125" style="1" bestFit="1" customWidth="1"/>
    <col min="8963" max="8963" width="14.375" style="1" bestFit="1" customWidth="1"/>
    <col min="8964" max="8964" width="13.125" style="1" bestFit="1" customWidth="1"/>
    <col min="8965" max="8965" width="40.625" style="1" customWidth="1"/>
    <col min="8966" max="8966" width="6.25" style="1" customWidth="1"/>
    <col min="8967" max="8968" width="9.875" style="1" bestFit="1" customWidth="1"/>
    <col min="8969" max="8969" width="13" style="1" bestFit="1" customWidth="1"/>
    <col min="8970" max="8970" width="41.75" style="1" bestFit="1" customWidth="1"/>
    <col min="8971" max="8971" width="73.875" style="1" customWidth="1"/>
    <col min="8972" max="8972" width="11"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20.125" style="1" bestFit="1" customWidth="1"/>
    <col min="9219" max="9219" width="14.375" style="1" bestFit="1" customWidth="1"/>
    <col min="9220" max="9220" width="13.125" style="1" bestFit="1" customWidth="1"/>
    <col min="9221" max="9221" width="40.625" style="1" customWidth="1"/>
    <col min="9222" max="9222" width="6.25" style="1" customWidth="1"/>
    <col min="9223" max="9224" width="9.875" style="1" bestFit="1" customWidth="1"/>
    <col min="9225" max="9225" width="13" style="1" bestFit="1" customWidth="1"/>
    <col min="9226" max="9226" width="41.75" style="1" bestFit="1" customWidth="1"/>
    <col min="9227" max="9227" width="73.875" style="1" customWidth="1"/>
    <col min="9228" max="9228" width="11"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20.125" style="1" bestFit="1" customWidth="1"/>
    <col min="9475" max="9475" width="14.375" style="1" bestFit="1" customWidth="1"/>
    <col min="9476" max="9476" width="13.125" style="1" bestFit="1" customWidth="1"/>
    <col min="9477" max="9477" width="40.625" style="1" customWidth="1"/>
    <col min="9478" max="9478" width="6.25" style="1" customWidth="1"/>
    <col min="9479" max="9480" width="9.875" style="1" bestFit="1" customWidth="1"/>
    <col min="9481" max="9481" width="13" style="1" bestFit="1" customWidth="1"/>
    <col min="9482" max="9482" width="41.75" style="1" bestFit="1" customWidth="1"/>
    <col min="9483" max="9483" width="73.875" style="1" customWidth="1"/>
    <col min="9484" max="9484" width="11"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20.125" style="1" bestFit="1" customWidth="1"/>
    <col min="9731" max="9731" width="14.375" style="1" bestFit="1" customWidth="1"/>
    <col min="9732" max="9732" width="13.125" style="1" bestFit="1" customWidth="1"/>
    <col min="9733" max="9733" width="40.625" style="1" customWidth="1"/>
    <col min="9734" max="9734" width="6.25" style="1" customWidth="1"/>
    <col min="9735" max="9736" width="9.875" style="1" bestFit="1" customWidth="1"/>
    <col min="9737" max="9737" width="13" style="1" bestFit="1" customWidth="1"/>
    <col min="9738" max="9738" width="41.75" style="1" bestFit="1" customWidth="1"/>
    <col min="9739" max="9739" width="73.875" style="1" customWidth="1"/>
    <col min="9740" max="9740" width="11"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20.125" style="1" bestFit="1" customWidth="1"/>
    <col min="9987" max="9987" width="14.375" style="1" bestFit="1" customWidth="1"/>
    <col min="9988" max="9988" width="13.125" style="1" bestFit="1" customWidth="1"/>
    <col min="9989" max="9989" width="40.625" style="1" customWidth="1"/>
    <col min="9990" max="9990" width="6.25" style="1" customWidth="1"/>
    <col min="9991" max="9992" width="9.875" style="1" bestFit="1" customWidth="1"/>
    <col min="9993" max="9993" width="13" style="1" bestFit="1" customWidth="1"/>
    <col min="9994" max="9994" width="41.75" style="1" bestFit="1" customWidth="1"/>
    <col min="9995" max="9995" width="73.875" style="1" customWidth="1"/>
    <col min="9996" max="9996" width="11"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20.125" style="1" bestFit="1" customWidth="1"/>
    <col min="10243" max="10243" width="14.375" style="1" bestFit="1" customWidth="1"/>
    <col min="10244" max="10244" width="13.125" style="1" bestFit="1" customWidth="1"/>
    <col min="10245" max="10245" width="40.625" style="1" customWidth="1"/>
    <col min="10246" max="10246" width="6.25" style="1" customWidth="1"/>
    <col min="10247" max="10248" width="9.875" style="1" bestFit="1" customWidth="1"/>
    <col min="10249" max="10249" width="13" style="1" bestFit="1" customWidth="1"/>
    <col min="10250" max="10250" width="41.75" style="1" bestFit="1" customWidth="1"/>
    <col min="10251" max="10251" width="73.875" style="1" customWidth="1"/>
    <col min="10252" max="10252" width="11"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20.125" style="1" bestFit="1" customWidth="1"/>
    <col min="10499" max="10499" width="14.375" style="1" bestFit="1" customWidth="1"/>
    <col min="10500" max="10500" width="13.125" style="1" bestFit="1" customWidth="1"/>
    <col min="10501" max="10501" width="40.625" style="1" customWidth="1"/>
    <col min="10502" max="10502" width="6.25" style="1" customWidth="1"/>
    <col min="10503" max="10504" width="9.875" style="1" bestFit="1" customWidth="1"/>
    <col min="10505" max="10505" width="13" style="1" bestFit="1" customWidth="1"/>
    <col min="10506" max="10506" width="41.75" style="1" bestFit="1" customWidth="1"/>
    <col min="10507" max="10507" width="73.875" style="1" customWidth="1"/>
    <col min="10508" max="10508" width="11"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20.125" style="1" bestFit="1" customWidth="1"/>
    <col min="10755" max="10755" width="14.375" style="1" bestFit="1" customWidth="1"/>
    <col min="10756" max="10756" width="13.125" style="1" bestFit="1" customWidth="1"/>
    <col min="10757" max="10757" width="40.625" style="1" customWidth="1"/>
    <col min="10758" max="10758" width="6.25" style="1" customWidth="1"/>
    <col min="10759" max="10760" width="9.875" style="1" bestFit="1" customWidth="1"/>
    <col min="10761" max="10761" width="13" style="1" bestFit="1" customWidth="1"/>
    <col min="10762" max="10762" width="41.75" style="1" bestFit="1" customWidth="1"/>
    <col min="10763" max="10763" width="73.875" style="1" customWidth="1"/>
    <col min="10764" max="10764" width="11"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20.125" style="1" bestFit="1" customWidth="1"/>
    <col min="11011" max="11011" width="14.375" style="1" bestFit="1" customWidth="1"/>
    <col min="11012" max="11012" width="13.125" style="1" bestFit="1" customWidth="1"/>
    <col min="11013" max="11013" width="40.625" style="1" customWidth="1"/>
    <col min="11014" max="11014" width="6.25" style="1" customWidth="1"/>
    <col min="11015" max="11016" width="9.875" style="1" bestFit="1" customWidth="1"/>
    <col min="11017" max="11017" width="13" style="1" bestFit="1" customWidth="1"/>
    <col min="11018" max="11018" width="41.75" style="1" bestFit="1" customWidth="1"/>
    <col min="11019" max="11019" width="73.875" style="1" customWidth="1"/>
    <col min="11020" max="11020" width="11"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20.125" style="1" bestFit="1" customWidth="1"/>
    <col min="11267" max="11267" width="14.375" style="1" bestFit="1" customWidth="1"/>
    <col min="11268" max="11268" width="13.125" style="1" bestFit="1" customWidth="1"/>
    <col min="11269" max="11269" width="40.625" style="1" customWidth="1"/>
    <col min="11270" max="11270" width="6.25" style="1" customWidth="1"/>
    <col min="11271" max="11272" width="9.875" style="1" bestFit="1" customWidth="1"/>
    <col min="11273" max="11273" width="13" style="1" bestFit="1" customWidth="1"/>
    <col min="11274" max="11274" width="41.75" style="1" bestFit="1" customWidth="1"/>
    <col min="11275" max="11275" width="73.875" style="1" customWidth="1"/>
    <col min="11276" max="11276" width="11"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20.125" style="1" bestFit="1" customWidth="1"/>
    <col min="11523" max="11523" width="14.375" style="1" bestFit="1" customWidth="1"/>
    <col min="11524" max="11524" width="13.125" style="1" bestFit="1" customWidth="1"/>
    <col min="11525" max="11525" width="40.625" style="1" customWidth="1"/>
    <col min="11526" max="11526" width="6.25" style="1" customWidth="1"/>
    <col min="11527" max="11528" width="9.875" style="1" bestFit="1" customWidth="1"/>
    <col min="11529" max="11529" width="13" style="1" bestFit="1" customWidth="1"/>
    <col min="11530" max="11530" width="41.75" style="1" bestFit="1" customWidth="1"/>
    <col min="11531" max="11531" width="73.875" style="1" customWidth="1"/>
    <col min="11532" max="11532" width="11"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20.125" style="1" bestFit="1" customWidth="1"/>
    <col min="11779" max="11779" width="14.375" style="1" bestFit="1" customWidth="1"/>
    <col min="11780" max="11780" width="13.125" style="1" bestFit="1" customWidth="1"/>
    <col min="11781" max="11781" width="40.625" style="1" customWidth="1"/>
    <col min="11782" max="11782" width="6.25" style="1" customWidth="1"/>
    <col min="11783" max="11784" width="9.875" style="1" bestFit="1" customWidth="1"/>
    <col min="11785" max="11785" width="13" style="1" bestFit="1" customWidth="1"/>
    <col min="11786" max="11786" width="41.75" style="1" bestFit="1" customWidth="1"/>
    <col min="11787" max="11787" width="73.875" style="1" customWidth="1"/>
    <col min="11788" max="11788" width="11"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20.125" style="1" bestFit="1" customWidth="1"/>
    <col min="12035" max="12035" width="14.375" style="1" bestFit="1" customWidth="1"/>
    <col min="12036" max="12036" width="13.125" style="1" bestFit="1" customWidth="1"/>
    <col min="12037" max="12037" width="40.625" style="1" customWidth="1"/>
    <col min="12038" max="12038" width="6.25" style="1" customWidth="1"/>
    <col min="12039" max="12040" width="9.875" style="1" bestFit="1" customWidth="1"/>
    <col min="12041" max="12041" width="13" style="1" bestFit="1" customWidth="1"/>
    <col min="12042" max="12042" width="41.75" style="1" bestFit="1" customWidth="1"/>
    <col min="12043" max="12043" width="73.875" style="1" customWidth="1"/>
    <col min="12044" max="12044" width="11"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20.125" style="1" bestFit="1" customWidth="1"/>
    <col min="12291" max="12291" width="14.375" style="1" bestFit="1" customWidth="1"/>
    <col min="12292" max="12292" width="13.125" style="1" bestFit="1" customWidth="1"/>
    <col min="12293" max="12293" width="40.625" style="1" customWidth="1"/>
    <col min="12294" max="12294" width="6.25" style="1" customWidth="1"/>
    <col min="12295" max="12296" width="9.875" style="1" bestFit="1" customWidth="1"/>
    <col min="12297" max="12297" width="13" style="1" bestFit="1" customWidth="1"/>
    <col min="12298" max="12298" width="41.75" style="1" bestFit="1" customWidth="1"/>
    <col min="12299" max="12299" width="73.875" style="1" customWidth="1"/>
    <col min="12300" max="12300" width="11"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20.125" style="1" bestFit="1" customWidth="1"/>
    <col min="12547" max="12547" width="14.375" style="1" bestFit="1" customWidth="1"/>
    <col min="12548" max="12548" width="13.125" style="1" bestFit="1" customWidth="1"/>
    <col min="12549" max="12549" width="40.625" style="1" customWidth="1"/>
    <col min="12550" max="12550" width="6.25" style="1" customWidth="1"/>
    <col min="12551" max="12552" width="9.875" style="1" bestFit="1" customWidth="1"/>
    <col min="12553" max="12553" width="13" style="1" bestFit="1" customWidth="1"/>
    <col min="12554" max="12554" width="41.75" style="1" bestFit="1" customWidth="1"/>
    <col min="12555" max="12555" width="73.875" style="1" customWidth="1"/>
    <col min="12556" max="12556" width="11"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20.125" style="1" bestFit="1" customWidth="1"/>
    <col min="12803" max="12803" width="14.375" style="1" bestFit="1" customWidth="1"/>
    <col min="12804" max="12804" width="13.125" style="1" bestFit="1" customWidth="1"/>
    <col min="12805" max="12805" width="40.625" style="1" customWidth="1"/>
    <col min="12806" max="12806" width="6.25" style="1" customWidth="1"/>
    <col min="12807" max="12808" width="9.875" style="1" bestFit="1" customWidth="1"/>
    <col min="12809" max="12809" width="13" style="1" bestFit="1" customWidth="1"/>
    <col min="12810" max="12810" width="41.75" style="1" bestFit="1" customWidth="1"/>
    <col min="12811" max="12811" width="73.875" style="1" customWidth="1"/>
    <col min="12812" max="12812" width="11"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20.125" style="1" bestFit="1" customWidth="1"/>
    <col min="13059" max="13059" width="14.375" style="1" bestFit="1" customWidth="1"/>
    <col min="13060" max="13060" width="13.125" style="1" bestFit="1" customWidth="1"/>
    <col min="13061" max="13061" width="40.625" style="1" customWidth="1"/>
    <col min="13062" max="13062" width="6.25" style="1" customWidth="1"/>
    <col min="13063" max="13064" width="9.875" style="1" bestFit="1" customWidth="1"/>
    <col min="13065" max="13065" width="13" style="1" bestFit="1" customWidth="1"/>
    <col min="13066" max="13066" width="41.75" style="1" bestFit="1" customWidth="1"/>
    <col min="13067" max="13067" width="73.875" style="1" customWidth="1"/>
    <col min="13068" max="13068" width="11"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20.125" style="1" bestFit="1" customWidth="1"/>
    <col min="13315" max="13315" width="14.375" style="1" bestFit="1" customWidth="1"/>
    <col min="13316" max="13316" width="13.125" style="1" bestFit="1" customWidth="1"/>
    <col min="13317" max="13317" width="40.625" style="1" customWidth="1"/>
    <col min="13318" max="13318" width="6.25" style="1" customWidth="1"/>
    <col min="13319" max="13320" width="9.875" style="1" bestFit="1" customWidth="1"/>
    <col min="13321" max="13321" width="13" style="1" bestFit="1" customWidth="1"/>
    <col min="13322" max="13322" width="41.75" style="1" bestFit="1" customWidth="1"/>
    <col min="13323" max="13323" width="73.875" style="1" customWidth="1"/>
    <col min="13324" max="13324" width="11"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20.125" style="1" bestFit="1" customWidth="1"/>
    <col min="13571" max="13571" width="14.375" style="1" bestFit="1" customWidth="1"/>
    <col min="13572" max="13572" width="13.125" style="1" bestFit="1" customWidth="1"/>
    <col min="13573" max="13573" width="40.625" style="1" customWidth="1"/>
    <col min="13574" max="13574" width="6.25" style="1" customWidth="1"/>
    <col min="13575" max="13576" width="9.875" style="1" bestFit="1" customWidth="1"/>
    <col min="13577" max="13577" width="13" style="1" bestFit="1" customWidth="1"/>
    <col min="13578" max="13578" width="41.75" style="1" bestFit="1" customWidth="1"/>
    <col min="13579" max="13579" width="73.875" style="1" customWidth="1"/>
    <col min="13580" max="13580" width="11"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20.125" style="1" bestFit="1" customWidth="1"/>
    <col min="13827" max="13827" width="14.375" style="1" bestFit="1" customWidth="1"/>
    <col min="13828" max="13828" width="13.125" style="1" bestFit="1" customWidth="1"/>
    <col min="13829" max="13829" width="40.625" style="1" customWidth="1"/>
    <col min="13830" max="13830" width="6.25" style="1" customWidth="1"/>
    <col min="13831" max="13832" width="9.875" style="1" bestFit="1" customWidth="1"/>
    <col min="13833" max="13833" width="13" style="1" bestFit="1" customWidth="1"/>
    <col min="13834" max="13834" width="41.75" style="1" bestFit="1" customWidth="1"/>
    <col min="13835" max="13835" width="73.875" style="1" customWidth="1"/>
    <col min="13836" max="13836" width="11"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20.125" style="1" bestFit="1" customWidth="1"/>
    <col min="14083" max="14083" width="14.375" style="1" bestFit="1" customWidth="1"/>
    <col min="14084" max="14084" width="13.125" style="1" bestFit="1" customWidth="1"/>
    <col min="14085" max="14085" width="40.625" style="1" customWidth="1"/>
    <col min="14086" max="14086" width="6.25" style="1" customWidth="1"/>
    <col min="14087" max="14088" width="9.875" style="1" bestFit="1" customWidth="1"/>
    <col min="14089" max="14089" width="13" style="1" bestFit="1" customWidth="1"/>
    <col min="14090" max="14090" width="41.75" style="1" bestFit="1" customWidth="1"/>
    <col min="14091" max="14091" width="73.875" style="1" customWidth="1"/>
    <col min="14092" max="14092" width="11"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20.125" style="1" bestFit="1" customWidth="1"/>
    <col min="14339" max="14339" width="14.375" style="1" bestFit="1" customWidth="1"/>
    <col min="14340" max="14340" width="13.125" style="1" bestFit="1" customWidth="1"/>
    <col min="14341" max="14341" width="40.625" style="1" customWidth="1"/>
    <col min="14342" max="14342" width="6.25" style="1" customWidth="1"/>
    <col min="14343" max="14344" width="9.875" style="1" bestFit="1" customWidth="1"/>
    <col min="14345" max="14345" width="13" style="1" bestFit="1" customWidth="1"/>
    <col min="14346" max="14346" width="41.75" style="1" bestFit="1" customWidth="1"/>
    <col min="14347" max="14347" width="73.875" style="1" customWidth="1"/>
    <col min="14348" max="14348" width="11"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20.125" style="1" bestFit="1" customWidth="1"/>
    <col min="14595" max="14595" width="14.375" style="1" bestFit="1" customWidth="1"/>
    <col min="14596" max="14596" width="13.125" style="1" bestFit="1" customWidth="1"/>
    <col min="14597" max="14597" width="40.625" style="1" customWidth="1"/>
    <col min="14598" max="14598" width="6.25" style="1" customWidth="1"/>
    <col min="14599" max="14600" width="9.875" style="1" bestFit="1" customWidth="1"/>
    <col min="14601" max="14601" width="13" style="1" bestFit="1" customWidth="1"/>
    <col min="14602" max="14602" width="41.75" style="1" bestFit="1" customWidth="1"/>
    <col min="14603" max="14603" width="73.875" style="1" customWidth="1"/>
    <col min="14604" max="14604" width="11"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20.125" style="1" bestFit="1" customWidth="1"/>
    <col min="14851" max="14851" width="14.375" style="1" bestFit="1" customWidth="1"/>
    <col min="14852" max="14852" width="13.125" style="1" bestFit="1" customWidth="1"/>
    <col min="14853" max="14853" width="40.625" style="1" customWidth="1"/>
    <col min="14854" max="14854" width="6.25" style="1" customWidth="1"/>
    <col min="14855" max="14856" width="9.875" style="1" bestFit="1" customWidth="1"/>
    <col min="14857" max="14857" width="13" style="1" bestFit="1" customWidth="1"/>
    <col min="14858" max="14858" width="41.75" style="1" bestFit="1" customWidth="1"/>
    <col min="14859" max="14859" width="73.875" style="1" customWidth="1"/>
    <col min="14860" max="14860" width="11"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20.125" style="1" bestFit="1" customWidth="1"/>
    <col min="15107" max="15107" width="14.375" style="1" bestFit="1" customWidth="1"/>
    <col min="15108" max="15108" width="13.125" style="1" bestFit="1" customWidth="1"/>
    <col min="15109" max="15109" width="40.625" style="1" customWidth="1"/>
    <col min="15110" max="15110" width="6.25" style="1" customWidth="1"/>
    <col min="15111" max="15112" width="9.875" style="1" bestFit="1" customWidth="1"/>
    <col min="15113" max="15113" width="13" style="1" bestFit="1" customWidth="1"/>
    <col min="15114" max="15114" width="41.75" style="1" bestFit="1" customWidth="1"/>
    <col min="15115" max="15115" width="73.875" style="1" customWidth="1"/>
    <col min="15116" max="15116" width="11"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20.125" style="1" bestFit="1" customWidth="1"/>
    <col min="15363" max="15363" width="14.375" style="1" bestFit="1" customWidth="1"/>
    <col min="15364" max="15364" width="13.125" style="1" bestFit="1" customWidth="1"/>
    <col min="15365" max="15365" width="40.625" style="1" customWidth="1"/>
    <col min="15366" max="15366" width="6.25" style="1" customWidth="1"/>
    <col min="15367" max="15368" width="9.875" style="1" bestFit="1" customWidth="1"/>
    <col min="15369" max="15369" width="13" style="1" bestFit="1" customWidth="1"/>
    <col min="15370" max="15370" width="41.75" style="1" bestFit="1" customWidth="1"/>
    <col min="15371" max="15371" width="73.875" style="1" customWidth="1"/>
    <col min="15372" max="15372" width="11"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20.125" style="1" bestFit="1" customWidth="1"/>
    <col min="15619" max="15619" width="14.375" style="1" bestFit="1" customWidth="1"/>
    <col min="15620" max="15620" width="13.125" style="1" bestFit="1" customWidth="1"/>
    <col min="15621" max="15621" width="40.625" style="1" customWidth="1"/>
    <col min="15622" max="15622" width="6.25" style="1" customWidth="1"/>
    <col min="15623" max="15624" width="9.875" style="1" bestFit="1" customWidth="1"/>
    <col min="15625" max="15625" width="13" style="1" bestFit="1" customWidth="1"/>
    <col min="15626" max="15626" width="41.75" style="1" bestFit="1" customWidth="1"/>
    <col min="15627" max="15627" width="73.875" style="1" customWidth="1"/>
    <col min="15628" max="15628" width="11"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20.125" style="1" bestFit="1" customWidth="1"/>
    <col min="15875" max="15875" width="14.375" style="1" bestFit="1" customWidth="1"/>
    <col min="15876" max="15876" width="13.125" style="1" bestFit="1" customWidth="1"/>
    <col min="15877" max="15877" width="40.625" style="1" customWidth="1"/>
    <col min="15878" max="15878" width="6.25" style="1" customWidth="1"/>
    <col min="15879" max="15880" width="9.875" style="1" bestFit="1" customWidth="1"/>
    <col min="15881" max="15881" width="13" style="1" bestFit="1" customWidth="1"/>
    <col min="15882" max="15882" width="41.75" style="1" bestFit="1" customWidth="1"/>
    <col min="15883" max="15883" width="73.875" style="1" customWidth="1"/>
    <col min="15884" max="15884" width="11"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20.125" style="1" bestFit="1" customWidth="1"/>
    <col min="16131" max="16131" width="14.375" style="1" bestFit="1" customWidth="1"/>
    <col min="16132" max="16132" width="13.125" style="1" bestFit="1" customWidth="1"/>
    <col min="16133" max="16133" width="40.625" style="1" customWidth="1"/>
    <col min="16134" max="16134" width="6.25" style="1" customWidth="1"/>
    <col min="16135" max="16136" width="9.875" style="1" bestFit="1" customWidth="1"/>
    <col min="16137" max="16137" width="13" style="1" bestFit="1" customWidth="1"/>
    <col min="16138" max="16138" width="41.75" style="1" bestFit="1" customWidth="1"/>
    <col min="16139" max="16139" width="73.875" style="1" customWidth="1"/>
    <col min="16140" max="16140" width="11"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1457</v>
      </c>
      <c r="G2" s="5" t="s">
        <v>2</v>
      </c>
      <c r="H2" s="6"/>
      <c r="I2" s="7"/>
      <c r="J2" s="8">
        <f>SUM(H:H)</f>
        <v>1048579</v>
      </c>
    </row>
    <row r="3" spans="2:17" ht="20.100000000000001" customHeight="1">
      <c r="B3" s="2" t="s">
        <v>3</v>
      </c>
      <c r="C3" s="2"/>
      <c r="D3" s="2"/>
      <c r="E3" s="13" t="s">
        <v>1458</v>
      </c>
    </row>
    <row r="4" spans="2:17" ht="20.100000000000001" customHeight="1">
      <c r="B4" s="2" t="s">
        <v>996</v>
      </c>
      <c r="C4" s="2"/>
      <c r="D4" s="2"/>
      <c r="E4" s="13">
        <v>227985</v>
      </c>
      <c r="J4" s="451"/>
    </row>
    <row r="5" spans="2:17" ht="20.100000000000001" customHeight="1">
      <c r="B5" s="2" t="s">
        <v>9</v>
      </c>
      <c r="C5" s="2"/>
      <c r="D5" s="2"/>
      <c r="E5" s="16">
        <v>46017</v>
      </c>
      <c r="J5" s="451"/>
    </row>
    <row r="6" spans="2:17" ht="20.100000000000001" customHeight="1">
      <c r="B6" s="2" t="s">
        <v>10</v>
      </c>
      <c r="C6" s="2"/>
      <c r="D6" s="2"/>
      <c r="E6" s="16">
        <v>46050</v>
      </c>
      <c r="J6" s="451"/>
    </row>
    <row r="7" spans="2:17" ht="20.100000000000001" customHeight="1">
      <c r="B7" s="453"/>
      <c r="C7" s="453"/>
      <c r="D7" s="453"/>
      <c r="E7" s="454"/>
      <c r="J7" s="451"/>
      <c r="L7" s="456"/>
    </row>
    <row r="9" spans="2:17" s="4" customFormat="1" ht="19.7" customHeight="1">
      <c r="B9" s="27" t="s">
        <v>32</v>
      </c>
      <c r="C9" s="27" t="s">
        <v>33</v>
      </c>
      <c r="D9" s="27" t="s">
        <v>34</v>
      </c>
      <c r="E9" s="26" t="s">
        <v>35</v>
      </c>
      <c r="F9" s="26" t="s">
        <v>36</v>
      </c>
      <c r="G9" s="63" t="s">
        <v>37</v>
      </c>
      <c r="H9" s="63" t="s">
        <v>38</v>
      </c>
      <c r="I9" s="26" t="s">
        <v>39</v>
      </c>
      <c r="J9" s="26" t="s">
        <v>40</v>
      </c>
      <c r="K9" s="26" t="s">
        <v>41</v>
      </c>
      <c r="L9" s="26" t="s">
        <v>42</v>
      </c>
      <c r="M9" s="30" t="s">
        <v>43</v>
      </c>
      <c r="N9" s="27" t="s">
        <v>44</v>
      </c>
      <c r="O9" s="26" t="s">
        <v>45</v>
      </c>
      <c r="P9" s="30" t="s">
        <v>46</v>
      </c>
      <c r="Q9" s="375" t="s">
        <v>47</v>
      </c>
    </row>
    <row r="10" spans="2:17" s="4" customFormat="1" ht="19.5" customHeight="1">
      <c r="B10" s="666">
        <v>1</v>
      </c>
      <c r="C10" s="27" t="s">
        <v>997</v>
      </c>
      <c r="D10" s="27" t="s">
        <v>997</v>
      </c>
      <c r="E10" s="40" t="s">
        <v>1459</v>
      </c>
      <c r="F10" s="26">
        <v>1</v>
      </c>
      <c r="G10" s="40">
        <v>838000</v>
      </c>
      <c r="H10" s="385">
        <f t="shared" ref="H10:H19" si="0">F10*G10</f>
        <v>838000</v>
      </c>
      <c r="I10" s="26"/>
      <c r="J10" s="40" t="s">
        <v>1459</v>
      </c>
      <c r="K10" s="655"/>
      <c r="L10" s="26"/>
      <c r="M10" s="30">
        <v>45972</v>
      </c>
      <c r="N10" s="27"/>
      <c r="O10" s="42">
        <v>46017</v>
      </c>
      <c r="P10" s="42">
        <v>46017</v>
      </c>
      <c r="Q10" s="375">
        <v>46017</v>
      </c>
    </row>
    <row r="11" spans="2:17" ht="19.5" customHeight="1">
      <c r="B11" s="666"/>
      <c r="C11" s="27" t="s">
        <v>997</v>
      </c>
      <c r="D11" s="27" t="s">
        <v>997</v>
      </c>
      <c r="E11" s="40" t="s">
        <v>1000</v>
      </c>
      <c r="F11" s="26">
        <v>1</v>
      </c>
      <c r="G11" s="40">
        <v>12000</v>
      </c>
      <c r="H11" s="385">
        <f t="shared" si="0"/>
        <v>12000</v>
      </c>
      <c r="I11" s="26"/>
      <c r="J11" s="40" t="s">
        <v>1000</v>
      </c>
      <c r="K11" s="655"/>
      <c r="L11" s="26"/>
      <c r="M11" s="30">
        <v>45972</v>
      </c>
      <c r="N11" s="27"/>
      <c r="O11" s="42">
        <v>46017</v>
      </c>
      <c r="P11" s="42">
        <v>46017</v>
      </c>
      <c r="Q11" s="375">
        <v>46017</v>
      </c>
    </row>
    <row r="12" spans="2:17" s="4" customFormat="1" ht="19.7" customHeight="1">
      <c r="B12" s="666"/>
      <c r="C12" s="27" t="s">
        <v>997</v>
      </c>
      <c r="D12" s="27" t="s">
        <v>997</v>
      </c>
      <c r="E12" s="40" t="s">
        <v>1460</v>
      </c>
      <c r="F12" s="26">
        <v>1</v>
      </c>
      <c r="G12" s="40">
        <v>9000</v>
      </c>
      <c r="H12" s="385">
        <f t="shared" si="0"/>
        <v>9000</v>
      </c>
      <c r="I12" s="26"/>
      <c r="J12" s="40" t="s">
        <v>1460</v>
      </c>
      <c r="K12" s="655"/>
      <c r="L12" s="26"/>
      <c r="M12" s="30">
        <v>45972</v>
      </c>
      <c r="N12" s="27"/>
      <c r="O12" s="42">
        <v>46017</v>
      </c>
      <c r="P12" s="42">
        <v>46017</v>
      </c>
      <c r="Q12" s="375">
        <v>46017</v>
      </c>
    </row>
    <row r="13" spans="2:17" s="4" customFormat="1" ht="19.7" customHeight="1">
      <c r="B13" s="666"/>
      <c r="C13" s="27" t="s">
        <v>997</v>
      </c>
      <c r="D13" s="27" t="s">
        <v>997</v>
      </c>
      <c r="E13" s="40" t="s">
        <v>1461</v>
      </c>
      <c r="F13" s="26">
        <v>1</v>
      </c>
      <c r="G13" s="40">
        <v>25000</v>
      </c>
      <c r="H13" s="385">
        <f t="shared" si="0"/>
        <v>25000</v>
      </c>
      <c r="I13" s="26"/>
      <c r="J13" s="40" t="s">
        <v>1461</v>
      </c>
      <c r="K13" s="655"/>
      <c r="L13" s="26"/>
      <c r="M13" s="30">
        <v>45972</v>
      </c>
      <c r="N13" s="27"/>
      <c r="O13" s="42">
        <v>46017</v>
      </c>
      <c r="P13" s="42">
        <v>46017</v>
      </c>
      <c r="Q13" s="375">
        <v>46017</v>
      </c>
    </row>
    <row r="14" spans="2:17" s="4" customFormat="1" ht="19.7" customHeight="1">
      <c r="B14" s="334">
        <v>3</v>
      </c>
      <c r="C14" s="27" t="s">
        <v>997</v>
      </c>
      <c r="D14" s="27" t="s">
        <v>997</v>
      </c>
      <c r="E14" s="40" t="s">
        <v>1462</v>
      </c>
      <c r="F14" s="26">
        <v>1</v>
      </c>
      <c r="G14" s="40">
        <v>58000</v>
      </c>
      <c r="H14" s="385">
        <f t="shared" si="0"/>
        <v>58000</v>
      </c>
      <c r="I14" s="26"/>
      <c r="J14" s="40" t="s">
        <v>1462</v>
      </c>
      <c r="K14" s="655"/>
      <c r="L14" s="26"/>
      <c r="M14" s="30">
        <v>45972</v>
      </c>
      <c r="N14" s="27"/>
      <c r="O14" s="42">
        <v>46017</v>
      </c>
      <c r="P14" s="42">
        <v>46017</v>
      </c>
      <c r="Q14" s="375">
        <v>46017</v>
      </c>
    </row>
    <row r="15" spans="2:17" s="4" customFormat="1" ht="19.7" customHeight="1">
      <c r="B15" s="334">
        <v>1</v>
      </c>
      <c r="C15" s="27" t="s">
        <v>997</v>
      </c>
      <c r="D15" s="27" t="s">
        <v>997</v>
      </c>
      <c r="E15" s="40" t="s">
        <v>1463</v>
      </c>
      <c r="F15" s="26">
        <v>1</v>
      </c>
      <c r="G15" s="40">
        <v>44000</v>
      </c>
      <c r="H15" s="385">
        <f t="shared" si="0"/>
        <v>44000</v>
      </c>
      <c r="I15" s="26"/>
      <c r="J15" s="40" t="s">
        <v>1463</v>
      </c>
      <c r="K15" s="655"/>
      <c r="L15" s="26"/>
      <c r="M15" s="30">
        <v>45972</v>
      </c>
      <c r="N15" s="27"/>
      <c r="O15" s="42">
        <v>46017</v>
      </c>
      <c r="P15" s="42">
        <v>46017</v>
      </c>
      <c r="Q15" s="375">
        <v>46017</v>
      </c>
    </row>
    <row r="16" spans="2:17" s="4" customFormat="1" ht="19.5" customHeight="1">
      <c r="B16" s="334">
        <v>2</v>
      </c>
      <c r="C16" s="27" t="s">
        <v>997</v>
      </c>
      <c r="D16" s="27" t="s">
        <v>997</v>
      </c>
      <c r="E16" s="40" t="s">
        <v>1464</v>
      </c>
      <c r="F16" s="26">
        <v>1</v>
      </c>
      <c r="G16" s="40">
        <v>38000</v>
      </c>
      <c r="H16" s="385">
        <f t="shared" si="0"/>
        <v>38000</v>
      </c>
      <c r="I16" s="26"/>
      <c r="J16" s="40" t="s">
        <v>1464</v>
      </c>
      <c r="K16" s="655"/>
      <c r="L16" s="26"/>
      <c r="M16" s="30">
        <v>45972</v>
      </c>
      <c r="N16" s="27"/>
      <c r="O16" s="42">
        <v>46017</v>
      </c>
      <c r="P16" s="42">
        <v>46017</v>
      </c>
      <c r="Q16" s="375">
        <v>46017</v>
      </c>
    </row>
    <row r="17" spans="2:17" s="4" customFormat="1" ht="19.5" customHeight="1">
      <c r="B17" s="334">
        <v>1</v>
      </c>
      <c r="C17" s="27" t="s">
        <v>997</v>
      </c>
      <c r="D17" s="27" t="s">
        <v>997</v>
      </c>
      <c r="E17" s="40" t="s">
        <v>1465</v>
      </c>
      <c r="F17" s="26">
        <v>1</v>
      </c>
      <c r="G17" s="40">
        <v>12000</v>
      </c>
      <c r="H17" s="385">
        <f t="shared" si="0"/>
        <v>12000</v>
      </c>
      <c r="I17" s="26"/>
      <c r="J17" s="40" t="s">
        <v>1465</v>
      </c>
      <c r="K17" s="655"/>
      <c r="L17" s="26"/>
      <c r="M17" s="30">
        <v>45972</v>
      </c>
      <c r="N17" s="27"/>
      <c r="O17" s="42">
        <v>46017</v>
      </c>
      <c r="P17" s="42">
        <v>46017</v>
      </c>
      <c r="Q17" s="375">
        <v>46017</v>
      </c>
    </row>
    <row r="18" spans="2:17" ht="19.5" customHeight="1">
      <c r="B18" s="334">
        <v>1</v>
      </c>
      <c r="C18" s="27" t="s">
        <v>997</v>
      </c>
      <c r="D18" s="27" t="s">
        <v>997</v>
      </c>
      <c r="E18" s="40" t="s">
        <v>1466</v>
      </c>
      <c r="F18" s="26">
        <v>1</v>
      </c>
      <c r="G18" s="40">
        <v>12000</v>
      </c>
      <c r="H18" s="385">
        <f t="shared" si="0"/>
        <v>12000</v>
      </c>
      <c r="I18" s="26"/>
      <c r="J18" s="40" t="s">
        <v>1466</v>
      </c>
      <c r="K18" s="655"/>
      <c r="L18" s="26"/>
      <c r="M18" s="30">
        <v>45972</v>
      </c>
      <c r="N18" s="27"/>
      <c r="O18" s="42">
        <v>46017</v>
      </c>
      <c r="P18" s="42">
        <v>46017</v>
      </c>
      <c r="Q18" s="375">
        <v>46017</v>
      </c>
    </row>
    <row r="19" spans="2:17" ht="19.5" customHeight="1">
      <c r="B19" s="334">
        <v>2</v>
      </c>
      <c r="C19" s="27" t="s">
        <v>1002</v>
      </c>
      <c r="D19" s="27" t="s">
        <v>1002</v>
      </c>
      <c r="E19" s="40" t="s">
        <v>1003</v>
      </c>
      <c r="F19" s="26">
        <v>1</v>
      </c>
      <c r="G19" s="40">
        <v>579</v>
      </c>
      <c r="H19" s="385">
        <f t="shared" si="0"/>
        <v>579</v>
      </c>
      <c r="I19" s="26"/>
      <c r="J19" s="40" t="s">
        <v>1353</v>
      </c>
      <c r="K19" s="26" t="s">
        <v>1011</v>
      </c>
      <c r="L19" s="26"/>
      <c r="M19" s="30">
        <v>45968</v>
      </c>
      <c r="N19" s="27"/>
      <c r="O19" s="26"/>
      <c r="P19" s="30">
        <v>45993</v>
      </c>
      <c r="Q19" s="375"/>
    </row>
  </sheetData>
  <autoFilter ref="B9:Q19" xr:uid="{E70D80C8-9975-4D7C-88CE-612F0281BC9A}"/>
  <mergeCells count="7">
    <mergeCell ref="B10:B13"/>
    <mergeCell ref="B2:D2"/>
    <mergeCell ref="G2:I2"/>
    <mergeCell ref="B3:D3"/>
    <mergeCell ref="B4:D4"/>
    <mergeCell ref="B5:D5"/>
    <mergeCell ref="B6:D6"/>
  </mergeCells>
  <phoneticPr fontId="2"/>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6214-50FA-4E8C-B72D-208528F384C9}">
  <dimension ref="B2:Q158"/>
  <sheetViews>
    <sheetView zoomScale="85" zoomScaleNormal="85" workbookViewId="0"/>
  </sheetViews>
  <sheetFormatPr defaultRowHeight="18.75"/>
  <cols>
    <col min="1" max="1" width="2.625" style="1" customWidth="1"/>
    <col min="2" max="2" width="16.5" style="4" bestFit="1" customWidth="1"/>
    <col min="3" max="4" width="13.875" style="1" bestFit="1" customWidth="1"/>
    <col min="5" max="5" width="42.125" style="1" bestFit="1" customWidth="1"/>
    <col min="6" max="6" width="10.875" style="4" bestFit="1" customWidth="1"/>
    <col min="7" max="8" width="10.875" style="495" bestFit="1" customWidth="1"/>
    <col min="9" max="9" width="15" style="10" bestFit="1" customWidth="1"/>
    <col min="10" max="10" width="36.375" style="1" bestFit="1" customWidth="1"/>
    <col min="11" max="11" width="27.5" style="1" bestFit="1" customWidth="1"/>
    <col min="12" max="12" width="126.75" style="4" bestFit="1" customWidth="1"/>
    <col min="13" max="13" width="12.875" style="9" bestFit="1" customWidth="1"/>
    <col min="14" max="14" width="10.875" style="1" bestFit="1" customWidth="1"/>
    <col min="15" max="15" width="10.875" style="10" bestFit="1" customWidth="1"/>
    <col min="16" max="16" width="17.125" style="11" bestFit="1" customWidth="1"/>
    <col min="17" max="17" width="12.875" style="667" bestFit="1" customWidth="1"/>
    <col min="18" max="256" width="9" style="1"/>
    <col min="257" max="257" width="2.625" style="1" customWidth="1"/>
    <col min="258" max="258" width="16.5" style="1" bestFit="1" customWidth="1"/>
    <col min="259" max="260" width="13.875" style="1" bestFit="1" customWidth="1"/>
    <col min="261" max="261" width="42.125" style="1" bestFit="1" customWidth="1"/>
    <col min="262" max="264" width="10.875" style="1" bestFit="1" customWidth="1"/>
    <col min="265" max="265" width="15" style="1" bestFit="1" customWidth="1"/>
    <col min="266" max="266" width="36.375" style="1" bestFit="1" customWidth="1"/>
    <col min="267" max="267" width="27.5" style="1" bestFit="1" customWidth="1"/>
    <col min="268" max="268" width="126.75" style="1" bestFit="1" customWidth="1"/>
    <col min="269" max="269" width="12.875" style="1" bestFit="1" customWidth="1"/>
    <col min="270" max="271" width="10.875" style="1" bestFit="1" customWidth="1"/>
    <col min="272" max="272" width="17.125" style="1" bestFit="1" customWidth="1"/>
    <col min="273" max="273" width="12.875" style="1" bestFit="1" customWidth="1"/>
    <col min="274" max="512" width="9" style="1"/>
    <col min="513" max="513" width="2.625" style="1" customWidth="1"/>
    <col min="514" max="514" width="16.5" style="1" bestFit="1" customWidth="1"/>
    <col min="515" max="516" width="13.875" style="1" bestFit="1" customWidth="1"/>
    <col min="517" max="517" width="42.125" style="1" bestFit="1" customWidth="1"/>
    <col min="518" max="520" width="10.875" style="1" bestFit="1" customWidth="1"/>
    <col min="521" max="521" width="15" style="1" bestFit="1" customWidth="1"/>
    <col min="522" max="522" width="36.375" style="1" bestFit="1" customWidth="1"/>
    <col min="523" max="523" width="27.5" style="1" bestFit="1" customWidth="1"/>
    <col min="524" max="524" width="126.75" style="1" bestFit="1" customWidth="1"/>
    <col min="525" max="525" width="12.875" style="1" bestFit="1" customWidth="1"/>
    <col min="526" max="527" width="10.875" style="1" bestFit="1" customWidth="1"/>
    <col min="528" max="528" width="17.125" style="1" bestFit="1" customWidth="1"/>
    <col min="529" max="529" width="12.875" style="1" bestFit="1" customWidth="1"/>
    <col min="530" max="768" width="9" style="1"/>
    <col min="769" max="769" width="2.625" style="1" customWidth="1"/>
    <col min="770" max="770" width="16.5" style="1" bestFit="1" customWidth="1"/>
    <col min="771" max="772" width="13.875" style="1" bestFit="1" customWidth="1"/>
    <col min="773" max="773" width="42.125" style="1" bestFit="1" customWidth="1"/>
    <col min="774" max="776" width="10.875" style="1" bestFit="1" customWidth="1"/>
    <col min="777" max="777" width="15" style="1" bestFit="1" customWidth="1"/>
    <col min="778" max="778" width="36.375" style="1" bestFit="1" customWidth="1"/>
    <col min="779" max="779" width="27.5" style="1" bestFit="1" customWidth="1"/>
    <col min="780" max="780" width="126.75" style="1" bestFit="1" customWidth="1"/>
    <col min="781" max="781" width="12.875" style="1" bestFit="1" customWidth="1"/>
    <col min="782" max="783" width="10.875" style="1" bestFit="1" customWidth="1"/>
    <col min="784" max="784" width="17.125" style="1" bestFit="1" customWidth="1"/>
    <col min="785" max="785" width="12.875" style="1" bestFit="1" customWidth="1"/>
    <col min="786" max="1024" width="9" style="1"/>
    <col min="1025" max="1025" width="2.625" style="1" customWidth="1"/>
    <col min="1026" max="1026" width="16.5" style="1" bestFit="1" customWidth="1"/>
    <col min="1027" max="1028" width="13.875" style="1" bestFit="1" customWidth="1"/>
    <col min="1029" max="1029" width="42.125" style="1" bestFit="1" customWidth="1"/>
    <col min="1030" max="1032" width="10.875" style="1" bestFit="1" customWidth="1"/>
    <col min="1033" max="1033" width="15" style="1" bestFit="1" customWidth="1"/>
    <col min="1034" max="1034" width="36.375" style="1" bestFit="1" customWidth="1"/>
    <col min="1035" max="1035" width="27.5" style="1" bestFit="1" customWidth="1"/>
    <col min="1036" max="1036" width="126.75" style="1" bestFit="1" customWidth="1"/>
    <col min="1037" max="1037" width="12.875" style="1" bestFit="1" customWidth="1"/>
    <col min="1038" max="1039" width="10.875" style="1" bestFit="1" customWidth="1"/>
    <col min="1040" max="1040" width="17.125" style="1" bestFit="1" customWidth="1"/>
    <col min="1041" max="1041" width="12.875" style="1" bestFit="1" customWidth="1"/>
    <col min="1042" max="1280" width="9" style="1"/>
    <col min="1281" max="1281" width="2.625" style="1" customWidth="1"/>
    <col min="1282" max="1282" width="16.5" style="1" bestFit="1" customWidth="1"/>
    <col min="1283" max="1284" width="13.875" style="1" bestFit="1" customWidth="1"/>
    <col min="1285" max="1285" width="42.125" style="1" bestFit="1" customWidth="1"/>
    <col min="1286" max="1288" width="10.875" style="1" bestFit="1" customWidth="1"/>
    <col min="1289" max="1289" width="15" style="1" bestFit="1" customWidth="1"/>
    <col min="1290" max="1290" width="36.375" style="1" bestFit="1" customWidth="1"/>
    <col min="1291" max="1291" width="27.5" style="1" bestFit="1" customWidth="1"/>
    <col min="1292" max="1292" width="126.75" style="1" bestFit="1" customWidth="1"/>
    <col min="1293" max="1293" width="12.875" style="1" bestFit="1" customWidth="1"/>
    <col min="1294" max="1295" width="10.875" style="1" bestFit="1" customWidth="1"/>
    <col min="1296" max="1296" width="17.125" style="1" bestFit="1" customWidth="1"/>
    <col min="1297" max="1297" width="12.875" style="1" bestFit="1" customWidth="1"/>
    <col min="1298" max="1536" width="9" style="1"/>
    <col min="1537" max="1537" width="2.625" style="1" customWidth="1"/>
    <col min="1538" max="1538" width="16.5" style="1" bestFit="1" customWidth="1"/>
    <col min="1539" max="1540" width="13.875" style="1" bestFit="1" customWidth="1"/>
    <col min="1541" max="1541" width="42.125" style="1" bestFit="1" customWidth="1"/>
    <col min="1542" max="1544" width="10.875" style="1" bestFit="1" customWidth="1"/>
    <col min="1545" max="1545" width="15" style="1" bestFit="1" customWidth="1"/>
    <col min="1546" max="1546" width="36.375" style="1" bestFit="1" customWidth="1"/>
    <col min="1547" max="1547" width="27.5" style="1" bestFit="1" customWidth="1"/>
    <col min="1548" max="1548" width="126.75" style="1" bestFit="1" customWidth="1"/>
    <col min="1549" max="1549" width="12.875" style="1" bestFit="1" customWidth="1"/>
    <col min="1550" max="1551" width="10.875" style="1" bestFit="1" customWidth="1"/>
    <col min="1552" max="1552" width="17.125" style="1" bestFit="1" customWidth="1"/>
    <col min="1553" max="1553" width="12.875" style="1" bestFit="1" customWidth="1"/>
    <col min="1554" max="1792" width="9" style="1"/>
    <col min="1793" max="1793" width="2.625" style="1" customWidth="1"/>
    <col min="1794" max="1794" width="16.5" style="1" bestFit="1" customWidth="1"/>
    <col min="1795" max="1796" width="13.875" style="1" bestFit="1" customWidth="1"/>
    <col min="1797" max="1797" width="42.125" style="1" bestFit="1" customWidth="1"/>
    <col min="1798" max="1800" width="10.875" style="1" bestFit="1" customWidth="1"/>
    <col min="1801" max="1801" width="15" style="1" bestFit="1" customWidth="1"/>
    <col min="1802" max="1802" width="36.375" style="1" bestFit="1" customWidth="1"/>
    <col min="1803" max="1803" width="27.5" style="1" bestFit="1" customWidth="1"/>
    <col min="1804" max="1804" width="126.75" style="1" bestFit="1" customWidth="1"/>
    <col min="1805" max="1805" width="12.875" style="1" bestFit="1" customWidth="1"/>
    <col min="1806" max="1807" width="10.875" style="1" bestFit="1" customWidth="1"/>
    <col min="1808" max="1808" width="17.125" style="1" bestFit="1" customWidth="1"/>
    <col min="1809" max="1809" width="12.875" style="1" bestFit="1" customWidth="1"/>
    <col min="1810" max="2048" width="9" style="1"/>
    <col min="2049" max="2049" width="2.625" style="1" customWidth="1"/>
    <col min="2050" max="2050" width="16.5" style="1" bestFit="1" customWidth="1"/>
    <col min="2051" max="2052" width="13.875" style="1" bestFit="1" customWidth="1"/>
    <col min="2053" max="2053" width="42.125" style="1" bestFit="1" customWidth="1"/>
    <col min="2054" max="2056" width="10.875" style="1" bestFit="1" customWidth="1"/>
    <col min="2057" max="2057" width="15" style="1" bestFit="1" customWidth="1"/>
    <col min="2058" max="2058" width="36.375" style="1" bestFit="1" customWidth="1"/>
    <col min="2059" max="2059" width="27.5" style="1" bestFit="1" customWidth="1"/>
    <col min="2060" max="2060" width="126.75" style="1" bestFit="1" customWidth="1"/>
    <col min="2061" max="2061" width="12.875" style="1" bestFit="1" customWidth="1"/>
    <col min="2062" max="2063" width="10.875" style="1" bestFit="1" customWidth="1"/>
    <col min="2064" max="2064" width="17.125" style="1" bestFit="1" customWidth="1"/>
    <col min="2065" max="2065" width="12.875" style="1" bestFit="1" customWidth="1"/>
    <col min="2066" max="2304" width="9" style="1"/>
    <col min="2305" max="2305" width="2.625" style="1" customWidth="1"/>
    <col min="2306" max="2306" width="16.5" style="1" bestFit="1" customWidth="1"/>
    <col min="2307" max="2308" width="13.875" style="1" bestFit="1" customWidth="1"/>
    <col min="2309" max="2309" width="42.125" style="1" bestFit="1" customWidth="1"/>
    <col min="2310" max="2312" width="10.875" style="1" bestFit="1" customWidth="1"/>
    <col min="2313" max="2313" width="15" style="1" bestFit="1" customWidth="1"/>
    <col min="2314" max="2314" width="36.375" style="1" bestFit="1" customWidth="1"/>
    <col min="2315" max="2315" width="27.5" style="1" bestFit="1" customWidth="1"/>
    <col min="2316" max="2316" width="126.75" style="1" bestFit="1" customWidth="1"/>
    <col min="2317" max="2317" width="12.875" style="1" bestFit="1" customWidth="1"/>
    <col min="2318" max="2319" width="10.875" style="1" bestFit="1" customWidth="1"/>
    <col min="2320" max="2320" width="17.125" style="1" bestFit="1" customWidth="1"/>
    <col min="2321" max="2321" width="12.875" style="1" bestFit="1" customWidth="1"/>
    <col min="2322" max="2560" width="9" style="1"/>
    <col min="2561" max="2561" width="2.625" style="1" customWidth="1"/>
    <col min="2562" max="2562" width="16.5" style="1" bestFit="1" customWidth="1"/>
    <col min="2563" max="2564" width="13.875" style="1" bestFit="1" customWidth="1"/>
    <col min="2565" max="2565" width="42.125" style="1" bestFit="1" customWidth="1"/>
    <col min="2566" max="2568" width="10.875" style="1" bestFit="1" customWidth="1"/>
    <col min="2569" max="2569" width="15" style="1" bestFit="1" customWidth="1"/>
    <col min="2570" max="2570" width="36.375" style="1" bestFit="1" customWidth="1"/>
    <col min="2571" max="2571" width="27.5" style="1" bestFit="1" customWidth="1"/>
    <col min="2572" max="2572" width="126.75" style="1" bestFit="1" customWidth="1"/>
    <col min="2573" max="2573" width="12.875" style="1" bestFit="1" customWidth="1"/>
    <col min="2574" max="2575" width="10.875" style="1" bestFit="1" customWidth="1"/>
    <col min="2576" max="2576" width="17.125" style="1" bestFit="1" customWidth="1"/>
    <col min="2577" max="2577" width="12.875" style="1" bestFit="1" customWidth="1"/>
    <col min="2578" max="2816" width="9" style="1"/>
    <col min="2817" max="2817" width="2.625" style="1" customWidth="1"/>
    <col min="2818" max="2818" width="16.5" style="1" bestFit="1" customWidth="1"/>
    <col min="2819" max="2820" width="13.875" style="1" bestFit="1" customWidth="1"/>
    <col min="2821" max="2821" width="42.125" style="1" bestFit="1" customWidth="1"/>
    <col min="2822" max="2824" width="10.875" style="1" bestFit="1" customWidth="1"/>
    <col min="2825" max="2825" width="15" style="1" bestFit="1" customWidth="1"/>
    <col min="2826" max="2826" width="36.375" style="1" bestFit="1" customWidth="1"/>
    <col min="2827" max="2827" width="27.5" style="1" bestFit="1" customWidth="1"/>
    <col min="2828" max="2828" width="126.75" style="1" bestFit="1" customWidth="1"/>
    <col min="2829" max="2829" width="12.875" style="1" bestFit="1" customWidth="1"/>
    <col min="2830" max="2831" width="10.875" style="1" bestFit="1" customWidth="1"/>
    <col min="2832" max="2832" width="17.125" style="1" bestFit="1" customWidth="1"/>
    <col min="2833" max="2833" width="12.875" style="1" bestFit="1" customWidth="1"/>
    <col min="2834" max="3072" width="9" style="1"/>
    <col min="3073" max="3073" width="2.625" style="1" customWidth="1"/>
    <col min="3074" max="3074" width="16.5" style="1" bestFit="1" customWidth="1"/>
    <col min="3075" max="3076" width="13.875" style="1" bestFit="1" customWidth="1"/>
    <col min="3077" max="3077" width="42.125" style="1" bestFit="1" customWidth="1"/>
    <col min="3078" max="3080" width="10.875" style="1" bestFit="1" customWidth="1"/>
    <col min="3081" max="3081" width="15" style="1" bestFit="1" customWidth="1"/>
    <col min="3082" max="3082" width="36.375" style="1" bestFit="1" customWidth="1"/>
    <col min="3083" max="3083" width="27.5" style="1" bestFit="1" customWidth="1"/>
    <col min="3084" max="3084" width="126.75" style="1" bestFit="1" customWidth="1"/>
    <col min="3085" max="3085" width="12.875" style="1" bestFit="1" customWidth="1"/>
    <col min="3086" max="3087" width="10.875" style="1" bestFit="1" customWidth="1"/>
    <col min="3088" max="3088" width="17.125" style="1" bestFit="1" customWidth="1"/>
    <col min="3089" max="3089" width="12.875" style="1" bestFit="1" customWidth="1"/>
    <col min="3090" max="3328" width="9" style="1"/>
    <col min="3329" max="3329" width="2.625" style="1" customWidth="1"/>
    <col min="3330" max="3330" width="16.5" style="1" bestFit="1" customWidth="1"/>
    <col min="3331" max="3332" width="13.875" style="1" bestFit="1" customWidth="1"/>
    <col min="3333" max="3333" width="42.125" style="1" bestFit="1" customWidth="1"/>
    <col min="3334" max="3336" width="10.875" style="1" bestFit="1" customWidth="1"/>
    <col min="3337" max="3337" width="15" style="1" bestFit="1" customWidth="1"/>
    <col min="3338" max="3338" width="36.375" style="1" bestFit="1" customWidth="1"/>
    <col min="3339" max="3339" width="27.5" style="1" bestFit="1" customWidth="1"/>
    <col min="3340" max="3340" width="126.75" style="1" bestFit="1" customWidth="1"/>
    <col min="3341" max="3341" width="12.875" style="1" bestFit="1" customWidth="1"/>
    <col min="3342" max="3343" width="10.875" style="1" bestFit="1" customWidth="1"/>
    <col min="3344" max="3344" width="17.125" style="1" bestFit="1" customWidth="1"/>
    <col min="3345" max="3345" width="12.875" style="1" bestFit="1" customWidth="1"/>
    <col min="3346" max="3584" width="9" style="1"/>
    <col min="3585" max="3585" width="2.625" style="1" customWidth="1"/>
    <col min="3586" max="3586" width="16.5" style="1" bestFit="1" customWidth="1"/>
    <col min="3587" max="3588" width="13.875" style="1" bestFit="1" customWidth="1"/>
    <col min="3589" max="3589" width="42.125" style="1" bestFit="1" customWidth="1"/>
    <col min="3590" max="3592" width="10.875" style="1" bestFit="1" customWidth="1"/>
    <col min="3593" max="3593" width="15" style="1" bestFit="1" customWidth="1"/>
    <col min="3594" max="3594" width="36.375" style="1" bestFit="1" customWidth="1"/>
    <col min="3595" max="3595" width="27.5" style="1" bestFit="1" customWidth="1"/>
    <col min="3596" max="3596" width="126.75" style="1" bestFit="1" customWidth="1"/>
    <col min="3597" max="3597" width="12.875" style="1" bestFit="1" customWidth="1"/>
    <col min="3598" max="3599" width="10.875" style="1" bestFit="1" customWidth="1"/>
    <col min="3600" max="3600" width="17.125" style="1" bestFit="1" customWidth="1"/>
    <col min="3601" max="3601" width="12.875" style="1" bestFit="1" customWidth="1"/>
    <col min="3602" max="3840" width="9" style="1"/>
    <col min="3841" max="3841" width="2.625" style="1" customWidth="1"/>
    <col min="3842" max="3842" width="16.5" style="1" bestFit="1" customWidth="1"/>
    <col min="3843" max="3844" width="13.875" style="1" bestFit="1" customWidth="1"/>
    <col min="3845" max="3845" width="42.125" style="1" bestFit="1" customWidth="1"/>
    <col min="3846" max="3848" width="10.875" style="1" bestFit="1" customWidth="1"/>
    <col min="3849" max="3849" width="15" style="1" bestFit="1" customWidth="1"/>
    <col min="3850" max="3850" width="36.375" style="1" bestFit="1" customWidth="1"/>
    <col min="3851" max="3851" width="27.5" style="1" bestFit="1" customWidth="1"/>
    <col min="3852" max="3852" width="126.75" style="1" bestFit="1" customWidth="1"/>
    <col min="3853" max="3853" width="12.875" style="1" bestFit="1" customWidth="1"/>
    <col min="3854" max="3855" width="10.875" style="1" bestFit="1" customWidth="1"/>
    <col min="3856" max="3856" width="17.125" style="1" bestFit="1" customWidth="1"/>
    <col min="3857" max="3857" width="12.875" style="1" bestFit="1" customWidth="1"/>
    <col min="3858" max="4096" width="9" style="1"/>
    <col min="4097" max="4097" width="2.625" style="1" customWidth="1"/>
    <col min="4098" max="4098" width="16.5" style="1" bestFit="1" customWidth="1"/>
    <col min="4099" max="4100" width="13.875" style="1" bestFit="1" customWidth="1"/>
    <col min="4101" max="4101" width="42.125" style="1" bestFit="1" customWidth="1"/>
    <col min="4102" max="4104" width="10.875" style="1" bestFit="1" customWidth="1"/>
    <col min="4105" max="4105" width="15" style="1" bestFit="1" customWidth="1"/>
    <col min="4106" max="4106" width="36.375" style="1" bestFit="1" customWidth="1"/>
    <col min="4107" max="4107" width="27.5" style="1" bestFit="1" customWidth="1"/>
    <col min="4108" max="4108" width="126.75" style="1" bestFit="1" customWidth="1"/>
    <col min="4109" max="4109" width="12.875" style="1" bestFit="1" customWidth="1"/>
    <col min="4110" max="4111" width="10.875" style="1" bestFit="1" customWidth="1"/>
    <col min="4112" max="4112" width="17.125" style="1" bestFit="1" customWidth="1"/>
    <col min="4113" max="4113" width="12.875" style="1" bestFit="1" customWidth="1"/>
    <col min="4114" max="4352" width="9" style="1"/>
    <col min="4353" max="4353" width="2.625" style="1" customWidth="1"/>
    <col min="4354" max="4354" width="16.5" style="1" bestFit="1" customWidth="1"/>
    <col min="4355" max="4356" width="13.875" style="1" bestFit="1" customWidth="1"/>
    <col min="4357" max="4357" width="42.125" style="1" bestFit="1" customWidth="1"/>
    <col min="4358" max="4360" width="10.875" style="1" bestFit="1" customWidth="1"/>
    <col min="4361" max="4361" width="15" style="1" bestFit="1" customWidth="1"/>
    <col min="4362" max="4362" width="36.375" style="1" bestFit="1" customWidth="1"/>
    <col min="4363" max="4363" width="27.5" style="1" bestFit="1" customWidth="1"/>
    <col min="4364" max="4364" width="126.75" style="1" bestFit="1" customWidth="1"/>
    <col min="4365" max="4365" width="12.875" style="1" bestFit="1" customWidth="1"/>
    <col min="4366" max="4367" width="10.875" style="1" bestFit="1" customWidth="1"/>
    <col min="4368" max="4368" width="17.125" style="1" bestFit="1" customWidth="1"/>
    <col min="4369" max="4369" width="12.875" style="1" bestFit="1" customWidth="1"/>
    <col min="4370" max="4608" width="9" style="1"/>
    <col min="4609" max="4609" width="2.625" style="1" customWidth="1"/>
    <col min="4610" max="4610" width="16.5" style="1" bestFit="1" customWidth="1"/>
    <col min="4611" max="4612" width="13.875" style="1" bestFit="1" customWidth="1"/>
    <col min="4613" max="4613" width="42.125" style="1" bestFit="1" customWidth="1"/>
    <col min="4614" max="4616" width="10.875" style="1" bestFit="1" customWidth="1"/>
    <col min="4617" max="4617" width="15" style="1" bestFit="1" customWidth="1"/>
    <col min="4618" max="4618" width="36.375" style="1" bestFit="1" customWidth="1"/>
    <col min="4619" max="4619" width="27.5" style="1" bestFit="1" customWidth="1"/>
    <col min="4620" max="4620" width="126.75" style="1" bestFit="1" customWidth="1"/>
    <col min="4621" max="4621" width="12.875" style="1" bestFit="1" customWidth="1"/>
    <col min="4622" max="4623" width="10.875" style="1" bestFit="1" customWidth="1"/>
    <col min="4624" max="4624" width="17.125" style="1" bestFit="1" customWidth="1"/>
    <col min="4625" max="4625" width="12.875" style="1" bestFit="1" customWidth="1"/>
    <col min="4626" max="4864" width="9" style="1"/>
    <col min="4865" max="4865" width="2.625" style="1" customWidth="1"/>
    <col min="4866" max="4866" width="16.5" style="1" bestFit="1" customWidth="1"/>
    <col min="4867" max="4868" width="13.875" style="1" bestFit="1" customWidth="1"/>
    <col min="4869" max="4869" width="42.125" style="1" bestFit="1" customWidth="1"/>
    <col min="4870" max="4872" width="10.875" style="1" bestFit="1" customWidth="1"/>
    <col min="4873" max="4873" width="15" style="1" bestFit="1" customWidth="1"/>
    <col min="4874" max="4874" width="36.375" style="1" bestFit="1" customWidth="1"/>
    <col min="4875" max="4875" width="27.5" style="1" bestFit="1" customWidth="1"/>
    <col min="4876" max="4876" width="126.75" style="1" bestFit="1" customWidth="1"/>
    <col min="4877" max="4877" width="12.875" style="1" bestFit="1" customWidth="1"/>
    <col min="4878" max="4879" width="10.875" style="1" bestFit="1" customWidth="1"/>
    <col min="4880" max="4880" width="17.125" style="1" bestFit="1" customWidth="1"/>
    <col min="4881" max="4881" width="12.875" style="1" bestFit="1" customWidth="1"/>
    <col min="4882" max="5120" width="9" style="1"/>
    <col min="5121" max="5121" width="2.625" style="1" customWidth="1"/>
    <col min="5122" max="5122" width="16.5" style="1" bestFit="1" customWidth="1"/>
    <col min="5123" max="5124" width="13.875" style="1" bestFit="1" customWidth="1"/>
    <col min="5125" max="5125" width="42.125" style="1" bestFit="1" customWidth="1"/>
    <col min="5126" max="5128" width="10.875" style="1" bestFit="1" customWidth="1"/>
    <col min="5129" max="5129" width="15" style="1" bestFit="1" customWidth="1"/>
    <col min="5130" max="5130" width="36.375" style="1" bestFit="1" customWidth="1"/>
    <col min="5131" max="5131" width="27.5" style="1" bestFit="1" customWidth="1"/>
    <col min="5132" max="5132" width="126.75" style="1" bestFit="1" customWidth="1"/>
    <col min="5133" max="5133" width="12.875" style="1" bestFit="1" customWidth="1"/>
    <col min="5134" max="5135" width="10.875" style="1" bestFit="1" customWidth="1"/>
    <col min="5136" max="5136" width="17.125" style="1" bestFit="1" customWidth="1"/>
    <col min="5137" max="5137" width="12.875" style="1" bestFit="1" customWidth="1"/>
    <col min="5138" max="5376" width="9" style="1"/>
    <col min="5377" max="5377" width="2.625" style="1" customWidth="1"/>
    <col min="5378" max="5378" width="16.5" style="1" bestFit="1" customWidth="1"/>
    <col min="5379" max="5380" width="13.875" style="1" bestFit="1" customWidth="1"/>
    <col min="5381" max="5381" width="42.125" style="1" bestFit="1" customWidth="1"/>
    <col min="5382" max="5384" width="10.875" style="1" bestFit="1" customWidth="1"/>
    <col min="5385" max="5385" width="15" style="1" bestFit="1" customWidth="1"/>
    <col min="5386" max="5386" width="36.375" style="1" bestFit="1" customWidth="1"/>
    <col min="5387" max="5387" width="27.5" style="1" bestFit="1" customWidth="1"/>
    <col min="5388" max="5388" width="126.75" style="1" bestFit="1" customWidth="1"/>
    <col min="5389" max="5389" width="12.875" style="1" bestFit="1" customWidth="1"/>
    <col min="5390" max="5391" width="10.875" style="1" bestFit="1" customWidth="1"/>
    <col min="5392" max="5392" width="17.125" style="1" bestFit="1" customWidth="1"/>
    <col min="5393" max="5393" width="12.875" style="1" bestFit="1" customWidth="1"/>
    <col min="5394" max="5632" width="9" style="1"/>
    <col min="5633" max="5633" width="2.625" style="1" customWidth="1"/>
    <col min="5634" max="5634" width="16.5" style="1" bestFit="1" customWidth="1"/>
    <col min="5635" max="5636" width="13.875" style="1" bestFit="1" customWidth="1"/>
    <col min="5637" max="5637" width="42.125" style="1" bestFit="1" customWidth="1"/>
    <col min="5638" max="5640" width="10.875" style="1" bestFit="1" customWidth="1"/>
    <col min="5641" max="5641" width="15" style="1" bestFit="1" customWidth="1"/>
    <col min="5642" max="5642" width="36.375" style="1" bestFit="1" customWidth="1"/>
    <col min="5643" max="5643" width="27.5" style="1" bestFit="1" customWidth="1"/>
    <col min="5644" max="5644" width="126.75" style="1" bestFit="1" customWidth="1"/>
    <col min="5645" max="5645" width="12.875" style="1" bestFit="1" customWidth="1"/>
    <col min="5646" max="5647" width="10.875" style="1" bestFit="1" customWidth="1"/>
    <col min="5648" max="5648" width="17.125" style="1" bestFit="1" customWidth="1"/>
    <col min="5649" max="5649" width="12.875" style="1" bestFit="1" customWidth="1"/>
    <col min="5650" max="5888" width="9" style="1"/>
    <col min="5889" max="5889" width="2.625" style="1" customWidth="1"/>
    <col min="5890" max="5890" width="16.5" style="1" bestFit="1" customWidth="1"/>
    <col min="5891" max="5892" width="13.875" style="1" bestFit="1" customWidth="1"/>
    <col min="5893" max="5893" width="42.125" style="1" bestFit="1" customWidth="1"/>
    <col min="5894" max="5896" width="10.875" style="1" bestFit="1" customWidth="1"/>
    <col min="5897" max="5897" width="15" style="1" bestFit="1" customWidth="1"/>
    <col min="5898" max="5898" width="36.375" style="1" bestFit="1" customWidth="1"/>
    <col min="5899" max="5899" width="27.5" style="1" bestFit="1" customWidth="1"/>
    <col min="5900" max="5900" width="126.75" style="1" bestFit="1" customWidth="1"/>
    <col min="5901" max="5901" width="12.875" style="1" bestFit="1" customWidth="1"/>
    <col min="5902" max="5903" width="10.875" style="1" bestFit="1" customWidth="1"/>
    <col min="5904" max="5904" width="17.125" style="1" bestFit="1" customWidth="1"/>
    <col min="5905" max="5905" width="12.875" style="1" bestFit="1" customWidth="1"/>
    <col min="5906" max="6144" width="9" style="1"/>
    <col min="6145" max="6145" width="2.625" style="1" customWidth="1"/>
    <col min="6146" max="6146" width="16.5" style="1" bestFit="1" customWidth="1"/>
    <col min="6147" max="6148" width="13.875" style="1" bestFit="1" customWidth="1"/>
    <col min="6149" max="6149" width="42.125" style="1" bestFit="1" customWidth="1"/>
    <col min="6150" max="6152" width="10.875" style="1" bestFit="1" customWidth="1"/>
    <col min="6153" max="6153" width="15" style="1" bestFit="1" customWidth="1"/>
    <col min="6154" max="6154" width="36.375" style="1" bestFit="1" customWidth="1"/>
    <col min="6155" max="6155" width="27.5" style="1" bestFit="1" customWidth="1"/>
    <col min="6156" max="6156" width="126.75" style="1" bestFit="1" customWidth="1"/>
    <col min="6157" max="6157" width="12.875" style="1" bestFit="1" customWidth="1"/>
    <col min="6158" max="6159" width="10.875" style="1" bestFit="1" customWidth="1"/>
    <col min="6160" max="6160" width="17.125" style="1" bestFit="1" customWidth="1"/>
    <col min="6161" max="6161" width="12.875" style="1" bestFit="1" customWidth="1"/>
    <col min="6162" max="6400" width="9" style="1"/>
    <col min="6401" max="6401" width="2.625" style="1" customWidth="1"/>
    <col min="6402" max="6402" width="16.5" style="1" bestFit="1" customWidth="1"/>
    <col min="6403" max="6404" width="13.875" style="1" bestFit="1" customWidth="1"/>
    <col min="6405" max="6405" width="42.125" style="1" bestFit="1" customWidth="1"/>
    <col min="6406" max="6408" width="10.875" style="1" bestFit="1" customWidth="1"/>
    <col min="6409" max="6409" width="15" style="1" bestFit="1" customWidth="1"/>
    <col min="6410" max="6410" width="36.375" style="1" bestFit="1" customWidth="1"/>
    <col min="6411" max="6411" width="27.5" style="1" bestFit="1" customWidth="1"/>
    <col min="6412" max="6412" width="126.75" style="1" bestFit="1" customWidth="1"/>
    <col min="6413" max="6413" width="12.875" style="1" bestFit="1" customWidth="1"/>
    <col min="6414" max="6415" width="10.875" style="1" bestFit="1" customWidth="1"/>
    <col min="6416" max="6416" width="17.125" style="1" bestFit="1" customWidth="1"/>
    <col min="6417" max="6417" width="12.875" style="1" bestFit="1" customWidth="1"/>
    <col min="6418" max="6656" width="9" style="1"/>
    <col min="6657" max="6657" width="2.625" style="1" customWidth="1"/>
    <col min="6658" max="6658" width="16.5" style="1" bestFit="1" customWidth="1"/>
    <col min="6659" max="6660" width="13.875" style="1" bestFit="1" customWidth="1"/>
    <col min="6661" max="6661" width="42.125" style="1" bestFit="1" customWidth="1"/>
    <col min="6662" max="6664" width="10.875" style="1" bestFit="1" customWidth="1"/>
    <col min="6665" max="6665" width="15" style="1" bestFit="1" customWidth="1"/>
    <col min="6666" max="6666" width="36.375" style="1" bestFit="1" customWidth="1"/>
    <col min="6667" max="6667" width="27.5" style="1" bestFit="1" customWidth="1"/>
    <col min="6668" max="6668" width="126.75" style="1" bestFit="1" customWidth="1"/>
    <col min="6669" max="6669" width="12.875" style="1" bestFit="1" customWidth="1"/>
    <col min="6670" max="6671" width="10.875" style="1" bestFit="1" customWidth="1"/>
    <col min="6672" max="6672" width="17.125" style="1" bestFit="1" customWidth="1"/>
    <col min="6673" max="6673" width="12.875" style="1" bestFit="1" customWidth="1"/>
    <col min="6674" max="6912" width="9" style="1"/>
    <col min="6913" max="6913" width="2.625" style="1" customWidth="1"/>
    <col min="6914" max="6914" width="16.5" style="1" bestFit="1" customWidth="1"/>
    <col min="6915" max="6916" width="13.875" style="1" bestFit="1" customWidth="1"/>
    <col min="6917" max="6917" width="42.125" style="1" bestFit="1" customWidth="1"/>
    <col min="6918" max="6920" width="10.875" style="1" bestFit="1" customWidth="1"/>
    <col min="6921" max="6921" width="15" style="1" bestFit="1" customWidth="1"/>
    <col min="6922" max="6922" width="36.375" style="1" bestFit="1" customWidth="1"/>
    <col min="6923" max="6923" width="27.5" style="1" bestFit="1" customWidth="1"/>
    <col min="6924" max="6924" width="126.75" style="1" bestFit="1" customWidth="1"/>
    <col min="6925" max="6925" width="12.875" style="1" bestFit="1" customWidth="1"/>
    <col min="6926" max="6927" width="10.875" style="1" bestFit="1" customWidth="1"/>
    <col min="6928" max="6928" width="17.125" style="1" bestFit="1" customWidth="1"/>
    <col min="6929" max="6929" width="12.875" style="1" bestFit="1" customWidth="1"/>
    <col min="6930" max="7168" width="9" style="1"/>
    <col min="7169" max="7169" width="2.625" style="1" customWidth="1"/>
    <col min="7170" max="7170" width="16.5" style="1" bestFit="1" customWidth="1"/>
    <col min="7171" max="7172" width="13.875" style="1" bestFit="1" customWidth="1"/>
    <col min="7173" max="7173" width="42.125" style="1" bestFit="1" customWidth="1"/>
    <col min="7174" max="7176" width="10.875" style="1" bestFit="1" customWidth="1"/>
    <col min="7177" max="7177" width="15" style="1" bestFit="1" customWidth="1"/>
    <col min="7178" max="7178" width="36.375" style="1" bestFit="1" customWidth="1"/>
    <col min="7179" max="7179" width="27.5" style="1" bestFit="1" customWidth="1"/>
    <col min="7180" max="7180" width="126.75" style="1" bestFit="1" customWidth="1"/>
    <col min="7181" max="7181" width="12.875" style="1" bestFit="1" customWidth="1"/>
    <col min="7182" max="7183" width="10.875" style="1" bestFit="1" customWidth="1"/>
    <col min="7184" max="7184" width="17.125" style="1" bestFit="1" customWidth="1"/>
    <col min="7185" max="7185" width="12.875" style="1" bestFit="1" customWidth="1"/>
    <col min="7186" max="7424" width="9" style="1"/>
    <col min="7425" max="7425" width="2.625" style="1" customWidth="1"/>
    <col min="7426" max="7426" width="16.5" style="1" bestFit="1" customWidth="1"/>
    <col min="7427" max="7428" width="13.875" style="1" bestFit="1" customWidth="1"/>
    <col min="7429" max="7429" width="42.125" style="1" bestFit="1" customWidth="1"/>
    <col min="7430" max="7432" width="10.875" style="1" bestFit="1" customWidth="1"/>
    <col min="7433" max="7433" width="15" style="1" bestFit="1" customWidth="1"/>
    <col min="7434" max="7434" width="36.375" style="1" bestFit="1" customWidth="1"/>
    <col min="7435" max="7435" width="27.5" style="1" bestFit="1" customWidth="1"/>
    <col min="7436" max="7436" width="126.75" style="1" bestFit="1" customWidth="1"/>
    <col min="7437" max="7437" width="12.875" style="1" bestFit="1" customWidth="1"/>
    <col min="7438" max="7439" width="10.875" style="1" bestFit="1" customWidth="1"/>
    <col min="7440" max="7440" width="17.125" style="1" bestFit="1" customWidth="1"/>
    <col min="7441" max="7441" width="12.875" style="1" bestFit="1" customWidth="1"/>
    <col min="7442" max="7680" width="9" style="1"/>
    <col min="7681" max="7681" width="2.625" style="1" customWidth="1"/>
    <col min="7682" max="7682" width="16.5" style="1" bestFit="1" customWidth="1"/>
    <col min="7683" max="7684" width="13.875" style="1" bestFit="1" customWidth="1"/>
    <col min="7685" max="7685" width="42.125" style="1" bestFit="1" customWidth="1"/>
    <col min="7686" max="7688" width="10.875" style="1" bestFit="1" customWidth="1"/>
    <col min="7689" max="7689" width="15" style="1" bestFit="1" customWidth="1"/>
    <col min="7690" max="7690" width="36.375" style="1" bestFit="1" customWidth="1"/>
    <col min="7691" max="7691" width="27.5" style="1" bestFit="1" customWidth="1"/>
    <col min="7692" max="7692" width="126.75" style="1" bestFit="1" customWidth="1"/>
    <col min="7693" max="7693" width="12.875" style="1" bestFit="1" customWidth="1"/>
    <col min="7694" max="7695" width="10.875" style="1" bestFit="1" customWidth="1"/>
    <col min="7696" max="7696" width="17.125" style="1" bestFit="1" customWidth="1"/>
    <col min="7697" max="7697" width="12.875" style="1" bestFit="1" customWidth="1"/>
    <col min="7698" max="7936" width="9" style="1"/>
    <col min="7937" max="7937" width="2.625" style="1" customWidth="1"/>
    <col min="7938" max="7938" width="16.5" style="1" bestFit="1" customWidth="1"/>
    <col min="7939" max="7940" width="13.875" style="1" bestFit="1" customWidth="1"/>
    <col min="7941" max="7941" width="42.125" style="1" bestFit="1" customWidth="1"/>
    <col min="7942" max="7944" width="10.875" style="1" bestFit="1" customWidth="1"/>
    <col min="7945" max="7945" width="15" style="1" bestFit="1" customWidth="1"/>
    <col min="7946" max="7946" width="36.375" style="1" bestFit="1" customWidth="1"/>
    <col min="7947" max="7947" width="27.5" style="1" bestFit="1" customWidth="1"/>
    <col min="7948" max="7948" width="126.75" style="1" bestFit="1" customWidth="1"/>
    <col min="7949" max="7949" width="12.875" style="1" bestFit="1" customWidth="1"/>
    <col min="7950" max="7951" width="10.875" style="1" bestFit="1" customWidth="1"/>
    <col min="7952" max="7952" width="17.125" style="1" bestFit="1" customWidth="1"/>
    <col min="7953" max="7953" width="12.875" style="1" bestFit="1" customWidth="1"/>
    <col min="7954" max="8192" width="9" style="1"/>
    <col min="8193" max="8193" width="2.625" style="1" customWidth="1"/>
    <col min="8194" max="8194" width="16.5" style="1" bestFit="1" customWidth="1"/>
    <col min="8195" max="8196" width="13.875" style="1" bestFit="1" customWidth="1"/>
    <col min="8197" max="8197" width="42.125" style="1" bestFit="1" customWidth="1"/>
    <col min="8198" max="8200" width="10.875" style="1" bestFit="1" customWidth="1"/>
    <col min="8201" max="8201" width="15" style="1" bestFit="1" customWidth="1"/>
    <col min="8202" max="8202" width="36.375" style="1" bestFit="1" customWidth="1"/>
    <col min="8203" max="8203" width="27.5" style="1" bestFit="1" customWidth="1"/>
    <col min="8204" max="8204" width="126.75" style="1" bestFit="1" customWidth="1"/>
    <col min="8205" max="8205" width="12.875" style="1" bestFit="1" customWidth="1"/>
    <col min="8206" max="8207" width="10.875" style="1" bestFit="1" customWidth="1"/>
    <col min="8208" max="8208" width="17.125" style="1" bestFit="1" customWidth="1"/>
    <col min="8209" max="8209" width="12.875" style="1" bestFit="1" customWidth="1"/>
    <col min="8210" max="8448" width="9" style="1"/>
    <col min="8449" max="8449" width="2.625" style="1" customWidth="1"/>
    <col min="8450" max="8450" width="16.5" style="1" bestFit="1" customWidth="1"/>
    <col min="8451" max="8452" width="13.875" style="1" bestFit="1" customWidth="1"/>
    <col min="8453" max="8453" width="42.125" style="1" bestFit="1" customWidth="1"/>
    <col min="8454" max="8456" width="10.875" style="1" bestFit="1" customWidth="1"/>
    <col min="8457" max="8457" width="15" style="1" bestFit="1" customWidth="1"/>
    <col min="8458" max="8458" width="36.375" style="1" bestFit="1" customWidth="1"/>
    <col min="8459" max="8459" width="27.5" style="1" bestFit="1" customWidth="1"/>
    <col min="8460" max="8460" width="126.75" style="1" bestFit="1" customWidth="1"/>
    <col min="8461" max="8461" width="12.875" style="1" bestFit="1" customWidth="1"/>
    <col min="8462" max="8463" width="10.875" style="1" bestFit="1" customWidth="1"/>
    <col min="8464" max="8464" width="17.125" style="1" bestFit="1" customWidth="1"/>
    <col min="8465" max="8465" width="12.875" style="1" bestFit="1" customWidth="1"/>
    <col min="8466" max="8704" width="9" style="1"/>
    <col min="8705" max="8705" width="2.625" style="1" customWidth="1"/>
    <col min="8706" max="8706" width="16.5" style="1" bestFit="1" customWidth="1"/>
    <col min="8707" max="8708" width="13.875" style="1" bestFit="1" customWidth="1"/>
    <col min="8709" max="8709" width="42.125" style="1" bestFit="1" customWidth="1"/>
    <col min="8710" max="8712" width="10.875" style="1" bestFit="1" customWidth="1"/>
    <col min="8713" max="8713" width="15" style="1" bestFit="1" customWidth="1"/>
    <col min="8714" max="8714" width="36.375" style="1" bestFit="1" customWidth="1"/>
    <col min="8715" max="8715" width="27.5" style="1" bestFit="1" customWidth="1"/>
    <col min="8716" max="8716" width="126.75" style="1" bestFit="1" customWidth="1"/>
    <col min="8717" max="8717" width="12.875" style="1" bestFit="1" customWidth="1"/>
    <col min="8718" max="8719" width="10.875" style="1" bestFit="1" customWidth="1"/>
    <col min="8720" max="8720" width="17.125" style="1" bestFit="1" customWidth="1"/>
    <col min="8721" max="8721" width="12.875" style="1" bestFit="1" customWidth="1"/>
    <col min="8722" max="8960" width="9" style="1"/>
    <col min="8961" max="8961" width="2.625" style="1" customWidth="1"/>
    <col min="8962" max="8962" width="16.5" style="1" bestFit="1" customWidth="1"/>
    <col min="8963" max="8964" width="13.875" style="1" bestFit="1" customWidth="1"/>
    <col min="8965" max="8965" width="42.125" style="1" bestFit="1" customWidth="1"/>
    <col min="8966" max="8968" width="10.875" style="1" bestFit="1" customWidth="1"/>
    <col min="8969" max="8969" width="15" style="1" bestFit="1" customWidth="1"/>
    <col min="8970" max="8970" width="36.375" style="1" bestFit="1" customWidth="1"/>
    <col min="8971" max="8971" width="27.5" style="1" bestFit="1" customWidth="1"/>
    <col min="8972" max="8972" width="126.75" style="1" bestFit="1" customWidth="1"/>
    <col min="8973" max="8973" width="12.875" style="1" bestFit="1" customWidth="1"/>
    <col min="8974" max="8975" width="10.875" style="1" bestFit="1" customWidth="1"/>
    <col min="8976" max="8976" width="17.125" style="1" bestFit="1" customWidth="1"/>
    <col min="8977" max="8977" width="12.875" style="1" bestFit="1" customWidth="1"/>
    <col min="8978" max="9216" width="9" style="1"/>
    <col min="9217" max="9217" width="2.625" style="1" customWidth="1"/>
    <col min="9218" max="9218" width="16.5" style="1" bestFit="1" customWidth="1"/>
    <col min="9219" max="9220" width="13.875" style="1" bestFit="1" customWidth="1"/>
    <col min="9221" max="9221" width="42.125" style="1" bestFit="1" customWidth="1"/>
    <col min="9222" max="9224" width="10.875" style="1" bestFit="1" customWidth="1"/>
    <col min="9225" max="9225" width="15" style="1" bestFit="1" customWidth="1"/>
    <col min="9226" max="9226" width="36.375" style="1" bestFit="1" customWidth="1"/>
    <col min="9227" max="9227" width="27.5" style="1" bestFit="1" customWidth="1"/>
    <col min="9228" max="9228" width="126.75" style="1" bestFit="1" customWidth="1"/>
    <col min="9229" max="9229" width="12.875" style="1" bestFit="1" customWidth="1"/>
    <col min="9230" max="9231" width="10.875" style="1" bestFit="1" customWidth="1"/>
    <col min="9232" max="9232" width="17.125" style="1" bestFit="1" customWidth="1"/>
    <col min="9233" max="9233" width="12.875" style="1" bestFit="1" customWidth="1"/>
    <col min="9234" max="9472" width="9" style="1"/>
    <col min="9473" max="9473" width="2.625" style="1" customWidth="1"/>
    <col min="9474" max="9474" width="16.5" style="1" bestFit="1" customWidth="1"/>
    <col min="9475" max="9476" width="13.875" style="1" bestFit="1" customWidth="1"/>
    <col min="9477" max="9477" width="42.125" style="1" bestFit="1" customWidth="1"/>
    <col min="9478" max="9480" width="10.875" style="1" bestFit="1" customWidth="1"/>
    <col min="9481" max="9481" width="15" style="1" bestFit="1" customWidth="1"/>
    <col min="9482" max="9482" width="36.375" style="1" bestFit="1" customWidth="1"/>
    <col min="9483" max="9483" width="27.5" style="1" bestFit="1" customWidth="1"/>
    <col min="9484" max="9484" width="126.75" style="1" bestFit="1" customWidth="1"/>
    <col min="9485" max="9485" width="12.875" style="1" bestFit="1" customWidth="1"/>
    <col min="9486" max="9487" width="10.875" style="1" bestFit="1" customWidth="1"/>
    <col min="9488" max="9488" width="17.125" style="1" bestFit="1" customWidth="1"/>
    <col min="9489" max="9489" width="12.875" style="1" bestFit="1" customWidth="1"/>
    <col min="9490" max="9728" width="9" style="1"/>
    <col min="9729" max="9729" width="2.625" style="1" customWidth="1"/>
    <col min="9730" max="9730" width="16.5" style="1" bestFit="1" customWidth="1"/>
    <col min="9731" max="9732" width="13.875" style="1" bestFit="1" customWidth="1"/>
    <col min="9733" max="9733" width="42.125" style="1" bestFit="1" customWidth="1"/>
    <col min="9734" max="9736" width="10.875" style="1" bestFit="1" customWidth="1"/>
    <col min="9737" max="9737" width="15" style="1" bestFit="1" customWidth="1"/>
    <col min="9738" max="9738" width="36.375" style="1" bestFit="1" customWidth="1"/>
    <col min="9739" max="9739" width="27.5" style="1" bestFit="1" customWidth="1"/>
    <col min="9740" max="9740" width="126.75" style="1" bestFit="1" customWidth="1"/>
    <col min="9741" max="9741" width="12.875" style="1" bestFit="1" customWidth="1"/>
    <col min="9742" max="9743" width="10.875" style="1" bestFit="1" customWidth="1"/>
    <col min="9744" max="9744" width="17.125" style="1" bestFit="1" customWidth="1"/>
    <col min="9745" max="9745" width="12.875" style="1" bestFit="1" customWidth="1"/>
    <col min="9746" max="9984" width="9" style="1"/>
    <col min="9985" max="9985" width="2.625" style="1" customWidth="1"/>
    <col min="9986" max="9986" width="16.5" style="1" bestFit="1" customWidth="1"/>
    <col min="9987" max="9988" width="13.875" style="1" bestFit="1" customWidth="1"/>
    <col min="9989" max="9989" width="42.125" style="1" bestFit="1" customWidth="1"/>
    <col min="9990" max="9992" width="10.875" style="1" bestFit="1" customWidth="1"/>
    <col min="9993" max="9993" width="15" style="1" bestFit="1" customWidth="1"/>
    <col min="9994" max="9994" width="36.375" style="1" bestFit="1" customWidth="1"/>
    <col min="9995" max="9995" width="27.5" style="1" bestFit="1" customWidth="1"/>
    <col min="9996" max="9996" width="126.75" style="1" bestFit="1" customWidth="1"/>
    <col min="9997" max="9997" width="12.875" style="1" bestFit="1" customWidth="1"/>
    <col min="9998" max="9999" width="10.875" style="1" bestFit="1" customWidth="1"/>
    <col min="10000" max="10000" width="17.125" style="1" bestFit="1" customWidth="1"/>
    <col min="10001" max="10001" width="12.875" style="1" bestFit="1" customWidth="1"/>
    <col min="10002" max="10240" width="9" style="1"/>
    <col min="10241" max="10241" width="2.625" style="1" customWidth="1"/>
    <col min="10242" max="10242" width="16.5" style="1" bestFit="1" customWidth="1"/>
    <col min="10243" max="10244" width="13.875" style="1" bestFit="1" customWidth="1"/>
    <col min="10245" max="10245" width="42.125" style="1" bestFit="1" customWidth="1"/>
    <col min="10246" max="10248" width="10.875" style="1" bestFit="1" customWidth="1"/>
    <col min="10249" max="10249" width="15" style="1" bestFit="1" customWidth="1"/>
    <col min="10250" max="10250" width="36.375" style="1" bestFit="1" customWidth="1"/>
    <col min="10251" max="10251" width="27.5" style="1" bestFit="1" customWidth="1"/>
    <col min="10252" max="10252" width="126.75" style="1" bestFit="1" customWidth="1"/>
    <col min="10253" max="10253" width="12.875" style="1" bestFit="1" customWidth="1"/>
    <col min="10254" max="10255" width="10.875" style="1" bestFit="1" customWidth="1"/>
    <col min="10256" max="10256" width="17.125" style="1" bestFit="1" customWidth="1"/>
    <col min="10257" max="10257" width="12.875" style="1" bestFit="1" customWidth="1"/>
    <col min="10258" max="10496" width="9" style="1"/>
    <col min="10497" max="10497" width="2.625" style="1" customWidth="1"/>
    <col min="10498" max="10498" width="16.5" style="1" bestFit="1" customWidth="1"/>
    <col min="10499" max="10500" width="13.875" style="1" bestFit="1" customWidth="1"/>
    <col min="10501" max="10501" width="42.125" style="1" bestFit="1" customWidth="1"/>
    <col min="10502" max="10504" width="10.875" style="1" bestFit="1" customWidth="1"/>
    <col min="10505" max="10505" width="15" style="1" bestFit="1" customWidth="1"/>
    <col min="10506" max="10506" width="36.375" style="1" bestFit="1" customWidth="1"/>
    <col min="10507" max="10507" width="27.5" style="1" bestFit="1" customWidth="1"/>
    <col min="10508" max="10508" width="126.75" style="1" bestFit="1" customWidth="1"/>
    <col min="10509" max="10509" width="12.875" style="1" bestFit="1" customWidth="1"/>
    <col min="10510" max="10511" width="10.875" style="1" bestFit="1" customWidth="1"/>
    <col min="10512" max="10512" width="17.125" style="1" bestFit="1" customWidth="1"/>
    <col min="10513" max="10513" width="12.875" style="1" bestFit="1" customWidth="1"/>
    <col min="10514" max="10752" width="9" style="1"/>
    <col min="10753" max="10753" width="2.625" style="1" customWidth="1"/>
    <col min="10754" max="10754" width="16.5" style="1" bestFit="1" customWidth="1"/>
    <col min="10755" max="10756" width="13.875" style="1" bestFit="1" customWidth="1"/>
    <col min="10757" max="10757" width="42.125" style="1" bestFit="1" customWidth="1"/>
    <col min="10758" max="10760" width="10.875" style="1" bestFit="1" customWidth="1"/>
    <col min="10761" max="10761" width="15" style="1" bestFit="1" customWidth="1"/>
    <col min="10762" max="10762" width="36.375" style="1" bestFit="1" customWidth="1"/>
    <col min="10763" max="10763" width="27.5" style="1" bestFit="1" customWidth="1"/>
    <col min="10764" max="10764" width="126.75" style="1" bestFit="1" customWidth="1"/>
    <col min="10765" max="10765" width="12.875" style="1" bestFit="1" customWidth="1"/>
    <col min="10766" max="10767" width="10.875" style="1" bestFit="1" customWidth="1"/>
    <col min="10768" max="10768" width="17.125" style="1" bestFit="1" customWidth="1"/>
    <col min="10769" max="10769" width="12.875" style="1" bestFit="1" customWidth="1"/>
    <col min="10770" max="11008" width="9" style="1"/>
    <col min="11009" max="11009" width="2.625" style="1" customWidth="1"/>
    <col min="11010" max="11010" width="16.5" style="1" bestFit="1" customWidth="1"/>
    <col min="11011" max="11012" width="13.875" style="1" bestFit="1" customWidth="1"/>
    <col min="11013" max="11013" width="42.125" style="1" bestFit="1" customWidth="1"/>
    <col min="11014" max="11016" width="10.875" style="1" bestFit="1" customWidth="1"/>
    <col min="11017" max="11017" width="15" style="1" bestFit="1" customWidth="1"/>
    <col min="11018" max="11018" width="36.375" style="1" bestFit="1" customWidth="1"/>
    <col min="11019" max="11019" width="27.5" style="1" bestFit="1" customWidth="1"/>
    <col min="11020" max="11020" width="126.75" style="1" bestFit="1" customWidth="1"/>
    <col min="11021" max="11021" width="12.875" style="1" bestFit="1" customWidth="1"/>
    <col min="11022" max="11023" width="10.875" style="1" bestFit="1" customWidth="1"/>
    <col min="11024" max="11024" width="17.125" style="1" bestFit="1" customWidth="1"/>
    <col min="11025" max="11025" width="12.875" style="1" bestFit="1" customWidth="1"/>
    <col min="11026" max="11264" width="9" style="1"/>
    <col min="11265" max="11265" width="2.625" style="1" customWidth="1"/>
    <col min="11266" max="11266" width="16.5" style="1" bestFit="1" customWidth="1"/>
    <col min="11267" max="11268" width="13.875" style="1" bestFit="1" customWidth="1"/>
    <col min="11269" max="11269" width="42.125" style="1" bestFit="1" customWidth="1"/>
    <col min="11270" max="11272" width="10.875" style="1" bestFit="1" customWidth="1"/>
    <col min="11273" max="11273" width="15" style="1" bestFit="1" customWidth="1"/>
    <col min="11274" max="11274" width="36.375" style="1" bestFit="1" customWidth="1"/>
    <col min="11275" max="11275" width="27.5" style="1" bestFit="1" customWidth="1"/>
    <col min="11276" max="11276" width="126.75" style="1" bestFit="1" customWidth="1"/>
    <col min="11277" max="11277" width="12.875" style="1" bestFit="1" customWidth="1"/>
    <col min="11278" max="11279" width="10.875" style="1" bestFit="1" customWidth="1"/>
    <col min="11280" max="11280" width="17.125" style="1" bestFit="1" customWidth="1"/>
    <col min="11281" max="11281" width="12.875" style="1" bestFit="1" customWidth="1"/>
    <col min="11282" max="11520" width="9" style="1"/>
    <col min="11521" max="11521" width="2.625" style="1" customWidth="1"/>
    <col min="11522" max="11522" width="16.5" style="1" bestFit="1" customWidth="1"/>
    <col min="11523" max="11524" width="13.875" style="1" bestFit="1" customWidth="1"/>
    <col min="11525" max="11525" width="42.125" style="1" bestFit="1" customWidth="1"/>
    <col min="11526" max="11528" width="10.875" style="1" bestFit="1" customWidth="1"/>
    <col min="11529" max="11529" width="15" style="1" bestFit="1" customWidth="1"/>
    <col min="11530" max="11530" width="36.375" style="1" bestFit="1" customWidth="1"/>
    <col min="11531" max="11531" width="27.5" style="1" bestFit="1" customWidth="1"/>
    <col min="11532" max="11532" width="126.75" style="1" bestFit="1" customWidth="1"/>
    <col min="11533" max="11533" width="12.875" style="1" bestFit="1" customWidth="1"/>
    <col min="11534" max="11535" width="10.875" style="1" bestFit="1" customWidth="1"/>
    <col min="11536" max="11536" width="17.125" style="1" bestFit="1" customWidth="1"/>
    <col min="11537" max="11537" width="12.875" style="1" bestFit="1" customWidth="1"/>
    <col min="11538" max="11776" width="9" style="1"/>
    <col min="11777" max="11777" width="2.625" style="1" customWidth="1"/>
    <col min="11778" max="11778" width="16.5" style="1" bestFit="1" customWidth="1"/>
    <col min="11779" max="11780" width="13.875" style="1" bestFit="1" customWidth="1"/>
    <col min="11781" max="11781" width="42.125" style="1" bestFit="1" customWidth="1"/>
    <col min="11782" max="11784" width="10.875" style="1" bestFit="1" customWidth="1"/>
    <col min="11785" max="11785" width="15" style="1" bestFit="1" customWidth="1"/>
    <col min="11786" max="11786" width="36.375" style="1" bestFit="1" customWidth="1"/>
    <col min="11787" max="11787" width="27.5" style="1" bestFit="1" customWidth="1"/>
    <col min="11788" max="11788" width="126.75" style="1" bestFit="1" customWidth="1"/>
    <col min="11789" max="11789" width="12.875" style="1" bestFit="1" customWidth="1"/>
    <col min="11790" max="11791" width="10.875" style="1" bestFit="1" customWidth="1"/>
    <col min="11792" max="11792" width="17.125" style="1" bestFit="1" customWidth="1"/>
    <col min="11793" max="11793" width="12.875" style="1" bestFit="1" customWidth="1"/>
    <col min="11794" max="12032" width="9" style="1"/>
    <col min="12033" max="12033" width="2.625" style="1" customWidth="1"/>
    <col min="12034" max="12034" width="16.5" style="1" bestFit="1" customWidth="1"/>
    <col min="12035" max="12036" width="13.875" style="1" bestFit="1" customWidth="1"/>
    <col min="12037" max="12037" width="42.125" style="1" bestFit="1" customWidth="1"/>
    <col min="12038" max="12040" width="10.875" style="1" bestFit="1" customWidth="1"/>
    <col min="12041" max="12041" width="15" style="1" bestFit="1" customWidth="1"/>
    <col min="12042" max="12042" width="36.375" style="1" bestFit="1" customWidth="1"/>
    <col min="12043" max="12043" width="27.5" style="1" bestFit="1" customWidth="1"/>
    <col min="12044" max="12044" width="126.75" style="1" bestFit="1" customWidth="1"/>
    <col min="12045" max="12045" width="12.875" style="1" bestFit="1" customWidth="1"/>
    <col min="12046" max="12047" width="10.875" style="1" bestFit="1" customWidth="1"/>
    <col min="12048" max="12048" width="17.125" style="1" bestFit="1" customWidth="1"/>
    <col min="12049" max="12049" width="12.875" style="1" bestFit="1" customWidth="1"/>
    <col min="12050" max="12288" width="9" style="1"/>
    <col min="12289" max="12289" width="2.625" style="1" customWidth="1"/>
    <col min="12290" max="12290" width="16.5" style="1" bestFit="1" customWidth="1"/>
    <col min="12291" max="12292" width="13.875" style="1" bestFit="1" customWidth="1"/>
    <col min="12293" max="12293" width="42.125" style="1" bestFit="1" customWidth="1"/>
    <col min="12294" max="12296" width="10.875" style="1" bestFit="1" customWidth="1"/>
    <col min="12297" max="12297" width="15" style="1" bestFit="1" customWidth="1"/>
    <col min="12298" max="12298" width="36.375" style="1" bestFit="1" customWidth="1"/>
    <col min="12299" max="12299" width="27.5" style="1" bestFit="1" customWidth="1"/>
    <col min="12300" max="12300" width="126.75" style="1" bestFit="1" customWidth="1"/>
    <col min="12301" max="12301" width="12.875" style="1" bestFit="1" customWidth="1"/>
    <col min="12302" max="12303" width="10.875" style="1" bestFit="1" customWidth="1"/>
    <col min="12304" max="12304" width="17.125" style="1" bestFit="1" customWidth="1"/>
    <col min="12305" max="12305" width="12.875" style="1" bestFit="1" customWidth="1"/>
    <col min="12306" max="12544" width="9" style="1"/>
    <col min="12545" max="12545" width="2.625" style="1" customWidth="1"/>
    <col min="12546" max="12546" width="16.5" style="1" bestFit="1" customWidth="1"/>
    <col min="12547" max="12548" width="13.875" style="1" bestFit="1" customWidth="1"/>
    <col min="12549" max="12549" width="42.125" style="1" bestFit="1" customWidth="1"/>
    <col min="12550" max="12552" width="10.875" style="1" bestFit="1" customWidth="1"/>
    <col min="12553" max="12553" width="15" style="1" bestFit="1" customWidth="1"/>
    <col min="12554" max="12554" width="36.375" style="1" bestFit="1" customWidth="1"/>
    <col min="12555" max="12555" width="27.5" style="1" bestFit="1" customWidth="1"/>
    <col min="12556" max="12556" width="126.75" style="1" bestFit="1" customWidth="1"/>
    <col min="12557" max="12557" width="12.875" style="1" bestFit="1" customWidth="1"/>
    <col min="12558" max="12559" width="10.875" style="1" bestFit="1" customWidth="1"/>
    <col min="12560" max="12560" width="17.125" style="1" bestFit="1" customWidth="1"/>
    <col min="12561" max="12561" width="12.875" style="1" bestFit="1" customWidth="1"/>
    <col min="12562" max="12800" width="9" style="1"/>
    <col min="12801" max="12801" width="2.625" style="1" customWidth="1"/>
    <col min="12802" max="12802" width="16.5" style="1" bestFit="1" customWidth="1"/>
    <col min="12803" max="12804" width="13.875" style="1" bestFit="1" customWidth="1"/>
    <col min="12805" max="12805" width="42.125" style="1" bestFit="1" customWidth="1"/>
    <col min="12806" max="12808" width="10.875" style="1" bestFit="1" customWidth="1"/>
    <col min="12809" max="12809" width="15" style="1" bestFit="1" customWidth="1"/>
    <col min="12810" max="12810" width="36.375" style="1" bestFit="1" customWidth="1"/>
    <col min="12811" max="12811" width="27.5" style="1" bestFit="1" customWidth="1"/>
    <col min="12812" max="12812" width="126.75" style="1" bestFit="1" customWidth="1"/>
    <col min="12813" max="12813" width="12.875" style="1" bestFit="1" customWidth="1"/>
    <col min="12814" max="12815" width="10.875" style="1" bestFit="1" customWidth="1"/>
    <col min="12816" max="12816" width="17.125" style="1" bestFit="1" customWidth="1"/>
    <col min="12817" max="12817" width="12.875" style="1" bestFit="1" customWidth="1"/>
    <col min="12818" max="13056" width="9" style="1"/>
    <col min="13057" max="13057" width="2.625" style="1" customWidth="1"/>
    <col min="13058" max="13058" width="16.5" style="1" bestFit="1" customWidth="1"/>
    <col min="13059" max="13060" width="13.875" style="1" bestFit="1" customWidth="1"/>
    <col min="13061" max="13061" width="42.125" style="1" bestFit="1" customWidth="1"/>
    <col min="13062" max="13064" width="10.875" style="1" bestFit="1" customWidth="1"/>
    <col min="13065" max="13065" width="15" style="1" bestFit="1" customWidth="1"/>
    <col min="13066" max="13066" width="36.375" style="1" bestFit="1" customWidth="1"/>
    <col min="13067" max="13067" width="27.5" style="1" bestFit="1" customWidth="1"/>
    <col min="13068" max="13068" width="126.75" style="1" bestFit="1" customWidth="1"/>
    <col min="13069" max="13069" width="12.875" style="1" bestFit="1" customWidth="1"/>
    <col min="13070" max="13071" width="10.875" style="1" bestFit="1" customWidth="1"/>
    <col min="13072" max="13072" width="17.125" style="1" bestFit="1" customWidth="1"/>
    <col min="13073" max="13073" width="12.875" style="1" bestFit="1" customWidth="1"/>
    <col min="13074" max="13312" width="9" style="1"/>
    <col min="13313" max="13313" width="2.625" style="1" customWidth="1"/>
    <col min="13314" max="13314" width="16.5" style="1" bestFit="1" customWidth="1"/>
    <col min="13315" max="13316" width="13.875" style="1" bestFit="1" customWidth="1"/>
    <col min="13317" max="13317" width="42.125" style="1" bestFit="1" customWidth="1"/>
    <col min="13318" max="13320" width="10.875" style="1" bestFit="1" customWidth="1"/>
    <col min="13321" max="13321" width="15" style="1" bestFit="1" customWidth="1"/>
    <col min="13322" max="13322" width="36.375" style="1" bestFit="1" customWidth="1"/>
    <col min="13323" max="13323" width="27.5" style="1" bestFit="1" customWidth="1"/>
    <col min="13324" max="13324" width="126.75" style="1" bestFit="1" customWidth="1"/>
    <col min="13325" max="13325" width="12.875" style="1" bestFit="1" customWidth="1"/>
    <col min="13326" max="13327" width="10.875" style="1" bestFit="1" customWidth="1"/>
    <col min="13328" max="13328" width="17.125" style="1" bestFit="1" customWidth="1"/>
    <col min="13329" max="13329" width="12.875" style="1" bestFit="1" customWidth="1"/>
    <col min="13330" max="13568" width="9" style="1"/>
    <col min="13569" max="13569" width="2.625" style="1" customWidth="1"/>
    <col min="13570" max="13570" width="16.5" style="1" bestFit="1" customWidth="1"/>
    <col min="13571" max="13572" width="13.875" style="1" bestFit="1" customWidth="1"/>
    <col min="13573" max="13573" width="42.125" style="1" bestFit="1" customWidth="1"/>
    <col min="13574" max="13576" width="10.875" style="1" bestFit="1" customWidth="1"/>
    <col min="13577" max="13577" width="15" style="1" bestFit="1" customWidth="1"/>
    <col min="13578" max="13578" width="36.375" style="1" bestFit="1" customWidth="1"/>
    <col min="13579" max="13579" width="27.5" style="1" bestFit="1" customWidth="1"/>
    <col min="13580" max="13580" width="126.75" style="1" bestFit="1" customWidth="1"/>
    <col min="13581" max="13581" width="12.875" style="1" bestFit="1" customWidth="1"/>
    <col min="13582" max="13583" width="10.875" style="1" bestFit="1" customWidth="1"/>
    <col min="13584" max="13584" width="17.125" style="1" bestFit="1" customWidth="1"/>
    <col min="13585" max="13585" width="12.875" style="1" bestFit="1" customWidth="1"/>
    <col min="13586" max="13824" width="9" style="1"/>
    <col min="13825" max="13825" width="2.625" style="1" customWidth="1"/>
    <col min="13826" max="13826" width="16.5" style="1" bestFit="1" customWidth="1"/>
    <col min="13827" max="13828" width="13.875" style="1" bestFit="1" customWidth="1"/>
    <col min="13829" max="13829" width="42.125" style="1" bestFit="1" customWidth="1"/>
    <col min="13830" max="13832" width="10.875" style="1" bestFit="1" customWidth="1"/>
    <col min="13833" max="13833" width="15" style="1" bestFit="1" customWidth="1"/>
    <col min="13834" max="13834" width="36.375" style="1" bestFit="1" customWidth="1"/>
    <col min="13835" max="13835" width="27.5" style="1" bestFit="1" customWidth="1"/>
    <col min="13836" max="13836" width="126.75" style="1" bestFit="1" customWidth="1"/>
    <col min="13837" max="13837" width="12.875" style="1" bestFit="1" customWidth="1"/>
    <col min="13838" max="13839" width="10.875" style="1" bestFit="1" customWidth="1"/>
    <col min="13840" max="13840" width="17.125" style="1" bestFit="1" customWidth="1"/>
    <col min="13841" max="13841" width="12.875" style="1" bestFit="1" customWidth="1"/>
    <col min="13842" max="14080" width="9" style="1"/>
    <col min="14081" max="14081" width="2.625" style="1" customWidth="1"/>
    <col min="14082" max="14082" width="16.5" style="1" bestFit="1" customWidth="1"/>
    <col min="14083" max="14084" width="13.875" style="1" bestFit="1" customWidth="1"/>
    <col min="14085" max="14085" width="42.125" style="1" bestFit="1" customWidth="1"/>
    <col min="14086" max="14088" width="10.875" style="1" bestFit="1" customWidth="1"/>
    <col min="14089" max="14089" width="15" style="1" bestFit="1" customWidth="1"/>
    <col min="14090" max="14090" width="36.375" style="1" bestFit="1" customWidth="1"/>
    <col min="14091" max="14091" width="27.5" style="1" bestFit="1" customWidth="1"/>
    <col min="14092" max="14092" width="126.75" style="1" bestFit="1" customWidth="1"/>
    <col min="14093" max="14093" width="12.875" style="1" bestFit="1" customWidth="1"/>
    <col min="14094" max="14095" width="10.875" style="1" bestFit="1" customWidth="1"/>
    <col min="14096" max="14096" width="17.125" style="1" bestFit="1" customWidth="1"/>
    <col min="14097" max="14097" width="12.875" style="1" bestFit="1" customWidth="1"/>
    <col min="14098" max="14336" width="9" style="1"/>
    <col min="14337" max="14337" width="2.625" style="1" customWidth="1"/>
    <col min="14338" max="14338" width="16.5" style="1" bestFit="1" customWidth="1"/>
    <col min="14339" max="14340" width="13.875" style="1" bestFit="1" customWidth="1"/>
    <col min="14341" max="14341" width="42.125" style="1" bestFit="1" customWidth="1"/>
    <col min="14342" max="14344" width="10.875" style="1" bestFit="1" customWidth="1"/>
    <col min="14345" max="14345" width="15" style="1" bestFit="1" customWidth="1"/>
    <col min="14346" max="14346" width="36.375" style="1" bestFit="1" customWidth="1"/>
    <col min="14347" max="14347" width="27.5" style="1" bestFit="1" customWidth="1"/>
    <col min="14348" max="14348" width="126.75" style="1" bestFit="1" customWidth="1"/>
    <col min="14349" max="14349" width="12.875" style="1" bestFit="1" customWidth="1"/>
    <col min="14350" max="14351" width="10.875" style="1" bestFit="1" customWidth="1"/>
    <col min="14352" max="14352" width="17.125" style="1" bestFit="1" customWidth="1"/>
    <col min="14353" max="14353" width="12.875" style="1" bestFit="1" customWidth="1"/>
    <col min="14354" max="14592" width="9" style="1"/>
    <col min="14593" max="14593" width="2.625" style="1" customWidth="1"/>
    <col min="14594" max="14594" width="16.5" style="1" bestFit="1" customWidth="1"/>
    <col min="14595" max="14596" width="13.875" style="1" bestFit="1" customWidth="1"/>
    <col min="14597" max="14597" width="42.125" style="1" bestFit="1" customWidth="1"/>
    <col min="14598" max="14600" width="10.875" style="1" bestFit="1" customWidth="1"/>
    <col min="14601" max="14601" width="15" style="1" bestFit="1" customWidth="1"/>
    <col min="14602" max="14602" width="36.375" style="1" bestFit="1" customWidth="1"/>
    <col min="14603" max="14603" width="27.5" style="1" bestFit="1" customWidth="1"/>
    <col min="14604" max="14604" width="126.75" style="1" bestFit="1" customWidth="1"/>
    <col min="14605" max="14605" width="12.875" style="1" bestFit="1" customWidth="1"/>
    <col min="14606" max="14607" width="10.875" style="1" bestFit="1" customWidth="1"/>
    <col min="14608" max="14608" width="17.125" style="1" bestFit="1" customWidth="1"/>
    <col min="14609" max="14609" width="12.875" style="1" bestFit="1" customWidth="1"/>
    <col min="14610" max="14848" width="9" style="1"/>
    <col min="14849" max="14849" width="2.625" style="1" customWidth="1"/>
    <col min="14850" max="14850" width="16.5" style="1" bestFit="1" customWidth="1"/>
    <col min="14851" max="14852" width="13.875" style="1" bestFit="1" customWidth="1"/>
    <col min="14853" max="14853" width="42.125" style="1" bestFit="1" customWidth="1"/>
    <col min="14854" max="14856" width="10.875" style="1" bestFit="1" customWidth="1"/>
    <col min="14857" max="14857" width="15" style="1" bestFit="1" customWidth="1"/>
    <col min="14858" max="14858" width="36.375" style="1" bestFit="1" customWidth="1"/>
    <col min="14859" max="14859" width="27.5" style="1" bestFit="1" customWidth="1"/>
    <col min="14860" max="14860" width="126.75" style="1" bestFit="1" customWidth="1"/>
    <col min="14861" max="14861" width="12.875" style="1" bestFit="1" customWidth="1"/>
    <col min="14862" max="14863" width="10.875" style="1" bestFit="1" customWidth="1"/>
    <col min="14864" max="14864" width="17.125" style="1" bestFit="1" customWidth="1"/>
    <col min="14865" max="14865" width="12.875" style="1" bestFit="1" customWidth="1"/>
    <col min="14866" max="15104" width="9" style="1"/>
    <col min="15105" max="15105" width="2.625" style="1" customWidth="1"/>
    <col min="15106" max="15106" width="16.5" style="1" bestFit="1" customWidth="1"/>
    <col min="15107" max="15108" width="13.875" style="1" bestFit="1" customWidth="1"/>
    <col min="15109" max="15109" width="42.125" style="1" bestFit="1" customWidth="1"/>
    <col min="15110" max="15112" width="10.875" style="1" bestFit="1" customWidth="1"/>
    <col min="15113" max="15113" width="15" style="1" bestFit="1" customWidth="1"/>
    <col min="15114" max="15114" width="36.375" style="1" bestFit="1" customWidth="1"/>
    <col min="15115" max="15115" width="27.5" style="1" bestFit="1" customWidth="1"/>
    <col min="15116" max="15116" width="126.75" style="1" bestFit="1" customWidth="1"/>
    <col min="15117" max="15117" width="12.875" style="1" bestFit="1" customWidth="1"/>
    <col min="15118" max="15119" width="10.875" style="1" bestFit="1" customWidth="1"/>
    <col min="15120" max="15120" width="17.125" style="1" bestFit="1" customWidth="1"/>
    <col min="15121" max="15121" width="12.875" style="1" bestFit="1" customWidth="1"/>
    <col min="15122" max="15360" width="9" style="1"/>
    <col min="15361" max="15361" width="2.625" style="1" customWidth="1"/>
    <col min="15362" max="15362" width="16.5" style="1" bestFit="1" customWidth="1"/>
    <col min="15363" max="15364" width="13.875" style="1" bestFit="1" customWidth="1"/>
    <col min="15365" max="15365" width="42.125" style="1" bestFit="1" customWidth="1"/>
    <col min="15366" max="15368" width="10.875" style="1" bestFit="1" customWidth="1"/>
    <col min="15369" max="15369" width="15" style="1" bestFit="1" customWidth="1"/>
    <col min="15370" max="15370" width="36.375" style="1" bestFit="1" customWidth="1"/>
    <col min="15371" max="15371" width="27.5" style="1" bestFit="1" customWidth="1"/>
    <col min="15372" max="15372" width="126.75" style="1" bestFit="1" customWidth="1"/>
    <col min="15373" max="15373" width="12.875" style="1" bestFit="1" customWidth="1"/>
    <col min="15374" max="15375" width="10.875" style="1" bestFit="1" customWidth="1"/>
    <col min="15376" max="15376" width="17.125" style="1" bestFit="1" customWidth="1"/>
    <col min="15377" max="15377" width="12.875" style="1" bestFit="1" customWidth="1"/>
    <col min="15378" max="15616" width="9" style="1"/>
    <col min="15617" max="15617" width="2.625" style="1" customWidth="1"/>
    <col min="15618" max="15618" width="16.5" style="1" bestFit="1" customWidth="1"/>
    <col min="15619" max="15620" width="13.875" style="1" bestFit="1" customWidth="1"/>
    <col min="15621" max="15621" width="42.125" style="1" bestFit="1" customWidth="1"/>
    <col min="15622" max="15624" width="10.875" style="1" bestFit="1" customWidth="1"/>
    <col min="15625" max="15625" width="15" style="1" bestFit="1" customWidth="1"/>
    <col min="15626" max="15626" width="36.375" style="1" bestFit="1" customWidth="1"/>
    <col min="15627" max="15627" width="27.5" style="1" bestFit="1" customWidth="1"/>
    <col min="15628" max="15628" width="126.75" style="1" bestFit="1" customWidth="1"/>
    <col min="15629" max="15629" width="12.875" style="1" bestFit="1" customWidth="1"/>
    <col min="15630" max="15631" width="10.875" style="1" bestFit="1" customWidth="1"/>
    <col min="15632" max="15632" width="17.125" style="1" bestFit="1" customWidth="1"/>
    <col min="15633" max="15633" width="12.875" style="1" bestFit="1" customWidth="1"/>
    <col min="15634" max="15872" width="9" style="1"/>
    <col min="15873" max="15873" width="2.625" style="1" customWidth="1"/>
    <col min="15874" max="15874" width="16.5" style="1" bestFit="1" customWidth="1"/>
    <col min="15875" max="15876" width="13.875" style="1" bestFit="1" customWidth="1"/>
    <col min="15877" max="15877" width="42.125" style="1" bestFit="1" customWidth="1"/>
    <col min="15878" max="15880" width="10.875" style="1" bestFit="1" customWidth="1"/>
    <col min="15881" max="15881" width="15" style="1" bestFit="1" customWidth="1"/>
    <col min="15882" max="15882" width="36.375" style="1" bestFit="1" customWidth="1"/>
    <col min="15883" max="15883" width="27.5" style="1" bestFit="1" customWidth="1"/>
    <col min="15884" max="15884" width="126.75" style="1" bestFit="1" customWidth="1"/>
    <col min="15885" max="15885" width="12.875" style="1" bestFit="1" customWidth="1"/>
    <col min="15886" max="15887" width="10.875" style="1" bestFit="1" customWidth="1"/>
    <col min="15888" max="15888" width="17.125" style="1" bestFit="1" customWidth="1"/>
    <col min="15889" max="15889" width="12.875" style="1" bestFit="1" customWidth="1"/>
    <col min="15890" max="16128" width="9" style="1"/>
    <col min="16129" max="16129" width="2.625" style="1" customWidth="1"/>
    <col min="16130" max="16130" width="16.5" style="1" bestFit="1" customWidth="1"/>
    <col min="16131" max="16132" width="13.875" style="1" bestFit="1" customWidth="1"/>
    <col min="16133" max="16133" width="42.125" style="1" bestFit="1" customWidth="1"/>
    <col min="16134" max="16136" width="10.875" style="1" bestFit="1" customWidth="1"/>
    <col min="16137" max="16137" width="15" style="1" bestFit="1" customWidth="1"/>
    <col min="16138" max="16138" width="36.375" style="1" bestFit="1" customWidth="1"/>
    <col min="16139" max="16139" width="27.5" style="1" bestFit="1" customWidth="1"/>
    <col min="16140" max="16140" width="126.75" style="1" bestFit="1" customWidth="1"/>
    <col min="16141" max="16141" width="12.875" style="1" bestFit="1" customWidth="1"/>
    <col min="16142" max="16143" width="10.875" style="1" bestFit="1" customWidth="1"/>
    <col min="16144" max="16144" width="17.125" style="1" bestFit="1" customWidth="1"/>
    <col min="16145" max="16145" width="12.875" style="1" bestFit="1" customWidth="1"/>
    <col min="16146" max="16384" width="9" style="1"/>
  </cols>
  <sheetData>
    <row r="2" spans="2:17" ht="20.100000000000001" customHeight="1">
      <c r="B2" s="2" t="s">
        <v>0</v>
      </c>
      <c r="C2" s="2"/>
      <c r="D2" s="2"/>
      <c r="E2" s="3" t="s">
        <v>1457</v>
      </c>
      <c r="G2" s="5" t="s">
        <v>2</v>
      </c>
      <c r="H2" s="6"/>
      <c r="I2" s="7"/>
      <c r="J2" s="8">
        <f>SUM(H:H)</f>
        <v>3124440</v>
      </c>
    </row>
    <row r="3" spans="2:17" ht="20.100000000000001" customHeight="1">
      <c r="B3" s="2" t="s">
        <v>3</v>
      </c>
      <c r="C3" s="2"/>
      <c r="D3" s="2"/>
      <c r="E3" s="13" t="s">
        <v>1467</v>
      </c>
    </row>
    <row r="4" spans="2:17" ht="20.100000000000001" customHeight="1">
      <c r="B4" s="2" t="s">
        <v>996</v>
      </c>
      <c r="C4" s="2"/>
      <c r="D4" s="2"/>
      <c r="E4" s="13">
        <v>227985</v>
      </c>
      <c r="J4" s="451"/>
    </row>
    <row r="5" spans="2:17" ht="20.100000000000001" customHeight="1">
      <c r="B5" s="2" t="s">
        <v>9</v>
      </c>
      <c r="C5" s="2"/>
      <c r="D5" s="2"/>
      <c r="E5" s="16">
        <v>46013</v>
      </c>
      <c r="J5" s="451"/>
    </row>
    <row r="6" spans="2:17" ht="20.100000000000001" customHeight="1">
      <c r="B6" s="2" t="s">
        <v>10</v>
      </c>
      <c r="C6" s="2"/>
      <c r="D6" s="2"/>
      <c r="E6" s="16">
        <v>46050</v>
      </c>
      <c r="J6" s="451"/>
    </row>
    <row r="7" spans="2:17" ht="20.100000000000001" customHeight="1">
      <c r="B7" s="453"/>
      <c r="C7" s="453"/>
      <c r="D7" s="453"/>
      <c r="E7" s="454"/>
      <c r="J7" s="451"/>
      <c r="L7" s="456"/>
    </row>
    <row r="9" spans="2:17" s="4" customFormat="1" ht="19.7" customHeight="1">
      <c r="B9" s="27" t="s">
        <v>32</v>
      </c>
      <c r="C9" s="27" t="s">
        <v>33</v>
      </c>
      <c r="D9" s="27" t="s">
        <v>34</v>
      </c>
      <c r="E9" s="26" t="s">
        <v>35</v>
      </c>
      <c r="F9" s="26" t="s">
        <v>36</v>
      </c>
      <c r="G9" s="63" t="s">
        <v>37</v>
      </c>
      <c r="H9" s="63" t="s">
        <v>38</v>
      </c>
      <c r="I9" s="26" t="s">
        <v>39</v>
      </c>
      <c r="J9" s="26" t="s">
        <v>40</v>
      </c>
      <c r="K9" s="26" t="s">
        <v>41</v>
      </c>
      <c r="L9" s="26" t="s">
        <v>42</v>
      </c>
      <c r="M9" s="30" t="s">
        <v>43</v>
      </c>
      <c r="N9" s="27" t="s">
        <v>44</v>
      </c>
      <c r="O9" s="26" t="s">
        <v>45</v>
      </c>
      <c r="P9" s="30" t="s">
        <v>46</v>
      </c>
      <c r="Q9" s="375" t="s">
        <v>47</v>
      </c>
    </row>
    <row r="10" spans="2:17" s="4" customFormat="1" ht="19.5" customHeight="1">
      <c r="B10" s="666" t="s">
        <v>1468</v>
      </c>
      <c r="C10" s="27" t="s">
        <v>1002</v>
      </c>
      <c r="D10" s="27" t="s">
        <v>1002</v>
      </c>
      <c r="E10" s="40" t="s">
        <v>1469</v>
      </c>
      <c r="F10" s="26">
        <v>1</v>
      </c>
      <c r="G10" s="40">
        <v>32265</v>
      </c>
      <c r="H10" s="385">
        <f t="shared" ref="H10:H23" si="0">F10*G10</f>
        <v>32265</v>
      </c>
      <c r="I10" s="26"/>
      <c r="J10" s="40" t="s">
        <v>1470</v>
      </c>
      <c r="K10" s="26" t="s">
        <v>1011</v>
      </c>
      <c r="L10" s="26"/>
      <c r="M10" s="30">
        <v>45978</v>
      </c>
      <c r="N10" s="27"/>
      <c r="O10" s="26"/>
      <c r="P10" s="30">
        <v>45978</v>
      </c>
      <c r="Q10" s="375"/>
    </row>
    <row r="11" spans="2:17" ht="19.5" customHeight="1">
      <c r="B11" s="666"/>
      <c r="C11" s="27" t="s">
        <v>1002</v>
      </c>
      <c r="D11" s="27" t="s">
        <v>1002</v>
      </c>
      <c r="E11" s="40" t="s">
        <v>1471</v>
      </c>
      <c r="F11" s="26">
        <v>1</v>
      </c>
      <c r="G11" s="40">
        <v>16562</v>
      </c>
      <c r="H11" s="385">
        <f t="shared" si="0"/>
        <v>16562</v>
      </c>
      <c r="I11" s="26"/>
      <c r="J11" s="40" t="s">
        <v>1472</v>
      </c>
      <c r="K11" s="26" t="s">
        <v>1011</v>
      </c>
      <c r="L11" s="26"/>
      <c r="M11" s="30">
        <v>45978</v>
      </c>
      <c r="N11" s="27"/>
      <c r="O11" s="26"/>
      <c r="P11" s="30">
        <v>45978</v>
      </c>
      <c r="Q11" s="375"/>
    </row>
    <row r="12" spans="2:17" s="4" customFormat="1" ht="19.7" customHeight="1">
      <c r="B12" s="666"/>
      <c r="C12" s="27" t="s">
        <v>1002</v>
      </c>
      <c r="D12" s="27" t="s">
        <v>1002</v>
      </c>
      <c r="E12" s="40" t="s">
        <v>1473</v>
      </c>
      <c r="F12" s="26">
        <v>2</v>
      </c>
      <c r="G12" s="40">
        <v>94</v>
      </c>
      <c r="H12" s="385">
        <f t="shared" si="0"/>
        <v>188</v>
      </c>
      <c r="I12" s="26"/>
      <c r="J12" s="40" t="s">
        <v>1391</v>
      </c>
      <c r="K12" s="26" t="s">
        <v>1011</v>
      </c>
      <c r="L12" s="26"/>
      <c r="M12" s="30">
        <v>45978</v>
      </c>
      <c r="N12" s="27"/>
      <c r="O12" s="26"/>
      <c r="P12" s="30">
        <v>45978</v>
      </c>
      <c r="Q12" s="375"/>
    </row>
    <row r="13" spans="2:17" s="4" customFormat="1" ht="19.7" customHeight="1">
      <c r="B13" s="666"/>
      <c r="C13" s="27" t="s">
        <v>1002</v>
      </c>
      <c r="D13" s="27" t="s">
        <v>1002</v>
      </c>
      <c r="E13" s="40" t="s">
        <v>1474</v>
      </c>
      <c r="F13" s="26">
        <v>9</v>
      </c>
      <c r="G13" s="40">
        <v>2530</v>
      </c>
      <c r="H13" s="385">
        <f t="shared" si="0"/>
        <v>22770</v>
      </c>
      <c r="I13" s="26"/>
      <c r="J13" s="40" t="s">
        <v>1475</v>
      </c>
      <c r="K13" s="26" t="s">
        <v>1011</v>
      </c>
      <c r="L13" s="26"/>
      <c r="M13" s="30">
        <v>45978</v>
      </c>
      <c r="N13" s="27"/>
      <c r="O13" s="26"/>
      <c r="P13" s="30">
        <v>45978</v>
      </c>
      <c r="Q13" s="375"/>
    </row>
    <row r="14" spans="2:17" s="4" customFormat="1" ht="19.7" customHeight="1">
      <c r="B14" s="666"/>
      <c r="C14" s="27" t="s">
        <v>1002</v>
      </c>
      <c r="D14" s="27" t="s">
        <v>1002</v>
      </c>
      <c r="E14" s="40" t="s">
        <v>1476</v>
      </c>
      <c r="F14" s="26">
        <v>9</v>
      </c>
      <c r="G14" s="40">
        <v>4760</v>
      </c>
      <c r="H14" s="385">
        <f t="shared" si="0"/>
        <v>42840</v>
      </c>
      <c r="I14" s="26"/>
      <c r="J14" s="40" t="s">
        <v>1477</v>
      </c>
      <c r="K14" s="26" t="s">
        <v>1011</v>
      </c>
      <c r="L14" s="26"/>
      <c r="M14" s="30">
        <v>45978</v>
      </c>
      <c r="N14" s="27"/>
      <c r="O14" s="26"/>
      <c r="P14" s="30">
        <v>45978</v>
      </c>
      <c r="Q14" s="375"/>
    </row>
    <row r="15" spans="2:17" s="4" customFormat="1" ht="19.7" customHeight="1">
      <c r="B15" s="668" t="s">
        <v>1478</v>
      </c>
      <c r="C15" s="27" t="s">
        <v>1002</v>
      </c>
      <c r="D15" s="27" t="s">
        <v>1002</v>
      </c>
      <c r="E15" s="40" t="s">
        <v>1479</v>
      </c>
      <c r="F15" s="26">
        <v>1</v>
      </c>
      <c r="G15" s="40">
        <v>9453</v>
      </c>
      <c r="H15" s="385">
        <f t="shared" si="0"/>
        <v>9453</v>
      </c>
      <c r="I15" s="26"/>
      <c r="J15" s="40" t="s">
        <v>1480</v>
      </c>
      <c r="K15" s="26" t="s">
        <v>1011</v>
      </c>
      <c r="L15" s="26"/>
      <c r="M15" s="30">
        <v>45978</v>
      </c>
      <c r="N15" s="27"/>
      <c r="O15" s="26"/>
      <c r="P15" s="30">
        <v>45978</v>
      </c>
      <c r="Q15" s="375"/>
    </row>
    <row r="16" spans="2:17" s="4" customFormat="1" ht="19.7" customHeight="1">
      <c r="B16" s="669"/>
      <c r="C16" s="27" t="s">
        <v>1002</v>
      </c>
      <c r="D16" s="27" t="s">
        <v>1002</v>
      </c>
      <c r="E16" s="40" t="s">
        <v>1481</v>
      </c>
      <c r="F16" s="26">
        <v>1</v>
      </c>
      <c r="G16" s="40">
        <v>25618</v>
      </c>
      <c r="H16" s="385">
        <f t="shared" si="0"/>
        <v>25618</v>
      </c>
      <c r="I16" s="26"/>
      <c r="J16" s="40" t="s">
        <v>1482</v>
      </c>
      <c r="K16" s="26" t="s">
        <v>1011</v>
      </c>
      <c r="L16" s="26"/>
      <c r="M16" s="30">
        <v>46036</v>
      </c>
      <c r="N16" s="27"/>
      <c r="O16" s="26"/>
      <c r="P16" s="30">
        <v>46043</v>
      </c>
      <c r="Q16" s="375"/>
    </row>
    <row r="17" spans="2:17" s="4" customFormat="1" ht="19.7" customHeight="1">
      <c r="B17" s="669"/>
      <c r="C17" s="27" t="s">
        <v>1002</v>
      </c>
      <c r="D17" s="27" t="s">
        <v>1002</v>
      </c>
      <c r="E17" s="40" t="s">
        <v>1483</v>
      </c>
      <c r="F17" s="26">
        <v>1</v>
      </c>
      <c r="G17" s="40">
        <v>6223</v>
      </c>
      <c r="H17" s="385">
        <f t="shared" si="0"/>
        <v>6223</v>
      </c>
      <c r="I17" s="26"/>
      <c r="J17" s="40" t="s">
        <v>1484</v>
      </c>
      <c r="K17" s="26" t="s">
        <v>1011</v>
      </c>
      <c r="L17" s="26"/>
      <c r="M17" s="30">
        <v>45978</v>
      </c>
      <c r="N17" s="27"/>
      <c r="O17" s="26"/>
      <c r="P17" s="30">
        <v>45978</v>
      </c>
      <c r="Q17" s="375"/>
    </row>
    <row r="18" spans="2:17" s="4" customFormat="1" ht="19.5" customHeight="1">
      <c r="B18" s="669"/>
      <c r="C18" s="27" t="s">
        <v>1002</v>
      </c>
      <c r="D18" s="27" t="s">
        <v>1002</v>
      </c>
      <c r="E18" s="40" t="s">
        <v>1485</v>
      </c>
      <c r="F18" s="26">
        <v>1</v>
      </c>
      <c r="G18" s="40">
        <v>2729</v>
      </c>
      <c r="H18" s="385">
        <f t="shared" si="0"/>
        <v>2729</v>
      </c>
      <c r="I18" s="26"/>
      <c r="J18" s="40" t="s">
        <v>1486</v>
      </c>
      <c r="K18" s="26" t="s">
        <v>1011</v>
      </c>
      <c r="L18" s="26"/>
      <c r="M18" s="30">
        <v>45978</v>
      </c>
      <c r="N18" s="27"/>
      <c r="O18" s="26"/>
      <c r="P18" s="30">
        <v>45978</v>
      </c>
      <c r="Q18" s="375"/>
    </row>
    <row r="19" spans="2:17" s="4" customFormat="1" ht="19.5" customHeight="1">
      <c r="B19" s="669"/>
      <c r="C19" s="27" t="s">
        <v>1002</v>
      </c>
      <c r="D19" s="27" t="s">
        <v>1002</v>
      </c>
      <c r="E19" s="40" t="s">
        <v>1487</v>
      </c>
      <c r="F19" s="26">
        <v>1</v>
      </c>
      <c r="G19" s="40">
        <v>3911</v>
      </c>
      <c r="H19" s="385">
        <f t="shared" si="0"/>
        <v>3911</v>
      </c>
      <c r="I19" s="26"/>
      <c r="J19" s="40" t="s">
        <v>1488</v>
      </c>
      <c r="K19" s="26" t="s">
        <v>1011</v>
      </c>
      <c r="L19" s="26"/>
      <c r="M19" s="30">
        <v>46037</v>
      </c>
      <c r="N19" s="27"/>
      <c r="O19" s="26"/>
      <c r="P19" s="30">
        <v>46043</v>
      </c>
      <c r="Q19" s="375"/>
    </row>
    <row r="20" spans="2:17" s="4" customFormat="1" ht="19.5" customHeight="1">
      <c r="B20" s="669"/>
      <c r="C20" s="27" t="s">
        <v>1002</v>
      </c>
      <c r="D20" s="27" t="s">
        <v>1002</v>
      </c>
      <c r="E20" s="40" t="s">
        <v>1489</v>
      </c>
      <c r="F20" s="26">
        <v>2</v>
      </c>
      <c r="G20" s="40">
        <v>169</v>
      </c>
      <c r="H20" s="385">
        <f t="shared" si="0"/>
        <v>338</v>
      </c>
      <c r="I20" s="26"/>
      <c r="J20" s="40" t="s">
        <v>1490</v>
      </c>
      <c r="K20" s="26" t="s">
        <v>1011</v>
      </c>
      <c r="L20" s="26"/>
      <c r="M20" s="30">
        <v>45978</v>
      </c>
      <c r="N20" s="27"/>
      <c r="O20" s="26"/>
      <c r="P20" s="30">
        <v>45978</v>
      </c>
      <c r="Q20" s="375"/>
    </row>
    <row r="21" spans="2:17" ht="19.5" customHeight="1">
      <c r="B21" s="669"/>
      <c r="C21" s="27" t="s">
        <v>1002</v>
      </c>
      <c r="D21" s="27" t="s">
        <v>1002</v>
      </c>
      <c r="E21" s="40" t="s">
        <v>1491</v>
      </c>
      <c r="F21" s="26">
        <v>2</v>
      </c>
      <c r="G21" s="40">
        <v>382</v>
      </c>
      <c r="H21" s="385">
        <f t="shared" si="0"/>
        <v>764</v>
      </c>
      <c r="I21" s="26"/>
      <c r="J21" s="40" t="s">
        <v>1492</v>
      </c>
      <c r="K21" s="26" t="s">
        <v>1011</v>
      </c>
      <c r="L21" s="26"/>
      <c r="M21" s="30">
        <v>45978</v>
      </c>
      <c r="N21" s="27"/>
      <c r="O21" s="26"/>
      <c r="P21" s="30">
        <v>45978</v>
      </c>
      <c r="Q21" s="375"/>
    </row>
    <row r="22" spans="2:17" ht="19.5" customHeight="1">
      <c r="B22" s="669"/>
      <c r="C22" s="27" t="s">
        <v>1002</v>
      </c>
      <c r="D22" s="27" t="s">
        <v>1002</v>
      </c>
      <c r="E22" s="40" t="s">
        <v>1493</v>
      </c>
      <c r="F22" s="26">
        <v>4</v>
      </c>
      <c r="G22" s="40">
        <v>82</v>
      </c>
      <c r="H22" s="385">
        <f t="shared" si="0"/>
        <v>328</v>
      </c>
      <c r="I22" s="26"/>
      <c r="J22" s="40" t="s">
        <v>1131</v>
      </c>
      <c r="K22" s="26" t="s">
        <v>1011</v>
      </c>
      <c r="L22" s="26"/>
      <c r="M22" s="30">
        <v>45978</v>
      </c>
      <c r="N22" s="27"/>
      <c r="O22" s="42"/>
      <c r="P22" s="30">
        <v>45978</v>
      </c>
      <c r="Q22" s="375"/>
    </row>
    <row r="23" spans="2:17" ht="19.5" customHeight="1">
      <c r="B23" s="669"/>
      <c r="C23" s="27" t="s">
        <v>1002</v>
      </c>
      <c r="D23" s="27" t="s">
        <v>1002</v>
      </c>
      <c r="E23" s="40" t="s">
        <v>1494</v>
      </c>
      <c r="F23" s="26">
        <v>2</v>
      </c>
      <c r="G23" s="40">
        <v>660</v>
      </c>
      <c r="H23" s="385">
        <f t="shared" si="0"/>
        <v>1320</v>
      </c>
      <c r="I23" s="26"/>
      <c r="J23" s="40" t="s">
        <v>1495</v>
      </c>
      <c r="K23" s="26" t="s">
        <v>1011</v>
      </c>
      <c r="L23" s="26"/>
      <c r="M23" s="30">
        <v>45978</v>
      </c>
      <c r="N23" s="27"/>
      <c r="O23" s="26"/>
      <c r="P23" s="30">
        <v>45978</v>
      </c>
      <c r="Q23" s="375"/>
    </row>
    <row r="24" spans="2:17" ht="19.5" customHeight="1">
      <c r="B24" s="669"/>
      <c r="C24" s="27" t="s">
        <v>145</v>
      </c>
      <c r="D24" s="27" t="s">
        <v>1143</v>
      </c>
      <c r="E24" s="40" t="s">
        <v>1496</v>
      </c>
      <c r="F24" s="26">
        <v>1</v>
      </c>
      <c r="G24" s="385">
        <v>42330</v>
      </c>
      <c r="H24" s="385">
        <f>F24*G24</f>
        <v>42330</v>
      </c>
      <c r="I24" s="26"/>
      <c r="J24" s="40" t="s">
        <v>1497</v>
      </c>
      <c r="K24" s="655" t="s">
        <v>999</v>
      </c>
      <c r="L24" s="26"/>
      <c r="M24" s="30"/>
      <c r="N24" s="27"/>
      <c r="O24" s="26"/>
      <c r="P24" s="30">
        <v>46009</v>
      </c>
      <c r="Q24" s="375">
        <v>46007</v>
      </c>
    </row>
    <row r="25" spans="2:17" ht="19.5" customHeight="1">
      <c r="B25" s="669"/>
      <c r="C25" s="27" t="s">
        <v>1498</v>
      </c>
      <c r="D25" s="27" t="s">
        <v>1498</v>
      </c>
      <c r="E25" s="40" t="s">
        <v>1499</v>
      </c>
      <c r="F25" s="26">
        <v>1</v>
      </c>
      <c r="G25" s="670">
        <v>860000</v>
      </c>
      <c r="H25" s="670">
        <v>800000</v>
      </c>
      <c r="I25" s="26"/>
      <c r="J25" s="40" t="s">
        <v>1500</v>
      </c>
      <c r="K25" s="655" t="s">
        <v>999</v>
      </c>
      <c r="L25" s="26"/>
      <c r="M25" s="30"/>
      <c r="N25" s="27"/>
      <c r="O25" s="26"/>
      <c r="P25" s="30"/>
      <c r="Q25" s="375">
        <v>46006</v>
      </c>
    </row>
    <row r="26" spans="2:17" ht="19.5" customHeight="1">
      <c r="B26" s="669"/>
      <c r="C26" s="27" t="s">
        <v>1498</v>
      </c>
      <c r="D26" s="27" t="s">
        <v>1498</v>
      </c>
      <c r="E26" s="40" t="s">
        <v>1501</v>
      </c>
      <c r="F26" s="26">
        <v>1</v>
      </c>
      <c r="G26" s="670"/>
      <c r="H26" s="670"/>
      <c r="I26" s="26"/>
      <c r="J26" s="40" t="s">
        <v>1502</v>
      </c>
      <c r="K26" s="655" t="s">
        <v>999</v>
      </c>
      <c r="L26" s="26"/>
      <c r="M26" s="30"/>
      <c r="N26" s="27"/>
      <c r="O26" s="26"/>
      <c r="P26" s="30"/>
      <c r="Q26" s="375">
        <v>46006</v>
      </c>
    </row>
    <row r="27" spans="2:17" ht="19.5" customHeight="1">
      <c r="B27" s="669"/>
      <c r="C27" s="27" t="s">
        <v>1498</v>
      </c>
      <c r="D27" s="27" t="s">
        <v>1498</v>
      </c>
      <c r="E27" s="40" t="s">
        <v>1503</v>
      </c>
      <c r="F27" s="26">
        <v>1</v>
      </c>
      <c r="G27" s="670"/>
      <c r="H27" s="670"/>
      <c r="I27" s="26"/>
      <c r="J27" s="40" t="s">
        <v>1504</v>
      </c>
      <c r="K27" s="655" t="s">
        <v>999</v>
      </c>
      <c r="L27" s="26"/>
      <c r="M27" s="30"/>
      <c r="N27" s="27"/>
      <c r="O27" s="26"/>
      <c r="P27" s="30"/>
      <c r="Q27" s="375">
        <v>46006</v>
      </c>
    </row>
    <row r="28" spans="2:17" ht="19.5" customHeight="1">
      <c r="B28" s="669"/>
      <c r="C28" s="27" t="s">
        <v>1498</v>
      </c>
      <c r="D28" s="27" t="s">
        <v>1498</v>
      </c>
      <c r="E28" s="40" t="s">
        <v>1505</v>
      </c>
      <c r="F28" s="26">
        <v>1</v>
      </c>
      <c r="G28" s="670"/>
      <c r="H28" s="670"/>
      <c r="I28" s="26"/>
      <c r="J28" s="40" t="s">
        <v>1506</v>
      </c>
      <c r="K28" s="655" t="s">
        <v>999</v>
      </c>
      <c r="L28" s="26"/>
      <c r="M28" s="30"/>
      <c r="N28" s="27"/>
      <c r="O28" s="26"/>
      <c r="P28" s="30"/>
      <c r="Q28" s="375">
        <v>46006</v>
      </c>
    </row>
    <row r="29" spans="2:17" ht="19.5" customHeight="1">
      <c r="B29" s="669"/>
      <c r="C29" s="27" t="s">
        <v>1498</v>
      </c>
      <c r="D29" s="27" t="s">
        <v>1498</v>
      </c>
      <c r="E29" s="40" t="s">
        <v>1507</v>
      </c>
      <c r="F29" s="26">
        <v>1</v>
      </c>
      <c r="G29" s="670"/>
      <c r="H29" s="670"/>
      <c r="I29" s="26"/>
      <c r="J29" s="40" t="s">
        <v>1508</v>
      </c>
      <c r="K29" s="655" t="s">
        <v>999</v>
      </c>
      <c r="L29" s="26"/>
      <c r="M29" s="30"/>
      <c r="N29" s="27"/>
      <c r="O29" s="26"/>
      <c r="P29" s="30"/>
      <c r="Q29" s="375">
        <v>46006</v>
      </c>
    </row>
    <row r="30" spans="2:17" ht="19.5" customHeight="1">
      <c r="B30" s="669"/>
      <c r="C30" s="27" t="s">
        <v>1498</v>
      </c>
      <c r="D30" s="27" t="s">
        <v>1498</v>
      </c>
      <c r="E30" s="40" t="s">
        <v>1509</v>
      </c>
      <c r="F30" s="26">
        <v>1</v>
      </c>
      <c r="G30" s="670"/>
      <c r="H30" s="670"/>
      <c r="I30" s="26"/>
      <c r="J30" s="40" t="s">
        <v>1510</v>
      </c>
      <c r="K30" s="655" t="s">
        <v>999</v>
      </c>
      <c r="L30" s="26"/>
      <c r="M30" s="30"/>
      <c r="N30" s="27"/>
      <c r="O30" s="26"/>
      <c r="P30" s="30"/>
      <c r="Q30" s="375">
        <v>46006</v>
      </c>
    </row>
    <row r="31" spans="2:17" ht="19.5" customHeight="1">
      <c r="B31" s="669"/>
      <c r="C31" s="27" t="s">
        <v>1498</v>
      </c>
      <c r="D31" s="27" t="s">
        <v>1498</v>
      </c>
      <c r="E31" s="40" t="s">
        <v>1511</v>
      </c>
      <c r="F31" s="26">
        <v>1</v>
      </c>
      <c r="G31" s="670"/>
      <c r="H31" s="670"/>
      <c r="I31" s="26"/>
      <c r="J31" s="40" t="s">
        <v>1512</v>
      </c>
      <c r="K31" s="655" t="s">
        <v>999</v>
      </c>
      <c r="L31" s="26"/>
      <c r="M31" s="30"/>
      <c r="N31" s="27"/>
      <c r="O31" s="26"/>
      <c r="P31" s="30"/>
      <c r="Q31" s="375">
        <v>46006</v>
      </c>
    </row>
    <row r="32" spans="2:17" ht="19.5" customHeight="1">
      <c r="B32" s="671"/>
      <c r="C32" s="27" t="s">
        <v>1498</v>
      </c>
      <c r="D32" s="27" t="s">
        <v>1498</v>
      </c>
      <c r="E32" s="40" t="s">
        <v>1513</v>
      </c>
      <c r="F32" s="26">
        <v>1</v>
      </c>
      <c r="G32" s="670"/>
      <c r="H32" s="670"/>
      <c r="I32" s="26"/>
      <c r="J32" s="40" t="s">
        <v>1514</v>
      </c>
      <c r="K32" s="655" t="s">
        <v>999</v>
      </c>
      <c r="L32" s="26"/>
      <c r="M32" s="30"/>
      <c r="N32" s="27"/>
      <c r="O32" s="26"/>
      <c r="P32" s="30"/>
      <c r="Q32" s="375">
        <v>46006</v>
      </c>
    </row>
    <row r="33" spans="2:17" ht="19.5" customHeight="1">
      <c r="B33" s="666" t="s">
        <v>1515</v>
      </c>
      <c r="C33" s="27" t="s">
        <v>1002</v>
      </c>
      <c r="D33" s="27" t="s">
        <v>1002</v>
      </c>
      <c r="E33" s="40" t="s">
        <v>1516</v>
      </c>
      <c r="F33" s="26">
        <v>1</v>
      </c>
      <c r="G33" s="40">
        <v>10545</v>
      </c>
      <c r="H33" s="385">
        <f t="shared" ref="H33:H98" si="1">F33*G33</f>
        <v>10545</v>
      </c>
      <c r="I33" s="26"/>
      <c r="J33" s="40" t="s">
        <v>1517</v>
      </c>
      <c r="K33" s="26" t="s">
        <v>1011</v>
      </c>
      <c r="L33" s="26"/>
      <c r="M33" s="30">
        <v>45978</v>
      </c>
      <c r="N33" s="27"/>
      <c r="O33" s="26"/>
      <c r="P33" s="30">
        <v>45978</v>
      </c>
      <c r="Q33" s="375"/>
    </row>
    <row r="34" spans="2:17" ht="19.5" customHeight="1">
      <c r="B34" s="666"/>
      <c r="C34" s="27" t="s">
        <v>1002</v>
      </c>
      <c r="D34" s="27" t="s">
        <v>1002</v>
      </c>
      <c r="E34" s="40" t="s">
        <v>1518</v>
      </c>
      <c r="F34" s="26">
        <v>1</v>
      </c>
      <c r="G34" s="40">
        <v>15494</v>
      </c>
      <c r="H34" s="385">
        <f t="shared" si="1"/>
        <v>15494</v>
      </c>
      <c r="I34" s="26"/>
      <c r="J34" s="40" t="s">
        <v>1519</v>
      </c>
      <c r="K34" s="26" t="s">
        <v>1011</v>
      </c>
      <c r="L34" s="26"/>
      <c r="M34" s="30">
        <v>45978</v>
      </c>
      <c r="N34" s="27"/>
      <c r="O34" s="26"/>
      <c r="P34" s="30">
        <v>45978</v>
      </c>
      <c r="Q34" s="375"/>
    </row>
    <row r="35" spans="2:17" ht="19.5" customHeight="1">
      <c r="B35" s="666"/>
      <c r="C35" s="27" t="s">
        <v>1002</v>
      </c>
      <c r="D35" s="27" t="s">
        <v>1002</v>
      </c>
      <c r="E35" s="40" t="s">
        <v>1520</v>
      </c>
      <c r="F35" s="26">
        <v>1</v>
      </c>
      <c r="G35" s="40">
        <v>7569</v>
      </c>
      <c r="H35" s="385">
        <f t="shared" si="1"/>
        <v>7569</v>
      </c>
      <c r="I35" s="26"/>
      <c r="J35" s="40" t="s">
        <v>1521</v>
      </c>
      <c r="K35" s="26" t="s">
        <v>1011</v>
      </c>
      <c r="L35" s="26"/>
      <c r="M35" s="30">
        <v>45978</v>
      </c>
      <c r="N35" s="27"/>
      <c r="O35" s="26"/>
      <c r="P35" s="30">
        <v>45978</v>
      </c>
      <c r="Q35" s="375"/>
    </row>
    <row r="36" spans="2:17" ht="19.5" customHeight="1">
      <c r="B36" s="666"/>
      <c r="C36" s="27" t="s">
        <v>1002</v>
      </c>
      <c r="D36" s="27" t="s">
        <v>1002</v>
      </c>
      <c r="E36" s="40" t="s">
        <v>1522</v>
      </c>
      <c r="F36" s="26">
        <v>16</v>
      </c>
      <c r="G36" s="40">
        <v>440</v>
      </c>
      <c r="H36" s="385">
        <f t="shared" si="1"/>
        <v>7040</v>
      </c>
      <c r="I36" s="26"/>
      <c r="J36" s="40" t="s">
        <v>1523</v>
      </c>
      <c r="K36" s="26" t="s">
        <v>1011</v>
      </c>
      <c r="L36" s="26"/>
      <c r="M36" s="30">
        <v>45978</v>
      </c>
      <c r="N36" s="27"/>
      <c r="O36" s="26"/>
      <c r="P36" s="30">
        <v>45978</v>
      </c>
      <c r="Q36" s="375"/>
    </row>
    <row r="37" spans="2:17" s="673" customFormat="1" ht="19.5" customHeight="1">
      <c r="B37" s="666"/>
      <c r="C37" s="86" t="s">
        <v>1002</v>
      </c>
      <c r="D37" s="86" t="s">
        <v>1002</v>
      </c>
      <c r="E37" s="190" t="s">
        <v>1522</v>
      </c>
      <c r="F37" s="94">
        <v>16</v>
      </c>
      <c r="G37" s="190">
        <v>440</v>
      </c>
      <c r="H37" s="672">
        <f>F37*G37</f>
        <v>7040</v>
      </c>
      <c r="I37" s="94"/>
      <c r="J37" s="190" t="s">
        <v>1523</v>
      </c>
      <c r="K37" s="94" t="s">
        <v>1011</v>
      </c>
      <c r="L37" s="94"/>
      <c r="M37" s="411">
        <v>46052</v>
      </c>
      <c r="N37" s="86"/>
      <c r="O37" s="94"/>
      <c r="P37" s="411">
        <v>46056</v>
      </c>
      <c r="Q37" s="413"/>
    </row>
    <row r="38" spans="2:17" ht="19.5" customHeight="1">
      <c r="B38" s="666"/>
      <c r="C38" s="27" t="s">
        <v>1002</v>
      </c>
      <c r="D38" s="27" t="s">
        <v>1002</v>
      </c>
      <c r="E38" s="40" t="s">
        <v>1524</v>
      </c>
      <c r="F38" s="26">
        <v>4</v>
      </c>
      <c r="G38" s="40">
        <v>240</v>
      </c>
      <c r="H38" s="385">
        <f t="shared" si="1"/>
        <v>960</v>
      </c>
      <c r="I38" s="26"/>
      <c r="J38" s="40" t="s">
        <v>1525</v>
      </c>
      <c r="K38" s="26" t="s">
        <v>1011</v>
      </c>
      <c r="L38" s="26"/>
      <c r="M38" s="30">
        <v>45978</v>
      </c>
      <c r="N38" s="27"/>
      <c r="O38" s="26"/>
      <c r="P38" s="30">
        <v>45978</v>
      </c>
      <c r="Q38" s="375"/>
    </row>
    <row r="39" spans="2:17" ht="19.5" customHeight="1">
      <c r="B39" s="666"/>
      <c r="C39" s="27" t="s">
        <v>1002</v>
      </c>
      <c r="D39" s="27" t="s">
        <v>1002</v>
      </c>
      <c r="E39" s="40" t="s">
        <v>1526</v>
      </c>
      <c r="F39" s="26">
        <v>4</v>
      </c>
      <c r="G39" s="40">
        <v>620</v>
      </c>
      <c r="H39" s="385">
        <f t="shared" si="1"/>
        <v>2480</v>
      </c>
      <c r="I39" s="26"/>
      <c r="J39" s="40" t="s">
        <v>1527</v>
      </c>
      <c r="K39" s="26" t="s">
        <v>1011</v>
      </c>
      <c r="L39" s="26"/>
      <c r="M39" s="30">
        <v>45978</v>
      </c>
      <c r="N39" s="27"/>
      <c r="O39" s="26"/>
      <c r="P39" s="30">
        <v>45978</v>
      </c>
      <c r="Q39" s="375"/>
    </row>
    <row r="40" spans="2:17" ht="19.5" customHeight="1">
      <c r="B40" s="666"/>
      <c r="C40" s="27" t="s">
        <v>1002</v>
      </c>
      <c r="D40" s="27" t="s">
        <v>1002</v>
      </c>
      <c r="E40" s="40" t="s">
        <v>1528</v>
      </c>
      <c r="F40" s="26">
        <v>4</v>
      </c>
      <c r="G40" s="40">
        <v>1830</v>
      </c>
      <c r="H40" s="385">
        <f t="shared" si="1"/>
        <v>7320</v>
      </c>
      <c r="I40" s="26"/>
      <c r="J40" s="40" t="s">
        <v>1529</v>
      </c>
      <c r="K40" s="26" t="s">
        <v>1011</v>
      </c>
      <c r="L40" s="26"/>
      <c r="M40" s="30">
        <v>45978</v>
      </c>
      <c r="N40" s="27"/>
      <c r="O40" s="26"/>
      <c r="P40" s="30">
        <v>45978</v>
      </c>
      <c r="Q40" s="375"/>
    </row>
    <row r="41" spans="2:17" s="4" customFormat="1" ht="19.7" customHeight="1">
      <c r="B41" s="666" t="s">
        <v>1530</v>
      </c>
      <c r="C41" s="27" t="s">
        <v>1002</v>
      </c>
      <c r="D41" s="27" t="s">
        <v>1002</v>
      </c>
      <c r="E41" s="40" t="s">
        <v>1531</v>
      </c>
      <c r="F41" s="26">
        <v>1</v>
      </c>
      <c r="G41" s="40">
        <v>14355</v>
      </c>
      <c r="H41" s="385">
        <f t="shared" si="1"/>
        <v>14355</v>
      </c>
      <c r="I41" s="26"/>
      <c r="J41" s="40" t="s">
        <v>1532</v>
      </c>
      <c r="K41" s="26" t="s">
        <v>1011</v>
      </c>
      <c r="L41" s="26"/>
      <c r="M41" s="30">
        <v>45978</v>
      </c>
      <c r="N41" s="27"/>
      <c r="O41" s="26"/>
      <c r="P41" s="30">
        <v>45978</v>
      </c>
      <c r="Q41" s="375"/>
    </row>
    <row r="42" spans="2:17" s="4" customFormat="1" ht="19.7" customHeight="1">
      <c r="B42" s="666"/>
      <c r="C42" s="27" t="s">
        <v>1002</v>
      </c>
      <c r="D42" s="27" t="s">
        <v>1002</v>
      </c>
      <c r="E42" s="40" t="s">
        <v>1533</v>
      </c>
      <c r="F42" s="26">
        <v>1</v>
      </c>
      <c r="G42" s="40">
        <v>16322</v>
      </c>
      <c r="H42" s="385">
        <f t="shared" si="1"/>
        <v>16322</v>
      </c>
      <c r="I42" s="26"/>
      <c r="J42" s="40" t="s">
        <v>1534</v>
      </c>
      <c r="K42" s="26" t="s">
        <v>1011</v>
      </c>
      <c r="L42" s="26"/>
      <c r="M42" s="30">
        <v>45978</v>
      </c>
      <c r="N42" s="27"/>
      <c r="O42" s="26"/>
      <c r="P42" s="30">
        <v>45978</v>
      </c>
      <c r="Q42" s="375"/>
    </row>
    <row r="43" spans="2:17" s="4" customFormat="1" ht="19.7" customHeight="1">
      <c r="B43" s="666"/>
      <c r="C43" s="27" t="s">
        <v>1002</v>
      </c>
      <c r="D43" s="27" t="s">
        <v>1002</v>
      </c>
      <c r="E43" s="40" t="s">
        <v>1535</v>
      </c>
      <c r="F43" s="26">
        <v>70</v>
      </c>
      <c r="G43" s="40">
        <v>196</v>
      </c>
      <c r="H43" s="385">
        <f t="shared" si="1"/>
        <v>13720</v>
      </c>
      <c r="I43" s="26"/>
      <c r="J43" s="40" t="s">
        <v>1092</v>
      </c>
      <c r="K43" s="26" t="s">
        <v>1011</v>
      </c>
      <c r="L43" s="26"/>
      <c r="M43" s="30">
        <v>45978</v>
      </c>
      <c r="N43" s="27"/>
      <c r="O43" s="26"/>
      <c r="P43" s="30">
        <v>45978</v>
      </c>
      <c r="Q43" s="375"/>
    </row>
    <row r="44" spans="2:17" s="4" customFormat="1" ht="19.7" customHeight="1">
      <c r="B44" s="666"/>
      <c r="C44" s="27" t="s">
        <v>1002</v>
      </c>
      <c r="D44" s="27" t="s">
        <v>1002</v>
      </c>
      <c r="E44" s="40" t="s">
        <v>1536</v>
      </c>
      <c r="F44" s="26">
        <v>6</v>
      </c>
      <c r="G44" s="40">
        <v>526</v>
      </c>
      <c r="H44" s="385">
        <f t="shared" si="1"/>
        <v>3156</v>
      </c>
      <c r="I44" s="26"/>
      <c r="J44" s="40" t="s">
        <v>1092</v>
      </c>
      <c r="K44" s="26" t="s">
        <v>1011</v>
      </c>
      <c r="L44" s="26"/>
      <c r="M44" s="30">
        <v>45978</v>
      </c>
      <c r="N44" s="27"/>
      <c r="O44" s="26"/>
      <c r="P44" s="30">
        <v>45978</v>
      </c>
      <c r="Q44" s="375"/>
    </row>
    <row r="45" spans="2:17" s="4" customFormat="1" ht="19.7" customHeight="1">
      <c r="B45" s="666"/>
      <c r="C45" s="27" t="s">
        <v>1002</v>
      </c>
      <c r="D45" s="27" t="s">
        <v>1002</v>
      </c>
      <c r="E45" s="40" t="s">
        <v>1537</v>
      </c>
      <c r="F45" s="26">
        <v>8</v>
      </c>
      <c r="G45" s="40">
        <v>187</v>
      </c>
      <c r="H45" s="385">
        <f t="shared" si="1"/>
        <v>1496</v>
      </c>
      <c r="I45" s="26"/>
      <c r="J45" s="40" t="s">
        <v>1092</v>
      </c>
      <c r="K45" s="26" t="s">
        <v>1011</v>
      </c>
      <c r="L45" s="26"/>
      <c r="M45" s="30">
        <v>45978</v>
      </c>
      <c r="N45" s="27"/>
      <c r="O45" s="26"/>
      <c r="P45" s="30">
        <v>45978</v>
      </c>
      <c r="Q45" s="375"/>
    </row>
    <row r="46" spans="2:17" s="4" customFormat="1" ht="19.5" customHeight="1">
      <c r="B46" s="666"/>
      <c r="C46" s="27" t="s">
        <v>1002</v>
      </c>
      <c r="D46" s="27" t="s">
        <v>1002</v>
      </c>
      <c r="E46" s="40" t="s">
        <v>1093</v>
      </c>
      <c r="F46" s="26">
        <v>4</v>
      </c>
      <c r="G46" s="40">
        <v>108</v>
      </c>
      <c r="H46" s="385">
        <f t="shared" si="1"/>
        <v>432</v>
      </c>
      <c r="I46" s="26"/>
      <c r="J46" s="40" t="s">
        <v>1094</v>
      </c>
      <c r="K46" s="26" t="s">
        <v>1011</v>
      </c>
      <c r="L46" s="26"/>
      <c r="M46" s="30">
        <v>45978</v>
      </c>
      <c r="N46" s="27"/>
      <c r="O46" s="26"/>
      <c r="P46" s="30">
        <v>45978</v>
      </c>
      <c r="Q46" s="375"/>
    </row>
    <row r="47" spans="2:17" s="4" customFormat="1" ht="19.5" customHeight="1">
      <c r="B47" s="666"/>
      <c r="C47" s="27" t="s">
        <v>1002</v>
      </c>
      <c r="D47" s="27" t="s">
        <v>1002</v>
      </c>
      <c r="E47" s="40" t="s">
        <v>1538</v>
      </c>
      <c r="F47" s="26">
        <v>12</v>
      </c>
      <c r="G47" s="40">
        <v>256</v>
      </c>
      <c r="H47" s="385">
        <f t="shared" si="1"/>
        <v>3072</v>
      </c>
      <c r="I47" s="26"/>
      <c r="J47" s="40" t="s">
        <v>1096</v>
      </c>
      <c r="K47" s="26" t="s">
        <v>1011</v>
      </c>
      <c r="L47" s="26"/>
      <c r="M47" s="30">
        <v>45978</v>
      </c>
      <c r="N47" s="27"/>
      <c r="O47" s="26"/>
      <c r="P47" s="30">
        <v>45978</v>
      </c>
      <c r="Q47" s="375"/>
    </row>
    <row r="48" spans="2:17" ht="19.5" customHeight="1">
      <c r="B48" s="666"/>
      <c r="C48" s="27" t="s">
        <v>1002</v>
      </c>
      <c r="D48" s="27" t="s">
        <v>1002</v>
      </c>
      <c r="E48" s="40" t="s">
        <v>1539</v>
      </c>
      <c r="F48" s="26">
        <v>4</v>
      </c>
      <c r="G48" s="40">
        <v>4906</v>
      </c>
      <c r="H48" s="385">
        <f t="shared" si="1"/>
        <v>19624</v>
      </c>
      <c r="I48" s="26"/>
      <c r="J48" s="40" t="s">
        <v>1540</v>
      </c>
      <c r="K48" s="26" t="s">
        <v>1011</v>
      </c>
      <c r="L48" s="26"/>
      <c r="M48" s="30">
        <v>45978</v>
      </c>
      <c r="N48" s="27"/>
      <c r="O48" s="26"/>
      <c r="P48" s="30">
        <v>45978</v>
      </c>
      <c r="Q48" s="375"/>
    </row>
    <row r="49" spans="2:17" ht="19.5" customHeight="1">
      <c r="B49" s="666"/>
      <c r="C49" s="27" t="s">
        <v>1002</v>
      </c>
      <c r="D49" s="27" t="s">
        <v>1002</v>
      </c>
      <c r="E49" s="40" t="s">
        <v>1541</v>
      </c>
      <c r="F49" s="26">
        <v>4</v>
      </c>
      <c r="G49" s="40">
        <v>390</v>
      </c>
      <c r="H49" s="385">
        <f t="shared" si="1"/>
        <v>1560</v>
      </c>
      <c r="I49" s="26"/>
      <c r="J49" s="40" t="s">
        <v>1098</v>
      </c>
      <c r="K49" s="26" t="s">
        <v>1011</v>
      </c>
      <c r="L49" s="26"/>
      <c r="M49" s="30">
        <v>45978</v>
      </c>
      <c r="N49" s="27"/>
      <c r="O49" s="26"/>
      <c r="P49" s="30">
        <v>45978</v>
      </c>
      <c r="Q49" s="375"/>
    </row>
    <row r="50" spans="2:17" ht="19.5" customHeight="1">
      <c r="B50" s="666"/>
      <c r="C50" s="27" t="s">
        <v>1002</v>
      </c>
      <c r="D50" s="27" t="s">
        <v>1002</v>
      </c>
      <c r="E50" s="40" t="s">
        <v>1542</v>
      </c>
      <c r="F50" s="26">
        <v>6</v>
      </c>
      <c r="G50" s="40">
        <v>440</v>
      </c>
      <c r="H50" s="385">
        <f t="shared" si="1"/>
        <v>2640</v>
      </c>
      <c r="I50" s="26"/>
      <c r="J50" s="40" t="s">
        <v>1098</v>
      </c>
      <c r="K50" s="26" t="s">
        <v>1011</v>
      </c>
      <c r="L50" s="26"/>
      <c r="M50" s="30">
        <v>45978</v>
      </c>
      <c r="N50" s="27"/>
      <c r="O50" s="42"/>
      <c r="P50" s="30">
        <v>45978</v>
      </c>
      <c r="Q50" s="375"/>
    </row>
    <row r="51" spans="2:17" ht="19.5" customHeight="1">
      <c r="B51" s="666"/>
      <c r="C51" s="27" t="s">
        <v>1002</v>
      </c>
      <c r="D51" s="27" t="s">
        <v>1002</v>
      </c>
      <c r="E51" s="40" t="s">
        <v>1543</v>
      </c>
      <c r="F51" s="26">
        <v>4</v>
      </c>
      <c r="G51" s="40">
        <v>700</v>
      </c>
      <c r="H51" s="385">
        <f t="shared" si="1"/>
        <v>2800</v>
      </c>
      <c r="I51" s="26"/>
      <c r="J51" s="40" t="s">
        <v>1098</v>
      </c>
      <c r="K51" s="26" t="s">
        <v>1011</v>
      </c>
      <c r="L51" s="26"/>
      <c r="M51" s="30">
        <v>45978</v>
      </c>
      <c r="N51" s="27"/>
      <c r="O51" s="26"/>
      <c r="P51" s="30">
        <v>45978</v>
      </c>
      <c r="Q51" s="375"/>
    </row>
    <row r="52" spans="2:17" ht="19.5" customHeight="1">
      <c r="B52" s="666"/>
      <c r="C52" s="27" t="s">
        <v>1002</v>
      </c>
      <c r="D52" s="27" t="s">
        <v>1002</v>
      </c>
      <c r="E52" s="40" t="s">
        <v>1544</v>
      </c>
      <c r="F52" s="26">
        <v>2</v>
      </c>
      <c r="G52" s="40">
        <v>710</v>
      </c>
      <c r="H52" s="385">
        <f t="shared" si="1"/>
        <v>1420</v>
      </c>
      <c r="I52" s="26"/>
      <c r="J52" s="40" t="s">
        <v>1098</v>
      </c>
      <c r="K52" s="26" t="s">
        <v>1011</v>
      </c>
      <c r="L52" s="26"/>
      <c r="M52" s="30">
        <v>45978</v>
      </c>
      <c r="N52" s="27"/>
      <c r="O52" s="26"/>
      <c r="P52" s="30">
        <v>45978</v>
      </c>
      <c r="Q52" s="375"/>
    </row>
    <row r="53" spans="2:17" ht="19.5" customHeight="1">
      <c r="B53" s="666"/>
      <c r="C53" s="27" t="s">
        <v>1002</v>
      </c>
      <c r="D53" s="27" t="s">
        <v>1002</v>
      </c>
      <c r="E53" s="40" t="s">
        <v>1545</v>
      </c>
      <c r="F53" s="26">
        <v>4</v>
      </c>
      <c r="G53" s="40">
        <v>770</v>
      </c>
      <c r="H53" s="385">
        <f t="shared" si="1"/>
        <v>3080</v>
      </c>
      <c r="I53" s="26"/>
      <c r="J53" s="40" t="s">
        <v>1098</v>
      </c>
      <c r="K53" s="26" t="s">
        <v>1011</v>
      </c>
      <c r="L53" s="26"/>
      <c r="M53" s="30">
        <v>45978</v>
      </c>
      <c r="N53" s="27"/>
      <c r="O53" s="26"/>
      <c r="P53" s="30">
        <v>45978</v>
      </c>
      <c r="Q53" s="375"/>
    </row>
    <row r="54" spans="2:17" ht="19.5" customHeight="1">
      <c r="B54" s="666"/>
      <c r="C54" s="27" t="s">
        <v>1002</v>
      </c>
      <c r="D54" s="27" t="s">
        <v>1002</v>
      </c>
      <c r="E54" s="40" t="s">
        <v>1546</v>
      </c>
      <c r="F54" s="26">
        <v>9</v>
      </c>
      <c r="G54" s="40">
        <v>910</v>
      </c>
      <c r="H54" s="385">
        <f t="shared" si="1"/>
        <v>8190</v>
      </c>
      <c r="I54" s="26"/>
      <c r="J54" s="40" t="s">
        <v>1098</v>
      </c>
      <c r="K54" s="26" t="s">
        <v>1011</v>
      </c>
      <c r="L54" s="26"/>
      <c r="M54" s="30">
        <v>45978</v>
      </c>
      <c r="N54" s="27"/>
      <c r="O54" s="26"/>
      <c r="P54" s="30">
        <v>45978</v>
      </c>
      <c r="Q54" s="375"/>
    </row>
    <row r="55" spans="2:17" ht="19.5" customHeight="1">
      <c r="B55" s="666"/>
      <c r="C55" s="27" t="s">
        <v>1002</v>
      </c>
      <c r="D55" s="27" t="s">
        <v>1002</v>
      </c>
      <c r="E55" s="40" t="s">
        <v>1547</v>
      </c>
      <c r="F55" s="26">
        <v>4</v>
      </c>
      <c r="G55" s="40">
        <v>1091</v>
      </c>
      <c r="H55" s="385">
        <f t="shared" si="1"/>
        <v>4364</v>
      </c>
      <c r="I55" s="26"/>
      <c r="J55" s="40" t="s">
        <v>1548</v>
      </c>
      <c r="K55" s="26" t="s">
        <v>1011</v>
      </c>
      <c r="L55" s="26"/>
      <c r="M55" s="30">
        <v>45978</v>
      </c>
      <c r="N55" s="27"/>
      <c r="O55" s="26"/>
      <c r="P55" s="30">
        <v>45978</v>
      </c>
      <c r="Q55" s="375"/>
    </row>
    <row r="56" spans="2:17" ht="19.5" customHeight="1">
      <c r="B56" s="666"/>
      <c r="C56" s="27" t="s">
        <v>1002</v>
      </c>
      <c r="D56" s="27" t="s">
        <v>1002</v>
      </c>
      <c r="E56" s="40" t="s">
        <v>1549</v>
      </c>
      <c r="F56" s="26">
        <v>1</v>
      </c>
      <c r="G56" s="40">
        <v>29128</v>
      </c>
      <c r="H56" s="385">
        <f t="shared" si="1"/>
        <v>29128</v>
      </c>
      <c r="I56" s="26"/>
      <c r="J56" s="40" t="s">
        <v>1550</v>
      </c>
      <c r="K56" s="26" t="s">
        <v>1011</v>
      </c>
      <c r="L56" s="26"/>
      <c r="M56" s="30">
        <v>45978</v>
      </c>
      <c r="N56" s="27"/>
      <c r="O56" s="26"/>
      <c r="P56" s="30">
        <v>45978</v>
      </c>
      <c r="Q56" s="375"/>
    </row>
    <row r="57" spans="2:17" ht="19.5" customHeight="1">
      <c r="B57" s="666"/>
      <c r="C57" s="27" t="s">
        <v>1002</v>
      </c>
      <c r="D57" s="27" t="s">
        <v>1002</v>
      </c>
      <c r="E57" s="40" t="s">
        <v>1551</v>
      </c>
      <c r="F57" s="26">
        <v>2</v>
      </c>
      <c r="G57" s="40">
        <v>1076</v>
      </c>
      <c r="H57" s="385">
        <f t="shared" si="1"/>
        <v>2152</v>
      </c>
      <c r="I57" s="26"/>
      <c r="J57" s="40" t="s">
        <v>1552</v>
      </c>
      <c r="K57" s="26" t="s">
        <v>1011</v>
      </c>
      <c r="L57" s="26"/>
      <c r="M57" s="30">
        <v>45978</v>
      </c>
      <c r="N57" s="27"/>
      <c r="O57" s="26"/>
      <c r="P57" s="30">
        <v>45978</v>
      </c>
      <c r="Q57" s="375"/>
    </row>
    <row r="58" spans="2:17" ht="19.5" customHeight="1">
      <c r="B58" s="666"/>
      <c r="C58" s="27" t="s">
        <v>1002</v>
      </c>
      <c r="D58" s="27" t="s">
        <v>1002</v>
      </c>
      <c r="E58" s="40" t="s">
        <v>1553</v>
      </c>
      <c r="F58" s="26">
        <v>2</v>
      </c>
      <c r="G58" s="40">
        <v>2015</v>
      </c>
      <c r="H58" s="385">
        <f t="shared" si="1"/>
        <v>4030</v>
      </c>
      <c r="I58" s="26"/>
      <c r="J58" s="40" t="s">
        <v>1552</v>
      </c>
      <c r="K58" s="26" t="s">
        <v>1011</v>
      </c>
      <c r="L58" s="26"/>
      <c r="M58" s="30">
        <v>45978</v>
      </c>
      <c r="N58" s="27"/>
      <c r="O58" s="26"/>
      <c r="P58" s="30">
        <v>45978</v>
      </c>
      <c r="Q58" s="375"/>
    </row>
    <row r="59" spans="2:17" ht="19.5" customHeight="1">
      <c r="B59" s="666"/>
      <c r="C59" s="27" t="s">
        <v>1002</v>
      </c>
      <c r="D59" s="27" t="s">
        <v>1002</v>
      </c>
      <c r="E59" s="40" t="s">
        <v>1554</v>
      </c>
      <c r="F59" s="26">
        <v>8</v>
      </c>
      <c r="G59" s="40">
        <v>2455</v>
      </c>
      <c r="H59" s="385">
        <f t="shared" si="1"/>
        <v>19640</v>
      </c>
      <c r="I59" s="26"/>
      <c r="J59" s="40" t="s">
        <v>1555</v>
      </c>
      <c r="K59" s="26" t="s">
        <v>1011</v>
      </c>
      <c r="L59" s="26"/>
      <c r="M59" s="30">
        <v>45978</v>
      </c>
      <c r="N59" s="27"/>
      <c r="O59" s="26"/>
      <c r="P59" s="30">
        <v>45978</v>
      </c>
      <c r="Q59" s="375"/>
    </row>
    <row r="60" spans="2:17" s="4" customFormat="1" ht="19.7" customHeight="1">
      <c r="B60" s="666"/>
      <c r="C60" s="27" t="s">
        <v>1002</v>
      </c>
      <c r="D60" s="27" t="s">
        <v>1002</v>
      </c>
      <c r="E60" s="40" t="s">
        <v>1556</v>
      </c>
      <c r="F60" s="26">
        <v>2</v>
      </c>
      <c r="G60" s="40">
        <v>3651</v>
      </c>
      <c r="H60" s="385">
        <f t="shared" si="1"/>
        <v>7302</v>
      </c>
      <c r="I60" s="26"/>
      <c r="J60" s="40" t="s">
        <v>1555</v>
      </c>
      <c r="K60" s="26" t="s">
        <v>1011</v>
      </c>
      <c r="L60" s="26"/>
      <c r="M60" s="30">
        <v>45978</v>
      </c>
      <c r="N60" s="27"/>
      <c r="O60" s="26"/>
      <c r="P60" s="30">
        <v>45978</v>
      </c>
      <c r="Q60" s="375"/>
    </row>
    <row r="61" spans="2:17" s="4" customFormat="1" ht="19.7" customHeight="1">
      <c r="B61" s="666"/>
      <c r="C61" s="27" t="s">
        <v>1002</v>
      </c>
      <c r="D61" s="27" t="s">
        <v>1002</v>
      </c>
      <c r="E61" s="40" t="s">
        <v>1557</v>
      </c>
      <c r="F61" s="26">
        <v>2</v>
      </c>
      <c r="G61" s="40">
        <v>73</v>
      </c>
      <c r="H61" s="385">
        <f t="shared" si="1"/>
        <v>146</v>
      </c>
      <c r="I61" s="26"/>
      <c r="J61" s="40" t="s">
        <v>1082</v>
      </c>
      <c r="K61" s="26" t="s">
        <v>1011</v>
      </c>
      <c r="L61" s="26"/>
      <c r="M61" s="30">
        <v>45978</v>
      </c>
      <c r="N61" s="27"/>
      <c r="O61" s="26"/>
      <c r="P61" s="30">
        <v>45978</v>
      </c>
      <c r="Q61" s="375"/>
    </row>
    <row r="62" spans="2:17" s="4" customFormat="1" ht="19.7" customHeight="1">
      <c r="B62" s="666"/>
      <c r="C62" s="27" t="s">
        <v>1002</v>
      </c>
      <c r="D62" s="27" t="s">
        <v>1002</v>
      </c>
      <c r="E62" s="40" t="s">
        <v>1558</v>
      </c>
      <c r="F62" s="26">
        <v>4</v>
      </c>
      <c r="G62" s="40">
        <v>73</v>
      </c>
      <c r="H62" s="385">
        <f t="shared" si="1"/>
        <v>292</v>
      </c>
      <c r="I62" s="26"/>
      <c r="J62" s="40" t="s">
        <v>1082</v>
      </c>
      <c r="K62" s="26" t="s">
        <v>1011</v>
      </c>
      <c r="L62" s="26"/>
      <c r="M62" s="30">
        <v>45978</v>
      </c>
      <c r="N62" s="27"/>
      <c r="O62" s="26"/>
      <c r="P62" s="30">
        <v>45978</v>
      </c>
      <c r="Q62" s="375"/>
    </row>
    <row r="63" spans="2:17" s="4" customFormat="1" ht="19.7" customHeight="1">
      <c r="B63" s="666"/>
      <c r="C63" s="27" t="s">
        <v>1002</v>
      </c>
      <c r="D63" s="27" t="s">
        <v>1002</v>
      </c>
      <c r="E63" s="40" t="s">
        <v>1559</v>
      </c>
      <c r="F63" s="26">
        <v>56</v>
      </c>
      <c r="G63" s="40">
        <v>66</v>
      </c>
      <c r="H63" s="385">
        <f t="shared" si="1"/>
        <v>3696</v>
      </c>
      <c r="I63" s="26"/>
      <c r="J63" s="40" t="s">
        <v>1560</v>
      </c>
      <c r="K63" s="26" t="s">
        <v>1011</v>
      </c>
      <c r="L63" s="26"/>
      <c r="M63" s="30">
        <v>45978</v>
      </c>
      <c r="N63" s="27"/>
      <c r="O63" s="26"/>
      <c r="P63" s="30">
        <v>45978</v>
      </c>
      <c r="Q63" s="375"/>
    </row>
    <row r="64" spans="2:17" s="4" customFormat="1" ht="19.7" customHeight="1">
      <c r="B64" s="666"/>
      <c r="C64" s="27" t="s">
        <v>1002</v>
      </c>
      <c r="D64" s="27" t="s">
        <v>1002</v>
      </c>
      <c r="E64" s="40" t="s">
        <v>1561</v>
      </c>
      <c r="F64" s="26">
        <v>4</v>
      </c>
      <c r="G64" s="40">
        <v>91</v>
      </c>
      <c r="H64" s="385">
        <f t="shared" si="1"/>
        <v>364</v>
      </c>
      <c r="I64" s="26"/>
      <c r="J64" s="40" t="s">
        <v>1560</v>
      </c>
      <c r="K64" s="26" t="s">
        <v>1011</v>
      </c>
      <c r="L64" s="26"/>
      <c r="M64" s="30">
        <v>45978</v>
      </c>
      <c r="N64" s="27"/>
      <c r="O64" s="26"/>
      <c r="P64" s="30">
        <v>45978</v>
      </c>
      <c r="Q64" s="375"/>
    </row>
    <row r="65" spans="2:17" s="4" customFormat="1" ht="19.5" customHeight="1">
      <c r="B65" s="666"/>
      <c r="C65" s="27" t="s">
        <v>1002</v>
      </c>
      <c r="D65" s="27" t="s">
        <v>1002</v>
      </c>
      <c r="E65" s="40" t="s">
        <v>1562</v>
      </c>
      <c r="F65" s="26">
        <v>2</v>
      </c>
      <c r="G65" s="40">
        <v>612</v>
      </c>
      <c r="H65" s="385">
        <f t="shared" si="1"/>
        <v>1224</v>
      </c>
      <c r="I65" s="26"/>
      <c r="J65" s="40" t="s">
        <v>1563</v>
      </c>
      <c r="K65" s="26" t="s">
        <v>1011</v>
      </c>
      <c r="L65" s="26"/>
      <c r="M65" s="30">
        <v>45978</v>
      </c>
      <c r="N65" s="27"/>
      <c r="O65" s="26"/>
      <c r="P65" s="30">
        <v>45978</v>
      </c>
      <c r="Q65" s="375"/>
    </row>
    <row r="66" spans="2:17" s="4" customFormat="1" ht="19.5" customHeight="1">
      <c r="B66" s="668" t="s">
        <v>1564</v>
      </c>
      <c r="C66" s="27" t="s">
        <v>1002</v>
      </c>
      <c r="D66" s="27" t="s">
        <v>1002</v>
      </c>
      <c r="E66" s="40" t="s">
        <v>1565</v>
      </c>
      <c r="F66" s="26">
        <v>1</v>
      </c>
      <c r="G66" s="40">
        <v>185334</v>
      </c>
      <c r="H66" s="385">
        <f t="shared" si="1"/>
        <v>185334</v>
      </c>
      <c r="I66" s="26"/>
      <c r="J66" s="40" t="s">
        <v>1566</v>
      </c>
      <c r="K66" s="26" t="s">
        <v>1011</v>
      </c>
      <c r="L66" s="26"/>
      <c r="M66" s="30">
        <v>45978</v>
      </c>
      <c r="N66" s="27"/>
      <c r="O66" s="26"/>
      <c r="P66" s="30">
        <v>45978</v>
      </c>
      <c r="Q66" s="375"/>
    </row>
    <row r="67" spans="2:17" ht="19.5" customHeight="1">
      <c r="B67" s="669"/>
      <c r="C67" s="27" t="s">
        <v>1002</v>
      </c>
      <c r="D67" s="27" t="s">
        <v>1002</v>
      </c>
      <c r="E67" s="40" t="s">
        <v>1567</v>
      </c>
      <c r="F67" s="26">
        <v>1</v>
      </c>
      <c r="G67" s="40">
        <v>1890</v>
      </c>
      <c r="H67" s="385">
        <f t="shared" si="1"/>
        <v>1890</v>
      </c>
      <c r="I67" s="26"/>
      <c r="J67" s="40" t="s">
        <v>1568</v>
      </c>
      <c r="K67" s="26" t="s">
        <v>1011</v>
      </c>
      <c r="L67" s="26"/>
      <c r="M67" s="30">
        <v>45978</v>
      </c>
      <c r="N67" s="27"/>
      <c r="O67" s="26"/>
      <c r="P67" s="30">
        <v>45978</v>
      </c>
      <c r="Q67" s="375"/>
    </row>
    <row r="68" spans="2:17" ht="19.5" customHeight="1">
      <c r="B68" s="669"/>
      <c r="C68" s="27" t="s">
        <v>1002</v>
      </c>
      <c r="D68" s="27" t="s">
        <v>1002</v>
      </c>
      <c r="E68" s="40" t="s">
        <v>1569</v>
      </c>
      <c r="F68" s="26">
        <v>4</v>
      </c>
      <c r="G68" s="40">
        <v>284</v>
      </c>
      <c r="H68" s="385">
        <f t="shared" si="1"/>
        <v>1136</v>
      </c>
      <c r="I68" s="26"/>
      <c r="J68" s="40" t="s">
        <v>1047</v>
      </c>
      <c r="K68" s="26" t="s">
        <v>1011</v>
      </c>
      <c r="L68" s="26"/>
      <c r="M68" s="30">
        <v>45978</v>
      </c>
      <c r="N68" s="27"/>
      <c r="O68" s="42"/>
      <c r="P68" s="30">
        <v>45978</v>
      </c>
      <c r="Q68" s="375"/>
    </row>
    <row r="69" spans="2:17" ht="19.5" customHeight="1">
      <c r="B69" s="669"/>
      <c r="C69" s="27" t="s">
        <v>1002</v>
      </c>
      <c r="D69" s="27" t="s">
        <v>1002</v>
      </c>
      <c r="E69" s="40" t="s">
        <v>1558</v>
      </c>
      <c r="F69" s="26">
        <v>12</v>
      </c>
      <c r="G69" s="40">
        <v>73</v>
      </c>
      <c r="H69" s="385">
        <f t="shared" si="1"/>
        <v>876</v>
      </c>
      <c r="I69" s="26"/>
      <c r="J69" s="40" t="s">
        <v>1082</v>
      </c>
      <c r="K69" s="26" t="s">
        <v>1011</v>
      </c>
      <c r="L69" s="26"/>
      <c r="M69" s="30">
        <v>45978</v>
      </c>
      <c r="N69" s="27"/>
      <c r="O69" s="26"/>
      <c r="P69" s="30">
        <v>45978</v>
      </c>
      <c r="Q69" s="375"/>
    </row>
    <row r="70" spans="2:17" ht="19.5" customHeight="1">
      <c r="B70" s="669"/>
      <c r="C70" s="27" t="s">
        <v>1002</v>
      </c>
      <c r="D70" s="27" t="s">
        <v>1002</v>
      </c>
      <c r="E70" s="40" t="s">
        <v>1473</v>
      </c>
      <c r="F70" s="26">
        <v>8</v>
      </c>
      <c r="G70" s="40">
        <v>94</v>
      </c>
      <c r="H70" s="385">
        <f t="shared" si="1"/>
        <v>752</v>
      </c>
      <c r="I70" s="26"/>
      <c r="J70" s="40" t="s">
        <v>1391</v>
      </c>
      <c r="K70" s="26" t="s">
        <v>1011</v>
      </c>
      <c r="L70" s="26"/>
      <c r="M70" s="30">
        <v>45978</v>
      </c>
      <c r="N70" s="27"/>
      <c r="O70" s="26"/>
      <c r="P70" s="30">
        <v>45978</v>
      </c>
      <c r="Q70" s="375"/>
    </row>
    <row r="71" spans="2:17" ht="19.5" customHeight="1">
      <c r="B71" s="669"/>
      <c r="C71" s="27" t="s">
        <v>1002</v>
      </c>
      <c r="D71" s="27" t="s">
        <v>1002</v>
      </c>
      <c r="E71" s="40" t="s">
        <v>1536</v>
      </c>
      <c r="F71" s="26">
        <v>4</v>
      </c>
      <c r="G71" s="40">
        <v>526</v>
      </c>
      <c r="H71" s="385">
        <f t="shared" si="1"/>
        <v>2104</v>
      </c>
      <c r="I71" s="26"/>
      <c r="J71" s="40" t="s">
        <v>1092</v>
      </c>
      <c r="K71" s="26" t="s">
        <v>1011</v>
      </c>
      <c r="L71" s="26"/>
      <c r="M71" s="30">
        <v>45978</v>
      </c>
      <c r="N71" s="27"/>
      <c r="O71" s="26"/>
      <c r="P71" s="30">
        <v>45978</v>
      </c>
      <c r="Q71" s="375"/>
    </row>
    <row r="72" spans="2:17" ht="19.5" customHeight="1">
      <c r="B72" s="669"/>
      <c r="C72" s="27" t="s">
        <v>1002</v>
      </c>
      <c r="D72" s="27" t="s">
        <v>1002</v>
      </c>
      <c r="E72" s="40" t="s">
        <v>1570</v>
      </c>
      <c r="F72" s="26">
        <v>1</v>
      </c>
      <c r="G72" s="40">
        <v>24900</v>
      </c>
      <c r="H72" s="385">
        <f t="shared" si="1"/>
        <v>24900</v>
      </c>
      <c r="I72" s="26"/>
      <c r="J72" s="40" t="s">
        <v>1571</v>
      </c>
      <c r="K72" s="26" t="s">
        <v>1011</v>
      </c>
      <c r="L72" s="26"/>
      <c r="M72" s="30">
        <v>45978</v>
      </c>
      <c r="N72" s="27"/>
      <c r="O72" s="26"/>
      <c r="P72" s="30">
        <v>45978</v>
      </c>
      <c r="Q72" s="375"/>
    </row>
    <row r="73" spans="2:17" ht="19.5" customHeight="1">
      <c r="B73" s="669"/>
      <c r="C73" s="27" t="s">
        <v>1002</v>
      </c>
      <c r="D73" s="27" t="s">
        <v>1002</v>
      </c>
      <c r="E73" s="40" t="s">
        <v>1572</v>
      </c>
      <c r="F73" s="26">
        <v>4</v>
      </c>
      <c r="G73" s="40">
        <v>6367</v>
      </c>
      <c r="H73" s="385">
        <f t="shared" si="1"/>
        <v>25468</v>
      </c>
      <c r="I73" s="26"/>
      <c r="J73" s="40" t="s">
        <v>1573</v>
      </c>
      <c r="K73" s="26" t="s">
        <v>1011</v>
      </c>
      <c r="L73" s="26"/>
      <c r="M73" s="30">
        <v>45978</v>
      </c>
      <c r="N73" s="27"/>
      <c r="O73" s="26"/>
      <c r="P73" s="30">
        <v>45978</v>
      </c>
      <c r="Q73" s="375"/>
    </row>
    <row r="74" spans="2:17" ht="19.5" customHeight="1">
      <c r="B74" s="669"/>
      <c r="C74" s="27" t="s">
        <v>1002</v>
      </c>
      <c r="D74" s="27" t="s">
        <v>1002</v>
      </c>
      <c r="E74" s="40" t="s">
        <v>1574</v>
      </c>
      <c r="F74" s="26">
        <v>44</v>
      </c>
      <c r="G74" s="40">
        <v>447</v>
      </c>
      <c r="H74" s="385">
        <f t="shared" si="1"/>
        <v>19668</v>
      </c>
      <c r="I74" s="26"/>
      <c r="J74" s="40" t="s">
        <v>1092</v>
      </c>
      <c r="K74" s="26" t="s">
        <v>1011</v>
      </c>
      <c r="L74" s="26"/>
      <c r="M74" s="30">
        <v>45978</v>
      </c>
      <c r="N74" s="27"/>
      <c r="O74" s="26"/>
      <c r="P74" s="30">
        <v>45978</v>
      </c>
      <c r="Q74" s="375"/>
    </row>
    <row r="75" spans="2:17" ht="19.5" customHeight="1">
      <c r="B75" s="669"/>
      <c r="C75" s="27" t="s">
        <v>1002</v>
      </c>
      <c r="D75" s="27" t="s">
        <v>1002</v>
      </c>
      <c r="E75" s="40" t="s">
        <v>1535</v>
      </c>
      <c r="F75" s="26">
        <v>18</v>
      </c>
      <c r="G75" s="40">
        <v>196</v>
      </c>
      <c r="H75" s="385">
        <f t="shared" si="1"/>
        <v>3528</v>
      </c>
      <c r="I75" s="26"/>
      <c r="J75" s="40" t="s">
        <v>1092</v>
      </c>
      <c r="K75" s="26" t="s">
        <v>1011</v>
      </c>
      <c r="L75" s="26"/>
      <c r="M75" s="30">
        <v>45978</v>
      </c>
      <c r="N75" s="27"/>
      <c r="O75" s="26"/>
      <c r="P75" s="30">
        <v>45978</v>
      </c>
      <c r="Q75" s="375"/>
    </row>
    <row r="76" spans="2:17" ht="19.5" customHeight="1">
      <c r="B76" s="669"/>
      <c r="C76" s="27" t="s">
        <v>1002</v>
      </c>
      <c r="D76" s="27" t="s">
        <v>1002</v>
      </c>
      <c r="E76" s="40" t="s">
        <v>1093</v>
      </c>
      <c r="F76" s="26">
        <v>3</v>
      </c>
      <c r="G76" s="40">
        <v>108</v>
      </c>
      <c r="H76" s="385">
        <f t="shared" si="1"/>
        <v>324</v>
      </c>
      <c r="I76" s="26"/>
      <c r="J76" s="40" t="s">
        <v>1094</v>
      </c>
      <c r="K76" s="26" t="s">
        <v>1011</v>
      </c>
      <c r="L76" s="26"/>
      <c r="M76" s="30">
        <v>45978</v>
      </c>
      <c r="N76" s="27"/>
      <c r="O76" s="26"/>
      <c r="P76" s="30">
        <v>45978</v>
      </c>
      <c r="Q76" s="375"/>
    </row>
    <row r="77" spans="2:17" ht="19.5" customHeight="1">
      <c r="B77" s="669"/>
      <c r="C77" s="27" t="s">
        <v>1002</v>
      </c>
      <c r="D77" s="27" t="s">
        <v>1002</v>
      </c>
      <c r="E77" s="40" t="s">
        <v>1575</v>
      </c>
      <c r="F77" s="26">
        <v>1</v>
      </c>
      <c r="G77" s="40">
        <v>601</v>
      </c>
      <c r="H77" s="385">
        <f t="shared" si="1"/>
        <v>601</v>
      </c>
      <c r="I77" s="26"/>
      <c r="J77" s="40" t="s">
        <v>1576</v>
      </c>
      <c r="K77" s="26" t="s">
        <v>1011</v>
      </c>
      <c r="L77" s="26"/>
      <c r="M77" s="30">
        <v>45978</v>
      </c>
      <c r="N77" s="27"/>
      <c r="O77" s="26"/>
      <c r="P77" s="30">
        <v>45978</v>
      </c>
      <c r="Q77" s="375"/>
    </row>
    <row r="78" spans="2:17" ht="19.5" customHeight="1">
      <c r="B78" s="669"/>
      <c r="C78" s="27" t="s">
        <v>1002</v>
      </c>
      <c r="D78" s="27" t="s">
        <v>1002</v>
      </c>
      <c r="E78" s="40" t="s">
        <v>1577</v>
      </c>
      <c r="F78" s="26">
        <v>1</v>
      </c>
      <c r="G78" s="40">
        <v>4608</v>
      </c>
      <c r="H78" s="385">
        <f t="shared" si="1"/>
        <v>4608</v>
      </c>
      <c r="I78" s="40"/>
      <c r="J78" s="40" t="s">
        <v>1578</v>
      </c>
      <c r="K78" s="26" t="s">
        <v>1011</v>
      </c>
      <c r="L78" s="40"/>
      <c r="M78" s="30">
        <v>45978</v>
      </c>
      <c r="N78" s="40"/>
      <c r="O78" s="40"/>
      <c r="P78" s="30">
        <v>45978</v>
      </c>
      <c r="Q78" s="375"/>
    </row>
    <row r="79" spans="2:17" ht="19.5" customHeight="1">
      <c r="B79" s="669"/>
      <c r="C79" s="27" t="s">
        <v>1002</v>
      </c>
      <c r="D79" s="27" t="s">
        <v>1002</v>
      </c>
      <c r="E79" s="40" t="s">
        <v>1579</v>
      </c>
      <c r="F79" s="26">
        <v>2</v>
      </c>
      <c r="G79" s="40">
        <v>3601</v>
      </c>
      <c r="H79" s="385">
        <f t="shared" si="1"/>
        <v>7202</v>
      </c>
      <c r="I79" s="40"/>
      <c r="J79" s="40" t="s">
        <v>1540</v>
      </c>
      <c r="K79" s="26" t="s">
        <v>1011</v>
      </c>
      <c r="L79" s="40"/>
      <c r="M79" s="30">
        <v>45978</v>
      </c>
      <c r="N79" s="40"/>
      <c r="O79" s="40"/>
      <c r="P79" s="30">
        <v>45978</v>
      </c>
      <c r="Q79" s="375"/>
    </row>
    <row r="80" spans="2:17" ht="19.5" customHeight="1">
      <c r="B80" s="669"/>
      <c r="C80" s="27" t="s">
        <v>1002</v>
      </c>
      <c r="D80" s="27" t="s">
        <v>1002</v>
      </c>
      <c r="E80" s="40" t="s">
        <v>1580</v>
      </c>
      <c r="F80" s="26">
        <v>2</v>
      </c>
      <c r="G80" s="40">
        <v>3498</v>
      </c>
      <c r="H80" s="385">
        <f t="shared" si="1"/>
        <v>6996</v>
      </c>
      <c r="I80" s="40"/>
      <c r="J80" s="40" t="s">
        <v>1540</v>
      </c>
      <c r="K80" s="26" t="s">
        <v>1011</v>
      </c>
      <c r="L80" s="40"/>
      <c r="M80" s="30">
        <v>46031</v>
      </c>
      <c r="N80" s="40"/>
      <c r="O80" s="40"/>
      <c r="P80" s="30">
        <v>46038</v>
      </c>
      <c r="Q80" s="375"/>
    </row>
    <row r="81" spans="2:17" ht="19.7" customHeight="1">
      <c r="B81" s="669"/>
      <c r="C81" s="27" t="s">
        <v>1002</v>
      </c>
      <c r="D81" s="27" t="s">
        <v>1002</v>
      </c>
      <c r="E81" s="40" t="s">
        <v>1581</v>
      </c>
      <c r="F81" s="26">
        <v>1</v>
      </c>
      <c r="G81" s="40">
        <v>3540</v>
      </c>
      <c r="H81" s="385">
        <f t="shared" si="1"/>
        <v>3540</v>
      </c>
      <c r="I81" s="40"/>
      <c r="J81" s="40" t="s">
        <v>1098</v>
      </c>
      <c r="K81" s="26" t="s">
        <v>1011</v>
      </c>
      <c r="L81" s="40"/>
      <c r="M81" s="30">
        <v>45978</v>
      </c>
      <c r="N81" s="40"/>
      <c r="O81" s="40"/>
      <c r="P81" s="30">
        <v>45978</v>
      </c>
      <c r="Q81" s="375"/>
    </row>
    <row r="82" spans="2:17" ht="19.7" customHeight="1">
      <c r="B82" s="669"/>
      <c r="C82" s="27" t="s">
        <v>1002</v>
      </c>
      <c r="D82" s="27" t="s">
        <v>1002</v>
      </c>
      <c r="E82" s="40" t="s">
        <v>1582</v>
      </c>
      <c r="F82" s="26">
        <v>2</v>
      </c>
      <c r="G82" s="40">
        <v>1460</v>
      </c>
      <c r="H82" s="385">
        <f t="shared" si="1"/>
        <v>2920</v>
      </c>
      <c r="I82" s="40"/>
      <c r="J82" s="40" t="s">
        <v>1098</v>
      </c>
      <c r="K82" s="26" t="s">
        <v>1011</v>
      </c>
      <c r="L82" s="40"/>
      <c r="M82" s="30">
        <v>45978</v>
      </c>
      <c r="N82" s="40"/>
      <c r="O82" s="40"/>
      <c r="P82" s="30">
        <v>45978</v>
      </c>
      <c r="Q82" s="375"/>
    </row>
    <row r="83" spans="2:17" ht="19.7" customHeight="1">
      <c r="B83" s="669"/>
      <c r="C83" s="27" t="s">
        <v>1002</v>
      </c>
      <c r="D83" s="27" t="s">
        <v>1002</v>
      </c>
      <c r="E83" s="40" t="s">
        <v>1583</v>
      </c>
      <c r="F83" s="26">
        <v>1</v>
      </c>
      <c r="G83" s="40">
        <v>841</v>
      </c>
      <c r="H83" s="385">
        <f t="shared" si="1"/>
        <v>841</v>
      </c>
      <c r="I83" s="40"/>
      <c r="J83" s="40" t="s">
        <v>1098</v>
      </c>
      <c r="K83" s="26" t="s">
        <v>1011</v>
      </c>
      <c r="L83" s="40"/>
      <c r="M83" s="30">
        <v>45978</v>
      </c>
      <c r="N83" s="40"/>
      <c r="O83" s="40"/>
      <c r="P83" s="30">
        <v>45978</v>
      </c>
      <c r="Q83" s="375"/>
    </row>
    <row r="84" spans="2:17" ht="19.7" customHeight="1">
      <c r="B84" s="669"/>
      <c r="C84" s="27" t="s">
        <v>1002</v>
      </c>
      <c r="D84" s="27" t="s">
        <v>1002</v>
      </c>
      <c r="E84" s="40" t="s">
        <v>1536</v>
      </c>
      <c r="F84" s="26">
        <v>8</v>
      </c>
      <c r="G84" s="40">
        <v>526</v>
      </c>
      <c r="H84" s="385">
        <f t="shared" si="1"/>
        <v>4208</v>
      </c>
      <c r="I84" s="40"/>
      <c r="J84" s="40" t="s">
        <v>1092</v>
      </c>
      <c r="K84" s="26" t="s">
        <v>1011</v>
      </c>
      <c r="L84" s="40"/>
      <c r="M84" s="30">
        <v>45978</v>
      </c>
      <c r="N84" s="40"/>
      <c r="O84" s="40"/>
      <c r="P84" s="30">
        <v>45978</v>
      </c>
      <c r="Q84" s="375"/>
    </row>
    <row r="85" spans="2:17" ht="19.7" customHeight="1">
      <c r="B85" s="669"/>
      <c r="C85" s="27" t="s">
        <v>1002</v>
      </c>
      <c r="D85" s="27" t="s">
        <v>1002</v>
      </c>
      <c r="E85" s="40" t="s">
        <v>1584</v>
      </c>
      <c r="F85" s="26">
        <v>2</v>
      </c>
      <c r="G85" s="40">
        <v>1510</v>
      </c>
      <c r="H85" s="385">
        <f t="shared" si="1"/>
        <v>3020</v>
      </c>
      <c r="I85" s="40"/>
      <c r="J85" s="40" t="s">
        <v>1585</v>
      </c>
      <c r="K85" s="26" t="s">
        <v>1011</v>
      </c>
      <c r="L85" s="40"/>
      <c r="M85" s="30">
        <v>45978</v>
      </c>
      <c r="N85" s="40"/>
      <c r="O85" s="40"/>
      <c r="P85" s="30">
        <v>45978</v>
      </c>
      <c r="Q85" s="375"/>
    </row>
    <row r="86" spans="2:17" ht="19.5" customHeight="1">
      <c r="B86" s="669"/>
      <c r="C86" s="27" t="s">
        <v>1002</v>
      </c>
      <c r="D86" s="27" t="s">
        <v>1002</v>
      </c>
      <c r="E86" s="40" t="s">
        <v>1586</v>
      </c>
      <c r="F86" s="26">
        <v>4</v>
      </c>
      <c r="G86" s="40">
        <v>1800</v>
      </c>
      <c r="H86" s="385">
        <f t="shared" si="1"/>
        <v>7200</v>
      </c>
      <c r="I86" s="40"/>
      <c r="J86" s="40" t="s">
        <v>1585</v>
      </c>
      <c r="K86" s="26" t="s">
        <v>1011</v>
      </c>
      <c r="L86" s="40"/>
      <c r="M86" s="30">
        <v>45978</v>
      </c>
      <c r="N86" s="40"/>
      <c r="O86" s="40"/>
      <c r="P86" s="30">
        <v>45978</v>
      </c>
      <c r="Q86" s="375"/>
    </row>
    <row r="87" spans="2:17" ht="19.5" customHeight="1">
      <c r="B87" s="669"/>
      <c r="C87" s="27" t="s">
        <v>1002</v>
      </c>
      <c r="D87" s="27" t="s">
        <v>1002</v>
      </c>
      <c r="E87" s="40" t="s">
        <v>1587</v>
      </c>
      <c r="F87" s="26">
        <v>8</v>
      </c>
      <c r="G87" s="40">
        <v>2120</v>
      </c>
      <c r="H87" s="385">
        <f t="shared" si="1"/>
        <v>16960</v>
      </c>
      <c r="I87" s="40"/>
      <c r="J87" s="40" t="s">
        <v>1585</v>
      </c>
      <c r="K87" s="26" t="s">
        <v>1011</v>
      </c>
      <c r="L87" s="40"/>
      <c r="M87" s="30">
        <v>45978</v>
      </c>
      <c r="N87" s="40"/>
      <c r="O87" s="40"/>
      <c r="P87" s="30">
        <v>45978</v>
      </c>
      <c r="Q87" s="375"/>
    </row>
    <row r="88" spans="2:17" ht="19.5" customHeight="1">
      <c r="B88" s="669"/>
      <c r="C88" s="27" t="s">
        <v>1002</v>
      </c>
      <c r="D88" s="27" t="s">
        <v>1002</v>
      </c>
      <c r="E88" s="40" t="s">
        <v>1588</v>
      </c>
      <c r="F88" s="26">
        <v>1</v>
      </c>
      <c r="G88" s="40">
        <v>270</v>
      </c>
      <c r="H88" s="385">
        <f t="shared" si="1"/>
        <v>270</v>
      </c>
      <c r="I88" s="40"/>
      <c r="J88" s="40" t="s">
        <v>1589</v>
      </c>
      <c r="K88" s="26" t="s">
        <v>1011</v>
      </c>
      <c r="L88" s="40"/>
      <c r="M88" s="30">
        <v>45978</v>
      </c>
      <c r="N88" s="40"/>
      <c r="O88" s="40"/>
      <c r="P88" s="30">
        <v>45978</v>
      </c>
      <c r="Q88" s="375"/>
    </row>
    <row r="89" spans="2:17" ht="19.5" customHeight="1">
      <c r="B89" s="669"/>
      <c r="C89" s="27" t="s">
        <v>1002</v>
      </c>
      <c r="D89" s="27" t="s">
        <v>1002</v>
      </c>
      <c r="E89" s="40" t="s">
        <v>1590</v>
      </c>
      <c r="F89" s="26">
        <v>2</v>
      </c>
      <c r="G89" s="40">
        <v>520</v>
      </c>
      <c r="H89" s="385">
        <f t="shared" si="1"/>
        <v>1040</v>
      </c>
      <c r="I89" s="40"/>
      <c r="J89" s="40" t="s">
        <v>1589</v>
      </c>
      <c r="K89" s="26" t="s">
        <v>1011</v>
      </c>
      <c r="L89" s="40"/>
      <c r="M89" s="30">
        <v>45978</v>
      </c>
      <c r="N89" s="40"/>
      <c r="O89" s="40"/>
      <c r="P89" s="30">
        <v>45978</v>
      </c>
      <c r="Q89" s="375"/>
    </row>
    <row r="90" spans="2:17" ht="19.5" customHeight="1">
      <c r="B90" s="669"/>
      <c r="C90" s="27" t="s">
        <v>1002</v>
      </c>
      <c r="D90" s="27" t="s">
        <v>1002</v>
      </c>
      <c r="E90" s="40" t="s">
        <v>1591</v>
      </c>
      <c r="F90" s="26">
        <v>2</v>
      </c>
      <c r="G90" s="40">
        <v>1130</v>
      </c>
      <c r="H90" s="385">
        <f t="shared" si="1"/>
        <v>2260</v>
      </c>
      <c r="I90" s="40"/>
      <c r="J90" s="40" t="s">
        <v>1589</v>
      </c>
      <c r="K90" s="26" t="s">
        <v>1011</v>
      </c>
      <c r="L90" s="40"/>
      <c r="M90" s="30">
        <v>45978</v>
      </c>
      <c r="N90" s="40"/>
      <c r="O90" s="40"/>
      <c r="P90" s="30">
        <v>45978</v>
      </c>
      <c r="Q90" s="375"/>
    </row>
    <row r="91" spans="2:17" ht="19.5" customHeight="1">
      <c r="B91" s="669"/>
      <c r="C91" s="27" t="s">
        <v>1002</v>
      </c>
      <c r="D91" s="27" t="s">
        <v>1002</v>
      </c>
      <c r="E91" s="40" t="s">
        <v>1557</v>
      </c>
      <c r="F91" s="26">
        <v>6</v>
      </c>
      <c r="G91" s="40">
        <v>73</v>
      </c>
      <c r="H91" s="385">
        <f t="shared" si="1"/>
        <v>438</v>
      </c>
      <c r="I91" s="40"/>
      <c r="J91" s="40" t="s">
        <v>1082</v>
      </c>
      <c r="K91" s="26" t="s">
        <v>1011</v>
      </c>
      <c r="L91" s="40"/>
      <c r="M91" s="30">
        <v>45978</v>
      </c>
      <c r="N91" s="40"/>
      <c r="O91" s="40"/>
      <c r="P91" s="30">
        <v>45978</v>
      </c>
      <c r="Q91" s="375"/>
    </row>
    <row r="92" spans="2:17" ht="19.5" customHeight="1">
      <c r="B92" s="669"/>
      <c r="C92" s="27" t="s">
        <v>1002</v>
      </c>
      <c r="D92" s="27" t="s">
        <v>1002</v>
      </c>
      <c r="E92" s="40" t="s">
        <v>1081</v>
      </c>
      <c r="F92" s="26">
        <v>4</v>
      </c>
      <c r="G92" s="40">
        <v>73</v>
      </c>
      <c r="H92" s="385">
        <f t="shared" si="1"/>
        <v>292</v>
      </c>
      <c r="I92" s="40"/>
      <c r="J92" s="40" t="s">
        <v>1082</v>
      </c>
      <c r="K92" s="26" t="s">
        <v>1011</v>
      </c>
      <c r="L92" s="40"/>
      <c r="M92" s="30">
        <v>45978</v>
      </c>
      <c r="N92" s="40"/>
      <c r="O92" s="40"/>
      <c r="P92" s="30">
        <v>45978</v>
      </c>
      <c r="Q92" s="375"/>
    </row>
    <row r="93" spans="2:17" ht="19.5" customHeight="1">
      <c r="B93" s="669"/>
      <c r="C93" s="27" t="s">
        <v>1002</v>
      </c>
      <c r="D93" s="27" t="s">
        <v>1002</v>
      </c>
      <c r="E93" s="40" t="s">
        <v>1558</v>
      </c>
      <c r="F93" s="26">
        <v>2</v>
      </c>
      <c r="G93" s="40">
        <v>73</v>
      </c>
      <c r="H93" s="385">
        <f t="shared" si="1"/>
        <v>146</v>
      </c>
      <c r="I93" s="40"/>
      <c r="J93" s="40" t="s">
        <v>1082</v>
      </c>
      <c r="K93" s="26" t="s">
        <v>1011</v>
      </c>
      <c r="L93" s="40"/>
      <c r="M93" s="30">
        <v>45978</v>
      </c>
      <c r="N93" s="40"/>
      <c r="O93" s="40"/>
      <c r="P93" s="30">
        <v>45978</v>
      </c>
      <c r="Q93" s="375"/>
    </row>
    <row r="94" spans="2:17" ht="19.5" customHeight="1">
      <c r="B94" s="671"/>
      <c r="C94" s="27" t="s">
        <v>1592</v>
      </c>
      <c r="D94" s="27" t="s">
        <v>1592</v>
      </c>
      <c r="E94" s="40" t="s">
        <v>1593</v>
      </c>
      <c r="F94" s="26">
        <v>1</v>
      </c>
      <c r="G94" s="385">
        <v>24536</v>
      </c>
      <c r="H94" s="385">
        <f t="shared" si="1"/>
        <v>24536</v>
      </c>
      <c r="I94" s="26"/>
      <c r="J94" s="40" t="s">
        <v>1594</v>
      </c>
      <c r="K94" s="655" t="s">
        <v>1595</v>
      </c>
      <c r="L94" s="674" t="s">
        <v>1596</v>
      </c>
      <c r="M94" s="30"/>
      <c r="N94" s="27"/>
      <c r="O94" s="26"/>
      <c r="P94" s="30"/>
      <c r="Q94" s="375"/>
    </row>
    <row r="95" spans="2:17" ht="19.5" customHeight="1">
      <c r="B95" s="675" t="s">
        <v>1597</v>
      </c>
      <c r="C95" s="27" t="s">
        <v>1002</v>
      </c>
      <c r="D95" s="27" t="s">
        <v>1002</v>
      </c>
      <c r="E95" s="40" t="s">
        <v>1598</v>
      </c>
      <c r="F95" s="26">
        <v>6</v>
      </c>
      <c r="G95" s="40">
        <v>1341</v>
      </c>
      <c r="H95" s="385">
        <f t="shared" si="1"/>
        <v>8046</v>
      </c>
      <c r="I95" s="40"/>
      <c r="J95" s="40" t="s">
        <v>1599</v>
      </c>
      <c r="K95" s="26" t="s">
        <v>1011</v>
      </c>
      <c r="L95" s="40"/>
      <c r="M95" s="30">
        <v>45978</v>
      </c>
      <c r="N95" s="40"/>
      <c r="O95" s="40"/>
      <c r="P95" s="30">
        <v>45978</v>
      </c>
      <c r="Q95" s="375"/>
    </row>
    <row r="96" spans="2:17" ht="19.5" customHeight="1">
      <c r="B96" s="675"/>
      <c r="C96" s="27" t="s">
        <v>1002</v>
      </c>
      <c r="D96" s="27" t="s">
        <v>1002</v>
      </c>
      <c r="E96" s="40" t="s">
        <v>1600</v>
      </c>
      <c r="F96" s="26">
        <v>4</v>
      </c>
      <c r="G96" s="40">
        <v>928</v>
      </c>
      <c r="H96" s="385">
        <f t="shared" si="1"/>
        <v>3712</v>
      </c>
      <c r="I96" s="40"/>
      <c r="J96" s="40" t="s">
        <v>1601</v>
      </c>
      <c r="K96" s="26" t="s">
        <v>1011</v>
      </c>
      <c r="L96" s="40"/>
      <c r="M96" s="30">
        <v>45978</v>
      </c>
      <c r="N96" s="40"/>
      <c r="O96" s="40"/>
      <c r="P96" s="30">
        <v>45978</v>
      </c>
      <c r="Q96" s="375"/>
    </row>
    <row r="97" spans="2:17" ht="19.5" customHeight="1">
      <c r="B97" s="675"/>
      <c r="C97" s="27" t="s">
        <v>1002</v>
      </c>
      <c r="D97" s="27" t="s">
        <v>1002</v>
      </c>
      <c r="E97" s="40" t="s">
        <v>1602</v>
      </c>
      <c r="F97" s="26">
        <v>1</v>
      </c>
      <c r="G97" s="40">
        <v>949</v>
      </c>
      <c r="H97" s="385">
        <f t="shared" si="1"/>
        <v>949</v>
      </c>
      <c r="I97" s="40"/>
      <c r="J97" s="40" t="s">
        <v>1601</v>
      </c>
      <c r="K97" s="26" t="s">
        <v>1011</v>
      </c>
      <c r="L97" s="40"/>
      <c r="M97" s="30">
        <v>45978</v>
      </c>
      <c r="N97" s="40"/>
      <c r="O97" s="40"/>
      <c r="P97" s="30">
        <v>45978</v>
      </c>
      <c r="Q97" s="375"/>
    </row>
    <row r="98" spans="2:17" ht="19.5" customHeight="1">
      <c r="B98" s="675"/>
      <c r="C98" s="27" t="s">
        <v>1002</v>
      </c>
      <c r="D98" s="27" t="s">
        <v>1002</v>
      </c>
      <c r="E98" s="40" t="s">
        <v>1603</v>
      </c>
      <c r="F98" s="26">
        <v>8</v>
      </c>
      <c r="G98" s="40">
        <v>210</v>
      </c>
      <c r="H98" s="385">
        <f t="shared" si="1"/>
        <v>1680</v>
      </c>
      <c r="I98" s="40"/>
      <c r="J98" s="40" t="s">
        <v>1604</v>
      </c>
      <c r="K98" s="26" t="s">
        <v>1011</v>
      </c>
      <c r="L98" s="40"/>
      <c r="M98" s="30">
        <v>45978</v>
      </c>
      <c r="N98" s="40"/>
      <c r="O98" s="40"/>
      <c r="P98" s="30">
        <v>45978</v>
      </c>
      <c r="Q98" s="375"/>
    </row>
    <row r="99" spans="2:17" ht="19.5" customHeight="1">
      <c r="B99" s="675"/>
      <c r="C99" s="27" t="s">
        <v>1002</v>
      </c>
      <c r="D99" s="27" t="s">
        <v>1002</v>
      </c>
      <c r="E99" s="40" t="s">
        <v>1605</v>
      </c>
      <c r="F99" s="26">
        <v>2</v>
      </c>
      <c r="G99" s="40">
        <v>220</v>
      </c>
      <c r="H99" s="385">
        <f t="shared" ref="H99:H142" si="2">F99*G99</f>
        <v>440</v>
      </c>
      <c r="I99" s="40"/>
      <c r="J99" s="40" t="s">
        <v>1604</v>
      </c>
      <c r="K99" s="26" t="s">
        <v>1011</v>
      </c>
      <c r="L99" s="40"/>
      <c r="M99" s="30">
        <v>45978</v>
      </c>
      <c r="N99" s="40"/>
      <c r="O99" s="40"/>
      <c r="P99" s="30">
        <v>45978</v>
      </c>
      <c r="Q99" s="375"/>
    </row>
    <row r="100" spans="2:17" ht="19.5" customHeight="1">
      <c r="B100" s="675" t="s">
        <v>1606</v>
      </c>
      <c r="C100" s="27" t="s">
        <v>1002</v>
      </c>
      <c r="D100" s="27" t="s">
        <v>1002</v>
      </c>
      <c r="E100" s="40" t="s">
        <v>1607</v>
      </c>
      <c r="F100" s="26">
        <v>1</v>
      </c>
      <c r="G100" s="40">
        <v>1356</v>
      </c>
      <c r="H100" s="385">
        <f t="shared" si="2"/>
        <v>1356</v>
      </c>
      <c r="I100" s="40"/>
      <c r="J100" s="40" t="s">
        <v>1608</v>
      </c>
      <c r="K100" s="26" t="s">
        <v>1011</v>
      </c>
      <c r="L100" s="40"/>
      <c r="M100" s="30">
        <v>45978</v>
      </c>
      <c r="N100" s="40"/>
      <c r="O100" s="40"/>
      <c r="P100" s="30">
        <v>45978</v>
      </c>
      <c r="Q100" s="375"/>
    </row>
    <row r="101" spans="2:17" ht="19.7" customHeight="1">
      <c r="B101" s="675"/>
      <c r="C101" s="27" t="s">
        <v>1002</v>
      </c>
      <c r="D101" s="27" t="s">
        <v>1002</v>
      </c>
      <c r="E101" s="40" t="s">
        <v>1609</v>
      </c>
      <c r="F101" s="26">
        <v>1</v>
      </c>
      <c r="G101" s="40">
        <v>1245</v>
      </c>
      <c r="H101" s="385">
        <f t="shared" si="2"/>
        <v>1245</v>
      </c>
      <c r="I101" s="40"/>
      <c r="J101" s="40" t="s">
        <v>1610</v>
      </c>
      <c r="K101" s="26" t="s">
        <v>1011</v>
      </c>
      <c r="L101" s="40"/>
      <c r="M101" s="30">
        <v>45978</v>
      </c>
      <c r="N101" s="40"/>
      <c r="O101" s="40"/>
      <c r="P101" s="30">
        <v>45978</v>
      </c>
      <c r="Q101" s="375"/>
    </row>
    <row r="102" spans="2:17" s="418" customFormat="1" ht="19.7" customHeight="1">
      <c r="B102" s="675"/>
      <c r="C102" s="293" t="s">
        <v>1002</v>
      </c>
      <c r="D102" s="293" t="s">
        <v>1002</v>
      </c>
      <c r="E102" s="400" t="s">
        <v>1611</v>
      </c>
      <c r="F102" s="286">
        <v>1</v>
      </c>
      <c r="G102" s="400">
        <v>2007</v>
      </c>
      <c r="H102" s="676">
        <f t="shared" si="2"/>
        <v>2007</v>
      </c>
      <c r="I102" s="400"/>
      <c r="J102" s="400" t="s">
        <v>1612</v>
      </c>
      <c r="K102" s="286" t="s">
        <v>1011</v>
      </c>
      <c r="L102" s="400"/>
      <c r="M102" s="387">
        <v>46044</v>
      </c>
      <c r="N102" s="400"/>
      <c r="O102" s="400"/>
      <c r="P102" s="387">
        <v>46050</v>
      </c>
      <c r="Q102" s="404"/>
    </row>
    <row r="103" spans="2:17" s="418" customFormat="1" ht="19.7" customHeight="1">
      <c r="B103" s="675"/>
      <c r="C103" s="293" t="s">
        <v>1002</v>
      </c>
      <c r="D103" s="293" t="s">
        <v>1002</v>
      </c>
      <c r="E103" s="400" t="s">
        <v>1613</v>
      </c>
      <c r="F103" s="286">
        <v>1</v>
      </c>
      <c r="G103" s="400">
        <v>2144</v>
      </c>
      <c r="H103" s="676">
        <f t="shared" si="2"/>
        <v>2144</v>
      </c>
      <c r="I103" s="400"/>
      <c r="J103" s="400" t="s">
        <v>1614</v>
      </c>
      <c r="K103" s="286" t="s">
        <v>1011</v>
      </c>
      <c r="L103" s="400"/>
      <c r="M103" s="387">
        <v>46044</v>
      </c>
      <c r="N103" s="400"/>
      <c r="O103" s="400"/>
      <c r="P103" s="387">
        <v>46050</v>
      </c>
      <c r="Q103" s="404"/>
    </row>
    <row r="104" spans="2:17" ht="19.7" customHeight="1">
      <c r="B104" s="675"/>
      <c r="C104" s="27" t="s">
        <v>1002</v>
      </c>
      <c r="D104" s="27" t="s">
        <v>1002</v>
      </c>
      <c r="E104" s="40" t="s">
        <v>1615</v>
      </c>
      <c r="F104" s="26">
        <v>4</v>
      </c>
      <c r="G104" s="40">
        <v>280</v>
      </c>
      <c r="H104" s="385">
        <f t="shared" si="2"/>
        <v>1120</v>
      </c>
      <c r="I104" s="40"/>
      <c r="J104" s="40" t="s">
        <v>1402</v>
      </c>
      <c r="K104" s="26" t="s">
        <v>1011</v>
      </c>
      <c r="L104" s="40"/>
      <c r="M104" s="30">
        <v>45978</v>
      </c>
      <c r="N104" s="40"/>
      <c r="O104" s="40"/>
      <c r="P104" s="30">
        <v>45978</v>
      </c>
      <c r="Q104" s="375"/>
    </row>
    <row r="105" spans="2:17" ht="19.7" customHeight="1">
      <c r="B105" s="675"/>
      <c r="C105" s="27" t="s">
        <v>1002</v>
      </c>
      <c r="D105" s="27" t="s">
        <v>1002</v>
      </c>
      <c r="E105" s="40" t="s">
        <v>1616</v>
      </c>
      <c r="F105" s="26">
        <v>4</v>
      </c>
      <c r="G105" s="40">
        <v>500</v>
      </c>
      <c r="H105" s="385">
        <f t="shared" si="2"/>
        <v>2000</v>
      </c>
      <c r="I105" s="40"/>
      <c r="J105" s="40" t="s">
        <v>1377</v>
      </c>
      <c r="K105" s="26" t="s">
        <v>1011</v>
      </c>
      <c r="L105" s="40"/>
      <c r="M105" s="30">
        <v>45978</v>
      </c>
      <c r="N105" s="40"/>
      <c r="O105" s="40"/>
      <c r="P105" s="30">
        <v>45978</v>
      </c>
      <c r="Q105" s="375"/>
    </row>
    <row r="106" spans="2:17" ht="19.7" customHeight="1">
      <c r="B106" s="675"/>
      <c r="C106" s="27" t="s">
        <v>1002</v>
      </c>
      <c r="D106" s="27" t="s">
        <v>1002</v>
      </c>
      <c r="E106" s="40" t="s">
        <v>1617</v>
      </c>
      <c r="F106" s="26">
        <v>4</v>
      </c>
      <c r="G106" s="40">
        <v>500</v>
      </c>
      <c r="H106" s="385">
        <f t="shared" si="2"/>
        <v>2000</v>
      </c>
      <c r="I106" s="40"/>
      <c r="J106" s="40" t="s">
        <v>1377</v>
      </c>
      <c r="K106" s="26" t="s">
        <v>1011</v>
      </c>
      <c r="L106" s="40"/>
      <c r="M106" s="30">
        <v>45978</v>
      </c>
      <c r="N106" s="40"/>
      <c r="O106" s="40"/>
      <c r="P106" s="30">
        <v>45978</v>
      </c>
      <c r="Q106" s="375"/>
    </row>
    <row r="107" spans="2:17" ht="19.7" customHeight="1">
      <c r="B107" s="661" t="s">
        <v>1618</v>
      </c>
      <c r="C107" s="27" t="s">
        <v>1002</v>
      </c>
      <c r="D107" s="27" t="s">
        <v>1002</v>
      </c>
      <c r="E107" s="40" t="s">
        <v>1619</v>
      </c>
      <c r="F107" s="26">
        <v>1</v>
      </c>
      <c r="G107" s="40">
        <v>6778</v>
      </c>
      <c r="H107" s="385">
        <f t="shared" si="2"/>
        <v>6778</v>
      </c>
      <c r="I107" s="40"/>
      <c r="J107" s="40" t="s">
        <v>1620</v>
      </c>
      <c r="K107" s="26" t="s">
        <v>1011</v>
      </c>
      <c r="L107" s="40"/>
      <c r="M107" s="30">
        <v>45978</v>
      </c>
      <c r="N107" s="40"/>
      <c r="O107" s="40"/>
      <c r="P107" s="30">
        <v>45978</v>
      </c>
      <c r="Q107" s="375"/>
    </row>
    <row r="108" spans="2:17" ht="19.5" customHeight="1">
      <c r="B108" s="663"/>
      <c r="C108" s="27" t="s">
        <v>1002</v>
      </c>
      <c r="D108" s="27" t="s">
        <v>1002</v>
      </c>
      <c r="E108" s="40" t="s">
        <v>1621</v>
      </c>
      <c r="F108" s="26">
        <v>2</v>
      </c>
      <c r="G108" s="40">
        <v>160</v>
      </c>
      <c r="H108" s="385">
        <f t="shared" si="2"/>
        <v>320</v>
      </c>
      <c r="I108" s="40"/>
      <c r="J108" s="40" t="s">
        <v>1622</v>
      </c>
      <c r="K108" s="26" t="s">
        <v>1011</v>
      </c>
      <c r="L108" s="40"/>
      <c r="M108" s="30">
        <v>45978</v>
      </c>
      <c r="N108" s="40"/>
      <c r="O108" s="40"/>
      <c r="P108" s="30">
        <v>45978</v>
      </c>
      <c r="Q108" s="375"/>
    </row>
    <row r="109" spans="2:17" ht="19.5" customHeight="1">
      <c r="B109" s="663"/>
      <c r="C109" s="27" t="s">
        <v>1002</v>
      </c>
      <c r="D109" s="27" t="s">
        <v>1002</v>
      </c>
      <c r="E109" s="40" t="s">
        <v>1623</v>
      </c>
      <c r="F109" s="26">
        <v>2</v>
      </c>
      <c r="G109" s="40">
        <v>240</v>
      </c>
      <c r="H109" s="385">
        <f t="shared" si="2"/>
        <v>480</v>
      </c>
      <c r="I109" s="40"/>
      <c r="J109" s="40" t="s">
        <v>1624</v>
      </c>
      <c r="K109" s="26" t="s">
        <v>1011</v>
      </c>
      <c r="L109" s="40"/>
      <c r="M109" s="30">
        <v>45978</v>
      </c>
      <c r="N109" s="40"/>
      <c r="O109" s="40"/>
      <c r="P109" s="30">
        <v>45978</v>
      </c>
      <c r="Q109" s="375"/>
    </row>
    <row r="110" spans="2:17" ht="19.5" customHeight="1">
      <c r="B110" s="663"/>
      <c r="C110" s="27" t="s">
        <v>1002</v>
      </c>
      <c r="D110" s="27" t="s">
        <v>1002</v>
      </c>
      <c r="E110" s="40" t="s">
        <v>1625</v>
      </c>
      <c r="F110" s="26">
        <v>1</v>
      </c>
      <c r="G110" s="40">
        <v>340</v>
      </c>
      <c r="H110" s="385">
        <f t="shared" si="2"/>
        <v>340</v>
      </c>
      <c r="I110" s="40"/>
      <c r="J110" s="40" t="s">
        <v>1626</v>
      </c>
      <c r="K110" s="26" t="s">
        <v>1011</v>
      </c>
      <c r="L110" s="40"/>
      <c r="M110" s="30">
        <v>45978</v>
      </c>
      <c r="N110" s="40"/>
      <c r="O110" s="40"/>
      <c r="P110" s="30">
        <v>45978</v>
      </c>
      <c r="Q110" s="375"/>
    </row>
    <row r="111" spans="2:17" ht="19.5" customHeight="1">
      <c r="B111" s="663"/>
      <c r="C111" s="27" t="s">
        <v>1002</v>
      </c>
      <c r="D111" s="27" t="s">
        <v>1002</v>
      </c>
      <c r="E111" s="40" t="s">
        <v>1557</v>
      </c>
      <c r="F111" s="26">
        <v>4</v>
      </c>
      <c r="G111" s="40">
        <v>73</v>
      </c>
      <c r="H111" s="385">
        <f t="shared" si="2"/>
        <v>292</v>
      </c>
      <c r="I111" s="40"/>
      <c r="J111" s="40" t="s">
        <v>1082</v>
      </c>
      <c r="K111" s="26">
        <v>2</v>
      </c>
      <c r="L111" s="40"/>
      <c r="M111" s="30">
        <v>45978</v>
      </c>
      <c r="N111" s="40"/>
      <c r="O111" s="40"/>
      <c r="P111" s="30">
        <v>45978</v>
      </c>
      <c r="Q111" s="375"/>
    </row>
    <row r="112" spans="2:17" ht="19.5" customHeight="1">
      <c r="B112" s="663"/>
      <c r="C112" s="27" t="s">
        <v>1002</v>
      </c>
      <c r="D112" s="27" t="s">
        <v>1002</v>
      </c>
      <c r="E112" s="40" t="s">
        <v>1627</v>
      </c>
      <c r="F112" s="26">
        <v>4</v>
      </c>
      <c r="G112" s="40">
        <v>280</v>
      </c>
      <c r="H112" s="385">
        <f t="shared" si="2"/>
        <v>1120</v>
      </c>
      <c r="I112" s="40"/>
      <c r="J112" s="40" t="s">
        <v>1628</v>
      </c>
      <c r="K112" s="26" t="s">
        <v>1011</v>
      </c>
      <c r="L112" s="40"/>
      <c r="M112" s="30">
        <v>45978</v>
      </c>
      <c r="N112" s="40"/>
      <c r="O112" s="40"/>
      <c r="P112" s="30">
        <v>45978</v>
      </c>
      <c r="Q112" s="375"/>
    </row>
    <row r="113" spans="2:17" ht="19.5" customHeight="1">
      <c r="B113" s="663"/>
      <c r="C113" s="27" t="s">
        <v>1002</v>
      </c>
      <c r="D113" s="27" t="s">
        <v>1002</v>
      </c>
      <c r="E113" s="40" t="s">
        <v>1629</v>
      </c>
      <c r="F113" s="26">
        <v>1</v>
      </c>
      <c r="G113" s="40">
        <v>290</v>
      </c>
      <c r="H113" s="385">
        <f t="shared" si="2"/>
        <v>290</v>
      </c>
      <c r="I113" s="40"/>
      <c r="J113" s="40" t="s">
        <v>1628</v>
      </c>
      <c r="K113" s="26" t="s">
        <v>1011</v>
      </c>
      <c r="L113" s="40"/>
      <c r="M113" s="30">
        <v>45978</v>
      </c>
      <c r="N113" s="40"/>
      <c r="O113" s="40"/>
      <c r="P113" s="30">
        <v>45978</v>
      </c>
      <c r="Q113" s="375"/>
    </row>
    <row r="114" spans="2:17" ht="19.5" customHeight="1">
      <c r="B114" s="663"/>
      <c r="C114" s="27" t="s">
        <v>1002</v>
      </c>
      <c r="D114" s="27" t="s">
        <v>1002</v>
      </c>
      <c r="E114" s="40" t="s">
        <v>1630</v>
      </c>
      <c r="F114" s="26">
        <v>1</v>
      </c>
      <c r="G114" s="40">
        <v>470</v>
      </c>
      <c r="H114" s="385">
        <f t="shared" si="2"/>
        <v>470</v>
      </c>
      <c r="I114" s="40"/>
      <c r="J114" s="40" t="s">
        <v>1631</v>
      </c>
      <c r="K114" s="26" t="s">
        <v>1011</v>
      </c>
      <c r="L114" s="40"/>
      <c r="M114" s="30">
        <v>45978</v>
      </c>
      <c r="N114" s="40"/>
      <c r="O114" s="40"/>
      <c r="P114" s="30">
        <v>45978</v>
      </c>
      <c r="Q114" s="375"/>
    </row>
    <row r="115" spans="2:17" ht="19.5" customHeight="1">
      <c r="B115" s="663"/>
      <c r="C115" s="27" t="s">
        <v>145</v>
      </c>
      <c r="D115" s="27" t="s">
        <v>1143</v>
      </c>
      <c r="E115" s="40" t="s">
        <v>1632</v>
      </c>
      <c r="F115" s="26">
        <v>1</v>
      </c>
      <c r="G115" s="385">
        <v>1830</v>
      </c>
      <c r="H115" s="385">
        <f t="shared" si="2"/>
        <v>1830</v>
      </c>
      <c r="I115" s="40"/>
      <c r="J115" s="40" t="s">
        <v>1633</v>
      </c>
      <c r="K115" s="655" t="s">
        <v>999</v>
      </c>
      <c r="L115" s="40"/>
      <c r="M115" s="30"/>
      <c r="N115" s="40"/>
      <c r="O115" s="40"/>
      <c r="P115" s="30">
        <v>46009</v>
      </c>
      <c r="Q115" s="375">
        <v>46008</v>
      </c>
    </row>
    <row r="116" spans="2:17" ht="19.7" customHeight="1">
      <c r="B116" s="663"/>
      <c r="C116" s="27" t="s">
        <v>145</v>
      </c>
      <c r="D116" s="27" t="s">
        <v>1143</v>
      </c>
      <c r="E116" s="40" t="s">
        <v>1634</v>
      </c>
      <c r="F116" s="26">
        <v>2</v>
      </c>
      <c r="G116" s="385">
        <v>275</v>
      </c>
      <c r="H116" s="385">
        <f t="shared" si="2"/>
        <v>550</v>
      </c>
      <c r="I116" s="40"/>
      <c r="J116" s="40" t="s">
        <v>1198</v>
      </c>
      <c r="K116" s="655" t="s">
        <v>999</v>
      </c>
      <c r="L116" s="40"/>
      <c r="M116" s="30"/>
      <c r="N116" s="40"/>
      <c r="O116" s="40"/>
      <c r="P116" s="30">
        <v>46009</v>
      </c>
      <c r="Q116" s="375">
        <v>46007</v>
      </c>
    </row>
    <row r="117" spans="2:17" ht="19.5" customHeight="1">
      <c r="B117" s="663"/>
      <c r="C117" s="27" t="s">
        <v>145</v>
      </c>
      <c r="D117" s="27" t="s">
        <v>1143</v>
      </c>
      <c r="E117" s="40" t="s">
        <v>1635</v>
      </c>
      <c r="F117" s="26">
        <v>1</v>
      </c>
      <c r="G117" s="385">
        <v>4090</v>
      </c>
      <c r="H117" s="385">
        <f t="shared" si="2"/>
        <v>4090</v>
      </c>
      <c r="I117" s="40"/>
      <c r="J117" s="40" t="s">
        <v>1636</v>
      </c>
      <c r="K117" s="655" t="s">
        <v>999</v>
      </c>
      <c r="L117" s="40"/>
      <c r="M117" s="30"/>
      <c r="N117" s="40"/>
      <c r="O117" s="40"/>
      <c r="P117" s="30">
        <v>46009</v>
      </c>
      <c r="Q117" s="375">
        <v>46007</v>
      </c>
    </row>
    <row r="118" spans="2:17" ht="19.5" customHeight="1">
      <c r="B118" s="663"/>
      <c r="C118" s="27" t="s">
        <v>145</v>
      </c>
      <c r="D118" s="27" t="s">
        <v>1143</v>
      </c>
      <c r="E118" s="40" t="s">
        <v>1637</v>
      </c>
      <c r="F118" s="26">
        <v>1</v>
      </c>
      <c r="G118" s="385">
        <v>4590</v>
      </c>
      <c r="H118" s="385">
        <f t="shared" si="2"/>
        <v>4590</v>
      </c>
      <c r="I118" s="40"/>
      <c r="J118" s="40" t="s">
        <v>1638</v>
      </c>
      <c r="K118" s="655" t="s">
        <v>999</v>
      </c>
      <c r="L118" s="40"/>
      <c r="M118" s="30"/>
      <c r="N118" s="40"/>
      <c r="O118" s="40"/>
      <c r="P118" s="30">
        <v>46009</v>
      </c>
      <c r="Q118" s="375">
        <v>46007</v>
      </c>
    </row>
    <row r="119" spans="2:17" ht="19.5" customHeight="1">
      <c r="B119" s="663"/>
      <c r="C119" s="27" t="s">
        <v>145</v>
      </c>
      <c r="D119" s="27" t="s">
        <v>1143</v>
      </c>
      <c r="E119" s="40" t="s">
        <v>1639</v>
      </c>
      <c r="F119" s="26">
        <v>1</v>
      </c>
      <c r="G119" s="385">
        <v>350</v>
      </c>
      <c r="H119" s="385">
        <f t="shared" si="2"/>
        <v>350</v>
      </c>
      <c r="I119" s="40"/>
      <c r="J119" s="40" t="s">
        <v>1640</v>
      </c>
      <c r="K119" s="655" t="s">
        <v>999</v>
      </c>
      <c r="L119" s="40"/>
      <c r="M119" s="30"/>
      <c r="N119" s="40"/>
      <c r="O119" s="40"/>
      <c r="P119" s="30">
        <v>46009</v>
      </c>
      <c r="Q119" s="375">
        <v>46007</v>
      </c>
    </row>
    <row r="120" spans="2:17" ht="19.5" customHeight="1">
      <c r="B120" s="663"/>
      <c r="C120" s="27" t="s">
        <v>145</v>
      </c>
      <c r="D120" s="27" t="s">
        <v>1143</v>
      </c>
      <c r="E120" s="40" t="s">
        <v>1641</v>
      </c>
      <c r="F120" s="26">
        <v>1</v>
      </c>
      <c r="G120" s="385">
        <v>8240</v>
      </c>
      <c r="H120" s="385">
        <f t="shared" si="2"/>
        <v>8240</v>
      </c>
      <c r="I120" s="40"/>
      <c r="J120" s="40" t="s">
        <v>79</v>
      </c>
      <c r="K120" s="655" t="s">
        <v>999</v>
      </c>
      <c r="L120" s="40"/>
      <c r="M120" s="30"/>
      <c r="N120" s="40"/>
      <c r="O120" s="40"/>
      <c r="P120" s="30">
        <v>46009</v>
      </c>
      <c r="Q120" s="375">
        <v>46007</v>
      </c>
    </row>
    <row r="121" spans="2:17" ht="19.5" customHeight="1">
      <c r="B121" s="663"/>
      <c r="C121" s="27" t="s">
        <v>145</v>
      </c>
      <c r="D121" s="27" t="s">
        <v>1143</v>
      </c>
      <c r="E121" s="40" t="s">
        <v>1642</v>
      </c>
      <c r="F121" s="26">
        <v>1</v>
      </c>
      <c r="G121" s="385">
        <v>2930</v>
      </c>
      <c r="H121" s="385">
        <f t="shared" si="2"/>
        <v>2930</v>
      </c>
      <c r="I121" s="40"/>
      <c r="J121" s="40" t="s">
        <v>1643</v>
      </c>
      <c r="K121" s="655" t="s">
        <v>999</v>
      </c>
      <c r="L121" s="40"/>
      <c r="M121" s="30"/>
      <c r="N121" s="40"/>
      <c r="O121" s="40"/>
      <c r="P121" s="30">
        <v>46009</v>
      </c>
      <c r="Q121" s="375">
        <v>46007</v>
      </c>
    </row>
    <row r="122" spans="2:17" ht="19.5" customHeight="1">
      <c r="B122" s="663"/>
      <c r="C122" s="27" t="s">
        <v>145</v>
      </c>
      <c r="D122" s="27" t="s">
        <v>1143</v>
      </c>
      <c r="E122" s="40" t="s">
        <v>1644</v>
      </c>
      <c r="F122" s="26">
        <v>1</v>
      </c>
      <c r="G122" s="385">
        <v>470</v>
      </c>
      <c r="H122" s="385">
        <f t="shared" si="2"/>
        <v>470</v>
      </c>
      <c r="I122" s="40"/>
      <c r="J122" s="40" t="s">
        <v>1645</v>
      </c>
      <c r="K122" s="655" t="s">
        <v>999</v>
      </c>
      <c r="L122" s="40"/>
      <c r="M122" s="30"/>
      <c r="N122" s="40"/>
      <c r="O122" s="40"/>
      <c r="P122" s="30">
        <v>46009</v>
      </c>
      <c r="Q122" s="375">
        <v>46007</v>
      </c>
    </row>
    <row r="123" spans="2:17" ht="19.5" customHeight="1">
      <c r="B123" s="663"/>
      <c r="C123" s="27" t="s">
        <v>145</v>
      </c>
      <c r="D123" s="27" t="s">
        <v>1143</v>
      </c>
      <c r="E123" s="40" t="s">
        <v>1646</v>
      </c>
      <c r="F123" s="26">
        <v>1</v>
      </c>
      <c r="G123" s="385">
        <v>1370</v>
      </c>
      <c r="H123" s="385">
        <f t="shared" si="2"/>
        <v>1370</v>
      </c>
      <c r="I123" s="40"/>
      <c r="J123" s="40"/>
      <c r="K123" s="655" t="s">
        <v>999</v>
      </c>
      <c r="L123" s="40"/>
      <c r="M123" s="30"/>
      <c r="N123" s="40"/>
      <c r="O123" s="40"/>
      <c r="P123" s="30">
        <v>46009</v>
      </c>
      <c r="Q123" s="375">
        <v>46007</v>
      </c>
    </row>
    <row r="124" spans="2:17" ht="19.5" customHeight="1">
      <c r="B124" s="663"/>
      <c r="C124" s="27" t="s">
        <v>145</v>
      </c>
      <c r="D124" s="27" t="s">
        <v>1143</v>
      </c>
      <c r="E124" s="40" t="s">
        <v>1647</v>
      </c>
      <c r="F124" s="26">
        <v>4</v>
      </c>
      <c r="G124" s="385">
        <v>5950</v>
      </c>
      <c r="H124" s="385">
        <f t="shared" si="2"/>
        <v>23800</v>
      </c>
      <c r="I124" s="40"/>
      <c r="J124" s="40" t="s">
        <v>1648</v>
      </c>
      <c r="K124" s="64" t="s">
        <v>999</v>
      </c>
      <c r="L124" s="40"/>
      <c r="M124" s="30">
        <v>46037</v>
      </c>
      <c r="N124" s="40"/>
      <c r="O124" s="677">
        <v>46042</v>
      </c>
      <c r="P124" s="30">
        <v>46042</v>
      </c>
      <c r="Q124" s="375"/>
    </row>
    <row r="125" spans="2:17" ht="19.5" customHeight="1">
      <c r="B125" s="662"/>
      <c r="C125" s="27" t="s">
        <v>145</v>
      </c>
      <c r="D125" s="27" t="s">
        <v>1143</v>
      </c>
      <c r="E125" s="40" t="s">
        <v>1649</v>
      </c>
      <c r="F125" s="26">
        <v>4</v>
      </c>
      <c r="G125" s="385">
        <v>350</v>
      </c>
      <c r="H125" s="385">
        <f t="shared" si="2"/>
        <v>1400</v>
      </c>
      <c r="I125" s="40"/>
      <c r="J125" s="40" t="s">
        <v>1650</v>
      </c>
      <c r="K125" s="64" t="s">
        <v>999</v>
      </c>
      <c r="L125" s="40"/>
      <c r="M125" s="30">
        <v>46037</v>
      </c>
      <c r="N125" s="40"/>
      <c r="O125" s="677">
        <v>46042</v>
      </c>
      <c r="P125" s="30">
        <v>46042</v>
      </c>
      <c r="Q125" s="375"/>
    </row>
    <row r="126" spans="2:17" ht="19.5" customHeight="1">
      <c r="B126" s="661" t="s">
        <v>1651</v>
      </c>
      <c r="C126" s="27" t="s">
        <v>1002</v>
      </c>
      <c r="D126" s="27" t="s">
        <v>1002</v>
      </c>
      <c r="E126" s="40" t="s">
        <v>1652</v>
      </c>
      <c r="F126" s="26">
        <v>1</v>
      </c>
      <c r="G126" s="40">
        <v>5451</v>
      </c>
      <c r="H126" s="385">
        <f t="shared" si="2"/>
        <v>5451</v>
      </c>
      <c r="I126" s="40"/>
      <c r="J126" s="40" t="s">
        <v>1653</v>
      </c>
      <c r="K126" s="26" t="s">
        <v>1011</v>
      </c>
      <c r="L126" s="40"/>
      <c r="M126" s="30">
        <v>45978</v>
      </c>
      <c r="N126" s="40"/>
      <c r="O126" s="40"/>
      <c r="P126" s="30">
        <v>45978</v>
      </c>
      <c r="Q126" s="375"/>
    </row>
    <row r="127" spans="2:17" ht="19.5" customHeight="1">
      <c r="B127" s="663"/>
      <c r="C127" s="27" t="s">
        <v>1002</v>
      </c>
      <c r="D127" s="27" t="s">
        <v>1002</v>
      </c>
      <c r="E127" s="40" t="s">
        <v>1654</v>
      </c>
      <c r="F127" s="26">
        <v>1</v>
      </c>
      <c r="G127" s="40">
        <v>2410</v>
      </c>
      <c r="H127" s="385">
        <f t="shared" si="2"/>
        <v>2410</v>
      </c>
      <c r="I127" s="40"/>
      <c r="J127" s="40" t="s">
        <v>1655</v>
      </c>
      <c r="K127" s="26" t="s">
        <v>1011</v>
      </c>
      <c r="L127" s="40"/>
      <c r="M127" s="30">
        <v>45978</v>
      </c>
      <c r="N127" s="40"/>
      <c r="O127" s="40"/>
      <c r="P127" s="30">
        <v>45978</v>
      </c>
      <c r="Q127" s="375"/>
    </row>
    <row r="128" spans="2:17" ht="19.5" customHeight="1">
      <c r="B128" s="663"/>
      <c r="C128" s="27" t="s">
        <v>1002</v>
      </c>
      <c r="D128" s="27" t="s">
        <v>1002</v>
      </c>
      <c r="E128" s="40" t="s">
        <v>1656</v>
      </c>
      <c r="F128" s="26">
        <v>3</v>
      </c>
      <c r="G128" s="40">
        <v>5720</v>
      </c>
      <c r="H128" s="385">
        <f t="shared" si="2"/>
        <v>17160</v>
      </c>
      <c r="I128" s="40"/>
      <c r="J128" s="40" t="s">
        <v>1657</v>
      </c>
      <c r="K128" s="26" t="s">
        <v>1011</v>
      </c>
      <c r="L128" s="40"/>
      <c r="M128" s="30">
        <v>45978</v>
      </c>
      <c r="N128" s="40"/>
      <c r="O128" s="40"/>
      <c r="P128" s="30">
        <v>45978</v>
      </c>
      <c r="Q128" s="375"/>
    </row>
    <row r="129" spans="2:17" ht="19.5" customHeight="1">
      <c r="B129" s="663"/>
      <c r="C129" s="27" t="s">
        <v>1002</v>
      </c>
      <c r="D129" s="27" t="s">
        <v>1002</v>
      </c>
      <c r="E129" s="40" t="s">
        <v>1658</v>
      </c>
      <c r="F129" s="26">
        <v>3</v>
      </c>
      <c r="G129" s="40">
        <v>414</v>
      </c>
      <c r="H129" s="385">
        <f t="shared" si="2"/>
        <v>1242</v>
      </c>
      <c r="I129" s="40"/>
      <c r="J129" s="40" t="s">
        <v>1659</v>
      </c>
      <c r="K129" s="26" t="s">
        <v>1011</v>
      </c>
      <c r="L129" s="40"/>
      <c r="M129" s="30">
        <v>45978</v>
      </c>
      <c r="N129" s="40"/>
      <c r="O129" s="40"/>
      <c r="P129" s="30">
        <v>45978</v>
      </c>
      <c r="Q129" s="375"/>
    </row>
    <row r="130" spans="2:17" ht="19.5" customHeight="1">
      <c r="B130" s="663"/>
      <c r="C130" s="27" t="s">
        <v>1002</v>
      </c>
      <c r="D130" s="27" t="s">
        <v>1002</v>
      </c>
      <c r="E130" s="40" t="s">
        <v>1660</v>
      </c>
      <c r="F130" s="26">
        <v>3</v>
      </c>
      <c r="G130" s="40">
        <v>1450</v>
      </c>
      <c r="H130" s="385">
        <f t="shared" si="2"/>
        <v>4350</v>
      </c>
      <c r="I130" s="40"/>
      <c r="J130" s="40" t="s">
        <v>1661</v>
      </c>
      <c r="K130" s="26" t="s">
        <v>1011</v>
      </c>
      <c r="L130" s="40"/>
      <c r="M130" s="30">
        <v>45978</v>
      </c>
      <c r="N130" s="40"/>
      <c r="O130" s="40"/>
      <c r="P130" s="30">
        <v>45978</v>
      </c>
      <c r="Q130" s="375"/>
    </row>
    <row r="131" spans="2:17" ht="19.5" customHeight="1">
      <c r="B131" s="663"/>
      <c r="C131" s="27" t="s">
        <v>1002</v>
      </c>
      <c r="D131" s="27" t="s">
        <v>1002</v>
      </c>
      <c r="E131" s="40" t="s">
        <v>1662</v>
      </c>
      <c r="F131" s="26">
        <v>1</v>
      </c>
      <c r="G131" s="40">
        <v>10900</v>
      </c>
      <c r="H131" s="385">
        <f t="shared" si="2"/>
        <v>10900</v>
      </c>
      <c r="I131" s="40"/>
      <c r="J131" s="40" t="s">
        <v>1663</v>
      </c>
      <c r="K131" s="26" t="s">
        <v>1011</v>
      </c>
      <c r="L131" s="40"/>
      <c r="M131" s="30">
        <v>45978</v>
      </c>
      <c r="N131" s="40"/>
      <c r="O131" s="40"/>
      <c r="P131" s="30">
        <v>45978</v>
      </c>
      <c r="Q131" s="375"/>
    </row>
    <row r="132" spans="2:17" ht="19.5" customHeight="1">
      <c r="B132" s="663"/>
      <c r="C132" s="27" t="s">
        <v>1002</v>
      </c>
      <c r="D132" s="27" t="s">
        <v>1002</v>
      </c>
      <c r="E132" s="40" t="s">
        <v>1664</v>
      </c>
      <c r="F132" s="26">
        <v>2</v>
      </c>
      <c r="G132" s="40">
        <v>1540</v>
      </c>
      <c r="H132" s="385">
        <f t="shared" si="2"/>
        <v>3080</v>
      </c>
      <c r="I132" s="40"/>
      <c r="J132" s="40" t="s">
        <v>1111</v>
      </c>
      <c r="K132" s="26" t="s">
        <v>1011</v>
      </c>
      <c r="L132" s="40"/>
      <c r="M132" s="30">
        <v>45978</v>
      </c>
      <c r="N132" s="40"/>
      <c r="O132" s="40"/>
      <c r="P132" s="30">
        <v>45978</v>
      </c>
      <c r="Q132" s="375"/>
    </row>
    <row r="133" spans="2:17" ht="19.7" customHeight="1">
      <c r="B133" s="663"/>
      <c r="C133" s="27" t="s">
        <v>1002</v>
      </c>
      <c r="D133" s="27" t="s">
        <v>1002</v>
      </c>
      <c r="E133" s="40" t="s">
        <v>1009</v>
      </c>
      <c r="F133" s="26">
        <v>4</v>
      </c>
      <c r="G133" s="40">
        <v>1599</v>
      </c>
      <c r="H133" s="385">
        <f t="shared" si="2"/>
        <v>6396</v>
      </c>
      <c r="I133" s="40"/>
      <c r="J133" s="40" t="s">
        <v>1010</v>
      </c>
      <c r="K133" s="26" t="s">
        <v>1011</v>
      </c>
      <c r="L133" s="40"/>
      <c r="M133" s="30">
        <v>45978</v>
      </c>
      <c r="N133" s="40"/>
      <c r="O133" s="40"/>
      <c r="P133" s="30">
        <v>45978</v>
      </c>
      <c r="Q133" s="375"/>
    </row>
    <row r="134" spans="2:17" ht="19.7" customHeight="1">
      <c r="B134" s="663"/>
      <c r="C134" s="27" t="s">
        <v>1002</v>
      </c>
      <c r="D134" s="27" t="s">
        <v>1002</v>
      </c>
      <c r="E134" s="40" t="s">
        <v>1012</v>
      </c>
      <c r="F134" s="26">
        <v>1</v>
      </c>
      <c r="G134" s="40">
        <v>5373</v>
      </c>
      <c r="H134" s="385">
        <f t="shared" si="2"/>
        <v>5373</v>
      </c>
      <c r="I134" s="40"/>
      <c r="J134" s="40" t="s">
        <v>1013</v>
      </c>
      <c r="K134" s="26" t="s">
        <v>1011</v>
      </c>
      <c r="L134" s="40"/>
      <c r="M134" s="30">
        <v>45978</v>
      </c>
      <c r="N134" s="40"/>
      <c r="O134" s="40"/>
      <c r="P134" s="30">
        <v>45978</v>
      </c>
      <c r="Q134" s="375"/>
    </row>
    <row r="135" spans="2:17" ht="19.7" customHeight="1">
      <c r="B135" s="663"/>
      <c r="C135" s="27" t="s">
        <v>1002</v>
      </c>
      <c r="D135" s="27" t="s">
        <v>1002</v>
      </c>
      <c r="E135" s="40" t="s">
        <v>1665</v>
      </c>
      <c r="F135" s="26">
        <v>1</v>
      </c>
      <c r="G135" s="40">
        <v>7598</v>
      </c>
      <c r="H135" s="385">
        <f t="shared" si="2"/>
        <v>7598</v>
      </c>
      <c r="I135" s="40"/>
      <c r="J135" s="40" t="s">
        <v>1015</v>
      </c>
      <c r="K135" s="26" t="s">
        <v>1011</v>
      </c>
      <c r="L135" s="40"/>
      <c r="M135" s="30">
        <v>45978</v>
      </c>
      <c r="N135" s="40"/>
      <c r="O135" s="40"/>
      <c r="P135" s="30">
        <v>45978</v>
      </c>
      <c r="Q135" s="375"/>
    </row>
    <row r="136" spans="2:17" ht="19.7" customHeight="1">
      <c r="B136" s="663"/>
      <c r="C136" s="27" t="s">
        <v>1002</v>
      </c>
      <c r="D136" s="27" t="s">
        <v>1002</v>
      </c>
      <c r="E136" s="40" t="s">
        <v>1666</v>
      </c>
      <c r="F136" s="26">
        <v>1</v>
      </c>
      <c r="G136" s="40">
        <v>4209</v>
      </c>
      <c r="H136" s="385">
        <f t="shared" si="2"/>
        <v>4209</v>
      </c>
      <c r="I136" s="40"/>
      <c r="J136" s="40" t="s">
        <v>1343</v>
      </c>
      <c r="K136" s="26" t="s">
        <v>1011</v>
      </c>
      <c r="L136" s="40"/>
      <c r="M136" s="30">
        <v>45978</v>
      </c>
      <c r="N136" s="40"/>
      <c r="O136" s="40"/>
      <c r="P136" s="30">
        <v>45978</v>
      </c>
      <c r="Q136" s="375"/>
    </row>
    <row r="137" spans="2:17" ht="19.7" customHeight="1">
      <c r="B137" s="663"/>
      <c r="C137" s="27" t="s">
        <v>1002</v>
      </c>
      <c r="D137" s="27" t="s">
        <v>1002</v>
      </c>
      <c r="E137" s="40" t="s">
        <v>1667</v>
      </c>
      <c r="F137" s="26">
        <v>1</v>
      </c>
      <c r="G137" s="40">
        <v>3240</v>
      </c>
      <c r="H137" s="385">
        <f t="shared" si="2"/>
        <v>3240</v>
      </c>
      <c r="I137" s="40"/>
      <c r="J137" s="40" t="s">
        <v>1343</v>
      </c>
      <c r="K137" s="26" t="s">
        <v>1011</v>
      </c>
      <c r="L137" s="40"/>
      <c r="M137" s="30">
        <v>46038</v>
      </c>
      <c r="N137" s="40"/>
      <c r="O137" s="40"/>
      <c r="P137" s="30">
        <v>46043</v>
      </c>
      <c r="Q137" s="375"/>
    </row>
    <row r="138" spans="2:17" ht="19.7" customHeight="1">
      <c r="B138" s="663"/>
      <c r="C138" s="27" t="s">
        <v>1002</v>
      </c>
      <c r="D138" s="27" t="s">
        <v>1002</v>
      </c>
      <c r="E138" s="40" t="s">
        <v>1668</v>
      </c>
      <c r="F138" s="26">
        <v>1</v>
      </c>
      <c r="G138" s="40">
        <v>22888</v>
      </c>
      <c r="H138" s="385">
        <f t="shared" si="2"/>
        <v>22888</v>
      </c>
      <c r="I138" s="40"/>
      <c r="J138" s="40" t="s">
        <v>1669</v>
      </c>
      <c r="K138" s="26" t="s">
        <v>1011</v>
      </c>
      <c r="L138" s="40"/>
      <c r="M138" s="30">
        <v>45978</v>
      </c>
      <c r="N138" s="40"/>
      <c r="O138" s="40"/>
      <c r="P138" s="30">
        <v>45978</v>
      </c>
      <c r="Q138" s="375"/>
    </row>
    <row r="139" spans="2:17" ht="19.5" customHeight="1">
      <c r="B139" s="663"/>
      <c r="C139" s="27" t="s">
        <v>1002</v>
      </c>
      <c r="D139" s="27" t="s">
        <v>1002</v>
      </c>
      <c r="E139" s="40" t="s">
        <v>1132</v>
      </c>
      <c r="F139" s="26">
        <v>3</v>
      </c>
      <c r="G139" s="40">
        <v>326</v>
      </c>
      <c r="H139" s="385">
        <f t="shared" si="2"/>
        <v>978</v>
      </c>
      <c r="I139" s="40"/>
      <c r="J139" s="40" t="s">
        <v>1133</v>
      </c>
      <c r="K139" s="26" t="s">
        <v>1011</v>
      </c>
      <c r="L139" s="40"/>
      <c r="M139" s="30">
        <v>45978</v>
      </c>
      <c r="N139" s="40"/>
      <c r="O139" s="40"/>
      <c r="P139" s="30">
        <v>45978</v>
      </c>
      <c r="Q139" s="375"/>
    </row>
    <row r="140" spans="2:17" ht="19.5" customHeight="1">
      <c r="B140" s="663"/>
      <c r="C140" s="27" t="s">
        <v>1002</v>
      </c>
      <c r="D140" s="27" t="s">
        <v>1002</v>
      </c>
      <c r="E140" s="40" t="s">
        <v>1670</v>
      </c>
      <c r="F140" s="26">
        <v>1</v>
      </c>
      <c r="G140" s="40">
        <v>919</v>
      </c>
      <c r="H140" s="385">
        <f t="shared" si="2"/>
        <v>919</v>
      </c>
      <c r="I140" s="40"/>
      <c r="J140" s="40" t="s">
        <v>1353</v>
      </c>
      <c r="K140" s="26" t="s">
        <v>1011</v>
      </c>
      <c r="L140" s="40"/>
      <c r="M140" s="30">
        <v>45978</v>
      </c>
      <c r="N140" s="40"/>
      <c r="O140" s="40"/>
      <c r="P140" s="30">
        <v>45978</v>
      </c>
      <c r="Q140" s="375"/>
    </row>
    <row r="141" spans="2:17" ht="19.5" customHeight="1">
      <c r="B141" s="663"/>
      <c r="C141" s="27" t="s">
        <v>1002</v>
      </c>
      <c r="D141" s="27" t="s">
        <v>1002</v>
      </c>
      <c r="E141" s="40" t="s">
        <v>1671</v>
      </c>
      <c r="F141" s="26">
        <v>1</v>
      </c>
      <c r="G141" s="40">
        <v>1409</v>
      </c>
      <c r="H141" s="385">
        <f t="shared" si="2"/>
        <v>1409</v>
      </c>
      <c r="I141" s="40"/>
      <c r="J141" s="40" t="s">
        <v>1353</v>
      </c>
      <c r="K141" s="26" t="s">
        <v>1011</v>
      </c>
      <c r="L141" s="40"/>
      <c r="M141" s="30">
        <v>45978</v>
      </c>
      <c r="N141" s="40"/>
      <c r="O141" s="40"/>
      <c r="P141" s="30">
        <v>45978</v>
      </c>
      <c r="Q141" s="375"/>
    </row>
    <row r="142" spans="2:17" ht="19.5" customHeight="1">
      <c r="B142" s="663"/>
      <c r="C142" s="27" t="s">
        <v>1002</v>
      </c>
      <c r="D142" s="27" t="s">
        <v>1002</v>
      </c>
      <c r="E142" s="40" t="s">
        <v>1672</v>
      </c>
      <c r="F142" s="26">
        <v>1</v>
      </c>
      <c r="G142" s="40">
        <v>3489</v>
      </c>
      <c r="H142" s="385">
        <f t="shared" si="2"/>
        <v>3489</v>
      </c>
      <c r="I142" s="40"/>
      <c r="J142" s="40" t="s">
        <v>1673</v>
      </c>
      <c r="K142" s="26" t="s">
        <v>1011</v>
      </c>
      <c r="L142" s="40"/>
      <c r="M142" s="30">
        <v>45978</v>
      </c>
      <c r="N142" s="40"/>
      <c r="O142" s="40"/>
      <c r="P142" s="30">
        <v>45978</v>
      </c>
      <c r="Q142" s="375"/>
    </row>
    <row r="143" spans="2:17" ht="19.5" customHeight="1">
      <c r="B143" s="663"/>
      <c r="C143" s="27" t="s">
        <v>1002</v>
      </c>
      <c r="D143" s="27" t="s">
        <v>1002</v>
      </c>
      <c r="E143" s="40" t="s">
        <v>1674</v>
      </c>
      <c r="F143" s="26">
        <v>1</v>
      </c>
      <c r="G143" s="385">
        <v>1470</v>
      </c>
      <c r="H143" s="385">
        <f>F143*G143</f>
        <v>1470</v>
      </c>
      <c r="I143" s="40"/>
      <c r="J143" s="40" t="s">
        <v>1675</v>
      </c>
      <c r="K143" s="26" t="s">
        <v>1011</v>
      </c>
      <c r="L143" s="40"/>
      <c r="M143" s="40"/>
      <c r="N143" s="40"/>
      <c r="O143" s="40"/>
      <c r="P143" s="40"/>
      <c r="Q143" s="375"/>
    </row>
    <row r="144" spans="2:17" ht="19.5" customHeight="1">
      <c r="B144" s="663"/>
      <c r="C144" s="27" t="s">
        <v>1676</v>
      </c>
      <c r="D144" s="27" t="s">
        <v>1677</v>
      </c>
      <c r="E144" s="40" t="s">
        <v>1678</v>
      </c>
      <c r="F144" s="26">
        <v>1</v>
      </c>
      <c r="G144" s="385">
        <v>35780</v>
      </c>
      <c r="H144" s="385">
        <f>F144*G144</f>
        <v>35780</v>
      </c>
      <c r="I144" s="40"/>
      <c r="J144" s="40" t="s">
        <v>1679</v>
      </c>
      <c r="K144" s="655" t="s">
        <v>1680</v>
      </c>
      <c r="L144" s="40"/>
      <c r="M144" s="40"/>
      <c r="N144" s="40"/>
      <c r="O144" s="40"/>
      <c r="P144" s="677">
        <v>46009</v>
      </c>
      <c r="Q144" s="375">
        <v>46008</v>
      </c>
    </row>
    <row r="145" spans="2:17" ht="19.5" customHeight="1">
      <c r="B145" s="663"/>
      <c r="C145" s="27" t="s">
        <v>1676</v>
      </c>
      <c r="D145" s="27" t="s">
        <v>1677</v>
      </c>
      <c r="E145" s="40" t="s">
        <v>1681</v>
      </c>
      <c r="F145" s="26">
        <v>1</v>
      </c>
      <c r="G145" s="385">
        <v>35780</v>
      </c>
      <c r="H145" s="385">
        <f>F145*G145</f>
        <v>35780</v>
      </c>
      <c r="I145" s="40"/>
      <c r="J145" s="40" t="s">
        <v>1679</v>
      </c>
      <c r="K145" s="655" t="s">
        <v>1680</v>
      </c>
      <c r="L145" s="40"/>
      <c r="M145" s="40"/>
      <c r="N145" s="40"/>
      <c r="O145" s="40"/>
      <c r="P145" s="677">
        <v>46009</v>
      </c>
      <c r="Q145" s="375">
        <v>46008</v>
      </c>
    </row>
    <row r="146" spans="2:17" s="418" customFormat="1" ht="19.5" customHeight="1">
      <c r="B146" s="663"/>
      <c r="C146" s="293" t="s">
        <v>1002</v>
      </c>
      <c r="D146" s="293" t="s">
        <v>1002</v>
      </c>
      <c r="E146" s="400" t="s">
        <v>1682</v>
      </c>
      <c r="F146" s="286">
        <v>1</v>
      </c>
      <c r="G146" s="400">
        <v>939</v>
      </c>
      <c r="H146" s="676">
        <f t="shared" ref="H146:H154" si="3">F146*G146</f>
        <v>939</v>
      </c>
      <c r="I146" s="400"/>
      <c r="J146" s="400" t="s">
        <v>1683</v>
      </c>
      <c r="K146" s="286" t="s">
        <v>1011</v>
      </c>
      <c r="L146" s="400"/>
      <c r="M146" s="395">
        <v>46041</v>
      </c>
      <c r="N146" s="400"/>
      <c r="O146" s="400"/>
      <c r="P146" s="395">
        <v>46042</v>
      </c>
      <c r="Q146" s="404"/>
    </row>
    <row r="147" spans="2:17" s="418" customFormat="1" ht="19.5" customHeight="1">
      <c r="B147" s="663"/>
      <c r="C147" s="293" t="s">
        <v>1002</v>
      </c>
      <c r="D147" s="293" t="s">
        <v>1002</v>
      </c>
      <c r="E147" s="400" t="s">
        <v>1553</v>
      </c>
      <c r="F147" s="286">
        <v>1</v>
      </c>
      <c r="G147" s="400">
        <v>2015</v>
      </c>
      <c r="H147" s="676">
        <f t="shared" si="3"/>
        <v>2015</v>
      </c>
      <c r="I147" s="400"/>
      <c r="J147" s="400" t="s">
        <v>1552</v>
      </c>
      <c r="K147" s="286" t="s">
        <v>1011</v>
      </c>
      <c r="L147" s="400"/>
      <c r="M147" s="395">
        <v>46041</v>
      </c>
      <c r="N147" s="400"/>
      <c r="O147" s="400"/>
      <c r="P147" s="395">
        <v>46042</v>
      </c>
      <c r="Q147" s="404"/>
    </row>
    <row r="148" spans="2:17" s="418" customFormat="1" ht="19.5" customHeight="1">
      <c r="B148" s="663"/>
      <c r="C148" s="293" t="s">
        <v>1002</v>
      </c>
      <c r="D148" s="293" t="s">
        <v>1002</v>
      </c>
      <c r="E148" s="400" t="s">
        <v>1551</v>
      </c>
      <c r="F148" s="286">
        <v>1</v>
      </c>
      <c r="G148" s="400">
        <v>1076</v>
      </c>
      <c r="H148" s="676">
        <f t="shared" si="3"/>
        <v>1076</v>
      </c>
      <c r="I148" s="400"/>
      <c r="J148" s="400" t="s">
        <v>1552</v>
      </c>
      <c r="K148" s="286" t="s">
        <v>1011</v>
      </c>
      <c r="L148" s="400"/>
      <c r="M148" s="395">
        <v>46041</v>
      </c>
      <c r="N148" s="400"/>
      <c r="O148" s="400"/>
      <c r="P148" s="395">
        <v>46042</v>
      </c>
      <c r="Q148" s="404"/>
    </row>
    <row r="149" spans="2:17" s="418" customFormat="1" ht="19.5" customHeight="1">
      <c r="B149" s="663"/>
      <c r="C149" s="293" t="s">
        <v>1002</v>
      </c>
      <c r="D149" s="293" t="s">
        <v>1002</v>
      </c>
      <c r="E149" s="400" t="s">
        <v>1672</v>
      </c>
      <c r="F149" s="286">
        <v>1</v>
      </c>
      <c r="G149" s="400">
        <v>3489</v>
      </c>
      <c r="H149" s="676">
        <f t="shared" si="3"/>
        <v>3489</v>
      </c>
      <c r="I149" s="400"/>
      <c r="J149" s="400" t="s">
        <v>1673</v>
      </c>
      <c r="K149" s="286" t="s">
        <v>1011</v>
      </c>
      <c r="L149" s="400"/>
      <c r="M149" s="395">
        <v>46041</v>
      </c>
      <c r="N149" s="400"/>
      <c r="O149" s="400"/>
      <c r="P149" s="395">
        <v>46042</v>
      </c>
      <c r="Q149" s="404"/>
    </row>
    <row r="150" spans="2:17" s="418" customFormat="1" ht="19.5" customHeight="1">
      <c r="B150" s="663"/>
      <c r="C150" s="293" t="s">
        <v>1002</v>
      </c>
      <c r="D150" s="293" t="s">
        <v>1002</v>
      </c>
      <c r="E150" s="400" t="s">
        <v>1684</v>
      </c>
      <c r="F150" s="286">
        <v>1</v>
      </c>
      <c r="G150" s="400">
        <v>3889</v>
      </c>
      <c r="H150" s="676">
        <f t="shared" si="3"/>
        <v>3889</v>
      </c>
      <c r="I150" s="400"/>
      <c r="J150" s="400" t="s">
        <v>1673</v>
      </c>
      <c r="K150" s="286" t="s">
        <v>1011</v>
      </c>
      <c r="L150" s="400"/>
      <c r="M150" s="395">
        <v>46041</v>
      </c>
      <c r="N150" s="400"/>
      <c r="O150" s="400"/>
      <c r="P150" s="395">
        <v>46042</v>
      </c>
      <c r="Q150" s="404"/>
    </row>
    <row r="151" spans="2:17" s="418" customFormat="1" ht="19.5" customHeight="1">
      <c r="B151" s="663"/>
      <c r="C151" s="293" t="s">
        <v>1002</v>
      </c>
      <c r="D151" s="293" t="s">
        <v>1002</v>
      </c>
      <c r="E151" s="400" t="s">
        <v>1685</v>
      </c>
      <c r="F151" s="286">
        <v>3</v>
      </c>
      <c r="G151" s="400">
        <v>553</v>
      </c>
      <c r="H151" s="676">
        <f t="shared" si="3"/>
        <v>1659</v>
      </c>
      <c r="I151" s="400"/>
      <c r="J151" s="400" t="s">
        <v>1686</v>
      </c>
      <c r="K151" s="286" t="s">
        <v>1011</v>
      </c>
      <c r="L151" s="400"/>
      <c r="M151" s="395">
        <v>46041</v>
      </c>
      <c r="N151" s="400"/>
      <c r="O151" s="400"/>
      <c r="P151" s="395">
        <v>46042</v>
      </c>
      <c r="Q151" s="404"/>
    </row>
    <row r="152" spans="2:17" s="418" customFormat="1" ht="19.5" customHeight="1">
      <c r="B152" s="663"/>
      <c r="C152" s="293" t="s">
        <v>1002</v>
      </c>
      <c r="D152" s="293" t="s">
        <v>1002</v>
      </c>
      <c r="E152" s="400" t="s">
        <v>1687</v>
      </c>
      <c r="F152" s="286">
        <v>1</v>
      </c>
      <c r="G152" s="400">
        <v>1700</v>
      </c>
      <c r="H152" s="676">
        <f t="shared" si="3"/>
        <v>1700</v>
      </c>
      <c r="I152" s="400"/>
      <c r="J152" s="400" t="s">
        <v>1688</v>
      </c>
      <c r="K152" s="286" t="s">
        <v>1011</v>
      </c>
      <c r="L152" s="400"/>
      <c r="M152" s="395">
        <v>46042</v>
      </c>
      <c r="N152" s="400"/>
      <c r="O152" s="400"/>
      <c r="P152" s="395">
        <v>46044</v>
      </c>
      <c r="Q152" s="404"/>
    </row>
    <row r="153" spans="2:17" s="418" customFormat="1" ht="19.5" customHeight="1">
      <c r="B153" s="663"/>
      <c r="C153" s="293" t="s">
        <v>1002</v>
      </c>
      <c r="D153" s="293" t="s">
        <v>1002</v>
      </c>
      <c r="E153" s="400" t="s">
        <v>1689</v>
      </c>
      <c r="F153" s="286">
        <v>1</v>
      </c>
      <c r="G153" s="400">
        <v>4370</v>
      </c>
      <c r="H153" s="676">
        <f t="shared" si="3"/>
        <v>4370</v>
      </c>
      <c r="I153" s="400"/>
      <c r="J153" s="400" t="s">
        <v>1690</v>
      </c>
      <c r="K153" s="286" t="s">
        <v>1011</v>
      </c>
      <c r="L153" s="400"/>
      <c r="M153" s="395">
        <v>46048</v>
      </c>
      <c r="N153" s="400"/>
      <c r="O153" s="400"/>
      <c r="P153" s="395">
        <v>46052</v>
      </c>
      <c r="Q153" s="404"/>
    </row>
    <row r="154" spans="2:17" s="418" customFormat="1" ht="19.5" customHeight="1">
      <c r="B154" s="662"/>
      <c r="C154" s="293" t="s">
        <v>1002</v>
      </c>
      <c r="D154" s="293" t="s">
        <v>1002</v>
      </c>
      <c r="E154" s="400" t="s">
        <v>1691</v>
      </c>
      <c r="F154" s="286">
        <v>2</v>
      </c>
      <c r="G154" s="400">
        <v>2626</v>
      </c>
      <c r="H154" s="676">
        <f t="shared" si="3"/>
        <v>5252</v>
      </c>
      <c r="I154" s="400"/>
      <c r="J154" s="400" t="s">
        <v>1692</v>
      </c>
      <c r="K154" s="286" t="s">
        <v>1011</v>
      </c>
      <c r="L154" s="400"/>
      <c r="M154" s="395">
        <v>46048</v>
      </c>
      <c r="N154" s="400"/>
      <c r="O154" s="400"/>
      <c r="P154" s="395">
        <v>46049</v>
      </c>
      <c r="Q154" s="404"/>
    </row>
    <row r="155" spans="2:17" ht="19.5" customHeight="1">
      <c r="B155" s="334" t="s">
        <v>1071</v>
      </c>
      <c r="C155" s="27" t="s">
        <v>1070</v>
      </c>
      <c r="D155" s="27" t="s">
        <v>1070</v>
      </c>
      <c r="E155" s="678" t="s">
        <v>1071</v>
      </c>
      <c r="F155" s="26">
        <v>150</v>
      </c>
      <c r="G155" s="385">
        <v>5000</v>
      </c>
      <c r="H155" s="385">
        <f>F155*G155</f>
        <v>750000</v>
      </c>
      <c r="I155" s="26"/>
      <c r="J155" s="678" t="s">
        <v>1071</v>
      </c>
      <c r="K155" s="26"/>
      <c r="L155" s="26"/>
      <c r="M155" s="30"/>
      <c r="N155" s="27"/>
      <c r="O155" s="26"/>
      <c r="P155" s="30"/>
      <c r="Q155" s="375"/>
    </row>
    <row r="156" spans="2:17" ht="19.5" customHeight="1">
      <c r="B156" s="334" t="s">
        <v>1072</v>
      </c>
      <c r="C156" s="27" t="s">
        <v>1070</v>
      </c>
      <c r="D156" s="27" t="s">
        <v>1070</v>
      </c>
      <c r="E156" s="678" t="s">
        <v>1072</v>
      </c>
      <c r="F156" s="26">
        <v>100</v>
      </c>
      <c r="G156" s="385">
        <v>5000</v>
      </c>
      <c r="H156" s="385">
        <f>F156*G156</f>
        <v>500000</v>
      </c>
      <c r="I156" s="26"/>
      <c r="J156" s="678" t="s">
        <v>1072</v>
      </c>
      <c r="K156" s="26"/>
      <c r="L156" s="26"/>
      <c r="M156" s="30"/>
      <c r="N156" s="27"/>
      <c r="O156" s="26"/>
      <c r="P156" s="30"/>
      <c r="Q156" s="375"/>
    </row>
    <row r="157" spans="2:17" ht="19.5" customHeight="1">
      <c r="B157" s="26"/>
      <c r="C157" s="40"/>
      <c r="D157" s="40"/>
      <c r="E157" s="40"/>
      <c r="F157" s="26"/>
      <c r="G157" s="385"/>
      <c r="H157" s="385"/>
      <c r="I157" s="393"/>
      <c r="J157" s="40"/>
      <c r="K157" s="40"/>
      <c r="L157" s="26"/>
      <c r="M157" s="30"/>
      <c r="N157" s="40"/>
      <c r="O157" s="393"/>
      <c r="P157" s="665"/>
      <c r="Q157" s="375"/>
    </row>
    <row r="158" spans="2:17" s="673" customFormat="1" ht="19.5" customHeight="1">
      <c r="B158" s="679" t="s">
        <v>1693</v>
      </c>
      <c r="C158" s="86" t="s">
        <v>1002</v>
      </c>
      <c r="D158" s="86" t="s">
        <v>1002</v>
      </c>
      <c r="E158" s="190" t="s">
        <v>1694</v>
      </c>
      <c r="F158" s="94">
        <v>2</v>
      </c>
      <c r="G158" s="672">
        <v>3085</v>
      </c>
      <c r="H158" s="672">
        <f>F158*G158</f>
        <v>6170</v>
      </c>
      <c r="I158" s="471"/>
      <c r="J158" s="190" t="s">
        <v>1695</v>
      </c>
      <c r="K158" s="94" t="s">
        <v>1011</v>
      </c>
      <c r="L158" s="419" t="s">
        <v>1696</v>
      </c>
      <c r="M158" s="411">
        <v>46051</v>
      </c>
      <c r="N158" s="190"/>
      <c r="O158" s="471"/>
      <c r="P158" s="680">
        <v>46055</v>
      </c>
      <c r="Q158" s="413"/>
    </row>
  </sheetData>
  <autoFilter ref="B9:Q156" xr:uid="{6327A384-26CB-4A63-8003-A9D05E39EA7B}"/>
  <mergeCells count="17">
    <mergeCell ref="B66:B94"/>
    <mergeCell ref="B95:B99"/>
    <mergeCell ref="B100:B106"/>
    <mergeCell ref="B107:B125"/>
    <mergeCell ref="B126:B154"/>
    <mergeCell ref="B10:B14"/>
    <mergeCell ref="B15:B32"/>
    <mergeCell ref="G25:G32"/>
    <mergeCell ref="H25:H32"/>
    <mergeCell ref="B33:B40"/>
    <mergeCell ref="B41:B65"/>
    <mergeCell ref="B2:D2"/>
    <mergeCell ref="G2:I2"/>
    <mergeCell ref="B3:D3"/>
    <mergeCell ref="B4:D4"/>
    <mergeCell ref="B5:D5"/>
    <mergeCell ref="B6:D6"/>
  </mergeCells>
  <phoneticPr fontId="2"/>
  <hyperlinks>
    <hyperlink ref="L94" r:id="rId1" display="https://www.amazon.co.jp/DATA-%E3%82%A2%E3%82%A4%E3%83%BB%E3%82%AA%E3%83%BC%E3%83%BB%E3%83%87%E3%83%BC%E3%82%BF-19%E5%9E%8B%E3%82%B9%E3%82%AF%E3%82%A8%E3%82%A2%E6%B6%B2%E6%99%B6%E3%83%87%E3%82%A3%E3%82%B9%E3%83%97%E3%83%AC%E3%82%A4-LCD-SAX191D%E3%82%B7%E3%83%AA%E3%83%BC%E3%82%BA-LCD-SAX191DB/dp/B0FC6F1JMD/ref=sr_1_4?__mk_ja_JP=%E3%82%AB%E3%82%BF%E3%82%AB%E3%83%8A&amp;crid=1FYI7056TU1S2&amp;dib=eyJ2IjoiMSJ9.HXtKtKF1abEtr2GXuZNLc2Ft8g7TR7YVgsQVS-UBItH9io_y-gQyHxkl5JXHsaOwebocbWGKDGJJCzMityiWJHH9rRjHL7ZaEj6i8bs9tbE.FgrXT6HLEwb1woKZtmLRB0NkxSqnxq_kXs2FZw1Xlzo&amp;dib_tag=se&amp;keywords=LCD-SAX191DB&amp;qid=1763016793&amp;sprefix=%2Caps%2C303&amp;sr=8-4&amp;ufe=app_do%3Aamzn1.fos.d8e7ee72-073f-4b97-8ec0-59c18d6dfebe" xr:uid="{FAB5E03C-1903-48E1-95DD-477599D4148E}"/>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BAE9D-9408-4E0C-B687-02337290BC37}">
  <dimension ref="B2:Q44"/>
  <sheetViews>
    <sheetView zoomScale="85" zoomScaleNormal="85" workbookViewId="0">
      <pane xSplit="10" ySplit="9" topLeftCell="L10" activePane="bottomRight" state="frozen"/>
      <selection pane="topRight" activeCell="K1" sqref="K1"/>
      <selection pane="bottomLeft" activeCell="A9" sqref="A9"/>
      <selection pane="bottomRight"/>
    </sheetView>
  </sheetViews>
  <sheetFormatPr defaultRowHeight="18.75"/>
  <cols>
    <col min="1" max="1" width="2.625" style="1" customWidth="1"/>
    <col min="2" max="2" width="18.75" style="4" bestFit="1" customWidth="1"/>
    <col min="3" max="3" width="14.375" style="1" bestFit="1" customWidth="1"/>
    <col min="4" max="4" width="13.125" style="1" bestFit="1" customWidth="1"/>
    <col min="5" max="5" width="51.125" style="1" bestFit="1" customWidth="1"/>
    <col min="6" max="6" width="6.25" style="681" customWidth="1"/>
    <col min="7" max="7" width="9.875" style="373" bestFit="1" customWidth="1"/>
    <col min="8" max="8" width="9.875" style="495" bestFit="1" customWidth="1"/>
    <col min="9" max="9" width="31.375" style="10" bestFit="1" customWidth="1"/>
    <col min="10" max="10" width="29.5" style="1" customWidth="1"/>
    <col min="11" max="11" width="23.625" style="1" customWidth="1"/>
    <col min="12" max="12" width="11" style="4" customWidth="1"/>
    <col min="13" max="13" width="13.75" style="9" customWidth="1"/>
    <col min="14" max="14" width="6.375" style="1" customWidth="1"/>
    <col min="15" max="15" width="13.25" style="10" customWidth="1"/>
    <col min="16" max="16" width="14.5" style="11" customWidth="1"/>
    <col min="17" max="17" width="15.625" style="667" customWidth="1"/>
    <col min="18" max="256" width="9" style="1"/>
    <col min="257" max="257" width="2.625" style="1" customWidth="1"/>
    <col min="258" max="258" width="18.75" style="1" bestFit="1" customWidth="1"/>
    <col min="259" max="259" width="14.375" style="1" bestFit="1" customWidth="1"/>
    <col min="260" max="260" width="13.125" style="1" bestFit="1" customWidth="1"/>
    <col min="261" max="261" width="51.125" style="1" bestFit="1" customWidth="1"/>
    <col min="262" max="262" width="6.25" style="1" customWidth="1"/>
    <col min="263" max="264" width="9.875" style="1" bestFit="1" customWidth="1"/>
    <col min="265" max="265" width="31.375" style="1" bestFit="1" customWidth="1"/>
    <col min="266" max="266" width="29.5" style="1" customWidth="1"/>
    <col min="267" max="267" width="23.625" style="1" customWidth="1"/>
    <col min="268" max="268" width="11"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18.75" style="1" bestFit="1" customWidth="1"/>
    <col min="515" max="515" width="14.375" style="1" bestFit="1" customWidth="1"/>
    <col min="516" max="516" width="13.125" style="1" bestFit="1" customWidth="1"/>
    <col min="517" max="517" width="51.125" style="1" bestFit="1" customWidth="1"/>
    <col min="518" max="518" width="6.25" style="1" customWidth="1"/>
    <col min="519" max="520" width="9.875" style="1" bestFit="1" customWidth="1"/>
    <col min="521" max="521" width="31.375" style="1" bestFit="1" customWidth="1"/>
    <col min="522" max="522" width="29.5" style="1" customWidth="1"/>
    <col min="523" max="523" width="23.625" style="1" customWidth="1"/>
    <col min="524" max="524" width="11"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18.75" style="1" bestFit="1" customWidth="1"/>
    <col min="771" max="771" width="14.375" style="1" bestFit="1" customWidth="1"/>
    <col min="772" max="772" width="13.125" style="1" bestFit="1" customWidth="1"/>
    <col min="773" max="773" width="51.125" style="1" bestFit="1" customWidth="1"/>
    <col min="774" max="774" width="6.25" style="1" customWidth="1"/>
    <col min="775" max="776" width="9.875" style="1" bestFit="1" customWidth="1"/>
    <col min="777" max="777" width="31.375" style="1" bestFit="1" customWidth="1"/>
    <col min="778" max="778" width="29.5" style="1" customWidth="1"/>
    <col min="779" max="779" width="23.625" style="1" customWidth="1"/>
    <col min="780" max="780" width="11"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18.75" style="1" bestFit="1" customWidth="1"/>
    <col min="1027" max="1027" width="14.375" style="1" bestFit="1" customWidth="1"/>
    <col min="1028" max="1028" width="13.125" style="1" bestFit="1" customWidth="1"/>
    <col min="1029" max="1029" width="51.125" style="1" bestFit="1" customWidth="1"/>
    <col min="1030" max="1030" width="6.25" style="1" customWidth="1"/>
    <col min="1031" max="1032" width="9.875" style="1" bestFit="1" customWidth="1"/>
    <col min="1033" max="1033" width="31.375" style="1" bestFit="1" customWidth="1"/>
    <col min="1034" max="1034" width="29.5" style="1" customWidth="1"/>
    <col min="1035" max="1035" width="23.625" style="1" customWidth="1"/>
    <col min="1036" max="1036" width="11"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18.75" style="1" bestFit="1" customWidth="1"/>
    <col min="1283" max="1283" width="14.375" style="1" bestFit="1" customWidth="1"/>
    <col min="1284" max="1284" width="13.125" style="1" bestFit="1" customWidth="1"/>
    <col min="1285" max="1285" width="51.125" style="1" bestFit="1" customWidth="1"/>
    <col min="1286" max="1286" width="6.25" style="1" customWidth="1"/>
    <col min="1287" max="1288" width="9.875" style="1" bestFit="1" customWidth="1"/>
    <col min="1289" max="1289" width="31.375" style="1" bestFit="1" customWidth="1"/>
    <col min="1290" max="1290" width="29.5" style="1" customWidth="1"/>
    <col min="1291" max="1291" width="23.625" style="1" customWidth="1"/>
    <col min="1292" max="1292" width="11"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18.75" style="1" bestFit="1" customWidth="1"/>
    <col min="1539" max="1539" width="14.375" style="1" bestFit="1" customWidth="1"/>
    <col min="1540" max="1540" width="13.125" style="1" bestFit="1" customWidth="1"/>
    <col min="1541" max="1541" width="51.125" style="1" bestFit="1" customWidth="1"/>
    <col min="1542" max="1542" width="6.25" style="1" customWidth="1"/>
    <col min="1543" max="1544" width="9.875" style="1" bestFit="1" customWidth="1"/>
    <col min="1545" max="1545" width="31.375" style="1" bestFit="1" customWidth="1"/>
    <col min="1546" max="1546" width="29.5" style="1" customWidth="1"/>
    <col min="1547" max="1547" width="23.625" style="1" customWidth="1"/>
    <col min="1548" max="1548" width="11"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18.75" style="1" bestFit="1" customWidth="1"/>
    <col min="1795" max="1795" width="14.375" style="1" bestFit="1" customWidth="1"/>
    <col min="1796" max="1796" width="13.125" style="1" bestFit="1" customWidth="1"/>
    <col min="1797" max="1797" width="51.125" style="1" bestFit="1" customWidth="1"/>
    <col min="1798" max="1798" width="6.25" style="1" customWidth="1"/>
    <col min="1799" max="1800" width="9.875" style="1" bestFit="1" customWidth="1"/>
    <col min="1801" max="1801" width="31.375" style="1" bestFit="1" customWidth="1"/>
    <col min="1802" max="1802" width="29.5" style="1" customWidth="1"/>
    <col min="1803" max="1803" width="23.625" style="1" customWidth="1"/>
    <col min="1804" max="1804" width="11"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18.75" style="1" bestFit="1" customWidth="1"/>
    <col min="2051" max="2051" width="14.375" style="1" bestFit="1" customWidth="1"/>
    <col min="2052" max="2052" width="13.125" style="1" bestFit="1" customWidth="1"/>
    <col min="2053" max="2053" width="51.125" style="1" bestFit="1" customWidth="1"/>
    <col min="2054" max="2054" width="6.25" style="1" customWidth="1"/>
    <col min="2055" max="2056" width="9.875" style="1" bestFit="1" customWidth="1"/>
    <col min="2057" max="2057" width="31.375" style="1" bestFit="1" customWidth="1"/>
    <col min="2058" max="2058" width="29.5" style="1" customWidth="1"/>
    <col min="2059" max="2059" width="23.625" style="1" customWidth="1"/>
    <col min="2060" max="2060" width="11"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18.75" style="1" bestFit="1" customWidth="1"/>
    <col min="2307" max="2307" width="14.375" style="1" bestFit="1" customWidth="1"/>
    <col min="2308" max="2308" width="13.125" style="1" bestFit="1" customWidth="1"/>
    <col min="2309" max="2309" width="51.125" style="1" bestFit="1" customWidth="1"/>
    <col min="2310" max="2310" width="6.25" style="1" customWidth="1"/>
    <col min="2311" max="2312" width="9.875" style="1" bestFit="1" customWidth="1"/>
    <col min="2313" max="2313" width="31.375" style="1" bestFit="1" customWidth="1"/>
    <col min="2314" max="2314" width="29.5" style="1" customWidth="1"/>
    <col min="2315" max="2315" width="23.625" style="1" customWidth="1"/>
    <col min="2316" max="2316" width="11"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18.75" style="1" bestFit="1" customWidth="1"/>
    <col min="2563" max="2563" width="14.375" style="1" bestFit="1" customWidth="1"/>
    <col min="2564" max="2564" width="13.125" style="1" bestFit="1" customWidth="1"/>
    <col min="2565" max="2565" width="51.125" style="1" bestFit="1" customWidth="1"/>
    <col min="2566" max="2566" width="6.25" style="1" customWidth="1"/>
    <col min="2567" max="2568" width="9.875" style="1" bestFit="1" customWidth="1"/>
    <col min="2569" max="2569" width="31.375" style="1" bestFit="1" customWidth="1"/>
    <col min="2570" max="2570" width="29.5" style="1" customWidth="1"/>
    <col min="2571" max="2571" width="23.625" style="1" customWidth="1"/>
    <col min="2572" max="2572" width="11"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18.75" style="1" bestFit="1" customWidth="1"/>
    <col min="2819" max="2819" width="14.375" style="1" bestFit="1" customWidth="1"/>
    <col min="2820" max="2820" width="13.125" style="1" bestFit="1" customWidth="1"/>
    <col min="2821" max="2821" width="51.125" style="1" bestFit="1" customWidth="1"/>
    <col min="2822" max="2822" width="6.25" style="1" customWidth="1"/>
    <col min="2823" max="2824" width="9.875" style="1" bestFit="1" customWidth="1"/>
    <col min="2825" max="2825" width="31.375" style="1" bestFit="1" customWidth="1"/>
    <col min="2826" max="2826" width="29.5" style="1" customWidth="1"/>
    <col min="2827" max="2827" width="23.625" style="1" customWidth="1"/>
    <col min="2828" max="2828" width="11"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18.75" style="1" bestFit="1" customWidth="1"/>
    <col min="3075" max="3075" width="14.375" style="1" bestFit="1" customWidth="1"/>
    <col min="3076" max="3076" width="13.125" style="1" bestFit="1" customWidth="1"/>
    <col min="3077" max="3077" width="51.125" style="1" bestFit="1" customWidth="1"/>
    <col min="3078" max="3078" width="6.25" style="1" customWidth="1"/>
    <col min="3079" max="3080" width="9.875" style="1" bestFit="1" customWidth="1"/>
    <col min="3081" max="3081" width="31.375" style="1" bestFit="1" customWidth="1"/>
    <col min="3082" max="3082" width="29.5" style="1" customWidth="1"/>
    <col min="3083" max="3083" width="23.625" style="1" customWidth="1"/>
    <col min="3084" max="3084" width="11"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18.75" style="1" bestFit="1" customWidth="1"/>
    <col min="3331" max="3331" width="14.375" style="1" bestFit="1" customWidth="1"/>
    <col min="3332" max="3332" width="13.125" style="1" bestFit="1" customWidth="1"/>
    <col min="3333" max="3333" width="51.125" style="1" bestFit="1" customWidth="1"/>
    <col min="3334" max="3334" width="6.25" style="1" customWidth="1"/>
    <col min="3335" max="3336" width="9.875" style="1" bestFit="1" customWidth="1"/>
    <col min="3337" max="3337" width="31.375" style="1" bestFit="1" customWidth="1"/>
    <col min="3338" max="3338" width="29.5" style="1" customWidth="1"/>
    <col min="3339" max="3339" width="23.625" style="1" customWidth="1"/>
    <col min="3340" max="3340" width="11"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18.75" style="1" bestFit="1" customWidth="1"/>
    <col min="3587" max="3587" width="14.375" style="1" bestFit="1" customWidth="1"/>
    <col min="3588" max="3588" width="13.125" style="1" bestFit="1" customWidth="1"/>
    <col min="3589" max="3589" width="51.125" style="1" bestFit="1" customWidth="1"/>
    <col min="3590" max="3590" width="6.25" style="1" customWidth="1"/>
    <col min="3591" max="3592" width="9.875" style="1" bestFit="1" customWidth="1"/>
    <col min="3593" max="3593" width="31.375" style="1" bestFit="1" customWidth="1"/>
    <col min="3594" max="3594" width="29.5" style="1" customWidth="1"/>
    <col min="3595" max="3595" width="23.625" style="1" customWidth="1"/>
    <col min="3596" max="3596" width="11"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18.75" style="1" bestFit="1" customWidth="1"/>
    <col min="3843" max="3843" width="14.375" style="1" bestFit="1" customWidth="1"/>
    <col min="3844" max="3844" width="13.125" style="1" bestFit="1" customWidth="1"/>
    <col min="3845" max="3845" width="51.125" style="1" bestFit="1" customWidth="1"/>
    <col min="3846" max="3846" width="6.25" style="1" customWidth="1"/>
    <col min="3847" max="3848" width="9.875" style="1" bestFit="1" customWidth="1"/>
    <col min="3849" max="3849" width="31.375" style="1" bestFit="1" customWidth="1"/>
    <col min="3850" max="3850" width="29.5" style="1" customWidth="1"/>
    <col min="3851" max="3851" width="23.625" style="1" customWidth="1"/>
    <col min="3852" max="3852" width="11"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18.75" style="1" bestFit="1" customWidth="1"/>
    <col min="4099" max="4099" width="14.375" style="1" bestFit="1" customWidth="1"/>
    <col min="4100" max="4100" width="13.125" style="1" bestFit="1" customWidth="1"/>
    <col min="4101" max="4101" width="51.125" style="1" bestFit="1" customWidth="1"/>
    <col min="4102" max="4102" width="6.25" style="1" customWidth="1"/>
    <col min="4103" max="4104" width="9.875" style="1" bestFit="1" customWidth="1"/>
    <col min="4105" max="4105" width="31.375" style="1" bestFit="1" customWidth="1"/>
    <col min="4106" max="4106" width="29.5" style="1" customWidth="1"/>
    <col min="4107" max="4107" width="23.625" style="1" customWidth="1"/>
    <col min="4108" max="4108" width="11"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18.75" style="1" bestFit="1" customWidth="1"/>
    <col min="4355" max="4355" width="14.375" style="1" bestFit="1" customWidth="1"/>
    <col min="4356" max="4356" width="13.125" style="1" bestFit="1" customWidth="1"/>
    <col min="4357" max="4357" width="51.125" style="1" bestFit="1" customWidth="1"/>
    <col min="4358" max="4358" width="6.25" style="1" customWidth="1"/>
    <col min="4359" max="4360" width="9.875" style="1" bestFit="1" customWidth="1"/>
    <col min="4361" max="4361" width="31.375" style="1" bestFit="1" customWidth="1"/>
    <col min="4362" max="4362" width="29.5" style="1" customWidth="1"/>
    <col min="4363" max="4363" width="23.625" style="1" customWidth="1"/>
    <col min="4364" max="4364" width="11"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18.75" style="1" bestFit="1" customWidth="1"/>
    <col min="4611" max="4611" width="14.375" style="1" bestFit="1" customWidth="1"/>
    <col min="4612" max="4612" width="13.125" style="1" bestFit="1" customWidth="1"/>
    <col min="4613" max="4613" width="51.125" style="1" bestFit="1" customWidth="1"/>
    <col min="4614" max="4614" width="6.25" style="1" customWidth="1"/>
    <col min="4615" max="4616" width="9.875" style="1" bestFit="1" customWidth="1"/>
    <col min="4617" max="4617" width="31.375" style="1" bestFit="1" customWidth="1"/>
    <col min="4618" max="4618" width="29.5" style="1" customWidth="1"/>
    <col min="4619" max="4619" width="23.625" style="1" customWidth="1"/>
    <col min="4620" max="4620" width="11"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18.75" style="1" bestFit="1" customWidth="1"/>
    <col min="4867" max="4867" width="14.375" style="1" bestFit="1" customWidth="1"/>
    <col min="4868" max="4868" width="13.125" style="1" bestFit="1" customWidth="1"/>
    <col min="4869" max="4869" width="51.125" style="1" bestFit="1" customWidth="1"/>
    <col min="4870" max="4870" width="6.25" style="1" customWidth="1"/>
    <col min="4871" max="4872" width="9.875" style="1" bestFit="1" customWidth="1"/>
    <col min="4873" max="4873" width="31.375" style="1" bestFit="1" customWidth="1"/>
    <col min="4874" max="4874" width="29.5" style="1" customWidth="1"/>
    <col min="4875" max="4875" width="23.625" style="1" customWidth="1"/>
    <col min="4876" max="4876" width="11"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18.75" style="1" bestFit="1" customWidth="1"/>
    <col min="5123" max="5123" width="14.375" style="1" bestFit="1" customWidth="1"/>
    <col min="5124" max="5124" width="13.125" style="1" bestFit="1" customWidth="1"/>
    <col min="5125" max="5125" width="51.125" style="1" bestFit="1" customWidth="1"/>
    <col min="5126" max="5126" width="6.25" style="1" customWidth="1"/>
    <col min="5127" max="5128" width="9.875" style="1" bestFit="1" customWidth="1"/>
    <col min="5129" max="5129" width="31.375" style="1" bestFit="1" customWidth="1"/>
    <col min="5130" max="5130" width="29.5" style="1" customWidth="1"/>
    <col min="5131" max="5131" width="23.625" style="1" customWidth="1"/>
    <col min="5132" max="5132" width="11"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18.75" style="1" bestFit="1" customWidth="1"/>
    <col min="5379" max="5379" width="14.375" style="1" bestFit="1" customWidth="1"/>
    <col min="5380" max="5380" width="13.125" style="1" bestFit="1" customWidth="1"/>
    <col min="5381" max="5381" width="51.125" style="1" bestFit="1" customWidth="1"/>
    <col min="5382" max="5382" width="6.25" style="1" customWidth="1"/>
    <col min="5383" max="5384" width="9.875" style="1" bestFit="1" customWidth="1"/>
    <col min="5385" max="5385" width="31.375" style="1" bestFit="1" customWidth="1"/>
    <col min="5386" max="5386" width="29.5" style="1" customWidth="1"/>
    <col min="5387" max="5387" width="23.625" style="1" customWidth="1"/>
    <col min="5388" max="5388" width="11"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18.75" style="1" bestFit="1" customWidth="1"/>
    <col min="5635" max="5635" width="14.375" style="1" bestFit="1" customWidth="1"/>
    <col min="5636" max="5636" width="13.125" style="1" bestFit="1" customWidth="1"/>
    <col min="5637" max="5637" width="51.125" style="1" bestFit="1" customWidth="1"/>
    <col min="5638" max="5638" width="6.25" style="1" customWidth="1"/>
    <col min="5639" max="5640" width="9.875" style="1" bestFit="1" customWidth="1"/>
    <col min="5641" max="5641" width="31.375" style="1" bestFit="1" customWidth="1"/>
    <col min="5642" max="5642" width="29.5" style="1" customWidth="1"/>
    <col min="5643" max="5643" width="23.625" style="1" customWidth="1"/>
    <col min="5644" max="5644" width="11"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18.75" style="1" bestFit="1" customWidth="1"/>
    <col min="5891" max="5891" width="14.375" style="1" bestFit="1" customWidth="1"/>
    <col min="5892" max="5892" width="13.125" style="1" bestFit="1" customWidth="1"/>
    <col min="5893" max="5893" width="51.125" style="1" bestFit="1" customWidth="1"/>
    <col min="5894" max="5894" width="6.25" style="1" customWidth="1"/>
    <col min="5895" max="5896" width="9.875" style="1" bestFit="1" customWidth="1"/>
    <col min="5897" max="5897" width="31.375" style="1" bestFit="1" customWidth="1"/>
    <col min="5898" max="5898" width="29.5" style="1" customWidth="1"/>
    <col min="5899" max="5899" width="23.625" style="1" customWidth="1"/>
    <col min="5900" max="5900" width="11"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18.75" style="1" bestFit="1" customWidth="1"/>
    <col min="6147" max="6147" width="14.375" style="1" bestFit="1" customWidth="1"/>
    <col min="6148" max="6148" width="13.125" style="1" bestFit="1" customWidth="1"/>
    <col min="6149" max="6149" width="51.125" style="1" bestFit="1" customWidth="1"/>
    <col min="6150" max="6150" width="6.25" style="1" customWidth="1"/>
    <col min="6151" max="6152" width="9.875" style="1" bestFit="1" customWidth="1"/>
    <col min="6153" max="6153" width="31.375" style="1" bestFit="1" customWidth="1"/>
    <col min="6154" max="6154" width="29.5" style="1" customWidth="1"/>
    <col min="6155" max="6155" width="23.625" style="1" customWidth="1"/>
    <col min="6156" max="6156" width="11"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18.75" style="1" bestFit="1" customWidth="1"/>
    <col min="6403" max="6403" width="14.375" style="1" bestFit="1" customWidth="1"/>
    <col min="6404" max="6404" width="13.125" style="1" bestFit="1" customWidth="1"/>
    <col min="6405" max="6405" width="51.125" style="1" bestFit="1" customWidth="1"/>
    <col min="6406" max="6406" width="6.25" style="1" customWidth="1"/>
    <col min="6407" max="6408" width="9.875" style="1" bestFit="1" customWidth="1"/>
    <col min="6409" max="6409" width="31.375" style="1" bestFit="1" customWidth="1"/>
    <col min="6410" max="6410" width="29.5" style="1" customWidth="1"/>
    <col min="6411" max="6411" width="23.625" style="1" customWidth="1"/>
    <col min="6412" max="6412" width="11"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18.75" style="1" bestFit="1" customWidth="1"/>
    <col min="6659" max="6659" width="14.375" style="1" bestFit="1" customWidth="1"/>
    <col min="6660" max="6660" width="13.125" style="1" bestFit="1" customWidth="1"/>
    <col min="6661" max="6661" width="51.125" style="1" bestFit="1" customWidth="1"/>
    <col min="6662" max="6662" width="6.25" style="1" customWidth="1"/>
    <col min="6663" max="6664" width="9.875" style="1" bestFit="1" customWidth="1"/>
    <col min="6665" max="6665" width="31.375" style="1" bestFit="1" customWidth="1"/>
    <col min="6666" max="6666" width="29.5" style="1" customWidth="1"/>
    <col min="6667" max="6667" width="23.625" style="1" customWidth="1"/>
    <col min="6668" max="6668" width="11"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18.75" style="1" bestFit="1" customWidth="1"/>
    <col min="6915" max="6915" width="14.375" style="1" bestFit="1" customWidth="1"/>
    <col min="6916" max="6916" width="13.125" style="1" bestFit="1" customWidth="1"/>
    <col min="6917" max="6917" width="51.125" style="1" bestFit="1" customWidth="1"/>
    <col min="6918" max="6918" width="6.25" style="1" customWidth="1"/>
    <col min="6919" max="6920" width="9.875" style="1" bestFit="1" customWidth="1"/>
    <col min="6921" max="6921" width="31.375" style="1" bestFit="1" customWidth="1"/>
    <col min="6922" max="6922" width="29.5" style="1" customWidth="1"/>
    <col min="6923" max="6923" width="23.625" style="1" customWidth="1"/>
    <col min="6924" max="6924" width="11"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18.75" style="1" bestFit="1" customWidth="1"/>
    <col min="7171" max="7171" width="14.375" style="1" bestFit="1" customWidth="1"/>
    <col min="7172" max="7172" width="13.125" style="1" bestFit="1" customWidth="1"/>
    <col min="7173" max="7173" width="51.125" style="1" bestFit="1" customWidth="1"/>
    <col min="7174" max="7174" width="6.25" style="1" customWidth="1"/>
    <col min="7175" max="7176" width="9.875" style="1" bestFit="1" customWidth="1"/>
    <col min="7177" max="7177" width="31.375" style="1" bestFit="1" customWidth="1"/>
    <col min="7178" max="7178" width="29.5" style="1" customWidth="1"/>
    <col min="7179" max="7179" width="23.625" style="1" customWidth="1"/>
    <col min="7180" max="7180" width="11"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18.75" style="1" bestFit="1" customWidth="1"/>
    <col min="7427" max="7427" width="14.375" style="1" bestFit="1" customWidth="1"/>
    <col min="7428" max="7428" width="13.125" style="1" bestFit="1" customWidth="1"/>
    <col min="7429" max="7429" width="51.125" style="1" bestFit="1" customWidth="1"/>
    <col min="7430" max="7430" width="6.25" style="1" customWidth="1"/>
    <col min="7431" max="7432" width="9.875" style="1" bestFit="1" customWidth="1"/>
    <col min="7433" max="7433" width="31.375" style="1" bestFit="1" customWidth="1"/>
    <col min="7434" max="7434" width="29.5" style="1" customWidth="1"/>
    <col min="7435" max="7435" width="23.625" style="1" customWidth="1"/>
    <col min="7436" max="7436" width="11"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18.75" style="1" bestFit="1" customWidth="1"/>
    <col min="7683" max="7683" width="14.375" style="1" bestFit="1" customWidth="1"/>
    <col min="7684" max="7684" width="13.125" style="1" bestFit="1" customWidth="1"/>
    <col min="7685" max="7685" width="51.125" style="1" bestFit="1" customWidth="1"/>
    <col min="7686" max="7686" width="6.25" style="1" customWidth="1"/>
    <col min="7687" max="7688" width="9.875" style="1" bestFit="1" customWidth="1"/>
    <col min="7689" max="7689" width="31.375" style="1" bestFit="1" customWidth="1"/>
    <col min="7690" max="7690" width="29.5" style="1" customWidth="1"/>
    <col min="7691" max="7691" width="23.625" style="1" customWidth="1"/>
    <col min="7692" max="7692" width="11"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18.75" style="1" bestFit="1" customWidth="1"/>
    <col min="7939" max="7939" width="14.375" style="1" bestFit="1" customWidth="1"/>
    <col min="7940" max="7940" width="13.125" style="1" bestFit="1" customWidth="1"/>
    <col min="7941" max="7941" width="51.125" style="1" bestFit="1" customWidth="1"/>
    <col min="7942" max="7942" width="6.25" style="1" customWidth="1"/>
    <col min="7943" max="7944" width="9.875" style="1" bestFit="1" customWidth="1"/>
    <col min="7945" max="7945" width="31.375" style="1" bestFit="1" customWidth="1"/>
    <col min="7946" max="7946" width="29.5" style="1" customWidth="1"/>
    <col min="7947" max="7947" width="23.625" style="1" customWidth="1"/>
    <col min="7948" max="7948" width="11"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18.75" style="1" bestFit="1" customWidth="1"/>
    <col min="8195" max="8195" width="14.375" style="1" bestFit="1" customWidth="1"/>
    <col min="8196" max="8196" width="13.125" style="1" bestFit="1" customWidth="1"/>
    <col min="8197" max="8197" width="51.125" style="1" bestFit="1" customWidth="1"/>
    <col min="8198" max="8198" width="6.25" style="1" customWidth="1"/>
    <col min="8199" max="8200" width="9.875" style="1" bestFit="1" customWidth="1"/>
    <col min="8201" max="8201" width="31.375" style="1" bestFit="1" customWidth="1"/>
    <col min="8202" max="8202" width="29.5" style="1" customWidth="1"/>
    <col min="8203" max="8203" width="23.625" style="1" customWidth="1"/>
    <col min="8204" max="8204" width="11"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18.75" style="1" bestFit="1" customWidth="1"/>
    <col min="8451" max="8451" width="14.375" style="1" bestFit="1" customWidth="1"/>
    <col min="8452" max="8452" width="13.125" style="1" bestFit="1" customWidth="1"/>
    <col min="8453" max="8453" width="51.125" style="1" bestFit="1" customWidth="1"/>
    <col min="8454" max="8454" width="6.25" style="1" customWidth="1"/>
    <col min="8455" max="8456" width="9.875" style="1" bestFit="1" customWidth="1"/>
    <col min="8457" max="8457" width="31.375" style="1" bestFit="1" customWidth="1"/>
    <col min="8458" max="8458" width="29.5" style="1" customWidth="1"/>
    <col min="8459" max="8459" width="23.625" style="1" customWidth="1"/>
    <col min="8460" max="8460" width="11"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18.75" style="1" bestFit="1" customWidth="1"/>
    <col min="8707" max="8707" width="14.375" style="1" bestFit="1" customWidth="1"/>
    <col min="8708" max="8708" width="13.125" style="1" bestFit="1" customWidth="1"/>
    <col min="8709" max="8709" width="51.125" style="1" bestFit="1" customWidth="1"/>
    <col min="8710" max="8710" width="6.25" style="1" customWidth="1"/>
    <col min="8711" max="8712" width="9.875" style="1" bestFit="1" customWidth="1"/>
    <col min="8713" max="8713" width="31.375" style="1" bestFit="1" customWidth="1"/>
    <col min="8714" max="8714" width="29.5" style="1" customWidth="1"/>
    <col min="8715" max="8715" width="23.625" style="1" customWidth="1"/>
    <col min="8716" max="8716" width="11"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18.75" style="1" bestFit="1" customWidth="1"/>
    <col min="8963" max="8963" width="14.375" style="1" bestFit="1" customWidth="1"/>
    <col min="8964" max="8964" width="13.125" style="1" bestFit="1" customWidth="1"/>
    <col min="8965" max="8965" width="51.125" style="1" bestFit="1" customWidth="1"/>
    <col min="8966" max="8966" width="6.25" style="1" customWidth="1"/>
    <col min="8967" max="8968" width="9.875" style="1" bestFit="1" customWidth="1"/>
    <col min="8969" max="8969" width="31.375" style="1" bestFit="1" customWidth="1"/>
    <col min="8970" max="8970" width="29.5" style="1" customWidth="1"/>
    <col min="8971" max="8971" width="23.625" style="1" customWidth="1"/>
    <col min="8972" max="8972" width="11"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18.75" style="1" bestFit="1" customWidth="1"/>
    <col min="9219" max="9219" width="14.375" style="1" bestFit="1" customWidth="1"/>
    <col min="9220" max="9220" width="13.125" style="1" bestFit="1" customWidth="1"/>
    <col min="9221" max="9221" width="51.125" style="1" bestFit="1" customWidth="1"/>
    <col min="9222" max="9222" width="6.25" style="1" customWidth="1"/>
    <col min="9223" max="9224" width="9.875" style="1" bestFit="1" customWidth="1"/>
    <col min="9225" max="9225" width="31.375" style="1" bestFit="1" customWidth="1"/>
    <col min="9226" max="9226" width="29.5" style="1" customWidth="1"/>
    <col min="9227" max="9227" width="23.625" style="1" customWidth="1"/>
    <col min="9228" max="9228" width="11"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18.75" style="1" bestFit="1" customWidth="1"/>
    <col min="9475" max="9475" width="14.375" style="1" bestFit="1" customWidth="1"/>
    <col min="9476" max="9476" width="13.125" style="1" bestFit="1" customWidth="1"/>
    <col min="9477" max="9477" width="51.125" style="1" bestFit="1" customWidth="1"/>
    <col min="9478" max="9478" width="6.25" style="1" customWidth="1"/>
    <col min="9479" max="9480" width="9.875" style="1" bestFit="1" customWidth="1"/>
    <col min="9481" max="9481" width="31.375" style="1" bestFit="1" customWidth="1"/>
    <col min="9482" max="9482" width="29.5" style="1" customWidth="1"/>
    <col min="9483" max="9483" width="23.625" style="1" customWidth="1"/>
    <col min="9484" max="9484" width="11"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18.75" style="1" bestFit="1" customWidth="1"/>
    <col min="9731" max="9731" width="14.375" style="1" bestFit="1" customWidth="1"/>
    <col min="9732" max="9732" width="13.125" style="1" bestFit="1" customWidth="1"/>
    <col min="9733" max="9733" width="51.125" style="1" bestFit="1" customWidth="1"/>
    <col min="9734" max="9734" width="6.25" style="1" customWidth="1"/>
    <col min="9735" max="9736" width="9.875" style="1" bestFit="1" customWidth="1"/>
    <col min="9737" max="9737" width="31.375" style="1" bestFit="1" customWidth="1"/>
    <col min="9738" max="9738" width="29.5" style="1" customWidth="1"/>
    <col min="9739" max="9739" width="23.625" style="1" customWidth="1"/>
    <col min="9740" max="9740" width="11"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18.75" style="1" bestFit="1" customWidth="1"/>
    <col min="9987" max="9987" width="14.375" style="1" bestFit="1" customWidth="1"/>
    <col min="9988" max="9988" width="13.125" style="1" bestFit="1" customWidth="1"/>
    <col min="9989" max="9989" width="51.125" style="1" bestFit="1" customWidth="1"/>
    <col min="9990" max="9990" width="6.25" style="1" customWidth="1"/>
    <col min="9991" max="9992" width="9.875" style="1" bestFit="1" customWidth="1"/>
    <col min="9993" max="9993" width="31.375" style="1" bestFit="1" customWidth="1"/>
    <col min="9994" max="9994" width="29.5" style="1" customWidth="1"/>
    <col min="9995" max="9995" width="23.625" style="1" customWidth="1"/>
    <col min="9996" max="9996" width="11"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18.75" style="1" bestFit="1" customWidth="1"/>
    <col min="10243" max="10243" width="14.375" style="1" bestFit="1" customWidth="1"/>
    <col min="10244" max="10244" width="13.125" style="1" bestFit="1" customWidth="1"/>
    <col min="10245" max="10245" width="51.125" style="1" bestFit="1" customWidth="1"/>
    <col min="10246" max="10246" width="6.25" style="1" customWidth="1"/>
    <col min="10247" max="10248" width="9.875" style="1" bestFit="1" customWidth="1"/>
    <col min="10249" max="10249" width="31.375" style="1" bestFit="1" customWidth="1"/>
    <col min="10250" max="10250" width="29.5" style="1" customWidth="1"/>
    <col min="10251" max="10251" width="23.625" style="1" customWidth="1"/>
    <col min="10252" max="10252" width="11"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18.75" style="1" bestFit="1" customWidth="1"/>
    <col min="10499" max="10499" width="14.375" style="1" bestFit="1" customWidth="1"/>
    <col min="10500" max="10500" width="13.125" style="1" bestFit="1" customWidth="1"/>
    <col min="10501" max="10501" width="51.125" style="1" bestFit="1" customWidth="1"/>
    <col min="10502" max="10502" width="6.25" style="1" customWidth="1"/>
    <col min="10503" max="10504" width="9.875" style="1" bestFit="1" customWidth="1"/>
    <col min="10505" max="10505" width="31.375" style="1" bestFit="1" customWidth="1"/>
    <col min="10506" max="10506" width="29.5" style="1" customWidth="1"/>
    <col min="10507" max="10507" width="23.625" style="1" customWidth="1"/>
    <col min="10508" max="10508" width="11"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18.75" style="1" bestFit="1" customWidth="1"/>
    <col min="10755" max="10755" width="14.375" style="1" bestFit="1" customWidth="1"/>
    <col min="10756" max="10756" width="13.125" style="1" bestFit="1" customWidth="1"/>
    <col min="10757" max="10757" width="51.125" style="1" bestFit="1" customWidth="1"/>
    <col min="10758" max="10758" width="6.25" style="1" customWidth="1"/>
    <col min="10759" max="10760" width="9.875" style="1" bestFit="1" customWidth="1"/>
    <col min="10761" max="10761" width="31.375" style="1" bestFit="1" customWidth="1"/>
    <col min="10762" max="10762" width="29.5" style="1" customWidth="1"/>
    <col min="10763" max="10763" width="23.625" style="1" customWidth="1"/>
    <col min="10764" max="10764" width="11"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18.75" style="1" bestFit="1" customWidth="1"/>
    <col min="11011" max="11011" width="14.375" style="1" bestFit="1" customWidth="1"/>
    <col min="11012" max="11012" width="13.125" style="1" bestFit="1" customWidth="1"/>
    <col min="11013" max="11013" width="51.125" style="1" bestFit="1" customWidth="1"/>
    <col min="11014" max="11014" width="6.25" style="1" customWidth="1"/>
    <col min="11015" max="11016" width="9.875" style="1" bestFit="1" customWidth="1"/>
    <col min="11017" max="11017" width="31.375" style="1" bestFit="1" customWidth="1"/>
    <col min="11018" max="11018" width="29.5" style="1" customWidth="1"/>
    <col min="11019" max="11019" width="23.625" style="1" customWidth="1"/>
    <col min="11020" max="11020" width="11"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18.75" style="1" bestFit="1" customWidth="1"/>
    <col min="11267" max="11267" width="14.375" style="1" bestFit="1" customWidth="1"/>
    <col min="11268" max="11268" width="13.125" style="1" bestFit="1" customWidth="1"/>
    <col min="11269" max="11269" width="51.125" style="1" bestFit="1" customWidth="1"/>
    <col min="11270" max="11270" width="6.25" style="1" customWidth="1"/>
    <col min="11271" max="11272" width="9.875" style="1" bestFit="1" customWidth="1"/>
    <col min="11273" max="11273" width="31.375" style="1" bestFit="1" customWidth="1"/>
    <col min="11274" max="11274" width="29.5" style="1" customWidth="1"/>
    <col min="11275" max="11275" width="23.625" style="1" customWidth="1"/>
    <col min="11276" max="11276" width="11"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18.75" style="1" bestFit="1" customWidth="1"/>
    <col min="11523" max="11523" width="14.375" style="1" bestFit="1" customWidth="1"/>
    <col min="11524" max="11524" width="13.125" style="1" bestFit="1" customWidth="1"/>
    <col min="11525" max="11525" width="51.125" style="1" bestFit="1" customWidth="1"/>
    <col min="11526" max="11526" width="6.25" style="1" customWidth="1"/>
    <col min="11527" max="11528" width="9.875" style="1" bestFit="1" customWidth="1"/>
    <col min="11529" max="11529" width="31.375" style="1" bestFit="1" customWidth="1"/>
    <col min="11530" max="11530" width="29.5" style="1" customWidth="1"/>
    <col min="11531" max="11531" width="23.625" style="1" customWidth="1"/>
    <col min="11532" max="11532" width="11"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18.75" style="1" bestFit="1" customWidth="1"/>
    <col min="11779" max="11779" width="14.375" style="1" bestFit="1" customWidth="1"/>
    <col min="11780" max="11780" width="13.125" style="1" bestFit="1" customWidth="1"/>
    <col min="11781" max="11781" width="51.125" style="1" bestFit="1" customWidth="1"/>
    <col min="11782" max="11782" width="6.25" style="1" customWidth="1"/>
    <col min="11783" max="11784" width="9.875" style="1" bestFit="1" customWidth="1"/>
    <col min="11785" max="11785" width="31.375" style="1" bestFit="1" customWidth="1"/>
    <col min="11786" max="11786" width="29.5" style="1" customWidth="1"/>
    <col min="11787" max="11787" width="23.625" style="1" customWidth="1"/>
    <col min="11788" max="11788" width="11"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18.75" style="1" bestFit="1" customWidth="1"/>
    <col min="12035" max="12035" width="14.375" style="1" bestFit="1" customWidth="1"/>
    <col min="12036" max="12036" width="13.125" style="1" bestFit="1" customWidth="1"/>
    <col min="12037" max="12037" width="51.125" style="1" bestFit="1" customWidth="1"/>
    <col min="12038" max="12038" width="6.25" style="1" customWidth="1"/>
    <col min="12039" max="12040" width="9.875" style="1" bestFit="1" customWidth="1"/>
    <col min="12041" max="12041" width="31.375" style="1" bestFit="1" customWidth="1"/>
    <col min="12042" max="12042" width="29.5" style="1" customWidth="1"/>
    <col min="12043" max="12043" width="23.625" style="1" customWidth="1"/>
    <col min="12044" max="12044" width="11"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18.75" style="1" bestFit="1" customWidth="1"/>
    <col min="12291" max="12291" width="14.375" style="1" bestFit="1" customWidth="1"/>
    <col min="12292" max="12292" width="13.125" style="1" bestFit="1" customWidth="1"/>
    <col min="12293" max="12293" width="51.125" style="1" bestFit="1" customWidth="1"/>
    <col min="12294" max="12294" width="6.25" style="1" customWidth="1"/>
    <col min="12295" max="12296" width="9.875" style="1" bestFit="1" customWidth="1"/>
    <col min="12297" max="12297" width="31.375" style="1" bestFit="1" customWidth="1"/>
    <col min="12298" max="12298" width="29.5" style="1" customWidth="1"/>
    <col min="12299" max="12299" width="23.625" style="1" customWidth="1"/>
    <col min="12300" max="12300" width="11"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18.75" style="1" bestFit="1" customWidth="1"/>
    <col min="12547" max="12547" width="14.375" style="1" bestFit="1" customWidth="1"/>
    <col min="12548" max="12548" width="13.125" style="1" bestFit="1" customWidth="1"/>
    <col min="12549" max="12549" width="51.125" style="1" bestFit="1" customWidth="1"/>
    <col min="12550" max="12550" width="6.25" style="1" customWidth="1"/>
    <col min="12551" max="12552" width="9.875" style="1" bestFit="1" customWidth="1"/>
    <col min="12553" max="12553" width="31.375" style="1" bestFit="1" customWidth="1"/>
    <col min="12554" max="12554" width="29.5" style="1" customWidth="1"/>
    <col min="12555" max="12555" width="23.625" style="1" customWidth="1"/>
    <col min="12556" max="12556" width="11"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18.75" style="1" bestFit="1" customWidth="1"/>
    <col min="12803" max="12803" width="14.375" style="1" bestFit="1" customWidth="1"/>
    <col min="12804" max="12804" width="13.125" style="1" bestFit="1" customWidth="1"/>
    <col min="12805" max="12805" width="51.125" style="1" bestFit="1" customWidth="1"/>
    <col min="12806" max="12806" width="6.25" style="1" customWidth="1"/>
    <col min="12807" max="12808" width="9.875" style="1" bestFit="1" customWidth="1"/>
    <col min="12809" max="12809" width="31.375" style="1" bestFit="1" customWidth="1"/>
    <col min="12810" max="12810" width="29.5" style="1" customWidth="1"/>
    <col min="12811" max="12811" width="23.625" style="1" customWidth="1"/>
    <col min="12812" max="12812" width="11"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18.75" style="1" bestFit="1" customWidth="1"/>
    <col min="13059" max="13059" width="14.375" style="1" bestFit="1" customWidth="1"/>
    <col min="13060" max="13060" width="13.125" style="1" bestFit="1" customWidth="1"/>
    <col min="13061" max="13061" width="51.125" style="1" bestFit="1" customWidth="1"/>
    <col min="13062" max="13062" width="6.25" style="1" customWidth="1"/>
    <col min="13063" max="13064" width="9.875" style="1" bestFit="1" customWidth="1"/>
    <col min="13065" max="13065" width="31.375" style="1" bestFit="1" customWidth="1"/>
    <col min="13066" max="13066" width="29.5" style="1" customWidth="1"/>
    <col min="13067" max="13067" width="23.625" style="1" customWidth="1"/>
    <col min="13068" max="13068" width="11"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18.75" style="1" bestFit="1" customWidth="1"/>
    <col min="13315" max="13315" width="14.375" style="1" bestFit="1" customWidth="1"/>
    <col min="13316" max="13316" width="13.125" style="1" bestFit="1" customWidth="1"/>
    <col min="13317" max="13317" width="51.125" style="1" bestFit="1" customWidth="1"/>
    <col min="13318" max="13318" width="6.25" style="1" customWidth="1"/>
    <col min="13319" max="13320" width="9.875" style="1" bestFit="1" customWidth="1"/>
    <col min="13321" max="13321" width="31.375" style="1" bestFit="1" customWidth="1"/>
    <col min="13322" max="13322" width="29.5" style="1" customWidth="1"/>
    <col min="13323" max="13323" width="23.625" style="1" customWidth="1"/>
    <col min="13324" max="13324" width="11"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18.75" style="1" bestFit="1" customWidth="1"/>
    <col min="13571" max="13571" width="14.375" style="1" bestFit="1" customWidth="1"/>
    <col min="13572" max="13572" width="13.125" style="1" bestFit="1" customWidth="1"/>
    <col min="13573" max="13573" width="51.125" style="1" bestFit="1" customWidth="1"/>
    <col min="13574" max="13574" width="6.25" style="1" customWidth="1"/>
    <col min="13575" max="13576" width="9.875" style="1" bestFit="1" customWidth="1"/>
    <col min="13577" max="13577" width="31.375" style="1" bestFit="1" customWidth="1"/>
    <col min="13578" max="13578" width="29.5" style="1" customWidth="1"/>
    <col min="13579" max="13579" width="23.625" style="1" customWidth="1"/>
    <col min="13580" max="13580" width="11"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18.75" style="1" bestFit="1" customWidth="1"/>
    <col min="13827" max="13827" width="14.375" style="1" bestFit="1" customWidth="1"/>
    <col min="13828" max="13828" width="13.125" style="1" bestFit="1" customWidth="1"/>
    <col min="13829" max="13829" width="51.125" style="1" bestFit="1" customWidth="1"/>
    <col min="13830" max="13830" width="6.25" style="1" customWidth="1"/>
    <col min="13831" max="13832" width="9.875" style="1" bestFit="1" customWidth="1"/>
    <col min="13833" max="13833" width="31.375" style="1" bestFit="1" customWidth="1"/>
    <col min="13834" max="13834" width="29.5" style="1" customWidth="1"/>
    <col min="13835" max="13835" width="23.625" style="1" customWidth="1"/>
    <col min="13836" max="13836" width="11"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18.75" style="1" bestFit="1" customWidth="1"/>
    <col min="14083" max="14083" width="14.375" style="1" bestFit="1" customWidth="1"/>
    <col min="14084" max="14084" width="13.125" style="1" bestFit="1" customWidth="1"/>
    <col min="14085" max="14085" width="51.125" style="1" bestFit="1" customWidth="1"/>
    <col min="14086" max="14086" width="6.25" style="1" customWidth="1"/>
    <col min="14087" max="14088" width="9.875" style="1" bestFit="1" customWidth="1"/>
    <col min="14089" max="14089" width="31.375" style="1" bestFit="1" customWidth="1"/>
    <col min="14090" max="14090" width="29.5" style="1" customWidth="1"/>
    <col min="14091" max="14091" width="23.625" style="1" customWidth="1"/>
    <col min="14092" max="14092" width="11"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18.75" style="1" bestFit="1" customWidth="1"/>
    <col min="14339" max="14339" width="14.375" style="1" bestFit="1" customWidth="1"/>
    <col min="14340" max="14340" width="13.125" style="1" bestFit="1" customWidth="1"/>
    <col min="14341" max="14341" width="51.125" style="1" bestFit="1" customWidth="1"/>
    <col min="14342" max="14342" width="6.25" style="1" customWidth="1"/>
    <col min="14343" max="14344" width="9.875" style="1" bestFit="1" customWidth="1"/>
    <col min="14345" max="14345" width="31.375" style="1" bestFit="1" customWidth="1"/>
    <col min="14346" max="14346" width="29.5" style="1" customWidth="1"/>
    <col min="14347" max="14347" width="23.625" style="1" customWidth="1"/>
    <col min="14348" max="14348" width="11"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18.75" style="1" bestFit="1" customWidth="1"/>
    <col min="14595" max="14595" width="14.375" style="1" bestFit="1" customWidth="1"/>
    <col min="14596" max="14596" width="13.125" style="1" bestFit="1" customWidth="1"/>
    <col min="14597" max="14597" width="51.125" style="1" bestFit="1" customWidth="1"/>
    <col min="14598" max="14598" width="6.25" style="1" customWidth="1"/>
    <col min="14599" max="14600" width="9.875" style="1" bestFit="1" customWidth="1"/>
    <col min="14601" max="14601" width="31.375" style="1" bestFit="1" customWidth="1"/>
    <col min="14602" max="14602" width="29.5" style="1" customWidth="1"/>
    <col min="14603" max="14603" width="23.625" style="1" customWidth="1"/>
    <col min="14604" max="14604" width="11"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18.75" style="1" bestFit="1" customWidth="1"/>
    <col min="14851" max="14851" width="14.375" style="1" bestFit="1" customWidth="1"/>
    <col min="14852" max="14852" width="13.125" style="1" bestFit="1" customWidth="1"/>
    <col min="14853" max="14853" width="51.125" style="1" bestFit="1" customWidth="1"/>
    <col min="14854" max="14854" width="6.25" style="1" customWidth="1"/>
    <col min="14855" max="14856" width="9.875" style="1" bestFit="1" customWidth="1"/>
    <col min="14857" max="14857" width="31.375" style="1" bestFit="1" customWidth="1"/>
    <col min="14858" max="14858" width="29.5" style="1" customWidth="1"/>
    <col min="14859" max="14859" width="23.625" style="1" customWidth="1"/>
    <col min="14860" max="14860" width="11"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18.75" style="1" bestFit="1" customWidth="1"/>
    <col min="15107" max="15107" width="14.375" style="1" bestFit="1" customWidth="1"/>
    <col min="15108" max="15108" width="13.125" style="1" bestFit="1" customWidth="1"/>
    <col min="15109" max="15109" width="51.125" style="1" bestFit="1" customWidth="1"/>
    <col min="15110" max="15110" width="6.25" style="1" customWidth="1"/>
    <col min="15111" max="15112" width="9.875" style="1" bestFit="1" customWidth="1"/>
    <col min="15113" max="15113" width="31.375" style="1" bestFit="1" customWidth="1"/>
    <col min="15114" max="15114" width="29.5" style="1" customWidth="1"/>
    <col min="15115" max="15115" width="23.625" style="1" customWidth="1"/>
    <col min="15116" max="15116" width="11"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18.75" style="1" bestFit="1" customWidth="1"/>
    <col min="15363" max="15363" width="14.375" style="1" bestFit="1" customWidth="1"/>
    <col min="15364" max="15364" width="13.125" style="1" bestFit="1" customWidth="1"/>
    <col min="15365" max="15365" width="51.125" style="1" bestFit="1" customWidth="1"/>
    <col min="15366" max="15366" width="6.25" style="1" customWidth="1"/>
    <col min="15367" max="15368" width="9.875" style="1" bestFit="1" customWidth="1"/>
    <col min="15369" max="15369" width="31.375" style="1" bestFit="1" customWidth="1"/>
    <col min="15370" max="15370" width="29.5" style="1" customWidth="1"/>
    <col min="15371" max="15371" width="23.625" style="1" customWidth="1"/>
    <col min="15372" max="15372" width="11"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18.75" style="1" bestFit="1" customWidth="1"/>
    <col min="15619" max="15619" width="14.375" style="1" bestFit="1" customWidth="1"/>
    <col min="15620" max="15620" width="13.125" style="1" bestFit="1" customWidth="1"/>
    <col min="15621" max="15621" width="51.125" style="1" bestFit="1" customWidth="1"/>
    <col min="15622" max="15622" width="6.25" style="1" customWidth="1"/>
    <col min="15623" max="15624" width="9.875" style="1" bestFit="1" customWidth="1"/>
    <col min="15625" max="15625" width="31.375" style="1" bestFit="1" customWidth="1"/>
    <col min="15626" max="15626" width="29.5" style="1" customWidth="1"/>
    <col min="15627" max="15627" width="23.625" style="1" customWidth="1"/>
    <col min="15628" max="15628" width="11"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18.75" style="1" bestFit="1" customWidth="1"/>
    <col min="15875" max="15875" width="14.375" style="1" bestFit="1" customWidth="1"/>
    <col min="15876" max="15876" width="13.125" style="1" bestFit="1" customWidth="1"/>
    <col min="15877" max="15877" width="51.125" style="1" bestFit="1" customWidth="1"/>
    <col min="15878" max="15878" width="6.25" style="1" customWidth="1"/>
    <col min="15879" max="15880" width="9.875" style="1" bestFit="1" customWidth="1"/>
    <col min="15881" max="15881" width="31.375" style="1" bestFit="1" customWidth="1"/>
    <col min="15882" max="15882" width="29.5" style="1" customWidth="1"/>
    <col min="15883" max="15883" width="23.625" style="1" customWidth="1"/>
    <col min="15884" max="15884" width="11"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18.75" style="1" bestFit="1" customWidth="1"/>
    <col min="16131" max="16131" width="14.375" style="1" bestFit="1" customWidth="1"/>
    <col min="16132" max="16132" width="13.125" style="1" bestFit="1" customWidth="1"/>
    <col min="16133" max="16133" width="51.125" style="1" bestFit="1" customWidth="1"/>
    <col min="16134" max="16134" width="6.25" style="1" customWidth="1"/>
    <col min="16135" max="16136" width="9.875" style="1" bestFit="1" customWidth="1"/>
    <col min="16137" max="16137" width="31.375" style="1" bestFit="1" customWidth="1"/>
    <col min="16138" max="16138" width="29.5" style="1" customWidth="1"/>
    <col min="16139" max="16139" width="23.625" style="1" customWidth="1"/>
    <col min="16140" max="16140" width="11"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1697</v>
      </c>
      <c r="G2" s="5" t="s">
        <v>2</v>
      </c>
      <c r="H2" s="6"/>
      <c r="I2" s="7"/>
      <c r="J2" s="8">
        <f>SUM(H:H)</f>
        <v>486563</v>
      </c>
    </row>
    <row r="3" spans="2:17" ht="20.100000000000001" customHeight="1">
      <c r="B3" s="2" t="s">
        <v>3</v>
      </c>
      <c r="C3" s="2"/>
      <c r="D3" s="2"/>
      <c r="E3" s="13" t="s">
        <v>1698</v>
      </c>
    </row>
    <row r="4" spans="2:17" ht="20.100000000000001" customHeight="1">
      <c r="B4" s="2" t="s">
        <v>996</v>
      </c>
      <c r="C4" s="2"/>
      <c r="D4" s="2"/>
      <c r="E4" s="13">
        <v>228205</v>
      </c>
      <c r="J4" s="451"/>
    </row>
    <row r="5" spans="2:17" ht="20.100000000000001" customHeight="1">
      <c r="B5" s="2" t="s">
        <v>9</v>
      </c>
      <c r="C5" s="2"/>
      <c r="D5" s="2"/>
      <c r="E5" s="16">
        <v>46013</v>
      </c>
      <c r="J5" s="451"/>
    </row>
    <row r="6" spans="2:17" ht="20.100000000000001" customHeight="1">
      <c r="B6" s="2" t="s">
        <v>10</v>
      </c>
      <c r="C6" s="2"/>
      <c r="D6" s="2"/>
      <c r="E6" s="16">
        <v>46028</v>
      </c>
      <c r="J6" s="451"/>
    </row>
    <row r="7" spans="2:17" ht="20.100000000000001" customHeight="1">
      <c r="B7" s="453"/>
      <c r="C7" s="453"/>
      <c r="D7" s="453"/>
      <c r="E7" s="454"/>
      <c r="J7" s="451"/>
      <c r="L7" s="456"/>
    </row>
    <row r="9" spans="2:17" s="4" customFormat="1" ht="19.7" customHeight="1">
      <c r="B9" s="27" t="s">
        <v>32</v>
      </c>
      <c r="C9" s="27" t="s">
        <v>33</v>
      </c>
      <c r="D9" s="27" t="s">
        <v>34</v>
      </c>
      <c r="E9" s="26" t="s">
        <v>35</v>
      </c>
      <c r="F9" s="27" t="s">
        <v>36</v>
      </c>
      <c r="G9" s="384" t="s">
        <v>37</v>
      </c>
      <c r="H9" s="63" t="s">
        <v>38</v>
      </c>
      <c r="I9" s="26" t="s">
        <v>39</v>
      </c>
      <c r="J9" s="26" t="s">
        <v>40</v>
      </c>
      <c r="K9" s="26" t="s">
        <v>41</v>
      </c>
      <c r="L9" s="26" t="s">
        <v>42</v>
      </c>
      <c r="M9" s="30" t="s">
        <v>43</v>
      </c>
      <c r="N9" s="27" t="s">
        <v>44</v>
      </c>
      <c r="O9" s="26" t="s">
        <v>45</v>
      </c>
      <c r="P9" s="30" t="s">
        <v>46</v>
      </c>
      <c r="Q9" s="375" t="s">
        <v>47</v>
      </c>
    </row>
    <row r="10" spans="2:17" ht="19.5" customHeight="1">
      <c r="B10" s="682">
        <v>13</v>
      </c>
      <c r="C10" s="27" t="s">
        <v>1002</v>
      </c>
      <c r="D10" s="27" t="s">
        <v>1002</v>
      </c>
      <c r="E10" s="40" t="s">
        <v>1699</v>
      </c>
      <c r="F10" s="26">
        <v>1</v>
      </c>
      <c r="G10" s="40">
        <v>7008</v>
      </c>
      <c r="H10" s="384">
        <f t="shared" ref="H10:H42" si="0">G10*F10</f>
        <v>7008</v>
      </c>
      <c r="I10" s="683" t="s">
        <v>1700</v>
      </c>
      <c r="J10" s="26" t="s">
        <v>1701</v>
      </c>
      <c r="K10" s="40"/>
      <c r="L10" s="26"/>
      <c r="M10" s="30">
        <v>46001</v>
      </c>
      <c r="N10" s="40"/>
      <c r="O10" s="393"/>
      <c r="P10" s="684">
        <v>46013</v>
      </c>
      <c r="Q10" s="375"/>
    </row>
    <row r="11" spans="2:17" ht="19.5" customHeight="1">
      <c r="B11" s="675"/>
      <c r="C11" s="27" t="s">
        <v>1002</v>
      </c>
      <c r="D11" s="27" t="s">
        <v>1002</v>
      </c>
      <c r="E11" s="40" t="s">
        <v>1432</v>
      </c>
      <c r="F11" s="26">
        <v>2</v>
      </c>
      <c r="G11" s="40">
        <v>193</v>
      </c>
      <c r="H11" s="384">
        <f t="shared" si="0"/>
        <v>386</v>
      </c>
      <c r="I11" s="40" t="s">
        <v>1395</v>
      </c>
      <c r="J11" s="26" t="s">
        <v>1701</v>
      </c>
      <c r="K11" s="40"/>
      <c r="L11" s="26"/>
      <c r="M11" s="30">
        <v>46001</v>
      </c>
      <c r="N11" s="40"/>
      <c r="O11" s="393"/>
      <c r="P11" s="684">
        <v>46006</v>
      </c>
      <c r="Q11" s="375"/>
    </row>
    <row r="12" spans="2:17" ht="19.5" customHeight="1">
      <c r="B12" s="26">
        <v>15</v>
      </c>
      <c r="C12" s="27" t="s">
        <v>1002</v>
      </c>
      <c r="D12" s="27" t="s">
        <v>1002</v>
      </c>
      <c r="E12" s="40" t="s">
        <v>1702</v>
      </c>
      <c r="F12" s="26">
        <v>1</v>
      </c>
      <c r="G12" s="40">
        <v>26900</v>
      </c>
      <c r="H12" s="384">
        <f t="shared" si="0"/>
        <v>26900</v>
      </c>
      <c r="I12" s="683" t="s">
        <v>1703</v>
      </c>
      <c r="J12" s="26" t="s">
        <v>1701</v>
      </c>
      <c r="K12" s="40"/>
      <c r="L12" s="26"/>
      <c r="M12" s="30">
        <v>46001</v>
      </c>
      <c r="N12" s="40"/>
      <c r="O12" s="393"/>
      <c r="P12" s="684">
        <v>46013</v>
      </c>
      <c r="Q12" s="375"/>
    </row>
    <row r="13" spans="2:17" ht="19.5" customHeight="1">
      <c r="B13" s="26">
        <v>16</v>
      </c>
      <c r="C13" s="27" t="s">
        <v>1002</v>
      </c>
      <c r="D13" s="27" t="s">
        <v>1002</v>
      </c>
      <c r="E13" s="40" t="s">
        <v>1704</v>
      </c>
      <c r="F13" s="26">
        <v>1</v>
      </c>
      <c r="G13" s="40">
        <v>26900</v>
      </c>
      <c r="H13" s="384">
        <f t="shared" si="0"/>
        <v>26900</v>
      </c>
      <c r="I13" s="683" t="s">
        <v>1705</v>
      </c>
      <c r="J13" s="26" t="s">
        <v>1701</v>
      </c>
      <c r="K13" s="40"/>
      <c r="L13" s="26"/>
      <c r="M13" s="30">
        <v>46001</v>
      </c>
      <c r="N13" s="40"/>
      <c r="O13" s="393"/>
      <c r="P13" s="684">
        <v>46013</v>
      </c>
      <c r="Q13" s="375"/>
    </row>
    <row r="14" spans="2:17" ht="19.5" customHeight="1">
      <c r="B14" s="26">
        <v>17</v>
      </c>
      <c r="C14" s="27" t="s">
        <v>1002</v>
      </c>
      <c r="D14" s="27" t="s">
        <v>1002</v>
      </c>
      <c r="E14" s="40" t="s">
        <v>1706</v>
      </c>
      <c r="F14" s="26">
        <v>1</v>
      </c>
      <c r="G14" s="40">
        <v>26900</v>
      </c>
      <c r="H14" s="384">
        <f t="shared" si="0"/>
        <v>26900</v>
      </c>
      <c r="I14" s="683" t="s">
        <v>1707</v>
      </c>
      <c r="J14" s="26" t="s">
        <v>1701</v>
      </c>
      <c r="K14" s="40"/>
      <c r="L14" s="26"/>
      <c r="M14" s="30">
        <v>46001</v>
      </c>
      <c r="N14" s="40"/>
      <c r="O14" s="393"/>
      <c r="P14" s="684">
        <v>46013</v>
      </c>
      <c r="Q14" s="375"/>
    </row>
    <row r="15" spans="2:17" ht="19.5" customHeight="1">
      <c r="B15" s="26">
        <v>18</v>
      </c>
      <c r="C15" s="27" t="s">
        <v>1002</v>
      </c>
      <c r="D15" s="27" t="s">
        <v>1002</v>
      </c>
      <c r="E15" s="40" t="s">
        <v>1708</v>
      </c>
      <c r="F15" s="26">
        <v>1</v>
      </c>
      <c r="G15" s="40">
        <v>26900</v>
      </c>
      <c r="H15" s="384">
        <f t="shared" si="0"/>
        <v>26900</v>
      </c>
      <c r="I15" s="683" t="s">
        <v>1709</v>
      </c>
      <c r="J15" s="26" t="s">
        <v>1701</v>
      </c>
      <c r="K15" s="40"/>
      <c r="L15" s="26"/>
      <c r="M15" s="30">
        <v>46001</v>
      </c>
      <c r="N15" s="40"/>
      <c r="O15" s="393"/>
      <c r="P15" s="684">
        <v>46013</v>
      </c>
      <c r="Q15" s="375"/>
    </row>
    <row r="16" spans="2:17" ht="19.5" customHeight="1">
      <c r="B16" s="685">
        <v>19</v>
      </c>
      <c r="C16" s="27" t="s">
        <v>1002</v>
      </c>
      <c r="D16" s="27" t="s">
        <v>1002</v>
      </c>
      <c r="E16" s="40" t="s">
        <v>1710</v>
      </c>
      <c r="F16" s="26">
        <v>1</v>
      </c>
      <c r="G16" s="40">
        <v>26096</v>
      </c>
      <c r="H16" s="384">
        <f>G16*F16</f>
        <v>26096</v>
      </c>
      <c r="I16" s="683" t="s">
        <v>1711</v>
      </c>
      <c r="J16" s="26" t="s">
        <v>1701</v>
      </c>
      <c r="K16" s="40"/>
      <c r="L16" s="26"/>
      <c r="M16" s="30">
        <v>46001</v>
      </c>
      <c r="N16" s="40"/>
      <c r="O16" s="393"/>
      <c r="P16" s="684">
        <v>46013</v>
      </c>
      <c r="Q16" s="375"/>
    </row>
    <row r="17" spans="2:17" ht="19.5" customHeight="1">
      <c r="B17" s="686"/>
      <c r="C17" s="27" t="s">
        <v>1002</v>
      </c>
      <c r="D17" s="27" t="s">
        <v>1002</v>
      </c>
      <c r="E17" s="40" t="s">
        <v>1712</v>
      </c>
      <c r="F17" s="26">
        <v>1</v>
      </c>
      <c r="G17" s="40">
        <v>710</v>
      </c>
      <c r="H17" s="384">
        <f t="shared" si="0"/>
        <v>710</v>
      </c>
      <c r="I17" s="40" t="s">
        <v>1713</v>
      </c>
      <c r="J17" s="26" t="s">
        <v>1701</v>
      </c>
      <c r="K17" s="40"/>
      <c r="L17" s="26"/>
      <c r="M17" s="30">
        <v>46001</v>
      </c>
      <c r="N17" s="40"/>
      <c r="O17" s="393"/>
      <c r="P17" s="684">
        <v>46006</v>
      </c>
      <c r="Q17" s="375"/>
    </row>
    <row r="18" spans="2:17" ht="19.5" customHeight="1">
      <c r="B18" s="686"/>
      <c r="C18" s="27" t="s">
        <v>1002</v>
      </c>
      <c r="D18" s="27" t="s">
        <v>1002</v>
      </c>
      <c r="E18" s="40" t="s">
        <v>1714</v>
      </c>
      <c r="F18" s="26">
        <v>1</v>
      </c>
      <c r="G18" s="40">
        <v>870</v>
      </c>
      <c r="H18" s="384">
        <f t="shared" si="0"/>
        <v>870</v>
      </c>
      <c r="I18" s="40" t="s">
        <v>1715</v>
      </c>
      <c r="J18" s="26" t="s">
        <v>1701</v>
      </c>
      <c r="K18" s="40"/>
      <c r="L18" s="26"/>
      <c r="M18" s="30">
        <v>46001</v>
      </c>
      <c r="N18" s="40"/>
      <c r="O18" s="393"/>
      <c r="P18" s="684">
        <v>46006</v>
      </c>
      <c r="Q18" s="375"/>
    </row>
    <row r="19" spans="2:17" ht="19.5" customHeight="1">
      <c r="B19" s="686"/>
      <c r="C19" s="27" t="s">
        <v>1002</v>
      </c>
      <c r="D19" s="27" t="s">
        <v>1002</v>
      </c>
      <c r="E19" s="40" t="s">
        <v>1716</v>
      </c>
      <c r="F19" s="26">
        <v>4</v>
      </c>
      <c r="G19" s="40">
        <v>850</v>
      </c>
      <c r="H19" s="384">
        <f t="shared" si="0"/>
        <v>3400</v>
      </c>
      <c r="I19" s="40" t="s">
        <v>1717</v>
      </c>
      <c r="J19" s="26" t="s">
        <v>1701</v>
      </c>
      <c r="K19" s="40"/>
      <c r="L19" s="26"/>
      <c r="M19" s="30">
        <v>46001</v>
      </c>
      <c r="N19" s="40"/>
      <c r="O19" s="393"/>
      <c r="P19" s="684">
        <v>46006</v>
      </c>
      <c r="Q19" s="375"/>
    </row>
    <row r="20" spans="2:17" ht="19.5" customHeight="1">
      <c r="B20" s="687"/>
      <c r="C20" s="27" t="s">
        <v>1002</v>
      </c>
      <c r="D20" s="27" t="s">
        <v>1002</v>
      </c>
      <c r="E20" s="40" t="s">
        <v>1718</v>
      </c>
      <c r="F20" s="26">
        <v>4</v>
      </c>
      <c r="G20" s="40">
        <v>740</v>
      </c>
      <c r="H20" s="384">
        <f t="shared" si="0"/>
        <v>2960</v>
      </c>
      <c r="I20" s="40" t="s">
        <v>1717</v>
      </c>
      <c r="J20" s="26" t="s">
        <v>1701</v>
      </c>
      <c r="K20" s="40"/>
      <c r="L20" s="26"/>
      <c r="M20" s="30">
        <v>46001</v>
      </c>
      <c r="N20" s="40"/>
      <c r="O20" s="393"/>
      <c r="P20" s="684">
        <v>46006</v>
      </c>
      <c r="Q20" s="375"/>
    </row>
    <row r="21" spans="2:17" s="4" customFormat="1" ht="19.7" customHeight="1">
      <c r="B21" s="666">
        <v>20</v>
      </c>
      <c r="C21" s="27" t="s">
        <v>1002</v>
      </c>
      <c r="D21" s="27" t="s">
        <v>1002</v>
      </c>
      <c r="E21" s="40" t="s">
        <v>1719</v>
      </c>
      <c r="F21" s="26">
        <v>1</v>
      </c>
      <c r="G21" s="40">
        <v>2764</v>
      </c>
      <c r="H21" s="384">
        <f t="shared" si="0"/>
        <v>2764</v>
      </c>
      <c r="I21" s="683" t="s">
        <v>1720</v>
      </c>
      <c r="J21" s="26" t="s">
        <v>1701</v>
      </c>
      <c r="K21" s="26"/>
      <c r="L21" s="26"/>
      <c r="M21" s="30">
        <v>46001</v>
      </c>
      <c r="N21" s="27"/>
      <c r="O21" s="26"/>
      <c r="P21" s="684">
        <v>46006</v>
      </c>
      <c r="Q21" s="375"/>
    </row>
    <row r="22" spans="2:17" ht="19.5" customHeight="1">
      <c r="B22" s="654"/>
      <c r="C22" s="27" t="s">
        <v>1002</v>
      </c>
      <c r="D22" s="27" t="s">
        <v>1002</v>
      </c>
      <c r="E22" s="40" t="s">
        <v>1721</v>
      </c>
      <c r="F22" s="26">
        <v>1</v>
      </c>
      <c r="G22" s="40">
        <v>726</v>
      </c>
      <c r="H22" s="384">
        <f t="shared" si="0"/>
        <v>726</v>
      </c>
      <c r="I22" s="40" t="s">
        <v>1722</v>
      </c>
      <c r="J22" s="26" t="s">
        <v>1701</v>
      </c>
      <c r="K22" s="40"/>
      <c r="L22" s="26"/>
      <c r="M22" s="30">
        <v>46001</v>
      </c>
      <c r="N22" s="40"/>
      <c r="O22" s="393"/>
      <c r="P22" s="684">
        <v>46006</v>
      </c>
      <c r="Q22" s="375"/>
    </row>
    <row r="23" spans="2:17" ht="19.5" customHeight="1">
      <c r="B23" s="654"/>
      <c r="C23" s="27" t="s">
        <v>1002</v>
      </c>
      <c r="D23" s="27" t="s">
        <v>1002</v>
      </c>
      <c r="E23" s="40" t="s">
        <v>1723</v>
      </c>
      <c r="F23" s="26">
        <v>1</v>
      </c>
      <c r="G23" s="40">
        <v>3766</v>
      </c>
      <c r="H23" s="384">
        <f t="shared" si="0"/>
        <v>3766</v>
      </c>
      <c r="I23" s="40" t="s">
        <v>1724</v>
      </c>
      <c r="J23" s="26" t="s">
        <v>1701</v>
      </c>
      <c r="K23" s="40"/>
      <c r="L23" s="26"/>
      <c r="M23" s="30">
        <v>46001</v>
      </c>
      <c r="N23" s="40"/>
      <c r="O23" s="393"/>
      <c r="P23" s="684">
        <v>46006</v>
      </c>
      <c r="Q23" s="375"/>
    </row>
    <row r="24" spans="2:17" ht="19.5" customHeight="1">
      <c r="B24" s="654"/>
      <c r="C24" s="27" t="s">
        <v>1002</v>
      </c>
      <c r="D24" s="27" t="s">
        <v>1002</v>
      </c>
      <c r="E24" s="40" t="s">
        <v>1725</v>
      </c>
      <c r="F24" s="26">
        <v>1</v>
      </c>
      <c r="G24" s="40">
        <v>15507</v>
      </c>
      <c r="H24" s="384">
        <f t="shared" si="0"/>
        <v>15507</v>
      </c>
      <c r="I24" s="47" t="s">
        <v>1726</v>
      </c>
      <c r="J24" s="26" t="s">
        <v>1701</v>
      </c>
      <c r="K24" s="40"/>
      <c r="L24" s="26"/>
      <c r="M24" s="30">
        <v>46001</v>
      </c>
      <c r="N24" s="40"/>
      <c r="O24" s="664"/>
      <c r="P24" s="684">
        <v>46006</v>
      </c>
      <c r="Q24" s="375"/>
    </row>
    <row r="25" spans="2:17" s="4" customFormat="1" ht="19.5" customHeight="1">
      <c r="B25" s="668">
        <v>21</v>
      </c>
      <c r="C25" s="27" t="s">
        <v>1002</v>
      </c>
      <c r="D25" s="27" t="s">
        <v>1002</v>
      </c>
      <c r="E25" s="40" t="s">
        <v>1727</v>
      </c>
      <c r="F25" s="26">
        <v>1</v>
      </c>
      <c r="G25" s="40">
        <v>7590</v>
      </c>
      <c r="H25" s="384">
        <f t="shared" si="0"/>
        <v>7590</v>
      </c>
      <c r="I25" s="683" t="s">
        <v>1728</v>
      </c>
      <c r="J25" s="26" t="s">
        <v>1701</v>
      </c>
      <c r="K25" s="26"/>
      <c r="L25" s="26"/>
      <c r="M25" s="30">
        <v>46001</v>
      </c>
      <c r="N25" s="27"/>
      <c r="O25" s="26"/>
      <c r="P25" s="684">
        <v>46013</v>
      </c>
      <c r="Q25" s="375"/>
    </row>
    <row r="26" spans="2:17" ht="19.5" customHeight="1">
      <c r="B26" s="669"/>
      <c r="C26" s="27" t="s">
        <v>1002</v>
      </c>
      <c r="D26" s="27" t="s">
        <v>1002</v>
      </c>
      <c r="E26" s="40" t="s">
        <v>1374</v>
      </c>
      <c r="F26" s="26">
        <v>1</v>
      </c>
      <c r="G26" s="40">
        <v>2244</v>
      </c>
      <c r="H26" s="384">
        <f t="shared" si="0"/>
        <v>2244</v>
      </c>
      <c r="I26" s="40" t="s">
        <v>1375</v>
      </c>
      <c r="J26" s="26" t="s">
        <v>1701</v>
      </c>
      <c r="K26" s="40"/>
      <c r="L26" s="26"/>
      <c r="M26" s="30">
        <v>46001</v>
      </c>
      <c r="N26" s="40"/>
      <c r="O26" s="393"/>
      <c r="P26" s="684">
        <v>46006</v>
      </c>
      <c r="Q26" s="375"/>
    </row>
    <row r="27" spans="2:17" ht="19.5" customHeight="1">
      <c r="B27" s="669"/>
      <c r="C27" s="27" t="s">
        <v>1002</v>
      </c>
      <c r="D27" s="27" t="s">
        <v>1002</v>
      </c>
      <c r="E27" s="40" t="s">
        <v>1729</v>
      </c>
      <c r="F27" s="26">
        <v>1</v>
      </c>
      <c r="G27" s="40">
        <v>4092</v>
      </c>
      <c r="H27" s="384">
        <f t="shared" si="0"/>
        <v>4092</v>
      </c>
      <c r="I27" s="40" t="s">
        <v>1730</v>
      </c>
      <c r="J27" s="26" t="s">
        <v>1701</v>
      </c>
      <c r="K27" s="40"/>
      <c r="L27" s="26"/>
      <c r="M27" s="30">
        <v>46014</v>
      </c>
      <c r="N27" s="40"/>
      <c r="O27" s="393"/>
      <c r="P27" s="684">
        <v>46015</v>
      </c>
      <c r="Q27" s="375">
        <v>46380</v>
      </c>
    </row>
    <row r="28" spans="2:17" ht="19.5" customHeight="1">
      <c r="B28" s="669"/>
      <c r="C28" s="27" t="s">
        <v>1002</v>
      </c>
      <c r="D28" s="27" t="s">
        <v>1002</v>
      </c>
      <c r="E28" s="40" t="s">
        <v>1396</v>
      </c>
      <c r="F28" s="26">
        <v>2</v>
      </c>
      <c r="G28" s="40">
        <v>223</v>
      </c>
      <c r="H28" s="384">
        <f t="shared" si="0"/>
        <v>446</v>
      </c>
      <c r="I28" s="40" t="s">
        <v>1731</v>
      </c>
      <c r="J28" s="26" t="s">
        <v>1701</v>
      </c>
      <c r="K28" s="40"/>
      <c r="L28" s="26"/>
      <c r="M28" s="30">
        <v>46001</v>
      </c>
      <c r="N28" s="40"/>
      <c r="O28" s="393"/>
      <c r="P28" s="684">
        <v>46006</v>
      </c>
      <c r="Q28" s="375"/>
    </row>
    <row r="29" spans="2:17" ht="19.5" customHeight="1">
      <c r="B29" s="669"/>
      <c r="C29" s="27" t="s">
        <v>1002</v>
      </c>
      <c r="D29" s="27" t="s">
        <v>1002</v>
      </c>
      <c r="E29" s="40" t="s">
        <v>1732</v>
      </c>
      <c r="F29" s="26">
        <v>1</v>
      </c>
      <c r="G29" s="40">
        <v>2752</v>
      </c>
      <c r="H29" s="384">
        <f t="shared" si="0"/>
        <v>2752</v>
      </c>
      <c r="I29" s="683" t="s">
        <v>1733</v>
      </c>
      <c r="J29" s="26" t="s">
        <v>1701</v>
      </c>
      <c r="K29" s="40"/>
      <c r="L29" s="26"/>
      <c r="M29" s="30">
        <v>46017</v>
      </c>
      <c r="N29" s="40"/>
      <c r="O29" s="393"/>
      <c r="P29" s="684">
        <v>46030</v>
      </c>
      <c r="Q29" s="375"/>
    </row>
    <row r="30" spans="2:17" ht="19.5" customHeight="1">
      <c r="B30" s="669"/>
      <c r="C30" s="27" t="s">
        <v>1002</v>
      </c>
      <c r="D30" s="27" t="s">
        <v>1002</v>
      </c>
      <c r="E30" s="40" t="s">
        <v>1734</v>
      </c>
      <c r="F30" s="26">
        <v>5</v>
      </c>
      <c r="G30" s="40">
        <v>198</v>
      </c>
      <c r="H30" s="384">
        <f t="shared" si="0"/>
        <v>990</v>
      </c>
      <c r="I30" s="40" t="s">
        <v>1735</v>
      </c>
      <c r="J30" s="26" t="s">
        <v>1701</v>
      </c>
      <c r="K30" s="40"/>
      <c r="L30" s="26"/>
      <c r="M30" s="30">
        <v>46017</v>
      </c>
      <c r="N30" s="40"/>
      <c r="O30" s="393"/>
      <c r="P30" s="684">
        <v>46028</v>
      </c>
      <c r="Q30" s="375">
        <v>46028</v>
      </c>
    </row>
    <row r="31" spans="2:17" ht="19.5" customHeight="1">
      <c r="B31" s="669"/>
      <c r="C31" s="27" t="s">
        <v>1002</v>
      </c>
      <c r="D31" s="27" t="s">
        <v>1002</v>
      </c>
      <c r="E31" s="40" t="s">
        <v>1736</v>
      </c>
      <c r="F31" s="26">
        <v>5</v>
      </c>
      <c r="G31" s="40">
        <v>278</v>
      </c>
      <c r="H31" s="384">
        <f t="shared" si="0"/>
        <v>1390</v>
      </c>
      <c r="I31" s="40" t="s">
        <v>1737</v>
      </c>
      <c r="J31" s="26" t="s">
        <v>1701</v>
      </c>
      <c r="K31" s="40"/>
      <c r="L31" s="26"/>
      <c r="M31" s="30">
        <v>46017</v>
      </c>
      <c r="N31" s="40"/>
      <c r="O31" s="393"/>
      <c r="P31" s="684">
        <v>46028</v>
      </c>
      <c r="Q31" s="375">
        <v>46028</v>
      </c>
    </row>
    <row r="32" spans="2:17" ht="19.5" customHeight="1">
      <c r="B32" s="671"/>
      <c r="C32" s="27" t="s">
        <v>1002</v>
      </c>
      <c r="D32" s="27" t="s">
        <v>1002</v>
      </c>
      <c r="E32" s="40" t="s">
        <v>1738</v>
      </c>
      <c r="F32" s="26">
        <v>5</v>
      </c>
      <c r="G32" s="40">
        <v>193</v>
      </c>
      <c r="H32" s="384">
        <f t="shared" si="0"/>
        <v>965</v>
      </c>
      <c r="I32" s="40" t="s">
        <v>1737</v>
      </c>
      <c r="J32" s="26" t="s">
        <v>1701</v>
      </c>
      <c r="K32" s="40"/>
      <c r="L32" s="26"/>
      <c r="M32" s="30">
        <v>46017</v>
      </c>
      <c r="N32" s="40"/>
      <c r="O32" s="393"/>
      <c r="P32" s="684">
        <v>46028</v>
      </c>
      <c r="Q32" s="375">
        <v>46028</v>
      </c>
    </row>
    <row r="33" spans="2:17" ht="20.25" customHeight="1">
      <c r="B33" s="403">
        <v>22</v>
      </c>
      <c r="C33" s="293" t="s">
        <v>1002</v>
      </c>
      <c r="D33" s="293" t="s">
        <v>1002</v>
      </c>
      <c r="E33" s="40" t="s">
        <v>1739</v>
      </c>
      <c r="F33" s="26">
        <v>1</v>
      </c>
      <c r="G33" s="40">
        <v>3165</v>
      </c>
      <c r="H33" s="688">
        <f t="shared" si="0"/>
        <v>3165</v>
      </c>
      <c r="I33" s="400" t="s">
        <v>1740</v>
      </c>
      <c r="J33" s="286" t="s">
        <v>1701</v>
      </c>
      <c r="K33" s="40"/>
      <c r="L33" s="26"/>
      <c r="M33" s="30">
        <v>46001</v>
      </c>
      <c r="N33" s="40"/>
      <c r="O33" s="393"/>
      <c r="P33" s="684">
        <v>46006</v>
      </c>
      <c r="Q33" s="375"/>
    </row>
    <row r="34" spans="2:17" ht="19.5" customHeight="1">
      <c r="B34" s="388"/>
      <c r="C34" s="293" t="s">
        <v>1002</v>
      </c>
      <c r="D34" s="293" t="s">
        <v>1002</v>
      </c>
      <c r="E34" s="40" t="s">
        <v>1741</v>
      </c>
      <c r="F34" s="26">
        <v>1</v>
      </c>
      <c r="G34" s="40">
        <v>6193</v>
      </c>
      <c r="H34" s="688">
        <f t="shared" si="0"/>
        <v>6193</v>
      </c>
      <c r="I34" s="400" t="s">
        <v>1742</v>
      </c>
      <c r="J34" s="286" t="s">
        <v>1701</v>
      </c>
      <c r="K34" s="40"/>
      <c r="L34" s="26"/>
      <c r="M34" s="30">
        <v>46001</v>
      </c>
      <c r="N34" s="40"/>
      <c r="O34" s="393"/>
      <c r="P34" s="684">
        <v>46006</v>
      </c>
      <c r="Q34" s="375"/>
    </row>
    <row r="35" spans="2:17" ht="19.5" customHeight="1">
      <c r="B35" s="388"/>
      <c r="C35" s="293" t="s">
        <v>1002</v>
      </c>
      <c r="D35" s="293" t="s">
        <v>1002</v>
      </c>
      <c r="E35" s="40" t="s">
        <v>1009</v>
      </c>
      <c r="F35" s="26">
        <v>2</v>
      </c>
      <c r="G35" s="40">
        <v>1599</v>
      </c>
      <c r="H35" s="688">
        <f t="shared" si="0"/>
        <v>3198</v>
      </c>
      <c r="I35" s="40" t="s">
        <v>1010</v>
      </c>
      <c r="J35" s="286" t="s">
        <v>1701</v>
      </c>
      <c r="K35" s="40"/>
      <c r="L35" s="26"/>
      <c r="M35" s="30">
        <v>46001</v>
      </c>
      <c r="N35" s="40"/>
      <c r="O35" s="393"/>
      <c r="P35" s="684">
        <v>46006</v>
      </c>
      <c r="Q35" s="375"/>
    </row>
    <row r="36" spans="2:17" ht="19.5" customHeight="1">
      <c r="B36" s="388"/>
      <c r="C36" s="293" t="s">
        <v>1002</v>
      </c>
      <c r="D36" s="293" t="s">
        <v>1002</v>
      </c>
      <c r="E36" s="40" t="s">
        <v>1012</v>
      </c>
      <c r="F36" s="26">
        <v>1</v>
      </c>
      <c r="G36" s="40">
        <v>5373</v>
      </c>
      <c r="H36" s="688">
        <f t="shared" si="0"/>
        <v>5373</v>
      </c>
      <c r="I36" s="40" t="s">
        <v>1013</v>
      </c>
      <c r="J36" s="286" t="s">
        <v>1701</v>
      </c>
      <c r="K36" s="40"/>
      <c r="L36" s="26"/>
      <c r="M36" s="30">
        <v>46001</v>
      </c>
      <c r="N36" s="40"/>
      <c r="O36" s="393"/>
      <c r="P36" s="684">
        <v>46006</v>
      </c>
      <c r="Q36" s="375"/>
    </row>
    <row r="37" spans="2:17" ht="19.5" customHeight="1">
      <c r="B37" s="388"/>
      <c r="C37" s="293" t="s">
        <v>1002</v>
      </c>
      <c r="D37" s="293" t="s">
        <v>1002</v>
      </c>
      <c r="E37" s="40" t="s">
        <v>1426</v>
      </c>
      <c r="F37" s="26">
        <v>1</v>
      </c>
      <c r="G37" s="40">
        <v>7884</v>
      </c>
      <c r="H37" s="688">
        <f t="shared" si="0"/>
        <v>7884</v>
      </c>
      <c r="I37" s="40" t="s">
        <v>1015</v>
      </c>
      <c r="J37" s="286" t="s">
        <v>1701</v>
      </c>
      <c r="K37" s="40"/>
      <c r="L37" s="26"/>
      <c r="M37" s="30">
        <v>46001</v>
      </c>
      <c r="N37" s="40"/>
      <c r="O37" s="393"/>
      <c r="P37" s="684">
        <v>46006</v>
      </c>
      <c r="Q37" s="375"/>
    </row>
    <row r="38" spans="2:17" ht="19.5" customHeight="1">
      <c r="B38" s="388"/>
      <c r="C38" s="293" t="s">
        <v>1002</v>
      </c>
      <c r="D38" s="293" t="s">
        <v>1002</v>
      </c>
      <c r="E38" s="40" t="s">
        <v>1743</v>
      </c>
      <c r="F38" s="26">
        <v>1</v>
      </c>
      <c r="G38" s="40">
        <v>3170</v>
      </c>
      <c r="H38" s="688">
        <f t="shared" si="0"/>
        <v>3170</v>
      </c>
      <c r="I38" s="40" t="s">
        <v>1343</v>
      </c>
      <c r="J38" s="286" t="s">
        <v>1701</v>
      </c>
      <c r="K38" s="40"/>
      <c r="L38" s="26"/>
      <c r="M38" s="30">
        <v>46001</v>
      </c>
      <c r="N38" s="40"/>
      <c r="O38" s="393"/>
      <c r="P38" s="684">
        <v>46006</v>
      </c>
      <c r="Q38" s="375"/>
    </row>
    <row r="39" spans="2:17" ht="19.5" customHeight="1">
      <c r="B39" s="388"/>
      <c r="C39" s="293" t="s">
        <v>1002</v>
      </c>
      <c r="D39" s="293" t="s">
        <v>1002</v>
      </c>
      <c r="E39" s="40" t="s">
        <v>1427</v>
      </c>
      <c r="F39" s="26">
        <v>1</v>
      </c>
      <c r="G39" s="40">
        <v>4220</v>
      </c>
      <c r="H39" s="688">
        <f t="shared" si="0"/>
        <v>4220</v>
      </c>
      <c r="I39" s="40" t="s">
        <v>1349</v>
      </c>
      <c r="J39" s="286" t="s">
        <v>1701</v>
      </c>
      <c r="K39" s="40"/>
      <c r="L39" s="26"/>
      <c r="M39" s="30">
        <v>46001</v>
      </c>
      <c r="N39" s="40"/>
      <c r="O39" s="393"/>
      <c r="P39" s="684">
        <v>46006</v>
      </c>
      <c r="Q39" s="375"/>
    </row>
    <row r="40" spans="2:17" ht="19.5" customHeight="1">
      <c r="B40" s="388"/>
      <c r="C40" s="293" t="s">
        <v>1002</v>
      </c>
      <c r="D40" s="293" t="s">
        <v>1002</v>
      </c>
      <c r="E40" s="40" t="s">
        <v>1132</v>
      </c>
      <c r="F40" s="26">
        <v>1</v>
      </c>
      <c r="G40" s="40">
        <v>326</v>
      </c>
      <c r="H40" s="688">
        <f t="shared" si="0"/>
        <v>326</v>
      </c>
      <c r="I40" s="40" t="s">
        <v>1133</v>
      </c>
      <c r="J40" s="286" t="s">
        <v>1701</v>
      </c>
      <c r="K40" s="40"/>
      <c r="L40" s="26"/>
      <c r="M40" s="30">
        <v>46001</v>
      </c>
      <c r="N40" s="40"/>
      <c r="O40" s="393"/>
      <c r="P40" s="684">
        <v>46006</v>
      </c>
      <c r="Q40" s="375"/>
    </row>
    <row r="41" spans="2:17" ht="19.5" customHeight="1">
      <c r="B41" s="388"/>
      <c r="C41" s="293" t="s">
        <v>1002</v>
      </c>
      <c r="D41" s="293" t="s">
        <v>1002</v>
      </c>
      <c r="E41" s="40" t="s">
        <v>1744</v>
      </c>
      <c r="F41" s="26">
        <v>1</v>
      </c>
      <c r="G41" s="40">
        <v>1326</v>
      </c>
      <c r="H41" s="688">
        <f t="shared" si="0"/>
        <v>1326</v>
      </c>
      <c r="I41" s="40" t="s">
        <v>1111</v>
      </c>
      <c r="J41" s="286" t="s">
        <v>1701</v>
      </c>
      <c r="K41" s="40"/>
      <c r="L41" s="26"/>
      <c r="M41" s="30">
        <v>46001</v>
      </c>
      <c r="N41" s="40"/>
      <c r="O41" s="393"/>
      <c r="P41" s="684">
        <v>46006</v>
      </c>
      <c r="Q41" s="375"/>
    </row>
    <row r="42" spans="2:17" ht="19.5" customHeight="1">
      <c r="B42" s="382"/>
      <c r="C42" s="293" t="s">
        <v>1002</v>
      </c>
      <c r="D42" s="293" t="s">
        <v>1002</v>
      </c>
      <c r="E42" s="40" t="s">
        <v>1745</v>
      </c>
      <c r="F42" s="26">
        <v>1</v>
      </c>
      <c r="G42" s="40">
        <v>9446</v>
      </c>
      <c r="H42" s="688">
        <f t="shared" si="0"/>
        <v>9446</v>
      </c>
      <c r="I42" s="40" t="s">
        <v>1746</v>
      </c>
      <c r="J42" s="286" t="s">
        <v>1701</v>
      </c>
      <c r="K42" s="40"/>
      <c r="L42" s="26"/>
      <c r="M42" s="30">
        <v>46001</v>
      </c>
      <c r="N42" s="40"/>
      <c r="O42" s="393"/>
      <c r="P42" s="684">
        <v>46006</v>
      </c>
      <c r="Q42" s="375"/>
    </row>
    <row r="43" spans="2:17" ht="19.5" customHeight="1">
      <c r="B43" s="661">
        <v>23</v>
      </c>
      <c r="C43" s="26" t="s">
        <v>1070</v>
      </c>
      <c r="D43" s="26" t="s">
        <v>1070</v>
      </c>
      <c r="E43" s="40" t="s">
        <v>1071</v>
      </c>
      <c r="F43" s="27">
        <v>10</v>
      </c>
      <c r="G43" s="384">
        <v>5000</v>
      </c>
      <c r="H43" s="384">
        <f>G43*F43</f>
        <v>50000</v>
      </c>
      <c r="I43" s="40" t="s">
        <v>1071</v>
      </c>
      <c r="J43" s="40"/>
      <c r="K43" s="40"/>
      <c r="L43" s="26"/>
      <c r="M43" s="30"/>
      <c r="N43" s="40"/>
      <c r="O43" s="393"/>
      <c r="P43" s="665"/>
      <c r="Q43" s="375"/>
    </row>
    <row r="44" spans="2:17" ht="19.5" customHeight="1">
      <c r="B44" s="662"/>
      <c r="C44" s="26" t="s">
        <v>1070</v>
      </c>
      <c r="D44" s="26" t="s">
        <v>1070</v>
      </c>
      <c r="E44" s="40" t="s">
        <v>1072</v>
      </c>
      <c r="F44" s="27">
        <v>40</v>
      </c>
      <c r="G44" s="384">
        <v>5000</v>
      </c>
      <c r="H44" s="384">
        <f>G44*F44</f>
        <v>200000</v>
      </c>
      <c r="I44" s="40" t="s">
        <v>1072</v>
      </c>
      <c r="J44" s="40"/>
      <c r="K44" s="40"/>
      <c r="L44" s="26"/>
      <c r="M44" s="30"/>
      <c r="N44" s="40"/>
      <c r="O44" s="393"/>
      <c r="P44" s="665"/>
      <c r="Q44" s="375"/>
    </row>
  </sheetData>
  <autoFilter ref="B9:O25" xr:uid="{3DCE64FA-1AC1-4C28-863B-12F0B6A5D607}">
    <sortState xmlns:xlrd2="http://schemas.microsoft.com/office/spreadsheetml/2017/richdata2" ref="B10:O11">
      <sortCondition descending="1" ref="K9:K11"/>
    </sortState>
  </autoFilter>
  <mergeCells count="12">
    <mergeCell ref="B10:B11"/>
    <mergeCell ref="B16:B20"/>
    <mergeCell ref="B21:B24"/>
    <mergeCell ref="B25:B32"/>
    <mergeCell ref="B33:B42"/>
    <mergeCell ref="B43:B44"/>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8C704-66B5-4A91-9D76-01B3970901E4}">
  <dimension ref="B2:Q20"/>
  <sheetViews>
    <sheetView zoomScale="85" zoomScaleNormal="85" workbookViewId="0">
      <pane xSplit="10" ySplit="9" topLeftCell="L10" activePane="bottomRight" state="frozen"/>
      <selection pane="topRight" activeCell="K1" sqref="K1"/>
      <selection pane="bottomLeft" activeCell="A9" sqref="A9"/>
      <selection pane="bottomRight" activeCell="Q18" sqref="Q18"/>
    </sheetView>
  </sheetViews>
  <sheetFormatPr defaultRowHeight="18.75"/>
  <cols>
    <col min="1" max="1" width="2.625" style="1" customWidth="1"/>
    <col min="2" max="2" width="18.75" style="4" bestFit="1" customWidth="1"/>
    <col min="3" max="3" width="14.375" style="1" bestFit="1" customWidth="1"/>
    <col min="4" max="4" width="13.125" style="1" bestFit="1" customWidth="1"/>
    <col min="5" max="5" width="51.125" style="1" bestFit="1" customWidth="1"/>
    <col min="6" max="6" width="6.25" style="681" customWidth="1"/>
    <col min="7" max="7" width="9.875" style="373" bestFit="1" customWidth="1"/>
    <col min="8" max="8" width="9.875" style="495" bestFit="1" customWidth="1"/>
    <col min="9" max="9" width="31.375" style="10" bestFit="1" customWidth="1"/>
    <col min="10" max="10" width="29.5" style="1" customWidth="1"/>
    <col min="11" max="11" width="23.625" style="1" customWidth="1"/>
    <col min="12" max="12" width="11" style="4" customWidth="1"/>
    <col min="13" max="13" width="13.75" style="9" customWidth="1"/>
    <col min="14" max="14" width="6.375" style="1" customWidth="1"/>
    <col min="15" max="15" width="13.25" style="10" customWidth="1"/>
    <col min="16" max="16" width="14.5" style="11" customWidth="1"/>
    <col min="17" max="17" width="15.625" style="667" customWidth="1"/>
    <col min="18" max="256" width="9" style="1"/>
    <col min="257" max="257" width="2.625" style="1" customWidth="1"/>
    <col min="258" max="258" width="18.75" style="1" bestFit="1" customWidth="1"/>
    <col min="259" max="259" width="14.375" style="1" bestFit="1" customWidth="1"/>
    <col min="260" max="260" width="13.125" style="1" bestFit="1" customWidth="1"/>
    <col min="261" max="261" width="51.125" style="1" bestFit="1" customWidth="1"/>
    <col min="262" max="262" width="6.25" style="1" customWidth="1"/>
    <col min="263" max="264" width="9.875" style="1" bestFit="1" customWidth="1"/>
    <col min="265" max="265" width="31.375" style="1" bestFit="1" customWidth="1"/>
    <col min="266" max="266" width="29.5" style="1" customWidth="1"/>
    <col min="267" max="267" width="23.625" style="1" customWidth="1"/>
    <col min="268" max="268" width="11"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18.75" style="1" bestFit="1" customWidth="1"/>
    <col min="515" max="515" width="14.375" style="1" bestFit="1" customWidth="1"/>
    <col min="516" max="516" width="13.125" style="1" bestFit="1" customWidth="1"/>
    <col min="517" max="517" width="51.125" style="1" bestFit="1" customWidth="1"/>
    <col min="518" max="518" width="6.25" style="1" customWidth="1"/>
    <col min="519" max="520" width="9.875" style="1" bestFit="1" customWidth="1"/>
    <col min="521" max="521" width="31.375" style="1" bestFit="1" customWidth="1"/>
    <col min="522" max="522" width="29.5" style="1" customWidth="1"/>
    <col min="523" max="523" width="23.625" style="1" customWidth="1"/>
    <col min="524" max="524" width="11"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18.75" style="1" bestFit="1" customWidth="1"/>
    <col min="771" max="771" width="14.375" style="1" bestFit="1" customWidth="1"/>
    <col min="772" max="772" width="13.125" style="1" bestFit="1" customWidth="1"/>
    <col min="773" max="773" width="51.125" style="1" bestFit="1" customWidth="1"/>
    <col min="774" max="774" width="6.25" style="1" customWidth="1"/>
    <col min="775" max="776" width="9.875" style="1" bestFit="1" customWidth="1"/>
    <col min="777" max="777" width="31.375" style="1" bestFit="1" customWidth="1"/>
    <col min="778" max="778" width="29.5" style="1" customWidth="1"/>
    <col min="779" max="779" width="23.625" style="1" customWidth="1"/>
    <col min="780" max="780" width="11"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18.75" style="1" bestFit="1" customWidth="1"/>
    <col min="1027" max="1027" width="14.375" style="1" bestFit="1" customWidth="1"/>
    <col min="1028" max="1028" width="13.125" style="1" bestFit="1" customWidth="1"/>
    <col min="1029" max="1029" width="51.125" style="1" bestFit="1" customWidth="1"/>
    <col min="1030" max="1030" width="6.25" style="1" customWidth="1"/>
    <col min="1031" max="1032" width="9.875" style="1" bestFit="1" customWidth="1"/>
    <col min="1033" max="1033" width="31.375" style="1" bestFit="1" customWidth="1"/>
    <col min="1034" max="1034" width="29.5" style="1" customWidth="1"/>
    <col min="1035" max="1035" width="23.625" style="1" customWidth="1"/>
    <col min="1036" max="1036" width="11"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18.75" style="1" bestFit="1" customWidth="1"/>
    <col min="1283" max="1283" width="14.375" style="1" bestFit="1" customWidth="1"/>
    <col min="1284" max="1284" width="13.125" style="1" bestFit="1" customWidth="1"/>
    <col min="1285" max="1285" width="51.125" style="1" bestFit="1" customWidth="1"/>
    <col min="1286" max="1286" width="6.25" style="1" customWidth="1"/>
    <col min="1287" max="1288" width="9.875" style="1" bestFit="1" customWidth="1"/>
    <col min="1289" max="1289" width="31.375" style="1" bestFit="1" customWidth="1"/>
    <col min="1290" max="1290" width="29.5" style="1" customWidth="1"/>
    <col min="1291" max="1291" width="23.625" style="1" customWidth="1"/>
    <col min="1292" max="1292" width="11"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18.75" style="1" bestFit="1" customWidth="1"/>
    <col min="1539" max="1539" width="14.375" style="1" bestFit="1" customWidth="1"/>
    <col min="1540" max="1540" width="13.125" style="1" bestFit="1" customWidth="1"/>
    <col min="1541" max="1541" width="51.125" style="1" bestFit="1" customWidth="1"/>
    <col min="1542" max="1542" width="6.25" style="1" customWidth="1"/>
    <col min="1543" max="1544" width="9.875" style="1" bestFit="1" customWidth="1"/>
    <col min="1545" max="1545" width="31.375" style="1" bestFit="1" customWidth="1"/>
    <col min="1546" max="1546" width="29.5" style="1" customWidth="1"/>
    <col min="1547" max="1547" width="23.625" style="1" customWidth="1"/>
    <col min="1548" max="1548" width="11"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18.75" style="1" bestFit="1" customWidth="1"/>
    <col min="1795" max="1795" width="14.375" style="1" bestFit="1" customWidth="1"/>
    <col min="1796" max="1796" width="13.125" style="1" bestFit="1" customWidth="1"/>
    <col min="1797" max="1797" width="51.125" style="1" bestFit="1" customWidth="1"/>
    <col min="1798" max="1798" width="6.25" style="1" customWidth="1"/>
    <col min="1799" max="1800" width="9.875" style="1" bestFit="1" customWidth="1"/>
    <col min="1801" max="1801" width="31.375" style="1" bestFit="1" customWidth="1"/>
    <col min="1802" max="1802" width="29.5" style="1" customWidth="1"/>
    <col min="1803" max="1803" width="23.625" style="1" customWidth="1"/>
    <col min="1804" max="1804" width="11"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18.75" style="1" bestFit="1" customWidth="1"/>
    <col min="2051" max="2051" width="14.375" style="1" bestFit="1" customWidth="1"/>
    <col min="2052" max="2052" width="13.125" style="1" bestFit="1" customWidth="1"/>
    <col min="2053" max="2053" width="51.125" style="1" bestFit="1" customWidth="1"/>
    <col min="2054" max="2054" width="6.25" style="1" customWidth="1"/>
    <col min="2055" max="2056" width="9.875" style="1" bestFit="1" customWidth="1"/>
    <col min="2057" max="2057" width="31.375" style="1" bestFit="1" customWidth="1"/>
    <col min="2058" max="2058" width="29.5" style="1" customWidth="1"/>
    <col min="2059" max="2059" width="23.625" style="1" customWidth="1"/>
    <col min="2060" max="2060" width="11"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18.75" style="1" bestFit="1" customWidth="1"/>
    <col min="2307" max="2307" width="14.375" style="1" bestFit="1" customWidth="1"/>
    <col min="2308" max="2308" width="13.125" style="1" bestFit="1" customWidth="1"/>
    <col min="2309" max="2309" width="51.125" style="1" bestFit="1" customWidth="1"/>
    <col min="2310" max="2310" width="6.25" style="1" customWidth="1"/>
    <col min="2311" max="2312" width="9.875" style="1" bestFit="1" customWidth="1"/>
    <col min="2313" max="2313" width="31.375" style="1" bestFit="1" customWidth="1"/>
    <col min="2314" max="2314" width="29.5" style="1" customWidth="1"/>
    <col min="2315" max="2315" width="23.625" style="1" customWidth="1"/>
    <col min="2316" max="2316" width="11"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18.75" style="1" bestFit="1" customWidth="1"/>
    <col min="2563" max="2563" width="14.375" style="1" bestFit="1" customWidth="1"/>
    <col min="2564" max="2564" width="13.125" style="1" bestFit="1" customWidth="1"/>
    <col min="2565" max="2565" width="51.125" style="1" bestFit="1" customWidth="1"/>
    <col min="2566" max="2566" width="6.25" style="1" customWidth="1"/>
    <col min="2567" max="2568" width="9.875" style="1" bestFit="1" customWidth="1"/>
    <col min="2569" max="2569" width="31.375" style="1" bestFit="1" customWidth="1"/>
    <col min="2570" max="2570" width="29.5" style="1" customWidth="1"/>
    <col min="2571" max="2571" width="23.625" style="1" customWidth="1"/>
    <col min="2572" max="2572" width="11"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18.75" style="1" bestFit="1" customWidth="1"/>
    <col min="2819" max="2819" width="14.375" style="1" bestFit="1" customWidth="1"/>
    <col min="2820" max="2820" width="13.125" style="1" bestFit="1" customWidth="1"/>
    <col min="2821" max="2821" width="51.125" style="1" bestFit="1" customWidth="1"/>
    <col min="2822" max="2822" width="6.25" style="1" customWidth="1"/>
    <col min="2823" max="2824" width="9.875" style="1" bestFit="1" customWidth="1"/>
    <col min="2825" max="2825" width="31.375" style="1" bestFit="1" customWidth="1"/>
    <col min="2826" max="2826" width="29.5" style="1" customWidth="1"/>
    <col min="2827" max="2827" width="23.625" style="1" customWidth="1"/>
    <col min="2828" max="2828" width="11"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18.75" style="1" bestFit="1" customWidth="1"/>
    <col min="3075" max="3075" width="14.375" style="1" bestFit="1" customWidth="1"/>
    <col min="3076" max="3076" width="13.125" style="1" bestFit="1" customWidth="1"/>
    <col min="3077" max="3077" width="51.125" style="1" bestFit="1" customWidth="1"/>
    <col min="3078" max="3078" width="6.25" style="1" customWidth="1"/>
    <col min="3079" max="3080" width="9.875" style="1" bestFit="1" customWidth="1"/>
    <col min="3081" max="3081" width="31.375" style="1" bestFit="1" customWidth="1"/>
    <col min="3082" max="3082" width="29.5" style="1" customWidth="1"/>
    <col min="3083" max="3083" width="23.625" style="1" customWidth="1"/>
    <col min="3084" max="3084" width="11"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18.75" style="1" bestFit="1" customWidth="1"/>
    <col min="3331" max="3331" width="14.375" style="1" bestFit="1" customWidth="1"/>
    <col min="3332" max="3332" width="13.125" style="1" bestFit="1" customWidth="1"/>
    <col min="3333" max="3333" width="51.125" style="1" bestFit="1" customWidth="1"/>
    <col min="3334" max="3334" width="6.25" style="1" customWidth="1"/>
    <col min="3335" max="3336" width="9.875" style="1" bestFit="1" customWidth="1"/>
    <col min="3337" max="3337" width="31.375" style="1" bestFit="1" customWidth="1"/>
    <col min="3338" max="3338" width="29.5" style="1" customWidth="1"/>
    <col min="3339" max="3339" width="23.625" style="1" customWidth="1"/>
    <col min="3340" max="3340" width="11"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18.75" style="1" bestFit="1" customWidth="1"/>
    <col min="3587" max="3587" width="14.375" style="1" bestFit="1" customWidth="1"/>
    <col min="3588" max="3588" width="13.125" style="1" bestFit="1" customWidth="1"/>
    <col min="3589" max="3589" width="51.125" style="1" bestFit="1" customWidth="1"/>
    <col min="3590" max="3590" width="6.25" style="1" customWidth="1"/>
    <col min="3591" max="3592" width="9.875" style="1" bestFit="1" customWidth="1"/>
    <col min="3593" max="3593" width="31.375" style="1" bestFit="1" customWidth="1"/>
    <col min="3594" max="3594" width="29.5" style="1" customWidth="1"/>
    <col min="3595" max="3595" width="23.625" style="1" customWidth="1"/>
    <col min="3596" max="3596" width="11"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18.75" style="1" bestFit="1" customWidth="1"/>
    <col min="3843" max="3843" width="14.375" style="1" bestFit="1" customWidth="1"/>
    <col min="3844" max="3844" width="13.125" style="1" bestFit="1" customWidth="1"/>
    <col min="3845" max="3845" width="51.125" style="1" bestFit="1" customWidth="1"/>
    <col min="3846" max="3846" width="6.25" style="1" customWidth="1"/>
    <col min="3847" max="3848" width="9.875" style="1" bestFit="1" customWidth="1"/>
    <col min="3849" max="3849" width="31.375" style="1" bestFit="1" customWidth="1"/>
    <col min="3850" max="3850" width="29.5" style="1" customWidth="1"/>
    <col min="3851" max="3851" width="23.625" style="1" customWidth="1"/>
    <col min="3852" max="3852" width="11"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18.75" style="1" bestFit="1" customWidth="1"/>
    <col min="4099" max="4099" width="14.375" style="1" bestFit="1" customWidth="1"/>
    <col min="4100" max="4100" width="13.125" style="1" bestFit="1" customWidth="1"/>
    <col min="4101" max="4101" width="51.125" style="1" bestFit="1" customWidth="1"/>
    <col min="4102" max="4102" width="6.25" style="1" customWidth="1"/>
    <col min="4103" max="4104" width="9.875" style="1" bestFit="1" customWidth="1"/>
    <col min="4105" max="4105" width="31.375" style="1" bestFit="1" customWidth="1"/>
    <col min="4106" max="4106" width="29.5" style="1" customWidth="1"/>
    <col min="4107" max="4107" width="23.625" style="1" customWidth="1"/>
    <col min="4108" max="4108" width="11"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18.75" style="1" bestFit="1" customWidth="1"/>
    <col min="4355" max="4355" width="14.375" style="1" bestFit="1" customWidth="1"/>
    <col min="4356" max="4356" width="13.125" style="1" bestFit="1" customWidth="1"/>
    <col min="4357" max="4357" width="51.125" style="1" bestFit="1" customWidth="1"/>
    <col min="4358" max="4358" width="6.25" style="1" customWidth="1"/>
    <col min="4359" max="4360" width="9.875" style="1" bestFit="1" customWidth="1"/>
    <col min="4361" max="4361" width="31.375" style="1" bestFit="1" customWidth="1"/>
    <col min="4362" max="4362" width="29.5" style="1" customWidth="1"/>
    <col min="4363" max="4363" width="23.625" style="1" customWidth="1"/>
    <col min="4364" max="4364" width="11"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18.75" style="1" bestFit="1" customWidth="1"/>
    <col min="4611" max="4611" width="14.375" style="1" bestFit="1" customWidth="1"/>
    <col min="4612" max="4612" width="13.125" style="1" bestFit="1" customWidth="1"/>
    <col min="4613" max="4613" width="51.125" style="1" bestFit="1" customWidth="1"/>
    <col min="4614" max="4614" width="6.25" style="1" customWidth="1"/>
    <col min="4615" max="4616" width="9.875" style="1" bestFit="1" customWidth="1"/>
    <col min="4617" max="4617" width="31.375" style="1" bestFit="1" customWidth="1"/>
    <col min="4618" max="4618" width="29.5" style="1" customWidth="1"/>
    <col min="4619" max="4619" width="23.625" style="1" customWidth="1"/>
    <col min="4620" max="4620" width="11"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18.75" style="1" bestFit="1" customWidth="1"/>
    <col min="4867" max="4867" width="14.375" style="1" bestFit="1" customWidth="1"/>
    <col min="4868" max="4868" width="13.125" style="1" bestFit="1" customWidth="1"/>
    <col min="4869" max="4869" width="51.125" style="1" bestFit="1" customWidth="1"/>
    <col min="4870" max="4870" width="6.25" style="1" customWidth="1"/>
    <col min="4871" max="4872" width="9.875" style="1" bestFit="1" customWidth="1"/>
    <col min="4873" max="4873" width="31.375" style="1" bestFit="1" customWidth="1"/>
    <col min="4874" max="4874" width="29.5" style="1" customWidth="1"/>
    <col min="4875" max="4875" width="23.625" style="1" customWidth="1"/>
    <col min="4876" max="4876" width="11"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18.75" style="1" bestFit="1" customWidth="1"/>
    <col min="5123" max="5123" width="14.375" style="1" bestFit="1" customWidth="1"/>
    <col min="5124" max="5124" width="13.125" style="1" bestFit="1" customWidth="1"/>
    <col min="5125" max="5125" width="51.125" style="1" bestFit="1" customWidth="1"/>
    <col min="5126" max="5126" width="6.25" style="1" customWidth="1"/>
    <col min="5127" max="5128" width="9.875" style="1" bestFit="1" customWidth="1"/>
    <col min="5129" max="5129" width="31.375" style="1" bestFit="1" customWidth="1"/>
    <col min="5130" max="5130" width="29.5" style="1" customWidth="1"/>
    <col min="5131" max="5131" width="23.625" style="1" customWidth="1"/>
    <col min="5132" max="5132" width="11"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18.75" style="1" bestFit="1" customWidth="1"/>
    <col min="5379" max="5379" width="14.375" style="1" bestFit="1" customWidth="1"/>
    <col min="5380" max="5380" width="13.125" style="1" bestFit="1" customWidth="1"/>
    <col min="5381" max="5381" width="51.125" style="1" bestFit="1" customWidth="1"/>
    <col min="5382" max="5382" width="6.25" style="1" customWidth="1"/>
    <col min="5383" max="5384" width="9.875" style="1" bestFit="1" customWidth="1"/>
    <col min="5385" max="5385" width="31.375" style="1" bestFit="1" customWidth="1"/>
    <col min="5386" max="5386" width="29.5" style="1" customWidth="1"/>
    <col min="5387" max="5387" width="23.625" style="1" customWidth="1"/>
    <col min="5388" max="5388" width="11"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18.75" style="1" bestFit="1" customWidth="1"/>
    <col min="5635" max="5635" width="14.375" style="1" bestFit="1" customWidth="1"/>
    <col min="5636" max="5636" width="13.125" style="1" bestFit="1" customWidth="1"/>
    <col min="5637" max="5637" width="51.125" style="1" bestFit="1" customWidth="1"/>
    <col min="5638" max="5638" width="6.25" style="1" customWidth="1"/>
    <col min="5639" max="5640" width="9.875" style="1" bestFit="1" customWidth="1"/>
    <col min="5641" max="5641" width="31.375" style="1" bestFit="1" customWidth="1"/>
    <col min="5642" max="5642" width="29.5" style="1" customWidth="1"/>
    <col min="5643" max="5643" width="23.625" style="1" customWidth="1"/>
    <col min="5644" max="5644" width="11"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18.75" style="1" bestFit="1" customWidth="1"/>
    <col min="5891" max="5891" width="14.375" style="1" bestFit="1" customWidth="1"/>
    <col min="5892" max="5892" width="13.125" style="1" bestFit="1" customWidth="1"/>
    <col min="5893" max="5893" width="51.125" style="1" bestFit="1" customWidth="1"/>
    <col min="5894" max="5894" width="6.25" style="1" customWidth="1"/>
    <col min="5895" max="5896" width="9.875" style="1" bestFit="1" customWidth="1"/>
    <col min="5897" max="5897" width="31.375" style="1" bestFit="1" customWidth="1"/>
    <col min="5898" max="5898" width="29.5" style="1" customWidth="1"/>
    <col min="5899" max="5899" width="23.625" style="1" customWidth="1"/>
    <col min="5900" max="5900" width="11"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18.75" style="1" bestFit="1" customWidth="1"/>
    <col min="6147" max="6147" width="14.375" style="1" bestFit="1" customWidth="1"/>
    <col min="6148" max="6148" width="13.125" style="1" bestFit="1" customWidth="1"/>
    <col min="6149" max="6149" width="51.125" style="1" bestFit="1" customWidth="1"/>
    <col min="6150" max="6150" width="6.25" style="1" customWidth="1"/>
    <col min="6151" max="6152" width="9.875" style="1" bestFit="1" customWidth="1"/>
    <col min="6153" max="6153" width="31.375" style="1" bestFit="1" customWidth="1"/>
    <col min="6154" max="6154" width="29.5" style="1" customWidth="1"/>
    <col min="6155" max="6155" width="23.625" style="1" customWidth="1"/>
    <col min="6156" max="6156" width="11"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18.75" style="1" bestFit="1" customWidth="1"/>
    <col min="6403" max="6403" width="14.375" style="1" bestFit="1" customWidth="1"/>
    <col min="6404" max="6404" width="13.125" style="1" bestFit="1" customWidth="1"/>
    <col min="6405" max="6405" width="51.125" style="1" bestFit="1" customWidth="1"/>
    <col min="6406" max="6406" width="6.25" style="1" customWidth="1"/>
    <col min="6407" max="6408" width="9.875" style="1" bestFit="1" customWidth="1"/>
    <col min="6409" max="6409" width="31.375" style="1" bestFit="1" customWidth="1"/>
    <col min="6410" max="6410" width="29.5" style="1" customWidth="1"/>
    <col min="6411" max="6411" width="23.625" style="1" customWidth="1"/>
    <col min="6412" max="6412" width="11"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18.75" style="1" bestFit="1" customWidth="1"/>
    <col min="6659" max="6659" width="14.375" style="1" bestFit="1" customWidth="1"/>
    <col min="6660" max="6660" width="13.125" style="1" bestFit="1" customWidth="1"/>
    <col min="6661" max="6661" width="51.125" style="1" bestFit="1" customWidth="1"/>
    <col min="6662" max="6662" width="6.25" style="1" customWidth="1"/>
    <col min="6663" max="6664" width="9.875" style="1" bestFit="1" customWidth="1"/>
    <col min="6665" max="6665" width="31.375" style="1" bestFit="1" customWidth="1"/>
    <col min="6666" max="6666" width="29.5" style="1" customWidth="1"/>
    <col min="6667" max="6667" width="23.625" style="1" customWidth="1"/>
    <col min="6668" max="6668" width="11"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18.75" style="1" bestFit="1" customWidth="1"/>
    <col min="6915" max="6915" width="14.375" style="1" bestFit="1" customWidth="1"/>
    <col min="6916" max="6916" width="13.125" style="1" bestFit="1" customWidth="1"/>
    <col min="6917" max="6917" width="51.125" style="1" bestFit="1" customWidth="1"/>
    <col min="6918" max="6918" width="6.25" style="1" customWidth="1"/>
    <col min="6919" max="6920" width="9.875" style="1" bestFit="1" customWidth="1"/>
    <col min="6921" max="6921" width="31.375" style="1" bestFit="1" customWidth="1"/>
    <col min="6922" max="6922" width="29.5" style="1" customWidth="1"/>
    <col min="6923" max="6923" width="23.625" style="1" customWidth="1"/>
    <col min="6924" max="6924" width="11"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18.75" style="1" bestFit="1" customWidth="1"/>
    <col min="7171" max="7171" width="14.375" style="1" bestFit="1" customWidth="1"/>
    <col min="7172" max="7172" width="13.125" style="1" bestFit="1" customWidth="1"/>
    <col min="7173" max="7173" width="51.125" style="1" bestFit="1" customWidth="1"/>
    <col min="7174" max="7174" width="6.25" style="1" customWidth="1"/>
    <col min="7175" max="7176" width="9.875" style="1" bestFit="1" customWidth="1"/>
    <col min="7177" max="7177" width="31.375" style="1" bestFit="1" customWidth="1"/>
    <col min="7178" max="7178" width="29.5" style="1" customWidth="1"/>
    <col min="7179" max="7179" width="23.625" style="1" customWidth="1"/>
    <col min="7180" max="7180" width="11"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18.75" style="1" bestFit="1" customWidth="1"/>
    <col min="7427" max="7427" width="14.375" style="1" bestFit="1" customWidth="1"/>
    <col min="7428" max="7428" width="13.125" style="1" bestFit="1" customWidth="1"/>
    <col min="7429" max="7429" width="51.125" style="1" bestFit="1" customWidth="1"/>
    <col min="7430" max="7430" width="6.25" style="1" customWidth="1"/>
    <col min="7431" max="7432" width="9.875" style="1" bestFit="1" customWidth="1"/>
    <col min="7433" max="7433" width="31.375" style="1" bestFit="1" customWidth="1"/>
    <col min="7434" max="7434" width="29.5" style="1" customWidth="1"/>
    <col min="7435" max="7435" width="23.625" style="1" customWidth="1"/>
    <col min="7436" max="7436" width="11"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18.75" style="1" bestFit="1" customWidth="1"/>
    <col min="7683" max="7683" width="14.375" style="1" bestFit="1" customWidth="1"/>
    <col min="7684" max="7684" width="13.125" style="1" bestFit="1" customWidth="1"/>
    <col min="7685" max="7685" width="51.125" style="1" bestFit="1" customWidth="1"/>
    <col min="7686" max="7686" width="6.25" style="1" customWidth="1"/>
    <col min="7687" max="7688" width="9.875" style="1" bestFit="1" customWidth="1"/>
    <col min="7689" max="7689" width="31.375" style="1" bestFit="1" customWidth="1"/>
    <col min="7690" max="7690" width="29.5" style="1" customWidth="1"/>
    <col min="7691" max="7691" width="23.625" style="1" customWidth="1"/>
    <col min="7692" max="7692" width="11"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18.75" style="1" bestFit="1" customWidth="1"/>
    <col min="7939" max="7939" width="14.375" style="1" bestFit="1" customWidth="1"/>
    <col min="7940" max="7940" width="13.125" style="1" bestFit="1" customWidth="1"/>
    <col min="7941" max="7941" width="51.125" style="1" bestFit="1" customWidth="1"/>
    <col min="7942" max="7942" width="6.25" style="1" customWidth="1"/>
    <col min="7943" max="7944" width="9.875" style="1" bestFit="1" customWidth="1"/>
    <col min="7945" max="7945" width="31.375" style="1" bestFit="1" customWidth="1"/>
    <col min="7946" max="7946" width="29.5" style="1" customWidth="1"/>
    <col min="7947" max="7947" width="23.625" style="1" customWidth="1"/>
    <col min="7948" max="7948" width="11"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18.75" style="1" bestFit="1" customWidth="1"/>
    <col min="8195" max="8195" width="14.375" style="1" bestFit="1" customWidth="1"/>
    <col min="8196" max="8196" width="13.125" style="1" bestFit="1" customWidth="1"/>
    <col min="8197" max="8197" width="51.125" style="1" bestFit="1" customWidth="1"/>
    <col min="8198" max="8198" width="6.25" style="1" customWidth="1"/>
    <col min="8199" max="8200" width="9.875" style="1" bestFit="1" customWidth="1"/>
    <col min="8201" max="8201" width="31.375" style="1" bestFit="1" customWidth="1"/>
    <col min="8202" max="8202" width="29.5" style="1" customWidth="1"/>
    <col min="8203" max="8203" width="23.625" style="1" customWidth="1"/>
    <col min="8204" max="8204" width="11"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18.75" style="1" bestFit="1" customWidth="1"/>
    <col min="8451" max="8451" width="14.375" style="1" bestFit="1" customWidth="1"/>
    <col min="8452" max="8452" width="13.125" style="1" bestFit="1" customWidth="1"/>
    <col min="8453" max="8453" width="51.125" style="1" bestFit="1" customWidth="1"/>
    <col min="8454" max="8454" width="6.25" style="1" customWidth="1"/>
    <col min="8455" max="8456" width="9.875" style="1" bestFit="1" customWidth="1"/>
    <col min="8457" max="8457" width="31.375" style="1" bestFit="1" customWidth="1"/>
    <col min="8458" max="8458" width="29.5" style="1" customWidth="1"/>
    <col min="8459" max="8459" width="23.625" style="1" customWidth="1"/>
    <col min="8460" max="8460" width="11"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18.75" style="1" bestFit="1" customWidth="1"/>
    <col min="8707" max="8707" width="14.375" style="1" bestFit="1" customWidth="1"/>
    <col min="8708" max="8708" width="13.125" style="1" bestFit="1" customWidth="1"/>
    <col min="8709" max="8709" width="51.125" style="1" bestFit="1" customWidth="1"/>
    <col min="8710" max="8710" width="6.25" style="1" customWidth="1"/>
    <col min="8711" max="8712" width="9.875" style="1" bestFit="1" customWidth="1"/>
    <col min="8713" max="8713" width="31.375" style="1" bestFit="1" customWidth="1"/>
    <col min="8714" max="8714" width="29.5" style="1" customWidth="1"/>
    <col min="8715" max="8715" width="23.625" style="1" customWidth="1"/>
    <col min="8716" max="8716" width="11"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18.75" style="1" bestFit="1" customWidth="1"/>
    <col min="8963" max="8963" width="14.375" style="1" bestFit="1" customWidth="1"/>
    <col min="8964" max="8964" width="13.125" style="1" bestFit="1" customWidth="1"/>
    <col min="8965" max="8965" width="51.125" style="1" bestFit="1" customWidth="1"/>
    <col min="8966" max="8966" width="6.25" style="1" customWidth="1"/>
    <col min="8967" max="8968" width="9.875" style="1" bestFit="1" customWidth="1"/>
    <col min="8969" max="8969" width="31.375" style="1" bestFit="1" customWidth="1"/>
    <col min="8970" max="8970" width="29.5" style="1" customWidth="1"/>
    <col min="8971" max="8971" width="23.625" style="1" customWidth="1"/>
    <col min="8972" max="8972" width="11"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18.75" style="1" bestFit="1" customWidth="1"/>
    <col min="9219" max="9219" width="14.375" style="1" bestFit="1" customWidth="1"/>
    <col min="9220" max="9220" width="13.125" style="1" bestFit="1" customWidth="1"/>
    <col min="9221" max="9221" width="51.125" style="1" bestFit="1" customWidth="1"/>
    <col min="9222" max="9222" width="6.25" style="1" customWidth="1"/>
    <col min="9223" max="9224" width="9.875" style="1" bestFit="1" customWidth="1"/>
    <col min="9225" max="9225" width="31.375" style="1" bestFit="1" customWidth="1"/>
    <col min="9226" max="9226" width="29.5" style="1" customWidth="1"/>
    <col min="9227" max="9227" width="23.625" style="1" customWidth="1"/>
    <col min="9228" max="9228" width="11"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18.75" style="1" bestFit="1" customWidth="1"/>
    <col min="9475" max="9475" width="14.375" style="1" bestFit="1" customWidth="1"/>
    <col min="9476" max="9476" width="13.125" style="1" bestFit="1" customWidth="1"/>
    <col min="9477" max="9477" width="51.125" style="1" bestFit="1" customWidth="1"/>
    <col min="9478" max="9478" width="6.25" style="1" customWidth="1"/>
    <col min="9479" max="9480" width="9.875" style="1" bestFit="1" customWidth="1"/>
    <col min="9481" max="9481" width="31.375" style="1" bestFit="1" customWidth="1"/>
    <col min="9482" max="9482" width="29.5" style="1" customWidth="1"/>
    <col min="9483" max="9483" width="23.625" style="1" customWidth="1"/>
    <col min="9484" max="9484" width="11"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18.75" style="1" bestFit="1" customWidth="1"/>
    <col min="9731" max="9731" width="14.375" style="1" bestFit="1" customWidth="1"/>
    <col min="9732" max="9732" width="13.125" style="1" bestFit="1" customWidth="1"/>
    <col min="9733" max="9733" width="51.125" style="1" bestFit="1" customWidth="1"/>
    <col min="9734" max="9734" width="6.25" style="1" customWidth="1"/>
    <col min="9735" max="9736" width="9.875" style="1" bestFit="1" customWidth="1"/>
    <col min="9737" max="9737" width="31.375" style="1" bestFit="1" customWidth="1"/>
    <col min="9738" max="9738" width="29.5" style="1" customWidth="1"/>
    <col min="9739" max="9739" width="23.625" style="1" customWidth="1"/>
    <col min="9740" max="9740" width="11"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18.75" style="1" bestFit="1" customWidth="1"/>
    <col min="9987" max="9987" width="14.375" style="1" bestFit="1" customWidth="1"/>
    <col min="9988" max="9988" width="13.125" style="1" bestFit="1" customWidth="1"/>
    <col min="9989" max="9989" width="51.125" style="1" bestFit="1" customWidth="1"/>
    <col min="9990" max="9990" width="6.25" style="1" customWidth="1"/>
    <col min="9991" max="9992" width="9.875" style="1" bestFit="1" customWidth="1"/>
    <col min="9993" max="9993" width="31.375" style="1" bestFit="1" customWidth="1"/>
    <col min="9994" max="9994" width="29.5" style="1" customWidth="1"/>
    <col min="9995" max="9995" width="23.625" style="1" customWidth="1"/>
    <col min="9996" max="9996" width="11"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18.75" style="1" bestFit="1" customWidth="1"/>
    <col min="10243" max="10243" width="14.375" style="1" bestFit="1" customWidth="1"/>
    <col min="10244" max="10244" width="13.125" style="1" bestFit="1" customWidth="1"/>
    <col min="10245" max="10245" width="51.125" style="1" bestFit="1" customWidth="1"/>
    <col min="10246" max="10246" width="6.25" style="1" customWidth="1"/>
    <col min="10247" max="10248" width="9.875" style="1" bestFit="1" customWidth="1"/>
    <col min="10249" max="10249" width="31.375" style="1" bestFit="1" customWidth="1"/>
    <col min="10250" max="10250" width="29.5" style="1" customWidth="1"/>
    <col min="10251" max="10251" width="23.625" style="1" customWidth="1"/>
    <col min="10252" max="10252" width="11"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18.75" style="1" bestFit="1" customWidth="1"/>
    <col min="10499" max="10499" width="14.375" style="1" bestFit="1" customWidth="1"/>
    <col min="10500" max="10500" width="13.125" style="1" bestFit="1" customWidth="1"/>
    <col min="10501" max="10501" width="51.125" style="1" bestFit="1" customWidth="1"/>
    <col min="10502" max="10502" width="6.25" style="1" customWidth="1"/>
    <col min="10503" max="10504" width="9.875" style="1" bestFit="1" customWidth="1"/>
    <col min="10505" max="10505" width="31.375" style="1" bestFit="1" customWidth="1"/>
    <col min="10506" max="10506" width="29.5" style="1" customWidth="1"/>
    <col min="10507" max="10507" width="23.625" style="1" customWidth="1"/>
    <col min="10508" max="10508" width="11"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18.75" style="1" bestFit="1" customWidth="1"/>
    <col min="10755" max="10755" width="14.375" style="1" bestFit="1" customWidth="1"/>
    <col min="10756" max="10756" width="13.125" style="1" bestFit="1" customWidth="1"/>
    <col min="10757" max="10757" width="51.125" style="1" bestFit="1" customWidth="1"/>
    <col min="10758" max="10758" width="6.25" style="1" customWidth="1"/>
    <col min="10759" max="10760" width="9.875" style="1" bestFit="1" customWidth="1"/>
    <col min="10761" max="10761" width="31.375" style="1" bestFit="1" customWidth="1"/>
    <col min="10762" max="10762" width="29.5" style="1" customWidth="1"/>
    <col min="10763" max="10763" width="23.625" style="1" customWidth="1"/>
    <col min="10764" max="10764" width="11"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18.75" style="1" bestFit="1" customWidth="1"/>
    <col min="11011" max="11011" width="14.375" style="1" bestFit="1" customWidth="1"/>
    <col min="11012" max="11012" width="13.125" style="1" bestFit="1" customWidth="1"/>
    <col min="11013" max="11013" width="51.125" style="1" bestFit="1" customWidth="1"/>
    <col min="11014" max="11014" width="6.25" style="1" customWidth="1"/>
    <col min="11015" max="11016" width="9.875" style="1" bestFit="1" customWidth="1"/>
    <col min="11017" max="11017" width="31.375" style="1" bestFit="1" customWidth="1"/>
    <col min="11018" max="11018" width="29.5" style="1" customWidth="1"/>
    <col min="11019" max="11019" width="23.625" style="1" customWidth="1"/>
    <col min="11020" max="11020" width="11"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18.75" style="1" bestFit="1" customWidth="1"/>
    <col min="11267" max="11267" width="14.375" style="1" bestFit="1" customWidth="1"/>
    <col min="11268" max="11268" width="13.125" style="1" bestFit="1" customWidth="1"/>
    <col min="11269" max="11269" width="51.125" style="1" bestFit="1" customWidth="1"/>
    <col min="11270" max="11270" width="6.25" style="1" customWidth="1"/>
    <col min="11271" max="11272" width="9.875" style="1" bestFit="1" customWidth="1"/>
    <col min="11273" max="11273" width="31.375" style="1" bestFit="1" customWidth="1"/>
    <col min="11274" max="11274" width="29.5" style="1" customWidth="1"/>
    <col min="11275" max="11275" width="23.625" style="1" customWidth="1"/>
    <col min="11276" max="11276" width="11"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18.75" style="1" bestFit="1" customWidth="1"/>
    <col min="11523" max="11523" width="14.375" style="1" bestFit="1" customWidth="1"/>
    <col min="11524" max="11524" width="13.125" style="1" bestFit="1" customWidth="1"/>
    <col min="11525" max="11525" width="51.125" style="1" bestFit="1" customWidth="1"/>
    <col min="11526" max="11526" width="6.25" style="1" customWidth="1"/>
    <col min="11527" max="11528" width="9.875" style="1" bestFit="1" customWidth="1"/>
    <col min="11529" max="11529" width="31.375" style="1" bestFit="1" customWidth="1"/>
    <col min="11530" max="11530" width="29.5" style="1" customWidth="1"/>
    <col min="11531" max="11531" width="23.625" style="1" customWidth="1"/>
    <col min="11532" max="11532" width="11"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18.75" style="1" bestFit="1" customWidth="1"/>
    <col min="11779" max="11779" width="14.375" style="1" bestFit="1" customWidth="1"/>
    <col min="11780" max="11780" width="13.125" style="1" bestFit="1" customWidth="1"/>
    <col min="11781" max="11781" width="51.125" style="1" bestFit="1" customWidth="1"/>
    <col min="11782" max="11782" width="6.25" style="1" customWidth="1"/>
    <col min="11783" max="11784" width="9.875" style="1" bestFit="1" customWidth="1"/>
    <col min="11785" max="11785" width="31.375" style="1" bestFit="1" customWidth="1"/>
    <col min="11786" max="11786" width="29.5" style="1" customWidth="1"/>
    <col min="11787" max="11787" width="23.625" style="1" customWidth="1"/>
    <col min="11788" max="11788" width="11"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18.75" style="1" bestFit="1" customWidth="1"/>
    <col min="12035" max="12035" width="14.375" style="1" bestFit="1" customWidth="1"/>
    <col min="12036" max="12036" width="13.125" style="1" bestFit="1" customWidth="1"/>
    <col min="12037" max="12037" width="51.125" style="1" bestFit="1" customWidth="1"/>
    <col min="12038" max="12038" width="6.25" style="1" customWidth="1"/>
    <col min="12039" max="12040" width="9.875" style="1" bestFit="1" customWidth="1"/>
    <col min="12041" max="12041" width="31.375" style="1" bestFit="1" customWidth="1"/>
    <col min="12042" max="12042" width="29.5" style="1" customWidth="1"/>
    <col min="12043" max="12043" width="23.625" style="1" customWidth="1"/>
    <col min="12044" max="12044" width="11"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18.75" style="1" bestFit="1" customWidth="1"/>
    <col min="12291" max="12291" width="14.375" style="1" bestFit="1" customWidth="1"/>
    <col min="12292" max="12292" width="13.125" style="1" bestFit="1" customWidth="1"/>
    <col min="12293" max="12293" width="51.125" style="1" bestFit="1" customWidth="1"/>
    <col min="12294" max="12294" width="6.25" style="1" customWidth="1"/>
    <col min="12295" max="12296" width="9.875" style="1" bestFit="1" customWidth="1"/>
    <col min="12297" max="12297" width="31.375" style="1" bestFit="1" customWidth="1"/>
    <col min="12298" max="12298" width="29.5" style="1" customWidth="1"/>
    <col min="12299" max="12299" width="23.625" style="1" customWidth="1"/>
    <col min="12300" max="12300" width="11"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18.75" style="1" bestFit="1" customWidth="1"/>
    <col min="12547" max="12547" width="14.375" style="1" bestFit="1" customWidth="1"/>
    <col min="12548" max="12548" width="13.125" style="1" bestFit="1" customWidth="1"/>
    <col min="12549" max="12549" width="51.125" style="1" bestFit="1" customWidth="1"/>
    <col min="12550" max="12550" width="6.25" style="1" customWidth="1"/>
    <col min="12551" max="12552" width="9.875" style="1" bestFit="1" customWidth="1"/>
    <col min="12553" max="12553" width="31.375" style="1" bestFit="1" customWidth="1"/>
    <col min="12554" max="12554" width="29.5" style="1" customWidth="1"/>
    <col min="12555" max="12555" width="23.625" style="1" customWidth="1"/>
    <col min="12556" max="12556" width="11"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18.75" style="1" bestFit="1" customWidth="1"/>
    <col min="12803" max="12803" width="14.375" style="1" bestFit="1" customWidth="1"/>
    <col min="12804" max="12804" width="13.125" style="1" bestFit="1" customWidth="1"/>
    <col min="12805" max="12805" width="51.125" style="1" bestFit="1" customWidth="1"/>
    <col min="12806" max="12806" width="6.25" style="1" customWidth="1"/>
    <col min="12807" max="12808" width="9.875" style="1" bestFit="1" customWidth="1"/>
    <col min="12809" max="12809" width="31.375" style="1" bestFit="1" customWidth="1"/>
    <col min="12810" max="12810" width="29.5" style="1" customWidth="1"/>
    <col min="12811" max="12811" width="23.625" style="1" customWidth="1"/>
    <col min="12812" max="12812" width="11"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18.75" style="1" bestFit="1" customWidth="1"/>
    <col min="13059" max="13059" width="14.375" style="1" bestFit="1" customWidth="1"/>
    <col min="13060" max="13060" width="13.125" style="1" bestFit="1" customWidth="1"/>
    <col min="13061" max="13061" width="51.125" style="1" bestFit="1" customWidth="1"/>
    <col min="13062" max="13062" width="6.25" style="1" customWidth="1"/>
    <col min="13063" max="13064" width="9.875" style="1" bestFit="1" customWidth="1"/>
    <col min="13065" max="13065" width="31.375" style="1" bestFit="1" customWidth="1"/>
    <col min="13066" max="13066" width="29.5" style="1" customWidth="1"/>
    <col min="13067" max="13067" width="23.625" style="1" customWidth="1"/>
    <col min="13068" max="13068" width="11"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18.75" style="1" bestFit="1" customWidth="1"/>
    <col min="13315" max="13315" width="14.375" style="1" bestFit="1" customWidth="1"/>
    <col min="13316" max="13316" width="13.125" style="1" bestFit="1" customWidth="1"/>
    <col min="13317" max="13317" width="51.125" style="1" bestFit="1" customWidth="1"/>
    <col min="13318" max="13318" width="6.25" style="1" customWidth="1"/>
    <col min="13319" max="13320" width="9.875" style="1" bestFit="1" customWidth="1"/>
    <col min="13321" max="13321" width="31.375" style="1" bestFit="1" customWidth="1"/>
    <col min="13322" max="13322" width="29.5" style="1" customWidth="1"/>
    <col min="13323" max="13323" width="23.625" style="1" customWidth="1"/>
    <col min="13324" max="13324" width="11"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18.75" style="1" bestFit="1" customWidth="1"/>
    <col min="13571" max="13571" width="14.375" style="1" bestFit="1" customWidth="1"/>
    <col min="13572" max="13572" width="13.125" style="1" bestFit="1" customWidth="1"/>
    <col min="13573" max="13573" width="51.125" style="1" bestFit="1" customWidth="1"/>
    <col min="13574" max="13574" width="6.25" style="1" customWidth="1"/>
    <col min="13575" max="13576" width="9.875" style="1" bestFit="1" customWidth="1"/>
    <col min="13577" max="13577" width="31.375" style="1" bestFit="1" customWidth="1"/>
    <col min="13578" max="13578" width="29.5" style="1" customWidth="1"/>
    <col min="13579" max="13579" width="23.625" style="1" customWidth="1"/>
    <col min="13580" max="13580" width="11"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18.75" style="1" bestFit="1" customWidth="1"/>
    <col min="13827" max="13827" width="14.375" style="1" bestFit="1" customWidth="1"/>
    <col min="13828" max="13828" width="13.125" style="1" bestFit="1" customWidth="1"/>
    <col min="13829" max="13829" width="51.125" style="1" bestFit="1" customWidth="1"/>
    <col min="13830" max="13830" width="6.25" style="1" customWidth="1"/>
    <col min="13831" max="13832" width="9.875" style="1" bestFit="1" customWidth="1"/>
    <col min="13833" max="13833" width="31.375" style="1" bestFit="1" customWidth="1"/>
    <col min="13834" max="13834" width="29.5" style="1" customWidth="1"/>
    <col min="13835" max="13835" width="23.625" style="1" customWidth="1"/>
    <col min="13836" max="13836" width="11"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18.75" style="1" bestFit="1" customWidth="1"/>
    <col min="14083" max="14083" width="14.375" style="1" bestFit="1" customWidth="1"/>
    <col min="14084" max="14084" width="13.125" style="1" bestFit="1" customWidth="1"/>
    <col min="14085" max="14085" width="51.125" style="1" bestFit="1" customWidth="1"/>
    <col min="14086" max="14086" width="6.25" style="1" customWidth="1"/>
    <col min="14087" max="14088" width="9.875" style="1" bestFit="1" customWidth="1"/>
    <col min="14089" max="14089" width="31.375" style="1" bestFit="1" customWidth="1"/>
    <col min="14090" max="14090" width="29.5" style="1" customWidth="1"/>
    <col min="14091" max="14091" width="23.625" style="1" customWidth="1"/>
    <col min="14092" max="14092" width="11"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18.75" style="1" bestFit="1" customWidth="1"/>
    <col min="14339" max="14339" width="14.375" style="1" bestFit="1" customWidth="1"/>
    <col min="14340" max="14340" width="13.125" style="1" bestFit="1" customWidth="1"/>
    <col min="14341" max="14341" width="51.125" style="1" bestFit="1" customWidth="1"/>
    <col min="14342" max="14342" width="6.25" style="1" customWidth="1"/>
    <col min="14343" max="14344" width="9.875" style="1" bestFit="1" customWidth="1"/>
    <col min="14345" max="14345" width="31.375" style="1" bestFit="1" customWidth="1"/>
    <col min="14346" max="14346" width="29.5" style="1" customWidth="1"/>
    <col min="14347" max="14347" width="23.625" style="1" customWidth="1"/>
    <col min="14348" max="14348" width="11"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18.75" style="1" bestFit="1" customWidth="1"/>
    <col min="14595" max="14595" width="14.375" style="1" bestFit="1" customWidth="1"/>
    <col min="14596" max="14596" width="13.125" style="1" bestFit="1" customWidth="1"/>
    <col min="14597" max="14597" width="51.125" style="1" bestFit="1" customWidth="1"/>
    <col min="14598" max="14598" width="6.25" style="1" customWidth="1"/>
    <col min="14599" max="14600" width="9.875" style="1" bestFit="1" customWidth="1"/>
    <col min="14601" max="14601" width="31.375" style="1" bestFit="1" customWidth="1"/>
    <col min="14602" max="14602" width="29.5" style="1" customWidth="1"/>
    <col min="14603" max="14603" width="23.625" style="1" customWidth="1"/>
    <col min="14604" max="14604" width="11"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18.75" style="1" bestFit="1" customWidth="1"/>
    <col min="14851" max="14851" width="14.375" style="1" bestFit="1" customWidth="1"/>
    <col min="14852" max="14852" width="13.125" style="1" bestFit="1" customWidth="1"/>
    <col min="14853" max="14853" width="51.125" style="1" bestFit="1" customWidth="1"/>
    <col min="14854" max="14854" width="6.25" style="1" customWidth="1"/>
    <col min="14855" max="14856" width="9.875" style="1" bestFit="1" customWidth="1"/>
    <col min="14857" max="14857" width="31.375" style="1" bestFit="1" customWidth="1"/>
    <col min="14858" max="14858" width="29.5" style="1" customWidth="1"/>
    <col min="14859" max="14859" width="23.625" style="1" customWidth="1"/>
    <col min="14860" max="14860" width="11"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18.75" style="1" bestFit="1" customWidth="1"/>
    <col min="15107" max="15107" width="14.375" style="1" bestFit="1" customWidth="1"/>
    <col min="15108" max="15108" width="13.125" style="1" bestFit="1" customWidth="1"/>
    <col min="15109" max="15109" width="51.125" style="1" bestFit="1" customWidth="1"/>
    <col min="15110" max="15110" width="6.25" style="1" customWidth="1"/>
    <col min="15111" max="15112" width="9.875" style="1" bestFit="1" customWidth="1"/>
    <col min="15113" max="15113" width="31.375" style="1" bestFit="1" customWidth="1"/>
    <col min="15114" max="15114" width="29.5" style="1" customWidth="1"/>
    <col min="15115" max="15115" width="23.625" style="1" customWidth="1"/>
    <col min="15116" max="15116" width="11"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18.75" style="1" bestFit="1" customWidth="1"/>
    <col min="15363" max="15363" width="14.375" style="1" bestFit="1" customWidth="1"/>
    <col min="15364" max="15364" width="13.125" style="1" bestFit="1" customWidth="1"/>
    <col min="15365" max="15365" width="51.125" style="1" bestFit="1" customWidth="1"/>
    <col min="15366" max="15366" width="6.25" style="1" customWidth="1"/>
    <col min="15367" max="15368" width="9.875" style="1" bestFit="1" customWidth="1"/>
    <col min="15369" max="15369" width="31.375" style="1" bestFit="1" customWidth="1"/>
    <col min="15370" max="15370" width="29.5" style="1" customWidth="1"/>
    <col min="15371" max="15371" width="23.625" style="1" customWidth="1"/>
    <col min="15372" max="15372" width="11"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18.75" style="1" bestFit="1" customWidth="1"/>
    <col min="15619" max="15619" width="14.375" style="1" bestFit="1" customWidth="1"/>
    <col min="15620" max="15620" width="13.125" style="1" bestFit="1" customWidth="1"/>
    <col min="15621" max="15621" width="51.125" style="1" bestFit="1" customWidth="1"/>
    <col min="15622" max="15622" width="6.25" style="1" customWidth="1"/>
    <col min="15623" max="15624" width="9.875" style="1" bestFit="1" customWidth="1"/>
    <col min="15625" max="15625" width="31.375" style="1" bestFit="1" customWidth="1"/>
    <col min="15626" max="15626" width="29.5" style="1" customWidth="1"/>
    <col min="15627" max="15627" width="23.625" style="1" customWidth="1"/>
    <col min="15628" max="15628" width="11"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18.75" style="1" bestFit="1" customWidth="1"/>
    <col min="15875" max="15875" width="14.375" style="1" bestFit="1" customWidth="1"/>
    <col min="15876" max="15876" width="13.125" style="1" bestFit="1" customWidth="1"/>
    <col min="15877" max="15877" width="51.125" style="1" bestFit="1" customWidth="1"/>
    <col min="15878" max="15878" width="6.25" style="1" customWidth="1"/>
    <col min="15879" max="15880" width="9.875" style="1" bestFit="1" customWidth="1"/>
    <col min="15881" max="15881" width="31.375" style="1" bestFit="1" customWidth="1"/>
    <col min="15882" max="15882" width="29.5" style="1" customWidth="1"/>
    <col min="15883" max="15883" width="23.625" style="1" customWidth="1"/>
    <col min="15884" max="15884" width="11"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18.75" style="1" bestFit="1" customWidth="1"/>
    <col min="16131" max="16131" width="14.375" style="1" bestFit="1" customWidth="1"/>
    <col min="16132" max="16132" width="13.125" style="1" bestFit="1" customWidth="1"/>
    <col min="16133" max="16133" width="51.125" style="1" bestFit="1" customWidth="1"/>
    <col min="16134" max="16134" width="6.25" style="1" customWidth="1"/>
    <col min="16135" max="16136" width="9.875" style="1" bestFit="1" customWidth="1"/>
    <col min="16137" max="16137" width="31.375" style="1" bestFit="1" customWidth="1"/>
    <col min="16138" max="16138" width="29.5" style="1" customWidth="1"/>
    <col min="16139" max="16139" width="23.625" style="1" customWidth="1"/>
    <col min="16140" max="16140" width="11"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1747</v>
      </c>
      <c r="G2" s="5" t="s">
        <v>2</v>
      </c>
      <c r="H2" s="6"/>
      <c r="I2" s="7"/>
      <c r="J2" s="8">
        <f>SUM(H:H)</f>
        <v>770433</v>
      </c>
    </row>
    <row r="3" spans="2:17" ht="20.100000000000001" customHeight="1">
      <c r="B3" s="2" t="s">
        <v>3</v>
      </c>
      <c r="C3" s="2"/>
      <c r="D3" s="2"/>
      <c r="E3" s="13" t="s">
        <v>1748</v>
      </c>
    </row>
    <row r="4" spans="2:17" ht="20.100000000000001" customHeight="1">
      <c r="B4" s="2" t="s">
        <v>996</v>
      </c>
      <c r="C4" s="2"/>
      <c r="D4" s="2"/>
      <c r="E4" s="13">
        <v>228335</v>
      </c>
      <c r="J4" s="451"/>
    </row>
    <row r="5" spans="2:17" ht="20.100000000000001" customHeight="1">
      <c r="B5" s="2" t="s">
        <v>9</v>
      </c>
      <c r="C5" s="2"/>
      <c r="D5" s="2"/>
      <c r="E5" s="16">
        <v>46037</v>
      </c>
      <c r="J5" s="451"/>
    </row>
    <row r="6" spans="2:17" ht="20.100000000000001" customHeight="1">
      <c r="B6" s="2" t="s">
        <v>10</v>
      </c>
      <c r="C6" s="2"/>
      <c r="D6" s="2"/>
      <c r="E6" s="16">
        <v>46038</v>
      </c>
      <c r="J6" s="451"/>
    </row>
    <row r="7" spans="2:17" ht="20.100000000000001" customHeight="1">
      <c r="B7" s="453"/>
      <c r="C7" s="453"/>
      <c r="D7" s="453"/>
      <c r="E7" s="454"/>
      <c r="J7" s="451"/>
      <c r="L7" s="456"/>
    </row>
    <row r="9" spans="2:17" s="4" customFormat="1" ht="19.7" customHeight="1">
      <c r="B9" s="27" t="s">
        <v>32</v>
      </c>
      <c r="C9" s="27" t="s">
        <v>33</v>
      </c>
      <c r="D9" s="27" t="s">
        <v>34</v>
      </c>
      <c r="E9" s="26" t="s">
        <v>35</v>
      </c>
      <c r="F9" s="27" t="s">
        <v>36</v>
      </c>
      <c r="G9" s="384" t="s">
        <v>37</v>
      </c>
      <c r="H9" s="63" t="s">
        <v>38</v>
      </c>
      <c r="I9" s="26" t="s">
        <v>39</v>
      </c>
      <c r="J9" s="26" t="s">
        <v>40</v>
      </c>
      <c r="K9" s="26" t="s">
        <v>41</v>
      </c>
      <c r="L9" s="26" t="s">
        <v>42</v>
      </c>
      <c r="M9" s="30" t="s">
        <v>43</v>
      </c>
      <c r="N9" s="27" t="s">
        <v>44</v>
      </c>
      <c r="O9" s="26" t="s">
        <v>45</v>
      </c>
      <c r="P9" s="30" t="s">
        <v>46</v>
      </c>
      <c r="Q9" s="375" t="s">
        <v>47</v>
      </c>
    </row>
    <row r="10" spans="2:17" ht="19.5" customHeight="1">
      <c r="B10" s="689">
        <v>1</v>
      </c>
      <c r="C10" s="293" t="s">
        <v>997</v>
      </c>
      <c r="D10" s="293" t="s">
        <v>997</v>
      </c>
      <c r="E10" s="40" t="s">
        <v>1417</v>
      </c>
      <c r="F10" s="26">
        <v>1</v>
      </c>
      <c r="G10" s="385">
        <v>643000</v>
      </c>
      <c r="H10" s="688">
        <f>G10*F10</f>
        <v>643000</v>
      </c>
      <c r="I10" s="690" t="s">
        <v>1749</v>
      </c>
      <c r="J10" s="376" t="s">
        <v>999</v>
      </c>
      <c r="K10" s="40"/>
      <c r="L10" s="26"/>
      <c r="M10" s="30">
        <v>45980</v>
      </c>
      <c r="N10" s="40"/>
      <c r="O10" s="664">
        <v>45687</v>
      </c>
      <c r="P10" s="665"/>
      <c r="Q10" s="375">
        <v>46084</v>
      </c>
    </row>
    <row r="11" spans="2:17" ht="19.5" customHeight="1">
      <c r="B11" s="691"/>
      <c r="C11" s="293" t="s">
        <v>997</v>
      </c>
      <c r="D11" s="293" t="s">
        <v>997</v>
      </c>
      <c r="E11" s="40" t="s">
        <v>1000</v>
      </c>
      <c r="F11" s="26">
        <v>1</v>
      </c>
      <c r="G11" s="385">
        <v>12000</v>
      </c>
      <c r="H11" s="688">
        <f>G11*F11</f>
        <v>12000</v>
      </c>
      <c r="I11" s="40" t="s">
        <v>1000</v>
      </c>
      <c r="J11" s="376" t="s">
        <v>999</v>
      </c>
      <c r="K11" s="40"/>
      <c r="L11" s="26"/>
      <c r="M11" s="30">
        <v>45980</v>
      </c>
      <c r="N11" s="40"/>
      <c r="O11" s="664">
        <v>45687</v>
      </c>
      <c r="P11" s="665"/>
      <c r="Q11" s="375">
        <v>46084</v>
      </c>
    </row>
    <row r="12" spans="2:17" ht="19.5" customHeight="1">
      <c r="B12" s="692">
        <v>2</v>
      </c>
      <c r="C12" s="293" t="s">
        <v>997</v>
      </c>
      <c r="D12" s="293" t="s">
        <v>997</v>
      </c>
      <c r="E12" s="40" t="s">
        <v>1750</v>
      </c>
      <c r="F12" s="26">
        <v>1</v>
      </c>
      <c r="G12" s="385">
        <v>50000</v>
      </c>
      <c r="H12" s="688">
        <f t="shared" ref="H12:H18" si="0">G12*F12</f>
        <v>50000</v>
      </c>
      <c r="I12" s="40" t="s">
        <v>1751</v>
      </c>
      <c r="J12" s="376" t="s">
        <v>999</v>
      </c>
      <c r="K12" s="40"/>
      <c r="L12" s="26"/>
      <c r="M12" s="30">
        <v>45980</v>
      </c>
      <c r="N12" s="40"/>
      <c r="O12" s="664">
        <v>45687</v>
      </c>
      <c r="P12" s="665"/>
      <c r="Q12" s="375">
        <v>46084</v>
      </c>
    </row>
    <row r="13" spans="2:17" ht="19.5" customHeight="1">
      <c r="B13" s="689">
        <v>3</v>
      </c>
      <c r="C13" s="293" t="s">
        <v>1002</v>
      </c>
      <c r="D13" s="293" t="s">
        <v>1002</v>
      </c>
      <c r="E13" s="40" t="s">
        <v>1752</v>
      </c>
      <c r="F13" s="26">
        <v>1</v>
      </c>
      <c r="G13" s="40">
        <v>2981</v>
      </c>
      <c r="H13" s="688">
        <f t="shared" si="0"/>
        <v>2981</v>
      </c>
      <c r="I13" s="40" t="s">
        <v>1343</v>
      </c>
      <c r="J13" s="286" t="s">
        <v>1753</v>
      </c>
      <c r="K13" s="40"/>
      <c r="L13" s="26"/>
      <c r="M13" s="30">
        <v>45979</v>
      </c>
      <c r="N13" s="40"/>
      <c r="O13" s="393"/>
      <c r="P13" s="665">
        <v>45993</v>
      </c>
      <c r="Q13" s="375"/>
    </row>
    <row r="14" spans="2:17" ht="19.5" customHeight="1">
      <c r="B14" s="693"/>
      <c r="C14" s="293" t="s">
        <v>1002</v>
      </c>
      <c r="D14" s="293" t="s">
        <v>1002</v>
      </c>
      <c r="E14" s="40" t="s">
        <v>1344</v>
      </c>
      <c r="F14" s="26">
        <v>1</v>
      </c>
      <c r="G14" s="40">
        <v>451</v>
      </c>
      <c r="H14" s="688">
        <f t="shared" si="0"/>
        <v>451</v>
      </c>
      <c r="I14" s="40" t="s">
        <v>1345</v>
      </c>
      <c r="J14" s="286" t="s">
        <v>1753</v>
      </c>
      <c r="K14" s="40"/>
      <c r="L14" s="26"/>
      <c r="M14" s="30">
        <v>45979</v>
      </c>
      <c r="N14" s="40"/>
      <c r="O14" s="393"/>
      <c r="P14" s="665">
        <v>45993</v>
      </c>
      <c r="Q14" s="375"/>
    </row>
    <row r="15" spans="2:17" ht="19.5" customHeight="1">
      <c r="B15" s="691"/>
      <c r="C15" s="293" t="s">
        <v>1002</v>
      </c>
      <c r="D15" s="293" t="s">
        <v>1002</v>
      </c>
      <c r="E15" s="40" t="s">
        <v>1346</v>
      </c>
      <c r="F15" s="26">
        <v>1</v>
      </c>
      <c r="G15" s="40">
        <v>422</v>
      </c>
      <c r="H15" s="688">
        <f t="shared" si="0"/>
        <v>422</v>
      </c>
      <c r="I15" s="40" t="s">
        <v>1347</v>
      </c>
      <c r="J15" s="286" t="s">
        <v>1753</v>
      </c>
      <c r="K15" s="40"/>
      <c r="L15" s="26"/>
      <c r="M15" s="30">
        <v>45979</v>
      </c>
      <c r="N15" s="40"/>
      <c r="O15" s="393"/>
      <c r="P15" s="665">
        <v>45993</v>
      </c>
      <c r="Q15" s="375"/>
    </row>
    <row r="16" spans="2:17" ht="19.5" customHeight="1">
      <c r="B16" s="689">
        <v>4</v>
      </c>
      <c r="C16" s="293" t="s">
        <v>997</v>
      </c>
      <c r="D16" s="293" t="s">
        <v>997</v>
      </c>
      <c r="E16" s="40" t="s">
        <v>1754</v>
      </c>
      <c r="F16" s="26">
        <v>1</v>
      </c>
      <c r="G16" s="385">
        <v>38000</v>
      </c>
      <c r="H16" s="688">
        <f t="shared" si="0"/>
        <v>38000</v>
      </c>
      <c r="I16" s="40" t="s">
        <v>1755</v>
      </c>
      <c r="J16" s="376" t="s">
        <v>999</v>
      </c>
      <c r="K16" s="40"/>
      <c r="L16" s="26"/>
      <c r="M16" s="30"/>
      <c r="N16" s="40"/>
      <c r="O16" s="664">
        <v>45687</v>
      </c>
      <c r="P16" s="665"/>
      <c r="Q16" s="375">
        <v>46084</v>
      </c>
    </row>
    <row r="17" spans="2:17" ht="19.5" customHeight="1">
      <c r="B17" s="691"/>
      <c r="C17" s="293" t="s">
        <v>1002</v>
      </c>
      <c r="D17" s="293" t="s">
        <v>1002</v>
      </c>
      <c r="E17" s="40" t="s">
        <v>1003</v>
      </c>
      <c r="F17" s="26">
        <v>1</v>
      </c>
      <c r="G17" s="40">
        <v>579</v>
      </c>
      <c r="H17" s="688">
        <f t="shared" si="0"/>
        <v>579</v>
      </c>
      <c r="I17" s="40" t="s">
        <v>1353</v>
      </c>
      <c r="J17" s="286" t="s">
        <v>1753</v>
      </c>
      <c r="K17" s="40"/>
      <c r="L17" s="26"/>
      <c r="M17" s="30">
        <v>45979</v>
      </c>
      <c r="N17" s="40"/>
      <c r="O17" s="393"/>
      <c r="P17" s="665">
        <v>45993</v>
      </c>
      <c r="Q17" s="375"/>
    </row>
    <row r="18" spans="2:17" ht="19.5" customHeight="1">
      <c r="B18" s="692">
        <v>5</v>
      </c>
      <c r="C18" s="293" t="s">
        <v>997</v>
      </c>
      <c r="D18" s="293" t="s">
        <v>997</v>
      </c>
      <c r="E18" s="40" t="s">
        <v>1177</v>
      </c>
      <c r="F18" s="26">
        <v>1</v>
      </c>
      <c r="G18" s="385">
        <v>18000</v>
      </c>
      <c r="H18" s="688">
        <f t="shared" si="0"/>
        <v>18000</v>
      </c>
      <c r="I18" s="40" t="s">
        <v>1177</v>
      </c>
      <c r="J18" s="376" t="s">
        <v>999</v>
      </c>
      <c r="K18" s="40"/>
      <c r="L18" s="26"/>
      <c r="M18" s="30"/>
      <c r="N18" s="40"/>
      <c r="O18" s="664">
        <v>45687</v>
      </c>
      <c r="P18" s="665"/>
      <c r="Q18" s="375">
        <v>46084</v>
      </c>
    </row>
    <row r="19" spans="2:17" ht="19.5" customHeight="1">
      <c r="B19" s="694"/>
      <c r="C19" s="293" t="s">
        <v>1070</v>
      </c>
      <c r="D19" s="293" t="s">
        <v>1070</v>
      </c>
      <c r="E19" s="40" t="s">
        <v>1071</v>
      </c>
      <c r="F19" s="26">
        <v>1</v>
      </c>
      <c r="G19" s="385">
        <v>5000</v>
      </c>
      <c r="H19" s="688">
        <f>G19*F19</f>
        <v>5000</v>
      </c>
      <c r="I19" s="40" t="s">
        <v>1071</v>
      </c>
      <c r="J19" s="376"/>
      <c r="K19" s="40"/>
      <c r="L19" s="26"/>
      <c r="M19" s="30"/>
      <c r="N19" s="40"/>
      <c r="O19" s="393"/>
      <c r="P19" s="665"/>
      <c r="Q19" s="375"/>
    </row>
    <row r="20" spans="2:17" ht="19.5" customHeight="1">
      <c r="B20" s="494"/>
      <c r="C20" s="27"/>
      <c r="D20" s="27"/>
      <c r="E20" s="40"/>
      <c r="F20" s="26"/>
      <c r="G20" s="385"/>
      <c r="H20" s="384"/>
      <c r="I20" s="683"/>
      <c r="J20" s="26"/>
      <c r="K20" s="40"/>
      <c r="L20" s="26"/>
      <c r="M20" s="30"/>
      <c r="N20" s="40"/>
      <c r="O20" s="393"/>
      <c r="P20" s="665"/>
      <c r="Q20" s="375"/>
    </row>
  </sheetData>
  <autoFilter ref="B9:O20" xr:uid="{4D228BDB-7247-416F-8AF5-5F0BB624E86C}">
    <sortState xmlns:xlrd2="http://schemas.microsoft.com/office/spreadsheetml/2017/richdata2" ref="B10:O11">
      <sortCondition descending="1" ref="K9:K11"/>
    </sortState>
  </autoFilter>
  <mergeCells count="9">
    <mergeCell ref="B10:B11"/>
    <mergeCell ref="B13:B15"/>
    <mergeCell ref="B16:B17"/>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E8D70-305E-4D3B-B519-BD4418649890}">
  <dimension ref="B2:Q30"/>
  <sheetViews>
    <sheetView zoomScale="85" zoomScaleNormal="85" workbookViewId="0">
      <pane xSplit="10" ySplit="8" topLeftCell="L9" activePane="bottomRight" state="frozen"/>
      <selection pane="topRight" activeCell="K1" sqref="K1"/>
      <selection pane="bottomLeft" activeCell="A9" sqref="A9"/>
      <selection pane="bottomRight" activeCell="R20" sqref="R20"/>
    </sheetView>
  </sheetViews>
  <sheetFormatPr defaultRowHeight="18.75"/>
  <cols>
    <col min="1" max="1" width="2.625" style="1" customWidth="1"/>
    <col min="2" max="2" width="22" style="4" customWidth="1"/>
    <col min="3" max="4" width="20.625" style="1" customWidth="1"/>
    <col min="5" max="5" width="40.625" style="1" customWidth="1"/>
    <col min="6" max="6" width="6.25" style="4" customWidth="1"/>
    <col min="7" max="8" width="9.875" style="1" bestFit="1" customWidth="1"/>
    <col min="9" max="9" width="13.5" style="10" bestFit="1" customWidth="1"/>
    <col min="10" max="10" width="29.5" style="1" customWidth="1"/>
    <col min="11" max="11" width="21.5" style="1" bestFit="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16384" width="9" style="1"/>
  </cols>
  <sheetData>
    <row r="2" spans="2:17" ht="20.100000000000001" customHeight="1">
      <c r="B2" s="2" t="s">
        <v>0</v>
      </c>
      <c r="C2" s="2"/>
      <c r="D2" s="2"/>
      <c r="E2" s="3" t="s">
        <v>1756</v>
      </c>
      <c r="G2" s="5" t="s">
        <v>2</v>
      </c>
      <c r="H2" s="6"/>
      <c r="I2" s="7"/>
      <c r="J2" s="8">
        <f>SUM(H:H)</f>
        <v>237385</v>
      </c>
    </row>
    <row r="3" spans="2:17" ht="20.100000000000001" customHeight="1">
      <c r="B3" s="2" t="s">
        <v>3</v>
      </c>
      <c r="C3" s="2"/>
      <c r="D3" s="2"/>
      <c r="E3" s="13" t="s">
        <v>1757</v>
      </c>
    </row>
    <row r="4" spans="2:17" ht="20.100000000000001" customHeight="1">
      <c r="B4" s="2" t="s">
        <v>996</v>
      </c>
      <c r="C4" s="2"/>
      <c r="D4" s="2"/>
      <c r="E4" s="13">
        <v>228727</v>
      </c>
    </row>
    <row r="5" spans="2:17" ht="20.100000000000001" customHeight="1">
      <c r="B5" s="2" t="s">
        <v>9</v>
      </c>
      <c r="C5" s="2"/>
      <c r="D5" s="2"/>
      <c r="E5" s="16">
        <v>46035</v>
      </c>
    </row>
    <row r="6" spans="2:17" ht="20.100000000000001" customHeight="1">
      <c r="B6" s="2" t="s">
        <v>10</v>
      </c>
      <c r="C6" s="2"/>
      <c r="D6" s="2"/>
      <c r="E6" s="16">
        <v>46041</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5" customHeight="1">
      <c r="B9" s="668">
        <v>2</v>
      </c>
      <c r="C9" s="27" t="s">
        <v>1002</v>
      </c>
      <c r="D9" s="27" t="s">
        <v>1002</v>
      </c>
      <c r="E9" s="40" t="s">
        <v>1758</v>
      </c>
      <c r="F9" s="286">
        <v>1</v>
      </c>
      <c r="G9" s="40">
        <v>21180</v>
      </c>
      <c r="H9" s="460">
        <f t="shared" ref="H9:H29" si="0">F9*G9</f>
        <v>21180</v>
      </c>
      <c r="I9" s="28"/>
      <c r="J9" s="695" t="s">
        <v>1759</v>
      </c>
      <c r="K9" s="106"/>
      <c r="L9" s="26" t="s">
        <v>1760</v>
      </c>
      <c r="M9" s="30">
        <v>46028</v>
      </c>
      <c r="N9" s="27"/>
      <c r="O9" s="656"/>
      <c r="P9" s="30">
        <v>46036</v>
      </c>
      <c r="Q9" s="375"/>
    </row>
    <row r="10" spans="2:17" s="4" customFormat="1" ht="19.5" customHeight="1">
      <c r="B10" s="669"/>
      <c r="C10" s="27" t="s">
        <v>1002</v>
      </c>
      <c r="D10" s="27" t="s">
        <v>1002</v>
      </c>
      <c r="E10" s="40" t="s">
        <v>1761</v>
      </c>
      <c r="F10" s="286">
        <v>1</v>
      </c>
      <c r="G10" s="40">
        <v>8350</v>
      </c>
      <c r="H10" s="460">
        <f t="shared" si="0"/>
        <v>8350</v>
      </c>
      <c r="I10" s="28"/>
      <c r="J10" s="695" t="s">
        <v>1762</v>
      </c>
      <c r="K10" s="106"/>
      <c r="L10" s="26" t="s">
        <v>1760</v>
      </c>
      <c r="M10" s="30">
        <v>46028</v>
      </c>
      <c r="N10" s="27"/>
      <c r="O10" s="656"/>
      <c r="P10" s="30">
        <v>46032</v>
      </c>
      <c r="Q10" s="375"/>
    </row>
    <row r="11" spans="2:17" s="379" customFormat="1" ht="19.5" customHeight="1">
      <c r="B11" s="657">
        <v>3</v>
      </c>
      <c r="C11" s="27" t="s">
        <v>1002</v>
      </c>
      <c r="D11" s="27" t="s">
        <v>1002</v>
      </c>
      <c r="E11" s="40" t="s">
        <v>1763</v>
      </c>
      <c r="F11" s="286">
        <v>1</v>
      </c>
      <c r="G11" s="40">
        <v>16119</v>
      </c>
      <c r="H11" s="460">
        <f t="shared" si="0"/>
        <v>16119</v>
      </c>
      <c r="I11" s="286"/>
      <c r="J11" s="400" t="s">
        <v>1764</v>
      </c>
      <c r="K11" s="420"/>
      <c r="L11" s="26" t="s">
        <v>1760</v>
      </c>
      <c r="M11" s="30">
        <v>46028</v>
      </c>
      <c r="N11" s="293"/>
      <c r="O11" s="696"/>
      <c r="P11" s="30">
        <v>46036</v>
      </c>
      <c r="Q11" s="404"/>
    </row>
    <row r="12" spans="2:17" s="379" customFormat="1" ht="19.5" customHeight="1">
      <c r="B12" s="658"/>
      <c r="C12" s="27" t="s">
        <v>1002</v>
      </c>
      <c r="D12" s="27" t="s">
        <v>1002</v>
      </c>
      <c r="E12" s="40" t="s">
        <v>1765</v>
      </c>
      <c r="F12" s="286">
        <v>1</v>
      </c>
      <c r="G12" s="40">
        <v>5637</v>
      </c>
      <c r="H12" s="460">
        <f t="shared" si="0"/>
        <v>5637</v>
      </c>
      <c r="I12" s="286"/>
      <c r="J12" s="400" t="s">
        <v>1766</v>
      </c>
      <c r="K12" s="420"/>
      <c r="L12" s="26" t="s">
        <v>1760</v>
      </c>
      <c r="M12" s="30">
        <v>46028</v>
      </c>
      <c r="N12" s="293"/>
      <c r="O12" s="696"/>
      <c r="P12" s="30">
        <v>46032</v>
      </c>
      <c r="Q12" s="404"/>
    </row>
    <row r="13" spans="2:17" s="379" customFormat="1" ht="19.5" customHeight="1">
      <c r="B13" s="658"/>
      <c r="C13" s="27" t="s">
        <v>1002</v>
      </c>
      <c r="D13" s="27" t="s">
        <v>1002</v>
      </c>
      <c r="E13" s="40" t="s">
        <v>1767</v>
      </c>
      <c r="F13" s="286">
        <v>1</v>
      </c>
      <c r="G13" s="40">
        <v>5335</v>
      </c>
      <c r="H13" s="460">
        <f t="shared" si="0"/>
        <v>5335</v>
      </c>
      <c r="I13" s="286"/>
      <c r="J13" s="400" t="s">
        <v>1768</v>
      </c>
      <c r="K13" s="420"/>
      <c r="L13" s="26" t="s">
        <v>1760</v>
      </c>
      <c r="M13" s="30">
        <v>46028</v>
      </c>
      <c r="N13" s="293"/>
      <c r="O13" s="696"/>
      <c r="P13" s="30">
        <v>46032</v>
      </c>
      <c r="Q13" s="404"/>
    </row>
    <row r="14" spans="2:17" s="379" customFormat="1" ht="19.5" customHeight="1">
      <c r="B14" s="658"/>
      <c r="C14" s="27" t="s">
        <v>1002</v>
      </c>
      <c r="D14" s="27" t="s">
        <v>1002</v>
      </c>
      <c r="E14" s="40" t="s">
        <v>1769</v>
      </c>
      <c r="F14" s="286">
        <v>4</v>
      </c>
      <c r="G14" s="40">
        <v>165</v>
      </c>
      <c r="H14" s="460">
        <f t="shared" si="0"/>
        <v>660</v>
      </c>
      <c r="I14" s="286"/>
      <c r="J14" s="1" t="s">
        <v>1770</v>
      </c>
      <c r="K14" s="420"/>
      <c r="L14" s="26" t="s">
        <v>1760</v>
      </c>
      <c r="M14" s="30">
        <v>46028</v>
      </c>
      <c r="N14" s="293"/>
      <c r="O14" s="696"/>
      <c r="P14" s="30">
        <v>46032</v>
      </c>
      <c r="Q14" s="404"/>
    </row>
    <row r="15" spans="2:17" s="82" customFormat="1" ht="19.5" customHeight="1">
      <c r="B15" s="660"/>
      <c r="C15" s="86" t="s">
        <v>1378</v>
      </c>
      <c r="D15" s="86" t="s">
        <v>125</v>
      </c>
      <c r="E15" s="190" t="s">
        <v>1771</v>
      </c>
      <c r="F15" s="94">
        <v>1</v>
      </c>
      <c r="G15" s="190">
        <v>1280</v>
      </c>
      <c r="H15" s="472">
        <f t="shared" si="0"/>
        <v>1280</v>
      </c>
      <c r="I15" s="94"/>
      <c r="J15" s="697" t="s">
        <v>1772</v>
      </c>
      <c r="K15" s="409"/>
      <c r="L15" s="410" t="s">
        <v>999</v>
      </c>
      <c r="M15" s="411"/>
      <c r="N15" s="86"/>
      <c r="O15" s="698"/>
      <c r="P15" s="411"/>
      <c r="Q15" s="413" t="s">
        <v>1773</v>
      </c>
    </row>
    <row r="16" spans="2:17" s="4" customFormat="1" ht="19.5" customHeight="1">
      <c r="B16" s="699">
        <v>4</v>
      </c>
      <c r="C16" s="27" t="s">
        <v>1002</v>
      </c>
      <c r="D16" s="27" t="s">
        <v>1002</v>
      </c>
      <c r="E16" s="40" t="s">
        <v>1342</v>
      </c>
      <c r="F16" s="286">
        <v>1</v>
      </c>
      <c r="G16" s="40">
        <v>3548</v>
      </c>
      <c r="H16" s="460">
        <f t="shared" si="0"/>
        <v>3548</v>
      </c>
      <c r="I16" s="26"/>
      <c r="J16" s="40" t="s">
        <v>1774</v>
      </c>
      <c r="K16" s="106"/>
      <c r="L16" s="26" t="s">
        <v>1760</v>
      </c>
      <c r="M16" s="30">
        <v>46028</v>
      </c>
      <c r="N16" s="27"/>
      <c r="O16" s="656"/>
      <c r="P16" s="30">
        <v>46032</v>
      </c>
      <c r="Q16" s="375"/>
    </row>
    <row r="17" spans="2:17" s="4" customFormat="1" ht="19.5" customHeight="1">
      <c r="B17" s="668">
        <v>13</v>
      </c>
      <c r="C17" s="27" t="s">
        <v>1002</v>
      </c>
      <c r="D17" s="27" t="s">
        <v>1002</v>
      </c>
      <c r="E17" s="40" t="s">
        <v>1775</v>
      </c>
      <c r="F17" s="286">
        <v>1</v>
      </c>
      <c r="G17" s="40">
        <v>3726</v>
      </c>
      <c r="H17" s="460">
        <f t="shared" si="0"/>
        <v>3726</v>
      </c>
      <c r="I17" s="28"/>
      <c r="J17" s="40" t="s">
        <v>1776</v>
      </c>
      <c r="K17" s="106"/>
      <c r="L17" s="26" t="s">
        <v>1760</v>
      </c>
      <c r="M17" s="30">
        <v>46028</v>
      </c>
      <c r="N17" s="27"/>
      <c r="O17" s="656"/>
      <c r="P17" s="30">
        <v>46032</v>
      </c>
      <c r="Q17" s="375"/>
    </row>
    <row r="18" spans="2:17" s="4" customFormat="1" ht="19.5" customHeight="1">
      <c r="B18" s="658"/>
      <c r="C18" s="27" t="s">
        <v>1002</v>
      </c>
      <c r="D18" s="27" t="s">
        <v>1002</v>
      </c>
      <c r="E18" s="40" t="s">
        <v>1777</v>
      </c>
      <c r="F18" s="286">
        <v>1</v>
      </c>
      <c r="G18" s="40">
        <v>260</v>
      </c>
      <c r="H18" s="460">
        <f t="shared" si="0"/>
        <v>260</v>
      </c>
      <c r="I18" s="28"/>
      <c r="J18" s="40" t="s">
        <v>1778</v>
      </c>
      <c r="K18" s="106"/>
      <c r="L18" s="26" t="s">
        <v>1760</v>
      </c>
      <c r="M18" s="30">
        <v>46028</v>
      </c>
      <c r="N18" s="27"/>
      <c r="O18" s="656"/>
      <c r="P18" s="30">
        <v>46032</v>
      </c>
      <c r="Q18" s="375"/>
    </row>
    <row r="19" spans="2:17" s="4" customFormat="1" ht="19.5" customHeight="1">
      <c r="B19" s="658"/>
      <c r="C19" s="27" t="s">
        <v>1002</v>
      </c>
      <c r="D19" s="27" t="s">
        <v>1002</v>
      </c>
      <c r="E19" s="40" t="s">
        <v>1779</v>
      </c>
      <c r="F19" s="286">
        <v>1</v>
      </c>
      <c r="G19" s="40">
        <v>200</v>
      </c>
      <c r="H19" s="460">
        <f t="shared" si="0"/>
        <v>200</v>
      </c>
      <c r="I19" s="28"/>
      <c r="J19" s="40" t="s">
        <v>1780</v>
      </c>
      <c r="K19" s="106"/>
      <c r="L19" s="26" t="s">
        <v>1760</v>
      </c>
      <c r="M19" s="30">
        <v>46028</v>
      </c>
      <c r="N19" s="27"/>
      <c r="O19" s="656"/>
      <c r="P19" s="30">
        <v>46032</v>
      </c>
      <c r="Q19" s="375"/>
    </row>
    <row r="20" spans="2:17" s="4" customFormat="1" ht="19.5" customHeight="1">
      <c r="B20" s="658"/>
      <c r="C20" s="27" t="s">
        <v>1002</v>
      </c>
      <c r="D20" s="27" t="s">
        <v>1002</v>
      </c>
      <c r="E20" s="40" t="s">
        <v>1781</v>
      </c>
      <c r="F20" s="286">
        <v>1</v>
      </c>
      <c r="G20" s="40">
        <v>220</v>
      </c>
      <c r="H20" s="460">
        <f t="shared" si="0"/>
        <v>220</v>
      </c>
      <c r="I20" s="28"/>
      <c r="J20" s="40" t="s">
        <v>1624</v>
      </c>
      <c r="K20" s="106"/>
      <c r="L20" s="26" t="s">
        <v>1760</v>
      </c>
      <c r="M20" s="30">
        <v>46028</v>
      </c>
      <c r="N20" s="27"/>
      <c r="O20" s="656"/>
      <c r="P20" s="30">
        <v>46032</v>
      </c>
      <c r="Q20" s="375"/>
    </row>
    <row r="21" spans="2:17" s="4" customFormat="1" ht="19.5" customHeight="1">
      <c r="B21" s="658"/>
      <c r="C21" s="27" t="s">
        <v>1002</v>
      </c>
      <c r="D21" s="27" t="s">
        <v>1002</v>
      </c>
      <c r="E21" s="40" t="s">
        <v>1782</v>
      </c>
      <c r="F21" s="286">
        <v>1</v>
      </c>
      <c r="G21" s="40">
        <v>260</v>
      </c>
      <c r="H21" s="460">
        <f t="shared" si="0"/>
        <v>260</v>
      </c>
      <c r="I21" s="28"/>
      <c r="J21" s="40" t="s">
        <v>1624</v>
      </c>
      <c r="K21" s="106"/>
      <c r="L21" s="26" t="s">
        <v>1760</v>
      </c>
      <c r="M21" s="30">
        <v>46028</v>
      </c>
      <c r="N21" s="27"/>
      <c r="O21" s="656"/>
      <c r="P21" s="30">
        <v>46032</v>
      </c>
      <c r="Q21" s="375"/>
    </row>
    <row r="22" spans="2:17" s="4" customFormat="1" ht="19.5" customHeight="1">
      <c r="B22" s="658"/>
      <c r="C22" s="27" t="s">
        <v>1002</v>
      </c>
      <c r="D22" s="27" t="s">
        <v>1002</v>
      </c>
      <c r="E22" s="40" t="s">
        <v>1783</v>
      </c>
      <c r="F22" s="286">
        <v>1</v>
      </c>
      <c r="G22" s="40">
        <v>3270</v>
      </c>
      <c r="H22" s="460">
        <f t="shared" si="0"/>
        <v>3270</v>
      </c>
      <c r="I22" s="28"/>
      <c r="J22" s="40" t="s">
        <v>1784</v>
      </c>
      <c r="K22" s="26"/>
      <c r="L22" s="26" t="s">
        <v>1760</v>
      </c>
      <c r="M22" s="30">
        <v>46028</v>
      </c>
      <c r="N22" s="27"/>
      <c r="O22" s="26"/>
      <c r="P22" s="30">
        <v>46032</v>
      </c>
      <c r="Q22" s="375"/>
    </row>
    <row r="23" spans="2:17" s="4" customFormat="1" ht="19.5" customHeight="1">
      <c r="B23" s="658"/>
      <c r="C23" s="27" t="s">
        <v>1002</v>
      </c>
      <c r="D23" s="27" t="s">
        <v>1002</v>
      </c>
      <c r="E23" s="40" t="s">
        <v>1785</v>
      </c>
      <c r="F23" s="286">
        <v>1</v>
      </c>
      <c r="G23" s="40">
        <v>320</v>
      </c>
      <c r="H23" s="460">
        <f t="shared" si="0"/>
        <v>320</v>
      </c>
      <c r="I23" s="28"/>
      <c r="J23" s="40" t="s">
        <v>1786</v>
      </c>
      <c r="K23" s="26"/>
      <c r="L23" s="26" t="s">
        <v>1760</v>
      </c>
      <c r="M23" s="30">
        <v>46028</v>
      </c>
      <c r="N23" s="27"/>
      <c r="O23" s="26"/>
      <c r="P23" s="30">
        <v>46032</v>
      </c>
      <c r="Q23" s="375"/>
    </row>
    <row r="24" spans="2:17" s="4" customFormat="1" ht="19.5" customHeight="1">
      <c r="B24" s="658"/>
      <c r="C24" s="27" t="s">
        <v>1002</v>
      </c>
      <c r="D24" s="27" t="s">
        <v>1002</v>
      </c>
      <c r="E24" s="40" t="s">
        <v>1787</v>
      </c>
      <c r="F24" s="286">
        <v>1</v>
      </c>
      <c r="G24" s="40">
        <v>350</v>
      </c>
      <c r="H24" s="460">
        <f t="shared" si="0"/>
        <v>350</v>
      </c>
      <c r="I24" s="28"/>
      <c r="J24" s="40" t="s">
        <v>1788</v>
      </c>
      <c r="K24" s="106"/>
      <c r="L24" s="26" t="s">
        <v>1760</v>
      </c>
      <c r="M24" s="30">
        <v>46028</v>
      </c>
      <c r="N24" s="27"/>
      <c r="O24" s="656"/>
      <c r="P24" s="30">
        <v>46032</v>
      </c>
      <c r="Q24" s="375"/>
    </row>
    <row r="25" spans="2:17" s="379" customFormat="1" ht="19.5" customHeight="1">
      <c r="B25" s="658"/>
      <c r="C25" s="27" t="s">
        <v>145</v>
      </c>
      <c r="D25" s="27" t="s">
        <v>1143</v>
      </c>
      <c r="E25" s="400" t="s">
        <v>1789</v>
      </c>
      <c r="F25" s="286">
        <v>1</v>
      </c>
      <c r="G25" s="400">
        <v>4430</v>
      </c>
      <c r="H25" s="460">
        <f t="shared" si="0"/>
        <v>4430</v>
      </c>
      <c r="I25" s="287"/>
      <c r="J25" s="400" t="s">
        <v>1790</v>
      </c>
      <c r="K25" s="106"/>
      <c r="L25" s="655" t="s">
        <v>999</v>
      </c>
      <c r="M25" s="30">
        <v>46030</v>
      </c>
      <c r="N25" s="293"/>
      <c r="O25" s="656">
        <v>46035</v>
      </c>
      <c r="P25" s="387">
        <v>46036</v>
      </c>
      <c r="Q25" s="404">
        <v>46035</v>
      </c>
    </row>
    <row r="26" spans="2:17" s="379" customFormat="1" ht="19.5" customHeight="1">
      <c r="B26" s="658"/>
      <c r="C26" s="27" t="s">
        <v>145</v>
      </c>
      <c r="D26" s="27" t="s">
        <v>1143</v>
      </c>
      <c r="E26" s="400" t="s">
        <v>1791</v>
      </c>
      <c r="F26" s="286">
        <v>1</v>
      </c>
      <c r="G26" s="400">
        <v>60</v>
      </c>
      <c r="H26" s="460">
        <f t="shared" si="0"/>
        <v>60</v>
      </c>
      <c r="I26" s="287"/>
      <c r="J26" s="400" t="s">
        <v>908</v>
      </c>
      <c r="K26" s="106"/>
      <c r="L26" s="655" t="s">
        <v>999</v>
      </c>
      <c r="M26" s="30">
        <v>46030</v>
      </c>
      <c r="N26" s="293"/>
      <c r="O26" s="656">
        <v>46035</v>
      </c>
      <c r="P26" s="387">
        <v>46036</v>
      </c>
      <c r="Q26" s="404">
        <v>46035</v>
      </c>
    </row>
    <row r="27" spans="2:17" s="379" customFormat="1" ht="19.5" customHeight="1">
      <c r="B27" s="660"/>
      <c r="C27" s="27" t="s">
        <v>145</v>
      </c>
      <c r="D27" s="27" t="s">
        <v>1143</v>
      </c>
      <c r="E27" s="400" t="s">
        <v>1792</v>
      </c>
      <c r="F27" s="286">
        <v>1</v>
      </c>
      <c r="G27" s="400">
        <v>2180</v>
      </c>
      <c r="H27" s="460">
        <f t="shared" si="0"/>
        <v>2180</v>
      </c>
      <c r="I27" s="286"/>
      <c r="J27" s="400" t="s">
        <v>1793</v>
      </c>
      <c r="K27" s="106"/>
      <c r="L27" s="655" t="s">
        <v>999</v>
      </c>
      <c r="M27" s="30">
        <v>46030</v>
      </c>
      <c r="N27" s="293"/>
      <c r="O27" s="656">
        <v>46035</v>
      </c>
      <c r="P27" s="387">
        <v>46036</v>
      </c>
      <c r="Q27" s="404">
        <v>46035</v>
      </c>
    </row>
    <row r="28" spans="2:17" s="4" customFormat="1" ht="19.5" customHeight="1">
      <c r="B28" s="657">
        <v>14</v>
      </c>
      <c r="C28" s="27" t="s">
        <v>1070</v>
      </c>
      <c r="D28" s="27" t="s">
        <v>1070</v>
      </c>
      <c r="E28" s="700" t="s">
        <v>1794</v>
      </c>
      <c r="F28" s="228">
        <v>20</v>
      </c>
      <c r="G28" s="701">
        <v>5000</v>
      </c>
      <c r="H28" s="460">
        <f t="shared" si="0"/>
        <v>100000</v>
      </c>
      <c r="I28" s="28"/>
      <c r="J28" s="700" t="s">
        <v>1794</v>
      </c>
      <c r="K28" s="106"/>
      <c r="L28" s="655"/>
      <c r="M28" s="30"/>
      <c r="N28" s="27"/>
      <c r="O28" s="656"/>
      <c r="P28" s="30"/>
      <c r="Q28" s="375"/>
    </row>
    <row r="29" spans="2:17" s="4" customFormat="1" ht="19.5" customHeight="1">
      <c r="B29" s="660"/>
      <c r="C29" s="27" t="s">
        <v>1070</v>
      </c>
      <c r="D29" s="27" t="s">
        <v>1070</v>
      </c>
      <c r="E29" s="700" t="s">
        <v>1795</v>
      </c>
      <c r="F29" s="26">
        <v>12</v>
      </c>
      <c r="G29" s="139">
        <v>5000</v>
      </c>
      <c r="H29" s="460">
        <f t="shared" si="0"/>
        <v>60000</v>
      </c>
      <c r="I29" s="28"/>
      <c r="J29" s="700" t="s">
        <v>1795</v>
      </c>
      <c r="K29" s="26"/>
      <c r="L29" s="26"/>
      <c r="M29" s="30"/>
      <c r="N29" s="27"/>
      <c r="O29" s="26"/>
      <c r="P29" s="30"/>
      <c r="Q29" s="375"/>
    </row>
    <row r="30" spans="2:17" ht="19.5" customHeight="1"/>
  </sheetData>
  <autoFilter ref="B8:O22" xr:uid="{5445119D-ED0C-46E2-9EF8-E1C0F6663E51}"/>
  <mergeCells count="10">
    <mergeCell ref="B9:B10"/>
    <mergeCell ref="B11:B15"/>
    <mergeCell ref="B17:B27"/>
    <mergeCell ref="B28:B29"/>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A3B2A-1AB3-4FD2-BAF4-BEA77833939A}">
  <dimension ref="B2:Q16"/>
  <sheetViews>
    <sheetView zoomScale="85" zoomScaleNormal="85" workbookViewId="0">
      <pane xSplit="10" ySplit="8" topLeftCell="L9" activePane="bottomRight" state="frozen"/>
      <selection pane="topRight" activeCell="K1" sqref="K1"/>
      <selection pane="bottomLeft" activeCell="A9" sqref="A9"/>
      <selection pane="bottomRight" activeCell="Q11" sqref="Q11"/>
    </sheetView>
  </sheetViews>
  <sheetFormatPr defaultRowHeight="18.75"/>
  <cols>
    <col min="1" max="1" width="2.625" style="1" customWidth="1"/>
    <col min="2" max="2" width="18.75" style="4" bestFit="1" customWidth="1"/>
    <col min="3" max="3" width="12.75" style="1" bestFit="1" customWidth="1"/>
    <col min="4" max="4" width="11.75" style="1" bestFit="1" customWidth="1"/>
    <col min="5" max="5" width="49.875" style="1" bestFit="1" customWidth="1"/>
    <col min="6" max="6" width="6.25" style="1" customWidth="1"/>
    <col min="7" max="8" width="9.875" style="1" bestFit="1" customWidth="1"/>
    <col min="9" max="9" width="5.75" style="10" customWidth="1"/>
    <col min="10" max="10" width="26.625" style="1" customWidth="1"/>
    <col min="11" max="11" width="28.25" style="19" customWidth="1"/>
    <col min="12" max="12" width="20.625" style="4" customWidth="1"/>
    <col min="13" max="13" width="13.75" style="4" customWidth="1"/>
    <col min="14" max="14" width="7.5" style="1" customWidth="1"/>
    <col min="15" max="15" width="13.25" style="10" customWidth="1"/>
    <col min="16" max="16" width="14.5" style="371" customWidth="1"/>
    <col min="17" max="17" width="15.625" style="12" customWidth="1"/>
    <col min="18" max="256" width="9" style="1"/>
    <col min="257" max="257" width="2.625" style="1" customWidth="1"/>
    <col min="258" max="258" width="18.75" style="1" bestFit="1" customWidth="1"/>
    <col min="259" max="259" width="12.75" style="1" bestFit="1" customWidth="1"/>
    <col min="260" max="260" width="11.75" style="1" bestFit="1" customWidth="1"/>
    <col min="261" max="261" width="49.875" style="1" bestFit="1" customWidth="1"/>
    <col min="262" max="262" width="6.25" style="1" customWidth="1"/>
    <col min="263" max="264" width="9.875" style="1" bestFit="1" customWidth="1"/>
    <col min="265" max="265" width="5.75" style="1" customWidth="1"/>
    <col min="266" max="266" width="26.625" style="1" customWidth="1"/>
    <col min="267" max="267" width="28.25" style="1" customWidth="1"/>
    <col min="268" max="268" width="20.625" style="1" customWidth="1"/>
    <col min="269" max="269" width="13.75" style="1" customWidth="1"/>
    <col min="270" max="270" width="7.5" style="1" customWidth="1"/>
    <col min="271" max="271" width="13.25" style="1" customWidth="1"/>
    <col min="272" max="272" width="14.5" style="1" customWidth="1"/>
    <col min="273" max="273" width="15.625" style="1" customWidth="1"/>
    <col min="274" max="512" width="9" style="1"/>
    <col min="513" max="513" width="2.625" style="1" customWidth="1"/>
    <col min="514" max="514" width="18.75" style="1" bestFit="1" customWidth="1"/>
    <col min="515" max="515" width="12.75" style="1" bestFit="1" customWidth="1"/>
    <col min="516" max="516" width="11.75" style="1" bestFit="1" customWidth="1"/>
    <col min="517" max="517" width="49.875" style="1" bestFit="1" customWidth="1"/>
    <col min="518" max="518" width="6.25" style="1" customWidth="1"/>
    <col min="519" max="520" width="9.875" style="1" bestFit="1" customWidth="1"/>
    <col min="521" max="521" width="5.75" style="1" customWidth="1"/>
    <col min="522" max="522" width="26.625" style="1" customWidth="1"/>
    <col min="523" max="523" width="28.25" style="1" customWidth="1"/>
    <col min="524" max="524" width="20.625" style="1" customWidth="1"/>
    <col min="525" max="525" width="13.75" style="1" customWidth="1"/>
    <col min="526" max="526" width="7.5" style="1" customWidth="1"/>
    <col min="527" max="527" width="13.25" style="1" customWidth="1"/>
    <col min="528" max="528" width="14.5" style="1" customWidth="1"/>
    <col min="529" max="529" width="15.625" style="1" customWidth="1"/>
    <col min="530" max="768" width="9" style="1"/>
    <col min="769" max="769" width="2.625" style="1" customWidth="1"/>
    <col min="770" max="770" width="18.75" style="1" bestFit="1" customWidth="1"/>
    <col min="771" max="771" width="12.75" style="1" bestFit="1" customWidth="1"/>
    <col min="772" max="772" width="11.75" style="1" bestFit="1" customWidth="1"/>
    <col min="773" max="773" width="49.875" style="1" bestFit="1" customWidth="1"/>
    <col min="774" max="774" width="6.25" style="1" customWidth="1"/>
    <col min="775" max="776" width="9.875" style="1" bestFit="1" customWidth="1"/>
    <col min="777" max="777" width="5.75" style="1" customWidth="1"/>
    <col min="778" max="778" width="26.625" style="1" customWidth="1"/>
    <col min="779" max="779" width="28.25" style="1" customWidth="1"/>
    <col min="780" max="780" width="20.625" style="1" customWidth="1"/>
    <col min="781" max="781" width="13.75" style="1" customWidth="1"/>
    <col min="782" max="782" width="7.5" style="1" customWidth="1"/>
    <col min="783" max="783" width="13.25" style="1" customWidth="1"/>
    <col min="784" max="784" width="14.5" style="1" customWidth="1"/>
    <col min="785" max="785" width="15.625" style="1" customWidth="1"/>
    <col min="786" max="1024" width="9" style="1"/>
    <col min="1025" max="1025" width="2.625" style="1" customWidth="1"/>
    <col min="1026" max="1026" width="18.75" style="1" bestFit="1" customWidth="1"/>
    <col min="1027" max="1027" width="12.75" style="1" bestFit="1" customWidth="1"/>
    <col min="1028" max="1028" width="11.75" style="1" bestFit="1" customWidth="1"/>
    <col min="1029" max="1029" width="49.875" style="1" bestFit="1" customWidth="1"/>
    <col min="1030" max="1030" width="6.25" style="1" customWidth="1"/>
    <col min="1031" max="1032" width="9.875" style="1" bestFit="1" customWidth="1"/>
    <col min="1033" max="1033" width="5.75" style="1" customWidth="1"/>
    <col min="1034" max="1034" width="26.625" style="1" customWidth="1"/>
    <col min="1035" max="1035" width="28.25" style="1" customWidth="1"/>
    <col min="1036" max="1036" width="20.625" style="1" customWidth="1"/>
    <col min="1037" max="1037" width="13.75" style="1" customWidth="1"/>
    <col min="1038" max="1038" width="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18.75" style="1" bestFit="1" customWidth="1"/>
    <col min="1283" max="1283" width="12.75" style="1" bestFit="1" customWidth="1"/>
    <col min="1284" max="1284" width="11.75" style="1" bestFit="1" customWidth="1"/>
    <col min="1285" max="1285" width="49.875" style="1" bestFit="1" customWidth="1"/>
    <col min="1286" max="1286" width="6.25" style="1" customWidth="1"/>
    <col min="1287" max="1288" width="9.875" style="1" bestFit="1" customWidth="1"/>
    <col min="1289" max="1289" width="5.75" style="1" customWidth="1"/>
    <col min="1290" max="1290" width="26.625" style="1" customWidth="1"/>
    <col min="1291" max="1291" width="28.25" style="1" customWidth="1"/>
    <col min="1292" max="1292" width="20.625" style="1" customWidth="1"/>
    <col min="1293" max="1293" width="13.75" style="1" customWidth="1"/>
    <col min="1294" max="1294" width="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18.75" style="1" bestFit="1" customWidth="1"/>
    <col min="1539" max="1539" width="12.75" style="1" bestFit="1" customWidth="1"/>
    <col min="1540" max="1540" width="11.75" style="1" bestFit="1" customWidth="1"/>
    <col min="1541" max="1541" width="49.875" style="1" bestFit="1" customWidth="1"/>
    <col min="1542" max="1542" width="6.25" style="1" customWidth="1"/>
    <col min="1543" max="1544" width="9.875" style="1" bestFit="1" customWidth="1"/>
    <col min="1545" max="1545" width="5.75" style="1" customWidth="1"/>
    <col min="1546" max="1546" width="26.625" style="1" customWidth="1"/>
    <col min="1547" max="1547" width="28.25" style="1" customWidth="1"/>
    <col min="1548" max="1548" width="20.625" style="1" customWidth="1"/>
    <col min="1549" max="1549" width="13.75" style="1" customWidth="1"/>
    <col min="1550" max="1550" width="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18.75" style="1" bestFit="1" customWidth="1"/>
    <col min="1795" max="1795" width="12.75" style="1" bestFit="1" customWidth="1"/>
    <col min="1796" max="1796" width="11.75" style="1" bestFit="1" customWidth="1"/>
    <col min="1797" max="1797" width="49.875" style="1" bestFit="1" customWidth="1"/>
    <col min="1798" max="1798" width="6.25" style="1" customWidth="1"/>
    <col min="1799" max="1800" width="9.875" style="1" bestFit="1" customWidth="1"/>
    <col min="1801" max="1801" width="5.75" style="1" customWidth="1"/>
    <col min="1802" max="1802" width="26.625" style="1" customWidth="1"/>
    <col min="1803" max="1803" width="28.25" style="1" customWidth="1"/>
    <col min="1804" max="1804" width="20.625" style="1" customWidth="1"/>
    <col min="1805" max="1805" width="13.75" style="1" customWidth="1"/>
    <col min="1806" max="1806" width="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18.75" style="1" bestFit="1" customWidth="1"/>
    <col min="2051" max="2051" width="12.75" style="1" bestFit="1" customWidth="1"/>
    <col min="2052" max="2052" width="11.75" style="1" bestFit="1" customWidth="1"/>
    <col min="2053" max="2053" width="49.875" style="1" bestFit="1" customWidth="1"/>
    <col min="2054" max="2054" width="6.25" style="1" customWidth="1"/>
    <col min="2055" max="2056" width="9.875" style="1" bestFit="1" customWidth="1"/>
    <col min="2057" max="2057" width="5.75" style="1" customWidth="1"/>
    <col min="2058" max="2058" width="26.625" style="1" customWidth="1"/>
    <col min="2059" max="2059" width="28.25" style="1" customWidth="1"/>
    <col min="2060" max="2060" width="20.625" style="1" customWidth="1"/>
    <col min="2061" max="2061" width="13.75" style="1" customWidth="1"/>
    <col min="2062" max="2062" width="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18.75" style="1" bestFit="1" customWidth="1"/>
    <col min="2307" max="2307" width="12.75" style="1" bestFit="1" customWidth="1"/>
    <col min="2308" max="2308" width="11.75" style="1" bestFit="1" customWidth="1"/>
    <col min="2309" max="2309" width="49.875" style="1" bestFit="1" customWidth="1"/>
    <col min="2310" max="2310" width="6.25" style="1" customWidth="1"/>
    <col min="2311" max="2312" width="9.875" style="1" bestFit="1" customWidth="1"/>
    <col min="2313" max="2313" width="5.75" style="1" customWidth="1"/>
    <col min="2314" max="2314" width="26.625" style="1" customWidth="1"/>
    <col min="2315" max="2315" width="28.25" style="1" customWidth="1"/>
    <col min="2316" max="2316" width="20.625" style="1" customWidth="1"/>
    <col min="2317" max="2317" width="13.75" style="1" customWidth="1"/>
    <col min="2318" max="2318" width="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18.75" style="1" bestFit="1" customWidth="1"/>
    <col min="2563" max="2563" width="12.75" style="1" bestFit="1" customWidth="1"/>
    <col min="2564" max="2564" width="11.75" style="1" bestFit="1" customWidth="1"/>
    <col min="2565" max="2565" width="49.875" style="1" bestFit="1" customWidth="1"/>
    <col min="2566" max="2566" width="6.25" style="1" customWidth="1"/>
    <col min="2567" max="2568" width="9.875" style="1" bestFit="1" customWidth="1"/>
    <col min="2569" max="2569" width="5.75" style="1" customWidth="1"/>
    <col min="2570" max="2570" width="26.625" style="1" customWidth="1"/>
    <col min="2571" max="2571" width="28.25" style="1" customWidth="1"/>
    <col min="2572" max="2572" width="20.625" style="1" customWidth="1"/>
    <col min="2573" max="2573" width="13.75" style="1" customWidth="1"/>
    <col min="2574" max="2574" width="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18.75" style="1" bestFit="1" customWidth="1"/>
    <col min="2819" max="2819" width="12.75" style="1" bestFit="1" customWidth="1"/>
    <col min="2820" max="2820" width="11.75" style="1" bestFit="1" customWidth="1"/>
    <col min="2821" max="2821" width="49.875" style="1" bestFit="1" customWidth="1"/>
    <col min="2822" max="2822" width="6.25" style="1" customWidth="1"/>
    <col min="2823" max="2824" width="9.875" style="1" bestFit="1" customWidth="1"/>
    <col min="2825" max="2825" width="5.75" style="1" customWidth="1"/>
    <col min="2826" max="2826" width="26.625" style="1" customWidth="1"/>
    <col min="2827" max="2827" width="28.25" style="1" customWidth="1"/>
    <col min="2828" max="2828" width="20.625" style="1" customWidth="1"/>
    <col min="2829" max="2829" width="13.75" style="1" customWidth="1"/>
    <col min="2830" max="2830" width="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18.75" style="1" bestFit="1" customWidth="1"/>
    <col min="3075" max="3075" width="12.75" style="1" bestFit="1" customWidth="1"/>
    <col min="3076" max="3076" width="11.75" style="1" bestFit="1" customWidth="1"/>
    <col min="3077" max="3077" width="49.875" style="1" bestFit="1" customWidth="1"/>
    <col min="3078" max="3078" width="6.25" style="1" customWidth="1"/>
    <col min="3079" max="3080" width="9.875" style="1" bestFit="1" customWidth="1"/>
    <col min="3081" max="3081" width="5.75" style="1" customWidth="1"/>
    <col min="3082" max="3082" width="26.625" style="1" customWidth="1"/>
    <col min="3083" max="3083" width="28.25" style="1" customWidth="1"/>
    <col min="3084" max="3084" width="20.625" style="1" customWidth="1"/>
    <col min="3085" max="3085" width="13.75" style="1" customWidth="1"/>
    <col min="3086" max="3086" width="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18.75" style="1" bestFit="1" customWidth="1"/>
    <col min="3331" max="3331" width="12.75" style="1" bestFit="1" customWidth="1"/>
    <col min="3332" max="3332" width="11.75" style="1" bestFit="1" customWidth="1"/>
    <col min="3333" max="3333" width="49.875" style="1" bestFit="1" customWidth="1"/>
    <col min="3334" max="3334" width="6.25" style="1" customWidth="1"/>
    <col min="3335" max="3336" width="9.875" style="1" bestFit="1" customWidth="1"/>
    <col min="3337" max="3337" width="5.75" style="1" customWidth="1"/>
    <col min="3338" max="3338" width="26.625" style="1" customWidth="1"/>
    <col min="3339" max="3339" width="28.25" style="1" customWidth="1"/>
    <col min="3340" max="3340" width="20.625" style="1" customWidth="1"/>
    <col min="3341" max="3341" width="13.75" style="1" customWidth="1"/>
    <col min="3342" max="3342" width="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18.75" style="1" bestFit="1" customWidth="1"/>
    <col min="3587" max="3587" width="12.75" style="1" bestFit="1" customWidth="1"/>
    <col min="3588" max="3588" width="11.75" style="1" bestFit="1" customWidth="1"/>
    <col min="3589" max="3589" width="49.875" style="1" bestFit="1" customWidth="1"/>
    <col min="3590" max="3590" width="6.25" style="1" customWidth="1"/>
    <col min="3591" max="3592" width="9.875" style="1" bestFit="1" customWidth="1"/>
    <col min="3593" max="3593" width="5.75" style="1" customWidth="1"/>
    <col min="3594" max="3594" width="26.625" style="1" customWidth="1"/>
    <col min="3595" max="3595" width="28.25" style="1" customWidth="1"/>
    <col min="3596" max="3596" width="20.625" style="1" customWidth="1"/>
    <col min="3597" max="3597" width="13.75" style="1" customWidth="1"/>
    <col min="3598" max="3598" width="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18.75" style="1" bestFit="1" customWidth="1"/>
    <col min="3843" max="3843" width="12.75" style="1" bestFit="1" customWidth="1"/>
    <col min="3844" max="3844" width="11.75" style="1" bestFit="1" customWidth="1"/>
    <col min="3845" max="3845" width="49.875" style="1" bestFit="1" customWidth="1"/>
    <col min="3846" max="3846" width="6.25" style="1" customWidth="1"/>
    <col min="3847" max="3848" width="9.875" style="1" bestFit="1" customWidth="1"/>
    <col min="3849" max="3849" width="5.75" style="1" customWidth="1"/>
    <col min="3850" max="3850" width="26.625" style="1" customWidth="1"/>
    <col min="3851" max="3851" width="28.25" style="1" customWidth="1"/>
    <col min="3852" max="3852" width="20.625" style="1" customWidth="1"/>
    <col min="3853" max="3853" width="13.75" style="1" customWidth="1"/>
    <col min="3854" max="3854" width="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18.75" style="1" bestFit="1" customWidth="1"/>
    <col min="4099" max="4099" width="12.75" style="1" bestFit="1" customWidth="1"/>
    <col min="4100" max="4100" width="11.75" style="1" bestFit="1" customWidth="1"/>
    <col min="4101" max="4101" width="49.875" style="1" bestFit="1" customWidth="1"/>
    <col min="4102" max="4102" width="6.25" style="1" customWidth="1"/>
    <col min="4103" max="4104" width="9.875" style="1" bestFit="1" customWidth="1"/>
    <col min="4105" max="4105" width="5.75" style="1" customWidth="1"/>
    <col min="4106" max="4106" width="26.625" style="1" customWidth="1"/>
    <col min="4107" max="4107" width="28.25" style="1" customWidth="1"/>
    <col min="4108" max="4108" width="20.625" style="1" customWidth="1"/>
    <col min="4109" max="4109" width="13.75" style="1" customWidth="1"/>
    <col min="4110" max="4110" width="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18.75" style="1" bestFit="1" customWidth="1"/>
    <col min="4355" max="4355" width="12.75" style="1" bestFit="1" customWidth="1"/>
    <col min="4356" max="4356" width="11.75" style="1" bestFit="1" customWidth="1"/>
    <col min="4357" max="4357" width="49.875" style="1" bestFit="1" customWidth="1"/>
    <col min="4358" max="4358" width="6.25" style="1" customWidth="1"/>
    <col min="4359" max="4360" width="9.875" style="1" bestFit="1" customWidth="1"/>
    <col min="4361" max="4361" width="5.75" style="1" customWidth="1"/>
    <col min="4362" max="4362" width="26.625" style="1" customWidth="1"/>
    <col min="4363" max="4363" width="28.25" style="1" customWidth="1"/>
    <col min="4364" max="4364" width="20.625" style="1" customWidth="1"/>
    <col min="4365" max="4365" width="13.75" style="1" customWidth="1"/>
    <col min="4366" max="4366" width="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18.75" style="1" bestFit="1" customWidth="1"/>
    <col min="4611" max="4611" width="12.75" style="1" bestFit="1" customWidth="1"/>
    <col min="4612" max="4612" width="11.75" style="1" bestFit="1" customWidth="1"/>
    <col min="4613" max="4613" width="49.875" style="1" bestFit="1" customWidth="1"/>
    <col min="4614" max="4614" width="6.25" style="1" customWidth="1"/>
    <col min="4615" max="4616" width="9.875" style="1" bestFit="1" customWidth="1"/>
    <col min="4617" max="4617" width="5.75" style="1" customWidth="1"/>
    <col min="4618" max="4618" width="26.625" style="1" customWidth="1"/>
    <col min="4619" max="4619" width="28.25" style="1" customWidth="1"/>
    <col min="4620" max="4620" width="20.625" style="1" customWidth="1"/>
    <col min="4621" max="4621" width="13.75" style="1" customWidth="1"/>
    <col min="4622" max="4622" width="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18.75" style="1" bestFit="1" customWidth="1"/>
    <col min="4867" max="4867" width="12.75" style="1" bestFit="1" customWidth="1"/>
    <col min="4868" max="4868" width="11.75" style="1" bestFit="1" customWidth="1"/>
    <col min="4869" max="4869" width="49.875" style="1" bestFit="1" customWidth="1"/>
    <col min="4870" max="4870" width="6.25" style="1" customWidth="1"/>
    <col min="4871" max="4872" width="9.875" style="1" bestFit="1" customWidth="1"/>
    <col min="4873" max="4873" width="5.75" style="1" customWidth="1"/>
    <col min="4874" max="4874" width="26.625" style="1" customWidth="1"/>
    <col min="4875" max="4875" width="28.25" style="1" customWidth="1"/>
    <col min="4876" max="4876" width="20.625" style="1" customWidth="1"/>
    <col min="4877" max="4877" width="13.75" style="1" customWidth="1"/>
    <col min="4878" max="4878" width="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18.75" style="1" bestFit="1" customWidth="1"/>
    <col min="5123" max="5123" width="12.75" style="1" bestFit="1" customWidth="1"/>
    <col min="5124" max="5124" width="11.75" style="1" bestFit="1" customWidth="1"/>
    <col min="5125" max="5125" width="49.875" style="1" bestFit="1" customWidth="1"/>
    <col min="5126" max="5126" width="6.25" style="1" customWidth="1"/>
    <col min="5127" max="5128" width="9.875" style="1" bestFit="1" customWidth="1"/>
    <col min="5129" max="5129" width="5.75" style="1" customWidth="1"/>
    <col min="5130" max="5130" width="26.625" style="1" customWidth="1"/>
    <col min="5131" max="5131" width="28.25" style="1" customWidth="1"/>
    <col min="5132" max="5132" width="20.625" style="1" customWidth="1"/>
    <col min="5133" max="5133" width="13.75" style="1" customWidth="1"/>
    <col min="5134" max="5134" width="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18.75" style="1" bestFit="1" customWidth="1"/>
    <col min="5379" max="5379" width="12.75" style="1" bestFit="1" customWidth="1"/>
    <col min="5380" max="5380" width="11.75" style="1" bestFit="1" customWidth="1"/>
    <col min="5381" max="5381" width="49.875" style="1" bestFit="1" customWidth="1"/>
    <col min="5382" max="5382" width="6.25" style="1" customWidth="1"/>
    <col min="5383" max="5384" width="9.875" style="1" bestFit="1" customWidth="1"/>
    <col min="5385" max="5385" width="5.75" style="1" customWidth="1"/>
    <col min="5386" max="5386" width="26.625" style="1" customWidth="1"/>
    <col min="5387" max="5387" width="28.25" style="1" customWidth="1"/>
    <col min="5388" max="5388" width="20.625" style="1" customWidth="1"/>
    <col min="5389" max="5389" width="13.75" style="1" customWidth="1"/>
    <col min="5390" max="5390" width="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18.75" style="1" bestFit="1" customWidth="1"/>
    <col min="5635" max="5635" width="12.75" style="1" bestFit="1" customWidth="1"/>
    <col min="5636" max="5636" width="11.75" style="1" bestFit="1" customWidth="1"/>
    <col min="5637" max="5637" width="49.875" style="1" bestFit="1" customWidth="1"/>
    <col min="5638" max="5638" width="6.25" style="1" customWidth="1"/>
    <col min="5639" max="5640" width="9.875" style="1" bestFit="1" customWidth="1"/>
    <col min="5641" max="5641" width="5.75" style="1" customWidth="1"/>
    <col min="5642" max="5642" width="26.625" style="1" customWidth="1"/>
    <col min="5643" max="5643" width="28.25" style="1" customWidth="1"/>
    <col min="5644" max="5644" width="20.625" style="1" customWidth="1"/>
    <col min="5645" max="5645" width="13.75" style="1" customWidth="1"/>
    <col min="5646" max="5646" width="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18.75" style="1" bestFit="1" customWidth="1"/>
    <col min="5891" max="5891" width="12.75" style="1" bestFit="1" customWidth="1"/>
    <col min="5892" max="5892" width="11.75" style="1" bestFit="1" customWidth="1"/>
    <col min="5893" max="5893" width="49.875" style="1" bestFit="1" customWidth="1"/>
    <col min="5894" max="5894" width="6.25" style="1" customWidth="1"/>
    <col min="5895" max="5896" width="9.875" style="1" bestFit="1" customWidth="1"/>
    <col min="5897" max="5897" width="5.75" style="1" customWidth="1"/>
    <col min="5898" max="5898" width="26.625" style="1" customWidth="1"/>
    <col min="5899" max="5899" width="28.25" style="1" customWidth="1"/>
    <col min="5900" max="5900" width="20.625" style="1" customWidth="1"/>
    <col min="5901" max="5901" width="13.75" style="1" customWidth="1"/>
    <col min="5902" max="5902" width="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18.75" style="1" bestFit="1" customWidth="1"/>
    <col min="6147" max="6147" width="12.75" style="1" bestFit="1" customWidth="1"/>
    <col min="6148" max="6148" width="11.75" style="1" bestFit="1" customWidth="1"/>
    <col min="6149" max="6149" width="49.875" style="1" bestFit="1" customWidth="1"/>
    <col min="6150" max="6150" width="6.25" style="1" customWidth="1"/>
    <col min="6151" max="6152" width="9.875" style="1" bestFit="1" customWidth="1"/>
    <col min="6153" max="6153" width="5.75" style="1" customWidth="1"/>
    <col min="6154" max="6154" width="26.625" style="1" customWidth="1"/>
    <col min="6155" max="6155" width="28.25" style="1" customWidth="1"/>
    <col min="6156" max="6156" width="20.625" style="1" customWidth="1"/>
    <col min="6157" max="6157" width="13.75" style="1" customWidth="1"/>
    <col min="6158" max="6158" width="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18.75" style="1" bestFit="1" customWidth="1"/>
    <col min="6403" max="6403" width="12.75" style="1" bestFit="1" customWidth="1"/>
    <col min="6404" max="6404" width="11.75" style="1" bestFit="1" customWidth="1"/>
    <col min="6405" max="6405" width="49.875" style="1" bestFit="1" customWidth="1"/>
    <col min="6406" max="6406" width="6.25" style="1" customWidth="1"/>
    <col min="6407" max="6408" width="9.875" style="1" bestFit="1" customWidth="1"/>
    <col min="6409" max="6409" width="5.75" style="1" customWidth="1"/>
    <col min="6410" max="6410" width="26.625" style="1" customWidth="1"/>
    <col min="6411" max="6411" width="28.25" style="1" customWidth="1"/>
    <col min="6412" max="6412" width="20.625" style="1" customWidth="1"/>
    <col min="6413" max="6413" width="13.75" style="1" customWidth="1"/>
    <col min="6414" max="6414" width="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18.75" style="1" bestFit="1" customWidth="1"/>
    <col min="6659" max="6659" width="12.75" style="1" bestFit="1" customWidth="1"/>
    <col min="6660" max="6660" width="11.75" style="1" bestFit="1" customWidth="1"/>
    <col min="6661" max="6661" width="49.875" style="1" bestFit="1" customWidth="1"/>
    <col min="6662" max="6662" width="6.25" style="1" customWidth="1"/>
    <col min="6663" max="6664" width="9.875" style="1" bestFit="1" customWidth="1"/>
    <col min="6665" max="6665" width="5.75" style="1" customWidth="1"/>
    <col min="6666" max="6666" width="26.625" style="1" customWidth="1"/>
    <col min="6667" max="6667" width="28.25" style="1" customWidth="1"/>
    <col min="6668" max="6668" width="20.625" style="1" customWidth="1"/>
    <col min="6669" max="6669" width="13.75" style="1" customWidth="1"/>
    <col min="6670" max="6670" width="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18.75" style="1" bestFit="1" customWidth="1"/>
    <col min="6915" max="6915" width="12.75" style="1" bestFit="1" customWidth="1"/>
    <col min="6916" max="6916" width="11.75" style="1" bestFit="1" customWidth="1"/>
    <col min="6917" max="6917" width="49.875" style="1" bestFit="1" customWidth="1"/>
    <col min="6918" max="6918" width="6.25" style="1" customWidth="1"/>
    <col min="6919" max="6920" width="9.875" style="1" bestFit="1" customWidth="1"/>
    <col min="6921" max="6921" width="5.75" style="1" customWidth="1"/>
    <col min="6922" max="6922" width="26.625" style="1" customWidth="1"/>
    <col min="6923" max="6923" width="28.25" style="1" customWidth="1"/>
    <col min="6924" max="6924" width="20.625" style="1" customWidth="1"/>
    <col min="6925" max="6925" width="13.75" style="1" customWidth="1"/>
    <col min="6926" max="6926" width="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18.75" style="1" bestFit="1" customWidth="1"/>
    <col min="7171" max="7171" width="12.75" style="1" bestFit="1" customWidth="1"/>
    <col min="7172" max="7172" width="11.75" style="1" bestFit="1" customWidth="1"/>
    <col min="7173" max="7173" width="49.875" style="1" bestFit="1" customWidth="1"/>
    <col min="7174" max="7174" width="6.25" style="1" customWidth="1"/>
    <col min="7175" max="7176" width="9.875" style="1" bestFit="1" customWidth="1"/>
    <col min="7177" max="7177" width="5.75" style="1" customWidth="1"/>
    <col min="7178" max="7178" width="26.625" style="1" customWidth="1"/>
    <col min="7179" max="7179" width="28.25" style="1" customWidth="1"/>
    <col min="7180" max="7180" width="20.625" style="1" customWidth="1"/>
    <col min="7181" max="7181" width="13.75" style="1" customWidth="1"/>
    <col min="7182" max="7182" width="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18.75" style="1" bestFit="1" customWidth="1"/>
    <col min="7427" max="7427" width="12.75" style="1" bestFit="1" customWidth="1"/>
    <col min="7428" max="7428" width="11.75" style="1" bestFit="1" customWidth="1"/>
    <col min="7429" max="7429" width="49.875" style="1" bestFit="1" customWidth="1"/>
    <col min="7430" max="7430" width="6.25" style="1" customWidth="1"/>
    <col min="7431" max="7432" width="9.875" style="1" bestFit="1" customWidth="1"/>
    <col min="7433" max="7433" width="5.75" style="1" customWidth="1"/>
    <col min="7434" max="7434" width="26.625" style="1" customWidth="1"/>
    <col min="7435" max="7435" width="28.25" style="1" customWidth="1"/>
    <col min="7436" max="7436" width="20.625" style="1" customWidth="1"/>
    <col min="7437" max="7437" width="13.75" style="1" customWidth="1"/>
    <col min="7438" max="7438" width="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18.75" style="1" bestFit="1" customWidth="1"/>
    <col min="7683" max="7683" width="12.75" style="1" bestFit="1" customWidth="1"/>
    <col min="7684" max="7684" width="11.75" style="1" bestFit="1" customWidth="1"/>
    <col min="7685" max="7685" width="49.875" style="1" bestFit="1" customWidth="1"/>
    <col min="7686" max="7686" width="6.25" style="1" customWidth="1"/>
    <col min="7687" max="7688" width="9.875" style="1" bestFit="1" customWidth="1"/>
    <col min="7689" max="7689" width="5.75" style="1" customWidth="1"/>
    <col min="7690" max="7690" width="26.625" style="1" customWidth="1"/>
    <col min="7691" max="7691" width="28.25" style="1" customWidth="1"/>
    <col min="7692" max="7692" width="20.625" style="1" customWidth="1"/>
    <col min="7693" max="7693" width="13.75" style="1" customWidth="1"/>
    <col min="7694" max="7694" width="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18.75" style="1" bestFit="1" customWidth="1"/>
    <col min="7939" max="7939" width="12.75" style="1" bestFit="1" customWidth="1"/>
    <col min="7940" max="7940" width="11.75" style="1" bestFit="1" customWidth="1"/>
    <col min="7941" max="7941" width="49.875" style="1" bestFit="1" customWidth="1"/>
    <col min="7942" max="7942" width="6.25" style="1" customWidth="1"/>
    <col min="7943" max="7944" width="9.875" style="1" bestFit="1" customWidth="1"/>
    <col min="7945" max="7945" width="5.75" style="1" customWidth="1"/>
    <col min="7946" max="7946" width="26.625" style="1" customWidth="1"/>
    <col min="7947" max="7947" width="28.25" style="1" customWidth="1"/>
    <col min="7948" max="7948" width="20.625" style="1" customWidth="1"/>
    <col min="7949" max="7949" width="13.75" style="1" customWidth="1"/>
    <col min="7950" max="7950" width="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18.75" style="1" bestFit="1" customWidth="1"/>
    <col min="8195" max="8195" width="12.75" style="1" bestFit="1" customWidth="1"/>
    <col min="8196" max="8196" width="11.75" style="1" bestFit="1" customWidth="1"/>
    <col min="8197" max="8197" width="49.875" style="1" bestFit="1" customWidth="1"/>
    <col min="8198" max="8198" width="6.25" style="1" customWidth="1"/>
    <col min="8199" max="8200" width="9.875" style="1" bestFit="1" customWidth="1"/>
    <col min="8201" max="8201" width="5.75" style="1" customWidth="1"/>
    <col min="8202" max="8202" width="26.625" style="1" customWidth="1"/>
    <col min="8203" max="8203" width="28.25" style="1" customWidth="1"/>
    <col min="8204" max="8204" width="20.625" style="1" customWidth="1"/>
    <col min="8205" max="8205" width="13.75" style="1" customWidth="1"/>
    <col min="8206" max="8206" width="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18.75" style="1" bestFit="1" customWidth="1"/>
    <col min="8451" max="8451" width="12.75" style="1" bestFit="1" customWidth="1"/>
    <col min="8452" max="8452" width="11.75" style="1" bestFit="1" customWidth="1"/>
    <col min="8453" max="8453" width="49.875" style="1" bestFit="1" customWidth="1"/>
    <col min="8454" max="8454" width="6.25" style="1" customWidth="1"/>
    <col min="8455" max="8456" width="9.875" style="1" bestFit="1" customWidth="1"/>
    <col min="8457" max="8457" width="5.75" style="1" customWidth="1"/>
    <col min="8458" max="8458" width="26.625" style="1" customWidth="1"/>
    <col min="8459" max="8459" width="28.25" style="1" customWidth="1"/>
    <col min="8460" max="8460" width="20.625" style="1" customWidth="1"/>
    <col min="8461" max="8461" width="13.75" style="1" customWidth="1"/>
    <col min="8462" max="8462" width="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18.75" style="1" bestFit="1" customWidth="1"/>
    <col min="8707" max="8707" width="12.75" style="1" bestFit="1" customWidth="1"/>
    <col min="8708" max="8708" width="11.75" style="1" bestFit="1" customWidth="1"/>
    <col min="8709" max="8709" width="49.875" style="1" bestFit="1" customWidth="1"/>
    <col min="8710" max="8710" width="6.25" style="1" customWidth="1"/>
    <col min="8711" max="8712" width="9.875" style="1" bestFit="1" customWidth="1"/>
    <col min="8713" max="8713" width="5.75" style="1" customWidth="1"/>
    <col min="8714" max="8714" width="26.625" style="1" customWidth="1"/>
    <col min="8715" max="8715" width="28.25" style="1" customWidth="1"/>
    <col min="8716" max="8716" width="20.625" style="1" customWidth="1"/>
    <col min="8717" max="8717" width="13.75" style="1" customWidth="1"/>
    <col min="8718" max="8718" width="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18.75" style="1" bestFit="1" customWidth="1"/>
    <col min="8963" max="8963" width="12.75" style="1" bestFit="1" customWidth="1"/>
    <col min="8964" max="8964" width="11.75" style="1" bestFit="1" customWidth="1"/>
    <col min="8965" max="8965" width="49.875" style="1" bestFit="1" customWidth="1"/>
    <col min="8966" max="8966" width="6.25" style="1" customWidth="1"/>
    <col min="8967" max="8968" width="9.875" style="1" bestFit="1" customWidth="1"/>
    <col min="8969" max="8969" width="5.75" style="1" customWidth="1"/>
    <col min="8970" max="8970" width="26.625" style="1" customWidth="1"/>
    <col min="8971" max="8971" width="28.25" style="1" customWidth="1"/>
    <col min="8972" max="8972" width="20.625" style="1" customWidth="1"/>
    <col min="8973" max="8973" width="13.75" style="1" customWidth="1"/>
    <col min="8974" max="8974" width="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18.75" style="1" bestFit="1" customWidth="1"/>
    <col min="9219" max="9219" width="12.75" style="1" bestFit="1" customWidth="1"/>
    <col min="9220" max="9220" width="11.75" style="1" bestFit="1" customWidth="1"/>
    <col min="9221" max="9221" width="49.875" style="1" bestFit="1" customWidth="1"/>
    <col min="9222" max="9222" width="6.25" style="1" customWidth="1"/>
    <col min="9223" max="9224" width="9.875" style="1" bestFit="1" customWidth="1"/>
    <col min="9225" max="9225" width="5.75" style="1" customWidth="1"/>
    <col min="9226" max="9226" width="26.625" style="1" customWidth="1"/>
    <col min="9227" max="9227" width="28.25" style="1" customWidth="1"/>
    <col min="9228" max="9228" width="20.625" style="1" customWidth="1"/>
    <col min="9229" max="9229" width="13.75" style="1" customWidth="1"/>
    <col min="9230" max="9230" width="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18.75" style="1" bestFit="1" customWidth="1"/>
    <col min="9475" max="9475" width="12.75" style="1" bestFit="1" customWidth="1"/>
    <col min="9476" max="9476" width="11.75" style="1" bestFit="1" customWidth="1"/>
    <col min="9477" max="9477" width="49.875" style="1" bestFit="1" customWidth="1"/>
    <col min="9478" max="9478" width="6.25" style="1" customWidth="1"/>
    <col min="9479" max="9480" width="9.875" style="1" bestFit="1" customWidth="1"/>
    <col min="9481" max="9481" width="5.75" style="1" customWidth="1"/>
    <col min="9482" max="9482" width="26.625" style="1" customWidth="1"/>
    <col min="9483" max="9483" width="28.25" style="1" customWidth="1"/>
    <col min="9484" max="9484" width="20.625" style="1" customWidth="1"/>
    <col min="9485" max="9485" width="13.75" style="1" customWidth="1"/>
    <col min="9486" max="9486" width="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18.75" style="1" bestFit="1" customWidth="1"/>
    <col min="9731" max="9731" width="12.75" style="1" bestFit="1" customWidth="1"/>
    <col min="9732" max="9732" width="11.75" style="1" bestFit="1" customWidth="1"/>
    <col min="9733" max="9733" width="49.875" style="1" bestFit="1" customWidth="1"/>
    <col min="9734" max="9734" width="6.25" style="1" customWidth="1"/>
    <col min="9735" max="9736" width="9.875" style="1" bestFit="1" customWidth="1"/>
    <col min="9737" max="9737" width="5.75" style="1" customWidth="1"/>
    <col min="9738" max="9738" width="26.625" style="1" customWidth="1"/>
    <col min="9739" max="9739" width="28.25" style="1" customWidth="1"/>
    <col min="9740" max="9740" width="20.625" style="1" customWidth="1"/>
    <col min="9741" max="9741" width="13.75" style="1" customWidth="1"/>
    <col min="9742" max="9742" width="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18.75" style="1" bestFit="1" customWidth="1"/>
    <col min="9987" max="9987" width="12.75" style="1" bestFit="1" customWidth="1"/>
    <col min="9988" max="9988" width="11.75" style="1" bestFit="1" customWidth="1"/>
    <col min="9989" max="9989" width="49.875" style="1" bestFit="1" customWidth="1"/>
    <col min="9990" max="9990" width="6.25" style="1" customWidth="1"/>
    <col min="9991" max="9992" width="9.875" style="1" bestFit="1" customWidth="1"/>
    <col min="9993" max="9993" width="5.75" style="1" customWidth="1"/>
    <col min="9994" max="9994" width="26.625" style="1" customWidth="1"/>
    <col min="9995" max="9995" width="28.25" style="1" customWidth="1"/>
    <col min="9996" max="9996" width="20.625" style="1" customWidth="1"/>
    <col min="9997" max="9997" width="13.75" style="1" customWidth="1"/>
    <col min="9998" max="9998" width="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18.75" style="1" bestFit="1" customWidth="1"/>
    <col min="10243" max="10243" width="12.75" style="1" bestFit="1" customWidth="1"/>
    <col min="10244" max="10244" width="11.75" style="1" bestFit="1" customWidth="1"/>
    <col min="10245" max="10245" width="49.875" style="1" bestFit="1" customWidth="1"/>
    <col min="10246" max="10246" width="6.25" style="1" customWidth="1"/>
    <col min="10247" max="10248" width="9.875" style="1" bestFit="1" customWidth="1"/>
    <col min="10249" max="10249" width="5.75" style="1" customWidth="1"/>
    <col min="10250" max="10250" width="26.625" style="1" customWidth="1"/>
    <col min="10251" max="10251" width="28.25" style="1" customWidth="1"/>
    <col min="10252" max="10252" width="20.625" style="1" customWidth="1"/>
    <col min="10253" max="10253" width="13.75" style="1" customWidth="1"/>
    <col min="10254" max="10254" width="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18.75" style="1" bestFit="1" customWidth="1"/>
    <col min="10499" max="10499" width="12.75" style="1" bestFit="1" customWidth="1"/>
    <col min="10500" max="10500" width="11.75" style="1" bestFit="1" customWidth="1"/>
    <col min="10501" max="10501" width="49.875" style="1" bestFit="1" customWidth="1"/>
    <col min="10502" max="10502" width="6.25" style="1" customWidth="1"/>
    <col min="10503" max="10504" width="9.875" style="1" bestFit="1" customWidth="1"/>
    <col min="10505" max="10505" width="5.75" style="1" customWidth="1"/>
    <col min="10506" max="10506" width="26.625" style="1" customWidth="1"/>
    <col min="10507" max="10507" width="28.25" style="1" customWidth="1"/>
    <col min="10508" max="10508" width="20.625" style="1" customWidth="1"/>
    <col min="10509" max="10509" width="13.75" style="1" customWidth="1"/>
    <col min="10510" max="10510" width="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18.75" style="1" bestFit="1" customWidth="1"/>
    <col min="10755" max="10755" width="12.75" style="1" bestFit="1" customWidth="1"/>
    <col min="10756" max="10756" width="11.75" style="1" bestFit="1" customWidth="1"/>
    <col min="10757" max="10757" width="49.875" style="1" bestFit="1" customWidth="1"/>
    <col min="10758" max="10758" width="6.25" style="1" customWidth="1"/>
    <col min="10759" max="10760" width="9.875" style="1" bestFit="1" customWidth="1"/>
    <col min="10761" max="10761" width="5.75" style="1" customWidth="1"/>
    <col min="10762" max="10762" width="26.625" style="1" customWidth="1"/>
    <col min="10763" max="10763" width="28.25" style="1" customWidth="1"/>
    <col min="10764" max="10764" width="20.625" style="1" customWidth="1"/>
    <col min="10765" max="10765" width="13.75" style="1" customWidth="1"/>
    <col min="10766" max="10766" width="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18.75" style="1" bestFit="1" customWidth="1"/>
    <col min="11011" max="11011" width="12.75" style="1" bestFit="1" customWidth="1"/>
    <col min="11012" max="11012" width="11.75" style="1" bestFit="1" customWidth="1"/>
    <col min="11013" max="11013" width="49.875" style="1" bestFit="1" customWidth="1"/>
    <col min="11014" max="11014" width="6.25" style="1" customWidth="1"/>
    <col min="11015" max="11016" width="9.875" style="1" bestFit="1" customWidth="1"/>
    <col min="11017" max="11017" width="5.75" style="1" customWidth="1"/>
    <col min="11018" max="11018" width="26.625" style="1" customWidth="1"/>
    <col min="11019" max="11019" width="28.25" style="1" customWidth="1"/>
    <col min="11020" max="11020" width="20.625" style="1" customWidth="1"/>
    <col min="11021" max="11021" width="13.75" style="1" customWidth="1"/>
    <col min="11022" max="11022" width="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18.75" style="1" bestFit="1" customWidth="1"/>
    <col min="11267" max="11267" width="12.75" style="1" bestFit="1" customWidth="1"/>
    <col min="11268" max="11268" width="11.75" style="1" bestFit="1" customWidth="1"/>
    <col min="11269" max="11269" width="49.875" style="1" bestFit="1" customWidth="1"/>
    <col min="11270" max="11270" width="6.25" style="1" customWidth="1"/>
    <col min="11271" max="11272" width="9.875" style="1" bestFit="1" customWidth="1"/>
    <col min="11273" max="11273" width="5.75" style="1" customWidth="1"/>
    <col min="11274" max="11274" width="26.625" style="1" customWidth="1"/>
    <col min="11275" max="11275" width="28.25" style="1" customWidth="1"/>
    <col min="11276" max="11276" width="20.625" style="1" customWidth="1"/>
    <col min="11277" max="11277" width="13.75" style="1" customWidth="1"/>
    <col min="11278" max="11278" width="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18.75" style="1" bestFit="1" customWidth="1"/>
    <col min="11523" max="11523" width="12.75" style="1" bestFit="1" customWidth="1"/>
    <col min="11524" max="11524" width="11.75" style="1" bestFit="1" customWidth="1"/>
    <col min="11525" max="11525" width="49.875" style="1" bestFit="1" customWidth="1"/>
    <col min="11526" max="11526" width="6.25" style="1" customWidth="1"/>
    <col min="11527" max="11528" width="9.875" style="1" bestFit="1" customWidth="1"/>
    <col min="11529" max="11529" width="5.75" style="1" customWidth="1"/>
    <col min="11530" max="11530" width="26.625" style="1" customWidth="1"/>
    <col min="11531" max="11531" width="28.25" style="1" customWidth="1"/>
    <col min="11532" max="11532" width="20.625" style="1" customWidth="1"/>
    <col min="11533" max="11533" width="13.75" style="1" customWidth="1"/>
    <col min="11534" max="11534" width="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18.75" style="1" bestFit="1" customWidth="1"/>
    <col min="11779" max="11779" width="12.75" style="1" bestFit="1" customWidth="1"/>
    <col min="11780" max="11780" width="11.75" style="1" bestFit="1" customWidth="1"/>
    <col min="11781" max="11781" width="49.875" style="1" bestFit="1" customWidth="1"/>
    <col min="11782" max="11782" width="6.25" style="1" customWidth="1"/>
    <col min="11783" max="11784" width="9.875" style="1" bestFit="1" customWidth="1"/>
    <col min="11785" max="11785" width="5.75" style="1" customWidth="1"/>
    <col min="11786" max="11786" width="26.625" style="1" customWidth="1"/>
    <col min="11787" max="11787" width="28.25" style="1" customWidth="1"/>
    <col min="11788" max="11788" width="20.625" style="1" customWidth="1"/>
    <col min="11789" max="11789" width="13.75" style="1" customWidth="1"/>
    <col min="11790" max="11790" width="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18.75" style="1" bestFit="1" customWidth="1"/>
    <col min="12035" max="12035" width="12.75" style="1" bestFit="1" customWidth="1"/>
    <col min="12036" max="12036" width="11.75" style="1" bestFit="1" customWidth="1"/>
    <col min="12037" max="12037" width="49.875" style="1" bestFit="1" customWidth="1"/>
    <col min="12038" max="12038" width="6.25" style="1" customWidth="1"/>
    <col min="12039" max="12040" width="9.875" style="1" bestFit="1" customWidth="1"/>
    <col min="12041" max="12041" width="5.75" style="1" customWidth="1"/>
    <col min="12042" max="12042" width="26.625" style="1" customWidth="1"/>
    <col min="12043" max="12043" width="28.25" style="1" customWidth="1"/>
    <col min="12044" max="12044" width="20.625" style="1" customWidth="1"/>
    <col min="12045" max="12045" width="13.75" style="1" customWidth="1"/>
    <col min="12046" max="12046" width="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18.75" style="1" bestFit="1" customWidth="1"/>
    <col min="12291" max="12291" width="12.75" style="1" bestFit="1" customWidth="1"/>
    <col min="12292" max="12292" width="11.75" style="1" bestFit="1" customWidth="1"/>
    <col min="12293" max="12293" width="49.875" style="1" bestFit="1" customWidth="1"/>
    <col min="12294" max="12294" width="6.25" style="1" customWidth="1"/>
    <col min="12295" max="12296" width="9.875" style="1" bestFit="1" customWidth="1"/>
    <col min="12297" max="12297" width="5.75" style="1" customWidth="1"/>
    <col min="12298" max="12298" width="26.625" style="1" customWidth="1"/>
    <col min="12299" max="12299" width="28.25" style="1" customWidth="1"/>
    <col min="12300" max="12300" width="20.625" style="1" customWidth="1"/>
    <col min="12301" max="12301" width="13.75" style="1" customWidth="1"/>
    <col min="12302" max="12302" width="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18.75" style="1" bestFit="1" customWidth="1"/>
    <col min="12547" max="12547" width="12.75" style="1" bestFit="1" customWidth="1"/>
    <col min="12548" max="12548" width="11.75" style="1" bestFit="1" customWidth="1"/>
    <col min="12549" max="12549" width="49.875" style="1" bestFit="1" customWidth="1"/>
    <col min="12550" max="12550" width="6.25" style="1" customWidth="1"/>
    <col min="12551" max="12552" width="9.875" style="1" bestFit="1" customWidth="1"/>
    <col min="12553" max="12553" width="5.75" style="1" customWidth="1"/>
    <col min="12554" max="12554" width="26.625" style="1" customWidth="1"/>
    <col min="12555" max="12555" width="28.25" style="1" customWidth="1"/>
    <col min="12556" max="12556" width="20.625" style="1" customWidth="1"/>
    <col min="12557" max="12557" width="13.75" style="1" customWidth="1"/>
    <col min="12558" max="12558" width="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18.75" style="1" bestFit="1" customWidth="1"/>
    <col min="12803" max="12803" width="12.75" style="1" bestFit="1" customWidth="1"/>
    <col min="12804" max="12804" width="11.75" style="1" bestFit="1" customWidth="1"/>
    <col min="12805" max="12805" width="49.875" style="1" bestFit="1" customWidth="1"/>
    <col min="12806" max="12806" width="6.25" style="1" customWidth="1"/>
    <col min="12807" max="12808" width="9.875" style="1" bestFit="1" customWidth="1"/>
    <col min="12809" max="12809" width="5.75" style="1" customWidth="1"/>
    <col min="12810" max="12810" width="26.625" style="1" customWidth="1"/>
    <col min="12811" max="12811" width="28.25" style="1" customWidth="1"/>
    <col min="12812" max="12812" width="20.625" style="1" customWidth="1"/>
    <col min="12813" max="12813" width="13.75" style="1" customWidth="1"/>
    <col min="12814" max="12814" width="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18.75" style="1" bestFit="1" customWidth="1"/>
    <col min="13059" max="13059" width="12.75" style="1" bestFit="1" customWidth="1"/>
    <col min="13060" max="13060" width="11.75" style="1" bestFit="1" customWidth="1"/>
    <col min="13061" max="13061" width="49.875" style="1" bestFit="1" customWidth="1"/>
    <col min="13062" max="13062" width="6.25" style="1" customWidth="1"/>
    <col min="13063" max="13064" width="9.875" style="1" bestFit="1" customWidth="1"/>
    <col min="13065" max="13065" width="5.75" style="1" customWidth="1"/>
    <col min="13066" max="13066" width="26.625" style="1" customWidth="1"/>
    <col min="13067" max="13067" width="28.25" style="1" customWidth="1"/>
    <col min="13068" max="13068" width="20.625" style="1" customWidth="1"/>
    <col min="13069" max="13069" width="13.75" style="1" customWidth="1"/>
    <col min="13070" max="13070" width="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18.75" style="1" bestFit="1" customWidth="1"/>
    <col min="13315" max="13315" width="12.75" style="1" bestFit="1" customWidth="1"/>
    <col min="13316" max="13316" width="11.75" style="1" bestFit="1" customWidth="1"/>
    <col min="13317" max="13317" width="49.875" style="1" bestFit="1" customWidth="1"/>
    <col min="13318" max="13318" width="6.25" style="1" customWidth="1"/>
    <col min="13319" max="13320" width="9.875" style="1" bestFit="1" customWidth="1"/>
    <col min="13321" max="13321" width="5.75" style="1" customWidth="1"/>
    <col min="13322" max="13322" width="26.625" style="1" customWidth="1"/>
    <col min="13323" max="13323" width="28.25" style="1" customWidth="1"/>
    <col min="13324" max="13324" width="20.625" style="1" customWidth="1"/>
    <col min="13325" max="13325" width="13.75" style="1" customWidth="1"/>
    <col min="13326" max="13326" width="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18.75" style="1" bestFit="1" customWidth="1"/>
    <col min="13571" max="13571" width="12.75" style="1" bestFit="1" customWidth="1"/>
    <col min="13572" max="13572" width="11.75" style="1" bestFit="1" customWidth="1"/>
    <col min="13573" max="13573" width="49.875" style="1" bestFit="1" customWidth="1"/>
    <col min="13574" max="13574" width="6.25" style="1" customWidth="1"/>
    <col min="13575" max="13576" width="9.875" style="1" bestFit="1" customWidth="1"/>
    <col min="13577" max="13577" width="5.75" style="1" customWidth="1"/>
    <col min="13578" max="13578" width="26.625" style="1" customWidth="1"/>
    <col min="13579" max="13579" width="28.25" style="1" customWidth="1"/>
    <col min="13580" max="13580" width="20.625" style="1" customWidth="1"/>
    <col min="13581" max="13581" width="13.75" style="1" customWidth="1"/>
    <col min="13582" max="13582" width="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18.75" style="1" bestFit="1" customWidth="1"/>
    <col min="13827" max="13827" width="12.75" style="1" bestFit="1" customWidth="1"/>
    <col min="13828" max="13828" width="11.75" style="1" bestFit="1" customWidth="1"/>
    <col min="13829" max="13829" width="49.875" style="1" bestFit="1" customWidth="1"/>
    <col min="13830" max="13830" width="6.25" style="1" customWidth="1"/>
    <col min="13831" max="13832" width="9.875" style="1" bestFit="1" customWidth="1"/>
    <col min="13833" max="13833" width="5.75" style="1" customWidth="1"/>
    <col min="13834" max="13834" width="26.625" style="1" customWidth="1"/>
    <col min="13835" max="13835" width="28.25" style="1" customWidth="1"/>
    <col min="13836" max="13836" width="20.625" style="1" customWidth="1"/>
    <col min="13837" max="13837" width="13.75" style="1" customWidth="1"/>
    <col min="13838" max="13838" width="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18.75" style="1" bestFit="1" customWidth="1"/>
    <col min="14083" max="14083" width="12.75" style="1" bestFit="1" customWidth="1"/>
    <col min="14084" max="14084" width="11.75" style="1" bestFit="1" customWidth="1"/>
    <col min="14085" max="14085" width="49.875" style="1" bestFit="1" customWidth="1"/>
    <col min="14086" max="14086" width="6.25" style="1" customWidth="1"/>
    <col min="14087" max="14088" width="9.875" style="1" bestFit="1" customWidth="1"/>
    <col min="14089" max="14089" width="5.75" style="1" customWidth="1"/>
    <col min="14090" max="14090" width="26.625" style="1" customWidth="1"/>
    <col min="14091" max="14091" width="28.25" style="1" customWidth="1"/>
    <col min="14092" max="14092" width="20.625" style="1" customWidth="1"/>
    <col min="14093" max="14093" width="13.75" style="1" customWidth="1"/>
    <col min="14094" max="14094" width="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18.75" style="1" bestFit="1" customWidth="1"/>
    <col min="14339" max="14339" width="12.75" style="1" bestFit="1" customWidth="1"/>
    <col min="14340" max="14340" width="11.75" style="1" bestFit="1" customWidth="1"/>
    <col min="14341" max="14341" width="49.875" style="1" bestFit="1" customWidth="1"/>
    <col min="14342" max="14342" width="6.25" style="1" customWidth="1"/>
    <col min="14343" max="14344" width="9.875" style="1" bestFit="1" customWidth="1"/>
    <col min="14345" max="14345" width="5.75" style="1" customWidth="1"/>
    <col min="14346" max="14346" width="26.625" style="1" customWidth="1"/>
    <col min="14347" max="14347" width="28.25" style="1" customWidth="1"/>
    <col min="14348" max="14348" width="20.625" style="1" customWidth="1"/>
    <col min="14349" max="14349" width="13.75" style="1" customWidth="1"/>
    <col min="14350" max="14350" width="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18.75" style="1" bestFit="1" customWidth="1"/>
    <col min="14595" max="14595" width="12.75" style="1" bestFit="1" customWidth="1"/>
    <col min="14596" max="14596" width="11.75" style="1" bestFit="1" customWidth="1"/>
    <col min="14597" max="14597" width="49.875" style="1" bestFit="1" customWidth="1"/>
    <col min="14598" max="14598" width="6.25" style="1" customWidth="1"/>
    <col min="14599" max="14600" width="9.875" style="1" bestFit="1" customWidth="1"/>
    <col min="14601" max="14601" width="5.75" style="1" customWidth="1"/>
    <col min="14602" max="14602" width="26.625" style="1" customWidth="1"/>
    <col min="14603" max="14603" width="28.25" style="1" customWidth="1"/>
    <col min="14604" max="14604" width="20.625" style="1" customWidth="1"/>
    <col min="14605" max="14605" width="13.75" style="1" customWidth="1"/>
    <col min="14606" max="14606" width="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18.75" style="1" bestFit="1" customWidth="1"/>
    <col min="14851" max="14851" width="12.75" style="1" bestFit="1" customWidth="1"/>
    <col min="14852" max="14852" width="11.75" style="1" bestFit="1" customWidth="1"/>
    <col min="14853" max="14853" width="49.875" style="1" bestFit="1" customWidth="1"/>
    <col min="14854" max="14854" width="6.25" style="1" customWidth="1"/>
    <col min="14855" max="14856" width="9.875" style="1" bestFit="1" customWidth="1"/>
    <col min="14857" max="14857" width="5.75" style="1" customWidth="1"/>
    <col min="14858" max="14858" width="26.625" style="1" customWidth="1"/>
    <col min="14859" max="14859" width="28.25" style="1" customWidth="1"/>
    <col min="14860" max="14860" width="20.625" style="1" customWidth="1"/>
    <col min="14861" max="14861" width="13.75" style="1" customWidth="1"/>
    <col min="14862" max="14862" width="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18.75" style="1" bestFit="1" customWidth="1"/>
    <col min="15107" max="15107" width="12.75" style="1" bestFit="1" customWidth="1"/>
    <col min="15108" max="15108" width="11.75" style="1" bestFit="1" customWidth="1"/>
    <col min="15109" max="15109" width="49.875" style="1" bestFit="1" customWidth="1"/>
    <col min="15110" max="15110" width="6.25" style="1" customWidth="1"/>
    <col min="15111" max="15112" width="9.875" style="1" bestFit="1" customWidth="1"/>
    <col min="15113" max="15113" width="5.75" style="1" customWidth="1"/>
    <col min="15114" max="15114" width="26.625" style="1" customWidth="1"/>
    <col min="15115" max="15115" width="28.25" style="1" customWidth="1"/>
    <col min="15116" max="15116" width="20.625" style="1" customWidth="1"/>
    <col min="15117" max="15117" width="13.75" style="1" customWidth="1"/>
    <col min="15118" max="15118" width="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18.75" style="1" bestFit="1" customWidth="1"/>
    <col min="15363" max="15363" width="12.75" style="1" bestFit="1" customWidth="1"/>
    <col min="15364" max="15364" width="11.75" style="1" bestFit="1" customWidth="1"/>
    <col min="15365" max="15365" width="49.875" style="1" bestFit="1" customWidth="1"/>
    <col min="15366" max="15366" width="6.25" style="1" customWidth="1"/>
    <col min="15367" max="15368" width="9.875" style="1" bestFit="1" customWidth="1"/>
    <col min="15369" max="15369" width="5.75" style="1" customWidth="1"/>
    <col min="15370" max="15370" width="26.625" style="1" customWidth="1"/>
    <col min="15371" max="15371" width="28.25" style="1" customWidth="1"/>
    <col min="15372" max="15372" width="20.625" style="1" customWidth="1"/>
    <col min="15373" max="15373" width="13.75" style="1" customWidth="1"/>
    <col min="15374" max="15374" width="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18.75" style="1" bestFit="1" customWidth="1"/>
    <col min="15619" max="15619" width="12.75" style="1" bestFit="1" customWidth="1"/>
    <col min="15620" max="15620" width="11.75" style="1" bestFit="1" customWidth="1"/>
    <col min="15621" max="15621" width="49.875" style="1" bestFit="1" customWidth="1"/>
    <col min="15622" max="15622" width="6.25" style="1" customWidth="1"/>
    <col min="15623" max="15624" width="9.875" style="1" bestFit="1" customWidth="1"/>
    <col min="15625" max="15625" width="5.75" style="1" customWidth="1"/>
    <col min="15626" max="15626" width="26.625" style="1" customWidth="1"/>
    <col min="15627" max="15627" width="28.25" style="1" customWidth="1"/>
    <col min="15628" max="15628" width="20.625" style="1" customWidth="1"/>
    <col min="15629" max="15629" width="13.75" style="1" customWidth="1"/>
    <col min="15630" max="15630" width="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18.75" style="1" bestFit="1" customWidth="1"/>
    <col min="15875" max="15875" width="12.75" style="1" bestFit="1" customWidth="1"/>
    <col min="15876" max="15876" width="11.75" style="1" bestFit="1" customWidth="1"/>
    <col min="15877" max="15877" width="49.875" style="1" bestFit="1" customWidth="1"/>
    <col min="15878" max="15878" width="6.25" style="1" customWidth="1"/>
    <col min="15879" max="15880" width="9.875" style="1" bestFit="1" customWidth="1"/>
    <col min="15881" max="15881" width="5.75" style="1" customWidth="1"/>
    <col min="15882" max="15882" width="26.625" style="1" customWidth="1"/>
    <col min="15883" max="15883" width="28.25" style="1" customWidth="1"/>
    <col min="15884" max="15884" width="20.625" style="1" customWidth="1"/>
    <col min="15885" max="15885" width="13.75" style="1" customWidth="1"/>
    <col min="15886" max="15886" width="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18.75" style="1" bestFit="1" customWidth="1"/>
    <col min="16131" max="16131" width="12.75" style="1" bestFit="1" customWidth="1"/>
    <col min="16132" max="16132" width="11.75" style="1" bestFit="1" customWidth="1"/>
    <col min="16133" max="16133" width="49.875" style="1" bestFit="1" customWidth="1"/>
    <col min="16134" max="16134" width="6.25" style="1" customWidth="1"/>
    <col min="16135" max="16136" width="9.875" style="1" bestFit="1" customWidth="1"/>
    <col min="16137" max="16137" width="5.75" style="1" customWidth="1"/>
    <col min="16138" max="16138" width="26.625" style="1" customWidth="1"/>
    <col min="16139" max="16139" width="28.25" style="1" customWidth="1"/>
    <col min="16140" max="16140" width="20.625" style="1" customWidth="1"/>
    <col min="16141" max="16141" width="13.75" style="1" customWidth="1"/>
    <col min="16142" max="16142" width="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1796</v>
      </c>
      <c r="G2" s="5" t="s">
        <v>2</v>
      </c>
      <c r="H2" s="6"/>
      <c r="I2" s="7"/>
      <c r="J2" s="8">
        <f>SUM(H:H)</f>
        <v>8168</v>
      </c>
    </row>
    <row r="3" spans="2:17" ht="20.100000000000001" customHeight="1">
      <c r="B3" s="2" t="s">
        <v>3</v>
      </c>
      <c r="C3" s="2"/>
      <c r="D3" s="2"/>
      <c r="E3" s="13" t="s">
        <v>1797</v>
      </c>
    </row>
    <row r="4" spans="2:17" ht="20.100000000000001" customHeight="1">
      <c r="B4" s="2" t="s">
        <v>996</v>
      </c>
      <c r="C4" s="2"/>
      <c r="D4" s="2"/>
      <c r="E4" s="13">
        <v>229400</v>
      </c>
    </row>
    <row r="5" spans="2:17" ht="20.100000000000001" customHeight="1">
      <c r="B5" s="2" t="s">
        <v>9</v>
      </c>
      <c r="C5" s="2"/>
      <c r="D5" s="2"/>
      <c r="E5" s="16">
        <v>46049</v>
      </c>
    </row>
    <row r="6" spans="2:17" ht="20.100000000000001" customHeight="1">
      <c r="B6" s="2" t="s">
        <v>10</v>
      </c>
      <c r="C6" s="2"/>
      <c r="D6" s="2"/>
      <c r="E6" s="16">
        <v>46049</v>
      </c>
    </row>
    <row r="8" spans="2:17" s="4" customFormat="1" ht="19.7" customHeight="1">
      <c r="B8" s="27" t="s">
        <v>32</v>
      </c>
      <c r="C8" s="27" t="s">
        <v>33</v>
      </c>
      <c r="D8" s="27" t="s">
        <v>34</v>
      </c>
      <c r="E8" s="26" t="s">
        <v>35</v>
      </c>
      <c r="F8" s="26" t="s">
        <v>36</v>
      </c>
      <c r="G8" s="26" t="s">
        <v>37</v>
      </c>
      <c r="H8" s="28" t="s">
        <v>38</v>
      </c>
      <c r="I8" s="28" t="s">
        <v>39</v>
      </c>
      <c r="J8" s="26" t="s">
        <v>40</v>
      </c>
      <c r="K8" s="47" t="s">
        <v>41</v>
      </c>
      <c r="L8" s="26" t="s">
        <v>42</v>
      </c>
      <c r="M8" s="27" t="s">
        <v>43</v>
      </c>
      <c r="N8" s="27" t="s">
        <v>44</v>
      </c>
      <c r="O8" s="26" t="s">
        <v>45</v>
      </c>
      <c r="P8" s="374" t="s">
        <v>46</v>
      </c>
      <c r="Q8" s="375" t="s">
        <v>47</v>
      </c>
    </row>
    <row r="9" spans="2:17" s="4" customFormat="1" ht="19.7" customHeight="1">
      <c r="B9" s="27"/>
      <c r="C9" s="27"/>
      <c r="D9" s="27"/>
      <c r="E9" s="26"/>
      <c r="F9" s="26"/>
      <c r="G9" s="26"/>
      <c r="H9" s="28"/>
      <c r="I9" s="28"/>
      <c r="J9" s="26"/>
      <c r="K9" s="47"/>
      <c r="L9" s="26"/>
      <c r="M9" s="27"/>
      <c r="N9" s="27"/>
      <c r="O9" s="26"/>
      <c r="P9" s="374"/>
      <c r="Q9" s="375"/>
    </row>
    <row r="10" spans="2:17" ht="19.7" customHeight="1">
      <c r="B10" s="21" t="s">
        <v>1798</v>
      </c>
      <c r="C10" s="499" t="s">
        <v>1799</v>
      </c>
      <c r="D10" s="499" t="s">
        <v>1799</v>
      </c>
      <c r="E10" s="108" t="s">
        <v>1800</v>
      </c>
      <c r="F10" s="26">
        <v>1</v>
      </c>
      <c r="G10" s="702">
        <v>8000</v>
      </c>
      <c r="H10" s="385">
        <f>F10*G10</f>
        <v>8000</v>
      </c>
      <c r="I10" s="28"/>
      <c r="J10" s="40" t="s">
        <v>1801</v>
      </c>
      <c r="K10" s="47"/>
      <c r="L10" s="655"/>
      <c r="M10" s="30">
        <v>46029</v>
      </c>
      <c r="N10" s="27" t="s">
        <v>1802</v>
      </c>
      <c r="O10" s="703">
        <v>46045</v>
      </c>
      <c r="P10" s="30"/>
      <c r="Q10" s="375">
        <v>46045</v>
      </c>
    </row>
    <row r="11" spans="2:17" ht="19.7" customHeight="1">
      <c r="B11" s="704" t="s">
        <v>1803</v>
      </c>
      <c r="C11" s="705" t="s">
        <v>175</v>
      </c>
      <c r="D11" s="705" t="s">
        <v>175</v>
      </c>
      <c r="E11" s="108" t="s">
        <v>207</v>
      </c>
      <c r="F11" s="26">
        <v>2</v>
      </c>
      <c r="G11" s="702">
        <v>84</v>
      </c>
      <c r="H11" s="676">
        <f t="shared" ref="H11:H16" si="0">F11*G11</f>
        <v>168</v>
      </c>
      <c r="I11" s="28"/>
      <c r="J11" s="40" t="s">
        <v>1804</v>
      </c>
      <c r="K11" s="47"/>
      <c r="L11" s="26"/>
      <c r="M11" s="30">
        <v>46029</v>
      </c>
      <c r="N11" s="27" t="s">
        <v>1802</v>
      </c>
      <c r="O11" s="42">
        <v>46031</v>
      </c>
      <c r="P11" s="30"/>
      <c r="Q11" s="375"/>
    </row>
    <row r="12" spans="2:17" ht="19.7" customHeight="1">
      <c r="B12" s="27"/>
      <c r="C12" s="705"/>
      <c r="D12" s="705"/>
      <c r="E12" s="108"/>
      <c r="F12" s="26"/>
      <c r="G12" s="702"/>
      <c r="H12" s="676">
        <f t="shared" si="0"/>
        <v>0</v>
      </c>
      <c r="I12" s="28"/>
      <c r="J12" s="40"/>
      <c r="K12" s="47"/>
      <c r="L12" s="26"/>
      <c r="M12" s="30"/>
      <c r="N12" s="27"/>
      <c r="O12" s="26"/>
      <c r="P12" s="30"/>
      <c r="Q12" s="375"/>
    </row>
    <row r="13" spans="2:17" ht="19.7" customHeight="1">
      <c r="B13" s="27"/>
      <c r="C13" s="705"/>
      <c r="D13" s="705"/>
      <c r="E13" s="108"/>
      <c r="F13" s="26"/>
      <c r="G13" s="702"/>
      <c r="H13" s="676">
        <f t="shared" si="0"/>
        <v>0</v>
      </c>
      <c r="I13" s="28"/>
      <c r="J13" s="40"/>
      <c r="K13" s="47"/>
      <c r="L13" s="26"/>
      <c r="M13" s="30"/>
      <c r="N13" s="27"/>
      <c r="O13" s="26"/>
      <c r="P13" s="30"/>
      <c r="Q13" s="375"/>
    </row>
    <row r="14" spans="2:17" ht="19.7" customHeight="1">
      <c r="B14" s="27"/>
      <c r="C14" s="705"/>
      <c r="D14" s="705"/>
      <c r="E14" s="108"/>
      <c r="F14" s="26"/>
      <c r="G14" s="702"/>
      <c r="H14" s="676">
        <f t="shared" si="0"/>
        <v>0</v>
      </c>
      <c r="I14" s="28"/>
      <c r="J14" s="40"/>
      <c r="K14" s="47"/>
      <c r="L14" s="26"/>
      <c r="M14" s="30"/>
      <c r="N14" s="27"/>
      <c r="O14" s="26"/>
      <c r="P14" s="30"/>
      <c r="Q14" s="375"/>
    </row>
    <row r="15" spans="2:17" ht="19.7" customHeight="1">
      <c r="B15" s="27"/>
      <c r="C15" s="705"/>
      <c r="D15" s="705"/>
      <c r="E15" s="108"/>
      <c r="F15" s="26"/>
      <c r="G15" s="702"/>
      <c r="H15" s="676">
        <f t="shared" si="0"/>
        <v>0</v>
      </c>
      <c r="I15" s="28"/>
      <c r="J15" s="40"/>
      <c r="K15" s="47"/>
      <c r="L15" s="26"/>
      <c r="M15" s="30"/>
      <c r="N15" s="27"/>
      <c r="O15" s="26"/>
      <c r="P15" s="30"/>
      <c r="Q15" s="375"/>
    </row>
    <row r="16" spans="2:17" ht="19.7" customHeight="1">
      <c r="B16" s="27"/>
      <c r="C16" s="705"/>
      <c r="D16" s="705"/>
      <c r="E16" s="108"/>
      <c r="F16" s="26"/>
      <c r="G16" s="702"/>
      <c r="H16" s="676">
        <f t="shared" si="0"/>
        <v>0</v>
      </c>
      <c r="I16" s="28"/>
      <c r="J16" s="40"/>
      <c r="K16" s="47"/>
      <c r="L16" s="26"/>
      <c r="M16" s="30"/>
      <c r="N16" s="27"/>
      <c r="O16" s="26"/>
      <c r="P16" s="30"/>
      <c r="Q16" s="375"/>
    </row>
  </sheetData>
  <autoFilter ref="B8:O10" xr:uid="{D5F7B561-E6E0-4065-BBC2-613D64A6EDD2}"/>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0DE77-5FE3-4330-B5BF-3CA5F825244F}">
  <dimension ref="B2:Q95"/>
  <sheetViews>
    <sheetView zoomScale="85" zoomScaleNormal="85" workbookViewId="0">
      <pane xSplit="10" ySplit="8" topLeftCell="K71"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1805</v>
      </c>
      <c r="G2" s="5" t="s">
        <v>2</v>
      </c>
      <c r="H2" s="6"/>
      <c r="I2" s="7"/>
      <c r="J2" s="8">
        <f>SUM(H:H)</f>
        <v>1259434</v>
      </c>
    </row>
    <row r="3" spans="2:17" ht="20.100000000000001" customHeight="1">
      <c r="B3" s="2" t="s">
        <v>3</v>
      </c>
      <c r="C3" s="2"/>
      <c r="D3" s="2"/>
      <c r="E3" s="13" t="s">
        <v>1806</v>
      </c>
    </row>
    <row r="4" spans="2:17" ht="20.100000000000001" customHeight="1">
      <c r="B4" s="2" t="s">
        <v>996</v>
      </c>
      <c r="C4" s="2"/>
      <c r="D4" s="2"/>
      <c r="E4" s="13">
        <v>227321</v>
      </c>
    </row>
    <row r="5" spans="2:17" ht="20.100000000000001" customHeight="1">
      <c r="B5" s="2" t="s">
        <v>9</v>
      </c>
      <c r="C5" s="2"/>
      <c r="D5" s="2"/>
      <c r="E5" s="16">
        <v>45993</v>
      </c>
    </row>
    <row r="6" spans="2:17" ht="20.100000000000001" customHeight="1">
      <c r="B6" s="2" t="s">
        <v>10</v>
      </c>
      <c r="C6" s="2"/>
      <c r="D6" s="2"/>
      <c r="E6" s="16">
        <v>46062</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702">
        <v>0</v>
      </c>
      <c r="H9" s="702">
        <f t="shared" ref="H9:H67" si="0">F9*G9</f>
        <v>0</v>
      </c>
      <c r="I9" s="28"/>
      <c r="J9" s="47"/>
      <c r="K9" s="47"/>
      <c r="L9" s="26"/>
      <c r="M9" s="30"/>
      <c r="N9" s="27"/>
      <c r="O9" s="26"/>
      <c r="P9" s="30"/>
      <c r="Q9" s="375"/>
    </row>
    <row r="10" spans="2:17" s="4" customFormat="1" ht="19.7" customHeight="1">
      <c r="B10" s="66">
        <v>3</v>
      </c>
      <c r="C10" s="499" t="s">
        <v>48</v>
      </c>
      <c r="D10" s="499" t="s">
        <v>48</v>
      </c>
      <c r="E10" s="706" t="s">
        <v>1807</v>
      </c>
      <c r="F10" s="707">
        <v>1</v>
      </c>
      <c r="G10" s="708">
        <v>840000</v>
      </c>
      <c r="H10" s="709">
        <f t="shared" si="0"/>
        <v>840000</v>
      </c>
      <c r="I10" s="710"/>
      <c r="J10" s="378" t="s">
        <v>1808</v>
      </c>
      <c r="K10" s="47" t="s">
        <v>1809</v>
      </c>
      <c r="L10" s="26"/>
      <c r="M10" s="30">
        <v>45947</v>
      </c>
      <c r="N10" s="27"/>
      <c r="O10" s="42">
        <v>45993</v>
      </c>
      <c r="P10" s="42">
        <v>45993</v>
      </c>
      <c r="Q10" s="375">
        <v>45993</v>
      </c>
    </row>
    <row r="11" spans="2:17" s="4" customFormat="1" ht="19.7" customHeight="1">
      <c r="B11" s="66">
        <v>3</v>
      </c>
      <c r="C11" s="499" t="s">
        <v>48</v>
      </c>
      <c r="D11" s="499" t="s">
        <v>48</v>
      </c>
      <c r="E11" s="148" t="s">
        <v>1810</v>
      </c>
      <c r="F11" s="67">
        <v>1</v>
      </c>
      <c r="G11" s="708">
        <v>12000</v>
      </c>
      <c r="H11" s="709">
        <f t="shared" si="0"/>
        <v>12000</v>
      </c>
      <c r="I11" s="710"/>
      <c r="J11" s="69"/>
      <c r="K11" s="47" t="s">
        <v>1809</v>
      </c>
      <c r="L11" s="26"/>
      <c r="M11" s="30">
        <v>45947</v>
      </c>
      <c r="N11" s="27"/>
      <c r="O11" s="42">
        <v>45993</v>
      </c>
      <c r="P11" s="42">
        <v>45993</v>
      </c>
      <c r="Q11" s="375">
        <v>45993</v>
      </c>
    </row>
    <row r="12" spans="2:17" s="4" customFormat="1" ht="19.7" customHeight="1">
      <c r="B12" s="27">
        <v>3</v>
      </c>
      <c r="C12" s="499" t="s">
        <v>48</v>
      </c>
      <c r="D12" s="499" t="s">
        <v>48</v>
      </c>
      <c r="E12" s="148" t="s">
        <v>1811</v>
      </c>
      <c r="F12" s="67">
        <v>1</v>
      </c>
      <c r="G12" s="708">
        <v>14000</v>
      </c>
      <c r="H12" s="709">
        <f t="shared" si="0"/>
        <v>14000</v>
      </c>
      <c r="I12" s="710"/>
      <c r="J12" s="69"/>
      <c r="K12" s="47" t="s">
        <v>1809</v>
      </c>
      <c r="L12" s="26"/>
      <c r="M12" s="30">
        <v>45947</v>
      </c>
      <c r="N12" s="27"/>
      <c r="O12" s="42">
        <v>45993</v>
      </c>
      <c r="P12" s="42">
        <v>45993</v>
      </c>
      <c r="Q12" s="375">
        <v>45993</v>
      </c>
    </row>
    <row r="13" spans="2:17" s="4" customFormat="1" ht="19.7" customHeight="1">
      <c r="B13" s="27">
        <v>4</v>
      </c>
      <c r="C13" s="499" t="s">
        <v>48</v>
      </c>
      <c r="D13" s="499" t="s">
        <v>48</v>
      </c>
      <c r="E13" s="148" t="s">
        <v>1812</v>
      </c>
      <c r="F13" s="67">
        <v>1</v>
      </c>
      <c r="G13" s="708">
        <v>50000</v>
      </c>
      <c r="H13" s="709">
        <f t="shared" si="0"/>
        <v>50000</v>
      </c>
      <c r="I13" s="710"/>
      <c r="J13" s="69"/>
      <c r="K13" s="47" t="s">
        <v>1809</v>
      </c>
      <c r="L13" s="26"/>
      <c r="M13" s="30">
        <v>45947</v>
      </c>
      <c r="N13" s="27"/>
      <c r="O13" s="42">
        <v>45993</v>
      </c>
      <c r="P13" s="42">
        <v>45993</v>
      </c>
      <c r="Q13" s="375">
        <v>45993</v>
      </c>
    </row>
    <row r="14" spans="2:17" s="4" customFormat="1" ht="19.7" customHeight="1">
      <c r="B14" s="27">
        <v>5</v>
      </c>
      <c r="C14" s="499" t="s">
        <v>48</v>
      </c>
      <c r="D14" s="499" t="s">
        <v>48</v>
      </c>
      <c r="E14" s="148" t="s">
        <v>1813</v>
      </c>
      <c r="F14" s="67">
        <v>1</v>
      </c>
      <c r="G14" s="708">
        <v>40000</v>
      </c>
      <c r="H14" s="709">
        <f t="shared" si="0"/>
        <v>40000</v>
      </c>
      <c r="I14" s="710"/>
      <c r="J14" s="69" t="s">
        <v>1814</v>
      </c>
      <c r="K14" s="47" t="s">
        <v>1809</v>
      </c>
      <c r="L14" s="26"/>
      <c r="M14" s="30">
        <v>45947</v>
      </c>
      <c r="N14" s="27"/>
      <c r="O14" s="42">
        <v>45993</v>
      </c>
      <c r="P14" s="42">
        <v>45993</v>
      </c>
      <c r="Q14" s="375">
        <v>45993</v>
      </c>
    </row>
    <row r="15" spans="2:17" s="4" customFormat="1" ht="19.7" customHeight="1">
      <c r="B15" s="27">
        <v>6</v>
      </c>
      <c r="C15" s="499" t="s">
        <v>48</v>
      </c>
      <c r="D15" s="499" t="s">
        <v>48</v>
      </c>
      <c r="E15" s="148" t="s">
        <v>1815</v>
      </c>
      <c r="F15" s="67">
        <v>1</v>
      </c>
      <c r="G15" s="708">
        <v>38000</v>
      </c>
      <c r="H15" s="709">
        <f>F15*G15</f>
        <v>38000</v>
      </c>
      <c r="I15" s="710"/>
      <c r="J15" s="69"/>
      <c r="K15" s="26"/>
      <c r="L15" s="26"/>
      <c r="M15" s="30">
        <v>45947</v>
      </c>
      <c r="N15" s="27"/>
      <c r="O15" s="42">
        <v>45993</v>
      </c>
      <c r="P15" s="42">
        <v>45993</v>
      </c>
      <c r="Q15" s="375">
        <v>45993</v>
      </c>
    </row>
    <row r="16" spans="2:17" s="4" customFormat="1" ht="19.7" customHeight="1">
      <c r="B16" s="27"/>
      <c r="C16" s="499"/>
      <c r="D16" s="499"/>
      <c r="E16" s="148"/>
      <c r="F16" s="67"/>
      <c r="G16" s="708">
        <v>0</v>
      </c>
      <c r="H16" s="709">
        <f>F16*G16</f>
        <v>0</v>
      </c>
      <c r="I16" s="710"/>
      <c r="J16" s="69"/>
      <c r="K16" s="26"/>
      <c r="L16" s="26"/>
      <c r="M16" s="30"/>
      <c r="N16" s="27"/>
      <c r="O16" s="26"/>
      <c r="P16" s="30"/>
      <c r="Q16" s="375"/>
    </row>
    <row r="17" spans="2:17" s="4" customFormat="1" ht="19.7" customHeight="1">
      <c r="B17" s="66">
        <v>19</v>
      </c>
      <c r="C17" s="202" t="s">
        <v>48</v>
      </c>
      <c r="D17" s="202" t="s">
        <v>48</v>
      </c>
      <c r="E17" s="148" t="s">
        <v>1816</v>
      </c>
      <c r="F17" s="67">
        <v>2</v>
      </c>
      <c r="G17" s="708">
        <v>800</v>
      </c>
      <c r="H17" s="709">
        <f>F17*G17</f>
        <v>1600</v>
      </c>
      <c r="I17" s="710"/>
      <c r="J17" s="69" t="s">
        <v>1817</v>
      </c>
      <c r="K17" s="47" t="s">
        <v>1818</v>
      </c>
      <c r="L17" s="26"/>
      <c r="M17" s="30"/>
      <c r="N17" s="27"/>
      <c r="O17" s="26"/>
      <c r="P17" s="30"/>
      <c r="Q17" s="375" t="s">
        <v>1819</v>
      </c>
    </row>
    <row r="18" spans="2:17" s="4" customFormat="1" ht="19.7" customHeight="1">
      <c r="B18" s="66">
        <v>19</v>
      </c>
      <c r="C18" s="202" t="s">
        <v>48</v>
      </c>
      <c r="D18" s="202" t="s">
        <v>48</v>
      </c>
      <c r="E18" s="148" t="s">
        <v>131</v>
      </c>
      <c r="F18" s="67">
        <v>1</v>
      </c>
      <c r="G18" s="708">
        <v>1300</v>
      </c>
      <c r="H18" s="709">
        <f>F18*G18</f>
        <v>1300</v>
      </c>
      <c r="I18" s="710"/>
      <c r="J18" s="69"/>
      <c r="K18" s="47" t="s">
        <v>1818</v>
      </c>
      <c r="L18" s="26"/>
      <c r="M18" s="30"/>
      <c r="N18" s="27"/>
      <c r="O18" s="26"/>
      <c r="P18" s="30"/>
      <c r="Q18" s="375"/>
    </row>
    <row r="19" spans="2:17" s="4" customFormat="1" ht="19.7" customHeight="1">
      <c r="B19" s="66"/>
      <c r="C19" s="202"/>
      <c r="D19" s="202"/>
      <c r="E19" s="148"/>
      <c r="F19" s="67"/>
      <c r="G19" s="708">
        <v>0</v>
      </c>
      <c r="H19" s="709">
        <f t="shared" si="0"/>
        <v>0</v>
      </c>
      <c r="I19" s="710"/>
      <c r="J19" s="69"/>
      <c r="K19" s="26"/>
      <c r="L19" s="26"/>
      <c r="M19" s="30"/>
      <c r="N19" s="27"/>
      <c r="O19" s="26"/>
      <c r="P19" s="30"/>
      <c r="Q19" s="375"/>
    </row>
    <row r="20" spans="2:17" s="4" customFormat="1" ht="19.7" customHeight="1">
      <c r="B20" s="66" t="s">
        <v>1820</v>
      </c>
      <c r="C20" s="202" t="s">
        <v>1821</v>
      </c>
      <c r="D20" s="202" t="s">
        <v>1821</v>
      </c>
      <c r="E20" s="148" t="s">
        <v>1822</v>
      </c>
      <c r="F20" s="67">
        <v>3</v>
      </c>
      <c r="G20" s="708">
        <v>7000</v>
      </c>
      <c r="H20" s="709">
        <f t="shared" si="0"/>
        <v>21000</v>
      </c>
      <c r="I20" s="710"/>
      <c r="J20" s="148" t="s">
        <v>1823</v>
      </c>
      <c r="K20" s="26" t="s">
        <v>1824</v>
      </c>
      <c r="L20" s="26"/>
      <c r="M20" s="30"/>
      <c r="N20" s="27"/>
      <c r="O20" s="26"/>
      <c r="P20" s="30">
        <v>45988</v>
      </c>
      <c r="Q20" s="375">
        <v>45988</v>
      </c>
    </row>
    <row r="21" spans="2:17" s="4" customFormat="1" ht="19.7" customHeight="1">
      <c r="B21" s="66">
        <v>7</v>
      </c>
      <c r="C21" s="202" t="s">
        <v>1821</v>
      </c>
      <c r="D21" s="202" t="s">
        <v>1821</v>
      </c>
      <c r="E21" s="148" t="s">
        <v>1825</v>
      </c>
      <c r="F21" s="67">
        <v>1</v>
      </c>
      <c r="G21" s="708">
        <v>6500</v>
      </c>
      <c r="H21" s="709">
        <f t="shared" si="0"/>
        <v>6500</v>
      </c>
      <c r="I21" s="710"/>
      <c r="J21" s="148" t="s">
        <v>1826</v>
      </c>
      <c r="K21" s="26" t="s">
        <v>1824</v>
      </c>
      <c r="L21" s="26"/>
      <c r="M21" s="30"/>
      <c r="N21" s="27"/>
      <c r="O21" s="26"/>
      <c r="P21" s="30">
        <v>45988</v>
      </c>
      <c r="Q21" s="375">
        <v>45988</v>
      </c>
    </row>
    <row r="22" spans="2:17" s="4" customFormat="1" ht="19.7" customHeight="1">
      <c r="B22" s="66">
        <v>7</v>
      </c>
      <c r="C22" s="202" t="s">
        <v>1821</v>
      </c>
      <c r="D22" s="202" t="s">
        <v>1821</v>
      </c>
      <c r="E22" s="148" t="s">
        <v>1827</v>
      </c>
      <c r="F22" s="67">
        <v>2</v>
      </c>
      <c r="G22" s="708">
        <v>2200</v>
      </c>
      <c r="H22" s="709">
        <f t="shared" si="0"/>
        <v>4400</v>
      </c>
      <c r="I22" s="710"/>
      <c r="J22" s="148" t="s">
        <v>1828</v>
      </c>
      <c r="K22" s="26" t="s">
        <v>1824</v>
      </c>
      <c r="L22" s="26"/>
      <c r="M22" s="30"/>
      <c r="N22" s="27"/>
      <c r="O22" s="26"/>
      <c r="P22" s="30">
        <v>45988</v>
      </c>
      <c r="Q22" s="375">
        <v>45988</v>
      </c>
    </row>
    <row r="23" spans="2:17" s="4" customFormat="1" ht="19.7" customHeight="1">
      <c r="B23" s="66">
        <v>8</v>
      </c>
      <c r="C23" s="202" t="s">
        <v>1821</v>
      </c>
      <c r="D23" s="202" t="s">
        <v>1821</v>
      </c>
      <c r="E23" s="148" t="s">
        <v>1829</v>
      </c>
      <c r="F23" s="67">
        <v>1</v>
      </c>
      <c r="G23" s="708">
        <v>6500</v>
      </c>
      <c r="H23" s="709">
        <f t="shared" si="0"/>
        <v>6500</v>
      </c>
      <c r="I23" s="710"/>
      <c r="J23" s="148" t="s">
        <v>1830</v>
      </c>
      <c r="K23" s="26" t="s">
        <v>1824</v>
      </c>
      <c r="L23" s="26"/>
      <c r="M23" s="30"/>
      <c r="N23" s="27"/>
      <c r="O23" s="26"/>
      <c r="P23" s="30">
        <v>45988</v>
      </c>
      <c r="Q23" s="375">
        <v>45988</v>
      </c>
    </row>
    <row r="24" spans="2:17" s="4" customFormat="1" ht="19.7" customHeight="1">
      <c r="B24" s="66">
        <v>8</v>
      </c>
      <c r="C24" s="202" t="s">
        <v>1821</v>
      </c>
      <c r="D24" s="202" t="s">
        <v>1821</v>
      </c>
      <c r="E24" s="148" t="s">
        <v>1831</v>
      </c>
      <c r="F24" s="67">
        <v>2</v>
      </c>
      <c r="G24" s="708">
        <v>2200</v>
      </c>
      <c r="H24" s="709">
        <f t="shared" si="0"/>
        <v>4400</v>
      </c>
      <c r="I24" s="710"/>
      <c r="J24" s="148" t="s">
        <v>1832</v>
      </c>
      <c r="K24" s="26" t="s">
        <v>1824</v>
      </c>
      <c r="L24" s="26"/>
      <c r="M24" s="30"/>
      <c r="N24" s="27"/>
      <c r="O24" s="26"/>
      <c r="P24" s="30">
        <v>45988</v>
      </c>
      <c r="Q24" s="375">
        <v>45988</v>
      </c>
    </row>
    <row r="25" spans="2:17" s="4" customFormat="1" ht="19.7" customHeight="1">
      <c r="B25" s="66">
        <v>9</v>
      </c>
      <c r="C25" s="202" t="s">
        <v>1821</v>
      </c>
      <c r="D25" s="202" t="s">
        <v>1821</v>
      </c>
      <c r="E25" s="148" t="s">
        <v>1833</v>
      </c>
      <c r="F25" s="67">
        <v>1</v>
      </c>
      <c r="G25" s="708">
        <v>6500</v>
      </c>
      <c r="H25" s="709">
        <f t="shared" si="0"/>
        <v>6500</v>
      </c>
      <c r="I25" s="710"/>
      <c r="J25" s="148" t="s">
        <v>1834</v>
      </c>
      <c r="K25" s="26" t="s">
        <v>1824</v>
      </c>
      <c r="L25" s="26"/>
      <c r="M25" s="30"/>
      <c r="N25" s="27"/>
      <c r="O25" s="26"/>
      <c r="P25" s="30">
        <v>45988</v>
      </c>
      <c r="Q25" s="375">
        <v>45988</v>
      </c>
    </row>
    <row r="26" spans="2:17" s="4" customFormat="1" ht="19.7" customHeight="1">
      <c r="B26" s="66">
        <v>9</v>
      </c>
      <c r="C26" s="202" t="s">
        <v>1821</v>
      </c>
      <c r="D26" s="202" t="s">
        <v>1821</v>
      </c>
      <c r="E26" s="148" t="s">
        <v>1835</v>
      </c>
      <c r="F26" s="67">
        <v>2</v>
      </c>
      <c r="G26" s="708">
        <v>2300</v>
      </c>
      <c r="H26" s="709">
        <f t="shared" si="0"/>
        <v>4600</v>
      </c>
      <c r="I26" s="710"/>
      <c r="J26" s="148" t="s">
        <v>1836</v>
      </c>
      <c r="K26" s="26" t="s">
        <v>1824</v>
      </c>
      <c r="L26" s="26"/>
      <c r="M26" s="30"/>
      <c r="N26" s="27"/>
      <c r="O26" s="26"/>
      <c r="P26" s="30">
        <v>45988</v>
      </c>
      <c r="Q26" s="375">
        <v>45988</v>
      </c>
    </row>
    <row r="27" spans="2:17" s="4" customFormat="1" ht="19.7" customHeight="1">
      <c r="B27" s="102"/>
      <c r="C27" s="711"/>
      <c r="D27" s="711"/>
      <c r="E27" s="712"/>
      <c r="F27" s="713"/>
      <c r="G27" s="708">
        <v>0</v>
      </c>
      <c r="H27" s="709">
        <f>F27*G27</f>
        <v>0</v>
      </c>
      <c r="I27" s="710"/>
      <c r="J27" s="69"/>
      <c r="K27" s="26"/>
      <c r="L27" s="26"/>
      <c r="M27" s="30"/>
      <c r="N27" s="27"/>
      <c r="O27" s="26"/>
      <c r="P27" s="30"/>
      <c r="Q27" s="375"/>
    </row>
    <row r="28" spans="2:17" s="4" customFormat="1" ht="19.7" customHeight="1">
      <c r="B28" s="66">
        <v>13</v>
      </c>
      <c r="C28" s="202" t="s">
        <v>1837</v>
      </c>
      <c r="D28" s="202" t="s">
        <v>1143</v>
      </c>
      <c r="E28" s="714" t="s">
        <v>1838</v>
      </c>
      <c r="F28" s="184">
        <v>1</v>
      </c>
      <c r="G28" s="708">
        <v>1710</v>
      </c>
      <c r="H28" s="709">
        <f>F28*G28</f>
        <v>1710</v>
      </c>
      <c r="I28" s="710"/>
      <c r="J28" s="378" t="s">
        <v>1839</v>
      </c>
      <c r="K28" s="47" t="s">
        <v>1840</v>
      </c>
      <c r="L28" s="26"/>
      <c r="M28" s="30"/>
      <c r="N28" s="27"/>
      <c r="O28" s="26"/>
      <c r="P28" s="30"/>
      <c r="Q28" s="375">
        <v>45981</v>
      </c>
    </row>
    <row r="29" spans="2:17" s="4" customFormat="1" ht="19.7" customHeight="1">
      <c r="B29" s="66">
        <v>13</v>
      </c>
      <c r="C29" s="202" t="s">
        <v>156</v>
      </c>
      <c r="D29" s="202" t="s">
        <v>1143</v>
      </c>
      <c r="E29" s="148" t="s">
        <v>1841</v>
      </c>
      <c r="F29" s="67">
        <v>1</v>
      </c>
      <c r="G29" s="708">
        <v>2500</v>
      </c>
      <c r="H29" s="709">
        <f>F29*G29</f>
        <v>2500</v>
      </c>
      <c r="I29" s="710"/>
      <c r="J29" s="69" t="s">
        <v>1842</v>
      </c>
      <c r="K29" s="47" t="s">
        <v>1840</v>
      </c>
      <c r="L29" s="26"/>
      <c r="M29" s="30"/>
      <c r="N29" s="27"/>
      <c r="O29" s="26"/>
      <c r="P29" s="30"/>
      <c r="Q29" s="375">
        <v>45981</v>
      </c>
    </row>
    <row r="30" spans="2:17" s="4" customFormat="1" ht="19.7" customHeight="1">
      <c r="B30" s="66">
        <v>13</v>
      </c>
      <c r="C30" s="202" t="s">
        <v>156</v>
      </c>
      <c r="D30" s="202" t="s">
        <v>1143</v>
      </c>
      <c r="E30" s="148" t="s">
        <v>1843</v>
      </c>
      <c r="F30" s="67">
        <v>2</v>
      </c>
      <c r="G30" s="708">
        <v>40</v>
      </c>
      <c r="H30" s="709">
        <f>F30*G30</f>
        <v>80</v>
      </c>
      <c r="I30" s="710"/>
      <c r="J30" s="69" t="s">
        <v>1844</v>
      </c>
      <c r="K30" s="47" t="s">
        <v>1840</v>
      </c>
      <c r="L30" s="26"/>
      <c r="M30" s="30"/>
      <c r="N30" s="27"/>
      <c r="O30" s="26"/>
      <c r="P30" s="30"/>
      <c r="Q30" s="375">
        <v>45981</v>
      </c>
    </row>
    <row r="31" spans="2:17" s="4" customFormat="1" ht="19.7" customHeight="1">
      <c r="B31" s="66"/>
      <c r="C31" s="202"/>
      <c r="D31" s="202"/>
      <c r="E31" s="148"/>
      <c r="F31" s="67"/>
      <c r="G31" s="708">
        <v>0</v>
      </c>
      <c r="H31" s="709">
        <f t="shared" si="0"/>
        <v>0</v>
      </c>
      <c r="I31" s="710"/>
      <c r="J31" s="69"/>
      <c r="K31" s="26"/>
      <c r="L31" s="26"/>
      <c r="M31" s="30"/>
      <c r="N31" s="27"/>
      <c r="O31" s="26"/>
      <c r="P31" s="30"/>
      <c r="Q31" s="375"/>
    </row>
    <row r="32" spans="2:17" s="4" customFormat="1" ht="19.7" customHeight="1">
      <c r="B32" s="66">
        <v>12</v>
      </c>
      <c r="C32" s="202" t="s">
        <v>924</v>
      </c>
      <c r="D32" s="202" t="s">
        <v>175</v>
      </c>
      <c r="E32" s="148" t="s">
        <v>1845</v>
      </c>
      <c r="F32" s="67">
        <v>4</v>
      </c>
      <c r="G32" s="708">
        <v>193</v>
      </c>
      <c r="H32" s="709">
        <f t="shared" si="0"/>
        <v>772</v>
      </c>
      <c r="I32" s="710"/>
      <c r="J32" s="69" t="s">
        <v>1846</v>
      </c>
      <c r="K32" s="47" t="s">
        <v>1847</v>
      </c>
      <c r="L32" s="26"/>
      <c r="M32" s="30">
        <v>45967</v>
      </c>
      <c r="N32" s="27"/>
      <c r="O32" s="26"/>
      <c r="P32" s="30">
        <v>45980</v>
      </c>
      <c r="Q32" s="375">
        <v>45980</v>
      </c>
    </row>
    <row r="33" spans="2:17" s="4" customFormat="1" ht="19.7" customHeight="1">
      <c r="B33" s="66">
        <v>12</v>
      </c>
      <c r="C33" s="202" t="s">
        <v>1848</v>
      </c>
      <c r="D33" s="202" t="s">
        <v>175</v>
      </c>
      <c r="E33" s="714" t="s">
        <v>1849</v>
      </c>
      <c r="F33" s="184">
        <v>1</v>
      </c>
      <c r="G33" s="708">
        <v>551</v>
      </c>
      <c r="H33" s="709">
        <f t="shared" si="0"/>
        <v>551</v>
      </c>
      <c r="I33" s="710"/>
      <c r="J33" s="378" t="s">
        <v>1850</v>
      </c>
      <c r="K33" s="47" t="s">
        <v>1847</v>
      </c>
      <c r="L33" s="26"/>
      <c r="M33" s="30">
        <v>45967</v>
      </c>
      <c r="N33" s="27"/>
      <c r="O33" s="26"/>
      <c r="P33" s="30">
        <v>45980</v>
      </c>
      <c r="Q33" s="375">
        <v>45980</v>
      </c>
    </row>
    <row r="34" spans="2:17" s="4" customFormat="1" ht="19.7" customHeight="1">
      <c r="B34" s="66">
        <v>12</v>
      </c>
      <c r="C34" s="202" t="s">
        <v>175</v>
      </c>
      <c r="D34" s="202" t="s">
        <v>175</v>
      </c>
      <c r="E34" s="148" t="s">
        <v>1851</v>
      </c>
      <c r="F34" s="67">
        <v>3</v>
      </c>
      <c r="G34" s="708">
        <v>382</v>
      </c>
      <c r="H34" s="709">
        <f>F34*G34</f>
        <v>1146</v>
      </c>
      <c r="I34" s="710"/>
      <c r="J34" s="69" t="s">
        <v>1852</v>
      </c>
      <c r="K34" s="47" t="s">
        <v>1847</v>
      </c>
      <c r="L34" s="26"/>
      <c r="M34" s="30">
        <v>45967</v>
      </c>
      <c r="N34" s="27"/>
      <c r="O34" s="26"/>
      <c r="P34" s="30">
        <v>45980</v>
      </c>
      <c r="Q34" s="375">
        <v>45980</v>
      </c>
    </row>
    <row r="35" spans="2:17" s="4" customFormat="1" ht="19.7" customHeight="1">
      <c r="B35" s="66">
        <v>12</v>
      </c>
      <c r="C35" s="202" t="s">
        <v>1853</v>
      </c>
      <c r="D35" s="202" t="s">
        <v>175</v>
      </c>
      <c r="E35" s="148" t="s">
        <v>1854</v>
      </c>
      <c r="F35" s="67">
        <v>1</v>
      </c>
      <c r="G35" s="708">
        <v>5998</v>
      </c>
      <c r="H35" s="709">
        <f t="shared" si="0"/>
        <v>5998</v>
      </c>
      <c r="I35" s="710"/>
      <c r="J35" s="148" t="s">
        <v>1855</v>
      </c>
      <c r="K35" s="47" t="s">
        <v>1847</v>
      </c>
      <c r="L35" s="26"/>
      <c r="M35" s="30">
        <v>45967</v>
      </c>
      <c r="N35" s="27"/>
      <c r="O35" s="26"/>
      <c r="P35" s="30">
        <v>45980</v>
      </c>
      <c r="Q35" s="375">
        <v>45980</v>
      </c>
    </row>
    <row r="36" spans="2:17" s="4" customFormat="1" ht="19.7" customHeight="1">
      <c r="B36" s="66">
        <v>12</v>
      </c>
      <c r="C36" s="202" t="s">
        <v>1853</v>
      </c>
      <c r="D36" s="202" t="s">
        <v>175</v>
      </c>
      <c r="E36" s="148" t="s">
        <v>1856</v>
      </c>
      <c r="F36" s="67">
        <v>2</v>
      </c>
      <c r="G36" s="708">
        <v>7848</v>
      </c>
      <c r="H36" s="709">
        <f t="shared" si="0"/>
        <v>15696</v>
      </c>
      <c r="I36" s="710"/>
      <c r="J36" s="148" t="s">
        <v>1857</v>
      </c>
      <c r="K36" s="47" t="s">
        <v>1847</v>
      </c>
      <c r="L36" s="26"/>
      <c r="M36" s="30">
        <v>45967</v>
      </c>
      <c r="N36" s="27"/>
      <c r="O36" s="26"/>
      <c r="P36" s="30">
        <v>45980</v>
      </c>
      <c r="Q36" s="375">
        <v>45980</v>
      </c>
    </row>
    <row r="37" spans="2:17" s="4" customFormat="1" ht="19.7" customHeight="1">
      <c r="B37" s="66">
        <v>12</v>
      </c>
      <c r="C37" s="202" t="s">
        <v>1853</v>
      </c>
      <c r="D37" s="202" t="s">
        <v>175</v>
      </c>
      <c r="E37" s="148" t="s">
        <v>1858</v>
      </c>
      <c r="F37" s="67">
        <v>1</v>
      </c>
      <c r="G37" s="708">
        <v>7433</v>
      </c>
      <c r="H37" s="709">
        <f t="shared" si="0"/>
        <v>7433</v>
      </c>
      <c r="I37" s="710"/>
      <c r="J37" s="148" t="s">
        <v>1859</v>
      </c>
      <c r="K37" s="47" t="s">
        <v>1847</v>
      </c>
      <c r="L37" s="26"/>
      <c r="M37" s="30">
        <v>45967</v>
      </c>
      <c r="N37" s="27"/>
      <c r="O37" s="26"/>
      <c r="P37" s="30">
        <v>45980</v>
      </c>
      <c r="Q37" s="375">
        <v>45980</v>
      </c>
    </row>
    <row r="38" spans="2:17" s="4" customFormat="1" ht="19.7" customHeight="1">
      <c r="B38" s="66">
        <v>12</v>
      </c>
      <c r="C38" s="202" t="s">
        <v>1853</v>
      </c>
      <c r="D38" s="202" t="s">
        <v>175</v>
      </c>
      <c r="E38" s="148" t="s">
        <v>1860</v>
      </c>
      <c r="F38" s="67">
        <v>2</v>
      </c>
      <c r="G38" s="708">
        <v>3477</v>
      </c>
      <c r="H38" s="709">
        <f>F38*G38</f>
        <v>6954</v>
      </c>
      <c r="I38" s="710"/>
      <c r="J38" s="69" t="s">
        <v>1861</v>
      </c>
      <c r="K38" s="47" t="s">
        <v>1847</v>
      </c>
      <c r="L38" s="26"/>
      <c r="M38" s="30">
        <v>45967</v>
      </c>
      <c r="N38" s="27"/>
      <c r="O38" s="26"/>
      <c r="P38" s="30">
        <v>45980</v>
      </c>
      <c r="Q38" s="375">
        <v>45980</v>
      </c>
    </row>
    <row r="39" spans="2:17" s="4" customFormat="1" ht="19.7" customHeight="1">
      <c r="B39" s="66">
        <v>11</v>
      </c>
      <c r="C39" s="202" t="s">
        <v>924</v>
      </c>
      <c r="D39" s="202" t="s">
        <v>175</v>
      </c>
      <c r="E39" s="148" t="s">
        <v>1845</v>
      </c>
      <c r="F39" s="67">
        <v>2</v>
      </c>
      <c r="G39" s="708">
        <v>193</v>
      </c>
      <c r="H39" s="709">
        <f>F39*G39</f>
        <v>386</v>
      </c>
      <c r="I39" s="710"/>
      <c r="J39" s="69" t="s">
        <v>1846</v>
      </c>
      <c r="K39" s="47" t="s">
        <v>1847</v>
      </c>
      <c r="L39" s="26"/>
      <c r="M39" s="30">
        <v>45967</v>
      </c>
      <c r="N39" s="27"/>
      <c r="O39" s="26"/>
      <c r="P39" s="30">
        <v>45980</v>
      </c>
      <c r="Q39" s="375">
        <v>45980</v>
      </c>
    </row>
    <row r="40" spans="2:17" s="4" customFormat="1" ht="19.7" customHeight="1">
      <c r="B40" s="66">
        <v>11</v>
      </c>
      <c r="C40" s="202" t="s">
        <v>175</v>
      </c>
      <c r="D40" s="202" t="s">
        <v>175</v>
      </c>
      <c r="E40" s="148" t="s">
        <v>1862</v>
      </c>
      <c r="F40" s="67">
        <v>8</v>
      </c>
      <c r="G40" s="708">
        <v>1450</v>
      </c>
      <c r="H40" s="709">
        <f t="shared" si="0"/>
        <v>11600</v>
      </c>
      <c r="I40" s="710"/>
      <c r="J40" s="69" t="s">
        <v>1863</v>
      </c>
      <c r="K40" s="47" t="s">
        <v>1847</v>
      </c>
      <c r="L40" s="26"/>
      <c r="M40" s="30">
        <v>45967</v>
      </c>
      <c r="N40" s="27"/>
      <c r="O40" s="26"/>
      <c r="P40" s="30">
        <v>45980</v>
      </c>
      <c r="Q40" s="375">
        <v>45980</v>
      </c>
    </row>
    <row r="41" spans="2:17" s="4" customFormat="1" ht="19.7" customHeight="1">
      <c r="B41" s="66">
        <v>11</v>
      </c>
      <c r="C41" s="202" t="s">
        <v>1853</v>
      </c>
      <c r="D41" s="202" t="s">
        <v>175</v>
      </c>
      <c r="E41" s="148" t="s">
        <v>1864</v>
      </c>
      <c r="F41" s="67">
        <v>1</v>
      </c>
      <c r="G41" s="708">
        <v>20451</v>
      </c>
      <c r="H41" s="709">
        <f>F41*G41</f>
        <v>20451</v>
      </c>
      <c r="I41" s="710"/>
      <c r="J41" s="148" t="s">
        <v>1865</v>
      </c>
      <c r="K41" s="47" t="s">
        <v>1847</v>
      </c>
      <c r="L41" s="26"/>
      <c r="M41" s="30">
        <v>45967</v>
      </c>
      <c r="N41" s="27"/>
      <c r="O41" s="26"/>
      <c r="P41" s="30">
        <v>45980</v>
      </c>
      <c r="Q41" s="375">
        <v>45980</v>
      </c>
    </row>
    <row r="42" spans="2:17" s="4" customFormat="1" ht="19.7" customHeight="1">
      <c r="B42" s="66" t="s">
        <v>1820</v>
      </c>
      <c r="C42" s="202" t="s">
        <v>175</v>
      </c>
      <c r="D42" s="202" t="s">
        <v>175</v>
      </c>
      <c r="E42" s="714" t="s">
        <v>1866</v>
      </c>
      <c r="F42" s="184">
        <v>6</v>
      </c>
      <c r="G42" s="708">
        <v>705</v>
      </c>
      <c r="H42" s="709">
        <f t="shared" si="0"/>
        <v>4230</v>
      </c>
      <c r="I42" s="710"/>
      <c r="J42" s="378" t="s">
        <v>1867</v>
      </c>
      <c r="K42" s="47" t="s">
        <v>1847</v>
      </c>
      <c r="L42" s="26"/>
      <c r="M42" s="30">
        <v>45967</v>
      </c>
      <c r="N42" s="27"/>
      <c r="O42" s="26"/>
      <c r="P42" s="30">
        <v>45980</v>
      </c>
      <c r="Q42" s="375">
        <v>45980</v>
      </c>
    </row>
    <row r="43" spans="2:17" s="4" customFormat="1" ht="19.7" customHeight="1">
      <c r="B43" s="66" t="s">
        <v>1820</v>
      </c>
      <c r="C43" s="202" t="s">
        <v>175</v>
      </c>
      <c r="D43" s="202" t="s">
        <v>175</v>
      </c>
      <c r="E43" s="148" t="s">
        <v>1868</v>
      </c>
      <c r="F43" s="67">
        <v>12</v>
      </c>
      <c r="G43" s="708">
        <v>260</v>
      </c>
      <c r="H43" s="709">
        <f t="shared" si="0"/>
        <v>3120</v>
      </c>
      <c r="I43" s="710"/>
      <c r="J43" s="69" t="s">
        <v>1869</v>
      </c>
      <c r="K43" s="47" t="s">
        <v>1847</v>
      </c>
      <c r="L43" s="26"/>
      <c r="M43" s="30">
        <v>45967</v>
      </c>
      <c r="N43" s="27"/>
      <c r="O43" s="26"/>
      <c r="P43" s="30">
        <v>45980</v>
      </c>
      <c r="Q43" s="375">
        <v>45980</v>
      </c>
    </row>
    <row r="44" spans="2:17" s="4" customFormat="1" ht="19.7" customHeight="1">
      <c r="B44" s="66" t="s">
        <v>1820</v>
      </c>
      <c r="C44" s="202" t="s">
        <v>924</v>
      </c>
      <c r="D44" s="202" t="s">
        <v>175</v>
      </c>
      <c r="E44" s="148" t="s">
        <v>1870</v>
      </c>
      <c r="F44" s="67">
        <v>18</v>
      </c>
      <c r="G44" s="708">
        <v>174</v>
      </c>
      <c r="H44" s="709">
        <f t="shared" si="0"/>
        <v>3132</v>
      </c>
      <c r="I44" s="710"/>
      <c r="J44" s="69" t="s">
        <v>1846</v>
      </c>
      <c r="K44" s="47" t="s">
        <v>1847</v>
      </c>
      <c r="L44" s="26"/>
      <c r="M44" s="30">
        <v>45967</v>
      </c>
      <c r="N44" s="27"/>
      <c r="O44" s="26"/>
      <c r="P44" s="30">
        <v>45980</v>
      </c>
      <c r="Q44" s="375">
        <v>45980</v>
      </c>
    </row>
    <row r="45" spans="2:17" s="4" customFormat="1" ht="19.7" customHeight="1">
      <c r="B45" s="66" t="s">
        <v>1820</v>
      </c>
      <c r="C45" s="202" t="s">
        <v>1853</v>
      </c>
      <c r="D45" s="202" t="s">
        <v>175</v>
      </c>
      <c r="E45" s="148" t="s">
        <v>1871</v>
      </c>
      <c r="F45" s="67">
        <v>6</v>
      </c>
      <c r="G45" s="708">
        <v>2401</v>
      </c>
      <c r="H45" s="709">
        <f>F45*G45</f>
        <v>14406</v>
      </c>
      <c r="I45" s="710"/>
      <c r="J45" s="69" t="s">
        <v>1872</v>
      </c>
      <c r="K45" s="47" t="s">
        <v>1847</v>
      </c>
      <c r="L45" s="26"/>
      <c r="M45" s="30">
        <v>45967</v>
      </c>
      <c r="N45" s="27"/>
      <c r="O45" s="26"/>
      <c r="P45" s="30">
        <v>45980</v>
      </c>
      <c r="Q45" s="375">
        <v>45980</v>
      </c>
    </row>
    <row r="46" spans="2:17" s="4" customFormat="1" ht="19.7" customHeight="1">
      <c r="B46" s="66">
        <v>13</v>
      </c>
      <c r="C46" s="202" t="s">
        <v>175</v>
      </c>
      <c r="D46" s="202" t="s">
        <v>175</v>
      </c>
      <c r="E46" s="148" t="s">
        <v>1873</v>
      </c>
      <c r="F46" s="67">
        <v>1</v>
      </c>
      <c r="G46" s="708">
        <v>1360</v>
      </c>
      <c r="H46" s="709">
        <f t="shared" si="0"/>
        <v>1360</v>
      </c>
      <c r="I46" s="710"/>
      <c r="J46" s="69" t="s">
        <v>1874</v>
      </c>
      <c r="K46" s="47" t="s">
        <v>1847</v>
      </c>
      <c r="L46" s="26"/>
      <c r="M46" s="30">
        <v>45967</v>
      </c>
      <c r="N46" s="27"/>
      <c r="O46" s="26"/>
      <c r="P46" s="30">
        <v>45980</v>
      </c>
      <c r="Q46" s="375">
        <v>45980</v>
      </c>
    </row>
    <row r="47" spans="2:17" s="4" customFormat="1" ht="19.7" customHeight="1">
      <c r="B47" s="66">
        <v>13</v>
      </c>
      <c r="C47" s="202" t="s">
        <v>175</v>
      </c>
      <c r="D47" s="202" t="s">
        <v>175</v>
      </c>
      <c r="E47" s="148" t="s">
        <v>1875</v>
      </c>
      <c r="F47" s="67">
        <v>1</v>
      </c>
      <c r="G47" s="708">
        <v>7884</v>
      </c>
      <c r="H47" s="709">
        <f t="shared" si="0"/>
        <v>7884</v>
      </c>
      <c r="I47" s="710"/>
      <c r="J47" s="69" t="s">
        <v>1876</v>
      </c>
      <c r="K47" s="47" t="s">
        <v>1847</v>
      </c>
      <c r="L47" s="26"/>
      <c r="M47" s="30">
        <v>45967</v>
      </c>
      <c r="N47" s="27"/>
      <c r="O47" s="26"/>
      <c r="P47" s="30">
        <v>45980</v>
      </c>
      <c r="Q47" s="375">
        <v>45980</v>
      </c>
    </row>
    <row r="48" spans="2:17" s="4" customFormat="1" ht="19.7" customHeight="1">
      <c r="B48" s="66">
        <v>13</v>
      </c>
      <c r="C48" s="202" t="s">
        <v>175</v>
      </c>
      <c r="D48" s="202" t="s">
        <v>175</v>
      </c>
      <c r="E48" s="148" t="s">
        <v>1877</v>
      </c>
      <c r="F48" s="67">
        <v>1</v>
      </c>
      <c r="G48" s="708">
        <v>1179</v>
      </c>
      <c r="H48" s="709">
        <f t="shared" si="0"/>
        <v>1179</v>
      </c>
      <c r="I48" s="710"/>
      <c r="J48" s="69" t="s">
        <v>1111</v>
      </c>
      <c r="K48" s="47" t="s">
        <v>1847</v>
      </c>
      <c r="L48" s="26"/>
      <c r="M48" s="30">
        <v>45967</v>
      </c>
      <c r="N48" s="27"/>
      <c r="O48" s="26"/>
      <c r="P48" s="30">
        <v>45980</v>
      </c>
      <c r="Q48" s="375">
        <v>45980</v>
      </c>
    </row>
    <row r="49" spans="2:17" s="4" customFormat="1" ht="19.7" customHeight="1">
      <c r="B49" s="66">
        <v>13</v>
      </c>
      <c r="C49" s="202" t="s">
        <v>1878</v>
      </c>
      <c r="D49" s="202" t="s">
        <v>175</v>
      </c>
      <c r="E49" s="148" t="s">
        <v>1879</v>
      </c>
      <c r="F49" s="67">
        <v>1</v>
      </c>
      <c r="G49" s="708">
        <v>1611</v>
      </c>
      <c r="H49" s="709">
        <f t="shared" si="0"/>
        <v>1611</v>
      </c>
      <c r="I49" s="710"/>
      <c r="J49" s="69" t="s">
        <v>1880</v>
      </c>
      <c r="K49" s="47" t="s">
        <v>1847</v>
      </c>
      <c r="L49" s="26"/>
      <c r="M49" s="30">
        <v>45967</v>
      </c>
      <c r="N49" s="27"/>
      <c r="O49" s="26"/>
      <c r="P49" s="30">
        <v>45980</v>
      </c>
      <c r="Q49" s="375">
        <v>45980</v>
      </c>
    </row>
    <row r="50" spans="2:17" s="4" customFormat="1" ht="19.7" customHeight="1">
      <c r="B50" s="66">
        <v>13</v>
      </c>
      <c r="C50" s="202" t="s">
        <v>175</v>
      </c>
      <c r="D50" s="202" t="s">
        <v>175</v>
      </c>
      <c r="E50" s="148" t="s">
        <v>448</v>
      </c>
      <c r="F50" s="67">
        <v>1</v>
      </c>
      <c r="G50" s="708">
        <v>5373</v>
      </c>
      <c r="H50" s="709">
        <f t="shared" si="0"/>
        <v>5373</v>
      </c>
      <c r="I50" s="710"/>
      <c r="J50" s="69" t="s">
        <v>1881</v>
      </c>
      <c r="K50" s="47" t="s">
        <v>1847</v>
      </c>
      <c r="L50" s="26"/>
      <c r="M50" s="30">
        <v>45967</v>
      </c>
      <c r="N50" s="27"/>
      <c r="O50" s="26"/>
      <c r="P50" s="30">
        <v>45980</v>
      </c>
      <c r="Q50" s="375">
        <v>45980</v>
      </c>
    </row>
    <row r="51" spans="2:17" s="4" customFormat="1" ht="19.7" customHeight="1">
      <c r="B51" s="66">
        <v>13</v>
      </c>
      <c r="C51" s="202" t="s">
        <v>175</v>
      </c>
      <c r="D51" s="202" t="s">
        <v>175</v>
      </c>
      <c r="E51" s="148" t="s">
        <v>1882</v>
      </c>
      <c r="F51" s="67">
        <v>2</v>
      </c>
      <c r="G51" s="708">
        <v>280</v>
      </c>
      <c r="H51" s="709">
        <f>F51*G51</f>
        <v>560</v>
      </c>
      <c r="I51" s="710"/>
      <c r="J51" s="69" t="s">
        <v>1883</v>
      </c>
      <c r="K51" s="47" t="s">
        <v>1847</v>
      </c>
      <c r="L51" s="26"/>
      <c r="M51" s="30">
        <v>45967</v>
      </c>
      <c r="N51" s="27"/>
      <c r="O51" s="26"/>
      <c r="P51" s="30">
        <v>45980</v>
      </c>
      <c r="Q51" s="375">
        <v>45980</v>
      </c>
    </row>
    <row r="52" spans="2:17" s="4" customFormat="1" ht="19.7" customHeight="1">
      <c r="B52" s="66">
        <v>13</v>
      </c>
      <c r="C52" s="202" t="s">
        <v>175</v>
      </c>
      <c r="D52" s="202" t="s">
        <v>175</v>
      </c>
      <c r="E52" s="148" t="s">
        <v>1884</v>
      </c>
      <c r="F52" s="67">
        <v>1</v>
      </c>
      <c r="G52" s="708">
        <v>7012</v>
      </c>
      <c r="H52" s="709">
        <f t="shared" si="0"/>
        <v>7012</v>
      </c>
      <c r="I52" s="710"/>
      <c r="J52" s="69" t="s">
        <v>1885</v>
      </c>
      <c r="K52" s="47" t="s">
        <v>1847</v>
      </c>
      <c r="L52" s="26"/>
      <c r="M52" s="30">
        <v>45967</v>
      </c>
      <c r="N52" s="27"/>
      <c r="O52" s="26"/>
      <c r="P52" s="30">
        <v>45980</v>
      </c>
      <c r="Q52" s="375">
        <v>45980</v>
      </c>
    </row>
    <row r="53" spans="2:17" s="4" customFormat="1" ht="19.7" customHeight="1">
      <c r="B53" s="66">
        <v>13</v>
      </c>
      <c r="C53" s="202" t="s">
        <v>1853</v>
      </c>
      <c r="D53" s="202" t="s">
        <v>175</v>
      </c>
      <c r="E53" s="148" t="s">
        <v>1886</v>
      </c>
      <c r="F53" s="67">
        <v>1</v>
      </c>
      <c r="G53" s="708">
        <v>9540</v>
      </c>
      <c r="H53" s="709">
        <f t="shared" si="0"/>
        <v>9540</v>
      </c>
      <c r="I53" s="710"/>
      <c r="J53" s="148" t="s">
        <v>1887</v>
      </c>
      <c r="K53" s="47" t="s">
        <v>1847</v>
      </c>
      <c r="L53" s="26"/>
      <c r="M53" s="30">
        <v>45967</v>
      </c>
      <c r="N53" s="27"/>
      <c r="O53" s="26"/>
      <c r="P53" s="30">
        <v>45980</v>
      </c>
      <c r="Q53" s="375">
        <v>45980</v>
      </c>
    </row>
    <row r="54" spans="2:17" s="4" customFormat="1" ht="19.7" customHeight="1">
      <c r="B54" s="66">
        <v>13</v>
      </c>
      <c r="C54" s="202" t="s">
        <v>175</v>
      </c>
      <c r="D54" s="202" t="s">
        <v>175</v>
      </c>
      <c r="E54" s="148" t="s">
        <v>1888</v>
      </c>
      <c r="F54" s="67">
        <v>2</v>
      </c>
      <c r="G54" s="708">
        <v>940</v>
      </c>
      <c r="H54" s="709">
        <f t="shared" si="0"/>
        <v>1880</v>
      </c>
      <c r="I54" s="710"/>
      <c r="J54" s="69" t="s">
        <v>1889</v>
      </c>
      <c r="K54" s="47" t="s">
        <v>1847</v>
      </c>
      <c r="L54" s="26"/>
      <c r="M54" s="30">
        <v>45967</v>
      </c>
      <c r="N54" s="27"/>
      <c r="O54" s="26"/>
      <c r="P54" s="30">
        <v>45980</v>
      </c>
      <c r="Q54" s="375">
        <v>45980</v>
      </c>
    </row>
    <row r="55" spans="2:17" s="4" customFormat="1" ht="19.7" customHeight="1">
      <c r="B55" s="66">
        <v>13</v>
      </c>
      <c r="C55" s="202" t="s">
        <v>175</v>
      </c>
      <c r="D55" s="202" t="s">
        <v>175</v>
      </c>
      <c r="E55" s="148" t="s">
        <v>1890</v>
      </c>
      <c r="F55" s="67">
        <v>4</v>
      </c>
      <c r="G55" s="708">
        <v>161</v>
      </c>
      <c r="H55" s="709">
        <f t="shared" si="0"/>
        <v>644</v>
      </c>
      <c r="I55" s="710"/>
      <c r="J55" s="69" t="s">
        <v>1891</v>
      </c>
      <c r="K55" s="47" t="s">
        <v>1847</v>
      </c>
      <c r="L55" s="26"/>
      <c r="M55" s="30">
        <v>45967</v>
      </c>
      <c r="N55" s="27"/>
      <c r="O55" s="26"/>
      <c r="P55" s="30">
        <v>45980</v>
      </c>
      <c r="Q55" s="375">
        <v>45980</v>
      </c>
    </row>
    <row r="56" spans="2:17" s="4" customFormat="1" ht="19.7" customHeight="1">
      <c r="B56" s="66">
        <v>13</v>
      </c>
      <c r="C56" s="202" t="s">
        <v>175</v>
      </c>
      <c r="D56" s="202" t="s">
        <v>175</v>
      </c>
      <c r="E56" s="148" t="s">
        <v>1892</v>
      </c>
      <c r="F56" s="67">
        <v>4</v>
      </c>
      <c r="G56" s="708">
        <v>250</v>
      </c>
      <c r="H56" s="709">
        <f t="shared" si="0"/>
        <v>1000</v>
      </c>
      <c r="I56" s="710"/>
      <c r="J56" s="69" t="s">
        <v>1893</v>
      </c>
      <c r="K56" s="47" t="s">
        <v>1847</v>
      </c>
      <c r="L56" s="26"/>
      <c r="M56" s="30">
        <v>45967</v>
      </c>
      <c r="N56" s="27"/>
      <c r="O56" s="26"/>
      <c r="P56" s="30">
        <v>45980</v>
      </c>
      <c r="Q56" s="375">
        <v>45980</v>
      </c>
    </row>
    <row r="57" spans="2:17" s="4" customFormat="1" ht="19.7" customHeight="1">
      <c r="B57" s="66">
        <v>13</v>
      </c>
      <c r="C57" s="202" t="s">
        <v>175</v>
      </c>
      <c r="D57" s="202" t="s">
        <v>175</v>
      </c>
      <c r="E57" s="148" t="s">
        <v>1894</v>
      </c>
      <c r="F57" s="67">
        <v>4</v>
      </c>
      <c r="G57" s="708">
        <v>80</v>
      </c>
      <c r="H57" s="709">
        <f t="shared" si="0"/>
        <v>320</v>
      </c>
      <c r="I57" s="710"/>
      <c r="J57" s="69" t="s">
        <v>1895</v>
      </c>
      <c r="K57" s="47" t="s">
        <v>1847</v>
      </c>
      <c r="L57" s="26"/>
      <c r="M57" s="30">
        <v>45967</v>
      </c>
      <c r="N57" s="27"/>
      <c r="O57" s="26"/>
      <c r="P57" s="30">
        <v>45980</v>
      </c>
      <c r="Q57" s="375">
        <v>45980</v>
      </c>
    </row>
    <row r="58" spans="2:17" s="4" customFormat="1" ht="19.7" customHeight="1">
      <c r="B58" s="66">
        <v>13</v>
      </c>
      <c r="C58" s="202" t="s">
        <v>175</v>
      </c>
      <c r="D58" s="202" t="s">
        <v>175</v>
      </c>
      <c r="E58" s="714" t="s">
        <v>1896</v>
      </c>
      <c r="F58" s="184">
        <v>2</v>
      </c>
      <c r="G58" s="708">
        <v>80</v>
      </c>
      <c r="H58" s="709">
        <f t="shared" si="0"/>
        <v>160</v>
      </c>
      <c r="I58" s="710"/>
      <c r="J58" s="378" t="s">
        <v>1895</v>
      </c>
      <c r="K58" s="47" t="s">
        <v>1847</v>
      </c>
      <c r="L58" s="26"/>
      <c r="M58" s="30">
        <v>45967</v>
      </c>
      <c r="N58" s="27"/>
      <c r="O58" s="26"/>
      <c r="P58" s="30">
        <v>45980</v>
      </c>
      <c r="Q58" s="375">
        <v>45980</v>
      </c>
    </row>
    <row r="59" spans="2:17" s="4" customFormat="1" ht="19.7" customHeight="1">
      <c r="B59" s="66">
        <v>13</v>
      </c>
      <c r="C59" s="202" t="s">
        <v>175</v>
      </c>
      <c r="D59" s="202" t="s">
        <v>175</v>
      </c>
      <c r="E59" s="148" t="s">
        <v>1897</v>
      </c>
      <c r="F59" s="67">
        <v>2</v>
      </c>
      <c r="G59" s="708">
        <v>292</v>
      </c>
      <c r="H59" s="709">
        <f t="shared" si="0"/>
        <v>584</v>
      </c>
      <c r="I59" s="710"/>
      <c r="J59" s="69" t="s">
        <v>1889</v>
      </c>
      <c r="K59" s="47" t="s">
        <v>1847</v>
      </c>
      <c r="L59" s="26"/>
      <c r="M59" s="30">
        <v>45967</v>
      </c>
      <c r="N59" s="27"/>
      <c r="O59" s="26"/>
      <c r="P59" s="30">
        <v>45980</v>
      </c>
      <c r="Q59" s="375">
        <v>45980</v>
      </c>
    </row>
    <row r="60" spans="2:17" s="4" customFormat="1" ht="19.7" customHeight="1">
      <c r="B60" s="66">
        <v>13</v>
      </c>
      <c r="C60" s="202" t="s">
        <v>175</v>
      </c>
      <c r="D60" s="202" t="s">
        <v>175</v>
      </c>
      <c r="E60" s="148" t="s">
        <v>1898</v>
      </c>
      <c r="F60" s="67">
        <v>2</v>
      </c>
      <c r="G60" s="708">
        <v>292</v>
      </c>
      <c r="H60" s="709">
        <f t="shared" si="0"/>
        <v>584</v>
      </c>
      <c r="I60" s="710"/>
      <c r="J60" s="69" t="s">
        <v>1889</v>
      </c>
      <c r="K60" s="47" t="s">
        <v>1847</v>
      </c>
      <c r="L60" s="26"/>
      <c r="M60" s="30">
        <v>45967</v>
      </c>
      <c r="N60" s="27"/>
      <c r="O60" s="26"/>
      <c r="P60" s="30">
        <v>45980</v>
      </c>
      <c r="Q60" s="375">
        <v>45980</v>
      </c>
    </row>
    <row r="61" spans="2:17" s="4" customFormat="1" ht="19.7" customHeight="1">
      <c r="B61" s="66">
        <v>13</v>
      </c>
      <c r="C61" s="202" t="s">
        <v>175</v>
      </c>
      <c r="D61" s="202" t="s">
        <v>175</v>
      </c>
      <c r="E61" s="148" t="s">
        <v>1899</v>
      </c>
      <c r="F61" s="67">
        <v>1</v>
      </c>
      <c r="G61" s="708">
        <v>210</v>
      </c>
      <c r="H61" s="709">
        <f t="shared" si="0"/>
        <v>210</v>
      </c>
      <c r="I61" s="710"/>
      <c r="J61" s="69" t="s">
        <v>1889</v>
      </c>
      <c r="K61" s="47" t="s">
        <v>1847</v>
      </c>
      <c r="L61" s="26"/>
      <c r="M61" s="30">
        <v>45967</v>
      </c>
      <c r="N61" s="27"/>
      <c r="O61" s="26"/>
      <c r="P61" s="30">
        <v>45980</v>
      </c>
      <c r="Q61" s="375">
        <v>45980</v>
      </c>
    </row>
    <row r="62" spans="2:17" s="4" customFormat="1" ht="19.7" customHeight="1">
      <c r="B62" s="66">
        <v>13</v>
      </c>
      <c r="C62" s="202" t="s">
        <v>175</v>
      </c>
      <c r="D62" s="202" t="s">
        <v>175</v>
      </c>
      <c r="E62" s="148" t="s">
        <v>1900</v>
      </c>
      <c r="F62" s="67">
        <v>6</v>
      </c>
      <c r="G62" s="708">
        <v>245</v>
      </c>
      <c r="H62" s="709">
        <f t="shared" si="0"/>
        <v>1470</v>
      </c>
      <c r="I62" s="710"/>
      <c r="J62" s="69" t="s">
        <v>1891</v>
      </c>
      <c r="K62" s="47" t="s">
        <v>1847</v>
      </c>
      <c r="L62" s="26"/>
      <c r="M62" s="30">
        <v>45967</v>
      </c>
      <c r="N62" s="27"/>
      <c r="O62" s="26"/>
      <c r="P62" s="30">
        <v>45980</v>
      </c>
      <c r="Q62" s="375">
        <v>45980</v>
      </c>
    </row>
    <row r="63" spans="2:17" s="4" customFormat="1" ht="19.7" customHeight="1">
      <c r="B63" s="66">
        <v>13</v>
      </c>
      <c r="C63" s="202" t="s">
        <v>175</v>
      </c>
      <c r="D63" s="202" t="s">
        <v>175</v>
      </c>
      <c r="E63" s="148" t="s">
        <v>1901</v>
      </c>
      <c r="F63" s="67">
        <v>2</v>
      </c>
      <c r="G63" s="708">
        <v>74</v>
      </c>
      <c r="H63" s="709">
        <f t="shared" si="0"/>
        <v>148</v>
      </c>
      <c r="I63" s="710"/>
      <c r="J63" s="69" t="s">
        <v>1902</v>
      </c>
      <c r="K63" s="47" t="s">
        <v>1847</v>
      </c>
      <c r="L63" s="26"/>
      <c r="M63" s="30">
        <v>45967</v>
      </c>
      <c r="N63" s="27"/>
      <c r="O63" s="26"/>
      <c r="P63" s="30">
        <v>45980</v>
      </c>
      <c r="Q63" s="375">
        <v>45980</v>
      </c>
    </row>
    <row r="64" spans="2:17" s="4" customFormat="1" ht="19.7" customHeight="1">
      <c r="B64" s="66">
        <v>13</v>
      </c>
      <c r="C64" s="202" t="s">
        <v>175</v>
      </c>
      <c r="D64" s="202" t="s">
        <v>175</v>
      </c>
      <c r="E64" s="148" t="s">
        <v>1903</v>
      </c>
      <c r="F64" s="67">
        <v>4</v>
      </c>
      <c r="G64" s="708">
        <v>232</v>
      </c>
      <c r="H64" s="709">
        <f t="shared" si="0"/>
        <v>928</v>
      </c>
      <c r="I64" s="710"/>
      <c r="J64" s="69" t="s">
        <v>1902</v>
      </c>
      <c r="K64" s="47" t="s">
        <v>1847</v>
      </c>
      <c r="L64" s="26"/>
      <c r="M64" s="30">
        <v>45967</v>
      </c>
      <c r="N64" s="27"/>
      <c r="O64" s="26"/>
      <c r="P64" s="30">
        <v>45980</v>
      </c>
      <c r="Q64" s="375">
        <v>45980</v>
      </c>
    </row>
    <row r="65" spans="2:17" s="4" customFormat="1" ht="19.7" customHeight="1">
      <c r="B65" s="66">
        <v>13</v>
      </c>
      <c r="C65" s="202" t="s">
        <v>175</v>
      </c>
      <c r="D65" s="202" t="s">
        <v>175</v>
      </c>
      <c r="E65" s="148" t="s">
        <v>1904</v>
      </c>
      <c r="F65" s="67">
        <v>18</v>
      </c>
      <c r="G65" s="708">
        <v>75</v>
      </c>
      <c r="H65" s="709">
        <f t="shared" si="0"/>
        <v>1350</v>
      </c>
      <c r="I65" s="710"/>
      <c r="J65" s="69" t="s">
        <v>1895</v>
      </c>
      <c r="K65" s="47" t="s">
        <v>1847</v>
      </c>
      <c r="L65" s="26"/>
      <c r="M65" s="30">
        <v>45967</v>
      </c>
      <c r="N65" s="27"/>
      <c r="O65" s="26"/>
      <c r="P65" s="30">
        <v>45980</v>
      </c>
      <c r="Q65" s="375">
        <v>45980</v>
      </c>
    </row>
    <row r="66" spans="2:17" s="4" customFormat="1" ht="19.7" customHeight="1">
      <c r="B66" s="66">
        <v>13</v>
      </c>
      <c r="C66" s="202" t="s">
        <v>175</v>
      </c>
      <c r="D66" s="202" t="s">
        <v>175</v>
      </c>
      <c r="E66" s="148" t="s">
        <v>1905</v>
      </c>
      <c r="F66" s="67">
        <v>4</v>
      </c>
      <c r="G66" s="708">
        <v>336</v>
      </c>
      <c r="H66" s="709">
        <f t="shared" si="0"/>
        <v>1344</v>
      </c>
      <c r="I66" s="710"/>
      <c r="J66" s="69" t="s">
        <v>1906</v>
      </c>
      <c r="K66" s="47" t="s">
        <v>1847</v>
      </c>
      <c r="L66" s="26"/>
      <c r="M66" s="30">
        <v>45967</v>
      </c>
      <c r="N66" s="27"/>
      <c r="O66" s="26"/>
      <c r="P66" s="30">
        <v>45980</v>
      </c>
      <c r="Q66" s="375">
        <v>45980</v>
      </c>
    </row>
    <row r="67" spans="2:17" s="4" customFormat="1" ht="19.7" customHeight="1">
      <c r="B67" s="66">
        <v>13</v>
      </c>
      <c r="C67" s="202" t="s">
        <v>175</v>
      </c>
      <c r="D67" s="202" t="s">
        <v>175</v>
      </c>
      <c r="E67" s="148" t="s">
        <v>1907</v>
      </c>
      <c r="F67" s="67">
        <v>4</v>
      </c>
      <c r="G67" s="708">
        <v>75</v>
      </c>
      <c r="H67" s="709">
        <f t="shared" si="0"/>
        <v>300</v>
      </c>
      <c r="I67" s="710"/>
      <c r="J67" s="69" t="s">
        <v>1895</v>
      </c>
      <c r="K67" s="47" t="s">
        <v>1847</v>
      </c>
      <c r="L67" s="26"/>
      <c r="M67" s="30">
        <v>45967</v>
      </c>
      <c r="N67" s="27"/>
      <c r="O67" s="26"/>
      <c r="P67" s="30">
        <v>45980</v>
      </c>
      <c r="Q67" s="375">
        <v>45980</v>
      </c>
    </row>
    <row r="68" spans="2:17" s="4" customFormat="1" ht="19.7" customHeight="1">
      <c r="B68" s="27"/>
      <c r="C68" s="27"/>
      <c r="D68" s="27"/>
      <c r="E68" s="108"/>
      <c r="F68" s="26"/>
      <c r="G68" s="702">
        <v>0</v>
      </c>
      <c r="H68" s="702">
        <f>F68*G68</f>
        <v>0</v>
      </c>
      <c r="I68" s="28"/>
      <c r="J68" s="47"/>
      <c r="K68" s="47"/>
      <c r="L68" s="26"/>
      <c r="M68" s="30"/>
      <c r="N68" s="27"/>
      <c r="O68" s="26"/>
      <c r="P68" s="30"/>
      <c r="Q68" s="375"/>
    </row>
    <row r="69" spans="2:17" s="4" customFormat="1" ht="19.7" customHeight="1">
      <c r="B69" s="27">
        <v>10</v>
      </c>
      <c r="C69" s="715" t="s">
        <v>1908</v>
      </c>
      <c r="D69" s="715" t="s">
        <v>1908</v>
      </c>
      <c r="E69" s="108" t="s">
        <v>1909</v>
      </c>
      <c r="F69" s="62">
        <v>1</v>
      </c>
      <c r="G69" s="701">
        <v>25000</v>
      </c>
      <c r="H69" s="716">
        <f>F69*G69</f>
        <v>25000</v>
      </c>
      <c r="I69" s="717"/>
      <c r="J69" s="108" t="s">
        <v>1910</v>
      </c>
      <c r="K69" s="47" t="s">
        <v>1911</v>
      </c>
      <c r="L69" s="26"/>
      <c r="M69" s="30">
        <v>45972</v>
      </c>
      <c r="N69" s="27"/>
      <c r="O69" s="42">
        <v>46001</v>
      </c>
      <c r="P69" s="30">
        <v>46001</v>
      </c>
      <c r="Q69" s="375">
        <v>46001</v>
      </c>
    </row>
    <row r="70" spans="2:17" s="4" customFormat="1" ht="19.7" customHeight="1">
      <c r="B70" s="27">
        <v>10</v>
      </c>
      <c r="C70" s="715" t="s">
        <v>1908</v>
      </c>
      <c r="D70" s="715" t="s">
        <v>1908</v>
      </c>
      <c r="E70" s="108" t="s">
        <v>1912</v>
      </c>
      <c r="F70" s="62">
        <v>1</v>
      </c>
      <c r="G70" s="701">
        <v>25500</v>
      </c>
      <c r="H70" s="716">
        <f>F70*G70</f>
        <v>25500</v>
      </c>
      <c r="I70" s="717"/>
      <c r="J70" s="108" t="s">
        <v>1913</v>
      </c>
      <c r="K70" s="47" t="s">
        <v>1911</v>
      </c>
      <c r="L70" s="26"/>
      <c r="M70" s="30">
        <v>45972</v>
      </c>
      <c r="N70" s="27"/>
      <c r="O70" s="42">
        <v>46001</v>
      </c>
      <c r="P70" s="30">
        <v>46001</v>
      </c>
      <c r="Q70" s="375">
        <v>46001</v>
      </c>
    </row>
    <row r="71" spans="2:17" s="4" customFormat="1" ht="19.7" customHeight="1">
      <c r="B71" s="27"/>
      <c r="C71" s="27"/>
      <c r="D71" s="27"/>
      <c r="E71" s="108"/>
      <c r="F71" s="26"/>
      <c r="G71" s="139">
        <v>0</v>
      </c>
      <c r="H71" s="139">
        <f t="shared" ref="H71:H84" si="1">F71*G71</f>
        <v>0</v>
      </c>
      <c r="I71" s="28"/>
      <c r="J71" s="40"/>
      <c r="K71" s="26"/>
      <c r="L71" s="26"/>
      <c r="M71" s="30"/>
      <c r="N71" s="27"/>
      <c r="O71" s="26"/>
      <c r="P71" s="30"/>
      <c r="Q71" s="375"/>
    </row>
    <row r="72" spans="2:17" s="4" customFormat="1" ht="19.7" customHeight="1">
      <c r="B72" s="27">
        <v>11</v>
      </c>
      <c r="C72" s="715" t="s">
        <v>1799</v>
      </c>
      <c r="D72" s="715" t="s">
        <v>1799</v>
      </c>
      <c r="E72" s="108" t="s">
        <v>1914</v>
      </c>
      <c r="F72" s="62">
        <v>1</v>
      </c>
      <c r="G72" s="701">
        <v>5000</v>
      </c>
      <c r="H72" s="716">
        <f t="shared" si="1"/>
        <v>5000</v>
      </c>
      <c r="I72" s="717"/>
      <c r="J72" s="47" t="s">
        <v>1915</v>
      </c>
      <c r="K72" s="47" t="s">
        <v>1916</v>
      </c>
      <c r="L72" s="26"/>
      <c r="M72" s="30">
        <v>45979</v>
      </c>
      <c r="N72" s="27"/>
      <c r="O72" s="42">
        <v>46001</v>
      </c>
      <c r="P72" s="30">
        <v>45993</v>
      </c>
      <c r="Q72" s="375">
        <v>45993</v>
      </c>
    </row>
    <row r="73" spans="2:17" s="4" customFormat="1" ht="19.7" customHeight="1">
      <c r="B73" s="27"/>
      <c r="C73" s="27"/>
      <c r="D73" s="27"/>
      <c r="E73" s="108"/>
      <c r="F73" s="26"/>
      <c r="G73" s="139">
        <v>0</v>
      </c>
      <c r="H73" s="139">
        <f t="shared" si="1"/>
        <v>0</v>
      </c>
      <c r="I73" s="28"/>
      <c r="J73" s="40"/>
      <c r="K73" s="26"/>
      <c r="L73" s="26"/>
      <c r="M73" s="30"/>
      <c r="N73" s="27"/>
      <c r="O73" s="26"/>
      <c r="P73" s="30"/>
      <c r="Q73" s="375"/>
    </row>
    <row r="74" spans="2:17" s="4" customFormat="1" ht="19.7" customHeight="1">
      <c r="B74" s="27">
        <v>12</v>
      </c>
      <c r="C74" s="715" t="s">
        <v>924</v>
      </c>
      <c r="D74" s="715" t="s">
        <v>175</v>
      </c>
      <c r="E74" s="108" t="s">
        <v>1917</v>
      </c>
      <c r="F74" s="26">
        <v>4</v>
      </c>
      <c r="G74" s="139">
        <v>204</v>
      </c>
      <c r="H74" s="139">
        <f>F74*G74</f>
        <v>816</v>
      </c>
      <c r="I74" s="28"/>
      <c r="J74" s="718" t="s">
        <v>1918</v>
      </c>
      <c r="K74" s="47" t="s">
        <v>1847</v>
      </c>
      <c r="L74" s="26"/>
      <c r="M74" s="30">
        <v>46049</v>
      </c>
      <c r="N74" s="27"/>
      <c r="O74" s="26"/>
      <c r="P74" s="30">
        <v>46050</v>
      </c>
      <c r="Q74" s="375"/>
    </row>
    <row r="75" spans="2:17" s="4" customFormat="1" ht="19.7" customHeight="1">
      <c r="B75" s="27"/>
      <c r="C75" s="27"/>
      <c r="D75" s="27"/>
      <c r="E75" s="108"/>
      <c r="F75" s="26"/>
      <c r="G75" s="139">
        <v>0</v>
      </c>
      <c r="H75" s="139">
        <f t="shared" si="1"/>
        <v>0</v>
      </c>
      <c r="I75" s="28"/>
      <c r="J75" s="40"/>
      <c r="K75" s="26"/>
      <c r="L75" s="26"/>
      <c r="M75" s="30"/>
      <c r="N75" s="27"/>
      <c r="O75" s="26"/>
      <c r="P75" s="30"/>
      <c r="Q75" s="375"/>
    </row>
    <row r="76" spans="2:17" s="4" customFormat="1" ht="19.7" customHeight="1">
      <c r="B76" s="66">
        <v>10</v>
      </c>
      <c r="C76" s="66" t="s">
        <v>1919</v>
      </c>
      <c r="D76" s="66" t="s">
        <v>1919</v>
      </c>
      <c r="E76" s="148" t="s">
        <v>1920</v>
      </c>
      <c r="F76" s="155">
        <v>1</v>
      </c>
      <c r="G76" s="139">
        <v>2576</v>
      </c>
      <c r="H76" s="139">
        <f t="shared" si="1"/>
        <v>2576</v>
      </c>
      <c r="I76" s="28"/>
      <c r="J76" s="40" t="s">
        <v>1921</v>
      </c>
      <c r="K76" s="47" t="s">
        <v>1922</v>
      </c>
      <c r="L76" s="26"/>
      <c r="M76" s="30"/>
      <c r="N76" s="27"/>
      <c r="O76" s="26"/>
      <c r="P76" s="30"/>
      <c r="Q76" s="375"/>
    </row>
    <row r="77" spans="2:17" s="4" customFormat="1" ht="19.7" customHeight="1">
      <c r="B77" s="66">
        <v>10</v>
      </c>
      <c r="C77" s="66" t="s">
        <v>1919</v>
      </c>
      <c r="D77" s="66" t="s">
        <v>1919</v>
      </c>
      <c r="E77" s="148" t="s">
        <v>1923</v>
      </c>
      <c r="F77" s="155">
        <v>1</v>
      </c>
      <c r="G77" s="139">
        <v>2576</v>
      </c>
      <c r="H77" s="139">
        <f t="shared" si="1"/>
        <v>2576</v>
      </c>
      <c r="I77" s="28"/>
      <c r="J77" s="40" t="s">
        <v>1921</v>
      </c>
      <c r="K77" s="47" t="s">
        <v>1922</v>
      </c>
      <c r="L77" s="26"/>
      <c r="M77" s="30"/>
      <c r="N77" s="27"/>
      <c r="O77" s="26"/>
      <c r="P77" s="30"/>
      <c r="Q77" s="375"/>
    </row>
    <row r="78" spans="2:17" s="4" customFormat="1" ht="19.7" customHeight="1">
      <c r="B78" s="66">
        <v>10</v>
      </c>
      <c r="C78" s="66" t="s">
        <v>1919</v>
      </c>
      <c r="D78" s="66" t="s">
        <v>1919</v>
      </c>
      <c r="E78" s="148" t="s">
        <v>131</v>
      </c>
      <c r="F78" s="155">
        <v>1</v>
      </c>
      <c r="G78" s="139">
        <v>1000</v>
      </c>
      <c r="H78" s="139">
        <f>F78*G78</f>
        <v>1000</v>
      </c>
      <c r="I78" s="28"/>
      <c r="J78" s="40"/>
      <c r="K78" s="47" t="s">
        <v>1922</v>
      </c>
      <c r="L78" s="26"/>
      <c r="M78" s="30"/>
      <c r="N78" s="27"/>
      <c r="O78" s="26"/>
      <c r="P78" s="30"/>
      <c r="Q78" s="375"/>
    </row>
    <row r="79" spans="2:17" s="4" customFormat="1" ht="19.7" customHeight="1">
      <c r="B79" s="66"/>
      <c r="C79" s="66"/>
      <c r="D79" s="66"/>
      <c r="E79" s="148"/>
      <c r="F79" s="155"/>
      <c r="G79" s="139">
        <v>0</v>
      </c>
      <c r="H79" s="139">
        <f>F79*G79</f>
        <v>0</v>
      </c>
      <c r="I79" s="28"/>
      <c r="J79" s="40"/>
      <c r="K79" s="26"/>
      <c r="L79" s="26"/>
      <c r="M79" s="30"/>
      <c r="N79" s="27"/>
      <c r="O79" s="26"/>
      <c r="P79" s="30"/>
      <c r="Q79" s="375"/>
    </row>
    <row r="80" spans="2:17" s="4" customFormat="1" ht="19.7" customHeight="1">
      <c r="B80" s="66">
        <v>10</v>
      </c>
      <c r="C80" s="202" t="s">
        <v>175</v>
      </c>
      <c r="D80" s="202" t="s">
        <v>175</v>
      </c>
      <c r="E80" s="148" t="s">
        <v>1924</v>
      </c>
      <c r="F80" s="155">
        <v>2</v>
      </c>
      <c r="G80" s="702">
        <v>280</v>
      </c>
      <c r="H80" s="702">
        <f>F80*G80</f>
        <v>560</v>
      </c>
      <c r="I80" s="28"/>
      <c r="J80" s="47" t="s">
        <v>1925</v>
      </c>
      <c r="K80" s="47" t="s">
        <v>1847</v>
      </c>
      <c r="L80" s="26"/>
      <c r="M80" s="30">
        <v>46057</v>
      </c>
      <c r="N80" s="27"/>
      <c r="O80" s="26"/>
      <c r="P80" s="30">
        <v>46059</v>
      </c>
      <c r="Q80" s="375"/>
    </row>
    <row r="81" spans="2:17" s="4" customFormat="1" ht="19.7" customHeight="1">
      <c r="B81" s="102"/>
      <c r="C81" s="102"/>
      <c r="D81" s="102"/>
      <c r="E81" s="712"/>
      <c r="F81" s="719"/>
      <c r="G81" s="139">
        <v>0</v>
      </c>
      <c r="H81" s="139">
        <f t="shared" si="1"/>
        <v>0</v>
      </c>
      <c r="I81" s="28"/>
      <c r="J81" s="40"/>
      <c r="K81" s="26"/>
      <c r="L81" s="26"/>
      <c r="M81" s="30"/>
      <c r="N81" s="27"/>
      <c r="O81" s="26"/>
      <c r="P81" s="30"/>
      <c r="Q81" s="375"/>
    </row>
    <row r="82" spans="2:17" s="4" customFormat="1" ht="19.7" customHeight="1">
      <c r="B82" s="102"/>
      <c r="C82" s="102"/>
      <c r="D82" s="102"/>
      <c r="E82" s="712"/>
      <c r="F82" s="719"/>
      <c r="G82" s="139">
        <v>0</v>
      </c>
      <c r="H82" s="139">
        <f t="shared" si="1"/>
        <v>0</v>
      </c>
      <c r="I82" s="28"/>
      <c r="J82" s="40"/>
      <c r="K82" s="26"/>
      <c r="L82" s="26"/>
      <c r="M82" s="30"/>
      <c r="N82" s="27"/>
      <c r="O82" s="26"/>
      <c r="P82" s="30"/>
      <c r="Q82" s="375"/>
    </row>
    <row r="83" spans="2:17" s="4" customFormat="1" ht="19.7" customHeight="1">
      <c r="B83" s="102"/>
      <c r="C83" s="102"/>
      <c r="D83" s="102"/>
      <c r="E83" s="712"/>
      <c r="F83" s="719"/>
      <c r="G83" s="702">
        <v>0</v>
      </c>
      <c r="H83" s="702">
        <f>F83*G83</f>
        <v>0</v>
      </c>
      <c r="I83" s="28"/>
      <c r="J83" s="47"/>
      <c r="K83" s="47"/>
      <c r="L83" s="26"/>
      <c r="M83" s="30"/>
      <c r="N83" s="27"/>
      <c r="O83" s="26"/>
      <c r="P83" s="30"/>
      <c r="Q83" s="375"/>
    </row>
    <row r="84" spans="2:17" s="4" customFormat="1" ht="19.7" customHeight="1">
      <c r="B84" s="27"/>
      <c r="C84" s="27"/>
      <c r="D84" s="27"/>
      <c r="E84" s="108"/>
      <c r="F84" s="26"/>
      <c r="G84" s="139">
        <v>0</v>
      </c>
      <c r="H84" s="139">
        <f t="shared" si="1"/>
        <v>0</v>
      </c>
      <c r="I84" s="28"/>
      <c r="J84" s="40"/>
      <c r="K84" s="26"/>
      <c r="L84" s="26"/>
      <c r="M84" s="30"/>
      <c r="N84" s="27"/>
      <c r="O84" s="26"/>
      <c r="P84" s="30"/>
      <c r="Q84" s="375"/>
    </row>
    <row r="85" spans="2:17" s="4" customFormat="1" ht="19.7" customHeight="1">
      <c r="B85" s="27"/>
      <c r="C85" s="27"/>
      <c r="D85" s="27"/>
      <c r="E85" s="108"/>
      <c r="F85" s="26"/>
      <c r="G85" s="139">
        <v>0</v>
      </c>
      <c r="H85" s="139">
        <f>F85*G85</f>
        <v>0</v>
      </c>
      <c r="I85" s="28"/>
      <c r="J85" s="40"/>
      <c r="K85" s="26"/>
      <c r="L85" s="26"/>
      <c r="M85" s="30"/>
      <c r="N85" s="27"/>
      <c r="O85" s="26"/>
      <c r="P85" s="30"/>
      <c r="Q85" s="375"/>
    </row>
    <row r="86" spans="2:17" s="4" customFormat="1" ht="19.7" customHeight="1">
      <c r="B86" s="27"/>
      <c r="C86" s="27"/>
      <c r="D86" s="27"/>
      <c r="E86" s="108"/>
      <c r="F86" s="26"/>
      <c r="G86" s="139">
        <v>0</v>
      </c>
      <c r="H86" s="139">
        <f>F86*G86</f>
        <v>0</v>
      </c>
      <c r="I86" s="28"/>
      <c r="J86" s="40"/>
      <c r="K86" s="26"/>
      <c r="L86" s="26"/>
      <c r="M86" s="30"/>
      <c r="N86" s="27"/>
      <c r="O86" s="26"/>
      <c r="P86" s="30"/>
      <c r="Q86" s="375"/>
    </row>
    <row r="87" spans="2:17" s="4" customFormat="1" ht="19.7" customHeight="1">
      <c r="B87" s="27"/>
      <c r="C87" s="27"/>
      <c r="D87" s="27"/>
      <c r="E87" s="108"/>
      <c r="F87" s="26"/>
      <c r="G87" s="139">
        <v>0</v>
      </c>
      <c r="H87" s="139">
        <f>F87*G87</f>
        <v>0</v>
      </c>
      <c r="I87" s="28"/>
      <c r="J87" s="40"/>
      <c r="K87" s="26"/>
      <c r="L87" s="26"/>
      <c r="M87" s="30"/>
      <c r="N87" s="27"/>
      <c r="O87" s="26"/>
      <c r="P87" s="30"/>
      <c r="Q87" s="375"/>
    </row>
    <row r="88" spans="2:17" s="4" customFormat="1" ht="19.7" customHeight="1">
      <c r="B88" s="27"/>
      <c r="C88" s="27"/>
      <c r="D88" s="27"/>
      <c r="E88" s="108"/>
      <c r="F88" s="26"/>
      <c r="G88" s="139">
        <v>0</v>
      </c>
      <c r="H88" s="139">
        <f>F88*G88</f>
        <v>0</v>
      </c>
      <c r="I88" s="28"/>
      <c r="J88" s="40"/>
      <c r="K88" s="26"/>
      <c r="L88" s="26"/>
      <c r="M88" s="30"/>
      <c r="N88" s="27"/>
      <c r="O88" s="26"/>
      <c r="P88" s="30"/>
      <c r="Q88" s="375"/>
    </row>
    <row r="89" spans="2:17" ht="19.7" customHeight="1">
      <c r="G89" s="10"/>
      <c r="H89" s="10"/>
    </row>
    <row r="92" spans="2:17" ht="19.7" customHeight="1"/>
    <row r="93" spans="2:17" ht="19.7" customHeight="1"/>
    <row r="94" spans="2:17" ht="19.7" customHeight="1"/>
    <row r="95" spans="2:17" ht="19.7" customHeight="1"/>
  </sheetData>
  <autoFilter ref="B8:O88" xr:uid="{A84618B8-2B2C-485B-A5DA-A0212AFC8F5F}"/>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6639C-0C63-43C3-9271-CE2C7B8DF203}">
  <dimension ref="B2:Q15"/>
  <sheetViews>
    <sheetView zoomScale="85" zoomScaleNormal="85" workbookViewId="0">
      <pane xSplit="8" topLeftCell="K1" activePane="topRight" state="frozen"/>
      <selection pane="topRight" activeCell="Q11" sqref="Q11:Q14"/>
    </sheetView>
  </sheetViews>
  <sheetFormatPr defaultColWidth="9" defaultRowHeight="18.75"/>
  <cols>
    <col min="1" max="1" width="2.625" style="1" customWidth="1"/>
    <col min="2" max="2" width="17.625" style="4" bestFit="1" customWidth="1"/>
    <col min="3" max="4" width="20.625" style="1" customWidth="1"/>
    <col min="5" max="5" width="33.5" style="1" customWidth="1"/>
    <col min="6" max="6" width="6.25" style="4" customWidth="1"/>
    <col min="7" max="7" width="20.5" style="495" customWidth="1"/>
    <col min="8" max="8" width="11.875" style="495" bestFit="1" customWidth="1"/>
    <col min="9" max="9" width="14.375" style="10" customWidth="1"/>
    <col min="10" max="10" width="35.25" style="1" bestFit="1" customWidth="1"/>
    <col min="11" max="11" width="26" style="1" customWidth="1"/>
    <col min="12" max="12" width="28.125" style="19" customWidth="1"/>
    <col min="13" max="13" width="13.75" style="667" customWidth="1"/>
    <col min="14" max="14" width="6.375" style="1" customWidth="1"/>
    <col min="15" max="15" width="13.25" style="4" customWidth="1"/>
    <col min="16" max="16" width="14.5" style="9" customWidth="1"/>
    <col min="17" max="17" width="15.625" style="667" customWidth="1"/>
    <col min="18" max="16384" width="9" style="1"/>
  </cols>
  <sheetData>
    <row r="2" spans="2:17" ht="20.100000000000001" customHeight="1">
      <c r="B2" s="2" t="s">
        <v>0</v>
      </c>
      <c r="C2" s="2"/>
      <c r="D2" s="2"/>
      <c r="E2" s="3" t="s">
        <v>1926</v>
      </c>
      <c r="G2" s="5" t="s">
        <v>2</v>
      </c>
      <c r="H2" s="6"/>
      <c r="I2" s="7"/>
      <c r="J2" s="8">
        <f>SUM(H:H)</f>
        <v>89600</v>
      </c>
    </row>
    <row r="3" spans="2:17" ht="20.100000000000001" customHeight="1">
      <c r="B3" s="2" t="s">
        <v>3</v>
      </c>
      <c r="C3" s="2"/>
      <c r="D3" s="2"/>
      <c r="E3" s="13" t="s">
        <v>995</v>
      </c>
      <c r="P3" s="720"/>
    </row>
    <row r="4" spans="2:17" ht="20.100000000000001" customHeight="1">
      <c r="B4" s="2" t="s">
        <v>996</v>
      </c>
      <c r="C4" s="2"/>
      <c r="D4" s="2"/>
      <c r="E4" s="13">
        <v>227690</v>
      </c>
      <c r="I4" s="451"/>
      <c r="J4" s="10"/>
      <c r="K4" s="721"/>
      <c r="L4" s="722"/>
    </row>
    <row r="5" spans="2:17" ht="20.100000000000001" customHeight="1">
      <c r="B5" s="2" t="s">
        <v>9</v>
      </c>
      <c r="C5" s="2"/>
      <c r="D5" s="2"/>
      <c r="E5" s="16">
        <v>45683</v>
      </c>
      <c r="G5" s="74"/>
      <c r="I5" s="723"/>
      <c r="J5" s="451"/>
      <c r="K5" s="724"/>
      <c r="L5" s="725"/>
    </row>
    <row r="6" spans="2:17" ht="20.100000000000001" customHeight="1">
      <c r="B6" s="2" t="s">
        <v>10</v>
      </c>
      <c r="C6" s="2"/>
      <c r="D6" s="2"/>
      <c r="E6" s="16">
        <v>45704</v>
      </c>
      <c r="I6" s="726"/>
      <c r="J6" s="727"/>
      <c r="K6" s="728"/>
      <c r="L6" s="729"/>
    </row>
    <row r="7" spans="2:17" ht="20.100000000000001" customHeight="1">
      <c r="B7" s="453"/>
      <c r="C7" s="453"/>
      <c r="D7" s="453"/>
      <c r="E7" s="454"/>
      <c r="J7" s="451"/>
      <c r="L7" s="730"/>
    </row>
    <row r="9" spans="2:17" s="4" customFormat="1" ht="19.7" customHeight="1">
      <c r="B9" s="27" t="s">
        <v>32</v>
      </c>
      <c r="C9" s="27" t="s">
        <v>33</v>
      </c>
      <c r="D9" s="27" t="s">
        <v>34</v>
      </c>
      <c r="E9" s="26" t="s">
        <v>35</v>
      </c>
      <c r="F9" s="26" t="s">
        <v>36</v>
      </c>
      <c r="G9" s="63" t="s">
        <v>37</v>
      </c>
      <c r="H9" s="194" t="s">
        <v>38</v>
      </c>
      <c r="I9" s="28" t="s">
        <v>39</v>
      </c>
      <c r="J9" s="26" t="s">
        <v>40</v>
      </c>
      <c r="K9" s="26" t="s">
        <v>41</v>
      </c>
      <c r="L9" s="26" t="s">
        <v>42</v>
      </c>
      <c r="M9" s="375" t="s">
        <v>43</v>
      </c>
      <c r="N9" s="27" t="s">
        <v>44</v>
      </c>
      <c r="O9" s="26" t="s">
        <v>45</v>
      </c>
      <c r="P9" s="30" t="s">
        <v>46</v>
      </c>
      <c r="Q9" s="375" t="s">
        <v>47</v>
      </c>
    </row>
    <row r="10" spans="2:17" s="4" customFormat="1" ht="19.7" customHeight="1">
      <c r="B10" s="657" t="s">
        <v>1478</v>
      </c>
      <c r="C10" s="286" t="s">
        <v>1927</v>
      </c>
      <c r="D10" s="286" t="s">
        <v>1927</v>
      </c>
      <c r="E10" s="40" t="s">
        <v>1928</v>
      </c>
      <c r="F10" s="26">
        <v>1</v>
      </c>
      <c r="G10" s="385">
        <v>5000</v>
      </c>
      <c r="H10" s="384">
        <f t="shared" ref="H10:H14" si="0">F10*G10</f>
        <v>5000</v>
      </c>
      <c r="I10" s="400"/>
      <c r="J10" s="683"/>
      <c r="K10" s="655"/>
      <c r="L10" s="731"/>
      <c r="M10" s="375">
        <v>45953</v>
      </c>
      <c r="N10" s="42"/>
      <c r="O10" s="42">
        <v>45993</v>
      </c>
      <c r="P10" s="30"/>
      <c r="Q10" s="375">
        <v>45986</v>
      </c>
    </row>
    <row r="11" spans="2:17" s="4" customFormat="1" ht="19.7" customHeight="1">
      <c r="B11" s="658"/>
      <c r="C11" s="286" t="s">
        <v>1927</v>
      </c>
      <c r="D11" s="286" t="s">
        <v>1927</v>
      </c>
      <c r="E11" s="40" t="s">
        <v>1929</v>
      </c>
      <c r="F11" s="26">
        <v>4</v>
      </c>
      <c r="G11" s="385">
        <v>10000</v>
      </c>
      <c r="H11" s="384">
        <f t="shared" si="0"/>
        <v>40000</v>
      </c>
      <c r="I11" s="400"/>
      <c r="J11" s="683"/>
      <c r="K11" s="655"/>
      <c r="L11" s="731"/>
      <c r="M11" s="375">
        <v>45953</v>
      </c>
      <c r="N11" s="42"/>
      <c r="O11" s="42">
        <v>45993</v>
      </c>
      <c r="P11" s="30"/>
      <c r="Q11" s="375">
        <v>45986</v>
      </c>
    </row>
    <row r="12" spans="2:17" s="4" customFormat="1" ht="19.7" customHeight="1">
      <c r="B12" s="658"/>
      <c r="C12" s="286" t="s">
        <v>1927</v>
      </c>
      <c r="D12" s="286" t="s">
        <v>1927</v>
      </c>
      <c r="E12" s="40" t="s">
        <v>131</v>
      </c>
      <c r="F12" s="26">
        <v>1</v>
      </c>
      <c r="G12" s="385">
        <v>10000</v>
      </c>
      <c r="H12" s="384">
        <f t="shared" si="0"/>
        <v>10000</v>
      </c>
      <c r="I12" s="400"/>
      <c r="J12" s="683"/>
      <c r="K12" s="655"/>
      <c r="L12" s="731"/>
      <c r="M12" s="375">
        <v>45953</v>
      </c>
      <c r="N12" s="42"/>
      <c r="O12" s="42">
        <v>45993</v>
      </c>
      <c r="P12" s="30"/>
      <c r="Q12" s="375">
        <v>45986</v>
      </c>
    </row>
    <row r="13" spans="2:17" s="4" customFormat="1" ht="19.7" customHeight="1">
      <c r="B13" s="658"/>
      <c r="C13" s="286" t="s">
        <v>1927</v>
      </c>
      <c r="D13" s="286" t="s">
        <v>1927</v>
      </c>
      <c r="E13" s="40" t="s">
        <v>1930</v>
      </c>
      <c r="F13" s="26">
        <v>2</v>
      </c>
      <c r="G13" s="385">
        <v>9800</v>
      </c>
      <c r="H13" s="384">
        <f t="shared" si="0"/>
        <v>19600</v>
      </c>
      <c r="I13" s="400"/>
      <c r="J13" s="683"/>
      <c r="K13" s="655"/>
      <c r="L13" s="731"/>
      <c r="M13" s="375">
        <v>45953</v>
      </c>
      <c r="N13" s="42"/>
      <c r="O13" s="42">
        <v>45993</v>
      </c>
      <c r="P13" s="30"/>
      <c r="Q13" s="375">
        <v>45986</v>
      </c>
    </row>
    <row r="14" spans="2:17" s="4" customFormat="1" ht="19.7" customHeight="1">
      <c r="B14" s="658"/>
      <c r="C14" s="286" t="s">
        <v>1927</v>
      </c>
      <c r="D14" s="286" t="s">
        <v>1927</v>
      </c>
      <c r="E14" s="40" t="s">
        <v>1931</v>
      </c>
      <c r="F14" s="26">
        <v>1</v>
      </c>
      <c r="G14" s="385">
        <v>15000</v>
      </c>
      <c r="H14" s="384">
        <f t="shared" si="0"/>
        <v>15000</v>
      </c>
      <c r="I14" s="400"/>
      <c r="J14" s="683"/>
      <c r="K14" s="655"/>
      <c r="L14" s="731"/>
      <c r="M14" s="375">
        <v>45953</v>
      </c>
      <c r="N14" s="42"/>
      <c r="O14" s="42">
        <v>45993</v>
      </c>
      <c r="P14" s="30"/>
      <c r="Q14" s="375">
        <v>45986</v>
      </c>
    </row>
    <row r="15" spans="2:17" s="4" customFormat="1" ht="19.7" customHeight="1">
      <c r="B15" s="699"/>
      <c r="C15" s="286"/>
      <c r="D15" s="286"/>
      <c r="E15" s="40"/>
      <c r="F15" s="26"/>
      <c r="G15" s="385"/>
      <c r="H15" s="384"/>
      <c r="I15" s="400"/>
      <c r="J15" s="40"/>
      <c r="K15" s="26"/>
      <c r="L15" s="731"/>
      <c r="M15" s="375"/>
      <c r="N15" s="42"/>
      <c r="O15" s="42"/>
      <c r="P15" s="30"/>
      <c r="Q15" s="375"/>
    </row>
  </sheetData>
  <autoFilter ref="B9:O14" xr:uid="{00000000-0009-0000-0000-000000000000}"/>
  <mergeCells count="7">
    <mergeCell ref="B10:B14"/>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EB96-7D44-4BE5-841F-9937CF05009F}">
  <dimension ref="A1:B5"/>
  <sheetViews>
    <sheetView view="pageBreakPreview" zoomScaleNormal="100" zoomScaleSheetLayoutView="100" workbookViewId="0">
      <selection activeCell="F14" sqref="F14:F15"/>
    </sheetView>
  </sheetViews>
  <sheetFormatPr defaultRowHeight="18.75"/>
  <cols>
    <col min="1" max="1" width="12.125" style="1" bestFit="1" customWidth="1"/>
    <col min="2" max="2" width="20.75" style="1" bestFit="1" customWidth="1"/>
    <col min="3" max="16384" width="9" style="1"/>
  </cols>
  <sheetData>
    <row r="1" spans="1:2">
      <c r="A1" s="732" t="s">
        <v>0</v>
      </c>
      <c r="B1" s="3" t="s">
        <v>1932</v>
      </c>
    </row>
    <row r="2" spans="1:2">
      <c r="A2" s="732" t="s">
        <v>3</v>
      </c>
      <c r="B2" s="13" t="s">
        <v>1933</v>
      </c>
    </row>
    <row r="3" spans="1:2">
      <c r="A3" s="732" t="s">
        <v>996</v>
      </c>
      <c r="B3" s="13">
        <v>201045</v>
      </c>
    </row>
    <row r="4" spans="1:2">
      <c r="A4" s="732" t="s">
        <v>9</v>
      </c>
      <c r="B4" s="16">
        <v>44946</v>
      </c>
    </row>
    <row r="5" spans="1:2">
      <c r="A5" s="732" t="s">
        <v>10</v>
      </c>
      <c r="B5" s="16">
        <v>45056</v>
      </c>
    </row>
  </sheetData>
  <phoneticPr fontId="2"/>
  <printOptions horizontalCentered="1" verticalCentered="1"/>
  <pageMargins left="0.70866141732283472" right="0.70866141732283472" top="0.74803149606299213" bottom="0.74803149606299213" header="0.31496062992125984" footer="0.31496062992125984"/>
  <pageSetup paperSize="9" scale="40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80059-AFAB-479A-8788-3B01F3E4A2D7}">
  <dimension ref="B2:Q120"/>
  <sheetViews>
    <sheetView zoomScale="90" zoomScaleNormal="90" workbookViewId="0">
      <pane xSplit="8" topLeftCell="I1" activePane="topRight" state="frozen"/>
      <selection pane="topRight" activeCell="J3" sqref="J3"/>
    </sheetView>
  </sheetViews>
  <sheetFormatPr defaultColWidth="9" defaultRowHeight="18.75"/>
  <cols>
    <col min="1" max="1" width="2.625" style="1" customWidth="1"/>
    <col min="2" max="2" width="17.625" style="4" bestFit="1" customWidth="1"/>
    <col min="3" max="4" width="20.625" style="1" customWidth="1"/>
    <col min="5" max="5" width="33.5" style="1" customWidth="1"/>
    <col min="6" max="6" width="6.25" style="4" customWidth="1"/>
    <col min="7" max="7" width="20.5" style="495" customWidth="1"/>
    <col min="8" max="8" width="11.875" style="495" bestFit="1" customWidth="1"/>
    <col min="9" max="9" width="14.375" style="10" customWidth="1"/>
    <col min="10" max="10" width="35.25" style="1" bestFit="1" customWidth="1"/>
    <col min="11" max="11" width="26" style="1" customWidth="1"/>
    <col min="12" max="12" width="28.125" style="19" customWidth="1"/>
    <col min="13" max="13" width="13.75" style="667" customWidth="1"/>
    <col min="14" max="14" width="6.375" style="1" customWidth="1"/>
    <col min="15" max="15" width="13.25" style="4" customWidth="1"/>
    <col min="16" max="16" width="14.5" style="667" customWidth="1"/>
    <col min="17" max="17" width="15.625" style="667" customWidth="1"/>
    <col min="18" max="16384" width="9" style="1"/>
  </cols>
  <sheetData>
    <row r="2" spans="2:17" ht="20.100000000000001" customHeight="1">
      <c r="B2" s="2" t="s">
        <v>0</v>
      </c>
      <c r="C2" s="2"/>
      <c r="D2" s="2"/>
      <c r="E2" s="3" t="s">
        <v>1926</v>
      </c>
      <c r="G2" s="5" t="s">
        <v>2</v>
      </c>
      <c r="H2" s="6"/>
      <c r="I2" s="7"/>
      <c r="J2" s="8">
        <f>SUM(H:H)</f>
        <v>2667733</v>
      </c>
    </row>
    <row r="3" spans="2:17" ht="20.100000000000001" customHeight="1">
      <c r="B3" s="2" t="s">
        <v>3</v>
      </c>
      <c r="C3" s="2"/>
      <c r="D3" s="2"/>
      <c r="E3" s="13" t="s">
        <v>995</v>
      </c>
      <c r="P3" s="733"/>
    </row>
    <row r="4" spans="2:17" ht="20.100000000000001" customHeight="1">
      <c r="B4" s="2" t="s">
        <v>996</v>
      </c>
      <c r="C4" s="2"/>
      <c r="D4" s="2"/>
      <c r="E4" s="13">
        <v>227690</v>
      </c>
      <c r="I4" s="451"/>
      <c r="J4" s="10"/>
      <c r="K4" s="721"/>
      <c r="L4" s="722"/>
    </row>
    <row r="5" spans="2:17" ht="20.100000000000001" customHeight="1">
      <c r="B5" s="2" t="s">
        <v>9</v>
      </c>
      <c r="C5" s="2"/>
      <c r="D5" s="2"/>
      <c r="E5" s="16">
        <v>46017</v>
      </c>
      <c r="G5" s="74"/>
      <c r="I5" s="723"/>
      <c r="J5" s="451"/>
      <c r="K5" s="724"/>
      <c r="L5" s="725"/>
    </row>
    <row r="6" spans="2:17" ht="20.100000000000001" customHeight="1">
      <c r="B6" s="2" t="s">
        <v>10</v>
      </c>
      <c r="C6" s="2"/>
      <c r="D6" s="2"/>
      <c r="E6" s="16">
        <v>46069</v>
      </c>
      <c r="I6" s="726"/>
      <c r="J6" s="727"/>
      <c r="K6" s="728"/>
      <c r="L6" s="729"/>
    </row>
    <row r="7" spans="2:17" ht="20.100000000000001" customHeight="1">
      <c r="B7" s="453"/>
      <c r="C7" s="453"/>
      <c r="D7" s="453"/>
      <c r="E7" s="454"/>
      <c r="J7" s="451"/>
      <c r="L7" s="730"/>
    </row>
    <row r="9" spans="2:17" s="4" customFormat="1" ht="19.7" customHeight="1">
      <c r="B9" s="27" t="s">
        <v>32</v>
      </c>
      <c r="C9" s="27" t="s">
        <v>33</v>
      </c>
      <c r="D9" s="27" t="s">
        <v>34</v>
      </c>
      <c r="E9" s="26" t="s">
        <v>35</v>
      </c>
      <c r="F9" s="26" t="s">
        <v>36</v>
      </c>
      <c r="G9" s="63" t="s">
        <v>37</v>
      </c>
      <c r="H9" s="63" t="s">
        <v>38</v>
      </c>
      <c r="I9" s="26" t="s">
        <v>39</v>
      </c>
      <c r="J9" s="26" t="s">
        <v>40</v>
      </c>
      <c r="K9" s="26" t="s">
        <v>41</v>
      </c>
      <c r="L9" s="26" t="s">
        <v>42</v>
      </c>
      <c r="M9" s="375" t="s">
        <v>43</v>
      </c>
      <c r="N9" s="27" t="s">
        <v>44</v>
      </c>
      <c r="O9" s="26" t="s">
        <v>45</v>
      </c>
      <c r="P9" s="375" t="s">
        <v>46</v>
      </c>
      <c r="Q9" s="375" t="s">
        <v>47</v>
      </c>
    </row>
    <row r="10" spans="2:17" s="4" customFormat="1" ht="19.7" customHeight="1">
      <c r="B10" s="668" t="s">
        <v>1934</v>
      </c>
      <c r="C10" s="26" t="s">
        <v>1935</v>
      </c>
      <c r="D10" s="26" t="s">
        <v>1935</v>
      </c>
      <c r="E10" s="40" t="s">
        <v>1936</v>
      </c>
      <c r="F10" s="26">
        <v>1</v>
      </c>
      <c r="G10" s="40">
        <v>9649</v>
      </c>
      <c r="H10" s="384">
        <f t="shared" ref="H10:H98" si="0">F10*G10</f>
        <v>9649</v>
      </c>
      <c r="I10" s="40"/>
      <c r="J10" s="683" t="s">
        <v>1937</v>
      </c>
      <c r="K10" s="26" t="s">
        <v>1011</v>
      </c>
      <c r="L10" s="731"/>
      <c r="M10" s="375">
        <v>45968</v>
      </c>
      <c r="N10" s="42"/>
      <c r="O10" s="42"/>
      <c r="P10" s="375">
        <f>'[2]order (1)'!Q2+1</f>
        <v>45998</v>
      </c>
      <c r="Q10" s="375"/>
    </row>
    <row r="11" spans="2:17" s="4" customFormat="1" ht="19.7" customHeight="1">
      <c r="B11" s="669"/>
      <c r="C11" s="26" t="s">
        <v>1935</v>
      </c>
      <c r="D11" s="26" t="s">
        <v>1935</v>
      </c>
      <c r="E11" s="40" t="s">
        <v>1938</v>
      </c>
      <c r="F11" s="26">
        <v>1</v>
      </c>
      <c r="G11" s="40">
        <v>1634</v>
      </c>
      <c r="H11" s="384">
        <f t="shared" si="0"/>
        <v>1634</v>
      </c>
      <c r="I11" s="40"/>
      <c r="J11" s="683" t="s">
        <v>1939</v>
      </c>
      <c r="K11" s="26" t="s">
        <v>1011</v>
      </c>
      <c r="L11" s="731"/>
      <c r="M11" s="375">
        <v>45968</v>
      </c>
      <c r="N11" s="42"/>
      <c r="O11" s="42"/>
      <c r="P11" s="375">
        <f>'[2]order (1)'!Q3+1</f>
        <v>45998</v>
      </c>
      <c r="Q11" s="375"/>
    </row>
    <row r="12" spans="2:17" s="4" customFormat="1" ht="19.7" customHeight="1">
      <c r="B12" s="669"/>
      <c r="C12" s="26" t="s">
        <v>1935</v>
      </c>
      <c r="D12" s="26" t="s">
        <v>1935</v>
      </c>
      <c r="E12" s="40" t="s">
        <v>1940</v>
      </c>
      <c r="F12" s="26">
        <v>1</v>
      </c>
      <c r="G12" s="40">
        <v>3859</v>
      </c>
      <c r="H12" s="384">
        <f t="shared" si="0"/>
        <v>3859</v>
      </c>
      <c r="I12" s="40"/>
      <c r="J12" s="683" t="s">
        <v>1941</v>
      </c>
      <c r="K12" s="26" t="s">
        <v>1011</v>
      </c>
      <c r="L12" s="731"/>
      <c r="M12" s="375">
        <v>45968</v>
      </c>
      <c r="N12" s="42"/>
      <c r="O12" s="42"/>
      <c r="P12" s="375">
        <f>'[2]order (1)'!Q4+1</f>
        <v>45998</v>
      </c>
      <c r="Q12" s="375"/>
    </row>
    <row r="13" spans="2:17" s="4" customFormat="1" ht="19.7" customHeight="1">
      <c r="B13" s="669"/>
      <c r="C13" s="26" t="s">
        <v>1935</v>
      </c>
      <c r="D13" s="26" t="s">
        <v>1935</v>
      </c>
      <c r="E13" s="40" t="s">
        <v>1942</v>
      </c>
      <c r="F13" s="26">
        <v>1</v>
      </c>
      <c r="G13" s="40">
        <v>3106</v>
      </c>
      <c r="H13" s="384">
        <f t="shared" si="0"/>
        <v>3106</v>
      </c>
      <c r="I13" s="40"/>
      <c r="J13" s="683" t="s">
        <v>1943</v>
      </c>
      <c r="K13" s="26" t="s">
        <v>1011</v>
      </c>
      <c r="L13" s="731"/>
      <c r="M13" s="375">
        <v>45968</v>
      </c>
      <c r="N13" s="42"/>
      <c r="O13" s="42"/>
      <c r="P13" s="375">
        <f>'[2]order (1)'!Q5+1</f>
        <v>45998</v>
      </c>
      <c r="Q13" s="375"/>
    </row>
    <row r="14" spans="2:17" s="4" customFormat="1" ht="19.7" customHeight="1">
      <c r="B14" s="669"/>
      <c r="C14" s="26" t="s">
        <v>1935</v>
      </c>
      <c r="D14" s="26" t="s">
        <v>1935</v>
      </c>
      <c r="E14" s="40" t="s">
        <v>1944</v>
      </c>
      <c r="F14" s="26">
        <v>1</v>
      </c>
      <c r="G14" s="40">
        <v>3760</v>
      </c>
      <c r="H14" s="384">
        <f t="shared" si="0"/>
        <v>3760</v>
      </c>
      <c r="I14" s="40"/>
      <c r="J14" s="683" t="s">
        <v>1945</v>
      </c>
      <c r="K14" s="26" t="s">
        <v>1011</v>
      </c>
      <c r="L14" s="731"/>
      <c r="M14" s="375">
        <v>45968</v>
      </c>
      <c r="N14" s="42"/>
      <c r="O14" s="42"/>
      <c r="P14" s="375">
        <f>'[2]order (1)'!Q6+1</f>
        <v>45998</v>
      </c>
      <c r="Q14" s="375"/>
    </row>
    <row r="15" spans="2:17" s="4" customFormat="1" ht="19.7" customHeight="1">
      <c r="B15" s="669"/>
      <c r="C15" s="26" t="s">
        <v>1935</v>
      </c>
      <c r="D15" s="26" t="s">
        <v>1935</v>
      </c>
      <c r="E15" s="40" t="s">
        <v>1946</v>
      </c>
      <c r="F15" s="26">
        <v>1</v>
      </c>
      <c r="G15" s="40">
        <v>1378</v>
      </c>
      <c r="H15" s="384">
        <f t="shared" si="0"/>
        <v>1378</v>
      </c>
      <c r="I15" s="40"/>
      <c r="J15" s="683" t="s">
        <v>1947</v>
      </c>
      <c r="K15" s="26" t="s">
        <v>1011</v>
      </c>
      <c r="L15" s="731"/>
      <c r="M15" s="375">
        <v>45968</v>
      </c>
      <c r="N15" s="42"/>
      <c r="O15" s="42"/>
      <c r="P15" s="375">
        <f>'[2]order (1)'!Q7+1</f>
        <v>45998</v>
      </c>
      <c r="Q15" s="375"/>
    </row>
    <row r="16" spans="2:17" s="4" customFormat="1" ht="19.7" customHeight="1">
      <c r="B16" s="669"/>
      <c r="C16" s="26" t="s">
        <v>1935</v>
      </c>
      <c r="D16" s="26" t="s">
        <v>1935</v>
      </c>
      <c r="E16" s="40" t="s">
        <v>1948</v>
      </c>
      <c r="F16" s="26">
        <v>1</v>
      </c>
      <c r="G16" s="40">
        <v>2133</v>
      </c>
      <c r="H16" s="384">
        <f t="shared" si="0"/>
        <v>2133</v>
      </c>
      <c r="I16" s="40"/>
      <c r="J16" s="683" t="s">
        <v>1949</v>
      </c>
      <c r="K16" s="26" t="s">
        <v>1011</v>
      </c>
      <c r="L16" s="731"/>
      <c r="M16" s="375">
        <v>45968</v>
      </c>
      <c r="N16" s="42"/>
      <c r="O16" s="42"/>
      <c r="P16" s="375">
        <f>'[2]order (1)'!Q8+1</f>
        <v>45998</v>
      </c>
      <c r="Q16" s="375"/>
    </row>
    <row r="17" spans="2:17" s="4" customFormat="1" ht="19.7" customHeight="1">
      <c r="B17" s="669"/>
      <c r="C17" s="26" t="s">
        <v>1935</v>
      </c>
      <c r="D17" s="26" t="s">
        <v>1935</v>
      </c>
      <c r="E17" s="40" t="s">
        <v>1950</v>
      </c>
      <c r="F17" s="26">
        <v>1</v>
      </c>
      <c r="G17" s="40">
        <v>4036</v>
      </c>
      <c r="H17" s="384">
        <f t="shared" si="0"/>
        <v>4036</v>
      </c>
      <c r="I17" s="40"/>
      <c r="J17" s="683" t="s">
        <v>1951</v>
      </c>
      <c r="K17" s="26" t="s">
        <v>1011</v>
      </c>
      <c r="L17" s="731"/>
      <c r="M17" s="375">
        <v>45968</v>
      </c>
      <c r="N17" s="42"/>
      <c r="O17" s="42"/>
      <c r="P17" s="375">
        <f>'[2]order (1)'!Q9+1</f>
        <v>45998</v>
      </c>
      <c r="Q17" s="375"/>
    </row>
    <row r="18" spans="2:17" s="4" customFormat="1" ht="19.7" customHeight="1">
      <c r="B18" s="669"/>
      <c r="C18" s="26" t="s">
        <v>1935</v>
      </c>
      <c r="D18" s="26" t="s">
        <v>1935</v>
      </c>
      <c r="E18" s="734" t="s">
        <v>1952</v>
      </c>
      <c r="F18" s="26">
        <v>2</v>
      </c>
      <c r="G18" s="735">
        <v>4794</v>
      </c>
      <c r="H18" s="384">
        <f t="shared" si="0"/>
        <v>9588</v>
      </c>
      <c r="I18" s="40"/>
      <c r="J18" s="683" t="s">
        <v>1953</v>
      </c>
      <c r="K18" s="26" t="s">
        <v>1011</v>
      </c>
      <c r="L18" s="731"/>
      <c r="M18" s="375">
        <v>46067</v>
      </c>
      <c r="N18" s="42"/>
      <c r="O18" s="42"/>
      <c r="P18" s="375">
        <v>46071</v>
      </c>
      <c r="Q18" s="375"/>
    </row>
    <row r="19" spans="2:17" s="4" customFormat="1" ht="19.7" customHeight="1">
      <c r="B19" s="669"/>
      <c r="C19" s="26" t="s">
        <v>1935</v>
      </c>
      <c r="D19" s="26" t="s">
        <v>1935</v>
      </c>
      <c r="E19" s="40" t="s">
        <v>1954</v>
      </c>
      <c r="F19" s="26">
        <v>2</v>
      </c>
      <c r="G19" s="736">
        <v>4679</v>
      </c>
      <c r="H19" s="384">
        <f t="shared" si="0"/>
        <v>9358</v>
      </c>
      <c r="I19" s="40"/>
      <c r="J19" s="683" t="s">
        <v>1955</v>
      </c>
      <c r="K19" s="26" t="s">
        <v>1011</v>
      </c>
      <c r="L19" s="731"/>
      <c r="M19" s="375">
        <v>46067</v>
      </c>
      <c r="N19" s="42"/>
      <c r="O19" s="42"/>
      <c r="P19" s="375">
        <v>46071</v>
      </c>
      <c r="Q19" s="375"/>
    </row>
    <row r="20" spans="2:17" s="4" customFormat="1" ht="19.7" customHeight="1">
      <c r="B20" s="671"/>
      <c r="C20" s="26" t="s">
        <v>1498</v>
      </c>
      <c r="D20" s="26" t="s">
        <v>1498</v>
      </c>
      <c r="E20" s="40" t="s">
        <v>1956</v>
      </c>
      <c r="F20" s="26">
        <v>1</v>
      </c>
      <c r="G20" s="40">
        <v>3700</v>
      </c>
      <c r="H20" s="384">
        <f t="shared" si="0"/>
        <v>3700</v>
      </c>
      <c r="I20" s="40"/>
      <c r="J20" s="683" t="s">
        <v>1957</v>
      </c>
      <c r="K20" s="64" t="s">
        <v>1958</v>
      </c>
      <c r="L20" s="731"/>
      <c r="M20" s="375"/>
      <c r="N20" s="42"/>
      <c r="O20" s="42"/>
      <c r="P20" s="375"/>
      <c r="Q20" s="375">
        <v>46006</v>
      </c>
    </row>
    <row r="21" spans="2:17" s="4" customFormat="1" ht="19.7" customHeight="1">
      <c r="B21" s="666" t="s">
        <v>1959</v>
      </c>
      <c r="C21" s="26" t="s">
        <v>1935</v>
      </c>
      <c r="D21" s="26" t="s">
        <v>1935</v>
      </c>
      <c r="E21" s="40" t="s">
        <v>1960</v>
      </c>
      <c r="F21" s="26">
        <v>1</v>
      </c>
      <c r="G21" s="40">
        <v>12701</v>
      </c>
      <c r="H21" s="384">
        <f t="shared" si="0"/>
        <v>12701</v>
      </c>
      <c r="I21" s="40"/>
      <c r="J21" s="40" t="s">
        <v>1961</v>
      </c>
      <c r="K21" s="26" t="s">
        <v>1011</v>
      </c>
      <c r="L21" s="731"/>
      <c r="M21" s="375">
        <v>45968</v>
      </c>
      <c r="N21" s="42"/>
      <c r="O21" s="42"/>
      <c r="P21" s="375">
        <f>'[2]order (1)'!Q10+1</f>
        <v>45998</v>
      </c>
      <c r="Q21" s="375"/>
    </row>
    <row r="22" spans="2:17" s="4" customFormat="1" ht="19.7" customHeight="1">
      <c r="B22" s="654"/>
      <c r="C22" s="26" t="s">
        <v>1935</v>
      </c>
      <c r="D22" s="26" t="s">
        <v>1935</v>
      </c>
      <c r="E22" s="40" t="s">
        <v>1962</v>
      </c>
      <c r="F22" s="26">
        <v>1</v>
      </c>
      <c r="G22" s="40">
        <v>10515</v>
      </c>
      <c r="H22" s="384">
        <f t="shared" si="0"/>
        <v>10515</v>
      </c>
      <c r="I22" s="40"/>
      <c r="J22" s="40" t="s">
        <v>1963</v>
      </c>
      <c r="K22" s="26" t="s">
        <v>1011</v>
      </c>
      <c r="L22" s="731"/>
      <c r="M22" s="375">
        <v>45968</v>
      </c>
      <c r="N22" s="42"/>
      <c r="O22" s="42"/>
      <c r="P22" s="375">
        <f>'[2]order (1)'!Q11+1</f>
        <v>45998</v>
      </c>
      <c r="Q22" s="375"/>
    </row>
    <row r="23" spans="2:17" s="4" customFormat="1" ht="19.7" customHeight="1">
      <c r="B23" s="654"/>
      <c r="C23" s="26" t="s">
        <v>1935</v>
      </c>
      <c r="D23" s="26" t="s">
        <v>1935</v>
      </c>
      <c r="E23" s="40" t="s">
        <v>1964</v>
      </c>
      <c r="F23" s="26">
        <v>2</v>
      </c>
      <c r="G23" s="40">
        <v>13290</v>
      </c>
      <c r="H23" s="384">
        <f t="shared" si="0"/>
        <v>26580</v>
      </c>
      <c r="I23" s="40"/>
      <c r="J23" s="40" t="s">
        <v>1965</v>
      </c>
      <c r="K23" s="26" t="s">
        <v>1011</v>
      </c>
      <c r="L23" s="731"/>
      <c r="M23" s="375">
        <v>45968</v>
      </c>
      <c r="N23" s="42"/>
      <c r="O23" s="42"/>
      <c r="P23" s="375">
        <f>'[2]order (1)'!Q12+1</f>
        <v>45998</v>
      </c>
      <c r="Q23" s="375"/>
    </row>
    <row r="24" spans="2:17" s="4" customFormat="1" ht="19.7" customHeight="1">
      <c r="B24" s="654"/>
      <c r="C24" s="26" t="s">
        <v>1935</v>
      </c>
      <c r="D24" s="26" t="s">
        <v>1935</v>
      </c>
      <c r="E24" s="40" t="s">
        <v>1966</v>
      </c>
      <c r="F24" s="26">
        <v>1</v>
      </c>
      <c r="G24" s="40">
        <v>14025</v>
      </c>
      <c r="H24" s="384">
        <f t="shared" si="0"/>
        <v>14025</v>
      </c>
      <c r="I24" s="40"/>
      <c r="J24" s="40" t="s">
        <v>1967</v>
      </c>
      <c r="K24" s="26" t="s">
        <v>1011</v>
      </c>
      <c r="L24" s="731"/>
      <c r="M24" s="375">
        <v>45968</v>
      </c>
      <c r="N24" s="42"/>
      <c r="O24" s="42"/>
      <c r="P24" s="375">
        <f>'[2]order (1)'!Q13+1</f>
        <v>45998</v>
      </c>
      <c r="Q24" s="375"/>
    </row>
    <row r="25" spans="2:17" s="4" customFormat="1" ht="19.7" customHeight="1">
      <c r="B25" s="654"/>
      <c r="C25" s="26" t="s">
        <v>1935</v>
      </c>
      <c r="D25" s="26" t="s">
        <v>1935</v>
      </c>
      <c r="E25" s="40" t="s">
        <v>1968</v>
      </c>
      <c r="F25" s="26">
        <v>1</v>
      </c>
      <c r="G25" s="40">
        <v>4986</v>
      </c>
      <c r="H25" s="384">
        <f t="shared" si="0"/>
        <v>4986</v>
      </c>
      <c r="I25" s="40"/>
      <c r="J25" s="40" t="s">
        <v>1969</v>
      </c>
      <c r="K25" s="26" t="s">
        <v>1011</v>
      </c>
      <c r="L25" s="731"/>
      <c r="M25" s="375">
        <v>45968</v>
      </c>
      <c r="N25" s="42"/>
      <c r="O25" s="42"/>
      <c r="P25" s="375">
        <f>'[2]order (1)'!Q14+1</f>
        <v>45998</v>
      </c>
      <c r="Q25" s="375"/>
    </row>
    <row r="26" spans="2:17" s="4" customFormat="1" ht="19.7" customHeight="1">
      <c r="B26" s="654"/>
      <c r="C26" s="26" t="s">
        <v>1935</v>
      </c>
      <c r="D26" s="26" t="s">
        <v>1935</v>
      </c>
      <c r="E26" s="40" t="s">
        <v>1970</v>
      </c>
      <c r="F26" s="26">
        <v>1</v>
      </c>
      <c r="G26" s="40">
        <v>1267</v>
      </c>
      <c r="H26" s="384">
        <f t="shared" si="0"/>
        <v>1267</v>
      </c>
      <c r="I26" s="40"/>
      <c r="J26" s="40" t="s">
        <v>1971</v>
      </c>
      <c r="K26" s="26" t="s">
        <v>1011</v>
      </c>
      <c r="L26" s="731"/>
      <c r="M26" s="375">
        <v>45968</v>
      </c>
      <c r="N26" s="42"/>
      <c r="O26" s="42"/>
      <c r="P26" s="375">
        <f>'[2]order (1)'!Q15+1</f>
        <v>45998</v>
      </c>
      <c r="Q26" s="375"/>
    </row>
    <row r="27" spans="2:17" s="4" customFormat="1" ht="19.7" customHeight="1">
      <c r="B27" s="654"/>
      <c r="C27" s="26" t="s">
        <v>1935</v>
      </c>
      <c r="D27" s="26" t="s">
        <v>1935</v>
      </c>
      <c r="E27" s="40" t="s">
        <v>1972</v>
      </c>
      <c r="F27" s="26">
        <v>2</v>
      </c>
      <c r="G27" s="40">
        <v>1278</v>
      </c>
      <c r="H27" s="384">
        <f t="shared" si="0"/>
        <v>2556</v>
      </c>
      <c r="I27" s="40"/>
      <c r="J27" s="40" t="s">
        <v>1973</v>
      </c>
      <c r="K27" s="26" t="s">
        <v>1011</v>
      </c>
      <c r="L27" s="731"/>
      <c r="M27" s="375">
        <v>45968</v>
      </c>
      <c r="N27" s="42"/>
      <c r="O27" s="42"/>
      <c r="P27" s="375">
        <f>'[2]order (1)'!Q16+1</f>
        <v>45998</v>
      </c>
      <c r="Q27" s="375"/>
    </row>
    <row r="28" spans="2:17" s="4" customFormat="1" ht="19.7" customHeight="1">
      <c r="B28" s="654"/>
      <c r="C28" s="26" t="s">
        <v>1935</v>
      </c>
      <c r="D28" s="26" t="s">
        <v>1935</v>
      </c>
      <c r="E28" s="40" t="s">
        <v>1974</v>
      </c>
      <c r="F28" s="26">
        <v>1</v>
      </c>
      <c r="G28" s="40">
        <v>5189</v>
      </c>
      <c r="H28" s="384">
        <f t="shared" si="0"/>
        <v>5189</v>
      </c>
      <c r="I28" s="40"/>
      <c r="J28" s="40" t="s">
        <v>1975</v>
      </c>
      <c r="K28" s="26" t="s">
        <v>1011</v>
      </c>
      <c r="L28" s="731"/>
      <c r="M28" s="375">
        <v>45968</v>
      </c>
      <c r="N28" s="42"/>
      <c r="O28" s="42"/>
      <c r="P28" s="375">
        <f>'[2]order (1)'!Q17+1</f>
        <v>45998</v>
      </c>
      <c r="Q28" s="375"/>
    </row>
    <row r="29" spans="2:17" s="4" customFormat="1" ht="19.7" customHeight="1">
      <c r="B29" s="654"/>
      <c r="C29" s="26" t="s">
        <v>1935</v>
      </c>
      <c r="D29" s="26" t="s">
        <v>1935</v>
      </c>
      <c r="E29" s="40" t="s">
        <v>1769</v>
      </c>
      <c r="F29" s="26">
        <v>8</v>
      </c>
      <c r="G29" s="40">
        <v>165</v>
      </c>
      <c r="H29" s="384">
        <f t="shared" si="0"/>
        <v>1320</v>
      </c>
      <c r="I29" s="40"/>
      <c r="J29" s="40" t="s">
        <v>1770</v>
      </c>
      <c r="K29" s="26" t="s">
        <v>1011</v>
      </c>
      <c r="L29" s="731"/>
      <c r="M29" s="375">
        <v>45968</v>
      </c>
      <c r="N29" s="42"/>
      <c r="O29" s="42"/>
      <c r="P29" s="375">
        <f>'[2]order (1)'!Q18+1</f>
        <v>45970</v>
      </c>
      <c r="Q29" s="375">
        <v>45971</v>
      </c>
    </row>
    <row r="30" spans="2:17" s="4" customFormat="1" ht="19.7" customHeight="1">
      <c r="B30" s="654"/>
      <c r="C30" s="26" t="s">
        <v>1935</v>
      </c>
      <c r="D30" s="26" t="s">
        <v>1935</v>
      </c>
      <c r="E30" s="40" t="s">
        <v>1976</v>
      </c>
      <c r="F30" s="26">
        <v>4</v>
      </c>
      <c r="G30" s="40">
        <v>290</v>
      </c>
      <c r="H30" s="384">
        <f t="shared" si="0"/>
        <v>1160</v>
      </c>
      <c r="I30" s="40"/>
      <c r="J30" s="40" t="s">
        <v>1770</v>
      </c>
      <c r="K30" s="26" t="s">
        <v>1011</v>
      </c>
      <c r="L30" s="731"/>
      <c r="M30" s="375">
        <v>45968</v>
      </c>
      <c r="N30" s="42"/>
      <c r="O30" s="42"/>
      <c r="P30" s="375">
        <f>'[2]order (1)'!Q19+1</f>
        <v>45970</v>
      </c>
      <c r="Q30" s="375">
        <v>45971</v>
      </c>
    </row>
    <row r="31" spans="2:17" s="4" customFormat="1" ht="19.7" customHeight="1">
      <c r="B31" s="654"/>
      <c r="C31" s="26" t="s">
        <v>1935</v>
      </c>
      <c r="D31" s="26" t="s">
        <v>1935</v>
      </c>
      <c r="E31" s="40" t="s">
        <v>1977</v>
      </c>
      <c r="F31" s="26">
        <v>3</v>
      </c>
      <c r="G31" s="40">
        <v>1310</v>
      </c>
      <c r="H31" s="384">
        <f t="shared" si="0"/>
        <v>3930</v>
      </c>
      <c r="I31" s="40"/>
      <c r="J31" s="40" t="s">
        <v>1978</v>
      </c>
      <c r="K31" s="26" t="s">
        <v>1011</v>
      </c>
      <c r="L31" s="731"/>
      <c r="M31" s="375">
        <v>45968</v>
      </c>
      <c r="N31" s="42"/>
      <c r="O31" s="42"/>
      <c r="P31" s="375">
        <f>'[2]order (1)'!Q20+1</f>
        <v>45972</v>
      </c>
      <c r="Q31" s="375"/>
    </row>
    <row r="32" spans="2:17" s="4" customFormat="1" ht="19.7" customHeight="1">
      <c r="B32" s="654"/>
      <c r="C32" s="26" t="s">
        <v>1935</v>
      </c>
      <c r="D32" s="26" t="s">
        <v>1935</v>
      </c>
      <c r="E32" s="40" t="s">
        <v>1979</v>
      </c>
      <c r="F32" s="26">
        <v>9</v>
      </c>
      <c r="G32" s="40">
        <v>1310</v>
      </c>
      <c r="H32" s="384">
        <f t="shared" si="0"/>
        <v>11790</v>
      </c>
      <c r="I32" s="40"/>
      <c r="J32" s="40" t="s">
        <v>1978</v>
      </c>
      <c r="K32" s="26" t="s">
        <v>1011</v>
      </c>
      <c r="L32" s="731"/>
      <c r="M32" s="375">
        <v>45968</v>
      </c>
      <c r="N32" s="42"/>
      <c r="O32" s="42"/>
      <c r="P32" s="375">
        <f>'[2]order (1)'!Q21+1</f>
        <v>45972</v>
      </c>
      <c r="Q32" s="375"/>
    </row>
    <row r="33" spans="2:17" s="4" customFormat="1" ht="19.7" customHeight="1">
      <c r="B33" s="654"/>
      <c r="C33" s="26" t="s">
        <v>1935</v>
      </c>
      <c r="D33" s="26" t="s">
        <v>1935</v>
      </c>
      <c r="E33" s="40" t="s">
        <v>1980</v>
      </c>
      <c r="F33" s="26">
        <v>1</v>
      </c>
      <c r="G33" s="40">
        <v>18714</v>
      </c>
      <c r="H33" s="384">
        <f t="shared" si="0"/>
        <v>18714</v>
      </c>
      <c r="I33" s="40"/>
      <c r="J33" s="40" t="s">
        <v>1981</v>
      </c>
      <c r="K33" s="26" t="s">
        <v>1011</v>
      </c>
      <c r="L33" s="731"/>
      <c r="M33" s="375">
        <v>46051</v>
      </c>
      <c r="N33" s="42"/>
      <c r="O33" s="42"/>
      <c r="P33" s="375">
        <v>46063</v>
      </c>
      <c r="Q33" s="375"/>
    </row>
    <row r="34" spans="2:17" s="4" customFormat="1" ht="19.7" customHeight="1">
      <c r="B34" s="654"/>
      <c r="C34" s="26" t="s">
        <v>1935</v>
      </c>
      <c r="D34" s="26" t="s">
        <v>1935</v>
      </c>
      <c r="E34" s="40" t="s">
        <v>1982</v>
      </c>
      <c r="F34" s="26">
        <v>1</v>
      </c>
      <c r="G34" s="40">
        <v>20036</v>
      </c>
      <c r="H34" s="384">
        <f t="shared" si="0"/>
        <v>20036</v>
      </c>
      <c r="I34" s="40"/>
      <c r="J34" s="40" t="s">
        <v>1967</v>
      </c>
      <c r="K34" s="26" t="s">
        <v>1011</v>
      </c>
      <c r="L34" s="731"/>
      <c r="M34" s="375">
        <v>46051</v>
      </c>
      <c r="N34" s="42"/>
      <c r="O34" s="42"/>
      <c r="P34" s="375">
        <v>46063</v>
      </c>
      <c r="Q34" s="375"/>
    </row>
    <row r="35" spans="2:17" s="4" customFormat="1" ht="19.7" customHeight="1">
      <c r="B35" s="654"/>
      <c r="C35" s="26" t="s">
        <v>1935</v>
      </c>
      <c r="D35" s="26" t="s">
        <v>1935</v>
      </c>
      <c r="E35" s="40" t="s">
        <v>1627</v>
      </c>
      <c r="F35" s="26">
        <v>2</v>
      </c>
      <c r="G35" s="40">
        <v>280</v>
      </c>
      <c r="H35" s="384">
        <f t="shared" si="0"/>
        <v>560</v>
      </c>
      <c r="I35" s="40"/>
      <c r="J35" s="40" t="s">
        <v>1628</v>
      </c>
      <c r="K35" s="26" t="s">
        <v>1011</v>
      </c>
      <c r="L35" s="731"/>
      <c r="M35" s="375">
        <v>46051</v>
      </c>
      <c r="N35" s="42"/>
      <c r="O35" s="42"/>
      <c r="P35" s="375">
        <v>46052</v>
      </c>
      <c r="Q35" s="375"/>
    </row>
    <row r="36" spans="2:17" s="4" customFormat="1" ht="19.7" customHeight="1">
      <c r="B36" s="654"/>
      <c r="C36" s="26" t="s">
        <v>1935</v>
      </c>
      <c r="D36" s="26" t="s">
        <v>1935</v>
      </c>
      <c r="E36" s="40" t="s">
        <v>1787</v>
      </c>
      <c r="F36" s="26">
        <v>2</v>
      </c>
      <c r="G36" s="40">
        <v>350</v>
      </c>
      <c r="H36" s="384">
        <f t="shared" si="0"/>
        <v>700</v>
      </c>
      <c r="I36" s="40"/>
      <c r="J36" s="40" t="s">
        <v>1788</v>
      </c>
      <c r="K36" s="26" t="s">
        <v>1011</v>
      </c>
      <c r="L36" s="731"/>
      <c r="M36" s="375">
        <v>46051</v>
      </c>
      <c r="N36" s="42"/>
      <c r="O36" s="42"/>
      <c r="P36" s="375">
        <v>46052</v>
      </c>
      <c r="Q36" s="375"/>
    </row>
    <row r="37" spans="2:17" s="4" customFormat="1" ht="19.7" customHeight="1">
      <c r="B37" s="654"/>
      <c r="C37" s="26" t="s">
        <v>1935</v>
      </c>
      <c r="D37" s="26" t="s">
        <v>1935</v>
      </c>
      <c r="E37" s="40" t="s">
        <v>1983</v>
      </c>
      <c r="F37" s="26">
        <v>1</v>
      </c>
      <c r="G37" s="40">
        <v>7470</v>
      </c>
      <c r="H37" s="384">
        <f t="shared" si="0"/>
        <v>7470</v>
      </c>
      <c r="I37" s="40"/>
      <c r="J37" s="40" t="s">
        <v>1984</v>
      </c>
      <c r="K37" s="26" t="s">
        <v>1011</v>
      </c>
      <c r="L37" s="731"/>
      <c r="M37" s="375">
        <v>46051</v>
      </c>
      <c r="N37" s="42"/>
      <c r="O37" s="42"/>
      <c r="P37" s="375">
        <v>46052</v>
      </c>
      <c r="Q37" s="375"/>
    </row>
    <row r="38" spans="2:17" s="4" customFormat="1" ht="19.7" customHeight="1">
      <c r="B38" s="654"/>
      <c r="C38" s="26" t="s">
        <v>1935</v>
      </c>
      <c r="D38" s="26" t="s">
        <v>1935</v>
      </c>
      <c r="E38" s="40" t="s">
        <v>1985</v>
      </c>
      <c r="F38" s="26">
        <v>4</v>
      </c>
      <c r="G38" s="40">
        <v>270</v>
      </c>
      <c r="H38" s="384">
        <f t="shared" si="0"/>
        <v>1080</v>
      </c>
      <c r="I38" s="40"/>
      <c r="J38" s="40" t="s">
        <v>1770</v>
      </c>
      <c r="K38" s="26" t="s">
        <v>1011</v>
      </c>
      <c r="L38" s="731"/>
      <c r="M38" s="375">
        <v>46051</v>
      </c>
      <c r="N38" s="42"/>
      <c r="O38" s="42"/>
      <c r="P38" s="375">
        <v>46052</v>
      </c>
      <c r="Q38" s="375"/>
    </row>
    <row r="39" spans="2:17" s="4" customFormat="1" ht="19.7" customHeight="1">
      <c r="B39" s="654"/>
      <c r="C39" s="26" t="s">
        <v>1935</v>
      </c>
      <c r="D39" s="26" t="s">
        <v>1935</v>
      </c>
      <c r="E39" s="40" t="s">
        <v>1986</v>
      </c>
      <c r="F39" s="26">
        <v>1</v>
      </c>
      <c r="G39" s="40">
        <v>250</v>
      </c>
      <c r="H39" s="384">
        <f t="shared" si="0"/>
        <v>250</v>
      </c>
      <c r="I39" s="40"/>
      <c r="J39" s="40" t="s">
        <v>1987</v>
      </c>
      <c r="K39" s="26" t="s">
        <v>1011</v>
      </c>
      <c r="L39" s="731"/>
      <c r="M39" s="375">
        <v>46051</v>
      </c>
      <c r="N39" s="42"/>
      <c r="O39" s="42"/>
      <c r="P39" s="375">
        <v>46052</v>
      </c>
      <c r="Q39" s="375"/>
    </row>
    <row r="40" spans="2:17" s="4" customFormat="1" ht="19.7" customHeight="1">
      <c r="B40" s="654"/>
      <c r="C40" s="26" t="s">
        <v>128</v>
      </c>
      <c r="D40" s="26" t="s">
        <v>128</v>
      </c>
      <c r="E40" s="40" t="s">
        <v>1988</v>
      </c>
      <c r="F40" s="26">
        <v>10</v>
      </c>
      <c r="G40" s="385">
        <v>66</v>
      </c>
      <c r="H40" s="384">
        <f t="shared" si="0"/>
        <v>660</v>
      </c>
      <c r="I40" s="40"/>
      <c r="J40" s="40" t="s">
        <v>1989</v>
      </c>
      <c r="K40" s="64" t="s">
        <v>1958</v>
      </c>
      <c r="L40" s="731"/>
      <c r="M40" s="375">
        <v>45974</v>
      </c>
      <c r="N40" s="42"/>
      <c r="O40" s="42">
        <v>45981</v>
      </c>
      <c r="P40" s="375">
        <v>45981</v>
      </c>
      <c r="Q40" s="375">
        <v>45979</v>
      </c>
    </row>
    <row r="41" spans="2:17" s="4" customFormat="1" ht="19.7" customHeight="1">
      <c r="B41" s="668" t="s">
        <v>1990</v>
      </c>
      <c r="C41" s="26" t="s">
        <v>1935</v>
      </c>
      <c r="D41" s="26" t="s">
        <v>1935</v>
      </c>
      <c r="E41" s="40" t="s">
        <v>1991</v>
      </c>
      <c r="F41" s="26">
        <v>1</v>
      </c>
      <c r="G41" s="40">
        <v>110877</v>
      </c>
      <c r="H41" s="384">
        <f t="shared" si="0"/>
        <v>110877</v>
      </c>
      <c r="I41" s="40"/>
      <c r="J41" s="40" t="s">
        <v>1992</v>
      </c>
      <c r="K41" s="26" t="s">
        <v>1011</v>
      </c>
      <c r="L41" s="731"/>
      <c r="M41" s="375">
        <v>45968</v>
      </c>
      <c r="N41" s="42"/>
      <c r="O41" s="42"/>
      <c r="P41" s="375">
        <f>'[2]order (1)'!Q22+1</f>
        <v>45993</v>
      </c>
      <c r="Q41" s="375"/>
    </row>
    <row r="42" spans="2:17" s="4" customFormat="1" ht="19.7" customHeight="1">
      <c r="B42" s="669"/>
      <c r="C42" s="26" t="s">
        <v>1935</v>
      </c>
      <c r="D42" s="26" t="s">
        <v>1935</v>
      </c>
      <c r="E42" s="40" t="s">
        <v>1572</v>
      </c>
      <c r="F42" s="26">
        <v>4</v>
      </c>
      <c r="G42" s="40">
        <v>6367</v>
      </c>
      <c r="H42" s="384">
        <f t="shared" si="0"/>
        <v>25468</v>
      </c>
      <c r="I42" s="40"/>
      <c r="J42" s="40" t="s">
        <v>1573</v>
      </c>
      <c r="K42" s="26" t="s">
        <v>1011</v>
      </c>
      <c r="L42" s="731"/>
      <c r="M42" s="375">
        <v>45968</v>
      </c>
      <c r="N42" s="42"/>
      <c r="O42" s="42"/>
      <c r="P42" s="375">
        <f>'[2]order (1)'!Q23+1</f>
        <v>45973</v>
      </c>
      <c r="Q42" s="375">
        <v>45973</v>
      </c>
    </row>
    <row r="43" spans="2:17" s="4" customFormat="1" ht="19.7" customHeight="1">
      <c r="B43" s="669"/>
      <c r="C43" s="26" t="s">
        <v>1935</v>
      </c>
      <c r="D43" s="26" t="s">
        <v>1935</v>
      </c>
      <c r="E43" s="40" t="s">
        <v>1574</v>
      </c>
      <c r="F43" s="26">
        <v>45</v>
      </c>
      <c r="G43" s="40">
        <v>447</v>
      </c>
      <c r="H43" s="384">
        <f t="shared" si="0"/>
        <v>20115</v>
      </c>
      <c r="I43" s="40"/>
      <c r="J43" s="40" t="s">
        <v>1092</v>
      </c>
      <c r="K43" s="26" t="s">
        <v>1011</v>
      </c>
      <c r="L43" s="731"/>
      <c r="M43" s="375">
        <v>45968</v>
      </c>
      <c r="N43" s="42"/>
      <c r="O43" s="42"/>
      <c r="P43" s="375">
        <f>'[2]order (1)'!Q24+1</f>
        <v>45973</v>
      </c>
      <c r="Q43" s="375">
        <v>45973</v>
      </c>
    </row>
    <row r="44" spans="2:17" s="4" customFormat="1" ht="19.7" customHeight="1">
      <c r="B44" s="669"/>
      <c r="C44" s="26" t="s">
        <v>1935</v>
      </c>
      <c r="D44" s="26" t="s">
        <v>1935</v>
      </c>
      <c r="E44" s="40" t="s">
        <v>1993</v>
      </c>
      <c r="F44" s="26">
        <v>8</v>
      </c>
      <c r="G44" s="40">
        <v>1857</v>
      </c>
      <c r="H44" s="384">
        <f t="shared" si="0"/>
        <v>14856</v>
      </c>
      <c r="I44" s="40"/>
      <c r="J44" s="40" t="s">
        <v>1994</v>
      </c>
      <c r="K44" s="26" t="s">
        <v>1011</v>
      </c>
      <c r="L44" s="731"/>
      <c r="M44" s="375">
        <v>45968</v>
      </c>
      <c r="N44" s="42"/>
      <c r="O44" s="42"/>
      <c r="P44" s="375">
        <f>'[2]order (1)'!Q25+1</f>
        <v>45973</v>
      </c>
      <c r="Q44" s="375">
        <v>45973</v>
      </c>
    </row>
    <row r="45" spans="2:17" s="4" customFormat="1" ht="19.7" customHeight="1">
      <c r="B45" s="669"/>
      <c r="C45" s="26" t="s">
        <v>1935</v>
      </c>
      <c r="D45" s="26" t="s">
        <v>1935</v>
      </c>
      <c r="E45" s="40" t="s">
        <v>1995</v>
      </c>
      <c r="F45" s="26">
        <v>4</v>
      </c>
      <c r="G45" s="40">
        <v>710</v>
      </c>
      <c r="H45" s="384">
        <f t="shared" si="0"/>
        <v>2840</v>
      </c>
      <c r="I45" s="40"/>
      <c r="J45" s="40" t="s">
        <v>1996</v>
      </c>
      <c r="K45" s="26" t="s">
        <v>1011</v>
      </c>
      <c r="L45" s="731"/>
      <c r="M45" s="375">
        <v>45968</v>
      </c>
      <c r="N45" s="42"/>
      <c r="O45" s="42"/>
      <c r="P45" s="375">
        <f>'[2]order (1)'!Q26+1</f>
        <v>45973</v>
      </c>
      <c r="Q45" s="375">
        <v>45973</v>
      </c>
    </row>
    <row r="46" spans="2:17" s="4" customFormat="1" ht="19.7" customHeight="1">
      <c r="B46" s="669"/>
      <c r="C46" s="26" t="s">
        <v>1935</v>
      </c>
      <c r="D46" s="26" t="s">
        <v>1935</v>
      </c>
      <c r="E46" s="40" t="s">
        <v>1997</v>
      </c>
      <c r="F46" s="26">
        <v>1</v>
      </c>
      <c r="G46" s="40">
        <v>1540</v>
      </c>
      <c r="H46" s="384">
        <f t="shared" si="0"/>
        <v>1540</v>
      </c>
      <c r="I46" s="40"/>
      <c r="J46" s="40" t="s">
        <v>1098</v>
      </c>
      <c r="K46" s="26" t="s">
        <v>1011</v>
      </c>
      <c r="L46" s="731"/>
      <c r="M46" s="375">
        <v>45968</v>
      </c>
      <c r="N46" s="42"/>
      <c r="O46" s="42"/>
      <c r="P46" s="375">
        <f>'[2]order (1)'!Q27+1</f>
        <v>45973</v>
      </c>
      <c r="Q46" s="375">
        <v>45973</v>
      </c>
    </row>
    <row r="47" spans="2:17" s="4" customFormat="1" ht="19.7" customHeight="1">
      <c r="B47" s="669"/>
      <c r="C47" s="26" t="s">
        <v>1935</v>
      </c>
      <c r="D47" s="26" t="s">
        <v>1935</v>
      </c>
      <c r="E47" s="40" t="s">
        <v>1998</v>
      </c>
      <c r="F47" s="26">
        <v>4</v>
      </c>
      <c r="G47" s="40">
        <v>1870</v>
      </c>
      <c r="H47" s="384">
        <f t="shared" si="0"/>
        <v>7480</v>
      </c>
      <c r="I47" s="40"/>
      <c r="J47" s="40" t="s">
        <v>1098</v>
      </c>
      <c r="K47" s="26" t="s">
        <v>1011</v>
      </c>
      <c r="L47" s="30"/>
      <c r="M47" s="375">
        <v>45968</v>
      </c>
      <c r="N47" s="42"/>
      <c r="O47" s="42"/>
      <c r="P47" s="375">
        <f>'[2]order (1)'!Q28+1</f>
        <v>45973</v>
      </c>
      <c r="Q47" s="375">
        <v>45973</v>
      </c>
    </row>
    <row r="48" spans="2:17" s="4" customFormat="1" ht="19.7" customHeight="1">
      <c r="B48" s="669"/>
      <c r="C48" s="26" t="s">
        <v>1935</v>
      </c>
      <c r="D48" s="26" t="s">
        <v>1935</v>
      </c>
      <c r="E48" s="40" t="s">
        <v>1999</v>
      </c>
      <c r="F48" s="26">
        <v>12</v>
      </c>
      <c r="G48" s="40">
        <v>1810</v>
      </c>
      <c r="H48" s="384">
        <f t="shared" si="0"/>
        <v>21720</v>
      </c>
      <c r="I48" s="40"/>
      <c r="J48" s="40" t="s">
        <v>1585</v>
      </c>
      <c r="K48" s="26" t="s">
        <v>1011</v>
      </c>
      <c r="L48" s="731"/>
      <c r="M48" s="375">
        <v>45968</v>
      </c>
      <c r="N48" s="42"/>
      <c r="O48" s="42"/>
      <c r="P48" s="375">
        <f>'[2]order (1)'!Q29+1</f>
        <v>45973</v>
      </c>
      <c r="Q48" s="375">
        <v>45973</v>
      </c>
    </row>
    <row r="49" spans="2:17" s="4" customFormat="1" ht="19.7" customHeight="1">
      <c r="B49" s="669"/>
      <c r="C49" s="26" t="s">
        <v>1935</v>
      </c>
      <c r="D49" s="26" t="s">
        <v>1935</v>
      </c>
      <c r="E49" s="40" t="s">
        <v>2000</v>
      </c>
      <c r="F49" s="26">
        <v>4</v>
      </c>
      <c r="G49" s="40">
        <v>404</v>
      </c>
      <c r="H49" s="384">
        <f t="shared" si="0"/>
        <v>1616</v>
      </c>
      <c r="I49" s="40"/>
      <c r="J49" s="40" t="s">
        <v>1047</v>
      </c>
      <c r="K49" s="26" t="s">
        <v>1011</v>
      </c>
      <c r="L49" s="731"/>
      <c r="M49" s="375">
        <v>45968</v>
      </c>
      <c r="N49" s="42"/>
      <c r="O49" s="42"/>
      <c r="P49" s="375">
        <f>'[2]order (1)'!Q30+1</f>
        <v>45973</v>
      </c>
      <c r="Q49" s="375">
        <v>45973</v>
      </c>
    </row>
    <row r="50" spans="2:17" s="4" customFormat="1" ht="19.7" customHeight="1">
      <c r="B50" s="669"/>
      <c r="C50" s="26" t="s">
        <v>1935</v>
      </c>
      <c r="D50" s="26" t="s">
        <v>1935</v>
      </c>
      <c r="E50" s="40" t="s">
        <v>2001</v>
      </c>
      <c r="F50" s="26">
        <v>4</v>
      </c>
      <c r="G50" s="40">
        <v>364</v>
      </c>
      <c r="H50" s="384">
        <f t="shared" si="0"/>
        <v>1456</v>
      </c>
      <c r="I50" s="40"/>
      <c r="J50" s="40" t="s">
        <v>1047</v>
      </c>
      <c r="K50" s="26" t="s">
        <v>1011</v>
      </c>
      <c r="L50" s="731"/>
      <c r="M50" s="375">
        <v>46048</v>
      </c>
      <c r="N50" s="42"/>
      <c r="O50" s="42"/>
      <c r="P50" s="375">
        <v>46049</v>
      </c>
      <c r="Q50" s="375"/>
    </row>
    <row r="51" spans="2:17" s="4" customFormat="1" ht="19.7" customHeight="1">
      <c r="B51" s="669"/>
      <c r="C51" s="26" t="s">
        <v>1935</v>
      </c>
      <c r="D51" s="26" t="s">
        <v>1935</v>
      </c>
      <c r="E51" s="40" t="s">
        <v>2002</v>
      </c>
      <c r="F51" s="26">
        <v>1</v>
      </c>
      <c r="G51" s="40">
        <v>1020</v>
      </c>
      <c r="H51" s="384">
        <f t="shared" si="0"/>
        <v>1020</v>
      </c>
      <c r="I51" s="40"/>
      <c r="J51" s="40" t="s">
        <v>2003</v>
      </c>
      <c r="K51" s="26" t="s">
        <v>1011</v>
      </c>
      <c r="L51" s="731"/>
      <c r="M51" s="375">
        <v>45968</v>
      </c>
      <c r="N51" s="42"/>
      <c r="O51" s="42"/>
      <c r="P51" s="375">
        <f>'[2]order (1)'!Q31+1</f>
        <v>45973</v>
      </c>
      <c r="Q51" s="375">
        <v>45973</v>
      </c>
    </row>
    <row r="52" spans="2:17" s="4" customFormat="1" ht="19.7" customHeight="1">
      <c r="B52" s="669"/>
      <c r="C52" s="26" t="s">
        <v>1935</v>
      </c>
      <c r="D52" s="26" t="s">
        <v>1935</v>
      </c>
      <c r="E52" s="40" t="s">
        <v>2004</v>
      </c>
      <c r="F52" s="26">
        <v>30</v>
      </c>
      <c r="G52" s="40">
        <v>66</v>
      </c>
      <c r="H52" s="384">
        <f t="shared" si="0"/>
        <v>1980</v>
      </c>
      <c r="I52" s="40"/>
      <c r="J52" s="40" t="s">
        <v>2005</v>
      </c>
      <c r="K52" s="26" t="s">
        <v>1011</v>
      </c>
      <c r="L52" s="731"/>
      <c r="M52" s="375">
        <v>45968</v>
      </c>
      <c r="N52" s="42"/>
      <c r="O52" s="42"/>
      <c r="P52" s="375">
        <f>'[2]order (1)'!Q32+1</f>
        <v>45973</v>
      </c>
      <c r="Q52" s="375">
        <v>45973</v>
      </c>
    </row>
    <row r="53" spans="2:17" s="4" customFormat="1" ht="19.7" customHeight="1">
      <c r="B53" s="669"/>
      <c r="C53" s="26" t="s">
        <v>1935</v>
      </c>
      <c r="D53" s="26" t="s">
        <v>1935</v>
      </c>
      <c r="E53" s="40" t="s">
        <v>2006</v>
      </c>
      <c r="F53" s="26">
        <v>50</v>
      </c>
      <c r="G53" s="40">
        <v>66</v>
      </c>
      <c r="H53" s="384">
        <f t="shared" si="0"/>
        <v>3300</v>
      </c>
      <c r="I53" s="40"/>
      <c r="J53" s="40" t="s">
        <v>2005</v>
      </c>
      <c r="K53" s="26" t="s">
        <v>1011</v>
      </c>
      <c r="L53" s="731"/>
      <c r="M53" s="375">
        <v>46072</v>
      </c>
      <c r="N53" s="42"/>
      <c r="O53" s="42"/>
      <c r="P53" s="375">
        <v>46077</v>
      </c>
      <c r="Q53" s="375"/>
    </row>
    <row r="54" spans="2:17" s="4" customFormat="1" ht="19.7" customHeight="1">
      <c r="B54" s="669"/>
      <c r="C54" s="26" t="s">
        <v>1935</v>
      </c>
      <c r="D54" s="26" t="s">
        <v>1935</v>
      </c>
      <c r="E54" s="40" t="s">
        <v>2007</v>
      </c>
      <c r="F54" s="26">
        <v>10</v>
      </c>
      <c r="G54" s="40">
        <v>250</v>
      </c>
      <c r="H54" s="384">
        <f t="shared" si="0"/>
        <v>2500</v>
      </c>
      <c r="I54" s="40"/>
      <c r="J54" s="40" t="s">
        <v>1092</v>
      </c>
      <c r="K54" s="26" t="s">
        <v>1011</v>
      </c>
      <c r="L54" s="731"/>
      <c r="M54" s="375">
        <v>46042</v>
      </c>
      <c r="N54" s="42"/>
      <c r="O54" s="42"/>
      <c r="P54" s="375">
        <v>46044</v>
      </c>
      <c r="Q54" s="375"/>
    </row>
    <row r="55" spans="2:17" s="4" customFormat="1" ht="19.7" customHeight="1">
      <c r="B55" s="669"/>
      <c r="C55" s="26" t="s">
        <v>1935</v>
      </c>
      <c r="D55" s="26" t="s">
        <v>1935</v>
      </c>
      <c r="E55" s="40" t="s">
        <v>1538</v>
      </c>
      <c r="F55" s="26">
        <v>2</v>
      </c>
      <c r="G55" s="40">
        <v>256</v>
      </c>
      <c r="H55" s="384">
        <f t="shared" si="0"/>
        <v>512</v>
      </c>
      <c r="I55" s="40"/>
      <c r="J55" s="40" t="s">
        <v>1096</v>
      </c>
      <c r="K55" s="26" t="s">
        <v>1011</v>
      </c>
      <c r="L55" s="731"/>
      <c r="M55" s="375">
        <v>46042</v>
      </c>
      <c r="N55" s="42"/>
      <c r="O55" s="42"/>
      <c r="P55" s="375">
        <v>46044</v>
      </c>
      <c r="Q55" s="375"/>
    </row>
    <row r="56" spans="2:17" s="4" customFormat="1" ht="19.7" customHeight="1">
      <c r="B56" s="669"/>
      <c r="C56" s="26" t="s">
        <v>1935</v>
      </c>
      <c r="D56" s="26" t="s">
        <v>1935</v>
      </c>
      <c r="E56" s="40" t="s">
        <v>2008</v>
      </c>
      <c r="F56" s="26">
        <v>2</v>
      </c>
      <c r="G56" s="40">
        <v>380</v>
      </c>
      <c r="H56" s="384">
        <f t="shared" si="0"/>
        <v>760</v>
      </c>
      <c r="I56" s="40"/>
      <c r="J56" s="40" t="s">
        <v>1098</v>
      </c>
      <c r="K56" s="26" t="s">
        <v>1011</v>
      </c>
      <c r="L56" s="731"/>
      <c r="M56" s="375">
        <v>46042</v>
      </c>
      <c r="N56" s="42"/>
      <c r="O56" s="42"/>
      <c r="P56" s="375">
        <v>46044</v>
      </c>
      <c r="Q56" s="375"/>
    </row>
    <row r="57" spans="2:17" s="4" customFormat="1" ht="19.7" customHeight="1">
      <c r="B57" s="669"/>
      <c r="C57" s="26" t="s">
        <v>1935</v>
      </c>
      <c r="D57" s="26" t="s">
        <v>1935</v>
      </c>
      <c r="E57" s="40" t="s">
        <v>2009</v>
      </c>
      <c r="F57" s="26">
        <v>1</v>
      </c>
      <c r="G57" s="40">
        <v>480</v>
      </c>
      <c r="H57" s="384">
        <f t="shared" si="0"/>
        <v>480</v>
      </c>
      <c r="I57" s="40"/>
      <c r="J57" s="40" t="s">
        <v>1098</v>
      </c>
      <c r="K57" s="26" t="s">
        <v>1011</v>
      </c>
      <c r="L57" s="731"/>
      <c r="M57" s="375">
        <v>46042</v>
      </c>
      <c r="N57" s="42"/>
      <c r="O57" s="42"/>
      <c r="P57" s="375">
        <v>46044</v>
      </c>
      <c r="Q57" s="375"/>
    </row>
    <row r="58" spans="2:17" s="4" customFormat="1" ht="19.7" customHeight="1">
      <c r="B58" s="669"/>
      <c r="C58" s="26" t="s">
        <v>1935</v>
      </c>
      <c r="D58" s="26" t="s">
        <v>1935</v>
      </c>
      <c r="E58" s="40" t="s">
        <v>1093</v>
      </c>
      <c r="F58" s="26">
        <v>20</v>
      </c>
      <c r="G58" s="40">
        <v>108</v>
      </c>
      <c r="H58" s="384">
        <f t="shared" si="0"/>
        <v>2160</v>
      </c>
      <c r="I58" s="40"/>
      <c r="J58" s="40" t="s">
        <v>1094</v>
      </c>
      <c r="K58" s="26" t="s">
        <v>1011</v>
      </c>
      <c r="L58" s="731"/>
      <c r="M58" s="375">
        <v>46042</v>
      </c>
      <c r="N58" s="42"/>
      <c r="O58" s="42"/>
      <c r="P58" s="375">
        <v>46044</v>
      </c>
      <c r="Q58" s="375"/>
    </row>
    <row r="59" spans="2:17" s="4" customFormat="1" ht="19.7" customHeight="1">
      <c r="B59" s="669"/>
      <c r="C59" s="26" t="s">
        <v>1935</v>
      </c>
      <c r="D59" s="26" t="s">
        <v>1935</v>
      </c>
      <c r="E59" s="40" t="s">
        <v>2010</v>
      </c>
      <c r="F59" s="26">
        <v>100</v>
      </c>
      <c r="G59" s="40">
        <v>28</v>
      </c>
      <c r="H59" s="384">
        <f t="shared" si="0"/>
        <v>2800</v>
      </c>
      <c r="I59" s="40"/>
      <c r="J59" s="40" t="s">
        <v>1560</v>
      </c>
      <c r="K59" s="26" t="s">
        <v>1011</v>
      </c>
      <c r="L59" s="731"/>
      <c r="M59" s="375">
        <v>46042</v>
      </c>
      <c r="N59" s="42"/>
      <c r="O59" s="42"/>
      <c r="P59" s="375">
        <v>46044</v>
      </c>
      <c r="Q59" s="375"/>
    </row>
    <row r="60" spans="2:17" s="4" customFormat="1" ht="19.7" customHeight="1">
      <c r="B60" s="669"/>
      <c r="C60" s="26" t="s">
        <v>1935</v>
      </c>
      <c r="D60" s="26" t="s">
        <v>1935</v>
      </c>
      <c r="E60" s="40" t="s">
        <v>2011</v>
      </c>
      <c r="F60" s="26">
        <v>12</v>
      </c>
      <c r="G60" s="40">
        <v>166</v>
      </c>
      <c r="H60" s="384">
        <f t="shared" si="0"/>
        <v>1992</v>
      </c>
      <c r="I60" s="40"/>
      <c r="J60" s="40" t="s">
        <v>1092</v>
      </c>
      <c r="K60" s="26" t="s">
        <v>1011</v>
      </c>
      <c r="L60" s="731"/>
      <c r="M60" s="375">
        <v>46042</v>
      </c>
      <c r="N60" s="42"/>
      <c r="O60" s="42"/>
      <c r="P60" s="375">
        <v>46044</v>
      </c>
      <c r="Q60" s="375"/>
    </row>
    <row r="61" spans="2:17" s="4" customFormat="1" ht="19.7" customHeight="1">
      <c r="B61" s="671"/>
      <c r="C61" s="26" t="s">
        <v>1935</v>
      </c>
      <c r="D61" s="26" t="s">
        <v>1935</v>
      </c>
      <c r="E61" s="40" t="s">
        <v>2012</v>
      </c>
      <c r="F61" s="26">
        <v>4</v>
      </c>
      <c r="G61" s="40">
        <v>210</v>
      </c>
      <c r="H61" s="384">
        <f t="shared" si="0"/>
        <v>840</v>
      </c>
      <c r="I61" s="40"/>
      <c r="J61" s="40" t="s">
        <v>2013</v>
      </c>
      <c r="K61" s="26" t="s">
        <v>1011</v>
      </c>
      <c r="L61" s="731"/>
      <c r="M61" s="375">
        <v>46042</v>
      </c>
      <c r="N61" s="42"/>
      <c r="O61" s="42"/>
      <c r="P61" s="375">
        <v>46044</v>
      </c>
      <c r="Q61" s="375"/>
    </row>
    <row r="62" spans="2:17" s="4" customFormat="1" ht="19.7" customHeight="1">
      <c r="B62" s="668" t="s">
        <v>2014</v>
      </c>
      <c r="C62" s="26" t="s">
        <v>1935</v>
      </c>
      <c r="D62" s="26" t="s">
        <v>1935</v>
      </c>
      <c r="E62" s="40" t="s">
        <v>2012</v>
      </c>
      <c r="F62" s="26">
        <v>4</v>
      </c>
      <c r="G62" s="40">
        <v>210</v>
      </c>
      <c r="H62" s="384">
        <f t="shared" si="0"/>
        <v>840</v>
      </c>
      <c r="I62" s="40"/>
      <c r="J62" s="47" t="s">
        <v>2015</v>
      </c>
      <c r="K62" s="26"/>
      <c r="L62" s="731"/>
      <c r="M62" s="375"/>
      <c r="N62" s="42"/>
      <c r="O62" s="42"/>
      <c r="P62" s="375"/>
      <c r="Q62" s="375"/>
    </row>
    <row r="63" spans="2:17" s="4" customFormat="1" ht="19.7" customHeight="1">
      <c r="B63" s="669"/>
      <c r="C63" s="26" t="s">
        <v>145</v>
      </c>
      <c r="D63" s="26" t="s">
        <v>1143</v>
      </c>
      <c r="E63" s="40" t="s">
        <v>2016</v>
      </c>
      <c r="F63" s="26">
        <v>2</v>
      </c>
      <c r="G63" s="385">
        <v>6300</v>
      </c>
      <c r="H63" s="384">
        <f t="shared" si="0"/>
        <v>12600</v>
      </c>
      <c r="I63" s="40"/>
      <c r="J63" s="40" t="s">
        <v>2017</v>
      </c>
      <c r="K63" s="64" t="s">
        <v>1958</v>
      </c>
      <c r="L63" s="731"/>
      <c r="M63" s="375">
        <v>45974</v>
      </c>
      <c r="N63" s="42"/>
      <c r="O63" s="42">
        <v>46003</v>
      </c>
      <c r="P63" s="375">
        <v>46003</v>
      </c>
      <c r="Q63" s="375">
        <v>46002</v>
      </c>
    </row>
    <row r="64" spans="2:17" s="4" customFormat="1" ht="19.7" customHeight="1">
      <c r="B64" s="669"/>
      <c r="C64" s="26" t="s">
        <v>145</v>
      </c>
      <c r="D64" s="26" t="s">
        <v>1143</v>
      </c>
      <c r="E64" s="40" t="s">
        <v>2018</v>
      </c>
      <c r="F64" s="26">
        <v>1</v>
      </c>
      <c r="G64" s="385">
        <v>2930</v>
      </c>
      <c r="H64" s="384">
        <f t="shared" si="0"/>
        <v>2930</v>
      </c>
      <c r="I64" s="40"/>
      <c r="J64" s="40" t="s">
        <v>2019</v>
      </c>
      <c r="K64" s="64" t="s">
        <v>1958</v>
      </c>
      <c r="L64" s="731"/>
      <c r="M64" s="375">
        <v>45974</v>
      </c>
      <c r="N64" s="42"/>
      <c r="O64" s="42">
        <v>46003</v>
      </c>
      <c r="P64" s="375">
        <v>46003</v>
      </c>
      <c r="Q64" s="375">
        <v>46002</v>
      </c>
    </row>
    <row r="65" spans="2:17" s="4" customFormat="1" ht="19.7" customHeight="1">
      <c r="B65" s="669"/>
      <c r="C65" s="26" t="s">
        <v>145</v>
      </c>
      <c r="D65" s="26" t="s">
        <v>1143</v>
      </c>
      <c r="E65" s="40" t="s">
        <v>2020</v>
      </c>
      <c r="F65" s="26">
        <v>1</v>
      </c>
      <c r="G65" s="385">
        <v>5150</v>
      </c>
      <c r="H65" s="384">
        <f t="shared" si="0"/>
        <v>5150</v>
      </c>
      <c r="I65" s="40"/>
      <c r="J65" s="40" t="s">
        <v>2021</v>
      </c>
      <c r="K65" s="64" t="s">
        <v>1958</v>
      </c>
      <c r="L65" s="731"/>
      <c r="M65" s="375">
        <v>45974</v>
      </c>
      <c r="N65" s="42"/>
      <c r="O65" s="42">
        <v>46003</v>
      </c>
      <c r="P65" s="375">
        <v>46003</v>
      </c>
      <c r="Q65" s="375">
        <v>46002</v>
      </c>
    </row>
    <row r="66" spans="2:17" s="4" customFormat="1" ht="19.7" customHeight="1">
      <c r="B66" s="669"/>
      <c r="C66" s="26" t="s">
        <v>145</v>
      </c>
      <c r="D66" s="26" t="s">
        <v>1143</v>
      </c>
      <c r="E66" s="40" t="s">
        <v>2022</v>
      </c>
      <c r="F66" s="26">
        <v>1</v>
      </c>
      <c r="G66" s="385">
        <v>9270</v>
      </c>
      <c r="H66" s="384">
        <f t="shared" si="0"/>
        <v>9270</v>
      </c>
      <c r="I66" s="40"/>
      <c r="J66" s="40" t="s">
        <v>1636</v>
      </c>
      <c r="K66" s="64" t="s">
        <v>1958</v>
      </c>
      <c r="L66" s="731"/>
      <c r="M66" s="375">
        <v>45974</v>
      </c>
      <c r="N66" s="42"/>
      <c r="O66" s="42">
        <v>46003</v>
      </c>
      <c r="P66" s="375">
        <v>46003</v>
      </c>
      <c r="Q66" s="375">
        <v>46002</v>
      </c>
    </row>
    <row r="67" spans="2:17" s="4" customFormat="1" ht="19.7" customHeight="1">
      <c r="B67" s="669"/>
      <c r="C67" s="26" t="s">
        <v>145</v>
      </c>
      <c r="D67" s="26" t="s">
        <v>1143</v>
      </c>
      <c r="E67" s="40" t="s">
        <v>2023</v>
      </c>
      <c r="F67" s="26">
        <v>1</v>
      </c>
      <c r="G67" s="385">
        <v>9420</v>
      </c>
      <c r="H67" s="384">
        <f t="shared" si="0"/>
        <v>9420</v>
      </c>
      <c r="I67" s="40"/>
      <c r="J67" s="40" t="s">
        <v>1636</v>
      </c>
      <c r="K67" s="64" t="s">
        <v>999</v>
      </c>
      <c r="L67" s="731"/>
      <c r="M67" s="375"/>
      <c r="N67" s="42"/>
      <c r="O67" s="42"/>
      <c r="P67" s="375">
        <v>46063</v>
      </c>
      <c r="Q67" s="375">
        <v>46063</v>
      </c>
    </row>
    <row r="68" spans="2:17" s="4" customFormat="1" ht="19.7" customHeight="1">
      <c r="B68" s="669"/>
      <c r="C68" s="26" t="s">
        <v>145</v>
      </c>
      <c r="D68" s="26" t="s">
        <v>1143</v>
      </c>
      <c r="E68" s="40" t="s">
        <v>2024</v>
      </c>
      <c r="F68" s="26">
        <v>1</v>
      </c>
      <c r="G68" s="385">
        <v>1720</v>
      </c>
      <c r="H68" s="384">
        <f t="shared" si="0"/>
        <v>1720</v>
      </c>
      <c r="I68" s="40"/>
      <c r="J68" s="40" t="s">
        <v>2025</v>
      </c>
      <c r="K68" s="64" t="s">
        <v>1958</v>
      </c>
      <c r="L68" s="731"/>
      <c r="M68" s="375">
        <v>45974</v>
      </c>
      <c r="N68" s="42"/>
      <c r="O68" s="42">
        <v>46003</v>
      </c>
      <c r="P68" s="375">
        <v>46003</v>
      </c>
      <c r="Q68" s="375">
        <v>46002</v>
      </c>
    </row>
    <row r="69" spans="2:17" s="4" customFormat="1" ht="19.7" customHeight="1">
      <c r="B69" s="669"/>
      <c r="C69" s="26" t="s">
        <v>145</v>
      </c>
      <c r="D69" s="26" t="s">
        <v>1143</v>
      </c>
      <c r="E69" s="40" t="s">
        <v>2026</v>
      </c>
      <c r="F69" s="26">
        <v>3</v>
      </c>
      <c r="G69" s="385">
        <v>470</v>
      </c>
      <c r="H69" s="384">
        <f t="shared" si="0"/>
        <v>1410</v>
      </c>
      <c r="I69" s="40"/>
      <c r="J69" s="40" t="s">
        <v>880</v>
      </c>
      <c r="K69" s="64" t="s">
        <v>1958</v>
      </c>
      <c r="L69" s="731"/>
      <c r="M69" s="375">
        <v>45974</v>
      </c>
      <c r="N69" s="42"/>
      <c r="O69" s="42">
        <v>46003</v>
      </c>
      <c r="P69" s="375">
        <v>46003</v>
      </c>
      <c r="Q69" s="375">
        <v>46002</v>
      </c>
    </row>
    <row r="70" spans="2:17" s="4" customFormat="1" ht="19.7" customHeight="1">
      <c r="B70" s="671"/>
      <c r="C70" s="26" t="s">
        <v>145</v>
      </c>
      <c r="D70" s="26" t="s">
        <v>1143</v>
      </c>
      <c r="E70" s="40" t="s">
        <v>2027</v>
      </c>
      <c r="F70" s="26">
        <v>1</v>
      </c>
      <c r="G70" s="385">
        <v>6980</v>
      </c>
      <c r="H70" s="384">
        <f t="shared" si="0"/>
        <v>6980</v>
      </c>
      <c r="I70" s="40"/>
      <c r="J70" s="40" t="s">
        <v>2028</v>
      </c>
      <c r="K70" s="64" t="s">
        <v>2029</v>
      </c>
      <c r="L70" s="731"/>
      <c r="M70" s="375">
        <v>46058</v>
      </c>
      <c r="N70" s="42"/>
      <c r="O70" s="703" t="s">
        <v>2030</v>
      </c>
      <c r="P70" s="703" t="s">
        <v>2030</v>
      </c>
      <c r="Q70" s="703" t="s">
        <v>2030</v>
      </c>
    </row>
    <row r="71" spans="2:17" s="4" customFormat="1" ht="19.7" customHeight="1">
      <c r="B71" s="334">
        <v>6</v>
      </c>
      <c r="C71" s="26" t="s">
        <v>1070</v>
      </c>
      <c r="D71" s="26" t="s">
        <v>1070</v>
      </c>
      <c r="E71" s="40" t="s">
        <v>1071</v>
      </c>
      <c r="F71" s="26">
        <v>150</v>
      </c>
      <c r="G71" s="385">
        <v>5000</v>
      </c>
      <c r="H71" s="384">
        <f t="shared" si="0"/>
        <v>750000</v>
      </c>
      <c r="I71" s="26"/>
      <c r="J71" s="40" t="s">
        <v>1071</v>
      </c>
      <c r="K71" s="26"/>
      <c r="L71" s="47"/>
      <c r="M71" s="375"/>
      <c r="N71" s="27"/>
      <c r="O71" s="42"/>
      <c r="P71" s="375"/>
      <c r="Q71" s="375"/>
    </row>
    <row r="72" spans="2:17" s="4" customFormat="1" ht="19.7" customHeight="1">
      <c r="B72" s="334">
        <v>7</v>
      </c>
      <c r="C72" s="26" t="s">
        <v>1070</v>
      </c>
      <c r="D72" s="26" t="s">
        <v>1070</v>
      </c>
      <c r="E72" s="40" t="s">
        <v>1072</v>
      </c>
      <c r="F72" s="26">
        <v>150</v>
      </c>
      <c r="G72" s="385">
        <v>5000</v>
      </c>
      <c r="H72" s="384">
        <f t="shared" si="0"/>
        <v>750000</v>
      </c>
      <c r="I72" s="40"/>
      <c r="J72" s="40" t="s">
        <v>1072</v>
      </c>
      <c r="K72" s="26"/>
      <c r="L72" s="731"/>
      <c r="M72" s="375"/>
      <c r="N72" s="42"/>
      <c r="O72" s="42"/>
      <c r="P72" s="375"/>
      <c r="Q72" s="375"/>
    </row>
    <row r="73" spans="2:17" s="4" customFormat="1" ht="19.7" customHeight="1">
      <c r="B73" s="666" t="s">
        <v>2031</v>
      </c>
      <c r="C73" s="26" t="s">
        <v>1935</v>
      </c>
      <c r="D73" s="26" t="s">
        <v>1935</v>
      </c>
      <c r="E73" s="40" t="s">
        <v>2032</v>
      </c>
      <c r="F73" s="26">
        <v>1</v>
      </c>
      <c r="G73" s="40">
        <v>7194</v>
      </c>
      <c r="H73" s="384">
        <f t="shared" si="0"/>
        <v>7194</v>
      </c>
      <c r="I73" s="40"/>
      <c r="J73" s="40" t="s">
        <v>2033</v>
      </c>
      <c r="K73" s="26" t="s">
        <v>1011</v>
      </c>
      <c r="L73" s="731"/>
      <c r="M73" s="375">
        <v>45968</v>
      </c>
      <c r="N73" s="42"/>
      <c r="O73" s="42"/>
      <c r="P73" s="375">
        <f>'[2]order (1)'!Q33+1</f>
        <v>45998</v>
      </c>
      <c r="Q73" s="375"/>
    </row>
    <row r="74" spans="2:17" s="4" customFormat="1" ht="19.7" customHeight="1">
      <c r="B74" s="666"/>
      <c r="C74" s="26" t="s">
        <v>1935</v>
      </c>
      <c r="D74" s="26" t="s">
        <v>1935</v>
      </c>
      <c r="E74" s="40" t="s">
        <v>2034</v>
      </c>
      <c r="F74" s="26">
        <v>1</v>
      </c>
      <c r="G74" s="40">
        <v>5938</v>
      </c>
      <c r="H74" s="384">
        <f t="shared" si="0"/>
        <v>5938</v>
      </c>
      <c r="I74" s="40"/>
      <c r="J74" s="40" t="s">
        <v>2033</v>
      </c>
      <c r="K74" s="26" t="s">
        <v>1011</v>
      </c>
      <c r="L74" s="731"/>
      <c r="M74" s="375">
        <v>46072</v>
      </c>
      <c r="N74" s="42"/>
      <c r="O74" s="42"/>
      <c r="P74" s="375">
        <v>46077</v>
      </c>
      <c r="Q74" s="375"/>
    </row>
    <row r="75" spans="2:17" s="4" customFormat="1" ht="19.7" customHeight="1">
      <c r="B75" s="654"/>
      <c r="C75" s="26" t="s">
        <v>1935</v>
      </c>
      <c r="D75" s="26" t="s">
        <v>1935</v>
      </c>
      <c r="E75" s="40" t="s">
        <v>2032</v>
      </c>
      <c r="F75" s="26">
        <v>1</v>
      </c>
      <c r="G75" s="40">
        <v>7194</v>
      </c>
      <c r="H75" s="384">
        <f t="shared" si="0"/>
        <v>7194</v>
      </c>
      <c r="I75" s="40"/>
      <c r="J75" s="40" t="s">
        <v>2035</v>
      </c>
      <c r="K75" s="26" t="s">
        <v>1011</v>
      </c>
      <c r="L75" s="731"/>
      <c r="M75" s="375">
        <v>45968</v>
      </c>
      <c r="N75" s="42"/>
      <c r="O75" s="42"/>
      <c r="P75" s="375">
        <f>'[2]order (1)'!Q34+1</f>
        <v>45998</v>
      </c>
      <c r="Q75" s="375"/>
    </row>
    <row r="76" spans="2:17" s="4" customFormat="1" ht="19.7" customHeight="1">
      <c r="B76" s="654"/>
      <c r="C76" s="26" t="s">
        <v>1935</v>
      </c>
      <c r="D76" s="26" t="s">
        <v>1935</v>
      </c>
      <c r="E76" s="40" t="s">
        <v>2036</v>
      </c>
      <c r="F76" s="26">
        <v>1</v>
      </c>
      <c r="G76" s="40">
        <v>1745</v>
      </c>
      <c r="H76" s="384">
        <f t="shared" si="0"/>
        <v>1745</v>
      </c>
      <c r="I76" s="40"/>
      <c r="J76" s="40" t="s">
        <v>2037</v>
      </c>
      <c r="K76" s="26" t="s">
        <v>1011</v>
      </c>
      <c r="L76" s="731"/>
      <c r="M76" s="375">
        <v>45968</v>
      </c>
      <c r="N76" s="42"/>
      <c r="O76" s="42"/>
      <c r="P76" s="375">
        <f>'[2]order (1)'!Q35+1</f>
        <v>45998</v>
      </c>
      <c r="Q76" s="375"/>
    </row>
    <row r="77" spans="2:17" s="4" customFormat="1" ht="19.7" customHeight="1">
      <c r="B77" s="654"/>
      <c r="C77" s="26" t="s">
        <v>1935</v>
      </c>
      <c r="D77" s="26" t="s">
        <v>1935</v>
      </c>
      <c r="E77" s="40" t="s">
        <v>2038</v>
      </c>
      <c r="F77" s="26">
        <v>1</v>
      </c>
      <c r="G77" s="40">
        <v>2112</v>
      </c>
      <c r="H77" s="384">
        <f t="shared" si="0"/>
        <v>2112</v>
      </c>
      <c r="I77" s="40"/>
      <c r="J77" s="40" t="s">
        <v>2039</v>
      </c>
      <c r="K77" s="26" t="s">
        <v>1011</v>
      </c>
      <c r="L77" s="731"/>
      <c r="M77" s="375">
        <v>45968</v>
      </c>
      <c r="N77" s="42"/>
      <c r="O77" s="42"/>
      <c r="P77" s="375">
        <f>'[2]order (1)'!Q36+1</f>
        <v>45998</v>
      </c>
      <c r="Q77" s="375"/>
    </row>
    <row r="78" spans="2:17" s="4" customFormat="1" ht="19.7" customHeight="1">
      <c r="B78" s="654"/>
      <c r="C78" s="26" t="s">
        <v>1935</v>
      </c>
      <c r="D78" s="26" t="s">
        <v>1935</v>
      </c>
      <c r="E78" s="40" t="s">
        <v>2038</v>
      </c>
      <c r="F78" s="26">
        <v>3</v>
      </c>
      <c r="G78" s="40">
        <v>2713</v>
      </c>
      <c r="H78" s="384">
        <f t="shared" si="0"/>
        <v>8139</v>
      </c>
      <c r="I78" s="40"/>
      <c r="J78" s="40" t="s">
        <v>2039</v>
      </c>
      <c r="K78" s="26" t="s">
        <v>1011</v>
      </c>
      <c r="L78" s="731"/>
      <c r="M78" s="375">
        <v>46042</v>
      </c>
      <c r="N78" s="42"/>
      <c r="O78" s="42"/>
      <c r="P78" s="375">
        <v>46048</v>
      </c>
      <c r="Q78" s="375"/>
    </row>
    <row r="79" spans="2:17" s="4" customFormat="1" ht="19.7" customHeight="1">
      <c r="B79" s="654"/>
      <c r="C79" s="26" t="s">
        <v>1935</v>
      </c>
      <c r="D79" s="26" t="s">
        <v>1935</v>
      </c>
      <c r="E79" s="40" t="s">
        <v>2040</v>
      </c>
      <c r="F79" s="26">
        <v>1</v>
      </c>
      <c r="G79" s="40">
        <v>4243</v>
      </c>
      <c r="H79" s="384">
        <f t="shared" si="0"/>
        <v>4243</v>
      </c>
      <c r="I79" s="40"/>
      <c r="J79" s="40" t="s">
        <v>2041</v>
      </c>
      <c r="K79" s="26" t="s">
        <v>1011</v>
      </c>
      <c r="L79" s="731"/>
      <c r="M79" s="375">
        <v>46056</v>
      </c>
      <c r="N79" s="42"/>
      <c r="O79" s="42"/>
      <c r="P79" s="375">
        <v>46062</v>
      </c>
      <c r="Q79" s="375"/>
    </row>
    <row r="80" spans="2:17" s="4" customFormat="1" ht="19.7" customHeight="1">
      <c r="B80" s="654"/>
      <c r="C80" s="26" t="s">
        <v>1935</v>
      </c>
      <c r="D80" s="26" t="s">
        <v>1935</v>
      </c>
      <c r="E80" s="40" t="s">
        <v>1572</v>
      </c>
      <c r="F80" s="26">
        <v>4</v>
      </c>
      <c r="G80" s="40">
        <v>6367</v>
      </c>
      <c r="H80" s="384">
        <f t="shared" si="0"/>
        <v>25468</v>
      </c>
      <c r="I80" s="40"/>
      <c r="J80" s="40" t="s">
        <v>2042</v>
      </c>
      <c r="K80" s="26" t="s">
        <v>1011</v>
      </c>
      <c r="L80" s="731"/>
      <c r="M80" s="375">
        <v>45968</v>
      </c>
      <c r="N80" s="42"/>
      <c r="O80" s="42"/>
      <c r="P80" s="375">
        <f>'[2]order (1)'!Q37+1</f>
        <v>45998</v>
      </c>
      <c r="Q80" s="375">
        <v>45973</v>
      </c>
    </row>
    <row r="81" spans="2:17" s="4" customFormat="1" ht="19.7" customHeight="1">
      <c r="B81" s="654"/>
      <c r="C81" s="26" t="s">
        <v>1935</v>
      </c>
      <c r="D81" s="26" t="s">
        <v>1935</v>
      </c>
      <c r="E81" s="40" t="s">
        <v>1574</v>
      </c>
      <c r="F81" s="26">
        <v>32</v>
      </c>
      <c r="G81" s="40">
        <v>447</v>
      </c>
      <c r="H81" s="384">
        <f t="shared" si="0"/>
        <v>14304</v>
      </c>
      <c r="I81" s="40"/>
      <c r="J81" s="40" t="s">
        <v>1092</v>
      </c>
      <c r="K81" s="26" t="s">
        <v>1011</v>
      </c>
      <c r="L81" s="731"/>
      <c r="M81" s="375">
        <v>45968</v>
      </c>
      <c r="N81" s="42"/>
      <c r="O81" s="42"/>
      <c r="P81" s="375">
        <f>'[2]order (1)'!Q38+1</f>
        <v>45973</v>
      </c>
      <c r="Q81" s="375">
        <v>45973</v>
      </c>
    </row>
    <row r="82" spans="2:17" s="4" customFormat="1" ht="19.7" customHeight="1">
      <c r="B82" s="654"/>
      <c r="C82" s="26" t="s">
        <v>1935</v>
      </c>
      <c r="D82" s="26" t="s">
        <v>1935</v>
      </c>
      <c r="E82" s="40" t="s">
        <v>2043</v>
      </c>
      <c r="F82" s="26">
        <v>4</v>
      </c>
      <c r="G82" s="40">
        <v>211</v>
      </c>
      <c r="H82" s="384">
        <f t="shared" si="0"/>
        <v>844</v>
      </c>
      <c r="I82" s="40"/>
      <c r="J82" s="40" t="s">
        <v>1096</v>
      </c>
      <c r="K82" s="26" t="s">
        <v>1011</v>
      </c>
      <c r="L82" s="731"/>
      <c r="M82" s="375">
        <v>45968</v>
      </c>
      <c r="N82" s="42"/>
      <c r="O82" s="42"/>
      <c r="P82" s="375">
        <f>'[2]order (1)'!Q39+1</f>
        <v>45973</v>
      </c>
      <c r="Q82" s="375">
        <v>45973</v>
      </c>
    </row>
    <row r="83" spans="2:17" s="4" customFormat="1" ht="19.7" customHeight="1">
      <c r="B83" s="654"/>
      <c r="C83" s="26" t="s">
        <v>1935</v>
      </c>
      <c r="D83" s="26" t="s">
        <v>1935</v>
      </c>
      <c r="E83" s="40" t="s">
        <v>2044</v>
      </c>
      <c r="F83" s="26">
        <v>2</v>
      </c>
      <c r="G83" s="40">
        <v>540</v>
      </c>
      <c r="H83" s="384">
        <f t="shared" si="0"/>
        <v>1080</v>
      </c>
      <c r="I83" s="40"/>
      <c r="J83" s="40" t="s">
        <v>1098</v>
      </c>
      <c r="K83" s="26" t="s">
        <v>1011</v>
      </c>
      <c r="L83" s="731"/>
      <c r="M83" s="375">
        <v>45968</v>
      </c>
      <c r="N83" s="42"/>
      <c r="O83" s="42"/>
      <c r="P83" s="375">
        <f>'[2]order (1)'!Q40+1</f>
        <v>45973</v>
      </c>
      <c r="Q83" s="375">
        <v>45973</v>
      </c>
    </row>
    <row r="84" spans="2:17" s="4" customFormat="1" ht="19.7" customHeight="1">
      <c r="B84" s="654"/>
      <c r="C84" s="26" t="s">
        <v>1935</v>
      </c>
      <c r="D84" s="26" t="s">
        <v>1935</v>
      </c>
      <c r="E84" s="40" t="s">
        <v>2045</v>
      </c>
      <c r="F84" s="26">
        <v>4</v>
      </c>
      <c r="G84" s="40">
        <v>920</v>
      </c>
      <c r="H84" s="384">
        <f t="shared" si="0"/>
        <v>3680</v>
      </c>
      <c r="I84" s="40"/>
      <c r="J84" s="40" t="s">
        <v>1098</v>
      </c>
      <c r="K84" s="26" t="s">
        <v>1011</v>
      </c>
      <c r="L84" s="731"/>
      <c r="M84" s="375">
        <v>45968</v>
      </c>
      <c r="N84" s="42"/>
      <c r="O84" s="42"/>
      <c r="P84" s="375">
        <f>'[2]order (1)'!Q41+1</f>
        <v>45973</v>
      </c>
      <c r="Q84" s="375">
        <v>45973</v>
      </c>
    </row>
    <row r="85" spans="2:17" s="4" customFormat="1" ht="19.7" customHeight="1">
      <c r="B85" s="654"/>
      <c r="C85" s="26" t="s">
        <v>1935</v>
      </c>
      <c r="D85" s="26" t="s">
        <v>1935</v>
      </c>
      <c r="E85" s="40" t="s">
        <v>2046</v>
      </c>
      <c r="F85" s="26">
        <v>4</v>
      </c>
      <c r="G85" s="40">
        <v>1060</v>
      </c>
      <c r="H85" s="384">
        <f t="shared" si="0"/>
        <v>4240</v>
      </c>
      <c r="I85" s="40"/>
      <c r="J85" s="40" t="s">
        <v>1098</v>
      </c>
      <c r="K85" s="26" t="s">
        <v>1011</v>
      </c>
      <c r="L85" s="30"/>
      <c r="M85" s="375">
        <v>45968</v>
      </c>
      <c r="N85" s="42"/>
      <c r="O85" s="42"/>
      <c r="P85" s="375">
        <f>'[2]order (1)'!Q42+1</f>
        <v>45973</v>
      </c>
      <c r="Q85" s="375">
        <v>45973</v>
      </c>
    </row>
    <row r="86" spans="2:17" s="4" customFormat="1" ht="19.7" customHeight="1">
      <c r="B86" s="654"/>
      <c r="C86" s="26" t="s">
        <v>1935</v>
      </c>
      <c r="D86" s="26" t="s">
        <v>1935</v>
      </c>
      <c r="E86" s="40" t="s">
        <v>2047</v>
      </c>
      <c r="F86" s="26">
        <v>4</v>
      </c>
      <c r="G86" s="40">
        <v>2180</v>
      </c>
      <c r="H86" s="384">
        <f t="shared" si="0"/>
        <v>8720</v>
      </c>
      <c r="I86" s="40"/>
      <c r="J86" s="40" t="s">
        <v>1098</v>
      </c>
      <c r="K86" s="26" t="s">
        <v>1011</v>
      </c>
      <c r="L86" s="731"/>
      <c r="M86" s="375">
        <v>45968</v>
      </c>
      <c r="N86" s="42"/>
      <c r="O86" s="42"/>
      <c r="P86" s="375">
        <f>'[2]order (1)'!Q43+1</f>
        <v>45973</v>
      </c>
      <c r="Q86" s="375">
        <v>45973</v>
      </c>
    </row>
    <row r="87" spans="2:17" s="4" customFormat="1" ht="19.7" customHeight="1">
      <c r="B87" s="654"/>
      <c r="C87" s="26" t="s">
        <v>1935</v>
      </c>
      <c r="D87" s="26" t="s">
        <v>1935</v>
      </c>
      <c r="E87" s="40" t="s">
        <v>2048</v>
      </c>
      <c r="F87" s="26">
        <v>4</v>
      </c>
      <c r="G87" s="40">
        <v>252</v>
      </c>
      <c r="H87" s="384">
        <f t="shared" si="0"/>
        <v>1008</v>
      </c>
      <c r="I87" s="40"/>
      <c r="J87" s="40" t="s">
        <v>1047</v>
      </c>
      <c r="K87" s="26" t="s">
        <v>1011</v>
      </c>
      <c r="L87" s="731"/>
      <c r="M87" s="375">
        <v>45968</v>
      </c>
      <c r="N87" s="42"/>
      <c r="O87" s="42"/>
      <c r="P87" s="375">
        <f>'[2]order (1)'!Q44+1</f>
        <v>45973</v>
      </c>
      <c r="Q87" s="375">
        <v>45973</v>
      </c>
    </row>
    <row r="88" spans="2:17" s="4" customFormat="1" ht="19.7" customHeight="1">
      <c r="B88" s="654"/>
      <c r="C88" s="26" t="s">
        <v>1935</v>
      </c>
      <c r="D88" s="26" t="s">
        <v>1935</v>
      </c>
      <c r="E88" s="40" t="s">
        <v>1558</v>
      </c>
      <c r="F88" s="26">
        <v>50</v>
      </c>
      <c r="G88" s="40">
        <v>73</v>
      </c>
      <c r="H88" s="384">
        <f t="shared" si="0"/>
        <v>3650</v>
      </c>
      <c r="I88" s="40"/>
      <c r="J88" s="40" t="s">
        <v>1082</v>
      </c>
      <c r="K88" s="26" t="s">
        <v>1011</v>
      </c>
      <c r="L88" s="731"/>
      <c r="M88" s="375">
        <v>45968</v>
      </c>
      <c r="N88" s="42"/>
      <c r="O88" s="42"/>
      <c r="P88" s="375">
        <f>'[2]order (1)'!Q45+1</f>
        <v>45973</v>
      </c>
      <c r="Q88" s="375">
        <v>45973</v>
      </c>
    </row>
    <row r="89" spans="2:17" s="4" customFormat="1" ht="19.7" customHeight="1">
      <c r="B89" s="654"/>
      <c r="C89" s="26" t="s">
        <v>1935</v>
      </c>
      <c r="D89" s="26" t="s">
        <v>1935</v>
      </c>
      <c r="E89" s="40" t="s">
        <v>2049</v>
      </c>
      <c r="F89" s="26">
        <v>4</v>
      </c>
      <c r="G89" s="40">
        <v>101</v>
      </c>
      <c r="H89" s="384">
        <f t="shared" si="0"/>
        <v>404</v>
      </c>
      <c r="I89" s="40"/>
      <c r="J89" s="40" t="s">
        <v>2050</v>
      </c>
      <c r="K89" s="26" t="s">
        <v>1011</v>
      </c>
      <c r="L89" s="731"/>
      <c r="M89" s="375">
        <v>45968</v>
      </c>
      <c r="N89" s="42"/>
      <c r="O89" s="42"/>
      <c r="P89" s="375">
        <f>'[2]order (1)'!Q46+1</f>
        <v>45973</v>
      </c>
      <c r="Q89" s="375">
        <v>45973</v>
      </c>
    </row>
    <row r="90" spans="2:17" s="4" customFormat="1" ht="19.7" customHeight="1">
      <c r="B90" s="654"/>
      <c r="C90" s="26" t="s">
        <v>1935</v>
      </c>
      <c r="D90" s="26" t="s">
        <v>1935</v>
      </c>
      <c r="E90" s="40" t="s">
        <v>2051</v>
      </c>
      <c r="F90" s="26">
        <v>1</v>
      </c>
      <c r="G90" s="40">
        <v>240</v>
      </c>
      <c r="H90" s="384">
        <f t="shared" si="0"/>
        <v>240</v>
      </c>
      <c r="I90" s="40"/>
      <c r="J90" s="40" t="s">
        <v>2052</v>
      </c>
      <c r="K90" s="26" t="s">
        <v>1011</v>
      </c>
      <c r="L90" s="731"/>
      <c r="M90" s="375">
        <v>45968</v>
      </c>
      <c r="N90" s="42"/>
      <c r="O90" s="42"/>
      <c r="P90" s="375">
        <f>'[2]order (1)'!Q47+1</f>
        <v>45973</v>
      </c>
      <c r="Q90" s="375">
        <v>45973</v>
      </c>
    </row>
    <row r="91" spans="2:17" s="4" customFormat="1" ht="19.7" customHeight="1">
      <c r="B91" s="334">
        <v>17</v>
      </c>
      <c r="C91" s="26" t="s">
        <v>1070</v>
      </c>
      <c r="D91" s="26" t="s">
        <v>1070</v>
      </c>
      <c r="E91" s="40" t="s">
        <v>1071</v>
      </c>
      <c r="F91" s="26">
        <v>30</v>
      </c>
      <c r="G91" s="385">
        <v>5000</v>
      </c>
      <c r="H91" s="384">
        <f t="shared" si="0"/>
        <v>150000</v>
      </c>
      <c r="I91" s="26"/>
      <c r="J91" s="40" t="s">
        <v>1071</v>
      </c>
      <c r="K91" s="26"/>
      <c r="L91" s="47"/>
      <c r="M91" s="375"/>
      <c r="N91" s="27"/>
      <c r="O91" s="42"/>
      <c r="P91" s="375"/>
      <c r="Q91" s="375"/>
    </row>
    <row r="92" spans="2:17" s="4" customFormat="1" ht="19.7" customHeight="1">
      <c r="B92" s="666" t="s">
        <v>2053</v>
      </c>
      <c r="C92" s="26" t="s">
        <v>2054</v>
      </c>
      <c r="D92" s="26" t="s">
        <v>2055</v>
      </c>
      <c r="E92" s="40" t="s">
        <v>2056</v>
      </c>
      <c r="F92" s="26">
        <v>1</v>
      </c>
      <c r="G92" s="385">
        <v>133500</v>
      </c>
      <c r="H92" s="384">
        <f t="shared" si="0"/>
        <v>133500</v>
      </c>
      <c r="I92" s="40"/>
      <c r="J92" s="40" t="s">
        <v>2057</v>
      </c>
      <c r="K92" s="655"/>
      <c r="L92" s="731"/>
      <c r="M92" s="375">
        <v>45972</v>
      </c>
      <c r="N92" s="42"/>
      <c r="O92" s="42">
        <v>46038</v>
      </c>
      <c r="P92" s="375">
        <v>46038</v>
      </c>
      <c r="Q92" s="375"/>
    </row>
    <row r="93" spans="2:17" s="4" customFormat="1" ht="19.7" customHeight="1">
      <c r="B93" s="654"/>
      <c r="C93" s="26" t="s">
        <v>2054</v>
      </c>
      <c r="D93" s="26" t="s">
        <v>2055</v>
      </c>
      <c r="E93" s="40" t="s">
        <v>2058</v>
      </c>
      <c r="F93" s="26">
        <v>1</v>
      </c>
      <c r="G93" s="385">
        <v>2000</v>
      </c>
      <c r="H93" s="384">
        <f t="shared" si="0"/>
        <v>2000</v>
      </c>
      <c r="I93" s="40"/>
      <c r="J93" s="40" t="s">
        <v>2058</v>
      </c>
      <c r="K93" s="655"/>
      <c r="L93" s="731"/>
      <c r="M93" s="375">
        <v>45972</v>
      </c>
      <c r="N93" s="42"/>
      <c r="O93" s="42">
        <v>46038</v>
      </c>
      <c r="P93" s="375">
        <v>46038</v>
      </c>
      <c r="Q93" s="375"/>
    </row>
    <row r="94" spans="2:17" s="4" customFormat="1" ht="19.7" customHeight="1">
      <c r="B94" s="654"/>
      <c r="C94" s="26" t="s">
        <v>2054</v>
      </c>
      <c r="D94" s="26" t="s">
        <v>2055</v>
      </c>
      <c r="E94" s="40" t="s">
        <v>2059</v>
      </c>
      <c r="F94" s="26">
        <v>1</v>
      </c>
      <c r="G94" s="385">
        <v>7880</v>
      </c>
      <c r="H94" s="384">
        <f t="shared" si="0"/>
        <v>7880</v>
      </c>
      <c r="I94" s="40"/>
      <c r="J94" s="40" t="s">
        <v>2060</v>
      </c>
      <c r="K94" s="655"/>
      <c r="L94" s="731"/>
      <c r="M94" s="375">
        <v>45972</v>
      </c>
      <c r="N94" s="42"/>
      <c r="O94" s="42">
        <v>46038</v>
      </c>
      <c r="P94" s="375">
        <v>46038</v>
      </c>
      <c r="Q94" s="375"/>
    </row>
    <row r="95" spans="2:17" s="4" customFormat="1" ht="19.7" customHeight="1">
      <c r="B95" s="654"/>
      <c r="C95" s="26" t="s">
        <v>2054</v>
      </c>
      <c r="D95" s="26" t="s">
        <v>2055</v>
      </c>
      <c r="E95" s="40" t="s">
        <v>2058</v>
      </c>
      <c r="F95" s="26">
        <v>1</v>
      </c>
      <c r="G95" s="385">
        <v>2000</v>
      </c>
      <c r="H95" s="384">
        <f t="shared" si="0"/>
        <v>2000</v>
      </c>
      <c r="I95" s="40"/>
      <c r="J95" s="40" t="s">
        <v>2058</v>
      </c>
      <c r="K95" s="655"/>
      <c r="L95" s="731"/>
      <c r="M95" s="375">
        <v>45972</v>
      </c>
      <c r="N95" s="42"/>
      <c r="O95" s="42">
        <v>46038</v>
      </c>
      <c r="P95" s="375">
        <v>46038</v>
      </c>
      <c r="Q95" s="375"/>
    </row>
    <row r="96" spans="2:17" s="4" customFormat="1" ht="19.7" customHeight="1">
      <c r="B96" s="654"/>
      <c r="C96" s="26" t="s">
        <v>2054</v>
      </c>
      <c r="D96" s="26" t="s">
        <v>2055</v>
      </c>
      <c r="E96" s="40" t="s">
        <v>2061</v>
      </c>
      <c r="F96" s="26">
        <v>1</v>
      </c>
      <c r="G96" s="385">
        <v>29460</v>
      </c>
      <c r="H96" s="384">
        <f t="shared" si="0"/>
        <v>29460</v>
      </c>
      <c r="I96" s="40"/>
      <c r="J96" s="40" t="s">
        <v>2062</v>
      </c>
      <c r="K96" s="655"/>
      <c r="L96" s="731"/>
      <c r="M96" s="375">
        <v>45972</v>
      </c>
      <c r="N96" s="42"/>
      <c r="O96" s="42">
        <v>46038</v>
      </c>
      <c r="P96" s="375">
        <v>46038</v>
      </c>
      <c r="Q96" s="375"/>
    </row>
    <row r="97" spans="2:17" s="4" customFormat="1" ht="19.7" customHeight="1">
      <c r="B97" s="654"/>
      <c r="C97" s="26" t="s">
        <v>2054</v>
      </c>
      <c r="D97" s="26" t="s">
        <v>2055</v>
      </c>
      <c r="E97" s="40" t="s">
        <v>2058</v>
      </c>
      <c r="F97" s="26">
        <v>1</v>
      </c>
      <c r="G97" s="385">
        <v>1000</v>
      </c>
      <c r="H97" s="384">
        <f t="shared" si="0"/>
        <v>1000</v>
      </c>
      <c r="I97" s="40"/>
      <c r="J97" s="40" t="s">
        <v>2058</v>
      </c>
      <c r="K97" s="655"/>
      <c r="L97" s="731"/>
      <c r="M97" s="375">
        <v>45972</v>
      </c>
      <c r="N97" s="42"/>
      <c r="O97" s="42">
        <v>46038</v>
      </c>
      <c r="P97" s="375">
        <v>46038</v>
      </c>
      <c r="Q97" s="375"/>
    </row>
    <row r="98" spans="2:17" s="4" customFormat="1" ht="19.7" customHeight="1">
      <c r="B98" s="654"/>
      <c r="C98" s="26" t="s">
        <v>2063</v>
      </c>
      <c r="D98" s="26" t="s">
        <v>2055</v>
      </c>
      <c r="E98" s="40" t="s">
        <v>2064</v>
      </c>
      <c r="F98" s="26">
        <v>1</v>
      </c>
      <c r="G98" s="385">
        <v>7055</v>
      </c>
      <c r="H98" s="384">
        <f t="shared" si="0"/>
        <v>7055</v>
      </c>
      <c r="I98" s="40"/>
      <c r="J98" s="40" t="s">
        <v>2065</v>
      </c>
      <c r="K98" s="655"/>
      <c r="L98" s="30"/>
      <c r="M98" s="375">
        <v>45972</v>
      </c>
      <c r="N98" s="42"/>
      <c r="O98" s="42">
        <v>46038</v>
      </c>
      <c r="P98" s="375">
        <v>46036</v>
      </c>
      <c r="Q98" s="375">
        <v>46036</v>
      </c>
    </row>
    <row r="99" spans="2:17" s="4" customFormat="1" ht="19.7" customHeight="1">
      <c r="B99" s="654"/>
      <c r="C99" s="26" t="s">
        <v>2063</v>
      </c>
      <c r="D99" s="26" t="s">
        <v>2055</v>
      </c>
      <c r="E99" s="40" t="s">
        <v>2066</v>
      </c>
      <c r="F99" s="26">
        <v>1</v>
      </c>
      <c r="G99" s="385">
        <v>7221</v>
      </c>
      <c r="H99" s="384">
        <f t="shared" ref="H99:H119" si="1">F99*G99</f>
        <v>7221</v>
      </c>
      <c r="I99" s="40"/>
      <c r="J99" s="40" t="s">
        <v>2067</v>
      </c>
      <c r="K99" s="655"/>
      <c r="L99" s="30"/>
      <c r="M99" s="375">
        <v>45972</v>
      </c>
      <c r="N99" s="42"/>
      <c r="O99" s="42">
        <v>46038</v>
      </c>
      <c r="P99" s="375">
        <v>46036</v>
      </c>
      <c r="Q99" s="375">
        <v>46036</v>
      </c>
    </row>
    <row r="100" spans="2:17" s="4" customFormat="1" ht="19.7" customHeight="1">
      <c r="B100" s="654"/>
      <c r="C100" s="26" t="s">
        <v>2063</v>
      </c>
      <c r="D100" s="26" t="s">
        <v>2055</v>
      </c>
      <c r="E100" s="40" t="s">
        <v>2068</v>
      </c>
      <c r="F100" s="26">
        <v>1</v>
      </c>
      <c r="G100" s="385">
        <v>2598</v>
      </c>
      <c r="H100" s="384">
        <f t="shared" si="1"/>
        <v>2598</v>
      </c>
      <c r="I100" s="40"/>
      <c r="J100" s="40" t="s">
        <v>2069</v>
      </c>
      <c r="K100" s="655"/>
      <c r="L100" s="731"/>
      <c r="M100" s="375">
        <v>45972</v>
      </c>
      <c r="N100" s="42"/>
      <c r="O100" s="42">
        <v>46038</v>
      </c>
      <c r="P100" s="375">
        <v>46036</v>
      </c>
      <c r="Q100" s="375">
        <v>46036</v>
      </c>
    </row>
    <row r="101" spans="2:17" s="4" customFormat="1" ht="19.7" customHeight="1">
      <c r="B101" s="654"/>
      <c r="C101" s="26" t="s">
        <v>2063</v>
      </c>
      <c r="D101" s="26" t="s">
        <v>2055</v>
      </c>
      <c r="E101" s="40" t="s">
        <v>2070</v>
      </c>
      <c r="F101" s="26">
        <v>1</v>
      </c>
      <c r="G101" s="385">
        <v>2341</v>
      </c>
      <c r="H101" s="384">
        <f t="shared" si="1"/>
        <v>2341</v>
      </c>
      <c r="I101" s="40"/>
      <c r="J101" s="40" t="s">
        <v>2071</v>
      </c>
      <c r="K101" s="655"/>
      <c r="L101" s="731"/>
      <c r="M101" s="375">
        <v>45972</v>
      </c>
      <c r="N101" s="42"/>
      <c r="O101" s="42">
        <v>46038</v>
      </c>
      <c r="P101" s="375">
        <v>46036</v>
      </c>
      <c r="Q101" s="375">
        <v>46036</v>
      </c>
    </row>
    <row r="102" spans="2:17" s="4" customFormat="1" ht="19.7" customHeight="1">
      <c r="B102" s="654"/>
      <c r="C102" s="26" t="s">
        <v>2063</v>
      </c>
      <c r="D102" s="26" t="s">
        <v>2055</v>
      </c>
      <c r="E102" s="40" t="s">
        <v>2072</v>
      </c>
      <c r="F102" s="26">
        <v>1</v>
      </c>
      <c r="G102" s="385">
        <v>2341</v>
      </c>
      <c r="H102" s="384">
        <f t="shared" si="1"/>
        <v>2341</v>
      </c>
      <c r="I102" s="40"/>
      <c r="J102" s="40" t="s">
        <v>2073</v>
      </c>
      <c r="K102" s="655"/>
      <c r="L102" s="731"/>
      <c r="M102" s="375">
        <v>45972</v>
      </c>
      <c r="N102" s="42"/>
      <c r="O102" s="42">
        <v>46038</v>
      </c>
      <c r="P102" s="375">
        <v>46036</v>
      </c>
      <c r="Q102" s="375">
        <v>46036</v>
      </c>
    </row>
    <row r="103" spans="2:17" s="4" customFormat="1" ht="19.7" customHeight="1">
      <c r="B103" s="654"/>
      <c r="C103" s="26" t="s">
        <v>2063</v>
      </c>
      <c r="D103" s="26" t="s">
        <v>2055</v>
      </c>
      <c r="E103" s="40" t="s">
        <v>131</v>
      </c>
      <c r="F103" s="26">
        <v>1</v>
      </c>
      <c r="G103" s="385">
        <v>1500</v>
      </c>
      <c r="H103" s="384">
        <f t="shared" si="1"/>
        <v>1500</v>
      </c>
      <c r="I103" s="40"/>
      <c r="J103" s="40" t="s">
        <v>131</v>
      </c>
      <c r="K103" s="655"/>
      <c r="L103" s="731"/>
      <c r="M103" s="375">
        <v>45972</v>
      </c>
      <c r="N103" s="42"/>
      <c r="O103" s="42">
        <v>46038</v>
      </c>
      <c r="P103" s="375">
        <v>46036</v>
      </c>
      <c r="Q103" s="375">
        <v>46036</v>
      </c>
    </row>
    <row r="104" spans="2:17" s="4" customFormat="1" ht="19.7" customHeight="1">
      <c r="B104" s="26">
        <v>23</v>
      </c>
      <c r="C104" s="26" t="s">
        <v>1935</v>
      </c>
      <c r="D104" s="26" t="s">
        <v>1935</v>
      </c>
      <c r="E104" s="40" t="s">
        <v>2074</v>
      </c>
      <c r="F104" s="26">
        <v>1</v>
      </c>
      <c r="G104" s="40">
        <v>19144</v>
      </c>
      <c r="H104" s="384">
        <f t="shared" si="1"/>
        <v>19144</v>
      </c>
      <c r="I104" s="40"/>
      <c r="J104" s="40" t="s">
        <v>2075</v>
      </c>
      <c r="K104" s="26" t="s">
        <v>1011</v>
      </c>
      <c r="L104" s="731"/>
      <c r="M104" s="375">
        <v>45968</v>
      </c>
      <c r="N104" s="42"/>
      <c r="O104" s="42"/>
      <c r="P104" s="375">
        <f>'[2]order (1)'!Q48+1</f>
        <v>45973</v>
      </c>
      <c r="Q104" s="375">
        <v>45973</v>
      </c>
    </row>
    <row r="105" spans="2:17" s="4" customFormat="1" ht="19.7" customHeight="1">
      <c r="B105" s="666" t="s">
        <v>2076</v>
      </c>
      <c r="C105" s="26" t="s">
        <v>1935</v>
      </c>
      <c r="D105" s="26" t="s">
        <v>1935</v>
      </c>
      <c r="E105" s="40" t="s">
        <v>2077</v>
      </c>
      <c r="F105" s="26">
        <v>1</v>
      </c>
      <c r="G105" s="40">
        <v>6905</v>
      </c>
      <c r="H105" s="384">
        <f t="shared" si="1"/>
        <v>6905</v>
      </c>
      <c r="I105" s="40"/>
      <c r="J105" s="40" t="s">
        <v>2078</v>
      </c>
      <c r="K105" s="26" t="s">
        <v>1011</v>
      </c>
      <c r="L105" s="731"/>
      <c r="M105" s="375">
        <v>45968</v>
      </c>
      <c r="N105" s="42"/>
      <c r="O105" s="42"/>
      <c r="P105" s="375">
        <v>45999</v>
      </c>
      <c r="Q105" s="375"/>
    </row>
    <row r="106" spans="2:17" s="4" customFormat="1" ht="19.7" customHeight="1">
      <c r="B106" s="654"/>
      <c r="C106" s="26" t="s">
        <v>1935</v>
      </c>
      <c r="D106" s="26" t="s">
        <v>1935</v>
      </c>
      <c r="E106" s="40" t="s">
        <v>2079</v>
      </c>
      <c r="F106" s="26">
        <v>1</v>
      </c>
      <c r="G106" s="40">
        <v>5059</v>
      </c>
      <c r="H106" s="384">
        <f t="shared" si="1"/>
        <v>5059</v>
      </c>
      <c r="I106" s="40"/>
      <c r="J106" s="40" t="s">
        <v>2080</v>
      </c>
      <c r="K106" s="26" t="s">
        <v>1011</v>
      </c>
      <c r="L106" s="731"/>
      <c r="M106" s="375">
        <v>45968</v>
      </c>
      <c r="N106" s="42"/>
      <c r="O106" s="42"/>
      <c r="P106" s="375">
        <f>'[2]order (1)'!Q50+1</f>
        <v>45998</v>
      </c>
      <c r="Q106" s="375"/>
    </row>
    <row r="107" spans="2:17" s="4" customFormat="1" ht="19.7" customHeight="1">
      <c r="B107" s="654"/>
      <c r="C107" s="26" t="s">
        <v>1935</v>
      </c>
      <c r="D107" s="26" t="s">
        <v>1935</v>
      </c>
      <c r="E107" s="40" t="s">
        <v>2081</v>
      </c>
      <c r="F107" s="26">
        <v>1</v>
      </c>
      <c r="G107" s="40">
        <v>60000</v>
      </c>
      <c r="H107" s="384">
        <f t="shared" si="1"/>
        <v>60000</v>
      </c>
      <c r="I107" s="40"/>
      <c r="J107" s="40" t="s">
        <v>2082</v>
      </c>
      <c r="K107" s="26" t="s">
        <v>1011</v>
      </c>
      <c r="L107" s="731"/>
      <c r="M107" s="375">
        <v>45968</v>
      </c>
      <c r="N107" s="42"/>
      <c r="O107" s="42"/>
      <c r="P107" s="375">
        <f>'[2]order (1)'!Q51+1</f>
        <v>45998</v>
      </c>
      <c r="Q107" s="375">
        <v>45973</v>
      </c>
    </row>
    <row r="108" spans="2:17" s="4" customFormat="1" ht="19.7" customHeight="1">
      <c r="B108" s="654"/>
      <c r="C108" s="26" t="s">
        <v>1935</v>
      </c>
      <c r="D108" s="26" t="s">
        <v>1935</v>
      </c>
      <c r="E108" s="40" t="s">
        <v>2083</v>
      </c>
      <c r="F108" s="26">
        <v>1</v>
      </c>
      <c r="G108" s="40">
        <v>1915</v>
      </c>
      <c r="H108" s="384">
        <f t="shared" si="1"/>
        <v>1915</v>
      </c>
      <c r="I108" s="40"/>
      <c r="J108" s="40" t="s">
        <v>2084</v>
      </c>
      <c r="K108" s="26" t="s">
        <v>1011</v>
      </c>
      <c r="L108" s="731"/>
      <c r="M108" s="375">
        <v>45968</v>
      </c>
      <c r="N108" s="42"/>
      <c r="O108" s="42"/>
      <c r="P108" s="375">
        <f>'[2]order (1)'!Q52+1</f>
        <v>45973</v>
      </c>
      <c r="Q108" s="375">
        <v>45973</v>
      </c>
    </row>
    <row r="109" spans="2:17" s="4" customFormat="1" ht="19.7" customHeight="1">
      <c r="B109" s="654"/>
      <c r="C109" s="26" t="s">
        <v>1935</v>
      </c>
      <c r="D109" s="26" t="s">
        <v>1935</v>
      </c>
      <c r="E109" s="40" t="s">
        <v>2085</v>
      </c>
      <c r="F109" s="26">
        <v>1</v>
      </c>
      <c r="G109" s="40">
        <v>330</v>
      </c>
      <c r="H109" s="384">
        <f t="shared" si="1"/>
        <v>330</v>
      </c>
      <c r="I109" s="40"/>
      <c r="J109" s="40" t="s">
        <v>1589</v>
      </c>
      <c r="K109" s="26" t="s">
        <v>1011</v>
      </c>
      <c r="L109" s="731"/>
      <c r="M109" s="375">
        <v>45968</v>
      </c>
      <c r="N109" s="42"/>
      <c r="O109" s="42"/>
      <c r="P109" s="375">
        <f>'[2]order (1)'!Q53+1</f>
        <v>45973</v>
      </c>
      <c r="Q109" s="375">
        <v>45973</v>
      </c>
    </row>
    <row r="110" spans="2:17" s="4" customFormat="1" ht="19.7" customHeight="1">
      <c r="B110" s="654"/>
      <c r="C110" s="26" t="s">
        <v>1935</v>
      </c>
      <c r="D110" s="26" t="s">
        <v>1935</v>
      </c>
      <c r="E110" s="40" t="s">
        <v>2086</v>
      </c>
      <c r="F110" s="26">
        <v>2</v>
      </c>
      <c r="G110" s="40">
        <v>178</v>
      </c>
      <c r="H110" s="384">
        <f t="shared" si="1"/>
        <v>356</v>
      </c>
      <c r="I110" s="40"/>
      <c r="J110" s="40" t="s">
        <v>1589</v>
      </c>
      <c r="K110" s="26" t="s">
        <v>1011</v>
      </c>
      <c r="L110" s="731"/>
      <c r="M110" s="375">
        <v>45968</v>
      </c>
      <c r="N110" s="42"/>
      <c r="O110" s="42"/>
      <c r="P110" s="375">
        <f>'[2]order (1)'!Q54+1</f>
        <v>45973</v>
      </c>
      <c r="Q110" s="375">
        <v>45973</v>
      </c>
    </row>
    <row r="111" spans="2:17" s="4" customFormat="1" ht="19.7" customHeight="1">
      <c r="B111" s="654"/>
      <c r="C111" s="26" t="s">
        <v>1935</v>
      </c>
      <c r="D111" s="26" t="s">
        <v>1935</v>
      </c>
      <c r="E111" s="40" t="s">
        <v>2087</v>
      </c>
      <c r="F111" s="26">
        <v>1</v>
      </c>
      <c r="G111" s="40">
        <v>178</v>
      </c>
      <c r="H111" s="384">
        <f t="shared" si="1"/>
        <v>178</v>
      </c>
      <c r="I111" s="40"/>
      <c r="J111" s="40" t="s">
        <v>1589</v>
      </c>
      <c r="K111" s="26" t="s">
        <v>1011</v>
      </c>
      <c r="L111" s="731"/>
      <c r="M111" s="375">
        <v>45968</v>
      </c>
      <c r="N111" s="42"/>
      <c r="O111" s="42"/>
      <c r="P111" s="375">
        <f>'[2]order (1)'!Q55+1</f>
        <v>45973</v>
      </c>
      <c r="Q111" s="375">
        <v>45973</v>
      </c>
    </row>
    <row r="112" spans="2:17" s="4" customFormat="1" ht="19.7" customHeight="1">
      <c r="B112" s="654"/>
      <c r="C112" s="26" t="s">
        <v>1935</v>
      </c>
      <c r="D112" s="26" t="s">
        <v>1935</v>
      </c>
      <c r="E112" s="40" t="s">
        <v>2007</v>
      </c>
      <c r="F112" s="26">
        <v>20</v>
      </c>
      <c r="G112" s="40">
        <v>250</v>
      </c>
      <c r="H112" s="384">
        <f t="shared" si="1"/>
        <v>5000</v>
      </c>
      <c r="I112" s="40"/>
      <c r="J112" s="40" t="s">
        <v>1092</v>
      </c>
      <c r="K112" s="26" t="s">
        <v>1011</v>
      </c>
      <c r="L112" s="731"/>
      <c r="M112" s="375">
        <v>45968</v>
      </c>
      <c r="N112" s="42"/>
      <c r="O112" s="42"/>
      <c r="P112" s="375">
        <f>'[2]order (1)'!Q56+1</f>
        <v>45973</v>
      </c>
      <c r="Q112" s="375">
        <v>45973</v>
      </c>
    </row>
    <row r="113" spans="2:17" s="4" customFormat="1" ht="19.7" customHeight="1">
      <c r="B113" s="654"/>
      <c r="C113" s="26" t="s">
        <v>1935</v>
      </c>
      <c r="D113" s="26" t="s">
        <v>1935</v>
      </c>
      <c r="E113" s="40" t="s">
        <v>1081</v>
      </c>
      <c r="F113" s="26">
        <v>10</v>
      </c>
      <c r="G113" s="40">
        <v>73</v>
      </c>
      <c r="H113" s="384">
        <f t="shared" si="1"/>
        <v>730</v>
      </c>
      <c r="I113" s="40"/>
      <c r="J113" s="40" t="s">
        <v>1082</v>
      </c>
      <c r="K113" s="26" t="s">
        <v>1011</v>
      </c>
      <c r="L113" s="731"/>
      <c r="M113" s="375">
        <v>45968</v>
      </c>
      <c r="N113" s="42"/>
      <c r="O113" s="42"/>
      <c r="P113" s="375">
        <f>'[2]order (1)'!Q57+1</f>
        <v>45973</v>
      </c>
      <c r="Q113" s="375">
        <v>45973</v>
      </c>
    </row>
    <row r="114" spans="2:17" s="4" customFormat="1" ht="19.7" customHeight="1">
      <c r="B114" s="26">
        <v>28</v>
      </c>
      <c r="C114" s="26" t="s">
        <v>1935</v>
      </c>
      <c r="D114" s="26" t="s">
        <v>1935</v>
      </c>
      <c r="E114" s="40" t="s">
        <v>1950</v>
      </c>
      <c r="F114" s="26">
        <v>1</v>
      </c>
      <c r="G114" s="40">
        <v>4036</v>
      </c>
      <c r="H114" s="384">
        <f t="shared" si="1"/>
        <v>4036</v>
      </c>
      <c r="I114" s="40"/>
      <c r="J114" s="683" t="s">
        <v>1951</v>
      </c>
      <c r="K114" s="26" t="s">
        <v>1011</v>
      </c>
      <c r="L114" s="731"/>
      <c r="M114" s="375">
        <v>45968</v>
      </c>
      <c r="N114" s="42"/>
      <c r="O114" s="42"/>
      <c r="P114" s="375">
        <v>45999</v>
      </c>
      <c r="Q114" s="375"/>
    </row>
    <row r="115" spans="2:17" s="4" customFormat="1" ht="19.7" customHeight="1">
      <c r="B115" s="661">
        <v>29</v>
      </c>
      <c r="C115" s="26" t="s">
        <v>1935</v>
      </c>
      <c r="D115" s="26" t="s">
        <v>1935</v>
      </c>
      <c r="E115" s="40" t="s">
        <v>2088</v>
      </c>
      <c r="F115" s="26">
        <v>1</v>
      </c>
      <c r="G115" s="40">
        <v>9806</v>
      </c>
      <c r="H115" s="384">
        <f t="shared" si="1"/>
        <v>9806</v>
      </c>
      <c r="I115" s="40"/>
      <c r="J115" s="40" t="s">
        <v>2089</v>
      </c>
      <c r="K115" s="26" t="s">
        <v>1011</v>
      </c>
      <c r="L115" s="731"/>
      <c r="M115" s="375">
        <v>45996</v>
      </c>
      <c r="N115" s="42"/>
      <c r="O115" s="42"/>
      <c r="P115" s="375">
        <f>'[2]order (1)'!Q59+1</f>
        <v>45998</v>
      </c>
      <c r="Q115" s="375"/>
    </row>
    <row r="116" spans="2:17" s="4" customFormat="1" ht="19.7" customHeight="1">
      <c r="B116" s="663"/>
      <c r="C116" s="26" t="s">
        <v>1935</v>
      </c>
      <c r="D116" s="26" t="s">
        <v>1935</v>
      </c>
      <c r="E116" s="40" t="s">
        <v>2090</v>
      </c>
      <c r="F116" s="26">
        <v>1</v>
      </c>
      <c r="G116" s="40">
        <v>9955</v>
      </c>
      <c r="H116" s="384">
        <f t="shared" si="1"/>
        <v>9955</v>
      </c>
      <c r="I116" s="40"/>
      <c r="J116" s="40" t="s">
        <v>2091</v>
      </c>
      <c r="K116" s="26" t="s">
        <v>1011</v>
      </c>
      <c r="L116" s="731"/>
      <c r="M116" s="375">
        <v>45996</v>
      </c>
      <c r="N116" s="42"/>
      <c r="O116" s="42"/>
      <c r="P116" s="375">
        <v>45673</v>
      </c>
      <c r="Q116" s="375"/>
    </row>
    <row r="117" spans="2:17" s="4" customFormat="1" ht="19.7" customHeight="1">
      <c r="B117" s="663"/>
      <c r="C117" s="26" t="s">
        <v>1935</v>
      </c>
      <c r="D117" s="26" t="s">
        <v>1935</v>
      </c>
      <c r="E117" s="40" t="s">
        <v>2092</v>
      </c>
      <c r="F117" s="26">
        <v>2</v>
      </c>
      <c r="G117" s="40">
        <v>4748</v>
      </c>
      <c r="H117" s="384">
        <f t="shared" si="1"/>
        <v>9496</v>
      </c>
      <c r="I117" s="40"/>
      <c r="J117" s="40" t="s">
        <v>2093</v>
      </c>
      <c r="K117" s="26" t="s">
        <v>1011</v>
      </c>
      <c r="L117" s="731"/>
      <c r="M117" s="375">
        <v>45996</v>
      </c>
      <c r="N117" s="42"/>
      <c r="O117" s="42"/>
      <c r="P117" s="375">
        <v>45673</v>
      </c>
      <c r="Q117" s="375"/>
    </row>
    <row r="118" spans="2:17" s="4" customFormat="1" ht="19.7" customHeight="1">
      <c r="B118" s="663"/>
      <c r="C118" s="26" t="s">
        <v>1935</v>
      </c>
      <c r="D118" s="26" t="s">
        <v>1935</v>
      </c>
      <c r="E118" s="40" t="s">
        <v>2094</v>
      </c>
      <c r="F118" s="26">
        <v>2</v>
      </c>
      <c r="G118" s="40">
        <v>5269</v>
      </c>
      <c r="H118" s="384">
        <f t="shared" si="1"/>
        <v>10538</v>
      </c>
      <c r="I118" s="40"/>
      <c r="J118" s="40" t="s">
        <v>2095</v>
      </c>
      <c r="K118" s="26" t="s">
        <v>1011</v>
      </c>
      <c r="L118" s="731"/>
      <c r="M118" s="375">
        <v>45996</v>
      </c>
      <c r="N118" s="42"/>
      <c r="O118" s="42"/>
      <c r="P118" s="375">
        <v>45673</v>
      </c>
      <c r="Q118" s="375"/>
    </row>
    <row r="119" spans="2:17" s="4" customFormat="1" ht="19.7" customHeight="1">
      <c r="B119" s="662"/>
      <c r="C119" s="26" t="s">
        <v>1935</v>
      </c>
      <c r="D119" s="26" t="s">
        <v>1935</v>
      </c>
      <c r="E119" s="40" t="s">
        <v>1093</v>
      </c>
      <c r="F119" s="26">
        <v>8</v>
      </c>
      <c r="G119" s="40">
        <v>108</v>
      </c>
      <c r="H119" s="384">
        <f t="shared" si="1"/>
        <v>864</v>
      </c>
      <c r="I119" s="40"/>
      <c r="J119" s="40" t="s">
        <v>1094</v>
      </c>
      <c r="K119" s="26" t="s">
        <v>1011</v>
      </c>
      <c r="L119" s="731"/>
      <c r="M119" s="375">
        <v>45996</v>
      </c>
      <c r="N119" s="42"/>
      <c r="O119" s="42"/>
      <c r="P119" s="375">
        <v>45673</v>
      </c>
      <c r="Q119" s="375"/>
    </row>
    <row r="120" spans="2:17" s="4" customFormat="1" ht="19.7" customHeight="1">
      <c r="B120" s="334">
        <v>30</v>
      </c>
      <c r="C120" s="26" t="s">
        <v>1070</v>
      </c>
      <c r="D120" s="26" t="s">
        <v>1070</v>
      </c>
      <c r="E120" s="40" t="s">
        <v>1071</v>
      </c>
      <c r="F120" s="26">
        <v>20</v>
      </c>
      <c r="G120" s="385">
        <v>5000</v>
      </c>
      <c r="H120" s="384">
        <f>F120*G120</f>
        <v>100000</v>
      </c>
      <c r="I120" s="26"/>
      <c r="J120" s="40" t="s">
        <v>1071</v>
      </c>
      <c r="K120" s="26"/>
      <c r="L120" s="47"/>
      <c r="M120" s="375"/>
      <c r="N120" s="27"/>
      <c r="O120" s="42"/>
      <c r="P120" s="375"/>
      <c r="Q120" s="375"/>
    </row>
  </sheetData>
  <autoFilter ref="B9:O103" xr:uid="{00000000-0009-0000-0000-000000000000}"/>
  <mergeCells count="14">
    <mergeCell ref="B105:B113"/>
    <mergeCell ref="B115:B119"/>
    <mergeCell ref="B10:B20"/>
    <mergeCell ref="B21:B40"/>
    <mergeCell ref="B41:B61"/>
    <mergeCell ref="B62:B70"/>
    <mergeCell ref="B73:B90"/>
    <mergeCell ref="B92:B103"/>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EE1F0-6575-4623-ADE6-E1AC9A595B09}">
  <dimension ref="A1:B5"/>
  <sheetViews>
    <sheetView view="pageBreakPreview" zoomScaleNormal="100" zoomScaleSheetLayoutView="100" workbookViewId="0">
      <selection activeCell="F14" sqref="F14:F15"/>
    </sheetView>
  </sheetViews>
  <sheetFormatPr defaultRowHeight="18.75"/>
  <cols>
    <col min="1" max="1" width="12.125" style="1" bestFit="1" customWidth="1"/>
    <col min="2" max="2" width="20.75" style="1" bestFit="1" customWidth="1"/>
    <col min="3" max="16384" width="9" style="1"/>
  </cols>
  <sheetData>
    <row r="1" spans="1:2">
      <c r="A1" s="732" t="s">
        <v>0</v>
      </c>
      <c r="B1" s="3" t="s">
        <v>1932</v>
      </c>
    </row>
    <row r="2" spans="1:2">
      <c r="A2" s="732" t="s">
        <v>3</v>
      </c>
      <c r="B2" s="13" t="s">
        <v>1933</v>
      </c>
    </row>
    <row r="3" spans="1:2">
      <c r="A3" s="732" t="s">
        <v>996</v>
      </c>
      <c r="B3" s="13">
        <v>201045</v>
      </c>
    </row>
    <row r="4" spans="1:2">
      <c r="A4" s="732" t="s">
        <v>9</v>
      </c>
      <c r="B4" s="16">
        <v>44946</v>
      </c>
    </row>
    <row r="5" spans="1:2">
      <c r="A5" s="732" t="s">
        <v>10</v>
      </c>
      <c r="B5" s="16">
        <v>45056</v>
      </c>
    </row>
  </sheetData>
  <phoneticPr fontId="2"/>
  <printOptions horizontalCentered="1" verticalCentered="1"/>
  <pageMargins left="0.70866141732283472" right="0.70866141732283472" top="0.74803149606299213" bottom="0.74803149606299213" header="0.31496062992125984" footer="0.31496062992125984"/>
  <pageSetup paperSize="9" scale="40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B9E72-69D4-4E88-A81E-B7CE67F5D705}">
  <dimension ref="B2:Q27"/>
  <sheetViews>
    <sheetView zoomScale="85" zoomScaleNormal="85" workbookViewId="0">
      <pane xSplit="10" ySplit="8" topLeftCell="K9" activePane="bottomRight" state="frozen"/>
      <selection pane="topRight" activeCell="K1" sqref="K1"/>
      <selection pane="bottomLeft" activeCell="A9" sqref="A9"/>
      <selection pane="bottomRight" activeCell="Q13" sqref="Q13"/>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2096</v>
      </c>
      <c r="G2" s="5" t="s">
        <v>2</v>
      </c>
      <c r="H2" s="6"/>
      <c r="I2" s="7"/>
      <c r="J2" s="740">
        <f>SUM(H:H)</f>
        <v>2958000</v>
      </c>
    </row>
    <row r="3" spans="2:17" ht="20.100000000000001" customHeight="1">
      <c r="B3" s="737" t="s">
        <v>3</v>
      </c>
      <c r="C3" s="737"/>
      <c r="D3" s="737"/>
      <c r="E3" s="738" t="s">
        <v>2097</v>
      </c>
    </row>
    <row r="4" spans="2:17" ht="20.100000000000001" customHeight="1">
      <c r="B4" s="737" t="s">
        <v>996</v>
      </c>
      <c r="C4" s="737"/>
      <c r="D4" s="737"/>
      <c r="E4" s="745" t="s">
        <v>2098</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23" si="0">F9*G9</f>
        <v>0</v>
      </c>
      <c r="I9" s="710"/>
      <c r="J9" s="281"/>
      <c r="K9" s="281"/>
      <c r="L9" s="281"/>
      <c r="M9" s="499"/>
      <c r="N9" s="499"/>
      <c r="O9" s="281"/>
      <c r="P9" s="753"/>
      <c r="Q9" s="754"/>
    </row>
    <row r="10" spans="2:17" ht="19.7" customHeight="1">
      <c r="B10" s="499" t="s">
        <v>2101</v>
      </c>
      <c r="C10" s="27" t="s">
        <v>2102</v>
      </c>
      <c r="D10" s="27" t="s">
        <v>2102</v>
      </c>
      <c r="E10" s="108" t="s">
        <v>2103</v>
      </c>
      <c r="F10" s="67">
        <v>1</v>
      </c>
      <c r="G10" s="708">
        <v>680000</v>
      </c>
      <c r="H10" s="709">
        <f t="shared" si="0"/>
        <v>680000</v>
      </c>
      <c r="I10" s="710"/>
      <c r="J10" s="69"/>
      <c r="K10" s="281" t="s">
        <v>2104</v>
      </c>
      <c r="L10" s="281"/>
      <c r="M10" s="753"/>
      <c r="N10" s="499" t="s">
        <v>2105</v>
      </c>
      <c r="O10" s="755">
        <v>46044</v>
      </c>
      <c r="P10" s="756"/>
      <c r="Q10" s="754"/>
    </row>
    <row r="11" spans="2:17" ht="19.7" customHeight="1">
      <c r="B11" s="499" t="s">
        <v>2101</v>
      </c>
      <c r="C11" s="27" t="s">
        <v>2102</v>
      </c>
      <c r="D11" s="27" t="s">
        <v>2102</v>
      </c>
      <c r="E11" s="757" t="s">
        <v>2106</v>
      </c>
      <c r="F11" s="67">
        <v>1</v>
      </c>
      <c r="G11" s="708">
        <v>1200000</v>
      </c>
      <c r="H11" s="709">
        <f t="shared" si="0"/>
        <v>1200000</v>
      </c>
      <c r="I11" s="710"/>
      <c r="J11" s="69"/>
      <c r="K11" s="281" t="s">
        <v>2104</v>
      </c>
      <c r="L11" s="281"/>
      <c r="M11" s="753"/>
      <c r="N11" s="499" t="s">
        <v>2105</v>
      </c>
      <c r="O11" s="755">
        <v>45687</v>
      </c>
      <c r="P11" s="756"/>
      <c r="Q11" s="754"/>
    </row>
    <row r="12" spans="2:17" s="767" customFormat="1" ht="19.7" customHeight="1">
      <c r="B12" s="705" t="s">
        <v>2101</v>
      </c>
      <c r="C12" s="293" t="s">
        <v>2107</v>
      </c>
      <c r="D12" s="293" t="s">
        <v>2107</v>
      </c>
      <c r="E12" s="758" t="s">
        <v>2108</v>
      </c>
      <c r="F12" s="285">
        <v>1</v>
      </c>
      <c r="G12" s="759">
        <v>28000</v>
      </c>
      <c r="H12" s="760">
        <f>F12*G12</f>
        <v>28000</v>
      </c>
      <c r="I12" s="761"/>
      <c r="J12" s="223"/>
      <c r="K12" s="762" t="s">
        <v>2104</v>
      </c>
      <c r="L12" s="762"/>
      <c r="M12" s="763">
        <v>46009</v>
      </c>
      <c r="N12" s="705" t="s">
        <v>2105</v>
      </c>
      <c r="O12" s="764">
        <v>46016</v>
      </c>
      <c r="P12" s="765"/>
      <c r="Q12" s="766">
        <v>46010</v>
      </c>
    </row>
    <row r="13" spans="2:17" ht="19.7" customHeight="1">
      <c r="B13" s="499"/>
      <c r="C13" s="202"/>
      <c r="D13" s="202"/>
      <c r="E13" s="148"/>
      <c r="F13" s="67"/>
      <c r="G13" s="708"/>
      <c r="H13" s="709">
        <f t="shared" si="0"/>
        <v>0</v>
      </c>
      <c r="I13" s="710"/>
      <c r="J13" s="69"/>
      <c r="K13" s="281"/>
      <c r="L13" s="281"/>
      <c r="M13" s="753"/>
      <c r="N13" s="499"/>
      <c r="O13" s="755"/>
      <c r="P13" s="756"/>
      <c r="Q13" s="754"/>
    </row>
    <row r="14" spans="2:17" ht="19.7" customHeight="1">
      <c r="B14" s="499"/>
      <c r="C14" s="202"/>
      <c r="D14" s="202"/>
      <c r="E14" s="148"/>
      <c r="F14" s="67"/>
      <c r="G14" s="708"/>
      <c r="H14" s="709">
        <f t="shared" si="0"/>
        <v>0</v>
      </c>
      <c r="I14" s="710"/>
      <c r="J14" s="69"/>
      <c r="K14" s="281"/>
      <c r="L14" s="281"/>
      <c r="M14" s="753"/>
      <c r="N14" s="499"/>
      <c r="O14" s="755"/>
      <c r="P14" s="756"/>
      <c r="Q14" s="754"/>
    </row>
    <row r="15" spans="2:17" ht="19.7" customHeight="1">
      <c r="B15" s="499"/>
      <c r="C15" s="499"/>
      <c r="D15" s="499"/>
      <c r="E15" s="148"/>
      <c r="F15" s="67"/>
      <c r="G15" s="708"/>
      <c r="H15" s="709">
        <f t="shared" si="0"/>
        <v>0</v>
      </c>
      <c r="I15" s="710"/>
      <c r="J15" s="69"/>
      <c r="K15" s="281"/>
      <c r="L15" s="281"/>
      <c r="M15" s="753"/>
      <c r="N15" s="499"/>
      <c r="O15" s="755"/>
      <c r="P15" s="756"/>
      <c r="Q15" s="754"/>
    </row>
    <row r="16" spans="2:17" ht="19.7" customHeight="1">
      <c r="B16" s="499"/>
      <c r="C16" s="202"/>
      <c r="D16" s="202"/>
      <c r="E16" s="148"/>
      <c r="F16" s="67"/>
      <c r="G16" s="708"/>
      <c r="H16" s="709">
        <f t="shared" si="0"/>
        <v>0</v>
      </c>
      <c r="I16" s="710"/>
      <c r="J16" s="69"/>
      <c r="K16" s="281"/>
      <c r="L16" s="281"/>
      <c r="M16" s="753"/>
      <c r="N16" s="499"/>
      <c r="O16" s="755"/>
      <c r="P16" s="756"/>
      <c r="Q16" s="754"/>
    </row>
    <row r="17" spans="2:17" ht="19.7" customHeight="1">
      <c r="B17" s="499"/>
      <c r="C17" s="202"/>
      <c r="D17" s="202"/>
      <c r="E17" s="148"/>
      <c r="F17" s="67"/>
      <c r="G17" s="708">
        <v>0</v>
      </c>
      <c r="H17" s="709">
        <f t="shared" si="0"/>
        <v>0</v>
      </c>
      <c r="I17" s="710"/>
      <c r="J17" s="69"/>
      <c r="K17" s="281"/>
      <c r="L17" s="281"/>
      <c r="M17" s="753"/>
      <c r="N17" s="499"/>
      <c r="O17" s="755"/>
      <c r="P17" s="756"/>
      <c r="Q17" s="754"/>
    </row>
    <row r="18" spans="2:17" ht="19.7" customHeight="1">
      <c r="B18" s="499"/>
      <c r="C18" s="202"/>
      <c r="D18" s="202"/>
      <c r="E18" s="148" t="s">
        <v>2109</v>
      </c>
      <c r="F18" s="67">
        <v>150</v>
      </c>
      <c r="G18" s="768">
        <v>5000</v>
      </c>
      <c r="H18" s="709">
        <f t="shared" si="0"/>
        <v>750000</v>
      </c>
      <c r="I18" s="710"/>
      <c r="J18" s="69"/>
      <c r="K18" s="281"/>
      <c r="L18" s="281"/>
      <c r="M18" s="753"/>
      <c r="N18" s="499"/>
      <c r="O18" s="755"/>
      <c r="P18" s="756"/>
      <c r="Q18" s="754"/>
    </row>
    <row r="19" spans="2:17" ht="19.7" customHeight="1">
      <c r="B19" s="499"/>
      <c r="C19" s="499"/>
      <c r="D19" s="499"/>
      <c r="E19" s="148" t="s">
        <v>2110</v>
      </c>
      <c r="F19" s="67">
        <v>40</v>
      </c>
      <c r="G19" s="768">
        <v>5000</v>
      </c>
      <c r="H19" s="709">
        <f t="shared" si="0"/>
        <v>200000</v>
      </c>
      <c r="I19" s="710"/>
      <c r="J19" s="69"/>
      <c r="K19" s="281"/>
      <c r="L19" s="281"/>
      <c r="M19" s="753"/>
      <c r="N19" s="499"/>
      <c r="O19" s="755"/>
      <c r="P19" s="756"/>
      <c r="Q19" s="754"/>
    </row>
    <row r="20" spans="2:17" ht="19.7" customHeight="1">
      <c r="B20" s="499"/>
      <c r="C20" s="202"/>
      <c r="D20" s="202"/>
      <c r="E20" s="148" t="s">
        <v>2111</v>
      </c>
      <c r="F20" s="67">
        <v>20</v>
      </c>
      <c r="G20" s="768">
        <v>5000</v>
      </c>
      <c r="H20" s="709">
        <f t="shared" si="0"/>
        <v>100000</v>
      </c>
      <c r="I20" s="710"/>
      <c r="J20" s="69"/>
      <c r="K20" s="281"/>
      <c r="L20" s="281"/>
      <c r="M20" s="753"/>
      <c r="N20" s="499"/>
      <c r="O20" s="755"/>
      <c r="P20" s="756"/>
      <c r="Q20" s="754"/>
    </row>
    <row r="21" spans="2:17" ht="19.7" customHeight="1">
      <c r="B21" s="499"/>
      <c r="C21" s="202"/>
      <c r="D21" s="202"/>
      <c r="E21" s="148"/>
      <c r="F21" s="67"/>
      <c r="G21" s="708">
        <v>0</v>
      </c>
      <c r="H21" s="709">
        <f t="shared" si="0"/>
        <v>0</v>
      </c>
      <c r="I21" s="710"/>
      <c r="J21" s="69"/>
      <c r="K21" s="281"/>
      <c r="L21" s="281"/>
      <c r="M21" s="753"/>
      <c r="N21" s="499"/>
      <c r="O21" s="755"/>
      <c r="P21" s="756"/>
      <c r="Q21" s="754"/>
    </row>
    <row r="22" spans="2:17" ht="19.7" customHeight="1">
      <c r="B22" s="499"/>
      <c r="C22" s="202"/>
      <c r="D22" s="202"/>
      <c r="E22" s="148"/>
      <c r="F22" s="67"/>
      <c r="G22" s="708">
        <v>0</v>
      </c>
      <c r="H22" s="709">
        <f t="shared" si="0"/>
        <v>0</v>
      </c>
      <c r="I22" s="710"/>
      <c r="J22" s="69"/>
      <c r="K22" s="281"/>
      <c r="L22" s="281"/>
      <c r="M22" s="753"/>
      <c r="N22" s="499"/>
      <c r="O22" s="755"/>
      <c r="P22" s="756"/>
      <c r="Q22" s="754"/>
    </row>
    <row r="23" spans="2:17" ht="19.7" customHeight="1">
      <c r="B23" s="499"/>
      <c r="C23" s="499"/>
      <c r="D23" s="499"/>
      <c r="E23" s="148"/>
      <c r="F23" s="67"/>
      <c r="G23" s="708">
        <v>0</v>
      </c>
      <c r="H23" s="709">
        <f t="shared" si="0"/>
        <v>0</v>
      </c>
      <c r="I23" s="710"/>
      <c r="J23" s="69"/>
      <c r="K23" s="281"/>
      <c r="L23" s="281"/>
      <c r="M23" s="753"/>
      <c r="N23" s="499"/>
      <c r="O23" s="755"/>
      <c r="P23" s="756"/>
      <c r="Q23" s="754"/>
    </row>
    <row r="24" spans="2:17" ht="19.7" customHeight="1"/>
    <row r="25" spans="2:17" ht="19.7" customHeight="1"/>
    <row r="26" spans="2:17" ht="19.7" customHeight="1"/>
    <row r="27"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5FDA8-A1D9-4B82-A345-8BE0B319C33B}">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42E87-F950-4D58-B262-F2721D82836A}">
  <dimension ref="B2:Q39"/>
  <sheetViews>
    <sheetView zoomScale="85" zoomScaleNormal="85" workbookViewId="0">
      <pane xSplit="10" ySplit="8" topLeftCell="K11" activePane="bottomRight" state="frozen"/>
      <selection pane="topRight" activeCell="K1" sqref="K1"/>
      <selection pane="bottomLeft" activeCell="A9" sqref="A9"/>
      <selection pane="bottomRight" activeCell="G13" sqref="G13"/>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2096</v>
      </c>
      <c r="G2" s="5" t="s">
        <v>2</v>
      </c>
      <c r="H2" s="6"/>
      <c r="I2" s="7"/>
      <c r="J2" s="740">
        <f>SUM(H:H)</f>
        <v>2982743</v>
      </c>
    </row>
    <row r="3" spans="2:17" ht="20.100000000000001" customHeight="1">
      <c r="B3" s="737" t="s">
        <v>3</v>
      </c>
      <c r="C3" s="737"/>
      <c r="D3" s="737"/>
      <c r="E3" s="738" t="s">
        <v>2097</v>
      </c>
    </row>
    <row r="4" spans="2:17" ht="20.100000000000001" customHeight="1">
      <c r="B4" s="737" t="s">
        <v>996</v>
      </c>
      <c r="C4" s="737"/>
      <c r="D4" s="737"/>
      <c r="E4" s="745" t="s">
        <v>2098</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F9*G9</f>
        <v>0</v>
      </c>
      <c r="I9" s="710"/>
      <c r="J9" s="281"/>
      <c r="K9" s="281"/>
      <c r="L9" s="281"/>
      <c r="M9" s="499"/>
      <c r="N9" s="499"/>
      <c r="O9" s="281"/>
      <c r="P9" s="753"/>
      <c r="Q9" s="754"/>
    </row>
    <row r="10" spans="2:17" ht="19.7" customHeight="1">
      <c r="B10" s="499" t="s">
        <v>2101</v>
      </c>
      <c r="C10" s="27" t="s">
        <v>2102</v>
      </c>
      <c r="D10" s="27" t="s">
        <v>2102</v>
      </c>
      <c r="E10" s="108" t="s">
        <v>2103</v>
      </c>
      <c r="F10" s="67">
        <v>1</v>
      </c>
      <c r="G10" s="708">
        <v>680000</v>
      </c>
      <c r="H10" s="709">
        <f>F10*G10</f>
        <v>680000</v>
      </c>
      <c r="I10" s="710"/>
      <c r="J10" s="69"/>
      <c r="K10" s="281" t="s">
        <v>2104</v>
      </c>
      <c r="L10" s="281"/>
      <c r="M10" s="753"/>
      <c r="N10" s="499" t="s">
        <v>2105</v>
      </c>
      <c r="O10" s="755">
        <v>46044</v>
      </c>
      <c r="P10" s="756"/>
      <c r="Q10" s="754"/>
    </row>
    <row r="11" spans="2:17" ht="19.7" customHeight="1">
      <c r="B11" s="499" t="s">
        <v>2101</v>
      </c>
      <c r="C11" s="27" t="s">
        <v>2102</v>
      </c>
      <c r="D11" s="27" t="s">
        <v>2102</v>
      </c>
      <c r="E11" s="757" t="s">
        <v>2106</v>
      </c>
      <c r="F11" s="67">
        <v>1</v>
      </c>
      <c r="G11" s="708">
        <v>1200000</v>
      </c>
      <c r="H11" s="709">
        <f>F11*G11</f>
        <v>1200000</v>
      </c>
      <c r="I11" s="710"/>
      <c r="J11" s="69"/>
      <c r="K11" s="281" t="s">
        <v>2104</v>
      </c>
      <c r="L11" s="281"/>
      <c r="M11" s="753"/>
      <c r="N11" s="499" t="s">
        <v>2105</v>
      </c>
      <c r="O11" s="755">
        <v>45687</v>
      </c>
      <c r="P11" s="756"/>
      <c r="Q11" s="754"/>
    </row>
    <row r="12" spans="2:17" ht="19.7" customHeight="1">
      <c r="B12" s="499" t="s">
        <v>2101</v>
      </c>
      <c r="C12" s="27" t="s">
        <v>2107</v>
      </c>
      <c r="D12" s="27" t="s">
        <v>2107</v>
      </c>
      <c r="E12" s="757" t="s">
        <v>2143</v>
      </c>
      <c r="F12" s="67">
        <v>1</v>
      </c>
      <c r="G12" s="708">
        <v>28000</v>
      </c>
      <c r="H12" s="709">
        <f>F12*G12</f>
        <v>28000</v>
      </c>
      <c r="I12" s="710"/>
      <c r="J12" s="69"/>
      <c r="K12" s="281" t="s">
        <v>2104</v>
      </c>
      <c r="L12" s="281"/>
      <c r="M12" s="753"/>
      <c r="N12" s="499" t="s">
        <v>2105</v>
      </c>
      <c r="O12" s="755">
        <v>46016</v>
      </c>
      <c r="P12" s="756"/>
      <c r="Q12" s="754"/>
    </row>
    <row r="13" spans="2:17" s="767" customFormat="1" ht="19.7" customHeight="1">
      <c r="B13" s="705" t="s">
        <v>2101</v>
      </c>
      <c r="C13" s="773" t="s">
        <v>2144</v>
      </c>
      <c r="D13" s="773" t="s">
        <v>1002</v>
      </c>
      <c r="E13" s="774" t="s">
        <v>2145</v>
      </c>
      <c r="F13" s="285">
        <v>1</v>
      </c>
      <c r="G13" s="759">
        <v>1758</v>
      </c>
      <c r="H13" s="760">
        <f t="shared" ref="H13:H35" si="0">F13*G13</f>
        <v>1758</v>
      </c>
      <c r="I13" s="761"/>
      <c r="J13" s="223"/>
      <c r="K13" s="762"/>
      <c r="L13" s="762"/>
      <c r="M13" s="763"/>
      <c r="N13" s="705"/>
      <c r="O13" s="764"/>
      <c r="P13" s="765"/>
      <c r="Q13" s="766"/>
    </row>
    <row r="14" spans="2:17" s="767" customFormat="1" ht="19.7" customHeight="1">
      <c r="B14" s="705" t="s">
        <v>2101</v>
      </c>
      <c r="C14" s="773" t="s">
        <v>2144</v>
      </c>
      <c r="D14" s="773" t="s">
        <v>1002</v>
      </c>
      <c r="E14" s="774" t="s">
        <v>2146</v>
      </c>
      <c r="F14" s="285">
        <v>1</v>
      </c>
      <c r="G14" s="759">
        <v>1020</v>
      </c>
      <c r="H14" s="760">
        <f t="shared" si="0"/>
        <v>1020</v>
      </c>
      <c r="I14" s="761"/>
      <c r="J14" s="223"/>
      <c r="K14" s="762"/>
      <c r="L14" s="762"/>
      <c r="M14" s="763"/>
      <c r="N14" s="705"/>
      <c r="O14" s="764"/>
      <c r="P14" s="765"/>
      <c r="Q14" s="766"/>
    </row>
    <row r="15" spans="2:17" s="767" customFormat="1" ht="19.7" customHeight="1">
      <c r="B15" s="705" t="s">
        <v>2101</v>
      </c>
      <c r="C15" s="773" t="s">
        <v>2144</v>
      </c>
      <c r="D15" s="773" t="s">
        <v>1002</v>
      </c>
      <c r="E15" s="774" t="s">
        <v>2147</v>
      </c>
      <c r="F15" s="285">
        <v>1</v>
      </c>
      <c r="G15" s="759">
        <v>1228</v>
      </c>
      <c r="H15" s="760">
        <f t="shared" si="0"/>
        <v>1228</v>
      </c>
      <c r="I15" s="761"/>
      <c r="J15" s="223"/>
      <c r="K15" s="762"/>
      <c r="L15" s="762"/>
      <c r="M15" s="763"/>
      <c r="N15" s="705"/>
      <c r="O15" s="764"/>
      <c r="P15" s="765"/>
      <c r="Q15" s="766"/>
    </row>
    <row r="16" spans="2:17" s="767" customFormat="1" ht="19.7" customHeight="1">
      <c r="B16" s="705" t="s">
        <v>2101</v>
      </c>
      <c r="C16" s="773" t="s">
        <v>2144</v>
      </c>
      <c r="D16" s="773" t="s">
        <v>1002</v>
      </c>
      <c r="E16" s="774" t="s">
        <v>2148</v>
      </c>
      <c r="F16" s="285">
        <v>1</v>
      </c>
      <c r="G16" s="759">
        <v>2483</v>
      </c>
      <c r="H16" s="760">
        <f t="shared" si="0"/>
        <v>2483</v>
      </c>
      <c r="I16" s="761"/>
      <c r="J16" s="223"/>
      <c r="K16" s="762"/>
      <c r="L16" s="762"/>
      <c r="M16" s="763"/>
      <c r="N16" s="705"/>
      <c r="O16" s="764"/>
      <c r="P16" s="765"/>
      <c r="Q16" s="766"/>
    </row>
    <row r="17" spans="2:17" s="767" customFormat="1" ht="19.7" customHeight="1">
      <c r="B17" s="705" t="s">
        <v>2101</v>
      </c>
      <c r="C17" s="773" t="s">
        <v>1002</v>
      </c>
      <c r="D17" s="773" t="s">
        <v>1002</v>
      </c>
      <c r="E17" s="774" t="s">
        <v>2149</v>
      </c>
      <c r="F17" s="285">
        <v>1</v>
      </c>
      <c r="G17" s="759">
        <v>1140</v>
      </c>
      <c r="H17" s="760">
        <f t="shared" si="0"/>
        <v>1140</v>
      </c>
      <c r="I17" s="761"/>
      <c r="J17" s="223"/>
      <c r="K17" s="762"/>
      <c r="L17" s="762"/>
      <c r="M17" s="763"/>
      <c r="N17" s="705"/>
      <c r="O17" s="764"/>
      <c r="P17" s="765"/>
      <c r="Q17" s="766"/>
    </row>
    <row r="18" spans="2:17" s="767" customFormat="1" ht="19.7" customHeight="1">
      <c r="B18" s="705" t="s">
        <v>2101</v>
      </c>
      <c r="C18" s="773" t="s">
        <v>1002</v>
      </c>
      <c r="D18" s="773" t="s">
        <v>1002</v>
      </c>
      <c r="E18" s="774" t="s">
        <v>2150</v>
      </c>
      <c r="F18" s="285">
        <v>1</v>
      </c>
      <c r="G18" s="759">
        <v>1140</v>
      </c>
      <c r="H18" s="760">
        <f t="shared" si="0"/>
        <v>1140</v>
      </c>
      <c r="I18" s="761"/>
      <c r="J18" s="223"/>
      <c r="K18" s="762"/>
      <c r="L18" s="762"/>
      <c r="M18" s="763"/>
      <c r="N18" s="705"/>
      <c r="O18" s="764"/>
      <c r="P18" s="765"/>
      <c r="Q18" s="766"/>
    </row>
    <row r="19" spans="2:17" s="767" customFormat="1" ht="19.7" customHeight="1">
      <c r="B19" s="705" t="s">
        <v>2101</v>
      </c>
      <c r="C19" s="773" t="s">
        <v>1002</v>
      </c>
      <c r="D19" s="773" t="s">
        <v>1002</v>
      </c>
      <c r="E19" s="774" t="s">
        <v>2151</v>
      </c>
      <c r="F19" s="285">
        <v>1</v>
      </c>
      <c r="G19" s="759">
        <v>1140</v>
      </c>
      <c r="H19" s="760">
        <f t="shared" si="0"/>
        <v>1140</v>
      </c>
      <c r="I19" s="761"/>
      <c r="J19" s="223"/>
      <c r="K19" s="762"/>
      <c r="L19" s="762"/>
      <c r="M19" s="763"/>
      <c r="N19" s="705"/>
      <c r="O19" s="764"/>
      <c r="P19" s="765"/>
      <c r="Q19" s="766"/>
    </row>
    <row r="20" spans="2:17" s="767" customFormat="1" ht="19.7" customHeight="1">
      <c r="B20" s="705" t="s">
        <v>2101</v>
      </c>
      <c r="C20" s="773" t="s">
        <v>2152</v>
      </c>
      <c r="D20" s="773" t="s">
        <v>1002</v>
      </c>
      <c r="E20" s="774" t="s">
        <v>2153</v>
      </c>
      <c r="F20" s="285">
        <v>1</v>
      </c>
      <c r="G20" s="759">
        <v>5990</v>
      </c>
      <c r="H20" s="760">
        <f t="shared" si="0"/>
        <v>5990</v>
      </c>
      <c r="I20" s="761"/>
      <c r="J20" s="223"/>
      <c r="K20" s="762"/>
      <c r="L20" s="762"/>
      <c r="M20" s="763"/>
      <c r="N20" s="705"/>
      <c r="O20" s="764"/>
      <c r="P20" s="765"/>
      <c r="Q20" s="766"/>
    </row>
    <row r="21" spans="2:17" s="767" customFormat="1" ht="19.7" customHeight="1">
      <c r="B21" s="705" t="s">
        <v>2101</v>
      </c>
      <c r="C21" s="773" t="s">
        <v>156</v>
      </c>
      <c r="D21" s="773" t="s">
        <v>1002</v>
      </c>
      <c r="E21" s="774" t="s">
        <v>2154</v>
      </c>
      <c r="F21" s="285">
        <v>10</v>
      </c>
      <c r="G21" s="759">
        <v>188</v>
      </c>
      <c r="H21" s="760">
        <f t="shared" si="0"/>
        <v>1880</v>
      </c>
      <c r="I21" s="761"/>
      <c r="J21" s="223"/>
      <c r="K21" s="762"/>
      <c r="L21" s="762"/>
      <c r="M21" s="763"/>
      <c r="N21" s="705"/>
      <c r="O21" s="764"/>
      <c r="P21" s="765"/>
      <c r="Q21" s="766"/>
    </row>
    <row r="22" spans="2:17" s="767" customFormat="1" ht="19.7" customHeight="1">
      <c r="B22" s="705" t="s">
        <v>2101</v>
      </c>
      <c r="C22" s="773" t="s">
        <v>156</v>
      </c>
      <c r="D22" s="773" t="s">
        <v>1002</v>
      </c>
      <c r="E22" s="774" t="s">
        <v>2155</v>
      </c>
      <c r="F22" s="285">
        <v>20</v>
      </c>
      <c r="G22" s="759">
        <v>198</v>
      </c>
      <c r="H22" s="760">
        <f t="shared" si="0"/>
        <v>3960</v>
      </c>
      <c r="I22" s="761"/>
      <c r="J22" s="223"/>
      <c r="K22" s="762"/>
      <c r="L22" s="762"/>
      <c r="M22" s="763"/>
      <c r="N22" s="705"/>
      <c r="O22" s="764"/>
      <c r="P22" s="765"/>
      <c r="Q22" s="766"/>
    </row>
    <row r="23" spans="2:17" s="767" customFormat="1" ht="19.7" customHeight="1">
      <c r="B23" s="705" t="s">
        <v>2101</v>
      </c>
      <c r="C23" s="773" t="s">
        <v>156</v>
      </c>
      <c r="D23" s="773" t="s">
        <v>1002</v>
      </c>
      <c r="E23" s="774" t="s">
        <v>2156</v>
      </c>
      <c r="F23" s="285">
        <v>2</v>
      </c>
      <c r="G23" s="759">
        <v>1502</v>
      </c>
      <c r="H23" s="760">
        <f t="shared" si="0"/>
        <v>3004</v>
      </c>
      <c r="I23" s="761"/>
      <c r="J23" s="223"/>
      <c r="K23" s="762"/>
      <c r="L23" s="762"/>
      <c r="M23" s="763"/>
      <c r="N23" s="705"/>
      <c r="O23" s="764"/>
      <c r="P23" s="765"/>
      <c r="Q23" s="766"/>
    </row>
    <row r="24" spans="2:17" ht="19.7" customHeight="1">
      <c r="B24" s="499"/>
      <c r="C24" s="202"/>
      <c r="D24" s="202"/>
      <c r="E24" s="148"/>
      <c r="F24" s="67"/>
      <c r="G24" s="708"/>
      <c r="H24" s="709">
        <f t="shared" si="0"/>
        <v>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c r="F26" s="67"/>
      <c r="G26" s="708"/>
      <c r="H26" s="709">
        <f t="shared" si="0"/>
        <v>0</v>
      </c>
      <c r="I26" s="710"/>
      <c r="J26" s="69"/>
      <c r="K26" s="281"/>
      <c r="L26" s="281"/>
      <c r="M26" s="753"/>
      <c r="N26" s="499"/>
      <c r="O26" s="755"/>
      <c r="P26" s="756"/>
      <c r="Q26" s="754"/>
    </row>
    <row r="27" spans="2:17" ht="19.7" customHeight="1">
      <c r="B27" s="499"/>
      <c r="C27" s="499"/>
      <c r="D27" s="499"/>
      <c r="E27" s="148"/>
      <c r="F27" s="67"/>
      <c r="G27" s="708"/>
      <c r="H27" s="709">
        <f t="shared" si="0"/>
        <v>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v>0</v>
      </c>
      <c r="H29" s="709">
        <f t="shared" si="0"/>
        <v>0</v>
      </c>
      <c r="I29" s="710"/>
      <c r="J29" s="69"/>
      <c r="K29" s="281"/>
      <c r="L29" s="281"/>
      <c r="M29" s="753"/>
      <c r="N29" s="499"/>
      <c r="O29" s="755"/>
      <c r="P29" s="756"/>
      <c r="Q29" s="754"/>
    </row>
    <row r="30" spans="2:17" ht="19.7" customHeight="1">
      <c r="B30" s="499"/>
      <c r="C30" s="202"/>
      <c r="D30" s="202"/>
      <c r="E30" s="148" t="s">
        <v>2109</v>
      </c>
      <c r="F30" s="67">
        <v>150</v>
      </c>
      <c r="G30" s="768">
        <v>5000</v>
      </c>
      <c r="H30" s="709">
        <f t="shared" si="0"/>
        <v>750000</v>
      </c>
      <c r="I30" s="710"/>
      <c r="J30" s="69"/>
      <c r="K30" s="281"/>
      <c r="L30" s="281"/>
      <c r="M30" s="753"/>
      <c r="N30" s="499"/>
      <c r="O30" s="755"/>
      <c r="P30" s="756"/>
      <c r="Q30" s="754"/>
    </row>
    <row r="31" spans="2:17" ht="19.7" customHeight="1">
      <c r="B31" s="499"/>
      <c r="C31" s="499"/>
      <c r="D31" s="499"/>
      <c r="E31" s="148" t="s">
        <v>2110</v>
      </c>
      <c r="F31" s="67">
        <v>40</v>
      </c>
      <c r="G31" s="768">
        <v>5000</v>
      </c>
      <c r="H31" s="709">
        <f t="shared" si="0"/>
        <v>200000</v>
      </c>
      <c r="I31" s="710"/>
      <c r="J31" s="69"/>
      <c r="K31" s="281"/>
      <c r="L31" s="281"/>
      <c r="M31" s="753"/>
      <c r="N31" s="499"/>
      <c r="O31" s="755"/>
      <c r="P31" s="756"/>
      <c r="Q31" s="754"/>
    </row>
    <row r="32" spans="2:17" ht="19.7" customHeight="1">
      <c r="B32" s="499"/>
      <c r="C32" s="202"/>
      <c r="D32" s="202"/>
      <c r="E32" s="148" t="s">
        <v>2111</v>
      </c>
      <c r="F32" s="67">
        <v>20</v>
      </c>
      <c r="G32" s="768">
        <v>5000</v>
      </c>
      <c r="H32" s="709">
        <f t="shared" si="0"/>
        <v>100000</v>
      </c>
      <c r="I32" s="710"/>
      <c r="J32" s="69"/>
      <c r="K32" s="281"/>
      <c r="L32" s="281"/>
      <c r="M32" s="753"/>
      <c r="N32" s="499"/>
      <c r="O32" s="755"/>
      <c r="P32" s="756"/>
      <c r="Q32" s="754"/>
    </row>
    <row r="33" spans="2:17" ht="19.7" customHeight="1">
      <c r="B33" s="499"/>
      <c r="C33" s="202"/>
      <c r="D33" s="202"/>
      <c r="E33" s="148"/>
      <c r="F33" s="67"/>
      <c r="G33" s="708">
        <v>0</v>
      </c>
      <c r="H33" s="709">
        <f t="shared" si="0"/>
        <v>0</v>
      </c>
      <c r="I33" s="710"/>
      <c r="J33" s="69"/>
      <c r="K33" s="281"/>
      <c r="L33" s="281"/>
      <c r="M33" s="753"/>
      <c r="N33" s="499"/>
      <c r="O33" s="755"/>
      <c r="P33" s="756"/>
      <c r="Q33" s="754"/>
    </row>
    <row r="34" spans="2:17" ht="19.7" customHeight="1">
      <c r="B34" s="499"/>
      <c r="C34" s="202"/>
      <c r="D34" s="202"/>
      <c r="E34" s="148"/>
      <c r="F34" s="67"/>
      <c r="G34" s="708">
        <v>0</v>
      </c>
      <c r="H34" s="709">
        <f t="shared" si="0"/>
        <v>0</v>
      </c>
      <c r="I34" s="710"/>
      <c r="J34" s="69"/>
      <c r="K34" s="281"/>
      <c r="L34" s="281"/>
      <c r="M34" s="753"/>
      <c r="N34" s="499"/>
      <c r="O34" s="755"/>
      <c r="P34" s="756"/>
      <c r="Q34" s="754"/>
    </row>
    <row r="35" spans="2:17" ht="19.7" customHeight="1">
      <c r="B35" s="499"/>
      <c r="C35" s="499"/>
      <c r="D35" s="499"/>
      <c r="E35" s="148"/>
      <c r="F35" s="67"/>
      <c r="G35" s="708">
        <v>0</v>
      </c>
      <c r="H35" s="709">
        <f t="shared" si="0"/>
        <v>0</v>
      </c>
      <c r="I35" s="710"/>
      <c r="J35" s="69"/>
      <c r="K35" s="281"/>
      <c r="L35" s="281"/>
      <c r="M35" s="753"/>
      <c r="N35" s="499"/>
      <c r="O35" s="755"/>
      <c r="P35" s="756"/>
      <c r="Q35" s="754"/>
    </row>
    <row r="36" spans="2:17" ht="19.7" customHeight="1"/>
    <row r="37" spans="2:17" ht="19.7" customHeight="1"/>
    <row r="38" spans="2:17" ht="19.7" customHeight="1"/>
    <row r="39"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2FEA-4E43-467A-9158-3B96AF281F66}">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118E-D1F6-42B7-893F-AD7CC51A34B1}">
  <dimension ref="B2:Q43"/>
  <sheetViews>
    <sheetView zoomScale="85" zoomScaleNormal="85" workbookViewId="0">
      <pane xSplit="10" ySplit="8" topLeftCell="K9" activePane="bottomRight" state="frozen"/>
      <selection pane="topRight" activeCell="K1" sqref="K1"/>
      <selection pane="bottomLeft" activeCell="A9" sqref="A9"/>
      <selection pane="bottomRight" activeCell="O25" sqref="O25:O27"/>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2096</v>
      </c>
      <c r="G2" s="5" t="s">
        <v>2</v>
      </c>
      <c r="H2" s="6"/>
      <c r="I2" s="7"/>
      <c r="J2" s="740">
        <f>SUM(H:H)</f>
        <v>3002063</v>
      </c>
    </row>
    <row r="3" spans="2:17" ht="20.100000000000001" customHeight="1">
      <c r="B3" s="737" t="s">
        <v>3</v>
      </c>
      <c r="C3" s="737"/>
      <c r="D3" s="737"/>
      <c r="E3" s="738" t="s">
        <v>2097</v>
      </c>
    </row>
    <row r="4" spans="2:17" ht="20.100000000000001" customHeight="1">
      <c r="B4" s="737" t="s">
        <v>996</v>
      </c>
      <c r="C4" s="737"/>
      <c r="D4" s="737"/>
      <c r="E4" s="745" t="s">
        <v>2098</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F9*G9</f>
        <v>0</v>
      </c>
      <c r="I9" s="710"/>
      <c r="J9" s="281"/>
      <c r="K9" s="281"/>
      <c r="L9" s="281"/>
      <c r="M9" s="499"/>
      <c r="N9" s="499"/>
      <c r="O9" s="281"/>
      <c r="P9" s="753"/>
      <c r="Q9" s="754"/>
    </row>
    <row r="10" spans="2:17" ht="19.7" customHeight="1">
      <c r="B10" s="499" t="s">
        <v>2101</v>
      </c>
      <c r="C10" s="27" t="s">
        <v>2102</v>
      </c>
      <c r="D10" s="27" t="s">
        <v>2102</v>
      </c>
      <c r="E10" s="108" t="s">
        <v>2103</v>
      </c>
      <c r="F10" s="67">
        <v>1</v>
      </c>
      <c r="G10" s="708">
        <v>680000</v>
      </c>
      <c r="H10" s="709">
        <f>F10*G10</f>
        <v>680000</v>
      </c>
      <c r="I10" s="710"/>
      <c r="J10" s="69"/>
      <c r="K10" s="281" t="s">
        <v>2104</v>
      </c>
      <c r="L10" s="281"/>
      <c r="M10" s="753"/>
      <c r="N10" s="499" t="s">
        <v>2105</v>
      </c>
      <c r="O10" s="755">
        <v>46044</v>
      </c>
      <c r="P10" s="756"/>
      <c r="Q10" s="754"/>
    </row>
    <row r="11" spans="2:17" ht="19.7" customHeight="1">
      <c r="B11" s="499" t="s">
        <v>2101</v>
      </c>
      <c r="C11" s="27" t="s">
        <v>2102</v>
      </c>
      <c r="D11" s="27" t="s">
        <v>2102</v>
      </c>
      <c r="E11" s="757" t="s">
        <v>2106</v>
      </c>
      <c r="F11" s="67">
        <v>1</v>
      </c>
      <c r="G11" s="708">
        <v>1200000</v>
      </c>
      <c r="H11" s="709">
        <f>F11*G11</f>
        <v>1200000</v>
      </c>
      <c r="I11" s="710"/>
      <c r="J11" s="69"/>
      <c r="K11" s="281" t="s">
        <v>2104</v>
      </c>
      <c r="L11" s="281"/>
      <c r="M11" s="753"/>
      <c r="N11" s="499" t="s">
        <v>2105</v>
      </c>
      <c r="O11" s="755">
        <v>45687</v>
      </c>
      <c r="P11" s="756"/>
      <c r="Q11" s="754"/>
    </row>
    <row r="12" spans="2:17" ht="19.7" customHeight="1">
      <c r="B12" s="499" t="s">
        <v>2101</v>
      </c>
      <c r="C12" s="27" t="s">
        <v>2107</v>
      </c>
      <c r="D12" s="27" t="s">
        <v>2107</v>
      </c>
      <c r="E12" s="757" t="s">
        <v>2143</v>
      </c>
      <c r="F12" s="67">
        <v>1</v>
      </c>
      <c r="G12" s="708">
        <v>28000</v>
      </c>
      <c r="H12" s="709">
        <f>F12*G12</f>
        <v>28000</v>
      </c>
      <c r="I12" s="710"/>
      <c r="J12" s="69"/>
      <c r="K12" s="281" t="s">
        <v>2104</v>
      </c>
      <c r="L12" s="281"/>
      <c r="M12" s="753"/>
      <c r="N12" s="499" t="s">
        <v>2105</v>
      </c>
      <c r="O12" s="755">
        <v>46016</v>
      </c>
      <c r="P12" s="756"/>
      <c r="Q12" s="754"/>
    </row>
    <row r="13" spans="2:17" ht="19.7" customHeight="1">
      <c r="B13" s="499" t="s">
        <v>2101</v>
      </c>
      <c r="C13" s="202" t="s">
        <v>2144</v>
      </c>
      <c r="D13" s="202" t="s">
        <v>1002</v>
      </c>
      <c r="E13" s="148" t="s">
        <v>2145</v>
      </c>
      <c r="F13" s="67">
        <v>1</v>
      </c>
      <c r="G13" s="708">
        <v>1758</v>
      </c>
      <c r="H13" s="709">
        <f t="shared" ref="H13:H39" si="0">F13*G13</f>
        <v>1758</v>
      </c>
      <c r="I13" s="710"/>
      <c r="J13" s="69"/>
      <c r="K13" s="281"/>
      <c r="L13" s="281"/>
      <c r="M13" s="753"/>
      <c r="N13" s="499"/>
      <c r="O13" s="755"/>
      <c r="P13" s="756"/>
      <c r="Q13" s="754"/>
    </row>
    <row r="14" spans="2:17" ht="19.7" customHeight="1">
      <c r="B14" s="499" t="s">
        <v>2101</v>
      </c>
      <c r="C14" s="202" t="s">
        <v>2144</v>
      </c>
      <c r="D14" s="202" t="s">
        <v>1002</v>
      </c>
      <c r="E14" s="148" t="s">
        <v>2146</v>
      </c>
      <c r="F14" s="67">
        <v>1</v>
      </c>
      <c r="G14" s="708">
        <v>1020</v>
      </c>
      <c r="H14" s="709">
        <f t="shared" si="0"/>
        <v>1020</v>
      </c>
      <c r="I14" s="710"/>
      <c r="J14" s="69"/>
      <c r="K14" s="281"/>
      <c r="L14" s="281"/>
      <c r="M14" s="753"/>
      <c r="N14" s="499"/>
      <c r="O14" s="755"/>
      <c r="P14" s="756"/>
      <c r="Q14" s="754"/>
    </row>
    <row r="15" spans="2:17" ht="19.7" customHeight="1">
      <c r="B15" s="499" t="s">
        <v>2101</v>
      </c>
      <c r="C15" s="202" t="s">
        <v>2144</v>
      </c>
      <c r="D15" s="202" t="s">
        <v>1002</v>
      </c>
      <c r="E15" s="148" t="s">
        <v>2147</v>
      </c>
      <c r="F15" s="67">
        <v>1</v>
      </c>
      <c r="G15" s="708">
        <v>1228</v>
      </c>
      <c r="H15" s="709">
        <f t="shared" si="0"/>
        <v>1228</v>
      </c>
      <c r="I15" s="710"/>
      <c r="J15" s="69"/>
      <c r="K15" s="281"/>
      <c r="L15" s="281"/>
      <c r="M15" s="753"/>
      <c r="N15" s="499"/>
      <c r="O15" s="755"/>
      <c r="P15" s="756"/>
      <c r="Q15" s="754"/>
    </row>
    <row r="16" spans="2:17" ht="19.7" customHeight="1">
      <c r="B16" s="499" t="s">
        <v>2101</v>
      </c>
      <c r="C16" s="202" t="s">
        <v>2144</v>
      </c>
      <c r="D16" s="202" t="s">
        <v>1002</v>
      </c>
      <c r="E16" s="148" t="s">
        <v>2148</v>
      </c>
      <c r="F16" s="67">
        <v>1</v>
      </c>
      <c r="G16" s="708">
        <v>2483</v>
      </c>
      <c r="H16" s="709">
        <f t="shared" si="0"/>
        <v>2483</v>
      </c>
      <c r="I16" s="710"/>
      <c r="J16" s="69"/>
      <c r="K16" s="281"/>
      <c r="L16" s="281"/>
      <c r="M16" s="753"/>
      <c r="N16" s="499"/>
      <c r="O16" s="755"/>
      <c r="P16" s="756"/>
      <c r="Q16" s="754"/>
    </row>
    <row r="17" spans="2:17" ht="19.7" customHeight="1">
      <c r="B17" s="499" t="s">
        <v>2101</v>
      </c>
      <c r="C17" s="202" t="s">
        <v>1002</v>
      </c>
      <c r="D17" s="202" t="s">
        <v>1002</v>
      </c>
      <c r="E17" s="148" t="s">
        <v>2149</v>
      </c>
      <c r="F17" s="67">
        <v>1</v>
      </c>
      <c r="G17" s="708">
        <v>1140</v>
      </c>
      <c r="H17" s="709">
        <f t="shared" si="0"/>
        <v>1140</v>
      </c>
      <c r="I17" s="710"/>
      <c r="J17" s="69"/>
      <c r="K17" s="281"/>
      <c r="L17" s="281"/>
      <c r="M17" s="753"/>
      <c r="N17" s="499"/>
      <c r="O17" s="755"/>
      <c r="P17" s="756"/>
      <c r="Q17" s="754"/>
    </row>
    <row r="18" spans="2:17" ht="19.7" customHeight="1">
      <c r="B18" s="499" t="s">
        <v>2101</v>
      </c>
      <c r="C18" s="202" t="s">
        <v>1002</v>
      </c>
      <c r="D18" s="202" t="s">
        <v>1002</v>
      </c>
      <c r="E18" s="148" t="s">
        <v>2150</v>
      </c>
      <c r="F18" s="67">
        <v>1</v>
      </c>
      <c r="G18" s="708">
        <v>1140</v>
      </c>
      <c r="H18" s="709">
        <f t="shared" si="0"/>
        <v>1140</v>
      </c>
      <c r="I18" s="710"/>
      <c r="J18" s="69"/>
      <c r="K18" s="281"/>
      <c r="L18" s="281"/>
      <c r="M18" s="753"/>
      <c r="N18" s="499"/>
      <c r="O18" s="755"/>
      <c r="P18" s="756"/>
      <c r="Q18" s="754"/>
    </row>
    <row r="19" spans="2:17" ht="19.7" customHeight="1">
      <c r="B19" s="499" t="s">
        <v>2101</v>
      </c>
      <c r="C19" s="202" t="s">
        <v>1002</v>
      </c>
      <c r="D19" s="202" t="s">
        <v>1002</v>
      </c>
      <c r="E19" s="148" t="s">
        <v>2151</v>
      </c>
      <c r="F19" s="67">
        <v>1</v>
      </c>
      <c r="G19" s="708">
        <v>1140</v>
      </c>
      <c r="H19" s="709">
        <f t="shared" si="0"/>
        <v>1140</v>
      </c>
      <c r="I19" s="710"/>
      <c r="J19" s="69"/>
      <c r="K19" s="281"/>
      <c r="L19" s="281"/>
      <c r="M19" s="753"/>
      <c r="N19" s="499"/>
      <c r="O19" s="755"/>
      <c r="P19" s="756"/>
      <c r="Q19" s="754"/>
    </row>
    <row r="20" spans="2:17" ht="19.7" customHeight="1">
      <c r="B20" s="499" t="s">
        <v>2101</v>
      </c>
      <c r="C20" s="202" t="s">
        <v>2152</v>
      </c>
      <c r="D20" s="202" t="s">
        <v>1002</v>
      </c>
      <c r="E20" s="148" t="s">
        <v>2153</v>
      </c>
      <c r="F20" s="67">
        <v>1</v>
      </c>
      <c r="G20" s="708">
        <v>5990</v>
      </c>
      <c r="H20" s="709">
        <f t="shared" si="0"/>
        <v>5990</v>
      </c>
      <c r="I20" s="710"/>
      <c r="J20" s="69"/>
      <c r="K20" s="281"/>
      <c r="L20" s="281"/>
      <c r="M20" s="753"/>
      <c r="N20" s="499"/>
      <c r="O20" s="755"/>
      <c r="P20" s="756"/>
      <c r="Q20" s="754"/>
    </row>
    <row r="21" spans="2:17" ht="19.7" customHeight="1">
      <c r="B21" s="499" t="s">
        <v>2101</v>
      </c>
      <c r="C21" s="202" t="s">
        <v>156</v>
      </c>
      <c r="D21" s="202" t="s">
        <v>1002</v>
      </c>
      <c r="E21" s="148" t="s">
        <v>2154</v>
      </c>
      <c r="F21" s="67">
        <v>10</v>
      </c>
      <c r="G21" s="708">
        <v>188</v>
      </c>
      <c r="H21" s="709">
        <f t="shared" si="0"/>
        <v>1880</v>
      </c>
      <c r="I21" s="710"/>
      <c r="J21" s="69"/>
      <c r="K21" s="281"/>
      <c r="L21" s="281"/>
      <c r="M21" s="753"/>
      <c r="N21" s="499"/>
      <c r="O21" s="755"/>
      <c r="P21" s="756"/>
      <c r="Q21" s="754"/>
    </row>
    <row r="22" spans="2:17" ht="19.7" customHeight="1">
      <c r="B22" s="499" t="s">
        <v>2101</v>
      </c>
      <c r="C22" s="202" t="s">
        <v>156</v>
      </c>
      <c r="D22" s="202" t="s">
        <v>1002</v>
      </c>
      <c r="E22" s="148" t="s">
        <v>2155</v>
      </c>
      <c r="F22" s="67">
        <v>20</v>
      </c>
      <c r="G22" s="708">
        <v>198</v>
      </c>
      <c r="H22" s="709">
        <f t="shared" si="0"/>
        <v>3960</v>
      </c>
      <c r="I22" s="710"/>
      <c r="J22" s="69"/>
      <c r="K22" s="281"/>
      <c r="L22" s="281"/>
      <c r="M22" s="753"/>
      <c r="N22" s="499"/>
      <c r="O22" s="755"/>
      <c r="P22" s="756"/>
      <c r="Q22" s="754"/>
    </row>
    <row r="23" spans="2:17" ht="19.7" customHeight="1">
      <c r="B23" s="499" t="s">
        <v>2101</v>
      </c>
      <c r="C23" s="202" t="s">
        <v>156</v>
      </c>
      <c r="D23" s="202" t="s">
        <v>1002</v>
      </c>
      <c r="E23" s="148" t="s">
        <v>2156</v>
      </c>
      <c r="F23" s="67">
        <v>2</v>
      </c>
      <c r="G23" s="708">
        <v>1502</v>
      </c>
      <c r="H23" s="709">
        <f t="shared" si="0"/>
        <v>3004</v>
      </c>
      <c r="I23" s="710"/>
      <c r="J23" s="69"/>
      <c r="K23" s="281"/>
      <c r="L23" s="281"/>
      <c r="M23" s="753"/>
      <c r="N23" s="499"/>
      <c r="O23" s="755"/>
      <c r="P23" s="756"/>
      <c r="Q23" s="754"/>
    </row>
    <row r="24" spans="2:17" s="767" customFormat="1" ht="19.7" customHeight="1">
      <c r="B24" s="705" t="s">
        <v>2101</v>
      </c>
      <c r="C24" s="773" t="s">
        <v>1837</v>
      </c>
      <c r="D24" s="773" t="s">
        <v>1143</v>
      </c>
      <c r="E24" s="774" t="s">
        <v>2157</v>
      </c>
      <c r="F24" s="285">
        <v>2</v>
      </c>
      <c r="G24" s="759">
        <v>2430</v>
      </c>
      <c r="H24" s="760">
        <f>F24*G24</f>
        <v>4860</v>
      </c>
      <c r="I24" s="761"/>
      <c r="J24" s="223"/>
      <c r="K24" s="762"/>
      <c r="L24" s="762"/>
      <c r="M24" s="763">
        <v>46030</v>
      </c>
      <c r="N24" s="705"/>
      <c r="O24" s="764">
        <v>46037</v>
      </c>
      <c r="P24" s="765"/>
      <c r="Q24" s="766"/>
    </row>
    <row r="25" spans="2:17" s="767" customFormat="1" ht="19.7" customHeight="1">
      <c r="B25" s="705" t="s">
        <v>2101</v>
      </c>
      <c r="C25" s="773" t="s">
        <v>1837</v>
      </c>
      <c r="D25" s="773" t="s">
        <v>1143</v>
      </c>
      <c r="E25" s="774" t="s">
        <v>2158</v>
      </c>
      <c r="F25" s="285">
        <v>2</v>
      </c>
      <c r="G25" s="759">
        <v>2430</v>
      </c>
      <c r="H25" s="760">
        <f>F25*G25</f>
        <v>4860</v>
      </c>
      <c r="I25" s="761"/>
      <c r="J25" s="223"/>
      <c r="K25" s="762"/>
      <c r="L25" s="762"/>
      <c r="M25" s="763">
        <v>46030</v>
      </c>
      <c r="N25" s="705"/>
      <c r="O25" s="764">
        <v>46037</v>
      </c>
      <c r="P25" s="765"/>
      <c r="Q25" s="766"/>
    </row>
    <row r="26" spans="2:17" s="767" customFormat="1" ht="19.7" customHeight="1">
      <c r="B26" s="705" t="s">
        <v>2101</v>
      </c>
      <c r="C26" s="773" t="s">
        <v>1837</v>
      </c>
      <c r="D26" s="773" t="s">
        <v>1143</v>
      </c>
      <c r="E26" s="774" t="s">
        <v>2159</v>
      </c>
      <c r="F26" s="285">
        <v>2</v>
      </c>
      <c r="G26" s="759">
        <v>2630</v>
      </c>
      <c r="H26" s="760">
        <f>F26*G26</f>
        <v>5260</v>
      </c>
      <c r="I26" s="761"/>
      <c r="J26" s="223"/>
      <c r="K26" s="762"/>
      <c r="L26" s="762"/>
      <c r="M26" s="763">
        <v>46030</v>
      </c>
      <c r="N26" s="705"/>
      <c r="O26" s="764">
        <v>46037</v>
      </c>
      <c r="P26" s="765"/>
      <c r="Q26" s="766"/>
    </row>
    <row r="27" spans="2:17" s="767" customFormat="1" ht="19.7" customHeight="1">
      <c r="B27" s="705" t="s">
        <v>2101</v>
      </c>
      <c r="C27" s="773" t="s">
        <v>1837</v>
      </c>
      <c r="D27" s="773" t="s">
        <v>1143</v>
      </c>
      <c r="E27" s="774" t="s">
        <v>2160</v>
      </c>
      <c r="F27" s="285">
        <v>2</v>
      </c>
      <c r="G27" s="759">
        <v>2170</v>
      </c>
      <c r="H27" s="760">
        <f>F27*G27</f>
        <v>4340</v>
      </c>
      <c r="I27" s="761"/>
      <c r="J27" s="223"/>
      <c r="K27" s="762"/>
      <c r="L27" s="762"/>
      <c r="M27" s="763">
        <v>46030</v>
      </c>
      <c r="N27" s="705"/>
      <c r="O27" s="764">
        <v>46037</v>
      </c>
      <c r="P27" s="765"/>
      <c r="Q27" s="766"/>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c r="F30" s="67"/>
      <c r="G30" s="708"/>
      <c r="H30" s="709">
        <f t="shared" si="0"/>
        <v>0</v>
      </c>
      <c r="I30" s="710"/>
      <c r="J30" s="69"/>
      <c r="K30" s="281"/>
      <c r="L30" s="281"/>
      <c r="M30" s="753"/>
      <c r="N30" s="499"/>
      <c r="O30" s="755"/>
      <c r="P30" s="756"/>
      <c r="Q30" s="754"/>
    </row>
    <row r="31" spans="2:17" ht="19.7" customHeight="1">
      <c r="B31" s="499"/>
      <c r="C31" s="499"/>
      <c r="D31" s="499"/>
      <c r="E31" s="148"/>
      <c r="F31" s="67"/>
      <c r="G31" s="708"/>
      <c r="H31" s="709">
        <f t="shared" si="0"/>
        <v>0</v>
      </c>
      <c r="I31" s="710"/>
      <c r="J31" s="69"/>
      <c r="K31" s="281"/>
      <c r="L31" s="281"/>
      <c r="M31" s="753"/>
      <c r="N31" s="499"/>
      <c r="O31" s="755"/>
      <c r="P31" s="756"/>
      <c r="Q31" s="754"/>
    </row>
    <row r="32" spans="2:17" ht="19.7" customHeight="1">
      <c r="B32" s="499"/>
      <c r="C32" s="202"/>
      <c r="D32" s="202"/>
      <c r="E32" s="148"/>
      <c r="F32" s="67"/>
      <c r="G32" s="708"/>
      <c r="H32" s="709">
        <f t="shared" si="0"/>
        <v>0</v>
      </c>
      <c r="I32" s="710"/>
      <c r="J32" s="69"/>
      <c r="K32" s="281"/>
      <c r="L32" s="281"/>
      <c r="M32" s="753"/>
      <c r="N32" s="499"/>
      <c r="O32" s="755"/>
      <c r="P32" s="756"/>
      <c r="Q32" s="754"/>
    </row>
    <row r="33" spans="2:17" ht="19.7" customHeight="1">
      <c r="B33" s="499"/>
      <c r="C33" s="202"/>
      <c r="D33" s="202"/>
      <c r="E33" s="148"/>
      <c r="F33" s="67"/>
      <c r="G33" s="708">
        <v>0</v>
      </c>
      <c r="H33" s="709">
        <f t="shared" si="0"/>
        <v>0</v>
      </c>
      <c r="I33" s="710"/>
      <c r="J33" s="69"/>
      <c r="K33" s="281"/>
      <c r="L33" s="281"/>
      <c r="M33" s="753"/>
      <c r="N33" s="499"/>
      <c r="O33" s="755"/>
      <c r="P33" s="756"/>
      <c r="Q33" s="754"/>
    </row>
    <row r="34" spans="2:17" ht="19.7" customHeight="1">
      <c r="B34" s="499"/>
      <c r="C34" s="202"/>
      <c r="D34" s="202"/>
      <c r="E34" s="148" t="s">
        <v>2109</v>
      </c>
      <c r="F34" s="67">
        <v>150</v>
      </c>
      <c r="G34" s="768">
        <v>5000</v>
      </c>
      <c r="H34" s="709">
        <f t="shared" si="0"/>
        <v>750000</v>
      </c>
      <c r="I34" s="710"/>
      <c r="J34" s="69"/>
      <c r="K34" s="281"/>
      <c r="L34" s="281"/>
      <c r="M34" s="753"/>
      <c r="N34" s="499"/>
      <c r="O34" s="755"/>
      <c r="P34" s="756"/>
      <c r="Q34" s="754"/>
    </row>
    <row r="35" spans="2:17" ht="19.7" customHeight="1">
      <c r="B35" s="499"/>
      <c r="C35" s="499"/>
      <c r="D35" s="499"/>
      <c r="E35" s="148" t="s">
        <v>2110</v>
      </c>
      <c r="F35" s="67">
        <v>40</v>
      </c>
      <c r="G35" s="768">
        <v>5000</v>
      </c>
      <c r="H35" s="709">
        <f t="shared" si="0"/>
        <v>200000</v>
      </c>
      <c r="I35" s="710"/>
      <c r="J35" s="69"/>
      <c r="K35" s="281"/>
      <c r="L35" s="281"/>
      <c r="M35" s="753"/>
      <c r="N35" s="499"/>
      <c r="O35" s="755"/>
      <c r="P35" s="756"/>
      <c r="Q35" s="754"/>
    </row>
    <row r="36" spans="2:17" ht="19.7" customHeight="1">
      <c r="B36" s="499"/>
      <c r="C36" s="202"/>
      <c r="D36" s="202"/>
      <c r="E36" s="148" t="s">
        <v>2111</v>
      </c>
      <c r="F36" s="67">
        <v>20</v>
      </c>
      <c r="G36" s="768">
        <v>5000</v>
      </c>
      <c r="H36" s="709">
        <f t="shared" si="0"/>
        <v>100000</v>
      </c>
      <c r="I36" s="710"/>
      <c r="J36" s="69"/>
      <c r="K36" s="281"/>
      <c r="L36" s="281"/>
      <c r="M36" s="753"/>
      <c r="N36" s="499"/>
      <c r="O36" s="755"/>
      <c r="P36" s="756"/>
      <c r="Q36" s="754"/>
    </row>
    <row r="37" spans="2:17" ht="19.7" customHeight="1">
      <c r="B37" s="499"/>
      <c r="C37" s="202"/>
      <c r="D37" s="202"/>
      <c r="E37" s="148"/>
      <c r="F37" s="67"/>
      <c r="G37" s="708">
        <v>0</v>
      </c>
      <c r="H37" s="709">
        <f t="shared" si="0"/>
        <v>0</v>
      </c>
      <c r="I37" s="710"/>
      <c r="J37" s="69"/>
      <c r="K37" s="281"/>
      <c r="L37" s="281"/>
      <c r="M37" s="753"/>
      <c r="N37" s="499"/>
      <c r="O37" s="755"/>
      <c r="P37" s="756"/>
      <c r="Q37" s="754"/>
    </row>
    <row r="38" spans="2:17" ht="19.7" customHeight="1">
      <c r="B38" s="499"/>
      <c r="C38" s="202"/>
      <c r="D38" s="202"/>
      <c r="E38" s="148"/>
      <c r="F38" s="67"/>
      <c r="G38" s="708">
        <v>0</v>
      </c>
      <c r="H38" s="709">
        <f t="shared" si="0"/>
        <v>0</v>
      </c>
      <c r="I38" s="710"/>
      <c r="J38" s="69"/>
      <c r="K38" s="281"/>
      <c r="L38" s="281"/>
      <c r="M38" s="753"/>
      <c r="N38" s="499"/>
      <c r="O38" s="755"/>
      <c r="P38" s="756"/>
      <c r="Q38" s="754"/>
    </row>
    <row r="39" spans="2:17" ht="19.7" customHeight="1">
      <c r="B39" s="499"/>
      <c r="C39" s="499"/>
      <c r="D39" s="499"/>
      <c r="E39" s="148"/>
      <c r="F39" s="67"/>
      <c r="G39" s="708">
        <v>0</v>
      </c>
      <c r="H39" s="709">
        <f t="shared" si="0"/>
        <v>0</v>
      </c>
      <c r="I39" s="710"/>
      <c r="J39" s="69"/>
      <c r="K39" s="281"/>
      <c r="L39" s="281"/>
      <c r="M39" s="753"/>
      <c r="N39" s="499"/>
      <c r="O39" s="755"/>
      <c r="P39" s="756"/>
      <c r="Q39" s="754"/>
    </row>
    <row r="40" spans="2:17" ht="19.7" customHeight="1"/>
    <row r="41" spans="2:17" ht="19.7" customHeight="1"/>
    <row r="42" spans="2:17" ht="19.7" customHeight="1"/>
    <row r="43"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11FDD-5B39-4F27-870A-8A3F58164767}">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ECD86-495D-4A0F-9E12-8B903AB72D0C}">
  <dimension ref="B2:Q43"/>
  <sheetViews>
    <sheetView zoomScale="85" zoomScaleNormal="85" workbookViewId="0">
      <pane xSplit="10" ySplit="8" topLeftCell="K9" activePane="bottomRight" state="frozen"/>
      <selection pane="topRight" activeCell="K1" sqref="K1"/>
      <selection pane="bottomLeft" activeCell="A9" sqref="A9"/>
      <selection pane="bottomRight" activeCell="Q12" sqref="Q12"/>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2096</v>
      </c>
      <c r="G2" s="5" t="s">
        <v>2</v>
      </c>
      <c r="H2" s="6"/>
      <c r="I2" s="7"/>
      <c r="J2" s="740">
        <f>SUM(H:H)</f>
        <v>3011143</v>
      </c>
    </row>
    <row r="3" spans="2:17" ht="20.100000000000001" customHeight="1">
      <c r="B3" s="737" t="s">
        <v>3</v>
      </c>
      <c r="C3" s="737"/>
      <c r="D3" s="737"/>
      <c r="E3" s="738" t="s">
        <v>2097</v>
      </c>
    </row>
    <row r="4" spans="2:17" ht="20.100000000000001" customHeight="1">
      <c r="B4" s="737" t="s">
        <v>996</v>
      </c>
      <c r="C4" s="737"/>
      <c r="D4" s="737"/>
      <c r="E4" s="745" t="s">
        <v>2098</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F9*G9</f>
        <v>0</v>
      </c>
      <c r="I9" s="710"/>
      <c r="J9" s="281"/>
      <c r="K9" s="281"/>
      <c r="L9" s="281"/>
      <c r="M9" s="499"/>
      <c r="N9" s="499"/>
      <c r="O9" s="281"/>
      <c r="P9" s="753"/>
      <c r="Q9" s="754"/>
    </row>
    <row r="10" spans="2:17" ht="19.7" customHeight="1">
      <c r="B10" s="499" t="s">
        <v>2101</v>
      </c>
      <c r="C10" s="27" t="s">
        <v>2102</v>
      </c>
      <c r="D10" s="27" t="s">
        <v>2102</v>
      </c>
      <c r="E10" s="108" t="s">
        <v>2103</v>
      </c>
      <c r="F10" s="67">
        <v>1</v>
      </c>
      <c r="G10" s="708">
        <v>680000</v>
      </c>
      <c r="H10" s="709">
        <f>F10*G10</f>
        <v>680000</v>
      </c>
      <c r="I10" s="710"/>
      <c r="J10" s="69"/>
      <c r="K10" s="281" t="s">
        <v>2104</v>
      </c>
      <c r="L10" s="281"/>
      <c r="M10" s="753"/>
      <c r="N10" s="499" t="s">
        <v>2105</v>
      </c>
      <c r="O10" s="755">
        <v>46044</v>
      </c>
      <c r="P10" s="756"/>
      <c r="Q10" s="754">
        <v>46052</v>
      </c>
    </row>
    <row r="11" spans="2:17" ht="19.7" customHeight="1">
      <c r="B11" s="499" t="s">
        <v>2101</v>
      </c>
      <c r="C11" s="27" t="s">
        <v>2102</v>
      </c>
      <c r="D11" s="27" t="s">
        <v>2102</v>
      </c>
      <c r="E11" s="757" t="s">
        <v>2106</v>
      </c>
      <c r="F11" s="67">
        <v>1</v>
      </c>
      <c r="G11" s="708">
        <v>1200000</v>
      </c>
      <c r="H11" s="709">
        <f>F11*G11</f>
        <v>1200000</v>
      </c>
      <c r="I11" s="710"/>
      <c r="J11" s="69"/>
      <c r="K11" s="281" t="s">
        <v>2104</v>
      </c>
      <c r="L11" s="281"/>
      <c r="M11" s="753"/>
      <c r="N11" s="499" t="s">
        <v>2105</v>
      </c>
      <c r="O11" s="755">
        <v>45687</v>
      </c>
      <c r="P11" s="756"/>
      <c r="Q11" s="754">
        <v>46052</v>
      </c>
    </row>
    <row r="12" spans="2:17" ht="19.7" customHeight="1">
      <c r="B12" s="499" t="s">
        <v>2101</v>
      </c>
      <c r="C12" s="27" t="s">
        <v>2107</v>
      </c>
      <c r="D12" s="27" t="s">
        <v>2107</v>
      </c>
      <c r="E12" s="757" t="s">
        <v>2143</v>
      </c>
      <c r="F12" s="67">
        <v>1</v>
      </c>
      <c r="G12" s="708">
        <v>28000</v>
      </c>
      <c r="H12" s="709">
        <f>F12*G12</f>
        <v>28000</v>
      </c>
      <c r="I12" s="710"/>
      <c r="J12" s="69"/>
      <c r="K12" s="281" t="s">
        <v>2104</v>
      </c>
      <c r="L12" s="281"/>
      <c r="M12" s="753"/>
      <c r="N12" s="499" t="s">
        <v>2105</v>
      </c>
      <c r="O12" s="755">
        <v>46016</v>
      </c>
      <c r="P12" s="756"/>
      <c r="Q12" s="754"/>
    </row>
    <row r="13" spans="2:17" ht="19.7" customHeight="1">
      <c r="B13" s="499" t="s">
        <v>2101</v>
      </c>
      <c r="C13" s="202" t="s">
        <v>2144</v>
      </c>
      <c r="D13" s="202" t="s">
        <v>1002</v>
      </c>
      <c r="E13" s="148" t="s">
        <v>2145</v>
      </c>
      <c r="F13" s="67">
        <v>1</v>
      </c>
      <c r="G13" s="708">
        <v>1758</v>
      </c>
      <c r="H13" s="709">
        <f t="shared" ref="H13:H39" si="0">F13*G13</f>
        <v>1758</v>
      </c>
      <c r="I13" s="710"/>
      <c r="J13" s="69"/>
      <c r="K13" s="281"/>
      <c r="L13" s="281"/>
      <c r="M13" s="753"/>
      <c r="N13" s="499"/>
      <c r="O13" s="755"/>
      <c r="P13" s="756"/>
      <c r="Q13" s="754"/>
    </row>
    <row r="14" spans="2:17" ht="19.7" customHeight="1">
      <c r="B14" s="499" t="s">
        <v>2101</v>
      </c>
      <c r="C14" s="202" t="s">
        <v>2144</v>
      </c>
      <c r="D14" s="202" t="s">
        <v>1002</v>
      </c>
      <c r="E14" s="148" t="s">
        <v>2146</v>
      </c>
      <c r="F14" s="67">
        <v>1</v>
      </c>
      <c r="G14" s="708">
        <v>1020</v>
      </c>
      <c r="H14" s="709">
        <f t="shared" si="0"/>
        <v>1020</v>
      </c>
      <c r="I14" s="710"/>
      <c r="J14" s="69"/>
      <c r="K14" s="281"/>
      <c r="L14" s="281"/>
      <c r="M14" s="753"/>
      <c r="N14" s="499"/>
      <c r="O14" s="755"/>
      <c r="P14" s="756"/>
      <c r="Q14" s="754"/>
    </row>
    <row r="15" spans="2:17" ht="19.7" customHeight="1">
      <c r="B15" s="499" t="s">
        <v>2101</v>
      </c>
      <c r="C15" s="202" t="s">
        <v>2144</v>
      </c>
      <c r="D15" s="202" t="s">
        <v>1002</v>
      </c>
      <c r="E15" s="148" t="s">
        <v>2147</v>
      </c>
      <c r="F15" s="67">
        <v>1</v>
      </c>
      <c r="G15" s="708">
        <v>1228</v>
      </c>
      <c r="H15" s="709">
        <f t="shared" si="0"/>
        <v>1228</v>
      </c>
      <c r="I15" s="710"/>
      <c r="J15" s="69"/>
      <c r="K15" s="281"/>
      <c r="L15" s="281"/>
      <c r="M15" s="753"/>
      <c r="N15" s="499"/>
      <c r="O15" s="755"/>
      <c r="P15" s="756"/>
      <c r="Q15" s="754"/>
    </row>
    <row r="16" spans="2:17" ht="19.7" customHeight="1">
      <c r="B16" s="499" t="s">
        <v>2101</v>
      </c>
      <c r="C16" s="202" t="s">
        <v>2144</v>
      </c>
      <c r="D16" s="202" t="s">
        <v>1002</v>
      </c>
      <c r="E16" s="148" t="s">
        <v>2148</v>
      </c>
      <c r="F16" s="67">
        <v>1</v>
      </c>
      <c r="G16" s="708">
        <v>2483</v>
      </c>
      <c r="H16" s="709">
        <f t="shared" si="0"/>
        <v>2483</v>
      </c>
      <c r="I16" s="710"/>
      <c r="J16" s="69"/>
      <c r="K16" s="281"/>
      <c r="L16" s="281"/>
      <c r="M16" s="753"/>
      <c r="N16" s="499"/>
      <c r="O16" s="755"/>
      <c r="P16" s="756"/>
      <c r="Q16" s="754"/>
    </row>
    <row r="17" spans="2:17" ht="19.7" customHeight="1">
      <c r="B17" s="499" t="s">
        <v>2101</v>
      </c>
      <c r="C17" s="202" t="s">
        <v>1002</v>
      </c>
      <c r="D17" s="202" t="s">
        <v>1002</v>
      </c>
      <c r="E17" s="148" t="s">
        <v>2149</v>
      </c>
      <c r="F17" s="67">
        <v>1</v>
      </c>
      <c r="G17" s="708">
        <v>1140</v>
      </c>
      <c r="H17" s="709">
        <f t="shared" si="0"/>
        <v>1140</v>
      </c>
      <c r="I17" s="710"/>
      <c r="J17" s="69"/>
      <c r="K17" s="281"/>
      <c r="L17" s="281"/>
      <c r="M17" s="753"/>
      <c r="N17" s="499"/>
      <c r="O17" s="755"/>
      <c r="P17" s="756"/>
      <c r="Q17" s="754"/>
    </row>
    <row r="18" spans="2:17" ht="19.7" customHeight="1">
      <c r="B18" s="499" t="s">
        <v>2101</v>
      </c>
      <c r="C18" s="202" t="s">
        <v>1002</v>
      </c>
      <c r="D18" s="202" t="s">
        <v>1002</v>
      </c>
      <c r="E18" s="148" t="s">
        <v>2150</v>
      </c>
      <c r="F18" s="67">
        <v>1</v>
      </c>
      <c r="G18" s="708">
        <v>1140</v>
      </c>
      <c r="H18" s="709">
        <f t="shared" si="0"/>
        <v>1140</v>
      </c>
      <c r="I18" s="710"/>
      <c r="J18" s="69"/>
      <c r="K18" s="281"/>
      <c r="L18" s="281"/>
      <c r="M18" s="753"/>
      <c r="N18" s="499"/>
      <c r="O18" s="755"/>
      <c r="P18" s="756"/>
      <c r="Q18" s="754"/>
    </row>
    <row r="19" spans="2:17" ht="19.7" customHeight="1">
      <c r="B19" s="499" t="s">
        <v>2101</v>
      </c>
      <c r="C19" s="202" t="s">
        <v>1002</v>
      </c>
      <c r="D19" s="202" t="s">
        <v>1002</v>
      </c>
      <c r="E19" s="148" t="s">
        <v>2151</v>
      </c>
      <c r="F19" s="67">
        <v>1</v>
      </c>
      <c r="G19" s="708">
        <v>1140</v>
      </c>
      <c r="H19" s="709">
        <f t="shared" si="0"/>
        <v>1140</v>
      </c>
      <c r="I19" s="710"/>
      <c r="J19" s="69"/>
      <c r="K19" s="281"/>
      <c r="L19" s="281"/>
      <c r="M19" s="753"/>
      <c r="N19" s="499"/>
      <c r="O19" s="755"/>
      <c r="P19" s="756"/>
      <c r="Q19" s="754"/>
    </row>
    <row r="20" spans="2:17" ht="19.7" customHeight="1">
      <c r="B20" s="499" t="s">
        <v>2101</v>
      </c>
      <c r="C20" s="202" t="s">
        <v>2152</v>
      </c>
      <c r="D20" s="202" t="s">
        <v>1002</v>
      </c>
      <c r="E20" s="148" t="s">
        <v>2153</v>
      </c>
      <c r="F20" s="67">
        <v>1</v>
      </c>
      <c r="G20" s="708">
        <v>5990</v>
      </c>
      <c r="H20" s="709">
        <f t="shared" si="0"/>
        <v>5990</v>
      </c>
      <c r="I20" s="710"/>
      <c r="J20" s="69"/>
      <c r="K20" s="281"/>
      <c r="L20" s="281"/>
      <c r="M20" s="753"/>
      <c r="N20" s="499"/>
      <c r="O20" s="755"/>
      <c r="P20" s="756"/>
      <c r="Q20" s="754"/>
    </row>
    <row r="21" spans="2:17" ht="19.7" customHeight="1">
      <c r="B21" s="499" t="s">
        <v>2101</v>
      </c>
      <c r="C21" s="202" t="s">
        <v>156</v>
      </c>
      <c r="D21" s="202" t="s">
        <v>1002</v>
      </c>
      <c r="E21" s="148" t="s">
        <v>2154</v>
      </c>
      <c r="F21" s="67">
        <v>10</v>
      </c>
      <c r="G21" s="708">
        <v>188</v>
      </c>
      <c r="H21" s="709">
        <f t="shared" si="0"/>
        <v>1880</v>
      </c>
      <c r="I21" s="710"/>
      <c r="J21" s="69"/>
      <c r="K21" s="281"/>
      <c r="L21" s="281"/>
      <c r="M21" s="753"/>
      <c r="N21" s="499"/>
      <c r="O21" s="755"/>
      <c r="P21" s="756"/>
      <c r="Q21" s="754"/>
    </row>
    <row r="22" spans="2:17" ht="19.7" customHeight="1">
      <c r="B22" s="499" t="s">
        <v>2101</v>
      </c>
      <c r="C22" s="202" t="s">
        <v>156</v>
      </c>
      <c r="D22" s="202" t="s">
        <v>1002</v>
      </c>
      <c r="E22" s="148" t="s">
        <v>2155</v>
      </c>
      <c r="F22" s="67">
        <v>20</v>
      </c>
      <c r="G22" s="708">
        <v>198</v>
      </c>
      <c r="H22" s="709">
        <f t="shared" si="0"/>
        <v>3960</v>
      </c>
      <c r="I22" s="710"/>
      <c r="J22" s="69"/>
      <c r="K22" s="281"/>
      <c r="L22" s="281"/>
      <c r="M22" s="753"/>
      <c r="N22" s="499"/>
      <c r="O22" s="755"/>
      <c r="P22" s="756"/>
      <c r="Q22" s="754"/>
    </row>
    <row r="23" spans="2:17" ht="19.7" customHeight="1">
      <c r="B23" s="499" t="s">
        <v>2101</v>
      </c>
      <c r="C23" s="202" t="s">
        <v>156</v>
      </c>
      <c r="D23" s="202" t="s">
        <v>1002</v>
      </c>
      <c r="E23" s="148" t="s">
        <v>2156</v>
      </c>
      <c r="F23" s="67">
        <v>2</v>
      </c>
      <c r="G23" s="708">
        <v>1502</v>
      </c>
      <c r="H23" s="709">
        <f t="shared" si="0"/>
        <v>3004</v>
      </c>
      <c r="I23" s="710"/>
      <c r="J23" s="69"/>
      <c r="K23" s="281"/>
      <c r="L23" s="281"/>
      <c r="M23" s="753"/>
      <c r="N23" s="499"/>
      <c r="O23" s="755"/>
      <c r="P23" s="756"/>
      <c r="Q23" s="754"/>
    </row>
    <row r="24" spans="2:17" ht="19.7" customHeight="1">
      <c r="B24" s="499" t="s">
        <v>2101</v>
      </c>
      <c r="C24" s="202" t="s">
        <v>1837</v>
      </c>
      <c r="D24" s="202" t="s">
        <v>1143</v>
      </c>
      <c r="E24" s="148" t="s">
        <v>2157</v>
      </c>
      <c r="F24" s="67">
        <v>2</v>
      </c>
      <c r="G24" s="708">
        <v>2430</v>
      </c>
      <c r="H24" s="709">
        <f>F24*G24</f>
        <v>4860</v>
      </c>
      <c r="I24" s="710"/>
      <c r="J24" s="69"/>
      <c r="K24" s="281"/>
      <c r="L24" s="281"/>
      <c r="M24" s="753"/>
      <c r="N24" s="499"/>
      <c r="O24" s="755"/>
      <c r="P24" s="756"/>
      <c r="Q24" s="754"/>
    </row>
    <row r="25" spans="2:17" ht="19.7" customHeight="1">
      <c r="B25" s="499" t="s">
        <v>2101</v>
      </c>
      <c r="C25" s="202" t="s">
        <v>1837</v>
      </c>
      <c r="D25" s="202" t="s">
        <v>1143</v>
      </c>
      <c r="E25" s="148" t="s">
        <v>2158</v>
      </c>
      <c r="F25" s="67">
        <v>2</v>
      </c>
      <c r="G25" s="708">
        <v>2430</v>
      </c>
      <c r="H25" s="709">
        <f>F25*G25</f>
        <v>4860</v>
      </c>
      <c r="I25" s="710"/>
      <c r="J25" s="69"/>
      <c r="K25" s="281"/>
      <c r="L25" s="281"/>
      <c r="M25" s="753"/>
      <c r="N25" s="499"/>
      <c r="O25" s="755"/>
      <c r="P25" s="756"/>
      <c r="Q25" s="754"/>
    </row>
    <row r="26" spans="2:17" ht="19.7" customHeight="1">
      <c r="B26" s="499" t="s">
        <v>2101</v>
      </c>
      <c r="C26" s="202" t="s">
        <v>1837</v>
      </c>
      <c r="D26" s="202" t="s">
        <v>1143</v>
      </c>
      <c r="E26" s="148" t="s">
        <v>2159</v>
      </c>
      <c r="F26" s="67">
        <v>2</v>
      </c>
      <c r="G26" s="708">
        <v>2630</v>
      </c>
      <c r="H26" s="709">
        <f>F26*G26</f>
        <v>5260</v>
      </c>
      <c r="I26" s="710"/>
      <c r="J26" s="69"/>
      <c r="K26" s="281"/>
      <c r="L26" s="281"/>
      <c r="M26" s="753"/>
      <c r="N26" s="499"/>
      <c r="O26" s="755"/>
      <c r="P26" s="756"/>
      <c r="Q26" s="754"/>
    </row>
    <row r="27" spans="2:17" ht="19.7" customHeight="1">
      <c r="B27" s="499" t="s">
        <v>2101</v>
      </c>
      <c r="C27" s="202" t="s">
        <v>1837</v>
      </c>
      <c r="D27" s="202" t="s">
        <v>1143</v>
      </c>
      <c r="E27" s="148" t="s">
        <v>2160</v>
      </c>
      <c r="F27" s="67">
        <v>2</v>
      </c>
      <c r="G27" s="708">
        <v>2170</v>
      </c>
      <c r="H27" s="709">
        <f>F27*G27</f>
        <v>4340</v>
      </c>
      <c r="I27" s="710"/>
      <c r="J27" s="69"/>
      <c r="K27" s="281"/>
      <c r="L27" s="281"/>
      <c r="M27" s="753"/>
      <c r="N27" s="499"/>
      <c r="O27" s="755"/>
      <c r="P27" s="756"/>
      <c r="Q27" s="754"/>
    </row>
    <row r="28" spans="2:17" s="767" customFormat="1" ht="19.7" customHeight="1">
      <c r="B28" s="705" t="s">
        <v>2101</v>
      </c>
      <c r="C28" s="773" t="s">
        <v>2161</v>
      </c>
      <c r="D28" s="773" t="s">
        <v>1002</v>
      </c>
      <c r="E28" s="774" t="s">
        <v>2162</v>
      </c>
      <c r="F28" s="285">
        <v>2</v>
      </c>
      <c r="G28" s="759">
        <v>4540</v>
      </c>
      <c r="H28" s="760">
        <f t="shared" si="0"/>
        <v>9080</v>
      </c>
      <c r="I28" s="761"/>
      <c r="J28" s="223"/>
      <c r="K28" s="762" t="s">
        <v>2104</v>
      </c>
      <c r="L28" s="762"/>
      <c r="M28" s="763"/>
      <c r="N28" s="705" t="s">
        <v>2163</v>
      </c>
      <c r="O28" s="764">
        <v>46056</v>
      </c>
      <c r="P28" s="765"/>
      <c r="Q28" s="766"/>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c r="F30" s="67"/>
      <c r="G30" s="708"/>
      <c r="H30" s="709">
        <f t="shared" si="0"/>
        <v>0</v>
      </c>
      <c r="I30" s="710"/>
      <c r="J30" s="69"/>
      <c r="K30" s="281"/>
      <c r="L30" s="281"/>
      <c r="M30" s="753"/>
      <c r="N30" s="499"/>
      <c r="O30" s="755"/>
      <c r="P30" s="756"/>
      <c r="Q30" s="754"/>
    </row>
    <row r="31" spans="2:17" ht="19.7" customHeight="1">
      <c r="B31" s="499"/>
      <c r="C31" s="499"/>
      <c r="D31" s="499"/>
      <c r="E31" s="148"/>
      <c r="F31" s="67"/>
      <c r="G31" s="708"/>
      <c r="H31" s="709">
        <f t="shared" si="0"/>
        <v>0</v>
      </c>
      <c r="I31" s="710"/>
      <c r="J31" s="69"/>
      <c r="K31" s="281"/>
      <c r="L31" s="281"/>
      <c r="M31" s="753"/>
      <c r="N31" s="499"/>
      <c r="O31" s="755"/>
      <c r="P31" s="756"/>
      <c r="Q31" s="754"/>
    </row>
    <row r="32" spans="2:17" ht="19.7" customHeight="1">
      <c r="B32" s="499"/>
      <c r="C32" s="202"/>
      <c r="D32" s="202"/>
      <c r="E32" s="148"/>
      <c r="F32" s="67"/>
      <c r="G32" s="708"/>
      <c r="H32" s="709">
        <f t="shared" si="0"/>
        <v>0</v>
      </c>
      <c r="I32" s="710"/>
      <c r="J32" s="69"/>
      <c r="K32" s="281"/>
      <c r="L32" s="281"/>
      <c r="M32" s="753"/>
      <c r="N32" s="499"/>
      <c r="O32" s="755"/>
      <c r="P32" s="756"/>
      <c r="Q32" s="754"/>
    </row>
    <row r="33" spans="2:17" ht="19.7" customHeight="1">
      <c r="B33" s="499"/>
      <c r="C33" s="202"/>
      <c r="D33" s="202"/>
      <c r="E33" s="148"/>
      <c r="F33" s="67"/>
      <c r="G33" s="708">
        <v>0</v>
      </c>
      <c r="H33" s="709">
        <f t="shared" si="0"/>
        <v>0</v>
      </c>
      <c r="I33" s="710"/>
      <c r="J33" s="69"/>
      <c r="K33" s="281"/>
      <c r="L33" s="281"/>
      <c r="M33" s="753"/>
      <c r="N33" s="499"/>
      <c r="O33" s="755"/>
      <c r="P33" s="756"/>
      <c r="Q33" s="754"/>
    </row>
    <row r="34" spans="2:17" ht="19.7" customHeight="1">
      <c r="B34" s="499"/>
      <c r="C34" s="202"/>
      <c r="D34" s="202"/>
      <c r="E34" s="148" t="s">
        <v>2109</v>
      </c>
      <c r="F34" s="67">
        <v>150</v>
      </c>
      <c r="G34" s="768">
        <v>5000</v>
      </c>
      <c r="H34" s="709">
        <f t="shared" si="0"/>
        <v>750000</v>
      </c>
      <c r="I34" s="710"/>
      <c r="J34" s="69"/>
      <c r="K34" s="281"/>
      <c r="L34" s="281"/>
      <c r="M34" s="753"/>
      <c r="N34" s="499"/>
      <c r="O34" s="755"/>
      <c r="P34" s="756"/>
      <c r="Q34" s="754"/>
    </row>
    <row r="35" spans="2:17" ht="19.7" customHeight="1">
      <c r="B35" s="499"/>
      <c r="C35" s="499"/>
      <c r="D35" s="499"/>
      <c r="E35" s="148" t="s">
        <v>2110</v>
      </c>
      <c r="F35" s="67">
        <v>40</v>
      </c>
      <c r="G35" s="768">
        <v>5000</v>
      </c>
      <c r="H35" s="709">
        <f t="shared" si="0"/>
        <v>200000</v>
      </c>
      <c r="I35" s="710"/>
      <c r="J35" s="69"/>
      <c r="K35" s="281"/>
      <c r="L35" s="281"/>
      <c r="M35" s="753"/>
      <c r="N35" s="499"/>
      <c r="O35" s="755"/>
      <c r="P35" s="756"/>
      <c r="Q35" s="754"/>
    </row>
    <row r="36" spans="2:17" ht="19.7" customHeight="1">
      <c r="B36" s="499"/>
      <c r="C36" s="202"/>
      <c r="D36" s="202"/>
      <c r="E36" s="148" t="s">
        <v>2111</v>
      </c>
      <c r="F36" s="67">
        <v>20</v>
      </c>
      <c r="G36" s="768">
        <v>5000</v>
      </c>
      <c r="H36" s="709">
        <f t="shared" si="0"/>
        <v>100000</v>
      </c>
      <c r="I36" s="710"/>
      <c r="J36" s="69"/>
      <c r="K36" s="281"/>
      <c r="L36" s="281"/>
      <c r="M36" s="753"/>
      <c r="N36" s="499"/>
      <c r="O36" s="755"/>
      <c r="P36" s="756"/>
      <c r="Q36" s="754"/>
    </row>
    <row r="37" spans="2:17" ht="19.7" customHeight="1">
      <c r="B37" s="499"/>
      <c r="C37" s="202"/>
      <c r="D37" s="202"/>
      <c r="E37" s="148"/>
      <c r="F37" s="67"/>
      <c r="G37" s="708">
        <v>0</v>
      </c>
      <c r="H37" s="709">
        <f t="shared" si="0"/>
        <v>0</v>
      </c>
      <c r="I37" s="710"/>
      <c r="J37" s="69"/>
      <c r="K37" s="281"/>
      <c r="L37" s="281"/>
      <c r="M37" s="753"/>
      <c r="N37" s="499"/>
      <c r="O37" s="755"/>
      <c r="P37" s="756"/>
      <c r="Q37" s="754"/>
    </row>
    <row r="38" spans="2:17" ht="19.7" customHeight="1">
      <c r="B38" s="499"/>
      <c r="C38" s="202"/>
      <c r="D38" s="202"/>
      <c r="E38" s="148"/>
      <c r="F38" s="67"/>
      <c r="G38" s="708">
        <v>0</v>
      </c>
      <c r="H38" s="709">
        <f t="shared" si="0"/>
        <v>0</v>
      </c>
      <c r="I38" s="710"/>
      <c r="J38" s="69"/>
      <c r="K38" s="281"/>
      <c r="L38" s="281"/>
      <c r="M38" s="753"/>
      <c r="N38" s="499"/>
      <c r="O38" s="755"/>
      <c r="P38" s="756"/>
      <c r="Q38" s="754"/>
    </row>
    <row r="39" spans="2:17" ht="19.7" customHeight="1">
      <c r="B39" s="499"/>
      <c r="C39" s="499"/>
      <c r="D39" s="499"/>
      <c r="E39" s="148"/>
      <c r="F39" s="67"/>
      <c r="G39" s="708">
        <v>0</v>
      </c>
      <c r="H39" s="709">
        <f t="shared" si="0"/>
        <v>0</v>
      </c>
      <c r="I39" s="710"/>
      <c r="J39" s="69"/>
      <c r="K39" s="281"/>
      <c r="L39" s="281"/>
      <c r="M39" s="753"/>
      <c r="N39" s="499"/>
      <c r="O39" s="755"/>
      <c r="P39" s="756"/>
      <c r="Q39" s="754"/>
    </row>
    <row r="40" spans="2:17" ht="19.7" customHeight="1"/>
    <row r="41" spans="2:17" ht="19.7" customHeight="1"/>
    <row r="42" spans="2:17" ht="19.7" customHeight="1"/>
    <row r="43"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5AD45-F7D6-48F9-99AE-F8C7C697F4CC}">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D6271-515C-4ABD-AB7A-E76A280CB2FA}">
  <dimension ref="B2:Q43"/>
  <sheetViews>
    <sheetView zoomScale="85" zoomScaleNormal="85" workbookViewId="0">
      <pane xSplit="10" ySplit="8" topLeftCell="K24" activePane="bottomRight" state="frozen"/>
      <selection pane="topRight" activeCell="K1" sqref="K1"/>
      <selection pane="bottomLeft" activeCell="A9" sqref="A9"/>
      <selection pane="bottomRight" activeCell="A30" sqref="A30:IV30"/>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2096</v>
      </c>
      <c r="G2" s="5" t="s">
        <v>2</v>
      </c>
      <c r="H2" s="6"/>
      <c r="I2" s="7"/>
      <c r="J2" s="740">
        <f>SUM(H:H)</f>
        <v>3015423</v>
      </c>
    </row>
    <row r="3" spans="2:17" ht="20.100000000000001" customHeight="1">
      <c r="B3" s="737" t="s">
        <v>3</v>
      </c>
      <c r="C3" s="737"/>
      <c r="D3" s="737"/>
      <c r="E3" s="738" t="s">
        <v>2097</v>
      </c>
    </row>
    <row r="4" spans="2:17" ht="20.100000000000001" customHeight="1">
      <c r="B4" s="737" t="s">
        <v>996</v>
      </c>
      <c r="C4" s="737"/>
      <c r="D4" s="737"/>
      <c r="E4" s="745" t="s">
        <v>2098</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F9*G9</f>
        <v>0</v>
      </c>
      <c r="I9" s="710"/>
      <c r="J9" s="281"/>
      <c r="K9" s="281"/>
      <c r="L9" s="281"/>
      <c r="M9" s="499"/>
      <c r="N9" s="499"/>
      <c r="O9" s="281"/>
      <c r="P9" s="753"/>
      <c r="Q9" s="754"/>
    </row>
    <row r="10" spans="2:17" ht="19.7" customHeight="1">
      <c r="B10" s="499" t="s">
        <v>2101</v>
      </c>
      <c r="C10" s="27" t="s">
        <v>2102</v>
      </c>
      <c r="D10" s="27" t="s">
        <v>2102</v>
      </c>
      <c r="E10" s="108" t="s">
        <v>2103</v>
      </c>
      <c r="F10" s="67">
        <v>1</v>
      </c>
      <c r="G10" s="708">
        <v>680000</v>
      </c>
      <c r="H10" s="709">
        <f>F10*G10</f>
        <v>680000</v>
      </c>
      <c r="I10" s="710"/>
      <c r="J10" s="69"/>
      <c r="K10" s="281" t="s">
        <v>2104</v>
      </c>
      <c r="L10" s="281"/>
      <c r="M10" s="753"/>
      <c r="N10" s="499" t="s">
        <v>2105</v>
      </c>
      <c r="O10" s="755">
        <v>46044</v>
      </c>
      <c r="P10" s="756"/>
      <c r="Q10" s="754"/>
    </row>
    <row r="11" spans="2:17" ht="19.7" customHeight="1">
      <c r="B11" s="499" t="s">
        <v>2101</v>
      </c>
      <c r="C11" s="27" t="s">
        <v>2102</v>
      </c>
      <c r="D11" s="27" t="s">
        <v>2102</v>
      </c>
      <c r="E11" s="757" t="s">
        <v>2106</v>
      </c>
      <c r="F11" s="67">
        <v>1</v>
      </c>
      <c r="G11" s="708">
        <v>1200000</v>
      </c>
      <c r="H11" s="709">
        <f>F11*G11</f>
        <v>1200000</v>
      </c>
      <c r="I11" s="710"/>
      <c r="J11" s="69"/>
      <c r="K11" s="281" t="s">
        <v>2104</v>
      </c>
      <c r="L11" s="281"/>
      <c r="M11" s="753"/>
      <c r="N11" s="499" t="s">
        <v>2105</v>
      </c>
      <c r="O11" s="755">
        <v>45687</v>
      </c>
      <c r="P11" s="756"/>
      <c r="Q11" s="754"/>
    </row>
    <row r="12" spans="2:17" ht="19.7" customHeight="1">
      <c r="B12" s="499" t="s">
        <v>2101</v>
      </c>
      <c r="C12" s="27" t="s">
        <v>2107</v>
      </c>
      <c r="D12" s="27" t="s">
        <v>2107</v>
      </c>
      <c r="E12" s="757" t="s">
        <v>2143</v>
      </c>
      <c r="F12" s="67">
        <v>1</v>
      </c>
      <c r="G12" s="708">
        <v>28000</v>
      </c>
      <c r="H12" s="709">
        <f>F12*G12</f>
        <v>28000</v>
      </c>
      <c r="I12" s="710"/>
      <c r="J12" s="69"/>
      <c r="K12" s="281" t="s">
        <v>2104</v>
      </c>
      <c r="L12" s="281"/>
      <c r="M12" s="753"/>
      <c r="N12" s="499" t="s">
        <v>2105</v>
      </c>
      <c r="O12" s="755">
        <v>46016</v>
      </c>
      <c r="P12" s="756"/>
      <c r="Q12" s="754"/>
    </row>
    <row r="13" spans="2:17" ht="19.7" customHeight="1">
      <c r="B13" s="499" t="s">
        <v>2101</v>
      </c>
      <c r="C13" s="202" t="s">
        <v>2144</v>
      </c>
      <c r="D13" s="202" t="s">
        <v>1002</v>
      </c>
      <c r="E13" s="148" t="s">
        <v>2145</v>
      </c>
      <c r="F13" s="67">
        <v>1</v>
      </c>
      <c r="G13" s="708">
        <v>1758</v>
      </c>
      <c r="H13" s="709">
        <f t="shared" ref="H13:H39" si="0">F13*G13</f>
        <v>1758</v>
      </c>
      <c r="I13" s="710"/>
      <c r="J13" s="69"/>
      <c r="K13" s="281"/>
      <c r="L13" s="281"/>
      <c r="M13" s="753"/>
      <c r="N13" s="499"/>
      <c r="O13" s="755"/>
      <c r="P13" s="756"/>
      <c r="Q13" s="754"/>
    </row>
    <row r="14" spans="2:17" ht="19.7" customHeight="1">
      <c r="B14" s="499" t="s">
        <v>2101</v>
      </c>
      <c r="C14" s="202" t="s">
        <v>2144</v>
      </c>
      <c r="D14" s="202" t="s">
        <v>1002</v>
      </c>
      <c r="E14" s="148" t="s">
        <v>2146</v>
      </c>
      <c r="F14" s="67">
        <v>1</v>
      </c>
      <c r="G14" s="708">
        <v>1020</v>
      </c>
      <c r="H14" s="709">
        <f t="shared" si="0"/>
        <v>1020</v>
      </c>
      <c r="I14" s="710"/>
      <c r="J14" s="69"/>
      <c r="K14" s="281"/>
      <c r="L14" s="281"/>
      <c r="M14" s="753"/>
      <c r="N14" s="499"/>
      <c r="O14" s="755"/>
      <c r="P14" s="756"/>
      <c r="Q14" s="754"/>
    </row>
    <row r="15" spans="2:17" ht="19.7" customHeight="1">
      <c r="B15" s="499" t="s">
        <v>2101</v>
      </c>
      <c r="C15" s="202" t="s">
        <v>2144</v>
      </c>
      <c r="D15" s="202" t="s">
        <v>1002</v>
      </c>
      <c r="E15" s="148" t="s">
        <v>2147</v>
      </c>
      <c r="F15" s="67">
        <v>1</v>
      </c>
      <c r="G15" s="708">
        <v>1228</v>
      </c>
      <c r="H15" s="709">
        <f t="shared" si="0"/>
        <v>1228</v>
      </c>
      <c r="I15" s="710"/>
      <c r="J15" s="69"/>
      <c r="K15" s="281"/>
      <c r="L15" s="281"/>
      <c r="M15" s="753"/>
      <c r="N15" s="499"/>
      <c r="O15" s="755"/>
      <c r="P15" s="756"/>
      <c r="Q15" s="754"/>
    </row>
    <row r="16" spans="2:17" ht="19.7" customHeight="1">
      <c r="B16" s="499" t="s">
        <v>2101</v>
      </c>
      <c r="C16" s="202" t="s">
        <v>2144</v>
      </c>
      <c r="D16" s="202" t="s">
        <v>1002</v>
      </c>
      <c r="E16" s="148" t="s">
        <v>2148</v>
      </c>
      <c r="F16" s="67">
        <v>1</v>
      </c>
      <c r="G16" s="708">
        <v>2483</v>
      </c>
      <c r="H16" s="709">
        <f t="shared" si="0"/>
        <v>2483</v>
      </c>
      <c r="I16" s="710"/>
      <c r="J16" s="69"/>
      <c r="K16" s="281"/>
      <c r="L16" s="281"/>
      <c r="M16" s="753"/>
      <c r="N16" s="499"/>
      <c r="O16" s="755"/>
      <c r="P16" s="756"/>
      <c r="Q16" s="754"/>
    </row>
    <row r="17" spans="2:17" ht="19.7" customHeight="1">
      <c r="B17" s="499" t="s">
        <v>2101</v>
      </c>
      <c r="C17" s="202" t="s">
        <v>1002</v>
      </c>
      <c r="D17" s="202" t="s">
        <v>1002</v>
      </c>
      <c r="E17" s="148" t="s">
        <v>2149</v>
      </c>
      <c r="F17" s="67">
        <v>1</v>
      </c>
      <c r="G17" s="708">
        <v>1140</v>
      </c>
      <c r="H17" s="709">
        <f t="shared" si="0"/>
        <v>1140</v>
      </c>
      <c r="I17" s="710"/>
      <c r="J17" s="69"/>
      <c r="K17" s="281"/>
      <c r="L17" s="281"/>
      <c r="M17" s="753"/>
      <c r="N17" s="499"/>
      <c r="O17" s="755"/>
      <c r="P17" s="756"/>
      <c r="Q17" s="754"/>
    </row>
    <row r="18" spans="2:17" ht="19.7" customHeight="1">
      <c r="B18" s="499" t="s">
        <v>2101</v>
      </c>
      <c r="C18" s="202" t="s">
        <v>1002</v>
      </c>
      <c r="D18" s="202" t="s">
        <v>1002</v>
      </c>
      <c r="E18" s="148" t="s">
        <v>2150</v>
      </c>
      <c r="F18" s="67">
        <v>1</v>
      </c>
      <c r="G18" s="708">
        <v>1140</v>
      </c>
      <c r="H18" s="709">
        <f t="shared" si="0"/>
        <v>1140</v>
      </c>
      <c r="I18" s="710"/>
      <c r="J18" s="69"/>
      <c r="K18" s="281"/>
      <c r="L18" s="281"/>
      <c r="M18" s="753"/>
      <c r="N18" s="499"/>
      <c r="O18" s="755"/>
      <c r="P18" s="756"/>
      <c r="Q18" s="754"/>
    </row>
    <row r="19" spans="2:17" ht="19.7" customHeight="1">
      <c r="B19" s="499" t="s">
        <v>2101</v>
      </c>
      <c r="C19" s="202" t="s">
        <v>1002</v>
      </c>
      <c r="D19" s="202" t="s">
        <v>1002</v>
      </c>
      <c r="E19" s="148" t="s">
        <v>2151</v>
      </c>
      <c r="F19" s="67">
        <v>1</v>
      </c>
      <c r="G19" s="708">
        <v>1140</v>
      </c>
      <c r="H19" s="709">
        <f t="shared" si="0"/>
        <v>1140</v>
      </c>
      <c r="I19" s="710"/>
      <c r="J19" s="69"/>
      <c r="K19" s="281"/>
      <c r="L19" s="281"/>
      <c r="M19" s="753"/>
      <c r="N19" s="499"/>
      <c r="O19" s="755"/>
      <c r="P19" s="756"/>
      <c r="Q19" s="754"/>
    </row>
    <row r="20" spans="2:17" ht="19.7" customHeight="1">
      <c r="B20" s="499" t="s">
        <v>2101</v>
      </c>
      <c r="C20" s="202" t="s">
        <v>2152</v>
      </c>
      <c r="D20" s="202" t="s">
        <v>1002</v>
      </c>
      <c r="E20" s="148" t="s">
        <v>2153</v>
      </c>
      <c r="F20" s="67">
        <v>1</v>
      </c>
      <c r="G20" s="708">
        <v>5990</v>
      </c>
      <c r="H20" s="709">
        <f t="shared" si="0"/>
        <v>5990</v>
      </c>
      <c r="I20" s="710"/>
      <c r="J20" s="69"/>
      <c r="K20" s="281"/>
      <c r="L20" s="281"/>
      <c r="M20" s="753"/>
      <c r="N20" s="499"/>
      <c r="O20" s="755"/>
      <c r="P20" s="756"/>
      <c r="Q20" s="754"/>
    </row>
    <row r="21" spans="2:17" ht="19.7" customHeight="1">
      <c r="B21" s="499" t="s">
        <v>2101</v>
      </c>
      <c r="C21" s="202" t="s">
        <v>156</v>
      </c>
      <c r="D21" s="202" t="s">
        <v>1002</v>
      </c>
      <c r="E21" s="148" t="s">
        <v>2154</v>
      </c>
      <c r="F21" s="67">
        <v>10</v>
      </c>
      <c r="G21" s="708">
        <v>188</v>
      </c>
      <c r="H21" s="709">
        <f t="shared" si="0"/>
        <v>1880</v>
      </c>
      <c r="I21" s="710"/>
      <c r="J21" s="69"/>
      <c r="K21" s="281"/>
      <c r="L21" s="281"/>
      <c r="M21" s="753"/>
      <c r="N21" s="499"/>
      <c r="O21" s="755"/>
      <c r="P21" s="756"/>
      <c r="Q21" s="754"/>
    </row>
    <row r="22" spans="2:17" ht="19.7" customHeight="1">
      <c r="B22" s="499" t="s">
        <v>2101</v>
      </c>
      <c r="C22" s="202" t="s">
        <v>156</v>
      </c>
      <c r="D22" s="202" t="s">
        <v>1002</v>
      </c>
      <c r="E22" s="148" t="s">
        <v>2155</v>
      </c>
      <c r="F22" s="67">
        <v>20</v>
      </c>
      <c r="G22" s="708">
        <v>198</v>
      </c>
      <c r="H22" s="709">
        <f t="shared" si="0"/>
        <v>3960</v>
      </c>
      <c r="I22" s="710"/>
      <c r="J22" s="69"/>
      <c r="K22" s="281"/>
      <c r="L22" s="281"/>
      <c r="M22" s="753"/>
      <c r="N22" s="499"/>
      <c r="O22" s="755"/>
      <c r="P22" s="756"/>
      <c r="Q22" s="754"/>
    </row>
    <row r="23" spans="2:17" ht="19.7" customHeight="1">
      <c r="B23" s="499" t="s">
        <v>2101</v>
      </c>
      <c r="C23" s="202" t="s">
        <v>156</v>
      </c>
      <c r="D23" s="202" t="s">
        <v>1002</v>
      </c>
      <c r="E23" s="148" t="s">
        <v>2156</v>
      </c>
      <c r="F23" s="67">
        <v>2</v>
      </c>
      <c r="G23" s="708">
        <v>1502</v>
      </c>
      <c r="H23" s="709">
        <f t="shared" si="0"/>
        <v>3004</v>
      </c>
      <c r="I23" s="710"/>
      <c r="J23" s="69"/>
      <c r="K23" s="281"/>
      <c r="L23" s="281"/>
      <c r="M23" s="753"/>
      <c r="N23" s="499"/>
      <c r="O23" s="755"/>
      <c r="P23" s="756"/>
      <c r="Q23" s="754"/>
    </row>
    <row r="24" spans="2:17" ht="19.7" customHeight="1">
      <c r="B24" s="499" t="s">
        <v>2101</v>
      </c>
      <c r="C24" s="202" t="s">
        <v>1837</v>
      </c>
      <c r="D24" s="202" t="s">
        <v>1143</v>
      </c>
      <c r="E24" s="148" t="s">
        <v>2157</v>
      </c>
      <c r="F24" s="67">
        <v>2</v>
      </c>
      <c r="G24" s="708">
        <v>2430</v>
      </c>
      <c r="H24" s="709">
        <f>F24*G24</f>
        <v>4860</v>
      </c>
      <c r="I24" s="710"/>
      <c r="J24" s="69"/>
      <c r="K24" s="281"/>
      <c r="L24" s="281"/>
      <c r="M24" s="753"/>
      <c r="N24" s="499"/>
      <c r="O24" s="755"/>
      <c r="P24" s="756"/>
      <c r="Q24" s="754"/>
    </row>
    <row r="25" spans="2:17" ht="19.7" customHeight="1">
      <c r="B25" s="499" t="s">
        <v>2101</v>
      </c>
      <c r="C25" s="202" t="s">
        <v>1837</v>
      </c>
      <c r="D25" s="202" t="s">
        <v>1143</v>
      </c>
      <c r="E25" s="148" t="s">
        <v>2158</v>
      </c>
      <c r="F25" s="67">
        <v>2</v>
      </c>
      <c r="G25" s="708">
        <v>2430</v>
      </c>
      <c r="H25" s="709">
        <f>F25*G25</f>
        <v>4860</v>
      </c>
      <c r="I25" s="710"/>
      <c r="J25" s="69"/>
      <c r="K25" s="281"/>
      <c r="L25" s="281"/>
      <c r="M25" s="753"/>
      <c r="N25" s="499"/>
      <c r="O25" s="755"/>
      <c r="P25" s="756"/>
      <c r="Q25" s="754"/>
    </row>
    <row r="26" spans="2:17" ht="19.7" customHeight="1">
      <c r="B26" s="499" t="s">
        <v>2101</v>
      </c>
      <c r="C26" s="202" t="s">
        <v>1837</v>
      </c>
      <c r="D26" s="202" t="s">
        <v>1143</v>
      </c>
      <c r="E26" s="148" t="s">
        <v>2159</v>
      </c>
      <c r="F26" s="67">
        <v>2</v>
      </c>
      <c r="G26" s="708">
        <v>2630</v>
      </c>
      <c r="H26" s="709">
        <f>F26*G26</f>
        <v>5260</v>
      </c>
      <c r="I26" s="710"/>
      <c r="J26" s="69"/>
      <c r="K26" s="281"/>
      <c r="L26" s="281"/>
      <c r="M26" s="753"/>
      <c r="N26" s="499"/>
      <c r="O26" s="755"/>
      <c r="P26" s="756"/>
      <c r="Q26" s="754"/>
    </row>
    <row r="27" spans="2:17" ht="19.7" customHeight="1">
      <c r="B27" s="499" t="s">
        <v>2101</v>
      </c>
      <c r="C27" s="202" t="s">
        <v>1837</v>
      </c>
      <c r="D27" s="202" t="s">
        <v>1143</v>
      </c>
      <c r="E27" s="148" t="s">
        <v>2160</v>
      </c>
      <c r="F27" s="67">
        <v>2</v>
      </c>
      <c r="G27" s="708">
        <v>2170</v>
      </c>
      <c r="H27" s="709">
        <f>F27*G27</f>
        <v>4340</v>
      </c>
      <c r="I27" s="710"/>
      <c r="J27" s="69"/>
      <c r="K27" s="281"/>
      <c r="L27" s="281"/>
      <c r="M27" s="753"/>
      <c r="N27" s="499"/>
      <c r="O27" s="755"/>
      <c r="P27" s="756"/>
      <c r="Q27" s="754"/>
    </row>
    <row r="28" spans="2:17" ht="19.7" customHeight="1">
      <c r="B28" s="499" t="s">
        <v>2101</v>
      </c>
      <c r="C28" s="202" t="s">
        <v>2161</v>
      </c>
      <c r="D28" s="202" t="s">
        <v>1002</v>
      </c>
      <c r="E28" s="148" t="s">
        <v>2162</v>
      </c>
      <c r="F28" s="67">
        <v>2</v>
      </c>
      <c r="G28" s="708">
        <v>4540</v>
      </c>
      <c r="H28" s="709">
        <f t="shared" si="0"/>
        <v>9080</v>
      </c>
      <c r="I28" s="710"/>
      <c r="J28" s="69"/>
      <c r="K28" s="281"/>
      <c r="L28" s="281"/>
      <c r="M28" s="753"/>
      <c r="N28" s="499" t="s">
        <v>2163</v>
      </c>
      <c r="O28" s="755">
        <v>46056</v>
      </c>
      <c r="P28" s="756"/>
      <c r="Q28" s="754"/>
    </row>
    <row r="29" spans="2:17" ht="19.7" customHeight="1">
      <c r="B29" s="499" t="s">
        <v>2101</v>
      </c>
      <c r="C29" s="27" t="s">
        <v>2107</v>
      </c>
      <c r="D29" s="27" t="s">
        <v>2107</v>
      </c>
      <c r="E29" s="148" t="s">
        <v>1956</v>
      </c>
      <c r="F29" s="67">
        <v>1</v>
      </c>
      <c r="G29" s="708">
        <v>3700</v>
      </c>
      <c r="H29" s="709">
        <f t="shared" si="0"/>
        <v>3700</v>
      </c>
      <c r="I29" s="710"/>
      <c r="J29" s="69"/>
      <c r="K29" s="281"/>
      <c r="L29" s="281"/>
      <c r="M29" s="753"/>
      <c r="N29" s="499" t="s">
        <v>2105</v>
      </c>
      <c r="O29" s="755">
        <v>46058</v>
      </c>
      <c r="P29" s="756"/>
      <c r="Q29" s="754"/>
    </row>
    <row r="30" spans="2:17" s="767" customFormat="1" ht="19.7" customHeight="1">
      <c r="B30" s="705" t="s">
        <v>2101</v>
      </c>
      <c r="C30" s="773" t="s">
        <v>145</v>
      </c>
      <c r="D30" s="773" t="s">
        <v>1143</v>
      </c>
      <c r="E30" s="774" t="s">
        <v>2164</v>
      </c>
      <c r="F30" s="285">
        <v>1</v>
      </c>
      <c r="G30" s="759">
        <v>580</v>
      </c>
      <c r="H30" s="760">
        <f t="shared" si="0"/>
        <v>580</v>
      </c>
      <c r="I30" s="761"/>
      <c r="J30" s="223"/>
      <c r="K30" s="762" t="s">
        <v>2104</v>
      </c>
      <c r="L30" s="762"/>
      <c r="M30" s="763">
        <v>46058</v>
      </c>
      <c r="N30" s="705" t="s">
        <v>2105</v>
      </c>
      <c r="O30" s="775">
        <v>46058</v>
      </c>
      <c r="P30" s="765"/>
      <c r="Q30" s="754" t="s">
        <v>2165</v>
      </c>
    </row>
    <row r="31" spans="2:17" ht="19.7" customHeight="1">
      <c r="B31" s="499"/>
      <c r="C31" s="499"/>
      <c r="D31" s="499"/>
      <c r="E31" s="148"/>
      <c r="F31" s="67"/>
      <c r="G31" s="708"/>
      <c r="H31" s="709">
        <f t="shared" si="0"/>
        <v>0</v>
      </c>
      <c r="I31" s="710"/>
      <c r="J31" s="69"/>
      <c r="K31" s="281"/>
      <c r="L31" s="281"/>
      <c r="M31" s="753"/>
      <c r="N31" s="499"/>
      <c r="O31" s="755"/>
      <c r="P31" s="756"/>
      <c r="Q31" s="754"/>
    </row>
    <row r="32" spans="2:17" ht="19.7" customHeight="1">
      <c r="B32" s="499"/>
      <c r="C32" s="202"/>
      <c r="D32" s="202"/>
      <c r="E32" s="148"/>
      <c r="F32" s="67"/>
      <c r="G32" s="708"/>
      <c r="H32" s="709">
        <f t="shared" si="0"/>
        <v>0</v>
      </c>
      <c r="I32" s="710"/>
      <c r="J32" s="69"/>
      <c r="K32" s="281"/>
      <c r="L32" s="281"/>
      <c r="M32" s="753"/>
      <c r="N32" s="499"/>
      <c r="O32" s="755"/>
      <c r="P32" s="756"/>
      <c r="Q32" s="754"/>
    </row>
    <row r="33" spans="2:17" ht="19.7" customHeight="1">
      <c r="B33" s="499"/>
      <c r="C33" s="202"/>
      <c r="D33" s="202"/>
      <c r="E33" s="148"/>
      <c r="F33" s="67"/>
      <c r="G33" s="708">
        <v>0</v>
      </c>
      <c r="H33" s="709">
        <f t="shared" si="0"/>
        <v>0</v>
      </c>
      <c r="I33" s="710"/>
      <c r="J33" s="69"/>
      <c r="K33" s="281"/>
      <c r="L33" s="281"/>
      <c r="M33" s="753"/>
      <c r="N33" s="499"/>
      <c r="O33" s="755"/>
      <c r="P33" s="756"/>
      <c r="Q33" s="754"/>
    </row>
    <row r="34" spans="2:17" ht="19.7" customHeight="1">
      <c r="B34" s="499"/>
      <c r="C34" s="202"/>
      <c r="D34" s="202"/>
      <c r="E34" s="148" t="s">
        <v>2109</v>
      </c>
      <c r="F34" s="67">
        <v>150</v>
      </c>
      <c r="G34" s="768">
        <v>5000</v>
      </c>
      <c r="H34" s="709">
        <f t="shared" si="0"/>
        <v>750000</v>
      </c>
      <c r="I34" s="710"/>
      <c r="J34" s="69"/>
      <c r="K34" s="281"/>
      <c r="L34" s="281"/>
      <c r="M34" s="753"/>
      <c r="N34" s="499"/>
      <c r="O34" s="755"/>
      <c r="P34" s="756"/>
      <c r="Q34" s="754"/>
    </row>
    <row r="35" spans="2:17" ht="19.7" customHeight="1">
      <c r="B35" s="499"/>
      <c r="C35" s="499"/>
      <c r="D35" s="499"/>
      <c r="E35" s="148" t="s">
        <v>2110</v>
      </c>
      <c r="F35" s="67">
        <v>40</v>
      </c>
      <c r="G35" s="768">
        <v>5000</v>
      </c>
      <c r="H35" s="709">
        <f t="shared" si="0"/>
        <v>200000</v>
      </c>
      <c r="I35" s="710"/>
      <c r="J35" s="69"/>
      <c r="K35" s="281"/>
      <c r="L35" s="281"/>
      <c r="M35" s="753"/>
      <c r="N35" s="499"/>
      <c r="O35" s="755"/>
      <c r="P35" s="756"/>
      <c r="Q35" s="754"/>
    </row>
    <row r="36" spans="2:17" ht="19.7" customHeight="1">
      <c r="B36" s="499"/>
      <c r="C36" s="202"/>
      <c r="D36" s="202"/>
      <c r="E36" s="148" t="s">
        <v>2111</v>
      </c>
      <c r="F36" s="67">
        <v>20</v>
      </c>
      <c r="G36" s="768">
        <v>5000</v>
      </c>
      <c r="H36" s="709">
        <f t="shared" si="0"/>
        <v>100000</v>
      </c>
      <c r="I36" s="710"/>
      <c r="J36" s="69"/>
      <c r="K36" s="281"/>
      <c r="L36" s="281"/>
      <c r="M36" s="753"/>
      <c r="N36" s="499"/>
      <c r="O36" s="755"/>
      <c r="P36" s="756"/>
      <c r="Q36" s="754"/>
    </row>
    <row r="37" spans="2:17" ht="19.7" customHeight="1">
      <c r="B37" s="499"/>
      <c r="C37" s="202"/>
      <c r="D37" s="202"/>
      <c r="E37" s="148"/>
      <c r="F37" s="67"/>
      <c r="G37" s="708">
        <v>0</v>
      </c>
      <c r="H37" s="709">
        <f t="shared" si="0"/>
        <v>0</v>
      </c>
      <c r="I37" s="710"/>
      <c r="J37" s="69"/>
      <c r="K37" s="281"/>
      <c r="L37" s="281"/>
      <c r="M37" s="753"/>
      <c r="N37" s="499"/>
      <c r="O37" s="755"/>
      <c r="P37" s="756"/>
      <c r="Q37" s="754"/>
    </row>
    <row r="38" spans="2:17" ht="19.7" customHeight="1">
      <c r="B38" s="499"/>
      <c r="C38" s="202"/>
      <c r="D38" s="202"/>
      <c r="E38" s="148"/>
      <c r="F38" s="67"/>
      <c r="G38" s="708">
        <v>0</v>
      </c>
      <c r="H38" s="709">
        <f t="shared" si="0"/>
        <v>0</v>
      </c>
      <c r="I38" s="710"/>
      <c r="J38" s="69"/>
      <c r="K38" s="281"/>
      <c r="L38" s="281"/>
      <c r="M38" s="753"/>
      <c r="N38" s="499"/>
      <c r="O38" s="755"/>
      <c r="P38" s="756"/>
      <c r="Q38" s="754"/>
    </row>
    <row r="39" spans="2:17" ht="19.7" customHeight="1">
      <c r="B39" s="499"/>
      <c r="C39" s="499"/>
      <c r="D39" s="499"/>
      <c r="E39" s="148"/>
      <c r="F39" s="67"/>
      <c r="G39" s="708">
        <v>0</v>
      </c>
      <c r="H39" s="709">
        <f t="shared" si="0"/>
        <v>0</v>
      </c>
      <c r="I39" s="710"/>
      <c r="J39" s="69"/>
      <c r="K39" s="281"/>
      <c r="L39" s="281"/>
      <c r="M39" s="753"/>
      <c r="N39" s="499"/>
      <c r="O39" s="755"/>
      <c r="P39" s="756"/>
      <c r="Q39" s="754"/>
    </row>
    <row r="40" spans="2:17" ht="19.7" customHeight="1"/>
    <row r="41" spans="2:17" ht="19.7" customHeight="1"/>
    <row r="42" spans="2:17" ht="19.7" customHeight="1"/>
    <row r="43"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87EAF-A640-403F-B9E4-F52B28D7FD94}">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290A-FBD9-4497-B43B-01F26E2F3C81}">
  <dimension ref="B2:Q50"/>
  <sheetViews>
    <sheetView zoomScale="85" zoomScaleNormal="85" workbookViewId="0">
      <pane xSplit="10" ySplit="8" topLeftCell="K17" activePane="bottomRight" state="frozen"/>
      <selection pane="topRight" activeCell="K1" sqref="K1"/>
      <selection pane="bottomLeft" activeCell="A9" sqref="A9"/>
      <selection pane="bottomRight" activeCell="E41" sqref="E41"/>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2096</v>
      </c>
      <c r="G2" s="5" t="s">
        <v>2</v>
      </c>
      <c r="H2" s="6"/>
      <c r="I2" s="7"/>
      <c r="J2" s="740">
        <f>SUM(H:H)</f>
        <v>3043839</v>
      </c>
    </row>
    <row r="3" spans="2:17" ht="20.100000000000001" customHeight="1">
      <c r="B3" s="737" t="s">
        <v>3</v>
      </c>
      <c r="C3" s="737"/>
      <c r="D3" s="737"/>
      <c r="E3" s="738" t="s">
        <v>2097</v>
      </c>
    </row>
    <row r="4" spans="2:17" ht="20.100000000000001" customHeight="1">
      <c r="B4" s="737" t="s">
        <v>996</v>
      </c>
      <c r="C4" s="737"/>
      <c r="D4" s="737"/>
      <c r="E4" s="745" t="s">
        <v>2098</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F9*G9</f>
        <v>0</v>
      </c>
      <c r="I9" s="710"/>
      <c r="J9" s="281"/>
      <c r="K9" s="281"/>
      <c r="L9" s="281"/>
      <c r="M9" s="499"/>
      <c r="N9" s="499"/>
      <c r="O9" s="281"/>
      <c r="P9" s="753"/>
      <c r="Q9" s="754"/>
    </row>
    <row r="10" spans="2:17" ht="19.7" customHeight="1">
      <c r="B10" s="499" t="s">
        <v>2101</v>
      </c>
      <c r="C10" s="27" t="s">
        <v>2102</v>
      </c>
      <c r="D10" s="27" t="s">
        <v>2102</v>
      </c>
      <c r="E10" s="108" t="s">
        <v>2103</v>
      </c>
      <c r="F10" s="67">
        <v>1</v>
      </c>
      <c r="G10" s="708">
        <v>680000</v>
      </c>
      <c r="H10" s="709">
        <f>F10*G10</f>
        <v>680000</v>
      </c>
      <c r="I10" s="710"/>
      <c r="J10" s="69"/>
      <c r="K10" s="281" t="s">
        <v>2104</v>
      </c>
      <c r="L10" s="281"/>
      <c r="M10" s="753"/>
      <c r="N10" s="499" t="s">
        <v>2105</v>
      </c>
      <c r="O10" s="755">
        <v>46044</v>
      </c>
      <c r="P10" s="756"/>
      <c r="Q10" s="754"/>
    </row>
    <row r="11" spans="2:17" ht="19.7" customHeight="1">
      <c r="B11" s="499" t="s">
        <v>2101</v>
      </c>
      <c r="C11" s="27" t="s">
        <v>2102</v>
      </c>
      <c r="D11" s="27" t="s">
        <v>2102</v>
      </c>
      <c r="E11" s="757" t="s">
        <v>2106</v>
      </c>
      <c r="F11" s="67">
        <v>1</v>
      </c>
      <c r="G11" s="708">
        <v>1200000</v>
      </c>
      <c r="H11" s="709">
        <f>F11*G11</f>
        <v>1200000</v>
      </c>
      <c r="I11" s="710"/>
      <c r="J11" s="69"/>
      <c r="K11" s="281" t="s">
        <v>2104</v>
      </c>
      <c r="L11" s="281"/>
      <c r="M11" s="753"/>
      <c r="N11" s="499" t="s">
        <v>2105</v>
      </c>
      <c r="O11" s="755">
        <v>45687</v>
      </c>
      <c r="P11" s="756"/>
      <c r="Q11" s="754"/>
    </row>
    <row r="12" spans="2:17" ht="19.7" customHeight="1">
      <c r="B12" s="499" t="s">
        <v>2101</v>
      </c>
      <c r="C12" s="27" t="s">
        <v>2107</v>
      </c>
      <c r="D12" s="27" t="s">
        <v>2107</v>
      </c>
      <c r="E12" s="757" t="s">
        <v>2143</v>
      </c>
      <c r="F12" s="67">
        <v>1</v>
      </c>
      <c r="G12" s="708">
        <v>28000</v>
      </c>
      <c r="H12" s="709">
        <f>F12*G12</f>
        <v>28000</v>
      </c>
      <c r="I12" s="710"/>
      <c r="J12" s="69"/>
      <c r="K12" s="281" t="s">
        <v>2104</v>
      </c>
      <c r="L12" s="281"/>
      <c r="M12" s="753"/>
      <c r="N12" s="499" t="s">
        <v>2105</v>
      </c>
      <c r="O12" s="755">
        <v>46016</v>
      </c>
      <c r="P12" s="756"/>
      <c r="Q12" s="754"/>
    </row>
    <row r="13" spans="2:17" ht="19.7" customHeight="1">
      <c r="B13" s="499" t="s">
        <v>2101</v>
      </c>
      <c r="C13" s="202" t="s">
        <v>2144</v>
      </c>
      <c r="D13" s="202" t="s">
        <v>1002</v>
      </c>
      <c r="E13" s="148" t="s">
        <v>2145</v>
      </c>
      <c r="F13" s="67">
        <v>1</v>
      </c>
      <c r="G13" s="708">
        <v>1758</v>
      </c>
      <c r="H13" s="709">
        <f t="shared" ref="H13:H46" si="0">F13*G13</f>
        <v>1758</v>
      </c>
      <c r="I13" s="710"/>
      <c r="J13" s="69"/>
      <c r="K13" s="281"/>
      <c r="L13" s="281"/>
      <c r="M13" s="753"/>
      <c r="N13" s="499"/>
      <c r="O13" s="755"/>
      <c r="P13" s="756"/>
      <c r="Q13" s="754"/>
    </row>
    <row r="14" spans="2:17" ht="19.7" customHeight="1">
      <c r="B14" s="499" t="s">
        <v>2101</v>
      </c>
      <c r="C14" s="202" t="s">
        <v>2144</v>
      </c>
      <c r="D14" s="202" t="s">
        <v>1002</v>
      </c>
      <c r="E14" s="148" t="s">
        <v>2146</v>
      </c>
      <c r="F14" s="67">
        <v>1</v>
      </c>
      <c r="G14" s="708">
        <v>1020</v>
      </c>
      <c r="H14" s="709">
        <f t="shared" si="0"/>
        <v>1020</v>
      </c>
      <c r="I14" s="710"/>
      <c r="J14" s="69"/>
      <c r="K14" s="281"/>
      <c r="L14" s="281"/>
      <c r="M14" s="753"/>
      <c r="N14" s="499"/>
      <c r="O14" s="755"/>
      <c r="P14" s="756"/>
      <c r="Q14" s="754"/>
    </row>
    <row r="15" spans="2:17" ht="19.7" customHeight="1">
      <c r="B15" s="499" t="s">
        <v>2101</v>
      </c>
      <c r="C15" s="202" t="s">
        <v>2144</v>
      </c>
      <c r="D15" s="202" t="s">
        <v>1002</v>
      </c>
      <c r="E15" s="148" t="s">
        <v>2147</v>
      </c>
      <c r="F15" s="67">
        <v>1</v>
      </c>
      <c r="G15" s="708">
        <v>1228</v>
      </c>
      <c r="H15" s="709">
        <f t="shared" si="0"/>
        <v>1228</v>
      </c>
      <c r="I15" s="710"/>
      <c r="J15" s="69"/>
      <c r="K15" s="281"/>
      <c r="L15" s="281"/>
      <c r="M15" s="753"/>
      <c r="N15" s="499"/>
      <c r="O15" s="755"/>
      <c r="P15" s="756"/>
      <c r="Q15" s="754"/>
    </row>
    <row r="16" spans="2:17" ht="19.7" customHeight="1">
      <c r="B16" s="499" t="s">
        <v>2101</v>
      </c>
      <c r="C16" s="202" t="s">
        <v>2144</v>
      </c>
      <c r="D16" s="202" t="s">
        <v>1002</v>
      </c>
      <c r="E16" s="148" t="s">
        <v>2148</v>
      </c>
      <c r="F16" s="67">
        <v>1</v>
      </c>
      <c r="G16" s="708">
        <v>2483</v>
      </c>
      <c r="H16" s="709">
        <f t="shared" si="0"/>
        <v>2483</v>
      </c>
      <c r="I16" s="710"/>
      <c r="J16" s="69"/>
      <c r="K16" s="281"/>
      <c r="L16" s="281"/>
      <c r="M16" s="753"/>
      <c r="N16" s="499"/>
      <c r="O16" s="755"/>
      <c r="P16" s="756"/>
      <c r="Q16" s="754"/>
    </row>
    <row r="17" spans="2:17" ht="19.7" customHeight="1">
      <c r="B17" s="499" t="s">
        <v>2101</v>
      </c>
      <c r="C17" s="202" t="s">
        <v>1002</v>
      </c>
      <c r="D17" s="202" t="s">
        <v>1002</v>
      </c>
      <c r="E17" s="148" t="s">
        <v>2149</v>
      </c>
      <c r="F17" s="67">
        <v>1</v>
      </c>
      <c r="G17" s="708">
        <v>1140</v>
      </c>
      <c r="H17" s="709">
        <f t="shared" si="0"/>
        <v>1140</v>
      </c>
      <c r="I17" s="710"/>
      <c r="J17" s="69"/>
      <c r="K17" s="281"/>
      <c r="L17" s="281"/>
      <c r="M17" s="753"/>
      <c r="N17" s="499"/>
      <c r="O17" s="755"/>
      <c r="P17" s="756"/>
      <c r="Q17" s="754"/>
    </row>
    <row r="18" spans="2:17" ht="19.7" customHeight="1">
      <c r="B18" s="499" t="s">
        <v>2101</v>
      </c>
      <c r="C18" s="202" t="s">
        <v>1002</v>
      </c>
      <c r="D18" s="202" t="s">
        <v>1002</v>
      </c>
      <c r="E18" s="148" t="s">
        <v>2150</v>
      </c>
      <c r="F18" s="67">
        <v>1</v>
      </c>
      <c r="G18" s="708">
        <v>1140</v>
      </c>
      <c r="H18" s="709">
        <f t="shared" si="0"/>
        <v>1140</v>
      </c>
      <c r="I18" s="710"/>
      <c r="J18" s="69"/>
      <c r="K18" s="281"/>
      <c r="L18" s="281"/>
      <c r="M18" s="753"/>
      <c r="N18" s="499"/>
      <c r="O18" s="755"/>
      <c r="P18" s="756"/>
      <c r="Q18" s="754"/>
    </row>
    <row r="19" spans="2:17" ht="19.7" customHeight="1">
      <c r="B19" s="499" t="s">
        <v>2101</v>
      </c>
      <c r="C19" s="202" t="s">
        <v>1002</v>
      </c>
      <c r="D19" s="202" t="s">
        <v>1002</v>
      </c>
      <c r="E19" s="148" t="s">
        <v>2151</v>
      </c>
      <c r="F19" s="67">
        <v>1</v>
      </c>
      <c r="G19" s="708">
        <v>1140</v>
      </c>
      <c r="H19" s="709">
        <f t="shared" si="0"/>
        <v>1140</v>
      </c>
      <c r="I19" s="710"/>
      <c r="J19" s="69"/>
      <c r="K19" s="281"/>
      <c r="L19" s="281"/>
      <c r="M19" s="753"/>
      <c r="N19" s="499"/>
      <c r="O19" s="755"/>
      <c r="P19" s="756"/>
      <c r="Q19" s="754"/>
    </row>
    <row r="20" spans="2:17" ht="19.7" customHeight="1">
      <c r="B20" s="499" t="s">
        <v>2101</v>
      </c>
      <c r="C20" s="202" t="s">
        <v>2152</v>
      </c>
      <c r="D20" s="202" t="s">
        <v>1002</v>
      </c>
      <c r="E20" s="148" t="s">
        <v>2153</v>
      </c>
      <c r="F20" s="67">
        <v>1</v>
      </c>
      <c r="G20" s="708">
        <v>5990</v>
      </c>
      <c r="H20" s="709">
        <f t="shared" si="0"/>
        <v>5990</v>
      </c>
      <c r="I20" s="710"/>
      <c r="J20" s="69"/>
      <c r="K20" s="281"/>
      <c r="L20" s="281"/>
      <c r="M20" s="753"/>
      <c r="N20" s="499"/>
      <c r="O20" s="755"/>
      <c r="P20" s="756"/>
      <c r="Q20" s="754"/>
    </row>
    <row r="21" spans="2:17" ht="19.7" customHeight="1">
      <c r="B21" s="499" t="s">
        <v>2101</v>
      </c>
      <c r="C21" s="202" t="s">
        <v>156</v>
      </c>
      <c r="D21" s="202" t="s">
        <v>1002</v>
      </c>
      <c r="E21" s="148" t="s">
        <v>2154</v>
      </c>
      <c r="F21" s="67">
        <v>10</v>
      </c>
      <c r="G21" s="708">
        <v>188</v>
      </c>
      <c r="H21" s="709">
        <f t="shared" si="0"/>
        <v>1880</v>
      </c>
      <c r="I21" s="710"/>
      <c r="J21" s="69"/>
      <c r="K21" s="281"/>
      <c r="L21" s="281"/>
      <c r="M21" s="753"/>
      <c r="N21" s="499"/>
      <c r="O21" s="755"/>
      <c r="P21" s="756"/>
      <c r="Q21" s="754"/>
    </row>
    <row r="22" spans="2:17" ht="19.7" customHeight="1">
      <c r="B22" s="499" t="s">
        <v>2101</v>
      </c>
      <c r="C22" s="202" t="s">
        <v>156</v>
      </c>
      <c r="D22" s="202" t="s">
        <v>1002</v>
      </c>
      <c r="E22" s="148" t="s">
        <v>2155</v>
      </c>
      <c r="F22" s="67">
        <v>20</v>
      </c>
      <c r="G22" s="708">
        <v>198</v>
      </c>
      <c r="H22" s="709">
        <f t="shared" si="0"/>
        <v>3960</v>
      </c>
      <c r="I22" s="710"/>
      <c r="J22" s="69"/>
      <c r="K22" s="281"/>
      <c r="L22" s="281"/>
      <c r="M22" s="753"/>
      <c r="N22" s="499"/>
      <c r="O22" s="755"/>
      <c r="P22" s="756"/>
      <c r="Q22" s="754"/>
    </row>
    <row r="23" spans="2:17" ht="19.7" customHeight="1">
      <c r="B23" s="499" t="s">
        <v>2101</v>
      </c>
      <c r="C23" s="202" t="s">
        <v>156</v>
      </c>
      <c r="D23" s="202" t="s">
        <v>1002</v>
      </c>
      <c r="E23" s="148" t="s">
        <v>2156</v>
      </c>
      <c r="F23" s="67">
        <v>2</v>
      </c>
      <c r="G23" s="708">
        <v>1502</v>
      </c>
      <c r="H23" s="709">
        <f t="shared" si="0"/>
        <v>3004</v>
      </c>
      <c r="I23" s="710"/>
      <c r="J23" s="69"/>
      <c r="K23" s="281"/>
      <c r="L23" s="281"/>
      <c r="M23" s="753"/>
      <c r="N23" s="499"/>
      <c r="O23" s="755"/>
      <c r="P23" s="756"/>
      <c r="Q23" s="754"/>
    </row>
    <row r="24" spans="2:17" ht="19.7" customHeight="1">
      <c r="B24" s="499" t="s">
        <v>2101</v>
      </c>
      <c r="C24" s="202" t="s">
        <v>1837</v>
      </c>
      <c r="D24" s="202" t="s">
        <v>1143</v>
      </c>
      <c r="E24" s="148" t="s">
        <v>2157</v>
      </c>
      <c r="F24" s="67">
        <v>2</v>
      </c>
      <c r="G24" s="708">
        <v>2430</v>
      </c>
      <c r="H24" s="709">
        <f>F24*G24</f>
        <v>4860</v>
      </c>
      <c r="I24" s="710"/>
      <c r="J24" s="69"/>
      <c r="K24" s="281"/>
      <c r="L24" s="281"/>
      <c r="M24" s="753"/>
      <c r="N24" s="499"/>
      <c r="O24" s="755"/>
      <c r="P24" s="756"/>
      <c r="Q24" s="754"/>
    </row>
    <row r="25" spans="2:17" ht="19.7" customHeight="1">
      <c r="B25" s="499" t="s">
        <v>2101</v>
      </c>
      <c r="C25" s="202" t="s">
        <v>1837</v>
      </c>
      <c r="D25" s="202" t="s">
        <v>1143</v>
      </c>
      <c r="E25" s="148" t="s">
        <v>2158</v>
      </c>
      <c r="F25" s="67">
        <v>2</v>
      </c>
      <c r="G25" s="708">
        <v>2430</v>
      </c>
      <c r="H25" s="709">
        <f>F25*G25</f>
        <v>4860</v>
      </c>
      <c r="I25" s="710"/>
      <c r="J25" s="69"/>
      <c r="K25" s="281"/>
      <c r="L25" s="281"/>
      <c r="M25" s="753"/>
      <c r="N25" s="499"/>
      <c r="O25" s="755"/>
      <c r="P25" s="756"/>
      <c r="Q25" s="754"/>
    </row>
    <row r="26" spans="2:17" ht="19.7" customHeight="1">
      <c r="B26" s="499" t="s">
        <v>2101</v>
      </c>
      <c r="C26" s="202" t="s">
        <v>1837</v>
      </c>
      <c r="D26" s="202" t="s">
        <v>1143</v>
      </c>
      <c r="E26" s="148" t="s">
        <v>2159</v>
      </c>
      <c r="F26" s="67">
        <v>2</v>
      </c>
      <c r="G26" s="708">
        <v>2630</v>
      </c>
      <c r="H26" s="709">
        <f>F26*G26</f>
        <v>5260</v>
      </c>
      <c r="I26" s="710"/>
      <c r="J26" s="69"/>
      <c r="K26" s="281"/>
      <c r="L26" s="281"/>
      <c r="M26" s="753"/>
      <c r="N26" s="499"/>
      <c r="O26" s="755"/>
      <c r="P26" s="756"/>
      <c r="Q26" s="754"/>
    </row>
    <row r="27" spans="2:17" ht="19.7" customHeight="1">
      <c r="B27" s="499" t="s">
        <v>2101</v>
      </c>
      <c r="C27" s="202" t="s">
        <v>1837</v>
      </c>
      <c r="D27" s="202" t="s">
        <v>1143</v>
      </c>
      <c r="E27" s="148" t="s">
        <v>2160</v>
      </c>
      <c r="F27" s="67">
        <v>2</v>
      </c>
      <c r="G27" s="708">
        <v>2170</v>
      </c>
      <c r="H27" s="709">
        <f>F27*G27</f>
        <v>4340</v>
      </c>
      <c r="I27" s="710"/>
      <c r="J27" s="69"/>
      <c r="K27" s="281"/>
      <c r="L27" s="281"/>
      <c r="M27" s="753"/>
      <c r="N27" s="499"/>
      <c r="O27" s="755"/>
      <c r="P27" s="756"/>
      <c r="Q27" s="754"/>
    </row>
    <row r="28" spans="2:17" ht="19.7" customHeight="1">
      <c r="B28" s="499" t="s">
        <v>2101</v>
      </c>
      <c r="C28" s="202" t="s">
        <v>2161</v>
      </c>
      <c r="D28" s="202" t="s">
        <v>1002</v>
      </c>
      <c r="E28" s="148" t="s">
        <v>2162</v>
      </c>
      <c r="F28" s="67">
        <v>2</v>
      </c>
      <c r="G28" s="708">
        <v>4540</v>
      </c>
      <c r="H28" s="709">
        <f t="shared" si="0"/>
        <v>9080</v>
      </c>
      <c r="I28" s="710"/>
      <c r="J28" s="69"/>
      <c r="K28" s="281"/>
      <c r="L28" s="281"/>
      <c r="M28" s="753"/>
      <c r="N28" s="499" t="s">
        <v>2163</v>
      </c>
      <c r="O28" s="755">
        <v>46056</v>
      </c>
      <c r="P28" s="756"/>
      <c r="Q28" s="754"/>
    </row>
    <row r="29" spans="2:17" ht="19.7" customHeight="1">
      <c r="B29" s="499" t="s">
        <v>2101</v>
      </c>
      <c r="C29" s="27" t="s">
        <v>2107</v>
      </c>
      <c r="D29" s="27" t="s">
        <v>2107</v>
      </c>
      <c r="E29" s="148" t="s">
        <v>1956</v>
      </c>
      <c r="F29" s="67">
        <v>1</v>
      </c>
      <c r="G29" s="708">
        <v>3700</v>
      </c>
      <c r="H29" s="709">
        <f t="shared" si="0"/>
        <v>3700</v>
      </c>
      <c r="I29" s="710"/>
      <c r="J29" s="69"/>
      <c r="K29" s="281"/>
      <c r="L29" s="281"/>
      <c r="M29" s="753"/>
      <c r="N29" s="499" t="s">
        <v>2105</v>
      </c>
      <c r="O29" s="755">
        <v>46058</v>
      </c>
      <c r="P29" s="756"/>
      <c r="Q29" s="754"/>
    </row>
    <row r="30" spans="2:17" ht="19.7" customHeight="1">
      <c r="B30" s="499" t="s">
        <v>2101</v>
      </c>
      <c r="C30" s="202" t="s">
        <v>145</v>
      </c>
      <c r="D30" s="202" t="s">
        <v>1143</v>
      </c>
      <c r="E30" s="148" t="s">
        <v>2164</v>
      </c>
      <c r="F30" s="67">
        <v>1</v>
      </c>
      <c r="G30" s="708">
        <v>580</v>
      </c>
      <c r="H30" s="709">
        <f t="shared" si="0"/>
        <v>580</v>
      </c>
      <c r="I30" s="710"/>
      <c r="J30" s="69"/>
      <c r="K30" s="281" t="s">
        <v>2104</v>
      </c>
      <c r="L30" s="281"/>
      <c r="M30" s="753"/>
      <c r="N30" s="499" t="s">
        <v>2105</v>
      </c>
      <c r="O30" s="755">
        <v>46058</v>
      </c>
      <c r="P30" s="756"/>
      <c r="Q30" s="754"/>
    </row>
    <row r="31" spans="2:17" ht="19.7" customHeight="1">
      <c r="B31" s="499" t="s">
        <v>2101</v>
      </c>
      <c r="C31" s="499" t="s">
        <v>2166</v>
      </c>
      <c r="D31" s="499" t="s">
        <v>1002</v>
      </c>
      <c r="E31" s="148" t="s">
        <v>2167</v>
      </c>
      <c r="F31" s="67">
        <v>1</v>
      </c>
      <c r="G31" s="708">
        <v>6534</v>
      </c>
      <c r="H31" s="709">
        <f t="shared" si="0"/>
        <v>6534</v>
      </c>
      <c r="I31" s="710"/>
      <c r="J31" s="69"/>
      <c r="K31" s="281" t="s">
        <v>2104</v>
      </c>
      <c r="L31" s="281"/>
      <c r="M31" s="753"/>
      <c r="N31" s="499" t="s">
        <v>2105</v>
      </c>
      <c r="O31" s="755">
        <v>46058</v>
      </c>
      <c r="P31" s="756"/>
      <c r="Q31" s="754"/>
    </row>
    <row r="32" spans="2:17" ht="19.7" customHeight="1">
      <c r="B32" s="499" t="s">
        <v>2101</v>
      </c>
      <c r="C32" s="202" t="s">
        <v>2168</v>
      </c>
      <c r="D32" s="499" t="s">
        <v>1002</v>
      </c>
      <c r="E32" s="148" t="s">
        <v>2169</v>
      </c>
      <c r="F32" s="67">
        <v>1</v>
      </c>
      <c r="G32" s="708">
        <v>1306</v>
      </c>
      <c r="H32" s="709">
        <f t="shared" si="0"/>
        <v>1306</v>
      </c>
      <c r="I32" s="710"/>
      <c r="J32" s="69"/>
      <c r="K32" s="281" t="s">
        <v>2104</v>
      </c>
      <c r="L32" s="281"/>
      <c r="M32" s="753"/>
      <c r="N32" s="499" t="s">
        <v>2105</v>
      </c>
      <c r="O32" s="755">
        <v>46058</v>
      </c>
      <c r="P32" s="756"/>
      <c r="Q32" s="754"/>
    </row>
    <row r="33" spans="2:17" s="767" customFormat="1" ht="19.7" customHeight="1">
      <c r="B33" s="705" t="s">
        <v>2101</v>
      </c>
      <c r="C33" s="773" t="s">
        <v>1002</v>
      </c>
      <c r="D33" s="773" t="s">
        <v>1002</v>
      </c>
      <c r="E33" s="774" t="s">
        <v>2170</v>
      </c>
      <c r="F33" s="285">
        <v>2</v>
      </c>
      <c r="G33" s="759">
        <v>2294</v>
      </c>
      <c r="H33" s="760">
        <f>F33*G33</f>
        <v>4588</v>
      </c>
      <c r="I33" s="761"/>
      <c r="J33" s="223"/>
      <c r="K33" s="762" t="s">
        <v>2104</v>
      </c>
      <c r="L33" s="762"/>
      <c r="M33" s="763"/>
      <c r="N33" s="705" t="s">
        <v>2163</v>
      </c>
      <c r="O33" s="764">
        <v>46073</v>
      </c>
      <c r="P33" s="765"/>
      <c r="Q33" s="766"/>
    </row>
    <row r="34" spans="2:17" s="767" customFormat="1" ht="19.7" customHeight="1">
      <c r="B34" s="705" t="s">
        <v>2101</v>
      </c>
      <c r="C34" s="773" t="s">
        <v>1002</v>
      </c>
      <c r="D34" s="773" t="s">
        <v>1002</v>
      </c>
      <c r="E34" s="774" t="s">
        <v>2171</v>
      </c>
      <c r="F34" s="285">
        <v>2</v>
      </c>
      <c r="G34" s="759">
        <v>1344</v>
      </c>
      <c r="H34" s="760">
        <f>F34*G34</f>
        <v>2688</v>
      </c>
      <c r="I34" s="761"/>
      <c r="J34" s="223"/>
      <c r="K34" s="762" t="s">
        <v>2104</v>
      </c>
      <c r="L34" s="762"/>
      <c r="M34" s="763"/>
      <c r="N34" s="705" t="s">
        <v>2163</v>
      </c>
      <c r="O34" s="764">
        <v>46073</v>
      </c>
      <c r="P34" s="765"/>
      <c r="Q34" s="766"/>
    </row>
    <row r="35" spans="2:17" s="767" customFormat="1" ht="19.7" customHeight="1">
      <c r="B35" s="705" t="s">
        <v>2101</v>
      </c>
      <c r="C35" s="773" t="s">
        <v>1002</v>
      </c>
      <c r="D35" s="773" t="s">
        <v>1002</v>
      </c>
      <c r="E35" s="774" t="s">
        <v>2172</v>
      </c>
      <c r="F35" s="285">
        <v>2</v>
      </c>
      <c r="G35" s="759">
        <v>3663</v>
      </c>
      <c r="H35" s="760">
        <f>F35*G35</f>
        <v>7326</v>
      </c>
      <c r="I35" s="761"/>
      <c r="J35" s="223"/>
      <c r="K35" s="762" t="s">
        <v>2104</v>
      </c>
      <c r="L35" s="762"/>
      <c r="M35" s="763"/>
      <c r="N35" s="705" t="s">
        <v>2163</v>
      </c>
      <c r="O35" s="764">
        <v>46073</v>
      </c>
      <c r="P35" s="765"/>
      <c r="Q35" s="766"/>
    </row>
    <row r="36" spans="2:17" s="767" customFormat="1" ht="19.7" customHeight="1">
      <c r="B36" s="705" t="s">
        <v>2101</v>
      </c>
      <c r="C36" s="773" t="s">
        <v>1002</v>
      </c>
      <c r="D36" s="773" t="s">
        <v>1002</v>
      </c>
      <c r="E36" s="774" t="s">
        <v>2173</v>
      </c>
      <c r="F36" s="285">
        <v>2</v>
      </c>
      <c r="G36" s="759">
        <v>2987</v>
      </c>
      <c r="H36" s="760">
        <f>F36*G36</f>
        <v>5974</v>
      </c>
      <c r="I36" s="761"/>
      <c r="J36" s="223"/>
      <c r="K36" s="762" t="s">
        <v>2104</v>
      </c>
      <c r="L36" s="762"/>
      <c r="M36" s="763"/>
      <c r="N36" s="705" t="s">
        <v>2163</v>
      </c>
      <c r="O36" s="764">
        <v>46073</v>
      </c>
      <c r="P36" s="765"/>
      <c r="Q36" s="766"/>
    </row>
    <row r="37" spans="2:17" ht="19.7" customHeight="1">
      <c r="B37" s="499"/>
      <c r="C37" s="202"/>
      <c r="D37" s="202"/>
      <c r="E37" s="148"/>
      <c r="F37" s="67"/>
      <c r="G37" s="708">
        <v>0</v>
      </c>
      <c r="H37" s="709">
        <f t="shared" si="0"/>
        <v>0</v>
      </c>
      <c r="I37" s="710"/>
      <c r="J37" s="69"/>
      <c r="K37" s="281"/>
      <c r="L37" s="281"/>
      <c r="M37" s="753"/>
      <c r="N37" s="499"/>
      <c r="O37" s="755"/>
      <c r="P37" s="756"/>
      <c r="Q37" s="754"/>
    </row>
    <row r="38" spans="2:17" ht="19.7" customHeight="1">
      <c r="B38" s="499"/>
      <c r="C38" s="202"/>
      <c r="D38" s="202"/>
      <c r="E38" s="148"/>
      <c r="F38" s="67"/>
      <c r="G38" s="708">
        <v>0</v>
      </c>
      <c r="H38" s="709">
        <f>F38*G38</f>
        <v>0</v>
      </c>
      <c r="I38" s="710"/>
      <c r="J38" s="69"/>
      <c r="K38" s="281"/>
      <c r="L38" s="281"/>
      <c r="M38" s="753"/>
      <c r="N38" s="499"/>
      <c r="O38" s="755"/>
      <c r="P38" s="756"/>
      <c r="Q38" s="754"/>
    </row>
    <row r="39" spans="2:17" ht="19.7" customHeight="1">
      <c r="B39" s="499"/>
      <c r="C39" s="202"/>
      <c r="D39" s="202"/>
      <c r="E39" s="148"/>
      <c r="F39" s="67"/>
      <c r="G39" s="708">
        <v>0</v>
      </c>
      <c r="H39" s="709">
        <f>F39*G39</f>
        <v>0</v>
      </c>
      <c r="I39" s="710"/>
      <c r="J39" s="69"/>
      <c r="K39" s="281"/>
      <c r="L39" s="281"/>
      <c r="M39" s="753"/>
      <c r="N39" s="499"/>
      <c r="O39" s="755"/>
      <c r="P39" s="756"/>
      <c r="Q39" s="754"/>
    </row>
    <row r="40" spans="2:17" ht="19.7" customHeight="1">
      <c r="B40" s="499"/>
      <c r="C40" s="202"/>
      <c r="D40" s="202"/>
      <c r="E40" s="148"/>
      <c r="F40" s="67"/>
      <c r="G40" s="708">
        <v>0</v>
      </c>
      <c r="H40" s="709">
        <f t="shared" si="0"/>
        <v>0</v>
      </c>
      <c r="I40" s="710"/>
      <c r="J40" s="69"/>
      <c r="K40" s="281"/>
      <c r="L40" s="281"/>
      <c r="M40" s="753"/>
      <c r="N40" s="499"/>
      <c r="O40" s="755"/>
      <c r="P40" s="756"/>
      <c r="Q40" s="754"/>
    </row>
    <row r="41" spans="2:17" ht="19.7" customHeight="1">
      <c r="B41" s="499"/>
      <c r="C41" s="202"/>
      <c r="D41" s="202"/>
      <c r="E41" s="148" t="s">
        <v>2109</v>
      </c>
      <c r="F41" s="67">
        <v>150</v>
      </c>
      <c r="G41" s="768">
        <v>5000</v>
      </c>
      <c r="H41" s="709">
        <f t="shared" si="0"/>
        <v>750000</v>
      </c>
      <c r="I41" s="710"/>
      <c r="J41" s="69"/>
      <c r="K41" s="281"/>
      <c r="L41" s="281"/>
      <c r="M41" s="753"/>
      <c r="N41" s="499"/>
      <c r="O41" s="755"/>
      <c r="P41" s="756"/>
      <c r="Q41" s="754"/>
    </row>
    <row r="42" spans="2:17" ht="19.7" customHeight="1">
      <c r="B42" s="499"/>
      <c r="C42" s="499"/>
      <c r="D42" s="499"/>
      <c r="E42" s="148" t="s">
        <v>2110</v>
      </c>
      <c r="F42" s="67">
        <v>40</v>
      </c>
      <c r="G42" s="768">
        <v>5000</v>
      </c>
      <c r="H42" s="709">
        <f t="shared" si="0"/>
        <v>200000</v>
      </c>
      <c r="I42" s="710"/>
      <c r="J42" s="69"/>
      <c r="K42" s="281"/>
      <c r="L42" s="281"/>
      <c r="M42" s="753"/>
      <c r="N42" s="499"/>
      <c r="O42" s="755"/>
      <c r="P42" s="756"/>
      <c r="Q42" s="754"/>
    </row>
    <row r="43" spans="2:17" ht="19.7" customHeight="1">
      <c r="B43" s="499"/>
      <c r="C43" s="202"/>
      <c r="D43" s="202"/>
      <c r="E43" s="148" t="s">
        <v>2111</v>
      </c>
      <c r="F43" s="67">
        <v>20</v>
      </c>
      <c r="G43" s="768">
        <v>5000</v>
      </c>
      <c r="H43" s="709">
        <f t="shared" si="0"/>
        <v>100000</v>
      </c>
      <c r="I43" s="710"/>
      <c r="J43" s="69"/>
      <c r="K43" s="281"/>
      <c r="L43" s="281"/>
      <c r="M43" s="753"/>
      <c r="N43" s="499"/>
      <c r="O43" s="755"/>
      <c r="P43" s="756"/>
      <c r="Q43" s="754"/>
    </row>
    <row r="44" spans="2:17" ht="19.7" customHeight="1">
      <c r="B44" s="499"/>
      <c r="C44" s="202"/>
      <c r="D44" s="202"/>
      <c r="E44" s="148"/>
      <c r="F44" s="67"/>
      <c r="G44" s="708">
        <v>0</v>
      </c>
      <c r="H44" s="709">
        <f t="shared" si="0"/>
        <v>0</v>
      </c>
      <c r="I44" s="710"/>
      <c r="J44" s="69"/>
      <c r="K44" s="281"/>
      <c r="L44" s="281"/>
      <c r="M44" s="753"/>
      <c r="N44" s="499"/>
      <c r="O44" s="755"/>
      <c r="P44" s="756"/>
      <c r="Q44" s="754"/>
    </row>
    <row r="45" spans="2:17" ht="19.7" customHeight="1">
      <c r="B45" s="499"/>
      <c r="C45" s="202"/>
      <c r="D45" s="202"/>
      <c r="E45" s="148"/>
      <c r="F45" s="67"/>
      <c r="G45" s="708">
        <v>0</v>
      </c>
      <c r="H45" s="709">
        <f t="shared" si="0"/>
        <v>0</v>
      </c>
      <c r="I45" s="710"/>
      <c r="J45" s="69"/>
      <c r="K45" s="281"/>
      <c r="L45" s="281"/>
      <c r="M45" s="753"/>
      <c r="N45" s="499"/>
      <c r="O45" s="755"/>
      <c r="P45" s="756"/>
      <c r="Q45" s="754"/>
    </row>
    <row r="46" spans="2:17" ht="19.7" customHeight="1">
      <c r="B46" s="499"/>
      <c r="C46" s="499"/>
      <c r="D46" s="499"/>
      <c r="E46" s="148"/>
      <c r="F46" s="67"/>
      <c r="G46" s="708">
        <v>0</v>
      </c>
      <c r="H46" s="709">
        <f t="shared" si="0"/>
        <v>0</v>
      </c>
      <c r="I46" s="710"/>
      <c r="J46" s="69"/>
      <c r="K46" s="281"/>
      <c r="L46" s="281"/>
      <c r="M46" s="753"/>
      <c r="N46" s="499"/>
      <c r="O46" s="755"/>
      <c r="P46" s="756"/>
      <c r="Q46" s="754"/>
    </row>
    <row r="47" spans="2:17" ht="19.7" customHeight="1"/>
    <row r="48" spans="2:17" ht="19.7" customHeight="1"/>
    <row r="49" ht="19.7" customHeight="1"/>
    <row r="50"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AFA1D-B397-4754-AF42-423E9C148893}">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7FBA-EB70-49D6-A564-3863C5E70655}">
  <dimension ref="B2:Q22"/>
  <sheetViews>
    <sheetView zoomScale="75" zoomScaleNormal="75" workbookViewId="0">
      <pane xSplit="10" ySplit="8" topLeftCell="M9" activePane="bottomRight" state="frozen"/>
      <selection pane="topRight" activeCell="K1" sqref="K1"/>
      <selection pane="bottomLeft" activeCell="A9" sqref="A9"/>
      <selection pane="bottomRight" activeCell="Q10" sqref="Q10:Q13"/>
    </sheetView>
  </sheetViews>
  <sheetFormatPr defaultRowHeight="18.75"/>
  <cols>
    <col min="1" max="1" width="2.625" style="1" customWidth="1"/>
    <col min="2" max="2" width="23" style="4" customWidth="1"/>
    <col min="3" max="3" width="24.75" style="1" bestFit="1" customWidth="1"/>
    <col min="4" max="4" width="20.75" style="1" customWidth="1"/>
    <col min="5" max="5" width="90.75" style="1" customWidth="1"/>
    <col min="6" max="6" width="6.25" style="4" customWidth="1"/>
    <col min="7" max="8" width="9.875" style="1" bestFit="1" customWidth="1"/>
    <col min="9" max="9" width="5.75" style="10" customWidth="1"/>
    <col min="10" max="10" width="45.75" style="1" customWidth="1"/>
    <col min="11" max="11" width="38.875" style="4" bestFit="1" customWidth="1"/>
    <col min="12" max="12" width="40.7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23" style="1" customWidth="1"/>
    <col min="259" max="259" width="24.75" style="1" bestFit="1" customWidth="1"/>
    <col min="260" max="260" width="20.75" style="1" customWidth="1"/>
    <col min="261" max="261" width="90.75" style="1" customWidth="1"/>
    <col min="262" max="262" width="6.25" style="1" customWidth="1"/>
    <col min="263" max="264" width="9.875" style="1" bestFit="1" customWidth="1"/>
    <col min="265" max="265" width="5.75" style="1" customWidth="1"/>
    <col min="266" max="266" width="45.75" style="1" customWidth="1"/>
    <col min="267" max="267" width="38.875" style="1" bestFit="1" customWidth="1"/>
    <col min="268" max="268" width="40.7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23" style="1" customWidth="1"/>
    <col min="515" max="515" width="24.75" style="1" bestFit="1" customWidth="1"/>
    <col min="516" max="516" width="20.75" style="1" customWidth="1"/>
    <col min="517" max="517" width="90.75" style="1" customWidth="1"/>
    <col min="518" max="518" width="6.25" style="1" customWidth="1"/>
    <col min="519" max="520" width="9.875" style="1" bestFit="1" customWidth="1"/>
    <col min="521" max="521" width="5.75" style="1" customWidth="1"/>
    <col min="522" max="522" width="45.75" style="1" customWidth="1"/>
    <col min="523" max="523" width="38.875" style="1" bestFit="1" customWidth="1"/>
    <col min="524" max="524" width="40.7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23" style="1" customWidth="1"/>
    <col min="771" max="771" width="24.75" style="1" bestFit="1" customWidth="1"/>
    <col min="772" max="772" width="20.75" style="1" customWidth="1"/>
    <col min="773" max="773" width="90.75" style="1" customWidth="1"/>
    <col min="774" max="774" width="6.25" style="1" customWidth="1"/>
    <col min="775" max="776" width="9.875" style="1" bestFit="1" customWidth="1"/>
    <col min="777" max="777" width="5.75" style="1" customWidth="1"/>
    <col min="778" max="778" width="45.75" style="1" customWidth="1"/>
    <col min="779" max="779" width="38.875" style="1" bestFit="1" customWidth="1"/>
    <col min="780" max="780" width="40.7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23" style="1" customWidth="1"/>
    <col min="1027" max="1027" width="24.75" style="1" bestFit="1" customWidth="1"/>
    <col min="1028" max="1028" width="20.75" style="1" customWidth="1"/>
    <col min="1029" max="1029" width="90.75" style="1" customWidth="1"/>
    <col min="1030" max="1030" width="6.25" style="1" customWidth="1"/>
    <col min="1031" max="1032" width="9.875" style="1" bestFit="1" customWidth="1"/>
    <col min="1033" max="1033" width="5.75" style="1" customWidth="1"/>
    <col min="1034" max="1034" width="45.75" style="1" customWidth="1"/>
    <col min="1035" max="1035" width="38.875" style="1" bestFit="1" customWidth="1"/>
    <col min="1036" max="1036" width="40.7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23" style="1" customWidth="1"/>
    <col min="1283" max="1283" width="24.75" style="1" bestFit="1" customWidth="1"/>
    <col min="1284" max="1284" width="20.75" style="1" customWidth="1"/>
    <col min="1285" max="1285" width="90.75" style="1" customWidth="1"/>
    <col min="1286" max="1286" width="6.25" style="1" customWidth="1"/>
    <col min="1287" max="1288" width="9.875" style="1" bestFit="1" customWidth="1"/>
    <col min="1289" max="1289" width="5.75" style="1" customWidth="1"/>
    <col min="1290" max="1290" width="45.75" style="1" customWidth="1"/>
    <col min="1291" max="1291" width="38.875" style="1" bestFit="1" customWidth="1"/>
    <col min="1292" max="1292" width="40.7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23" style="1" customWidth="1"/>
    <col min="1539" max="1539" width="24.75" style="1" bestFit="1" customWidth="1"/>
    <col min="1540" max="1540" width="20.75" style="1" customWidth="1"/>
    <col min="1541" max="1541" width="90.75" style="1" customWidth="1"/>
    <col min="1542" max="1542" width="6.25" style="1" customWidth="1"/>
    <col min="1543" max="1544" width="9.875" style="1" bestFit="1" customWidth="1"/>
    <col min="1545" max="1545" width="5.75" style="1" customWidth="1"/>
    <col min="1546" max="1546" width="45.75" style="1" customWidth="1"/>
    <col min="1547" max="1547" width="38.875" style="1" bestFit="1" customWidth="1"/>
    <col min="1548" max="1548" width="40.7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23" style="1" customWidth="1"/>
    <col min="1795" max="1795" width="24.75" style="1" bestFit="1" customWidth="1"/>
    <col min="1796" max="1796" width="20.75" style="1" customWidth="1"/>
    <col min="1797" max="1797" width="90.75" style="1" customWidth="1"/>
    <col min="1798" max="1798" width="6.25" style="1" customWidth="1"/>
    <col min="1799" max="1800" width="9.875" style="1" bestFit="1" customWidth="1"/>
    <col min="1801" max="1801" width="5.75" style="1" customWidth="1"/>
    <col min="1802" max="1802" width="45.75" style="1" customWidth="1"/>
    <col min="1803" max="1803" width="38.875" style="1" bestFit="1" customWidth="1"/>
    <col min="1804" max="1804" width="40.7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23" style="1" customWidth="1"/>
    <col min="2051" max="2051" width="24.75" style="1" bestFit="1" customWidth="1"/>
    <col min="2052" max="2052" width="20.75" style="1" customWidth="1"/>
    <col min="2053" max="2053" width="90.75" style="1" customWidth="1"/>
    <col min="2054" max="2054" width="6.25" style="1" customWidth="1"/>
    <col min="2055" max="2056" width="9.875" style="1" bestFit="1" customWidth="1"/>
    <col min="2057" max="2057" width="5.75" style="1" customWidth="1"/>
    <col min="2058" max="2058" width="45.75" style="1" customWidth="1"/>
    <col min="2059" max="2059" width="38.875" style="1" bestFit="1" customWidth="1"/>
    <col min="2060" max="2060" width="40.7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23" style="1" customWidth="1"/>
    <col min="2307" max="2307" width="24.75" style="1" bestFit="1" customWidth="1"/>
    <col min="2308" max="2308" width="20.75" style="1" customWidth="1"/>
    <col min="2309" max="2309" width="90.75" style="1" customWidth="1"/>
    <col min="2310" max="2310" width="6.25" style="1" customWidth="1"/>
    <col min="2311" max="2312" width="9.875" style="1" bestFit="1" customWidth="1"/>
    <col min="2313" max="2313" width="5.75" style="1" customWidth="1"/>
    <col min="2314" max="2314" width="45.75" style="1" customWidth="1"/>
    <col min="2315" max="2315" width="38.875" style="1" bestFit="1" customWidth="1"/>
    <col min="2316" max="2316" width="40.7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23" style="1" customWidth="1"/>
    <col min="2563" max="2563" width="24.75" style="1" bestFit="1" customWidth="1"/>
    <col min="2564" max="2564" width="20.75" style="1" customWidth="1"/>
    <col min="2565" max="2565" width="90.75" style="1" customWidth="1"/>
    <col min="2566" max="2566" width="6.25" style="1" customWidth="1"/>
    <col min="2567" max="2568" width="9.875" style="1" bestFit="1" customWidth="1"/>
    <col min="2569" max="2569" width="5.75" style="1" customWidth="1"/>
    <col min="2570" max="2570" width="45.75" style="1" customWidth="1"/>
    <col min="2571" max="2571" width="38.875" style="1" bestFit="1" customWidth="1"/>
    <col min="2572" max="2572" width="40.7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23" style="1" customWidth="1"/>
    <col min="2819" max="2819" width="24.75" style="1" bestFit="1" customWidth="1"/>
    <col min="2820" max="2820" width="20.75" style="1" customWidth="1"/>
    <col min="2821" max="2821" width="90.75" style="1" customWidth="1"/>
    <col min="2822" max="2822" width="6.25" style="1" customWidth="1"/>
    <col min="2823" max="2824" width="9.875" style="1" bestFit="1" customWidth="1"/>
    <col min="2825" max="2825" width="5.75" style="1" customWidth="1"/>
    <col min="2826" max="2826" width="45.75" style="1" customWidth="1"/>
    <col min="2827" max="2827" width="38.875" style="1" bestFit="1" customWidth="1"/>
    <col min="2828" max="2828" width="40.7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23" style="1" customWidth="1"/>
    <col min="3075" max="3075" width="24.75" style="1" bestFit="1" customWidth="1"/>
    <col min="3076" max="3076" width="20.75" style="1" customWidth="1"/>
    <col min="3077" max="3077" width="90.75" style="1" customWidth="1"/>
    <col min="3078" max="3078" width="6.25" style="1" customWidth="1"/>
    <col min="3079" max="3080" width="9.875" style="1" bestFit="1" customWidth="1"/>
    <col min="3081" max="3081" width="5.75" style="1" customWidth="1"/>
    <col min="3082" max="3082" width="45.75" style="1" customWidth="1"/>
    <col min="3083" max="3083" width="38.875" style="1" bestFit="1" customWidth="1"/>
    <col min="3084" max="3084" width="40.7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23" style="1" customWidth="1"/>
    <col min="3331" max="3331" width="24.75" style="1" bestFit="1" customWidth="1"/>
    <col min="3332" max="3332" width="20.75" style="1" customWidth="1"/>
    <col min="3333" max="3333" width="90.75" style="1" customWidth="1"/>
    <col min="3334" max="3334" width="6.25" style="1" customWidth="1"/>
    <col min="3335" max="3336" width="9.875" style="1" bestFit="1" customWidth="1"/>
    <col min="3337" max="3337" width="5.75" style="1" customWidth="1"/>
    <col min="3338" max="3338" width="45.75" style="1" customWidth="1"/>
    <col min="3339" max="3339" width="38.875" style="1" bestFit="1" customWidth="1"/>
    <col min="3340" max="3340" width="40.7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23" style="1" customWidth="1"/>
    <col min="3587" max="3587" width="24.75" style="1" bestFit="1" customWidth="1"/>
    <col min="3588" max="3588" width="20.75" style="1" customWidth="1"/>
    <col min="3589" max="3589" width="90.75" style="1" customWidth="1"/>
    <col min="3590" max="3590" width="6.25" style="1" customWidth="1"/>
    <col min="3591" max="3592" width="9.875" style="1" bestFit="1" customWidth="1"/>
    <col min="3593" max="3593" width="5.75" style="1" customWidth="1"/>
    <col min="3594" max="3594" width="45.75" style="1" customWidth="1"/>
    <col min="3595" max="3595" width="38.875" style="1" bestFit="1" customWidth="1"/>
    <col min="3596" max="3596" width="40.7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23" style="1" customWidth="1"/>
    <col min="3843" max="3843" width="24.75" style="1" bestFit="1" customWidth="1"/>
    <col min="3844" max="3844" width="20.75" style="1" customWidth="1"/>
    <col min="3845" max="3845" width="90.75" style="1" customWidth="1"/>
    <col min="3846" max="3846" width="6.25" style="1" customWidth="1"/>
    <col min="3847" max="3848" width="9.875" style="1" bestFit="1" customWidth="1"/>
    <col min="3849" max="3849" width="5.75" style="1" customWidth="1"/>
    <col min="3850" max="3850" width="45.75" style="1" customWidth="1"/>
    <col min="3851" max="3851" width="38.875" style="1" bestFit="1" customWidth="1"/>
    <col min="3852" max="3852" width="40.7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23" style="1" customWidth="1"/>
    <col min="4099" max="4099" width="24.75" style="1" bestFit="1" customWidth="1"/>
    <col min="4100" max="4100" width="20.75" style="1" customWidth="1"/>
    <col min="4101" max="4101" width="90.75" style="1" customWidth="1"/>
    <col min="4102" max="4102" width="6.25" style="1" customWidth="1"/>
    <col min="4103" max="4104" width="9.875" style="1" bestFit="1" customWidth="1"/>
    <col min="4105" max="4105" width="5.75" style="1" customWidth="1"/>
    <col min="4106" max="4106" width="45.75" style="1" customWidth="1"/>
    <col min="4107" max="4107" width="38.875" style="1" bestFit="1" customWidth="1"/>
    <col min="4108" max="4108" width="40.7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23" style="1" customWidth="1"/>
    <col min="4355" max="4355" width="24.75" style="1" bestFit="1" customWidth="1"/>
    <col min="4356" max="4356" width="20.75" style="1" customWidth="1"/>
    <col min="4357" max="4357" width="90.75" style="1" customWidth="1"/>
    <col min="4358" max="4358" width="6.25" style="1" customWidth="1"/>
    <col min="4359" max="4360" width="9.875" style="1" bestFit="1" customWidth="1"/>
    <col min="4361" max="4361" width="5.75" style="1" customWidth="1"/>
    <col min="4362" max="4362" width="45.75" style="1" customWidth="1"/>
    <col min="4363" max="4363" width="38.875" style="1" bestFit="1" customWidth="1"/>
    <col min="4364" max="4364" width="40.7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23" style="1" customWidth="1"/>
    <col min="4611" max="4611" width="24.75" style="1" bestFit="1" customWidth="1"/>
    <col min="4612" max="4612" width="20.75" style="1" customWidth="1"/>
    <col min="4613" max="4613" width="90.75" style="1" customWidth="1"/>
    <col min="4614" max="4614" width="6.25" style="1" customWidth="1"/>
    <col min="4615" max="4616" width="9.875" style="1" bestFit="1" customWidth="1"/>
    <col min="4617" max="4617" width="5.75" style="1" customWidth="1"/>
    <col min="4618" max="4618" width="45.75" style="1" customWidth="1"/>
    <col min="4619" max="4619" width="38.875" style="1" bestFit="1" customWidth="1"/>
    <col min="4620" max="4620" width="40.7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23" style="1" customWidth="1"/>
    <col min="4867" max="4867" width="24.75" style="1" bestFit="1" customWidth="1"/>
    <col min="4868" max="4868" width="20.75" style="1" customWidth="1"/>
    <col min="4869" max="4869" width="90.75" style="1" customWidth="1"/>
    <col min="4870" max="4870" width="6.25" style="1" customWidth="1"/>
    <col min="4871" max="4872" width="9.875" style="1" bestFit="1" customWidth="1"/>
    <col min="4873" max="4873" width="5.75" style="1" customWidth="1"/>
    <col min="4874" max="4874" width="45.75" style="1" customWidth="1"/>
    <col min="4875" max="4875" width="38.875" style="1" bestFit="1" customWidth="1"/>
    <col min="4876" max="4876" width="40.7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23" style="1" customWidth="1"/>
    <col min="5123" max="5123" width="24.75" style="1" bestFit="1" customWidth="1"/>
    <col min="5124" max="5124" width="20.75" style="1" customWidth="1"/>
    <col min="5125" max="5125" width="90.75" style="1" customWidth="1"/>
    <col min="5126" max="5126" width="6.25" style="1" customWidth="1"/>
    <col min="5127" max="5128" width="9.875" style="1" bestFit="1" customWidth="1"/>
    <col min="5129" max="5129" width="5.75" style="1" customWidth="1"/>
    <col min="5130" max="5130" width="45.75" style="1" customWidth="1"/>
    <col min="5131" max="5131" width="38.875" style="1" bestFit="1" customWidth="1"/>
    <col min="5132" max="5132" width="40.7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23" style="1" customWidth="1"/>
    <col min="5379" max="5379" width="24.75" style="1" bestFit="1" customWidth="1"/>
    <col min="5380" max="5380" width="20.75" style="1" customWidth="1"/>
    <col min="5381" max="5381" width="90.75" style="1" customWidth="1"/>
    <col min="5382" max="5382" width="6.25" style="1" customWidth="1"/>
    <col min="5383" max="5384" width="9.875" style="1" bestFit="1" customWidth="1"/>
    <col min="5385" max="5385" width="5.75" style="1" customWidth="1"/>
    <col min="5386" max="5386" width="45.75" style="1" customWidth="1"/>
    <col min="5387" max="5387" width="38.875" style="1" bestFit="1" customWidth="1"/>
    <col min="5388" max="5388" width="40.7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23" style="1" customWidth="1"/>
    <col min="5635" max="5635" width="24.75" style="1" bestFit="1" customWidth="1"/>
    <col min="5636" max="5636" width="20.75" style="1" customWidth="1"/>
    <col min="5637" max="5637" width="90.75" style="1" customWidth="1"/>
    <col min="5638" max="5638" width="6.25" style="1" customWidth="1"/>
    <col min="5639" max="5640" width="9.875" style="1" bestFit="1" customWidth="1"/>
    <col min="5641" max="5641" width="5.75" style="1" customWidth="1"/>
    <col min="5642" max="5642" width="45.75" style="1" customWidth="1"/>
    <col min="5643" max="5643" width="38.875" style="1" bestFit="1" customWidth="1"/>
    <col min="5644" max="5644" width="40.7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23" style="1" customWidth="1"/>
    <col min="5891" max="5891" width="24.75" style="1" bestFit="1" customWidth="1"/>
    <col min="5892" max="5892" width="20.75" style="1" customWidth="1"/>
    <col min="5893" max="5893" width="90.75" style="1" customWidth="1"/>
    <col min="5894" max="5894" width="6.25" style="1" customWidth="1"/>
    <col min="5895" max="5896" width="9.875" style="1" bestFit="1" customWidth="1"/>
    <col min="5897" max="5897" width="5.75" style="1" customWidth="1"/>
    <col min="5898" max="5898" width="45.75" style="1" customWidth="1"/>
    <col min="5899" max="5899" width="38.875" style="1" bestFit="1" customWidth="1"/>
    <col min="5900" max="5900" width="40.7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23" style="1" customWidth="1"/>
    <col min="6147" max="6147" width="24.75" style="1" bestFit="1" customWidth="1"/>
    <col min="6148" max="6148" width="20.75" style="1" customWidth="1"/>
    <col min="6149" max="6149" width="90.75" style="1" customWidth="1"/>
    <col min="6150" max="6150" width="6.25" style="1" customWidth="1"/>
    <col min="6151" max="6152" width="9.875" style="1" bestFit="1" customWidth="1"/>
    <col min="6153" max="6153" width="5.75" style="1" customWidth="1"/>
    <col min="6154" max="6154" width="45.75" style="1" customWidth="1"/>
    <col min="6155" max="6155" width="38.875" style="1" bestFit="1" customWidth="1"/>
    <col min="6156" max="6156" width="40.7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23" style="1" customWidth="1"/>
    <col min="6403" max="6403" width="24.75" style="1" bestFit="1" customWidth="1"/>
    <col min="6404" max="6404" width="20.75" style="1" customWidth="1"/>
    <col min="6405" max="6405" width="90.75" style="1" customWidth="1"/>
    <col min="6406" max="6406" width="6.25" style="1" customWidth="1"/>
    <col min="6407" max="6408" width="9.875" style="1" bestFit="1" customWidth="1"/>
    <col min="6409" max="6409" width="5.75" style="1" customWidth="1"/>
    <col min="6410" max="6410" width="45.75" style="1" customWidth="1"/>
    <col min="6411" max="6411" width="38.875" style="1" bestFit="1" customWidth="1"/>
    <col min="6412" max="6412" width="40.7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23" style="1" customWidth="1"/>
    <col min="6659" max="6659" width="24.75" style="1" bestFit="1" customWidth="1"/>
    <col min="6660" max="6660" width="20.75" style="1" customWidth="1"/>
    <col min="6661" max="6661" width="90.75" style="1" customWidth="1"/>
    <col min="6662" max="6662" width="6.25" style="1" customWidth="1"/>
    <col min="6663" max="6664" width="9.875" style="1" bestFit="1" customWidth="1"/>
    <col min="6665" max="6665" width="5.75" style="1" customWidth="1"/>
    <col min="6666" max="6666" width="45.75" style="1" customWidth="1"/>
    <col min="6667" max="6667" width="38.875" style="1" bestFit="1" customWidth="1"/>
    <col min="6668" max="6668" width="40.7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23" style="1" customWidth="1"/>
    <col min="6915" max="6915" width="24.75" style="1" bestFit="1" customWidth="1"/>
    <col min="6916" max="6916" width="20.75" style="1" customWidth="1"/>
    <col min="6917" max="6917" width="90.75" style="1" customWidth="1"/>
    <col min="6918" max="6918" width="6.25" style="1" customWidth="1"/>
    <col min="6919" max="6920" width="9.875" style="1" bestFit="1" customWidth="1"/>
    <col min="6921" max="6921" width="5.75" style="1" customWidth="1"/>
    <col min="6922" max="6922" width="45.75" style="1" customWidth="1"/>
    <col min="6923" max="6923" width="38.875" style="1" bestFit="1" customWidth="1"/>
    <col min="6924" max="6924" width="40.7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23" style="1" customWidth="1"/>
    <col min="7171" max="7171" width="24.75" style="1" bestFit="1" customWidth="1"/>
    <col min="7172" max="7172" width="20.75" style="1" customWidth="1"/>
    <col min="7173" max="7173" width="90.75" style="1" customWidth="1"/>
    <col min="7174" max="7174" width="6.25" style="1" customWidth="1"/>
    <col min="7175" max="7176" width="9.875" style="1" bestFit="1" customWidth="1"/>
    <col min="7177" max="7177" width="5.75" style="1" customWidth="1"/>
    <col min="7178" max="7178" width="45.75" style="1" customWidth="1"/>
    <col min="7179" max="7179" width="38.875" style="1" bestFit="1" customWidth="1"/>
    <col min="7180" max="7180" width="40.7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23" style="1" customWidth="1"/>
    <col min="7427" max="7427" width="24.75" style="1" bestFit="1" customWidth="1"/>
    <col min="7428" max="7428" width="20.75" style="1" customWidth="1"/>
    <col min="7429" max="7429" width="90.75" style="1" customWidth="1"/>
    <col min="7430" max="7430" width="6.25" style="1" customWidth="1"/>
    <col min="7431" max="7432" width="9.875" style="1" bestFit="1" customWidth="1"/>
    <col min="7433" max="7433" width="5.75" style="1" customWidth="1"/>
    <col min="7434" max="7434" width="45.75" style="1" customWidth="1"/>
    <col min="7435" max="7435" width="38.875" style="1" bestFit="1" customWidth="1"/>
    <col min="7436" max="7436" width="40.7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23" style="1" customWidth="1"/>
    <col min="7683" max="7683" width="24.75" style="1" bestFit="1" customWidth="1"/>
    <col min="7684" max="7684" width="20.75" style="1" customWidth="1"/>
    <col min="7685" max="7685" width="90.75" style="1" customWidth="1"/>
    <col min="7686" max="7686" width="6.25" style="1" customWidth="1"/>
    <col min="7687" max="7688" width="9.875" style="1" bestFit="1" customWidth="1"/>
    <col min="7689" max="7689" width="5.75" style="1" customWidth="1"/>
    <col min="7690" max="7690" width="45.75" style="1" customWidth="1"/>
    <col min="7691" max="7691" width="38.875" style="1" bestFit="1" customWidth="1"/>
    <col min="7692" max="7692" width="40.7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23" style="1" customWidth="1"/>
    <col min="7939" max="7939" width="24.75" style="1" bestFit="1" customWidth="1"/>
    <col min="7940" max="7940" width="20.75" style="1" customWidth="1"/>
    <col min="7941" max="7941" width="90.75" style="1" customWidth="1"/>
    <col min="7942" max="7942" width="6.25" style="1" customWidth="1"/>
    <col min="7943" max="7944" width="9.875" style="1" bestFit="1" customWidth="1"/>
    <col min="7945" max="7945" width="5.75" style="1" customWidth="1"/>
    <col min="7946" max="7946" width="45.75" style="1" customWidth="1"/>
    <col min="7947" max="7947" width="38.875" style="1" bestFit="1" customWidth="1"/>
    <col min="7948" max="7948" width="40.7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23" style="1" customWidth="1"/>
    <col min="8195" max="8195" width="24.75" style="1" bestFit="1" customWidth="1"/>
    <col min="8196" max="8196" width="20.75" style="1" customWidth="1"/>
    <col min="8197" max="8197" width="90.75" style="1" customWidth="1"/>
    <col min="8198" max="8198" width="6.25" style="1" customWidth="1"/>
    <col min="8199" max="8200" width="9.875" style="1" bestFit="1" customWidth="1"/>
    <col min="8201" max="8201" width="5.75" style="1" customWidth="1"/>
    <col min="8202" max="8202" width="45.75" style="1" customWidth="1"/>
    <col min="8203" max="8203" width="38.875" style="1" bestFit="1" customWidth="1"/>
    <col min="8204" max="8204" width="40.7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23" style="1" customWidth="1"/>
    <col min="8451" max="8451" width="24.75" style="1" bestFit="1" customWidth="1"/>
    <col min="8452" max="8452" width="20.75" style="1" customWidth="1"/>
    <col min="8453" max="8453" width="90.75" style="1" customWidth="1"/>
    <col min="8454" max="8454" width="6.25" style="1" customWidth="1"/>
    <col min="8455" max="8456" width="9.875" style="1" bestFit="1" customWidth="1"/>
    <col min="8457" max="8457" width="5.75" style="1" customWidth="1"/>
    <col min="8458" max="8458" width="45.75" style="1" customWidth="1"/>
    <col min="8459" max="8459" width="38.875" style="1" bestFit="1" customWidth="1"/>
    <col min="8460" max="8460" width="40.7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23" style="1" customWidth="1"/>
    <col min="8707" max="8707" width="24.75" style="1" bestFit="1" customWidth="1"/>
    <col min="8708" max="8708" width="20.75" style="1" customWidth="1"/>
    <col min="8709" max="8709" width="90.75" style="1" customWidth="1"/>
    <col min="8710" max="8710" width="6.25" style="1" customWidth="1"/>
    <col min="8711" max="8712" width="9.875" style="1" bestFit="1" customWidth="1"/>
    <col min="8713" max="8713" width="5.75" style="1" customWidth="1"/>
    <col min="8714" max="8714" width="45.75" style="1" customWidth="1"/>
    <col min="8715" max="8715" width="38.875" style="1" bestFit="1" customWidth="1"/>
    <col min="8716" max="8716" width="40.7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23" style="1" customWidth="1"/>
    <col min="8963" max="8963" width="24.75" style="1" bestFit="1" customWidth="1"/>
    <col min="8964" max="8964" width="20.75" style="1" customWidth="1"/>
    <col min="8965" max="8965" width="90.75" style="1" customWidth="1"/>
    <col min="8966" max="8966" width="6.25" style="1" customWidth="1"/>
    <col min="8967" max="8968" width="9.875" style="1" bestFit="1" customWidth="1"/>
    <col min="8969" max="8969" width="5.75" style="1" customWidth="1"/>
    <col min="8970" max="8970" width="45.75" style="1" customWidth="1"/>
    <col min="8971" max="8971" width="38.875" style="1" bestFit="1" customWidth="1"/>
    <col min="8972" max="8972" width="40.7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23" style="1" customWidth="1"/>
    <col min="9219" max="9219" width="24.75" style="1" bestFit="1" customWidth="1"/>
    <col min="9220" max="9220" width="20.75" style="1" customWidth="1"/>
    <col min="9221" max="9221" width="90.75" style="1" customWidth="1"/>
    <col min="9222" max="9222" width="6.25" style="1" customWidth="1"/>
    <col min="9223" max="9224" width="9.875" style="1" bestFit="1" customWidth="1"/>
    <col min="9225" max="9225" width="5.75" style="1" customWidth="1"/>
    <col min="9226" max="9226" width="45.75" style="1" customWidth="1"/>
    <col min="9227" max="9227" width="38.875" style="1" bestFit="1" customWidth="1"/>
    <col min="9228" max="9228" width="40.7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23" style="1" customWidth="1"/>
    <col min="9475" max="9475" width="24.75" style="1" bestFit="1" customWidth="1"/>
    <col min="9476" max="9476" width="20.75" style="1" customWidth="1"/>
    <col min="9477" max="9477" width="90.75" style="1" customWidth="1"/>
    <col min="9478" max="9478" width="6.25" style="1" customWidth="1"/>
    <col min="9479" max="9480" width="9.875" style="1" bestFit="1" customWidth="1"/>
    <col min="9481" max="9481" width="5.75" style="1" customWidth="1"/>
    <col min="9482" max="9482" width="45.75" style="1" customWidth="1"/>
    <col min="9483" max="9483" width="38.875" style="1" bestFit="1" customWidth="1"/>
    <col min="9484" max="9484" width="40.7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23" style="1" customWidth="1"/>
    <col min="9731" max="9731" width="24.75" style="1" bestFit="1" customWidth="1"/>
    <col min="9732" max="9732" width="20.75" style="1" customWidth="1"/>
    <col min="9733" max="9733" width="90.75" style="1" customWidth="1"/>
    <col min="9734" max="9734" width="6.25" style="1" customWidth="1"/>
    <col min="9735" max="9736" width="9.875" style="1" bestFit="1" customWidth="1"/>
    <col min="9737" max="9737" width="5.75" style="1" customWidth="1"/>
    <col min="9738" max="9738" width="45.75" style="1" customWidth="1"/>
    <col min="9739" max="9739" width="38.875" style="1" bestFit="1" customWidth="1"/>
    <col min="9740" max="9740" width="40.7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23" style="1" customWidth="1"/>
    <col min="9987" max="9987" width="24.75" style="1" bestFit="1" customWidth="1"/>
    <col min="9988" max="9988" width="20.75" style="1" customWidth="1"/>
    <col min="9989" max="9989" width="90.75" style="1" customWidth="1"/>
    <col min="9990" max="9990" width="6.25" style="1" customWidth="1"/>
    <col min="9991" max="9992" width="9.875" style="1" bestFit="1" customWidth="1"/>
    <col min="9993" max="9993" width="5.75" style="1" customWidth="1"/>
    <col min="9994" max="9994" width="45.75" style="1" customWidth="1"/>
    <col min="9995" max="9995" width="38.875" style="1" bestFit="1" customWidth="1"/>
    <col min="9996" max="9996" width="40.7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23" style="1" customWidth="1"/>
    <col min="10243" max="10243" width="24.75" style="1" bestFit="1" customWidth="1"/>
    <col min="10244" max="10244" width="20.75" style="1" customWidth="1"/>
    <col min="10245" max="10245" width="90.75" style="1" customWidth="1"/>
    <col min="10246" max="10246" width="6.25" style="1" customWidth="1"/>
    <col min="10247" max="10248" width="9.875" style="1" bestFit="1" customWidth="1"/>
    <col min="10249" max="10249" width="5.75" style="1" customWidth="1"/>
    <col min="10250" max="10250" width="45.75" style="1" customWidth="1"/>
    <col min="10251" max="10251" width="38.875" style="1" bestFit="1" customWidth="1"/>
    <col min="10252" max="10252" width="40.7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23" style="1" customWidth="1"/>
    <col min="10499" max="10499" width="24.75" style="1" bestFit="1" customWidth="1"/>
    <col min="10500" max="10500" width="20.75" style="1" customWidth="1"/>
    <col min="10501" max="10501" width="90.75" style="1" customWidth="1"/>
    <col min="10502" max="10502" width="6.25" style="1" customWidth="1"/>
    <col min="10503" max="10504" width="9.875" style="1" bestFit="1" customWidth="1"/>
    <col min="10505" max="10505" width="5.75" style="1" customWidth="1"/>
    <col min="10506" max="10506" width="45.75" style="1" customWidth="1"/>
    <col min="10507" max="10507" width="38.875" style="1" bestFit="1" customWidth="1"/>
    <col min="10508" max="10508" width="40.7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23" style="1" customWidth="1"/>
    <col min="10755" max="10755" width="24.75" style="1" bestFit="1" customWidth="1"/>
    <col min="10756" max="10756" width="20.75" style="1" customWidth="1"/>
    <col min="10757" max="10757" width="90.75" style="1" customWidth="1"/>
    <col min="10758" max="10758" width="6.25" style="1" customWidth="1"/>
    <col min="10759" max="10760" width="9.875" style="1" bestFit="1" customWidth="1"/>
    <col min="10761" max="10761" width="5.75" style="1" customWidth="1"/>
    <col min="10762" max="10762" width="45.75" style="1" customWidth="1"/>
    <col min="10763" max="10763" width="38.875" style="1" bestFit="1" customWidth="1"/>
    <col min="10764" max="10764" width="40.7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23" style="1" customWidth="1"/>
    <col min="11011" max="11011" width="24.75" style="1" bestFit="1" customWidth="1"/>
    <col min="11012" max="11012" width="20.75" style="1" customWidth="1"/>
    <col min="11013" max="11013" width="90.75" style="1" customWidth="1"/>
    <col min="11014" max="11014" width="6.25" style="1" customWidth="1"/>
    <col min="11015" max="11016" width="9.875" style="1" bestFit="1" customWidth="1"/>
    <col min="11017" max="11017" width="5.75" style="1" customWidth="1"/>
    <col min="11018" max="11018" width="45.75" style="1" customWidth="1"/>
    <col min="11019" max="11019" width="38.875" style="1" bestFit="1" customWidth="1"/>
    <col min="11020" max="11020" width="40.7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23" style="1" customWidth="1"/>
    <col min="11267" max="11267" width="24.75" style="1" bestFit="1" customWidth="1"/>
    <col min="11268" max="11268" width="20.75" style="1" customWidth="1"/>
    <col min="11269" max="11269" width="90.75" style="1" customWidth="1"/>
    <col min="11270" max="11270" width="6.25" style="1" customWidth="1"/>
    <col min="11271" max="11272" width="9.875" style="1" bestFit="1" customWidth="1"/>
    <col min="11273" max="11273" width="5.75" style="1" customWidth="1"/>
    <col min="11274" max="11274" width="45.75" style="1" customWidth="1"/>
    <col min="11275" max="11275" width="38.875" style="1" bestFit="1" customWidth="1"/>
    <col min="11276" max="11276" width="40.7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23" style="1" customWidth="1"/>
    <col min="11523" max="11523" width="24.75" style="1" bestFit="1" customWidth="1"/>
    <col min="11524" max="11524" width="20.75" style="1" customWidth="1"/>
    <col min="11525" max="11525" width="90.75" style="1" customWidth="1"/>
    <col min="11526" max="11526" width="6.25" style="1" customWidth="1"/>
    <col min="11527" max="11528" width="9.875" style="1" bestFit="1" customWidth="1"/>
    <col min="11529" max="11529" width="5.75" style="1" customWidth="1"/>
    <col min="11530" max="11530" width="45.75" style="1" customWidth="1"/>
    <col min="11531" max="11531" width="38.875" style="1" bestFit="1" customWidth="1"/>
    <col min="11532" max="11532" width="40.7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23" style="1" customWidth="1"/>
    <col min="11779" max="11779" width="24.75" style="1" bestFit="1" customWidth="1"/>
    <col min="11780" max="11780" width="20.75" style="1" customWidth="1"/>
    <col min="11781" max="11781" width="90.75" style="1" customWidth="1"/>
    <col min="11782" max="11782" width="6.25" style="1" customWidth="1"/>
    <col min="11783" max="11784" width="9.875" style="1" bestFit="1" customWidth="1"/>
    <col min="11785" max="11785" width="5.75" style="1" customWidth="1"/>
    <col min="11786" max="11786" width="45.75" style="1" customWidth="1"/>
    <col min="11787" max="11787" width="38.875" style="1" bestFit="1" customWidth="1"/>
    <col min="11788" max="11788" width="40.7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23" style="1" customWidth="1"/>
    <col min="12035" max="12035" width="24.75" style="1" bestFit="1" customWidth="1"/>
    <col min="12036" max="12036" width="20.75" style="1" customWidth="1"/>
    <col min="12037" max="12037" width="90.75" style="1" customWidth="1"/>
    <col min="12038" max="12038" width="6.25" style="1" customWidth="1"/>
    <col min="12039" max="12040" width="9.875" style="1" bestFit="1" customWidth="1"/>
    <col min="12041" max="12041" width="5.75" style="1" customWidth="1"/>
    <col min="12042" max="12042" width="45.75" style="1" customWidth="1"/>
    <col min="12043" max="12043" width="38.875" style="1" bestFit="1" customWidth="1"/>
    <col min="12044" max="12044" width="40.7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23" style="1" customWidth="1"/>
    <col min="12291" max="12291" width="24.75" style="1" bestFit="1" customWidth="1"/>
    <col min="12292" max="12292" width="20.75" style="1" customWidth="1"/>
    <col min="12293" max="12293" width="90.75" style="1" customWidth="1"/>
    <col min="12294" max="12294" width="6.25" style="1" customWidth="1"/>
    <col min="12295" max="12296" width="9.875" style="1" bestFit="1" customWidth="1"/>
    <col min="12297" max="12297" width="5.75" style="1" customWidth="1"/>
    <col min="12298" max="12298" width="45.75" style="1" customWidth="1"/>
    <col min="12299" max="12299" width="38.875" style="1" bestFit="1" customWidth="1"/>
    <col min="12300" max="12300" width="40.7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23" style="1" customWidth="1"/>
    <col min="12547" max="12547" width="24.75" style="1" bestFit="1" customWidth="1"/>
    <col min="12548" max="12548" width="20.75" style="1" customWidth="1"/>
    <col min="12549" max="12549" width="90.75" style="1" customWidth="1"/>
    <col min="12550" max="12550" width="6.25" style="1" customWidth="1"/>
    <col min="12551" max="12552" width="9.875" style="1" bestFit="1" customWidth="1"/>
    <col min="12553" max="12553" width="5.75" style="1" customWidth="1"/>
    <col min="12554" max="12554" width="45.75" style="1" customWidth="1"/>
    <col min="12555" max="12555" width="38.875" style="1" bestFit="1" customWidth="1"/>
    <col min="12556" max="12556" width="40.7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23" style="1" customWidth="1"/>
    <col min="12803" max="12803" width="24.75" style="1" bestFit="1" customWidth="1"/>
    <col min="12804" max="12804" width="20.75" style="1" customWidth="1"/>
    <col min="12805" max="12805" width="90.75" style="1" customWidth="1"/>
    <col min="12806" max="12806" width="6.25" style="1" customWidth="1"/>
    <col min="12807" max="12808" width="9.875" style="1" bestFit="1" customWidth="1"/>
    <col min="12809" max="12809" width="5.75" style="1" customWidth="1"/>
    <col min="12810" max="12810" width="45.75" style="1" customWidth="1"/>
    <col min="12811" max="12811" width="38.875" style="1" bestFit="1" customWidth="1"/>
    <col min="12812" max="12812" width="40.7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23" style="1" customWidth="1"/>
    <col min="13059" max="13059" width="24.75" style="1" bestFit="1" customWidth="1"/>
    <col min="13060" max="13060" width="20.75" style="1" customWidth="1"/>
    <col min="13061" max="13061" width="90.75" style="1" customWidth="1"/>
    <col min="13062" max="13062" width="6.25" style="1" customWidth="1"/>
    <col min="13063" max="13064" width="9.875" style="1" bestFit="1" customWidth="1"/>
    <col min="13065" max="13065" width="5.75" style="1" customWidth="1"/>
    <col min="13066" max="13066" width="45.75" style="1" customWidth="1"/>
    <col min="13067" max="13067" width="38.875" style="1" bestFit="1" customWidth="1"/>
    <col min="13068" max="13068" width="40.7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23" style="1" customWidth="1"/>
    <col min="13315" max="13315" width="24.75" style="1" bestFit="1" customWidth="1"/>
    <col min="13316" max="13316" width="20.75" style="1" customWidth="1"/>
    <col min="13317" max="13317" width="90.75" style="1" customWidth="1"/>
    <col min="13318" max="13318" width="6.25" style="1" customWidth="1"/>
    <col min="13319" max="13320" width="9.875" style="1" bestFit="1" customWidth="1"/>
    <col min="13321" max="13321" width="5.75" style="1" customWidth="1"/>
    <col min="13322" max="13322" width="45.75" style="1" customWidth="1"/>
    <col min="13323" max="13323" width="38.875" style="1" bestFit="1" customWidth="1"/>
    <col min="13324" max="13324" width="40.7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23" style="1" customWidth="1"/>
    <col min="13571" max="13571" width="24.75" style="1" bestFit="1" customWidth="1"/>
    <col min="13572" max="13572" width="20.75" style="1" customWidth="1"/>
    <col min="13573" max="13573" width="90.75" style="1" customWidth="1"/>
    <col min="13574" max="13574" width="6.25" style="1" customWidth="1"/>
    <col min="13575" max="13576" width="9.875" style="1" bestFit="1" customWidth="1"/>
    <col min="13577" max="13577" width="5.75" style="1" customWidth="1"/>
    <col min="13578" max="13578" width="45.75" style="1" customWidth="1"/>
    <col min="13579" max="13579" width="38.875" style="1" bestFit="1" customWidth="1"/>
    <col min="13580" max="13580" width="40.7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23" style="1" customWidth="1"/>
    <col min="13827" max="13827" width="24.75" style="1" bestFit="1" customWidth="1"/>
    <col min="13828" max="13828" width="20.75" style="1" customWidth="1"/>
    <col min="13829" max="13829" width="90.75" style="1" customWidth="1"/>
    <col min="13830" max="13830" width="6.25" style="1" customWidth="1"/>
    <col min="13831" max="13832" width="9.875" style="1" bestFit="1" customWidth="1"/>
    <col min="13833" max="13833" width="5.75" style="1" customWidth="1"/>
    <col min="13834" max="13834" width="45.75" style="1" customWidth="1"/>
    <col min="13835" max="13835" width="38.875" style="1" bestFit="1" customWidth="1"/>
    <col min="13836" max="13836" width="40.7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23" style="1" customWidth="1"/>
    <col min="14083" max="14083" width="24.75" style="1" bestFit="1" customWidth="1"/>
    <col min="14084" max="14084" width="20.75" style="1" customWidth="1"/>
    <col min="14085" max="14085" width="90.75" style="1" customWidth="1"/>
    <col min="14086" max="14086" width="6.25" style="1" customWidth="1"/>
    <col min="14087" max="14088" width="9.875" style="1" bestFit="1" customWidth="1"/>
    <col min="14089" max="14089" width="5.75" style="1" customWidth="1"/>
    <col min="14090" max="14090" width="45.75" style="1" customWidth="1"/>
    <col min="14091" max="14091" width="38.875" style="1" bestFit="1" customWidth="1"/>
    <col min="14092" max="14092" width="40.7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23" style="1" customWidth="1"/>
    <col min="14339" max="14339" width="24.75" style="1" bestFit="1" customWidth="1"/>
    <col min="14340" max="14340" width="20.75" style="1" customWidth="1"/>
    <col min="14341" max="14341" width="90.75" style="1" customWidth="1"/>
    <col min="14342" max="14342" width="6.25" style="1" customWidth="1"/>
    <col min="14343" max="14344" width="9.875" style="1" bestFit="1" customWidth="1"/>
    <col min="14345" max="14345" width="5.75" style="1" customWidth="1"/>
    <col min="14346" max="14346" width="45.75" style="1" customWidth="1"/>
    <col min="14347" max="14347" width="38.875" style="1" bestFit="1" customWidth="1"/>
    <col min="14348" max="14348" width="40.7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23" style="1" customWidth="1"/>
    <col min="14595" max="14595" width="24.75" style="1" bestFit="1" customWidth="1"/>
    <col min="14596" max="14596" width="20.75" style="1" customWidth="1"/>
    <col min="14597" max="14597" width="90.75" style="1" customWidth="1"/>
    <col min="14598" max="14598" width="6.25" style="1" customWidth="1"/>
    <col min="14599" max="14600" width="9.875" style="1" bestFit="1" customWidth="1"/>
    <col min="14601" max="14601" width="5.75" style="1" customWidth="1"/>
    <col min="14602" max="14602" width="45.75" style="1" customWidth="1"/>
    <col min="14603" max="14603" width="38.875" style="1" bestFit="1" customWidth="1"/>
    <col min="14604" max="14604" width="40.7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23" style="1" customWidth="1"/>
    <col min="14851" max="14851" width="24.75" style="1" bestFit="1" customWidth="1"/>
    <col min="14852" max="14852" width="20.75" style="1" customWidth="1"/>
    <col min="14853" max="14853" width="90.75" style="1" customWidth="1"/>
    <col min="14854" max="14854" width="6.25" style="1" customWidth="1"/>
    <col min="14855" max="14856" width="9.875" style="1" bestFit="1" customWidth="1"/>
    <col min="14857" max="14857" width="5.75" style="1" customWidth="1"/>
    <col min="14858" max="14858" width="45.75" style="1" customWidth="1"/>
    <col min="14859" max="14859" width="38.875" style="1" bestFit="1" customWidth="1"/>
    <col min="14860" max="14860" width="40.7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23" style="1" customWidth="1"/>
    <col min="15107" max="15107" width="24.75" style="1" bestFit="1" customWidth="1"/>
    <col min="15108" max="15108" width="20.75" style="1" customWidth="1"/>
    <col min="15109" max="15109" width="90.75" style="1" customWidth="1"/>
    <col min="15110" max="15110" width="6.25" style="1" customWidth="1"/>
    <col min="15111" max="15112" width="9.875" style="1" bestFit="1" customWidth="1"/>
    <col min="15113" max="15113" width="5.75" style="1" customWidth="1"/>
    <col min="15114" max="15114" width="45.75" style="1" customWidth="1"/>
    <col min="15115" max="15115" width="38.875" style="1" bestFit="1" customWidth="1"/>
    <col min="15116" max="15116" width="40.7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23" style="1" customWidth="1"/>
    <col min="15363" max="15363" width="24.75" style="1" bestFit="1" customWidth="1"/>
    <col min="15364" max="15364" width="20.75" style="1" customWidth="1"/>
    <col min="15365" max="15365" width="90.75" style="1" customWidth="1"/>
    <col min="15366" max="15366" width="6.25" style="1" customWidth="1"/>
    <col min="15367" max="15368" width="9.875" style="1" bestFit="1" customWidth="1"/>
    <col min="15369" max="15369" width="5.75" style="1" customWidth="1"/>
    <col min="15370" max="15370" width="45.75" style="1" customWidth="1"/>
    <col min="15371" max="15371" width="38.875" style="1" bestFit="1" customWidth="1"/>
    <col min="15372" max="15372" width="40.7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23" style="1" customWidth="1"/>
    <col min="15619" max="15619" width="24.75" style="1" bestFit="1" customWidth="1"/>
    <col min="15620" max="15620" width="20.75" style="1" customWidth="1"/>
    <col min="15621" max="15621" width="90.75" style="1" customWidth="1"/>
    <col min="15622" max="15622" width="6.25" style="1" customWidth="1"/>
    <col min="15623" max="15624" width="9.875" style="1" bestFit="1" customWidth="1"/>
    <col min="15625" max="15625" width="5.75" style="1" customWidth="1"/>
    <col min="15626" max="15626" width="45.75" style="1" customWidth="1"/>
    <col min="15627" max="15627" width="38.875" style="1" bestFit="1" customWidth="1"/>
    <col min="15628" max="15628" width="40.7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23" style="1" customWidth="1"/>
    <col min="15875" max="15875" width="24.75" style="1" bestFit="1" customWidth="1"/>
    <col min="15876" max="15876" width="20.75" style="1" customWidth="1"/>
    <col min="15877" max="15877" width="90.75" style="1" customWidth="1"/>
    <col min="15878" max="15878" width="6.25" style="1" customWidth="1"/>
    <col min="15879" max="15880" width="9.875" style="1" bestFit="1" customWidth="1"/>
    <col min="15881" max="15881" width="5.75" style="1" customWidth="1"/>
    <col min="15882" max="15882" width="45.75" style="1" customWidth="1"/>
    <col min="15883" max="15883" width="38.875" style="1" bestFit="1" customWidth="1"/>
    <col min="15884" max="15884" width="40.7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23" style="1" customWidth="1"/>
    <col min="16131" max="16131" width="24.75" style="1" bestFit="1" customWidth="1"/>
    <col min="16132" max="16132" width="20.75" style="1" customWidth="1"/>
    <col min="16133" max="16133" width="90.75" style="1" customWidth="1"/>
    <col min="16134" max="16134" width="6.25" style="1" customWidth="1"/>
    <col min="16135" max="16136" width="9.875" style="1" bestFit="1" customWidth="1"/>
    <col min="16137" max="16137" width="5.75" style="1" customWidth="1"/>
    <col min="16138" max="16138" width="45.75" style="1" customWidth="1"/>
    <col min="16139" max="16139" width="38.875" style="1" bestFit="1" customWidth="1"/>
    <col min="16140" max="16140" width="40.7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2174</v>
      </c>
      <c r="G2" s="5" t="s">
        <v>2</v>
      </c>
      <c r="H2" s="6"/>
      <c r="I2" s="7"/>
      <c r="J2" s="8">
        <f>SUM(H:H)</f>
        <v>607579</v>
      </c>
    </row>
    <row r="3" spans="2:17" ht="20.100000000000001" customHeight="1">
      <c r="B3" s="2" t="s">
        <v>3</v>
      </c>
      <c r="C3" s="2"/>
      <c r="D3" s="2"/>
      <c r="E3" s="13" t="s">
        <v>2175</v>
      </c>
    </row>
    <row r="4" spans="2:17" ht="20.100000000000001" customHeight="1">
      <c r="B4" s="2" t="s">
        <v>996</v>
      </c>
      <c r="C4" s="2"/>
      <c r="D4" s="2"/>
      <c r="E4" s="13">
        <v>227913</v>
      </c>
    </row>
    <row r="5" spans="2:17" ht="20.100000000000001" customHeight="1">
      <c r="B5" s="2" t="s">
        <v>9</v>
      </c>
      <c r="C5" s="2"/>
      <c r="D5" s="2"/>
      <c r="E5" s="16">
        <v>45673</v>
      </c>
    </row>
    <row r="6" spans="2:17" ht="20.100000000000001" customHeight="1">
      <c r="B6" s="2" t="s">
        <v>10</v>
      </c>
      <c r="C6" s="2"/>
      <c r="D6" s="2"/>
      <c r="E6" s="16">
        <v>45708</v>
      </c>
    </row>
    <row r="7" spans="2:17">
      <c r="F7" s="26"/>
    </row>
    <row r="8" spans="2:17" s="4" customFormat="1" ht="19.899999999999999" customHeight="1">
      <c r="B8" s="27" t="s">
        <v>32</v>
      </c>
      <c r="C8" s="27" t="s">
        <v>33</v>
      </c>
      <c r="D8" s="27" t="s">
        <v>34</v>
      </c>
      <c r="E8" s="26" t="s">
        <v>35</v>
      </c>
      <c r="F8" s="26"/>
      <c r="G8" s="26" t="s">
        <v>37</v>
      </c>
      <c r="H8" s="28" t="s">
        <v>38</v>
      </c>
      <c r="I8" s="28" t="s">
        <v>39</v>
      </c>
      <c r="J8" s="26" t="s">
        <v>40</v>
      </c>
      <c r="K8" s="26" t="s">
        <v>41</v>
      </c>
      <c r="L8" s="26" t="s">
        <v>42</v>
      </c>
      <c r="M8" s="30" t="s">
        <v>43</v>
      </c>
      <c r="N8" s="27" t="s">
        <v>44</v>
      </c>
      <c r="O8" s="26" t="s">
        <v>45</v>
      </c>
      <c r="P8" s="30" t="s">
        <v>46</v>
      </c>
      <c r="Q8" s="375" t="s">
        <v>47</v>
      </c>
    </row>
    <row r="9" spans="2:17" s="4" customFormat="1" ht="19.899999999999999" customHeight="1">
      <c r="B9" s="657"/>
      <c r="C9" s="27" t="s">
        <v>997</v>
      </c>
      <c r="D9" s="27" t="s">
        <v>997</v>
      </c>
      <c r="E9" s="40" t="s">
        <v>2176</v>
      </c>
      <c r="F9" s="26">
        <v>1</v>
      </c>
      <c r="G9" s="40">
        <v>467000</v>
      </c>
      <c r="H9" s="385">
        <f t="shared" ref="H9:H14" si="0">F9*G9</f>
        <v>467000</v>
      </c>
      <c r="I9" s="28"/>
      <c r="J9" s="40" t="s">
        <v>2177</v>
      </c>
      <c r="K9" s="655"/>
      <c r="L9" s="26"/>
      <c r="M9" s="30">
        <v>45965</v>
      </c>
      <c r="N9" s="27"/>
      <c r="O9" s="42">
        <v>45693</v>
      </c>
      <c r="P9" s="30"/>
      <c r="Q9" s="375">
        <v>46058</v>
      </c>
    </row>
    <row r="10" spans="2:17" s="4" customFormat="1" ht="19.899999999999999" customHeight="1">
      <c r="B10" s="658"/>
      <c r="C10" s="27" t="s">
        <v>997</v>
      </c>
      <c r="D10" s="27" t="s">
        <v>997</v>
      </c>
      <c r="E10" s="40" t="s">
        <v>1000</v>
      </c>
      <c r="F10" s="26">
        <v>1</v>
      </c>
      <c r="G10" s="40">
        <v>12000</v>
      </c>
      <c r="H10" s="385">
        <f t="shared" si="0"/>
        <v>12000</v>
      </c>
      <c r="I10" s="28"/>
      <c r="J10" s="40" t="s">
        <v>1000</v>
      </c>
      <c r="K10" s="655"/>
      <c r="L10" s="26"/>
      <c r="M10" s="30">
        <v>45965</v>
      </c>
      <c r="N10" s="27"/>
      <c r="O10" s="42">
        <v>45693</v>
      </c>
      <c r="P10" s="30"/>
      <c r="Q10" s="375">
        <v>46058</v>
      </c>
    </row>
    <row r="11" spans="2:17" s="4" customFormat="1" ht="19.899999999999999" customHeight="1">
      <c r="B11" s="658"/>
      <c r="C11" s="27" t="s">
        <v>997</v>
      </c>
      <c r="D11" s="27" t="s">
        <v>997</v>
      </c>
      <c r="E11" s="40" t="s">
        <v>1419</v>
      </c>
      <c r="F11" s="26">
        <v>1</v>
      </c>
      <c r="G11" s="40">
        <v>50000</v>
      </c>
      <c r="H11" s="385">
        <f t="shared" si="0"/>
        <v>50000</v>
      </c>
      <c r="I11" s="28"/>
      <c r="J11" s="40" t="s">
        <v>1419</v>
      </c>
      <c r="K11" s="655"/>
      <c r="L11" s="26"/>
      <c r="M11" s="30">
        <v>45965</v>
      </c>
      <c r="N11" s="27"/>
      <c r="O11" s="42">
        <v>45693</v>
      </c>
      <c r="P11" s="30"/>
      <c r="Q11" s="375">
        <v>46058</v>
      </c>
    </row>
    <row r="12" spans="2:17" s="4" customFormat="1" ht="19.899999999999999" customHeight="1">
      <c r="B12" s="658"/>
      <c r="C12" s="27" t="s">
        <v>997</v>
      </c>
      <c r="D12" s="27" t="s">
        <v>997</v>
      </c>
      <c r="E12" s="40" t="s">
        <v>2178</v>
      </c>
      <c r="F12" s="26">
        <v>1</v>
      </c>
      <c r="G12" s="40">
        <v>38000</v>
      </c>
      <c r="H12" s="385">
        <f t="shared" si="0"/>
        <v>38000</v>
      </c>
      <c r="I12" s="28"/>
      <c r="J12" s="40" t="s">
        <v>2178</v>
      </c>
      <c r="K12" s="655"/>
      <c r="L12" s="26"/>
      <c r="M12" s="30">
        <v>45965</v>
      </c>
      <c r="N12" s="27"/>
      <c r="O12" s="42">
        <v>45693</v>
      </c>
      <c r="P12" s="30"/>
      <c r="Q12" s="375">
        <v>46058</v>
      </c>
    </row>
    <row r="13" spans="2:17" s="4" customFormat="1" ht="19.899999999999999" customHeight="1">
      <c r="B13" s="658"/>
      <c r="C13" s="27" t="s">
        <v>997</v>
      </c>
      <c r="D13" s="27" t="s">
        <v>997</v>
      </c>
      <c r="E13" s="40" t="s">
        <v>2179</v>
      </c>
      <c r="F13" s="26">
        <v>1</v>
      </c>
      <c r="G13" s="40">
        <v>40000</v>
      </c>
      <c r="H13" s="385">
        <f t="shared" si="0"/>
        <v>40000</v>
      </c>
      <c r="I13" s="28"/>
      <c r="J13" s="40" t="s">
        <v>2179</v>
      </c>
      <c r="K13" s="655"/>
      <c r="L13" s="26"/>
      <c r="M13" s="30">
        <v>45965</v>
      </c>
      <c r="N13" s="27"/>
      <c r="O13" s="42">
        <v>45693</v>
      </c>
      <c r="P13" s="30"/>
      <c r="Q13" s="375">
        <v>46058</v>
      </c>
    </row>
    <row r="14" spans="2:17" s="4" customFormat="1" ht="18.75" customHeight="1">
      <c r="B14" s="21"/>
      <c r="C14" s="27" t="s">
        <v>1002</v>
      </c>
      <c r="D14" s="27" t="s">
        <v>1002</v>
      </c>
      <c r="E14" s="40" t="s">
        <v>1003</v>
      </c>
      <c r="F14" s="26">
        <v>1</v>
      </c>
      <c r="G14" s="40">
        <v>579</v>
      </c>
      <c r="H14" s="385">
        <f t="shared" si="0"/>
        <v>579</v>
      </c>
      <c r="I14" s="28"/>
      <c r="J14" s="47" t="s">
        <v>2180</v>
      </c>
      <c r="K14" s="26" t="s">
        <v>1011</v>
      </c>
      <c r="L14" s="26"/>
      <c r="M14" s="30">
        <v>45960</v>
      </c>
      <c r="N14" s="27"/>
      <c r="O14" s="42"/>
      <c r="P14" s="30">
        <v>46035</v>
      </c>
      <c r="Q14" s="375"/>
    </row>
    <row r="15" spans="2:17" ht="18.75" customHeight="1">
      <c r="B15" s="26"/>
      <c r="C15" s="40"/>
      <c r="D15" s="40"/>
      <c r="E15" s="40"/>
      <c r="F15" s="26"/>
      <c r="G15" s="40"/>
      <c r="H15" s="385"/>
      <c r="I15" s="393"/>
      <c r="J15" s="40"/>
      <c r="K15" s="26"/>
      <c r="L15" s="26"/>
      <c r="M15" s="30"/>
      <c r="N15" s="40"/>
      <c r="O15" s="393"/>
      <c r="P15" s="665"/>
      <c r="Q15" s="659"/>
    </row>
    <row r="16" spans="2:17">
      <c r="H16" s="495"/>
    </row>
    <row r="17" spans="8:8">
      <c r="H17" s="495"/>
    </row>
    <row r="18" spans="8:8">
      <c r="H18" s="495"/>
    </row>
    <row r="19" spans="8:8">
      <c r="H19" s="495"/>
    </row>
    <row r="20" spans="8:8">
      <c r="H20" s="495"/>
    </row>
    <row r="21" spans="8:8">
      <c r="H21" s="495"/>
    </row>
    <row r="22" spans="8:8">
      <c r="H22" s="495"/>
    </row>
  </sheetData>
  <autoFilter ref="B8:O13" xr:uid="{DA714BFD-D88E-4514-8ED7-566BFB0EE7A8}"/>
  <mergeCells count="7">
    <mergeCell ref="B9:B13"/>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650FD-63D3-4A89-B922-BF400C3A81E8}">
  <dimension ref="B2:Q36"/>
  <sheetViews>
    <sheetView zoomScale="85" zoomScaleNormal="85" workbookViewId="0">
      <pane xSplit="10" ySplit="8" topLeftCell="M9" activePane="bottomRight" state="frozen"/>
      <selection pane="topRight" activeCell="K1" sqref="K1"/>
      <selection pane="bottomLeft" activeCell="A9" sqref="A9"/>
      <selection pane="bottomRight" activeCell="B1" sqref="B1"/>
    </sheetView>
  </sheetViews>
  <sheetFormatPr defaultRowHeight="18.75"/>
  <cols>
    <col min="1" max="1" width="2.625" style="1" customWidth="1"/>
    <col min="2" max="2" width="23" style="4" customWidth="1"/>
    <col min="3" max="3" width="24.75" style="1" bestFit="1" customWidth="1"/>
    <col min="4" max="4" width="20.75" style="1" customWidth="1"/>
    <col min="5" max="5" width="90.75" style="1" customWidth="1"/>
    <col min="6" max="6" width="6.25" style="4" customWidth="1"/>
    <col min="7" max="8" width="9.875" style="1" bestFit="1" customWidth="1"/>
    <col min="9" max="9" width="5.75" style="10" customWidth="1"/>
    <col min="10" max="10" width="45.75" style="1" customWidth="1"/>
    <col min="11" max="11" width="38.875" style="4" bestFit="1" customWidth="1"/>
    <col min="12" max="12" width="40.7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23" style="1" customWidth="1"/>
    <col min="259" max="259" width="24.75" style="1" bestFit="1" customWidth="1"/>
    <col min="260" max="260" width="20.75" style="1" customWidth="1"/>
    <col min="261" max="261" width="90.75" style="1" customWidth="1"/>
    <col min="262" max="262" width="6.25" style="1" customWidth="1"/>
    <col min="263" max="264" width="9.875" style="1" bestFit="1" customWidth="1"/>
    <col min="265" max="265" width="5.75" style="1" customWidth="1"/>
    <col min="266" max="266" width="45.75" style="1" customWidth="1"/>
    <col min="267" max="267" width="38.875" style="1" bestFit="1" customWidth="1"/>
    <col min="268" max="268" width="40.7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23" style="1" customWidth="1"/>
    <col min="515" max="515" width="24.75" style="1" bestFit="1" customWidth="1"/>
    <col min="516" max="516" width="20.75" style="1" customWidth="1"/>
    <col min="517" max="517" width="90.75" style="1" customWidth="1"/>
    <col min="518" max="518" width="6.25" style="1" customWidth="1"/>
    <col min="519" max="520" width="9.875" style="1" bestFit="1" customWidth="1"/>
    <col min="521" max="521" width="5.75" style="1" customWidth="1"/>
    <col min="522" max="522" width="45.75" style="1" customWidth="1"/>
    <col min="523" max="523" width="38.875" style="1" bestFit="1" customWidth="1"/>
    <col min="524" max="524" width="40.7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23" style="1" customWidth="1"/>
    <col min="771" max="771" width="24.75" style="1" bestFit="1" customWidth="1"/>
    <col min="772" max="772" width="20.75" style="1" customWidth="1"/>
    <col min="773" max="773" width="90.75" style="1" customWidth="1"/>
    <col min="774" max="774" width="6.25" style="1" customWidth="1"/>
    <col min="775" max="776" width="9.875" style="1" bestFit="1" customWidth="1"/>
    <col min="777" max="777" width="5.75" style="1" customWidth="1"/>
    <col min="778" max="778" width="45.75" style="1" customWidth="1"/>
    <col min="779" max="779" width="38.875" style="1" bestFit="1" customWidth="1"/>
    <col min="780" max="780" width="40.7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23" style="1" customWidth="1"/>
    <col min="1027" max="1027" width="24.75" style="1" bestFit="1" customWidth="1"/>
    <col min="1028" max="1028" width="20.75" style="1" customWidth="1"/>
    <col min="1029" max="1029" width="90.75" style="1" customWidth="1"/>
    <col min="1030" max="1030" width="6.25" style="1" customWidth="1"/>
    <col min="1031" max="1032" width="9.875" style="1" bestFit="1" customWidth="1"/>
    <col min="1033" max="1033" width="5.75" style="1" customWidth="1"/>
    <col min="1034" max="1034" width="45.75" style="1" customWidth="1"/>
    <col min="1035" max="1035" width="38.875" style="1" bestFit="1" customWidth="1"/>
    <col min="1036" max="1036" width="40.7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23" style="1" customWidth="1"/>
    <col min="1283" max="1283" width="24.75" style="1" bestFit="1" customWidth="1"/>
    <col min="1284" max="1284" width="20.75" style="1" customWidth="1"/>
    <col min="1285" max="1285" width="90.75" style="1" customWidth="1"/>
    <col min="1286" max="1286" width="6.25" style="1" customWidth="1"/>
    <col min="1287" max="1288" width="9.875" style="1" bestFit="1" customWidth="1"/>
    <col min="1289" max="1289" width="5.75" style="1" customWidth="1"/>
    <col min="1290" max="1290" width="45.75" style="1" customWidth="1"/>
    <col min="1291" max="1291" width="38.875" style="1" bestFit="1" customWidth="1"/>
    <col min="1292" max="1292" width="40.7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23" style="1" customWidth="1"/>
    <col min="1539" max="1539" width="24.75" style="1" bestFit="1" customWidth="1"/>
    <col min="1540" max="1540" width="20.75" style="1" customWidth="1"/>
    <col min="1541" max="1541" width="90.75" style="1" customWidth="1"/>
    <col min="1542" max="1542" width="6.25" style="1" customWidth="1"/>
    <col min="1543" max="1544" width="9.875" style="1" bestFit="1" customWidth="1"/>
    <col min="1545" max="1545" width="5.75" style="1" customWidth="1"/>
    <col min="1546" max="1546" width="45.75" style="1" customWidth="1"/>
    <col min="1547" max="1547" width="38.875" style="1" bestFit="1" customWidth="1"/>
    <col min="1548" max="1548" width="40.7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23" style="1" customWidth="1"/>
    <col min="1795" max="1795" width="24.75" style="1" bestFit="1" customWidth="1"/>
    <col min="1796" max="1796" width="20.75" style="1" customWidth="1"/>
    <col min="1797" max="1797" width="90.75" style="1" customWidth="1"/>
    <col min="1798" max="1798" width="6.25" style="1" customWidth="1"/>
    <col min="1799" max="1800" width="9.875" style="1" bestFit="1" customWidth="1"/>
    <col min="1801" max="1801" width="5.75" style="1" customWidth="1"/>
    <col min="1802" max="1802" width="45.75" style="1" customWidth="1"/>
    <col min="1803" max="1803" width="38.875" style="1" bestFit="1" customWidth="1"/>
    <col min="1804" max="1804" width="40.7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23" style="1" customWidth="1"/>
    <col min="2051" max="2051" width="24.75" style="1" bestFit="1" customWidth="1"/>
    <col min="2052" max="2052" width="20.75" style="1" customWidth="1"/>
    <col min="2053" max="2053" width="90.75" style="1" customWidth="1"/>
    <col min="2054" max="2054" width="6.25" style="1" customWidth="1"/>
    <col min="2055" max="2056" width="9.875" style="1" bestFit="1" customWidth="1"/>
    <col min="2057" max="2057" width="5.75" style="1" customWidth="1"/>
    <col min="2058" max="2058" width="45.75" style="1" customWidth="1"/>
    <col min="2059" max="2059" width="38.875" style="1" bestFit="1" customWidth="1"/>
    <col min="2060" max="2060" width="40.7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23" style="1" customWidth="1"/>
    <col min="2307" max="2307" width="24.75" style="1" bestFit="1" customWidth="1"/>
    <col min="2308" max="2308" width="20.75" style="1" customWidth="1"/>
    <col min="2309" max="2309" width="90.75" style="1" customWidth="1"/>
    <col min="2310" max="2310" width="6.25" style="1" customWidth="1"/>
    <col min="2311" max="2312" width="9.875" style="1" bestFit="1" customWidth="1"/>
    <col min="2313" max="2313" width="5.75" style="1" customWidth="1"/>
    <col min="2314" max="2314" width="45.75" style="1" customWidth="1"/>
    <col min="2315" max="2315" width="38.875" style="1" bestFit="1" customWidth="1"/>
    <col min="2316" max="2316" width="40.7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23" style="1" customWidth="1"/>
    <col min="2563" max="2563" width="24.75" style="1" bestFit="1" customWidth="1"/>
    <col min="2564" max="2564" width="20.75" style="1" customWidth="1"/>
    <col min="2565" max="2565" width="90.75" style="1" customWidth="1"/>
    <col min="2566" max="2566" width="6.25" style="1" customWidth="1"/>
    <col min="2567" max="2568" width="9.875" style="1" bestFit="1" customWidth="1"/>
    <col min="2569" max="2569" width="5.75" style="1" customWidth="1"/>
    <col min="2570" max="2570" width="45.75" style="1" customWidth="1"/>
    <col min="2571" max="2571" width="38.875" style="1" bestFit="1" customWidth="1"/>
    <col min="2572" max="2572" width="40.7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23" style="1" customWidth="1"/>
    <col min="2819" max="2819" width="24.75" style="1" bestFit="1" customWidth="1"/>
    <col min="2820" max="2820" width="20.75" style="1" customWidth="1"/>
    <col min="2821" max="2821" width="90.75" style="1" customWidth="1"/>
    <col min="2822" max="2822" width="6.25" style="1" customWidth="1"/>
    <col min="2823" max="2824" width="9.875" style="1" bestFit="1" customWidth="1"/>
    <col min="2825" max="2825" width="5.75" style="1" customWidth="1"/>
    <col min="2826" max="2826" width="45.75" style="1" customWidth="1"/>
    <col min="2827" max="2827" width="38.875" style="1" bestFit="1" customWidth="1"/>
    <col min="2828" max="2828" width="40.7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23" style="1" customWidth="1"/>
    <col min="3075" max="3075" width="24.75" style="1" bestFit="1" customWidth="1"/>
    <col min="3076" max="3076" width="20.75" style="1" customWidth="1"/>
    <col min="3077" max="3077" width="90.75" style="1" customWidth="1"/>
    <col min="3078" max="3078" width="6.25" style="1" customWidth="1"/>
    <col min="3079" max="3080" width="9.875" style="1" bestFit="1" customWidth="1"/>
    <col min="3081" max="3081" width="5.75" style="1" customWidth="1"/>
    <col min="3082" max="3082" width="45.75" style="1" customWidth="1"/>
    <col min="3083" max="3083" width="38.875" style="1" bestFit="1" customWidth="1"/>
    <col min="3084" max="3084" width="40.7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23" style="1" customWidth="1"/>
    <col min="3331" max="3331" width="24.75" style="1" bestFit="1" customWidth="1"/>
    <col min="3332" max="3332" width="20.75" style="1" customWidth="1"/>
    <col min="3333" max="3333" width="90.75" style="1" customWidth="1"/>
    <col min="3334" max="3334" width="6.25" style="1" customWidth="1"/>
    <col min="3335" max="3336" width="9.875" style="1" bestFit="1" customWidth="1"/>
    <col min="3337" max="3337" width="5.75" style="1" customWidth="1"/>
    <col min="3338" max="3338" width="45.75" style="1" customWidth="1"/>
    <col min="3339" max="3339" width="38.875" style="1" bestFit="1" customWidth="1"/>
    <col min="3340" max="3340" width="40.7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23" style="1" customWidth="1"/>
    <col min="3587" max="3587" width="24.75" style="1" bestFit="1" customWidth="1"/>
    <col min="3588" max="3588" width="20.75" style="1" customWidth="1"/>
    <col min="3589" max="3589" width="90.75" style="1" customWidth="1"/>
    <col min="3590" max="3590" width="6.25" style="1" customWidth="1"/>
    <col min="3591" max="3592" width="9.875" style="1" bestFit="1" customWidth="1"/>
    <col min="3593" max="3593" width="5.75" style="1" customWidth="1"/>
    <col min="3594" max="3594" width="45.75" style="1" customWidth="1"/>
    <col min="3595" max="3595" width="38.875" style="1" bestFit="1" customWidth="1"/>
    <col min="3596" max="3596" width="40.7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23" style="1" customWidth="1"/>
    <col min="3843" max="3843" width="24.75" style="1" bestFit="1" customWidth="1"/>
    <col min="3844" max="3844" width="20.75" style="1" customWidth="1"/>
    <col min="3845" max="3845" width="90.75" style="1" customWidth="1"/>
    <col min="3846" max="3846" width="6.25" style="1" customWidth="1"/>
    <col min="3847" max="3848" width="9.875" style="1" bestFit="1" customWidth="1"/>
    <col min="3849" max="3849" width="5.75" style="1" customWidth="1"/>
    <col min="3850" max="3850" width="45.75" style="1" customWidth="1"/>
    <col min="3851" max="3851" width="38.875" style="1" bestFit="1" customWidth="1"/>
    <col min="3852" max="3852" width="40.7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23" style="1" customWidth="1"/>
    <col min="4099" max="4099" width="24.75" style="1" bestFit="1" customWidth="1"/>
    <col min="4100" max="4100" width="20.75" style="1" customWidth="1"/>
    <col min="4101" max="4101" width="90.75" style="1" customWidth="1"/>
    <col min="4102" max="4102" width="6.25" style="1" customWidth="1"/>
    <col min="4103" max="4104" width="9.875" style="1" bestFit="1" customWidth="1"/>
    <col min="4105" max="4105" width="5.75" style="1" customWidth="1"/>
    <col min="4106" max="4106" width="45.75" style="1" customWidth="1"/>
    <col min="4107" max="4107" width="38.875" style="1" bestFit="1" customWidth="1"/>
    <col min="4108" max="4108" width="40.7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23" style="1" customWidth="1"/>
    <col min="4355" max="4355" width="24.75" style="1" bestFit="1" customWidth="1"/>
    <col min="4356" max="4356" width="20.75" style="1" customWidth="1"/>
    <col min="4357" max="4357" width="90.75" style="1" customWidth="1"/>
    <col min="4358" max="4358" width="6.25" style="1" customWidth="1"/>
    <col min="4359" max="4360" width="9.875" style="1" bestFit="1" customWidth="1"/>
    <col min="4361" max="4361" width="5.75" style="1" customWidth="1"/>
    <col min="4362" max="4362" width="45.75" style="1" customWidth="1"/>
    <col min="4363" max="4363" width="38.875" style="1" bestFit="1" customWidth="1"/>
    <col min="4364" max="4364" width="40.7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23" style="1" customWidth="1"/>
    <col min="4611" max="4611" width="24.75" style="1" bestFit="1" customWidth="1"/>
    <col min="4612" max="4612" width="20.75" style="1" customWidth="1"/>
    <col min="4613" max="4613" width="90.75" style="1" customWidth="1"/>
    <col min="4614" max="4614" width="6.25" style="1" customWidth="1"/>
    <col min="4615" max="4616" width="9.875" style="1" bestFit="1" customWidth="1"/>
    <col min="4617" max="4617" width="5.75" style="1" customWidth="1"/>
    <col min="4618" max="4618" width="45.75" style="1" customWidth="1"/>
    <col min="4619" max="4619" width="38.875" style="1" bestFit="1" customWidth="1"/>
    <col min="4620" max="4620" width="40.7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23" style="1" customWidth="1"/>
    <col min="4867" max="4867" width="24.75" style="1" bestFit="1" customWidth="1"/>
    <col min="4868" max="4868" width="20.75" style="1" customWidth="1"/>
    <col min="4869" max="4869" width="90.75" style="1" customWidth="1"/>
    <col min="4870" max="4870" width="6.25" style="1" customWidth="1"/>
    <col min="4871" max="4872" width="9.875" style="1" bestFit="1" customWidth="1"/>
    <col min="4873" max="4873" width="5.75" style="1" customWidth="1"/>
    <col min="4874" max="4874" width="45.75" style="1" customWidth="1"/>
    <col min="4875" max="4875" width="38.875" style="1" bestFit="1" customWidth="1"/>
    <col min="4876" max="4876" width="40.7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23" style="1" customWidth="1"/>
    <col min="5123" max="5123" width="24.75" style="1" bestFit="1" customWidth="1"/>
    <col min="5124" max="5124" width="20.75" style="1" customWidth="1"/>
    <col min="5125" max="5125" width="90.75" style="1" customWidth="1"/>
    <col min="5126" max="5126" width="6.25" style="1" customWidth="1"/>
    <col min="5127" max="5128" width="9.875" style="1" bestFit="1" customWidth="1"/>
    <col min="5129" max="5129" width="5.75" style="1" customWidth="1"/>
    <col min="5130" max="5130" width="45.75" style="1" customWidth="1"/>
    <col min="5131" max="5131" width="38.875" style="1" bestFit="1" customWidth="1"/>
    <col min="5132" max="5132" width="40.7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23" style="1" customWidth="1"/>
    <col min="5379" max="5379" width="24.75" style="1" bestFit="1" customWidth="1"/>
    <col min="5380" max="5380" width="20.75" style="1" customWidth="1"/>
    <col min="5381" max="5381" width="90.75" style="1" customWidth="1"/>
    <col min="5382" max="5382" width="6.25" style="1" customWidth="1"/>
    <col min="5383" max="5384" width="9.875" style="1" bestFit="1" customWidth="1"/>
    <col min="5385" max="5385" width="5.75" style="1" customWidth="1"/>
    <col min="5386" max="5386" width="45.75" style="1" customWidth="1"/>
    <col min="5387" max="5387" width="38.875" style="1" bestFit="1" customWidth="1"/>
    <col min="5388" max="5388" width="40.7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23" style="1" customWidth="1"/>
    <col min="5635" max="5635" width="24.75" style="1" bestFit="1" customWidth="1"/>
    <col min="5636" max="5636" width="20.75" style="1" customWidth="1"/>
    <col min="5637" max="5637" width="90.75" style="1" customWidth="1"/>
    <col min="5638" max="5638" width="6.25" style="1" customWidth="1"/>
    <col min="5639" max="5640" width="9.875" style="1" bestFit="1" customWidth="1"/>
    <col min="5641" max="5641" width="5.75" style="1" customWidth="1"/>
    <col min="5642" max="5642" width="45.75" style="1" customWidth="1"/>
    <col min="5643" max="5643" width="38.875" style="1" bestFit="1" customWidth="1"/>
    <col min="5644" max="5644" width="40.7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23" style="1" customWidth="1"/>
    <col min="5891" max="5891" width="24.75" style="1" bestFit="1" customWidth="1"/>
    <col min="5892" max="5892" width="20.75" style="1" customWidth="1"/>
    <col min="5893" max="5893" width="90.75" style="1" customWidth="1"/>
    <col min="5894" max="5894" width="6.25" style="1" customWidth="1"/>
    <col min="5895" max="5896" width="9.875" style="1" bestFit="1" customWidth="1"/>
    <col min="5897" max="5897" width="5.75" style="1" customWidth="1"/>
    <col min="5898" max="5898" width="45.75" style="1" customWidth="1"/>
    <col min="5899" max="5899" width="38.875" style="1" bestFit="1" customWidth="1"/>
    <col min="5900" max="5900" width="40.7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23" style="1" customWidth="1"/>
    <col min="6147" max="6147" width="24.75" style="1" bestFit="1" customWidth="1"/>
    <col min="6148" max="6148" width="20.75" style="1" customWidth="1"/>
    <col min="6149" max="6149" width="90.75" style="1" customWidth="1"/>
    <col min="6150" max="6150" width="6.25" style="1" customWidth="1"/>
    <col min="6151" max="6152" width="9.875" style="1" bestFit="1" customWidth="1"/>
    <col min="6153" max="6153" width="5.75" style="1" customWidth="1"/>
    <col min="6154" max="6154" width="45.75" style="1" customWidth="1"/>
    <col min="6155" max="6155" width="38.875" style="1" bestFit="1" customWidth="1"/>
    <col min="6156" max="6156" width="40.7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23" style="1" customWidth="1"/>
    <col min="6403" max="6403" width="24.75" style="1" bestFit="1" customWidth="1"/>
    <col min="6404" max="6404" width="20.75" style="1" customWidth="1"/>
    <col min="6405" max="6405" width="90.75" style="1" customWidth="1"/>
    <col min="6406" max="6406" width="6.25" style="1" customWidth="1"/>
    <col min="6407" max="6408" width="9.875" style="1" bestFit="1" customWidth="1"/>
    <col min="6409" max="6409" width="5.75" style="1" customWidth="1"/>
    <col min="6410" max="6410" width="45.75" style="1" customWidth="1"/>
    <col min="6411" max="6411" width="38.875" style="1" bestFit="1" customWidth="1"/>
    <col min="6412" max="6412" width="40.7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23" style="1" customWidth="1"/>
    <col min="6659" max="6659" width="24.75" style="1" bestFit="1" customWidth="1"/>
    <col min="6660" max="6660" width="20.75" style="1" customWidth="1"/>
    <col min="6661" max="6661" width="90.75" style="1" customWidth="1"/>
    <col min="6662" max="6662" width="6.25" style="1" customWidth="1"/>
    <col min="6663" max="6664" width="9.875" style="1" bestFit="1" customWidth="1"/>
    <col min="6665" max="6665" width="5.75" style="1" customWidth="1"/>
    <col min="6666" max="6666" width="45.75" style="1" customWidth="1"/>
    <col min="6667" max="6667" width="38.875" style="1" bestFit="1" customWidth="1"/>
    <col min="6668" max="6668" width="40.7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23" style="1" customWidth="1"/>
    <col min="6915" max="6915" width="24.75" style="1" bestFit="1" customWidth="1"/>
    <col min="6916" max="6916" width="20.75" style="1" customWidth="1"/>
    <col min="6917" max="6917" width="90.75" style="1" customWidth="1"/>
    <col min="6918" max="6918" width="6.25" style="1" customWidth="1"/>
    <col min="6919" max="6920" width="9.875" style="1" bestFit="1" customWidth="1"/>
    <col min="6921" max="6921" width="5.75" style="1" customWidth="1"/>
    <col min="6922" max="6922" width="45.75" style="1" customWidth="1"/>
    <col min="6923" max="6923" width="38.875" style="1" bestFit="1" customWidth="1"/>
    <col min="6924" max="6924" width="40.7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23" style="1" customWidth="1"/>
    <col min="7171" max="7171" width="24.75" style="1" bestFit="1" customWidth="1"/>
    <col min="7172" max="7172" width="20.75" style="1" customWidth="1"/>
    <col min="7173" max="7173" width="90.75" style="1" customWidth="1"/>
    <col min="7174" max="7174" width="6.25" style="1" customWidth="1"/>
    <col min="7175" max="7176" width="9.875" style="1" bestFit="1" customWidth="1"/>
    <col min="7177" max="7177" width="5.75" style="1" customWidth="1"/>
    <col min="7178" max="7178" width="45.75" style="1" customWidth="1"/>
    <col min="7179" max="7179" width="38.875" style="1" bestFit="1" customWidth="1"/>
    <col min="7180" max="7180" width="40.7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23" style="1" customWidth="1"/>
    <col min="7427" max="7427" width="24.75" style="1" bestFit="1" customWidth="1"/>
    <col min="7428" max="7428" width="20.75" style="1" customWidth="1"/>
    <col min="7429" max="7429" width="90.75" style="1" customWidth="1"/>
    <col min="7430" max="7430" width="6.25" style="1" customWidth="1"/>
    <col min="7431" max="7432" width="9.875" style="1" bestFit="1" customWidth="1"/>
    <col min="7433" max="7433" width="5.75" style="1" customWidth="1"/>
    <col min="7434" max="7434" width="45.75" style="1" customWidth="1"/>
    <col min="7435" max="7435" width="38.875" style="1" bestFit="1" customWidth="1"/>
    <col min="7436" max="7436" width="40.7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23" style="1" customWidth="1"/>
    <col min="7683" max="7683" width="24.75" style="1" bestFit="1" customWidth="1"/>
    <col min="7684" max="7684" width="20.75" style="1" customWidth="1"/>
    <col min="7685" max="7685" width="90.75" style="1" customWidth="1"/>
    <col min="7686" max="7686" width="6.25" style="1" customWidth="1"/>
    <col min="7687" max="7688" width="9.875" style="1" bestFit="1" customWidth="1"/>
    <col min="7689" max="7689" width="5.75" style="1" customWidth="1"/>
    <col min="7690" max="7690" width="45.75" style="1" customWidth="1"/>
    <col min="7691" max="7691" width="38.875" style="1" bestFit="1" customWidth="1"/>
    <col min="7692" max="7692" width="40.7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23" style="1" customWidth="1"/>
    <col min="7939" max="7939" width="24.75" style="1" bestFit="1" customWidth="1"/>
    <col min="7940" max="7940" width="20.75" style="1" customWidth="1"/>
    <col min="7941" max="7941" width="90.75" style="1" customWidth="1"/>
    <col min="7942" max="7942" width="6.25" style="1" customWidth="1"/>
    <col min="7943" max="7944" width="9.875" style="1" bestFit="1" customWidth="1"/>
    <col min="7945" max="7945" width="5.75" style="1" customWidth="1"/>
    <col min="7946" max="7946" width="45.75" style="1" customWidth="1"/>
    <col min="7947" max="7947" width="38.875" style="1" bestFit="1" customWidth="1"/>
    <col min="7948" max="7948" width="40.7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23" style="1" customWidth="1"/>
    <col min="8195" max="8195" width="24.75" style="1" bestFit="1" customWidth="1"/>
    <col min="8196" max="8196" width="20.75" style="1" customWidth="1"/>
    <col min="8197" max="8197" width="90.75" style="1" customWidth="1"/>
    <col min="8198" max="8198" width="6.25" style="1" customWidth="1"/>
    <col min="8199" max="8200" width="9.875" style="1" bestFit="1" customWidth="1"/>
    <col min="8201" max="8201" width="5.75" style="1" customWidth="1"/>
    <col min="8202" max="8202" width="45.75" style="1" customWidth="1"/>
    <col min="8203" max="8203" width="38.875" style="1" bestFit="1" customWidth="1"/>
    <col min="8204" max="8204" width="40.7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23" style="1" customWidth="1"/>
    <col min="8451" max="8451" width="24.75" style="1" bestFit="1" customWidth="1"/>
    <col min="8452" max="8452" width="20.75" style="1" customWidth="1"/>
    <col min="8453" max="8453" width="90.75" style="1" customWidth="1"/>
    <col min="8454" max="8454" width="6.25" style="1" customWidth="1"/>
    <col min="8455" max="8456" width="9.875" style="1" bestFit="1" customWidth="1"/>
    <col min="8457" max="8457" width="5.75" style="1" customWidth="1"/>
    <col min="8458" max="8458" width="45.75" style="1" customWidth="1"/>
    <col min="8459" max="8459" width="38.875" style="1" bestFit="1" customWidth="1"/>
    <col min="8460" max="8460" width="40.7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23" style="1" customWidth="1"/>
    <col min="8707" max="8707" width="24.75" style="1" bestFit="1" customWidth="1"/>
    <col min="8708" max="8708" width="20.75" style="1" customWidth="1"/>
    <col min="8709" max="8709" width="90.75" style="1" customWidth="1"/>
    <col min="8710" max="8710" width="6.25" style="1" customWidth="1"/>
    <col min="8711" max="8712" width="9.875" style="1" bestFit="1" customWidth="1"/>
    <col min="8713" max="8713" width="5.75" style="1" customWidth="1"/>
    <col min="8714" max="8714" width="45.75" style="1" customWidth="1"/>
    <col min="8715" max="8715" width="38.875" style="1" bestFit="1" customWidth="1"/>
    <col min="8716" max="8716" width="40.7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23" style="1" customWidth="1"/>
    <col min="8963" max="8963" width="24.75" style="1" bestFit="1" customWidth="1"/>
    <col min="8964" max="8964" width="20.75" style="1" customWidth="1"/>
    <col min="8965" max="8965" width="90.75" style="1" customWidth="1"/>
    <col min="8966" max="8966" width="6.25" style="1" customWidth="1"/>
    <col min="8967" max="8968" width="9.875" style="1" bestFit="1" customWidth="1"/>
    <col min="8969" max="8969" width="5.75" style="1" customWidth="1"/>
    <col min="8970" max="8970" width="45.75" style="1" customWidth="1"/>
    <col min="8971" max="8971" width="38.875" style="1" bestFit="1" customWidth="1"/>
    <col min="8972" max="8972" width="40.7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23" style="1" customWidth="1"/>
    <col min="9219" max="9219" width="24.75" style="1" bestFit="1" customWidth="1"/>
    <col min="9220" max="9220" width="20.75" style="1" customWidth="1"/>
    <col min="9221" max="9221" width="90.75" style="1" customWidth="1"/>
    <col min="9222" max="9222" width="6.25" style="1" customWidth="1"/>
    <col min="9223" max="9224" width="9.875" style="1" bestFit="1" customWidth="1"/>
    <col min="9225" max="9225" width="5.75" style="1" customWidth="1"/>
    <col min="9226" max="9226" width="45.75" style="1" customWidth="1"/>
    <col min="9227" max="9227" width="38.875" style="1" bestFit="1" customWidth="1"/>
    <col min="9228" max="9228" width="40.7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23" style="1" customWidth="1"/>
    <col min="9475" max="9475" width="24.75" style="1" bestFit="1" customWidth="1"/>
    <col min="9476" max="9476" width="20.75" style="1" customWidth="1"/>
    <col min="9477" max="9477" width="90.75" style="1" customWidth="1"/>
    <col min="9478" max="9478" width="6.25" style="1" customWidth="1"/>
    <col min="9479" max="9480" width="9.875" style="1" bestFit="1" customWidth="1"/>
    <col min="9481" max="9481" width="5.75" style="1" customWidth="1"/>
    <col min="9482" max="9482" width="45.75" style="1" customWidth="1"/>
    <col min="9483" max="9483" width="38.875" style="1" bestFit="1" customWidth="1"/>
    <col min="9484" max="9484" width="40.7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23" style="1" customWidth="1"/>
    <col min="9731" max="9731" width="24.75" style="1" bestFit="1" customWidth="1"/>
    <col min="9732" max="9732" width="20.75" style="1" customWidth="1"/>
    <col min="9733" max="9733" width="90.75" style="1" customWidth="1"/>
    <col min="9734" max="9734" width="6.25" style="1" customWidth="1"/>
    <col min="9735" max="9736" width="9.875" style="1" bestFit="1" customWidth="1"/>
    <col min="9737" max="9737" width="5.75" style="1" customWidth="1"/>
    <col min="9738" max="9738" width="45.75" style="1" customWidth="1"/>
    <col min="9739" max="9739" width="38.875" style="1" bestFit="1" customWidth="1"/>
    <col min="9740" max="9740" width="40.7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23" style="1" customWidth="1"/>
    <col min="9987" max="9987" width="24.75" style="1" bestFit="1" customWidth="1"/>
    <col min="9988" max="9988" width="20.75" style="1" customWidth="1"/>
    <col min="9989" max="9989" width="90.75" style="1" customWidth="1"/>
    <col min="9990" max="9990" width="6.25" style="1" customWidth="1"/>
    <col min="9991" max="9992" width="9.875" style="1" bestFit="1" customWidth="1"/>
    <col min="9993" max="9993" width="5.75" style="1" customWidth="1"/>
    <col min="9994" max="9994" width="45.75" style="1" customWidth="1"/>
    <col min="9995" max="9995" width="38.875" style="1" bestFit="1" customWidth="1"/>
    <col min="9996" max="9996" width="40.7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23" style="1" customWidth="1"/>
    <col min="10243" max="10243" width="24.75" style="1" bestFit="1" customWidth="1"/>
    <col min="10244" max="10244" width="20.75" style="1" customWidth="1"/>
    <col min="10245" max="10245" width="90.75" style="1" customWidth="1"/>
    <col min="10246" max="10246" width="6.25" style="1" customWidth="1"/>
    <col min="10247" max="10248" width="9.875" style="1" bestFit="1" customWidth="1"/>
    <col min="10249" max="10249" width="5.75" style="1" customWidth="1"/>
    <col min="10250" max="10250" width="45.75" style="1" customWidth="1"/>
    <col min="10251" max="10251" width="38.875" style="1" bestFit="1" customWidth="1"/>
    <col min="10252" max="10252" width="40.7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23" style="1" customWidth="1"/>
    <col min="10499" max="10499" width="24.75" style="1" bestFit="1" customWidth="1"/>
    <col min="10500" max="10500" width="20.75" style="1" customWidth="1"/>
    <col min="10501" max="10501" width="90.75" style="1" customWidth="1"/>
    <col min="10502" max="10502" width="6.25" style="1" customWidth="1"/>
    <col min="10503" max="10504" width="9.875" style="1" bestFit="1" customWidth="1"/>
    <col min="10505" max="10505" width="5.75" style="1" customWidth="1"/>
    <col min="10506" max="10506" width="45.75" style="1" customWidth="1"/>
    <col min="10507" max="10507" width="38.875" style="1" bestFit="1" customWidth="1"/>
    <col min="10508" max="10508" width="40.7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23" style="1" customWidth="1"/>
    <col min="10755" max="10755" width="24.75" style="1" bestFit="1" customWidth="1"/>
    <col min="10756" max="10756" width="20.75" style="1" customWidth="1"/>
    <col min="10757" max="10757" width="90.75" style="1" customWidth="1"/>
    <col min="10758" max="10758" width="6.25" style="1" customWidth="1"/>
    <col min="10759" max="10760" width="9.875" style="1" bestFit="1" customWidth="1"/>
    <col min="10761" max="10761" width="5.75" style="1" customWidth="1"/>
    <col min="10762" max="10762" width="45.75" style="1" customWidth="1"/>
    <col min="10763" max="10763" width="38.875" style="1" bestFit="1" customWidth="1"/>
    <col min="10764" max="10764" width="40.7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23" style="1" customWidth="1"/>
    <col min="11011" max="11011" width="24.75" style="1" bestFit="1" customWidth="1"/>
    <col min="11012" max="11012" width="20.75" style="1" customWidth="1"/>
    <col min="11013" max="11013" width="90.75" style="1" customWidth="1"/>
    <col min="11014" max="11014" width="6.25" style="1" customWidth="1"/>
    <col min="11015" max="11016" width="9.875" style="1" bestFit="1" customWidth="1"/>
    <col min="11017" max="11017" width="5.75" style="1" customWidth="1"/>
    <col min="11018" max="11018" width="45.75" style="1" customWidth="1"/>
    <col min="11019" max="11019" width="38.875" style="1" bestFit="1" customWidth="1"/>
    <col min="11020" max="11020" width="40.7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23" style="1" customWidth="1"/>
    <col min="11267" max="11267" width="24.75" style="1" bestFit="1" customWidth="1"/>
    <col min="11268" max="11268" width="20.75" style="1" customWidth="1"/>
    <col min="11269" max="11269" width="90.75" style="1" customWidth="1"/>
    <col min="11270" max="11270" width="6.25" style="1" customWidth="1"/>
    <col min="11271" max="11272" width="9.875" style="1" bestFit="1" customWidth="1"/>
    <col min="11273" max="11273" width="5.75" style="1" customWidth="1"/>
    <col min="11274" max="11274" width="45.75" style="1" customWidth="1"/>
    <col min="11275" max="11275" width="38.875" style="1" bestFit="1" customWidth="1"/>
    <col min="11276" max="11276" width="40.7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23" style="1" customWidth="1"/>
    <col min="11523" max="11523" width="24.75" style="1" bestFit="1" customWidth="1"/>
    <col min="11524" max="11524" width="20.75" style="1" customWidth="1"/>
    <col min="11525" max="11525" width="90.75" style="1" customWidth="1"/>
    <col min="11526" max="11526" width="6.25" style="1" customWidth="1"/>
    <col min="11527" max="11528" width="9.875" style="1" bestFit="1" customWidth="1"/>
    <col min="11529" max="11529" width="5.75" style="1" customWidth="1"/>
    <col min="11530" max="11530" width="45.75" style="1" customWidth="1"/>
    <col min="11531" max="11531" width="38.875" style="1" bestFit="1" customWidth="1"/>
    <col min="11532" max="11532" width="40.7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23" style="1" customWidth="1"/>
    <col min="11779" max="11779" width="24.75" style="1" bestFit="1" customWidth="1"/>
    <col min="11780" max="11780" width="20.75" style="1" customWidth="1"/>
    <col min="11781" max="11781" width="90.75" style="1" customWidth="1"/>
    <col min="11782" max="11782" width="6.25" style="1" customWidth="1"/>
    <col min="11783" max="11784" width="9.875" style="1" bestFit="1" customWidth="1"/>
    <col min="11785" max="11785" width="5.75" style="1" customWidth="1"/>
    <col min="11786" max="11786" width="45.75" style="1" customWidth="1"/>
    <col min="11787" max="11787" width="38.875" style="1" bestFit="1" customWidth="1"/>
    <col min="11788" max="11788" width="40.7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23" style="1" customWidth="1"/>
    <col min="12035" max="12035" width="24.75" style="1" bestFit="1" customWidth="1"/>
    <col min="12036" max="12036" width="20.75" style="1" customWidth="1"/>
    <col min="12037" max="12037" width="90.75" style="1" customWidth="1"/>
    <col min="12038" max="12038" width="6.25" style="1" customWidth="1"/>
    <col min="12039" max="12040" width="9.875" style="1" bestFit="1" customWidth="1"/>
    <col min="12041" max="12041" width="5.75" style="1" customWidth="1"/>
    <col min="12042" max="12042" width="45.75" style="1" customWidth="1"/>
    <col min="12043" max="12043" width="38.875" style="1" bestFit="1" customWidth="1"/>
    <col min="12044" max="12044" width="40.7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23" style="1" customWidth="1"/>
    <col min="12291" max="12291" width="24.75" style="1" bestFit="1" customWidth="1"/>
    <col min="12292" max="12292" width="20.75" style="1" customWidth="1"/>
    <col min="12293" max="12293" width="90.75" style="1" customWidth="1"/>
    <col min="12294" max="12294" width="6.25" style="1" customWidth="1"/>
    <col min="12295" max="12296" width="9.875" style="1" bestFit="1" customWidth="1"/>
    <col min="12297" max="12297" width="5.75" style="1" customWidth="1"/>
    <col min="12298" max="12298" width="45.75" style="1" customWidth="1"/>
    <col min="12299" max="12299" width="38.875" style="1" bestFit="1" customWidth="1"/>
    <col min="12300" max="12300" width="40.7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23" style="1" customWidth="1"/>
    <col min="12547" max="12547" width="24.75" style="1" bestFit="1" customWidth="1"/>
    <col min="12548" max="12548" width="20.75" style="1" customWidth="1"/>
    <col min="12549" max="12549" width="90.75" style="1" customWidth="1"/>
    <col min="12550" max="12550" width="6.25" style="1" customWidth="1"/>
    <col min="12551" max="12552" width="9.875" style="1" bestFit="1" customWidth="1"/>
    <col min="12553" max="12553" width="5.75" style="1" customWidth="1"/>
    <col min="12554" max="12554" width="45.75" style="1" customWidth="1"/>
    <col min="12555" max="12555" width="38.875" style="1" bestFit="1" customWidth="1"/>
    <col min="12556" max="12556" width="40.7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23" style="1" customWidth="1"/>
    <col min="12803" max="12803" width="24.75" style="1" bestFit="1" customWidth="1"/>
    <col min="12804" max="12804" width="20.75" style="1" customWidth="1"/>
    <col min="12805" max="12805" width="90.75" style="1" customWidth="1"/>
    <col min="12806" max="12806" width="6.25" style="1" customWidth="1"/>
    <col min="12807" max="12808" width="9.875" style="1" bestFit="1" customWidth="1"/>
    <col min="12809" max="12809" width="5.75" style="1" customWidth="1"/>
    <col min="12810" max="12810" width="45.75" style="1" customWidth="1"/>
    <col min="12811" max="12811" width="38.875" style="1" bestFit="1" customWidth="1"/>
    <col min="12812" max="12812" width="40.7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23" style="1" customWidth="1"/>
    <col min="13059" max="13059" width="24.75" style="1" bestFit="1" customWidth="1"/>
    <col min="13060" max="13060" width="20.75" style="1" customWidth="1"/>
    <col min="13061" max="13061" width="90.75" style="1" customWidth="1"/>
    <col min="13062" max="13062" width="6.25" style="1" customWidth="1"/>
    <col min="13063" max="13064" width="9.875" style="1" bestFit="1" customWidth="1"/>
    <col min="13065" max="13065" width="5.75" style="1" customWidth="1"/>
    <col min="13066" max="13066" width="45.75" style="1" customWidth="1"/>
    <col min="13067" max="13067" width="38.875" style="1" bestFit="1" customWidth="1"/>
    <col min="13068" max="13068" width="40.7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23" style="1" customWidth="1"/>
    <col min="13315" max="13315" width="24.75" style="1" bestFit="1" customWidth="1"/>
    <col min="13316" max="13316" width="20.75" style="1" customWidth="1"/>
    <col min="13317" max="13317" width="90.75" style="1" customWidth="1"/>
    <col min="13318" max="13318" width="6.25" style="1" customWidth="1"/>
    <col min="13319" max="13320" width="9.875" style="1" bestFit="1" customWidth="1"/>
    <col min="13321" max="13321" width="5.75" style="1" customWidth="1"/>
    <col min="13322" max="13322" width="45.75" style="1" customWidth="1"/>
    <col min="13323" max="13323" width="38.875" style="1" bestFit="1" customWidth="1"/>
    <col min="13324" max="13324" width="40.7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23" style="1" customWidth="1"/>
    <col min="13571" max="13571" width="24.75" style="1" bestFit="1" customWidth="1"/>
    <col min="13572" max="13572" width="20.75" style="1" customWidth="1"/>
    <col min="13573" max="13573" width="90.75" style="1" customWidth="1"/>
    <col min="13574" max="13574" width="6.25" style="1" customWidth="1"/>
    <col min="13575" max="13576" width="9.875" style="1" bestFit="1" customWidth="1"/>
    <col min="13577" max="13577" width="5.75" style="1" customWidth="1"/>
    <col min="13578" max="13578" width="45.75" style="1" customWidth="1"/>
    <col min="13579" max="13579" width="38.875" style="1" bestFit="1" customWidth="1"/>
    <col min="13580" max="13580" width="40.7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23" style="1" customWidth="1"/>
    <col min="13827" max="13827" width="24.75" style="1" bestFit="1" customWidth="1"/>
    <col min="13828" max="13828" width="20.75" style="1" customWidth="1"/>
    <col min="13829" max="13829" width="90.75" style="1" customWidth="1"/>
    <col min="13830" max="13830" width="6.25" style="1" customWidth="1"/>
    <col min="13831" max="13832" width="9.875" style="1" bestFit="1" customWidth="1"/>
    <col min="13833" max="13833" width="5.75" style="1" customWidth="1"/>
    <col min="13834" max="13834" width="45.75" style="1" customWidth="1"/>
    <col min="13835" max="13835" width="38.875" style="1" bestFit="1" customWidth="1"/>
    <col min="13836" max="13836" width="40.7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23" style="1" customWidth="1"/>
    <col min="14083" max="14083" width="24.75" style="1" bestFit="1" customWidth="1"/>
    <col min="14084" max="14084" width="20.75" style="1" customWidth="1"/>
    <col min="14085" max="14085" width="90.75" style="1" customWidth="1"/>
    <col min="14086" max="14086" width="6.25" style="1" customWidth="1"/>
    <col min="14087" max="14088" width="9.875" style="1" bestFit="1" customWidth="1"/>
    <col min="14089" max="14089" width="5.75" style="1" customWidth="1"/>
    <col min="14090" max="14090" width="45.75" style="1" customWidth="1"/>
    <col min="14091" max="14091" width="38.875" style="1" bestFit="1" customWidth="1"/>
    <col min="14092" max="14092" width="40.7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23" style="1" customWidth="1"/>
    <col min="14339" max="14339" width="24.75" style="1" bestFit="1" customWidth="1"/>
    <col min="14340" max="14340" width="20.75" style="1" customWidth="1"/>
    <col min="14341" max="14341" width="90.75" style="1" customWidth="1"/>
    <col min="14342" max="14342" width="6.25" style="1" customWidth="1"/>
    <col min="14343" max="14344" width="9.875" style="1" bestFit="1" customWidth="1"/>
    <col min="14345" max="14345" width="5.75" style="1" customWidth="1"/>
    <col min="14346" max="14346" width="45.75" style="1" customWidth="1"/>
    <col min="14347" max="14347" width="38.875" style="1" bestFit="1" customWidth="1"/>
    <col min="14348" max="14348" width="40.7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23" style="1" customWidth="1"/>
    <col min="14595" max="14595" width="24.75" style="1" bestFit="1" customWidth="1"/>
    <col min="14596" max="14596" width="20.75" style="1" customWidth="1"/>
    <col min="14597" max="14597" width="90.75" style="1" customWidth="1"/>
    <col min="14598" max="14598" width="6.25" style="1" customWidth="1"/>
    <col min="14599" max="14600" width="9.875" style="1" bestFit="1" customWidth="1"/>
    <col min="14601" max="14601" width="5.75" style="1" customWidth="1"/>
    <col min="14602" max="14602" width="45.75" style="1" customWidth="1"/>
    <col min="14603" max="14603" width="38.875" style="1" bestFit="1" customWidth="1"/>
    <col min="14604" max="14604" width="40.7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23" style="1" customWidth="1"/>
    <col min="14851" max="14851" width="24.75" style="1" bestFit="1" customWidth="1"/>
    <col min="14852" max="14852" width="20.75" style="1" customWidth="1"/>
    <col min="14853" max="14853" width="90.75" style="1" customWidth="1"/>
    <col min="14854" max="14854" width="6.25" style="1" customWidth="1"/>
    <col min="14855" max="14856" width="9.875" style="1" bestFit="1" customWidth="1"/>
    <col min="14857" max="14857" width="5.75" style="1" customWidth="1"/>
    <col min="14858" max="14858" width="45.75" style="1" customWidth="1"/>
    <col min="14859" max="14859" width="38.875" style="1" bestFit="1" customWidth="1"/>
    <col min="14860" max="14860" width="40.7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23" style="1" customWidth="1"/>
    <col min="15107" max="15107" width="24.75" style="1" bestFit="1" customWidth="1"/>
    <col min="15108" max="15108" width="20.75" style="1" customWidth="1"/>
    <col min="15109" max="15109" width="90.75" style="1" customWidth="1"/>
    <col min="15110" max="15110" width="6.25" style="1" customWidth="1"/>
    <col min="15111" max="15112" width="9.875" style="1" bestFit="1" customWidth="1"/>
    <col min="15113" max="15113" width="5.75" style="1" customWidth="1"/>
    <col min="15114" max="15114" width="45.75" style="1" customWidth="1"/>
    <col min="15115" max="15115" width="38.875" style="1" bestFit="1" customWidth="1"/>
    <col min="15116" max="15116" width="40.7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23" style="1" customWidth="1"/>
    <col min="15363" max="15363" width="24.75" style="1" bestFit="1" customWidth="1"/>
    <col min="15364" max="15364" width="20.75" style="1" customWidth="1"/>
    <col min="15365" max="15365" width="90.75" style="1" customWidth="1"/>
    <col min="15366" max="15366" width="6.25" style="1" customWidth="1"/>
    <col min="15367" max="15368" width="9.875" style="1" bestFit="1" customWidth="1"/>
    <col min="15369" max="15369" width="5.75" style="1" customWidth="1"/>
    <col min="15370" max="15370" width="45.75" style="1" customWidth="1"/>
    <col min="15371" max="15371" width="38.875" style="1" bestFit="1" customWidth="1"/>
    <col min="15372" max="15372" width="40.7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23" style="1" customWidth="1"/>
    <col min="15619" max="15619" width="24.75" style="1" bestFit="1" customWidth="1"/>
    <col min="15620" max="15620" width="20.75" style="1" customWidth="1"/>
    <col min="15621" max="15621" width="90.75" style="1" customWidth="1"/>
    <col min="15622" max="15622" width="6.25" style="1" customWidth="1"/>
    <col min="15623" max="15624" width="9.875" style="1" bestFit="1" customWidth="1"/>
    <col min="15625" max="15625" width="5.75" style="1" customWidth="1"/>
    <col min="15626" max="15626" width="45.75" style="1" customWidth="1"/>
    <col min="15627" max="15627" width="38.875" style="1" bestFit="1" customWidth="1"/>
    <col min="15628" max="15628" width="40.7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23" style="1" customWidth="1"/>
    <col min="15875" max="15875" width="24.75" style="1" bestFit="1" customWidth="1"/>
    <col min="15876" max="15876" width="20.75" style="1" customWidth="1"/>
    <col min="15877" max="15877" width="90.75" style="1" customWidth="1"/>
    <col min="15878" max="15878" width="6.25" style="1" customWidth="1"/>
    <col min="15879" max="15880" width="9.875" style="1" bestFit="1" customWidth="1"/>
    <col min="15881" max="15881" width="5.75" style="1" customWidth="1"/>
    <col min="15882" max="15882" width="45.75" style="1" customWidth="1"/>
    <col min="15883" max="15883" width="38.875" style="1" bestFit="1" customWidth="1"/>
    <col min="15884" max="15884" width="40.7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23" style="1" customWidth="1"/>
    <col min="16131" max="16131" width="24.75" style="1" bestFit="1" customWidth="1"/>
    <col min="16132" max="16132" width="20.75" style="1" customWidth="1"/>
    <col min="16133" max="16133" width="90.75" style="1" customWidth="1"/>
    <col min="16134" max="16134" width="6.25" style="1" customWidth="1"/>
    <col min="16135" max="16136" width="9.875" style="1" bestFit="1" customWidth="1"/>
    <col min="16137" max="16137" width="5.75" style="1" customWidth="1"/>
    <col min="16138" max="16138" width="45.75" style="1" customWidth="1"/>
    <col min="16139" max="16139" width="38.875" style="1" bestFit="1" customWidth="1"/>
    <col min="16140" max="16140" width="40.7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2174</v>
      </c>
      <c r="G2" s="5" t="s">
        <v>2</v>
      </c>
      <c r="H2" s="6"/>
      <c r="I2" s="7"/>
      <c r="J2" s="8">
        <f>SUM(H:H)</f>
        <v>235899</v>
      </c>
    </row>
    <row r="3" spans="2:17" ht="20.100000000000001" customHeight="1">
      <c r="B3" s="2" t="s">
        <v>3</v>
      </c>
      <c r="C3" s="2"/>
      <c r="D3" s="2"/>
      <c r="E3" s="13" t="s">
        <v>2175</v>
      </c>
    </row>
    <row r="4" spans="2:17" ht="20.100000000000001" customHeight="1">
      <c r="B4" s="2" t="s">
        <v>996</v>
      </c>
      <c r="C4" s="2"/>
      <c r="D4" s="2"/>
      <c r="E4" s="13">
        <v>227913</v>
      </c>
    </row>
    <row r="5" spans="2:17" ht="20.100000000000001" customHeight="1">
      <c r="B5" s="2" t="s">
        <v>9</v>
      </c>
      <c r="C5" s="2"/>
      <c r="D5" s="2"/>
      <c r="E5" s="16">
        <v>45989</v>
      </c>
    </row>
    <row r="6" spans="2:17" ht="20.100000000000001" customHeight="1">
      <c r="B6" s="2" t="s">
        <v>10</v>
      </c>
      <c r="C6" s="2"/>
      <c r="D6" s="2"/>
      <c r="E6" s="16">
        <v>46073</v>
      </c>
    </row>
    <row r="7" spans="2:17">
      <c r="F7" s="26"/>
    </row>
    <row r="8" spans="2:17" s="4" customFormat="1" ht="19.899999999999999" customHeight="1">
      <c r="B8" s="27" t="s">
        <v>32</v>
      </c>
      <c r="C8" s="27" t="s">
        <v>33</v>
      </c>
      <c r="D8" s="27" t="s">
        <v>34</v>
      </c>
      <c r="E8" s="26" t="s">
        <v>35</v>
      </c>
      <c r="F8" s="26"/>
      <c r="G8" s="26" t="s">
        <v>37</v>
      </c>
      <c r="H8" s="28" t="s">
        <v>38</v>
      </c>
      <c r="I8" s="28" t="s">
        <v>39</v>
      </c>
      <c r="J8" s="26" t="s">
        <v>40</v>
      </c>
      <c r="K8" s="26" t="s">
        <v>41</v>
      </c>
      <c r="L8" s="26" t="s">
        <v>42</v>
      </c>
      <c r="M8" s="30" t="s">
        <v>43</v>
      </c>
      <c r="N8" s="27" t="s">
        <v>44</v>
      </c>
      <c r="O8" s="26" t="s">
        <v>45</v>
      </c>
      <c r="P8" s="30" t="s">
        <v>46</v>
      </c>
      <c r="Q8" s="375" t="s">
        <v>47</v>
      </c>
    </row>
    <row r="9" spans="2:17" s="4" customFormat="1" ht="19.899999999999999" customHeight="1">
      <c r="B9" s="654">
        <v>12</v>
      </c>
      <c r="C9" s="27" t="s">
        <v>145</v>
      </c>
      <c r="D9" s="27" t="s">
        <v>1143</v>
      </c>
      <c r="E9" s="40" t="s">
        <v>2181</v>
      </c>
      <c r="F9" s="26" t="s">
        <v>2182</v>
      </c>
      <c r="G9" s="40">
        <v>4490</v>
      </c>
      <c r="H9" s="385">
        <f>F9*G9</f>
        <v>4490</v>
      </c>
      <c r="I9" s="28"/>
      <c r="J9" s="40" t="s">
        <v>1456</v>
      </c>
      <c r="K9" s="64" t="s">
        <v>2183</v>
      </c>
      <c r="L9" s="26"/>
      <c r="M9" s="30">
        <v>45966</v>
      </c>
      <c r="N9" s="27"/>
      <c r="O9" s="42">
        <v>45989</v>
      </c>
      <c r="P9" s="30"/>
      <c r="Q9" s="375">
        <v>45988</v>
      </c>
    </row>
    <row r="10" spans="2:17" s="4" customFormat="1" ht="19.899999999999999" customHeight="1">
      <c r="B10" s="654"/>
      <c r="C10" s="27" t="s">
        <v>145</v>
      </c>
      <c r="D10" s="27" t="s">
        <v>1143</v>
      </c>
      <c r="E10" s="40" t="s">
        <v>2184</v>
      </c>
      <c r="F10" s="26" t="s">
        <v>2182</v>
      </c>
      <c r="G10" s="40">
        <v>5500</v>
      </c>
      <c r="H10" s="385">
        <f>F10*G10</f>
        <v>5500</v>
      </c>
      <c r="I10" s="28"/>
      <c r="J10" s="40" t="s">
        <v>2017</v>
      </c>
      <c r="K10" s="64" t="s">
        <v>2183</v>
      </c>
      <c r="L10" s="26"/>
      <c r="M10" s="30">
        <v>45966</v>
      </c>
      <c r="N10" s="27"/>
      <c r="O10" s="42">
        <v>45989</v>
      </c>
      <c r="P10" s="30"/>
      <c r="Q10" s="375">
        <v>45988</v>
      </c>
    </row>
    <row r="11" spans="2:17" s="4" customFormat="1" ht="19.899999999999999" customHeight="1">
      <c r="B11" s="654"/>
      <c r="C11" s="27" t="s">
        <v>145</v>
      </c>
      <c r="D11" s="27" t="s">
        <v>1143</v>
      </c>
      <c r="E11" s="40" t="s">
        <v>2185</v>
      </c>
      <c r="F11" s="26" t="s">
        <v>2182</v>
      </c>
      <c r="G11" s="40">
        <v>460</v>
      </c>
      <c r="H11" s="385">
        <f>F11*G11</f>
        <v>460</v>
      </c>
      <c r="I11" s="28"/>
      <c r="J11" s="40" t="s">
        <v>2186</v>
      </c>
      <c r="K11" s="64" t="s">
        <v>2183</v>
      </c>
      <c r="L11" s="26"/>
      <c r="M11" s="30">
        <v>45966</v>
      </c>
      <c r="N11" s="27"/>
      <c r="O11" s="42">
        <v>45989</v>
      </c>
      <c r="P11" s="30"/>
      <c r="Q11" s="375">
        <v>45988</v>
      </c>
    </row>
    <row r="12" spans="2:17" s="4" customFormat="1" ht="19.899999999999999" customHeight="1">
      <c r="B12" s="666" t="s">
        <v>2187</v>
      </c>
      <c r="C12" s="27" t="s">
        <v>1002</v>
      </c>
      <c r="D12" s="27" t="s">
        <v>1002</v>
      </c>
      <c r="E12" s="40" t="s">
        <v>2188</v>
      </c>
      <c r="F12" s="26">
        <v>1</v>
      </c>
      <c r="G12" s="40">
        <v>3869</v>
      </c>
      <c r="H12" s="385">
        <f t="shared" ref="H12:H26" si="0">F12*G12</f>
        <v>3869</v>
      </c>
      <c r="I12" s="28"/>
      <c r="J12" s="40" t="s">
        <v>2189</v>
      </c>
      <c r="K12" s="26" t="s">
        <v>1753</v>
      </c>
      <c r="L12" s="26"/>
      <c r="M12" s="30">
        <v>45961</v>
      </c>
      <c r="N12" s="27"/>
      <c r="O12" s="26"/>
      <c r="P12" s="30">
        <v>45971</v>
      </c>
      <c r="Q12" s="375"/>
    </row>
    <row r="13" spans="2:17" s="4" customFormat="1" ht="19.899999999999999" customHeight="1">
      <c r="B13" s="654"/>
      <c r="C13" s="27" t="s">
        <v>1002</v>
      </c>
      <c r="D13" s="27" t="s">
        <v>1002</v>
      </c>
      <c r="E13" s="40" t="s">
        <v>2190</v>
      </c>
      <c r="F13" s="26">
        <v>1</v>
      </c>
      <c r="G13" s="40">
        <v>5860</v>
      </c>
      <c r="H13" s="385">
        <f t="shared" si="0"/>
        <v>5860</v>
      </c>
      <c r="I13" s="28"/>
      <c r="J13" s="40" t="s">
        <v>2191</v>
      </c>
      <c r="K13" s="26" t="s">
        <v>1753</v>
      </c>
      <c r="L13" s="26"/>
      <c r="M13" s="30">
        <v>45961</v>
      </c>
      <c r="N13" s="27"/>
      <c r="O13" s="26"/>
      <c r="P13" s="30">
        <v>45971</v>
      </c>
      <c r="Q13" s="375"/>
    </row>
    <row r="14" spans="2:17" s="4" customFormat="1" ht="19.899999999999999" customHeight="1">
      <c r="B14" s="654"/>
      <c r="C14" s="27" t="s">
        <v>1002</v>
      </c>
      <c r="D14" s="27" t="s">
        <v>1002</v>
      </c>
      <c r="E14" s="40" t="s">
        <v>1777</v>
      </c>
      <c r="F14" s="26">
        <v>1</v>
      </c>
      <c r="G14" s="40">
        <v>260</v>
      </c>
      <c r="H14" s="385">
        <f t="shared" si="0"/>
        <v>260</v>
      </c>
      <c r="I14" s="28"/>
      <c r="J14" s="40" t="s">
        <v>1778</v>
      </c>
      <c r="K14" s="26" t="s">
        <v>1753</v>
      </c>
      <c r="L14" s="26"/>
      <c r="M14" s="30">
        <v>45961</v>
      </c>
      <c r="N14" s="27"/>
      <c r="O14" s="26"/>
      <c r="P14" s="30">
        <v>45971</v>
      </c>
      <c r="Q14" s="375"/>
    </row>
    <row r="15" spans="2:17" s="4" customFormat="1" ht="19.899999999999999" customHeight="1">
      <c r="B15" s="654"/>
      <c r="C15" s="27" t="s">
        <v>1002</v>
      </c>
      <c r="D15" s="27" t="s">
        <v>1002</v>
      </c>
      <c r="E15" s="40" t="s">
        <v>1110</v>
      </c>
      <c r="F15" s="26">
        <v>1</v>
      </c>
      <c r="G15" s="40">
        <v>1325</v>
      </c>
      <c r="H15" s="385">
        <f t="shared" si="0"/>
        <v>1325</v>
      </c>
      <c r="I15" s="28"/>
      <c r="J15" s="40" t="s">
        <v>1111</v>
      </c>
      <c r="K15" s="26" t="s">
        <v>1753</v>
      </c>
      <c r="L15" s="26"/>
      <c r="M15" s="30">
        <v>45961</v>
      </c>
      <c r="N15" s="27"/>
      <c r="O15" s="26"/>
      <c r="P15" s="30">
        <v>45971</v>
      </c>
      <c r="Q15" s="375"/>
    </row>
    <row r="16" spans="2:17" s="4" customFormat="1" ht="19.899999999999999" customHeight="1">
      <c r="B16" s="654"/>
      <c r="C16" s="27" t="s">
        <v>1002</v>
      </c>
      <c r="D16" s="27" t="s">
        <v>1002</v>
      </c>
      <c r="E16" s="40" t="s">
        <v>1779</v>
      </c>
      <c r="F16" s="26">
        <v>1</v>
      </c>
      <c r="G16" s="40">
        <v>200</v>
      </c>
      <c r="H16" s="385">
        <f t="shared" si="0"/>
        <v>200</v>
      </c>
      <c r="I16" s="28"/>
      <c r="J16" s="40" t="s">
        <v>1780</v>
      </c>
      <c r="K16" s="26" t="s">
        <v>1753</v>
      </c>
      <c r="L16" s="26"/>
      <c r="M16" s="30">
        <v>45961</v>
      </c>
      <c r="N16" s="27"/>
      <c r="O16" s="26"/>
      <c r="P16" s="30">
        <v>45971</v>
      </c>
      <c r="Q16" s="375"/>
    </row>
    <row r="17" spans="2:17" s="4" customFormat="1" ht="19.899999999999999" customHeight="1">
      <c r="B17" s="654"/>
      <c r="C17" s="27" t="s">
        <v>1002</v>
      </c>
      <c r="D17" s="27" t="s">
        <v>1002</v>
      </c>
      <c r="E17" s="40" t="s">
        <v>1781</v>
      </c>
      <c r="F17" s="26">
        <v>1</v>
      </c>
      <c r="G17" s="40">
        <v>220</v>
      </c>
      <c r="H17" s="385">
        <f t="shared" si="0"/>
        <v>220</v>
      </c>
      <c r="I17" s="28"/>
      <c r="J17" s="40" t="s">
        <v>1624</v>
      </c>
      <c r="K17" s="26" t="s">
        <v>1753</v>
      </c>
      <c r="L17" s="26"/>
      <c r="M17" s="30">
        <v>45961</v>
      </c>
      <c r="N17" s="27"/>
      <c r="O17" s="26"/>
      <c r="P17" s="30">
        <v>45971</v>
      </c>
      <c r="Q17" s="375"/>
    </row>
    <row r="18" spans="2:17" s="4" customFormat="1" ht="19.899999999999999" customHeight="1">
      <c r="B18" s="654"/>
      <c r="C18" s="27" t="s">
        <v>1002</v>
      </c>
      <c r="D18" s="27" t="s">
        <v>1002</v>
      </c>
      <c r="E18" s="40" t="s">
        <v>1782</v>
      </c>
      <c r="F18" s="26">
        <v>1</v>
      </c>
      <c r="G18" s="40">
        <v>260</v>
      </c>
      <c r="H18" s="385">
        <f t="shared" si="0"/>
        <v>260</v>
      </c>
      <c r="I18" s="28"/>
      <c r="J18" s="40" t="s">
        <v>1624</v>
      </c>
      <c r="K18" s="26" t="s">
        <v>1753</v>
      </c>
      <c r="L18" s="26"/>
      <c r="M18" s="30">
        <v>45961</v>
      </c>
      <c r="N18" s="27"/>
      <c r="O18" s="26"/>
      <c r="P18" s="30">
        <v>45971</v>
      </c>
      <c r="Q18" s="375"/>
    </row>
    <row r="19" spans="2:17" s="4" customFormat="1" ht="19.899999999999999" customHeight="1">
      <c r="B19" s="654"/>
      <c r="C19" s="27" t="s">
        <v>1002</v>
      </c>
      <c r="D19" s="27" t="s">
        <v>1002</v>
      </c>
      <c r="E19" s="40" t="s">
        <v>1783</v>
      </c>
      <c r="F19" s="26">
        <v>1</v>
      </c>
      <c r="G19" s="40">
        <v>3270</v>
      </c>
      <c r="H19" s="385">
        <f t="shared" si="0"/>
        <v>3270</v>
      </c>
      <c r="I19" s="28"/>
      <c r="J19" s="40" t="s">
        <v>1784</v>
      </c>
      <c r="K19" s="26" t="s">
        <v>1753</v>
      </c>
      <c r="L19" s="26"/>
      <c r="M19" s="30">
        <v>45961</v>
      </c>
      <c r="N19" s="27"/>
      <c r="O19" s="26"/>
      <c r="P19" s="30">
        <v>45971</v>
      </c>
      <c r="Q19" s="375"/>
    </row>
    <row r="20" spans="2:17" s="4" customFormat="1" ht="19.899999999999999" customHeight="1">
      <c r="B20" s="654"/>
      <c r="C20" s="27" t="s">
        <v>1002</v>
      </c>
      <c r="D20" s="27" t="s">
        <v>1002</v>
      </c>
      <c r="E20" s="40" t="s">
        <v>1785</v>
      </c>
      <c r="F20" s="26">
        <v>1</v>
      </c>
      <c r="G20" s="40">
        <v>320</v>
      </c>
      <c r="H20" s="385">
        <f t="shared" si="0"/>
        <v>320</v>
      </c>
      <c r="I20" s="28"/>
      <c r="J20" s="40" t="s">
        <v>1786</v>
      </c>
      <c r="K20" s="26" t="s">
        <v>1753</v>
      </c>
      <c r="L20" s="26"/>
      <c r="M20" s="30">
        <v>45961</v>
      </c>
      <c r="N20" s="27"/>
      <c r="O20" s="26"/>
      <c r="P20" s="30">
        <v>45971</v>
      </c>
      <c r="Q20" s="375"/>
    </row>
    <row r="21" spans="2:17" s="4" customFormat="1" ht="19.899999999999999" customHeight="1">
      <c r="B21" s="654"/>
      <c r="C21" s="27" t="s">
        <v>1002</v>
      </c>
      <c r="D21" s="27" t="s">
        <v>1002</v>
      </c>
      <c r="E21" s="40" t="s">
        <v>1009</v>
      </c>
      <c r="F21" s="26">
        <v>2</v>
      </c>
      <c r="G21" s="40">
        <v>1599</v>
      </c>
      <c r="H21" s="385">
        <f t="shared" si="0"/>
        <v>3198</v>
      </c>
      <c r="I21" s="28"/>
      <c r="J21" s="40" t="s">
        <v>1010</v>
      </c>
      <c r="K21" s="26" t="s">
        <v>1753</v>
      </c>
      <c r="L21" s="26"/>
      <c r="M21" s="30">
        <v>45961</v>
      </c>
      <c r="N21" s="27"/>
      <c r="O21" s="26"/>
      <c r="P21" s="30">
        <v>45971</v>
      </c>
      <c r="Q21" s="375"/>
    </row>
    <row r="22" spans="2:17" s="4" customFormat="1" ht="19.899999999999999" customHeight="1">
      <c r="B22" s="654"/>
      <c r="C22" s="27" t="s">
        <v>1002</v>
      </c>
      <c r="D22" s="27" t="s">
        <v>1002</v>
      </c>
      <c r="E22" s="40" t="s">
        <v>1012</v>
      </c>
      <c r="F22" s="26">
        <v>1</v>
      </c>
      <c r="G22" s="40">
        <v>5373</v>
      </c>
      <c r="H22" s="385">
        <f t="shared" si="0"/>
        <v>5373</v>
      </c>
      <c r="I22" s="28"/>
      <c r="J22" s="40" t="s">
        <v>1013</v>
      </c>
      <c r="K22" s="26" t="s">
        <v>1753</v>
      </c>
      <c r="L22" s="26"/>
      <c r="M22" s="30">
        <v>45961</v>
      </c>
      <c r="N22" s="27"/>
      <c r="O22" s="26"/>
      <c r="P22" s="30">
        <v>45971</v>
      </c>
      <c r="Q22" s="375"/>
    </row>
    <row r="23" spans="2:17" s="4" customFormat="1" ht="19.899999999999999" customHeight="1">
      <c r="B23" s="654"/>
      <c r="C23" s="27" t="s">
        <v>1002</v>
      </c>
      <c r="D23" s="27" t="s">
        <v>1002</v>
      </c>
      <c r="E23" s="40" t="s">
        <v>2192</v>
      </c>
      <c r="F23" s="26">
        <v>1</v>
      </c>
      <c r="G23" s="40">
        <v>7311</v>
      </c>
      <c r="H23" s="385">
        <f t="shared" si="0"/>
        <v>7311</v>
      </c>
      <c r="I23" s="28"/>
      <c r="J23" s="40" t="s">
        <v>1015</v>
      </c>
      <c r="K23" s="26" t="s">
        <v>1753</v>
      </c>
      <c r="L23" s="26"/>
      <c r="M23" s="30">
        <v>45961</v>
      </c>
      <c r="N23" s="27"/>
      <c r="O23" s="26"/>
      <c r="P23" s="30">
        <v>45971</v>
      </c>
      <c r="Q23" s="375"/>
    </row>
    <row r="24" spans="2:17" s="4" customFormat="1" ht="19.899999999999999" customHeight="1">
      <c r="B24" s="654"/>
      <c r="C24" s="27" t="s">
        <v>1002</v>
      </c>
      <c r="D24" s="27" t="s">
        <v>1002</v>
      </c>
      <c r="E24" s="40" t="s">
        <v>1752</v>
      </c>
      <c r="F24" s="26">
        <v>1</v>
      </c>
      <c r="G24" s="40">
        <v>2981</v>
      </c>
      <c r="H24" s="385">
        <f t="shared" si="0"/>
        <v>2981</v>
      </c>
      <c r="I24" s="28"/>
      <c r="J24" s="40" t="s">
        <v>1343</v>
      </c>
      <c r="K24" s="26" t="s">
        <v>1753</v>
      </c>
      <c r="L24" s="26"/>
      <c r="M24" s="30">
        <v>45961</v>
      </c>
      <c r="N24" s="27"/>
      <c r="O24" s="26"/>
      <c r="P24" s="30">
        <v>45971</v>
      </c>
      <c r="Q24" s="375"/>
    </row>
    <row r="25" spans="2:17" s="4" customFormat="1" ht="19.899999999999999" customHeight="1">
      <c r="B25" s="654"/>
      <c r="C25" s="27" t="s">
        <v>1002</v>
      </c>
      <c r="D25" s="27" t="s">
        <v>1002</v>
      </c>
      <c r="E25" s="40" t="s">
        <v>1132</v>
      </c>
      <c r="F25" s="26">
        <v>2</v>
      </c>
      <c r="G25" s="40">
        <v>326</v>
      </c>
      <c r="H25" s="385">
        <f t="shared" si="0"/>
        <v>652</v>
      </c>
      <c r="I25" s="28"/>
      <c r="J25" s="40" t="s">
        <v>1133</v>
      </c>
      <c r="K25" s="26" t="s">
        <v>1753</v>
      </c>
      <c r="L25" s="26"/>
      <c r="M25" s="30">
        <v>45961</v>
      </c>
      <c r="N25" s="27"/>
      <c r="O25" s="42"/>
      <c r="P25" s="30">
        <v>45971</v>
      </c>
      <c r="Q25" s="375"/>
    </row>
    <row r="26" spans="2:17" s="4" customFormat="1" ht="19.899999999999999" customHeight="1">
      <c r="B26" s="654"/>
      <c r="C26" s="27" t="s">
        <v>1002</v>
      </c>
      <c r="D26" s="27" t="s">
        <v>1002</v>
      </c>
      <c r="E26" s="40" t="s">
        <v>1787</v>
      </c>
      <c r="F26" s="26">
        <v>1</v>
      </c>
      <c r="G26" s="40">
        <v>350</v>
      </c>
      <c r="H26" s="385">
        <f t="shared" si="0"/>
        <v>350</v>
      </c>
      <c r="I26" s="28"/>
      <c r="J26" s="40" t="s">
        <v>1788</v>
      </c>
      <c r="K26" s="26" t="s">
        <v>1753</v>
      </c>
      <c r="L26" s="26"/>
      <c r="M26" s="30">
        <v>45961</v>
      </c>
      <c r="N26" s="27"/>
      <c r="O26" s="26"/>
      <c r="P26" s="30">
        <v>45971</v>
      </c>
      <c r="Q26" s="375"/>
    </row>
    <row r="27" spans="2:17" ht="18.75" customHeight="1">
      <c r="B27" s="661" t="s">
        <v>2193</v>
      </c>
      <c r="C27" s="27" t="s">
        <v>1070</v>
      </c>
      <c r="D27" s="27" t="s">
        <v>1070</v>
      </c>
      <c r="E27" s="40" t="s">
        <v>1071</v>
      </c>
      <c r="F27" s="26">
        <v>30</v>
      </c>
      <c r="G27" s="40">
        <v>5000</v>
      </c>
      <c r="H27" s="385">
        <f>F27*G27</f>
        <v>150000</v>
      </c>
      <c r="I27" s="393"/>
      <c r="J27" s="40"/>
      <c r="K27" s="26"/>
      <c r="L27" s="26"/>
      <c r="M27" s="30"/>
      <c r="N27" s="40"/>
      <c r="O27" s="393"/>
      <c r="P27" s="665"/>
      <c r="Q27" s="659"/>
    </row>
    <row r="28" spans="2:17" ht="18.75" customHeight="1">
      <c r="B28" s="662"/>
      <c r="C28" s="27" t="s">
        <v>1070</v>
      </c>
      <c r="D28" s="27" t="s">
        <v>1070</v>
      </c>
      <c r="E28" s="40" t="s">
        <v>1072</v>
      </c>
      <c r="F28" s="26">
        <v>8</v>
      </c>
      <c r="G28" s="40">
        <v>5000</v>
      </c>
      <c r="H28" s="385">
        <f>F28*G28</f>
        <v>40000</v>
      </c>
      <c r="I28" s="393"/>
      <c r="J28" s="40"/>
      <c r="K28" s="26"/>
      <c r="L28" s="26"/>
      <c r="M28" s="30"/>
      <c r="N28" s="40"/>
      <c r="O28" s="393"/>
      <c r="P28" s="665"/>
      <c r="Q28" s="659"/>
    </row>
    <row r="29" spans="2:17" ht="18.75" customHeight="1">
      <c r="B29" s="26"/>
      <c r="C29" s="40"/>
      <c r="D29" s="40"/>
      <c r="E29" s="40"/>
      <c r="F29" s="26"/>
      <c r="G29" s="40"/>
      <c r="H29" s="385"/>
      <c r="I29" s="393"/>
      <c r="J29" s="40"/>
      <c r="K29" s="26"/>
      <c r="L29" s="26"/>
      <c r="M29" s="30"/>
      <c r="N29" s="40"/>
      <c r="O29" s="393"/>
      <c r="P29" s="665"/>
      <c r="Q29" s="659"/>
    </row>
    <row r="30" spans="2:17">
      <c r="H30" s="495"/>
    </row>
    <row r="31" spans="2:17">
      <c r="H31" s="495"/>
    </row>
    <row r="32" spans="2:17">
      <c r="H32" s="495"/>
    </row>
    <row r="33" spans="8:8">
      <c r="H33" s="495"/>
    </row>
    <row r="34" spans="8:8">
      <c r="H34" s="495"/>
    </row>
    <row r="35" spans="8:8">
      <c r="H35" s="495"/>
    </row>
    <row r="36" spans="8:8">
      <c r="H36" s="495"/>
    </row>
  </sheetData>
  <autoFilter ref="B8:O26" xr:uid="{415CF44C-F530-475D-B19C-DB6338AE00B1}"/>
  <mergeCells count="9">
    <mergeCell ref="B9:B11"/>
    <mergeCell ref="B12:B26"/>
    <mergeCell ref="B27:B28"/>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72187-7C61-44E3-B0FE-918CF88651EA}">
  <dimension ref="B2:Q14"/>
  <sheetViews>
    <sheetView zoomScale="85" zoomScaleNormal="85" workbookViewId="0">
      <pane xSplit="10" ySplit="9" topLeftCell="K10" activePane="bottomRight" state="frozen"/>
      <selection pane="topRight" activeCell="K1" sqref="K1"/>
      <selection pane="bottomLeft" activeCell="A9" sqref="A9"/>
      <selection pane="bottomRight" activeCell="Q11" sqref="Q11:Q13"/>
    </sheetView>
  </sheetViews>
  <sheetFormatPr defaultRowHeight="18.75"/>
  <cols>
    <col min="1" max="1" width="2.625" style="1" customWidth="1"/>
    <col min="2" max="2" width="18.75" style="4" bestFit="1" customWidth="1"/>
    <col min="3" max="3" width="14.375" style="1" bestFit="1" customWidth="1"/>
    <col min="4" max="4" width="13.125" style="1" bestFit="1" customWidth="1"/>
    <col min="5" max="5" width="51.125" style="1" bestFit="1" customWidth="1"/>
    <col min="6" max="6" width="6.25" style="681" customWidth="1"/>
    <col min="7" max="7" width="9.875" style="373" bestFit="1" customWidth="1"/>
    <col min="8" max="8" width="9.875" style="495" bestFit="1" customWidth="1"/>
    <col min="9" max="9" width="31.375" style="10" bestFit="1" customWidth="1"/>
    <col min="10" max="10" width="29.5" style="1" customWidth="1"/>
    <col min="11" max="11" width="23.625" style="1" customWidth="1"/>
    <col min="12" max="12" width="11" style="4" customWidth="1"/>
    <col min="13" max="13" width="13.75" style="9" customWidth="1"/>
    <col min="14" max="14" width="6.375" style="1" customWidth="1"/>
    <col min="15" max="15" width="13.25" style="10" customWidth="1"/>
    <col min="16" max="16" width="14.5" style="11" customWidth="1"/>
    <col min="17" max="17" width="15.625" style="667" customWidth="1"/>
    <col min="18" max="256" width="9" style="1"/>
    <col min="257" max="257" width="2.625" style="1" customWidth="1"/>
    <col min="258" max="258" width="18.75" style="1" bestFit="1" customWidth="1"/>
    <col min="259" max="259" width="14.375" style="1" bestFit="1" customWidth="1"/>
    <col min="260" max="260" width="13.125" style="1" bestFit="1" customWidth="1"/>
    <col min="261" max="261" width="51.125" style="1" bestFit="1" customWidth="1"/>
    <col min="262" max="262" width="6.25" style="1" customWidth="1"/>
    <col min="263" max="264" width="9.875" style="1" bestFit="1" customWidth="1"/>
    <col min="265" max="265" width="31.375" style="1" bestFit="1" customWidth="1"/>
    <col min="266" max="266" width="29.5" style="1" customWidth="1"/>
    <col min="267" max="267" width="23.625" style="1" customWidth="1"/>
    <col min="268" max="268" width="11"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18.75" style="1" bestFit="1" customWidth="1"/>
    <col min="515" max="515" width="14.375" style="1" bestFit="1" customWidth="1"/>
    <col min="516" max="516" width="13.125" style="1" bestFit="1" customWidth="1"/>
    <col min="517" max="517" width="51.125" style="1" bestFit="1" customWidth="1"/>
    <col min="518" max="518" width="6.25" style="1" customWidth="1"/>
    <col min="519" max="520" width="9.875" style="1" bestFit="1" customWidth="1"/>
    <col min="521" max="521" width="31.375" style="1" bestFit="1" customWidth="1"/>
    <col min="522" max="522" width="29.5" style="1" customWidth="1"/>
    <col min="523" max="523" width="23.625" style="1" customWidth="1"/>
    <col min="524" max="524" width="11"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18.75" style="1" bestFit="1" customWidth="1"/>
    <col min="771" max="771" width="14.375" style="1" bestFit="1" customWidth="1"/>
    <col min="772" max="772" width="13.125" style="1" bestFit="1" customWidth="1"/>
    <col min="773" max="773" width="51.125" style="1" bestFit="1" customWidth="1"/>
    <col min="774" max="774" width="6.25" style="1" customWidth="1"/>
    <col min="775" max="776" width="9.875" style="1" bestFit="1" customWidth="1"/>
    <col min="777" max="777" width="31.375" style="1" bestFit="1" customWidth="1"/>
    <col min="778" max="778" width="29.5" style="1" customWidth="1"/>
    <col min="779" max="779" width="23.625" style="1" customWidth="1"/>
    <col min="780" max="780" width="11"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18.75" style="1" bestFit="1" customWidth="1"/>
    <col min="1027" max="1027" width="14.375" style="1" bestFit="1" customWidth="1"/>
    <col min="1028" max="1028" width="13.125" style="1" bestFit="1" customWidth="1"/>
    <col min="1029" max="1029" width="51.125" style="1" bestFit="1" customWidth="1"/>
    <col min="1030" max="1030" width="6.25" style="1" customWidth="1"/>
    <col min="1031" max="1032" width="9.875" style="1" bestFit="1" customWidth="1"/>
    <col min="1033" max="1033" width="31.375" style="1" bestFit="1" customWidth="1"/>
    <col min="1034" max="1034" width="29.5" style="1" customWidth="1"/>
    <col min="1035" max="1035" width="23.625" style="1" customWidth="1"/>
    <col min="1036" max="1036" width="11"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18.75" style="1" bestFit="1" customWidth="1"/>
    <col min="1283" max="1283" width="14.375" style="1" bestFit="1" customWidth="1"/>
    <col min="1284" max="1284" width="13.125" style="1" bestFit="1" customWidth="1"/>
    <col min="1285" max="1285" width="51.125" style="1" bestFit="1" customWidth="1"/>
    <col min="1286" max="1286" width="6.25" style="1" customWidth="1"/>
    <col min="1287" max="1288" width="9.875" style="1" bestFit="1" customWidth="1"/>
    <col min="1289" max="1289" width="31.375" style="1" bestFit="1" customWidth="1"/>
    <col min="1290" max="1290" width="29.5" style="1" customWidth="1"/>
    <col min="1291" max="1291" width="23.625" style="1" customWidth="1"/>
    <col min="1292" max="1292" width="11"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18.75" style="1" bestFit="1" customWidth="1"/>
    <col min="1539" max="1539" width="14.375" style="1" bestFit="1" customWidth="1"/>
    <col min="1540" max="1540" width="13.125" style="1" bestFit="1" customWidth="1"/>
    <col min="1541" max="1541" width="51.125" style="1" bestFit="1" customWidth="1"/>
    <col min="1542" max="1542" width="6.25" style="1" customWidth="1"/>
    <col min="1543" max="1544" width="9.875" style="1" bestFit="1" customWidth="1"/>
    <col min="1545" max="1545" width="31.375" style="1" bestFit="1" customWidth="1"/>
    <col min="1546" max="1546" width="29.5" style="1" customWidth="1"/>
    <col min="1547" max="1547" width="23.625" style="1" customWidth="1"/>
    <col min="1548" max="1548" width="11"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18.75" style="1" bestFit="1" customWidth="1"/>
    <col min="1795" max="1795" width="14.375" style="1" bestFit="1" customWidth="1"/>
    <col min="1796" max="1796" width="13.125" style="1" bestFit="1" customWidth="1"/>
    <col min="1797" max="1797" width="51.125" style="1" bestFit="1" customWidth="1"/>
    <col min="1798" max="1798" width="6.25" style="1" customWidth="1"/>
    <col min="1799" max="1800" width="9.875" style="1" bestFit="1" customWidth="1"/>
    <col min="1801" max="1801" width="31.375" style="1" bestFit="1" customWidth="1"/>
    <col min="1802" max="1802" width="29.5" style="1" customWidth="1"/>
    <col min="1803" max="1803" width="23.625" style="1" customWidth="1"/>
    <col min="1804" max="1804" width="11"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18.75" style="1" bestFit="1" customWidth="1"/>
    <col min="2051" max="2051" width="14.375" style="1" bestFit="1" customWidth="1"/>
    <col min="2052" max="2052" width="13.125" style="1" bestFit="1" customWidth="1"/>
    <col min="2053" max="2053" width="51.125" style="1" bestFit="1" customWidth="1"/>
    <col min="2054" max="2054" width="6.25" style="1" customWidth="1"/>
    <col min="2055" max="2056" width="9.875" style="1" bestFit="1" customWidth="1"/>
    <col min="2057" max="2057" width="31.375" style="1" bestFit="1" customWidth="1"/>
    <col min="2058" max="2058" width="29.5" style="1" customWidth="1"/>
    <col min="2059" max="2059" width="23.625" style="1" customWidth="1"/>
    <col min="2060" max="2060" width="11"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18.75" style="1" bestFit="1" customWidth="1"/>
    <col min="2307" max="2307" width="14.375" style="1" bestFit="1" customWidth="1"/>
    <col min="2308" max="2308" width="13.125" style="1" bestFit="1" customWidth="1"/>
    <col min="2309" max="2309" width="51.125" style="1" bestFit="1" customWidth="1"/>
    <col min="2310" max="2310" width="6.25" style="1" customWidth="1"/>
    <col min="2311" max="2312" width="9.875" style="1" bestFit="1" customWidth="1"/>
    <col min="2313" max="2313" width="31.375" style="1" bestFit="1" customWidth="1"/>
    <col min="2314" max="2314" width="29.5" style="1" customWidth="1"/>
    <col min="2315" max="2315" width="23.625" style="1" customWidth="1"/>
    <col min="2316" max="2316" width="11"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18.75" style="1" bestFit="1" customWidth="1"/>
    <col min="2563" max="2563" width="14.375" style="1" bestFit="1" customWidth="1"/>
    <col min="2564" max="2564" width="13.125" style="1" bestFit="1" customWidth="1"/>
    <col min="2565" max="2565" width="51.125" style="1" bestFit="1" customWidth="1"/>
    <col min="2566" max="2566" width="6.25" style="1" customWidth="1"/>
    <col min="2567" max="2568" width="9.875" style="1" bestFit="1" customWidth="1"/>
    <col min="2569" max="2569" width="31.375" style="1" bestFit="1" customWidth="1"/>
    <col min="2570" max="2570" width="29.5" style="1" customWidth="1"/>
    <col min="2571" max="2571" width="23.625" style="1" customWidth="1"/>
    <col min="2572" max="2572" width="11"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18.75" style="1" bestFit="1" customWidth="1"/>
    <col min="2819" max="2819" width="14.375" style="1" bestFit="1" customWidth="1"/>
    <col min="2820" max="2820" width="13.125" style="1" bestFit="1" customWidth="1"/>
    <col min="2821" max="2821" width="51.125" style="1" bestFit="1" customWidth="1"/>
    <col min="2822" max="2822" width="6.25" style="1" customWidth="1"/>
    <col min="2823" max="2824" width="9.875" style="1" bestFit="1" customWidth="1"/>
    <col min="2825" max="2825" width="31.375" style="1" bestFit="1" customWidth="1"/>
    <col min="2826" max="2826" width="29.5" style="1" customWidth="1"/>
    <col min="2827" max="2827" width="23.625" style="1" customWidth="1"/>
    <col min="2828" max="2828" width="11"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18.75" style="1" bestFit="1" customWidth="1"/>
    <col min="3075" max="3075" width="14.375" style="1" bestFit="1" customWidth="1"/>
    <col min="3076" max="3076" width="13.125" style="1" bestFit="1" customWidth="1"/>
    <col min="3077" max="3077" width="51.125" style="1" bestFit="1" customWidth="1"/>
    <col min="3078" max="3078" width="6.25" style="1" customWidth="1"/>
    <col min="3079" max="3080" width="9.875" style="1" bestFit="1" customWidth="1"/>
    <col min="3081" max="3081" width="31.375" style="1" bestFit="1" customWidth="1"/>
    <col min="3082" max="3082" width="29.5" style="1" customWidth="1"/>
    <col min="3083" max="3083" width="23.625" style="1" customWidth="1"/>
    <col min="3084" max="3084" width="11"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18.75" style="1" bestFit="1" customWidth="1"/>
    <col min="3331" max="3331" width="14.375" style="1" bestFit="1" customWidth="1"/>
    <col min="3332" max="3332" width="13.125" style="1" bestFit="1" customWidth="1"/>
    <col min="3333" max="3333" width="51.125" style="1" bestFit="1" customWidth="1"/>
    <col min="3334" max="3334" width="6.25" style="1" customWidth="1"/>
    <col min="3335" max="3336" width="9.875" style="1" bestFit="1" customWidth="1"/>
    <col min="3337" max="3337" width="31.375" style="1" bestFit="1" customWidth="1"/>
    <col min="3338" max="3338" width="29.5" style="1" customWidth="1"/>
    <col min="3339" max="3339" width="23.625" style="1" customWidth="1"/>
    <col min="3340" max="3340" width="11"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18.75" style="1" bestFit="1" customWidth="1"/>
    <col min="3587" max="3587" width="14.375" style="1" bestFit="1" customWidth="1"/>
    <col min="3588" max="3588" width="13.125" style="1" bestFit="1" customWidth="1"/>
    <col min="3589" max="3589" width="51.125" style="1" bestFit="1" customWidth="1"/>
    <col min="3590" max="3590" width="6.25" style="1" customWidth="1"/>
    <col min="3591" max="3592" width="9.875" style="1" bestFit="1" customWidth="1"/>
    <col min="3593" max="3593" width="31.375" style="1" bestFit="1" customWidth="1"/>
    <col min="3594" max="3594" width="29.5" style="1" customWidth="1"/>
    <col min="3595" max="3595" width="23.625" style="1" customWidth="1"/>
    <col min="3596" max="3596" width="11"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18.75" style="1" bestFit="1" customWidth="1"/>
    <col min="3843" max="3843" width="14.375" style="1" bestFit="1" customWidth="1"/>
    <col min="3844" max="3844" width="13.125" style="1" bestFit="1" customWidth="1"/>
    <col min="3845" max="3845" width="51.125" style="1" bestFit="1" customWidth="1"/>
    <col min="3846" max="3846" width="6.25" style="1" customWidth="1"/>
    <col min="3847" max="3848" width="9.875" style="1" bestFit="1" customWidth="1"/>
    <col min="3849" max="3849" width="31.375" style="1" bestFit="1" customWidth="1"/>
    <col min="3850" max="3850" width="29.5" style="1" customWidth="1"/>
    <col min="3851" max="3851" width="23.625" style="1" customWidth="1"/>
    <col min="3852" max="3852" width="11"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18.75" style="1" bestFit="1" customWidth="1"/>
    <col min="4099" max="4099" width="14.375" style="1" bestFit="1" customWidth="1"/>
    <col min="4100" max="4100" width="13.125" style="1" bestFit="1" customWidth="1"/>
    <col min="4101" max="4101" width="51.125" style="1" bestFit="1" customWidth="1"/>
    <col min="4102" max="4102" width="6.25" style="1" customWidth="1"/>
    <col min="4103" max="4104" width="9.875" style="1" bestFit="1" customWidth="1"/>
    <col min="4105" max="4105" width="31.375" style="1" bestFit="1" customWidth="1"/>
    <col min="4106" max="4106" width="29.5" style="1" customWidth="1"/>
    <col min="4107" max="4107" width="23.625" style="1" customWidth="1"/>
    <col min="4108" max="4108" width="11"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18.75" style="1" bestFit="1" customWidth="1"/>
    <col min="4355" max="4355" width="14.375" style="1" bestFit="1" customWidth="1"/>
    <col min="4356" max="4356" width="13.125" style="1" bestFit="1" customWidth="1"/>
    <col min="4357" max="4357" width="51.125" style="1" bestFit="1" customWidth="1"/>
    <col min="4358" max="4358" width="6.25" style="1" customWidth="1"/>
    <col min="4359" max="4360" width="9.875" style="1" bestFit="1" customWidth="1"/>
    <col min="4361" max="4361" width="31.375" style="1" bestFit="1" customWidth="1"/>
    <col min="4362" max="4362" width="29.5" style="1" customWidth="1"/>
    <col min="4363" max="4363" width="23.625" style="1" customWidth="1"/>
    <col min="4364" max="4364" width="11"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18.75" style="1" bestFit="1" customWidth="1"/>
    <col min="4611" max="4611" width="14.375" style="1" bestFit="1" customWidth="1"/>
    <col min="4612" max="4612" width="13.125" style="1" bestFit="1" customWidth="1"/>
    <col min="4613" max="4613" width="51.125" style="1" bestFit="1" customWidth="1"/>
    <col min="4614" max="4614" width="6.25" style="1" customWidth="1"/>
    <col min="4615" max="4616" width="9.875" style="1" bestFit="1" customWidth="1"/>
    <col min="4617" max="4617" width="31.375" style="1" bestFit="1" customWidth="1"/>
    <col min="4618" max="4618" width="29.5" style="1" customWidth="1"/>
    <col min="4619" max="4619" width="23.625" style="1" customWidth="1"/>
    <col min="4620" max="4620" width="11"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18.75" style="1" bestFit="1" customWidth="1"/>
    <col min="4867" max="4867" width="14.375" style="1" bestFit="1" customWidth="1"/>
    <col min="4868" max="4868" width="13.125" style="1" bestFit="1" customWidth="1"/>
    <col min="4869" max="4869" width="51.125" style="1" bestFit="1" customWidth="1"/>
    <col min="4870" max="4870" width="6.25" style="1" customWidth="1"/>
    <col min="4871" max="4872" width="9.875" style="1" bestFit="1" customWidth="1"/>
    <col min="4873" max="4873" width="31.375" style="1" bestFit="1" customWidth="1"/>
    <col min="4874" max="4874" width="29.5" style="1" customWidth="1"/>
    <col min="4875" max="4875" width="23.625" style="1" customWidth="1"/>
    <col min="4876" max="4876" width="11"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18.75" style="1" bestFit="1" customWidth="1"/>
    <col min="5123" max="5123" width="14.375" style="1" bestFit="1" customWidth="1"/>
    <col min="5124" max="5124" width="13.125" style="1" bestFit="1" customWidth="1"/>
    <col min="5125" max="5125" width="51.125" style="1" bestFit="1" customWidth="1"/>
    <col min="5126" max="5126" width="6.25" style="1" customWidth="1"/>
    <col min="5127" max="5128" width="9.875" style="1" bestFit="1" customWidth="1"/>
    <col min="5129" max="5129" width="31.375" style="1" bestFit="1" customWidth="1"/>
    <col min="5130" max="5130" width="29.5" style="1" customWidth="1"/>
    <col min="5131" max="5131" width="23.625" style="1" customWidth="1"/>
    <col min="5132" max="5132" width="11"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18.75" style="1" bestFit="1" customWidth="1"/>
    <col min="5379" max="5379" width="14.375" style="1" bestFit="1" customWidth="1"/>
    <col min="5380" max="5380" width="13.125" style="1" bestFit="1" customWidth="1"/>
    <col min="5381" max="5381" width="51.125" style="1" bestFit="1" customWidth="1"/>
    <col min="5382" max="5382" width="6.25" style="1" customWidth="1"/>
    <col min="5383" max="5384" width="9.875" style="1" bestFit="1" customWidth="1"/>
    <col min="5385" max="5385" width="31.375" style="1" bestFit="1" customWidth="1"/>
    <col min="5386" max="5386" width="29.5" style="1" customWidth="1"/>
    <col min="5387" max="5387" width="23.625" style="1" customWidth="1"/>
    <col min="5388" max="5388" width="11"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18.75" style="1" bestFit="1" customWidth="1"/>
    <col min="5635" max="5635" width="14.375" style="1" bestFit="1" customWidth="1"/>
    <col min="5636" max="5636" width="13.125" style="1" bestFit="1" customWidth="1"/>
    <col min="5637" max="5637" width="51.125" style="1" bestFit="1" customWidth="1"/>
    <col min="5638" max="5638" width="6.25" style="1" customWidth="1"/>
    <col min="5639" max="5640" width="9.875" style="1" bestFit="1" customWidth="1"/>
    <col min="5641" max="5641" width="31.375" style="1" bestFit="1" customWidth="1"/>
    <col min="5642" max="5642" width="29.5" style="1" customWidth="1"/>
    <col min="5643" max="5643" width="23.625" style="1" customWidth="1"/>
    <col min="5644" max="5644" width="11"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18.75" style="1" bestFit="1" customWidth="1"/>
    <col min="5891" max="5891" width="14.375" style="1" bestFit="1" customWidth="1"/>
    <col min="5892" max="5892" width="13.125" style="1" bestFit="1" customWidth="1"/>
    <col min="5893" max="5893" width="51.125" style="1" bestFit="1" customWidth="1"/>
    <col min="5894" max="5894" width="6.25" style="1" customWidth="1"/>
    <col min="5895" max="5896" width="9.875" style="1" bestFit="1" customWidth="1"/>
    <col min="5897" max="5897" width="31.375" style="1" bestFit="1" customWidth="1"/>
    <col min="5898" max="5898" width="29.5" style="1" customWidth="1"/>
    <col min="5899" max="5899" width="23.625" style="1" customWidth="1"/>
    <col min="5900" max="5900" width="11"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18.75" style="1" bestFit="1" customWidth="1"/>
    <col min="6147" max="6147" width="14.375" style="1" bestFit="1" customWidth="1"/>
    <col min="6148" max="6148" width="13.125" style="1" bestFit="1" customWidth="1"/>
    <col min="6149" max="6149" width="51.125" style="1" bestFit="1" customWidth="1"/>
    <col min="6150" max="6150" width="6.25" style="1" customWidth="1"/>
    <col min="6151" max="6152" width="9.875" style="1" bestFit="1" customWidth="1"/>
    <col min="6153" max="6153" width="31.375" style="1" bestFit="1" customWidth="1"/>
    <col min="6154" max="6154" width="29.5" style="1" customWidth="1"/>
    <col min="6155" max="6155" width="23.625" style="1" customWidth="1"/>
    <col min="6156" max="6156" width="11"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18.75" style="1" bestFit="1" customWidth="1"/>
    <col min="6403" max="6403" width="14.375" style="1" bestFit="1" customWidth="1"/>
    <col min="6404" max="6404" width="13.125" style="1" bestFit="1" customWidth="1"/>
    <col min="6405" max="6405" width="51.125" style="1" bestFit="1" customWidth="1"/>
    <col min="6406" max="6406" width="6.25" style="1" customWidth="1"/>
    <col min="6407" max="6408" width="9.875" style="1" bestFit="1" customWidth="1"/>
    <col min="6409" max="6409" width="31.375" style="1" bestFit="1" customWidth="1"/>
    <col min="6410" max="6410" width="29.5" style="1" customWidth="1"/>
    <col min="6411" max="6411" width="23.625" style="1" customWidth="1"/>
    <col min="6412" max="6412" width="11"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18.75" style="1" bestFit="1" customWidth="1"/>
    <col min="6659" max="6659" width="14.375" style="1" bestFit="1" customWidth="1"/>
    <col min="6660" max="6660" width="13.125" style="1" bestFit="1" customWidth="1"/>
    <col min="6661" max="6661" width="51.125" style="1" bestFit="1" customWidth="1"/>
    <col min="6662" max="6662" width="6.25" style="1" customWidth="1"/>
    <col min="6663" max="6664" width="9.875" style="1" bestFit="1" customWidth="1"/>
    <col min="6665" max="6665" width="31.375" style="1" bestFit="1" customWidth="1"/>
    <col min="6666" max="6666" width="29.5" style="1" customWidth="1"/>
    <col min="6667" max="6667" width="23.625" style="1" customWidth="1"/>
    <col min="6668" max="6668" width="11"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18.75" style="1" bestFit="1" customWidth="1"/>
    <col min="6915" max="6915" width="14.375" style="1" bestFit="1" customWidth="1"/>
    <col min="6916" max="6916" width="13.125" style="1" bestFit="1" customWidth="1"/>
    <col min="6917" max="6917" width="51.125" style="1" bestFit="1" customWidth="1"/>
    <col min="6918" max="6918" width="6.25" style="1" customWidth="1"/>
    <col min="6919" max="6920" width="9.875" style="1" bestFit="1" customWidth="1"/>
    <col min="6921" max="6921" width="31.375" style="1" bestFit="1" customWidth="1"/>
    <col min="6922" max="6922" width="29.5" style="1" customWidth="1"/>
    <col min="6923" max="6923" width="23.625" style="1" customWidth="1"/>
    <col min="6924" max="6924" width="11"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18.75" style="1" bestFit="1" customWidth="1"/>
    <col min="7171" max="7171" width="14.375" style="1" bestFit="1" customWidth="1"/>
    <col min="7172" max="7172" width="13.125" style="1" bestFit="1" customWidth="1"/>
    <col min="7173" max="7173" width="51.125" style="1" bestFit="1" customWidth="1"/>
    <col min="7174" max="7174" width="6.25" style="1" customWidth="1"/>
    <col min="7175" max="7176" width="9.875" style="1" bestFit="1" customWidth="1"/>
    <col min="7177" max="7177" width="31.375" style="1" bestFit="1" customWidth="1"/>
    <col min="7178" max="7178" width="29.5" style="1" customWidth="1"/>
    <col min="7179" max="7179" width="23.625" style="1" customWidth="1"/>
    <col min="7180" max="7180" width="11"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18.75" style="1" bestFit="1" customWidth="1"/>
    <col min="7427" max="7427" width="14.375" style="1" bestFit="1" customWidth="1"/>
    <col min="7428" max="7428" width="13.125" style="1" bestFit="1" customWidth="1"/>
    <col min="7429" max="7429" width="51.125" style="1" bestFit="1" customWidth="1"/>
    <col min="7430" max="7430" width="6.25" style="1" customWidth="1"/>
    <col min="7431" max="7432" width="9.875" style="1" bestFit="1" customWidth="1"/>
    <col min="7433" max="7433" width="31.375" style="1" bestFit="1" customWidth="1"/>
    <col min="7434" max="7434" width="29.5" style="1" customWidth="1"/>
    <col min="7435" max="7435" width="23.625" style="1" customWidth="1"/>
    <col min="7436" max="7436" width="11"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18.75" style="1" bestFit="1" customWidth="1"/>
    <col min="7683" max="7683" width="14.375" style="1" bestFit="1" customWidth="1"/>
    <col min="7684" max="7684" width="13.125" style="1" bestFit="1" customWidth="1"/>
    <col min="7685" max="7685" width="51.125" style="1" bestFit="1" customWidth="1"/>
    <col min="7686" max="7686" width="6.25" style="1" customWidth="1"/>
    <col min="7687" max="7688" width="9.875" style="1" bestFit="1" customWidth="1"/>
    <col min="7689" max="7689" width="31.375" style="1" bestFit="1" customWidth="1"/>
    <col min="7690" max="7690" width="29.5" style="1" customWidth="1"/>
    <col min="7691" max="7691" width="23.625" style="1" customWidth="1"/>
    <col min="7692" max="7692" width="11"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18.75" style="1" bestFit="1" customWidth="1"/>
    <col min="7939" max="7939" width="14.375" style="1" bestFit="1" customWidth="1"/>
    <col min="7940" max="7940" width="13.125" style="1" bestFit="1" customWidth="1"/>
    <col min="7941" max="7941" width="51.125" style="1" bestFit="1" customWidth="1"/>
    <col min="7942" max="7942" width="6.25" style="1" customWidth="1"/>
    <col min="7943" max="7944" width="9.875" style="1" bestFit="1" customWidth="1"/>
    <col min="7945" max="7945" width="31.375" style="1" bestFit="1" customWidth="1"/>
    <col min="7946" max="7946" width="29.5" style="1" customWidth="1"/>
    <col min="7947" max="7947" width="23.625" style="1" customWidth="1"/>
    <col min="7948" max="7948" width="11"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18.75" style="1" bestFit="1" customWidth="1"/>
    <col min="8195" max="8195" width="14.375" style="1" bestFit="1" customWidth="1"/>
    <col min="8196" max="8196" width="13.125" style="1" bestFit="1" customWidth="1"/>
    <col min="8197" max="8197" width="51.125" style="1" bestFit="1" customWidth="1"/>
    <col min="8198" max="8198" width="6.25" style="1" customWidth="1"/>
    <col min="8199" max="8200" width="9.875" style="1" bestFit="1" customWidth="1"/>
    <col min="8201" max="8201" width="31.375" style="1" bestFit="1" customWidth="1"/>
    <col min="8202" max="8202" width="29.5" style="1" customWidth="1"/>
    <col min="8203" max="8203" width="23.625" style="1" customWidth="1"/>
    <col min="8204" max="8204" width="11"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18.75" style="1" bestFit="1" customWidth="1"/>
    <col min="8451" max="8451" width="14.375" style="1" bestFit="1" customWidth="1"/>
    <col min="8452" max="8452" width="13.125" style="1" bestFit="1" customWidth="1"/>
    <col min="8453" max="8453" width="51.125" style="1" bestFit="1" customWidth="1"/>
    <col min="8454" max="8454" width="6.25" style="1" customWidth="1"/>
    <col min="8455" max="8456" width="9.875" style="1" bestFit="1" customWidth="1"/>
    <col min="8457" max="8457" width="31.375" style="1" bestFit="1" customWidth="1"/>
    <col min="8458" max="8458" width="29.5" style="1" customWidth="1"/>
    <col min="8459" max="8459" width="23.625" style="1" customWidth="1"/>
    <col min="8460" max="8460" width="11"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18.75" style="1" bestFit="1" customWidth="1"/>
    <col min="8707" max="8707" width="14.375" style="1" bestFit="1" customWidth="1"/>
    <col min="8708" max="8708" width="13.125" style="1" bestFit="1" customWidth="1"/>
    <col min="8709" max="8709" width="51.125" style="1" bestFit="1" customWidth="1"/>
    <col min="8710" max="8710" width="6.25" style="1" customWidth="1"/>
    <col min="8711" max="8712" width="9.875" style="1" bestFit="1" customWidth="1"/>
    <col min="8713" max="8713" width="31.375" style="1" bestFit="1" customWidth="1"/>
    <col min="8714" max="8714" width="29.5" style="1" customWidth="1"/>
    <col min="8715" max="8715" width="23.625" style="1" customWidth="1"/>
    <col min="8716" max="8716" width="11"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18.75" style="1" bestFit="1" customWidth="1"/>
    <col min="8963" max="8963" width="14.375" style="1" bestFit="1" customWidth="1"/>
    <col min="8964" max="8964" width="13.125" style="1" bestFit="1" customWidth="1"/>
    <col min="8965" max="8965" width="51.125" style="1" bestFit="1" customWidth="1"/>
    <col min="8966" max="8966" width="6.25" style="1" customWidth="1"/>
    <col min="8967" max="8968" width="9.875" style="1" bestFit="1" customWidth="1"/>
    <col min="8969" max="8969" width="31.375" style="1" bestFit="1" customWidth="1"/>
    <col min="8970" max="8970" width="29.5" style="1" customWidth="1"/>
    <col min="8971" max="8971" width="23.625" style="1" customWidth="1"/>
    <col min="8972" max="8972" width="11"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18.75" style="1" bestFit="1" customWidth="1"/>
    <col min="9219" max="9219" width="14.375" style="1" bestFit="1" customWidth="1"/>
    <col min="9220" max="9220" width="13.125" style="1" bestFit="1" customWidth="1"/>
    <col min="9221" max="9221" width="51.125" style="1" bestFit="1" customWidth="1"/>
    <col min="9222" max="9222" width="6.25" style="1" customWidth="1"/>
    <col min="9223" max="9224" width="9.875" style="1" bestFit="1" customWidth="1"/>
    <col min="9225" max="9225" width="31.375" style="1" bestFit="1" customWidth="1"/>
    <col min="9226" max="9226" width="29.5" style="1" customWidth="1"/>
    <col min="9227" max="9227" width="23.625" style="1" customWidth="1"/>
    <col min="9228" max="9228" width="11"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18.75" style="1" bestFit="1" customWidth="1"/>
    <col min="9475" max="9475" width="14.375" style="1" bestFit="1" customWidth="1"/>
    <col min="9476" max="9476" width="13.125" style="1" bestFit="1" customWidth="1"/>
    <col min="9477" max="9477" width="51.125" style="1" bestFit="1" customWidth="1"/>
    <col min="9478" max="9478" width="6.25" style="1" customWidth="1"/>
    <col min="9479" max="9480" width="9.875" style="1" bestFit="1" customWidth="1"/>
    <col min="9481" max="9481" width="31.375" style="1" bestFit="1" customWidth="1"/>
    <col min="9482" max="9482" width="29.5" style="1" customWidth="1"/>
    <col min="9483" max="9483" width="23.625" style="1" customWidth="1"/>
    <col min="9484" max="9484" width="11"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18.75" style="1" bestFit="1" customWidth="1"/>
    <col min="9731" max="9731" width="14.375" style="1" bestFit="1" customWidth="1"/>
    <col min="9732" max="9732" width="13.125" style="1" bestFit="1" customWidth="1"/>
    <col min="9733" max="9733" width="51.125" style="1" bestFit="1" customWidth="1"/>
    <col min="9734" max="9734" width="6.25" style="1" customWidth="1"/>
    <col min="9735" max="9736" width="9.875" style="1" bestFit="1" customWidth="1"/>
    <col min="9737" max="9737" width="31.375" style="1" bestFit="1" customWidth="1"/>
    <col min="9738" max="9738" width="29.5" style="1" customWidth="1"/>
    <col min="9739" max="9739" width="23.625" style="1" customWidth="1"/>
    <col min="9740" max="9740" width="11"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18.75" style="1" bestFit="1" customWidth="1"/>
    <col min="9987" max="9987" width="14.375" style="1" bestFit="1" customWidth="1"/>
    <col min="9988" max="9988" width="13.125" style="1" bestFit="1" customWidth="1"/>
    <col min="9989" max="9989" width="51.125" style="1" bestFit="1" customWidth="1"/>
    <col min="9990" max="9990" width="6.25" style="1" customWidth="1"/>
    <col min="9991" max="9992" width="9.875" style="1" bestFit="1" customWidth="1"/>
    <col min="9993" max="9993" width="31.375" style="1" bestFit="1" customWidth="1"/>
    <col min="9994" max="9994" width="29.5" style="1" customWidth="1"/>
    <col min="9995" max="9995" width="23.625" style="1" customWidth="1"/>
    <col min="9996" max="9996" width="11"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18.75" style="1" bestFit="1" customWidth="1"/>
    <col min="10243" max="10243" width="14.375" style="1" bestFit="1" customWidth="1"/>
    <col min="10244" max="10244" width="13.125" style="1" bestFit="1" customWidth="1"/>
    <col min="10245" max="10245" width="51.125" style="1" bestFit="1" customWidth="1"/>
    <col min="10246" max="10246" width="6.25" style="1" customWidth="1"/>
    <col min="10247" max="10248" width="9.875" style="1" bestFit="1" customWidth="1"/>
    <col min="10249" max="10249" width="31.375" style="1" bestFit="1" customWidth="1"/>
    <col min="10250" max="10250" width="29.5" style="1" customWidth="1"/>
    <col min="10251" max="10251" width="23.625" style="1" customWidth="1"/>
    <col min="10252" max="10252" width="11"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18.75" style="1" bestFit="1" customWidth="1"/>
    <col min="10499" max="10499" width="14.375" style="1" bestFit="1" customWidth="1"/>
    <col min="10500" max="10500" width="13.125" style="1" bestFit="1" customWidth="1"/>
    <col min="10501" max="10501" width="51.125" style="1" bestFit="1" customWidth="1"/>
    <col min="10502" max="10502" width="6.25" style="1" customWidth="1"/>
    <col min="10503" max="10504" width="9.875" style="1" bestFit="1" customWidth="1"/>
    <col min="10505" max="10505" width="31.375" style="1" bestFit="1" customWidth="1"/>
    <col min="10506" max="10506" width="29.5" style="1" customWidth="1"/>
    <col min="10507" max="10507" width="23.625" style="1" customWidth="1"/>
    <col min="10508" max="10508" width="11"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18.75" style="1" bestFit="1" customWidth="1"/>
    <col min="10755" max="10755" width="14.375" style="1" bestFit="1" customWidth="1"/>
    <col min="10756" max="10756" width="13.125" style="1" bestFit="1" customWidth="1"/>
    <col min="10757" max="10757" width="51.125" style="1" bestFit="1" customWidth="1"/>
    <col min="10758" max="10758" width="6.25" style="1" customWidth="1"/>
    <col min="10759" max="10760" width="9.875" style="1" bestFit="1" customWidth="1"/>
    <col min="10761" max="10761" width="31.375" style="1" bestFit="1" customWidth="1"/>
    <col min="10762" max="10762" width="29.5" style="1" customWidth="1"/>
    <col min="10763" max="10763" width="23.625" style="1" customWidth="1"/>
    <col min="10764" max="10764" width="11"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18.75" style="1" bestFit="1" customWidth="1"/>
    <col min="11011" max="11011" width="14.375" style="1" bestFit="1" customWidth="1"/>
    <col min="11012" max="11012" width="13.125" style="1" bestFit="1" customWidth="1"/>
    <col min="11013" max="11013" width="51.125" style="1" bestFit="1" customWidth="1"/>
    <col min="11014" max="11014" width="6.25" style="1" customWidth="1"/>
    <col min="11015" max="11016" width="9.875" style="1" bestFit="1" customWidth="1"/>
    <col min="11017" max="11017" width="31.375" style="1" bestFit="1" customWidth="1"/>
    <col min="11018" max="11018" width="29.5" style="1" customWidth="1"/>
    <col min="11019" max="11019" width="23.625" style="1" customWidth="1"/>
    <col min="11020" max="11020" width="11"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18.75" style="1" bestFit="1" customWidth="1"/>
    <col min="11267" max="11267" width="14.375" style="1" bestFit="1" customWidth="1"/>
    <col min="11268" max="11268" width="13.125" style="1" bestFit="1" customWidth="1"/>
    <col min="11269" max="11269" width="51.125" style="1" bestFit="1" customWidth="1"/>
    <col min="11270" max="11270" width="6.25" style="1" customWidth="1"/>
    <col min="11271" max="11272" width="9.875" style="1" bestFit="1" customWidth="1"/>
    <col min="11273" max="11273" width="31.375" style="1" bestFit="1" customWidth="1"/>
    <col min="11274" max="11274" width="29.5" style="1" customWidth="1"/>
    <col min="11275" max="11275" width="23.625" style="1" customWidth="1"/>
    <col min="11276" max="11276" width="11"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18.75" style="1" bestFit="1" customWidth="1"/>
    <col min="11523" max="11523" width="14.375" style="1" bestFit="1" customWidth="1"/>
    <col min="11524" max="11524" width="13.125" style="1" bestFit="1" customWidth="1"/>
    <col min="11525" max="11525" width="51.125" style="1" bestFit="1" customWidth="1"/>
    <col min="11526" max="11526" width="6.25" style="1" customWidth="1"/>
    <col min="11527" max="11528" width="9.875" style="1" bestFit="1" customWidth="1"/>
    <col min="11529" max="11529" width="31.375" style="1" bestFit="1" customWidth="1"/>
    <col min="11530" max="11530" width="29.5" style="1" customWidth="1"/>
    <col min="11531" max="11531" width="23.625" style="1" customWidth="1"/>
    <col min="11532" max="11532" width="11"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18.75" style="1" bestFit="1" customWidth="1"/>
    <col min="11779" max="11779" width="14.375" style="1" bestFit="1" customWidth="1"/>
    <col min="11780" max="11780" width="13.125" style="1" bestFit="1" customWidth="1"/>
    <col min="11781" max="11781" width="51.125" style="1" bestFit="1" customWidth="1"/>
    <col min="11782" max="11782" width="6.25" style="1" customWidth="1"/>
    <col min="11783" max="11784" width="9.875" style="1" bestFit="1" customWidth="1"/>
    <col min="11785" max="11785" width="31.375" style="1" bestFit="1" customWidth="1"/>
    <col min="11786" max="11786" width="29.5" style="1" customWidth="1"/>
    <col min="11787" max="11787" width="23.625" style="1" customWidth="1"/>
    <col min="11788" max="11788" width="11"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18.75" style="1" bestFit="1" customWidth="1"/>
    <col min="12035" max="12035" width="14.375" style="1" bestFit="1" customWidth="1"/>
    <col min="12036" max="12036" width="13.125" style="1" bestFit="1" customWidth="1"/>
    <col min="12037" max="12037" width="51.125" style="1" bestFit="1" customWidth="1"/>
    <col min="12038" max="12038" width="6.25" style="1" customWidth="1"/>
    <col min="12039" max="12040" width="9.875" style="1" bestFit="1" customWidth="1"/>
    <col min="12041" max="12041" width="31.375" style="1" bestFit="1" customWidth="1"/>
    <col min="12042" max="12042" width="29.5" style="1" customWidth="1"/>
    <col min="12043" max="12043" width="23.625" style="1" customWidth="1"/>
    <col min="12044" max="12044" width="11"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18.75" style="1" bestFit="1" customWidth="1"/>
    <col min="12291" max="12291" width="14.375" style="1" bestFit="1" customWidth="1"/>
    <col min="12292" max="12292" width="13.125" style="1" bestFit="1" customWidth="1"/>
    <col min="12293" max="12293" width="51.125" style="1" bestFit="1" customWidth="1"/>
    <col min="12294" max="12294" width="6.25" style="1" customWidth="1"/>
    <col min="12295" max="12296" width="9.875" style="1" bestFit="1" customWidth="1"/>
    <col min="12297" max="12297" width="31.375" style="1" bestFit="1" customWidth="1"/>
    <col min="12298" max="12298" width="29.5" style="1" customWidth="1"/>
    <col min="12299" max="12299" width="23.625" style="1" customWidth="1"/>
    <col min="12300" max="12300" width="11"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18.75" style="1" bestFit="1" customWidth="1"/>
    <col min="12547" max="12547" width="14.375" style="1" bestFit="1" customWidth="1"/>
    <col min="12548" max="12548" width="13.125" style="1" bestFit="1" customWidth="1"/>
    <col min="12549" max="12549" width="51.125" style="1" bestFit="1" customWidth="1"/>
    <col min="12550" max="12550" width="6.25" style="1" customWidth="1"/>
    <col min="12551" max="12552" width="9.875" style="1" bestFit="1" customWidth="1"/>
    <col min="12553" max="12553" width="31.375" style="1" bestFit="1" customWidth="1"/>
    <col min="12554" max="12554" width="29.5" style="1" customWidth="1"/>
    <col min="12555" max="12555" width="23.625" style="1" customWidth="1"/>
    <col min="12556" max="12556" width="11"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18.75" style="1" bestFit="1" customWidth="1"/>
    <col min="12803" max="12803" width="14.375" style="1" bestFit="1" customWidth="1"/>
    <col min="12804" max="12804" width="13.125" style="1" bestFit="1" customWidth="1"/>
    <col min="12805" max="12805" width="51.125" style="1" bestFit="1" customWidth="1"/>
    <col min="12806" max="12806" width="6.25" style="1" customWidth="1"/>
    <col min="12807" max="12808" width="9.875" style="1" bestFit="1" customWidth="1"/>
    <col min="12809" max="12809" width="31.375" style="1" bestFit="1" customWidth="1"/>
    <col min="12810" max="12810" width="29.5" style="1" customWidth="1"/>
    <col min="12811" max="12811" width="23.625" style="1" customWidth="1"/>
    <col min="12812" max="12812" width="11"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18.75" style="1" bestFit="1" customWidth="1"/>
    <col min="13059" max="13059" width="14.375" style="1" bestFit="1" customWidth="1"/>
    <col min="13060" max="13060" width="13.125" style="1" bestFit="1" customWidth="1"/>
    <col min="13061" max="13061" width="51.125" style="1" bestFit="1" customWidth="1"/>
    <col min="13062" max="13062" width="6.25" style="1" customWidth="1"/>
    <col min="13063" max="13064" width="9.875" style="1" bestFit="1" customWidth="1"/>
    <col min="13065" max="13065" width="31.375" style="1" bestFit="1" customWidth="1"/>
    <col min="13066" max="13066" width="29.5" style="1" customWidth="1"/>
    <col min="13067" max="13067" width="23.625" style="1" customWidth="1"/>
    <col min="13068" max="13068" width="11"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18.75" style="1" bestFit="1" customWidth="1"/>
    <col min="13315" max="13315" width="14.375" style="1" bestFit="1" customWidth="1"/>
    <col min="13316" max="13316" width="13.125" style="1" bestFit="1" customWidth="1"/>
    <col min="13317" max="13317" width="51.125" style="1" bestFit="1" customWidth="1"/>
    <col min="13318" max="13318" width="6.25" style="1" customWidth="1"/>
    <col min="13319" max="13320" width="9.875" style="1" bestFit="1" customWidth="1"/>
    <col min="13321" max="13321" width="31.375" style="1" bestFit="1" customWidth="1"/>
    <col min="13322" max="13322" width="29.5" style="1" customWidth="1"/>
    <col min="13323" max="13323" width="23.625" style="1" customWidth="1"/>
    <col min="13324" max="13324" width="11"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18.75" style="1" bestFit="1" customWidth="1"/>
    <col min="13571" max="13571" width="14.375" style="1" bestFit="1" customWidth="1"/>
    <col min="13572" max="13572" width="13.125" style="1" bestFit="1" customWidth="1"/>
    <col min="13573" max="13573" width="51.125" style="1" bestFit="1" customWidth="1"/>
    <col min="13574" max="13574" width="6.25" style="1" customWidth="1"/>
    <col min="13575" max="13576" width="9.875" style="1" bestFit="1" customWidth="1"/>
    <col min="13577" max="13577" width="31.375" style="1" bestFit="1" customWidth="1"/>
    <col min="13578" max="13578" width="29.5" style="1" customWidth="1"/>
    <col min="13579" max="13579" width="23.625" style="1" customWidth="1"/>
    <col min="13580" max="13580" width="11"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18.75" style="1" bestFit="1" customWidth="1"/>
    <col min="13827" max="13827" width="14.375" style="1" bestFit="1" customWidth="1"/>
    <col min="13828" max="13828" width="13.125" style="1" bestFit="1" customWidth="1"/>
    <col min="13829" max="13829" width="51.125" style="1" bestFit="1" customWidth="1"/>
    <col min="13830" max="13830" width="6.25" style="1" customWidth="1"/>
    <col min="13831" max="13832" width="9.875" style="1" bestFit="1" customWidth="1"/>
    <col min="13833" max="13833" width="31.375" style="1" bestFit="1" customWidth="1"/>
    <col min="13834" max="13834" width="29.5" style="1" customWidth="1"/>
    <col min="13835" max="13835" width="23.625" style="1" customWidth="1"/>
    <col min="13836" max="13836" width="11"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18.75" style="1" bestFit="1" customWidth="1"/>
    <col min="14083" max="14083" width="14.375" style="1" bestFit="1" customWidth="1"/>
    <col min="14084" max="14084" width="13.125" style="1" bestFit="1" customWidth="1"/>
    <col min="14085" max="14085" width="51.125" style="1" bestFit="1" customWidth="1"/>
    <col min="14086" max="14086" width="6.25" style="1" customWidth="1"/>
    <col min="14087" max="14088" width="9.875" style="1" bestFit="1" customWidth="1"/>
    <col min="14089" max="14089" width="31.375" style="1" bestFit="1" customWidth="1"/>
    <col min="14090" max="14090" width="29.5" style="1" customWidth="1"/>
    <col min="14091" max="14091" width="23.625" style="1" customWidth="1"/>
    <col min="14092" max="14092" width="11"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18.75" style="1" bestFit="1" customWidth="1"/>
    <col min="14339" max="14339" width="14.375" style="1" bestFit="1" customWidth="1"/>
    <col min="14340" max="14340" width="13.125" style="1" bestFit="1" customWidth="1"/>
    <col min="14341" max="14341" width="51.125" style="1" bestFit="1" customWidth="1"/>
    <col min="14342" max="14342" width="6.25" style="1" customWidth="1"/>
    <col min="14343" max="14344" width="9.875" style="1" bestFit="1" customWidth="1"/>
    <col min="14345" max="14345" width="31.375" style="1" bestFit="1" customWidth="1"/>
    <col min="14346" max="14346" width="29.5" style="1" customWidth="1"/>
    <col min="14347" max="14347" width="23.625" style="1" customWidth="1"/>
    <col min="14348" max="14348" width="11"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18.75" style="1" bestFit="1" customWidth="1"/>
    <col min="14595" max="14595" width="14.375" style="1" bestFit="1" customWidth="1"/>
    <col min="14596" max="14596" width="13.125" style="1" bestFit="1" customWidth="1"/>
    <col min="14597" max="14597" width="51.125" style="1" bestFit="1" customWidth="1"/>
    <col min="14598" max="14598" width="6.25" style="1" customWidth="1"/>
    <col min="14599" max="14600" width="9.875" style="1" bestFit="1" customWidth="1"/>
    <col min="14601" max="14601" width="31.375" style="1" bestFit="1" customWidth="1"/>
    <col min="14602" max="14602" width="29.5" style="1" customWidth="1"/>
    <col min="14603" max="14603" width="23.625" style="1" customWidth="1"/>
    <col min="14604" max="14604" width="11"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18.75" style="1" bestFit="1" customWidth="1"/>
    <col min="14851" max="14851" width="14.375" style="1" bestFit="1" customWidth="1"/>
    <col min="14852" max="14852" width="13.125" style="1" bestFit="1" customWidth="1"/>
    <col min="14853" max="14853" width="51.125" style="1" bestFit="1" customWidth="1"/>
    <col min="14854" max="14854" width="6.25" style="1" customWidth="1"/>
    <col min="14855" max="14856" width="9.875" style="1" bestFit="1" customWidth="1"/>
    <col min="14857" max="14857" width="31.375" style="1" bestFit="1" customWidth="1"/>
    <col min="14858" max="14858" width="29.5" style="1" customWidth="1"/>
    <col min="14859" max="14859" width="23.625" style="1" customWidth="1"/>
    <col min="14860" max="14860" width="11"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18.75" style="1" bestFit="1" customWidth="1"/>
    <col min="15107" max="15107" width="14.375" style="1" bestFit="1" customWidth="1"/>
    <col min="15108" max="15108" width="13.125" style="1" bestFit="1" customWidth="1"/>
    <col min="15109" max="15109" width="51.125" style="1" bestFit="1" customWidth="1"/>
    <col min="15110" max="15110" width="6.25" style="1" customWidth="1"/>
    <col min="15111" max="15112" width="9.875" style="1" bestFit="1" customWidth="1"/>
    <col min="15113" max="15113" width="31.375" style="1" bestFit="1" customWidth="1"/>
    <col min="15114" max="15114" width="29.5" style="1" customWidth="1"/>
    <col min="15115" max="15115" width="23.625" style="1" customWidth="1"/>
    <col min="15116" max="15116" width="11"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18.75" style="1" bestFit="1" customWidth="1"/>
    <col min="15363" max="15363" width="14.375" style="1" bestFit="1" customWidth="1"/>
    <col min="15364" max="15364" width="13.125" style="1" bestFit="1" customWidth="1"/>
    <col min="15365" max="15365" width="51.125" style="1" bestFit="1" customWidth="1"/>
    <col min="15366" max="15366" width="6.25" style="1" customWidth="1"/>
    <col min="15367" max="15368" width="9.875" style="1" bestFit="1" customWidth="1"/>
    <col min="15369" max="15369" width="31.375" style="1" bestFit="1" customWidth="1"/>
    <col min="15370" max="15370" width="29.5" style="1" customWidth="1"/>
    <col min="15371" max="15371" width="23.625" style="1" customWidth="1"/>
    <col min="15372" max="15372" width="11"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18.75" style="1" bestFit="1" customWidth="1"/>
    <col min="15619" max="15619" width="14.375" style="1" bestFit="1" customWidth="1"/>
    <col min="15620" max="15620" width="13.125" style="1" bestFit="1" customWidth="1"/>
    <col min="15621" max="15621" width="51.125" style="1" bestFit="1" customWidth="1"/>
    <col min="15622" max="15622" width="6.25" style="1" customWidth="1"/>
    <col min="15623" max="15624" width="9.875" style="1" bestFit="1" customWidth="1"/>
    <col min="15625" max="15625" width="31.375" style="1" bestFit="1" customWidth="1"/>
    <col min="15626" max="15626" width="29.5" style="1" customWidth="1"/>
    <col min="15627" max="15627" width="23.625" style="1" customWidth="1"/>
    <col min="15628" max="15628" width="11"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18.75" style="1" bestFit="1" customWidth="1"/>
    <col min="15875" max="15875" width="14.375" style="1" bestFit="1" customWidth="1"/>
    <col min="15876" max="15876" width="13.125" style="1" bestFit="1" customWidth="1"/>
    <col min="15877" max="15877" width="51.125" style="1" bestFit="1" customWidth="1"/>
    <col min="15878" max="15878" width="6.25" style="1" customWidth="1"/>
    <col min="15879" max="15880" width="9.875" style="1" bestFit="1" customWidth="1"/>
    <col min="15881" max="15881" width="31.375" style="1" bestFit="1" customWidth="1"/>
    <col min="15882" max="15882" width="29.5" style="1" customWidth="1"/>
    <col min="15883" max="15883" width="23.625" style="1" customWidth="1"/>
    <col min="15884" max="15884" width="11"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18.75" style="1" bestFit="1" customWidth="1"/>
    <col min="16131" max="16131" width="14.375" style="1" bestFit="1" customWidth="1"/>
    <col min="16132" max="16132" width="13.125" style="1" bestFit="1" customWidth="1"/>
    <col min="16133" max="16133" width="51.125" style="1" bestFit="1" customWidth="1"/>
    <col min="16134" max="16134" width="6.25" style="1" customWidth="1"/>
    <col min="16135" max="16136" width="9.875" style="1" bestFit="1" customWidth="1"/>
    <col min="16137" max="16137" width="31.375" style="1" bestFit="1" customWidth="1"/>
    <col min="16138" max="16138" width="29.5" style="1" customWidth="1"/>
    <col min="16139" max="16139" width="23.625" style="1" customWidth="1"/>
    <col min="16140" max="16140" width="11"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2194</v>
      </c>
      <c r="G2" s="5" t="s">
        <v>2</v>
      </c>
      <c r="H2" s="6"/>
      <c r="I2" s="7"/>
      <c r="J2" s="8">
        <f>SUM(H:H)</f>
        <v>815000</v>
      </c>
    </row>
    <row r="3" spans="2:17" ht="20.100000000000001" customHeight="1">
      <c r="B3" s="2" t="s">
        <v>3</v>
      </c>
      <c r="C3" s="2"/>
      <c r="D3" s="2"/>
      <c r="E3" s="13" t="s">
        <v>1698</v>
      </c>
    </row>
    <row r="4" spans="2:17" ht="20.100000000000001" customHeight="1">
      <c r="B4" s="2" t="s">
        <v>996</v>
      </c>
      <c r="C4" s="2"/>
      <c r="D4" s="2"/>
      <c r="E4" s="13">
        <v>228206</v>
      </c>
      <c r="J4" s="451"/>
    </row>
    <row r="5" spans="2:17" ht="20.100000000000001" customHeight="1">
      <c r="B5" s="2" t="s">
        <v>9</v>
      </c>
      <c r="C5" s="2"/>
      <c r="D5" s="2"/>
      <c r="E5" s="16">
        <v>45697</v>
      </c>
      <c r="J5" s="451"/>
    </row>
    <row r="6" spans="2:17" ht="20.100000000000001" customHeight="1">
      <c r="B6" s="2" t="s">
        <v>10</v>
      </c>
      <c r="C6" s="2"/>
      <c r="D6" s="2"/>
      <c r="E6" s="16">
        <v>45700</v>
      </c>
      <c r="J6" s="451"/>
    </row>
    <row r="7" spans="2:17" ht="20.100000000000001" customHeight="1">
      <c r="B7" s="453"/>
      <c r="C7" s="453"/>
      <c r="D7" s="453"/>
      <c r="E7" s="454"/>
      <c r="J7" s="451"/>
      <c r="L7" s="456"/>
    </row>
    <row r="9" spans="2:17" s="4" customFormat="1" ht="19.7" customHeight="1">
      <c r="B9" s="27" t="s">
        <v>32</v>
      </c>
      <c r="C9" s="27" t="s">
        <v>33</v>
      </c>
      <c r="D9" s="27" t="s">
        <v>34</v>
      </c>
      <c r="E9" s="26" t="s">
        <v>35</v>
      </c>
      <c r="F9" s="27" t="s">
        <v>36</v>
      </c>
      <c r="G9" s="384" t="s">
        <v>37</v>
      </c>
      <c r="H9" s="63" t="s">
        <v>38</v>
      </c>
      <c r="I9" s="26" t="s">
        <v>39</v>
      </c>
      <c r="J9" s="26" t="s">
        <v>40</v>
      </c>
      <c r="K9" s="26" t="s">
        <v>41</v>
      </c>
      <c r="L9" s="26" t="s">
        <v>42</v>
      </c>
      <c r="M9" s="30" t="s">
        <v>43</v>
      </c>
      <c r="N9" s="27" t="s">
        <v>44</v>
      </c>
      <c r="O9" s="26" t="s">
        <v>45</v>
      </c>
      <c r="P9" s="30" t="s">
        <v>46</v>
      </c>
      <c r="Q9" s="375" t="s">
        <v>47</v>
      </c>
    </row>
    <row r="10" spans="2:17" ht="19.5" customHeight="1">
      <c r="B10" s="689">
        <v>1</v>
      </c>
      <c r="C10" s="293" t="s">
        <v>997</v>
      </c>
      <c r="D10" s="293" t="s">
        <v>997</v>
      </c>
      <c r="E10" s="40" t="s">
        <v>2195</v>
      </c>
      <c r="F10" s="26">
        <v>1</v>
      </c>
      <c r="G10" s="385">
        <v>703000</v>
      </c>
      <c r="H10" s="688">
        <f>G10*F10</f>
        <v>703000</v>
      </c>
      <c r="I10" s="690" t="s">
        <v>1749</v>
      </c>
      <c r="J10" s="376" t="s">
        <v>999</v>
      </c>
      <c r="K10" s="40"/>
      <c r="L10" s="26"/>
      <c r="M10" s="30">
        <v>45676</v>
      </c>
      <c r="N10" s="40"/>
      <c r="O10" s="664">
        <v>45697</v>
      </c>
      <c r="P10" s="665">
        <v>46014</v>
      </c>
      <c r="Q10" s="375">
        <v>46014</v>
      </c>
    </row>
    <row r="11" spans="2:17" ht="19.5" customHeight="1">
      <c r="B11" s="691"/>
      <c r="C11" s="293" t="s">
        <v>997</v>
      </c>
      <c r="D11" s="293" t="s">
        <v>997</v>
      </c>
      <c r="E11" s="40" t="s">
        <v>1000</v>
      </c>
      <c r="F11" s="26">
        <v>1</v>
      </c>
      <c r="G11" s="385">
        <v>12000</v>
      </c>
      <c r="H11" s="688">
        <f>G11*F11</f>
        <v>12000</v>
      </c>
      <c r="I11" s="40" t="s">
        <v>1000</v>
      </c>
      <c r="J11" s="376" t="s">
        <v>999</v>
      </c>
      <c r="K11" s="40"/>
      <c r="L11" s="26"/>
      <c r="M11" s="30">
        <v>45676</v>
      </c>
      <c r="N11" s="40"/>
      <c r="O11" s="664">
        <v>45697</v>
      </c>
      <c r="P11" s="665">
        <v>46014</v>
      </c>
      <c r="Q11" s="375">
        <v>46014</v>
      </c>
    </row>
    <row r="12" spans="2:17" ht="19.5" customHeight="1">
      <c r="B12" s="286">
        <v>2</v>
      </c>
      <c r="C12" s="293" t="s">
        <v>997</v>
      </c>
      <c r="D12" s="293" t="s">
        <v>997</v>
      </c>
      <c r="E12" s="40" t="s">
        <v>2196</v>
      </c>
      <c r="F12" s="26">
        <v>1</v>
      </c>
      <c r="G12" s="385">
        <v>55000</v>
      </c>
      <c r="H12" s="688">
        <f>G12*F12</f>
        <v>55000</v>
      </c>
      <c r="I12" s="40" t="s">
        <v>2197</v>
      </c>
      <c r="J12" s="376" t="s">
        <v>999</v>
      </c>
      <c r="K12" s="40"/>
      <c r="L12" s="26"/>
      <c r="M12" s="30">
        <v>45676</v>
      </c>
      <c r="N12" s="40"/>
      <c r="O12" s="664">
        <v>45697</v>
      </c>
      <c r="P12" s="665">
        <v>46014</v>
      </c>
      <c r="Q12" s="375">
        <v>46014</v>
      </c>
    </row>
    <row r="13" spans="2:17" ht="19.5" customHeight="1">
      <c r="B13" s="694">
        <v>3</v>
      </c>
      <c r="C13" s="293" t="s">
        <v>997</v>
      </c>
      <c r="D13" s="293" t="s">
        <v>997</v>
      </c>
      <c r="E13" s="40" t="s">
        <v>2198</v>
      </c>
      <c r="F13" s="26">
        <v>1</v>
      </c>
      <c r="G13" s="385">
        <v>45000</v>
      </c>
      <c r="H13" s="688">
        <f>G13*F13</f>
        <v>45000</v>
      </c>
      <c r="I13" s="40" t="s">
        <v>2198</v>
      </c>
      <c r="J13" s="376" t="s">
        <v>999</v>
      </c>
      <c r="K13" s="40"/>
      <c r="L13" s="26"/>
      <c r="M13" s="30">
        <v>45676</v>
      </c>
      <c r="N13" s="40"/>
      <c r="O13" s="664">
        <v>45697</v>
      </c>
      <c r="P13" s="665">
        <v>46014</v>
      </c>
      <c r="Q13" s="375">
        <v>46014</v>
      </c>
    </row>
    <row r="14" spans="2:17" ht="19.5" customHeight="1">
      <c r="B14" s="494"/>
      <c r="C14" s="27"/>
      <c r="D14" s="27"/>
      <c r="E14" s="40"/>
      <c r="F14" s="26"/>
      <c r="G14" s="385"/>
      <c r="H14" s="384">
        <f>G14*F14</f>
        <v>0</v>
      </c>
      <c r="I14" s="683"/>
      <c r="J14" s="26"/>
      <c r="K14" s="40"/>
      <c r="L14" s="26"/>
      <c r="M14" s="30"/>
      <c r="N14" s="40"/>
      <c r="O14" s="393"/>
      <c r="P14" s="665"/>
      <c r="Q14" s="375"/>
    </row>
  </sheetData>
  <autoFilter ref="B9:O14" xr:uid="{67A3EFD9-1BFF-486D-9B7D-5A58680A2FF7}">
    <sortState xmlns:xlrd2="http://schemas.microsoft.com/office/spreadsheetml/2017/richdata2" ref="B10:O12">
      <sortCondition descending="1" ref="K9:K12"/>
    </sortState>
  </autoFilter>
  <mergeCells count="7">
    <mergeCell ref="B10:B11"/>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86C8-81A7-4C41-98C9-DBDDAED59CF9}">
  <dimension ref="B2:Q13"/>
  <sheetViews>
    <sheetView zoomScale="85" zoomScaleNormal="85" workbookViewId="0">
      <pane xSplit="10" ySplit="9" topLeftCell="L10" activePane="bottomRight" state="frozen"/>
      <selection pane="topRight" activeCell="K1" sqref="K1"/>
      <selection pane="bottomLeft" activeCell="A9" sqref="A9"/>
      <selection pane="bottomRight" activeCell="Q11" sqref="Q11:Q12"/>
    </sheetView>
  </sheetViews>
  <sheetFormatPr defaultRowHeight="18.75"/>
  <cols>
    <col min="1" max="1" width="2.625" style="1" customWidth="1"/>
    <col min="2" max="2" width="18.75" style="4" bestFit="1" customWidth="1"/>
    <col min="3" max="3" width="14.375" style="1" bestFit="1" customWidth="1"/>
    <col min="4" max="4" width="13.125" style="1" bestFit="1" customWidth="1"/>
    <col min="5" max="5" width="51.125" style="1" bestFit="1" customWidth="1"/>
    <col min="6" max="6" width="6.25" style="681" customWidth="1"/>
    <col min="7" max="7" width="9.875" style="373" bestFit="1" customWidth="1"/>
    <col min="8" max="8" width="9.875" style="495" bestFit="1" customWidth="1"/>
    <col min="9" max="9" width="31.375" style="10" bestFit="1" customWidth="1"/>
    <col min="10" max="10" width="29.5" style="1" customWidth="1"/>
    <col min="11" max="11" width="23.625" style="1" customWidth="1"/>
    <col min="12" max="12" width="11" style="4" customWidth="1"/>
    <col min="13" max="13" width="13.75" style="9" customWidth="1"/>
    <col min="14" max="14" width="6.375" style="1" customWidth="1"/>
    <col min="15" max="15" width="13.25" style="10" customWidth="1"/>
    <col min="16" max="16" width="14.5" style="11" customWidth="1"/>
    <col min="17" max="17" width="15.625" style="667" customWidth="1"/>
    <col min="18" max="256" width="9" style="1"/>
    <col min="257" max="257" width="2.625" style="1" customWidth="1"/>
    <col min="258" max="258" width="18.75" style="1" bestFit="1" customWidth="1"/>
    <col min="259" max="259" width="14.375" style="1" bestFit="1" customWidth="1"/>
    <col min="260" max="260" width="13.125" style="1" bestFit="1" customWidth="1"/>
    <col min="261" max="261" width="51.125" style="1" bestFit="1" customWidth="1"/>
    <col min="262" max="262" width="6.25" style="1" customWidth="1"/>
    <col min="263" max="264" width="9.875" style="1" bestFit="1" customWidth="1"/>
    <col min="265" max="265" width="31.375" style="1" bestFit="1" customWidth="1"/>
    <col min="266" max="266" width="29.5" style="1" customWidth="1"/>
    <col min="267" max="267" width="23.625" style="1" customWidth="1"/>
    <col min="268" max="268" width="11"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18.75" style="1" bestFit="1" customWidth="1"/>
    <col min="515" max="515" width="14.375" style="1" bestFit="1" customWidth="1"/>
    <col min="516" max="516" width="13.125" style="1" bestFit="1" customWidth="1"/>
    <col min="517" max="517" width="51.125" style="1" bestFit="1" customWidth="1"/>
    <col min="518" max="518" width="6.25" style="1" customWidth="1"/>
    <col min="519" max="520" width="9.875" style="1" bestFit="1" customWidth="1"/>
    <col min="521" max="521" width="31.375" style="1" bestFit="1" customWidth="1"/>
    <col min="522" max="522" width="29.5" style="1" customWidth="1"/>
    <col min="523" max="523" width="23.625" style="1" customWidth="1"/>
    <col min="524" max="524" width="11"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18.75" style="1" bestFit="1" customWidth="1"/>
    <col min="771" max="771" width="14.375" style="1" bestFit="1" customWidth="1"/>
    <col min="772" max="772" width="13.125" style="1" bestFit="1" customWidth="1"/>
    <col min="773" max="773" width="51.125" style="1" bestFit="1" customWidth="1"/>
    <col min="774" max="774" width="6.25" style="1" customWidth="1"/>
    <col min="775" max="776" width="9.875" style="1" bestFit="1" customWidth="1"/>
    <col min="777" max="777" width="31.375" style="1" bestFit="1" customWidth="1"/>
    <col min="778" max="778" width="29.5" style="1" customWidth="1"/>
    <col min="779" max="779" width="23.625" style="1" customWidth="1"/>
    <col min="780" max="780" width="11"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18.75" style="1" bestFit="1" customWidth="1"/>
    <col min="1027" max="1027" width="14.375" style="1" bestFit="1" customWidth="1"/>
    <col min="1028" max="1028" width="13.125" style="1" bestFit="1" customWidth="1"/>
    <col min="1029" max="1029" width="51.125" style="1" bestFit="1" customWidth="1"/>
    <col min="1030" max="1030" width="6.25" style="1" customWidth="1"/>
    <col min="1031" max="1032" width="9.875" style="1" bestFit="1" customWidth="1"/>
    <col min="1033" max="1033" width="31.375" style="1" bestFit="1" customWidth="1"/>
    <col min="1034" max="1034" width="29.5" style="1" customWidth="1"/>
    <col min="1035" max="1035" width="23.625" style="1" customWidth="1"/>
    <col min="1036" max="1036" width="11"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18.75" style="1" bestFit="1" customWidth="1"/>
    <col min="1283" max="1283" width="14.375" style="1" bestFit="1" customWidth="1"/>
    <col min="1284" max="1284" width="13.125" style="1" bestFit="1" customWidth="1"/>
    <col min="1285" max="1285" width="51.125" style="1" bestFit="1" customWidth="1"/>
    <col min="1286" max="1286" width="6.25" style="1" customWidth="1"/>
    <col min="1287" max="1288" width="9.875" style="1" bestFit="1" customWidth="1"/>
    <col min="1289" max="1289" width="31.375" style="1" bestFit="1" customWidth="1"/>
    <col min="1290" max="1290" width="29.5" style="1" customWidth="1"/>
    <col min="1291" max="1291" width="23.625" style="1" customWidth="1"/>
    <col min="1292" max="1292" width="11"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18.75" style="1" bestFit="1" customWidth="1"/>
    <col min="1539" max="1539" width="14.375" style="1" bestFit="1" customWidth="1"/>
    <col min="1540" max="1540" width="13.125" style="1" bestFit="1" customWidth="1"/>
    <col min="1541" max="1541" width="51.125" style="1" bestFit="1" customWidth="1"/>
    <col min="1542" max="1542" width="6.25" style="1" customWidth="1"/>
    <col min="1543" max="1544" width="9.875" style="1" bestFit="1" customWidth="1"/>
    <col min="1545" max="1545" width="31.375" style="1" bestFit="1" customWidth="1"/>
    <col min="1546" max="1546" width="29.5" style="1" customWidth="1"/>
    <col min="1547" max="1547" width="23.625" style="1" customWidth="1"/>
    <col min="1548" max="1548" width="11"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18.75" style="1" bestFit="1" customWidth="1"/>
    <col min="1795" max="1795" width="14.375" style="1" bestFit="1" customWidth="1"/>
    <col min="1796" max="1796" width="13.125" style="1" bestFit="1" customWidth="1"/>
    <col min="1797" max="1797" width="51.125" style="1" bestFit="1" customWidth="1"/>
    <col min="1798" max="1798" width="6.25" style="1" customWidth="1"/>
    <col min="1799" max="1800" width="9.875" style="1" bestFit="1" customWidth="1"/>
    <col min="1801" max="1801" width="31.375" style="1" bestFit="1" customWidth="1"/>
    <col min="1802" max="1802" width="29.5" style="1" customWidth="1"/>
    <col min="1803" max="1803" width="23.625" style="1" customWidth="1"/>
    <col min="1804" max="1804" width="11"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18.75" style="1" bestFit="1" customWidth="1"/>
    <col min="2051" max="2051" width="14.375" style="1" bestFit="1" customWidth="1"/>
    <col min="2052" max="2052" width="13.125" style="1" bestFit="1" customWidth="1"/>
    <col min="2053" max="2053" width="51.125" style="1" bestFit="1" customWidth="1"/>
    <col min="2054" max="2054" width="6.25" style="1" customWidth="1"/>
    <col min="2055" max="2056" width="9.875" style="1" bestFit="1" customWidth="1"/>
    <col min="2057" max="2057" width="31.375" style="1" bestFit="1" customWidth="1"/>
    <col min="2058" max="2058" width="29.5" style="1" customWidth="1"/>
    <col min="2059" max="2059" width="23.625" style="1" customWidth="1"/>
    <col min="2060" max="2060" width="11"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18.75" style="1" bestFit="1" customWidth="1"/>
    <col min="2307" max="2307" width="14.375" style="1" bestFit="1" customWidth="1"/>
    <col min="2308" max="2308" width="13.125" style="1" bestFit="1" customWidth="1"/>
    <col min="2309" max="2309" width="51.125" style="1" bestFit="1" customWidth="1"/>
    <col min="2310" max="2310" width="6.25" style="1" customWidth="1"/>
    <col min="2311" max="2312" width="9.875" style="1" bestFit="1" customWidth="1"/>
    <col min="2313" max="2313" width="31.375" style="1" bestFit="1" customWidth="1"/>
    <col min="2314" max="2314" width="29.5" style="1" customWidth="1"/>
    <col min="2315" max="2315" width="23.625" style="1" customWidth="1"/>
    <col min="2316" max="2316" width="11"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18.75" style="1" bestFit="1" customWidth="1"/>
    <col min="2563" max="2563" width="14.375" style="1" bestFit="1" customWidth="1"/>
    <col min="2564" max="2564" width="13.125" style="1" bestFit="1" customWidth="1"/>
    <col min="2565" max="2565" width="51.125" style="1" bestFit="1" customWidth="1"/>
    <col min="2566" max="2566" width="6.25" style="1" customWidth="1"/>
    <col min="2567" max="2568" width="9.875" style="1" bestFit="1" customWidth="1"/>
    <col min="2569" max="2569" width="31.375" style="1" bestFit="1" customWidth="1"/>
    <col min="2570" max="2570" width="29.5" style="1" customWidth="1"/>
    <col min="2571" max="2571" width="23.625" style="1" customWidth="1"/>
    <col min="2572" max="2572" width="11"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18.75" style="1" bestFit="1" customWidth="1"/>
    <col min="2819" max="2819" width="14.375" style="1" bestFit="1" customWidth="1"/>
    <col min="2820" max="2820" width="13.125" style="1" bestFit="1" customWidth="1"/>
    <col min="2821" max="2821" width="51.125" style="1" bestFit="1" customWidth="1"/>
    <col min="2822" max="2822" width="6.25" style="1" customWidth="1"/>
    <col min="2823" max="2824" width="9.875" style="1" bestFit="1" customWidth="1"/>
    <col min="2825" max="2825" width="31.375" style="1" bestFit="1" customWidth="1"/>
    <col min="2826" max="2826" width="29.5" style="1" customWidth="1"/>
    <col min="2827" max="2827" width="23.625" style="1" customWidth="1"/>
    <col min="2828" max="2828" width="11"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18.75" style="1" bestFit="1" customWidth="1"/>
    <col min="3075" max="3075" width="14.375" style="1" bestFit="1" customWidth="1"/>
    <col min="3076" max="3076" width="13.125" style="1" bestFit="1" customWidth="1"/>
    <col min="3077" max="3077" width="51.125" style="1" bestFit="1" customWidth="1"/>
    <col min="3078" max="3078" width="6.25" style="1" customWidth="1"/>
    <col min="3079" max="3080" width="9.875" style="1" bestFit="1" customWidth="1"/>
    <col min="3081" max="3081" width="31.375" style="1" bestFit="1" customWidth="1"/>
    <col min="3082" max="3082" width="29.5" style="1" customWidth="1"/>
    <col min="3083" max="3083" width="23.625" style="1" customWidth="1"/>
    <col min="3084" max="3084" width="11"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18.75" style="1" bestFit="1" customWidth="1"/>
    <col min="3331" max="3331" width="14.375" style="1" bestFit="1" customWidth="1"/>
    <col min="3332" max="3332" width="13.125" style="1" bestFit="1" customWidth="1"/>
    <col min="3333" max="3333" width="51.125" style="1" bestFit="1" customWidth="1"/>
    <col min="3334" max="3334" width="6.25" style="1" customWidth="1"/>
    <col min="3335" max="3336" width="9.875" style="1" bestFit="1" customWidth="1"/>
    <col min="3337" max="3337" width="31.375" style="1" bestFit="1" customWidth="1"/>
    <col min="3338" max="3338" width="29.5" style="1" customWidth="1"/>
    <col min="3339" max="3339" width="23.625" style="1" customWidth="1"/>
    <col min="3340" max="3340" width="11"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18.75" style="1" bestFit="1" customWidth="1"/>
    <col min="3587" max="3587" width="14.375" style="1" bestFit="1" customWidth="1"/>
    <col min="3588" max="3588" width="13.125" style="1" bestFit="1" customWidth="1"/>
    <col min="3589" max="3589" width="51.125" style="1" bestFit="1" customWidth="1"/>
    <col min="3590" max="3590" width="6.25" style="1" customWidth="1"/>
    <col min="3591" max="3592" width="9.875" style="1" bestFit="1" customWidth="1"/>
    <col min="3593" max="3593" width="31.375" style="1" bestFit="1" customWidth="1"/>
    <col min="3594" max="3594" width="29.5" style="1" customWidth="1"/>
    <col min="3595" max="3595" width="23.625" style="1" customWidth="1"/>
    <col min="3596" max="3596" width="11"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18.75" style="1" bestFit="1" customWidth="1"/>
    <col min="3843" max="3843" width="14.375" style="1" bestFit="1" customWidth="1"/>
    <col min="3844" max="3844" width="13.125" style="1" bestFit="1" customWidth="1"/>
    <col min="3845" max="3845" width="51.125" style="1" bestFit="1" customWidth="1"/>
    <col min="3846" max="3846" width="6.25" style="1" customWidth="1"/>
    <col min="3847" max="3848" width="9.875" style="1" bestFit="1" customWidth="1"/>
    <col min="3849" max="3849" width="31.375" style="1" bestFit="1" customWidth="1"/>
    <col min="3850" max="3850" width="29.5" style="1" customWidth="1"/>
    <col min="3851" max="3851" width="23.625" style="1" customWidth="1"/>
    <col min="3852" max="3852" width="11"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18.75" style="1" bestFit="1" customWidth="1"/>
    <col min="4099" max="4099" width="14.375" style="1" bestFit="1" customWidth="1"/>
    <col min="4100" max="4100" width="13.125" style="1" bestFit="1" customWidth="1"/>
    <col min="4101" max="4101" width="51.125" style="1" bestFit="1" customWidth="1"/>
    <col min="4102" max="4102" width="6.25" style="1" customWidth="1"/>
    <col min="4103" max="4104" width="9.875" style="1" bestFit="1" customWidth="1"/>
    <col min="4105" max="4105" width="31.375" style="1" bestFit="1" customWidth="1"/>
    <col min="4106" max="4106" width="29.5" style="1" customWidth="1"/>
    <col min="4107" max="4107" width="23.625" style="1" customWidth="1"/>
    <col min="4108" max="4108" width="11"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18.75" style="1" bestFit="1" customWidth="1"/>
    <col min="4355" max="4355" width="14.375" style="1" bestFit="1" customWidth="1"/>
    <col min="4356" max="4356" width="13.125" style="1" bestFit="1" customWidth="1"/>
    <col min="4357" max="4357" width="51.125" style="1" bestFit="1" customWidth="1"/>
    <col min="4358" max="4358" width="6.25" style="1" customWidth="1"/>
    <col min="4359" max="4360" width="9.875" style="1" bestFit="1" customWidth="1"/>
    <col min="4361" max="4361" width="31.375" style="1" bestFit="1" customWidth="1"/>
    <col min="4362" max="4362" width="29.5" style="1" customWidth="1"/>
    <col min="4363" max="4363" width="23.625" style="1" customWidth="1"/>
    <col min="4364" max="4364" width="11"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18.75" style="1" bestFit="1" customWidth="1"/>
    <col min="4611" max="4611" width="14.375" style="1" bestFit="1" customWidth="1"/>
    <col min="4612" max="4612" width="13.125" style="1" bestFit="1" customWidth="1"/>
    <col min="4613" max="4613" width="51.125" style="1" bestFit="1" customWidth="1"/>
    <col min="4614" max="4614" width="6.25" style="1" customWidth="1"/>
    <col min="4615" max="4616" width="9.875" style="1" bestFit="1" customWidth="1"/>
    <col min="4617" max="4617" width="31.375" style="1" bestFit="1" customWidth="1"/>
    <col min="4618" max="4618" width="29.5" style="1" customWidth="1"/>
    <col min="4619" max="4619" width="23.625" style="1" customWidth="1"/>
    <col min="4620" max="4620" width="11"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18.75" style="1" bestFit="1" customWidth="1"/>
    <col min="4867" max="4867" width="14.375" style="1" bestFit="1" customWidth="1"/>
    <col min="4868" max="4868" width="13.125" style="1" bestFit="1" customWidth="1"/>
    <col min="4869" max="4869" width="51.125" style="1" bestFit="1" customWidth="1"/>
    <col min="4870" max="4870" width="6.25" style="1" customWidth="1"/>
    <col min="4871" max="4872" width="9.875" style="1" bestFit="1" customWidth="1"/>
    <col min="4873" max="4873" width="31.375" style="1" bestFit="1" customWidth="1"/>
    <col min="4874" max="4874" width="29.5" style="1" customWidth="1"/>
    <col min="4875" max="4875" width="23.625" style="1" customWidth="1"/>
    <col min="4876" max="4876" width="11"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18.75" style="1" bestFit="1" customWidth="1"/>
    <col min="5123" max="5123" width="14.375" style="1" bestFit="1" customWidth="1"/>
    <col min="5124" max="5124" width="13.125" style="1" bestFit="1" customWidth="1"/>
    <col min="5125" max="5125" width="51.125" style="1" bestFit="1" customWidth="1"/>
    <col min="5126" max="5126" width="6.25" style="1" customWidth="1"/>
    <col min="5127" max="5128" width="9.875" style="1" bestFit="1" customWidth="1"/>
    <col min="5129" max="5129" width="31.375" style="1" bestFit="1" customWidth="1"/>
    <col min="5130" max="5130" width="29.5" style="1" customWidth="1"/>
    <col min="5131" max="5131" width="23.625" style="1" customWidth="1"/>
    <col min="5132" max="5132" width="11"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18.75" style="1" bestFit="1" customWidth="1"/>
    <col min="5379" max="5379" width="14.375" style="1" bestFit="1" customWidth="1"/>
    <col min="5380" max="5380" width="13.125" style="1" bestFit="1" customWidth="1"/>
    <col min="5381" max="5381" width="51.125" style="1" bestFit="1" customWidth="1"/>
    <col min="5382" max="5382" width="6.25" style="1" customWidth="1"/>
    <col min="5383" max="5384" width="9.875" style="1" bestFit="1" customWidth="1"/>
    <col min="5385" max="5385" width="31.375" style="1" bestFit="1" customWidth="1"/>
    <col min="5386" max="5386" width="29.5" style="1" customWidth="1"/>
    <col min="5387" max="5387" width="23.625" style="1" customWidth="1"/>
    <col min="5388" max="5388" width="11"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18.75" style="1" bestFit="1" customWidth="1"/>
    <col min="5635" max="5635" width="14.375" style="1" bestFit="1" customWidth="1"/>
    <col min="5636" max="5636" width="13.125" style="1" bestFit="1" customWidth="1"/>
    <col min="5637" max="5637" width="51.125" style="1" bestFit="1" customWidth="1"/>
    <col min="5638" max="5638" width="6.25" style="1" customWidth="1"/>
    <col min="5639" max="5640" width="9.875" style="1" bestFit="1" customWidth="1"/>
    <col min="5641" max="5641" width="31.375" style="1" bestFit="1" customWidth="1"/>
    <col min="5642" max="5642" width="29.5" style="1" customWidth="1"/>
    <col min="5643" max="5643" width="23.625" style="1" customWidth="1"/>
    <col min="5644" max="5644" width="11"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18.75" style="1" bestFit="1" customWidth="1"/>
    <col min="5891" max="5891" width="14.375" style="1" bestFit="1" customWidth="1"/>
    <col min="5892" max="5892" width="13.125" style="1" bestFit="1" customWidth="1"/>
    <col min="5893" max="5893" width="51.125" style="1" bestFit="1" customWidth="1"/>
    <col min="5894" max="5894" width="6.25" style="1" customWidth="1"/>
    <col min="5895" max="5896" width="9.875" style="1" bestFit="1" customWidth="1"/>
    <col min="5897" max="5897" width="31.375" style="1" bestFit="1" customWidth="1"/>
    <col min="5898" max="5898" width="29.5" style="1" customWidth="1"/>
    <col min="5899" max="5899" width="23.625" style="1" customWidth="1"/>
    <col min="5900" max="5900" width="11"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18.75" style="1" bestFit="1" customWidth="1"/>
    <col min="6147" max="6147" width="14.375" style="1" bestFit="1" customWidth="1"/>
    <col min="6148" max="6148" width="13.125" style="1" bestFit="1" customWidth="1"/>
    <col min="6149" max="6149" width="51.125" style="1" bestFit="1" customWidth="1"/>
    <col min="6150" max="6150" width="6.25" style="1" customWidth="1"/>
    <col min="6151" max="6152" width="9.875" style="1" bestFit="1" customWidth="1"/>
    <col min="6153" max="6153" width="31.375" style="1" bestFit="1" customWidth="1"/>
    <col min="6154" max="6154" width="29.5" style="1" customWidth="1"/>
    <col min="6155" max="6155" width="23.625" style="1" customWidth="1"/>
    <col min="6156" max="6156" width="11"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18.75" style="1" bestFit="1" customWidth="1"/>
    <col min="6403" max="6403" width="14.375" style="1" bestFit="1" customWidth="1"/>
    <col min="6404" max="6404" width="13.125" style="1" bestFit="1" customWidth="1"/>
    <col min="6405" max="6405" width="51.125" style="1" bestFit="1" customWidth="1"/>
    <col min="6406" max="6406" width="6.25" style="1" customWidth="1"/>
    <col min="6407" max="6408" width="9.875" style="1" bestFit="1" customWidth="1"/>
    <col min="6409" max="6409" width="31.375" style="1" bestFit="1" customWidth="1"/>
    <col min="6410" max="6410" width="29.5" style="1" customWidth="1"/>
    <col min="6411" max="6411" width="23.625" style="1" customWidth="1"/>
    <col min="6412" max="6412" width="11"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18.75" style="1" bestFit="1" customWidth="1"/>
    <col min="6659" max="6659" width="14.375" style="1" bestFit="1" customWidth="1"/>
    <col min="6660" max="6660" width="13.125" style="1" bestFit="1" customWidth="1"/>
    <col min="6661" max="6661" width="51.125" style="1" bestFit="1" customWidth="1"/>
    <col min="6662" max="6662" width="6.25" style="1" customWidth="1"/>
    <col min="6663" max="6664" width="9.875" style="1" bestFit="1" customWidth="1"/>
    <col min="6665" max="6665" width="31.375" style="1" bestFit="1" customWidth="1"/>
    <col min="6666" max="6666" width="29.5" style="1" customWidth="1"/>
    <col min="6667" max="6667" width="23.625" style="1" customWidth="1"/>
    <col min="6668" max="6668" width="11"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18.75" style="1" bestFit="1" customWidth="1"/>
    <col min="6915" max="6915" width="14.375" style="1" bestFit="1" customWidth="1"/>
    <col min="6916" max="6916" width="13.125" style="1" bestFit="1" customWidth="1"/>
    <col min="6917" max="6917" width="51.125" style="1" bestFit="1" customWidth="1"/>
    <col min="6918" max="6918" width="6.25" style="1" customWidth="1"/>
    <col min="6919" max="6920" width="9.875" style="1" bestFit="1" customWidth="1"/>
    <col min="6921" max="6921" width="31.375" style="1" bestFit="1" customWidth="1"/>
    <col min="6922" max="6922" width="29.5" style="1" customWidth="1"/>
    <col min="6923" max="6923" width="23.625" style="1" customWidth="1"/>
    <col min="6924" max="6924" width="11"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18.75" style="1" bestFit="1" customWidth="1"/>
    <col min="7171" max="7171" width="14.375" style="1" bestFit="1" customWidth="1"/>
    <col min="7172" max="7172" width="13.125" style="1" bestFit="1" customWidth="1"/>
    <col min="7173" max="7173" width="51.125" style="1" bestFit="1" customWidth="1"/>
    <col min="7174" max="7174" width="6.25" style="1" customWidth="1"/>
    <col min="7175" max="7176" width="9.875" style="1" bestFit="1" customWidth="1"/>
    <col min="7177" max="7177" width="31.375" style="1" bestFit="1" customWidth="1"/>
    <col min="7178" max="7178" width="29.5" style="1" customWidth="1"/>
    <col min="7179" max="7179" width="23.625" style="1" customWidth="1"/>
    <col min="7180" max="7180" width="11"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18.75" style="1" bestFit="1" customWidth="1"/>
    <col min="7427" max="7427" width="14.375" style="1" bestFit="1" customWidth="1"/>
    <col min="7428" max="7428" width="13.125" style="1" bestFit="1" customWidth="1"/>
    <col min="7429" max="7429" width="51.125" style="1" bestFit="1" customWidth="1"/>
    <col min="7430" max="7430" width="6.25" style="1" customWidth="1"/>
    <col min="7431" max="7432" width="9.875" style="1" bestFit="1" customWidth="1"/>
    <col min="7433" max="7433" width="31.375" style="1" bestFit="1" customWidth="1"/>
    <col min="7434" max="7434" width="29.5" style="1" customWidth="1"/>
    <col min="7435" max="7435" width="23.625" style="1" customWidth="1"/>
    <col min="7436" max="7436" width="11"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18.75" style="1" bestFit="1" customWidth="1"/>
    <col min="7683" max="7683" width="14.375" style="1" bestFit="1" customWidth="1"/>
    <col min="7684" max="7684" width="13.125" style="1" bestFit="1" customWidth="1"/>
    <col min="7685" max="7685" width="51.125" style="1" bestFit="1" customWidth="1"/>
    <col min="7686" max="7686" width="6.25" style="1" customWidth="1"/>
    <col min="7687" max="7688" width="9.875" style="1" bestFit="1" customWidth="1"/>
    <col min="7689" max="7689" width="31.375" style="1" bestFit="1" customWidth="1"/>
    <col min="7690" max="7690" width="29.5" style="1" customWidth="1"/>
    <col min="7691" max="7691" width="23.625" style="1" customWidth="1"/>
    <col min="7692" max="7692" width="11"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18.75" style="1" bestFit="1" customWidth="1"/>
    <col min="7939" max="7939" width="14.375" style="1" bestFit="1" customWidth="1"/>
    <col min="7940" max="7940" width="13.125" style="1" bestFit="1" customWidth="1"/>
    <col min="7941" max="7941" width="51.125" style="1" bestFit="1" customWidth="1"/>
    <col min="7942" max="7942" width="6.25" style="1" customWidth="1"/>
    <col min="7943" max="7944" width="9.875" style="1" bestFit="1" customWidth="1"/>
    <col min="7945" max="7945" width="31.375" style="1" bestFit="1" customWidth="1"/>
    <col min="7946" max="7946" width="29.5" style="1" customWidth="1"/>
    <col min="7947" max="7947" width="23.625" style="1" customWidth="1"/>
    <col min="7948" max="7948" width="11"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18.75" style="1" bestFit="1" customWidth="1"/>
    <col min="8195" max="8195" width="14.375" style="1" bestFit="1" customWidth="1"/>
    <col min="8196" max="8196" width="13.125" style="1" bestFit="1" customWidth="1"/>
    <col min="8197" max="8197" width="51.125" style="1" bestFit="1" customWidth="1"/>
    <col min="8198" max="8198" width="6.25" style="1" customWidth="1"/>
    <col min="8199" max="8200" width="9.875" style="1" bestFit="1" customWidth="1"/>
    <col min="8201" max="8201" width="31.375" style="1" bestFit="1" customWidth="1"/>
    <col min="8202" max="8202" width="29.5" style="1" customWidth="1"/>
    <col min="8203" max="8203" width="23.625" style="1" customWidth="1"/>
    <col min="8204" max="8204" width="11"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18.75" style="1" bestFit="1" customWidth="1"/>
    <col min="8451" max="8451" width="14.375" style="1" bestFit="1" customWidth="1"/>
    <col min="8452" max="8452" width="13.125" style="1" bestFit="1" customWidth="1"/>
    <col min="8453" max="8453" width="51.125" style="1" bestFit="1" customWidth="1"/>
    <col min="8454" max="8454" width="6.25" style="1" customWidth="1"/>
    <col min="8455" max="8456" width="9.875" style="1" bestFit="1" customWidth="1"/>
    <col min="8457" max="8457" width="31.375" style="1" bestFit="1" customWidth="1"/>
    <col min="8458" max="8458" width="29.5" style="1" customWidth="1"/>
    <col min="8459" max="8459" width="23.625" style="1" customWidth="1"/>
    <col min="8460" max="8460" width="11"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18.75" style="1" bestFit="1" customWidth="1"/>
    <col min="8707" max="8707" width="14.375" style="1" bestFit="1" customWidth="1"/>
    <col min="8708" max="8708" width="13.125" style="1" bestFit="1" customWidth="1"/>
    <col min="8709" max="8709" width="51.125" style="1" bestFit="1" customWidth="1"/>
    <col min="8710" max="8710" width="6.25" style="1" customWidth="1"/>
    <col min="8711" max="8712" width="9.875" style="1" bestFit="1" customWidth="1"/>
    <col min="8713" max="8713" width="31.375" style="1" bestFit="1" customWidth="1"/>
    <col min="8714" max="8714" width="29.5" style="1" customWidth="1"/>
    <col min="8715" max="8715" width="23.625" style="1" customWidth="1"/>
    <col min="8716" max="8716" width="11"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18.75" style="1" bestFit="1" customWidth="1"/>
    <col min="8963" max="8963" width="14.375" style="1" bestFit="1" customWidth="1"/>
    <col min="8964" max="8964" width="13.125" style="1" bestFit="1" customWidth="1"/>
    <col min="8965" max="8965" width="51.125" style="1" bestFit="1" customWidth="1"/>
    <col min="8966" max="8966" width="6.25" style="1" customWidth="1"/>
    <col min="8967" max="8968" width="9.875" style="1" bestFit="1" customWidth="1"/>
    <col min="8969" max="8969" width="31.375" style="1" bestFit="1" customWidth="1"/>
    <col min="8970" max="8970" width="29.5" style="1" customWidth="1"/>
    <col min="8971" max="8971" width="23.625" style="1" customWidth="1"/>
    <col min="8972" max="8972" width="11"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18.75" style="1" bestFit="1" customWidth="1"/>
    <col min="9219" max="9219" width="14.375" style="1" bestFit="1" customWidth="1"/>
    <col min="9220" max="9220" width="13.125" style="1" bestFit="1" customWidth="1"/>
    <col min="9221" max="9221" width="51.125" style="1" bestFit="1" customWidth="1"/>
    <col min="9222" max="9222" width="6.25" style="1" customWidth="1"/>
    <col min="9223" max="9224" width="9.875" style="1" bestFit="1" customWidth="1"/>
    <col min="9225" max="9225" width="31.375" style="1" bestFit="1" customWidth="1"/>
    <col min="9226" max="9226" width="29.5" style="1" customWidth="1"/>
    <col min="9227" max="9227" width="23.625" style="1" customWidth="1"/>
    <col min="9228" max="9228" width="11"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18.75" style="1" bestFit="1" customWidth="1"/>
    <col min="9475" max="9475" width="14.375" style="1" bestFit="1" customWidth="1"/>
    <col min="9476" max="9476" width="13.125" style="1" bestFit="1" customWidth="1"/>
    <col min="9477" max="9477" width="51.125" style="1" bestFit="1" customWidth="1"/>
    <col min="9478" max="9478" width="6.25" style="1" customWidth="1"/>
    <col min="9479" max="9480" width="9.875" style="1" bestFit="1" customWidth="1"/>
    <col min="9481" max="9481" width="31.375" style="1" bestFit="1" customWidth="1"/>
    <col min="9482" max="9482" width="29.5" style="1" customWidth="1"/>
    <col min="9483" max="9483" width="23.625" style="1" customWidth="1"/>
    <col min="9484" max="9484" width="11"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18.75" style="1" bestFit="1" customWidth="1"/>
    <col min="9731" max="9731" width="14.375" style="1" bestFit="1" customWidth="1"/>
    <col min="9732" max="9732" width="13.125" style="1" bestFit="1" customWidth="1"/>
    <col min="9733" max="9733" width="51.125" style="1" bestFit="1" customWidth="1"/>
    <col min="9734" max="9734" width="6.25" style="1" customWidth="1"/>
    <col min="9735" max="9736" width="9.875" style="1" bestFit="1" customWidth="1"/>
    <col min="9737" max="9737" width="31.375" style="1" bestFit="1" customWidth="1"/>
    <col min="9738" max="9738" width="29.5" style="1" customWidth="1"/>
    <col min="9739" max="9739" width="23.625" style="1" customWidth="1"/>
    <col min="9740" max="9740" width="11"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18.75" style="1" bestFit="1" customWidth="1"/>
    <col min="9987" max="9987" width="14.375" style="1" bestFit="1" customWidth="1"/>
    <col min="9988" max="9988" width="13.125" style="1" bestFit="1" customWidth="1"/>
    <col min="9989" max="9989" width="51.125" style="1" bestFit="1" customWidth="1"/>
    <col min="9990" max="9990" width="6.25" style="1" customWidth="1"/>
    <col min="9991" max="9992" width="9.875" style="1" bestFit="1" customWidth="1"/>
    <col min="9993" max="9993" width="31.375" style="1" bestFit="1" customWidth="1"/>
    <col min="9994" max="9994" width="29.5" style="1" customWidth="1"/>
    <col min="9995" max="9995" width="23.625" style="1" customWidth="1"/>
    <col min="9996" max="9996" width="11"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18.75" style="1" bestFit="1" customWidth="1"/>
    <col min="10243" max="10243" width="14.375" style="1" bestFit="1" customWidth="1"/>
    <col min="10244" max="10244" width="13.125" style="1" bestFit="1" customWidth="1"/>
    <col min="10245" max="10245" width="51.125" style="1" bestFit="1" customWidth="1"/>
    <col min="10246" max="10246" width="6.25" style="1" customWidth="1"/>
    <col min="10247" max="10248" width="9.875" style="1" bestFit="1" customWidth="1"/>
    <col min="10249" max="10249" width="31.375" style="1" bestFit="1" customWidth="1"/>
    <col min="10250" max="10250" width="29.5" style="1" customWidth="1"/>
    <col min="10251" max="10251" width="23.625" style="1" customWidth="1"/>
    <col min="10252" max="10252" width="11"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18.75" style="1" bestFit="1" customWidth="1"/>
    <col min="10499" max="10499" width="14.375" style="1" bestFit="1" customWidth="1"/>
    <col min="10500" max="10500" width="13.125" style="1" bestFit="1" customWidth="1"/>
    <col min="10501" max="10501" width="51.125" style="1" bestFit="1" customWidth="1"/>
    <col min="10502" max="10502" width="6.25" style="1" customWidth="1"/>
    <col min="10503" max="10504" width="9.875" style="1" bestFit="1" customWidth="1"/>
    <col min="10505" max="10505" width="31.375" style="1" bestFit="1" customWidth="1"/>
    <col min="10506" max="10506" width="29.5" style="1" customWidth="1"/>
    <col min="10507" max="10507" width="23.625" style="1" customWidth="1"/>
    <col min="10508" max="10508" width="11"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18.75" style="1" bestFit="1" customWidth="1"/>
    <col min="10755" max="10755" width="14.375" style="1" bestFit="1" customWidth="1"/>
    <col min="10756" max="10756" width="13.125" style="1" bestFit="1" customWidth="1"/>
    <col min="10757" max="10757" width="51.125" style="1" bestFit="1" customWidth="1"/>
    <col min="10758" max="10758" width="6.25" style="1" customWidth="1"/>
    <col min="10759" max="10760" width="9.875" style="1" bestFit="1" customWidth="1"/>
    <col min="10761" max="10761" width="31.375" style="1" bestFit="1" customWidth="1"/>
    <col min="10762" max="10762" width="29.5" style="1" customWidth="1"/>
    <col min="10763" max="10763" width="23.625" style="1" customWidth="1"/>
    <col min="10764" max="10764" width="11"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18.75" style="1" bestFit="1" customWidth="1"/>
    <col min="11011" max="11011" width="14.375" style="1" bestFit="1" customWidth="1"/>
    <col min="11012" max="11012" width="13.125" style="1" bestFit="1" customWidth="1"/>
    <col min="11013" max="11013" width="51.125" style="1" bestFit="1" customWidth="1"/>
    <col min="11014" max="11014" width="6.25" style="1" customWidth="1"/>
    <col min="11015" max="11016" width="9.875" style="1" bestFit="1" customWidth="1"/>
    <col min="11017" max="11017" width="31.375" style="1" bestFit="1" customWidth="1"/>
    <col min="11018" max="11018" width="29.5" style="1" customWidth="1"/>
    <col min="11019" max="11019" width="23.625" style="1" customWidth="1"/>
    <col min="11020" max="11020" width="11"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18.75" style="1" bestFit="1" customWidth="1"/>
    <col min="11267" max="11267" width="14.375" style="1" bestFit="1" customWidth="1"/>
    <col min="11268" max="11268" width="13.125" style="1" bestFit="1" customWidth="1"/>
    <col min="11269" max="11269" width="51.125" style="1" bestFit="1" customWidth="1"/>
    <col min="11270" max="11270" width="6.25" style="1" customWidth="1"/>
    <col min="11271" max="11272" width="9.875" style="1" bestFit="1" customWidth="1"/>
    <col min="11273" max="11273" width="31.375" style="1" bestFit="1" customWidth="1"/>
    <col min="11274" max="11274" width="29.5" style="1" customWidth="1"/>
    <col min="11275" max="11275" width="23.625" style="1" customWidth="1"/>
    <col min="11276" max="11276" width="11"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18.75" style="1" bestFit="1" customWidth="1"/>
    <col min="11523" max="11523" width="14.375" style="1" bestFit="1" customWidth="1"/>
    <col min="11524" max="11524" width="13.125" style="1" bestFit="1" customWidth="1"/>
    <col min="11525" max="11525" width="51.125" style="1" bestFit="1" customWidth="1"/>
    <col min="11526" max="11526" width="6.25" style="1" customWidth="1"/>
    <col min="11527" max="11528" width="9.875" style="1" bestFit="1" customWidth="1"/>
    <col min="11529" max="11529" width="31.375" style="1" bestFit="1" customWidth="1"/>
    <col min="11530" max="11530" width="29.5" style="1" customWidth="1"/>
    <col min="11531" max="11531" width="23.625" style="1" customWidth="1"/>
    <col min="11532" max="11532" width="11"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18.75" style="1" bestFit="1" customWidth="1"/>
    <col min="11779" max="11779" width="14.375" style="1" bestFit="1" customWidth="1"/>
    <col min="11780" max="11780" width="13.125" style="1" bestFit="1" customWidth="1"/>
    <col min="11781" max="11781" width="51.125" style="1" bestFit="1" customWidth="1"/>
    <col min="11782" max="11782" width="6.25" style="1" customWidth="1"/>
    <col min="11783" max="11784" width="9.875" style="1" bestFit="1" customWidth="1"/>
    <col min="11785" max="11785" width="31.375" style="1" bestFit="1" customWidth="1"/>
    <col min="11786" max="11786" width="29.5" style="1" customWidth="1"/>
    <col min="11787" max="11787" width="23.625" style="1" customWidth="1"/>
    <col min="11788" max="11788" width="11"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18.75" style="1" bestFit="1" customWidth="1"/>
    <col min="12035" max="12035" width="14.375" style="1" bestFit="1" customWidth="1"/>
    <col min="12036" max="12036" width="13.125" style="1" bestFit="1" customWidth="1"/>
    <col min="12037" max="12037" width="51.125" style="1" bestFit="1" customWidth="1"/>
    <col min="12038" max="12038" width="6.25" style="1" customWidth="1"/>
    <col min="12039" max="12040" width="9.875" style="1" bestFit="1" customWidth="1"/>
    <col min="12041" max="12041" width="31.375" style="1" bestFit="1" customWidth="1"/>
    <col min="12042" max="12042" width="29.5" style="1" customWidth="1"/>
    <col min="12043" max="12043" width="23.625" style="1" customWidth="1"/>
    <col min="12044" max="12044" width="11"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18.75" style="1" bestFit="1" customWidth="1"/>
    <col min="12291" max="12291" width="14.375" style="1" bestFit="1" customWidth="1"/>
    <col min="12292" max="12292" width="13.125" style="1" bestFit="1" customWidth="1"/>
    <col min="12293" max="12293" width="51.125" style="1" bestFit="1" customWidth="1"/>
    <col min="12294" max="12294" width="6.25" style="1" customWidth="1"/>
    <col min="12295" max="12296" width="9.875" style="1" bestFit="1" customWidth="1"/>
    <col min="12297" max="12297" width="31.375" style="1" bestFit="1" customWidth="1"/>
    <col min="12298" max="12298" width="29.5" style="1" customWidth="1"/>
    <col min="12299" max="12299" width="23.625" style="1" customWidth="1"/>
    <col min="12300" max="12300" width="11"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18.75" style="1" bestFit="1" customWidth="1"/>
    <col min="12547" max="12547" width="14.375" style="1" bestFit="1" customWidth="1"/>
    <col min="12548" max="12548" width="13.125" style="1" bestFit="1" customWidth="1"/>
    <col min="12549" max="12549" width="51.125" style="1" bestFit="1" customWidth="1"/>
    <col min="12550" max="12550" width="6.25" style="1" customWidth="1"/>
    <col min="12551" max="12552" width="9.875" style="1" bestFit="1" customWidth="1"/>
    <col min="12553" max="12553" width="31.375" style="1" bestFit="1" customWidth="1"/>
    <col min="12554" max="12554" width="29.5" style="1" customWidth="1"/>
    <col min="12555" max="12555" width="23.625" style="1" customWidth="1"/>
    <col min="12556" max="12556" width="11"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18.75" style="1" bestFit="1" customWidth="1"/>
    <col min="12803" max="12803" width="14.375" style="1" bestFit="1" customWidth="1"/>
    <col min="12804" max="12804" width="13.125" style="1" bestFit="1" customWidth="1"/>
    <col min="12805" max="12805" width="51.125" style="1" bestFit="1" customWidth="1"/>
    <col min="12806" max="12806" width="6.25" style="1" customWidth="1"/>
    <col min="12807" max="12808" width="9.875" style="1" bestFit="1" customWidth="1"/>
    <col min="12809" max="12809" width="31.375" style="1" bestFit="1" customWidth="1"/>
    <col min="12810" max="12810" width="29.5" style="1" customWidth="1"/>
    <col min="12811" max="12811" width="23.625" style="1" customWidth="1"/>
    <col min="12812" max="12812" width="11"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18.75" style="1" bestFit="1" customWidth="1"/>
    <col min="13059" max="13059" width="14.375" style="1" bestFit="1" customWidth="1"/>
    <col min="13060" max="13060" width="13.125" style="1" bestFit="1" customWidth="1"/>
    <col min="13061" max="13061" width="51.125" style="1" bestFit="1" customWidth="1"/>
    <col min="13062" max="13062" width="6.25" style="1" customWidth="1"/>
    <col min="13063" max="13064" width="9.875" style="1" bestFit="1" customWidth="1"/>
    <col min="13065" max="13065" width="31.375" style="1" bestFit="1" customWidth="1"/>
    <col min="13066" max="13066" width="29.5" style="1" customWidth="1"/>
    <col min="13067" max="13067" width="23.625" style="1" customWidth="1"/>
    <col min="13068" max="13068" width="11"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18.75" style="1" bestFit="1" customWidth="1"/>
    <col min="13315" max="13315" width="14.375" style="1" bestFit="1" customWidth="1"/>
    <col min="13316" max="13316" width="13.125" style="1" bestFit="1" customWidth="1"/>
    <col min="13317" max="13317" width="51.125" style="1" bestFit="1" customWidth="1"/>
    <col min="13318" max="13318" width="6.25" style="1" customWidth="1"/>
    <col min="13319" max="13320" width="9.875" style="1" bestFit="1" customWidth="1"/>
    <col min="13321" max="13321" width="31.375" style="1" bestFit="1" customWidth="1"/>
    <col min="13322" max="13322" width="29.5" style="1" customWidth="1"/>
    <col min="13323" max="13323" width="23.625" style="1" customWidth="1"/>
    <col min="13324" max="13324" width="11"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18.75" style="1" bestFit="1" customWidth="1"/>
    <col min="13571" max="13571" width="14.375" style="1" bestFit="1" customWidth="1"/>
    <col min="13572" max="13572" width="13.125" style="1" bestFit="1" customWidth="1"/>
    <col min="13573" max="13573" width="51.125" style="1" bestFit="1" customWidth="1"/>
    <col min="13574" max="13574" width="6.25" style="1" customWidth="1"/>
    <col min="13575" max="13576" width="9.875" style="1" bestFit="1" customWidth="1"/>
    <col min="13577" max="13577" width="31.375" style="1" bestFit="1" customWidth="1"/>
    <col min="13578" max="13578" width="29.5" style="1" customWidth="1"/>
    <col min="13579" max="13579" width="23.625" style="1" customWidth="1"/>
    <col min="13580" max="13580" width="11"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18.75" style="1" bestFit="1" customWidth="1"/>
    <col min="13827" max="13827" width="14.375" style="1" bestFit="1" customWidth="1"/>
    <col min="13828" max="13828" width="13.125" style="1" bestFit="1" customWidth="1"/>
    <col min="13829" max="13829" width="51.125" style="1" bestFit="1" customWidth="1"/>
    <col min="13830" max="13830" width="6.25" style="1" customWidth="1"/>
    <col min="13831" max="13832" width="9.875" style="1" bestFit="1" customWidth="1"/>
    <col min="13833" max="13833" width="31.375" style="1" bestFit="1" customWidth="1"/>
    <col min="13834" max="13834" width="29.5" style="1" customWidth="1"/>
    <col min="13835" max="13835" width="23.625" style="1" customWidth="1"/>
    <col min="13836" max="13836" width="11"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18.75" style="1" bestFit="1" customWidth="1"/>
    <col min="14083" max="14083" width="14.375" style="1" bestFit="1" customWidth="1"/>
    <col min="14084" max="14084" width="13.125" style="1" bestFit="1" customWidth="1"/>
    <col min="14085" max="14085" width="51.125" style="1" bestFit="1" customWidth="1"/>
    <col min="14086" max="14086" width="6.25" style="1" customWidth="1"/>
    <col min="14087" max="14088" width="9.875" style="1" bestFit="1" customWidth="1"/>
    <col min="14089" max="14089" width="31.375" style="1" bestFit="1" customWidth="1"/>
    <col min="14090" max="14090" width="29.5" style="1" customWidth="1"/>
    <col min="14091" max="14091" width="23.625" style="1" customWidth="1"/>
    <col min="14092" max="14092" width="11"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18.75" style="1" bestFit="1" customWidth="1"/>
    <col min="14339" max="14339" width="14.375" style="1" bestFit="1" customWidth="1"/>
    <col min="14340" max="14340" width="13.125" style="1" bestFit="1" customWidth="1"/>
    <col min="14341" max="14341" width="51.125" style="1" bestFit="1" customWidth="1"/>
    <col min="14342" max="14342" width="6.25" style="1" customWidth="1"/>
    <col min="14343" max="14344" width="9.875" style="1" bestFit="1" customWidth="1"/>
    <col min="14345" max="14345" width="31.375" style="1" bestFit="1" customWidth="1"/>
    <col min="14346" max="14346" width="29.5" style="1" customWidth="1"/>
    <col min="14347" max="14347" width="23.625" style="1" customWidth="1"/>
    <col min="14348" max="14348" width="11"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18.75" style="1" bestFit="1" customWidth="1"/>
    <col min="14595" max="14595" width="14.375" style="1" bestFit="1" customWidth="1"/>
    <col min="14596" max="14596" width="13.125" style="1" bestFit="1" customWidth="1"/>
    <col min="14597" max="14597" width="51.125" style="1" bestFit="1" customWidth="1"/>
    <col min="14598" max="14598" width="6.25" style="1" customWidth="1"/>
    <col min="14599" max="14600" width="9.875" style="1" bestFit="1" customWidth="1"/>
    <col min="14601" max="14601" width="31.375" style="1" bestFit="1" customWidth="1"/>
    <col min="14602" max="14602" width="29.5" style="1" customWidth="1"/>
    <col min="14603" max="14603" width="23.625" style="1" customWidth="1"/>
    <col min="14604" max="14604" width="11"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18.75" style="1" bestFit="1" customWidth="1"/>
    <col min="14851" max="14851" width="14.375" style="1" bestFit="1" customWidth="1"/>
    <col min="14852" max="14852" width="13.125" style="1" bestFit="1" customWidth="1"/>
    <col min="14853" max="14853" width="51.125" style="1" bestFit="1" customWidth="1"/>
    <col min="14854" max="14854" width="6.25" style="1" customWidth="1"/>
    <col min="14855" max="14856" width="9.875" style="1" bestFit="1" customWidth="1"/>
    <col min="14857" max="14857" width="31.375" style="1" bestFit="1" customWidth="1"/>
    <col min="14858" max="14858" width="29.5" style="1" customWidth="1"/>
    <col min="14859" max="14859" width="23.625" style="1" customWidth="1"/>
    <col min="14860" max="14860" width="11"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18.75" style="1" bestFit="1" customWidth="1"/>
    <col min="15107" max="15107" width="14.375" style="1" bestFit="1" customWidth="1"/>
    <col min="15108" max="15108" width="13.125" style="1" bestFit="1" customWidth="1"/>
    <col min="15109" max="15109" width="51.125" style="1" bestFit="1" customWidth="1"/>
    <col min="15110" max="15110" width="6.25" style="1" customWidth="1"/>
    <col min="15111" max="15112" width="9.875" style="1" bestFit="1" customWidth="1"/>
    <col min="15113" max="15113" width="31.375" style="1" bestFit="1" customWidth="1"/>
    <col min="15114" max="15114" width="29.5" style="1" customWidth="1"/>
    <col min="15115" max="15115" width="23.625" style="1" customWidth="1"/>
    <col min="15116" max="15116" width="11"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18.75" style="1" bestFit="1" customWidth="1"/>
    <col min="15363" max="15363" width="14.375" style="1" bestFit="1" customWidth="1"/>
    <col min="15364" max="15364" width="13.125" style="1" bestFit="1" customWidth="1"/>
    <col min="15365" max="15365" width="51.125" style="1" bestFit="1" customWidth="1"/>
    <col min="15366" max="15366" width="6.25" style="1" customWidth="1"/>
    <col min="15367" max="15368" width="9.875" style="1" bestFit="1" customWidth="1"/>
    <col min="15369" max="15369" width="31.375" style="1" bestFit="1" customWidth="1"/>
    <col min="15370" max="15370" width="29.5" style="1" customWidth="1"/>
    <col min="15371" max="15371" width="23.625" style="1" customWidth="1"/>
    <col min="15372" max="15372" width="11"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18.75" style="1" bestFit="1" customWidth="1"/>
    <col min="15619" max="15619" width="14.375" style="1" bestFit="1" customWidth="1"/>
    <col min="15620" max="15620" width="13.125" style="1" bestFit="1" customWidth="1"/>
    <col min="15621" max="15621" width="51.125" style="1" bestFit="1" customWidth="1"/>
    <col min="15622" max="15622" width="6.25" style="1" customWidth="1"/>
    <col min="15623" max="15624" width="9.875" style="1" bestFit="1" customWidth="1"/>
    <col min="15625" max="15625" width="31.375" style="1" bestFit="1" customWidth="1"/>
    <col min="15626" max="15626" width="29.5" style="1" customWidth="1"/>
    <col min="15627" max="15627" width="23.625" style="1" customWidth="1"/>
    <col min="15628" max="15628" width="11"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18.75" style="1" bestFit="1" customWidth="1"/>
    <col min="15875" max="15875" width="14.375" style="1" bestFit="1" customWidth="1"/>
    <col min="15876" max="15876" width="13.125" style="1" bestFit="1" customWidth="1"/>
    <col min="15877" max="15877" width="51.125" style="1" bestFit="1" customWidth="1"/>
    <col min="15878" max="15878" width="6.25" style="1" customWidth="1"/>
    <col min="15879" max="15880" width="9.875" style="1" bestFit="1" customWidth="1"/>
    <col min="15881" max="15881" width="31.375" style="1" bestFit="1" customWidth="1"/>
    <col min="15882" max="15882" width="29.5" style="1" customWidth="1"/>
    <col min="15883" max="15883" width="23.625" style="1" customWidth="1"/>
    <col min="15884" max="15884" width="11"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18.75" style="1" bestFit="1" customWidth="1"/>
    <col min="16131" max="16131" width="14.375" style="1" bestFit="1" customWidth="1"/>
    <col min="16132" max="16132" width="13.125" style="1" bestFit="1" customWidth="1"/>
    <col min="16133" max="16133" width="51.125" style="1" bestFit="1" customWidth="1"/>
    <col min="16134" max="16134" width="6.25" style="1" customWidth="1"/>
    <col min="16135" max="16136" width="9.875" style="1" bestFit="1" customWidth="1"/>
    <col min="16137" max="16137" width="31.375" style="1" bestFit="1" customWidth="1"/>
    <col min="16138" max="16138" width="29.5" style="1" customWidth="1"/>
    <col min="16139" max="16139" width="23.625" style="1" customWidth="1"/>
    <col min="16140" max="16140" width="11"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2194</v>
      </c>
      <c r="G2" s="5" t="s">
        <v>2</v>
      </c>
      <c r="H2" s="6"/>
      <c r="I2" s="7"/>
      <c r="J2" s="8">
        <f>SUM(H:H)</f>
        <v>760000</v>
      </c>
    </row>
    <row r="3" spans="2:17" ht="20.100000000000001" customHeight="1">
      <c r="B3" s="2" t="s">
        <v>3</v>
      </c>
      <c r="C3" s="2"/>
      <c r="D3" s="2"/>
      <c r="E3" s="13" t="s">
        <v>1698</v>
      </c>
    </row>
    <row r="4" spans="2:17" ht="20.100000000000001" customHeight="1">
      <c r="B4" s="2" t="s">
        <v>996</v>
      </c>
      <c r="C4" s="2"/>
      <c r="D4" s="2"/>
      <c r="E4" s="13">
        <v>228346</v>
      </c>
      <c r="J4" s="451"/>
    </row>
    <row r="5" spans="2:17" ht="20.100000000000001" customHeight="1">
      <c r="B5" s="2" t="s">
        <v>9</v>
      </c>
      <c r="C5" s="2"/>
      <c r="D5" s="2"/>
      <c r="E5" s="16">
        <v>45689</v>
      </c>
      <c r="J5" s="451"/>
    </row>
    <row r="6" spans="2:17" ht="20.100000000000001" customHeight="1">
      <c r="B6" s="2" t="s">
        <v>10</v>
      </c>
      <c r="C6" s="2"/>
      <c r="D6" s="2"/>
      <c r="E6" s="16">
        <v>45700</v>
      </c>
      <c r="J6" s="451"/>
    </row>
    <row r="7" spans="2:17" ht="20.100000000000001" customHeight="1">
      <c r="B7" s="453"/>
      <c r="C7" s="453"/>
      <c r="D7" s="453"/>
      <c r="E7" s="454"/>
      <c r="J7" s="451"/>
      <c r="L7" s="456"/>
    </row>
    <row r="9" spans="2:17" s="4" customFormat="1" ht="19.7" customHeight="1">
      <c r="B9" s="27" t="s">
        <v>32</v>
      </c>
      <c r="C9" s="27" t="s">
        <v>33</v>
      </c>
      <c r="D9" s="27" t="s">
        <v>34</v>
      </c>
      <c r="E9" s="26" t="s">
        <v>35</v>
      </c>
      <c r="F9" s="27" t="s">
        <v>36</v>
      </c>
      <c r="G9" s="384" t="s">
        <v>37</v>
      </c>
      <c r="H9" s="63" t="s">
        <v>38</v>
      </c>
      <c r="I9" s="26" t="s">
        <v>39</v>
      </c>
      <c r="J9" s="26" t="s">
        <v>40</v>
      </c>
      <c r="K9" s="26" t="s">
        <v>41</v>
      </c>
      <c r="L9" s="26" t="s">
        <v>42</v>
      </c>
      <c r="M9" s="30" t="s">
        <v>43</v>
      </c>
      <c r="N9" s="27" t="s">
        <v>44</v>
      </c>
      <c r="O9" s="26" t="s">
        <v>45</v>
      </c>
      <c r="P9" s="30" t="s">
        <v>46</v>
      </c>
      <c r="Q9" s="375" t="s">
        <v>47</v>
      </c>
    </row>
    <row r="10" spans="2:17" ht="19.5" customHeight="1">
      <c r="B10" s="689">
        <v>1</v>
      </c>
      <c r="C10" s="293" t="s">
        <v>997</v>
      </c>
      <c r="D10" s="293" t="s">
        <v>997</v>
      </c>
      <c r="E10" s="40" t="s">
        <v>2195</v>
      </c>
      <c r="F10" s="26">
        <v>1</v>
      </c>
      <c r="G10" s="385">
        <v>703000</v>
      </c>
      <c r="H10" s="688">
        <f>G10*F10</f>
        <v>703000</v>
      </c>
      <c r="I10" s="690" t="s">
        <v>1749</v>
      </c>
      <c r="J10" s="376" t="s">
        <v>999</v>
      </c>
      <c r="K10" s="40"/>
      <c r="L10" s="26"/>
      <c r="M10" s="30">
        <v>45676</v>
      </c>
      <c r="N10" s="40"/>
      <c r="O10" s="664">
        <v>45687</v>
      </c>
      <c r="P10" s="665">
        <v>46014</v>
      </c>
      <c r="Q10" s="375">
        <v>46014</v>
      </c>
    </row>
    <row r="11" spans="2:17" ht="19.5" customHeight="1">
      <c r="B11" s="691"/>
      <c r="C11" s="293" t="s">
        <v>997</v>
      </c>
      <c r="D11" s="293" t="s">
        <v>997</v>
      </c>
      <c r="E11" s="40" t="s">
        <v>1000</v>
      </c>
      <c r="F11" s="26">
        <v>1</v>
      </c>
      <c r="G11" s="385">
        <v>12000</v>
      </c>
      <c r="H11" s="688">
        <f>G11*F11</f>
        <v>12000</v>
      </c>
      <c r="I11" s="40" t="s">
        <v>1000</v>
      </c>
      <c r="J11" s="376" t="s">
        <v>999</v>
      </c>
      <c r="K11" s="40"/>
      <c r="L11" s="26"/>
      <c r="M11" s="30">
        <v>45676</v>
      </c>
      <c r="N11" s="40"/>
      <c r="O11" s="664">
        <v>45687</v>
      </c>
      <c r="P11" s="665">
        <v>46014</v>
      </c>
      <c r="Q11" s="375">
        <v>46014</v>
      </c>
    </row>
    <row r="12" spans="2:17" ht="19.5" customHeight="1">
      <c r="B12" s="694">
        <v>2</v>
      </c>
      <c r="C12" s="293" t="s">
        <v>997</v>
      </c>
      <c r="D12" s="293" t="s">
        <v>997</v>
      </c>
      <c r="E12" s="40" t="s">
        <v>2198</v>
      </c>
      <c r="F12" s="26">
        <v>1</v>
      </c>
      <c r="G12" s="385">
        <v>45000</v>
      </c>
      <c r="H12" s="688">
        <f>G12*F12</f>
        <v>45000</v>
      </c>
      <c r="I12" s="40" t="s">
        <v>2198</v>
      </c>
      <c r="J12" s="376" t="s">
        <v>999</v>
      </c>
      <c r="K12" s="40"/>
      <c r="L12" s="26"/>
      <c r="M12" s="30">
        <v>45676</v>
      </c>
      <c r="N12" s="40"/>
      <c r="O12" s="664">
        <v>45687</v>
      </c>
      <c r="P12" s="665">
        <v>46014</v>
      </c>
      <c r="Q12" s="375">
        <v>46014</v>
      </c>
    </row>
    <row r="13" spans="2:17" ht="19.5" customHeight="1">
      <c r="B13" s="494"/>
      <c r="C13" s="27"/>
      <c r="D13" s="27"/>
      <c r="E13" s="40"/>
      <c r="F13" s="26"/>
      <c r="G13" s="385"/>
      <c r="H13" s="384"/>
      <c r="I13" s="683"/>
      <c r="J13" s="26"/>
      <c r="K13" s="40"/>
      <c r="L13" s="26"/>
      <c r="M13" s="30"/>
      <c r="N13" s="40"/>
      <c r="O13" s="393"/>
      <c r="P13" s="665"/>
      <c r="Q13" s="375"/>
    </row>
  </sheetData>
  <autoFilter ref="B9:O13" xr:uid="{4CD48343-052D-4A4F-8410-EBFF67A9B7A9}">
    <sortState xmlns:xlrd2="http://schemas.microsoft.com/office/spreadsheetml/2017/richdata2" ref="B10:O11">
      <sortCondition descending="1" ref="K9:K11"/>
    </sortState>
  </autoFilter>
  <mergeCells count="7">
    <mergeCell ref="B10:B11"/>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7D5D-16E6-4AB3-9790-1938B2D9AEE7}">
  <dimension ref="B2:Q43"/>
  <sheetViews>
    <sheetView zoomScale="85" zoomScaleNormal="85" workbookViewId="0">
      <pane xSplit="10" ySplit="9" topLeftCell="L28" activePane="bottomRight" state="frozen"/>
      <selection pane="topRight" activeCell="K1" sqref="K1"/>
      <selection pane="bottomLeft" activeCell="A9" sqref="A9"/>
      <selection pane="bottomRight" activeCell="P43" sqref="P43"/>
    </sheetView>
  </sheetViews>
  <sheetFormatPr defaultRowHeight="18.75"/>
  <cols>
    <col min="1" max="1" width="2.625" style="1" customWidth="1"/>
    <col min="2" max="2" width="20.125" style="4" bestFit="1" customWidth="1"/>
    <col min="3" max="3" width="14.375" style="1" bestFit="1" customWidth="1"/>
    <col min="4" max="4" width="13.125" style="1" bestFit="1" customWidth="1"/>
    <col min="5" max="5" width="40.625" style="1" customWidth="1"/>
    <col min="6" max="6" width="6.25" style="1" customWidth="1"/>
    <col min="7" max="8" width="9.875" style="495" bestFit="1" customWidth="1"/>
    <col min="9" max="9" width="5.75" style="10" customWidth="1"/>
    <col min="10" max="10" width="38.5" style="1" bestFit="1" customWidth="1"/>
    <col min="11" max="11" width="32.125" style="1" bestFit="1" customWidth="1"/>
    <col min="12" max="12" width="11" style="4" customWidth="1"/>
    <col min="13" max="13" width="13.75" style="9" customWidth="1"/>
    <col min="14" max="14" width="6.375" style="1" customWidth="1"/>
    <col min="15" max="15" width="24.125" style="10" customWidth="1"/>
    <col min="16" max="16" width="18.375" style="11" customWidth="1"/>
    <col min="17" max="17" width="15.625" style="12" customWidth="1"/>
    <col min="18" max="256" width="9" style="1"/>
    <col min="257" max="257" width="2.625" style="1" customWidth="1"/>
    <col min="258" max="258" width="20.125" style="1" bestFit="1" customWidth="1"/>
    <col min="259" max="259" width="14.375" style="1" bestFit="1" customWidth="1"/>
    <col min="260" max="260" width="13.125" style="1" bestFit="1" customWidth="1"/>
    <col min="261" max="261" width="40.625" style="1" customWidth="1"/>
    <col min="262" max="262" width="6.25" style="1" customWidth="1"/>
    <col min="263" max="264" width="9.875" style="1" bestFit="1" customWidth="1"/>
    <col min="265" max="265" width="5.75" style="1" customWidth="1"/>
    <col min="266" max="266" width="38.5" style="1" bestFit="1" customWidth="1"/>
    <col min="267" max="267" width="32.125" style="1" bestFit="1" customWidth="1"/>
    <col min="268" max="268" width="11" style="1" customWidth="1"/>
    <col min="269" max="269" width="13.75" style="1" customWidth="1"/>
    <col min="270" max="270" width="6.375" style="1" customWidth="1"/>
    <col min="271" max="271" width="24.125" style="1" customWidth="1"/>
    <col min="272" max="272" width="18.375" style="1" customWidth="1"/>
    <col min="273" max="273" width="15.625" style="1" customWidth="1"/>
    <col min="274" max="512" width="9" style="1"/>
    <col min="513" max="513" width="2.625" style="1" customWidth="1"/>
    <col min="514" max="514" width="20.125" style="1" bestFit="1" customWidth="1"/>
    <col min="515" max="515" width="14.375" style="1" bestFit="1" customWidth="1"/>
    <col min="516" max="516" width="13.125" style="1" bestFit="1" customWidth="1"/>
    <col min="517" max="517" width="40.625" style="1" customWidth="1"/>
    <col min="518" max="518" width="6.25" style="1" customWidth="1"/>
    <col min="519" max="520" width="9.875" style="1" bestFit="1" customWidth="1"/>
    <col min="521" max="521" width="5.75" style="1" customWidth="1"/>
    <col min="522" max="522" width="38.5" style="1" bestFit="1" customWidth="1"/>
    <col min="523" max="523" width="32.125" style="1" bestFit="1" customWidth="1"/>
    <col min="524" max="524" width="11" style="1" customWidth="1"/>
    <col min="525" max="525" width="13.75" style="1" customWidth="1"/>
    <col min="526" max="526" width="6.375" style="1" customWidth="1"/>
    <col min="527" max="527" width="24.125" style="1" customWidth="1"/>
    <col min="528" max="528" width="18.375" style="1" customWidth="1"/>
    <col min="529" max="529" width="15.625" style="1" customWidth="1"/>
    <col min="530" max="768" width="9" style="1"/>
    <col min="769" max="769" width="2.625" style="1" customWidth="1"/>
    <col min="770" max="770" width="20.125" style="1" bestFit="1" customWidth="1"/>
    <col min="771" max="771" width="14.375" style="1" bestFit="1" customWidth="1"/>
    <col min="772" max="772" width="13.125" style="1" bestFit="1" customWidth="1"/>
    <col min="773" max="773" width="40.625" style="1" customWidth="1"/>
    <col min="774" max="774" width="6.25" style="1" customWidth="1"/>
    <col min="775" max="776" width="9.875" style="1" bestFit="1" customWidth="1"/>
    <col min="777" max="777" width="5.75" style="1" customWidth="1"/>
    <col min="778" max="778" width="38.5" style="1" bestFit="1" customWidth="1"/>
    <col min="779" max="779" width="32.125" style="1" bestFit="1" customWidth="1"/>
    <col min="780" max="780" width="11" style="1" customWidth="1"/>
    <col min="781" max="781" width="13.75" style="1" customWidth="1"/>
    <col min="782" max="782" width="6.375" style="1" customWidth="1"/>
    <col min="783" max="783" width="24.125" style="1" customWidth="1"/>
    <col min="784" max="784" width="18.375" style="1" customWidth="1"/>
    <col min="785" max="785" width="15.625" style="1" customWidth="1"/>
    <col min="786" max="1024" width="9" style="1"/>
    <col min="1025" max="1025" width="2.625" style="1" customWidth="1"/>
    <col min="1026" max="1026" width="20.125" style="1" bestFit="1" customWidth="1"/>
    <col min="1027" max="1027" width="14.375" style="1" bestFit="1" customWidth="1"/>
    <col min="1028" max="1028" width="13.125" style="1" bestFit="1" customWidth="1"/>
    <col min="1029" max="1029" width="40.625" style="1" customWidth="1"/>
    <col min="1030" max="1030" width="6.25" style="1" customWidth="1"/>
    <col min="1031" max="1032" width="9.875" style="1" bestFit="1" customWidth="1"/>
    <col min="1033" max="1033" width="5.75" style="1" customWidth="1"/>
    <col min="1034" max="1034" width="38.5" style="1" bestFit="1" customWidth="1"/>
    <col min="1035" max="1035" width="32.125" style="1" bestFit="1" customWidth="1"/>
    <col min="1036" max="1036" width="11" style="1" customWidth="1"/>
    <col min="1037" max="1037" width="13.75" style="1" customWidth="1"/>
    <col min="1038" max="1038" width="6.375" style="1" customWidth="1"/>
    <col min="1039" max="1039" width="24.125" style="1" customWidth="1"/>
    <col min="1040" max="1040" width="18.375" style="1" customWidth="1"/>
    <col min="1041" max="1041" width="15.625" style="1" customWidth="1"/>
    <col min="1042" max="1280" width="9" style="1"/>
    <col min="1281" max="1281" width="2.625" style="1" customWidth="1"/>
    <col min="1282" max="1282" width="20.125" style="1" bestFit="1" customWidth="1"/>
    <col min="1283" max="1283" width="14.375" style="1" bestFit="1" customWidth="1"/>
    <col min="1284" max="1284" width="13.125" style="1" bestFit="1" customWidth="1"/>
    <col min="1285" max="1285" width="40.625" style="1" customWidth="1"/>
    <col min="1286" max="1286" width="6.25" style="1" customWidth="1"/>
    <col min="1287" max="1288" width="9.875" style="1" bestFit="1" customWidth="1"/>
    <col min="1289" max="1289" width="5.75" style="1" customWidth="1"/>
    <col min="1290" max="1290" width="38.5" style="1" bestFit="1" customWidth="1"/>
    <col min="1291" max="1291" width="32.125" style="1" bestFit="1" customWidth="1"/>
    <col min="1292" max="1292" width="11" style="1" customWidth="1"/>
    <col min="1293" max="1293" width="13.75" style="1" customWidth="1"/>
    <col min="1294" max="1294" width="6.375" style="1" customWidth="1"/>
    <col min="1295" max="1295" width="24.125" style="1" customWidth="1"/>
    <col min="1296" max="1296" width="18.375" style="1" customWidth="1"/>
    <col min="1297" max="1297" width="15.625" style="1" customWidth="1"/>
    <col min="1298" max="1536" width="9" style="1"/>
    <col min="1537" max="1537" width="2.625" style="1" customWidth="1"/>
    <col min="1538" max="1538" width="20.125" style="1" bestFit="1" customWidth="1"/>
    <col min="1539" max="1539" width="14.375" style="1" bestFit="1" customWidth="1"/>
    <col min="1540" max="1540" width="13.125" style="1" bestFit="1" customWidth="1"/>
    <col min="1541" max="1541" width="40.625" style="1" customWidth="1"/>
    <col min="1542" max="1542" width="6.25" style="1" customWidth="1"/>
    <col min="1543" max="1544" width="9.875" style="1" bestFit="1" customWidth="1"/>
    <col min="1545" max="1545" width="5.75" style="1" customWidth="1"/>
    <col min="1546" max="1546" width="38.5" style="1" bestFit="1" customWidth="1"/>
    <col min="1547" max="1547" width="32.125" style="1" bestFit="1" customWidth="1"/>
    <col min="1548" max="1548" width="11" style="1" customWidth="1"/>
    <col min="1549" max="1549" width="13.75" style="1" customWidth="1"/>
    <col min="1550" max="1550" width="6.375" style="1" customWidth="1"/>
    <col min="1551" max="1551" width="24.125" style="1" customWidth="1"/>
    <col min="1552" max="1552" width="18.375" style="1" customWidth="1"/>
    <col min="1553" max="1553" width="15.625" style="1" customWidth="1"/>
    <col min="1554" max="1792" width="9" style="1"/>
    <col min="1793" max="1793" width="2.625" style="1" customWidth="1"/>
    <col min="1794" max="1794" width="20.125" style="1" bestFit="1" customWidth="1"/>
    <col min="1795" max="1795" width="14.375" style="1" bestFit="1" customWidth="1"/>
    <col min="1796" max="1796" width="13.125" style="1" bestFit="1" customWidth="1"/>
    <col min="1797" max="1797" width="40.625" style="1" customWidth="1"/>
    <col min="1798" max="1798" width="6.25" style="1" customWidth="1"/>
    <col min="1799" max="1800" width="9.875" style="1" bestFit="1" customWidth="1"/>
    <col min="1801" max="1801" width="5.75" style="1" customWidth="1"/>
    <col min="1802" max="1802" width="38.5" style="1" bestFit="1" customWidth="1"/>
    <col min="1803" max="1803" width="32.125" style="1" bestFit="1" customWidth="1"/>
    <col min="1804" max="1804" width="11" style="1" customWidth="1"/>
    <col min="1805" max="1805" width="13.75" style="1" customWidth="1"/>
    <col min="1806" max="1806" width="6.375" style="1" customWidth="1"/>
    <col min="1807" max="1807" width="24.125" style="1" customWidth="1"/>
    <col min="1808" max="1808" width="18.375" style="1" customWidth="1"/>
    <col min="1809" max="1809" width="15.625" style="1" customWidth="1"/>
    <col min="1810" max="2048" width="9" style="1"/>
    <col min="2049" max="2049" width="2.625" style="1" customWidth="1"/>
    <col min="2050" max="2050" width="20.125" style="1" bestFit="1" customWidth="1"/>
    <col min="2051" max="2051" width="14.375" style="1" bestFit="1" customWidth="1"/>
    <col min="2052" max="2052" width="13.125" style="1" bestFit="1" customWidth="1"/>
    <col min="2053" max="2053" width="40.625" style="1" customWidth="1"/>
    <col min="2054" max="2054" width="6.25" style="1" customWidth="1"/>
    <col min="2055" max="2056" width="9.875" style="1" bestFit="1" customWidth="1"/>
    <col min="2057" max="2057" width="5.75" style="1" customWidth="1"/>
    <col min="2058" max="2058" width="38.5" style="1" bestFit="1" customWidth="1"/>
    <col min="2059" max="2059" width="32.125" style="1" bestFit="1" customWidth="1"/>
    <col min="2060" max="2060" width="11" style="1" customWidth="1"/>
    <col min="2061" max="2061" width="13.75" style="1" customWidth="1"/>
    <col min="2062" max="2062" width="6.375" style="1" customWidth="1"/>
    <col min="2063" max="2063" width="24.125" style="1" customWidth="1"/>
    <col min="2064" max="2064" width="18.375" style="1" customWidth="1"/>
    <col min="2065" max="2065" width="15.625" style="1" customWidth="1"/>
    <col min="2066" max="2304" width="9" style="1"/>
    <col min="2305" max="2305" width="2.625" style="1" customWidth="1"/>
    <col min="2306" max="2306" width="20.125" style="1" bestFit="1" customWidth="1"/>
    <col min="2307" max="2307" width="14.375" style="1" bestFit="1" customWidth="1"/>
    <col min="2308" max="2308" width="13.125" style="1" bestFit="1" customWidth="1"/>
    <col min="2309" max="2309" width="40.625" style="1" customWidth="1"/>
    <col min="2310" max="2310" width="6.25" style="1" customWidth="1"/>
    <col min="2311" max="2312" width="9.875" style="1" bestFit="1" customWidth="1"/>
    <col min="2313" max="2313" width="5.75" style="1" customWidth="1"/>
    <col min="2314" max="2314" width="38.5" style="1" bestFit="1" customWidth="1"/>
    <col min="2315" max="2315" width="32.125" style="1" bestFit="1" customWidth="1"/>
    <col min="2316" max="2316" width="11" style="1" customWidth="1"/>
    <col min="2317" max="2317" width="13.75" style="1" customWidth="1"/>
    <col min="2318" max="2318" width="6.375" style="1" customWidth="1"/>
    <col min="2319" max="2319" width="24.125" style="1" customWidth="1"/>
    <col min="2320" max="2320" width="18.375" style="1" customWidth="1"/>
    <col min="2321" max="2321" width="15.625" style="1" customWidth="1"/>
    <col min="2322" max="2560" width="9" style="1"/>
    <col min="2561" max="2561" width="2.625" style="1" customWidth="1"/>
    <col min="2562" max="2562" width="20.125" style="1" bestFit="1" customWidth="1"/>
    <col min="2563" max="2563" width="14.375" style="1" bestFit="1" customWidth="1"/>
    <col min="2564" max="2564" width="13.125" style="1" bestFit="1" customWidth="1"/>
    <col min="2565" max="2565" width="40.625" style="1" customWidth="1"/>
    <col min="2566" max="2566" width="6.25" style="1" customWidth="1"/>
    <col min="2567" max="2568" width="9.875" style="1" bestFit="1" customWidth="1"/>
    <col min="2569" max="2569" width="5.75" style="1" customWidth="1"/>
    <col min="2570" max="2570" width="38.5" style="1" bestFit="1" customWidth="1"/>
    <col min="2571" max="2571" width="32.125" style="1" bestFit="1" customWidth="1"/>
    <col min="2572" max="2572" width="11" style="1" customWidth="1"/>
    <col min="2573" max="2573" width="13.75" style="1" customWidth="1"/>
    <col min="2574" max="2574" width="6.375" style="1" customWidth="1"/>
    <col min="2575" max="2575" width="24.125" style="1" customWidth="1"/>
    <col min="2576" max="2576" width="18.375" style="1" customWidth="1"/>
    <col min="2577" max="2577" width="15.625" style="1" customWidth="1"/>
    <col min="2578" max="2816" width="9" style="1"/>
    <col min="2817" max="2817" width="2.625" style="1" customWidth="1"/>
    <col min="2818" max="2818" width="20.125" style="1" bestFit="1" customWidth="1"/>
    <col min="2819" max="2819" width="14.375" style="1" bestFit="1" customWidth="1"/>
    <col min="2820" max="2820" width="13.125" style="1" bestFit="1" customWidth="1"/>
    <col min="2821" max="2821" width="40.625" style="1" customWidth="1"/>
    <col min="2822" max="2822" width="6.25" style="1" customWidth="1"/>
    <col min="2823" max="2824" width="9.875" style="1" bestFit="1" customWidth="1"/>
    <col min="2825" max="2825" width="5.75" style="1" customWidth="1"/>
    <col min="2826" max="2826" width="38.5" style="1" bestFit="1" customWidth="1"/>
    <col min="2827" max="2827" width="32.125" style="1" bestFit="1" customWidth="1"/>
    <col min="2828" max="2828" width="11" style="1" customWidth="1"/>
    <col min="2829" max="2829" width="13.75" style="1" customWidth="1"/>
    <col min="2830" max="2830" width="6.375" style="1" customWidth="1"/>
    <col min="2831" max="2831" width="24.125" style="1" customWidth="1"/>
    <col min="2832" max="2832" width="18.375" style="1" customWidth="1"/>
    <col min="2833" max="2833" width="15.625" style="1" customWidth="1"/>
    <col min="2834" max="3072" width="9" style="1"/>
    <col min="3073" max="3073" width="2.625" style="1" customWidth="1"/>
    <col min="3074" max="3074" width="20.125" style="1" bestFit="1" customWidth="1"/>
    <col min="3075" max="3075" width="14.375" style="1" bestFit="1" customWidth="1"/>
    <col min="3076" max="3076" width="13.125" style="1" bestFit="1" customWidth="1"/>
    <col min="3077" max="3077" width="40.625" style="1" customWidth="1"/>
    <col min="3078" max="3078" width="6.25" style="1" customWidth="1"/>
    <col min="3079" max="3080" width="9.875" style="1" bestFit="1" customWidth="1"/>
    <col min="3081" max="3081" width="5.75" style="1" customWidth="1"/>
    <col min="3082" max="3082" width="38.5" style="1" bestFit="1" customWidth="1"/>
    <col min="3083" max="3083" width="32.125" style="1" bestFit="1" customWidth="1"/>
    <col min="3084" max="3084" width="11" style="1" customWidth="1"/>
    <col min="3085" max="3085" width="13.75" style="1" customWidth="1"/>
    <col min="3086" max="3086" width="6.375" style="1" customWidth="1"/>
    <col min="3087" max="3087" width="24.125" style="1" customWidth="1"/>
    <col min="3088" max="3088" width="18.375" style="1" customWidth="1"/>
    <col min="3089" max="3089" width="15.625" style="1" customWidth="1"/>
    <col min="3090" max="3328" width="9" style="1"/>
    <col min="3329" max="3329" width="2.625" style="1" customWidth="1"/>
    <col min="3330" max="3330" width="20.125" style="1" bestFit="1" customWidth="1"/>
    <col min="3331" max="3331" width="14.375" style="1" bestFit="1" customWidth="1"/>
    <col min="3332" max="3332" width="13.125" style="1" bestFit="1" customWidth="1"/>
    <col min="3333" max="3333" width="40.625" style="1" customWidth="1"/>
    <col min="3334" max="3334" width="6.25" style="1" customWidth="1"/>
    <col min="3335" max="3336" width="9.875" style="1" bestFit="1" customWidth="1"/>
    <col min="3337" max="3337" width="5.75" style="1" customWidth="1"/>
    <col min="3338" max="3338" width="38.5" style="1" bestFit="1" customWidth="1"/>
    <col min="3339" max="3339" width="32.125" style="1" bestFit="1" customWidth="1"/>
    <col min="3340" max="3340" width="11" style="1" customWidth="1"/>
    <col min="3341" max="3341" width="13.75" style="1" customWidth="1"/>
    <col min="3342" max="3342" width="6.375" style="1" customWidth="1"/>
    <col min="3343" max="3343" width="24.125" style="1" customWidth="1"/>
    <col min="3344" max="3344" width="18.375" style="1" customWidth="1"/>
    <col min="3345" max="3345" width="15.625" style="1" customWidth="1"/>
    <col min="3346" max="3584" width="9" style="1"/>
    <col min="3585" max="3585" width="2.625" style="1" customWidth="1"/>
    <col min="3586" max="3586" width="20.125" style="1" bestFit="1" customWidth="1"/>
    <col min="3587" max="3587" width="14.375" style="1" bestFit="1" customWidth="1"/>
    <col min="3588" max="3588" width="13.125" style="1" bestFit="1" customWidth="1"/>
    <col min="3589" max="3589" width="40.625" style="1" customWidth="1"/>
    <col min="3590" max="3590" width="6.25" style="1" customWidth="1"/>
    <col min="3591" max="3592" width="9.875" style="1" bestFit="1" customWidth="1"/>
    <col min="3593" max="3593" width="5.75" style="1" customWidth="1"/>
    <col min="3594" max="3594" width="38.5" style="1" bestFit="1" customWidth="1"/>
    <col min="3595" max="3595" width="32.125" style="1" bestFit="1" customWidth="1"/>
    <col min="3596" max="3596" width="11" style="1" customWidth="1"/>
    <col min="3597" max="3597" width="13.75" style="1" customWidth="1"/>
    <col min="3598" max="3598" width="6.375" style="1" customWidth="1"/>
    <col min="3599" max="3599" width="24.125" style="1" customWidth="1"/>
    <col min="3600" max="3600" width="18.375" style="1" customWidth="1"/>
    <col min="3601" max="3601" width="15.625" style="1" customWidth="1"/>
    <col min="3602" max="3840" width="9" style="1"/>
    <col min="3841" max="3841" width="2.625" style="1" customWidth="1"/>
    <col min="3842" max="3842" width="20.125" style="1" bestFit="1" customWidth="1"/>
    <col min="3843" max="3843" width="14.375" style="1" bestFit="1" customWidth="1"/>
    <col min="3844" max="3844" width="13.125" style="1" bestFit="1" customWidth="1"/>
    <col min="3845" max="3845" width="40.625" style="1" customWidth="1"/>
    <col min="3846" max="3846" width="6.25" style="1" customWidth="1"/>
    <col min="3847" max="3848" width="9.875" style="1" bestFit="1" customWidth="1"/>
    <col min="3849" max="3849" width="5.75" style="1" customWidth="1"/>
    <col min="3850" max="3850" width="38.5" style="1" bestFit="1" customWidth="1"/>
    <col min="3851" max="3851" width="32.125" style="1" bestFit="1" customWidth="1"/>
    <col min="3852" max="3852" width="11" style="1" customWidth="1"/>
    <col min="3853" max="3853" width="13.75" style="1" customWidth="1"/>
    <col min="3854" max="3854" width="6.375" style="1" customWidth="1"/>
    <col min="3855" max="3855" width="24.125" style="1" customWidth="1"/>
    <col min="3856" max="3856" width="18.375" style="1" customWidth="1"/>
    <col min="3857" max="3857" width="15.625" style="1" customWidth="1"/>
    <col min="3858" max="4096" width="9" style="1"/>
    <col min="4097" max="4097" width="2.625" style="1" customWidth="1"/>
    <col min="4098" max="4098" width="20.125" style="1" bestFit="1" customWidth="1"/>
    <col min="4099" max="4099" width="14.375" style="1" bestFit="1" customWidth="1"/>
    <col min="4100" max="4100" width="13.125" style="1" bestFit="1" customWidth="1"/>
    <col min="4101" max="4101" width="40.625" style="1" customWidth="1"/>
    <col min="4102" max="4102" width="6.25" style="1" customWidth="1"/>
    <col min="4103" max="4104" width="9.875" style="1" bestFit="1" customWidth="1"/>
    <col min="4105" max="4105" width="5.75" style="1" customWidth="1"/>
    <col min="4106" max="4106" width="38.5" style="1" bestFit="1" customWidth="1"/>
    <col min="4107" max="4107" width="32.125" style="1" bestFit="1" customWidth="1"/>
    <col min="4108" max="4108" width="11" style="1" customWidth="1"/>
    <col min="4109" max="4109" width="13.75" style="1" customWidth="1"/>
    <col min="4110" max="4110" width="6.375" style="1" customWidth="1"/>
    <col min="4111" max="4111" width="24.125" style="1" customWidth="1"/>
    <col min="4112" max="4112" width="18.375" style="1" customWidth="1"/>
    <col min="4113" max="4113" width="15.625" style="1" customWidth="1"/>
    <col min="4114" max="4352" width="9" style="1"/>
    <col min="4353" max="4353" width="2.625" style="1" customWidth="1"/>
    <col min="4354" max="4354" width="20.125" style="1" bestFit="1" customWidth="1"/>
    <col min="4355" max="4355" width="14.375" style="1" bestFit="1" customWidth="1"/>
    <col min="4356" max="4356" width="13.125" style="1" bestFit="1" customWidth="1"/>
    <col min="4357" max="4357" width="40.625" style="1" customWidth="1"/>
    <col min="4358" max="4358" width="6.25" style="1" customWidth="1"/>
    <col min="4359" max="4360" width="9.875" style="1" bestFit="1" customWidth="1"/>
    <col min="4361" max="4361" width="5.75" style="1" customWidth="1"/>
    <col min="4362" max="4362" width="38.5" style="1" bestFit="1" customWidth="1"/>
    <col min="4363" max="4363" width="32.125" style="1" bestFit="1" customWidth="1"/>
    <col min="4364" max="4364" width="11" style="1" customWidth="1"/>
    <col min="4365" max="4365" width="13.75" style="1" customWidth="1"/>
    <col min="4366" max="4366" width="6.375" style="1" customWidth="1"/>
    <col min="4367" max="4367" width="24.125" style="1" customWidth="1"/>
    <col min="4368" max="4368" width="18.375" style="1" customWidth="1"/>
    <col min="4369" max="4369" width="15.625" style="1" customWidth="1"/>
    <col min="4370" max="4608" width="9" style="1"/>
    <col min="4609" max="4609" width="2.625" style="1" customWidth="1"/>
    <col min="4610" max="4610" width="20.125" style="1" bestFit="1" customWidth="1"/>
    <col min="4611" max="4611" width="14.375" style="1" bestFit="1" customWidth="1"/>
    <col min="4612" max="4612" width="13.125" style="1" bestFit="1" customWidth="1"/>
    <col min="4613" max="4613" width="40.625" style="1" customWidth="1"/>
    <col min="4614" max="4614" width="6.25" style="1" customWidth="1"/>
    <col min="4615" max="4616" width="9.875" style="1" bestFit="1" customWidth="1"/>
    <col min="4617" max="4617" width="5.75" style="1" customWidth="1"/>
    <col min="4618" max="4618" width="38.5" style="1" bestFit="1" customWidth="1"/>
    <col min="4619" max="4619" width="32.125" style="1" bestFit="1" customWidth="1"/>
    <col min="4620" max="4620" width="11" style="1" customWidth="1"/>
    <col min="4621" max="4621" width="13.75" style="1" customWidth="1"/>
    <col min="4622" max="4622" width="6.375" style="1" customWidth="1"/>
    <col min="4623" max="4623" width="24.125" style="1" customWidth="1"/>
    <col min="4624" max="4624" width="18.375" style="1" customWidth="1"/>
    <col min="4625" max="4625" width="15.625" style="1" customWidth="1"/>
    <col min="4626" max="4864" width="9" style="1"/>
    <col min="4865" max="4865" width="2.625" style="1" customWidth="1"/>
    <col min="4866" max="4866" width="20.125" style="1" bestFit="1" customWidth="1"/>
    <col min="4867" max="4867" width="14.375" style="1" bestFit="1" customWidth="1"/>
    <col min="4868" max="4868" width="13.125" style="1" bestFit="1" customWidth="1"/>
    <col min="4869" max="4869" width="40.625" style="1" customWidth="1"/>
    <col min="4870" max="4870" width="6.25" style="1" customWidth="1"/>
    <col min="4871" max="4872" width="9.875" style="1" bestFit="1" customWidth="1"/>
    <col min="4873" max="4873" width="5.75" style="1" customWidth="1"/>
    <col min="4874" max="4874" width="38.5" style="1" bestFit="1" customWidth="1"/>
    <col min="4875" max="4875" width="32.125" style="1" bestFit="1" customWidth="1"/>
    <col min="4876" max="4876" width="11" style="1" customWidth="1"/>
    <col min="4877" max="4877" width="13.75" style="1" customWidth="1"/>
    <col min="4878" max="4878" width="6.375" style="1" customWidth="1"/>
    <col min="4879" max="4879" width="24.125" style="1" customWidth="1"/>
    <col min="4880" max="4880" width="18.375" style="1" customWidth="1"/>
    <col min="4881" max="4881" width="15.625" style="1" customWidth="1"/>
    <col min="4882" max="5120" width="9" style="1"/>
    <col min="5121" max="5121" width="2.625" style="1" customWidth="1"/>
    <col min="5122" max="5122" width="20.125" style="1" bestFit="1" customWidth="1"/>
    <col min="5123" max="5123" width="14.375" style="1" bestFit="1" customWidth="1"/>
    <col min="5124" max="5124" width="13.125" style="1" bestFit="1" customWidth="1"/>
    <col min="5125" max="5125" width="40.625" style="1" customWidth="1"/>
    <col min="5126" max="5126" width="6.25" style="1" customWidth="1"/>
    <col min="5127" max="5128" width="9.875" style="1" bestFit="1" customWidth="1"/>
    <col min="5129" max="5129" width="5.75" style="1" customWidth="1"/>
    <col min="5130" max="5130" width="38.5" style="1" bestFit="1" customWidth="1"/>
    <col min="5131" max="5131" width="32.125" style="1" bestFit="1" customWidth="1"/>
    <col min="5132" max="5132" width="11" style="1" customWidth="1"/>
    <col min="5133" max="5133" width="13.75" style="1" customWidth="1"/>
    <col min="5134" max="5134" width="6.375" style="1" customWidth="1"/>
    <col min="5135" max="5135" width="24.125" style="1" customWidth="1"/>
    <col min="5136" max="5136" width="18.375" style="1" customWidth="1"/>
    <col min="5137" max="5137" width="15.625" style="1" customWidth="1"/>
    <col min="5138" max="5376" width="9" style="1"/>
    <col min="5377" max="5377" width="2.625" style="1" customWidth="1"/>
    <col min="5378" max="5378" width="20.125" style="1" bestFit="1" customWidth="1"/>
    <col min="5379" max="5379" width="14.375" style="1" bestFit="1" customWidth="1"/>
    <col min="5380" max="5380" width="13.125" style="1" bestFit="1" customWidth="1"/>
    <col min="5381" max="5381" width="40.625" style="1" customWidth="1"/>
    <col min="5382" max="5382" width="6.25" style="1" customWidth="1"/>
    <col min="5383" max="5384" width="9.875" style="1" bestFit="1" customWidth="1"/>
    <col min="5385" max="5385" width="5.75" style="1" customWidth="1"/>
    <col min="5386" max="5386" width="38.5" style="1" bestFit="1" customWidth="1"/>
    <col min="5387" max="5387" width="32.125" style="1" bestFit="1" customWidth="1"/>
    <col min="5388" max="5388" width="11" style="1" customWidth="1"/>
    <col min="5389" max="5389" width="13.75" style="1" customWidth="1"/>
    <col min="5390" max="5390" width="6.375" style="1" customWidth="1"/>
    <col min="5391" max="5391" width="24.125" style="1" customWidth="1"/>
    <col min="5392" max="5392" width="18.375" style="1" customWidth="1"/>
    <col min="5393" max="5393" width="15.625" style="1" customWidth="1"/>
    <col min="5394" max="5632" width="9" style="1"/>
    <col min="5633" max="5633" width="2.625" style="1" customWidth="1"/>
    <col min="5634" max="5634" width="20.125" style="1" bestFit="1" customWidth="1"/>
    <col min="5635" max="5635" width="14.375" style="1" bestFit="1" customWidth="1"/>
    <col min="5636" max="5636" width="13.125" style="1" bestFit="1" customWidth="1"/>
    <col min="5637" max="5637" width="40.625" style="1" customWidth="1"/>
    <col min="5638" max="5638" width="6.25" style="1" customWidth="1"/>
    <col min="5639" max="5640" width="9.875" style="1" bestFit="1" customWidth="1"/>
    <col min="5641" max="5641" width="5.75" style="1" customWidth="1"/>
    <col min="5642" max="5642" width="38.5" style="1" bestFit="1" customWidth="1"/>
    <col min="5643" max="5643" width="32.125" style="1" bestFit="1" customWidth="1"/>
    <col min="5644" max="5644" width="11" style="1" customWidth="1"/>
    <col min="5645" max="5645" width="13.75" style="1" customWidth="1"/>
    <col min="5646" max="5646" width="6.375" style="1" customWidth="1"/>
    <col min="5647" max="5647" width="24.125" style="1" customWidth="1"/>
    <col min="5648" max="5648" width="18.375" style="1" customWidth="1"/>
    <col min="5649" max="5649" width="15.625" style="1" customWidth="1"/>
    <col min="5650" max="5888" width="9" style="1"/>
    <col min="5889" max="5889" width="2.625" style="1" customWidth="1"/>
    <col min="5890" max="5890" width="20.125" style="1" bestFit="1" customWidth="1"/>
    <col min="5891" max="5891" width="14.375" style="1" bestFit="1" customWidth="1"/>
    <col min="5892" max="5892" width="13.125" style="1" bestFit="1" customWidth="1"/>
    <col min="5893" max="5893" width="40.625" style="1" customWidth="1"/>
    <col min="5894" max="5894" width="6.25" style="1" customWidth="1"/>
    <col min="5895" max="5896" width="9.875" style="1" bestFit="1" customWidth="1"/>
    <col min="5897" max="5897" width="5.75" style="1" customWidth="1"/>
    <col min="5898" max="5898" width="38.5" style="1" bestFit="1" customWidth="1"/>
    <col min="5899" max="5899" width="32.125" style="1" bestFit="1" customWidth="1"/>
    <col min="5900" max="5900" width="11" style="1" customWidth="1"/>
    <col min="5901" max="5901" width="13.75" style="1" customWidth="1"/>
    <col min="5902" max="5902" width="6.375" style="1" customWidth="1"/>
    <col min="5903" max="5903" width="24.125" style="1" customWidth="1"/>
    <col min="5904" max="5904" width="18.375" style="1" customWidth="1"/>
    <col min="5905" max="5905" width="15.625" style="1" customWidth="1"/>
    <col min="5906" max="6144" width="9" style="1"/>
    <col min="6145" max="6145" width="2.625" style="1" customWidth="1"/>
    <col min="6146" max="6146" width="20.125" style="1" bestFit="1" customWidth="1"/>
    <col min="6147" max="6147" width="14.375" style="1" bestFit="1" customWidth="1"/>
    <col min="6148" max="6148" width="13.125" style="1" bestFit="1" customWidth="1"/>
    <col min="6149" max="6149" width="40.625" style="1" customWidth="1"/>
    <col min="6150" max="6150" width="6.25" style="1" customWidth="1"/>
    <col min="6151" max="6152" width="9.875" style="1" bestFit="1" customWidth="1"/>
    <col min="6153" max="6153" width="5.75" style="1" customWidth="1"/>
    <col min="6154" max="6154" width="38.5" style="1" bestFit="1" customWidth="1"/>
    <col min="6155" max="6155" width="32.125" style="1" bestFit="1" customWidth="1"/>
    <col min="6156" max="6156" width="11" style="1" customWidth="1"/>
    <col min="6157" max="6157" width="13.75" style="1" customWidth="1"/>
    <col min="6158" max="6158" width="6.375" style="1" customWidth="1"/>
    <col min="6159" max="6159" width="24.125" style="1" customWidth="1"/>
    <col min="6160" max="6160" width="18.375" style="1" customWidth="1"/>
    <col min="6161" max="6161" width="15.625" style="1" customWidth="1"/>
    <col min="6162" max="6400" width="9" style="1"/>
    <col min="6401" max="6401" width="2.625" style="1" customWidth="1"/>
    <col min="6402" max="6402" width="20.125" style="1" bestFit="1" customWidth="1"/>
    <col min="6403" max="6403" width="14.375" style="1" bestFit="1" customWidth="1"/>
    <col min="6404" max="6404" width="13.125" style="1" bestFit="1" customWidth="1"/>
    <col min="6405" max="6405" width="40.625" style="1" customWidth="1"/>
    <col min="6406" max="6406" width="6.25" style="1" customWidth="1"/>
    <col min="6407" max="6408" width="9.875" style="1" bestFit="1" customWidth="1"/>
    <col min="6409" max="6409" width="5.75" style="1" customWidth="1"/>
    <col min="6410" max="6410" width="38.5" style="1" bestFit="1" customWidth="1"/>
    <col min="6411" max="6411" width="32.125" style="1" bestFit="1" customWidth="1"/>
    <col min="6412" max="6412" width="11" style="1" customWidth="1"/>
    <col min="6413" max="6413" width="13.75" style="1" customWidth="1"/>
    <col min="6414" max="6414" width="6.375" style="1" customWidth="1"/>
    <col min="6415" max="6415" width="24.125" style="1" customWidth="1"/>
    <col min="6416" max="6416" width="18.375" style="1" customWidth="1"/>
    <col min="6417" max="6417" width="15.625" style="1" customWidth="1"/>
    <col min="6418" max="6656" width="9" style="1"/>
    <col min="6657" max="6657" width="2.625" style="1" customWidth="1"/>
    <col min="6658" max="6658" width="20.125" style="1" bestFit="1" customWidth="1"/>
    <col min="6659" max="6659" width="14.375" style="1" bestFit="1" customWidth="1"/>
    <col min="6660" max="6660" width="13.125" style="1" bestFit="1" customWidth="1"/>
    <col min="6661" max="6661" width="40.625" style="1" customWidth="1"/>
    <col min="6662" max="6662" width="6.25" style="1" customWidth="1"/>
    <col min="6663" max="6664" width="9.875" style="1" bestFit="1" customWidth="1"/>
    <col min="6665" max="6665" width="5.75" style="1" customWidth="1"/>
    <col min="6666" max="6666" width="38.5" style="1" bestFit="1" customWidth="1"/>
    <col min="6667" max="6667" width="32.125" style="1" bestFit="1" customWidth="1"/>
    <col min="6668" max="6668" width="11" style="1" customWidth="1"/>
    <col min="6669" max="6669" width="13.75" style="1" customWidth="1"/>
    <col min="6670" max="6670" width="6.375" style="1" customWidth="1"/>
    <col min="6671" max="6671" width="24.125" style="1" customWidth="1"/>
    <col min="6672" max="6672" width="18.375" style="1" customWidth="1"/>
    <col min="6673" max="6673" width="15.625" style="1" customWidth="1"/>
    <col min="6674" max="6912" width="9" style="1"/>
    <col min="6913" max="6913" width="2.625" style="1" customWidth="1"/>
    <col min="6914" max="6914" width="20.125" style="1" bestFit="1" customWidth="1"/>
    <col min="6915" max="6915" width="14.375" style="1" bestFit="1" customWidth="1"/>
    <col min="6916" max="6916" width="13.125" style="1" bestFit="1" customWidth="1"/>
    <col min="6917" max="6917" width="40.625" style="1" customWidth="1"/>
    <col min="6918" max="6918" width="6.25" style="1" customWidth="1"/>
    <col min="6919" max="6920" width="9.875" style="1" bestFit="1" customWidth="1"/>
    <col min="6921" max="6921" width="5.75" style="1" customWidth="1"/>
    <col min="6922" max="6922" width="38.5" style="1" bestFit="1" customWidth="1"/>
    <col min="6923" max="6923" width="32.125" style="1" bestFit="1" customWidth="1"/>
    <col min="6924" max="6924" width="11" style="1" customWidth="1"/>
    <col min="6925" max="6925" width="13.75" style="1" customWidth="1"/>
    <col min="6926" max="6926" width="6.375" style="1" customWidth="1"/>
    <col min="6927" max="6927" width="24.125" style="1" customWidth="1"/>
    <col min="6928" max="6928" width="18.375" style="1" customWidth="1"/>
    <col min="6929" max="6929" width="15.625" style="1" customWidth="1"/>
    <col min="6930" max="7168" width="9" style="1"/>
    <col min="7169" max="7169" width="2.625" style="1" customWidth="1"/>
    <col min="7170" max="7170" width="20.125" style="1" bestFit="1" customWidth="1"/>
    <col min="7171" max="7171" width="14.375" style="1" bestFit="1" customWidth="1"/>
    <col min="7172" max="7172" width="13.125" style="1" bestFit="1" customWidth="1"/>
    <col min="7173" max="7173" width="40.625" style="1" customWidth="1"/>
    <col min="7174" max="7174" width="6.25" style="1" customWidth="1"/>
    <col min="7175" max="7176" width="9.875" style="1" bestFit="1" customWidth="1"/>
    <col min="7177" max="7177" width="5.75" style="1" customWidth="1"/>
    <col min="7178" max="7178" width="38.5" style="1" bestFit="1" customWidth="1"/>
    <col min="7179" max="7179" width="32.125" style="1" bestFit="1" customWidth="1"/>
    <col min="7180" max="7180" width="11" style="1" customWidth="1"/>
    <col min="7181" max="7181" width="13.75" style="1" customWidth="1"/>
    <col min="7182" max="7182" width="6.375" style="1" customWidth="1"/>
    <col min="7183" max="7183" width="24.125" style="1" customWidth="1"/>
    <col min="7184" max="7184" width="18.375" style="1" customWidth="1"/>
    <col min="7185" max="7185" width="15.625" style="1" customWidth="1"/>
    <col min="7186" max="7424" width="9" style="1"/>
    <col min="7425" max="7425" width="2.625" style="1" customWidth="1"/>
    <col min="7426" max="7426" width="20.125" style="1" bestFit="1" customWidth="1"/>
    <col min="7427" max="7427" width="14.375" style="1" bestFit="1" customWidth="1"/>
    <col min="7428" max="7428" width="13.125" style="1" bestFit="1" customWidth="1"/>
    <col min="7429" max="7429" width="40.625" style="1" customWidth="1"/>
    <col min="7430" max="7430" width="6.25" style="1" customWidth="1"/>
    <col min="7431" max="7432" width="9.875" style="1" bestFit="1" customWidth="1"/>
    <col min="7433" max="7433" width="5.75" style="1" customWidth="1"/>
    <col min="7434" max="7434" width="38.5" style="1" bestFit="1" customWidth="1"/>
    <col min="7435" max="7435" width="32.125" style="1" bestFit="1" customWidth="1"/>
    <col min="7436" max="7436" width="11" style="1" customWidth="1"/>
    <col min="7437" max="7437" width="13.75" style="1" customWidth="1"/>
    <col min="7438" max="7438" width="6.375" style="1" customWidth="1"/>
    <col min="7439" max="7439" width="24.125" style="1" customWidth="1"/>
    <col min="7440" max="7440" width="18.375" style="1" customWidth="1"/>
    <col min="7441" max="7441" width="15.625" style="1" customWidth="1"/>
    <col min="7442" max="7680" width="9" style="1"/>
    <col min="7681" max="7681" width="2.625" style="1" customWidth="1"/>
    <col min="7682" max="7682" width="20.125" style="1" bestFit="1" customWidth="1"/>
    <col min="7683" max="7683" width="14.375" style="1" bestFit="1" customWidth="1"/>
    <col min="7684" max="7684" width="13.125" style="1" bestFit="1" customWidth="1"/>
    <col min="7685" max="7685" width="40.625" style="1" customWidth="1"/>
    <col min="7686" max="7686" width="6.25" style="1" customWidth="1"/>
    <col min="7687" max="7688" width="9.875" style="1" bestFit="1" customWidth="1"/>
    <col min="7689" max="7689" width="5.75" style="1" customWidth="1"/>
    <col min="7690" max="7690" width="38.5" style="1" bestFit="1" customWidth="1"/>
    <col min="7691" max="7691" width="32.125" style="1" bestFit="1" customWidth="1"/>
    <col min="7692" max="7692" width="11" style="1" customWidth="1"/>
    <col min="7693" max="7693" width="13.75" style="1" customWidth="1"/>
    <col min="7694" max="7694" width="6.375" style="1" customWidth="1"/>
    <col min="7695" max="7695" width="24.125" style="1" customWidth="1"/>
    <col min="7696" max="7696" width="18.375" style="1" customWidth="1"/>
    <col min="7697" max="7697" width="15.625" style="1" customWidth="1"/>
    <col min="7698" max="7936" width="9" style="1"/>
    <col min="7937" max="7937" width="2.625" style="1" customWidth="1"/>
    <col min="7938" max="7938" width="20.125" style="1" bestFit="1" customWidth="1"/>
    <col min="7939" max="7939" width="14.375" style="1" bestFit="1" customWidth="1"/>
    <col min="7940" max="7940" width="13.125" style="1" bestFit="1" customWidth="1"/>
    <col min="7941" max="7941" width="40.625" style="1" customWidth="1"/>
    <col min="7942" max="7942" width="6.25" style="1" customWidth="1"/>
    <col min="7943" max="7944" width="9.875" style="1" bestFit="1" customWidth="1"/>
    <col min="7945" max="7945" width="5.75" style="1" customWidth="1"/>
    <col min="7946" max="7946" width="38.5" style="1" bestFit="1" customWidth="1"/>
    <col min="7947" max="7947" width="32.125" style="1" bestFit="1" customWidth="1"/>
    <col min="7948" max="7948" width="11" style="1" customWidth="1"/>
    <col min="7949" max="7949" width="13.75" style="1" customWidth="1"/>
    <col min="7950" max="7950" width="6.375" style="1" customWidth="1"/>
    <col min="7951" max="7951" width="24.125" style="1" customWidth="1"/>
    <col min="7952" max="7952" width="18.375" style="1" customWidth="1"/>
    <col min="7953" max="7953" width="15.625" style="1" customWidth="1"/>
    <col min="7954" max="8192" width="9" style="1"/>
    <col min="8193" max="8193" width="2.625" style="1" customWidth="1"/>
    <col min="8194" max="8194" width="20.125" style="1" bestFit="1" customWidth="1"/>
    <col min="8195" max="8195" width="14.375" style="1" bestFit="1" customWidth="1"/>
    <col min="8196" max="8196" width="13.125" style="1" bestFit="1" customWidth="1"/>
    <col min="8197" max="8197" width="40.625" style="1" customWidth="1"/>
    <col min="8198" max="8198" width="6.25" style="1" customWidth="1"/>
    <col min="8199" max="8200" width="9.875" style="1" bestFit="1" customWidth="1"/>
    <col min="8201" max="8201" width="5.75" style="1" customWidth="1"/>
    <col min="8202" max="8202" width="38.5" style="1" bestFit="1" customWidth="1"/>
    <col min="8203" max="8203" width="32.125" style="1" bestFit="1" customWidth="1"/>
    <col min="8204" max="8204" width="11" style="1" customWidth="1"/>
    <col min="8205" max="8205" width="13.75" style="1" customWidth="1"/>
    <col min="8206" max="8206" width="6.375" style="1" customWidth="1"/>
    <col min="8207" max="8207" width="24.125" style="1" customWidth="1"/>
    <col min="8208" max="8208" width="18.375" style="1" customWidth="1"/>
    <col min="8209" max="8209" width="15.625" style="1" customWidth="1"/>
    <col min="8210" max="8448" width="9" style="1"/>
    <col min="8449" max="8449" width="2.625" style="1" customWidth="1"/>
    <col min="8450" max="8450" width="20.125" style="1" bestFit="1" customWidth="1"/>
    <col min="8451" max="8451" width="14.375" style="1" bestFit="1" customWidth="1"/>
    <col min="8452" max="8452" width="13.125" style="1" bestFit="1" customWidth="1"/>
    <col min="8453" max="8453" width="40.625" style="1" customWidth="1"/>
    <col min="8454" max="8454" width="6.25" style="1" customWidth="1"/>
    <col min="8455" max="8456" width="9.875" style="1" bestFit="1" customWidth="1"/>
    <col min="8457" max="8457" width="5.75" style="1" customWidth="1"/>
    <col min="8458" max="8458" width="38.5" style="1" bestFit="1" customWidth="1"/>
    <col min="8459" max="8459" width="32.125" style="1" bestFit="1" customWidth="1"/>
    <col min="8460" max="8460" width="11" style="1" customWidth="1"/>
    <col min="8461" max="8461" width="13.75" style="1" customWidth="1"/>
    <col min="8462" max="8462" width="6.375" style="1" customWidth="1"/>
    <col min="8463" max="8463" width="24.125" style="1" customWidth="1"/>
    <col min="8464" max="8464" width="18.375" style="1" customWidth="1"/>
    <col min="8465" max="8465" width="15.625" style="1" customWidth="1"/>
    <col min="8466" max="8704" width="9" style="1"/>
    <col min="8705" max="8705" width="2.625" style="1" customWidth="1"/>
    <col min="8706" max="8706" width="20.125" style="1" bestFit="1" customWidth="1"/>
    <col min="8707" max="8707" width="14.375" style="1" bestFit="1" customWidth="1"/>
    <col min="8708" max="8708" width="13.125" style="1" bestFit="1" customWidth="1"/>
    <col min="8709" max="8709" width="40.625" style="1" customWidth="1"/>
    <col min="8710" max="8710" width="6.25" style="1" customWidth="1"/>
    <col min="8711" max="8712" width="9.875" style="1" bestFit="1" customWidth="1"/>
    <col min="8713" max="8713" width="5.75" style="1" customWidth="1"/>
    <col min="8714" max="8714" width="38.5" style="1" bestFit="1" customWidth="1"/>
    <col min="8715" max="8715" width="32.125" style="1" bestFit="1" customWidth="1"/>
    <col min="8716" max="8716" width="11" style="1" customWidth="1"/>
    <col min="8717" max="8717" width="13.75" style="1" customWidth="1"/>
    <col min="8718" max="8718" width="6.375" style="1" customWidth="1"/>
    <col min="8719" max="8719" width="24.125" style="1" customWidth="1"/>
    <col min="8720" max="8720" width="18.375" style="1" customWidth="1"/>
    <col min="8721" max="8721" width="15.625" style="1" customWidth="1"/>
    <col min="8722" max="8960" width="9" style="1"/>
    <col min="8961" max="8961" width="2.625" style="1" customWidth="1"/>
    <col min="8962" max="8962" width="20.125" style="1" bestFit="1" customWidth="1"/>
    <col min="8963" max="8963" width="14.375" style="1" bestFit="1" customWidth="1"/>
    <col min="8964" max="8964" width="13.125" style="1" bestFit="1" customWidth="1"/>
    <col min="8965" max="8965" width="40.625" style="1" customWidth="1"/>
    <col min="8966" max="8966" width="6.25" style="1" customWidth="1"/>
    <col min="8967" max="8968" width="9.875" style="1" bestFit="1" customWidth="1"/>
    <col min="8969" max="8969" width="5.75" style="1" customWidth="1"/>
    <col min="8970" max="8970" width="38.5" style="1" bestFit="1" customWidth="1"/>
    <col min="8971" max="8971" width="32.125" style="1" bestFit="1" customWidth="1"/>
    <col min="8972" max="8972" width="11" style="1" customWidth="1"/>
    <col min="8973" max="8973" width="13.75" style="1" customWidth="1"/>
    <col min="8974" max="8974" width="6.375" style="1" customWidth="1"/>
    <col min="8975" max="8975" width="24.125" style="1" customWidth="1"/>
    <col min="8976" max="8976" width="18.375" style="1" customWidth="1"/>
    <col min="8977" max="8977" width="15.625" style="1" customWidth="1"/>
    <col min="8978" max="9216" width="9" style="1"/>
    <col min="9217" max="9217" width="2.625" style="1" customWidth="1"/>
    <col min="9218" max="9218" width="20.125" style="1" bestFit="1" customWidth="1"/>
    <col min="9219" max="9219" width="14.375" style="1" bestFit="1" customWidth="1"/>
    <col min="9220" max="9220" width="13.125" style="1" bestFit="1" customWidth="1"/>
    <col min="9221" max="9221" width="40.625" style="1" customWidth="1"/>
    <col min="9222" max="9222" width="6.25" style="1" customWidth="1"/>
    <col min="9223" max="9224" width="9.875" style="1" bestFit="1" customWidth="1"/>
    <col min="9225" max="9225" width="5.75" style="1" customWidth="1"/>
    <col min="9226" max="9226" width="38.5" style="1" bestFit="1" customWidth="1"/>
    <col min="9227" max="9227" width="32.125" style="1" bestFit="1" customWidth="1"/>
    <col min="9228" max="9228" width="11" style="1" customWidth="1"/>
    <col min="9229" max="9229" width="13.75" style="1" customWidth="1"/>
    <col min="9230" max="9230" width="6.375" style="1" customWidth="1"/>
    <col min="9231" max="9231" width="24.125" style="1" customWidth="1"/>
    <col min="9232" max="9232" width="18.375" style="1" customWidth="1"/>
    <col min="9233" max="9233" width="15.625" style="1" customWidth="1"/>
    <col min="9234" max="9472" width="9" style="1"/>
    <col min="9473" max="9473" width="2.625" style="1" customWidth="1"/>
    <col min="9474" max="9474" width="20.125" style="1" bestFit="1" customWidth="1"/>
    <col min="9475" max="9475" width="14.375" style="1" bestFit="1" customWidth="1"/>
    <col min="9476" max="9476" width="13.125" style="1" bestFit="1" customWidth="1"/>
    <col min="9477" max="9477" width="40.625" style="1" customWidth="1"/>
    <col min="9478" max="9478" width="6.25" style="1" customWidth="1"/>
    <col min="9479" max="9480" width="9.875" style="1" bestFit="1" customWidth="1"/>
    <col min="9481" max="9481" width="5.75" style="1" customWidth="1"/>
    <col min="9482" max="9482" width="38.5" style="1" bestFit="1" customWidth="1"/>
    <col min="9483" max="9483" width="32.125" style="1" bestFit="1" customWidth="1"/>
    <col min="9484" max="9484" width="11" style="1" customWidth="1"/>
    <col min="9485" max="9485" width="13.75" style="1" customWidth="1"/>
    <col min="9486" max="9486" width="6.375" style="1" customWidth="1"/>
    <col min="9487" max="9487" width="24.125" style="1" customWidth="1"/>
    <col min="9488" max="9488" width="18.375" style="1" customWidth="1"/>
    <col min="9489" max="9489" width="15.625" style="1" customWidth="1"/>
    <col min="9490" max="9728" width="9" style="1"/>
    <col min="9729" max="9729" width="2.625" style="1" customWidth="1"/>
    <col min="9730" max="9730" width="20.125" style="1" bestFit="1" customWidth="1"/>
    <col min="9731" max="9731" width="14.375" style="1" bestFit="1" customWidth="1"/>
    <col min="9732" max="9732" width="13.125" style="1" bestFit="1" customWidth="1"/>
    <col min="9733" max="9733" width="40.625" style="1" customWidth="1"/>
    <col min="9734" max="9734" width="6.25" style="1" customWidth="1"/>
    <col min="9735" max="9736" width="9.875" style="1" bestFit="1" customWidth="1"/>
    <col min="9737" max="9737" width="5.75" style="1" customWidth="1"/>
    <col min="9738" max="9738" width="38.5" style="1" bestFit="1" customWidth="1"/>
    <col min="9739" max="9739" width="32.125" style="1" bestFit="1" customWidth="1"/>
    <col min="9740" max="9740" width="11" style="1" customWidth="1"/>
    <col min="9741" max="9741" width="13.75" style="1" customWidth="1"/>
    <col min="9742" max="9742" width="6.375" style="1" customWidth="1"/>
    <col min="9743" max="9743" width="24.125" style="1" customWidth="1"/>
    <col min="9744" max="9744" width="18.375" style="1" customWidth="1"/>
    <col min="9745" max="9745" width="15.625" style="1" customWidth="1"/>
    <col min="9746" max="9984" width="9" style="1"/>
    <col min="9985" max="9985" width="2.625" style="1" customWidth="1"/>
    <col min="9986" max="9986" width="20.125" style="1" bestFit="1" customWidth="1"/>
    <col min="9987" max="9987" width="14.375" style="1" bestFit="1" customWidth="1"/>
    <col min="9988" max="9988" width="13.125" style="1" bestFit="1" customWidth="1"/>
    <col min="9989" max="9989" width="40.625" style="1" customWidth="1"/>
    <col min="9990" max="9990" width="6.25" style="1" customWidth="1"/>
    <col min="9991" max="9992" width="9.875" style="1" bestFit="1" customWidth="1"/>
    <col min="9993" max="9993" width="5.75" style="1" customWidth="1"/>
    <col min="9994" max="9994" width="38.5" style="1" bestFit="1" customWidth="1"/>
    <col min="9995" max="9995" width="32.125" style="1" bestFit="1" customWidth="1"/>
    <col min="9996" max="9996" width="11" style="1" customWidth="1"/>
    <col min="9997" max="9997" width="13.75" style="1" customWidth="1"/>
    <col min="9998" max="9998" width="6.375" style="1" customWidth="1"/>
    <col min="9999" max="9999" width="24.125" style="1" customWidth="1"/>
    <col min="10000" max="10000" width="18.375" style="1" customWidth="1"/>
    <col min="10001" max="10001" width="15.625" style="1" customWidth="1"/>
    <col min="10002" max="10240" width="9" style="1"/>
    <col min="10241" max="10241" width="2.625" style="1" customWidth="1"/>
    <col min="10242" max="10242" width="20.125" style="1" bestFit="1" customWidth="1"/>
    <col min="10243" max="10243" width="14.375" style="1" bestFit="1" customWidth="1"/>
    <col min="10244" max="10244" width="13.125" style="1" bestFit="1" customWidth="1"/>
    <col min="10245" max="10245" width="40.625" style="1" customWidth="1"/>
    <col min="10246" max="10246" width="6.25" style="1" customWidth="1"/>
    <col min="10247" max="10248" width="9.875" style="1" bestFit="1" customWidth="1"/>
    <col min="10249" max="10249" width="5.75" style="1" customWidth="1"/>
    <col min="10250" max="10250" width="38.5" style="1" bestFit="1" customWidth="1"/>
    <col min="10251" max="10251" width="32.125" style="1" bestFit="1" customWidth="1"/>
    <col min="10252" max="10252" width="11" style="1" customWidth="1"/>
    <col min="10253" max="10253" width="13.75" style="1" customWidth="1"/>
    <col min="10254" max="10254" width="6.375" style="1" customWidth="1"/>
    <col min="10255" max="10255" width="24.125" style="1" customWidth="1"/>
    <col min="10256" max="10256" width="18.375" style="1" customWidth="1"/>
    <col min="10257" max="10257" width="15.625" style="1" customWidth="1"/>
    <col min="10258" max="10496" width="9" style="1"/>
    <col min="10497" max="10497" width="2.625" style="1" customWidth="1"/>
    <col min="10498" max="10498" width="20.125" style="1" bestFit="1" customWidth="1"/>
    <col min="10499" max="10499" width="14.375" style="1" bestFit="1" customWidth="1"/>
    <col min="10500" max="10500" width="13.125" style="1" bestFit="1" customWidth="1"/>
    <col min="10501" max="10501" width="40.625" style="1" customWidth="1"/>
    <col min="10502" max="10502" width="6.25" style="1" customWidth="1"/>
    <col min="10503" max="10504" width="9.875" style="1" bestFit="1" customWidth="1"/>
    <col min="10505" max="10505" width="5.75" style="1" customWidth="1"/>
    <col min="10506" max="10506" width="38.5" style="1" bestFit="1" customWidth="1"/>
    <col min="10507" max="10507" width="32.125" style="1" bestFit="1" customWidth="1"/>
    <col min="10508" max="10508" width="11" style="1" customWidth="1"/>
    <col min="10509" max="10509" width="13.75" style="1" customWidth="1"/>
    <col min="10510" max="10510" width="6.375" style="1" customWidth="1"/>
    <col min="10511" max="10511" width="24.125" style="1" customWidth="1"/>
    <col min="10512" max="10512" width="18.375" style="1" customWidth="1"/>
    <col min="10513" max="10513" width="15.625" style="1" customWidth="1"/>
    <col min="10514" max="10752" width="9" style="1"/>
    <col min="10753" max="10753" width="2.625" style="1" customWidth="1"/>
    <col min="10754" max="10754" width="20.125" style="1" bestFit="1" customWidth="1"/>
    <col min="10755" max="10755" width="14.375" style="1" bestFit="1" customWidth="1"/>
    <col min="10756" max="10756" width="13.125" style="1" bestFit="1" customWidth="1"/>
    <col min="10757" max="10757" width="40.625" style="1" customWidth="1"/>
    <col min="10758" max="10758" width="6.25" style="1" customWidth="1"/>
    <col min="10759" max="10760" width="9.875" style="1" bestFit="1" customWidth="1"/>
    <col min="10761" max="10761" width="5.75" style="1" customWidth="1"/>
    <col min="10762" max="10762" width="38.5" style="1" bestFit="1" customWidth="1"/>
    <col min="10763" max="10763" width="32.125" style="1" bestFit="1" customWidth="1"/>
    <col min="10764" max="10764" width="11" style="1" customWidth="1"/>
    <col min="10765" max="10765" width="13.75" style="1" customWidth="1"/>
    <col min="10766" max="10766" width="6.375" style="1" customWidth="1"/>
    <col min="10767" max="10767" width="24.125" style="1" customWidth="1"/>
    <col min="10768" max="10768" width="18.375" style="1" customWidth="1"/>
    <col min="10769" max="10769" width="15.625" style="1" customWidth="1"/>
    <col min="10770" max="11008" width="9" style="1"/>
    <col min="11009" max="11009" width="2.625" style="1" customWidth="1"/>
    <col min="11010" max="11010" width="20.125" style="1" bestFit="1" customWidth="1"/>
    <col min="11011" max="11011" width="14.375" style="1" bestFit="1" customWidth="1"/>
    <col min="11012" max="11012" width="13.125" style="1" bestFit="1" customWidth="1"/>
    <col min="11013" max="11013" width="40.625" style="1" customWidth="1"/>
    <col min="11014" max="11014" width="6.25" style="1" customWidth="1"/>
    <col min="11015" max="11016" width="9.875" style="1" bestFit="1" customWidth="1"/>
    <col min="11017" max="11017" width="5.75" style="1" customWidth="1"/>
    <col min="11018" max="11018" width="38.5" style="1" bestFit="1" customWidth="1"/>
    <col min="11019" max="11019" width="32.125" style="1" bestFit="1" customWidth="1"/>
    <col min="11020" max="11020" width="11" style="1" customWidth="1"/>
    <col min="11021" max="11021" width="13.75" style="1" customWidth="1"/>
    <col min="11022" max="11022" width="6.375" style="1" customWidth="1"/>
    <col min="11023" max="11023" width="24.125" style="1" customWidth="1"/>
    <col min="11024" max="11024" width="18.375" style="1" customWidth="1"/>
    <col min="11025" max="11025" width="15.625" style="1" customWidth="1"/>
    <col min="11026" max="11264" width="9" style="1"/>
    <col min="11265" max="11265" width="2.625" style="1" customWidth="1"/>
    <col min="11266" max="11266" width="20.125" style="1" bestFit="1" customWidth="1"/>
    <col min="11267" max="11267" width="14.375" style="1" bestFit="1" customWidth="1"/>
    <col min="11268" max="11268" width="13.125" style="1" bestFit="1" customWidth="1"/>
    <col min="11269" max="11269" width="40.625" style="1" customWidth="1"/>
    <col min="11270" max="11270" width="6.25" style="1" customWidth="1"/>
    <col min="11271" max="11272" width="9.875" style="1" bestFit="1" customWidth="1"/>
    <col min="11273" max="11273" width="5.75" style="1" customWidth="1"/>
    <col min="11274" max="11274" width="38.5" style="1" bestFit="1" customWidth="1"/>
    <col min="11275" max="11275" width="32.125" style="1" bestFit="1" customWidth="1"/>
    <col min="11276" max="11276" width="11" style="1" customWidth="1"/>
    <col min="11277" max="11277" width="13.75" style="1" customWidth="1"/>
    <col min="11278" max="11278" width="6.375" style="1" customWidth="1"/>
    <col min="11279" max="11279" width="24.125" style="1" customWidth="1"/>
    <col min="11280" max="11280" width="18.375" style="1" customWidth="1"/>
    <col min="11281" max="11281" width="15.625" style="1" customWidth="1"/>
    <col min="11282" max="11520" width="9" style="1"/>
    <col min="11521" max="11521" width="2.625" style="1" customWidth="1"/>
    <col min="11522" max="11522" width="20.125" style="1" bestFit="1" customWidth="1"/>
    <col min="11523" max="11523" width="14.375" style="1" bestFit="1" customWidth="1"/>
    <col min="11524" max="11524" width="13.125" style="1" bestFit="1" customWidth="1"/>
    <col min="11525" max="11525" width="40.625" style="1" customWidth="1"/>
    <col min="11526" max="11526" width="6.25" style="1" customWidth="1"/>
    <col min="11527" max="11528" width="9.875" style="1" bestFit="1" customWidth="1"/>
    <col min="11529" max="11529" width="5.75" style="1" customWidth="1"/>
    <col min="11530" max="11530" width="38.5" style="1" bestFit="1" customWidth="1"/>
    <col min="11531" max="11531" width="32.125" style="1" bestFit="1" customWidth="1"/>
    <col min="11532" max="11532" width="11" style="1" customWidth="1"/>
    <col min="11533" max="11533" width="13.75" style="1" customWidth="1"/>
    <col min="11534" max="11534" width="6.375" style="1" customWidth="1"/>
    <col min="11535" max="11535" width="24.125" style="1" customWidth="1"/>
    <col min="11536" max="11536" width="18.375" style="1" customWidth="1"/>
    <col min="11537" max="11537" width="15.625" style="1" customWidth="1"/>
    <col min="11538" max="11776" width="9" style="1"/>
    <col min="11777" max="11777" width="2.625" style="1" customWidth="1"/>
    <col min="11778" max="11778" width="20.125" style="1" bestFit="1" customWidth="1"/>
    <col min="11779" max="11779" width="14.375" style="1" bestFit="1" customWidth="1"/>
    <col min="11780" max="11780" width="13.125" style="1" bestFit="1" customWidth="1"/>
    <col min="11781" max="11781" width="40.625" style="1" customWidth="1"/>
    <col min="11782" max="11782" width="6.25" style="1" customWidth="1"/>
    <col min="11783" max="11784" width="9.875" style="1" bestFit="1" customWidth="1"/>
    <col min="11785" max="11785" width="5.75" style="1" customWidth="1"/>
    <col min="11786" max="11786" width="38.5" style="1" bestFit="1" customWidth="1"/>
    <col min="11787" max="11787" width="32.125" style="1" bestFit="1" customWidth="1"/>
    <col min="11788" max="11788" width="11" style="1" customWidth="1"/>
    <col min="11789" max="11789" width="13.75" style="1" customWidth="1"/>
    <col min="11790" max="11790" width="6.375" style="1" customWidth="1"/>
    <col min="11791" max="11791" width="24.125" style="1" customWidth="1"/>
    <col min="11792" max="11792" width="18.375" style="1" customWidth="1"/>
    <col min="11793" max="11793" width="15.625" style="1" customWidth="1"/>
    <col min="11794" max="12032" width="9" style="1"/>
    <col min="12033" max="12033" width="2.625" style="1" customWidth="1"/>
    <col min="12034" max="12034" width="20.125" style="1" bestFit="1" customWidth="1"/>
    <col min="12035" max="12035" width="14.375" style="1" bestFit="1" customWidth="1"/>
    <col min="12036" max="12036" width="13.125" style="1" bestFit="1" customWidth="1"/>
    <col min="12037" max="12037" width="40.625" style="1" customWidth="1"/>
    <col min="12038" max="12038" width="6.25" style="1" customWidth="1"/>
    <col min="12039" max="12040" width="9.875" style="1" bestFit="1" customWidth="1"/>
    <col min="12041" max="12041" width="5.75" style="1" customWidth="1"/>
    <col min="12042" max="12042" width="38.5" style="1" bestFit="1" customWidth="1"/>
    <col min="12043" max="12043" width="32.125" style="1" bestFit="1" customWidth="1"/>
    <col min="12044" max="12044" width="11" style="1" customWidth="1"/>
    <col min="12045" max="12045" width="13.75" style="1" customWidth="1"/>
    <col min="12046" max="12046" width="6.375" style="1" customWidth="1"/>
    <col min="12047" max="12047" width="24.125" style="1" customWidth="1"/>
    <col min="12048" max="12048" width="18.375" style="1" customWidth="1"/>
    <col min="12049" max="12049" width="15.625" style="1" customWidth="1"/>
    <col min="12050" max="12288" width="9" style="1"/>
    <col min="12289" max="12289" width="2.625" style="1" customWidth="1"/>
    <col min="12290" max="12290" width="20.125" style="1" bestFit="1" customWidth="1"/>
    <col min="12291" max="12291" width="14.375" style="1" bestFit="1" customWidth="1"/>
    <col min="12292" max="12292" width="13.125" style="1" bestFit="1" customWidth="1"/>
    <col min="12293" max="12293" width="40.625" style="1" customWidth="1"/>
    <col min="12294" max="12294" width="6.25" style="1" customWidth="1"/>
    <col min="12295" max="12296" width="9.875" style="1" bestFit="1" customWidth="1"/>
    <col min="12297" max="12297" width="5.75" style="1" customWidth="1"/>
    <col min="12298" max="12298" width="38.5" style="1" bestFit="1" customWidth="1"/>
    <col min="12299" max="12299" width="32.125" style="1" bestFit="1" customWidth="1"/>
    <col min="12300" max="12300" width="11" style="1" customWidth="1"/>
    <col min="12301" max="12301" width="13.75" style="1" customWidth="1"/>
    <col min="12302" max="12302" width="6.375" style="1" customWidth="1"/>
    <col min="12303" max="12303" width="24.125" style="1" customWidth="1"/>
    <col min="12304" max="12304" width="18.375" style="1" customWidth="1"/>
    <col min="12305" max="12305" width="15.625" style="1" customWidth="1"/>
    <col min="12306" max="12544" width="9" style="1"/>
    <col min="12545" max="12545" width="2.625" style="1" customWidth="1"/>
    <col min="12546" max="12546" width="20.125" style="1" bestFit="1" customWidth="1"/>
    <col min="12547" max="12547" width="14.375" style="1" bestFit="1" customWidth="1"/>
    <col min="12548" max="12548" width="13.125" style="1" bestFit="1" customWidth="1"/>
    <col min="12549" max="12549" width="40.625" style="1" customWidth="1"/>
    <col min="12550" max="12550" width="6.25" style="1" customWidth="1"/>
    <col min="12551" max="12552" width="9.875" style="1" bestFit="1" customWidth="1"/>
    <col min="12553" max="12553" width="5.75" style="1" customWidth="1"/>
    <col min="12554" max="12554" width="38.5" style="1" bestFit="1" customWidth="1"/>
    <col min="12555" max="12555" width="32.125" style="1" bestFit="1" customWidth="1"/>
    <col min="12556" max="12556" width="11" style="1" customWidth="1"/>
    <col min="12557" max="12557" width="13.75" style="1" customWidth="1"/>
    <col min="12558" max="12558" width="6.375" style="1" customWidth="1"/>
    <col min="12559" max="12559" width="24.125" style="1" customWidth="1"/>
    <col min="12560" max="12560" width="18.375" style="1" customWidth="1"/>
    <col min="12561" max="12561" width="15.625" style="1" customWidth="1"/>
    <col min="12562" max="12800" width="9" style="1"/>
    <col min="12801" max="12801" width="2.625" style="1" customWidth="1"/>
    <col min="12802" max="12802" width="20.125" style="1" bestFit="1" customWidth="1"/>
    <col min="12803" max="12803" width="14.375" style="1" bestFit="1" customWidth="1"/>
    <col min="12804" max="12804" width="13.125" style="1" bestFit="1" customWidth="1"/>
    <col min="12805" max="12805" width="40.625" style="1" customWidth="1"/>
    <col min="12806" max="12806" width="6.25" style="1" customWidth="1"/>
    <col min="12807" max="12808" width="9.875" style="1" bestFit="1" customWidth="1"/>
    <col min="12809" max="12809" width="5.75" style="1" customWidth="1"/>
    <col min="12810" max="12810" width="38.5" style="1" bestFit="1" customWidth="1"/>
    <col min="12811" max="12811" width="32.125" style="1" bestFit="1" customWidth="1"/>
    <col min="12812" max="12812" width="11" style="1" customWidth="1"/>
    <col min="12813" max="12813" width="13.75" style="1" customWidth="1"/>
    <col min="12814" max="12814" width="6.375" style="1" customWidth="1"/>
    <col min="12815" max="12815" width="24.125" style="1" customWidth="1"/>
    <col min="12816" max="12816" width="18.375" style="1" customWidth="1"/>
    <col min="12817" max="12817" width="15.625" style="1" customWidth="1"/>
    <col min="12818" max="13056" width="9" style="1"/>
    <col min="13057" max="13057" width="2.625" style="1" customWidth="1"/>
    <col min="13058" max="13058" width="20.125" style="1" bestFit="1" customWidth="1"/>
    <col min="13059" max="13059" width="14.375" style="1" bestFit="1" customWidth="1"/>
    <col min="13060" max="13060" width="13.125" style="1" bestFit="1" customWidth="1"/>
    <col min="13061" max="13061" width="40.625" style="1" customWidth="1"/>
    <col min="13062" max="13062" width="6.25" style="1" customWidth="1"/>
    <col min="13063" max="13064" width="9.875" style="1" bestFit="1" customWidth="1"/>
    <col min="13065" max="13065" width="5.75" style="1" customWidth="1"/>
    <col min="13066" max="13066" width="38.5" style="1" bestFit="1" customWidth="1"/>
    <col min="13067" max="13067" width="32.125" style="1" bestFit="1" customWidth="1"/>
    <col min="13068" max="13068" width="11" style="1" customWidth="1"/>
    <col min="13069" max="13069" width="13.75" style="1" customWidth="1"/>
    <col min="13070" max="13070" width="6.375" style="1" customWidth="1"/>
    <col min="13071" max="13071" width="24.125" style="1" customWidth="1"/>
    <col min="13072" max="13072" width="18.375" style="1" customWidth="1"/>
    <col min="13073" max="13073" width="15.625" style="1" customWidth="1"/>
    <col min="13074" max="13312" width="9" style="1"/>
    <col min="13313" max="13313" width="2.625" style="1" customWidth="1"/>
    <col min="13314" max="13314" width="20.125" style="1" bestFit="1" customWidth="1"/>
    <col min="13315" max="13315" width="14.375" style="1" bestFit="1" customWidth="1"/>
    <col min="13316" max="13316" width="13.125" style="1" bestFit="1" customWidth="1"/>
    <col min="13317" max="13317" width="40.625" style="1" customWidth="1"/>
    <col min="13318" max="13318" width="6.25" style="1" customWidth="1"/>
    <col min="13319" max="13320" width="9.875" style="1" bestFit="1" customWidth="1"/>
    <col min="13321" max="13321" width="5.75" style="1" customWidth="1"/>
    <col min="13322" max="13322" width="38.5" style="1" bestFit="1" customWidth="1"/>
    <col min="13323" max="13323" width="32.125" style="1" bestFit="1" customWidth="1"/>
    <col min="13324" max="13324" width="11" style="1" customWidth="1"/>
    <col min="13325" max="13325" width="13.75" style="1" customWidth="1"/>
    <col min="13326" max="13326" width="6.375" style="1" customWidth="1"/>
    <col min="13327" max="13327" width="24.125" style="1" customWidth="1"/>
    <col min="13328" max="13328" width="18.375" style="1" customWidth="1"/>
    <col min="13329" max="13329" width="15.625" style="1" customWidth="1"/>
    <col min="13330" max="13568" width="9" style="1"/>
    <col min="13569" max="13569" width="2.625" style="1" customWidth="1"/>
    <col min="13570" max="13570" width="20.125" style="1" bestFit="1" customWidth="1"/>
    <col min="13571" max="13571" width="14.375" style="1" bestFit="1" customWidth="1"/>
    <col min="13572" max="13572" width="13.125" style="1" bestFit="1" customWidth="1"/>
    <col min="13573" max="13573" width="40.625" style="1" customWidth="1"/>
    <col min="13574" max="13574" width="6.25" style="1" customWidth="1"/>
    <col min="13575" max="13576" width="9.875" style="1" bestFit="1" customWidth="1"/>
    <col min="13577" max="13577" width="5.75" style="1" customWidth="1"/>
    <col min="13578" max="13578" width="38.5" style="1" bestFit="1" customWidth="1"/>
    <col min="13579" max="13579" width="32.125" style="1" bestFit="1" customWidth="1"/>
    <col min="13580" max="13580" width="11" style="1" customWidth="1"/>
    <col min="13581" max="13581" width="13.75" style="1" customWidth="1"/>
    <col min="13582" max="13582" width="6.375" style="1" customWidth="1"/>
    <col min="13583" max="13583" width="24.125" style="1" customWidth="1"/>
    <col min="13584" max="13584" width="18.375" style="1" customWidth="1"/>
    <col min="13585" max="13585" width="15.625" style="1" customWidth="1"/>
    <col min="13586" max="13824" width="9" style="1"/>
    <col min="13825" max="13825" width="2.625" style="1" customWidth="1"/>
    <col min="13826" max="13826" width="20.125" style="1" bestFit="1" customWidth="1"/>
    <col min="13827" max="13827" width="14.375" style="1" bestFit="1" customWidth="1"/>
    <col min="13828" max="13828" width="13.125" style="1" bestFit="1" customWidth="1"/>
    <col min="13829" max="13829" width="40.625" style="1" customWidth="1"/>
    <col min="13830" max="13830" width="6.25" style="1" customWidth="1"/>
    <col min="13831" max="13832" width="9.875" style="1" bestFit="1" customWidth="1"/>
    <col min="13833" max="13833" width="5.75" style="1" customWidth="1"/>
    <col min="13834" max="13834" width="38.5" style="1" bestFit="1" customWidth="1"/>
    <col min="13835" max="13835" width="32.125" style="1" bestFit="1" customWidth="1"/>
    <col min="13836" max="13836" width="11" style="1" customWidth="1"/>
    <col min="13837" max="13837" width="13.75" style="1" customWidth="1"/>
    <col min="13838" max="13838" width="6.375" style="1" customWidth="1"/>
    <col min="13839" max="13839" width="24.125" style="1" customWidth="1"/>
    <col min="13840" max="13840" width="18.375" style="1" customWidth="1"/>
    <col min="13841" max="13841" width="15.625" style="1" customWidth="1"/>
    <col min="13842" max="14080" width="9" style="1"/>
    <col min="14081" max="14081" width="2.625" style="1" customWidth="1"/>
    <col min="14082" max="14082" width="20.125" style="1" bestFit="1" customWidth="1"/>
    <col min="14083" max="14083" width="14.375" style="1" bestFit="1" customWidth="1"/>
    <col min="14084" max="14084" width="13.125" style="1" bestFit="1" customWidth="1"/>
    <col min="14085" max="14085" width="40.625" style="1" customWidth="1"/>
    <col min="14086" max="14086" width="6.25" style="1" customWidth="1"/>
    <col min="14087" max="14088" width="9.875" style="1" bestFit="1" customWidth="1"/>
    <col min="14089" max="14089" width="5.75" style="1" customWidth="1"/>
    <col min="14090" max="14090" width="38.5" style="1" bestFit="1" customWidth="1"/>
    <col min="14091" max="14091" width="32.125" style="1" bestFit="1" customWidth="1"/>
    <col min="14092" max="14092" width="11" style="1" customWidth="1"/>
    <col min="14093" max="14093" width="13.75" style="1" customWidth="1"/>
    <col min="14094" max="14094" width="6.375" style="1" customWidth="1"/>
    <col min="14095" max="14095" width="24.125" style="1" customWidth="1"/>
    <col min="14096" max="14096" width="18.375" style="1" customWidth="1"/>
    <col min="14097" max="14097" width="15.625" style="1" customWidth="1"/>
    <col min="14098" max="14336" width="9" style="1"/>
    <col min="14337" max="14337" width="2.625" style="1" customWidth="1"/>
    <col min="14338" max="14338" width="20.125" style="1" bestFit="1" customWidth="1"/>
    <col min="14339" max="14339" width="14.375" style="1" bestFit="1" customWidth="1"/>
    <col min="14340" max="14340" width="13.125" style="1" bestFit="1" customWidth="1"/>
    <col min="14341" max="14341" width="40.625" style="1" customWidth="1"/>
    <col min="14342" max="14342" width="6.25" style="1" customWidth="1"/>
    <col min="14343" max="14344" width="9.875" style="1" bestFit="1" customWidth="1"/>
    <col min="14345" max="14345" width="5.75" style="1" customWidth="1"/>
    <col min="14346" max="14346" width="38.5" style="1" bestFit="1" customWidth="1"/>
    <col min="14347" max="14347" width="32.125" style="1" bestFit="1" customWidth="1"/>
    <col min="14348" max="14348" width="11" style="1" customWidth="1"/>
    <col min="14349" max="14349" width="13.75" style="1" customWidth="1"/>
    <col min="14350" max="14350" width="6.375" style="1" customWidth="1"/>
    <col min="14351" max="14351" width="24.125" style="1" customWidth="1"/>
    <col min="14352" max="14352" width="18.375" style="1" customWidth="1"/>
    <col min="14353" max="14353" width="15.625" style="1" customWidth="1"/>
    <col min="14354" max="14592" width="9" style="1"/>
    <col min="14593" max="14593" width="2.625" style="1" customWidth="1"/>
    <col min="14594" max="14594" width="20.125" style="1" bestFit="1" customWidth="1"/>
    <col min="14595" max="14595" width="14.375" style="1" bestFit="1" customWidth="1"/>
    <col min="14596" max="14596" width="13.125" style="1" bestFit="1" customWidth="1"/>
    <col min="14597" max="14597" width="40.625" style="1" customWidth="1"/>
    <col min="14598" max="14598" width="6.25" style="1" customWidth="1"/>
    <col min="14599" max="14600" width="9.875" style="1" bestFit="1" customWidth="1"/>
    <col min="14601" max="14601" width="5.75" style="1" customWidth="1"/>
    <col min="14602" max="14602" width="38.5" style="1" bestFit="1" customWidth="1"/>
    <col min="14603" max="14603" width="32.125" style="1" bestFit="1" customWidth="1"/>
    <col min="14604" max="14604" width="11" style="1" customWidth="1"/>
    <col min="14605" max="14605" width="13.75" style="1" customWidth="1"/>
    <col min="14606" max="14606" width="6.375" style="1" customWidth="1"/>
    <col min="14607" max="14607" width="24.125" style="1" customWidth="1"/>
    <col min="14608" max="14608" width="18.375" style="1" customWidth="1"/>
    <col min="14609" max="14609" width="15.625" style="1" customWidth="1"/>
    <col min="14610" max="14848" width="9" style="1"/>
    <col min="14849" max="14849" width="2.625" style="1" customWidth="1"/>
    <col min="14850" max="14850" width="20.125" style="1" bestFit="1" customWidth="1"/>
    <col min="14851" max="14851" width="14.375" style="1" bestFit="1" customWidth="1"/>
    <col min="14852" max="14852" width="13.125" style="1" bestFit="1" customWidth="1"/>
    <col min="14853" max="14853" width="40.625" style="1" customWidth="1"/>
    <col min="14854" max="14854" width="6.25" style="1" customWidth="1"/>
    <col min="14855" max="14856" width="9.875" style="1" bestFit="1" customWidth="1"/>
    <col min="14857" max="14857" width="5.75" style="1" customWidth="1"/>
    <col min="14858" max="14858" width="38.5" style="1" bestFit="1" customWidth="1"/>
    <col min="14859" max="14859" width="32.125" style="1" bestFit="1" customWidth="1"/>
    <col min="14860" max="14860" width="11" style="1" customWidth="1"/>
    <col min="14861" max="14861" width="13.75" style="1" customWidth="1"/>
    <col min="14862" max="14862" width="6.375" style="1" customWidth="1"/>
    <col min="14863" max="14863" width="24.125" style="1" customWidth="1"/>
    <col min="14864" max="14864" width="18.375" style="1" customWidth="1"/>
    <col min="14865" max="14865" width="15.625" style="1" customWidth="1"/>
    <col min="14866" max="15104" width="9" style="1"/>
    <col min="15105" max="15105" width="2.625" style="1" customWidth="1"/>
    <col min="15106" max="15106" width="20.125" style="1" bestFit="1" customWidth="1"/>
    <col min="15107" max="15107" width="14.375" style="1" bestFit="1" customWidth="1"/>
    <col min="15108" max="15108" width="13.125" style="1" bestFit="1" customWidth="1"/>
    <col min="15109" max="15109" width="40.625" style="1" customWidth="1"/>
    <col min="15110" max="15110" width="6.25" style="1" customWidth="1"/>
    <col min="15111" max="15112" width="9.875" style="1" bestFit="1" customWidth="1"/>
    <col min="15113" max="15113" width="5.75" style="1" customWidth="1"/>
    <col min="15114" max="15114" width="38.5" style="1" bestFit="1" customWidth="1"/>
    <col min="15115" max="15115" width="32.125" style="1" bestFit="1" customWidth="1"/>
    <col min="15116" max="15116" width="11" style="1" customWidth="1"/>
    <col min="15117" max="15117" width="13.75" style="1" customWidth="1"/>
    <col min="15118" max="15118" width="6.375" style="1" customWidth="1"/>
    <col min="15119" max="15119" width="24.125" style="1" customWidth="1"/>
    <col min="15120" max="15120" width="18.375" style="1" customWidth="1"/>
    <col min="15121" max="15121" width="15.625" style="1" customWidth="1"/>
    <col min="15122" max="15360" width="9" style="1"/>
    <col min="15361" max="15361" width="2.625" style="1" customWidth="1"/>
    <col min="15362" max="15362" width="20.125" style="1" bestFit="1" customWidth="1"/>
    <col min="15363" max="15363" width="14.375" style="1" bestFit="1" customWidth="1"/>
    <col min="15364" max="15364" width="13.125" style="1" bestFit="1" customWidth="1"/>
    <col min="15365" max="15365" width="40.625" style="1" customWidth="1"/>
    <col min="15366" max="15366" width="6.25" style="1" customWidth="1"/>
    <col min="15367" max="15368" width="9.875" style="1" bestFit="1" customWidth="1"/>
    <col min="15369" max="15369" width="5.75" style="1" customWidth="1"/>
    <col min="15370" max="15370" width="38.5" style="1" bestFit="1" customWidth="1"/>
    <col min="15371" max="15371" width="32.125" style="1" bestFit="1" customWidth="1"/>
    <col min="15372" max="15372" width="11" style="1" customWidth="1"/>
    <col min="15373" max="15373" width="13.75" style="1" customWidth="1"/>
    <col min="15374" max="15374" width="6.375" style="1" customWidth="1"/>
    <col min="15375" max="15375" width="24.125" style="1" customWidth="1"/>
    <col min="15376" max="15376" width="18.375" style="1" customWidth="1"/>
    <col min="15377" max="15377" width="15.625" style="1" customWidth="1"/>
    <col min="15378" max="15616" width="9" style="1"/>
    <col min="15617" max="15617" width="2.625" style="1" customWidth="1"/>
    <col min="15618" max="15618" width="20.125" style="1" bestFit="1" customWidth="1"/>
    <col min="15619" max="15619" width="14.375" style="1" bestFit="1" customWidth="1"/>
    <col min="15620" max="15620" width="13.125" style="1" bestFit="1" customWidth="1"/>
    <col min="15621" max="15621" width="40.625" style="1" customWidth="1"/>
    <col min="15622" max="15622" width="6.25" style="1" customWidth="1"/>
    <col min="15623" max="15624" width="9.875" style="1" bestFit="1" customWidth="1"/>
    <col min="15625" max="15625" width="5.75" style="1" customWidth="1"/>
    <col min="15626" max="15626" width="38.5" style="1" bestFit="1" customWidth="1"/>
    <col min="15627" max="15627" width="32.125" style="1" bestFit="1" customWidth="1"/>
    <col min="15628" max="15628" width="11" style="1" customWidth="1"/>
    <col min="15629" max="15629" width="13.75" style="1" customWidth="1"/>
    <col min="15630" max="15630" width="6.375" style="1" customWidth="1"/>
    <col min="15631" max="15631" width="24.125" style="1" customWidth="1"/>
    <col min="15632" max="15632" width="18.375" style="1" customWidth="1"/>
    <col min="15633" max="15633" width="15.625" style="1" customWidth="1"/>
    <col min="15634" max="15872" width="9" style="1"/>
    <col min="15873" max="15873" width="2.625" style="1" customWidth="1"/>
    <col min="15874" max="15874" width="20.125" style="1" bestFit="1" customWidth="1"/>
    <col min="15875" max="15875" width="14.375" style="1" bestFit="1" customWidth="1"/>
    <col min="15876" max="15876" width="13.125" style="1" bestFit="1" customWidth="1"/>
    <col min="15877" max="15877" width="40.625" style="1" customWidth="1"/>
    <col min="15878" max="15878" width="6.25" style="1" customWidth="1"/>
    <col min="15879" max="15880" width="9.875" style="1" bestFit="1" customWidth="1"/>
    <col min="15881" max="15881" width="5.75" style="1" customWidth="1"/>
    <col min="15882" max="15882" width="38.5" style="1" bestFit="1" customWidth="1"/>
    <col min="15883" max="15883" width="32.125" style="1" bestFit="1" customWidth="1"/>
    <col min="15884" max="15884" width="11" style="1" customWidth="1"/>
    <col min="15885" max="15885" width="13.75" style="1" customWidth="1"/>
    <col min="15886" max="15886" width="6.375" style="1" customWidth="1"/>
    <col min="15887" max="15887" width="24.125" style="1" customWidth="1"/>
    <col min="15888" max="15888" width="18.375" style="1" customWidth="1"/>
    <col min="15889" max="15889" width="15.625" style="1" customWidth="1"/>
    <col min="15890" max="16128" width="9" style="1"/>
    <col min="16129" max="16129" width="2.625" style="1" customWidth="1"/>
    <col min="16130" max="16130" width="20.125" style="1" bestFit="1" customWidth="1"/>
    <col min="16131" max="16131" width="14.375" style="1" bestFit="1" customWidth="1"/>
    <col min="16132" max="16132" width="13.125" style="1" bestFit="1" customWidth="1"/>
    <col min="16133" max="16133" width="40.625" style="1" customWidth="1"/>
    <col min="16134" max="16134" width="6.25" style="1" customWidth="1"/>
    <col min="16135" max="16136" width="9.875" style="1" bestFit="1" customWidth="1"/>
    <col min="16137" max="16137" width="5.75" style="1" customWidth="1"/>
    <col min="16138" max="16138" width="38.5" style="1" bestFit="1" customWidth="1"/>
    <col min="16139" max="16139" width="32.125" style="1" bestFit="1" customWidth="1"/>
    <col min="16140" max="16140" width="11" style="1" customWidth="1"/>
    <col min="16141" max="16141" width="13.75" style="1" customWidth="1"/>
    <col min="16142" max="16142" width="6.375" style="1" customWidth="1"/>
    <col min="16143" max="16143" width="24.125" style="1" customWidth="1"/>
    <col min="16144" max="16144" width="18.375" style="1" customWidth="1"/>
    <col min="16145" max="16145" width="15.625" style="1" customWidth="1"/>
    <col min="16146" max="16384" width="9" style="1"/>
  </cols>
  <sheetData>
    <row r="2" spans="2:17" ht="20.100000000000001" customHeight="1">
      <c r="B2" s="2" t="s">
        <v>0</v>
      </c>
      <c r="C2" s="2"/>
      <c r="D2" s="2"/>
      <c r="E2" s="3" t="s">
        <v>2199</v>
      </c>
      <c r="G2" s="5" t="s">
        <v>2</v>
      </c>
      <c r="H2" s="6"/>
      <c r="I2" s="7"/>
      <c r="J2" s="8">
        <f>SUM(H:H)</f>
        <v>500533</v>
      </c>
    </row>
    <row r="3" spans="2:17" ht="20.100000000000001" customHeight="1">
      <c r="B3" s="2" t="s">
        <v>3</v>
      </c>
      <c r="C3" s="2"/>
      <c r="D3" s="2"/>
      <c r="E3" s="13" t="s">
        <v>995</v>
      </c>
    </row>
    <row r="4" spans="2:17" ht="20.100000000000001" customHeight="1">
      <c r="B4" s="2" t="s">
        <v>996</v>
      </c>
      <c r="C4" s="2"/>
      <c r="D4" s="2"/>
      <c r="E4" s="13">
        <v>228545</v>
      </c>
      <c r="J4" s="451"/>
    </row>
    <row r="5" spans="2:17" ht="20.100000000000001" customHeight="1">
      <c r="B5" s="2" t="s">
        <v>9</v>
      </c>
      <c r="C5" s="2"/>
      <c r="D5" s="2"/>
      <c r="E5" s="16">
        <v>46038</v>
      </c>
      <c r="J5" s="451"/>
    </row>
    <row r="6" spans="2:17" ht="20.100000000000001" customHeight="1">
      <c r="B6" s="2" t="s">
        <v>10</v>
      </c>
      <c r="C6" s="2"/>
      <c r="D6" s="2"/>
      <c r="E6" s="16">
        <v>46055</v>
      </c>
      <c r="J6" s="451"/>
    </row>
    <row r="7" spans="2:17" ht="20.100000000000001" customHeight="1">
      <c r="B7" s="453"/>
      <c r="C7" s="453"/>
      <c r="D7" s="453"/>
      <c r="E7" s="454"/>
      <c r="J7" s="451"/>
      <c r="L7" s="456"/>
    </row>
    <row r="9" spans="2:17" s="4" customFormat="1" ht="19.7" customHeight="1">
      <c r="B9" s="27" t="s">
        <v>32</v>
      </c>
      <c r="C9" s="27" t="s">
        <v>33</v>
      </c>
      <c r="D9" s="27" t="s">
        <v>34</v>
      </c>
      <c r="E9" s="26" t="s">
        <v>35</v>
      </c>
      <c r="F9" s="26" t="s">
        <v>36</v>
      </c>
      <c r="G9" s="63" t="s">
        <v>37</v>
      </c>
      <c r="H9" s="194" t="s">
        <v>38</v>
      </c>
      <c r="I9" s="28" t="s">
        <v>39</v>
      </c>
      <c r="J9" s="26" t="s">
        <v>40</v>
      </c>
      <c r="K9" s="26" t="s">
        <v>41</v>
      </c>
      <c r="L9" s="26" t="s">
        <v>42</v>
      </c>
      <c r="M9" s="30" t="s">
        <v>43</v>
      </c>
      <c r="N9" s="27" t="s">
        <v>44</v>
      </c>
      <c r="O9" s="26" t="s">
        <v>45</v>
      </c>
      <c r="P9" s="30" t="s">
        <v>46</v>
      </c>
      <c r="Q9" s="375" t="s">
        <v>47</v>
      </c>
    </row>
    <row r="10" spans="2:17" s="4" customFormat="1" ht="19.7" customHeight="1">
      <c r="B10" s="27">
        <v>1</v>
      </c>
      <c r="C10" s="27" t="s">
        <v>2200</v>
      </c>
      <c r="D10" s="27" t="s">
        <v>2200</v>
      </c>
      <c r="E10" s="40" t="s">
        <v>2201</v>
      </c>
      <c r="F10" s="40">
        <v>1</v>
      </c>
      <c r="G10" s="385"/>
      <c r="H10" s="385">
        <f t="shared" ref="H10:H41" si="0">F10*G10</f>
        <v>0</v>
      </c>
      <c r="I10" s="26"/>
      <c r="J10" s="40" t="s">
        <v>2201</v>
      </c>
      <c r="K10" s="655" t="s">
        <v>999</v>
      </c>
      <c r="L10" s="26"/>
      <c r="M10" s="30"/>
      <c r="N10" s="27"/>
      <c r="O10" s="26"/>
      <c r="P10" s="30"/>
      <c r="Q10" s="375">
        <v>46038</v>
      </c>
    </row>
    <row r="11" spans="2:17" s="4" customFormat="1" ht="19.7" customHeight="1">
      <c r="B11" s="654">
        <v>2</v>
      </c>
      <c r="C11" s="27" t="s">
        <v>1002</v>
      </c>
      <c r="D11" s="27" t="s">
        <v>1002</v>
      </c>
      <c r="E11" s="40" t="s">
        <v>2202</v>
      </c>
      <c r="F11" s="40">
        <v>1</v>
      </c>
      <c r="G11" s="40">
        <v>22689</v>
      </c>
      <c r="H11" s="385">
        <f t="shared" si="0"/>
        <v>22689</v>
      </c>
      <c r="I11" s="26"/>
      <c r="J11" s="108" t="s">
        <v>2203</v>
      </c>
      <c r="K11" s="26" t="s">
        <v>2204</v>
      </c>
      <c r="L11" s="27"/>
      <c r="M11" s="30">
        <v>46013</v>
      </c>
      <c r="N11" s="27"/>
      <c r="O11" s="703"/>
      <c r="P11" s="42">
        <v>46035</v>
      </c>
      <c r="Q11" s="375"/>
    </row>
    <row r="12" spans="2:17" s="4" customFormat="1" ht="19.7" customHeight="1">
      <c r="B12" s="654"/>
      <c r="C12" s="27" t="s">
        <v>1002</v>
      </c>
      <c r="D12" s="27" t="s">
        <v>1002</v>
      </c>
      <c r="E12" s="40" t="s">
        <v>2205</v>
      </c>
      <c r="F12" s="40">
        <v>1</v>
      </c>
      <c r="G12" s="40">
        <v>8069</v>
      </c>
      <c r="H12" s="385">
        <f t="shared" si="0"/>
        <v>8069</v>
      </c>
      <c r="I12" s="26"/>
      <c r="J12" s="40" t="s">
        <v>2206</v>
      </c>
      <c r="K12" s="26" t="s">
        <v>2204</v>
      </c>
      <c r="L12" s="26"/>
      <c r="M12" s="30">
        <v>46013</v>
      </c>
      <c r="N12" s="27"/>
      <c r="O12" s="26"/>
      <c r="P12" s="42">
        <v>46035</v>
      </c>
      <c r="Q12" s="375"/>
    </row>
    <row r="13" spans="2:17" s="4" customFormat="1" ht="19.7" customHeight="1">
      <c r="B13" s="654"/>
      <c r="C13" s="27" t="s">
        <v>1002</v>
      </c>
      <c r="D13" s="27" t="s">
        <v>1002</v>
      </c>
      <c r="E13" s="40" t="s">
        <v>2207</v>
      </c>
      <c r="F13" s="40">
        <v>1</v>
      </c>
      <c r="G13" s="40">
        <v>6762</v>
      </c>
      <c r="H13" s="385">
        <f t="shared" si="0"/>
        <v>6762</v>
      </c>
      <c r="I13" s="26"/>
      <c r="J13" s="40" t="s">
        <v>2208</v>
      </c>
      <c r="K13" s="26" t="s">
        <v>2204</v>
      </c>
      <c r="L13" s="27"/>
      <c r="M13" s="30">
        <v>46013</v>
      </c>
      <c r="N13" s="27"/>
      <c r="O13" s="42"/>
      <c r="P13" s="42">
        <v>46035</v>
      </c>
      <c r="Q13" s="375"/>
    </row>
    <row r="14" spans="2:17" s="4" customFormat="1" ht="19.7" customHeight="1">
      <c r="B14" s="654"/>
      <c r="C14" s="27" t="s">
        <v>1002</v>
      </c>
      <c r="D14" s="27" t="s">
        <v>1002</v>
      </c>
      <c r="E14" s="40" t="s">
        <v>2209</v>
      </c>
      <c r="F14" s="40">
        <v>1</v>
      </c>
      <c r="G14" s="40">
        <v>7597</v>
      </c>
      <c r="H14" s="385">
        <f t="shared" si="0"/>
        <v>7597</v>
      </c>
      <c r="I14" s="26"/>
      <c r="J14" s="40" t="s">
        <v>2210</v>
      </c>
      <c r="K14" s="26" t="s">
        <v>2204</v>
      </c>
      <c r="L14" s="27"/>
      <c r="M14" s="30">
        <v>46013</v>
      </c>
      <c r="N14" s="27"/>
      <c r="O14" s="42"/>
      <c r="P14" s="42">
        <v>46035</v>
      </c>
      <c r="Q14" s="375"/>
    </row>
    <row r="15" spans="2:17" s="4" customFormat="1" ht="19.7" customHeight="1">
      <c r="B15" s="27">
        <v>3</v>
      </c>
      <c r="C15" s="27" t="s">
        <v>2200</v>
      </c>
      <c r="D15" s="27" t="s">
        <v>2200</v>
      </c>
      <c r="E15" s="40" t="s">
        <v>2211</v>
      </c>
      <c r="F15" s="40">
        <v>1</v>
      </c>
      <c r="G15" s="385"/>
      <c r="H15" s="385">
        <f t="shared" si="0"/>
        <v>0</v>
      </c>
      <c r="I15" s="26"/>
      <c r="J15" s="40" t="s">
        <v>2211</v>
      </c>
      <c r="K15" s="655" t="s">
        <v>999</v>
      </c>
      <c r="L15" s="26"/>
      <c r="M15" s="30"/>
      <c r="N15" s="27"/>
      <c r="O15" s="26"/>
      <c r="P15" s="42"/>
      <c r="Q15" s="375">
        <v>46038</v>
      </c>
    </row>
    <row r="16" spans="2:17" s="4" customFormat="1" ht="19.7" customHeight="1">
      <c r="B16" s="654">
        <v>4</v>
      </c>
      <c r="C16" s="27" t="s">
        <v>1002</v>
      </c>
      <c r="D16" s="27" t="s">
        <v>1002</v>
      </c>
      <c r="E16" s="40" t="s">
        <v>2212</v>
      </c>
      <c r="F16" s="40">
        <v>1</v>
      </c>
      <c r="G16" s="40">
        <v>3957</v>
      </c>
      <c r="H16" s="385">
        <f t="shared" si="0"/>
        <v>3957</v>
      </c>
      <c r="I16" s="26"/>
      <c r="J16" s="40" t="s">
        <v>2213</v>
      </c>
      <c r="K16" s="26" t="s">
        <v>2204</v>
      </c>
      <c r="L16" s="27"/>
      <c r="M16" s="30">
        <v>46013</v>
      </c>
      <c r="N16" s="27"/>
      <c r="O16" s="42"/>
      <c r="P16" s="42">
        <v>46035</v>
      </c>
      <c r="Q16" s="375"/>
    </row>
    <row r="17" spans="2:17" s="4" customFormat="1" ht="19.7" customHeight="1">
      <c r="B17" s="654"/>
      <c r="C17" s="27" t="s">
        <v>1002</v>
      </c>
      <c r="D17" s="27" t="s">
        <v>1002</v>
      </c>
      <c r="E17" s="40" t="s">
        <v>2214</v>
      </c>
      <c r="F17" s="40">
        <v>1</v>
      </c>
      <c r="G17" s="40">
        <v>2764</v>
      </c>
      <c r="H17" s="385">
        <f t="shared" si="0"/>
        <v>2764</v>
      </c>
      <c r="I17" s="26"/>
      <c r="J17" s="40" t="s">
        <v>2215</v>
      </c>
      <c r="K17" s="26" t="s">
        <v>2204</v>
      </c>
      <c r="L17" s="26"/>
      <c r="M17" s="30">
        <v>46013</v>
      </c>
      <c r="N17" s="27"/>
      <c r="O17" s="26"/>
      <c r="P17" s="42">
        <v>46035</v>
      </c>
      <c r="Q17" s="375"/>
    </row>
    <row r="18" spans="2:17" s="4" customFormat="1" ht="19.7" customHeight="1">
      <c r="B18" s="654"/>
      <c r="C18" s="27" t="s">
        <v>128</v>
      </c>
      <c r="D18" s="27" t="s">
        <v>125</v>
      </c>
      <c r="E18" s="40" t="s">
        <v>2216</v>
      </c>
      <c r="F18" s="40">
        <v>1</v>
      </c>
      <c r="G18" s="385">
        <v>2240</v>
      </c>
      <c r="H18" s="385">
        <f t="shared" si="0"/>
        <v>2240</v>
      </c>
      <c r="I18" s="26"/>
      <c r="J18" s="40" t="s">
        <v>2216</v>
      </c>
      <c r="K18" s="64" t="s">
        <v>999</v>
      </c>
      <c r="L18" s="27"/>
      <c r="M18" s="30">
        <v>46014</v>
      </c>
      <c r="N18" s="27"/>
      <c r="O18" s="42">
        <v>46035</v>
      </c>
      <c r="P18" s="42">
        <v>45665</v>
      </c>
      <c r="Q18" s="375">
        <v>46030</v>
      </c>
    </row>
    <row r="19" spans="2:17" s="4" customFormat="1" ht="19.7" customHeight="1">
      <c r="B19" s="27">
        <v>5</v>
      </c>
      <c r="C19" s="27" t="s">
        <v>1070</v>
      </c>
      <c r="D19" s="27" t="s">
        <v>1070</v>
      </c>
      <c r="E19" s="40" t="s">
        <v>1071</v>
      </c>
      <c r="F19" s="40">
        <v>30</v>
      </c>
      <c r="G19" s="385">
        <v>5000</v>
      </c>
      <c r="H19" s="385">
        <f t="shared" si="0"/>
        <v>150000</v>
      </c>
      <c r="I19" s="26"/>
      <c r="J19" s="40"/>
      <c r="K19" s="26"/>
      <c r="L19" s="27"/>
      <c r="M19" s="30"/>
      <c r="N19" s="27"/>
      <c r="O19" s="42"/>
      <c r="P19" s="42"/>
      <c r="Q19" s="375"/>
    </row>
    <row r="20" spans="2:17" s="4" customFormat="1" ht="19.7" customHeight="1">
      <c r="B20" s="27">
        <v>6</v>
      </c>
      <c r="C20" s="27" t="s">
        <v>1070</v>
      </c>
      <c r="D20" s="27" t="s">
        <v>1070</v>
      </c>
      <c r="E20" s="40" t="s">
        <v>1795</v>
      </c>
      <c r="F20" s="40">
        <v>15</v>
      </c>
      <c r="G20" s="385">
        <v>5000</v>
      </c>
      <c r="H20" s="385">
        <f t="shared" si="0"/>
        <v>75000</v>
      </c>
      <c r="I20" s="26"/>
      <c r="J20" s="40"/>
      <c r="K20" s="26"/>
      <c r="L20" s="27"/>
      <c r="M20" s="30"/>
      <c r="N20" s="27"/>
      <c r="O20" s="42"/>
      <c r="P20" s="42"/>
      <c r="Q20" s="375"/>
    </row>
    <row r="21" spans="2:17" s="4" customFormat="1" ht="19.7" customHeight="1">
      <c r="B21" s="657">
        <v>31</v>
      </c>
      <c r="C21" s="27" t="s">
        <v>1002</v>
      </c>
      <c r="D21" s="27" t="s">
        <v>1002</v>
      </c>
      <c r="E21" s="40" t="s">
        <v>2217</v>
      </c>
      <c r="F21" s="40">
        <v>1</v>
      </c>
      <c r="G21" s="40">
        <v>23214</v>
      </c>
      <c r="H21" s="385">
        <f t="shared" si="0"/>
        <v>23214</v>
      </c>
      <c r="I21" s="26"/>
      <c r="J21" s="40" t="s">
        <v>2218</v>
      </c>
      <c r="K21" s="26" t="s">
        <v>2204</v>
      </c>
      <c r="L21" s="26"/>
      <c r="M21" s="30">
        <v>46013</v>
      </c>
      <c r="N21" s="27"/>
      <c r="O21" s="26"/>
      <c r="P21" s="42">
        <v>46035</v>
      </c>
      <c r="Q21" s="375"/>
    </row>
    <row r="22" spans="2:17" s="4" customFormat="1" ht="19.7" customHeight="1">
      <c r="B22" s="658"/>
      <c r="C22" s="27" t="s">
        <v>1002</v>
      </c>
      <c r="D22" s="27" t="s">
        <v>1002</v>
      </c>
      <c r="E22" s="40" t="s">
        <v>2219</v>
      </c>
      <c r="F22" s="40">
        <v>2</v>
      </c>
      <c r="G22" s="40">
        <v>10777</v>
      </c>
      <c r="H22" s="385">
        <f t="shared" si="0"/>
        <v>21554</v>
      </c>
      <c r="I22" s="26"/>
      <c r="J22" s="40" t="s">
        <v>2220</v>
      </c>
      <c r="K22" s="26" t="s">
        <v>2204</v>
      </c>
      <c r="L22" s="27"/>
      <c r="M22" s="30">
        <v>46013</v>
      </c>
      <c r="N22" s="27"/>
      <c r="O22" s="42"/>
      <c r="P22" s="42">
        <v>46035</v>
      </c>
      <c r="Q22" s="375"/>
    </row>
    <row r="23" spans="2:17" s="4" customFormat="1" ht="19.7" customHeight="1">
      <c r="B23" s="658"/>
      <c r="C23" s="27" t="s">
        <v>1002</v>
      </c>
      <c r="D23" s="27" t="s">
        <v>1002</v>
      </c>
      <c r="E23" s="40" t="s">
        <v>2221</v>
      </c>
      <c r="F23" s="40">
        <v>2</v>
      </c>
      <c r="G23" s="40">
        <v>11784</v>
      </c>
      <c r="H23" s="385">
        <f t="shared" si="0"/>
        <v>23568</v>
      </c>
      <c r="I23" s="26"/>
      <c r="J23" s="40" t="s">
        <v>2222</v>
      </c>
      <c r="K23" s="26" t="s">
        <v>2204</v>
      </c>
      <c r="L23" s="27"/>
      <c r="M23" s="30">
        <v>46013</v>
      </c>
      <c r="N23" s="27"/>
      <c r="O23" s="42"/>
      <c r="P23" s="42">
        <v>46035</v>
      </c>
      <c r="Q23" s="375"/>
    </row>
    <row r="24" spans="2:17" s="4" customFormat="1" ht="19.7" customHeight="1">
      <c r="B24" s="658"/>
      <c r="C24" s="27" t="s">
        <v>1002</v>
      </c>
      <c r="D24" s="27" t="s">
        <v>1002</v>
      </c>
      <c r="E24" s="40" t="s">
        <v>2223</v>
      </c>
      <c r="F24" s="40">
        <v>4</v>
      </c>
      <c r="G24" s="40">
        <v>2687</v>
      </c>
      <c r="H24" s="385">
        <f t="shared" si="0"/>
        <v>10748</v>
      </c>
      <c r="I24" s="26"/>
      <c r="J24" s="40" t="s">
        <v>2224</v>
      </c>
      <c r="K24" s="26" t="s">
        <v>2204</v>
      </c>
      <c r="L24" s="27"/>
      <c r="M24" s="30">
        <v>46013</v>
      </c>
      <c r="N24" s="27"/>
      <c r="O24" s="42"/>
      <c r="P24" s="42">
        <v>46035</v>
      </c>
      <c r="Q24" s="375"/>
    </row>
    <row r="25" spans="2:17" s="4" customFormat="1" ht="19.7" customHeight="1">
      <c r="B25" s="658"/>
      <c r="C25" s="27" t="s">
        <v>1002</v>
      </c>
      <c r="D25" s="27" t="s">
        <v>1002</v>
      </c>
      <c r="E25" s="40" t="s">
        <v>2225</v>
      </c>
      <c r="F25" s="40">
        <v>4</v>
      </c>
      <c r="G25" s="40">
        <v>3286</v>
      </c>
      <c r="H25" s="385">
        <f t="shared" si="0"/>
        <v>13144</v>
      </c>
      <c r="I25" s="26"/>
      <c r="J25" s="40" t="s">
        <v>2226</v>
      </c>
      <c r="K25" s="26" t="s">
        <v>2204</v>
      </c>
      <c r="L25" s="26"/>
      <c r="M25" s="30">
        <v>46013</v>
      </c>
      <c r="N25" s="27"/>
      <c r="O25" s="26"/>
      <c r="P25" s="42">
        <v>46035</v>
      </c>
      <c r="Q25" s="375"/>
    </row>
    <row r="26" spans="2:17" s="4" customFormat="1" ht="19.7" customHeight="1">
      <c r="B26" s="658"/>
      <c r="C26" s="27" t="s">
        <v>1002</v>
      </c>
      <c r="D26" s="27" t="s">
        <v>1002</v>
      </c>
      <c r="E26" s="40" t="s">
        <v>2227</v>
      </c>
      <c r="F26" s="40">
        <v>2</v>
      </c>
      <c r="G26" s="40">
        <v>375</v>
      </c>
      <c r="H26" s="385">
        <f t="shared" si="0"/>
        <v>750</v>
      </c>
      <c r="I26" s="26"/>
      <c r="J26" s="40" t="s">
        <v>1492</v>
      </c>
      <c r="K26" s="26" t="s">
        <v>2204</v>
      </c>
      <c r="L26" s="27"/>
      <c r="M26" s="30">
        <v>46013</v>
      </c>
      <c r="N26" s="27"/>
      <c r="O26" s="42"/>
      <c r="P26" s="42">
        <v>46035</v>
      </c>
      <c r="Q26" s="375"/>
    </row>
    <row r="27" spans="2:17" s="379" customFormat="1" ht="19.7" customHeight="1">
      <c r="B27" s="658"/>
      <c r="C27" s="293" t="s">
        <v>1002</v>
      </c>
      <c r="D27" s="293" t="s">
        <v>1002</v>
      </c>
      <c r="E27" s="400" t="s">
        <v>2228</v>
      </c>
      <c r="F27" s="400">
        <v>6</v>
      </c>
      <c r="G27" s="400">
        <v>490</v>
      </c>
      <c r="H27" s="676">
        <f t="shared" si="0"/>
        <v>2940</v>
      </c>
      <c r="I27" s="286"/>
      <c r="J27" s="400" t="s">
        <v>1377</v>
      </c>
      <c r="K27" s="286" t="s">
        <v>2204</v>
      </c>
      <c r="L27" s="293"/>
      <c r="M27" s="387">
        <v>46044</v>
      </c>
      <c r="N27" s="293"/>
      <c r="O27" s="395"/>
      <c r="P27" s="395">
        <v>46048</v>
      </c>
      <c r="Q27" s="404"/>
    </row>
    <row r="28" spans="2:17" s="379" customFormat="1" ht="19.7" customHeight="1">
      <c r="B28" s="658"/>
      <c r="C28" s="293" t="s">
        <v>1002</v>
      </c>
      <c r="D28" s="293" t="s">
        <v>1002</v>
      </c>
      <c r="E28" s="400" t="s">
        <v>2229</v>
      </c>
      <c r="F28" s="400">
        <v>4</v>
      </c>
      <c r="G28" s="400">
        <v>266</v>
      </c>
      <c r="H28" s="676">
        <f t="shared" si="0"/>
        <v>1064</v>
      </c>
      <c r="I28" s="286"/>
      <c r="J28" s="400" t="s">
        <v>2230</v>
      </c>
      <c r="K28" s="286" t="s">
        <v>2204</v>
      </c>
      <c r="L28" s="293"/>
      <c r="M28" s="387">
        <v>46044</v>
      </c>
      <c r="N28" s="293"/>
      <c r="O28" s="395"/>
      <c r="P28" s="395">
        <v>46048</v>
      </c>
      <c r="Q28" s="404"/>
    </row>
    <row r="29" spans="2:17" s="379" customFormat="1" ht="19.7" customHeight="1">
      <c r="B29" s="660"/>
      <c r="C29" s="293" t="s">
        <v>1002</v>
      </c>
      <c r="D29" s="293" t="s">
        <v>1002</v>
      </c>
      <c r="E29" s="400" t="s">
        <v>2231</v>
      </c>
      <c r="F29" s="400">
        <v>1</v>
      </c>
      <c r="G29" s="400">
        <v>7363</v>
      </c>
      <c r="H29" s="676">
        <f t="shared" si="0"/>
        <v>7363</v>
      </c>
      <c r="I29" s="286"/>
      <c r="J29" s="400" t="s">
        <v>2232</v>
      </c>
      <c r="K29" s="286" t="s">
        <v>2204</v>
      </c>
      <c r="L29" s="293"/>
      <c r="M29" s="387">
        <v>46044</v>
      </c>
      <c r="N29" s="293"/>
      <c r="O29" s="395"/>
      <c r="P29" s="395">
        <v>46048</v>
      </c>
      <c r="Q29" s="404"/>
    </row>
    <row r="30" spans="2:17" s="4" customFormat="1" ht="19.7" customHeight="1">
      <c r="B30" s="666" t="s">
        <v>2233</v>
      </c>
      <c r="C30" s="27" t="s">
        <v>1002</v>
      </c>
      <c r="D30" s="27" t="s">
        <v>1002</v>
      </c>
      <c r="E30" s="40" t="s">
        <v>2234</v>
      </c>
      <c r="F30" s="40">
        <v>1</v>
      </c>
      <c r="G30" s="40">
        <v>8694</v>
      </c>
      <c r="H30" s="385">
        <f t="shared" si="0"/>
        <v>8694</v>
      </c>
      <c r="I30" s="26"/>
      <c r="J30" s="40" t="s">
        <v>2235</v>
      </c>
      <c r="K30" s="26" t="s">
        <v>2204</v>
      </c>
      <c r="L30" s="26"/>
      <c r="M30" s="30">
        <v>46013</v>
      </c>
      <c r="N30" s="27"/>
      <c r="O30" s="26"/>
      <c r="P30" s="42">
        <v>46035</v>
      </c>
      <c r="Q30" s="375"/>
    </row>
    <row r="31" spans="2:17" s="4" customFormat="1" ht="19.7" customHeight="1">
      <c r="B31" s="666"/>
      <c r="C31" s="27" t="s">
        <v>1002</v>
      </c>
      <c r="D31" s="27" t="s">
        <v>1002</v>
      </c>
      <c r="E31" s="40" t="s">
        <v>1744</v>
      </c>
      <c r="F31" s="40">
        <v>1</v>
      </c>
      <c r="G31" s="40">
        <v>1326</v>
      </c>
      <c r="H31" s="385">
        <f t="shared" si="0"/>
        <v>1326</v>
      </c>
      <c r="I31" s="26"/>
      <c r="J31" s="40" t="s">
        <v>1111</v>
      </c>
      <c r="K31" s="26" t="s">
        <v>2204</v>
      </c>
      <c r="L31" s="27"/>
      <c r="M31" s="30">
        <v>46013</v>
      </c>
      <c r="N31" s="27"/>
      <c r="O31" s="703"/>
      <c r="P31" s="42">
        <v>46035</v>
      </c>
      <c r="Q31" s="375"/>
    </row>
    <row r="32" spans="2:17" s="4" customFormat="1" ht="19.7" customHeight="1">
      <c r="B32" s="666"/>
      <c r="C32" s="27" t="s">
        <v>1002</v>
      </c>
      <c r="D32" s="27" t="s">
        <v>1002</v>
      </c>
      <c r="E32" s="40" t="s">
        <v>1009</v>
      </c>
      <c r="F32" s="40">
        <v>2</v>
      </c>
      <c r="G32" s="40">
        <v>1599</v>
      </c>
      <c r="H32" s="385">
        <f t="shared" si="0"/>
        <v>3198</v>
      </c>
      <c r="I32" s="26"/>
      <c r="J32" s="40" t="s">
        <v>1010</v>
      </c>
      <c r="K32" s="26" t="s">
        <v>2204</v>
      </c>
      <c r="L32" s="27"/>
      <c r="M32" s="30">
        <v>46013</v>
      </c>
      <c r="N32" s="27"/>
      <c r="O32" s="703"/>
      <c r="P32" s="42">
        <v>46035</v>
      </c>
      <c r="Q32" s="375"/>
    </row>
    <row r="33" spans="2:17" s="4" customFormat="1" ht="19.7" customHeight="1">
      <c r="B33" s="666"/>
      <c r="C33" s="27" t="s">
        <v>1002</v>
      </c>
      <c r="D33" s="27" t="s">
        <v>1002</v>
      </c>
      <c r="E33" s="40" t="s">
        <v>1012</v>
      </c>
      <c r="F33" s="40">
        <v>1</v>
      </c>
      <c r="G33" s="40">
        <v>5373</v>
      </c>
      <c r="H33" s="385">
        <f t="shared" si="0"/>
        <v>5373</v>
      </c>
      <c r="I33" s="26"/>
      <c r="J33" s="40" t="s">
        <v>1013</v>
      </c>
      <c r="K33" s="26" t="s">
        <v>2204</v>
      </c>
      <c r="L33" s="27"/>
      <c r="M33" s="30">
        <v>46013</v>
      </c>
      <c r="N33" s="27"/>
      <c r="O33" s="703"/>
      <c r="P33" s="42">
        <v>46035</v>
      </c>
      <c r="Q33" s="375"/>
    </row>
    <row r="34" spans="2:17" s="4" customFormat="1" ht="19.7" customHeight="1">
      <c r="B34" s="666"/>
      <c r="C34" s="27" t="s">
        <v>1002</v>
      </c>
      <c r="D34" s="27" t="s">
        <v>1002</v>
      </c>
      <c r="E34" s="40" t="s">
        <v>1426</v>
      </c>
      <c r="F34" s="40">
        <v>1</v>
      </c>
      <c r="G34" s="40">
        <v>7884</v>
      </c>
      <c r="H34" s="385">
        <f t="shared" si="0"/>
        <v>7884</v>
      </c>
      <c r="I34" s="26"/>
      <c r="J34" s="40" t="s">
        <v>1015</v>
      </c>
      <c r="K34" s="26" t="s">
        <v>2204</v>
      </c>
      <c r="L34" s="27"/>
      <c r="M34" s="30">
        <v>46013</v>
      </c>
      <c r="N34" s="27"/>
      <c r="O34" s="703"/>
      <c r="P34" s="42">
        <v>46035</v>
      </c>
      <c r="Q34" s="375"/>
    </row>
    <row r="35" spans="2:17" s="4" customFormat="1" ht="19.7" customHeight="1">
      <c r="B35" s="666"/>
      <c r="C35" s="27" t="s">
        <v>1002</v>
      </c>
      <c r="D35" s="27" t="s">
        <v>1002</v>
      </c>
      <c r="E35" s="40" t="s">
        <v>2236</v>
      </c>
      <c r="F35" s="40">
        <v>1</v>
      </c>
      <c r="G35" s="40">
        <v>3548</v>
      </c>
      <c r="H35" s="385">
        <f t="shared" si="0"/>
        <v>3548</v>
      </c>
      <c r="I35" s="26"/>
      <c r="J35" s="40" t="s">
        <v>1343</v>
      </c>
      <c r="K35" s="26" t="s">
        <v>2204</v>
      </c>
      <c r="L35" s="27"/>
      <c r="M35" s="30">
        <v>46013</v>
      </c>
      <c r="N35" s="27"/>
      <c r="O35" s="703"/>
      <c r="P35" s="42">
        <v>46035</v>
      </c>
      <c r="Q35" s="375"/>
    </row>
    <row r="36" spans="2:17" s="4" customFormat="1" ht="19.7" customHeight="1">
      <c r="B36" s="666"/>
      <c r="C36" s="27" t="s">
        <v>1002</v>
      </c>
      <c r="D36" s="27" t="s">
        <v>1002</v>
      </c>
      <c r="E36" s="40" t="s">
        <v>1132</v>
      </c>
      <c r="F36" s="40">
        <v>1</v>
      </c>
      <c r="G36" s="40">
        <v>326</v>
      </c>
      <c r="H36" s="385">
        <f t="shared" si="0"/>
        <v>326</v>
      </c>
      <c r="I36" s="26"/>
      <c r="J36" s="40" t="s">
        <v>1133</v>
      </c>
      <c r="K36" s="26" t="s">
        <v>2204</v>
      </c>
      <c r="L36" s="27"/>
      <c r="M36" s="30">
        <v>46013</v>
      </c>
      <c r="N36" s="27"/>
      <c r="O36" s="703"/>
      <c r="P36" s="42">
        <v>46035</v>
      </c>
      <c r="Q36" s="375"/>
    </row>
    <row r="37" spans="2:17" s="4" customFormat="1" ht="19.7" customHeight="1">
      <c r="B37" s="666"/>
      <c r="C37" s="27" t="s">
        <v>1002</v>
      </c>
      <c r="D37" s="27" t="s">
        <v>1002</v>
      </c>
      <c r="E37" s="40" t="s">
        <v>2237</v>
      </c>
      <c r="F37" s="40">
        <v>6</v>
      </c>
      <c r="G37" s="40">
        <v>540</v>
      </c>
      <c r="H37" s="385">
        <f t="shared" si="0"/>
        <v>3240</v>
      </c>
      <c r="I37" s="26"/>
      <c r="J37" s="40" t="s">
        <v>1357</v>
      </c>
      <c r="K37" s="26" t="s">
        <v>2204</v>
      </c>
      <c r="L37" s="27"/>
      <c r="M37" s="30">
        <v>46013</v>
      </c>
      <c r="N37" s="27"/>
      <c r="O37" s="703"/>
      <c r="P37" s="42">
        <v>46035</v>
      </c>
      <c r="Q37" s="375"/>
    </row>
    <row r="38" spans="2:17" s="379" customFormat="1" ht="19.7" customHeight="1">
      <c r="B38" s="666"/>
      <c r="C38" s="293" t="s">
        <v>1002</v>
      </c>
      <c r="D38" s="293" t="s">
        <v>1002</v>
      </c>
      <c r="E38" s="400" t="s">
        <v>2238</v>
      </c>
      <c r="F38" s="400">
        <v>1</v>
      </c>
      <c r="G38" s="400">
        <v>4721</v>
      </c>
      <c r="H38" s="676">
        <f t="shared" si="0"/>
        <v>4721</v>
      </c>
      <c r="I38" s="286"/>
      <c r="J38" s="400" t="s">
        <v>1015</v>
      </c>
      <c r="K38" s="286" t="s">
        <v>2204</v>
      </c>
      <c r="L38" s="293"/>
      <c r="M38" s="387">
        <v>46013</v>
      </c>
      <c r="N38" s="293"/>
      <c r="O38" s="776"/>
      <c r="P38" s="395">
        <v>46035</v>
      </c>
      <c r="Q38" s="404"/>
    </row>
    <row r="39" spans="2:17" s="4" customFormat="1" ht="19.7" customHeight="1">
      <c r="B39" s="666"/>
      <c r="C39" s="27" t="s">
        <v>145</v>
      </c>
      <c r="D39" s="27" t="s">
        <v>2239</v>
      </c>
      <c r="E39" s="40" t="s">
        <v>2240</v>
      </c>
      <c r="F39" s="777">
        <v>0</v>
      </c>
      <c r="G39" s="385"/>
      <c r="H39" s="385">
        <f t="shared" si="0"/>
        <v>0</v>
      </c>
      <c r="I39" s="26"/>
      <c r="J39" s="40" t="s">
        <v>2241</v>
      </c>
      <c r="K39" s="655" t="s">
        <v>2242</v>
      </c>
      <c r="L39" s="27"/>
      <c r="M39" s="30"/>
      <c r="N39" s="27"/>
      <c r="O39" s="42"/>
      <c r="P39" s="42"/>
      <c r="Q39" s="375"/>
    </row>
    <row r="40" spans="2:17" s="4" customFormat="1" ht="19.7" customHeight="1">
      <c r="B40" s="666"/>
      <c r="C40" s="27" t="s">
        <v>1498</v>
      </c>
      <c r="D40" s="27" t="s">
        <v>1498</v>
      </c>
      <c r="E40" s="40" t="s">
        <v>2243</v>
      </c>
      <c r="F40" s="40">
        <v>1</v>
      </c>
      <c r="G40" s="40">
        <v>21800</v>
      </c>
      <c r="H40" s="385">
        <f t="shared" si="0"/>
        <v>21800</v>
      </c>
      <c r="I40" s="26"/>
      <c r="J40" s="40" t="s">
        <v>2244</v>
      </c>
      <c r="K40" s="64" t="s">
        <v>2245</v>
      </c>
      <c r="L40" s="27"/>
      <c r="M40" s="30">
        <v>46014</v>
      </c>
      <c r="N40" s="27"/>
      <c r="O40" s="42">
        <v>46035</v>
      </c>
      <c r="P40" s="42">
        <v>46035</v>
      </c>
      <c r="Q40" s="375">
        <v>46035</v>
      </c>
    </row>
    <row r="41" spans="2:17" s="4" customFormat="1" ht="19.7" customHeight="1">
      <c r="B41" s="666"/>
      <c r="C41" s="27" t="s">
        <v>1498</v>
      </c>
      <c r="D41" s="27" t="s">
        <v>1498</v>
      </c>
      <c r="E41" s="40" t="s">
        <v>2246</v>
      </c>
      <c r="F41" s="40">
        <v>1</v>
      </c>
      <c r="G41" s="40">
        <v>17600</v>
      </c>
      <c r="H41" s="385">
        <f t="shared" si="0"/>
        <v>17600</v>
      </c>
      <c r="I41" s="26"/>
      <c r="J41" s="40" t="s">
        <v>2247</v>
      </c>
      <c r="K41" s="64" t="s">
        <v>2245</v>
      </c>
      <c r="L41" s="27"/>
      <c r="M41" s="30">
        <v>46014</v>
      </c>
      <c r="N41" s="27"/>
      <c r="O41" s="42">
        <v>46035</v>
      </c>
      <c r="P41" s="42">
        <v>46035</v>
      </c>
      <c r="Q41" s="375">
        <v>46035</v>
      </c>
    </row>
    <row r="42" spans="2:17" s="379" customFormat="1" ht="19.7" customHeight="1">
      <c r="B42" s="666"/>
      <c r="C42" s="293" t="s">
        <v>1498</v>
      </c>
      <c r="D42" s="293" t="s">
        <v>1498</v>
      </c>
      <c r="E42" s="400" t="s">
        <v>2243</v>
      </c>
      <c r="F42" s="400">
        <v>1</v>
      </c>
      <c r="G42" s="400">
        <v>21800</v>
      </c>
      <c r="H42" s="676">
        <f>F42*G42</f>
        <v>21800</v>
      </c>
      <c r="I42" s="286"/>
      <c r="J42" s="400" t="s">
        <v>2244</v>
      </c>
      <c r="K42" s="394" t="s">
        <v>2248</v>
      </c>
      <c r="L42" s="293"/>
      <c r="M42" s="387">
        <v>46051</v>
      </c>
      <c r="N42" s="293"/>
      <c r="O42" s="395" t="s">
        <v>2249</v>
      </c>
      <c r="P42" s="395" t="s">
        <v>2249</v>
      </c>
      <c r="Q42" s="404"/>
    </row>
    <row r="43" spans="2:17" s="379" customFormat="1" ht="19.7" customHeight="1">
      <c r="B43" s="666"/>
      <c r="C43" s="293" t="s">
        <v>1498</v>
      </c>
      <c r="D43" s="293" t="s">
        <v>1498</v>
      </c>
      <c r="E43" s="400" t="s">
        <v>2246</v>
      </c>
      <c r="F43" s="400">
        <v>1</v>
      </c>
      <c r="G43" s="400">
        <v>17600</v>
      </c>
      <c r="H43" s="676">
        <f>F43*G43</f>
        <v>17600</v>
      </c>
      <c r="I43" s="286"/>
      <c r="J43" s="400" t="s">
        <v>2247</v>
      </c>
      <c r="K43" s="394" t="s">
        <v>2248</v>
      </c>
      <c r="L43" s="293"/>
      <c r="M43" s="387">
        <v>46051</v>
      </c>
      <c r="N43" s="293"/>
      <c r="O43" s="395" t="s">
        <v>2249</v>
      </c>
      <c r="P43" s="395" t="s">
        <v>2249</v>
      </c>
      <c r="Q43" s="404"/>
    </row>
  </sheetData>
  <autoFilter ref="B9:O12" xr:uid="{E5398C59-0B69-4B06-B4F6-08B43BB8022A}"/>
  <mergeCells count="10">
    <mergeCell ref="B11:B14"/>
    <mergeCell ref="B16:B18"/>
    <mergeCell ref="B21:B29"/>
    <mergeCell ref="B30:B43"/>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EC87-5E76-4BBA-95F8-1AEF7DD81ABC}">
  <dimension ref="A2:F9"/>
  <sheetViews>
    <sheetView workbookViewId="0">
      <selection activeCell="F17" sqref="F17"/>
    </sheetView>
  </sheetViews>
  <sheetFormatPr defaultRowHeight="18.75"/>
  <cols>
    <col min="1" max="1" width="5.625" style="1" customWidth="1"/>
    <col min="2" max="2" width="3.5" style="1" bestFit="1" customWidth="1"/>
    <col min="3" max="3" width="17.625" style="1" customWidth="1"/>
    <col min="4" max="4" width="25.75" style="1" bestFit="1" customWidth="1"/>
    <col min="5" max="5" width="5.875" style="1" bestFit="1" customWidth="1"/>
    <col min="6" max="6" width="15.625" style="1" customWidth="1"/>
    <col min="7" max="256" width="9" style="1"/>
    <col min="257" max="257" width="5.625" style="1" customWidth="1"/>
    <col min="258" max="258" width="3.5" style="1" bestFit="1" customWidth="1"/>
    <col min="259" max="259" width="17.625" style="1" customWidth="1"/>
    <col min="260" max="260" width="25.75" style="1" bestFit="1" customWidth="1"/>
    <col min="261" max="261" width="5.875" style="1" bestFit="1" customWidth="1"/>
    <col min="262" max="262" width="15.625" style="1" customWidth="1"/>
    <col min="263" max="512" width="9" style="1"/>
    <col min="513" max="513" width="5.625" style="1" customWidth="1"/>
    <col min="514" max="514" width="3.5" style="1" bestFit="1" customWidth="1"/>
    <col min="515" max="515" width="17.625" style="1" customWidth="1"/>
    <col min="516" max="516" width="25.75" style="1" bestFit="1" customWidth="1"/>
    <col min="517" max="517" width="5.875" style="1" bestFit="1" customWidth="1"/>
    <col min="518" max="518" width="15.625" style="1" customWidth="1"/>
    <col min="519" max="768" width="9" style="1"/>
    <col min="769" max="769" width="5.625" style="1" customWidth="1"/>
    <col min="770" max="770" width="3.5" style="1" bestFit="1" customWidth="1"/>
    <col min="771" max="771" width="17.625" style="1" customWidth="1"/>
    <col min="772" max="772" width="25.75" style="1" bestFit="1" customWidth="1"/>
    <col min="773" max="773" width="5.875" style="1" bestFit="1" customWidth="1"/>
    <col min="774" max="774" width="15.625" style="1" customWidth="1"/>
    <col min="775" max="1024" width="9" style="1"/>
    <col min="1025" max="1025" width="5.625" style="1" customWidth="1"/>
    <col min="1026" max="1026" width="3.5" style="1" bestFit="1" customWidth="1"/>
    <col min="1027" max="1027" width="17.625" style="1" customWidth="1"/>
    <col min="1028" max="1028" width="25.75" style="1" bestFit="1" customWidth="1"/>
    <col min="1029" max="1029" width="5.875" style="1" bestFit="1" customWidth="1"/>
    <col min="1030" max="1030" width="15.625" style="1" customWidth="1"/>
    <col min="1031" max="1280" width="9" style="1"/>
    <col min="1281" max="1281" width="5.625" style="1" customWidth="1"/>
    <col min="1282" max="1282" width="3.5" style="1" bestFit="1" customWidth="1"/>
    <col min="1283" max="1283" width="17.625" style="1" customWidth="1"/>
    <col min="1284" max="1284" width="25.75" style="1" bestFit="1" customWidth="1"/>
    <col min="1285" max="1285" width="5.875" style="1" bestFit="1" customWidth="1"/>
    <col min="1286" max="1286" width="15.625" style="1" customWidth="1"/>
    <col min="1287" max="1536" width="9" style="1"/>
    <col min="1537" max="1537" width="5.625" style="1" customWidth="1"/>
    <col min="1538" max="1538" width="3.5" style="1" bestFit="1" customWidth="1"/>
    <col min="1539" max="1539" width="17.625" style="1" customWidth="1"/>
    <col min="1540" max="1540" width="25.75" style="1" bestFit="1" customWidth="1"/>
    <col min="1541" max="1541" width="5.875" style="1" bestFit="1" customWidth="1"/>
    <col min="1542" max="1542" width="15.625" style="1" customWidth="1"/>
    <col min="1543" max="1792" width="9" style="1"/>
    <col min="1793" max="1793" width="5.625" style="1" customWidth="1"/>
    <col min="1794" max="1794" width="3.5" style="1" bestFit="1" customWidth="1"/>
    <col min="1795" max="1795" width="17.625" style="1" customWidth="1"/>
    <col min="1796" max="1796" width="25.75" style="1" bestFit="1" customWidth="1"/>
    <col min="1797" max="1797" width="5.875" style="1" bestFit="1" customWidth="1"/>
    <col min="1798" max="1798" width="15.625" style="1" customWidth="1"/>
    <col min="1799" max="2048" width="9" style="1"/>
    <col min="2049" max="2049" width="5.625" style="1" customWidth="1"/>
    <col min="2050" max="2050" width="3.5" style="1" bestFit="1" customWidth="1"/>
    <col min="2051" max="2051" width="17.625" style="1" customWidth="1"/>
    <col min="2052" max="2052" width="25.75" style="1" bestFit="1" customWidth="1"/>
    <col min="2053" max="2053" width="5.875" style="1" bestFit="1" customWidth="1"/>
    <col min="2054" max="2054" width="15.625" style="1" customWidth="1"/>
    <col min="2055" max="2304" width="9" style="1"/>
    <col min="2305" max="2305" width="5.625" style="1" customWidth="1"/>
    <col min="2306" max="2306" width="3.5" style="1" bestFit="1" customWidth="1"/>
    <col min="2307" max="2307" width="17.625" style="1" customWidth="1"/>
    <col min="2308" max="2308" width="25.75" style="1" bestFit="1" customWidth="1"/>
    <col min="2309" max="2309" width="5.875" style="1" bestFit="1" customWidth="1"/>
    <col min="2310" max="2310" width="15.625" style="1" customWidth="1"/>
    <col min="2311" max="2560" width="9" style="1"/>
    <col min="2561" max="2561" width="5.625" style="1" customWidth="1"/>
    <col min="2562" max="2562" width="3.5" style="1" bestFit="1" customWidth="1"/>
    <col min="2563" max="2563" width="17.625" style="1" customWidth="1"/>
    <col min="2564" max="2564" width="25.75" style="1" bestFit="1" customWidth="1"/>
    <col min="2565" max="2565" width="5.875" style="1" bestFit="1" customWidth="1"/>
    <col min="2566" max="2566" width="15.625" style="1" customWidth="1"/>
    <col min="2567" max="2816" width="9" style="1"/>
    <col min="2817" max="2817" width="5.625" style="1" customWidth="1"/>
    <col min="2818" max="2818" width="3.5" style="1" bestFit="1" customWidth="1"/>
    <col min="2819" max="2819" width="17.625" style="1" customWidth="1"/>
    <col min="2820" max="2820" width="25.75" style="1" bestFit="1" customWidth="1"/>
    <col min="2821" max="2821" width="5.875" style="1" bestFit="1" customWidth="1"/>
    <col min="2822" max="2822" width="15.625" style="1" customWidth="1"/>
    <col min="2823" max="3072" width="9" style="1"/>
    <col min="3073" max="3073" width="5.625" style="1" customWidth="1"/>
    <col min="3074" max="3074" width="3.5" style="1" bestFit="1" customWidth="1"/>
    <col min="3075" max="3075" width="17.625" style="1" customWidth="1"/>
    <col min="3076" max="3076" width="25.75" style="1" bestFit="1" customWidth="1"/>
    <col min="3077" max="3077" width="5.875" style="1" bestFit="1" customWidth="1"/>
    <col min="3078" max="3078" width="15.625" style="1" customWidth="1"/>
    <col min="3079" max="3328" width="9" style="1"/>
    <col min="3329" max="3329" width="5.625" style="1" customWidth="1"/>
    <col min="3330" max="3330" width="3.5" style="1" bestFit="1" customWidth="1"/>
    <col min="3331" max="3331" width="17.625" style="1" customWidth="1"/>
    <col min="3332" max="3332" width="25.75" style="1" bestFit="1" customWidth="1"/>
    <col min="3333" max="3333" width="5.875" style="1" bestFit="1" customWidth="1"/>
    <col min="3334" max="3334" width="15.625" style="1" customWidth="1"/>
    <col min="3335" max="3584" width="9" style="1"/>
    <col min="3585" max="3585" width="5.625" style="1" customWidth="1"/>
    <col min="3586" max="3586" width="3.5" style="1" bestFit="1" customWidth="1"/>
    <col min="3587" max="3587" width="17.625" style="1" customWidth="1"/>
    <col min="3588" max="3588" width="25.75" style="1" bestFit="1" customWidth="1"/>
    <col min="3589" max="3589" width="5.875" style="1" bestFit="1" customWidth="1"/>
    <col min="3590" max="3590" width="15.625" style="1" customWidth="1"/>
    <col min="3591" max="3840" width="9" style="1"/>
    <col min="3841" max="3841" width="5.625" style="1" customWidth="1"/>
    <col min="3842" max="3842" width="3.5" style="1" bestFit="1" customWidth="1"/>
    <col min="3843" max="3843" width="17.625" style="1" customWidth="1"/>
    <col min="3844" max="3844" width="25.75" style="1" bestFit="1" customWidth="1"/>
    <col min="3845" max="3845" width="5.875" style="1" bestFit="1" customWidth="1"/>
    <col min="3846" max="3846" width="15.625" style="1" customWidth="1"/>
    <col min="3847" max="4096" width="9" style="1"/>
    <col min="4097" max="4097" width="5.625" style="1" customWidth="1"/>
    <col min="4098" max="4098" width="3.5" style="1" bestFit="1" customWidth="1"/>
    <col min="4099" max="4099" width="17.625" style="1" customWidth="1"/>
    <col min="4100" max="4100" width="25.75" style="1" bestFit="1" customWidth="1"/>
    <col min="4101" max="4101" width="5.875" style="1" bestFit="1" customWidth="1"/>
    <col min="4102" max="4102" width="15.625" style="1" customWidth="1"/>
    <col min="4103" max="4352" width="9" style="1"/>
    <col min="4353" max="4353" width="5.625" style="1" customWidth="1"/>
    <col min="4354" max="4354" width="3.5" style="1" bestFit="1" customWidth="1"/>
    <col min="4355" max="4355" width="17.625" style="1" customWidth="1"/>
    <col min="4356" max="4356" width="25.75" style="1" bestFit="1" customWidth="1"/>
    <col min="4357" max="4357" width="5.875" style="1" bestFit="1" customWidth="1"/>
    <col min="4358" max="4358" width="15.625" style="1" customWidth="1"/>
    <col min="4359" max="4608" width="9" style="1"/>
    <col min="4609" max="4609" width="5.625" style="1" customWidth="1"/>
    <col min="4610" max="4610" width="3.5" style="1" bestFit="1" customWidth="1"/>
    <col min="4611" max="4611" width="17.625" style="1" customWidth="1"/>
    <col min="4612" max="4612" width="25.75" style="1" bestFit="1" customWidth="1"/>
    <col min="4613" max="4613" width="5.875" style="1" bestFit="1" customWidth="1"/>
    <col min="4614" max="4614" width="15.625" style="1" customWidth="1"/>
    <col min="4615" max="4864" width="9" style="1"/>
    <col min="4865" max="4865" width="5.625" style="1" customWidth="1"/>
    <col min="4866" max="4866" width="3.5" style="1" bestFit="1" customWidth="1"/>
    <col min="4867" max="4867" width="17.625" style="1" customWidth="1"/>
    <col min="4868" max="4868" width="25.75" style="1" bestFit="1" customWidth="1"/>
    <col min="4869" max="4869" width="5.875" style="1" bestFit="1" customWidth="1"/>
    <col min="4870" max="4870" width="15.625" style="1" customWidth="1"/>
    <col min="4871" max="5120" width="9" style="1"/>
    <col min="5121" max="5121" width="5.625" style="1" customWidth="1"/>
    <col min="5122" max="5122" width="3.5" style="1" bestFit="1" customWidth="1"/>
    <col min="5123" max="5123" width="17.625" style="1" customWidth="1"/>
    <col min="5124" max="5124" width="25.75" style="1" bestFit="1" customWidth="1"/>
    <col min="5125" max="5125" width="5.875" style="1" bestFit="1" customWidth="1"/>
    <col min="5126" max="5126" width="15.625" style="1" customWidth="1"/>
    <col min="5127" max="5376" width="9" style="1"/>
    <col min="5377" max="5377" width="5.625" style="1" customWidth="1"/>
    <col min="5378" max="5378" width="3.5" style="1" bestFit="1" customWidth="1"/>
    <col min="5379" max="5379" width="17.625" style="1" customWidth="1"/>
    <col min="5380" max="5380" width="25.75" style="1" bestFit="1" customWidth="1"/>
    <col min="5381" max="5381" width="5.875" style="1" bestFit="1" customWidth="1"/>
    <col min="5382" max="5382" width="15.625" style="1" customWidth="1"/>
    <col min="5383" max="5632" width="9" style="1"/>
    <col min="5633" max="5633" width="5.625" style="1" customWidth="1"/>
    <col min="5634" max="5634" width="3.5" style="1" bestFit="1" customWidth="1"/>
    <col min="5635" max="5635" width="17.625" style="1" customWidth="1"/>
    <col min="5636" max="5636" width="25.75" style="1" bestFit="1" customWidth="1"/>
    <col min="5637" max="5637" width="5.875" style="1" bestFit="1" customWidth="1"/>
    <col min="5638" max="5638" width="15.625" style="1" customWidth="1"/>
    <col min="5639" max="5888" width="9" style="1"/>
    <col min="5889" max="5889" width="5.625" style="1" customWidth="1"/>
    <col min="5890" max="5890" width="3.5" style="1" bestFit="1" customWidth="1"/>
    <col min="5891" max="5891" width="17.625" style="1" customWidth="1"/>
    <col min="5892" max="5892" width="25.75" style="1" bestFit="1" customWidth="1"/>
    <col min="5893" max="5893" width="5.875" style="1" bestFit="1" customWidth="1"/>
    <col min="5894" max="5894" width="15.625" style="1" customWidth="1"/>
    <col min="5895" max="6144" width="9" style="1"/>
    <col min="6145" max="6145" width="5.625" style="1" customWidth="1"/>
    <col min="6146" max="6146" width="3.5" style="1" bestFit="1" customWidth="1"/>
    <col min="6147" max="6147" width="17.625" style="1" customWidth="1"/>
    <col min="6148" max="6148" width="25.75" style="1" bestFit="1" customWidth="1"/>
    <col min="6149" max="6149" width="5.875" style="1" bestFit="1" customWidth="1"/>
    <col min="6150" max="6150" width="15.625" style="1" customWidth="1"/>
    <col min="6151" max="6400" width="9" style="1"/>
    <col min="6401" max="6401" width="5.625" style="1" customWidth="1"/>
    <col min="6402" max="6402" width="3.5" style="1" bestFit="1" customWidth="1"/>
    <col min="6403" max="6403" width="17.625" style="1" customWidth="1"/>
    <col min="6404" max="6404" width="25.75" style="1" bestFit="1" customWidth="1"/>
    <col min="6405" max="6405" width="5.875" style="1" bestFit="1" customWidth="1"/>
    <col min="6406" max="6406" width="15.625" style="1" customWidth="1"/>
    <col min="6407" max="6656" width="9" style="1"/>
    <col min="6657" max="6657" width="5.625" style="1" customWidth="1"/>
    <col min="6658" max="6658" width="3.5" style="1" bestFit="1" customWidth="1"/>
    <col min="6659" max="6659" width="17.625" style="1" customWidth="1"/>
    <col min="6660" max="6660" width="25.75" style="1" bestFit="1" customWidth="1"/>
    <col min="6661" max="6661" width="5.875" style="1" bestFit="1" customWidth="1"/>
    <col min="6662" max="6662" width="15.625" style="1" customWidth="1"/>
    <col min="6663" max="6912" width="9" style="1"/>
    <col min="6913" max="6913" width="5.625" style="1" customWidth="1"/>
    <col min="6914" max="6914" width="3.5" style="1" bestFit="1" customWidth="1"/>
    <col min="6915" max="6915" width="17.625" style="1" customWidth="1"/>
    <col min="6916" max="6916" width="25.75" style="1" bestFit="1" customWidth="1"/>
    <col min="6917" max="6917" width="5.875" style="1" bestFit="1" customWidth="1"/>
    <col min="6918" max="6918" width="15.625" style="1" customWidth="1"/>
    <col min="6919" max="7168" width="9" style="1"/>
    <col min="7169" max="7169" width="5.625" style="1" customWidth="1"/>
    <col min="7170" max="7170" width="3.5" style="1" bestFit="1" customWidth="1"/>
    <col min="7171" max="7171" width="17.625" style="1" customWidth="1"/>
    <col min="7172" max="7172" width="25.75" style="1" bestFit="1" customWidth="1"/>
    <col min="7173" max="7173" width="5.875" style="1" bestFit="1" customWidth="1"/>
    <col min="7174" max="7174" width="15.625" style="1" customWidth="1"/>
    <col min="7175" max="7424" width="9" style="1"/>
    <col min="7425" max="7425" width="5.625" style="1" customWidth="1"/>
    <col min="7426" max="7426" width="3.5" style="1" bestFit="1" customWidth="1"/>
    <col min="7427" max="7427" width="17.625" style="1" customWidth="1"/>
    <col min="7428" max="7428" width="25.75" style="1" bestFit="1" customWidth="1"/>
    <col min="7429" max="7429" width="5.875" style="1" bestFit="1" customWidth="1"/>
    <col min="7430" max="7430" width="15.625" style="1" customWidth="1"/>
    <col min="7431" max="7680" width="9" style="1"/>
    <col min="7681" max="7681" width="5.625" style="1" customWidth="1"/>
    <col min="7682" max="7682" width="3.5" style="1" bestFit="1" customWidth="1"/>
    <col min="7683" max="7683" width="17.625" style="1" customWidth="1"/>
    <col min="7684" max="7684" width="25.75" style="1" bestFit="1" customWidth="1"/>
    <col min="7685" max="7685" width="5.875" style="1" bestFit="1" customWidth="1"/>
    <col min="7686" max="7686" width="15.625" style="1" customWidth="1"/>
    <col min="7687" max="7936" width="9" style="1"/>
    <col min="7937" max="7937" width="5.625" style="1" customWidth="1"/>
    <col min="7938" max="7938" width="3.5" style="1" bestFit="1" customWidth="1"/>
    <col min="7939" max="7939" width="17.625" style="1" customWidth="1"/>
    <col min="7940" max="7940" width="25.75" style="1" bestFit="1" customWidth="1"/>
    <col min="7941" max="7941" width="5.875" style="1" bestFit="1" customWidth="1"/>
    <col min="7942" max="7942" width="15.625" style="1" customWidth="1"/>
    <col min="7943" max="8192" width="9" style="1"/>
    <col min="8193" max="8193" width="5.625" style="1" customWidth="1"/>
    <col min="8194" max="8194" width="3.5" style="1" bestFit="1" customWidth="1"/>
    <col min="8195" max="8195" width="17.625" style="1" customWidth="1"/>
    <col min="8196" max="8196" width="25.75" style="1" bestFit="1" customWidth="1"/>
    <col min="8197" max="8197" width="5.875" style="1" bestFit="1" customWidth="1"/>
    <col min="8198" max="8198" width="15.625" style="1" customWidth="1"/>
    <col min="8199" max="8448" width="9" style="1"/>
    <col min="8449" max="8449" width="5.625" style="1" customWidth="1"/>
    <col min="8450" max="8450" width="3.5" style="1" bestFit="1" customWidth="1"/>
    <col min="8451" max="8451" width="17.625" style="1" customWidth="1"/>
    <col min="8452" max="8452" width="25.75" style="1" bestFit="1" customWidth="1"/>
    <col min="8453" max="8453" width="5.875" style="1" bestFit="1" customWidth="1"/>
    <col min="8454" max="8454" width="15.625" style="1" customWidth="1"/>
    <col min="8455" max="8704" width="9" style="1"/>
    <col min="8705" max="8705" width="5.625" style="1" customWidth="1"/>
    <col min="8706" max="8706" width="3.5" style="1" bestFit="1" customWidth="1"/>
    <col min="8707" max="8707" width="17.625" style="1" customWidth="1"/>
    <col min="8708" max="8708" width="25.75" style="1" bestFit="1" customWidth="1"/>
    <col min="8709" max="8709" width="5.875" style="1" bestFit="1" customWidth="1"/>
    <col min="8710" max="8710" width="15.625" style="1" customWidth="1"/>
    <col min="8711" max="8960" width="9" style="1"/>
    <col min="8961" max="8961" width="5.625" style="1" customWidth="1"/>
    <col min="8962" max="8962" width="3.5" style="1" bestFit="1" customWidth="1"/>
    <col min="8963" max="8963" width="17.625" style="1" customWidth="1"/>
    <col min="8964" max="8964" width="25.75" style="1" bestFit="1" customWidth="1"/>
    <col min="8965" max="8965" width="5.875" style="1" bestFit="1" customWidth="1"/>
    <col min="8966" max="8966" width="15.625" style="1" customWidth="1"/>
    <col min="8967" max="9216" width="9" style="1"/>
    <col min="9217" max="9217" width="5.625" style="1" customWidth="1"/>
    <col min="9218" max="9218" width="3.5" style="1" bestFit="1" customWidth="1"/>
    <col min="9219" max="9219" width="17.625" style="1" customWidth="1"/>
    <col min="9220" max="9220" width="25.75" style="1" bestFit="1" customWidth="1"/>
    <col min="9221" max="9221" width="5.875" style="1" bestFit="1" customWidth="1"/>
    <col min="9222" max="9222" width="15.625" style="1" customWidth="1"/>
    <col min="9223" max="9472" width="9" style="1"/>
    <col min="9473" max="9473" width="5.625" style="1" customWidth="1"/>
    <col min="9474" max="9474" width="3.5" style="1" bestFit="1" customWidth="1"/>
    <col min="9475" max="9475" width="17.625" style="1" customWidth="1"/>
    <col min="9476" max="9476" width="25.75" style="1" bestFit="1" customWidth="1"/>
    <col min="9477" max="9477" width="5.875" style="1" bestFit="1" customWidth="1"/>
    <col min="9478" max="9478" width="15.625" style="1" customWidth="1"/>
    <col min="9479" max="9728" width="9" style="1"/>
    <col min="9729" max="9729" width="5.625" style="1" customWidth="1"/>
    <col min="9730" max="9730" width="3.5" style="1" bestFit="1" customWidth="1"/>
    <col min="9731" max="9731" width="17.625" style="1" customWidth="1"/>
    <col min="9732" max="9732" width="25.75" style="1" bestFit="1" customWidth="1"/>
    <col min="9733" max="9733" width="5.875" style="1" bestFit="1" customWidth="1"/>
    <col min="9734" max="9734" width="15.625" style="1" customWidth="1"/>
    <col min="9735" max="9984" width="9" style="1"/>
    <col min="9985" max="9985" width="5.625" style="1" customWidth="1"/>
    <col min="9986" max="9986" width="3.5" style="1" bestFit="1" customWidth="1"/>
    <col min="9987" max="9987" width="17.625" style="1" customWidth="1"/>
    <col min="9988" max="9988" width="25.75" style="1" bestFit="1" customWidth="1"/>
    <col min="9989" max="9989" width="5.875" style="1" bestFit="1" customWidth="1"/>
    <col min="9990" max="9990" width="15.625" style="1" customWidth="1"/>
    <col min="9991" max="10240" width="9" style="1"/>
    <col min="10241" max="10241" width="5.625" style="1" customWidth="1"/>
    <col min="10242" max="10242" width="3.5" style="1" bestFit="1" customWidth="1"/>
    <col min="10243" max="10243" width="17.625" style="1" customWidth="1"/>
    <col min="10244" max="10244" width="25.75" style="1" bestFit="1" customWidth="1"/>
    <col min="10245" max="10245" width="5.875" style="1" bestFit="1" customWidth="1"/>
    <col min="10246" max="10246" width="15.625" style="1" customWidth="1"/>
    <col min="10247" max="10496" width="9" style="1"/>
    <col min="10497" max="10497" width="5.625" style="1" customWidth="1"/>
    <col min="10498" max="10498" width="3.5" style="1" bestFit="1" customWidth="1"/>
    <col min="10499" max="10499" width="17.625" style="1" customWidth="1"/>
    <col min="10500" max="10500" width="25.75" style="1" bestFit="1" customWidth="1"/>
    <col min="10501" max="10501" width="5.875" style="1" bestFit="1" customWidth="1"/>
    <col min="10502" max="10502" width="15.625" style="1" customWidth="1"/>
    <col min="10503" max="10752" width="9" style="1"/>
    <col min="10753" max="10753" width="5.625" style="1" customWidth="1"/>
    <col min="10754" max="10754" width="3.5" style="1" bestFit="1" customWidth="1"/>
    <col min="10755" max="10755" width="17.625" style="1" customWidth="1"/>
    <col min="10756" max="10756" width="25.75" style="1" bestFit="1" customWidth="1"/>
    <col min="10757" max="10757" width="5.875" style="1" bestFit="1" customWidth="1"/>
    <col min="10758" max="10758" width="15.625" style="1" customWidth="1"/>
    <col min="10759" max="11008" width="9" style="1"/>
    <col min="11009" max="11009" width="5.625" style="1" customWidth="1"/>
    <col min="11010" max="11010" width="3.5" style="1" bestFit="1" customWidth="1"/>
    <col min="11011" max="11011" width="17.625" style="1" customWidth="1"/>
    <col min="11012" max="11012" width="25.75" style="1" bestFit="1" customWidth="1"/>
    <col min="11013" max="11013" width="5.875" style="1" bestFit="1" customWidth="1"/>
    <col min="11014" max="11014" width="15.625" style="1" customWidth="1"/>
    <col min="11015" max="11264" width="9" style="1"/>
    <col min="11265" max="11265" width="5.625" style="1" customWidth="1"/>
    <col min="11266" max="11266" width="3.5" style="1" bestFit="1" customWidth="1"/>
    <col min="11267" max="11267" width="17.625" style="1" customWidth="1"/>
    <col min="11268" max="11268" width="25.75" style="1" bestFit="1" customWidth="1"/>
    <col min="11269" max="11269" width="5.875" style="1" bestFit="1" customWidth="1"/>
    <col min="11270" max="11270" width="15.625" style="1" customWidth="1"/>
    <col min="11271" max="11520" width="9" style="1"/>
    <col min="11521" max="11521" width="5.625" style="1" customWidth="1"/>
    <col min="11522" max="11522" width="3.5" style="1" bestFit="1" customWidth="1"/>
    <col min="11523" max="11523" width="17.625" style="1" customWidth="1"/>
    <col min="11524" max="11524" width="25.75" style="1" bestFit="1" customWidth="1"/>
    <col min="11525" max="11525" width="5.875" style="1" bestFit="1" customWidth="1"/>
    <col min="11526" max="11526" width="15.625" style="1" customWidth="1"/>
    <col min="11527" max="11776" width="9" style="1"/>
    <col min="11777" max="11777" width="5.625" style="1" customWidth="1"/>
    <col min="11778" max="11778" width="3.5" style="1" bestFit="1" customWidth="1"/>
    <col min="11779" max="11779" width="17.625" style="1" customWidth="1"/>
    <col min="11780" max="11780" width="25.75" style="1" bestFit="1" customWidth="1"/>
    <col min="11781" max="11781" width="5.875" style="1" bestFit="1" customWidth="1"/>
    <col min="11782" max="11782" width="15.625" style="1" customWidth="1"/>
    <col min="11783" max="12032" width="9" style="1"/>
    <col min="12033" max="12033" width="5.625" style="1" customWidth="1"/>
    <col min="12034" max="12034" width="3.5" style="1" bestFit="1" customWidth="1"/>
    <col min="12035" max="12035" width="17.625" style="1" customWidth="1"/>
    <col min="12036" max="12036" width="25.75" style="1" bestFit="1" customWidth="1"/>
    <col min="12037" max="12037" width="5.875" style="1" bestFit="1" customWidth="1"/>
    <col min="12038" max="12038" width="15.625" style="1" customWidth="1"/>
    <col min="12039" max="12288" width="9" style="1"/>
    <col min="12289" max="12289" width="5.625" style="1" customWidth="1"/>
    <col min="12290" max="12290" width="3.5" style="1" bestFit="1" customWidth="1"/>
    <col min="12291" max="12291" width="17.625" style="1" customWidth="1"/>
    <col min="12292" max="12292" width="25.75" style="1" bestFit="1" customWidth="1"/>
    <col min="12293" max="12293" width="5.875" style="1" bestFit="1" customWidth="1"/>
    <col min="12294" max="12294" width="15.625" style="1" customWidth="1"/>
    <col min="12295" max="12544" width="9" style="1"/>
    <col min="12545" max="12545" width="5.625" style="1" customWidth="1"/>
    <col min="12546" max="12546" width="3.5" style="1" bestFit="1" customWidth="1"/>
    <col min="12547" max="12547" width="17.625" style="1" customWidth="1"/>
    <col min="12548" max="12548" width="25.75" style="1" bestFit="1" customWidth="1"/>
    <col min="12549" max="12549" width="5.875" style="1" bestFit="1" customWidth="1"/>
    <col min="12550" max="12550" width="15.625" style="1" customWidth="1"/>
    <col min="12551" max="12800" width="9" style="1"/>
    <col min="12801" max="12801" width="5.625" style="1" customWidth="1"/>
    <col min="12802" max="12802" width="3.5" style="1" bestFit="1" customWidth="1"/>
    <col min="12803" max="12803" width="17.625" style="1" customWidth="1"/>
    <col min="12804" max="12804" width="25.75" style="1" bestFit="1" customWidth="1"/>
    <col min="12805" max="12805" width="5.875" style="1" bestFit="1" customWidth="1"/>
    <col min="12806" max="12806" width="15.625" style="1" customWidth="1"/>
    <col min="12807" max="13056" width="9" style="1"/>
    <col min="13057" max="13057" width="5.625" style="1" customWidth="1"/>
    <col min="13058" max="13058" width="3.5" style="1" bestFit="1" customWidth="1"/>
    <col min="13059" max="13059" width="17.625" style="1" customWidth="1"/>
    <col min="13060" max="13060" width="25.75" style="1" bestFit="1" customWidth="1"/>
    <col min="13061" max="13061" width="5.875" style="1" bestFit="1" customWidth="1"/>
    <col min="13062" max="13062" width="15.625" style="1" customWidth="1"/>
    <col min="13063" max="13312" width="9" style="1"/>
    <col min="13313" max="13313" width="5.625" style="1" customWidth="1"/>
    <col min="13314" max="13314" width="3.5" style="1" bestFit="1" customWidth="1"/>
    <col min="13315" max="13315" width="17.625" style="1" customWidth="1"/>
    <col min="13316" max="13316" width="25.75" style="1" bestFit="1" customWidth="1"/>
    <col min="13317" max="13317" width="5.875" style="1" bestFit="1" customWidth="1"/>
    <col min="13318" max="13318" width="15.625" style="1" customWidth="1"/>
    <col min="13319" max="13568" width="9" style="1"/>
    <col min="13569" max="13569" width="5.625" style="1" customWidth="1"/>
    <col min="13570" max="13570" width="3.5" style="1" bestFit="1" customWidth="1"/>
    <col min="13571" max="13571" width="17.625" style="1" customWidth="1"/>
    <col min="13572" max="13572" width="25.75" style="1" bestFit="1" customWidth="1"/>
    <col min="13573" max="13573" width="5.875" style="1" bestFit="1" customWidth="1"/>
    <col min="13574" max="13574" width="15.625" style="1" customWidth="1"/>
    <col min="13575" max="13824" width="9" style="1"/>
    <col min="13825" max="13825" width="5.625" style="1" customWidth="1"/>
    <col min="13826" max="13826" width="3.5" style="1" bestFit="1" customWidth="1"/>
    <col min="13827" max="13827" width="17.625" style="1" customWidth="1"/>
    <col min="13828" max="13828" width="25.75" style="1" bestFit="1" customWidth="1"/>
    <col min="13829" max="13829" width="5.875" style="1" bestFit="1" customWidth="1"/>
    <col min="13830" max="13830" width="15.625" style="1" customWidth="1"/>
    <col min="13831" max="14080" width="9" style="1"/>
    <col min="14081" max="14081" width="5.625" style="1" customWidth="1"/>
    <col min="14082" max="14082" width="3.5" style="1" bestFit="1" customWidth="1"/>
    <col min="14083" max="14083" width="17.625" style="1" customWidth="1"/>
    <col min="14084" max="14084" width="25.75" style="1" bestFit="1" customWidth="1"/>
    <col min="14085" max="14085" width="5.875" style="1" bestFit="1" customWidth="1"/>
    <col min="14086" max="14086" width="15.625" style="1" customWidth="1"/>
    <col min="14087" max="14336" width="9" style="1"/>
    <col min="14337" max="14337" width="5.625" style="1" customWidth="1"/>
    <col min="14338" max="14338" width="3.5" style="1" bestFit="1" customWidth="1"/>
    <col min="14339" max="14339" width="17.625" style="1" customWidth="1"/>
    <col min="14340" max="14340" width="25.75" style="1" bestFit="1" customWidth="1"/>
    <col min="14341" max="14341" width="5.875" style="1" bestFit="1" customWidth="1"/>
    <col min="14342" max="14342" width="15.625" style="1" customWidth="1"/>
    <col min="14343" max="14592" width="9" style="1"/>
    <col min="14593" max="14593" width="5.625" style="1" customWidth="1"/>
    <col min="14594" max="14594" width="3.5" style="1" bestFit="1" customWidth="1"/>
    <col min="14595" max="14595" width="17.625" style="1" customWidth="1"/>
    <col min="14596" max="14596" width="25.75" style="1" bestFit="1" customWidth="1"/>
    <col min="14597" max="14597" width="5.875" style="1" bestFit="1" customWidth="1"/>
    <col min="14598" max="14598" width="15.625" style="1" customWidth="1"/>
    <col min="14599" max="14848" width="9" style="1"/>
    <col min="14849" max="14849" width="5.625" style="1" customWidth="1"/>
    <col min="14850" max="14850" width="3.5" style="1" bestFit="1" customWidth="1"/>
    <col min="14851" max="14851" width="17.625" style="1" customWidth="1"/>
    <col min="14852" max="14852" width="25.75" style="1" bestFit="1" customWidth="1"/>
    <col min="14853" max="14853" width="5.875" style="1" bestFit="1" customWidth="1"/>
    <col min="14854" max="14854" width="15.625" style="1" customWidth="1"/>
    <col min="14855" max="15104" width="9" style="1"/>
    <col min="15105" max="15105" width="5.625" style="1" customWidth="1"/>
    <col min="15106" max="15106" width="3.5" style="1" bestFit="1" customWidth="1"/>
    <col min="15107" max="15107" width="17.625" style="1" customWidth="1"/>
    <col min="15108" max="15108" width="25.75" style="1" bestFit="1" customWidth="1"/>
    <col min="15109" max="15109" width="5.875" style="1" bestFit="1" customWidth="1"/>
    <col min="15110" max="15110" width="15.625" style="1" customWidth="1"/>
    <col min="15111" max="15360" width="9" style="1"/>
    <col min="15361" max="15361" width="5.625" style="1" customWidth="1"/>
    <col min="15362" max="15362" width="3.5" style="1" bestFit="1" customWidth="1"/>
    <col min="15363" max="15363" width="17.625" style="1" customWidth="1"/>
    <col min="15364" max="15364" width="25.75" style="1" bestFit="1" customWidth="1"/>
    <col min="15365" max="15365" width="5.875" style="1" bestFit="1" customWidth="1"/>
    <col min="15366" max="15366" width="15.625" style="1" customWidth="1"/>
    <col min="15367" max="15616" width="9" style="1"/>
    <col min="15617" max="15617" width="5.625" style="1" customWidth="1"/>
    <col min="15618" max="15618" width="3.5" style="1" bestFit="1" customWidth="1"/>
    <col min="15619" max="15619" width="17.625" style="1" customWidth="1"/>
    <col min="15620" max="15620" width="25.75" style="1" bestFit="1" customWidth="1"/>
    <col min="15621" max="15621" width="5.875" style="1" bestFit="1" customWidth="1"/>
    <col min="15622" max="15622" width="15.625" style="1" customWidth="1"/>
    <col min="15623" max="15872" width="9" style="1"/>
    <col min="15873" max="15873" width="5.625" style="1" customWidth="1"/>
    <col min="15874" max="15874" width="3.5" style="1" bestFit="1" customWidth="1"/>
    <col min="15875" max="15875" width="17.625" style="1" customWidth="1"/>
    <col min="15876" max="15876" width="25.75" style="1" bestFit="1" customWidth="1"/>
    <col min="15877" max="15877" width="5.875" style="1" bestFit="1" customWidth="1"/>
    <col min="15878" max="15878" width="15.625" style="1" customWidth="1"/>
    <col min="15879" max="16128" width="9" style="1"/>
    <col min="16129" max="16129" width="5.625" style="1" customWidth="1"/>
    <col min="16130" max="16130" width="3.5" style="1" bestFit="1" customWidth="1"/>
    <col min="16131" max="16131" width="17.625" style="1" customWidth="1"/>
    <col min="16132" max="16132" width="25.75" style="1" bestFit="1" customWidth="1"/>
    <col min="16133" max="16133" width="5.875" style="1" bestFit="1" customWidth="1"/>
    <col min="16134" max="16134" width="15.625" style="1" customWidth="1"/>
    <col min="16135" max="16384" width="9" style="1"/>
  </cols>
  <sheetData>
    <row r="2" spans="1:6">
      <c r="D2" s="10"/>
      <c r="F2" s="10" t="s">
        <v>2250</v>
      </c>
    </row>
    <row r="3" spans="1:6">
      <c r="A3" s="778" t="s">
        <v>2251</v>
      </c>
    </row>
    <row r="5" spans="1:6">
      <c r="B5" s="779" t="s">
        <v>2252</v>
      </c>
      <c r="C5" s="779" t="s">
        <v>2253</v>
      </c>
      <c r="D5" s="779" t="s">
        <v>2254</v>
      </c>
      <c r="E5" s="779" t="s">
        <v>2255</v>
      </c>
      <c r="F5" s="779" t="s">
        <v>2256</v>
      </c>
    </row>
    <row r="6" spans="1:6" ht="20.100000000000001" customHeight="1">
      <c r="B6" s="780">
        <v>1</v>
      </c>
      <c r="C6" s="781" t="s">
        <v>2257</v>
      </c>
      <c r="D6" s="781" t="s">
        <v>2258</v>
      </c>
      <c r="E6" s="780">
        <v>2</v>
      </c>
      <c r="F6" s="782" t="s">
        <v>2259</v>
      </c>
    </row>
    <row r="7" spans="1:6" ht="20.100000000000001" customHeight="1">
      <c r="B7" s="780">
        <v>2</v>
      </c>
      <c r="C7" s="783" t="s">
        <v>2260</v>
      </c>
      <c r="D7" s="781" t="s">
        <v>2261</v>
      </c>
      <c r="E7" s="780">
        <v>2</v>
      </c>
      <c r="F7" s="784"/>
    </row>
    <row r="8" spans="1:6" ht="20.100000000000001" customHeight="1">
      <c r="B8" s="780">
        <v>3</v>
      </c>
      <c r="C8" s="781" t="s">
        <v>2262</v>
      </c>
      <c r="D8" s="781" t="s">
        <v>2263</v>
      </c>
      <c r="E8" s="780">
        <v>2</v>
      </c>
      <c r="F8" s="785"/>
    </row>
    <row r="9" spans="1:6" ht="20.100000000000001" customHeight="1">
      <c r="B9" s="536">
        <v>4</v>
      </c>
      <c r="C9" s="786" t="s">
        <v>2264</v>
      </c>
      <c r="D9" s="786" t="s">
        <v>2265</v>
      </c>
      <c r="E9" s="536">
        <v>2</v>
      </c>
      <c r="F9" s="536" t="s">
        <v>2266</v>
      </c>
    </row>
  </sheetData>
  <mergeCells count="1">
    <mergeCell ref="F6:F8"/>
  </mergeCells>
  <phoneticPr fontId="2"/>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0BBF-1B19-43CA-9977-1E40531C1326}">
  <dimension ref="B2:Q40"/>
  <sheetViews>
    <sheetView zoomScale="85" zoomScaleNormal="85" workbookViewId="0">
      <pane xSplit="10" ySplit="8" topLeftCell="K9" activePane="bottomRight" state="frozen"/>
      <selection pane="topRight" activeCell="K1" sqref="K1"/>
      <selection pane="bottomLeft" activeCell="A9" sqref="A9"/>
      <selection pane="bottomRight" activeCell="Q11" sqref="Q11"/>
    </sheetView>
  </sheetViews>
  <sheetFormatPr defaultRowHeight="13.5"/>
  <cols>
    <col min="1" max="1" width="2.625" style="739" customWidth="1"/>
    <col min="2" max="2" width="20.75" style="741" customWidth="1"/>
    <col min="3" max="3" width="10.625" style="739" customWidth="1"/>
    <col min="4" max="4" width="10.375" style="739" customWidth="1"/>
    <col min="5" max="5" width="57.25" style="741" bestFit="1" customWidth="1"/>
    <col min="6" max="6" width="7.125" style="741" customWidth="1"/>
    <col min="7" max="7" width="9.25" style="788" customWidth="1"/>
    <col min="8" max="8" width="9.25" style="788" bestFit="1" customWidth="1"/>
    <col min="9" max="9" width="11" style="742" customWidth="1"/>
    <col min="10" max="10" width="32.375" style="741" bestFit="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20.75" style="739" customWidth="1"/>
    <col min="259" max="259" width="10.625" style="739" customWidth="1"/>
    <col min="260" max="260" width="10.375" style="739"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32.375" style="739" bestFit="1"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20.75" style="739" customWidth="1"/>
    <col min="515" max="515" width="10.625" style="739" customWidth="1"/>
    <col min="516" max="516" width="10.375" style="739"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32.375" style="739" bestFit="1"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20.75" style="739" customWidth="1"/>
    <col min="771" max="771" width="10.625" style="739" customWidth="1"/>
    <col min="772" max="772" width="10.375" style="739"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32.375" style="739" bestFit="1"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20.75" style="739" customWidth="1"/>
    <col min="1027" max="1027" width="10.625" style="739" customWidth="1"/>
    <col min="1028" max="1028" width="10.375" style="739"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32.375" style="739" bestFit="1"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20.75" style="739" customWidth="1"/>
    <col min="1283" max="1283" width="10.625" style="739" customWidth="1"/>
    <col min="1284" max="1284" width="10.375" style="739"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32.375" style="739" bestFit="1"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20.75" style="739" customWidth="1"/>
    <col min="1539" max="1539" width="10.625" style="739" customWidth="1"/>
    <col min="1540" max="1540" width="10.375" style="739"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32.375" style="739" bestFit="1"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20.75" style="739" customWidth="1"/>
    <col min="1795" max="1795" width="10.625" style="739" customWidth="1"/>
    <col min="1796" max="1796" width="10.375" style="739"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32.375" style="739" bestFit="1"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20.75" style="739" customWidth="1"/>
    <col min="2051" max="2051" width="10.625" style="739" customWidth="1"/>
    <col min="2052" max="2052" width="10.375" style="739"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32.375" style="739" bestFit="1"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20.75" style="739" customWidth="1"/>
    <col min="2307" max="2307" width="10.625" style="739" customWidth="1"/>
    <col min="2308" max="2308" width="10.375" style="739"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32.375" style="739" bestFit="1"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20.75" style="739" customWidth="1"/>
    <col min="2563" max="2563" width="10.625" style="739" customWidth="1"/>
    <col min="2564" max="2564" width="10.375" style="739"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32.375" style="739" bestFit="1"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20.75" style="739" customWidth="1"/>
    <col min="2819" max="2819" width="10.625" style="739" customWidth="1"/>
    <col min="2820" max="2820" width="10.375" style="739"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32.375" style="739" bestFit="1"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20.75" style="739" customWidth="1"/>
    <col min="3075" max="3075" width="10.625" style="739" customWidth="1"/>
    <col min="3076" max="3076" width="10.375" style="739"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32.375" style="739" bestFit="1"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20.75" style="739" customWidth="1"/>
    <col min="3331" max="3331" width="10.625" style="739" customWidth="1"/>
    <col min="3332" max="3332" width="10.375" style="739"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32.375" style="739" bestFit="1"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20.75" style="739" customWidth="1"/>
    <col min="3587" max="3587" width="10.625" style="739" customWidth="1"/>
    <col min="3588" max="3588" width="10.375" style="739"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32.375" style="739" bestFit="1"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20.75" style="739" customWidth="1"/>
    <col min="3843" max="3843" width="10.625" style="739" customWidth="1"/>
    <col min="3844" max="3844" width="10.375" style="739"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32.375" style="739" bestFit="1"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20.75" style="739" customWidth="1"/>
    <col min="4099" max="4099" width="10.625" style="739" customWidth="1"/>
    <col min="4100" max="4100" width="10.375" style="739"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32.375" style="739" bestFit="1"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20.75" style="739" customWidth="1"/>
    <col min="4355" max="4355" width="10.625" style="739" customWidth="1"/>
    <col min="4356" max="4356" width="10.375" style="739"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32.375" style="739" bestFit="1"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20.75" style="739" customWidth="1"/>
    <col min="4611" max="4611" width="10.625" style="739" customWidth="1"/>
    <col min="4612" max="4612" width="10.375" style="739"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32.375" style="739" bestFit="1"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20.75" style="739" customWidth="1"/>
    <col min="4867" max="4867" width="10.625" style="739" customWidth="1"/>
    <col min="4868" max="4868" width="10.375" style="739"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32.375" style="739" bestFit="1"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20.75" style="739" customWidth="1"/>
    <col min="5123" max="5123" width="10.625" style="739" customWidth="1"/>
    <col min="5124" max="5124" width="10.375" style="739"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32.375" style="739" bestFit="1"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20.75" style="739" customWidth="1"/>
    <col min="5379" max="5379" width="10.625" style="739" customWidth="1"/>
    <col min="5380" max="5380" width="10.375" style="739"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32.375" style="739" bestFit="1"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20.75" style="739" customWidth="1"/>
    <col min="5635" max="5635" width="10.625" style="739" customWidth="1"/>
    <col min="5636" max="5636" width="10.375" style="739"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32.375" style="739" bestFit="1"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20.75" style="739" customWidth="1"/>
    <col min="5891" max="5891" width="10.625" style="739" customWidth="1"/>
    <col min="5892" max="5892" width="10.375" style="739"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32.375" style="739" bestFit="1"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20.75" style="739" customWidth="1"/>
    <col min="6147" max="6147" width="10.625" style="739" customWidth="1"/>
    <col min="6148" max="6148" width="10.375" style="739"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32.375" style="739" bestFit="1"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20.75" style="739" customWidth="1"/>
    <col min="6403" max="6403" width="10.625" style="739" customWidth="1"/>
    <col min="6404" max="6404" width="10.375" style="739"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32.375" style="739" bestFit="1"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20.75" style="739" customWidth="1"/>
    <col min="6659" max="6659" width="10.625" style="739" customWidth="1"/>
    <col min="6660" max="6660" width="10.375" style="739"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32.375" style="739" bestFit="1"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20.75" style="739" customWidth="1"/>
    <col min="6915" max="6915" width="10.625" style="739" customWidth="1"/>
    <col min="6916" max="6916" width="10.375" style="739"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32.375" style="739" bestFit="1"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20.75" style="739" customWidth="1"/>
    <col min="7171" max="7171" width="10.625" style="739" customWidth="1"/>
    <col min="7172" max="7172" width="10.375" style="739"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32.375" style="739" bestFit="1"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20.75" style="739" customWidth="1"/>
    <col min="7427" max="7427" width="10.625" style="739" customWidth="1"/>
    <col min="7428" max="7428" width="10.375" style="739"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32.375" style="739" bestFit="1"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20.75" style="739" customWidth="1"/>
    <col min="7683" max="7683" width="10.625" style="739" customWidth="1"/>
    <col min="7684" max="7684" width="10.375" style="739"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32.375" style="739" bestFit="1"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20.75" style="739" customWidth="1"/>
    <col min="7939" max="7939" width="10.625" style="739" customWidth="1"/>
    <col min="7940" max="7940" width="10.375" style="739"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32.375" style="739" bestFit="1"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20.75" style="739" customWidth="1"/>
    <col min="8195" max="8195" width="10.625" style="739" customWidth="1"/>
    <col min="8196" max="8196" width="10.375" style="739"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32.375" style="739" bestFit="1"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20.75" style="739" customWidth="1"/>
    <col min="8451" max="8451" width="10.625" style="739" customWidth="1"/>
    <col min="8452" max="8452" width="10.375" style="739"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32.375" style="739" bestFit="1"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20.75" style="739" customWidth="1"/>
    <col min="8707" max="8707" width="10.625" style="739" customWidth="1"/>
    <col min="8708" max="8708" width="10.375" style="739"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32.375" style="739" bestFit="1"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20.75" style="739" customWidth="1"/>
    <col min="8963" max="8963" width="10.625" style="739" customWidth="1"/>
    <col min="8964" max="8964" width="10.375" style="739"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32.375" style="739" bestFit="1"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20.75" style="739" customWidth="1"/>
    <col min="9219" max="9219" width="10.625" style="739" customWidth="1"/>
    <col min="9220" max="9220" width="10.375" style="739"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32.375" style="739" bestFit="1"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20.75" style="739" customWidth="1"/>
    <col min="9475" max="9475" width="10.625" style="739" customWidth="1"/>
    <col min="9476" max="9476" width="10.375" style="739"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32.375" style="739" bestFit="1"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20.75" style="739" customWidth="1"/>
    <col min="9731" max="9731" width="10.625" style="739" customWidth="1"/>
    <col min="9732" max="9732" width="10.375" style="739"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32.375" style="739" bestFit="1"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20.75" style="739" customWidth="1"/>
    <col min="9987" max="9987" width="10.625" style="739" customWidth="1"/>
    <col min="9988" max="9988" width="10.375" style="739"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32.375" style="739" bestFit="1"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20.75" style="739" customWidth="1"/>
    <col min="10243" max="10243" width="10.625" style="739" customWidth="1"/>
    <col min="10244" max="10244" width="10.375" style="739"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32.375" style="739" bestFit="1"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20.75" style="739" customWidth="1"/>
    <col min="10499" max="10499" width="10.625" style="739" customWidth="1"/>
    <col min="10500" max="10500" width="10.375" style="739"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32.375" style="739" bestFit="1"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20.75" style="739" customWidth="1"/>
    <col min="10755" max="10755" width="10.625" style="739" customWidth="1"/>
    <col min="10756" max="10756" width="10.375" style="739"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32.375" style="739" bestFit="1"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20.75" style="739" customWidth="1"/>
    <col min="11011" max="11011" width="10.625" style="739" customWidth="1"/>
    <col min="11012" max="11012" width="10.375" style="739"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32.375" style="739" bestFit="1"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20.75" style="739" customWidth="1"/>
    <col min="11267" max="11267" width="10.625" style="739" customWidth="1"/>
    <col min="11268" max="11268" width="10.375" style="739"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32.375" style="739" bestFit="1"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20.75" style="739" customWidth="1"/>
    <col min="11523" max="11523" width="10.625" style="739" customWidth="1"/>
    <col min="11524" max="11524" width="10.375" style="739"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32.375" style="739" bestFit="1"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20.75" style="739" customWidth="1"/>
    <col min="11779" max="11779" width="10.625" style="739" customWidth="1"/>
    <col min="11780" max="11780" width="10.375" style="739"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32.375" style="739" bestFit="1"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20.75" style="739" customWidth="1"/>
    <col min="12035" max="12035" width="10.625" style="739" customWidth="1"/>
    <col min="12036" max="12036" width="10.375" style="739"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32.375" style="739" bestFit="1"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20.75" style="739" customWidth="1"/>
    <col min="12291" max="12291" width="10.625" style="739" customWidth="1"/>
    <col min="12292" max="12292" width="10.375" style="739"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32.375" style="739" bestFit="1"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20.75" style="739" customWidth="1"/>
    <col min="12547" max="12547" width="10.625" style="739" customWidth="1"/>
    <col min="12548" max="12548" width="10.375" style="739"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32.375" style="739" bestFit="1"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20.75" style="739" customWidth="1"/>
    <col min="12803" max="12803" width="10.625" style="739" customWidth="1"/>
    <col min="12804" max="12804" width="10.375" style="739"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32.375" style="739" bestFit="1"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20.75" style="739" customWidth="1"/>
    <col min="13059" max="13059" width="10.625" style="739" customWidth="1"/>
    <col min="13060" max="13060" width="10.375" style="739"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32.375" style="739" bestFit="1"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20.75" style="739" customWidth="1"/>
    <col min="13315" max="13315" width="10.625" style="739" customWidth="1"/>
    <col min="13316" max="13316" width="10.375" style="739"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32.375" style="739" bestFit="1"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20.75" style="739" customWidth="1"/>
    <col min="13571" max="13571" width="10.625" style="739" customWidth="1"/>
    <col min="13572" max="13572" width="10.375" style="739"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32.375" style="739" bestFit="1"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20.75" style="739" customWidth="1"/>
    <col min="13827" max="13827" width="10.625" style="739" customWidth="1"/>
    <col min="13828" max="13828" width="10.375" style="739"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32.375" style="739" bestFit="1"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20.75" style="739" customWidth="1"/>
    <col min="14083" max="14083" width="10.625" style="739" customWidth="1"/>
    <col min="14084" max="14084" width="10.375" style="739"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32.375" style="739" bestFit="1"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20.75" style="739" customWidth="1"/>
    <col min="14339" max="14339" width="10.625" style="739" customWidth="1"/>
    <col min="14340" max="14340" width="10.375" style="739"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32.375" style="739" bestFit="1"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20.75" style="739" customWidth="1"/>
    <col min="14595" max="14595" width="10.625" style="739" customWidth="1"/>
    <col min="14596" max="14596" width="10.375" style="739"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32.375" style="739" bestFit="1"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20.75" style="739" customWidth="1"/>
    <col min="14851" max="14851" width="10.625" style="739" customWidth="1"/>
    <col min="14852" max="14852" width="10.375" style="739"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32.375" style="739" bestFit="1"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20.75" style="739" customWidth="1"/>
    <col min="15107" max="15107" width="10.625" style="739" customWidth="1"/>
    <col min="15108" max="15108" width="10.375" style="739"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32.375" style="739" bestFit="1"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20.75" style="739" customWidth="1"/>
    <col min="15363" max="15363" width="10.625" style="739" customWidth="1"/>
    <col min="15364" max="15364" width="10.375" style="739"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32.375" style="739" bestFit="1"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20.75" style="739" customWidth="1"/>
    <col min="15619" max="15619" width="10.625" style="739" customWidth="1"/>
    <col min="15620" max="15620" width="10.375" style="739"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32.375" style="739" bestFit="1"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20.75" style="739" customWidth="1"/>
    <col min="15875" max="15875" width="10.625" style="739" customWidth="1"/>
    <col min="15876" max="15876" width="10.375" style="739"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32.375" style="739" bestFit="1"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20.75" style="739" customWidth="1"/>
    <col min="16131" max="16131" width="10.625" style="739" customWidth="1"/>
    <col min="16132" max="16132" width="10.375" style="739"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32.375" style="739" bestFit="1"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87" t="s">
        <v>2267</v>
      </c>
      <c r="G2" s="5" t="s">
        <v>2</v>
      </c>
      <c r="H2" s="6"/>
      <c r="I2" s="7"/>
      <c r="J2" s="740">
        <f>SUM(H:H)</f>
        <v>199813</v>
      </c>
    </row>
    <row r="3" spans="2:17" ht="20.100000000000001" customHeight="1">
      <c r="B3" s="737" t="s">
        <v>3</v>
      </c>
      <c r="C3" s="737"/>
      <c r="D3" s="737"/>
      <c r="E3" s="13" t="s">
        <v>2268</v>
      </c>
    </row>
    <row r="4" spans="2:17" ht="20.100000000000001" customHeight="1">
      <c r="B4" s="737" t="s">
        <v>996</v>
      </c>
      <c r="C4" s="737"/>
      <c r="D4" s="737"/>
      <c r="E4" s="789" t="s">
        <v>2269</v>
      </c>
      <c r="G4" s="737" t="s">
        <v>41</v>
      </c>
      <c r="H4" s="737"/>
      <c r="I4" s="737"/>
      <c r="J4" s="746"/>
      <c r="K4" s="747"/>
    </row>
    <row r="5" spans="2:17" ht="20.100000000000001" customHeight="1">
      <c r="B5" s="737" t="s">
        <v>9</v>
      </c>
      <c r="C5" s="737"/>
      <c r="D5" s="737"/>
      <c r="E5" s="16">
        <v>46050</v>
      </c>
      <c r="G5" s="737"/>
      <c r="H5" s="737"/>
      <c r="I5" s="737"/>
      <c r="J5" s="749"/>
      <c r="K5" s="750"/>
    </row>
    <row r="6" spans="2:17" ht="20.100000000000001" customHeight="1">
      <c r="B6" s="737" t="s">
        <v>10</v>
      </c>
      <c r="C6" s="737"/>
      <c r="D6" s="737"/>
      <c r="E6" s="16">
        <v>46058</v>
      </c>
      <c r="G6" s="737"/>
      <c r="H6" s="737"/>
      <c r="I6" s="737"/>
      <c r="J6" s="751"/>
      <c r="K6" s="752"/>
    </row>
    <row r="8" spans="2:17" s="741" customFormat="1" ht="19.7" customHeight="1">
      <c r="B8" s="499" t="s">
        <v>32</v>
      </c>
      <c r="C8" s="499" t="s">
        <v>33</v>
      </c>
      <c r="D8" s="499" t="s">
        <v>34</v>
      </c>
      <c r="E8" s="281" t="s">
        <v>35</v>
      </c>
      <c r="F8" s="281" t="s">
        <v>2100</v>
      </c>
      <c r="G8" s="153" t="s">
        <v>37</v>
      </c>
      <c r="H8" s="209" t="s">
        <v>38</v>
      </c>
      <c r="I8" s="710" t="s">
        <v>39</v>
      </c>
      <c r="J8" s="281" t="s">
        <v>40</v>
      </c>
      <c r="K8" s="281" t="s">
        <v>41</v>
      </c>
      <c r="L8" s="281" t="s">
        <v>42</v>
      </c>
      <c r="M8" s="499" t="s">
        <v>43</v>
      </c>
      <c r="N8" s="499" t="s">
        <v>44</v>
      </c>
      <c r="O8" s="281" t="s">
        <v>45</v>
      </c>
      <c r="P8" s="753" t="s">
        <v>46</v>
      </c>
      <c r="Q8" s="754" t="s">
        <v>47</v>
      </c>
    </row>
    <row r="9" spans="2:17" ht="19.7" customHeight="1">
      <c r="B9" s="499">
        <v>1</v>
      </c>
      <c r="C9" s="499" t="s">
        <v>2200</v>
      </c>
      <c r="D9" s="499" t="s">
        <v>2200</v>
      </c>
      <c r="E9" s="40" t="s">
        <v>2270</v>
      </c>
      <c r="F9" s="26">
        <v>1</v>
      </c>
      <c r="G9" s="385"/>
      <c r="H9" s="790">
        <f>F9*G9</f>
        <v>0</v>
      </c>
      <c r="I9" s="710"/>
      <c r="J9" s="40" t="s">
        <v>2271</v>
      </c>
      <c r="K9" s="791" t="s">
        <v>999</v>
      </c>
      <c r="L9" s="281"/>
      <c r="M9" s="753"/>
      <c r="N9" s="499"/>
      <c r="O9" s="755"/>
      <c r="P9" s="756"/>
      <c r="Q9" s="754">
        <v>46031</v>
      </c>
    </row>
    <row r="10" spans="2:17" ht="19.7" customHeight="1">
      <c r="B10" s="499">
        <v>3</v>
      </c>
      <c r="C10" s="499" t="s">
        <v>2200</v>
      </c>
      <c r="D10" s="499" t="s">
        <v>2200</v>
      </c>
      <c r="E10" s="40" t="s">
        <v>2272</v>
      </c>
      <c r="F10" s="26">
        <v>1</v>
      </c>
      <c r="G10" s="385"/>
      <c r="H10" s="790">
        <f t="shared" ref="H10:H23" si="0">F10*G10</f>
        <v>0</v>
      </c>
      <c r="I10" s="710"/>
      <c r="J10" s="40" t="s">
        <v>2273</v>
      </c>
      <c r="K10" s="791" t="s">
        <v>999</v>
      </c>
      <c r="L10" s="281"/>
      <c r="M10" s="753"/>
      <c r="N10" s="499"/>
      <c r="O10" s="755"/>
      <c r="P10" s="756"/>
      <c r="Q10" s="754">
        <v>46031</v>
      </c>
    </row>
    <row r="11" spans="2:17" ht="19.7" customHeight="1">
      <c r="B11" s="792">
        <v>5</v>
      </c>
      <c r="C11" s="499" t="s">
        <v>1002</v>
      </c>
      <c r="D11" s="499" t="s">
        <v>1002</v>
      </c>
      <c r="E11" s="40" t="s">
        <v>2274</v>
      </c>
      <c r="F11" s="26">
        <v>1</v>
      </c>
      <c r="G11" s="40">
        <v>2190</v>
      </c>
      <c r="H11" s="790">
        <f t="shared" si="0"/>
        <v>2190</v>
      </c>
      <c r="I11" s="710"/>
      <c r="J11" s="40" t="s">
        <v>2275</v>
      </c>
      <c r="K11" s="228" t="s">
        <v>1701</v>
      </c>
      <c r="L11" s="281"/>
      <c r="M11" s="753">
        <v>45999</v>
      </c>
      <c r="N11" s="499"/>
      <c r="O11" s="755"/>
      <c r="P11" s="756">
        <v>46010</v>
      </c>
      <c r="Q11" s="754"/>
    </row>
    <row r="12" spans="2:17" ht="19.7" customHeight="1">
      <c r="B12" s="792"/>
      <c r="C12" s="499" t="s">
        <v>1002</v>
      </c>
      <c r="D12" s="499" t="s">
        <v>1002</v>
      </c>
      <c r="E12" s="40" t="s">
        <v>2276</v>
      </c>
      <c r="F12" s="26">
        <v>1</v>
      </c>
      <c r="G12" s="40">
        <v>4117</v>
      </c>
      <c r="H12" s="790">
        <f t="shared" si="0"/>
        <v>4117</v>
      </c>
      <c r="I12" s="710"/>
      <c r="J12" s="40" t="s">
        <v>2277</v>
      </c>
      <c r="K12" s="228" t="s">
        <v>1701</v>
      </c>
      <c r="L12" s="281"/>
      <c r="M12" s="753">
        <v>45999</v>
      </c>
      <c r="N12" s="499"/>
      <c r="O12" s="755"/>
      <c r="P12" s="756">
        <v>46010</v>
      </c>
      <c r="Q12" s="754"/>
    </row>
    <row r="13" spans="2:17" ht="19.7" customHeight="1">
      <c r="B13" s="792"/>
      <c r="C13" s="499" t="s">
        <v>1002</v>
      </c>
      <c r="D13" s="499" t="s">
        <v>1002</v>
      </c>
      <c r="E13" s="40" t="s">
        <v>2278</v>
      </c>
      <c r="F13" s="26">
        <v>6</v>
      </c>
      <c r="G13" s="40">
        <v>290</v>
      </c>
      <c r="H13" s="790">
        <f t="shared" si="0"/>
        <v>1740</v>
      </c>
      <c r="I13" s="710"/>
      <c r="J13" s="40" t="s">
        <v>1731</v>
      </c>
      <c r="K13" s="228" t="s">
        <v>1701</v>
      </c>
      <c r="L13" s="281"/>
      <c r="M13" s="753">
        <v>45999</v>
      </c>
      <c r="N13" s="499"/>
      <c r="O13" s="755"/>
      <c r="P13" s="756">
        <v>46010</v>
      </c>
      <c r="Q13" s="754"/>
    </row>
    <row r="14" spans="2:17" ht="19.7" customHeight="1">
      <c r="B14" s="792"/>
      <c r="C14" s="499" t="s">
        <v>1437</v>
      </c>
      <c r="D14" s="499" t="s">
        <v>125</v>
      </c>
      <c r="E14" s="40" t="s">
        <v>2279</v>
      </c>
      <c r="F14" s="26">
        <v>1</v>
      </c>
      <c r="G14" s="385">
        <v>1280</v>
      </c>
      <c r="H14" s="790">
        <f t="shared" si="0"/>
        <v>1280</v>
      </c>
      <c r="I14" s="710"/>
      <c r="J14" s="40" t="s">
        <v>2280</v>
      </c>
      <c r="K14" s="793" t="s">
        <v>999</v>
      </c>
      <c r="L14" s="281"/>
      <c r="M14" s="753">
        <v>46000</v>
      </c>
      <c r="N14" s="499"/>
      <c r="O14" s="755">
        <v>46010</v>
      </c>
      <c r="P14" s="756"/>
      <c r="Q14" s="754">
        <v>46007</v>
      </c>
    </row>
    <row r="15" spans="2:17" ht="19.7" customHeight="1">
      <c r="B15" s="794">
        <v>6</v>
      </c>
      <c r="C15" s="499" t="s">
        <v>1002</v>
      </c>
      <c r="D15" s="499" t="s">
        <v>1002</v>
      </c>
      <c r="E15" s="40" t="s">
        <v>2281</v>
      </c>
      <c r="F15" s="26">
        <v>1</v>
      </c>
      <c r="G15" s="40">
        <v>13633</v>
      </c>
      <c r="H15" s="790">
        <f t="shared" si="0"/>
        <v>13633</v>
      </c>
      <c r="I15" s="710"/>
      <c r="J15" s="40" t="s">
        <v>2282</v>
      </c>
      <c r="K15" s="228" t="s">
        <v>1701</v>
      </c>
      <c r="L15" s="281"/>
      <c r="M15" s="753">
        <v>45999</v>
      </c>
      <c r="N15" s="499"/>
      <c r="O15" s="755"/>
      <c r="P15" s="756">
        <v>46010</v>
      </c>
      <c r="Q15" s="754"/>
    </row>
    <row r="16" spans="2:17" ht="19.7" customHeight="1">
      <c r="B16" s="795"/>
      <c r="C16" s="499" t="s">
        <v>1002</v>
      </c>
      <c r="D16" s="499" t="s">
        <v>1002</v>
      </c>
      <c r="E16" s="40" t="s">
        <v>2283</v>
      </c>
      <c r="F16" s="26">
        <v>1</v>
      </c>
      <c r="G16" s="40">
        <v>4645</v>
      </c>
      <c r="H16" s="790">
        <f t="shared" si="0"/>
        <v>4645</v>
      </c>
      <c r="I16" s="710"/>
      <c r="J16" s="40" t="s">
        <v>2284</v>
      </c>
      <c r="K16" s="228" t="s">
        <v>1701</v>
      </c>
      <c r="L16" s="281"/>
      <c r="M16" s="753">
        <v>45999</v>
      </c>
      <c r="N16" s="499"/>
      <c r="O16" s="755"/>
      <c r="P16" s="756">
        <v>46010</v>
      </c>
      <c r="Q16" s="754"/>
    </row>
    <row r="17" spans="2:17" ht="19.7" customHeight="1">
      <c r="B17" s="795"/>
      <c r="C17" s="499" t="s">
        <v>1002</v>
      </c>
      <c r="D17" s="499" t="s">
        <v>1002</v>
      </c>
      <c r="E17" s="40" t="s">
        <v>2285</v>
      </c>
      <c r="F17" s="26">
        <v>1</v>
      </c>
      <c r="G17" s="40">
        <v>1323</v>
      </c>
      <c r="H17" s="790">
        <f t="shared" si="0"/>
        <v>1323</v>
      </c>
      <c r="I17" s="710"/>
      <c r="J17" s="40" t="s">
        <v>1111</v>
      </c>
      <c r="K17" s="228" t="s">
        <v>1701</v>
      </c>
      <c r="L17" s="281"/>
      <c r="M17" s="753">
        <v>45999</v>
      </c>
      <c r="N17" s="499"/>
      <c r="O17" s="755"/>
      <c r="P17" s="756">
        <v>46010</v>
      </c>
      <c r="Q17" s="754"/>
    </row>
    <row r="18" spans="2:17" ht="19.7" customHeight="1">
      <c r="B18" s="795"/>
      <c r="C18" s="499" t="s">
        <v>1002</v>
      </c>
      <c r="D18" s="499" t="s">
        <v>1002</v>
      </c>
      <c r="E18" s="40" t="s">
        <v>1012</v>
      </c>
      <c r="F18" s="26">
        <v>1</v>
      </c>
      <c r="G18" s="40">
        <v>5373</v>
      </c>
      <c r="H18" s="790">
        <f t="shared" si="0"/>
        <v>5373</v>
      </c>
      <c r="I18" s="710"/>
      <c r="J18" s="40" t="s">
        <v>1013</v>
      </c>
      <c r="K18" s="228" t="s">
        <v>1701</v>
      </c>
      <c r="L18" s="281"/>
      <c r="M18" s="753">
        <v>45999</v>
      </c>
      <c r="N18" s="499"/>
      <c r="O18" s="755"/>
      <c r="P18" s="756">
        <v>46010</v>
      </c>
      <c r="Q18" s="754"/>
    </row>
    <row r="19" spans="2:17" ht="19.7" customHeight="1">
      <c r="B19" s="795"/>
      <c r="C19" s="499" t="s">
        <v>1002</v>
      </c>
      <c r="D19" s="499" t="s">
        <v>1002</v>
      </c>
      <c r="E19" s="40" t="s">
        <v>1665</v>
      </c>
      <c r="F19" s="26">
        <v>1</v>
      </c>
      <c r="G19" s="40">
        <v>7598</v>
      </c>
      <c r="H19" s="790">
        <f t="shared" si="0"/>
        <v>7598</v>
      </c>
      <c r="I19" s="710"/>
      <c r="J19" s="40" t="s">
        <v>1015</v>
      </c>
      <c r="K19" s="228" t="s">
        <v>1701</v>
      </c>
      <c r="L19" s="281"/>
      <c r="M19" s="753">
        <v>45999</v>
      </c>
      <c r="N19" s="499"/>
      <c r="O19" s="755"/>
      <c r="P19" s="756">
        <v>46010</v>
      </c>
      <c r="Q19" s="754"/>
    </row>
    <row r="20" spans="2:17" ht="19.7" customHeight="1">
      <c r="B20" s="795"/>
      <c r="C20" s="499" t="s">
        <v>1002</v>
      </c>
      <c r="D20" s="499" t="s">
        <v>1002</v>
      </c>
      <c r="E20" s="40" t="s">
        <v>1342</v>
      </c>
      <c r="F20" s="26">
        <v>1</v>
      </c>
      <c r="G20" s="40">
        <v>3548</v>
      </c>
      <c r="H20" s="790">
        <f t="shared" si="0"/>
        <v>3548</v>
      </c>
      <c r="I20" s="710"/>
      <c r="J20" s="40" t="s">
        <v>1343</v>
      </c>
      <c r="K20" s="228" t="s">
        <v>1701</v>
      </c>
      <c r="L20" s="281"/>
      <c r="M20" s="753">
        <v>45999</v>
      </c>
      <c r="N20" s="499"/>
      <c r="O20" s="755"/>
      <c r="P20" s="756">
        <v>46010</v>
      </c>
      <c r="Q20" s="754"/>
    </row>
    <row r="21" spans="2:17" ht="19.7" customHeight="1">
      <c r="B21" s="795"/>
      <c r="C21" s="499" t="s">
        <v>1002</v>
      </c>
      <c r="D21" s="499" t="s">
        <v>1002</v>
      </c>
      <c r="E21" s="40" t="s">
        <v>2286</v>
      </c>
      <c r="F21" s="26">
        <v>1</v>
      </c>
      <c r="G21" s="40">
        <v>1880</v>
      </c>
      <c r="H21" s="790">
        <f t="shared" si="0"/>
        <v>1880</v>
      </c>
      <c r="I21" s="710"/>
      <c r="J21" s="40" t="s">
        <v>2287</v>
      </c>
      <c r="K21" s="228" t="s">
        <v>1701</v>
      </c>
      <c r="L21" s="281"/>
      <c r="M21" s="753">
        <v>45999</v>
      </c>
      <c r="N21" s="499"/>
      <c r="O21" s="755"/>
      <c r="P21" s="756">
        <v>46010</v>
      </c>
      <c r="Q21" s="754"/>
    </row>
    <row r="22" spans="2:17" ht="19.7" customHeight="1">
      <c r="B22" s="795"/>
      <c r="C22" s="499" t="s">
        <v>1002</v>
      </c>
      <c r="D22" s="499" t="s">
        <v>1002</v>
      </c>
      <c r="E22" s="40" t="s">
        <v>1132</v>
      </c>
      <c r="F22" s="26">
        <v>1</v>
      </c>
      <c r="G22" s="40">
        <v>326</v>
      </c>
      <c r="H22" s="790">
        <f t="shared" si="0"/>
        <v>326</v>
      </c>
      <c r="I22" s="710"/>
      <c r="J22" s="40" t="s">
        <v>1133</v>
      </c>
      <c r="K22" s="228" t="s">
        <v>1701</v>
      </c>
      <c r="L22" s="281"/>
      <c r="M22" s="753">
        <v>45999</v>
      </c>
      <c r="N22" s="499"/>
      <c r="O22" s="755"/>
      <c r="P22" s="756">
        <v>46010</v>
      </c>
      <c r="Q22" s="754"/>
    </row>
    <row r="23" spans="2:17" ht="19.7" customHeight="1">
      <c r="B23" s="796"/>
      <c r="C23" s="499" t="s">
        <v>1002</v>
      </c>
      <c r="D23" s="499" t="s">
        <v>1002</v>
      </c>
      <c r="E23" s="40" t="s">
        <v>2237</v>
      </c>
      <c r="F23" s="26">
        <v>4</v>
      </c>
      <c r="G23" s="40">
        <v>540</v>
      </c>
      <c r="H23" s="790">
        <f t="shared" si="0"/>
        <v>2160</v>
      </c>
      <c r="I23" s="710"/>
      <c r="J23" s="40" t="s">
        <v>1357</v>
      </c>
      <c r="K23" s="228" t="s">
        <v>1701</v>
      </c>
      <c r="L23" s="281"/>
      <c r="M23" s="753">
        <v>45999</v>
      </c>
      <c r="N23" s="499"/>
      <c r="O23" s="755"/>
      <c r="P23" s="756">
        <v>46010</v>
      </c>
      <c r="Q23" s="754"/>
    </row>
    <row r="24" spans="2:17" ht="19.7" customHeight="1">
      <c r="B24" s="794">
        <v>7</v>
      </c>
      <c r="C24" s="499" t="s">
        <v>1070</v>
      </c>
      <c r="D24" s="499" t="s">
        <v>1070</v>
      </c>
      <c r="E24" s="797" t="s">
        <v>1071</v>
      </c>
      <c r="F24" s="281">
        <v>20</v>
      </c>
      <c r="G24" s="790">
        <v>5000</v>
      </c>
      <c r="H24" s="790">
        <f>F24*G24</f>
        <v>100000</v>
      </c>
      <c r="I24" s="710"/>
      <c r="J24" s="797" t="s">
        <v>1071</v>
      </c>
      <c r="K24" s="281"/>
      <c r="L24" s="281"/>
      <c r="M24" s="753"/>
      <c r="N24" s="499"/>
      <c r="O24" s="755"/>
      <c r="P24" s="756"/>
      <c r="Q24" s="754"/>
    </row>
    <row r="25" spans="2:17" ht="19.7" customHeight="1">
      <c r="B25" s="796"/>
      <c r="C25" s="499" t="s">
        <v>1070</v>
      </c>
      <c r="D25" s="499" t="s">
        <v>1070</v>
      </c>
      <c r="E25" s="797" t="s">
        <v>1072</v>
      </c>
      <c r="F25" s="281">
        <v>10</v>
      </c>
      <c r="G25" s="790">
        <v>5000</v>
      </c>
      <c r="H25" s="790">
        <f>F25*G25</f>
        <v>50000</v>
      </c>
      <c r="I25" s="710"/>
      <c r="J25" s="797" t="s">
        <v>1072</v>
      </c>
      <c r="K25" s="281"/>
      <c r="L25" s="281"/>
      <c r="M25" s="753"/>
      <c r="N25" s="499"/>
      <c r="O25" s="755"/>
      <c r="P25" s="756"/>
      <c r="Q25" s="754"/>
    </row>
    <row r="26" spans="2:17" ht="19.7" customHeight="1"/>
    <row r="27" spans="2:17" ht="19.7" customHeight="1"/>
    <row r="28" spans="2:17" ht="19.7" customHeight="1"/>
    <row r="29" spans="2:17" ht="19.7" customHeight="1"/>
    <row r="30" spans="2:17" ht="19.7" customHeight="1"/>
    <row r="31" spans="2:17" ht="19.7" customHeight="1"/>
    <row r="32" spans="2:17" ht="19.7" customHeight="1"/>
    <row r="33" ht="19.7" customHeight="1"/>
    <row r="34" ht="19.7" customHeight="1"/>
    <row r="35" ht="19.7" customHeight="1"/>
    <row r="36" ht="19.7" customHeight="1"/>
    <row r="37" ht="19.7" customHeight="1"/>
    <row r="38" ht="19.7" customHeight="1"/>
    <row r="39" ht="19.7" customHeight="1"/>
    <row r="40" ht="19.7" customHeight="1"/>
  </sheetData>
  <mergeCells count="11">
    <mergeCell ref="B11:B14"/>
    <mergeCell ref="B15:B23"/>
    <mergeCell ref="B24:B25"/>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3A861-44A6-48B3-9630-43D9D2F13CB2}">
  <dimension ref="B2:R34"/>
  <sheetViews>
    <sheetView zoomScale="85" zoomScaleNormal="85" workbookViewId="0">
      <pane xSplit="10" ySplit="8" topLeftCell="K9" activePane="bottomRight" state="frozen"/>
      <selection pane="topRight" activeCell="K1" sqref="K1"/>
      <selection pane="bottomLeft" activeCell="A9" sqref="A9"/>
      <selection pane="bottomRight" activeCell="E10" sqref="E10"/>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24.37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24.37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24.37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24.37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24.37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24.37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24.37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24.37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24.37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24.37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24.37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24.37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24.37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24.37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24.37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24.37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24.37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24.37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24.37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24.37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24.37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24.37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24.37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24.37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24.37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24.37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24.37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24.37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24.37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24.37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24.37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24.37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24.37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24.37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24.37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24.37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24.37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24.37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24.37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24.37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24.37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24.37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24.37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24.37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24.37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24.37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24.37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24.37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24.37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24.37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24.37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24.37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24.37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24.37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24.37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24.37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24.37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24.37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24.37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24.37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24.37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24.37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24.37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24.37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2288</v>
      </c>
      <c r="G2" s="5" t="s">
        <v>2</v>
      </c>
      <c r="H2" s="6"/>
      <c r="I2" s="7"/>
      <c r="J2" s="740">
        <f>SUM(H:H)</f>
        <v>134690</v>
      </c>
    </row>
    <row r="3" spans="2:17" ht="20.100000000000001" customHeight="1">
      <c r="B3" s="737" t="s">
        <v>3</v>
      </c>
      <c r="C3" s="737"/>
      <c r="D3" s="737"/>
      <c r="E3" s="738" t="s">
        <v>2289</v>
      </c>
    </row>
    <row r="4" spans="2:17" ht="20.100000000000001" customHeight="1">
      <c r="B4" s="737" t="s">
        <v>996</v>
      </c>
      <c r="C4" s="737"/>
      <c r="D4" s="737"/>
      <c r="E4" s="745" t="s">
        <v>2290</v>
      </c>
      <c r="G4" s="737" t="s">
        <v>41</v>
      </c>
      <c r="H4" s="737"/>
      <c r="I4" s="737"/>
      <c r="J4" s="746"/>
      <c r="K4" s="747"/>
    </row>
    <row r="5" spans="2:17" ht="20.100000000000001" customHeight="1">
      <c r="B5" s="737" t="s">
        <v>9</v>
      </c>
      <c r="C5" s="737"/>
      <c r="D5" s="737"/>
      <c r="E5" s="748">
        <v>46068</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30" si="0">F9*G9</f>
        <v>0</v>
      </c>
      <c r="I9" s="710"/>
      <c r="J9" s="281"/>
      <c r="K9" s="281"/>
      <c r="L9" s="281"/>
      <c r="M9" s="499"/>
      <c r="N9" s="499"/>
      <c r="O9" s="281"/>
      <c r="P9" s="753"/>
      <c r="Q9" s="754"/>
    </row>
    <row r="10" spans="2:17" ht="19.7" customHeight="1">
      <c r="B10" s="499" t="s">
        <v>2101</v>
      </c>
      <c r="C10" s="27" t="s">
        <v>2291</v>
      </c>
      <c r="D10" s="27" t="s">
        <v>1002</v>
      </c>
      <c r="E10" s="798" t="s">
        <v>2292</v>
      </c>
      <c r="F10" s="67">
        <v>1</v>
      </c>
      <c r="G10" s="708">
        <v>4690</v>
      </c>
      <c r="H10" s="709">
        <f t="shared" si="0"/>
        <v>4690</v>
      </c>
      <c r="I10" s="710"/>
      <c r="J10" s="69"/>
      <c r="K10" s="281" t="s">
        <v>2293</v>
      </c>
      <c r="L10" s="281"/>
      <c r="M10" s="753">
        <v>46048</v>
      </c>
      <c r="N10" s="499" t="s">
        <v>2294</v>
      </c>
      <c r="O10" s="755">
        <v>46049</v>
      </c>
      <c r="P10" s="756"/>
      <c r="Q10" s="754"/>
    </row>
    <row r="11" spans="2:17" ht="19.7" customHeight="1">
      <c r="B11" s="499"/>
      <c r="C11" s="27"/>
      <c r="D11" s="27"/>
      <c r="E11" s="757"/>
      <c r="F11" s="67"/>
      <c r="G11" s="708"/>
      <c r="H11" s="709"/>
      <c r="I11" s="710"/>
      <c r="J11" s="69"/>
      <c r="K11" s="281"/>
      <c r="L11" s="281"/>
      <c r="M11" s="753"/>
      <c r="N11" s="499"/>
      <c r="O11" s="755"/>
      <c r="P11" s="756"/>
      <c r="Q11" s="754"/>
    </row>
    <row r="12" spans="2:17" ht="19.7" customHeight="1">
      <c r="B12" s="499"/>
      <c r="C12" s="27"/>
      <c r="D12" s="27"/>
      <c r="E12" s="757"/>
      <c r="F12" s="67"/>
      <c r="G12" s="708"/>
      <c r="H12" s="709"/>
      <c r="I12" s="710"/>
      <c r="J12" s="69"/>
      <c r="K12" s="281"/>
      <c r="L12" s="281"/>
      <c r="M12" s="753"/>
      <c r="N12" s="499"/>
      <c r="O12" s="755"/>
      <c r="P12" s="756"/>
      <c r="Q12" s="754"/>
    </row>
    <row r="13" spans="2:17" ht="19.7" customHeight="1">
      <c r="B13" s="499"/>
      <c r="C13" s="27"/>
      <c r="D13" s="27"/>
      <c r="E13" s="757"/>
      <c r="F13" s="67"/>
      <c r="G13" s="708"/>
      <c r="H13" s="709"/>
      <c r="I13" s="710"/>
      <c r="J13" s="69"/>
      <c r="K13" s="281"/>
      <c r="L13" s="281"/>
      <c r="M13" s="753"/>
      <c r="N13" s="499"/>
      <c r="O13" s="755"/>
      <c r="P13" s="756"/>
      <c r="Q13" s="754"/>
    </row>
    <row r="14" spans="2:17" ht="19.7" customHeight="1">
      <c r="B14" s="499"/>
      <c r="C14" s="27"/>
      <c r="D14" s="27"/>
      <c r="E14" s="148"/>
      <c r="F14" s="67"/>
      <c r="G14" s="708"/>
      <c r="H14" s="709"/>
      <c r="I14" s="710"/>
      <c r="J14" s="69"/>
      <c r="K14" s="281"/>
      <c r="L14" s="281"/>
      <c r="M14" s="753"/>
      <c r="N14" s="499"/>
      <c r="O14" s="755"/>
      <c r="P14" s="756"/>
      <c r="Q14" s="754"/>
    </row>
    <row r="15" spans="2:17" ht="19.7" customHeight="1">
      <c r="B15" s="499"/>
      <c r="C15" s="27"/>
      <c r="D15" s="27"/>
      <c r="E15" s="148"/>
      <c r="F15" s="67"/>
      <c r="G15" s="708"/>
      <c r="H15" s="709"/>
      <c r="I15" s="710"/>
      <c r="J15" s="69"/>
      <c r="K15" s="281"/>
      <c r="L15" s="281"/>
      <c r="M15" s="753"/>
      <c r="N15" s="499"/>
      <c r="O15" s="755"/>
      <c r="P15" s="756"/>
      <c r="Q15" s="754"/>
    </row>
    <row r="16" spans="2:17" ht="19.7" customHeight="1">
      <c r="B16" s="499"/>
      <c r="C16" s="27"/>
      <c r="D16" s="27"/>
      <c r="E16" s="148"/>
      <c r="F16" s="67"/>
      <c r="G16" s="708"/>
      <c r="H16" s="709"/>
      <c r="I16" s="710"/>
      <c r="J16" s="69"/>
      <c r="K16" s="281"/>
      <c r="L16" s="281"/>
      <c r="M16" s="753"/>
      <c r="N16" s="499"/>
      <c r="O16" s="755"/>
      <c r="P16" s="756"/>
      <c r="Q16" s="754"/>
    </row>
    <row r="17" spans="2:18" ht="19.7" customHeight="1">
      <c r="B17" s="499"/>
      <c r="C17" s="27"/>
      <c r="D17" s="27"/>
      <c r="E17" s="148"/>
      <c r="F17" s="67"/>
      <c r="G17" s="708"/>
      <c r="H17" s="709"/>
      <c r="I17" s="710"/>
      <c r="J17" s="69"/>
      <c r="K17" s="281"/>
      <c r="L17" s="281"/>
      <c r="M17" s="753"/>
      <c r="N17" s="499"/>
      <c r="O17" s="755"/>
      <c r="P17" s="756"/>
      <c r="Q17" s="754"/>
    </row>
    <row r="18" spans="2:18" ht="19.7" customHeight="1">
      <c r="B18" s="499"/>
      <c r="C18" s="27"/>
      <c r="D18" s="27"/>
      <c r="E18" s="148"/>
      <c r="F18" s="67"/>
      <c r="G18" s="708"/>
      <c r="H18" s="709"/>
      <c r="I18" s="710"/>
      <c r="J18" s="69"/>
      <c r="K18" s="281"/>
      <c r="L18" s="281"/>
      <c r="M18" s="753"/>
      <c r="N18" s="499"/>
      <c r="O18" s="755"/>
      <c r="P18" s="756"/>
      <c r="Q18" s="754"/>
    </row>
    <row r="19" spans="2:18" ht="19.7" customHeight="1">
      <c r="B19" s="499"/>
      <c r="C19" s="27"/>
      <c r="D19" s="27"/>
      <c r="E19" s="148"/>
      <c r="F19" s="67"/>
      <c r="G19" s="708"/>
      <c r="H19" s="709"/>
      <c r="I19" s="710"/>
      <c r="J19" s="69"/>
      <c r="K19" s="281"/>
      <c r="L19" s="281"/>
      <c r="M19" s="753"/>
      <c r="N19" s="499"/>
      <c r="O19" s="755"/>
      <c r="P19" s="756"/>
      <c r="Q19" s="754"/>
    </row>
    <row r="20" spans="2:18" ht="19.7" customHeight="1">
      <c r="B20" s="499"/>
      <c r="C20" s="27"/>
      <c r="D20" s="27"/>
      <c r="E20" s="148"/>
      <c r="F20" s="67"/>
      <c r="G20" s="708"/>
      <c r="H20" s="709"/>
      <c r="I20" s="710"/>
      <c r="J20" s="69"/>
      <c r="K20" s="281"/>
      <c r="L20" s="281"/>
      <c r="M20" s="753"/>
      <c r="N20" s="499"/>
      <c r="O20" s="755"/>
      <c r="P20" s="756"/>
      <c r="Q20" s="754"/>
    </row>
    <row r="21" spans="2:18" ht="19.7" customHeight="1">
      <c r="B21" s="499"/>
      <c r="C21" s="202"/>
      <c r="D21" s="202"/>
      <c r="E21" s="148"/>
      <c r="F21" s="67"/>
      <c r="G21" s="708"/>
      <c r="H21" s="709">
        <f>F21*G21</f>
        <v>0</v>
      </c>
      <c r="I21" s="710"/>
      <c r="J21" s="69"/>
      <c r="K21" s="281"/>
      <c r="L21" s="281"/>
      <c r="M21" s="753"/>
      <c r="N21" s="499"/>
      <c r="O21" s="755"/>
      <c r="P21" s="756"/>
      <c r="Q21" s="754"/>
      <c r="R21" s="771"/>
    </row>
    <row r="22" spans="2:18" ht="19.7" customHeight="1">
      <c r="B22" s="499"/>
      <c r="C22" s="202"/>
      <c r="D22" s="202"/>
      <c r="E22" s="148"/>
      <c r="F22" s="67"/>
      <c r="G22" s="708"/>
      <c r="H22" s="709">
        <f t="shared" si="0"/>
        <v>0</v>
      </c>
      <c r="I22" s="710"/>
      <c r="J22" s="69"/>
      <c r="K22" s="281"/>
      <c r="L22" s="281"/>
      <c r="M22" s="753"/>
      <c r="N22" s="499"/>
      <c r="O22" s="755"/>
      <c r="P22" s="756"/>
      <c r="Q22" s="754"/>
    </row>
    <row r="23" spans="2:18" ht="19.7" customHeight="1">
      <c r="B23" s="499"/>
      <c r="C23" s="202"/>
      <c r="D23" s="202"/>
      <c r="E23" s="148"/>
      <c r="F23" s="67"/>
      <c r="G23" s="708"/>
      <c r="H23" s="709">
        <f t="shared" si="0"/>
        <v>0</v>
      </c>
      <c r="I23" s="710"/>
      <c r="J23" s="69"/>
      <c r="K23" s="281"/>
      <c r="L23" s="281"/>
      <c r="M23" s="753"/>
      <c r="N23" s="499"/>
      <c r="O23" s="755"/>
      <c r="P23" s="756"/>
      <c r="Q23" s="754"/>
    </row>
    <row r="24" spans="2:18" ht="19.7" customHeight="1">
      <c r="B24" s="499"/>
      <c r="C24" s="202"/>
      <c r="D24" s="202"/>
      <c r="E24" s="148"/>
      <c r="F24" s="67"/>
      <c r="G24" s="708">
        <v>0</v>
      </c>
      <c r="H24" s="709">
        <f t="shared" si="0"/>
        <v>0</v>
      </c>
      <c r="I24" s="710"/>
      <c r="J24" s="69"/>
      <c r="K24" s="281"/>
      <c r="L24" s="281"/>
      <c r="M24" s="753"/>
      <c r="N24" s="499"/>
      <c r="O24" s="755"/>
      <c r="P24" s="756"/>
      <c r="Q24" s="754"/>
    </row>
    <row r="25" spans="2:18" ht="19.7" customHeight="1">
      <c r="B25" s="499"/>
      <c r="C25" s="202"/>
      <c r="D25" s="202"/>
      <c r="E25" s="148" t="s">
        <v>2109</v>
      </c>
      <c r="F25" s="67">
        <v>20</v>
      </c>
      <c r="G25" s="768">
        <v>5000</v>
      </c>
      <c r="H25" s="709">
        <f t="shared" si="0"/>
        <v>100000</v>
      </c>
      <c r="I25" s="710"/>
      <c r="J25" s="69"/>
      <c r="K25" s="281"/>
      <c r="L25" s="281"/>
      <c r="M25" s="753"/>
      <c r="N25" s="499"/>
      <c r="O25" s="755"/>
      <c r="P25" s="756"/>
      <c r="Q25" s="754"/>
    </row>
    <row r="26" spans="2:18" ht="19.7" customHeight="1">
      <c r="B26" s="499"/>
      <c r="C26" s="499"/>
      <c r="D26" s="499"/>
      <c r="E26" s="148" t="s">
        <v>2110</v>
      </c>
      <c r="F26" s="67">
        <v>4</v>
      </c>
      <c r="G26" s="768">
        <v>5000</v>
      </c>
      <c r="H26" s="709">
        <f t="shared" si="0"/>
        <v>20000</v>
      </c>
      <c r="I26" s="710"/>
      <c r="J26" s="69"/>
      <c r="K26" s="281"/>
      <c r="L26" s="281"/>
      <c r="M26" s="753"/>
      <c r="N26" s="499"/>
      <c r="O26" s="755"/>
      <c r="P26" s="756"/>
      <c r="Q26" s="754"/>
    </row>
    <row r="27" spans="2:18" ht="19.7" customHeight="1">
      <c r="B27" s="499"/>
      <c r="C27" s="202"/>
      <c r="D27" s="202"/>
      <c r="E27" s="148" t="s">
        <v>2111</v>
      </c>
      <c r="F27" s="67">
        <v>2</v>
      </c>
      <c r="G27" s="768">
        <v>5000</v>
      </c>
      <c r="H27" s="709">
        <f t="shared" si="0"/>
        <v>10000</v>
      </c>
      <c r="I27" s="710"/>
      <c r="J27" s="69"/>
      <c r="K27" s="281"/>
      <c r="L27" s="281"/>
      <c r="M27" s="753"/>
      <c r="N27" s="499"/>
      <c r="O27" s="755"/>
      <c r="P27" s="756"/>
      <c r="Q27" s="754"/>
    </row>
    <row r="28" spans="2:18" ht="19.7" customHeight="1">
      <c r="B28" s="499"/>
      <c r="C28" s="202"/>
      <c r="D28" s="202"/>
      <c r="E28" s="148"/>
      <c r="F28" s="67"/>
      <c r="G28" s="708">
        <v>0</v>
      </c>
      <c r="H28" s="709">
        <f t="shared" si="0"/>
        <v>0</v>
      </c>
      <c r="I28" s="710"/>
      <c r="J28" s="69"/>
      <c r="K28" s="281"/>
      <c r="L28" s="281"/>
      <c r="M28" s="753"/>
      <c r="N28" s="499"/>
      <c r="O28" s="755"/>
      <c r="P28" s="756"/>
      <c r="Q28" s="754"/>
    </row>
    <row r="29" spans="2:18" ht="19.7" customHeight="1">
      <c r="B29" s="499"/>
      <c r="C29" s="202"/>
      <c r="D29" s="202"/>
      <c r="E29" s="148"/>
      <c r="F29" s="67"/>
      <c r="G29" s="708">
        <v>0</v>
      </c>
      <c r="H29" s="709">
        <f t="shared" si="0"/>
        <v>0</v>
      </c>
      <c r="I29" s="710"/>
      <c r="J29" s="69"/>
      <c r="K29" s="281"/>
      <c r="L29" s="281"/>
      <c r="M29" s="753"/>
      <c r="N29" s="499"/>
      <c r="O29" s="755"/>
      <c r="P29" s="756"/>
      <c r="Q29" s="754"/>
    </row>
    <row r="30" spans="2:18" ht="19.7" customHeight="1">
      <c r="B30" s="499"/>
      <c r="C30" s="499"/>
      <c r="D30" s="499"/>
      <c r="E30" s="148"/>
      <c r="F30" s="67"/>
      <c r="G30" s="708">
        <v>0</v>
      </c>
      <c r="H30" s="709">
        <f t="shared" si="0"/>
        <v>0</v>
      </c>
      <c r="I30" s="710"/>
      <c r="J30" s="69"/>
      <c r="K30" s="281"/>
      <c r="L30" s="281"/>
      <c r="M30" s="753"/>
      <c r="N30" s="499"/>
      <c r="O30" s="755"/>
      <c r="P30" s="756"/>
      <c r="Q30" s="754"/>
    </row>
    <row r="31" spans="2:18" ht="19.7" customHeight="1"/>
    <row r="32" spans="2:18" ht="19.7" customHeight="1"/>
    <row r="33" ht="19.7" customHeight="1"/>
    <row r="34"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55073-366C-4F79-A1C8-64622064733A}">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340E3-D41A-4DBA-BE5C-EEEA5583DADE}">
  <dimension ref="B2:Q11"/>
  <sheetViews>
    <sheetView zoomScale="85" zoomScaleNormal="85" workbookViewId="0">
      <pane xSplit="8" topLeftCell="I1" activePane="topRight" state="frozen"/>
      <selection pane="topRight"/>
    </sheetView>
  </sheetViews>
  <sheetFormatPr defaultColWidth="9" defaultRowHeight="18.75"/>
  <cols>
    <col min="1" max="1" width="2.625" style="1" customWidth="1"/>
    <col min="2" max="2" width="14.375" style="4" bestFit="1" customWidth="1"/>
    <col min="3" max="4" width="20.625" style="1" customWidth="1"/>
    <col min="5" max="5" width="58.75" style="1" customWidth="1"/>
    <col min="6" max="6" width="6.25" style="4" customWidth="1"/>
    <col min="7" max="7" width="20.5" style="495" customWidth="1"/>
    <col min="8" max="8" width="11.875" style="799" bestFit="1" customWidth="1"/>
    <col min="9" max="9" width="14.375" style="10" customWidth="1"/>
    <col min="10" max="10" width="35.25" style="1" bestFit="1" customWidth="1"/>
    <col min="11" max="11" width="26" style="1" customWidth="1"/>
    <col min="12" max="12" width="28.125" style="19" customWidth="1"/>
    <col min="13" max="13" width="13.75" style="9" customWidth="1"/>
    <col min="14" max="14" width="6.375" style="1" customWidth="1"/>
    <col min="15" max="15" width="13.25" style="4" customWidth="1"/>
    <col min="16" max="16" width="14.5" style="9" customWidth="1"/>
    <col min="17" max="17" width="15.625" style="667" customWidth="1"/>
    <col min="18" max="16384" width="9" style="1"/>
  </cols>
  <sheetData>
    <row r="2" spans="2:17" ht="20.100000000000001" customHeight="1">
      <c r="B2" s="2" t="s">
        <v>0</v>
      </c>
      <c r="C2" s="2"/>
      <c r="D2" s="2"/>
      <c r="E2" s="3" t="s">
        <v>2295</v>
      </c>
      <c r="G2" s="5" t="s">
        <v>2</v>
      </c>
      <c r="H2" s="6"/>
      <c r="I2" s="7"/>
      <c r="J2" s="8">
        <f>SUM(H:H)</f>
        <v>37750</v>
      </c>
    </row>
    <row r="3" spans="2:17" ht="20.100000000000001" customHeight="1">
      <c r="B3" s="2" t="s">
        <v>3</v>
      </c>
      <c r="C3" s="2"/>
      <c r="D3" s="2"/>
      <c r="E3" s="13" t="s">
        <v>2296</v>
      </c>
      <c r="P3" s="720"/>
    </row>
    <row r="4" spans="2:17" ht="20.100000000000001" customHeight="1">
      <c r="B4" s="2" t="s">
        <v>996</v>
      </c>
      <c r="C4" s="2"/>
      <c r="D4" s="2"/>
      <c r="E4" s="13">
        <v>229370</v>
      </c>
      <c r="I4" s="451"/>
      <c r="J4" s="10"/>
      <c r="K4" s="721"/>
      <c r="L4" s="722"/>
    </row>
    <row r="5" spans="2:17" ht="20.100000000000001" customHeight="1">
      <c r="B5" s="2" t="s">
        <v>9</v>
      </c>
      <c r="C5" s="2"/>
      <c r="D5" s="2"/>
      <c r="E5" s="16">
        <v>46059</v>
      </c>
      <c r="G5" s="74"/>
      <c r="I5" s="723"/>
      <c r="J5" s="451"/>
      <c r="K5" s="724"/>
      <c r="L5" s="725"/>
    </row>
    <row r="6" spans="2:17" ht="20.100000000000001" customHeight="1">
      <c r="B6" s="2" t="s">
        <v>10</v>
      </c>
      <c r="C6" s="2"/>
      <c r="D6" s="2"/>
      <c r="E6" s="16">
        <v>46062</v>
      </c>
      <c r="I6" s="726"/>
      <c r="J6" s="727"/>
      <c r="K6" s="728"/>
      <c r="L6" s="729"/>
    </row>
    <row r="7" spans="2:17" ht="20.100000000000001" customHeight="1">
      <c r="B7" s="453"/>
      <c r="C7" s="453"/>
      <c r="D7" s="453"/>
      <c r="E7" s="454"/>
      <c r="J7" s="451"/>
      <c r="L7" s="730"/>
    </row>
    <row r="9" spans="2:17" s="4" customFormat="1" ht="19.7" customHeight="1">
      <c r="B9" s="27" t="s">
        <v>32</v>
      </c>
      <c r="C9" s="27" t="s">
        <v>33</v>
      </c>
      <c r="D9" s="27" t="s">
        <v>34</v>
      </c>
      <c r="E9" s="26" t="s">
        <v>35</v>
      </c>
      <c r="F9" s="26" t="s">
        <v>36</v>
      </c>
      <c r="G9" s="63" t="s">
        <v>37</v>
      </c>
      <c r="H9" s="800" t="s">
        <v>38</v>
      </c>
      <c r="I9" s="28" t="s">
        <v>39</v>
      </c>
      <c r="J9" s="26" t="s">
        <v>40</v>
      </c>
      <c r="K9" s="26" t="s">
        <v>41</v>
      </c>
      <c r="L9" s="26" t="s">
        <v>42</v>
      </c>
      <c r="M9" s="30" t="s">
        <v>43</v>
      </c>
      <c r="N9" s="27" t="s">
        <v>44</v>
      </c>
      <c r="O9" s="26" t="s">
        <v>45</v>
      </c>
      <c r="P9" s="30" t="s">
        <v>46</v>
      </c>
      <c r="Q9" s="375" t="s">
        <v>47</v>
      </c>
    </row>
    <row r="10" spans="2:17" s="4" customFormat="1" ht="19.7" customHeight="1">
      <c r="B10" s="27">
        <v>1</v>
      </c>
      <c r="C10" s="27" t="s">
        <v>1002</v>
      </c>
      <c r="D10" s="27" t="s">
        <v>1002</v>
      </c>
      <c r="E10" s="40" t="s">
        <v>2297</v>
      </c>
      <c r="F10" s="26">
        <v>10</v>
      </c>
      <c r="G10" s="40">
        <v>3775</v>
      </c>
      <c r="H10" s="384">
        <f t="shared" ref="H10" si="0">F10*G10</f>
        <v>37750</v>
      </c>
      <c r="I10" s="28"/>
      <c r="J10" s="40" t="s">
        <v>2298</v>
      </c>
      <c r="K10" s="26" t="s">
        <v>1422</v>
      </c>
      <c r="L10" s="26"/>
      <c r="M10" s="30">
        <v>46027</v>
      </c>
      <c r="N10" s="27"/>
      <c r="O10" s="26"/>
      <c r="P10" s="30">
        <v>46041</v>
      </c>
      <c r="Q10" s="375"/>
    </row>
    <row r="11" spans="2:17" s="4" customFormat="1" ht="19.7" customHeight="1">
      <c r="B11" s="27"/>
      <c r="C11" s="27"/>
      <c r="D11" s="27"/>
      <c r="E11" s="40"/>
      <c r="F11" s="26"/>
      <c r="G11" s="384"/>
      <c r="H11" s="384"/>
      <c r="I11" s="26"/>
      <c r="J11" s="40"/>
      <c r="K11" s="655"/>
      <c r="L11" s="47"/>
      <c r="M11" s="30"/>
      <c r="N11" s="27"/>
      <c r="O11" s="42"/>
      <c r="P11" s="30"/>
      <c r="Q11" s="375"/>
    </row>
  </sheetData>
  <autoFilter ref="B9:O10" xr:uid="{00000000-0009-0000-0000-000000000000}"/>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6A344-F61E-4A8B-9320-D6F1D5509D28}">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E16" sqref="E16"/>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2299</v>
      </c>
      <c r="G2" s="5" t="s">
        <v>2</v>
      </c>
      <c r="H2" s="6"/>
      <c r="I2" s="7"/>
      <c r="J2" s="8">
        <f>SUM(H:H)</f>
        <v>20817</v>
      </c>
    </row>
    <row r="3" spans="2:17" ht="20.100000000000001" customHeight="1">
      <c r="B3" s="2" t="s">
        <v>3</v>
      </c>
      <c r="C3" s="2"/>
      <c r="D3" s="2"/>
      <c r="E3" s="13" t="s">
        <v>2300</v>
      </c>
    </row>
    <row r="4" spans="2:17" ht="20.100000000000001" customHeight="1">
      <c r="B4" s="2" t="s">
        <v>996</v>
      </c>
      <c r="C4" s="2"/>
      <c r="D4" s="2"/>
      <c r="E4" s="13">
        <v>230080</v>
      </c>
    </row>
    <row r="5" spans="2:17" ht="20.100000000000001" customHeight="1">
      <c r="B5" s="2" t="s">
        <v>9</v>
      </c>
      <c r="C5" s="2"/>
      <c r="D5" s="2"/>
      <c r="E5" s="16">
        <v>46062</v>
      </c>
    </row>
    <row r="6" spans="2:17" ht="20.100000000000001" customHeight="1">
      <c r="B6" s="2" t="s">
        <v>10</v>
      </c>
      <c r="C6" s="2"/>
      <c r="D6" s="2"/>
      <c r="E6" s="16">
        <v>46062</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 t="shared" ref="H9:H19" si="0">F9*G9</f>
        <v>0</v>
      </c>
      <c r="I9" s="28"/>
      <c r="J9" s="47"/>
      <c r="K9" s="47"/>
      <c r="L9" s="26"/>
      <c r="M9" s="30"/>
      <c r="N9" s="27"/>
      <c r="O9" s="26"/>
      <c r="P9" s="30"/>
      <c r="Q9" s="375"/>
    </row>
    <row r="10" spans="2:17" s="4" customFormat="1" ht="19.7" customHeight="1">
      <c r="B10" s="27">
        <v>2</v>
      </c>
      <c r="C10" s="202"/>
      <c r="D10" s="202"/>
      <c r="E10" s="148" t="s">
        <v>1071</v>
      </c>
      <c r="F10" s="155">
        <v>2</v>
      </c>
      <c r="G10" s="768">
        <v>5000</v>
      </c>
      <c r="H10" s="709">
        <f t="shared" si="0"/>
        <v>10000</v>
      </c>
      <c r="I10" s="710"/>
      <c r="J10" s="69"/>
      <c r="K10" s="26"/>
      <c r="L10" s="26"/>
      <c r="M10" s="30"/>
      <c r="N10" s="27"/>
      <c r="O10" s="26"/>
      <c r="P10" s="30"/>
      <c r="Q10" s="375"/>
    </row>
    <row r="11" spans="2:17" s="4" customFormat="1" ht="19.7" customHeight="1">
      <c r="B11" s="66"/>
      <c r="C11" s="66"/>
      <c r="D11" s="66"/>
      <c r="E11" s="148"/>
      <c r="F11" s="155"/>
      <c r="G11" s="708">
        <v>0</v>
      </c>
      <c r="H11" s="709">
        <f t="shared" si="0"/>
        <v>0</v>
      </c>
      <c r="I11" s="710"/>
      <c r="J11" s="69"/>
      <c r="K11" s="26"/>
      <c r="L11" s="26"/>
      <c r="M11" s="30"/>
      <c r="N11" s="27"/>
      <c r="O11" s="26"/>
      <c r="P11" s="30"/>
      <c r="Q11" s="375"/>
    </row>
    <row r="12" spans="2:17" s="4" customFormat="1" ht="19.7" customHeight="1">
      <c r="B12" s="27">
        <v>4</v>
      </c>
      <c r="C12" s="27" t="s">
        <v>1853</v>
      </c>
      <c r="D12" s="27" t="s">
        <v>175</v>
      </c>
      <c r="E12" s="108" t="s">
        <v>2301</v>
      </c>
      <c r="F12" s="26">
        <v>1</v>
      </c>
      <c r="G12" s="701">
        <v>2477</v>
      </c>
      <c r="H12" s="716">
        <f t="shared" si="0"/>
        <v>2477</v>
      </c>
      <c r="I12" s="717"/>
      <c r="J12" s="108" t="s">
        <v>2302</v>
      </c>
      <c r="K12" s="47" t="s">
        <v>2303</v>
      </c>
      <c r="L12" s="26"/>
      <c r="M12" s="30">
        <v>46052</v>
      </c>
      <c r="N12" s="27"/>
      <c r="O12" s="26"/>
      <c r="P12" s="30">
        <v>46062</v>
      </c>
      <c r="Q12" s="375"/>
    </row>
    <row r="13" spans="2:17" s="4" customFormat="1" ht="19.7" customHeight="1">
      <c r="B13" s="27">
        <v>3</v>
      </c>
      <c r="C13" s="27" t="s">
        <v>1853</v>
      </c>
      <c r="D13" s="27" t="s">
        <v>175</v>
      </c>
      <c r="E13" s="108" t="s">
        <v>2304</v>
      </c>
      <c r="F13" s="26">
        <v>1</v>
      </c>
      <c r="G13" s="701">
        <v>7510</v>
      </c>
      <c r="H13" s="139">
        <f t="shared" si="0"/>
        <v>7510</v>
      </c>
      <c r="I13" s="28"/>
      <c r="J13" s="108" t="s">
        <v>2305</v>
      </c>
      <c r="K13" s="47" t="s">
        <v>2303</v>
      </c>
      <c r="L13" s="26"/>
      <c r="M13" s="30">
        <v>46052</v>
      </c>
      <c r="N13" s="27"/>
      <c r="O13" s="26"/>
      <c r="P13" s="30">
        <v>46062</v>
      </c>
      <c r="Q13" s="375"/>
    </row>
    <row r="14" spans="2:17" s="4" customFormat="1" ht="19.7" customHeight="1">
      <c r="B14" s="27">
        <v>1</v>
      </c>
      <c r="C14" s="27" t="s">
        <v>175</v>
      </c>
      <c r="D14" s="27" t="s">
        <v>175</v>
      </c>
      <c r="E14" s="108" t="s">
        <v>1256</v>
      </c>
      <c r="F14" s="26">
        <v>1</v>
      </c>
      <c r="G14" s="139">
        <v>830</v>
      </c>
      <c r="H14" s="139">
        <f t="shared" si="0"/>
        <v>830</v>
      </c>
      <c r="I14" s="28"/>
      <c r="J14" s="40" t="s">
        <v>2306</v>
      </c>
      <c r="K14" s="47" t="s">
        <v>2303</v>
      </c>
      <c r="L14" s="26"/>
      <c r="M14" s="30">
        <v>46052</v>
      </c>
      <c r="N14" s="27"/>
      <c r="O14" s="26"/>
      <c r="P14" s="30">
        <v>46062</v>
      </c>
      <c r="Q14" s="375"/>
    </row>
    <row r="15" spans="2:17" s="4" customFormat="1" ht="19.7" customHeight="1">
      <c r="B15" s="27"/>
      <c r="C15" s="27"/>
      <c r="D15" s="27"/>
      <c r="E15" s="108"/>
      <c r="F15" s="26"/>
      <c r="G15" s="139">
        <v>0</v>
      </c>
      <c r="H15" s="139">
        <f t="shared" si="0"/>
        <v>0</v>
      </c>
      <c r="I15" s="28"/>
      <c r="J15" s="40"/>
      <c r="K15" s="26"/>
      <c r="L15" s="26"/>
      <c r="M15" s="30"/>
      <c r="N15" s="27"/>
      <c r="O15" s="26"/>
      <c r="P15" s="30"/>
      <c r="Q15" s="375"/>
    </row>
    <row r="16" spans="2:17" s="4" customFormat="1" ht="19.7" customHeight="1">
      <c r="B16" s="27"/>
      <c r="C16" s="202"/>
      <c r="D16" s="202"/>
      <c r="E16" s="148"/>
      <c r="F16" s="155"/>
      <c r="G16" s="708">
        <v>0</v>
      </c>
      <c r="H16" s="709">
        <f t="shared" si="0"/>
        <v>0</v>
      </c>
      <c r="I16" s="710"/>
      <c r="J16" s="69"/>
      <c r="K16" s="26"/>
      <c r="L16" s="26"/>
      <c r="M16" s="30"/>
      <c r="N16" s="27"/>
      <c r="O16" s="26"/>
      <c r="P16" s="30"/>
      <c r="Q16" s="375"/>
    </row>
    <row r="17" spans="2:17" s="4" customFormat="1" ht="19.7" customHeight="1">
      <c r="B17" s="27"/>
      <c r="C17" s="27"/>
      <c r="D17" s="27"/>
      <c r="E17" s="108"/>
      <c r="F17" s="26"/>
      <c r="G17" s="139">
        <v>0</v>
      </c>
      <c r="H17" s="139">
        <f t="shared" si="0"/>
        <v>0</v>
      </c>
      <c r="I17" s="28"/>
      <c r="J17" s="40"/>
      <c r="K17" s="26"/>
      <c r="L17" s="26"/>
      <c r="M17" s="30"/>
      <c r="N17" s="27"/>
      <c r="O17" s="26"/>
      <c r="P17" s="30"/>
      <c r="Q17" s="375"/>
    </row>
    <row r="18" spans="2:17" s="4" customFormat="1" ht="19.7" customHeight="1">
      <c r="B18" s="27"/>
      <c r="C18" s="27"/>
      <c r="D18" s="27"/>
      <c r="E18" s="108"/>
      <c r="F18" s="26"/>
      <c r="G18" s="139">
        <v>0</v>
      </c>
      <c r="H18" s="139">
        <f t="shared" si="0"/>
        <v>0</v>
      </c>
      <c r="I18" s="28"/>
      <c r="J18" s="40"/>
      <c r="K18" s="26"/>
      <c r="L18" s="26"/>
      <c r="M18" s="30"/>
      <c r="N18" s="27"/>
      <c r="O18" s="26"/>
      <c r="P18" s="30"/>
      <c r="Q18" s="375"/>
    </row>
    <row r="19" spans="2:17" s="4" customFormat="1" ht="19.7" customHeight="1">
      <c r="B19" s="27"/>
      <c r="C19" s="27"/>
      <c r="D19" s="27"/>
      <c r="E19" s="108"/>
      <c r="F19" s="26"/>
      <c r="G19" s="139">
        <v>0</v>
      </c>
      <c r="H19" s="139">
        <f t="shared" si="0"/>
        <v>0</v>
      </c>
      <c r="I19" s="28"/>
      <c r="J19" s="40"/>
      <c r="K19" s="26"/>
      <c r="L19" s="26"/>
      <c r="M19" s="30"/>
      <c r="N19" s="27"/>
      <c r="O19" s="26"/>
      <c r="P19" s="30"/>
      <c r="Q19" s="375"/>
    </row>
    <row r="20" spans="2:17">
      <c r="G20" s="10"/>
      <c r="H20" s="10"/>
    </row>
  </sheetData>
  <autoFilter ref="B8:O19" xr:uid="{A316AA0D-EB20-4182-8A77-F77F26766D78}"/>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33F75-E1E2-4E75-9BAC-42526394F023}">
  <sheetPr>
    <tabColor theme="7" tint="0.39997558519241921"/>
  </sheetPr>
  <dimension ref="A2:R33"/>
  <sheetViews>
    <sheetView zoomScale="85" zoomScaleNormal="85" workbookViewId="0">
      <pane xSplit="11" ySplit="8" topLeftCell="L9" activePane="bottomRight" state="frozen"/>
      <selection pane="topRight" activeCell="L1" sqref="L1"/>
      <selection pane="bottomLeft" activeCell="A9" sqref="A9"/>
      <selection pane="bottomRight" activeCell="M19" sqref="M19"/>
    </sheetView>
  </sheetViews>
  <sheetFormatPr defaultColWidth="11.75" defaultRowHeight="13.5" customHeight="1"/>
  <cols>
    <col min="1" max="1" width="18.625" style="801" customWidth="1"/>
    <col min="2" max="2" width="17" style="801" customWidth="1"/>
    <col min="3" max="3" width="6.25" style="804" customWidth="1"/>
    <col min="4" max="4" width="15.25" style="801" customWidth="1"/>
    <col min="5" max="5" width="15.5" style="801" customWidth="1"/>
    <col min="6" max="6" width="71.5" style="801" customWidth="1"/>
    <col min="7" max="7" width="10.75" style="804" customWidth="1"/>
    <col min="8" max="9" width="12.125" style="804" customWidth="1"/>
    <col min="10" max="10" width="7.125" style="811" customWidth="1"/>
    <col min="11" max="11" width="43.875" style="801" customWidth="1"/>
    <col min="12" max="12" width="21" style="801" customWidth="1"/>
    <col min="13" max="13" width="20.75" style="804" customWidth="1"/>
    <col min="14" max="14" width="12" style="804" customWidth="1"/>
    <col min="15" max="15" width="11.5" style="801" customWidth="1"/>
    <col min="16" max="16" width="16.375" style="804" customWidth="1"/>
    <col min="17" max="17" width="17.875" style="809" customWidth="1"/>
    <col min="18" max="18" width="19.375" style="809" customWidth="1"/>
    <col min="19" max="16384" width="11.75" style="801"/>
  </cols>
  <sheetData>
    <row r="2" spans="1:18" ht="20.100000000000001" customHeight="1">
      <c r="C2" s="802" t="s">
        <v>2307</v>
      </c>
      <c r="D2" s="802"/>
      <c r="E2" s="802"/>
      <c r="F2" s="803" t="s">
        <v>2308</v>
      </c>
      <c r="H2" s="805" t="s">
        <v>2309</v>
      </c>
      <c r="I2" s="806"/>
      <c r="J2" s="807"/>
      <c r="K2" s="808">
        <f>SUM(I:I)</f>
        <v>26917</v>
      </c>
    </row>
    <row r="3" spans="1:18" ht="20.100000000000001" customHeight="1">
      <c r="C3" s="802" t="s">
        <v>2310</v>
      </c>
      <c r="D3" s="802"/>
      <c r="E3" s="802"/>
      <c r="F3" s="810" t="s">
        <v>2311</v>
      </c>
    </row>
    <row r="4" spans="1:18" ht="20.100000000000001" customHeight="1">
      <c r="C4" s="802" t="s">
        <v>2312</v>
      </c>
      <c r="D4" s="802"/>
      <c r="E4" s="802"/>
      <c r="F4" s="810" t="s">
        <v>2313</v>
      </c>
      <c r="H4" s="812"/>
      <c r="I4" s="813" t="s">
        <v>2314</v>
      </c>
      <c r="J4" s="813"/>
      <c r="K4" s="813"/>
    </row>
    <row r="5" spans="1:18" ht="20.100000000000001" customHeight="1">
      <c r="C5" s="802" t="s">
        <v>2315</v>
      </c>
      <c r="D5" s="802"/>
      <c r="E5" s="802"/>
      <c r="F5" s="814">
        <v>46048</v>
      </c>
      <c r="H5" s="815" t="s">
        <v>2316</v>
      </c>
      <c r="I5" s="813"/>
      <c r="J5" s="813"/>
      <c r="K5" s="813"/>
    </row>
    <row r="6" spans="1:18" ht="20.100000000000001" customHeight="1">
      <c r="C6" s="802" t="s">
        <v>2317</v>
      </c>
      <c r="D6" s="802"/>
      <c r="E6" s="802"/>
      <c r="F6" s="814">
        <v>46049</v>
      </c>
      <c r="H6" s="815"/>
      <c r="I6" s="816" t="s">
        <v>2318</v>
      </c>
      <c r="J6" s="816"/>
      <c r="K6" s="816"/>
    </row>
    <row r="8" spans="1:18" s="804" customFormat="1" ht="19.5" customHeight="1">
      <c r="B8" s="817" t="s">
        <v>2319</v>
      </c>
      <c r="C8" s="818" t="s">
        <v>2320</v>
      </c>
      <c r="D8" s="819" t="s">
        <v>2321</v>
      </c>
      <c r="E8" s="819" t="s">
        <v>2322</v>
      </c>
      <c r="F8" s="820" t="s">
        <v>2323</v>
      </c>
      <c r="G8" s="820" t="s">
        <v>36</v>
      </c>
      <c r="H8" s="820" t="s">
        <v>37</v>
      </c>
      <c r="I8" s="821" t="s">
        <v>38</v>
      </c>
      <c r="J8" s="821" t="s">
        <v>2324</v>
      </c>
      <c r="K8" s="820" t="s">
        <v>2325</v>
      </c>
      <c r="L8" s="820" t="s">
        <v>2326</v>
      </c>
      <c r="M8" s="820" t="s">
        <v>2327</v>
      </c>
      <c r="N8" s="822" t="s">
        <v>2328</v>
      </c>
      <c r="O8" s="819" t="s">
        <v>2329</v>
      </c>
      <c r="P8" s="820" t="s">
        <v>2330</v>
      </c>
      <c r="Q8" s="822" t="s">
        <v>2331</v>
      </c>
      <c r="R8" s="823" t="s">
        <v>2332</v>
      </c>
    </row>
    <row r="9" spans="1:18" s="804" customFormat="1" ht="19.5" customHeight="1">
      <c r="C9" s="824"/>
      <c r="D9" s="825"/>
      <c r="E9" s="825"/>
      <c r="F9" s="826"/>
      <c r="G9" s="827"/>
      <c r="H9" s="827"/>
      <c r="I9" s="827"/>
      <c r="J9" s="828"/>
      <c r="K9" s="829"/>
      <c r="L9" s="820"/>
      <c r="M9" s="830"/>
      <c r="N9" s="822"/>
      <c r="O9" s="819"/>
      <c r="P9" s="820"/>
      <c r="Q9" s="822"/>
      <c r="R9" s="823"/>
    </row>
    <row r="10" spans="1:18" s="804" customFormat="1" ht="19.5" customHeight="1">
      <c r="C10" s="824"/>
      <c r="D10" s="825"/>
      <c r="E10" s="825"/>
      <c r="F10" s="826"/>
      <c r="G10" s="827"/>
      <c r="H10" s="827"/>
      <c r="I10" s="827"/>
      <c r="J10" s="828"/>
      <c r="K10" s="829"/>
      <c r="L10" s="821"/>
      <c r="M10" s="831"/>
      <c r="N10" s="832"/>
      <c r="O10" s="819"/>
      <c r="P10" s="820"/>
      <c r="Q10" s="822"/>
      <c r="R10" s="823"/>
    </row>
    <row r="11" spans="1:18" ht="18" customHeight="1">
      <c r="C11" s="833" t="s">
        <v>2333</v>
      </c>
      <c r="D11" s="834"/>
      <c r="E11" s="834"/>
      <c r="F11" s="835"/>
      <c r="G11" s="836"/>
      <c r="H11" s="836"/>
      <c r="I11" s="827"/>
      <c r="J11" s="828"/>
      <c r="K11" s="837"/>
      <c r="L11" s="838"/>
      <c r="M11" s="839"/>
      <c r="N11" s="832"/>
      <c r="O11" s="823"/>
      <c r="P11" s="823"/>
      <c r="Q11" s="822"/>
      <c r="R11" s="840"/>
    </row>
    <row r="12" spans="1:18" ht="18" customHeight="1">
      <c r="A12" s="841" t="s">
        <v>200</v>
      </c>
      <c r="B12" s="817"/>
      <c r="C12" s="842">
        <v>1</v>
      </c>
      <c r="D12" s="843" t="s">
        <v>175</v>
      </c>
      <c r="E12" s="843" t="s">
        <v>175</v>
      </c>
      <c r="F12" s="844" t="s">
        <v>2334</v>
      </c>
      <c r="G12" s="845">
        <v>2</v>
      </c>
      <c r="H12" s="845">
        <v>1395</v>
      </c>
      <c r="I12" s="846">
        <f>G12*H12</f>
        <v>2790</v>
      </c>
      <c r="J12" s="847"/>
      <c r="K12" s="848" t="s">
        <v>2335</v>
      </c>
      <c r="L12" s="849"/>
      <c r="M12" s="850" t="s">
        <v>2336</v>
      </c>
      <c r="N12" s="851">
        <v>46036</v>
      </c>
      <c r="O12" s="852"/>
      <c r="P12" s="853">
        <v>46048</v>
      </c>
      <c r="Q12" s="822">
        <v>46049</v>
      </c>
      <c r="R12" s="854"/>
    </row>
    <row r="13" spans="1:18" ht="18" customHeight="1">
      <c r="A13" s="855" t="s">
        <v>172</v>
      </c>
      <c r="B13" s="817"/>
      <c r="C13" s="842">
        <f>C12+1</f>
        <v>2</v>
      </c>
      <c r="D13" s="856" t="s">
        <v>174</v>
      </c>
      <c r="E13" s="856" t="s">
        <v>175</v>
      </c>
      <c r="F13" s="857" t="s">
        <v>2337</v>
      </c>
      <c r="G13" s="858">
        <v>1</v>
      </c>
      <c r="H13" s="858">
        <v>19977</v>
      </c>
      <c r="I13" s="846">
        <f>G13*H13</f>
        <v>19977</v>
      </c>
      <c r="J13" s="859"/>
      <c r="K13" s="480" t="s">
        <v>2338</v>
      </c>
      <c r="L13" s="860"/>
      <c r="M13" s="850" t="s">
        <v>2336</v>
      </c>
      <c r="N13" s="851">
        <v>46036</v>
      </c>
      <c r="O13" s="852"/>
      <c r="P13" s="853">
        <v>46048</v>
      </c>
      <c r="Q13" s="822">
        <v>46049</v>
      </c>
      <c r="R13" s="854"/>
    </row>
    <row r="14" spans="1:18" ht="18" customHeight="1">
      <c r="A14" s="841" t="s">
        <v>200</v>
      </c>
      <c r="B14" s="817"/>
      <c r="C14" s="842">
        <f>C13+1</f>
        <v>3</v>
      </c>
      <c r="D14" s="843" t="s">
        <v>175</v>
      </c>
      <c r="E14" s="843" t="s">
        <v>175</v>
      </c>
      <c r="F14" s="861" t="s">
        <v>2339</v>
      </c>
      <c r="G14" s="862">
        <v>4</v>
      </c>
      <c r="H14" s="863">
        <v>489</v>
      </c>
      <c r="I14" s="846">
        <f t="shared" ref="I14:I19" si="0">G14*H14</f>
        <v>1956</v>
      </c>
      <c r="J14" s="479"/>
      <c r="K14" s="480" t="s">
        <v>2340</v>
      </c>
      <c r="L14" s="864"/>
      <c r="M14" s="850" t="s">
        <v>2336</v>
      </c>
      <c r="N14" s="851">
        <v>46036</v>
      </c>
      <c r="O14" s="852"/>
      <c r="P14" s="853">
        <v>46048</v>
      </c>
      <c r="Q14" s="822">
        <v>46049</v>
      </c>
      <c r="R14" s="854"/>
    </row>
    <row r="15" spans="1:18" ht="18" customHeight="1">
      <c r="A15" s="855" t="s">
        <v>123</v>
      </c>
      <c r="B15" s="817"/>
      <c r="C15" s="842">
        <f t="shared" ref="C15:C19" si="1">C14+1</f>
        <v>4</v>
      </c>
      <c r="D15" s="843" t="s">
        <v>175</v>
      </c>
      <c r="E15" s="843" t="s">
        <v>175</v>
      </c>
      <c r="F15" s="861" t="s">
        <v>2341</v>
      </c>
      <c r="G15" s="862">
        <v>1</v>
      </c>
      <c r="H15" s="863">
        <v>92</v>
      </c>
      <c r="I15" s="846">
        <f t="shared" si="0"/>
        <v>92</v>
      </c>
      <c r="J15" s="479"/>
      <c r="K15" s="480" t="s">
        <v>2342</v>
      </c>
      <c r="L15" s="864"/>
      <c r="M15" s="850" t="s">
        <v>2336</v>
      </c>
      <c r="N15" s="851">
        <v>46036</v>
      </c>
      <c r="O15" s="852"/>
      <c r="P15" s="853">
        <v>46048</v>
      </c>
      <c r="Q15" s="822">
        <v>46049</v>
      </c>
      <c r="R15" s="854"/>
    </row>
    <row r="16" spans="1:18" ht="18" customHeight="1">
      <c r="A16" s="855" t="s">
        <v>123</v>
      </c>
      <c r="B16" s="817"/>
      <c r="C16" s="842">
        <f t="shared" si="1"/>
        <v>5</v>
      </c>
      <c r="D16" s="843" t="s">
        <v>175</v>
      </c>
      <c r="E16" s="843" t="s">
        <v>175</v>
      </c>
      <c r="F16" s="861" t="s">
        <v>2343</v>
      </c>
      <c r="G16" s="862">
        <v>4</v>
      </c>
      <c r="H16" s="863">
        <v>77</v>
      </c>
      <c r="I16" s="846">
        <f t="shared" si="0"/>
        <v>308</v>
      </c>
      <c r="J16" s="479"/>
      <c r="K16" s="480" t="s">
        <v>2344</v>
      </c>
      <c r="L16" s="864"/>
      <c r="M16" s="850" t="s">
        <v>2336</v>
      </c>
      <c r="N16" s="851">
        <v>46036</v>
      </c>
      <c r="O16" s="852"/>
      <c r="P16" s="853">
        <v>46048</v>
      </c>
      <c r="Q16" s="822">
        <v>46049</v>
      </c>
      <c r="R16" s="854"/>
    </row>
    <row r="17" spans="1:18" ht="18" customHeight="1">
      <c r="A17" s="855" t="s">
        <v>123</v>
      </c>
      <c r="B17" s="817"/>
      <c r="C17" s="842">
        <f t="shared" si="1"/>
        <v>6</v>
      </c>
      <c r="D17" s="843" t="s">
        <v>175</v>
      </c>
      <c r="E17" s="843" t="s">
        <v>175</v>
      </c>
      <c r="F17" s="861" t="s">
        <v>2345</v>
      </c>
      <c r="G17" s="862">
        <v>1</v>
      </c>
      <c r="H17" s="863">
        <v>287</v>
      </c>
      <c r="I17" s="865">
        <f t="shared" si="0"/>
        <v>287</v>
      </c>
      <c r="J17" s="479"/>
      <c r="K17" s="480" t="s">
        <v>2346</v>
      </c>
      <c r="L17" s="864"/>
      <c r="M17" s="850" t="s">
        <v>2336</v>
      </c>
      <c r="N17" s="851">
        <v>46036</v>
      </c>
      <c r="O17" s="852"/>
      <c r="P17" s="853">
        <v>46048</v>
      </c>
      <c r="Q17" s="822">
        <v>46049</v>
      </c>
      <c r="R17" s="854"/>
    </row>
    <row r="18" spans="1:18" ht="18" customHeight="1">
      <c r="A18" s="855" t="s">
        <v>123</v>
      </c>
      <c r="B18" s="817"/>
      <c r="C18" s="842">
        <f t="shared" si="1"/>
        <v>7</v>
      </c>
      <c r="D18" s="843" t="s">
        <v>175</v>
      </c>
      <c r="E18" s="843" t="s">
        <v>175</v>
      </c>
      <c r="F18" s="861" t="s">
        <v>2347</v>
      </c>
      <c r="G18" s="862">
        <v>1</v>
      </c>
      <c r="H18" s="863">
        <v>207</v>
      </c>
      <c r="I18" s="865">
        <f t="shared" si="0"/>
        <v>207</v>
      </c>
      <c r="J18" s="479"/>
      <c r="K18" s="480" t="s">
        <v>420</v>
      </c>
      <c r="L18" s="864"/>
      <c r="M18" s="850" t="s">
        <v>2336</v>
      </c>
      <c r="N18" s="851">
        <v>46036</v>
      </c>
      <c r="O18" s="852"/>
      <c r="P18" s="853">
        <v>46048</v>
      </c>
      <c r="Q18" s="822">
        <v>46049</v>
      </c>
      <c r="R18" s="854"/>
    </row>
    <row r="19" spans="1:18" ht="17.45" customHeight="1">
      <c r="A19" s="855" t="s">
        <v>123</v>
      </c>
      <c r="B19" s="817"/>
      <c r="C19" s="842">
        <f t="shared" si="1"/>
        <v>8</v>
      </c>
      <c r="D19" s="843" t="s">
        <v>175</v>
      </c>
      <c r="E19" s="843" t="s">
        <v>175</v>
      </c>
      <c r="F19" s="866" t="s">
        <v>2348</v>
      </c>
      <c r="G19" s="867">
        <v>1</v>
      </c>
      <c r="H19" s="868">
        <v>1300</v>
      </c>
      <c r="I19" s="869">
        <f t="shared" si="0"/>
        <v>1300</v>
      </c>
      <c r="J19" s="870"/>
      <c r="K19" s="871" t="s">
        <v>2349</v>
      </c>
      <c r="L19" s="872"/>
      <c r="M19" s="873" t="s">
        <v>2350</v>
      </c>
      <c r="N19" s="874">
        <v>46041</v>
      </c>
      <c r="O19" s="875"/>
      <c r="P19" s="876">
        <v>46048</v>
      </c>
      <c r="Q19" s="877">
        <v>46049</v>
      </c>
      <c r="R19" s="854"/>
    </row>
    <row r="20" spans="1:18" ht="17.45" customHeight="1">
      <c r="A20" s="831"/>
      <c r="B20" s="817"/>
      <c r="C20" s="878"/>
      <c r="D20" s="831"/>
      <c r="E20" s="831"/>
      <c r="F20" s="879"/>
      <c r="G20" s="831"/>
      <c r="H20" s="880"/>
      <c r="I20" s="881"/>
      <c r="J20" s="859"/>
      <c r="K20" s="480"/>
      <c r="L20" s="882"/>
      <c r="M20" s="839"/>
      <c r="N20" s="853"/>
      <c r="O20" s="883"/>
      <c r="P20" s="853"/>
      <c r="Q20" s="853"/>
      <c r="R20" s="884"/>
    </row>
    <row r="21" spans="1:18" ht="18" customHeight="1">
      <c r="A21" s="885"/>
      <c r="B21" s="886"/>
      <c r="C21" s="887"/>
      <c r="D21" s="888"/>
      <c r="E21" s="889"/>
      <c r="F21" s="890">
        <f>SUM(I12:I19)</f>
        <v>26917</v>
      </c>
      <c r="G21" s="891"/>
      <c r="H21" s="891"/>
      <c r="I21" s="891"/>
      <c r="J21" s="892"/>
      <c r="K21" s="893"/>
      <c r="L21" s="894"/>
      <c r="M21" s="839"/>
      <c r="N21" s="895"/>
      <c r="O21" s="896"/>
      <c r="P21" s="896"/>
      <c r="Q21" s="897"/>
      <c r="R21" s="840"/>
    </row>
    <row r="22" spans="1:18" ht="18" customHeight="1">
      <c r="A22" s="831"/>
      <c r="B22" s="817"/>
      <c r="C22" s="898"/>
      <c r="D22" s="899"/>
      <c r="E22" s="900"/>
      <c r="F22" s="901"/>
      <c r="G22" s="901"/>
      <c r="H22" s="901"/>
      <c r="I22" s="901"/>
      <c r="J22" s="902"/>
      <c r="K22" s="903"/>
      <c r="L22" s="838"/>
      <c r="M22" s="839"/>
      <c r="N22" s="832"/>
      <c r="O22" s="823"/>
      <c r="P22" s="823"/>
      <c r="Q22" s="822"/>
      <c r="R22" s="840"/>
    </row>
    <row r="23" spans="1:18" ht="18" customHeight="1">
      <c r="A23" s="831"/>
      <c r="B23" s="817"/>
      <c r="C23" s="898"/>
      <c r="D23" s="904"/>
      <c r="E23" s="905"/>
      <c r="F23" s="906"/>
      <c r="G23" s="906"/>
      <c r="H23" s="906"/>
      <c r="I23" s="906"/>
      <c r="J23" s="859"/>
      <c r="K23" s="907"/>
      <c r="L23" s="908"/>
      <c r="M23" s="839"/>
      <c r="N23" s="832"/>
      <c r="O23" s="823"/>
      <c r="P23" s="823"/>
      <c r="Q23" s="822"/>
      <c r="R23" s="840"/>
    </row>
    <row r="24" spans="1:18" ht="18" customHeight="1">
      <c r="A24" s="831"/>
      <c r="B24" s="817"/>
      <c r="C24" s="831"/>
      <c r="D24" s="909"/>
      <c r="E24" s="909"/>
      <c r="F24" s="910"/>
      <c r="G24" s="911"/>
      <c r="H24" s="912"/>
      <c r="I24" s="881"/>
      <c r="J24" s="831"/>
      <c r="K24" s="913"/>
      <c r="L24" s="908"/>
      <c r="M24" s="839"/>
      <c r="N24" s="832"/>
      <c r="O24" s="823"/>
      <c r="P24" s="823"/>
      <c r="Q24" s="822"/>
      <c r="R24" s="840"/>
    </row>
    <row r="25" spans="1:18" ht="18" customHeight="1">
      <c r="A25" s="831"/>
      <c r="B25" s="817"/>
      <c r="C25" s="831"/>
      <c r="D25" s="909"/>
      <c r="E25" s="909"/>
      <c r="F25" s="914"/>
      <c r="G25" s="915"/>
      <c r="H25" s="831"/>
      <c r="I25" s="916"/>
      <c r="J25" s="831"/>
      <c r="K25" s="913"/>
      <c r="L25" s="908"/>
      <c r="M25" s="839"/>
      <c r="N25" s="832"/>
      <c r="O25" s="823"/>
      <c r="P25" s="823"/>
      <c r="Q25" s="822"/>
      <c r="R25" s="840"/>
    </row>
    <row r="26" spans="1:18" ht="18" customHeight="1">
      <c r="C26" s="820"/>
      <c r="D26" s="819"/>
      <c r="E26" s="819"/>
      <c r="F26" s="917"/>
      <c r="G26" s="878"/>
      <c r="H26" s="878"/>
      <c r="I26" s="918"/>
      <c r="J26" s="821"/>
      <c r="K26" s="837"/>
      <c r="L26" s="919"/>
      <c r="M26" s="920"/>
      <c r="N26" s="822"/>
      <c r="O26" s="823"/>
      <c r="P26" s="823"/>
      <c r="Q26" s="822"/>
      <c r="R26" s="840"/>
    </row>
    <row r="27" spans="1:18" ht="18" customHeight="1">
      <c r="C27" s="820"/>
      <c r="D27" s="820"/>
      <c r="E27" s="820"/>
      <c r="F27" s="919" t="s">
        <v>2351</v>
      </c>
      <c r="G27" s="921"/>
      <c r="H27" s="921"/>
      <c r="I27" s="827">
        <f>G27*H27</f>
        <v>0</v>
      </c>
      <c r="J27" s="828"/>
      <c r="K27" s="837" t="s">
        <v>2352</v>
      </c>
      <c r="L27" s="922"/>
      <c r="M27" s="820"/>
      <c r="N27" s="822"/>
      <c r="O27" s="922"/>
      <c r="P27" s="820"/>
      <c r="Q27" s="822"/>
      <c r="R27" s="840"/>
    </row>
    <row r="28" spans="1:18" ht="18" customHeight="1">
      <c r="B28" s="923">
        <v>4</v>
      </c>
      <c r="C28" s="924"/>
      <c r="D28" s="819"/>
      <c r="E28" s="819"/>
      <c r="F28" s="919" t="s">
        <v>2352</v>
      </c>
      <c r="G28" s="827"/>
      <c r="H28" s="827">
        <v>5000</v>
      </c>
      <c r="I28" s="827">
        <f>G28*H28</f>
        <v>0</v>
      </c>
      <c r="J28" s="828"/>
      <c r="K28" s="837" t="s">
        <v>2353</v>
      </c>
      <c r="L28" s="922"/>
      <c r="M28" s="820"/>
      <c r="N28" s="822"/>
      <c r="O28" s="922"/>
      <c r="P28" s="820"/>
      <c r="Q28" s="822"/>
      <c r="R28" s="823"/>
    </row>
    <row r="29" spans="1:18" ht="18" customHeight="1">
      <c r="C29" s="820"/>
      <c r="D29" s="819"/>
      <c r="E29" s="819"/>
      <c r="F29" s="919" t="s">
        <v>2353</v>
      </c>
      <c r="G29" s="827"/>
      <c r="H29" s="827"/>
      <c r="I29" s="827">
        <f>G29*H29</f>
        <v>0</v>
      </c>
      <c r="J29" s="828"/>
      <c r="K29" s="925"/>
      <c r="L29" s="922"/>
      <c r="M29" s="820"/>
      <c r="N29" s="820"/>
      <c r="O29" s="922"/>
      <c r="P29" s="820"/>
      <c r="Q29" s="823"/>
      <c r="R29" s="823"/>
    </row>
    <row r="30" spans="1:18" ht="18" customHeight="1">
      <c r="C30" s="820"/>
      <c r="D30" s="819"/>
      <c r="E30" s="819"/>
      <c r="F30" s="926"/>
      <c r="G30" s="927"/>
      <c r="H30" s="927"/>
      <c r="I30" s="928"/>
      <c r="J30" s="929"/>
      <c r="K30" s="930"/>
    </row>
    <row r="31" spans="1:18" ht="18" customHeight="1"/>
    <row r="32" spans="1:18" ht="18" customHeight="1"/>
    <row r="33" ht="18" customHeight="1"/>
  </sheetData>
  <autoFilter ref="C8:P33" xr:uid="{00000000-0009-0000-0000-000003000000}"/>
  <mergeCells count="11">
    <mergeCell ref="C11:F11"/>
    <mergeCell ref="F30:I30"/>
    <mergeCell ref="C2:E2"/>
    <mergeCell ref="H2:J2"/>
    <mergeCell ref="C3:E3"/>
    <mergeCell ref="C4:E4"/>
    <mergeCell ref="I4:K5"/>
    <mergeCell ref="C5:E5"/>
    <mergeCell ref="H5:H6"/>
    <mergeCell ref="C6:E6"/>
    <mergeCell ref="I6:K6"/>
  </mergeCells>
  <phoneticPr fontId="2"/>
  <dataValidations count="1">
    <dataValidation allowBlank="1" showInputMessage="1" showErrorMessage="1" sqref="K21:K23" xr:uid="{98A1DBCF-E191-45E7-B3B4-80CC3C63FB56}"/>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35419-B179-4C98-8F1B-4315BABB1E58}">
  <dimension ref="A1:B5"/>
  <sheetViews>
    <sheetView view="pageBreakPreview" zoomScale="140" zoomScaleNormal="100" zoomScaleSheetLayoutView="140" workbookViewId="0">
      <selection sqref="A1:XFD1048576"/>
    </sheetView>
  </sheetViews>
  <sheetFormatPr defaultColWidth="11.625" defaultRowHeight="13.5" customHeight="1"/>
  <cols>
    <col min="1" max="1" width="12.125" style="1" bestFit="1" customWidth="1"/>
    <col min="2" max="2" width="31.5" style="1" bestFit="1" customWidth="1"/>
    <col min="3" max="16384" width="11.625" style="1"/>
  </cols>
  <sheetData>
    <row r="1" spans="1:2" ht="13.5" customHeight="1">
      <c r="A1" s="931" t="s">
        <v>2307</v>
      </c>
      <c r="B1" s="932" t="s">
        <v>2354</v>
      </c>
    </row>
    <row r="2" spans="1:2" ht="13.5" customHeight="1">
      <c r="A2" s="931" t="s">
        <v>2310</v>
      </c>
      <c r="B2" s="933" t="s">
        <v>2355</v>
      </c>
    </row>
    <row r="3" spans="1:2" ht="13.5" customHeight="1">
      <c r="A3" s="931" t="s">
        <v>2312</v>
      </c>
      <c r="B3" s="933" t="s">
        <v>2356</v>
      </c>
    </row>
    <row r="4" spans="1:2" ht="13.5" customHeight="1">
      <c r="A4" s="931" t="s">
        <v>2315</v>
      </c>
      <c r="B4" s="934">
        <v>44972</v>
      </c>
    </row>
    <row r="5" spans="1:2" ht="13.5" customHeight="1">
      <c r="A5" s="931" t="s">
        <v>2317</v>
      </c>
      <c r="B5" s="934">
        <v>44975</v>
      </c>
    </row>
  </sheetData>
  <phoneticPr fontId="2"/>
  <printOptions horizontalCentered="1" verticalCentered="1" gridLines="1"/>
  <pageMargins left="0.70866141732283472" right="0.70866141732283472" top="0.74803149606299213" bottom="0.74803149606299213" header="0.31496062992125984" footer="0.31496062992125984"/>
  <pageSetup paperSize="9" scale="287" orientation="landscape" r:id="rId1"/>
  <headerFooter>
    <oddHeader>&amp;L&amp;C&amp;R</oddHeader>
    <oddFooter>&amp;L&amp;C&amp;R</oddFooter>
    <evenHeader>&amp;L&amp;C&amp;R</evenHeader>
    <evenFooter>&amp;L&amp;C&amp;R</even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C392B-1F82-4BDF-8E3C-323016BA2EB8}">
  <sheetPr>
    <tabColor theme="2" tint="-0.499984740745262"/>
  </sheetPr>
  <dimension ref="A2:S672"/>
  <sheetViews>
    <sheetView zoomScale="85" zoomScaleNormal="85" workbookViewId="0">
      <pane xSplit="12" ySplit="8" topLeftCell="R19" activePane="bottomRight" state="frozen"/>
      <selection pane="topRight" activeCell="K1" sqref="K1"/>
      <selection pane="bottomLeft" activeCell="A9" sqref="A9"/>
      <selection pane="bottomRight" activeCell="S29" sqref="S29:S32"/>
    </sheetView>
  </sheetViews>
  <sheetFormatPr defaultRowHeight="18.75"/>
  <cols>
    <col min="1" max="2" width="9" style="1"/>
    <col min="3" max="3" width="9.125" style="1" customWidth="1"/>
    <col min="4" max="4" width="6.125" style="4" customWidth="1"/>
    <col min="5" max="6" width="15.875" style="1" customWidth="1"/>
    <col min="7" max="7" width="64.125" style="1" customWidth="1"/>
    <col min="8" max="8" width="6.125" style="1" customWidth="1"/>
    <col min="9" max="10" width="9.875" style="4" bestFit="1" customWidth="1"/>
    <col min="11" max="11" width="7.375" style="19" customWidth="1"/>
    <col min="12" max="12" width="47.875" style="1" customWidth="1"/>
    <col min="13" max="13" width="19.12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2357</v>
      </c>
      <c r="I2" s="5" t="s">
        <v>2</v>
      </c>
      <c r="J2" s="6"/>
      <c r="K2" s="7"/>
      <c r="L2" s="8">
        <f>SUM(J:J)</f>
        <v>1638300</v>
      </c>
    </row>
    <row r="3" spans="1:19" ht="20.100000000000001" customHeight="1">
      <c r="D3" s="2" t="s">
        <v>3</v>
      </c>
      <c r="E3" s="2"/>
      <c r="F3" s="2"/>
      <c r="G3" s="13" t="s">
        <v>1698</v>
      </c>
      <c r="J3" s="14" t="s">
        <v>2358</v>
      </c>
      <c r="K3" s="14"/>
      <c r="L3" s="14"/>
      <c r="M3" s="14"/>
    </row>
    <row r="4" spans="1:19" ht="20.100000000000001" customHeight="1">
      <c r="D4" s="2" t="s">
        <v>6</v>
      </c>
      <c r="E4" s="2"/>
      <c r="F4" s="2"/>
      <c r="G4" s="13" t="s">
        <v>2359</v>
      </c>
      <c r="I4" s="15" t="s">
        <v>8</v>
      </c>
      <c r="J4" s="14"/>
      <c r="K4" s="14"/>
      <c r="L4" s="14"/>
      <c r="M4" s="14"/>
    </row>
    <row r="5" spans="1:19" ht="20.100000000000001" customHeight="1">
      <c r="D5" s="2" t="s">
        <v>9</v>
      </c>
      <c r="E5" s="2"/>
      <c r="F5" s="2"/>
      <c r="G5" s="16">
        <v>45832</v>
      </c>
      <c r="I5" s="17"/>
      <c r="J5" s="18"/>
    </row>
    <row r="6" spans="1:19" ht="20.100000000000001" customHeight="1">
      <c r="D6" s="2" t="s">
        <v>10</v>
      </c>
      <c r="E6" s="2"/>
      <c r="F6" s="2"/>
      <c r="G6" s="16">
        <v>45833</v>
      </c>
      <c r="J6" s="19" t="s">
        <v>66</v>
      </c>
    </row>
    <row r="8" spans="1:19" s="4" customFormat="1" ht="19.7" customHeight="1">
      <c r="A8" s="20" t="s">
        <v>11</v>
      </c>
      <c r="B8" s="20" t="s">
        <v>12</v>
      </c>
      <c r="C8" s="20" t="s">
        <v>13</v>
      </c>
      <c r="D8" s="21" t="s">
        <v>14</v>
      </c>
      <c r="E8" s="21" t="s">
        <v>15</v>
      </c>
      <c r="F8" s="21" t="s">
        <v>16</v>
      </c>
      <c r="G8" s="20" t="s">
        <v>17</v>
      </c>
      <c r="H8" s="493" t="s">
        <v>18</v>
      </c>
      <c r="I8" s="20" t="s">
        <v>19</v>
      </c>
      <c r="J8" s="22" t="s">
        <v>20</v>
      </c>
      <c r="K8" s="23"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40" t="s">
        <v>36</v>
      </c>
      <c r="I9" s="26" t="s">
        <v>37</v>
      </c>
      <c r="J9" s="28" t="s">
        <v>38</v>
      </c>
      <c r="K9" s="29"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40"/>
      <c r="I10" s="26"/>
      <c r="J10" s="28"/>
      <c r="K10" s="29"/>
      <c r="L10" s="26"/>
      <c r="M10" s="26"/>
      <c r="N10" s="26"/>
      <c r="O10" s="30"/>
      <c r="P10" s="27"/>
      <c r="Q10" s="26"/>
      <c r="R10" s="30"/>
      <c r="S10" s="31"/>
    </row>
    <row r="11" spans="1:19" s="4" customFormat="1" ht="19.7" customHeight="1">
      <c r="D11" s="27"/>
      <c r="E11" s="32" t="s">
        <v>48</v>
      </c>
      <c r="F11" s="33"/>
      <c r="G11" s="34"/>
      <c r="H11" s="26"/>
      <c r="I11" s="26"/>
      <c r="J11" s="28"/>
      <c r="K11" s="29"/>
      <c r="L11" s="26"/>
      <c r="M11" s="26"/>
      <c r="N11" s="26"/>
      <c r="O11" s="30"/>
      <c r="P11" s="27"/>
      <c r="Q11" s="26"/>
      <c r="R11" s="30"/>
      <c r="S11" s="31"/>
    </row>
    <row r="12" spans="1:19" s="4" customFormat="1" ht="19.7" customHeight="1">
      <c r="A12" s="197" t="s">
        <v>49</v>
      </c>
      <c r="B12" s="26"/>
      <c r="C12" s="35" t="s">
        <v>2360</v>
      </c>
      <c r="D12" s="36">
        <v>1</v>
      </c>
      <c r="E12" s="27" t="s">
        <v>48</v>
      </c>
      <c r="F12" s="27" t="s">
        <v>48</v>
      </c>
      <c r="G12" s="282" t="s">
        <v>2361</v>
      </c>
      <c r="H12" s="197">
        <v>1</v>
      </c>
      <c r="I12" s="333">
        <v>1053000</v>
      </c>
      <c r="J12" s="935">
        <f t="shared" ref="J12:J22" si="0">H12*I12</f>
        <v>1053000</v>
      </c>
      <c r="K12" s="28"/>
      <c r="L12" s="47" t="s">
        <v>2362</v>
      </c>
      <c r="M12" s="26"/>
      <c r="N12" s="155" t="s">
        <v>2363</v>
      </c>
      <c r="O12" s="30">
        <v>45754</v>
      </c>
      <c r="P12" s="27"/>
      <c r="Q12" s="42">
        <v>45832</v>
      </c>
      <c r="R12" s="42">
        <v>45832</v>
      </c>
      <c r="S12" s="31">
        <v>45832</v>
      </c>
    </row>
    <row r="13" spans="1:19" s="4" customFormat="1" ht="19.7" customHeight="1">
      <c r="A13" s="197" t="s">
        <v>49</v>
      </c>
      <c r="B13" s="26"/>
      <c r="C13" s="35" t="s">
        <v>2360</v>
      </c>
      <c r="D13" s="36">
        <f>+D12+1</f>
        <v>2</v>
      </c>
      <c r="E13" s="27" t="s">
        <v>48</v>
      </c>
      <c r="F13" s="27" t="s">
        <v>48</v>
      </c>
      <c r="G13" s="282" t="s">
        <v>2364</v>
      </c>
      <c r="H13" s="936">
        <v>1</v>
      </c>
      <c r="I13" s="333">
        <v>60000</v>
      </c>
      <c r="J13" s="935">
        <f t="shared" si="0"/>
        <v>60000</v>
      </c>
      <c r="K13" s="29"/>
      <c r="L13" s="47" t="s">
        <v>2364</v>
      </c>
      <c r="M13" s="26"/>
      <c r="N13" s="155" t="s">
        <v>2363</v>
      </c>
      <c r="O13" s="30">
        <v>45754</v>
      </c>
      <c r="P13" s="27"/>
      <c r="Q13" s="42">
        <v>45832</v>
      </c>
      <c r="R13" s="42">
        <v>45832</v>
      </c>
      <c r="S13" s="31">
        <v>45832</v>
      </c>
    </row>
    <row r="14" spans="1:19" s="4" customFormat="1" ht="19.7" customHeight="1">
      <c r="A14" s="197" t="s">
        <v>49</v>
      </c>
      <c r="B14" s="26"/>
      <c r="C14" s="35" t="s">
        <v>2360</v>
      </c>
      <c r="D14" s="36">
        <f t="shared" ref="D14:D21" si="1">+D13+1</f>
        <v>3</v>
      </c>
      <c r="E14" s="27" t="s">
        <v>48</v>
      </c>
      <c r="F14" s="27" t="s">
        <v>48</v>
      </c>
      <c r="G14" s="282" t="s">
        <v>2365</v>
      </c>
      <c r="H14" s="936">
        <v>1</v>
      </c>
      <c r="I14" s="333">
        <v>20000</v>
      </c>
      <c r="J14" s="935">
        <f t="shared" si="0"/>
        <v>20000</v>
      </c>
      <c r="K14" s="29"/>
      <c r="L14" s="47" t="s">
        <v>2365</v>
      </c>
      <c r="M14" s="26"/>
      <c r="N14" s="155" t="s">
        <v>2363</v>
      </c>
      <c r="O14" s="30">
        <v>45754</v>
      </c>
      <c r="P14" s="27"/>
      <c r="Q14" s="42">
        <v>45832</v>
      </c>
      <c r="R14" s="42">
        <v>45832</v>
      </c>
      <c r="S14" s="31">
        <v>45832</v>
      </c>
    </row>
    <row r="15" spans="1:19" s="4" customFormat="1" ht="19.7" customHeight="1">
      <c r="A15" s="197" t="s">
        <v>54</v>
      </c>
      <c r="B15" s="26"/>
      <c r="C15" s="35" t="s">
        <v>2360</v>
      </c>
      <c r="D15" s="36">
        <f t="shared" si="1"/>
        <v>4</v>
      </c>
      <c r="E15" s="27" t="s">
        <v>48</v>
      </c>
      <c r="F15" s="27" t="s">
        <v>48</v>
      </c>
      <c r="G15" s="282" t="s">
        <v>2366</v>
      </c>
      <c r="H15" s="936">
        <v>1</v>
      </c>
      <c r="I15" s="333">
        <v>20000</v>
      </c>
      <c r="J15" s="935">
        <f t="shared" si="0"/>
        <v>20000</v>
      </c>
      <c r="K15" s="29"/>
      <c r="L15" s="47" t="s">
        <v>2366</v>
      </c>
      <c r="M15" s="26"/>
      <c r="N15" s="155" t="s">
        <v>2363</v>
      </c>
      <c r="O15" s="30">
        <v>45754</v>
      </c>
      <c r="P15" s="27"/>
      <c r="Q15" s="42">
        <v>45832</v>
      </c>
      <c r="R15" s="42">
        <v>45832</v>
      </c>
      <c r="S15" s="31">
        <v>45832</v>
      </c>
    </row>
    <row r="16" spans="1:19" s="4" customFormat="1" ht="19.7" customHeight="1">
      <c r="A16" s="197" t="s">
        <v>54</v>
      </c>
      <c r="B16" s="26"/>
      <c r="C16" s="35" t="s">
        <v>2360</v>
      </c>
      <c r="D16" s="36">
        <f t="shared" si="1"/>
        <v>5</v>
      </c>
      <c r="E16" s="27" t="s">
        <v>48</v>
      </c>
      <c r="F16" s="27" t="s">
        <v>48</v>
      </c>
      <c r="G16" s="282" t="s">
        <v>2367</v>
      </c>
      <c r="H16" s="936">
        <v>1</v>
      </c>
      <c r="I16" s="333">
        <v>20000</v>
      </c>
      <c r="J16" s="935">
        <f t="shared" si="0"/>
        <v>20000</v>
      </c>
      <c r="K16" s="29"/>
      <c r="L16" s="47" t="s">
        <v>2367</v>
      </c>
      <c r="M16" s="26"/>
      <c r="N16" s="155" t="s">
        <v>2363</v>
      </c>
      <c r="O16" s="30">
        <v>45754</v>
      </c>
      <c r="P16" s="27"/>
      <c r="Q16" s="42">
        <v>45832</v>
      </c>
      <c r="R16" s="42">
        <v>45832</v>
      </c>
      <c r="S16" s="31">
        <v>45832</v>
      </c>
    </row>
    <row r="17" spans="1:19" s="4" customFormat="1" ht="19.7" customHeight="1">
      <c r="A17" s="197" t="s">
        <v>54</v>
      </c>
      <c r="B17" s="26"/>
      <c r="C17" s="35" t="s">
        <v>2360</v>
      </c>
      <c r="D17" s="36">
        <f t="shared" si="1"/>
        <v>6</v>
      </c>
      <c r="E17" s="27" t="s">
        <v>48</v>
      </c>
      <c r="F17" s="27" t="s">
        <v>48</v>
      </c>
      <c r="G17" s="282" t="s">
        <v>2368</v>
      </c>
      <c r="H17" s="936">
        <v>1</v>
      </c>
      <c r="I17" s="333">
        <v>20000</v>
      </c>
      <c r="J17" s="935">
        <f t="shared" si="0"/>
        <v>20000</v>
      </c>
      <c r="K17" s="29"/>
      <c r="L17" s="47" t="s">
        <v>2369</v>
      </c>
      <c r="M17" s="26"/>
      <c r="N17" s="155" t="s">
        <v>2363</v>
      </c>
      <c r="O17" s="30">
        <v>45754</v>
      </c>
      <c r="P17" s="27"/>
      <c r="Q17" s="42">
        <v>45832</v>
      </c>
      <c r="R17" s="42">
        <v>45832</v>
      </c>
      <c r="S17" s="31">
        <v>45832</v>
      </c>
    </row>
    <row r="18" spans="1:19" s="4" customFormat="1" ht="19.7" customHeight="1">
      <c r="A18" s="197" t="s">
        <v>54</v>
      </c>
      <c r="B18" s="26"/>
      <c r="C18" s="35" t="s">
        <v>2360</v>
      </c>
      <c r="D18" s="36">
        <f t="shared" si="1"/>
        <v>7</v>
      </c>
      <c r="E18" s="27" t="s">
        <v>48</v>
      </c>
      <c r="F18" s="27" t="s">
        <v>48</v>
      </c>
      <c r="G18" s="282" t="s">
        <v>2370</v>
      </c>
      <c r="H18" s="936">
        <v>2</v>
      </c>
      <c r="I18" s="333">
        <v>700</v>
      </c>
      <c r="J18" s="935">
        <f t="shared" si="0"/>
        <v>1400</v>
      </c>
      <c r="K18" s="29"/>
      <c r="L18" s="47" t="s">
        <v>2371</v>
      </c>
      <c r="M18" s="26"/>
      <c r="N18" s="155" t="s">
        <v>2363</v>
      </c>
      <c r="O18" s="30">
        <v>45754</v>
      </c>
      <c r="P18" s="27"/>
      <c r="Q18" s="42">
        <v>45832</v>
      </c>
      <c r="R18" s="42">
        <v>45832</v>
      </c>
      <c r="S18" s="31">
        <v>45832</v>
      </c>
    </row>
    <row r="19" spans="1:19" s="4" customFormat="1" ht="19.7" customHeight="1">
      <c r="A19" s="197" t="s">
        <v>54</v>
      </c>
      <c r="B19" s="26"/>
      <c r="C19" s="35" t="s">
        <v>2360</v>
      </c>
      <c r="D19" s="36">
        <f t="shared" si="1"/>
        <v>8</v>
      </c>
      <c r="E19" s="27" t="s">
        <v>48</v>
      </c>
      <c r="F19" s="27" t="s">
        <v>48</v>
      </c>
      <c r="G19" s="282" t="s">
        <v>2372</v>
      </c>
      <c r="H19" s="936">
        <v>1</v>
      </c>
      <c r="I19" s="117">
        <v>65000</v>
      </c>
      <c r="J19" s="935">
        <f t="shared" si="0"/>
        <v>65000</v>
      </c>
      <c r="K19" s="29"/>
      <c r="L19" s="47" t="s">
        <v>2373</v>
      </c>
      <c r="M19" s="26"/>
      <c r="N19" s="155" t="s">
        <v>2374</v>
      </c>
      <c r="O19" s="30">
        <v>45754</v>
      </c>
      <c r="P19" s="27"/>
      <c r="Q19" s="42">
        <v>45832</v>
      </c>
      <c r="R19" s="42">
        <v>45832</v>
      </c>
      <c r="S19" s="31">
        <v>45832</v>
      </c>
    </row>
    <row r="20" spans="1:19" s="4" customFormat="1" ht="19.7" customHeight="1">
      <c r="A20" s="197" t="s">
        <v>54</v>
      </c>
      <c r="B20" s="26"/>
      <c r="C20" s="35" t="s">
        <v>2360</v>
      </c>
      <c r="D20" s="36">
        <f t="shared" si="1"/>
        <v>9</v>
      </c>
      <c r="E20" s="27" t="s">
        <v>48</v>
      </c>
      <c r="F20" s="27" t="s">
        <v>48</v>
      </c>
      <c r="G20" s="282" t="s">
        <v>2375</v>
      </c>
      <c r="H20" s="936">
        <v>1</v>
      </c>
      <c r="I20" s="333">
        <v>60000</v>
      </c>
      <c r="J20" s="935">
        <f t="shared" si="0"/>
        <v>60000</v>
      </c>
      <c r="K20" s="29"/>
      <c r="L20" s="47" t="s">
        <v>2376</v>
      </c>
      <c r="M20" s="26"/>
      <c r="N20" s="155" t="s">
        <v>2363</v>
      </c>
      <c r="O20" s="30">
        <v>45754</v>
      </c>
      <c r="P20" s="27"/>
      <c r="Q20" s="42">
        <v>45832</v>
      </c>
      <c r="R20" s="42">
        <v>45832</v>
      </c>
      <c r="S20" s="31">
        <v>45832</v>
      </c>
    </row>
    <row r="21" spans="1:19" s="4" customFormat="1" ht="19.7" customHeight="1">
      <c r="A21" s="197" t="s">
        <v>54</v>
      </c>
      <c r="B21" s="26"/>
      <c r="C21" s="35" t="s">
        <v>2360</v>
      </c>
      <c r="D21" s="36">
        <f t="shared" si="1"/>
        <v>10</v>
      </c>
      <c r="E21" s="27" t="s">
        <v>48</v>
      </c>
      <c r="F21" s="27" t="s">
        <v>48</v>
      </c>
      <c r="G21" s="282" t="s">
        <v>2377</v>
      </c>
      <c r="H21" s="936">
        <v>1</v>
      </c>
      <c r="I21" s="333">
        <v>7000</v>
      </c>
      <c r="J21" s="935">
        <f t="shared" si="0"/>
        <v>7000</v>
      </c>
      <c r="K21" s="29"/>
      <c r="L21" s="47" t="s">
        <v>2377</v>
      </c>
      <c r="M21" s="26"/>
      <c r="N21" s="155" t="s">
        <v>2363</v>
      </c>
      <c r="O21" s="30">
        <v>45754</v>
      </c>
      <c r="P21" s="27"/>
      <c r="Q21" s="42">
        <v>45832</v>
      </c>
      <c r="R21" s="42">
        <v>45832</v>
      </c>
      <c r="S21" s="31">
        <v>45832</v>
      </c>
    </row>
    <row r="22" spans="1:19" s="4" customFormat="1" ht="19.7" customHeight="1">
      <c r="A22" s="197" t="s">
        <v>49</v>
      </c>
      <c r="B22" s="26"/>
      <c r="C22" s="35" t="s">
        <v>2360</v>
      </c>
      <c r="D22" s="36">
        <f>+D21+1</f>
        <v>11</v>
      </c>
      <c r="E22" s="27" t="s">
        <v>48</v>
      </c>
      <c r="F22" s="27" t="s">
        <v>48</v>
      </c>
      <c r="G22" s="937" t="s">
        <v>53</v>
      </c>
      <c r="H22" s="208">
        <v>1</v>
      </c>
      <c r="I22" s="208">
        <v>12000</v>
      </c>
      <c r="J22" s="938">
        <f t="shared" si="0"/>
        <v>12000</v>
      </c>
      <c r="K22" s="28"/>
      <c r="L22" s="47"/>
      <c r="M22" s="26"/>
      <c r="N22" s="155" t="s">
        <v>2363</v>
      </c>
      <c r="O22" s="30">
        <v>45754</v>
      </c>
      <c r="P22" s="27"/>
      <c r="Q22" s="42">
        <v>45832</v>
      </c>
      <c r="R22" s="42">
        <v>45832</v>
      </c>
      <c r="S22" s="31">
        <v>45832</v>
      </c>
    </row>
    <row r="23" spans="1:19" s="4" customFormat="1" ht="19.7" customHeight="1">
      <c r="B23" s="53"/>
      <c r="D23" s="27"/>
      <c r="E23" s="43"/>
      <c r="F23" s="43"/>
      <c r="G23" s="55"/>
      <c r="H23" s="939"/>
      <c r="I23" s="57"/>
      <c r="J23" s="58"/>
      <c r="K23" s="29"/>
      <c r="L23" s="59"/>
      <c r="M23" s="26"/>
      <c r="N23" s="26"/>
      <c r="O23" s="30"/>
      <c r="P23" s="27"/>
      <c r="Q23" s="42"/>
      <c r="R23" s="30"/>
      <c r="S23" s="31"/>
    </row>
    <row r="24" spans="1:19" s="4" customFormat="1" ht="19.7" customHeight="1">
      <c r="D24" s="27"/>
      <c r="E24" s="43"/>
      <c r="F24" s="43"/>
      <c r="G24" s="60">
        <f>SUM(J12:J22)</f>
        <v>1338400</v>
      </c>
      <c r="H24" s="940"/>
      <c r="I24" s="57"/>
      <c r="J24" s="61"/>
      <c r="K24" s="29"/>
      <c r="L24" s="47"/>
      <c r="M24" s="26"/>
      <c r="N24" s="26"/>
      <c r="O24" s="30"/>
      <c r="P24" s="27"/>
      <c r="Q24" s="42"/>
      <c r="R24" s="30"/>
      <c r="S24" s="31"/>
    </row>
    <row r="25" spans="1:19" s="4" customFormat="1" ht="19.7" customHeight="1">
      <c r="D25" s="27"/>
      <c r="E25" s="27"/>
      <c r="F25" s="27"/>
      <c r="G25" s="121"/>
      <c r="H25" s="557"/>
      <c r="I25" s="26"/>
      <c r="J25" s="63"/>
      <c r="K25" s="29"/>
      <c r="L25" s="47"/>
      <c r="M25" s="26"/>
      <c r="N25" s="26"/>
      <c r="O25" s="30"/>
      <c r="P25" s="27"/>
      <c r="Q25" s="26"/>
      <c r="R25" s="30"/>
      <c r="S25" s="31"/>
    </row>
    <row r="26" spans="1:19" s="4" customFormat="1" ht="19.7" customHeight="1">
      <c r="D26" s="27"/>
      <c r="E26" s="27"/>
      <c r="F26" s="27"/>
      <c r="G26" s="121"/>
      <c r="H26" s="557"/>
      <c r="I26" s="26"/>
      <c r="J26" s="63"/>
      <c r="K26" s="29"/>
      <c r="L26" s="47"/>
      <c r="M26" s="26"/>
      <c r="N26" s="26"/>
      <c r="O26" s="30"/>
      <c r="P26" s="27"/>
      <c r="Q26" s="26"/>
      <c r="R26" s="30"/>
      <c r="S26" s="31"/>
    </row>
    <row r="27" spans="1:19" s="4" customFormat="1" ht="19.7" customHeight="1">
      <c r="D27" s="27"/>
      <c r="E27" s="328" t="s">
        <v>2378</v>
      </c>
      <c r="F27" s="342"/>
      <c r="G27" s="343"/>
      <c r="H27" s="557"/>
      <c r="I27" s="26"/>
      <c r="J27" s="63"/>
      <c r="K27" s="29"/>
      <c r="L27" s="47"/>
      <c r="M27" s="26"/>
      <c r="N27" s="26"/>
      <c r="O27" s="30"/>
      <c r="P27" s="27"/>
      <c r="Q27" s="26"/>
      <c r="R27" s="30"/>
      <c r="S27" s="31"/>
    </row>
    <row r="28" spans="1:19" s="4" customFormat="1" ht="19.7" customHeight="1">
      <c r="A28" s="197" t="s">
        <v>155</v>
      </c>
      <c r="B28" s="26"/>
      <c r="C28" s="780">
        <v>14</v>
      </c>
      <c r="D28" s="36">
        <f>+D22+1</f>
        <v>12</v>
      </c>
      <c r="E28" s="333" t="s">
        <v>2379</v>
      </c>
      <c r="F28" s="333" t="s">
        <v>2379</v>
      </c>
      <c r="G28" s="542" t="s">
        <v>2380</v>
      </c>
      <c r="H28" s="197">
        <v>1</v>
      </c>
      <c r="I28" s="252">
        <v>299900</v>
      </c>
      <c r="J28" s="941">
        <f t="shared" ref="J28" si="2">H28*I28</f>
        <v>299900</v>
      </c>
      <c r="K28" s="28"/>
      <c r="L28" s="40" t="s">
        <v>2381</v>
      </c>
      <c r="M28" s="26"/>
      <c r="N28" s="26" t="s">
        <v>2382</v>
      </c>
      <c r="O28" s="30">
        <v>45754</v>
      </c>
      <c r="P28" s="27"/>
      <c r="Q28" s="42">
        <v>45832</v>
      </c>
      <c r="R28" s="30">
        <v>45831</v>
      </c>
      <c r="S28" s="31">
        <v>45828</v>
      </c>
    </row>
    <row r="29" spans="1:19" s="4" customFormat="1" ht="19.7" customHeight="1">
      <c r="A29" s="197" t="s">
        <v>155</v>
      </c>
      <c r="B29" s="26"/>
      <c r="C29" s="780">
        <v>14</v>
      </c>
      <c r="D29" s="36">
        <f>+D28+1</f>
        <v>13</v>
      </c>
      <c r="E29" s="333" t="s">
        <v>2379</v>
      </c>
      <c r="F29" s="333" t="s">
        <v>2379</v>
      </c>
      <c r="G29" s="542" t="s">
        <v>2383</v>
      </c>
      <c r="H29" s="197">
        <v>1</v>
      </c>
      <c r="I29" s="768"/>
      <c r="J29" s="460"/>
      <c r="K29" s="28"/>
      <c r="L29" s="40" t="s">
        <v>2384</v>
      </c>
      <c r="M29" s="26"/>
      <c r="N29" s="26" t="s">
        <v>2382</v>
      </c>
      <c r="O29" s="30">
        <v>45754</v>
      </c>
      <c r="P29" s="27"/>
      <c r="Q29" s="42">
        <v>45832</v>
      </c>
      <c r="R29" s="30">
        <v>45831</v>
      </c>
      <c r="S29" s="31">
        <v>45828</v>
      </c>
    </row>
    <row r="30" spans="1:19" s="4" customFormat="1" ht="19.7" customHeight="1">
      <c r="A30" s="197" t="s">
        <v>155</v>
      </c>
      <c r="B30" s="26"/>
      <c r="C30" s="780">
        <v>14</v>
      </c>
      <c r="D30" s="36">
        <f>+D29+1</f>
        <v>14</v>
      </c>
      <c r="E30" s="333" t="s">
        <v>2379</v>
      </c>
      <c r="F30" s="333" t="s">
        <v>2379</v>
      </c>
      <c r="G30" s="542" t="s">
        <v>2385</v>
      </c>
      <c r="H30" s="197">
        <v>1</v>
      </c>
      <c r="I30" s="768"/>
      <c r="J30" s="460"/>
      <c r="K30" s="28"/>
      <c r="L30" s="40" t="s">
        <v>2386</v>
      </c>
      <c r="M30" s="26"/>
      <c r="N30" s="26" t="s">
        <v>2382</v>
      </c>
      <c r="O30" s="30">
        <v>45754</v>
      </c>
      <c r="P30" s="27"/>
      <c r="Q30" s="42">
        <v>45832</v>
      </c>
      <c r="R30" s="30">
        <v>45831</v>
      </c>
      <c r="S30" s="31">
        <v>45828</v>
      </c>
    </row>
    <row r="31" spans="1:19" s="4" customFormat="1" ht="19.7" customHeight="1">
      <c r="A31" s="197" t="s">
        <v>155</v>
      </c>
      <c r="B31" s="26"/>
      <c r="C31" s="780">
        <v>14</v>
      </c>
      <c r="D31" s="36">
        <f t="shared" ref="D31:D32" si="3">+D30+1</f>
        <v>15</v>
      </c>
      <c r="E31" s="333" t="s">
        <v>2379</v>
      </c>
      <c r="F31" s="333" t="s">
        <v>2379</v>
      </c>
      <c r="G31" s="542" t="s">
        <v>2387</v>
      </c>
      <c r="H31" s="337">
        <v>1</v>
      </c>
      <c r="I31" s="147"/>
      <c r="J31" s="63"/>
      <c r="K31" s="29"/>
      <c r="L31" s="47" t="s">
        <v>2388</v>
      </c>
      <c r="M31" s="26"/>
      <c r="N31" s="26" t="s">
        <v>2382</v>
      </c>
      <c r="O31" s="30">
        <v>45754</v>
      </c>
      <c r="P31" s="27"/>
      <c r="Q31" s="42">
        <v>45832</v>
      </c>
      <c r="R31" s="30">
        <v>45831</v>
      </c>
      <c r="S31" s="31">
        <v>45828</v>
      </c>
    </row>
    <row r="32" spans="1:19" s="4" customFormat="1" ht="19.7" customHeight="1">
      <c r="A32" s="197" t="s">
        <v>155</v>
      </c>
      <c r="B32" s="26"/>
      <c r="C32" s="780">
        <v>14</v>
      </c>
      <c r="D32" s="36">
        <f t="shared" si="3"/>
        <v>16</v>
      </c>
      <c r="E32" s="333" t="s">
        <v>2379</v>
      </c>
      <c r="F32" s="333" t="s">
        <v>2379</v>
      </c>
      <c r="G32" s="542" t="s">
        <v>2389</v>
      </c>
      <c r="H32" s="197">
        <v>1</v>
      </c>
      <c r="I32" s="147"/>
      <c r="J32" s="63"/>
      <c r="K32" s="29"/>
      <c r="L32" s="47" t="s">
        <v>2390</v>
      </c>
      <c r="M32" s="26"/>
      <c r="N32" s="26" t="s">
        <v>2382</v>
      </c>
      <c r="O32" s="30">
        <v>45754</v>
      </c>
      <c r="P32" s="27"/>
      <c r="Q32" s="42">
        <v>45832</v>
      </c>
      <c r="R32" s="30">
        <v>45831</v>
      </c>
      <c r="S32" s="31">
        <v>45828</v>
      </c>
    </row>
    <row r="33" spans="4:19" s="4" customFormat="1" ht="19.7" customHeight="1">
      <c r="D33" s="27"/>
      <c r="E33" s="27"/>
      <c r="F33" s="27"/>
      <c r="G33" s="121"/>
      <c r="H33" s="557"/>
      <c r="I33" s="26"/>
      <c r="J33" s="63"/>
      <c r="K33" s="29"/>
      <c r="L33" s="47"/>
      <c r="M33" s="26"/>
      <c r="N33" s="26"/>
      <c r="O33" s="30"/>
      <c r="P33" s="27"/>
      <c r="Q33" s="26"/>
      <c r="R33" s="30"/>
      <c r="S33" s="31"/>
    </row>
    <row r="34" spans="4:19" s="4" customFormat="1" ht="19.7" customHeight="1">
      <c r="D34" s="27"/>
      <c r="E34" s="27"/>
      <c r="F34" s="27"/>
      <c r="G34" s="370">
        <f>SUM(J28:J30)</f>
        <v>299900</v>
      </c>
      <c r="H34" s="557"/>
      <c r="I34" s="26"/>
      <c r="J34" s="63"/>
      <c r="K34" s="29"/>
      <c r="L34" s="47"/>
      <c r="M34" s="26"/>
      <c r="N34" s="26"/>
      <c r="O34" s="30"/>
      <c r="P34" s="27"/>
      <c r="Q34" s="26"/>
      <c r="R34" s="30"/>
      <c r="S34" s="31"/>
    </row>
    <row r="35" spans="4:19" s="4" customFormat="1" ht="19.7" customHeight="1">
      <c r="D35" s="27"/>
      <c r="E35" s="27"/>
      <c r="F35" s="27"/>
      <c r="G35" s="121"/>
      <c r="H35" s="557"/>
      <c r="I35" s="26"/>
      <c r="J35" s="63"/>
      <c r="K35" s="29"/>
      <c r="L35" s="47"/>
      <c r="M35" s="26"/>
      <c r="N35" s="26"/>
      <c r="O35" s="30"/>
      <c r="P35" s="27"/>
      <c r="Q35" s="26"/>
      <c r="R35" s="30"/>
      <c r="S35" s="31"/>
    </row>
    <row r="36" spans="4:19" s="4" customFormat="1" ht="19.7" customHeight="1">
      <c r="D36" s="27"/>
      <c r="E36" s="27"/>
      <c r="F36" s="27"/>
      <c r="G36" s="121"/>
      <c r="H36" s="557"/>
      <c r="I36" s="26"/>
      <c r="J36" s="63"/>
      <c r="K36" s="29"/>
      <c r="L36" s="47"/>
      <c r="M36" s="26"/>
      <c r="N36" s="26"/>
      <c r="O36" s="30"/>
      <c r="P36" s="27"/>
      <c r="Q36" s="26"/>
      <c r="R36" s="30"/>
      <c r="S36" s="31"/>
    </row>
    <row r="37" spans="4:19" s="4" customFormat="1" ht="19.7" customHeight="1">
      <c r="D37" s="27"/>
      <c r="E37" s="27"/>
      <c r="F37" s="27"/>
      <c r="G37" s="121"/>
      <c r="H37" s="557"/>
      <c r="I37" s="26"/>
      <c r="J37" s="63"/>
      <c r="K37" s="29"/>
      <c r="L37" s="47"/>
      <c r="M37" s="26"/>
      <c r="N37" s="26"/>
      <c r="O37" s="30"/>
      <c r="P37" s="27"/>
      <c r="Q37" s="26"/>
      <c r="R37" s="30"/>
      <c r="S37" s="31"/>
    </row>
    <row r="38" spans="4:19" s="4" customFormat="1" ht="19.7" customHeight="1">
      <c r="D38" s="27"/>
      <c r="E38" s="27"/>
      <c r="F38" s="27"/>
      <c r="G38" s="121"/>
      <c r="H38" s="62"/>
      <c r="I38" s="26"/>
      <c r="J38" s="63"/>
      <c r="K38" s="29"/>
      <c r="L38" s="47"/>
      <c r="M38" s="26"/>
      <c r="N38" s="26"/>
      <c r="O38" s="30"/>
      <c r="P38" s="27"/>
      <c r="Q38" s="26"/>
      <c r="R38" s="30"/>
      <c r="S38" s="31"/>
    </row>
    <row r="39" spans="4:19" s="4" customFormat="1" ht="19.7" customHeight="1">
      <c r="D39" s="27"/>
      <c r="E39" s="27"/>
      <c r="F39" s="27"/>
      <c r="G39" s="47"/>
      <c r="H39" s="557"/>
      <c r="I39" s="26"/>
      <c r="J39" s="63"/>
      <c r="K39" s="29"/>
      <c r="L39" s="47"/>
      <c r="M39" s="26"/>
      <c r="N39" s="26"/>
      <c r="O39" s="30"/>
      <c r="P39" s="27"/>
      <c r="Q39" s="26"/>
      <c r="R39" s="30"/>
      <c r="S39" s="31"/>
    </row>
    <row r="40" spans="4:19" s="4" customFormat="1" ht="19.7" customHeight="1">
      <c r="D40" s="27"/>
      <c r="E40" s="27"/>
      <c r="F40" s="27"/>
      <c r="G40" s="47"/>
      <c r="H40" s="557"/>
      <c r="I40" s="26"/>
      <c r="J40" s="63"/>
      <c r="K40" s="29"/>
      <c r="L40" s="47"/>
      <c r="M40" s="26"/>
      <c r="N40" s="26"/>
      <c r="O40" s="30"/>
      <c r="P40" s="27"/>
      <c r="Q40" s="26"/>
      <c r="R40" s="30"/>
      <c r="S40" s="31"/>
    </row>
    <row r="41" spans="4:19" s="4" customFormat="1" ht="19.7" customHeight="1">
      <c r="D41" s="27"/>
      <c r="E41" s="27"/>
      <c r="F41" s="27"/>
      <c r="G41" s="47"/>
      <c r="H41" s="557"/>
      <c r="I41" s="26"/>
      <c r="J41" s="63"/>
      <c r="K41" s="29"/>
      <c r="L41" s="47"/>
      <c r="M41" s="26"/>
      <c r="N41" s="26"/>
      <c r="O41" s="30"/>
      <c r="P41" s="27"/>
      <c r="Q41" s="26"/>
      <c r="R41" s="30"/>
      <c r="S41" s="31"/>
    </row>
    <row r="42" spans="4:19" s="4" customFormat="1" ht="19.7" customHeight="1">
      <c r="D42" s="27"/>
      <c r="E42" s="27"/>
      <c r="F42" s="27"/>
      <c r="G42" s="47"/>
      <c r="H42" s="557"/>
      <c r="I42" s="26"/>
      <c r="J42" s="63"/>
      <c r="K42" s="29"/>
      <c r="L42" s="47"/>
      <c r="M42" s="26"/>
      <c r="N42" s="26"/>
      <c r="O42" s="30"/>
      <c r="P42" s="27"/>
      <c r="Q42" s="26"/>
      <c r="R42" s="30"/>
      <c r="S42" s="31"/>
    </row>
    <row r="43" spans="4:19" s="4" customFormat="1" ht="19.7" customHeight="1">
      <c r="D43" s="27"/>
      <c r="E43" s="27"/>
      <c r="F43" s="27"/>
      <c r="G43" s="47"/>
      <c r="H43" s="557"/>
      <c r="I43" s="26"/>
      <c r="J43" s="63"/>
      <c r="K43" s="29"/>
      <c r="L43" s="47"/>
      <c r="M43" s="26"/>
      <c r="N43" s="26"/>
      <c r="O43" s="30"/>
      <c r="P43" s="27"/>
      <c r="Q43" s="26"/>
      <c r="R43" s="30"/>
      <c r="S43" s="31"/>
    </row>
    <row r="44" spans="4:19" s="4" customFormat="1" ht="19.7" customHeight="1">
      <c r="D44" s="27"/>
      <c r="E44" s="27"/>
      <c r="F44" s="27"/>
      <c r="G44" s="47"/>
      <c r="H44" s="557"/>
      <c r="I44" s="26"/>
      <c r="J44" s="63"/>
      <c r="K44" s="29"/>
      <c r="L44" s="47"/>
      <c r="M44" s="26"/>
      <c r="N44" s="26"/>
      <c r="O44" s="30"/>
      <c r="P44" s="27"/>
      <c r="Q44" s="26"/>
      <c r="R44" s="30"/>
      <c r="S44" s="31"/>
    </row>
    <row r="45" spans="4:19" s="4" customFormat="1" ht="19.7" customHeight="1">
      <c r="D45" s="27"/>
      <c r="E45" s="27"/>
      <c r="F45" s="27"/>
      <c r="G45" s="47"/>
      <c r="H45" s="557"/>
      <c r="I45" s="26"/>
      <c r="J45" s="63"/>
      <c r="K45" s="29"/>
      <c r="L45" s="47"/>
      <c r="M45" s="26"/>
      <c r="N45" s="26"/>
      <c r="O45" s="30"/>
      <c r="P45" s="27"/>
      <c r="Q45" s="26"/>
      <c r="R45" s="30"/>
      <c r="S45" s="31"/>
    </row>
    <row r="46" spans="4:19" s="4" customFormat="1" ht="19.7" customHeight="1">
      <c r="D46" s="27"/>
      <c r="E46" s="27"/>
      <c r="F46" s="27"/>
      <c r="G46" s="47"/>
      <c r="H46" s="557"/>
      <c r="I46" s="26"/>
      <c r="J46" s="63"/>
      <c r="K46" s="29"/>
      <c r="L46" s="47"/>
      <c r="M46" s="26"/>
      <c r="N46" s="26"/>
      <c r="O46" s="30"/>
      <c r="P46" s="27"/>
      <c r="Q46" s="26"/>
      <c r="R46" s="30"/>
      <c r="S46" s="31"/>
    </row>
    <row r="47" spans="4:19" s="4" customFormat="1" ht="19.7" customHeight="1">
      <c r="D47" s="27"/>
      <c r="E47" s="27"/>
      <c r="F47" s="27"/>
      <c r="G47" s="47"/>
      <c r="H47" s="557"/>
      <c r="I47" s="26"/>
      <c r="J47" s="63"/>
      <c r="K47" s="29"/>
      <c r="L47" s="47"/>
      <c r="M47" s="26"/>
      <c r="N47" s="26"/>
      <c r="O47" s="30"/>
      <c r="P47" s="27"/>
      <c r="Q47" s="26"/>
      <c r="R47" s="30"/>
      <c r="S47" s="31"/>
    </row>
    <row r="48" spans="4:19" s="4" customFormat="1" ht="19.7" customHeight="1">
      <c r="D48" s="27"/>
      <c r="E48" s="27"/>
      <c r="F48" s="27"/>
      <c r="G48" s="47"/>
      <c r="H48" s="557"/>
      <c r="I48" s="26"/>
      <c r="J48" s="63"/>
      <c r="K48" s="29"/>
      <c r="L48" s="47"/>
      <c r="M48" s="26"/>
      <c r="N48" s="26"/>
      <c r="O48" s="30"/>
      <c r="P48" s="27"/>
      <c r="Q48" s="26"/>
      <c r="R48" s="30"/>
      <c r="S48" s="31"/>
    </row>
    <row r="49" spans="4:19" s="4" customFormat="1" ht="19.7" customHeight="1">
      <c r="D49" s="27"/>
      <c r="E49" s="27"/>
      <c r="F49" s="27"/>
      <c r="G49" s="47"/>
      <c r="H49" s="557"/>
      <c r="I49" s="26"/>
      <c r="J49" s="63"/>
      <c r="K49" s="29"/>
      <c r="L49" s="47"/>
      <c r="M49" s="26"/>
      <c r="N49" s="26"/>
      <c r="O49" s="30"/>
      <c r="P49" s="27"/>
      <c r="Q49" s="26"/>
      <c r="R49" s="30"/>
      <c r="S49" s="31"/>
    </row>
    <row r="50" spans="4:19" s="4" customFormat="1" ht="19.7" customHeight="1">
      <c r="D50" s="27"/>
      <c r="E50" s="27"/>
      <c r="F50" s="27"/>
      <c r="G50" s="47"/>
      <c r="H50" s="557"/>
      <c r="I50" s="26"/>
      <c r="J50" s="63"/>
      <c r="K50" s="29"/>
      <c r="L50" s="47"/>
      <c r="M50" s="26"/>
      <c r="N50" s="26"/>
      <c r="O50" s="30"/>
      <c r="P50" s="27"/>
      <c r="Q50" s="26"/>
      <c r="R50" s="30"/>
      <c r="S50" s="31"/>
    </row>
    <row r="51" spans="4:19" s="4" customFormat="1" ht="19.7" customHeight="1">
      <c r="D51" s="27"/>
      <c r="E51" s="27"/>
      <c r="F51" s="27"/>
      <c r="G51" s="47"/>
      <c r="H51" s="557"/>
      <c r="I51" s="26"/>
      <c r="J51" s="63"/>
      <c r="K51" s="29"/>
      <c r="L51" s="47"/>
      <c r="M51" s="26"/>
      <c r="N51" s="26"/>
      <c r="O51" s="30"/>
      <c r="P51" s="27"/>
      <c r="Q51" s="26"/>
      <c r="R51" s="30"/>
      <c r="S51" s="31"/>
    </row>
    <row r="52" spans="4:19" s="4" customFormat="1" ht="19.7" customHeight="1">
      <c r="D52" s="27"/>
      <c r="E52" s="27"/>
      <c r="F52" s="27"/>
      <c r="G52" s="47"/>
      <c r="H52" s="557"/>
      <c r="I52" s="26"/>
      <c r="J52" s="63"/>
      <c r="K52" s="29"/>
      <c r="L52" s="47"/>
      <c r="M52" s="26"/>
      <c r="N52" s="26"/>
      <c r="O52" s="30"/>
      <c r="P52" s="27"/>
      <c r="Q52" s="26"/>
      <c r="R52" s="30"/>
      <c r="S52" s="31"/>
    </row>
    <row r="53" spans="4:19" s="4" customFormat="1" ht="19.7" customHeight="1">
      <c r="D53" s="27"/>
      <c r="E53" s="27"/>
      <c r="F53" s="27"/>
      <c r="G53" s="47"/>
      <c r="H53" s="557"/>
      <c r="I53" s="26"/>
      <c r="J53" s="63"/>
      <c r="K53" s="29"/>
      <c r="L53" s="47"/>
      <c r="M53" s="26"/>
      <c r="N53" s="26"/>
      <c r="O53" s="30"/>
      <c r="P53" s="27"/>
      <c r="Q53" s="26"/>
      <c r="R53" s="30"/>
      <c r="S53" s="31"/>
    </row>
    <row r="54" spans="4:19" s="4" customFormat="1" ht="19.7" customHeight="1">
      <c r="D54" s="27"/>
      <c r="E54" s="27"/>
      <c r="F54" s="27"/>
      <c r="G54" s="47"/>
      <c r="H54" s="557"/>
      <c r="I54" s="26"/>
      <c r="J54" s="63"/>
      <c r="K54" s="29"/>
      <c r="L54" s="47"/>
      <c r="M54" s="26"/>
      <c r="N54" s="26"/>
      <c r="O54" s="30"/>
      <c r="P54" s="27"/>
      <c r="Q54" s="26"/>
      <c r="R54" s="30"/>
      <c r="S54" s="31"/>
    </row>
    <row r="55" spans="4:19" s="4" customFormat="1" ht="19.7" customHeight="1">
      <c r="D55" s="27"/>
      <c r="E55" s="27"/>
      <c r="F55" s="27"/>
      <c r="G55" s="47"/>
      <c r="H55" s="557"/>
      <c r="I55" s="26"/>
      <c r="J55" s="63"/>
      <c r="K55" s="29"/>
      <c r="L55" s="47"/>
      <c r="M55" s="26"/>
      <c r="N55" s="26"/>
      <c r="O55" s="30"/>
      <c r="P55" s="27"/>
      <c r="Q55" s="26"/>
      <c r="R55" s="30"/>
      <c r="S55" s="31"/>
    </row>
    <row r="56" spans="4:19" s="4" customFormat="1" ht="19.7" customHeight="1">
      <c r="D56" s="27"/>
      <c r="E56" s="27"/>
      <c r="F56" s="27"/>
      <c r="G56" s="47"/>
      <c r="H56" s="557"/>
      <c r="I56" s="26"/>
      <c r="J56" s="63"/>
      <c r="K56" s="29"/>
      <c r="L56" s="47"/>
      <c r="M56" s="26"/>
      <c r="N56" s="26"/>
      <c r="O56" s="30"/>
      <c r="P56" s="27"/>
      <c r="Q56" s="26"/>
      <c r="R56" s="30"/>
      <c r="S56" s="31"/>
    </row>
    <row r="57" spans="4:19" s="4" customFormat="1" ht="19.7" customHeight="1">
      <c r="D57" s="27"/>
      <c r="E57" s="27"/>
      <c r="F57" s="27"/>
      <c r="G57" s="47"/>
      <c r="H57" s="557"/>
      <c r="I57" s="26"/>
      <c r="J57" s="63"/>
      <c r="K57" s="29"/>
      <c r="L57" s="47"/>
      <c r="M57" s="26"/>
      <c r="N57" s="26"/>
      <c r="O57" s="30"/>
      <c r="P57" s="27"/>
      <c r="Q57" s="26"/>
      <c r="R57" s="30"/>
      <c r="S57" s="31"/>
    </row>
    <row r="58" spans="4:19" s="4" customFormat="1" ht="19.7" customHeight="1">
      <c r="D58" s="27"/>
      <c r="E58" s="27"/>
      <c r="F58" s="27"/>
      <c r="G58" s="47"/>
      <c r="H58" s="557"/>
      <c r="I58" s="26"/>
      <c r="J58" s="63"/>
      <c r="K58" s="29"/>
      <c r="L58" s="47"/>
      <c r="M58" s="26"/>
      <c r="N58" s="26"/>
      <c r="O58" s="30"/>
      <c r="P58" s="27"/>
      <c r="Q58" s="26"/>
      <c r="R58" s="30"/>
      <c r="S58" s="31"/>
    </row>
    <row r="59" spans="4:19" s="4" customFormat="1" ht="19.7" customHeight="1">
      <c r="D59" s="27"/>
      <c r="E59" s="27"/>
      <c r="F59" s="27"/>
      <c r="G59" s="47"/>
      <c r="H59" s="557"/>
      <c r="I59" s="26"/>
      <c r="J59" s="63"/>
      <c r="K59" s="29"/>
      <c r="L59" s="47"/>
      <c r="M59" s="26"/>
      <c r="N59" s="26"/>
      <c r="O59" s="30"/>
      <c r="P59" s="27"/>
      <c r="Q59" s="26"/>
      <c r="R59" s="30"/>
      <c r="S59" s="31"/>
    </row>
    <row r="60" spans="4:19" s="4" customFormat="1" ht="19.7" customHeight="1">
      <c r="D60" s="27"/>
      <c r="E60" s="27"/>
      <c r="F60" s="27"/>
      <c r="G60" s="47"/>
      <c r="H60" s="557"/>
      <c r="I60" s="26"/>
      <c r="J60" s="63"/>
      <c r="K60" s="29"/>
      <c r="L60" s="47"/>
      <c r="M60" s="26"/>
      <c r="N60" s="26"/>
      <c r="O60" s="30"/>
      <c r="P60" s="27"/>
      <c r="Q60" s="26"/>
      <c r="R60" s="30"/>
      <c r="S60" s="31"/>
    </row>
    <row r="61" spans="4:19" s="4" customFormat="1" ht="19.7" customHeight="1">
      <c r="D61" s="27"/>
      <c r="E61" s="27"/>
      <c r="F61" s="27"/>
      <c r="G61" s="47"/>
      <c r="H61" s="557"/>
      <c r="I61" s="26"/>
      <c r="J61" s="63"/>
      <c r="K61" s="29"/>
      <c r="L61" s="47"/>
      <c r="M61" s="26"/>
      <c r="N61" s="26"/>
      <c r="O61" s="30"/>
      <c r="P61" s="27"/>
      <c r="Q61" s="26"/>
      <c r="R61" s="30"/>
      <c r="S61" s="31"/>
    </row>
    <row r="62" spans="4:19" s="4" customFormat="1" ht="19.7" customHeight="1">
      <c r="D62" s="27"/>
      <c r="E62" s="27"/>
      <c r="F62" s="27"/>
      <c r="G62" s="47"/>
      <c r="H62" s="557"/>
      <c r="I62" s="26"/>
      <c r="J62" s="63"/>
      <c r="K62" s="29"/>
      <c r="L62" s="47"/>
      <c r="M62" s="26"/>
      <c r="N62" s="26"/>
      <c r="O62" s="30"/>
      <c r="P62" s="27"/>
      <c r="Q62" s="26"/>
      <c r="R62" s="30"/>
      <c r="S62" s="31"/>
    </row>
    <row r="63" spans="4:19" s="4" customFormat="1" ht="19.7" customHeight="1">
      <c r="D63" s="27"/>
      <c r="E63" s="27"/>
      <c r="F63" s="27"/>
      <c r="G63" s="47"/>
      <c r="H63" s="557"/>
      <c r="I63" s="26"/>
      <c r="J63" s="63"/>
      <c r="K63" s="29"/>
      <c r="L63" s="47"/>
      <c r="M63" s="26"/>
      <c r="N63" s="26"/>
      <c r="O63" s="30"/>
      <c r="P63" s="27"/>
      <c r="Q63" s="26"/>
      <c r="R63" s="30"/>
      <c r="S63" s="31"/>
    </row>
    <row r="64" spans="4:19" s="4" customFormat="1" ht="19.7" customHeight="1">
      <c r="D64" s="27"/>
      <c r="E64" s="27"/>
      <c r="F64" s="27"/>
      <c r="G64" s="47"/>
      <c r="H64" s="557"/>
      <c r="I64" s="26"/>
      <c r="J64" s="63"/>
      <c r="K64" s="29"/>
      <c r="L64" s="47"/>
      <c r="M64" s="26"/>
      <c r="N64" s="26"/>
      <c r="O64" s="30"/>
      <c r="P64" s="27"/>
      <c r="Q64" s="26"/>
      <c r="R64" s="30"/>
      <c r="S64" s="31"/>
    </row>
    <row r="65" spans="4:19" s="4" customFormat="1" ht="19.7" customHeight="1">
      <c r="D65" s="27"/>
      <c r="E65" s="27"/>
      <c r="F65" s="27"/>
      <c r="G65" s="47"/>
      <c r="H65" s="557"/>
      <c r="I65" s="26"/>
      <c r="J65" s="63"/>
      <c r="K65" s="29"/>
      <c r="L65" s="47"/>
      <c r="M65" s="26"/>
      <c r="N65" s="26"/>
      <c r="O65" s="30"/>
      <c r="P65" s="27"/>
      <c r="Q65" s="26"/>
      <c r="R65" s="30"/>
      <c r="S65" s="31"/>
    </row>
    <row r="66" spans="4:19" s="4" customFormat="1" ht="19.7" customHeight="1">
      <c r="D66" s="27"/>
      <c r="E66" s="27"/>
      <c r="F66" s="27"/>
      <c r="G66" s="47"/>
      <c r="H66" s="557"/>
      <c r="I66" s="26"/>
      <c r="J66" s="63"/>
      <c r="K66" s="29"/>
      <c r="L66" s="47"/>
      <c r="M66" s="26"/>
      <c r="N66" s="26"/>
      <c r="O66" s="30"/>
      <c r="P66" s="27"/>
      <c r="Q66" s="26"/>
      <c r="R66" s="30"/>
      <c r="S66" s="31"/>
    </row>
    <row r="67" spans="4:19" s="4" customFormat="1" ht="19.7" customHeight="1">
      <c r="D67" s="27"/>
      <c r="E67" s="27"/>
      <c r="F67" s="27"/>
      <c r="G67" s="47"/>
      <c r="H67" s="557"/>
      <c r="I67" s="26"/>
      <c r="J67" s="63"/>
      <c r="K67" s="29"/>
      <c r="L67" s="47"/>
      <c r="M67" s="26"/>
      <c r="N67" s="26"/>
      <c r="O67" s="30"/>
      <c r="P67" s="27"/>
      <c r="Q67" s="26"/>
      <c r="R67" s="30"/>
      <c r="S67" s="31"/>
    </row>
    <row r="68" spans="4:19" s="4" customFormat="1" ht="19.7" customHeight="1">
      <c r="D68" s="27"/>
      <c r="E68" s="27"/>
      <c r="F68" s="27"/>
      <c r="G68" s="47"/>
      <c r="H68" s="557"/>
      <c r="I68" s="26"/>
      <c r="J68" s="63"/>
      <c r="K68" s="29"/>
      <c r="L68" s="47"/>
      <c r="M68" s="26"/>
      <c r="N68" s="26"/>
      <c r="O68" s="30"/>
      <c r="P68" s="27"/>
      <c r="Q68" s="26"/>
      <c r="R68" s="30"/>
      <c r="S68" s="31"/>
    </row>
    <row r="69" spans="4:19" s="4" customFormat="1" ht="19.7" customHeight="1">
      <c r="D69" s="27"/>
      <c r="E69" s="27"/>
      <c r="F69" s="27"/>
      <c r="G69" s="47"/>
      <c r="H69" s="557"/>
      <c r="I69" s="26"/>
      <c r="J69" s="63"/>
      <c r="K69" s="29"/>
      <c r="L69" s="47"/>
      <c r="M69" s="26"/>
      <c r="N69" s="26"/>
      <c r="O69" s="30"/>
      <c r="P69" s="27"/>
      <c r="Q69" s="26"/>
      <c r="R69" s="30"/>
      <c r="S69" s="31"/>
    </row>
    <row r="70" spans="4:19" s="4" customFormat="1" ht="19.7" customHeight="1">
      <c r="D70" s="27"/>
      <c r="E70" s="27"/>
      <c r="F70" s="27"/>
      <c r="G70" s="47"/>
      <c r="H70" s="557"/>
      <c r="I70" s="26"/>
      <c r="J70" s="63"/>
      <c r="K70" s="29"/>
      <c r="L70" s="47"/>
      <c r="M70" s="26"/>
      <c r="N70" s="26"/>
      <c r="O70" s="30"/>
      <c r="P70" s="27"/>
      <c r="Q70" s="26"/>
      <c r="R70" s="30"/>
      <c r="S70" s="31"/>
    </row>
    <row r="71" spans="4:19" s="4" customFormat="1" ht="19.7" customHeight="1">
      <c r="D71" s="27"/>
      <c r="E71" s="27"/>
      <c r="F71" s="27"/>
      <c r="G71" s="47"/>
      <c r="H71" s="557"/>
      <c r="I71" s="26"/>
      <c r="J71" s="63"/>
      <c r="K71" s="29"/>
      <c r="L71" s="47"/>
      <c r="M71" s="26"/>
      <c r="N71" s="26"/>
      <c r="O71" s="30"/>
      <c r="P71" s="27"/>
      <c r="Q71" s="26"/>
      <c r="R71" s="30"/>
      <c r="S71" s="31"/>
    </row>
    <row r="72" spans="4:19" s="4" customFormat="1" ht="19.7" customHeight="1">
      <c r="D72" s="27"/>
      <c r="E72" s="27"/>
      <c r="F72" s="27"/>
      <c r="G72" s="47"/>
      <c r="H72" s="557"/>
      <c r="I72" s="26"/>
      <c r="J72" s="63"/>
      <c r="K72" s="29"/>
      <c r="L72" s="47"/>
      <c r="M72" s="26"/>
      <c r="N72" s="26"/>
      <c r="O72" s="30"/>
      <c r="P72" s="27"/>
      <c r="Q72" s="26"/>
      <c r="R72" s="30"/>
      <c r="S72" s="31"/>
    </row>
    <row r="73" spans="4:19" s="4" customFormat="1" ht="19.7" customHeight="1">
      <c r="D73" s="27"/>
      <c r="E73" s="27"/>
      <c r="F73" s="27"/>
      <c r="G73" s="47"/>
      <c r="H73" s="557"/>
      <c r="I73" s="26"/>
      <c r="J73" s="63"/>
      <c r="K73" s="29"/>
      <c r="L73" s="47"/>
      <c r="M73" s="26"/>
      <c r="N73" s="26"/>
      <c r="O73" s="30"/>
      <c r="P73" s="27"/>
      <c r="Q73" s="26"/>
      <c r="R73" s="30"/>
      <c r="S73" s="31"/>
    </row>
    <row r="74" spans="4:19" s="4" customFormat="1" ht="19.7" customHeight="1">
      <c r="D74" s="27"/>
      <c r="E74" s="27"/>
      <c r="F74" s="27"/>
      <c r="G74" s="47"/>
      <c r="H74" s="557"/>
      <c r="I74" s="26"/>
      <c r="J74" s="63"/>
      <c r="K74" s="29"/>
      <c r="L74" s="47"/>
      <c r="M74" s="26"/>
      <c r="N74" s="26"/>
      <c r="O74" s="30"/>
      <c r="P74" s="27"/>
      <c r="Q74" s="26"/>
      <c r="R74" s="30"/>
      <c r="S74" s="31"/>
    </row>
    <row r="75" spans="4:19" s="4" customFormat="1" ht="19.7" customHeight="1">
      <c r="D75" s="27"/>
      <c r="E75" s="27"/>
      <c r="F75" s="27"/>
      <c r="G75" s="47"/>
      <c r="H75" s="557"/>
      <c r="I75" s="26"/>
      <c r="J75" s="63"/>
      <c r="K75" s="29"/>
      <c r="L75" s="47"/>
      <c r="M75" s="26"/>
      <c r="N75" s="26"/>
      <c r="O75" s="30"/>
      <c r="P75" s="27"/>
      <c r="Q75" s="26"/>
      <c r="R75" s="30"/>
      <c r="S75" s="31"/>
    </row>
    <row r="76" spans="4:19" s="4" customFormat="1" ht="19.7" customHeight="1">
      <c r="D76" s="27"/>
      <c r="E76" s="27"/>
      <c r="F76" s="27"/>
      <c r="G76" s="47"/>
      <c r="H76" s="557"/>
      <c r="I76" s="26"/>
      <c r="J76" s="63"/>
      <c r="K76" s="29"/>
      <c r="L76" s="47"/>
      <c r="M76" s="26"/>
      <c r="N76" s="26"/>
      <c r="O76" s="30"/>
      <c r="P76" s="27"/>
      <c r="Q76" s="26"/>
      <c r="R76" s="30"/>
      <c r="S76" s="31"/>
    </row>
    <row r="77" spans="4:19" s="4" customFormat="1" ht="19.7" customHeight="1">
      <c r="D77" s="27"/>
      <c r="E77" s="27"/>
      <c r="F77" s="27"/>
      <c r="G77" s="47"/>
      <c r="H77" s="557"/>
      <c r="I77" s="26"/>
      <c r="J77" s="63"/>
      <c r="K77" s="29"/>
      <c r="L77" s="47"/>
      <c r="M77" s="26"/>
      <c r="N77" s="26"/>
      <c r="O77" s="30"/>
      <c r="P77" s="27"/>
      <c r="Q77" s="26"/>
      <c r="R77" s="30"/>
      <c r="S77" s="31"/>
    </row>
    <row r="78" spans="4:19" s="4" customFormat="1" ht="19.7" customHeight="1">
      <c r="D78" s="27"/>
      <c r="E78" s="27"/>
      <c r="F78" s="27"/>
      <c r="G78" s="47"/>
      <c r="H78" s="557"/>
      <c r="I78" s="26"/>
      <c r="J78" s="63"/>
      <c r="K78" s="29"/>
      <c r="L78" s="47"/>
      <c r="M78" s="26"/>
      <c r="N78" s="26"/>
      <c r="O78" s="30"/>
      <c r="P78" s="27"/>
      <c r="Q78" s="26"/>
      <c r="R78" s="30"/>
      <c r="S78" s="31"/>
    </row>
    <row r="79" spans="4:19" s="4" customFormat="1" ht="19.7" customHeight="1">
      <c r="D79" s="27"/>
      <c r="E79" s="27"/>
      <c r="F79" s="27"/>
      <c r="G79" s="47"/>
      <c r="H79" s="557"/>
      <c r="I79" s="26"/>
      <c r="J79" s="63"/>
      <c r="K79" s="29"/>
      <c r="L79" s="47"/>
      <c r="M79" s="26"/>
      <c r="N79" s="26"/>
      <c r="O79" s="30"/>
      <c r="P79" s="27"/>
      <c r="Q79" s="26"/>
      <c r="R79" s="30"/>
      <c r="S79" s="31"/>
    </row>
    <row r="80" spans="4:19" s="4" customFormat="1" ht="19.7" customHeight="1">
      <c r="D80" s="27"/>
      <c r="E80" s="27"/>
      <c r="F80" s="27"/>
      <c r="G80" s="47"/>
      <c r="H80" s="557"/>
      <c r="I80" s="26"/>
      <c r="J80" s="63"/>
      <c r="K80" s="29"/>
      <c r="L80" s="47"/>
      <c r="M80" s="26"/>
      <c r="N80" s="26"/>
      <c r="O80" s="30"/>
      <c r="P80" s="27"/>
      <c r="Q80" s="26"/>
      <c r="R80" s="30"/>
      <c r="S80" s="31"/>
    </row>
    <row r="81" spans="4:19" s="4" customFormat="1" ht="19.7" customHeight="1">
      <c r="D81" s="27"/>
      <c r="E81" s="27"/>
      <c r="F81" s="27"/>
      <c r="G81" s="47"/>
      <c r="H81" s="557"/>
      <c r="I81" s="26"/>
      <c r="J81" s="63"/>
      <c r="K81" s="29"/>
      <c r="L81" s="47"/>
      <c r="M81" s="26"/>
      <c r="N81" s="26"/>
      <c r="O81" s="30"/>
      <c r="P81" s="27"/>
      <c r="Q81" s="26"/>
      <c r="R81" s="30"/>
      <c r="S81" s="31"/>
    </row>
    <row r="82" spans="4:19" s="4" customFormat="1" ht="19.7" customHeight="1">
      <c r="D82" s="27"/>
      <c r="E82" s="27"/>
      <c r="F82" s="27"/>
      <c r="G82" s="47"/>
      <c r="H82" s="557"/>
      <c r="I82" s="26"/>
      <c r="J82" s="63"/>
      <c r="K82" s="29"/>
      <c r="L82" s="47"/>
      <c r="M82" s="26"/>
      <c r="N82" s="26"/>
      <c r="O82" s="30"/>
      <c r="P82" s="27"/>
      <c r="Q82" s="26"/>
      <c r="R82" s="30"/>
      <c r="S82" s="31"/>
    </row>
    <row r="83" spans="4:19" s="4" customFormat="1" ht="19.7" customHeight="1">
      <c r="D83" s="27"/>
      <c r="E83" s="27"/>
      <c r="F83" s="27"/>
      <c r="G83" s="47"/>
      <c r="H83" s="557"/>
      <c r="I83" s="26"/>
      <c r="J83" s="63"/>
      <c r="K83" s="29"/>
      <c r="L83" s="47"/>
      <c r="M83" s="26"/>
      <c r="N83" s="26"/>
      <c r="O83" s="30"/>
      <c r="P83" s="27"/>
      <c r="Q83" s="26"/>
      <c r="R83" s="30"/>
      <c r="S83" s="31"/>
    </row>
    <row r="84" spans="4:19" s="4" customFormat="1" ht="19.7" customHeight="1">
      <c r="D84" s="27"/>
      <c r="E84" s="27"/>
      <c r="F84" s="27"/>
      <c r="G84" s="47"/>
      <c r="H84" s="557"/>
      <c r="I84" s="26"/>
      <c r="J84" s="63"/>
      <c r="K84" s="29"/>
      <c r="L84" s="47"/>
      <c r="M84" s="26"/>
      <c r="N84" s="26"/>
      <c r="O84" s="30"/>
      <c r="P84" s="27"/>
      <c r="Q84" s="26"/>
      <c r="R84" s="30"/>
      <c r="S84" s="31"/>
    </row>
    <row r="85" spans="4:19" s="4" customFormat="1" ht="19.7" customHeight="1">
      <c r="D85" s="27"/>
      <c r="E85" s="27"/>
      <c r="F85" s="27"/>
      <c r="G85" s="47"/>
      <c r="H85" s="557"/>
      <c r="I85" s="26"/>
      <c r="J85" s="63"/>
      <c r="K85" s="29"/>
      <c r="L85" s="47"/>
      <c r="M85" s="26"/>
      <c r="N85" s="26"/>
      <c r="O85" s="30"/>
      <c r="P85" s="27"/>
      <c r="Q85" s="26"/>
      <c r="R85" s="30"/>
      <c r="S85" s="31"/>
    </row>
    <row r="86" spans="4:19" s="4" customFormat="1" ht="19.7" customHeight="1">
      <c r="D86" s="27"/>
      <c r="E86" s="27"/>
      <c r="F86" s="27"/>
      <c r="G86" s="47"/>
      <c r="H86" s="557"/>
      <c r="I86" s="26"/>
      <c r="J86" s="63"/>
      <c r="K86" s="29"/>
      <c r="L86" s="47"/>
      <c r="M86" s="26"/>
      <c r="N86" s="26"/>
      <c r="O86" s="30"/>
      <c r="P86" s="27"/>
      <c r="Q86" s="26"/>
      <c r="R86" s="30"/>
      <c r="S86" s="31"/>
    </row>
    <row r="87" spans="4:19" s="4" customFormat="1" ht="19.7" customHeight="1">
      <c r="D87" s="27"/>
      <c r="E87" s="27"/>
      <c r="F87" s="27"/>
      <c r="G87" s="47"/>
      <c r="H87" s="557"/>
      <c r="I87" s="26"/>
      <c r="J87" s="63"/>
      <c r="K87" s="29"/>
      <c r="L87" s="47"/>
      <c r="M87" s="26"/>
      <c r="N87" s="26"/>
      <c r="O87" s="30"/>
      <c r="P87" s="27"/>
      <c r="Q87" s="26"/>
      <c r="R87" s="30"/>
      <c r="S87" s="31"/>
    </row>
    <row r="88" spans="4:19" s="4" customFormat="1" ht="19.7" customHeight="1">
      <c r="D88" s="27"/>
      <c r="E88" s="27"/>
      <c r="F88" s="27"/>
      <c r="G88" s="47"/>
      <c r="H88" s="557"/>
      <c r="I88" s="26"/>
      <c r="J88" s="63"/>
      <c r="K88" s="29"/>
      <c r="L88" s="47"/>
      <c r="M88" s="26"/>
      <c r="N88" s="26"/>
      <c r="O88" s="30"/>
      <c r="P88" s="27"/>
      <c r="Q88" s="26"/>
      <c r="R88" s="30"/>
      <c r="S88" s="31"/>
    </row>
    <row r="89" spans="4:19" s="4" customFormat="1" ht="19.7" customHeight="1">
      <c r="D89" s="27"/>
      <c r="E89" s="27"/>
      <c r="F89" s="27"/>
      <c r="G89" s="47"/>
      <c r="H89" s="557"/>
      <c r="I89" s="26"/>
      <c r="J89" s="63"/>
      <c r="K89" s="29"/>
      <c r="L89" s="47"/>
      <c r="M89" s="26"/>
      <c r="N89" s="26"/>
      <c r="O89" s="30"/>
      <c r="P89" s="27"/>
      <c r="Q89" s="26"/>
      <c r="R89" s="30"/>
      <c r="S89" s="31"/>
    </row>
    <row r="90" spans="4:19" s="4" customFormat="1" ht="19.7" customHeight="1">
      <c r="D90" s="27"/>
      <c r="E90" s="27"/>
      <c r="F90" s="27"/>
      <c r="G90" s="47"/>
      <c r="H90" s="557"/>
      <c r="I90" s="26"/>
      <c r="J90" s="63"/>
      <c r="K90" s="29"/>
      <c r="L90" s="47"/>
      <c r="M90" s="26"/>
      <c r="N90" s="26"/>
      <c r="O90" s="30"/>
      <c r="P90" s="27"/>
      <c r="Q90" s="26"/>
      <c r="R90" s="30"/>
      <c r="S90" s="31"/>
    </row>
    <row r="91" spans="4:19" s="4" customFormat="1" ht="19.7" customHeight="1">
      <c r="D91" s="27"/>
      <c r="E91" s="27"/>
      <c r="F91" s="27"/>
      <c r="G91" s="47"/>
      <c r="H91" s="557"/>
      <c r="I91" s="26"/>
      <c r="J91" s="63"/>
      <c r="K91" s="29"/>
      <c r="L91" s="47"/>
      <c r="M91" s="26"/>
      <c r="N91" s="26"/>
      <c r="O91" s="30"/>
      <c r="P91" s="27"/>
      <c r="Q91" s="26"/>
      <c r="R91" s="30"/>
      <c r="S91" s="31"/>
    </row>
    <row r="92" spans="4:19" s="4" customFormat="1" ht="19.7" customHeight="1">
      <c r="D92" s="27"/>
      <c r="E92" s="27"/>
      <c r="F92" s="27"/>
      <c r="G92" s="47"/>
      <c r="H92" s="557"/>
      <c r="I92" s="26"/>
      <c r="J92" s="63"/>
      <c r="K92" s="29"/>
      <c r="L92" s="47"/>
      <c r="M92" s="26"/>
      <c r="N92" s="26"/>
      <c r="O92" s="30"/>
      <c r="P92" s="27"/>
      <c r="Q92" s="26"/>
      <c r="R92" s="30"/>
      <c r="S92" s="31"/>
    </row>
    <row r="93" spans="4:19" s="4" customFormat="1" ht="19.7" customHeight="1">
      <c r="D93" s="27"/>
      <c r="E93" s="27"/>
      <c r="F93" s="27"/>
      <c r="G93" s="47"/>
      <c r="H93" s="557"/>
      <c r="I93" s="26"/>
      <c r="J93" s="63"/>
      <c r="K93" s="29"/>
      <c r="L93" s="47"/>
      <c r="M93" s="26"/>
      <c r="N93" s="26"/>
      <c r="O93" s="30"/>
      <c r="P93" s="27"/>
      <c r="Q93" s="26"/>
      <c r="R93" s="30"/>
      <c r="S93" s="31"/>
    </row>
    <row r="94" spans="4:19" s="4" customFormat="1" ht="19.7" customHeight="1">
      <c r="D94" s="27"/>
      <c r="E94" s="27"/>
      <c r="F94" s="27"/>
      <c r="G94" s="47"/>
      <c r="H94" s="557"/>
      <c r="I94" s="26"/>
      <c r="J94" s="63"/>
      <c r="K94" s="29"/>
      <c r="L94" s="47"/>
      <c r="M94" s="26"/>
      <c r="N94" s="26"/>
      <c r="O94" s="30"/>
      <c r="P94" s="27"/>
      <c r="Q94" s="26"/>
      <c r="R94" s="30"/>
      <c r="S94" s="31"/>
    </row>
    <row r="95" spans="4:19" s="4" customFormat="1" ht="19.7" customHeight="1">
      <c r="D95" s="27"/>
      <c r="E95" s="27"/>
      <c r="F95" s="27"/>
      <c r="G95" s="47"/>
      <c r="H95" s="557"/>
      <c r="I95" s="26"/>
      <c r="J95" s="63"/>
      <c r="K95" s="29"/>
      <c r="L95" s="47"/>
      <c r="M95" s="26"/>
      <c r="N95" s="26"/>
      <c r="O95" s="30"/>
      <c r="P95" s="27"/>
      <c r="Q95" s="26"/>
      <c r="R95" s="30"/>
      <c r="S95" s="31"/>
    </row>
    <row r="96" spans="4:19" s="4" customFormat="1" ht="19.7" customHeight="1">
      <c r="D96" s="27"/>
      <c r="E96" s="27"/>
      <c r="F96" s="27"/>
      <c r="G96" s="47"/>
      <c r="H96" s="557"/>
      <c r="I96" s="26"/>
      <c r="J96" s="63"/>
      <c r="K96" s="29"/>
      <c r="L96" s="47"/>
      <c r="M96" s="26"/>
      <c r="N96" s="26"/>
      <c r="O96" s="30"/>
      <c r="P96" s="27"/>
      <c r="Q96" s="26"/>
      <c r="R96" s="30"/>
      <c r="S96" s="31"/>
    </row>
    <row r="97" spans="4:19" s="4" customFormat="1" ht="19.7" customHeight="1">
      <c r="D97" s="27"/>
      <c r="E97" s="27"/>
      <c r="F97" s="27"/>
      <c r="G97" s="47"/>
      <c r="H97" s="557"/>
      <c r="I97" s="26"/>
      <c r="J97" s="63"/>
      <c r="K97" s="29"/>
      <c r="L97" s="47"/>
      <c r="M97" s="26"/>
      <c r="N97" s="26"/>
      <c r="O97" s="30"/>
      <c r="P97" s="27"/>
      <c r="Q97" s="26"/>
      <c r="R97" s="30"/>
      <c r="S97" s="31"/>
    </row>
    <row r="98" spans="4:19" s="4" customFormat="1" ht="19.7" customHeight="1">
      <c r="D98" s="27"/>
      <c r="E98" s="27"/>
      <c r="F98" s="27"/>
      <c r="G98" s="47"/>
      <c r="H98" s="557"/>
      <c r="I98" s="26"/>
      <c r="J98" s="63"/>
      <c r="K98" s="29"/>
      <c r="L98" s="47"/>
      <c r="M98" s="26"/>
      <c r="N98" s="26"/>
      <c r="O98" s="30"/>
      <c r="P98" s="27"/>
      <c r="Q98" s="26"/>
      <c r="R98" s="30"/>
      <c r="S98" s="31"/>
    </row>
    <row r="99" spans="4:19" s="4" customFormat="1" ht="19.7" customHeight="1">
      <c r="D99" s="27"/>
      <c r="E99" s="27"/>
      <c r="F99" s="27"/>
      <c r="G99" s="47"/>
      <c r="H99" s="557"/>
      <c r="I99" s="26"/>
      <c r="J99" s="63"/>
      <c r="K99" s="29"/>
      <c r="L99" s="47"/>
      <c r="M99" s="26"/>
      <c r="N99" s="26"/>
      <c r="O99" s="30"/>
      <c r="P99" s="27"/>
      <c r="Q99" s="26"/>
      <c r="R99" s="30"/>
      <c r="S99" s="31"/>
    </row>
    <row r="100" spans="4:19" s="4" customFormat="1" ht="19.7" customHeight="1">
      <c r="D100" s="27"/>
      <c r="E100" s="27"/>
      <c r="F100" s="27"/>
      <c r="G100" s="47"/>
      <c r="H100" s="557"/>
      <c r="I100" s="26"/>
      <c r="J100" s="63"/>
      <c r="K100" s="29"/>
      <c r="L100" s="47"/>
      <c r="M100" s="26"/>
      <c r="N100" s="26"/>
      <c r="O100" s="30"/>
      <c r="P100" s="27"/>
      <c r="Q100" s="26"/>
      <c r="R100" s="30"/>
      <c r="S100" s="31"/>
    </row>
    <row r="101" spans="4:19" s="4" customFormat="1" ht="19.7" customHeight="1">
      <c r="D101" s="27"/>
      <c r="E101" s="27"/>
      <c r="F101" s="27"/>
      <c r="G101" s="47"/>
      <c r="H101" s="557"/>
      <c r="I101" s="26"/>
      <c r="J101" s="63"/>
      <c r="K101" s="29"/>
      <c r="L101" s="47"/>
      <c r="M101" s="26"/>
      <c r="N101" s="26"/>
      <c r="O101" s="30"/>
      <c r="P101" s="27"/>
      <c r="Q101" s="26"/>
      <c r="R101" s="30"/>
      <c r="S101" s="31"/>
    </row>
    <row r="102" spans="4:19" s="4" customFormat="1" ht="19.7" customHeight="1">
      <c r="D102" s="27"/>
      <c r="E102" s="27"/>
      <c r="F102" s="27"/>
      <c r="G102" s="47"/>
      <c r="H102" s="557"/>
      <c r="I102" s="26"/>
      <c r="J102" s="63"/>
      <c r="K102" s="29"/>
      <c r="L102" s="47"/>
      <c r="M102" s="26"/>
      <c r="N102" s="26"/>
      <c r="O102" s="30"/>
      <c r="P102" s="27"/>
      <c r="Q102" s="26"/>
      <c r="R102" s="30"/>
      <c r="S102" s="31"/>
    </row>
    <row r="103" spans="4:19" s="4" customFormat="1" ht="19.7" customHeight="1">
      <c r="D103" s="27"/>
      <c r="E103" s="27"/>
      <c r="F103" s="27"/>
      <c r="G103" s="47"/>
      <c r="H103" s="557"/>
      <c r="I103" s="26"/>
      <c r="J103" s="63"/>
      <c r="K103" s="29"/>
      <c r="L103" s="47"/>
      <c r="M103" s="26"/>
      <c r="N103" s="26"/>
      <c r="O103" s="30"/>
      <c r="P103" s="27"/>
      <c r="Q103" s="26"/>
      <c r="R103" s="30"/>
      <c r="S103" s="31"/>
    </row>
    <row r="104" spans="4:19" s="4" customFormat="1" ht="19.7" customHeight="1">
      <c r="D104" s="27"/>
      <c r="E104" s="27"/>
      <c r="F104" s="27"/>
      <c r="G104" s="47"/>
      <c r="H104" s="557"/>
      <c r="I104" s="26"/>
      <c r="J104" s="63"/>
      <c r="K104" s="29"/>
      <c r="L104" s="47"/>
      <c r="M104" s="26"/>
      <c r="N104" s="26"/>
      <c r="O104" s="30"/>
      <c r="P104" s="27"/>
      <c r="Q104" s="26"/>
      <c r="R104" s="30"/>
      <c r="S104" s="31"/>
    </row>
    <row r="105" spans="4:19" s="4" customFormat="1" ht="19.7" customHeight="1">
      <c r="D105" s="27"/>
      <c r="E105" s="27"/>
      <c r="F105" s="27"/>
      <c r="G105" s="47"/>
      <c r="H105" s="557"/>
      <c r="I105" s="26"/>
      <c r="J105" s="63"/>
      <c r="K105" s="29"/>
      <c r="L105" s="47"/>
      <c r="M105" s="26"/>
      <c r="N105" s="26"/>
      <c r="O105" s="30"/>
      <c r="P105" s="27"/>
      <c r="Q105" s="26"/>
      <c r="R105" s="30"/>
      <c r="S105" s="31"/>
    </row>
    <row r="106" spans="4:19" s="4" customFormat="1" ht="19.7" customHeight="1">
      <c r="D106" s="27"/>
      <c r="E106" s="27"/>
      <c r="F106" s="27"/>
      <c r="G106" s="47"/>
      <c r="H106" s="557"/>
      <c r="I106" s="26"/>
      <c r="J106" s="63"/>
      <c r="K106" s="29"/>
      <c r="L106" s="47"/>
      <c r="M106" s="26"/>
      <c r="N106" s="26"/>
      <c r="O106" s="30"/>
      <c r="P106" s="27"/>
      <c r="Q106" s="26"/>
      <c r="R106" s="30"/>
      <c r="S106" s="31"/>
    </row>
    <row r="107" spans="4:19" s="4" customFormat="1" ht="19.7" customHeight="1">
      <c r="D107" s="27"/>
      <c r="E107" s="27"/>
      <c r="F107" s="27"/>
      <c r="G107" s="47"/>
      <c r="H107" s="557"/>
      <c r="I107" s="26"/>
      <c r="J107" s="63"/>
      <c r="K107" s="29"/>
      <c r="L107" s="47"/>
      <c r="M107" s="26"/>
      <c r="N107" s="26"/>
      <c r="O107" s="30"/>
      <c r="P107" s="27"/>
      <c r="Q107" s="26"/>
      <c r="R107" s="30"/>
      <c r="S107" s="31"/>
    </row>
    <row r="108" spans="4:19" s="4" customFormat="1" ht="19.7" customHeight="1">
      <c r="D108" s="27"/>
      <c r="E108" s="27"/>
      <c r="F108" s="27"/>
      <c r="G108" s="47"/>
      <c r="H108" s="557"/>
      <c r="I108" s="26"/>
      <c r="J108" s="63"/>
      <c r="K108" s="29"/>
      <c r="L108" s="47"/>
      <c r="M108" s="26"/>
      <c r="N108" s="26"/>
      <c r="O108" s="30"/>
      <c r="P108" s="27"/>
      <c r="Q108" s="26"/>
      <c r="R108" s="30"/>
      <c r="S108" s="31"/>
    </row>
    <row r="109" spans="4:19" s="4" customFormat="1" ht="19.7" customHeight="1">
      <c r="D109" s="27"/>
      <c r="E109" s="27"/>
      <c r="F109" s="27"/>
      <c r="G109" s="47"/>
      <c r="H109" s="557"/>
      <c r="I109" s="26"/>
      <c r="J109" s="63"/>
      <c r="K109" s="29"/>
      <c r="L109" s="47"/>
      <c r="M109" s="26"/>
      <c r="N109" s="26"/>
      <c r="O109" s="30"/>
      <c r="P109" s="27"/>
      <c r="Q109" s="26"/>
      <c r="R109" s="30"/>
      <c r="S109" s="31"/>
    </row>
    <row r="110" spans="4:19" s="4" customFormat="1" ht="19.7" customHeight="1">
      <c r="D110" s="27"/>
      <c r="E110" s="27"/>
      <c r="F110" s="27"/>
      <c r="G110" s="47"/>
      <c r="H110" s="557"/>
      <c r="I110" s="26"/>
      <c r="J110" s="63"/>
      <c r="K110" s="29"/>
      <c r="L110" s="47"/>
      <c r="M110" s="26"/>
      <c r="N110" s="26"/>
      <c r="O110" s="30"/>
      <c r="P110" s="27"/>
      <c r="Q110" s="26"/>
      <c r="R110" s="30"/>
      <c r="S110" s="31"/>
    </row>
    <row r="111" spans="4:19" s="4" customFormat="1" ht="19.7" customHeight="1">
      <c r="D111" s="27"/>
      <c r="E111" s="27"/>
      <c r="F111" s="27"/>
      <c r="G111" s="47"/>
      <c r="H111" s="557"/>
      <c r="I111" s="26"/>
      <c r="J111" s="63"/>
      <c r="K111" s="29"/>
      <c r="L111" s="47"/>
      <c r="M111" s="26"/>
      <c r="N111" s="26"/>
      <c r="O111" s="30"/>
      <c r="P111" s="27"/>
      <c r="Q111" s="26"/>
      <c r="R111" s="30"/>
      <c r="S111" s="31"/>
    </row>
    <row r="112" spans="4:19" s="4" customFormat="1" ht="19.7" customHeight="1">
      <c r="D112" s="27"/>
      <c r="E112" s="27"/>
      <c r="F112" s="27"/>
      <c r="G112" s="47"/>
      <c r="H112" s="557"/>
      <c r="I112" s="26"/>
      <c r="J112" s="63"/>
      <c r="K112" s="29"/>
      <c r="L112" s="47"/>
      <c r="M112" s="26"/>
      <c r="N112" s="26"/>
      <c r="O112" s="30"/>
      <c r="P112" s="27"/>
      <c r="Q112" s="26"/>
      <c r="R112" s="30"/>
      <c r="S112" s="31"/>
    </row>
    <row r="113" spans="4:19" s="4" customFormat="1" ht="19.7" customHeight="1">
      <c r="D113" s="27"/>
      <c r="E113" s="27"/>
      <c r="F113" s="27"/>
      <c r="G113" s="47"/>
      <c r="H113" s="557"/>
      <c r="I113" s="26"/>
      <c r="J113" s="63"/>
      <c r="K113" s="29"/>
      <c r="L113" s="47"/>
      <c r="M113" s="26"/>
      <c r="N113" s="26"/>
      <c r="O113" s="30"/>
      <c r="P113" s="27"/>
      <c r="Q113" s="26"/>
      <c r="R113" s="30"/>
      <c r="S113" s="31"/>
    </row>
    <row r="114" spans="4:19" s="4" customFormat="1" ht="19.7" customHeight="1">
      <c r="D114" s="27"/>
      <c r="E114" s="27"/>
      <c r="F114" s="27"/>
      <c r="G114" s="47"/>
      <c r="H114" s="557"/>
      <c r="I114" s="26"/>
      <c r="J114" s="63"/>
      <c r="K114" s="29"/>
      <c r="L114" s="47"/>
      <c r="M114" s="26"/>
      <c r="N114" s="26"/>
      <c r="O114" s="30"/>
      <c r="P114" s="27"/>
      <c r="Q114" s="26"/>
      <c r="R114" s="30"/>
      <c r="S114" s="31"/>
    </row>
    <row r="115" spans="4:19" s="4" customFormat="1" ht="19.7" customHeight="1">
      <c r="D115" s="27"/>
      <c r="E115" s="27"/>
      <c r="F115" s="27"/>
      <c r="G115" s="47"/>
      <c r="H115" s="557"/>
      <c r="I115" s="26"/>
      <c r="J115" s="63"/>
      <c r="K115" s="29"/>
      <c r="L115" s="47"/>
      <c r="M115" s="26"/>
      <c r="N115" s="26"/>
      <c r="O115" s="30"/>
      <c r="P115" s="27"/>
      <c r="Q115" s="26"/>
      <c r="R115" s="30"/>
      <c r="S115" s="31"/>
    </row>
    <row r="116" spans="4:19" s="4" customFormat="1" ht="19.7" customHeight="1">
      <c r="D116" s="27"/>
      <c r="E116" s="27"/>
      <c r="F116" s="27"/>
      <c r="G116" s="47"/>
      <c r="H116" s="557"/>
      <c r="I116" s="26"/>
      <c r="J116" s="63"/>
      <c r="K116" s="29"/>
      <c r="L116" s="47"/>
      <c r="M116" s="26"/>
      <c r="N116" s="26"/>
      <c r="O116" s="30"/>
      <c r="P116" s="27"/>
      <c r="Q116" s="26"/>
      <c r="R116" s="30"/>
      <c r="S116" s="31"/>
    </row>
    <row r="117" spans="4:19" s="4" customFormat="1" ht="19.7" customHeight="1">
      <c r="D117" s="27"/>
      <c r="E117" s="27"/>
      <c r="F117" s="27"/>
      <c r="G117" s="47"/>
      <c r="H117" s="557"/>
      <c r="I117" s="26"/>
      <c r="J117" s="63"/>
      <c r="K117" s="29"/>
      <c r="L117" s="47"/>
      <c r="M117" s="26"/>
      <c r="N117" s="26"/>
      <c r="O117" s="30"/>
      <c r="P117" s="27"/>
      <c r="Q117" s="26"/>
      <c r="R117" s="30"/>
      <c r="S117" s="31"/>
    </row>
    <row r="118" spans="4:19" s="4" customFormat="1" ht="19.7" customHeight="1">
      <c r="D118" s="27"/>
      <c r="E118" s="27"/>
      <c r="F118" s="27"/>
      <c r="G118" s="47"/>
      <c r="H118" s="557"/>
      <c r="I118" s="26"/>
      <c r="J118" s="63"/>
      <c r="K118" s="29"/>
      <c r="L118" s="47"/>
      <c r="M118" s="26"/>
      <c r="N118" s="26"/>
      <c r="O118" s="30"/>
      <c r="P118" s="27"/>
      <c r="Q118" s="26"/>
      <c r="R118" s="30"/>
      <c r="S118" s="31"/>
    </row>
    <row r="119" spans="4:19" s="4" customFormat="1" ht="19.7" customHeight="1">
      <c r="D119" s="27"/>
      <c r="E119" s="27"/>
      <c r="F119" s="27"/>
      <c r="G119" s="47"/>
      <c r="H119" s="557"/>
      <c r="I119" s="26"/>
      <c r="J119" s="63"/>
      <c r="K119" s="29"/>
      <c r="L119" s="47"/>
      <c r="M119" s="26"/>
      <c r="N119" s="26"/>
      <c r="O119" s="30"/>
      <c r="P119" s="27"/>
      <c r="Q119" s="26"/>
      <c r="R119" s="30"/>
      <c r="S119" s="31"/>
    </row>
    <row r="120" spans="4:19" s="4" customFormat="1" ht="19.7" customHeight="1">
      <c r="D120" s="27"/>
      <c r="E120" s="27"/>
      <c r="F120" s="27"/>
      <c r="G120" s="47"/>
      <c r="H120" s="557"/>
      <c r="I120" s="26"/>
      <c r="J120" s="63"/>
      <c r="K120" s="29"/>
      <c r="L120" s="47"/>
      <c r="M120" s="26"/>
      <c r="N120" s="26"/>
      <c r="O120" s="30"/>
      <c r="P120" s="27"/>
      <c r="Q120" s="26"/>
      <c r="R120" s="30"/>
      <c r="S120" s="31"/>
    </row>
    <row r="121" spans="4:19" s="4" customFormat="1" ht="19.7" customHeight="1">
      <c r="D121" s="27"/>
      <c r="E121" s="27"/>
      <c r="F121" s="27"/>
      <c r="G121" s="47"/>
      <c r="H121" s="557"/>
      <c r="I121" s="26"/>
      <c r="J121" s="63"/>
      <c r="K121" s="29"/>
      <c r="L121" s="47"/>
      <c r="M121" s="26"/>
      <c r="N121" s="26"/>
      <c r="O121" s="30"/>
      <c r="P121" s="27"/>
      <c r="Q121" s="26"/>
      <c r="R121" s="30"/>
      <c r="S121" s="31"/>
    </row>
    <row r="122" spans="4:19" s="4" customFormat="1" ht="19.7" customHeight="1">
      <c r="D122" s="27"/>
      <c r="E122" s="27"/>
      <c r="F122" s="27"/>
      <c r="G122" s="47"/>
      <c r="H122" s="557"/>
      <c r="I122" s="26"/>
      <c r="J122" s="63"/>
      <c r="K122" s="29"/>
      <c r="L122" s="47"/>
      <c r="M122" s="26"/>
      <c r="N122" s="26"/>
      <c r="O122" s="30"/>
      <c r="P122" s="27"/>
      <c r="Q122" s="26"/>
      <c r="R122" s="30"/>
      <c r="S122" s="31"/>
    </row>
    <row r="123" spans="4:19" s="4" customFormat="1" ht="19.7" customHeight="1">
      <c r="D123" s="27"/>
      <c r="E123" s="27"/>
      <c r="F123" s="27"/>
      <c r="G123" s="47"/>
      <c r="H123" s="557"/>
      <c r="I123" s="26"/>
      <c r="J123" s="63"/>
      <c r="K123" s="29"/>
      <c r="L123" s="47"/>
      <c r="M123" s="26"/>
      <c r="N123" s="26"/>
      <c r="O123" s="30"/>
      <c r="P123" s="27"/>
      <c r="Q123" s="26"/>
      <c r="R123" s="30"/>
      <c r="S123" s="31"/>
    </row>
    <row r="124" spans="4:19" s="4" customFormat="1" ht="19.7" customHeight="1">
      <c r="D124" s="27"/>
      <c r="E124" s="27"/>
      <c r="F124" s="27"/>
      <c r="G124" s="47"/>
      <c r="H124" s="557"/>
      <c r="I124" s="26"/>
      <c r="J124" s="63"/>
      <c r="K124" s="29"/>
      <c r="L124" s="47"/>
      <c r="M124" s="26"/>
      <c r="N124" s="26"/>
      <c r="O124" s="30"/>
      <c r="P124" s="27"/>
      <c r="Q124" s="26"/>
      <c r="R124" s="30"/>
      <c r="S124" s="31"/>
    </row>
    <row r="125" spans="4:19" s="4" customFormat="1" ht="19.7" customHeight="1">
      <c r="D125" s="27"/>
      <c r="E125" s="27"/>
      <c r="F125" s="27"/>
      <c r="G125" s="47"/>
      <c r="H125" s="557"/>
      <c r="I125" s="26"/>
      <c r="J125" s="63"/>
      <c r="K125" s="29"/>
      <c r="L125" s="47"/>
      <c r="M125" s="26"/>
      <c r="N125" s="26"/>
      <c r="O125" s="30"/>
      <c r="P125" s="27"/>
      <c r="Q125" s="26"/>
      <c r="R125" s="30"/>
      <c r="S125" s="31"/>
    </row>
    <row r="126" spans="4:19" s="4" customFormat="1" ht="19.7" customHeight="1">
      <c r="D126" s="27"/>
      <c r="E126" s="27"/>
      <c r="F126" s="27"/>
      <c r="G126" s="47"/>
      <c r="H126" s="557"/>
      <c r="I126" s="26"/>
      <c r="J126" s="63"/>
      <c r="K126" s="29"/>
      <c r="L126" s="47"/>
      <c r="M126" s="26"/>
      <c r="N126" s="26"/>
      <c r="O126" s="30"/>
      <c r="P126" s="27"/>
      <c r="Q126" s="26"/>
      <c r="R126" s="30"/>
      <c r="S126" s="31"/>
    </row>
    <row r="127" spans="4:19" s="4" customFormat="1" ht="19.7" customHeight="1">
      <c r="D127" s="27"/>
      <c r="E127" s="27"/>
      <c r="F127" s="27"/>
      <c r="G127" s="47"/>
      <c r="H127" s="557"/>
      <c r="I127" s="26"/>
      <c r="J127" s="63"/>
      <c r="K127" s="29"/>
      <c r="L127" s="47"/>
      <c r="M127" s="26"/>
      <c r="N127" s="26"/>
      <c r="O127" s="30"/>
      <c r="P127" s="27"/>
      <c r="Q127" s="26"/>
      <c r="R127" s="30"/>
      <c r="S127" s="31"/>
    </row>
    <row r="128" spans="4:19" s="4" customFormat="1" ht="19.7" customHeight="1">
      <c r="D128" s="27"/>
      <c r="E128" s="27"/>
      <c r="F128" s="27"/>
      <c r="G128" s="47"/>
      <c r="H128" s="557"/>
      <c r="I128" s="26"/>
      <c r="J128" s="63"/>
      <c r="K128" s="29"/>
      <c r="L128" s="47"/>
      <c r="M128" s="26"/>
      <c r="N128" s="26"/>
      <c r="O128" s="30"/>
      <c r="P128" s="27"/>
      <c r="Q128" s="26"/>
      <c r="R128" s="30"/>
      <c r="S128" s="31"/>
    </row>
    <row r="129" spans="4:19" s="4" customFormat="1" ht="19.7" customHeight="1">
      <c r="D129" s="27"/>
      <c r="E129" s="27"/>
      <c r="F129" s="27"/>
      <c r="G129" s="47"/>
      <c r="H129" s="557"/>
      <c r="I129" s="26"/>
      <c r="J129" s="63"/>
      <c r="K129" s="29"/>
      <c r="L129" s="47"/>
      <c r="M129" s="26"/>
      <c r="N129" s="26"/>
      <c r="O129" s="30"/>
      <c r="P129" s="27"/>
      <c r="Q129" s="26"/>
      <c r="R129" s="30"/>
      <c r="S129" s="31"/>
    </row>
    <row r="130" spans="4:19" s="4" customFormat="1" ht="19.7" customHeight="1">
      <c r="D130" s="27"/>
      <c r="E130" s="27"/>
      <c r="F130" s="27"/>
      <c r="G130" s="47"/>
      <c r="H130" s="557"/>
      <c r="I130" s="26"/>
      <c r="J130" s="63"/>
      <c r="K130" s="29"/>
      <c r="L130" s="47"/>
      <c r="M130" s="26"/>
      <c r="N130" s="26"/>
      <c r="O130" s="30"/>
      <c r="P130" s="27"/>
      <c r="Q130" s="26"/>
      <c r="R130" s="30"/>
      <c r="S130" s="31"/>
    </row>
    <row r="131" spans="4:19" s="4" customFormat="1" ht="19.7" customHeight="1">
      <c r="D131" s="27"/>
      <c r="E131" s="27"/>
      <c r="F131" s="27"/>
      <c r="G131" s="47"/>
      <c r="H131" s="557"/>
      <c r="I131" s="26"/>
      <c r="J131" s="63"/>
      <c r="K131" s="29"/>
      <c r="L131" s="47"/>
      <c r="M131" s="26"/>
      <c r="N131" s="26"/>
      <c r="O131" s="30"/>
      <c r="P131" s="27"/>
      <c r="Q131" s="26"/>
      <c r="R131" s="30"/>
      <c r="S131" s="31"/>
    </row>
    <row r="132" spans="4:19" s="4" customFormat="1" ht="19.7" customHeight="1">
      <c r="D132" s="27"/>
      <c r="E132" s="27"/>
      <c r="F132" s="27"/>
      <c r="G132" s="47"/>
      <c r="H132" s="557"/>
      <c r="I132" s="26"/>
      <c r="J132" s="63"/>
      <c r="K132" s="29"/>
      <c r="L132" s="47"/>
      <c r="M132" s="26"/>
      <c r="N132" s="26"/>
      <c r="O132" s="30"/>
      <c r="P132" s="27"/>
      <c r="Q132" s="26"/>
      <c r="R132" s="30"/>
      <c r="S132" s="31"/>
    </row>
    <row r="133" spans="4:19" s="4" customFormat="1" ht="19.7" customHeight="1">
      <c r="D133" s="27"/>
      <c r="E133" s="27"/>
      <c r="F133" s="27"/>
      <c r="G133" s="47"/>
      <c r="H133" s="557"/>
      <c r="I133" s="26"/>
      <c r="J133" s="63"/>
      <c r="K133" s="29"/>
      <c r="L133" s="47"/>
      <c r="M133" s="26"/>
      <c r="N133" s="26"/>
      <c r="O133" s="30"/>
      <c r="P133" s="27"/>
      <c r="Q133" s="26"/>
      <c r="R133" s="30"/>
      <c r="S133" s="31"/>
    </row>
    <row r="134" spans="4:19" s="4" customFormat="1" ht="19.7" customHeight="1">
      <c r="D134" s="27"/>
      <c r="E134" s="27"/>
      <c r="F134" s="27"/>
      <c r="G134" s="47"/>
      <c r="H134" s="557"/>
      <c r="I134" s="26"/>
      <c r="J134" s="63"/>
      <c r="K134" s="29"/>
      <c r="L134" s="47"/>
      <c r="M134" s="26"/>
      <c r="N134" s="26"/>
      <c r="O134" s="30"/>
      <c r="P134" s="27"/>
      <c r="Q134" s="26"/>
      <c r="R134" s="30"/>
      <c r="S134" s="31"/>
    </row>
    <row r="135" spans="4:19" s="4" customFormat="1" ht="19.7" customHeight="1">
      <c r="D135" s="27"/>
      <c r="E135" s="27"/>
      <c r="F135" s="27"/>
      <c r="G135" s="47"/>
      <c r="H135" s="557"/>
      <c r="I135" s="26"/>
      <c r="J135" s="63"/>
      <c r="K135" s="29"/>
      <c r="L135" s="47"/>
      <c r="M135" s="26"/>
      <c r="N135" s="26"/>
      <c r="O135" s="30"/>
      <c r="P135" s="27"/>
      <c r="Q135" s="26"/>
      <c r="R135" s="30"/>
      <c r="S135" s="31"/>
    </row>
    <row r="136" spans="4:19" s="4" customFormat="1" ht="19.7" customHeight="1">
      <c r="D136" s="27"/>
      <c r="E136" s="27"/>
      <c r="F136" s="27"/>
      <c r="G136" s="47"/>
      <c r="H136" s="557"/>
      <c r="I136" s="26"/>
      <c r="J136" s="63"/>
      <c r="K136" s="29"/>
      <c r="L136" s="47"/>
      <c r="M136" s="26"/>
      <c r="N136" s="26"/>
      <c r="O136" s="30"/>
      <c r="P136" s="27"/>
      <c r="Q136" s="26"/>
      <c r="R136" s="30"/>
      <c r="S136" s="31"/>
    </row>
    <row r="137" spans="4:19" s="4" customFormat="1" ht="19.7" customHeight="1">
      <c r="D137" s="27"/>
      <c r="E137" s="27"/>
      <c r="F137" s="27"/>
      <c r="G137" s="47"/>
      <c r="H137" s="557"/>
      <c r="I137" s="26"/>
      <c r="J137" s="63"/>
      <c r="K137" s="29"/>
      <c r="L137" s="47"/>
      <c r="M137" s="26"/>
      <c r="N137" s="26"/>
      <c r="O137" s="30"/>
      <c r="P137" s="27"/>
      <c r="Q137" s="26"/>
      <c r="R137" s="30"/>
      <c r="S137" s="31"/>
    </row>
    <row r="138" spans="4:19" s="4" customFormat="1" ht="19.7" customHeight="1">
      <c r="D138" s="27"/>
      <c r="E138" s="27"/>
      <c r="F138" s="27"/>
      <c r="G138" s="47"/>
      <c r="H138" s="557"/>
      <c r="I138" s="26"/>
      <c r="J138" s="63"/>
      <c r="K138" s="29"/>
      <c r="L138" s="47"/>
      <c r="M138" s="26"/>
      <c r="N138" s="26"/>
      <c r="O138" s="30"/>
      <c r="P138" s="27"/>
      <c r="Q138" s="26"/>
      <c r="R138" s="30"/>
      <c r="S138" s="31"/>
    </row>
    <row r="139" spans="4:19" s="4" customFormat="1" ht="19.7" customHeight="1">
      <c r="D139" s="27"/>
      <c r="E139" s="27"/>
      <c r="F139" s="27"/>
      <c r="G139" s="47"/>
      <c r="H139" s="557"/>
      <c r="I139" s="26"/>
      <c r="J139" s="63"/>
      <c r="K139" s="29"/>
      <c r="L139" s="47"/>
      <c r="M139" s="26"/>
      <c r="N139" s="26"/>
      <c r="O139" s="30"/>
      <c r="P139" s="27"/>
      <c r="Q139" s="26"/>
      <c r="R139" s="30"/>
      <c r="S139" s="31"/>
    </row>
    <row r="140" spans="4:19" s="4" customFormat="1" ht="19.7" customHeight="1">
      <c r="D140" s="27"/>
      <c r="E140" s="27"/>
      <c r="F140" s="27"/>
      <c r="G140" s="47"/>
      <c r="H140" s="557"/>
      <c r="I140" s="26"/>
      <c r="J140" s="63"/>
      <c r="K140" s="29"/>
      <c r="L140" s="47"/>
      <c r="M140" s="26"/>
      <c r="N140" s="26"/>
      <c r="O140" s="30"/>
      <c r="P140" s="27"/>
      <c r="Q140" s="26"/>
      <c r="R140" s="30"/>
      <c r="S140" s="31"/>
    </row>
    <row r="141" spans="4:19" s="4" customFormat="1" ht="19.7" customHeight="1">
      <c r="D141" s="27"/>
      <c r="E141" s="27"/>
      <c r="F141" s="27"/>
      <c r="G141" s="47"/>
      <c r="H141" s="557"/>
      <c r="I141" s="26"/>
      <c r="J141" s="63"/>
      <c r="K141" s="29"/>
      <c r="L141" s="47"/>
      <c r="M141" s="26"/>
      <c r="N141" s="26"/>
      <c r="O141" s="30"/>
      <c r="P141" s="27"/>
      <c r="Q141" s="26"/>
      <c r="R141" s="30"/>
      <c r="S141" s="31"/>
    </row>
    <row r="142" spans="4:19" s="4" customFormat="1" ht="19.7" customHeight="1">
      <c r="D142" s="27"/>
      <c r="E142" s="27"/>
      <c r="F142" s="27"/>
      <c r="G142" s="47"/>
      <c r="H142" s="557"/>
      <c r="I142" s="26"/>
      <c r="J142" s="63"/>
      <c r="K142" s="29"/>
      <c r="L142" s="47"/>
      <c r="M142" s="26"/>
      <c r="N142" s="26"/>
      <c r="O142" s="30"/>
      <c r="P142" s="27"/>
      <c r="Q142" s="26"/>
      <c r="R142" s="30"/>
      <c r="S142" s="31"/>
    </row>
    <row r="143" spans="4:19" s="4" customFormat="1" ht="19.7" customHeight="1">
      <c r="D143" s="27"/>
      <c r="E143" s="27"/>
      <c r="F143" s="27"/>
      <c r="G143" s="47"/>
      <c r="H143" s="557"/>
      <c r="I143" s="26"/>
      <c r="J143" s="63"/>
      <c r="K143" s="29"/>
      <c r="L143" s="47"/>
      <c r="M143" s="26"/>
      <c r="N143" s="26"/>
      <c r="O143" s="30"/>
      <c r="P143" s="27"/>
      <c r="Q143" s="26"/>
      <c r="R143" s="30"/>
      <c r="S143" s="31"/>
    </row>
    <row r="144" spans="4:19" s="4" customFormat="1" ht="19.7" customHeight="1">
      <c r="D144" s="27"/>
      <c r="E144" s="27"/>
      <c r="F144" s="27"/>
      <c r="G144" s="47"/>
      <c r="H144" s="557"/>
      <c r="I144" s="26"/>
      <c r="J144" s="63"/>
      <c r="K144" s="29"/>
      <c r="L144" s="47"/>
      <c r="M144" s="26"/>
      <c r="N144" s="26"/>
      <c r="O144" s="30"/>
      <c r="P144" s="27"/>
      <c r="Q144" s="26"/>
      <c r="R144" s="30"/>
      <c r="S144" s="31"/>
    </row>
    <row r="145" spans="4:19" s="4" customFormat="1" ht="19.7" customHeight="1">
      <c r="D145" s="27"/>
      <c r="E145" s="27"/>
      <c r="F145" s="27"/>
      <c r="G145" s="47"/>
      <c r="H145" s="557"/>
      <c r="I145" s="26"/>
      <c r="J145" s="63"/>
      <c r="K145" s="29"/>
      <c r="L145" s="47"/>
      <c r="M145" s="26"/>
      <c r="N145" s="26"/>
      <c r="O145" s="30"/>
      <c r="P145" s="27"/>
      <c r="Q145" s="26"/>
      <c r="R145" s="30"/>
      <c r="S145" s="31"/>
    </row>
    <row r="146" spans="4:19" s="4" customFormat="1" ht="19.7" customHeight="1">
      <c r="D146" s="27"/>
      <c r="E146" s="27"/>
      <c r="F146" s="27"/>
      <c r="G146" s="47"/>
      <c r="H146" s="557"/>
      <c r="I146" s="26"/>
      <c r="J146" s="63"/>
      <c r="K146" s="29"/>
      <c r="L146" s="47"/>
      <c r="M146" s="26"/>
      <c r="N146" s="26"/>
      <c r="O146" s="30"/>
      <c r="P146" s="27"/>
      <c r="Q146" s="26"/>
      <c r="R146" s="30"/>
      <c r="S146" s="31"/>
    </row>
    <row r="147" spans="4:19" s="4" customFormat="1" ht="19.7" customHeight="1">
      <c r="D147" s="27"/>
      <c r="E147" s="27"/>
      <c r="F147" s="27"/>
      <c r="G147" s="47"/>
      <c r="H147" s="557"/>
      <c r="I147" s="26"/>
      <c r="J147" s="63"/>
      <c r="K147" s="29"/>
      <c r="L147" s="47"/>
      <c r="M147" s="26"/>
      <c r="N147" s="26"/>
      <c r="O147" s="30"/>
      <c r="P147" s="27"/>
      <c r="Q147" s="26"/>
      <c r="R147" s="30"/>
      <c r="S147" s="31"/>
    </row>
    <row r="148" spans="4:19" s="4" customFormat="1" ht="19.7" customHeight="1">
      <c r="D148" s="27"/>
      <c r="E148" s="27"/>
      <c r="F148" s="27"/>
      <c r="G148" s="47"/>
      <c r="H148" s="557"/>
      <c r="I148" s="26"/>
      <c r="J148" s="63"/>
      <c r="K148" s="29"/>
      <c r="L148" s="47"/>
      <c r="M148" s="26"/>
      <c r="N148" s="26"/>
      <c r="O148" s="30"/>
      <c r="P148" s="27"/>
      <c r="Q148" s="26"/>
      <c r="R148" s="30"/>
      <c r="S148" s="31"/>
    </row>
    <row r="149" spans="4:19" s="4" customFormat="1" ht="19.7" customHeight="1">
      <c r="D149" s="27"/>
      <c r="E149" s="27"/>
      <c r="F149" s="27"/>
      <c r="G149" s="47"/>
      <c r="H149" s="557"/>
      <c r="I149" s="26"/>
      <c r="J149" s="63"/>
      <c r="K149" s="29"/>
      <c r="L149" s="47"/>
      <c r="M149" s="26"/>
      <c r="N149" s="26"/>
      <c r="O149" s="30"/>
      <c r="P149" s="27"/>
      <c r="Q149" s="26"/>
      <c r="R149" s="30"/>
      <c r="S149" s="31"/>
    </row>
    <row r="150" spans="4:19" s="4" customFormat="1" ht="19.7" customHeight="1">
      <c r="D150" s="27"/>
      <c r="E150" s="27"/>
      <c r="F150" s="27"/>
      <c r="G150" s="47"/>
      <c r="H150" s="557"/>
      <c r="I150" s="26"/>
      <c r="J150" s="63"/>
      <c r="K150" s="29"/>
      <c r="L150" s="47"/>
      <c r="M150" s="26"/>
      <c r="N150" s="26"/>
      <c r="O150" s="30"/>
      <c r="P150" s="27"/>
      <c r="Q150" s="26"/>
      <c r="R150" s="30"/>
      <c r="S150" s="31"/>
    </row>
    <row r="151" spans="4:19" s="4" customFormat="1" ht="19.7" customHeight="1">
      <c r="D151" s="27"/>
      <c r="E151" s="27"/>
      <c r="F151" s="27"/>
      <c r="G151" s="47"/>
      <c r="H151" s="557"/>
      <c r="I151" s="26"/>
      <c r="J151" s="63"/>
      <c r="K151" s="29"/>
      <c r="L151" s="47"/>
      <c r="M151" s="26"/>
      <c r="N151" s="26"/>
      <c r="O151" s="30"/>
      <c r="P151" s="27"/>
      <c r="Q151" s="26"/>
      <c r="R151" s="30"/>
      <c r="S151" s="31"/>
    </row>
    <row r="152" spans="4:19" s="4" customFormat="1" ht="19.7" customHeight="1">
      <c r="D152" s="27"/>
      <c r="E152" s="27"/>
      <c r="F152" s="27"/>
      <c r="G152" s="47"/>
      <c r="H152" s="557"/>
      <c r="I152" s="26"/>
      <c r="J152" s="63"/>
      <c r="K152" s="29"/>
      <c r="L152" s="47"/>
      <c r="M152" s="26"/>
      <c r="N152" s="26"/>
      <c r="O152" s="30"/>
      <c r="P152" s="27"/>
      <c r="Q152" s="26"/>
      <c r="R152" s="30"/>
      <c r="S152" s="31"/>
    </row>
    <row r="153" spans="4:19" s="4" customFormat="1" ht="19.7" customHeight="1">
      <c r="D153" s="27"/>
      <c r="E153" s="27"/>
      <c r="F153" s="27"/>
      <c r="G153" s="47"/>
      <c r="H153" s="557"/>
      <c r="I153" s="26"/>
      <c r="J153" s="63"/>
      <c r="K153" s="29"/>
      <c r="L153" s="47"/>
      <c r="M153" s="26"/>
      <c r="N153" s="26"/>
      <c r="O153" s="30"/>
      <c r="P153" s="27"/>
      <c r="Q153" s="26"/>
      <c r="R153" s="30"/>
      <c r="S153" s="31"/>
    </row>
    <row r="154" spans="4:19" s="4" customFormat="1" ht="19.7" customHeight="1">
      <c r="D154" s="27"/>
      <c r="E154" s="27"/>
      <c r="F154" s="27"/>
      <c r="G154" s="47"/>
      <c r="H154" s="557"/>
      <c r="I154" s="26"/>
      <c r="J154" s="63"/>
      <c r="K154" s="29"/>
      <c r="L154" s="47"/>
      <c r="M154" s="26"/>
      <c r="N154" s="26"/>
      <c r="O154" s="30"/>
      <c r="P154" s="27"/>
      <c r="Q154" s="26"/>
      <c r="R154" s="30"/>
      <c r="S154" s="31"/>
    </row>
    <row r="155" spans="4:19" s="4" customFormat="1" ht="19.7" customHeight="1">
      <c r="D155" s="27"/>
      <c r="E155" s="27"/>
      <c r="F155" s="27"/>
      <c r="G155" s="47"/>
      <c r="H155" s="557"/>
      <c r="I155" s="26"/>
      <c r="J155" s="63"/>
      <c r="K155" s="29"/>
      <c r="L155" s="47"/>
      <c r="M155" s="26"/>
      <c r="N155" s="26"/>
      <c r="O155" s="30"/>
      <c r="P155" s="27"/>
      <c r="Q155" s="26"/>
      <c r="R155" s="30"/>
      <c r="S155" s="31"/>
    </row>
    <row r="156" spans="4:19" s="4" customFormat="1" ht="19.7" customHeight="1">
      <c r="D156" s="27"/>
      <c r="E156" s="27"/>
      <c r="F156" s="27"/>
      <c r="G156" s="47"/>
      <c r="H156" s="557"/>
      <c r="I156" s="26"/>
      <c r="J156" s="63"/>
      <c r="K156" s="29"/>
      <c r="L156" s="47"/>
      <c r="M156" s="26"/>
      <c r="N156" s="26"/>
      <c r="O156" s="30"/>
      <c r="P156" s="27"/>
      <c r="Q156" s="26"/>
      <c r="R156" s="30"/>
      <c r="S156" s="31"/>
    </row>
    <row r="157" spans="4:19" s="4" customFormat="1" ht="19.7" customHeight="1">
      <c r="D157" s="27"/>
      <c r="E157" s="27"/>
      <c r="F157" s="27"/>
      <c r="G157" s="47"/>
      <c r="H157" s="557"/>
      <c r="I157" s="26"/>
      <c r="J157" s="63"/>
      <c r="K157" s="29"/>
      <c r="L157" s="47"/>
      <c r="M157" s="26"/>
      <c r="N157" s="26"/>
      <c r="O157" s="30"/>
      <c r="P157" s="27"/>
      <c r="Q157" s="26"/>
      <c r="R157" s="30"/>
      <c r="S157" s="31"/>
    </row>
    <row r="158" spans="4:19" s="4" customFormat="1" ht="19.7" customHeight="1">
      <c r="D158" s="27"/>
      <c r="E158" s="27"/>
      <c r="F158" s="27"/>
      <c r="G158" s="47"/>
      <c r="H158" s="557"/>
      <c r="I158" s="26"/>
      <c r="J158" s="63"/>
      <c r="K158" s="29"/>
      <c r="L158" s="47"/>
      <c r="M158" s="26"/>
      <c r="N158" s="26"/>
      <c r="O158" s="30"/>
      <c r="P158" s="27"/>
      <c r="Q158" s="26"/>
      <c r="R158" s="30"/>
      <c r="S158" s="31"/>
    </row>
    <row r="159" spans="4:19" s="4" customFormat="1" ht="19.7" customHeight="1">
      <c r="D159" s="27"/>
      <c r="E159" s="27"/>
      <c r="F159" s="27"/>
      <c r="G159" s="47"/>
      <c r="H159" s="557"/>
      <c r="I159" s="26"/>
      <c r="J159" s="63"/>
      <c r="K159" s="29"/>
      <c r="L159" s="47"/>
      <c r="M159" s="26"/>
      <c r="N159" s="26"/>
      <c r="O159" s="30"/>
      <c r="P159" s="27"/>
      <c r="Q159" s="26"/>
      <c r="R159" s="30"/>
      <c r="S159" s="31"/>
    </row>
    <row r="160" spans="4:19" s="4" customFormat="1" ht="19.7" customHeight="1">
      <c r="D160" s="27"/>
      <c r="E160" s="27"/>
      <c r="F160" s="27"/>
      <c r="G160" s="47"/>
      <c r="H160" s="557"/>
      <c r="I160" s="26"/>
      <c r="J160" s="63"/>
      <c r="K160" s="29"/>
      <c r="L160" s="47"/>
      <c r="M160" s="26"/>
      <c r="N160" s="26"/>
      <c r="O160" s="30"/>
      <c r="P160" s="27"/>
      <c r="Q160" s="26"/>
      <c r="R160" s="30"/>
      <c r="S160" s="31"/>
    </row>
    <row r="161" spans="4:19" s="4" customFormat="1" ht="19.7" customHeight="1">
      <c r="D161" s="27"/>
      <c r="E161" s="27"/>
      <c r="F161" s="27"/>
      <c r="G161" s="47"/>
      <c r="H161" s="557"/>
      <c r="I161" s="26"/>
      <c r="J161" s="63"/>
      <c r="K161" s="29"/>
      <c r="L161" s="47"/>
      <c r="M161" s="26"/>
      <c r="N161" s="26"/>
      <c r="O161" s="30"/>
      <c r="P161" s="27"/>
      <c r="Q161" s="26"/>
      <c r="R161" s="30"/>
      <c r="S161" s="31"/>
    </row>
    <row r="162" spans="4:19" s="4" customFormat="1" ht="19.7" customHeight="1">
      <c r="D162" s="27"/>
      <c r="E162" s="27"/>
      <c r="F162" s="27"/>
      <c r="G162" s="47"/>
      <c r="H162" s="557"/>
      <c r="I162" s="26"/>
      <c r="J162" s="63"/>
      <c r="K162" s="29"/>
      <c r="L162" s="47"/>
      <c r="M162" s="26"/>
      <c r="N162" s="26"/>
      <c r="O162" s="30"/>
      <c r="P162" s="27"/>
      <c r="Q162" s="26"/>
      <c r="R162" s="30"/>
      <c r="S162" s="31"/>
    </row>
    <row r="163" spans="4:19" s="4" customFormat="1" ht="19.7" customHeight="1">
      <c r="D163" s="27"/>
      <c r="E163" s="27"/>
      <c r="F163" s="27"/>
      <c r="G163" s="47"/>
      <c r="H163" s="557"/>
      <c r="I163" s="26"/>
      <c r="J163" s="63"/>
      <c r="K163" s="29"/>
      <c r="L163" s="47"/>
      <c r="M163" s="26"/>
      <c r="N163" s="26"/>
      <c r="O163" s="30"/>
      <c r="P163" s="27"/>
      <c r="Q163" s="26"/>
      <c r="R163" s="30"/>
      <c r="S163" s="31"/>
    </row>
    <row r="164" spans="4:19" s="4" customFormat="1" ht="19.7" customHeight="1">
      <c r="D164" s="27"/>
      <c r="E164" s="27"/>
      <c r="F164" s="27"/>
      <c r="G164" s="47"/>
      <c r="H164" s="557"/>
      <c r="I164" s="26"/>
      <c r="J164" s="63"/>
      <c r="K164" s="29"/>
      <c r="L164" s="47"/>
      <c r="M164" s="26"/>
      <c r="N164" s="26"/>
      <c r="O164" s="30"/>
      <c r="P164" s="27"/>
      <c r="Q164" s="26"/>
      <c r="R164" s="30"/>
      <c r="S164" s="31"/>
    </row>
    <row r="165" spans="4:19" s="4" customFormat="1" ht="19.7" customHeight="1">
      <c r="D165" s="27"/>
      <c r="E165" s="27"/>
      <c r="F165" s="27"/>
      <c r="G165" s="47"/>
      <c r="H165" s="557"/>
      <c r="I165" s="26"/>
      <c r="J165" s="63"/>
      <c r="K165" s="29"/>
      <c r="L165" s="47"/>
      <c r="M165" s="26"/>
      <c r="N165" s="26"/>
      <c r="O165" s="30"/>
      <c r="P165" s="27"/>
      <c r="Q165" s="26"/>
      <c r="R165" s="30"/>
      <c r="S165" s="31"/>
    </row>
    <row r="166" spans="4:19" s="4" customFormat="1" ht="19.7" customHeight="1">
      <c r="D166" s="27"/>
      <c r="E166" s="27"/>
      <c r="F166" s="27"/>
      <c r="G166" s="47"/>
      <c r="H166" s="557"/>
      <c r="I166" s="26"/>
      <c r="J166" s="63"/>
      <c r="K166" s="29"/>
      <c r="L166" s="47"/>
      <c r="M166" s="26"/>
      <c r="N166" s="26"/>
      <c r="O166" s="30"/>
      <c r="P166" s="27"/>
      <c r="Q166" s="26"/>
      <c r="R166" s="30"/>
      <c r="S166" s="31"/>
    </row>
    <row r="167" spans="4:19" s="4" customFormat="1" ht="19.7" customHeight="1">
      <c r="D167" s="27"/>
      <c r="E167" s="27"/>
      <c r="F167" s="27"/>
      <c r="G167" s="47"/>
      <c r="H167" s="557"/>
      <c r="I167" s="26"/>
      <c r="J167" s="63"/>
      <c r="K167" s="29"/>
      <c r="L167" s="47"/>
      <c r="M167" s="26"/>
      <c r="N167" s="26"/>
      <c r="O167" s="30"/>
      <c r="P167" s="27"/>
      <c r="Q167" s="26"/>
      <c r="R167" s="30"/>
      <c r="S167" s="31"/>
    </row>
    <row r="168" spans="4:19" s="4" customFormat="1" ht="19.7" customHeight="1">
      <c r="D168" s="27"/>
      <c r="E168" s="27"/>
      <c r="F168" s="27"/>
      <c r="G168" s="47"/>
      <c r="H168" s="557"/>
      <c r="I168" s="26"/>
      <c r="J168" s="63"/>
      <c r="K168" s="29"/>
      <c r="L168" s="47"/>
      <c r="M168" s="26"/>
      <c r="N168" s="26"/>
      <c r="O168" s="30"/>
      <c r="P168" s="27"/>
      <c r="Q168" s="26"/>
      <c r="R168" s="30"/>
      <c r="S168" s="31"/>
    </row>
    <row r="169" spans="4:19" s="4" customFormat="1" ht="19.7" customHeight="1">
      <c r="D169" s="27"/>
      <c r="E169" s="27"/>
      <c r="F169" s="27"/>
      <c r="G169" s="47"/>
      <c r="H169" s="557"/>
      <c r="I169" s="26"/>
      <c r="J169" s="63"/>
      <c r="K169" s="29"/>
      <c r="L169" s="47"/>
      <c r="M169" s="26"/>
      <c r="N169" s="26"/>
      <c r="O169" s="30"/>
      <c r="P169" s="27"/>
      <c r="Q169" s="26"/>
      <c r="R169" s="30"/>
      <c r="S169" s="31"/>
    </row>
    <row r="170" spans="4:19" s="4" customFormat="1" ht="19.7" customHeight="1">
      <c r="D170" s="27"/>
      <c r="E170" s="27"/>
      <c r="F170" s="27"/>
      <c r="G170" s="47"/>
      <c r="H170" s="557"/>
      <c r="I170" s="26"/>
      <c r="J170" s="63"/>
      <c r="K170" s="29"/>
      <c r="L170" s="47"/>
      <c r="M170" s="26"/>
      <c r="N170" s="26"/>
      <c r="O170" s="30"/>
      <c r="P170" s="27"/>
      <c r="Q170" s="26"/>
      <c r="R170" s="30"/>
      <c r="S170" s="31"/>
    </row>
    <row r="171" spans="4:19" s="4" customFormat="1" ht="19.7" customHeight="1">
      <c r="D171" s="27"/>
      <c r="E171" s="27"/>
      <c r="F171" s="27"/>
      <c r="G171" s="47"/>
      <c r="H171" s="557"/>
      <c r="I171" s="26"/>
      <c r="J171" s="63"/>
      <c r="K171" s="29"/>
      <c r="L171" s="47"/>
      <c r="M171" s="26"/>
      <c r="N171" s="26"/>
      <c r="O171" s="30"/>
      <c r="P171" s="27"/>
      <c r="Q171" s="26"/>
      <c r="R171" s="30"/>
      <c r="S171" s="31"/>
    </row>
    <row r="172" spans="4:19" s="4" customFormat="1" ht="19.7" customHeight="1">
      <c r="D172" s="27"/>
      <c r="E172" s="27"/>
      <c r="F172" s="27"/>
      <c r="G172" s="47"/>
      <c r="H172" s="557"/>
      <c r="I172" s="26"/>
      <c r="J172" s="63"/>
      <c r="K172" s="29"/>
      <c r="L172" s="47"/>
      <c r="M172" s="26"/>
      <c r="N172" s="26"/>
      <c r="O172" s="30"/>
      <c r="P172" s="27"/>
      <c r="Q172" s="26"/>
      <c r="R172" s="30"/>
      <c r="S172" s="31"/>
    </row>
    <row r="173" spans="4:19" s="4" customFormat="1" ht="19.7" customHeight="1">
      <c r="D173" s="27"/>
      <c r="E173" s="27"/>
      <c r="F173" s="27"/>
      <c r="G173" s="47"/>
      <c r="H173" s="557"/>
      <c r="I173" s="26"/>
      <c r="J173" s="63"/>
      <c r="K173" s="29"/>
      <c r="L173" s="47"/>
      <c r="M173" s="26"/>
      <c r="N173" s="26"/>
      <c r="O173" s="30"/>
      <c r="P173" s="27"/>
      <c r="Q173" s="26"/>
      <c r="R173" s="30"/>
      <c r="S173" s="31"/>
    </row>
    <row r="174" spans="4:19" s="4" customFormat="1" ht="19.7" customHeight="1">
      <c r="D174" s="27"/>
      <c r="E174" s="27"/>
      <c r="F174" s="27"/>
      <c r="G174" s="47"/>
      <c r="H174" s="557"/>
      <c r="I174" s="26"/>
      <c r="J174" s="63"/>
      <c r="K174" s="29"/>
      <c r="L174" s="47"/>
      <c r="M174" s="26"/>
      <c r="N174" s="26"/>
      <c r="O174" s="30"/>
      <c r="P174" s="27"/>
      <c r="Q174" s="26"/>
      <c r="R174" s="30"/>
      <c r="S174" s="31"/>
    </row>
    <row r="175" spans="4:19" s="4" customFormat="1" ht="19.7" customHeight="1">
      <c r="D175" s="27"/>
      <c r="E175" s="27"/>
      <c r="F175" s="27"/>
      <c r="G175" s="47"/>
      <c r="H175" s="557"/>
      <c r="I175" s="26"/>
      <c r="J175" s="63"/>
      <c r="K175" s="29"/>
      <c r="L175" s="47"/>
      <c r="M175" s="26"/>
      <c r="N175" s="26"/>
      <c r="O175" s="30"/>
      <c r="P175" s="27"/>
      <c r="Q175" s="26"/>
      <c r="R175" s="30"/>
      <c r="S175" s="31"/>
    </row>
    <row r="176" spans="4:19" s="4" customFormat="1" ht="19.7" customHeight="1">
      <c r="D176" s="27"/>
      <c r="E176" s="27"/>
      <c r="F176" s="27"/>
      <c r="G176" s="47"/>
      <c r="H176" s="557"/>
      <c r="I176" s="26"/>
      <c r="J176" s="63"/>
      <c r="K176" s="29"/>
      <c r="L176" s="47"/>
      <c r="M176" s="26"/>
      <c r="N176" s="26"/>
      <c r="O176" s="30"/>
      <c r="P176" s="27"/>
      <c r="Q176" s="26"/>
      <c r="R176" s="30"/>
      <c r="S176" s="31"/>
    </row>
    <row r="177" spans="4:19" s="4" customFormat="1" ht="19.7" customHeight="1">
      <c r="D177" s="27"/>
      <c r="E177" s="27"/>
      <c r="F177" s="27"/>
      <c r="G177" s="47"/>
      <c r="H177" s="557"/>
      <c r="I177" s="26"/>
      <c r="J177" s="63"/>
      <c r="K177" s="29"/>
      <c r="L177" s="47"/>
      <c r="M177" s="26"/>
      <c r="N177" s="26"/>
      <c r="O177" s="30"/>
      <c r="P177" s="27"/>
      <c r="Q177" s="26"/>
      <c r="R177" s="30"/>
      <c r="S177" s="31"/>
    </row>
    <row r="178" spans="4:19" s="4" customFormat="1" ht="19.7" customHeight="1">
      <c r="D178" s="27"/>
      <c r="E178" s="27"/>
      <c r="F178" s="27"/>
      <c r="G178" s="47"/>
      <c r="H178" s="557"/>
      <c r="I178" s="26"/>
      <c r="J178" s="63"/>
      <c r="K178" s="29"/>
      <c r="L178" s="47"/>
      <c r="M178" s="26"/>
      <c r="N178" s="26"/>
      <c r="O178" s="30"/>
      <c r="P178" s="27"/>
      <c r="Q178" s="26"/>
      <c r="R178" s="30"/>
      <c r="S178" s="31"/>
    </row>
    <row r="179" spans="4:19" s="4" customFormat="1" ht="19.7" customHeight="1">
      <c r="D179" s="27"/>
      <c r="E179" s="27"/>
      <c r="F179" s="27"/>
      <c r="G179" s="47"/>
      <c r="H179" s="557"/>
      <c r="I179" s="26"/>
      <c r="J179" s="63"/>
      <c r="K179" s="29"/>
      <c r="L179" s="47"/>
      <c r="M179" s="26"/>
      <c r="N179" s="26"/>
      <c r="O179" s="30"/>
      <c r="P179" s="27"/>
      <c r="Q179" s="26"/>
      <c r="R179" s="30"/>
      <c r="S179" s="31"/>
    </row>
    <row r="180" spans="4:19" s="4" customFormat="1" ht="19.7" customHeight="1">
      <c r="D180" s="27"/>
      <c r="E180" s="27"/>
      <c r="F180" s="27"/>
      <c r="G180" s="47"/>
      <c r="H180" s="557"/>
      <c r="I180" s="26"/>
      <c r="J180" s="63"/>
      <c r="K180" s="29"/>
      <c r="L180" s="47"/>
      <c r="M180" s="26"/>
      <c r="N180" s="26"/>
      <c r="O180" s="30"/>
      <c r="P180" s="27"/>
      <c r="Q180" s="26"/>
      <c r="R180" s="30"/>
      <c r="S180" s="31"/>
    </row>
    <row r="181" spans="4:19" s="4" customFormat="1" ht="19.7" customHeight="1">
      <c r="D181" s="27"/>
      <c r="E181" s="27"/>
      <c r="F181" s="27"/>
      <c r="G181" s="47"/>
      <c r="H181" s="557"/>
      <c r="I181" s="26"/>
      <c r="J181" s="63"/>
      <c r="K181" s="29"/>
      <c r="L181" s="47"/>
      <c r="M181" s="26"/>
      <c r="N181" s="26"/>
      <c r="O181" s="30"/>
      <c r="P181" s="27"/>
      <c r="Q181" s="26"/>
      <c r="R181" s="30"/>
      <c r="S181" s="31"/>
    </row>
    <row r="182" spans="4:19" s="4" customFormat="1" ht="19.7" customHeight="1">
      <c r="D182" s="27"/>
      <c r="E182" s="27"/>
      <c r="F182" s="27"/>
      <c r="G182" s="47"/>
      <c r="H182" s="557"/>
      <c r="I182" s="26"/>
      <c r="J182" s="63"/>
      <c r="K182" s="29"/>
      <c r="L182" s="47"/>
      <c r="M182" s="26"/>
      <c r="N182" s="26"/>
      <c r="O182" s="30"/>
      <c r="P182" s="27"/>
      <c r="Q182" s="26"/>
      <c r="R182" s="30"/>
      <c r="S182" s="31"/>
    </row>
    <row r="183" spans="4:19" s="4" customFormat="1" ht="19.7" customHeight="1">
      <c r="D183" s="27"/>
      <c r="E183" s="27"/>
      <c r="F183" s="27"/>
      <c r="G183" s="47"/>
      <c r="H183" s="557"/>
      <c r="I183" s="26"/>
      <c r="J183" s="63"/>
      <c r="K183" s="29"/>
      <c r="L183" s="47"/>
      <c r="M183" s="26"/>
      <c r="N183" s="26"/>
      <c r="O183" s="30"/>
      <c r="P183" s="27"/>
      <c r="Q183" s="26"/>
      <c r="R183" s="30"/>
      <c r="S183" s="31"/>
    </row>
    <row r="184" spans="4:19" s="4" customFormat="1" ht="19.7" customHeight="1">
      <c r="D184" s="27"/>
      <c r="E184" s="27"/>
      <c r="F184" s="27"/>
      <c r="G184" s="47"/>
      <c r="H184" s="557"/>
      <c r="I184" s="26"/>
      <c r="J184" s="63"/>
      <c r="K184" s="29"/>
      <c r="L184" s="47"/>
      <c r="M184" s="26"/>
      <c r="N184" s="26"/>
      <c r="O184" s="30"/>
      <c r="P184" s="27"/>
      <c r="Q184" s="26"/>
      <c r="R184" s="30"/>
      <c r="S184" s="31"/>
    </row>
    <row r="185" spans="4:19" s="4" customFormat="1" ht="19.7" customHeight="1">
      <c r="D185" s="27"/>
      <c r="E185" s="27"/>
      <c r="F185" s="27"/>
      <c r="G185" s="47"/>
      <c r="H185" s="557"/>
      <c r="I185" s="26"/>
      <c r="J185" s="63"/>
      <c r="K185" s="29"/>
      <c r="L185" s="47"/>
      <c r="M185" s="26"/>
      <c r="N185" s="26"/>
      <c r="O185" s="30"/>
      <c r="P185" s="27"/>
      <c r="Q185" s="26"/>
      <c r="R185" s="30"/>
      <c r="S185" s="31"/>
    </row>
    <row r="186" spans="4:19" s="4" customFormat="1" ht="19.7" customHeight="1">
      <c r="D186" s="27"/>
      <c r="E186" s="27"/>
      <c r="F186" s="27"/>
      <c r="G186" s="47"/>
      <c r="H186" s="557"/>
      <c r="I186" s="26"/>
      <c r="J186" s="63"/>
      <c r="K186" s="29"/>
      <c r="L186" s="47"/>
      <c r="M186" s="26"/>
      <c r="N186" s="26"/>
      <c r="O186" s="30"/>
      <c r="P186" s="27"/>
      <c r="Q186" s="26"/>
      <c r="R186" s="30"/>
      <c r="S186" s="31"/>
    </row>
    <row r="187" spans="4:19" s="4" customFormat="1" ht="19.7" customHeight="1">
      <c r="D187" s="27"/>
      <c r="E187" s="27"/>
      <c r="F187" s="27"/>
      <c r="G187" s="47"/>
      <c r="H187" s="557"/>
      <c r="I187" s="26"/>
      <c r="J187" s="63"/>
      <c r="K187" s="29"/>
      <c r="L187" s="47"/>
      <c r="M187" s="26"/>
      <c r="N187" s="26"/>
      <c r="O187" s="30"/>
      <c r="P187" s="27"/>
      <c r="Q187" s="26"/>
      <c r="R187" s="30"/>
      <c r="S187" s="31"/>
    </row>
    <row r="188" spans="4:19" s="4" customFormat="1" ht="19.7" customHeight="1">
      <c r="D188" s="27"/>
      <c r="E188" s="27"/>
      <c r="F188" s="27"/>
      <c r="G188" s="47"/>
      <c r="H188" s="557"/>
      <c r="I188" s="26"/>
      <c r="J188" s="63"/>
      <c r="K188" s="29"/>
      <c r="L188" s="47"/>
      <c r="M188" s="26"/>
      <c r="N188" s="26"/>
      <c r="O188" s="30"/>
      <c r="P188" s="27"/>
      <c r="Q188" s="26"/>
      <c r="R188" s="30"/>
      <c r="S188" s="31"/>
    </row>
    <row r="189" spans="4:19" s="4" customFormat="1" ht="19.7" customHeight="1">
      <c r="D189" s="27"/>
      <c r="E189" s="27"/>
      <c r="F189" s="27"/>
      <c r="G189" s="47"/>
      <c r="H189" s="557"/>
      <c r="I189" s="26"/>
      <c r="J189" s="63"/>
      <c r="K189" s="29"/>
      <c r="L189" s="47"/>
      <c r="M189" s="26"/>
      <c r="N189" s="26"/>
      <c r="O189" s="30"/>
      <c r="P189" s="27"/>
      <c r="Q189" s="26"/>
      <c r="R189" s="30"/>
      <c r="S189" s="31"/>
    </row>
    <row r="190" spans="4:19" s="4" customFormat="1" ht="19.7" customHeight="1">
      <c r="D190" s="27"/>
      <c r="E190" s="27"/>
      <c r="F190" s="27"/>
      <c r="G190" s="47"/>
      <c r="H190" s="557"/>
      <c r="I190" s="26"/>
      <c r="J190" s="63"/>
      <c r="K190" s="29"/>
      <c r="L190" s="47"/>
      <c r="M190" s="26"/>
      <c r="N190" s="26"/>
      <c r="O190" s="30"/>
      <c r="P190" s="27"/>
      <c r="Q190" s="26"/>
      <c r="R190" s="30"/>
      <c r="S190" s="31"/>
    </row>
    <row r="191" spans="4:19" s="4" customFormat="1" ht="19.7" customHeight="1">
      <c r="D191" s="27"/>
      <c r="E191" s="27"/>
      <c r="F191" s="27"/>
      <c r="G191" s="47"/>
      <c r="H191" s="557"/>
      <c r="I191" s="26"/>
      <c r="J191" s="63"/>
      <c r="K191" s="29"/>
      <c r="L191" s="47"/>
      <c r="M191" s="26"/>
      <c r="N191" s="26"/>
      <c r="O191" s="30"/>
      <c r="P191" s="27"/>
      <c r="Q191" s="26"/>
      <c r="R191" s="30"/>
      <c r="S191" s="31"/>
    </row>
    <row r="192" spans="4:19" s="4" customFormat="1" ht="19.7" customHeight="1">
      <c r="D192" s="27"/>
      <c r="E192" s="27"/>
      <c r="F192" s="27"/>
      <c r="G192" s="47"/>
      <c r="H192" s="557"/>
      <c r="I192" s="26"/>
      <c r="J192" s="63"/>
      <c r="K192" s="29"/>
      <c r="L192" s="47"/>
      <c r="M192" s="26"/>
      <c r="N192" s="26"/>
      <c r="O192" s="30"/>
      <c r="P192" s="27"/>
      <c r="Q192" s="26"/>
      <c r="R192" s="30"/>
      <c r="S192" s="31"/>
    </row>
    <row r="193" spans="4:19" s="4" customFormat="1" ht="19.7" customHeight="1">
      <c r="D193" s="27"/>
      <c r="E193" s="27"/>
      <c r="F193" s="27"/>
      <c r="G193" s="47"/>
      <c r="H193" s="557"/>
      <c r="I193" s="26"/>
      <c r="J193" s="63"/>
      <c r="K193" s="29"/>
      <c r="L193" s="47"/>
      <c r="M193" s="26"/>
      <c r="N193" s="26"/>
      <c r="O193" s="30"/>
      <c r="P193" s="27"/>
      <c r="Q193" s="26"/>
      <c r="R193" s="30"/>
      <c r="S193" s="31"/>
    </row>
    <row r="194" spans="4:19" s="4" customFormat="1" ht="19.7" customHeight="1">
      <c r="D194" s="27"/>
      <c r="E194" s="27"/>
      <c r="F194" s="27"/>
      <c r="G194" s="47"/>
      <c r="H194" s="557"/>
      <c r="I194" s="26"/>
      <c r="J194" s="63"/>
      <c r="K194" s="29"/>
      <c r="L194" s="47"/>
      <c r="M194" s="26"/>
      <c r="N194" s="26"/>
      <c r="O194" s="30"/>
      <c r="P194" s="27"/>
      <c r="Q194" s="26"/>
      <c r="R194" s="30"/>
      <c r="S194" s="31"/>
    </row>
    <row r="195" spans="4:19" s="4" customFormat="1" ht="19.7" customHeight="1">
      <c r="D195" s="27"/>
      <c r="E195" s="27"/>
      <c r="F195" s="27"/>
      <c r="G195" s="47"/>
      <c r="H195" s="557"/>
      <c r="I195" s="26"/>
      <c r="J195" s="63"/>
      <c r="K195" s="29"/>
      <c r="L195" s="47"/>
      <c r="M195" s="26"/>
      <c r="N195" s="26"/>
      <c r="O195" s="30"/>
      <c r="P195" s="27"/>
      <c r="Q195" s="26"/>
      <c r="R195" s="30"/>
      <c r="S195" s="31"/>
    </row>
    <row r="196" spans="4:19" s="4" customFormat="1" ht="19.7" customHeight="1">
      <c r="D196" s="27"/>
      <c r="E196" s="27"/>
      <c r="F196" s="27"/>
      <c r="G196" s="47"/>
      <c r="H196" s="557"/>
      <c r="I196" s="26"/>
      <c r="J196" s="63"/>
      <c r="K196" s="29"/>
      <c r="L196" s="47"/>
      <c r="M196" s="26"/>
      <c r="N196" s="26"/>
      <c r="O196" s="30"/>
      <c r="P196" s="27"/>
      <c r="Q196" s="26"/>
      <c r="R196" s="30"/>
      <c r="S196" s="31"/>
    </row>
    <row r="197" spans="4:19" s="4" customFormat="1" ht="19.7" customHeight="1">
      <c r="D197" s="27"/>
      <c r="E197" s="27"/>
      <c r="F197" s="27"/>
      <c r="G197" s="47"/>
      <c r="H197" s="557"/>
      <c r="I197" s="26"/>
      <c r="J197" s="63"/>
      <c r="K197" s="29"/>
      <c r="L197" s="47"/>
      <c r="M197" s="26"/>
      <c r="N197" s="26"/>
      <c r="O197" s="30"/>
      <c r="P197" s="27"/>
      <c r="Q197" s="26"/>
      <c r="R197" s="30"/>
      <c r="S197" s="31"/>
    </row>
    <row r="198" spans="4:19" s="4" customFormat="1" ht="19.7" customHeight="1">
      <c r="D198" s="27"/>
      <c r="E198" s="27"/>
      <c r="F198" s="27"/>
      <c r="G198" s="47"/>
      <c r="H198" s="557"/>
      <c r="I198" s="26"/>
      <c r="J198" s="63"/>
      <c r="K198" s="29"/>
      <c r="L198" s="47"/>
      <c r="M198" s="26"/>
      <c r="N198" s="26"/>
      <c r="O198" s="30"/>
      <c r="P198" s="27"/>
      <c r="Q198" s="26"/>
      <c r="R198" s="30"/>
      <c r="S198" s="31"/>
    </row>
    <row r="199" spans="4:19" s="4" customFormat="1" ht="19.7" customHeight="1">
      <c r="D199" s="27"/>
      <c r="E199" s="27"/>
      <c r="F199" s="27"/>
      <c r="G199" s="47"/>
      <c r="H199" s="557"/>
      <c r="I199" s="26"/>
      <c r="J199" s="63"/>
      <c r="K199" s="29"/>
      <c r="L199" s="47"/>
      <c r="M199" s="26"/>
      <c r="N199" s="26"/>
      <c r="O199" s="30"/>
      <c r="P199" s="27"/>
      <c r="Q199" s="26"/>
      <c r="R199" s="30"/>
      <c r="S199" s="31"/>
    </row>
    <row r="200" spans="4:19" s="4" customFormat="1" ht="19.7" customHeight="1">
      <c r="D200" s="27"/>
      <c r="E200" s="27"/>
      <c r="F200" s="27"/>
      <c r="G200" s="47"/>
      <c r="H200" s="557"/>
      <c r="I200" s="26"/>
      <c r="J200" s="63"/>
      <c r="K200" s="29"/>
      <c r="L200" s="47"/>
      <c r="M200" s="26"/>
      <c r="N200" s="26"/>
      <c r="O200" s="30"/>
      <c r="P200" s="27"/>
      <c r="Q200" s="26"/>
      <c r="R200" s="30"/>
      <c r="S200" s="31"/>
    </row>
    <row r="201" spans="4:19" s="4" customFormat="1" ht="19.7" customHeight="1">
      <c r="D201" s="27"/>
      <c r="E201" s="27"/>
      <c r="F201" s="27"/>
      <c r="G201" s="47"/>
      <c r="H201" s="557"/>
      <c r="I201" s="26"/>
      <c r="J201" s="63"/>
      <c r="K201" s="29"/>
      <c r="L201" s="47"/>
      <c r="M201" s="26"/>
      <c r="N201" s="26"/>
      <c r="O201" s="30"/>
      <c r="P201" s="27"/>
      <c r="Q201" s="26"/>
      <c r="R201" s="30"/>
      <c r="S201" s="31"/>
    </row>
    <row r="202" spans="4:19" s="4" customFormat="1" ht="19.7" customHeight="1">
      <c r="D202" s="27"/>
      <c r="E202" s="27"/>
      <c r="F202" s="27"/>
      <c r="G202" s="47"/>
      <c r="H202" s="557"/>
      <c r="I202" s="26"/>
      <c r="J202" s="63"/>
      <c r="K202" s="29"/>
      <c r="L202" s="47"/>
      <c r="M202" s="26"/>
      <c r="N202" s="26"/>
      <c r="O202" s="30"/>
      <c r="P202" s="27"/>
      <c r="Q202" s="26"/>
      <c r="R202" s="30"/>
      <c r="S202" s="31"/>
    </row>
    <row r="203" spans="4:19" s="4" customFormat="1" ht="19.7" customHeight="1">
      <c r="D203" s="27"/>
      <c r="E203" s="27"/>
      <c r="F203" s="27"/>
      <c r="G203" s="47"/>
      <c r="H203" s="557"/>
      <c r="I203" s="26"/>
      <c r="J203" s="63"/>
      <c r="K203" s="29"/>
      <c r="L203" s="47"/>
      <c r="M203" s="26"/>
      <c r="N203" s="26"/>
      <c r="O203" s="30"/>
      <c r="P203" s="27"/>
      <c r="Q203" s="26"/>
      <c r="R203" s="30"/>
      <c r="S203" s="31"/>
    </row>
    <row r="204" spans="4:19" s="4" customFormat="1" ht="19.7" customHeight="1">
      <c r="D204" s="27"/>
      <c r="E204" s="27"/>
      <c r="F204" s="27"/>
      <c r="G204" s="47"/>
      <c r="H204" s="557"/>
      <c r="I204" s="26"/>
      <c r="J204" s="63"/>
      <c r="K204" s="29"/>
      <c r="L204" s="47"/>
      <c r="M204" s="26"/>
      <c r="N204" s="26"/>
      <c r="O204" s="30"/>
      <c r="P204" s="27"/>
      <c r="Q204" s="26"/>
      <c r="R204" s="30"/>
      <c r="S204" s="31"/>
    </row>
    <row r="205" spans="4:19" s="4" customFormat="1" ht="19.7" customHeight="1">
      <c r="D205" s="27"/>
      <c r="E205" s="27"/>
      <c r="F205" s="27"/>
      <c r="G205" s="47"/>
      <c r="H205" s="557"/>
      <c r="I205" s="26"/>
      <c r="J205" s="63"/>
      <c r="K205" s="29"/>
      <c r="L205" s="47"/>
      <c r="M205" s="26"/>
      <c r="N205" s="26"/>
      <c r="O205" s="30"/>
      <c r="P205" s="27"/>
      <c r="Q205" s="26"/>
      <c r="R205" s="30"/>
      <c r="S205" s="31"/>
    </row>
    <row r="206" spans="4:19" s="4" customFormat="1" ht="19.7" customHeight="1">
      <c r="D206" s="27"/>
      <c r="E206" s="27"/>
      <c r="F206" s="27"/>
      <c r="G206" s="47"/>
      <c r="H206" s="557"/>
      <c r="I206" s="26"/>
      <c r="J206" s="63"/>
      <c r="K206" s="29"/>
      <c r="L206" s="47"/>
      <c r="M206" s="26"/>
      <c r="N206" s="26"/>
      <c r="O206" s="30"/>
      <c r="P206" s="27"/>
      <c r="Q206" s="26"/>
      <c r="R206" s="30"/>
      <c r="S206" s="31"/>
    </row>
    <row r="207" spans="4:19" s="4" customFormat="1" ht="19.7" customHeight="1">
      <c r="D207" s="27"/>
      <c r="E207" s="27"/>
      <c r="F207" s="27"/>
      <c r="G207" s="47"/>
      <c r="H207" s="557"/>
      <c r="I207" s="26"/>
      <c r="J207" s="63"/>
      <c r="K207" s="29"/>
      <c r="L207" s="47"/>
      <c r="M207" s="26"/>
      <c r="N207" s="26"/>
      <c r="O207" s="30"/>
      <c r="P207" s="27"/>
      <c r="Q207" s="26"/>
      <c r="R207" s="30"/>
      <c r="S207" s="31"/>
    </row>
    <row r="208" spans="4:19" s="4" customFormat="1" ht="19.7" customHeight="1">
      <c r="D208" s="27"/>
      <c r="E208" s="27"/>
      <c r="F208" s="27"/>
      <c r="G208" s="47"/>
      <c r="H208" s="557"/>
      <c r="I208" s="26"/>
      <c r="J208" s="63"/>
      <c r="K208" s="29"/>
      <c r="L208" s="47"/>
      <c r="M208" s="26"/>
      <c r="N208" s="26"/>
      <c r="O208" s="30"/>
      <c r="P208" s="27"/>
      <c r="Q208" s="26"/>
      <c r="R208" s="30"/>
      <c r="S208" s="31"/>
    </row>
    <row r="209" spans="4:19" s="4" customFormat="1" ht="19.7" customHeight="1">
      <c r="D209" s="27"/>
      <c r="E209" s="27"/>
      <c r="F209" s="27"/>
      <c r="G209" s="47"/>
      <c r="H209" s="557"/>
      <c r="I209" s="26"/>
      <c r="J209" s="63"/>
      <c r="K209" s="29"/>
      <c r="L209" s="47"/>
      <c r="M209" s="26"/>
      <c r="N209" s="26"/>
      <c r="O209" s="30"/>
      <c r="P209" s="27"/>
      <c r="Q209" s="26"/>
      <c r="R209" s="30"/>
      <c r="S209" s="31"/>
    </row>
    <row r="210" spans="4:19" s="4" customFormat="1" ht="19.7" customHeight="1">
      <c r="D210" s="27"/>
      <c r="E210" s="27"/>
      <c r="F210" s="27"/>
      <c r="G210" s="47"/>
      <c r="H210" s="557"/>
      <c r="I210" s="26"/>
      <c r="J210" s="63"/>
      <c r="K210" s="29"/>
      <c r="L210" s="47"/>
      <c r="M210" s="26"/>
      <c r="N210" s="26"/>
      <c r="O210" s="30"/>
      <c r="P210" s="27"/>
      <c r="Q210" s="26"/>
      <c r="R210" s="30"/>
      <c r="S210" s="31"/>
    </row>
    <row r="211" spans="4:19" s="4" customFormat="1" ht="19.7" customHeight="1">
      <c r="D211" s="27"/>
      <c r="E211" s="27"/>
      <c r="F211" s="27"/>
      <c r="G211" s="47"/>
      <c r="H211" s="557"/>
      <c r="I211" s="26"/>
      <c r="J211" s="63"/>
      <c r="K211" s="29"/>
      <c r="L211" s="47"/>
      <c r="M211" s="26"/>
      <c r="N211" s="26"/>
      <c r="O211" s="30"/>
      <c r="P211" s="27"/>
      <c r="Q211" s="26"/>
      <c r="R211" s="30"/>
      <c r="S211" s="31"/>
    </row>
    <row r="212" spans="4:19" s="4" customFormat="1" ht="19.7" customHeight="1">
      <c r="D212" s="27"/>
      <c r="E212" s="27"/>
      <c r="F212" s="27"/>
      <c r="G212" s="47"/>
      <c r="H212" s="557"/>
      <c r="I212" s="26"/>
      <c r="J212" s="63"/>
      <c r="K212" s="29"/>
      <c r="L212" s="47"/>
      <c r="M212" s="26"/>
      <c r="N212" s="26"/>
      <c r="O212" s="30"/>
      <c r="P212" s="27"/>
      <c r="Q212" s="26"/>
      <c r="R212" s="30"/>
      <c r="S212" s="31"/>
    </row>
    <row r="213" spans="4:19" s="4" customFormat="1" ht="19.7" customHeight="1">
      <c r="D213" s="27"/>
      <c r="E213" s="27"/>
      <c r="F213" s="27"/>
      <c r="G213" s="47"/>
      <c r="H213" s="557"/>
      <c r="I213" s="26"/>
      <c r="J213" s="63"/>
      <c r="K213" s="29"/>
      <c r="L213" s="47"/>
      <c r="M213" s="26"/>
      <c r="N213" s="26"/>
      <c r="O213" s="30"/>
      <c r="P213" s="27"/>
      <c r="Q213" s="26"/>
      <c r="R213" s="30"/>
      <c r="S213" s="31"/>
    </row>
    <row r="214" spans="4:19" s="4" customFormat="1" ht="19.7" customHeight="1">
      <c r="D214" s="27"/>
      <c r="E214" s="27"/>
      <c r="F214" s="27"/>
      <c r="G214" s="47"/>
      <c r="H214" s="557"/>
      <c r="I214" s="26"/>
      <c r="J214" s="63"/>
      <c r="K214" s="29"/>
      <c r="L214" s="47"/>
      <c r="M214" s="26"/>
      <c r="N214" s="26"/>
      <c r="O214" s="30"/>
      <c r="P214" s="27"/>
      <c r="Q214" s="26"/>
      <c r="R214" s="30"/>
      <c r="S214" s="31"/>
    </row>
    <row r="215" spans="4:19" s="4" customFormat="1" ht="19.7" customHeight="1">
      <c r="D215" s="27"/>
      <c r="E215" s="27"/>
      <c r="F215" s="27"/>
      <c r="G215" s="47"/>
      <c r="H215" s="557"/>
      <c r="I215" s="26"/>
      <c r="J215" s="63"/>
      <c r="K215" s="29"/>
      <c r="L215" s="47"/>
      <c r="M215" s="26"/>
      <c r="N215" s="26"/>
      <c r="O215" s="30"/>
      <c r="P215" s="27"/>
      <c r="Q215" s="26"/>
      <c r="R215" s="30"/>
      <c r="S215" s="31"/>
    </row>
    <row r="216" spans="4:19" s="4" customFormat="1" ht="19.7" customHeight="1">
      <c r="D216" s="27"/>
      <c r="E216" s="27"/>
      <c r="F216" s="27"/>
      <c r="G216" s="47"/>
      <c r="H216" s="557"/>
      <c r="I216" s="26"/>
      <c r="J216" s="63"/>
      <c r="K216" s="29"/>
      <c r="L216" s="47"/>
      <c r="M216" s="26"/>
      <c r="N216" s="26"/>
      <c r="O216" s="30"/>
      <c r="P216" s="27"/>
      <c r="Q216" s="26"/>
      <c r="R216" s="30"/>
      <c r="S216" s="31"/>
    </row>
    <row r="217" spans="4:19" s="4" customFormat="1" ht="19.7" customHeight="1">
      <c r="D217" s="27"/>
      <c r="E217" s="27"/>
      <c r="F217" s="27"/>
      <c r="G217" s="47"/>
      <c r="H217" s="557"/>
      <c r="I217" s="26"/>
      <c r="J217" s="63"/>
      <c r="K217" s="29"/>
      <c r="L217" s="47"/>
      <c r="M217" s="26"/>
      <c r="N217" s="26"/>
      <c r="O217" s="30"/>
      <c r="P217" s="27"/>
      <c r="Q217" s="26"/>
      <c r="R217" s="30"/>
      <c r="S217" s="31"/>
    </row>
    <row r="218" spans="4:19" s="4" customFormat="1" ht="19.7" customHeight="1">
      <c r="D218" s="27"/>
      <c r="E218" s="27"/>
      <c r="F218" s="27"/>
      <c r="G218" s="47"/>
      <c r="H218" s="557"/>
      <c r="I218" s="26"/>
      <c r="J218" s="63"/>
      <c r="K218" s="29"/>
      <c r="L218" s="47"/>
      <c r="M218" s="26"/>
      <c r="N218" s="26"/>
      <c r="O218" s="30"/>
      <c r="P218" s="27"/>
      <c r="Q218" s="26"/>
      <c r="R218" s="30"/>
      <c r="S218" s="31"/>
    </row>
    <row r="219" spans="4:19" s="4" customFormat="1" ht="19.7" customHeight="1">
      <c r="D219" s="27"/>
      <c r="E219" s="27"/>
      <c r="F219" s="27"/>
      <c r="G219" s="47"/>
      <c r="H219" s="557"/>
      <c r="I219" s="26"/>
      <c r="J219" s="63"/>
      <c r="K219" s="29"/>
      <c r="L219" s="47"/>
      <c r="M219" s="26"/>
      <c r="N219" s="26"/>
      <c r="O219" s="30"/>
      <c r="P219" s="27"/>
      <c r="Q219" s="26"/>
      <c r="R219" s="30"/>
      <c r="S219" s="31"/>
    </row>
    <row r="220" spans="4:19" s="4" customFormat="1" ht="19.7" customHeight="1">
      <c r="D220" s="27"/>
      <c r="E220" s="27"/>
      <c r="F220" s="27"/>
      <c r="G220" s="47"/>
      <c r="H220" s="557"/>
      <c r="I220" s="26"/>
      <c r="J220" s="63"/>
      <c r="K220" s="29"/>
      <c r="L220" s="47"/>
      <c r="M220" s="26"/>
      <c r="N220" s="26"/>
      <c r="O220" s="30"/>
      <c r="P220" s="27"/>
      <c r="Q220" s="26"/>
      <c r="R220" s="30"/>
      <c r="S220" s="31"/>
    </row>
    <row r="221" spans="4:19" s="4" customFormat="1" ht="19.7" customHeight="1">
      <c r="D221" s="27"/>
      <c r="E221" s="27"/>
      <c r="F221" s="27"/>
      <c r="G221" s="47"/>
      <c r="H221" s="557"/>
      <c r="I221" s="26"/>
      <c r="J221" s="63"/>
      <c r="K221" s="29"/>
      <c r="L221" s="47"/>
      <c r="M221" s="26"/>
      <c r="N221" s="26"/>
      <c r="O221" s="30"/>
      <c r="P221" s="27"/>
      <c r="Q221" s="26"/>
      <c r="R221" s="30"/>
      <c r="S221" s="31"/>
    </row>
    <row r="222" spans="4:19" s="4" customFormat="1" ht="19.7" customHeight="1">
      <c r="D222" s="27"/>
      <c r="E222" s="27"/>
      <c r="F222" s="27"/>
      <c r="G222" s="47"/>
      <c r="H222" s="557"/>
      <c r="I222" s="26"/>
      <c r="J222" s="63"/>
      <c r="K222" s="29"/>
      <c r="L222" s="47"/>
      <c r="M222" s="26"/>
      <c r="N222" s="26"/>
      <c r="O222" s="30"/>
      <c r="P222" s="27"/>
      <c r="Q222" s="26"/>
      <c r="R222" s="30"/>
      <c r="S222" s="31"/>
    </row>
    <row r="223" spans="4:19" s="4" customFormat="1" ht="19.7" customHeight="1">
      <c r="D223" s="27"/>
      <c r="E223" s="27"/>
      <c r="F223" s="27"/>
      <c r="G223" s="47"/>
      <c r="H223" s="557"/>
      <c r="I223" s="26"/>
      <c r="J223" s="63"/>
      <c r="K223" s="29"/>
      <c r="L223" s="47"/>
      <c r="M223" s="26"/>
      <c r="N223" s="26"/>
      <c r="O223" s="30"/>
      <c r="P223" s="27"/>
      <c r="Q223" s="26"/>
      <c r="R223" s="30"/>
      <c r="S223" s="31"/>
    </row>
    <row r="224" spans="4:19" s="4" customFormat="1" ht="19.7" customHeight="1">
      <c r="D224" s="27"/>
      <c r="E224" s="27"/>
      <c r="F224" s="27"/>
      <c r="G224" s="47"/>
      <c r="H224" s="557"/>
      <c r="I224" s="26"/>
      <c r="J224" s="63"/>
      <c r="K224" s="29"/>
      <c r="L224" s="47"/>
      <c r="M224" s="26"/>
      <c r="N224" s="26"/>
      <c r="O224" s="30"/>
      <c r="P224" s="27"/>
      <c r="Q224" s="26"/>
      <c r="R224" s="30"/>
      <c r="S224" s="31"/>
    </row>
    <row r="225" spans="4:19" s="4" customFormat="1" ht="19.7" customHeight="1">
      <c r="D225" s="27"/>
      <c r="E225" s="27"/>
      <c r="F225" s="27"/>
      <c r="G225" s="47"/>
      <c r="H225" s="557"/>
      <c r="I225" s="26"/>
      <c r="J225" s="63"/>
      <c r="K225" s="29"/>
      <c r="L225" s="47"/>
      <c r="M225" s="26"/>
      <c r="N225" s="26"/>
      <c r="O225" s="30"/>
      <c r="P225" s="27"/>
      <c r="Q225" s="26"/>
      <c r="R225" s="30"/>
      <c r="S225" s="31"/>
    </row>
    <row r="226" spans="4:19" s="4" customFormat="1" ht="19.7" customHeight="1">
      <c r="D226" s="27"/>
      <c r="E226" s="27"/>
      <c r="F226" s="27"/>
      <c r="G226" s="47"/>
      <c r="H226" s="557"/>
      <c r="I226" s="26"/>
      <c r="J226" s="63"/>
      <c r="K226" s="29"/>
      <c r="L226" s="47"/>
      <c r="M226" s="26"/>
      <c r="N226" s="26"/>
      <c r="O226" s="30"/>
      <c r="P226" s="27"/>
      <c r="Q226" s="26"/>
      <c r="R226" s="30"/>
      <c r="S226" s="31"/>
    </row>
    <row r="227" spans="4:19" s="4" customFormat="1" ht="19.7" customHeight="1">
      <c r="D227" s="27"/>
      <c r="E227" s="27"/>
      <c r="F227" s="27"/>
      <c r="G227" s="47"/>
      <c r="H227" s="557"/>
      <c r="I227" s="26"/>
      <c r="J227" s="63"/>
      <c r="K227" s="29"/>
      <c r="L227" s="47"/>
      <c r="M227" s="26"/>
      <c r="N227" s="26"/>
      <c r="O227" s="30"/>
      <c r="P227" s="27"/>
      <c r="Q227" s="26"/>
      <c r="R227" s="30"/>
      <c r="S227" s="31"/>
    </row>
    <row r="228" spans="4:19" s="4" customFormat="1" ht="19.7" customHeight="1">
      <c r="D228" s="27"/>
      <c r="E228" s="27"/>
      <c r="F228" s="27"/>
      <c r="G228" s="47"/>
      <c r="H228" s="557"/>
      <c r="I228" s="26"/>
      <c r="J228" s="63"/>
      <c r="K228" s="29"/>
      <c r="L228" s="47"/>
      <c r="M228" s="26"/>
      <c r="N228" s="26"/>
      <c r="O228" s="30"/>
      <c r="P228" s="27"/>
      <c r="Q228" s="26"/>
      <c r="R228" s="30"/>
      <c r="S228" s="31"/>
    </row>
    <row r="229" spans="4:19" s="4" customFormat="1" ht="19.7" customHeight="1">
      <c r="D229" s="27"/>
      <c r="E229" s="27"/>
      <c r="F229" s="27"/>
      <c r="G229" s="47"/>
      <c r="H229" s="557"/>
      <c r="I229" s="26"/>
      <c r="J229" s="63"/>
      <c r="K229" s="29"/>
      <c r="L229" s="47"/>
      <c r="M229" s="26"/>
      <c r="N229" s="26"/>
      <c r="O229" s="30"/>
      <c r="P229" s="27"/>
      <c r="Q229" s="26"/>
      <c r="R229" s="30"/>
      <c r="S229" s="31"/>
    </row>
    <row r="230" spans="4:19" s="4" customFormat="1" ht="19.7" customHeight="1">
      <c r="D230" s="27"/>
      <c r="E230" s="27"/>
      <c r="F230" s="27"/>
      <c r="G230" s="47"/>
      <c r="H230" s="557"/>
      <c r="I230" s="26"/>
      <c r="J230" s="63"/>
      <c r="K230" s="29"/>
      <c r="L230" s="47"/>
      <c r="M230" s="26"/>
      <c r="N230" s="26"/>
      <c r="O230" s="30"/>
      <c r="P230" s="27"/>
      <c r="Q230" s="26"/>
      <c r="R230" s="30"/>
      <c r="S230" s="31"/>
    </row>
    <row r="231" spans="4:19" s="4" customFormat="1" ht="19.7" customHeight="1">
      <c r="D231" s="27"/>
      <c r="E231" s="27"/>
      <c r="F231" s="27"/>
      <c r="G231" s="47"/>
      <c r="H231" s="557"/>
      <c r="I231" s="26"/>
      <c r="J231" s="63"/>
      <c r="K231" s="29"/>
      <c r="L231" s="47"/>
      <c r="M231" s="26"/>
      <c r="N231" s="26"/>
      <c r="O231" s="30"/>
      <c r="P231" s="27"/>
      <c r="Q231" s="26"/>
      <c r="R231" s="30"/>
      <c r="S231" s="31"/>
    </row>
    <row r="232" spans="4:19" s="4" customFormat="1" ht="19.7" customHeight="1">
      <c r="D232" s="27"/>
      <c r="E232" s="27"/>
      <c r="F232" s="27"/>
      <c r="G232" s="47"/>
      <c r="H232" s="557"/>
      <c r="I232" s="26"/>
      <c r="J232" s="63"/>
      <c r="K232" s="29"/>
      <c r="L232" s="47"/>
      <c r="M232" s="26"/>
      <c r="N232" s="26"/>
      <c r="O232" s="30"/>
      <c r="P232" s="27"/>
      <c r="Q232" s="26"/>
      <c r="R232" s="30"/>
      <c r="S232" s="31"/>
    </row>
    <row r="233" spans="4:19" s="4" customFormat="1" ht="19.7" customHeight="1">
      <c r="D233" s="27"/>
      <c r="E233" s="27"/>
      <c r="F233" s="27"/>
      <c r="G233" s="47"/>
      <c r="H233" s="557"/>
      <c r="I233" s="26"/>
      <c r="J233" s="63"/>
      <c r="K233" s="29"/>
      <c r="L233" s="47"/>
      <c r="M233" s="26"/>
      <c r="N233" s="26"/>
      <c r="O233" s="30"/>
      <c r="P233" s="27"/>
      <c r="Q233" s="26"/>
      <c r="R233" s="30"/>
      <c r="S233" s="31"/>
    </row>
    <row r="234" spans="4:19" s="4" customFormat="1" ht="19.7" customHeight="1">
      <c r="D234" s="27"/>
      <c r="E234" s="27"/>
      <c r="F234" s="27"/>
      <c r="G234" s="47"/>
      <c r="H234" s="557"/>
      <c r="I234" s="26"/>
      <c r="J234" s="63"/>
      <c r="K234" s="29"/>
      <c r="L234" s="47"/>
      <c r="M234" s="26"/>
      <c r="N234" s="26"/>
      <c r="O234" s="30"/>
      <c r="P234" s="27"/>
      <c r="Q234" s="26"/>
      <c r="R234" s="30"/>
      <c r="S234" s="31"/>
    </row>
    <row r="235" spans="4:19" s="4" customFormat="1" ht="19.7" customHeight="1">
      <c r="D235" s="27"/>
      <c r="E235" s="27"/>
      <c r="F235" s="27"/>
      <c r="G235" s="47"/>
      <c r="H235" s="557"/>
      <c r="I235" s="26"/>
      <c r="J235" s="63"/>
      <c r="K235" s="29"/>
      <c r="L235" s="47"/>
      <c r="M235" s="26"/>
      <c r="N235" s="26"/>
      <c r="O235" s="30"/>
      <c r="P235" s="27"/>
      <c r="Q235" s="26"/>
      <c r="R235" s="30"/>
      <c r="S235" s="31"/>
    </row>
    <row r="236" spans="4:19" s="4" customFormat="1" ht="19.7" customHeight="1">
      <c r="D236" s="27"/>
      <c r="E236" s="27"/>
      <c r="F236" s="27"/>
      <c r="G236" s="47"/>
      <c r="H236" s="557"/>
      <c r="I236" s="26"/>
      <c r="J236" s="63"/>
      <c r="K236" s="29"/>
      <c r="L236" s="47"/>
      <c r="M236" s="26"/>
      <c r="N236" s="26"/>
      <c r="O236" s="30"/>
      <c r="P236" s="27"/>
      <c r="Q236" s="26"/>
      <c r="R236" s="30"/>
      <c r="S236" s="31"/>
    </row>
    <row r="237" spans="4:19" s="4" customFormat="1" ht="19.7" customHeight="1">
      <c r="D237" s="27"/>
      <c r="E237" s="27"/>
      <c r="F237" s="27"/>
      <c r="G237" s="47"/>
      <c r="H237" s="557"/>
      <c r="I237" s="26"/>
      <c r="J237" s="63"/>
      <c r="K237" s="29"/>
      <c r="L237" s="47"/>
      <c r="M237" s="26"/>
      <c r="N237" s="26"/>
      <c r="O237" s="30"/>
      <c r="P237" s="27"/>
      <c r="Q237" s="26"/>
      <c r="R237" s="30"/>
      <c r="S237" s="31"/>
    </row>
    <row r="238" spans="4:19" s="4" customFormat="1" ht="19.7" customHeight="1">
      <c r="D238" s="27"/>
      <c r="E238" s="27"/>
      <c r="F238" s="27"/>
      <c r="G238" s="47"/>
      <c r="H238" s="557"/>
      <c r="I238" s="26"/>
      <c r="J238" s="63"/>
      <c r="K238" s="29"/>
      <c r="L238" s="47"/>
      <c r="M238" s="26"/>
      <c r="N238" s="26"/>
      <c r="O238" s="30"/>
      <c r="P238" s="27"/>
      <c r="Q238" s="26"/>
      <c r="R238" s="30"/>
      <c r="S238" s="31"/>
    </row>
    <row r="239" spans="4:19" s="4" customFormat="1" ht="19.7" customHeight="1">
      <c r="D239" s="27"/>
      <c r="E239" s="27"/>
      <c r="F239" s="27"/>
      <c r="G239" s="47"/>
      <c r="H239" s="557"/>
      <c r="I239" s="26"/>
      <c r="J239" s="63"/>
      <c r="K239" s="29"/>
      <c r="L239" s="47"/>
      <c r="M239" s="26"/>
      <c r="N239" s="26"/>
      <c r="O239" s="30"/>
      <c r="P239" s="27"/>
      <c r="Q239" s="26"/>
      <c r="R239" s="30"/>
      <c r="S239" s="31"/>
    </row>
    <row r="240" spans="4:19" s="4" customFormat="1" ht="19.7" customHeight="1">
      <c r="D240" s="27"/>
      <c r="E240" s="27"/>
      <c r="F240" s="27"/>
      <c r="G240" s="47"/>
      <c r="H240" s="557"/>
      <c r="I240" s="26"/>
      <c r="J240" s="63"/>
      <c r="K240" s="29"/>
      <c r="L240" s="47"/>
      <c r="M240" s="26"/>
      <c r="N240" s="26"/>
      <c r="O240" s="30"/>
      <c r="P240" s="27"/>
      <c r="Q240" s="26"/>
      <c r="R240" s="30"/>
      <c r="S240" s="31"/>
    </row>
    <row r="241" spans="4:19" s="4" customFormat="1" ht="19.7" customHeight="1">
      <c r="D241" s="27"/>
      <c r="E241" s="27"/>
      <c r="F241" s="27"/>
      <c r="G241" s="47"/>
      <c r="H241" s="557"/>
      <c r="I241" s="26"/>
      <c r="J241" s="63"/>
      <c r="K241" s="29"/>
      <c r="L241" s="47"/>
      <c r="M241" s="26"/>
      <c r="N241" s="26"/>
      <c r="O241" s="30"/>
      <c r="P241" s="27"/>
      <c r="Q241" s="26"/>
      <c r="R241" s="30"/>
      <c r="S241" s="31"/>
    </row>
    <row r="242" spans="4:19" s="4" customFormat="1" ht="19.7" customHeight="1">
      <c r="D242" s="27"/>
      <c r="E242" s="27"/>
      <c r="F242" s="27"/>
      <c r="G242" s="47"/>
      <c r="H242" s="557"/>
      <c r="I242" s="26"/>
      <c r="J242" s="63"/>
      <c r="K242" s="29"/>
      <c r="L242" s="47"/>
      <c r="M242" s="26"/>
      <c r="N242" s="26"/>
      <c r="O242" s="30"/>
      <c r="P242" s="27"/>
      <c r="Q242" s="26"/>
      <c r="R242" s="30"/>
      <c r="S242" s="31"/>
    </row>
    <row r="243" spans="4:19" s="4" customFormat="1" ht="19.7" customHeight="1">
      <c r="D243" s="27"/>
      <c r="E243" s="27"/>
      <c r="F243" s="27"/>
      <c r="G243" s="47"/>
      <c r="H243" s="557"/>
      <c r="I243" s="26"/>
      <c r="J243" s="63"/>
      <c r="K243" s="29"/>
      <c r="L243" s="47"/>
      <c r="M243" s="26"/>
      <c r="N243" s="26"/>
      <c r="O243" s="30"/>
      <c r="P243" s="27"/>
      <c r="Q243" s="26"/>
      <c r="R243" s="30"/>
      <c r="S243" s="31"/>
    </row>
    <row r="244" spans="4:19" s="4" customFormat="1" ht="19.7" customHeight="1">
      <c r="D244" s="27"/>
      <c r="E244" s="27"/>
      <c r="F244" s="27"/>
      <c r="G244" s="47"/>
      <c r="H244" s="557"/>
      <c r="I244" s="26"/>
      <c r="J244" s="63"/>
      <c r="K244" s="29"/>
      <c r="L244" s="47"/>
      <c r="M244" s="26"/>
      <c r="N244" s="26"/>
      <c r="O244" s="30"/>
      <c r="P244" s="27"/>
      <c r="Q244" s="26"/>
      <c r="R244" s="30"/>
      <c r="S244" s="31"/>
    </row>
    <row r="245" spans="4:19" s="4" customFormat="1" ht="19.7" customHeight="1">
      <c r="D245" s="27"/>
      <c r="E245" s="27"/>
      <c r="F245" s="27"/>
      <c r="G245" s="47"/>
      <c r="H245" s="557"/>
      <c r="I245" s="26"/>
      <c r="J245" s="63"/>
      <c r="K245" s="29"/>
      <c r="L245" s="47"/>
      <c r="M245" s="26"/>
      <c r="N245" s="26"/>
      <c r="O245" s="30"/>
      <c r="P245" s="27"/>
      <c r="Q245" s="26"/>
      <c r="R245" s="30"/>
      <c r="S245" s="31"/>
    </row>
    <row r="246" spans="4:19" s="4" customFormat="1" ht="19.7" customHeight="1">
      <c r="D246" s="27"/>
      <c r="E246" s="27"/>
      <c r="F246" s="27"/>
      <c r="G246" s="47"/>
      <c r="H246" s="557"/>
      <c r="I246" s="26"/>
      <c r="J246" s="63"/>
      <c r="K246" s="29"/>
      <c r="L246" s="47"/>
      <c r="M246" s="26"/>
      <c r="N246" s="26"/>
      <c r="O246" s="30"/>
      <c r="P246" s="27"/>
      <c r="Q246" s="26"/>
      <c r="R246" s="30"/>
      <c r="S246" s="31"/>
    </row>
    <row r="247" spans="4:19" s="4" customFormat="1" ht="19.7" customHeight="1">
      <c r="D247" s="27"/>
      <c r="E247" s="27"/>
      <c r="F247" s="27"/>
      <c r="G247" s="47"/>
      <c r="H247" s="557"/>
      <c r="I247" s="26"/>
      <c r="J247" s="63"/>
      <c r="K247" s="29"/>
      <c r="L247" s="47"/>
      <c r="M247" s="26"/>
      <c r="N247" s="26"/>
      <c r="O247" s="30"/>
      <c r="P247" s="27"/>
      <c r="Q247" s="26"/>
      <c r="R247" s="30"/>
      <c r="S247" s="31"/>
    </row>
    <row r="248" spans="4:19" s="4" customFormat="1" ht="19.7" customHeight="1">
      <c r="D248" s="27"/>
      <c r="E248" s="27"/>
      <c r="F248" s="27"/>
      <c r="G248" s="47"/>
      <c r="H248" s="557"/>
      <c r="I248" s="26"/>
      <c r="J248" s="63"/>
      <c r="K248" s="29"/>
      <c r="L248" s="47"/>
      <c r="M248" s="26"/>
      <c r="N248" s="26"/>
      <c r="O248" s="30"/>
      <c r="P248" s="27"/>
      <c r="Q248" s="26"/>
      <c r="R248" s="30"/>
      <c r="S248" s="31"/>
    </row>
    <row r="249" spans="4:19" s="4" customFormat="1" ht="19.7" customHeight="1">
      <c r="D249" s="27"/>
      <c r="E249" s="27"/>
      <c r="F249" s="27"/>
      <c r="G249" s="47"/>
      <c r="H249" s="557"/>
      <c r="I249" s="26"/>
      <c r="J249" s="63"/>
      <c r="K249" s="29"/>
      <c r="L249" s="47"/>
      <c r="M249" s="26"/>
      <c r="N249" s="26"/>
      <c r="O249" s="30"/>
      <c r="P249" s="27"/>
      <c r="Q249" s="26"/>
      <c r="R249" s="30"/>
      <c r="S249" s="31"/>
    </row>
    <row r="250" spans="4:19" s="4" customFormat="1" ht="19.7" customHeight="1">
      <c r="D250" s="27"/>
      <c r="E250" s="27"/>
      <c r="F250" s="27"/>
      <c r="G250" s="47"/>
      <c r="H250" s="557"/>
      <c r="I250" s="26"/>
      <c r="J250" s="63"/>
      <c r="K250" s="29"/>
      <c r="L250" s="47"/>
      <c r="M250" s="26"/>
      <c r="N250" s="26"/>
      <c r="O250" s="30"/>
      <c r="P250" s="27"/>
      <c r="Q250" s="26"/>
      <c r="R250" s="30"/>
      <c r="S250" s="31"/>
    </row>
    <row r="251" spans="4:19" s="4" customFormat="1" ht="19.7" customHeight="1">
      <c r="D251" s="27"/>
      <c r="E251" s="27"/>
      <c r="F251" s="27"/>
      <c r="G251" s="47"/>
      <c r="H251" s="557"/>
      <c r="I251" s="26"/>
      <c r="J251" s="63"/>
      <c r="K251" s="29"/>
      <c r="L251" s="47"/>
      <c r="M251" s="26"/>
      <c r="N251" s="26"/>
      <c r="O251" s="30"/>
      <c r="P251" s="27"/>
      <c r="Q251" s="26"/>
      <c r="R251" s="30"/>
      <c r="S251" s="31"/>
    </row>
    <row r="252" spans="4:19" s="4" customFormat="1" ht="19.7" customHeight="1">
      <c r="D252" s="27"/>
      <c r="E252" s="27"/>
      <c r="F252" s="27"/>
      <c r="G252" s="47"/>
      <c r="H252" s="557"/>
      <c r="I252" s="26"/>
      <c r="J252" s="63"/>
      <c r="K252" s="29"/>
      <c r="L252" s="47"/>
      <c r="M252" s="26"/>
      <c r="N252" s="26"/>
      <c r="O252" s="30"/>
      <c r="P252" s="27"/>
      <c r="Q252" s="26"/>
      <c r="R252" s="30"/>
      <c r="S252" s="31"/>
    </row>
    <row r="253" spans="4:19" s="4" customFormat="1" ht="19.7" customHeight="1">
      <c r="D253" s="27"/>
      <c r="E253" s="27"/>
      <c r="F253" s="27"/>
      <c r="G253" s="47"/>
      <c r="H253" s="557"/>
      <c r="I253" s="26"/>
      <c r="J253" s="63"/>
      <c r="K253" s="29"/>
      <c r="L253" s="47"/>
      <c r="M253" s="26"/>
      <c r="N253" s="26"/>
      <c r="O253" s="30"/>
      <c r="P253" s="27"/>
      <c r="Q253" s="26"/>
      <c r="R253" s="30"/>
      <c r="S253" s="31"/>
    </row>
    <row r="254" spans="4:19" s="4" customFormat="1" ht="19.7" customHeight="1">
      <c r="D254" s="27"/>
      <c r="E254" s="27"/>
      <c r="F254" s="27"/>
      <c r="G254" s="47"/>
      <c r="H254" s="557"/>
      <c r="I254" s="26"/>
      <c r="J254" s="63"/>
      <c r="K254" s="29"/>
      <c r="L254" s="47"/>
      <c r="M254" s="26"/>
      <c r="N254" s="26"/>
      <c r="O254" s="30"/>
      <c r="P254" s="27"/>
      <c r="Q254" s="26"/>
      <c r="R254" s="30"/>
      <c r="S254" s="31"/>
    </row>
    <row r="255" spans="4:19" s="4" customFormat="1" ht="19.7" customHeight="1">
      <c r="D255" s="27"/>
      <c r="E255" s="27"/>
      <c r="F255" s="27"/>
      <c r="G255" s="47"/>
      <c r="H255" s="557"/>
      <c r="I255" s="26"/>
      <c r="J255" s="63"/>
      <c r="K255" s="29"/>
      <c r="L255" s="47"/>
      <c r="M255" s="26"/>
      <c r="N255" s="26"/>
      <c r="O255" s="30"/>
      <c r="P255" s="27"/>
      <c r="Q255" s="26"/>
      <c r="R255" s="30"/>
      <c r="S255" s="31"/>
    </row>
    <row r="256" spans="4:19" s="4" customFormat="1" ht="19.7" customHeight="1">
      <c r="D256" s="27"/>
      <c r="E256" s="27"/>
      <c r="F256" s="27"/>
      <c r="G256" s="47"/>
      <c r="H256" s="557"/>
      <c r="I256" s="26"/>
      <c r="J256" s="63"/>
      <c r="K256" s="29"/>
      <c r="L256" s="47"/>
      <c r="M256" s="26"/>
      <c r="N256" s="26"/>
      <c r="O256" s="30"/>
      <c r="P256" s="27"/>
      <c r="Q256" s="26"/>
      <c r="R256" s="30"/>
      <c r="S256" s="31"/>
    </row>
    <row r="257" spans="4:19" s="4" customFormat="1" ht="19.7" customHeight="1">
      <c r="D257" s="27"/>
      <c r="E257" s="27"/>
      <c r="F257" s="27"/>
      <c r="G257" s="47"/>
      <c r="H257" s="557"/>
      <c r="I257" s="26"/>
      <c r="J257" s="63"/>
      <c r="K257" s="29"/>
      <c r="L257" s="47"/>
      <c r="M257" s="26"/>
      <c r="N257" s="26"/>
      <c r="O257" s="30"/>
      <c r="P257" s="27"/>
      <c r="Q257" s="26"/>
      <c r="R257" s="30"/>
      <c r="S257" s="31"/>
    </row>
    <row r="258" spans="4:19" s="4" customFormat="1" ht="19.7" customHeight="1">
      <c r="D258" s="27"/>
      <c r="E258" s="27"/>
      <c r="F258" s="27"/>
      <c r="G258" s="47"/>
      <c r="H258" s="557"/>
      <c r="I258" s="26"/>
      <c r="J258" s="63"/>
      <c r="K258" s="29"/>
      <c r="L258" s="47"/>
      <c r="M258" s="26"/>
      <c r="N258" s="26"/>
      <c r="O258" s="30"/>
      <c r="P258" s="27"/>
      <c r="Q258" s="26"/>
      <c r="R258" s="30"/>
      <c r="S258" s="31"/>
    </row>
    <row r="259" spans="4:19" s="4" customFormat="1" ht="19.7" customHeight="1">
      <c r="D259" s="27"/>
      <c r="E259" s="27"/>
      <c r="F259" s="27"/>
      <c r="G259" s="47"/>
      <c r="H259" s="557"/>
      <c r="I259" s="26"/>
      <c r="J259" s="63"/>
      <c r="K259" s="29"/>
      <c r="L259" s="47"/>
      <c r="M259" s="26"/>
      <c r="N259" s="26"/>
      <c r="O259" s="30"/>
      <c r="P259" s="27"/>
      <c r="Q259" s="26"/>
      <c r="R259" s="30"/>
      <c r="S259" s="31"/>
    </row>
    <row r="260" spans="4:19" s="4" customFormat="1" ht="19.7" customHeight="1">
      <c r="D260" s="27"/>
      <c r="E260" s="27"/>
      <c r="F260" s="27"/>
      <c r="G260" s="47"/>
      <c r="H260" s="557"/>
      <c r="I260" s="26"/>
      <c r="J260" s="63"/>
      <c r="K260" s="29"/>
      <c r="L260" s="47"/>
      <c r="M260" s="26"/>
      <c r="N260" s="26"/>
      <c r="O260" s="30"/>
      <c r="P260" s="27"/>
      <c r="Q260" s="26"/>
      <c r="R260" s="30"/>
      <c r="S260" s="31"/>
    </row>
    <row r="261" spans="4:19" s="4" customFormat="1" ht="19.7" customHeight="1">
      <c r="D261" s="27"/>
      <c r="E261" s="27"/>
      <c r="F261" s="27"/>
      <c r="G261" s="47"/>
      <c r="H261" s="557"/>
      <c r="I261" s="26"/>
      <c r="J261" s="63"/>
      <c r="K261" s="29"/>
      <c r="L261" s="47"/>
      <c r="M261" s="26"/>
      <c r="N261" s="26"/>
      <c r="O261" s="30"/>
      <c r="P261" s="27"/>
      <c r="Q261" s="26"/>
      <c r="R261" s="30"/>
      <c r="S261" s="31"/>
    </row>
    <row r="262" spans="4:19" s="4" customFormat="1" ht="19.7" customHeight="1">
      <c r="D262" s="27"/>
      <c r="E262" s="27"/>
      <c r="F262" s="27"/>
      <c r="G262" s="47"/>
      <c r="H262" s="557"/>
      <c r="I262" s="26"/>
      <c r="J262" s="63"/>
      <c r="K262" s="29"/>
      <c r="L262" s="47"/>
      <c r="M262" s="26"/>
      <c r="N262" s="26"/>
      <c r="O262" s="30"/>
      <c r="P262" s="27"/>
      <c r="Q262" s="26"/>
      <c r="R262" s="30"/>
      <c r="S262" s="31"/>
    </row>
    <row r="263" spans="4:19" s="4" customFormat="1" ht="19.7" customHeight="1">
      <c r="D263" s="27"/>
      <c r="E263" s="27"/>
      <c r="F263" s="27"/>
      <c r="G263" s="47"/>
      <c r="H263" s="557"/>
      <c r="I263" s="26"/>
      <c r="J263" s="63"/>
      <c r="K263" s="29"/>
      <c r="L263" s="47"/>
      <c r="M263" s="26"/>
      <c r="N263" s="26"/>
      <c r="O263" s="30"/>
      <c r="P263" s="27"/>
      <c r="Q263" s="26"/>
      <c r="R263" s="30"/>
      <c r="S263" s="31"/>
    </row>
    <row r="264" spans="4:19" s="4" customFormat="1" ht="19.7" customHeight="1">
      <c r="D264" s="27"/>
      <c r="E264" s="27"/>
      <c r="F264" s="27"/>
      <c r="G264" s="47"/>
      <c r="H264" s="557"/>
      <c r="I264" s="26"/>
      <c r="J264" s="63"/>
      <c r="K264" s="29"/>
      <c r="L264" s="47"/>
      <c r="M264" s="26"/>
      <c r="N264" s="26"/>
      <c r="O264" s="30"/>
      <c r="P264" s="27"/>
      <c r="Q264" s="26"/>
      <c r="R264" s="30"/>
      <c r="S264" s="31"/>
    </row>
    <row r="265" spans="4:19" s="4" customFormat="1" ht="19.7" customHeight="1">
      <c r="D265" s="27"/>
      <c r="E265" s="27"/>
      <c r="F265" s="27"/>
      <c r="G265" s="47"/>
      <c r="H265" s="557"/>
      <c r="I265" s="26"/>
      <c r="J265" s="63"/>
      <c r="K265" s="29"/>
      <c r="L265" s="47"/>
      <c r="M265" s="26"/>
      <c r="N265" s="26"/>
      <c r="O265" s="30"/>
      <c r="P265" s="27"/>
      <c r="Q265" s="26"/>
      <c r="R265" s="30"/>
      <c r="S265" s="31"/>
    </row>
    <row r="266" spans="4:19" s="4" customFormat="1" ht="19.7" customHeight="1">
      <c r="D266" s="27"/>
      <c r="E266" s="27"/>
      <c r="F266" s="27"/>
      <c r="G266" s="47"/>
      <c r="H266" s="557"/>
      <c r="I266" s="26"/>
      <c r="J266" s="63"/>
      <c r="K266" s="29"/>
      <c r="L266" s="47"/>
      <c r="M266" s="26"/>
      <c r="N266" s="26"/>
      <c r="O266" s="30"/>
      <c r="P266" s="27"/>
      <c r="Q266" s="26"/>
      <c r="R266" s="30"/>
      <c r="S266" s="31"/>
    </row>
    <row r="267" spans="4:19" s="4" customFormat="1" ht="19.7" customHeight="1">
      <c r="D267" s="27"/>
      <c r="E267" s="27"/>
      <c r="F267" s="27"/>
      <c r="G267" s="47"/>
      <c r="H267" s="557"/>
      <c r="I267" s="26"/>
      <c r="J267" s="63"/>
      <c r="K267" s="29"/>
      <c r="L267" s="47"/>
      <c r="M267" s="26"/>
      <c r="N267" s="26"/>
      <c r="O267" s="30"/>
      <c r="P267" s="27"/>
      <c r="Q267" s="26"/>
      <c r="R267" s="30"/>
      <c r="S267" s="31"/>
    </row>
    <row r="268" spans="4:19" s="4" customFormat="1" ht="19.7" customHeight="1">
      <c r="D268" s="27"/>
      <c r="E268" s="27"/>
      <c r="F268" s="27"/>
      <c r="G268" s="47"/>
      <c r="H268" s="557"/>
      <c r="I268" s="26"/>
      <c r="J268" s="63"/>
      <c r="K268" s="29"/>
      <c r="L268" s="47"/>
      <c r="M268" s="26"/>
      <c r="N268" s="26"/>
      <c r="O268" s="30"/>
      <c r="P268" s="27"/>
      <c r="Q268" s="26"/>
      <c r="R268" s="30"/>
      <c r="S268" s="31"/>
    </row>
    <row r="269" spans="4:19" s="4" customFormat="1" ht="19.7" customHeight="1">
      <c r="D269" s="27"/>
      <c r="E269" s="27"/>
      <c r="F269" s="27"/>
      <c r="G269" s="47"/>
      <c r="H269" s="557"/>
      <c r="I269" s="26"/>
      <c r="J269" s="63"/>
      <c r="K269" s="29"/>
      <c r="L269" s="47"/>
      <c r="M269" s="26"/>
      <c r="N269" s="26"/>
      <c r="O269" s="30"/>
      <c r="P269" s="27"/>
      <c r="Q269" s="26"/>
      <c r="R269" s="30"/>
      <c r="S269" s="31"/>
    </row>
    <row r="270" spans="4:19" s="4" customFormat="1" ht="19.7" customHeight="1">
      <c r="D270" s="27"/>
      <c r="E270" s="27"/>
      <c r="F270" s="27"/>
      <c r="G270" s="47"/>
      <c r="H270" s="557"/>
      <c r="I270" s="26"/>
      <c r="J270" s="63"/>
      <c r="K270" s="29"/>
      <c r="L270" s="47"/>
      <c r="M270" s="26"/>
      <c r="N270" s="26"/>
      <c r="O270" s="30"/>
      <c r="P270" s="27"/>
      <c r="Q270" s="26"/>
      <c r="R270" s="30"/>
      <c r="S270" s="31"/>
    </row>
    <row r="271" spans="4:19" s="4" customFormat="1" ht="19.7" customHeight="1">
      <c r="D271" s="27"/>
      <c r="E271" s="27"/>
      <c r="F271" s="27"/>
      <c r="G271" s="47"/>
      <c r="H271" s="557"/>
      <c r="I271" s="26"/>
      <c r="J271" s="63"/>
      <c r="K271" s="29"/>
      <c r="L271" s="47"/>
      <c r="M271" s="26"/>
      <c r="N271" s="26"/>
      <c r="O271" s="30"/>
      <c r="P271" s="27"/>
      <c r="Q271" s="26"/>
      <c r="R271" s="30"/>
      <c r="S271" s="31"/>
    </row>
    <row r="272" spans="4:19" s="4" customFormat="1" ht="19.7" customHeight="1">
      <c r="D272" s="27"/>
      <c r="E272" s="27"/>
      <c r="F272" s="27"/>
      <c r="G272" s="47"/>
      <c r="H272" s="557"/>
      <c r="I272" s="26"/>
      <c r="J272" s="63"/>
      <c r="K272" s="29"/>
      <c r="L272" s="47"/>
      <c r="M272" s="26"/>
      <c r="N272" s="26"/>
      <c r="O272" s="30"/>
      <c r="P272" s="27"/>
      <c r="Q272" s="26"/>
      <c r="R272" s="30"/>
      <c r="S272" s="31"/>
    </row>
    <row r="273" spans="4:19" s="4" customFormat="1" ht="19.7" customHeight="1">
      <c r="D273" s="27"/>
      <c r="E273" s="27"/>
      <c r="F273" s="27"/>
      <c r="G273" s="47"/>
      <c r="H273" s="557"/>
      <c r="I273" s="26"/>
      <c r="J273" s="63"/>
      <c r="K273" s="29"/>
      <c r="L273" s="47"/>
      <c r="M273" s="26"/>
      <c r="N273" s="26"/>
      <c r="O273" s="30"/>
      <c r="P273" s="27"/>
      <c r="Q273" s="26"/>
      <c r="R273" s="30"/>
      <c r="S273" s="31"/>
    </row>
    <row r="274" spans="4:19" s="4" customFormat="1" ht="19.7" customHeight="1">
      <c r="D274" s="27"/>
      <c r="E274" s="27"/>
      <c r="F274" s="27"/>
      <c r="G274" s="47"/>
      <c r="H274" s="557"/>
      <c r="I274" s="26"/>
      <c r="J274" s="63"/>
      <c r="K274" s="29"/>
      <c r="L274" s="47"/>
      <c r="M274" s="26"/>
      <c r="N274" s="26"/>
      <c r="O274" s="30"/>
      <c r="P274" s="27"/>
      <c r="Q274" s="26"/>
      <c r="R274" s="30"/>
      <c r="S274" s="31"/>
    </row>
    <row r="275" spans="4:19" s="4" customFormat="1" ht="19.7" customHeight="1">
      <c r="D275" s="27"/>
      <c r="E275" s="27"/>
      <c r="F275" s="27"/>
      <c r="G275" s="47"/>
      <c r="H275" s="557"/>
      <c r="I275" s="26"/>
      <c r="J275" s="63"/>
      <c r="K275" s="29"/>
      <c r="L275" s="47"/>
      <c r="M275" s="26"/>
      <c r="N275" s="26"/>
      <c r="O275" s="30"/>
      <c r="P275" s="27"/>
      <c r="Q275" s="26"/>
      <c r="R275" s="30"/>
      <c r="S275" s="31"/>
    </row>
    <row r="276" spans="4:19" s="4" customFormat="1" ht="19.7" customHeight="1">
      <c r="D276" s="27"/>
      <c r="E276" s="27"/>
      <c r="F276" s="27"/>
      <c r="G276" s="47"/>
      <c r="H276" s="557"/>
      <c r="I276" s="26"/>
      <c r="J276" s="63"/>
      <c r="K276" s="29"/>
      <c r="L276" s="47"/>
      <c r="M276" s="26"/>
      <c r="N276" s="26"/>
      <c r="O276" s="30"/>
      <c r="P276" s="27"/>
      <c r="Q276" s="26"/>
      <c r="R276" s="30"/>
      <c r="S276" s="31"/>
    </row>
    <row r="277" spans="4:19" s="4" customFormat="1" ht="19.7" customHeight="1">
      <c r="D277" s="27"/>
      <c r="E277" s="27"/>
      <c r="F277" s="27"/>
      <c r="G277" s="47"/>
      <c r="H277" s="557"/>
      <c r="I277" s="26"/>
      <c r="J277" s="63"/>
      <c r="K277" s="29"/>
      <c r="L277" s="47"/>
      <c r="M277" s="26"/>
      <c r="N277" s="26"/>
      <c r="O277" s="30"/>
      <c r="P277" s="27"/>
      <c r="Q277" s="26"/>
      <c r="R277" s="30"/>
      <c r="S277" s="31"/>
    </row>
    <row r="278" spans="4:19" s="4" customFormat="1" ht="19.7" customHeight="1">
      <c r="D278" s="27"/>
      <c r="E278" s="27"/>
      <c r="F278" s="27"/>
      <c r="G278" s="47"/>
      <c r="H278" s="557"/>
      <c r="I278" s="26"/>
      <c r="J278" s="63"/>
      <c r="K278" s="29"/>
      <c r="L278" s="47"/>
      <c r="M278" s="26"/>
      <c r="N278" s="26"/>
      <c r="O278" s="30"/>
      <c r="P278" s="27"/>
      <c r="Q278" s="26"/>
      <c r="R278" s="30"/>
      <c r="S278" s="31"/>
    </row>
    <row r="279" spans="4:19" s="4" customFormat="1" ht="19.7" customHeight="1">
      <c r="D279" s="27"/>
      <c r="E279" s="27"/>
      <c r="F279" s="27"/>
      <c r="G279" s="47"/>
      <c r="H279" s="557"/>
      <c r="I279" s="26"/>
      <c r="J279" s="63"/>
      <c r="K279" s="29"/>
      <c r="L279" s="47"/>
      <c r="M279" s="26"/>
      <c r="N279" s="26"/>
      <c r="O279" s="30"/>
      <c r="P279" s="27"/>
      <c r="Q279" s="26"/>
      <c r="R279" s="30"/>
      <c r="S279" s="31"/>
    </row>
    <row r="280" spans="4:19" s="4" customFormat="1" ht="19.7" customHeight="1">
      <c r="D280" s="27"/>
      <c r="E280" s="27"/>
      <c r="F280" s="27"/>
      <c r="G280" s="47"/>
      <c r="H280" s="557"/>
      <c r="I280" s="26"/>
      <c r="J280" s="63"/>
      <c r="K280" s="29"/>
      <c r="L280" s="47"/>
      <c r="M280" s="26"/>
      <c r="N280" s="26"/>
      <c r="O280" s="30"/>
      <c r="P280" s="27"/>
      <c r="Q280" s="26"/>
      <c r="R280" s="30"/>
      <c r="S280" s="31"/>
    </row>
    <row r="281" spans="4:19" s="4" customFormat="1" ht="19.7" customHeight="1">
      <c r="D281" s="27"/>
      <c r="E281" s="27"/>
      <c r="F281" s="27"/>
      <c r="G281" s="47"/>
      <c r="H281" s="557"/>
      <c r="I281" s="26"/>
      <c r="J281" s="63"/>
      <c r="K281" s="29"/>
      <c r="L281" s="47"/>
      <c r="M281" s="26"/>
      <c r="N281" s="26"/>
      <c r="O281" s="30"/>
      <c r="P281" s="27"/>
      <c r="Q281" s="26"/>
      <c r="R281" s="30"/>
      <c r="S281" s="31"/>
    </row>
    <row r="282" spans="4:19" s="4" customFormat="1" ht="19.7" customHeight="1">
      <c r="D282" s="27"/>
      <c r="E282" s="27"/>
      <c r="F282" s="27"/>
      <c r="G282" s="47"/>
      <c r="H282" s="557"/>
      <c r="I282" s="26"/>
      <c r="J282" s="63"/>
      <c r="K282" s="29"/>
      <c r="L282" s="47"/>
      <c r="M282" s="26"/>
      <c r="N282" s="26"/>
      <c r="O282" s="30"/>
      <c r="P282" s="27"/>
      <c r="Q282" s="26"/>
      <c r="R282" s="30"/>
      <c r="S282" s="31"/>
    </row>
    <row r="283" spans="4:19" s="4" customFormat="1" ht="19.7" customHeight="1">
      <c r="D283" s="27"/>
      <c r="E283" s="27"/>
      <c r="F283" s="27"/>
      <c r="G283" s="47"/>
      <c r="H283" s="557"/>
      <c r="I283" s="26"/>
      <c r="J283" s="63"/>
      <c r="K283" s="29"/>
      <c r="L283" s="47"/>
      <c r="M283" s="26"/>
      <c r="N283" s="26"/>
      <c r="O283" s="30"/>
      <c r="P283" s="27"/>
      <c r="Q283" s="26"/>
      <c r="R283" s="30"/>
      <c r="S283" s="31"/>
    </row>
    <row r="284" spans="4:19" s="4" customFormat="1" ht="19.7" customHeight="1">
      <c r="D284" s="27"/>
      <c r="E284" s="27"/>
      <c r="F284" s="27"/>
      <c r="G284" s="47"/>
      <c r="H284" s="557"/>
      <c r="I284" s="26"/>
      <c r="J284" s="63"/>
      <c r="K284" s="29"/>
      <c r="L284" s="47"/>
      <c r="M284" s="26"/>
      <c r="N284" s="26"/>
      <c r="O284" s="30"/>
      <c r="P284" s="27"/>
      <c r="Q284" s="26"/>
      <c r="R284" s="30"/>
      <c r="S284" s="31"/>
    </row>
    <row r="285" spans="4:19" s="4" customFormat="1" ht="19.7" customHeight="1">
      <c r="D285" s="27"/>
      <c r="E285" s="27"/>
      <c r="F285" s="27"/>
      <c r="G285" s="47"/>
      <c r="H285" s="557"/>
      <c r="I285" s="26"/>
      <c r="J285" s="63"/>
      <c r="K285" s="29"/>
      <c r="L285" s="47"/>
      <c r="M285" s="26"/>
      <c r="N285" s="26"/>
      <c r="O285" s="30"/>
      <c r="P285" s="27"/>
      <c r="Q285" s="26"/>
      <c r="R285" s="30"/>
      <c r="S285" s="31"/>
    </row>
    <row r="286" spans="4:19" s="4" customFormat="1" ht="19.7" customHeight="1">
      <c r="D286" s="27"/>
      <c r="E286" s="27"/>
      <c r="F286" s="27"/>
      <c r="G286" s="47"/>
      <c r="H286" s="557"/>
      <c r="I286" s="26"/>
      <c r="J286" s="63"/>
      <c r="K286" s="29"/>
      <c r="L286" s="47"/>
      <c r="M286" s="26"/>
      <c r="N286" s="26"/>
      <c r="O286" s="30"/>
      <c r="P286" s="27"/>
      <c r="Q286" s="26"/>
      <c r="R286" s="30"/>
      <c r="S286" s="31"/>
    </row>
    <row r="287" spans="4:19" s="4" customFormat="1" ht="19.7" customHeight="1">
      <c r="D287" s="27"/>
      <c r="E287" s="27"/>
      <c r="F287" s="27"/>
      <c r="G287" s="47"/>
      <c r="H287" s="557"/>
      <c r="I287" s="26"/>
      <c r="J287" s="63"/>
      <c r="K287" s="29"/>
      <c r="L287" s="47"/>
      <c r="M287" s="26"/>
      <c r="N287" s="26"/>
      <c r="O287" s="30"/>
      <c r="P287" s="27"/>
      <c r="Q287" s="26"/>
      <c r="R287" s="30"/>
      <c r="S287" s="31"/>
    </row>
    <row r="288" spans="4:19" s="4" customFormat="1" ht="19.7" customHeight="1">
      <c r="D288" s="27"/>
      <c r="E288" s="27"/>
      <c r="F288" s="27"/>
      <c r="G288" s="47"/>
      <c r="H288" s="557"/>
      <c r="I288" s="26"/>
      <c r="J288" s="63"/>
      <c r="K288" s="29"/>
      <c r="L288" s="47"/>
      <c r="M288" s="26"/>
      <c r="N288" s="26"/>
      <c r="O288" s="30"/>
      <c r="P288" s="27"/>
      <c r="Q288" s="26"/>
      <c r="R288" s="30"/>
      <c r="S288" s="31"/>
    </row>
    <row r="289" spans="4:19" s="4" customFormat="1" ht="19.7" customHeight="1">
      <c r="D289" s="27"/>
      <c r="E289" s="27"/>
      <c r="F289" s="27"/>
      <c r="G289" s="47"/>
      <c r="H289" s="557"/>
      <c r="I289" s="26"/>
      <c r="J289" s="63"/>
      <c r="K289" s="29"/>
      <c r="L289" s="47"/>
      <c r="M289" s="26"/>
      <c r="N289" s="26"/>
      <c r="O289" s="30"/>
      <c r="P289" s="27"/>
      <c r="Q289" s="26"/>
      <c r="R289" s="30"/>
      <c r="S289" s="31"/>
    </row>
    <row r="290" spans="4:19" s="4" customFormat="1" ht="19.7" customHeight="1">
      <c r="D290" s="27"/>
      <c r="E290" s="27"/>
      <c r="F290" s="27"/>
      <c r="G290" s="47"/>
      <c r="H290" s="557"/>
      <c r="I290" s="26"/>
      <c r="J290" s="63"/>
      <c r="K290" s="29"/>
      <c r="L290" s="47"/>
      <c r="M290" s="26"/>
      <c r="N290" s="26"/>
      <c r="O290" s="30"/>
      <c r="P290" s="27"/>
      <c r="Q290" s="26"/>
      <c r="R290" s="30"/>
      <c r="S290" s="31"/>
    </row>
    <row r="291" spans="4:19" s="4" customFormat="1" ht="19.7" customHeight="1">
      <c r="D291" s="27"/>
      <c r="E291" s="27"/>
      <c r="F291" s="27"/>
      <c r="G291" s="47"/>
      <c r="H291" s="557"/>
      <c r="I291" s="26"/>
      <c r="J291" s="63"/>
      <c r="K291" s="29"/>
      <c r="L291" s="47"/>
      <c r="M291" s="26"/>
      <c r="N291" s="26"/>
      <c r="O291" s="30"/>
      <c r="P291" s="27"/>
      <c r="Q291" s="26"/>
      <c r="R291" s="30"/>
      <c r="S291" s="31"/>
    </row>
    <row r="292" spans="4:19" s="4" customFormat="1" ht="19.7" customHeight="1">
      <c r="D292" s="27"/>
      <c r="E292" s="27"/>
      <c r="F292" s="27"/>
      <c r="G292" s="47"/>
      <c r="H292" s="557"/>
      <c r="I292" s="26"/>
      <c r="J292" s="63"/>
      <c r="K292" s="29"/>
      <c r="L292" s="47"/>
      <c r="M292" s="26"/>
      <c r="N292" s="26"/>
      <c r="O292" s="30"/>
      <c r="P292" s="27"/>
      <c r="Q292" s="26"/>
      <c r="R292" s="30"/>
      <c r="S292" s="31"/>
    </row>
    <row r="293" spans="4:19" s="4" customFormat="1" ht="19.7" customHeight="1">
      <c r="D293" s="27"/>
      <c r="E293" s="27"/>
      <c r="F293" s="27"/>
      <c r="G293" s="47"/>
      <c r="H293" s="557"/>
      <c r="I293" s="26"/>
      <c r="J293" s="63"/>
      <c r="K293" s="29"/>
      <c r="L293" s="47"/>
      <c r="M293" s="26"/>
      <c r="N293" s="26"/>
      <c r="O293" s="30"/>
      <c r="P293" s="27"/>
      <c r="Q293" s="26"/>
      <c r="R293" s="30"/>
      <c r="S293" s="31"/>
    </row>
    <row r="294" spans="4:19" s="4" customFormat="1" ht="19.7" customHeight="1">
      <c r="D294" s="27"/>
      <c r="E294" s="27"/>
      <c r="F294" s="27"/>
      <c r="G294" s="47"/>
      <c r="H294" s="557"/>
      <c r="I294" s="26"/>
      <c r="J294" s="63"/>
      <c r="K294" s="29"/>
      <c r="L294" s="47"/>
      <c r="M294" s="26"/>
      <c r="N294" s="26"/>
      <c r="O294" s="30"/>
      <c r="P294" s="27"/>
      <c r="Q294" s="26"/>
      <c r="R294" s="30"/>
      <c r="S294" s="31"/>
    </row>
    <row r="295" spans="4:19" s="4" customFormat="1" ht="19.7" customHeight="1">
      <c r="D295" s="27"/>
      <c r="E295" s="27"/>
      <c r="F295" s="27"/>
      <c r="G295" s="47"/>
      <c r="H295" s="557"/>
      <c r="I295" s="26"/>
      <c r="J295" s="63"/>
      <c r="K295" s="29"/>
      <c r="L295" s="47"/>
      <c r="M295" s="26"/>
      <c r="N295" s="26"/>
      <c r="O295" s="30"/>
      <c r="P295" s="27"/>
      <c r="Q295" s="26"/>
      <c r="R295" s="30"/>
      <c r="S295" s="31"/>
    </row>
    <row r="296" spans="4:19" s="4" customFormat="1" ht="19.7" customHeight="1">
      <c r="D296" s="27"/>
      <c r="E296" s="27"/>
      <c r="F296" s="27"/>
      <c r="G296" s="47"/>
      <c r="H296" s="557"/>
      <c r="I296" s="26"/>
      <c r="J296" s="63"/>
      <c r="K296" s="29"/>
      <c r="L296" s="47"/>
      <c r="M296" s="26"/>
      <c r="N296" s="26"/>
      <c r="O296" s="30"/>
      <c r="P296" s="27"/>
      <c r="Q296" s="26"/>
      <c r="R296" s="30"/>
      <c r="S296" s="31"/>
    </row>
    <row r="297" spans="4:19" s="4" customFormat="1" ht="19.7" customHeight="1">
      <c r="D297" s="27"/>
      <c r="E297" s="27"/>
      <c r="F297" s="27"/>
      <c r="G297" s="47"/>
      <c r="H297" s="557"/>
      <c r="I297" s="26"/>
      <c r="J297" s="63"/>
      <c r="K297" s="29"/>
      <c r="L297" s="47"/>
      <c r="M297" s="26"/>
      <c r="N297" s="26"/>
      <c r="O297" s="30"/>
      <c r="P297" s="27"/>
      <c r="Q297" s="26"/>
      <c r="R297" s="30"/>
      <c r="S297" s="31"/>
    </row>
    <row r="298" spans="4:19" s="4" customFormat="1" ht="19.7" customHeight="1">
      <c r="D298" s="27"/>
      <c r="E298" s="27"/>
      <c r="F298" s="27"/>
      <c r="G298" s="47"/>
      <c r="H298" s="557"/>
      <c r="I298" s="26"/>
      <c r="J298" s="63"/>
      <c r="K298" s="29"/>
      <c r="L298" s="47"/>
      <c r="M298" s="26"/>
      <c r="N298" s="26"/>
      <c r="O298" s="30"/>
      <c r="P298" s="27"/>
      <c r="Q298" s="26"/>
      <c r="R298" s="30"/>
      <c r="S298" s="31"/>
    </row>
    <row r="299" spans="4:19" s="4" customFormat="1" ht="19.7" customHeight="1">
      <c r="D299" s="27"/>
      <c r="E299" s="27"/>
      <c r="F299" s="27"/>
      <c r="G299" s="47"/>
      <c r="H299" s="557"/>
      <c r="I299" s="26"/>
      <c r="J299" s="63"/>
      <c r="K299" s="29"/>
      <c r="L299" s="47"/>
      <c r="M299" s="26"/>
      <c r="N299" s="26"/>
      <c r="O299" s="30"/>
      <c r="P299" s="27"/>
      <c r="Q299" s="26"/>
      <c r="R299" s="30"/>
      <c r="S299" s="31"/>
    </row>
    <row r="300" spans="4:19" s="4" customFormat="1" ht="19.7" customHeight="1">
      <c r="D300" s="27"/>
      <c r="E300" s="27"/>
      <c r="F300" s="27"/>
      <c r="G300" s="47"/>
      <c r="H300" s="557"/>
      <c r="I300" s="26"/>
      <c r="J300" s="63"/>
      <c r="K300" s="29"/>
      <c r="L300" s="47"/>
      <c r="M300" s="26"/>
      <c r="N300" s="26"/>
      <c r="O300" s="30"/>
      <c r="P300" s="27"/>
      <c r="Q300" s="26"/>
      <c r="R300" s="30"/>
      <c r="S300" s="31"/>
    </row>
    <row r="301" spans="4:19" s="4" customFormat="1" ht="19.7" customHeight="1">
      <c r="D301" s="27"/>
      <c r="E301" s="27"/>
      <c r="F301" s="27"/>
      <c r="G301" s="47"/>
      <c r="H301" s="557"/>
      <c r="I301" s="26"/>
      <c r="J301" s="63"/>
      <c r="K301" s="29"/>
      <c r="L301" s="47"/>
      <c r="M301" s="26"/>
      <c r="N301" s="26"/>
      <c r="O301" s="30"/>
      <c r="P301" s="27"/>
      <c r="Q301" s="26"/>
      <c r="R301" s="30"/>
      <c r="S301" s="31"/>
    </row>
    <row r="302" spans="4:19" s="4" customFormat="1" ht="19.7" customHeight="1">
      <c r="D302" s="27"/>
      <c r="E302" s="27"/>
      <c r="F302" s="27"/>
      <c r="G302" s="47"/>
      <c r="H302" s="557"/>
      <c r="I302" s="26"/>
      <c r="J302" s="63"/>
      <c r="K302" s="29"/>
      <c r="L302" s="47"/>
      <c r="M302" s="26"/>
      <c r="N302" s="26"/>
      <c r="O302" s="30"/>
      <c r="P302" s="27"/>
      <c r="Q302" s="26"/>
      <c r="R302" s="30"/>
      <c r="S302" s="31"/>
    </row>
    <row r="303" spans="4:19" s="4" customFormat="1" ht="19.7" customHeight="1">
      <c r="D303" s="27"/>
      <c r="E303" s="27"/>
      <c r="F303" s="27"/>
      <c r="G303" s="47"/>
      <c r="H303" s="557"/>
      <c r="I303" s="26"/>
      <c r="J303" s="63"/>
      <c r="K303" s="29"/>
      <c r="L303" s="47"/>
      <c r="M303" s="26"/>
      <c r="N303" s="26"/>
      <c r="O303" s="30"/>
      <c r="P303" s="27"/>
      <c r="Q303" s="26"/>
      <c r="R303" s="30"/>
      <c r="S303" s="31"/>
    </row>
    <row r="304" spans="4:19" s="4" customFormat="1" ht="19.7" customHeight="1">
      <c r="D304" s="27"/>
      <c r="E304" s="27"/>
      <c r="F304" s="27"/>
      <c r="G304" s="47"/>
      <c r="H304" s="557"/>
      <c r="I304" s="26"/>
      <c r="J304" s="63"/>
      <c r="K304" s="29"/>
      <c r="L304" s="47"/>
      <c r="M304" s="26"/>
      <c r="N304" s="26"/>
      <c r="O304" s="30"/>
      <c r="P304" s="27"/>
      <c r="Q304" s="26"/>
      <c r="R304" s="30"/>
      <c r="S304" s="31"/>
    </row>
    <row r="305" spans="4:19" s="4" customFormat="1" ht="19.7" customHeight="1">
      <c r="D305" s="27"/>
      <c r="E305" s="27"/>
      <c r="F305" s="27"/>
      <c r="G305" s="47"/>
      <c r="H305" s="557"/>
      <c r="I305" s="26"/>
      <c r="J305" s="63"/>
      <c r="K305" s="29"/>
      <c r="L305" s="47"/>
      <c r="M305" s="26"/>
      <c r="N305" s="26"/>
      <c r="O305" s="30"/>
      <c r="P305" s="27"/>
      <c r="Q305" s="26"/>
      <c r="R305" s="30"/>
      <c r="S305" s="31"/>
    </row>
    <row r="306" spans="4:19" s="4" customFormat="1" ht="19.7" customHeight="1">
      <c r="D306" s="27"/>
      <c r="E306" s="27"/>
      <c r="F306" s="27"/>
      <c r="G306" s="47"/>
      <c r="H306" s="557"/>
      <c r="I306" s="26"/>
      <c r="J306" s="63"/>
      <c r="K306" s="29"/>
      <c r="L306" s="47"/>
      <c r="M306" s="26"/>
      <c r="N306" s="26"/>
      <c r="O306" s="30"/>
      <c r="P306" s="27"/>
      <c r="Q306" s="26"/>
      <c r="R306" s="30"/>
      <c r="S306" s="31"/>
    </row>
    <row r="307" spans="4:19" s="4" customFormat="1" ht="19.7" customHeight="1">
      <c r="D307" s="27"/>
      <c r="E307" s="27"/>
      <c r="F307" s="27"/>
      <c r="G307" s="47"/>
      <c r="H307" s="557"/>
      <c r="I307" s="26"/>
      <c r="J307" s="63"/>
      <c r="K307" s="29"/>
      <c r="L307" s="47"/>
      <c r="M307" s="26"/>
      <c r="N307" s="26"/>
      <c r="O307" s="30"/>
      <c r="P307" s="27"/>
      <c r="Q307" s="26"/>
      <c r="R307" s="30"/>
      <c r="S307" s="31"/>
    </row>
    <row r="308" spans="4:19" s="4" customFormat="1" ht="19.7" customHeight="1">
      <c r="D308" s="27"/>
      <c r="E308" s="27"/>
      <c r="F308" s="27"/>
      <c r="G308" s="47"/>
      <c r="H308" s="557"/>
      <c r="I308" s="26"/>
      <c r="J308" s="63"/>
      <c r="K308" s="29"/>
      <c r="L308" s="47"/>
      <c r="M308" s="26"/>
      <c r="N308" s="26"/>
      <c r="O308" s="30"/>
      <c r="P308" s="27"/>
      <c r="Q308" s="26"/>
      <c r="R308" s="30"/>
      <c r="S308" s="31"/>
    </row>
    <row r="309" spans="4:19" s="4" customFormat="1" ht="19.7" customHeight="1">
      <c r="D309" s="27"/>
      <c r="E309" s="27"/>
      <c r="F309" s="27"/>
      <c r="G309" s="47"/>
      <c r="H309" s="557"/>
      <c r="I309" s="26"/>
      <c r="J309" s="63"/>
      <c r="K309" s="29"/>
      <c r="L309" s="47"/>
      <c r="M309" s="26"/>
      <c r="N309" s="26"/>
      <c r="O309" s="30"/>
      <c r="P309" s="27"/>
      <c r="Q309" s="26"/>
      <c r="R309" s="30"/>
      <c r="S309" s="31"/>
    </row>
    <row r="310" spans="4:19" s="4" customFormat="1" ht="19.7" customHeight="1">
      <c r="D310" s="27"/>
      <c r="E310" s="27"/>
      <c r="F310" s="27"/>
      <c r="G310" s="47"/>
      <c r="H310" s="557"/>
      <c r="I310" s="26"/>
      <c r="J310" s="63"/>
      <c r="K310" s="29"/>
      <c r="L310" s="47"/>
      <c r="M310" s="26"/>
      <c r="N310" s="26"/>
      <c r="O310" s="30"/>
      <c r="P310" s="27"/>
      <c r="Q310" s="26"/>
      <c r="R310" s="30"/>
      <c r="S310" s="31"/>
    </row>
    <row r="311" spans="4:19" s="4" customFormat="1" ht="19.7" customHeight="1">
      <c r="D311" s="27"/>
      <c r="E311" s="27"/>
      <c r="F311" s="27"/>
      <c r="G311" s="47"/>
      <c r="H311" s="557"/>
      <c r="I311" s="26"/>
      <c r="J311" s="63"/>
      <c r="K311" s="29"/>
      <c r="L311" s="47"/>
      <c r="M311" s="26"/>
      <c r="N311" s="26"/>
      <c r="O311" s="30"/>
      <c r="P311" s="27"/>
      <c r="Q311" s="26"/>
      <c r="R311" s="30"/>
      <c r="S311" s="31"/>
    </row>
    <row r="312" spans="4:19" s="4" customFormat="1" ht="19.7" customHeight="1">
      <c r="D312" s="27"/>
      <c r="E312" s="27"/>
      <c r="F312" s="27"/>
      <c r="G312" s="47"/>
      <c r="H312" s="557"/>
      <c r="I312" s="26"/>
      <c r="J312" s="63"/>
      <c r="K312" s="29"/>
      <c r="L312" s="47"/>
      <c r="M312" s="26"/>
      <c r="N312" s="26"/>
      <c r="O312" s="30"/>
      <c r="P312" s="27"/>
      <c r="Q312" s="26"/>
      <c r="R312" s="30"/>
      <c r="S312" s="31"/>
    </row>
    <row r="313" spans="4:19" s="4" customFormat="1" ht="19.7" customHeight="1">
      <c r="D313" s="27"/>
      <c r="E313" s="27"/>
      <c r="F313" s="27"/>
      <c r="G313" s="47"/>
      <c r="H313" s="557"/>
      <c r="I313" s="26"/>
      <c r="J313" s="63"/>
      <c r="K313" s="29"/>
      <c r="L313" s="47"/>
      <c r="M313" s="26"/>
      <c r="N313" s="26"/>
      <c r="O313" s="30"/>
      <c r="P313" s="27"/>
      <c r="Q313" s="26"/>
      <c r="R313" s="30"/>
      <c r="S313" s="31"/>
    </row>
    <row r="314" spans="4:19" s="4" customFormat="1" ht="19.7" customHeight="1">
      <c r="D314" s="27"/>
      <c r="E314" s="27"/>
      <c r="F314" s="27"/>
      <c r="G314" s="47"/>
      <c r="H314" s="557"/>
      <c r="I314" s="26"/>
      <c r="J314" s="63"/>
      <c r="K314" s="29"/>
      <c r="L314" s="47"/>
      <c r="M314" s="26"/>
      <c r="N314" s="26"/>
      <c r="O314" s="30"/>
      <c r="P314" s="27"/>
      <c r="Q314" s="26"/>
      <c r="R314" s="30"/>
      <c r="S314" s="31"/>
    </row>
    <row r="315" spans="4:19" s="4" customFormat="1" ht="19.7" customHeight="1">
      <c r="D315" s="27"/>
      <c r="E315" s="27"/>
      <c r="F315" s="27"/>
      <c r="G315" s="47"/>
      <c r="H315" s="557"/>
      <c r="I315" s="26"/>
      <c r="J315" s="63"/>
      <c r="K315" s="29"/>
      <c r="L315" s="47"/>
      <c r="M315" s="26"/>
      <c r="N315" s="26"/>
      <c r="O315" s="30"/>
      <c r="P315" s="27"/>
      <c r="Q315" s="26"/>
      <c r="R315" s="30"/>
      <c r="S315" s="31"/>
    </row>
    <row r="316" spans="4:19" s="4" customFormat="1" ht="19.7" customHeight="1">
      <c r="D316" s="27"/>
      <c r="E316" s="27"/>
      <c r="F316" s="27"/>
      <c r="G316" s="47"/>
      <c r="H316" s="557"/>
      <c r="I316" s="26"/>
      <c r="J316" s="63"/>
      <c r="K316" s="29"/>
      <c r="L316" s="47"/>
      <c r="M316" s="26"/>
      <c r="N316" s="26"/>
      <c r="O316" s="30"/>
      <c r="P316" s="27"/>
      <c r="Q316" s="26"/>
      <c r="R316" s="30"/>
      <c r="S316" s="31"/>
    </row>
    <row r="317" spans="4:19" s="4" customFormat="1" ht="19.7" customHeight="1">
      <c r="D317" s="27"/>
      <c r="E317" s="27"/>
      <c r="F317" s="27"/>
      <c r="G317" s="47"/>
      <c r="H317" s="557"/>
      <c r="I317" s="26"/>
      <c r="J317" s="63"/>
      <c r="K317" s="29"/>
      <c r="L317" s="47"/>
      <c r="M317" s="26"/>
      <c r="N317" s="26"/>
      <c r="O317" s="30"/>
      <c r="P317" s="27"/>
      <c r="Q317" s="26"/>
      <c r="R317" s="30"/>
      <c r="S317" s="31"/>
    </row>
    <row r="318" spans="4:19" s="4" customFormat="1" ht="19.7" customHeight="1">
      <c r="D318" s="27"/>
      <c r="E318" s="27"/>
      <c r="F318" s="27"/>
      <c r="G318" s="47"/>
      <c r="H318" s="557"/>
      <c r="I318" s="26"/>
      <c r="J318" s="63"/>
      <c r="K318" s="29"/>
      <c r="L318" s="47"/>
      <c r="M318" s="26"/>
      <c r="N318" s="26"/>
      <c r="O318" s="30"/>
      <c r="P318" s="27"/>
      <c r="Q318" s="26"/>
      <c r="R318" s="30"/>
      <c r="S318" s="31"/>
    </row>
    <row r="319" spans="4:19" s="4" customFormat="1" ht="19.7" customHeight="1">
      <c r="D319" s="27"/>
      <c r="E319" s="27"/>
      <c r="F319" s="27"/>
      <c r="G319" s="47"/>
      <c r="H319" s="557"/>
      <c r="I319" s="26"/>
      <c r="J319" s="63"/>
      <c r="K319" s="29"/>
      <c r="L319" s="47"/>
      <c r="M319" s="26"/>
      <c r="N319" s="26"/>
      <c r="O319" s="30"/>
      <c r="P319" s="27"/>
      <c r="Q319" s="26"/>
      <c r="R319" s="30"/>
      <c r="S319" s="31"/>
    </row>
    <row r="320" spans="4:19" s="4" customFormat="1" ht="19.7" customHeight="1">
      <c r="D320" s="27"/>
      <c r="E320" s="27"/>
      <c r="F320" s="27"/>
      <c r="G320" s="47"/>
      <c r="H320" s="557"/>
      <c r="I320" s="26"/>
      <c r="J320" s="63"/>
      <c r="K320" s="29"/>
      <c r="L320" s="47"/>
      <c r="M320" s="26"/>
      <c r="N320" s="26"/>
      <c r="O320" s="30"/>
      <c r="P320" s="27"/>
      <c r="Q320" s="26"/>
      <c r="R320" s="30"/>
      <c r="S320" s="31"/>
    </row>
    <row r="321" spans="4:19" s="4" customFormat="1" ht="19.7" customHeight="1">
      <c r="D321" s="27"/>
      <c r="E321" s="27"/>
      <c r="F321" s="27"/>
      <c r="G321" s="47"/>
      <c r="H321" s="557"/>
      <c r="I321" s="26"/>
      <c r="J321" s="63"/>
      <c r="K321" s="29"/>
      <c r="L321" s="47"/>
      <c r="M321" s="26"/>
      <c r="N321" s="26"/>
      <c r="O321" s="30"/>
      <c r="P321" s="27"/>
      <c r="Q321" s="26"/>
      <c r="R321" s="30"/>
      <c r="S321" s="31"/>
    </row>
    <row r="322" spans="4:19" s="4" customFormat="1" ht="19.7" customHeight="1">
      <c r="D322" s="27"/>
      <c r="E322" s="27"/>
      <c r="F322" s="27"/>
      <c r="G322" s="47"/>
      <c r="H322" s="557"/>
      <c r="I322" s="26"/>
      <c r="J322" s="63"/>
      <c r="K322" s="29"/>
      <c r="L322" s="47"/>
      <c r="M322" s="26"/>
      <c r="N322" s="26"/>
      <c r="O322" s="30"/>
      <c r="P322" s="27"/>
      <c r="Q322" s="26"/>
      <c r="R322" s="30"/>
      <c r="S322" s="31"/>
    </row>
    <row r="323" spans="4:19" s="4" customFormat="1" ht="19.7" customHeight="1">
      <c r="D323" s="27"/>
      <c r="E323" s="27"/>
      <c r="F323" s="27"/>
      <c r="G323" s="47"/>
      <c r="H323" s="557"/>
      <c r="I323" s="26"/>
      <c r="J323" s="63"/>
      <c r="K323" s="29"/>
      <c r="L323" s="47"/>
      <c r="M323" s="26"/>
      <c r="N323" s="26"/>
      <c r="O323" s="30"/>
      <c r="P323" s="27"/>
      <c r="Q323" s="26"/>
      <c r="R323" s="30"/>
      <c r="S323" s="31"/>
    </row>
    <row r="324" spans="4:19" s="4" customFormat="1" ht="19.7" customHeight="1">
      <c r="D324" s="27"/>
      <c r="E324" s="27"/>
      <c r="F324" s="27"/>
      <c r="G324" s="47"/>
      <c r="H324" s="557"/>
      <c r="I324" s="26"/>
      <c r="J324" s="63"/>
      <c r="K324" s="29"/>
      <c r="L324" s="47"/>
      <c r="M324" s="26"/>
      <c r="N324" s="26"/>
      <c r="O324" s="30"/>
      <c r="P324" s="27"/>
      <c r="Q324" s="26"/>
      <c r="R324" s="30"/>
      <c r="S324" s="31"/>
    </row>
    <row r="325" spans="4:19" s="4" customFormat="1" ht="19.7" customHeight="1">
      <c r="D325" s="27"/>
      <c r="E325" s="27"/>
      <c r="F325" s="27"/>
      <c r="G325" s="47"/>
      <c r="H325" s="557"/>
      <c r="I325" s="26"/>
      <c r="J325" s="63"/>
      <c r="K325" s="29"/>
      <c r="L325" s="47"/>
      <c r="M325" s="26"/>
      <c r="N325" s="26"/>
      <c r="O325" s="30"/>
      <c r="P325" s="27"/>
      <c r="Q325" s="26"/>
      <c r="R325" s="30"/>
      <c r="S325" s="31"/>
    </row>
    <row r="326" spans="4:19" s="4" customFormat="1" ht="19.7" customHeight="1">
      <c r="D326" s="27"/>
      <c r="E326" s="27"/>
      <c r="F326" s="27"/>
      <c r="G326" s="47"/>
      <c r="H326" s="557"/>
      <c r="I326" s="26"/>
      <c r="J326" s="63"/>
      <c r="K326" s="29"/>
      <c r="L326" s="47"/>
      <c r="M326" s="26"/>
      <c r="N326" s="26"/>
      <c r="O326" s="30"/>
      <c r="P326" s="27"/>
      <c r="Q326" s="26"/>
      <c r="R326" s="30"/>
      <c r="S326" s="31"/>
    </row>
    <row r="327" spans="4:19" s="4" customFormat="1" ht="19.7" customHeight="1">
      <c r="D327" s="27"/>
      <c r="E327" s="27"/>
      <c r="F327" s="27"/>
      <c r="G327" s="47"/>
      <c r="H327" s="557"/>
      <c r="I327" s="26"/>
      <c r="J327" s="63"/>
      <c r="K327" s="29"/>
      <c r="L327" s="47"/>
      <c r="M327" s="26"/>
      <c r="N327" s="26"/>
      <c r="O327" s="30"/>
      <c r="P327" s="27"/>
      <c r="Q327" s="26"/>
      <c r="R327" s="30"/>
      <c r="S327" s="31"/>
    </row>
    <row r="328" spans="4:19" s="4" customFormat="1" ht="19.7" customHeight="1">
      <c r="D328" s="27"/>
      <c r="E328" s="27"/>
      <c r="F328" s="27"/>
      <c r="G328" s="47"/>
      <c r="H328" s="557"/>
      <c r="I328" s="26"/>
      <c r="J328" s="63"/>
      <c r="K328" s="29"/>
      <c r="L328" s="47"/>
      <c r="M328" s="26"/>
      <c r="N328" s="26"/>
      <c r="O328" s="30"/>
      <c r="P328" s="27"/>
      <c r="Q328" s="26"/>
      <c r="R328" s="30"/>
      <c r="S328" s="31"/>
    </row>
    <row r="329" spans="4:19" s="4" customFormat="1" ht="19.7" customHeight="1">
      <c r="D329" s="27"/>
      <c r="E329" s="27"/>
      <c r="F329" s="27"/>
      <c r="G329" s="47"/>
      <c r="H329" s="557"/>
      <c r="I329" s="26"/>
      <c r="J329" s="63"/>
      <c r="K329" s="29"/>
      <c r="L329" s="47"/>
      <c r="M329" s="26"/>
      <c r="N329" s="26"/>
      <c r="O329" s="30"/>
      <c r="P329" s="27"/>
      <c r="Q329" s="26"/>
      <c r="R329" s="30"/>
      <c r="S329" s="31"/>
    </row>
    <row r="330" spans="4:19" s="4" customFormat="1" ht="19.7" customHeight="1">
      <c r="D330" s="27"/>
      <c r="E330" s="27"/>
      <c r="F330" s="27"/>
      <c r="G330" s="47"/>
      <c r="H330" s="557"/>
      <c r="I330" s="26"/>
      <c r="J330" s="63"/>
      <c r="K330" s="29"/>
      <c r="L330" s="47"/>
      <c r="M330" s="26"/>
      <c r="N330" s="26"/>
      <c r="O330" s="30"/>
      <c r="P330" s="27"/>
      <c r="Q330" s="26"/>
      <c r="R330" s="30"/>
      <c r="S330" s="31"/>
    </row>
    <row r="331" spans="4:19" s="4" customFormat="1" ht="19.7" customHeight="1">
      <c r="D331" s="27"/>
      <c r="E331" s="27"/>
      <c r="F331" s="27"/>
      <c r="G331" s="47"/>
      <c r="H331" s="557"/>
      <c r="I331" s="26"/>
      <c r="J331" s="63"/>
      <c r="K331" s="29"/>
      <c r="L331" s="47"/>
      <c r="M331" s="26"/>
      <c r="N331" s="26"/>
      <c r="O331" s="30"/>
      <c r="P331" s="27"/>
      <c r="Q331" s="26"/>
      <c r="R331" s="30"/>
      <c r="S331" s="31"/>
    </row>
    <row r="332" spans="4:19" s="4" customFormat="1" ht="19.7" customHeight="1">
      <c r="D332" s="27"/>
      <c r="E332" s="27"/>
      <c r="F332" s="27"/>
      <c r="G332" s="47"/>
      <c r="H332" s="557"/>
      <c r="I332" s="26"/>
      <c r="J332" s="63"/>
      <c r="K332" s="29"/>
      <c r="L332" s="47"/>
      <c r="M332" s="26"/>
      <c r="N332" s="26"/>
      <c r="O332" s="30"/>
      <c r="P332" s="27"/>
      <c r="Q332" s="26"/>
      <c r="R332" s="30"/>
      <c r="S332" s="31"/>
    </row>
    <row r="333" spans="4:19" s="4" customFormat="1" ht="19.7" customHeight="1">
      <c r="D333" s="27"/>
      <c r="E333" s="27"/>
      <c r="F333" s="27"/>
      <c r="G333" s="47"/>
      <c r="H333" s="557"/>
      <c r="I333" s="26"/>
      <c r="J333" s="63"/>
      <c r="K333" s="29"/>
      <c r="L333" s="47"/>
      <c r="M333" s="26"/>
      <c r="N333" s="26"/>
      <c r="O333" s="30"/>
      <c r="P333" s="27"/>
      <c r="Q333" s="26"/>
      <c r="R333" s="30"/>
      <c r="S333" s="31"/>
    </row>
    <row r="334" spans="4:19" s="4" customFormat="1" ht="19.7" customHeight="1">
      <c r="D334" s="27"/>
      <c r="E334" s="27"/>
      <c r="F334" s="27"/>
      <c r="G334" s="47"/>
      <c r="H334" s="557"/>
      <c r="I334" s="26"/>
      <c r="J334" s="63"/>
      <c r="K334" s="29"/>
      <c r="L334" s="47"/>
      <c r="M334" s="26"/>
      <c r="N334" s="26"/>
      <c r="O334" s="30"/>
      <c r="P334" s="27"/>
      <c r="Q334" s="26"/>
      <c r="R334" s="30"/>
      <c r="S334" s="31"/>
    </row>
    <row r="335" spans="4:19" s="4" customFormat="1" ht="19.7" customHeight="1">
      <c r="D335" s="27"/>
      <c r="E335" s="27"/>
      <c r="F335" s="27"/>
      <c r="G335" s="47"/>
      <c r="H335" s="557"/>
      <c r="I335" s="26"/>
      <c r="J335" s="63"/>
      <c r="K335" s="29"/>
      <c r="L335" s="47"/>
      <c r="M335" s="26"/>
      <c r="N335" s="26"/>
      <c r="O335" s="30"/>
      <c r="P335" s="27"/>
      <c r="Q335" s="26"/>
      <c r="R335" s="30"/>
      <c r="S335" s="31"/>
    </row>
    <row r="336" spans="4:19" s="4" customFormat="1" ht="19.7" customHeight="1">
      <c r="D336" s="27"/>
      <c r="E336" s="27"/>
      <c r="F336" s="27"/>
      <c r="G336" s="47"/>
      <c r="H336" s="557"/>
      <c r="I336" s="26"/>
      <c r="J336" s="63"/>
      <c r="K336" s="29"/>
      <c r="L336" s="47"/>
      <c r="M336" s="26"/>
      <c r="N336" s="26"/>
      <c r="O336" s="30"/>
      <c r="P336" s="27"/>
      <c r="Q336" s="26"/>
      <c r="R336" s="30"/>
      <c r="S336" s="31"/>
    </row>
    <row r="337" spans="4:19" s="4" customFormat="1" ht="19.7" customHeight="1">
      <c r="D337" s="27"/>
      <c r="E337" s="27"/>
      <c r="F337" s="27"/>
      <c r="G337" s="47"/>
      <c r="H337" s="557"/>
      <c r="I337" s="26"/>
      <c r="J337" s="63"/>
      <c r="K337" s="29"/>
      <c r="L337" s="47"/>
      <c r="M337" s="26"/>
      <c r="N337" s="26"/>
      <c r="O337" s="30"/>
      <c r="P337" s="27"/>
      <c r="Q337" s="26"/>
      <c r="R337" s="30"/>
      <c r="S337" s="31"/>
    </row>
    <row r="338" spans="4:19" s="4" customFormat="1" ht="19.7" customHeight="1">
      <c r="D338" s="27"/>
      <c r="E338" s="27"/>
      <c r="F338" s="27"/>
      <c r="G338" s="47"/>
      <c r="H338" s="557"/>
      <c r="I338" s="26"/>
      <c r="J338" s="63"/>
      <c r="K338" s="29"/>
      <c r="L338" s="47"/>
      <c r="M338" s="26"/>
      <c r="N338" s="26"/>
      <c r="O338" s="30"/>
      <c r="P338" s="27"/>
      <c r="Q338" s="26"/>
      <c r="R338" s="30"/>
      <c r="S338" s="31"/>
    </row>
    <row r="339" spans="4:19" s="4" customFormat="1" ht="19.7" customHeight="1">
      <c r="D339" s="27"/>
      <c r="E339" s="27"/>
      <c r="F339" s="27"/>
      <c r="G339" s="47"/>
      <c r="H339" s="557"/>
      <c r="I339" s="26"/>
      <c r="J339" s="63"/>
      <c r="K339" s="29"/>
      <c r="L339" s="47"/>
      <c r="M339" s="26"/>
      <c r="N339" s="26"/>
      <c r="O339" s="30"/>
      <c r="P339" s="27"/>
      <c r="Q339" s="26"/>
      <c r="R339" s="30"/>
      <c r="S339" s="31"/>
    </row>
    <row r="340" spans="4:19" s="4" customFormat="1" ht="19.7" customHeight="1">
      <c r="D340" s="27"/>
      <c r="E340" s="27"/>
      <c r="F340" s="27"/>
      <c r="G340" s="47"/>
      <c r="H340" s="557"/>
      <c r="I340" s="26"/>
      <c r="J340" s="63"/>
      <c r="K340" s="29"/>
      <c r="L340" s="47"/>
      <c r="M340" s="26"/>
      <c r="N340" s="26"/>
      <c r="O340" s="30"/>
      <c r="P340" s="27"/>
      <c r="Q340" s="26"/>
      <c r="R340" s="30"/>
      <c r="S340" s="31"/>
    </row>
    <row r="341" spans="4:19" s="4" customFormat="1" ht="19.7" customHeight="1">
      <c r="D341" s="27"/>
      <c r="E341" s="27"/>
      <c r="F341" s="27"/>
      <c r="G341" s="47"/>
      <c r="H341" s="557"/>
      <c r="I341" s="26"/>
      <c r="J341" s="63"/>
      <c r="K341" s="29"/>
      <c r="L341" s="47"/>
      <c r="M341" s="26"/>
      <c r="N341" s="26"/>
      <c r="O341" s="30"/>
      <c r="P341" s="27"/>
      <c r="Q341" s="26"/>
      <c r="R341" s="30"/>
      <c r="S341" s="31"/>
    </row>
    <row r="342" spans="4:19" s="4" customFormat="1" ht="19.7" customHeight="1">
      <c r="D342" s="27"/>
      <c r="E342" s="27"/>
      <c r="F342" s="27"/>
      <c r="G342" s="47"/>
      <c r="H342" s="557"/>
      <c r="I342" s="26"/>
      <c r="J342" s="63"/>
      <c r="K342" s="29"/>
      <c r="L342" s="47"/>
      <c r="M342" s="26"/>
      <c r="N342" s="26"/>
      <c r="O342" s="30"/>
      <c r="P342" s="27"/>
      <c r="Q342" s="26"/>
      <c r="R342" s="30"/>
      <c r="S342" s="31"/>
    </row>
    <row r="343" spans="4:19" s="4" customFormat="1" ht="19.7" customHeight="1">
      <c r="D343" s="27"/>
      <c r="E343" s="27"/>
      <c r="F343" s="27"/>
      <c r="G343" s="47"/>
      <c r="H343" s="557"/>
      <c r="I343" s="26"/>
      <c r="J343" s="63"/>
      <c r="K343" s="29"/>
      <c r="L343" s="47"/>
      <c r="M343" s="26"/>
      <c r="N343" s="26"/>
      <c r="O343" s="30"/>
      <c r="P343" s="27"/>
      <c r="Q343" s="26"/>
      <c r="R343" s="30"/>
      <c r="S343" s="31"/>
    </row>
    <row r="344" spans="4:19" s="4" customFormat="1" ht="19.7" customHeight="1">
      <c r="D344" s="27"/>
      <c r="E344" s="27"/>
      <c r="F344" s="27"/>
      <c r="G344" s="47"/>
      <c r="H344" s="557"/>
      <c r="I344" s="26"/>
      <c r="J344" s="63"/>
      <c r="K344" s="29"/>
      <c r="L344" s="47"/>
      <c r="M344" s="26"/>
      <c r="N344" s="26"/>
      <c r="O344" s="30"/>
      <c r="P344" s="27"/>
      <c r="Q344" s="26"/>
      <c r="R344" s="30"/>
      <c r="S344" s="31"/>
    </row>
    <row r="345" spans="4:19" s="4" customFormat="1" ht="19.7" customHeight="1">
      <c r="D345" s="27"/>
      <c r="E345" s="27"/>
      <c r="F345" s="27"/>
      <c r="G345" s="47"/>
      <c r="H345" s="557"/>
      <c r="I345" s="26"/>
      <c r="J345" s="63"/>
      <c r="K345" s="29"/>
      <c r="L345" s="47"/>
      <c r="M345" s="26"/>
      <c r="N345" s="26"/>
      <c r="O345" s="30"/>
      <c r="P345" s="27"/>
      <c r="Q345" s="26"/>
      <c r="R345" s="30"/>
      <c r="S345" s="31"/>
    </row>
    <row r="346" spans="4:19" s="4" customFormat="1" ht="19.7" customHeight="1">
      <c r="D346" s="27"/>
      <c r="E346" s="27"/>
      <c r="F346" s="27"/>
      <c r="G346" s="47"/>
      <c r="H346" s="557"/>
      <c r="I346" s="26"/>
      <c r="J346" s="63"/>
      <c r="K346" s="29"/>
      <c r="L346" s="47"/>
      <c r="M346" s="26"/>
      <c r="N346" s="26"/>
      <c r="O346" s="30"/>
      <c r="P346" s="27"/>
      <c r="Q346" s="26"/>
      <c r="R346" s="30"/>
      <c r="S346" s="31"/>
    </row>
    <row r="347" spans="4:19" s="4" customFormat="1" ht="19.7" customHeight="1">
      <c r="D347" s="27"/>
      <c r="E347" s="27"/>
      <c r="F347" s="27"/>
      <c r="G347" s="47"/>
      <c r="H347" s="557"/>
      <c r="I347" s="26"/>
      <c r="J347" s="63"/>
      <c r="K347" s="29"/>
      <c r="L347" s="47"/>
      <c r="M347" s="26"/>
      <c r="N347" s="26"/>
      <c r="O347" s="30"/>
      <c r="P347" s="27"/>
      <c r="Q347" s="26"/>
      <c r="R347" s="30"/>
      <c r="S347" s="31"/>
    </row>
    <row r="348" spans="4:19" s="4" customFormat="1" ht="19.7" customHeight="1">
      <c r="D348" s="27"/>
      <c r="E348" s="27"/>
      <c r="F348" s="27"/>
      <c r="G348" s="47"/>
      <c r="H348" s="557"/>
      <c r="I348" s="26"/>
      <c r="J348" s="63"/>
      <c r="K348" s="29"/>
      <c r="L348" s="47"/>
      <c r="M348" s="26"/>
      <c r="N348" s="26"/>
      <c r="O348" s="30"/>
      <c r="P348" s="27"/>
      <c r="Q348" s="26"/>
      <c r="R348" s="30"/>
      <c r="S348" s="31"/>
    </row>
    <row r="349" spans="4:19" s="4" customFormat="1" ht="19.7" customHeight="1">
      <c r="D349" s="27"/>
      <c r="E349" s="27"/>
      <c r="F349" s="27"/>
      <c r="G349" s="47"/>
      <c r="H349" s="557"/>
      <c r="I349" s="26"/>
      <c r="J349" s="63"/>
      <c r="K349" s="29"/>
      <c r="L349" s="47"/>
      <c r="M349" s="26"/>
      <c r="N349" s="26"/>
      <c r="O349" s="30"/>
      <c r="P349" s="27"/>
      <c r="Q349" s="26"/>
      <c r="R349" s="30"/>
      <c r="S349" s="31"/>
    </row>
    <row r="350" spans="4:19" s="4" customFormat="1" ht="19.7" customHeight="1">
      <c r="D350" s="27"/>
      <c r="E350" s="27"/>
      <c r="F350" s="27"/>
      <c r="G350" s="47"/>
      <c r="H350" s="557"/>
      <c r="I350" s="26"/>
      <c r="J350" s="63"/>
      <c r="K350" s="29"/>
      <c r="L350" s="47"/>
      <c r="M350" s="26"/>
      <c r="N350" s="26"/>
      <c r="O350" s="30"/>
      <c r="P350" s="27"/>
      <c r="Q350" s="26"/>
      <c r="R350" s="30"/>
      <c r="S350" s="31"/>
    </row>
    <row r="351" spans="4:19" s="4" customFormat="1" ht="19.7" customHeight="1">
      <c r="D351" s="27"/>
      <c r="E351" s="27"/>
      <c r="F351" s="27"/>
      <c r="G351" s="47"/>
      <c r="H351" s="557"/>
      <c r="I351" s="26"/>
      <c r="J351" s="63"/>
      <c r="K351" s="29"/>
      <c r="L351" s="47"/>
      <c r="M351" s="26"/>
      <c r="N351" s="26"/>
      <c r="O351" s="30"/>
      <c r="P351" s="27"/>
      <c r="Q351" s="26"/>
      <c r="R351" s="30"/>
      <c r="S351" s="31"/>
    </row>
    <row r="352" spans="4:19" s="4" customFormat="1" ht="19.7" customHeight="1">
      <c r="D352" s="27"/>
      <c r="E352" s="27"/>
      <c r="F352" s="27"/>
      <c r="G352" s="47"/>
      <c r="H352" s="557"/>
      <c r="I352" s="26"/>
      <c r="J352" s="63"/>
      <c r="K352" s="29"/>
      <c r="L352" s="47"/>
      <c r="M352" s="26"/>
      <c r="N352" s="26"/>
      <c r="O352" s="30"/>
      <c r="P352" s="27"/>
      <c r="Q352" s="26"/>
      <c r="R352" s="30"/>
      <c r="S352" s="31"/>
    </row>
    <row r="353" spans="4:19" s="4" customFormat="1" ht="19.7" customHeight="1">
      <c r="D353" s="27"/>
      <c r="E353" s="27"/>
      <c r="F353" s="27"/>
      <c r="G353" s="47"/>
      <c r="H353" s="557"/>
      <c r="I353" s="26"/>
      <c r="J353" s="63"/>
      <c r="K353" s="29"/>
      <c r="L353" s="47"/>
      <c r="M353" s="26"/>
      <c r="N353" s="26"/>
      <c r="O353" s="30"/>
      <c r="P353" s="27"/>
      <c r="Q353" s="26"/>
      <c r="R353" s="30"/>
      <c r="S353" s="31"/>
    </row>
    <row r="354" spans="4:19" s="4" customFormat="1" ht="19.7" customHeight="1">
      <c r="D354" s="27"/>
      <c r="E354" s="27"/>
      <c r="F354" s="27"/>
      <c r="G354" s="47"/>
      <c r="H354" s="557"/>
      <c r="I354" s="26"/>
      <c r="J354" s="63"/>
      <c r="K354" s="29"/>
      <c r="L354" s="47"/>
      <c r="M354" s="26"/>
      <c r="N354" s="26"/>
      <c r="O354" s="30"/>
      <c r="P354" s="27"/>
      <c r="Q354" s="26"/>
      <c r="R354" s="30"/>
      <c r="S354" s="31"/>
    </row>
    <row r="355" spans="4:19" s="4" customFormat="1" ht="19.7" customHeight="1">
      <c r="D355" s="27"/>
      <c r="E355" s="27"/>
      <c r="F355" s="27"/>
      <c r="G355" s="47"/>
      <c r="H355" s="557"/>
      <c r="I355" s="26"/>
      <c r="J355" s="63"/>
      <c r="K355" s="29"/>
      <c r="L355" s="47"/>
      <c r="M355" s="26"/>
      <c r="N355" s="26"/>
      <c r="O355" s="30"/>
      <c r="P355" s="27"/>
      <c r="Q355" s="26"/>
      <c r="R355" s="30"/>
      <c r="S355" s="31"/>
    </row>
    <row r="356" spans="4:19" s="4" customFormat="1" ht="19.7" customHeight="1">
      <c r="D356" s="27"/>
      <c r="E356" s="27"/>
      <c r="F356" s="27"/>
      <c r="G356" s="47"/>
      <c r="H356" s="557"/>
      <c r="I356" s="26"/>
      <c r="J356" s="63"/>
      <c r="K356" s="29"/>
      <c r="L356" s="47"/>
      <c r="M356" s="26"/>
      <c r="N356" s="26"/>
      <c r="O356" s="30"/>
      <c r="P356" s="27"/>
      <c r="Q356" s="26"/>
      <c r="R356" s="30"/>
      <c r="S356" s="31"/>
    </row>
    <row r="357" spans="4:19" s="4" customFormat="1" ht="19.7" customHeight="1">
      <c r="D357" s="27"/>
      <c r="E357" s="27"/>
      <c r="F357" s="27"/>
      <c r="G357" s="47"/>
      <c r="H357" s="557"/>
      <c r="I357" s="26"/>
      <c r="J357" s="63"/>
      <c r="K357" s="29"/>
      <c r="L357" s="47"/>
      <c r="M357" s="26"/>
      <c r="N357" s="26"/>
      <c r="O357" s="30"/>
      <c r="P357" s="27"/>
      <c r="Q357" s="26"/>
      <c r="R357" s="30"/>
      <c r="S357" s="31"/>
    </row>
    <row r="358" spans="4:19" s="4" customFormat="1" ht="19.7" customHeight="1">
      <c r="D358" s="27"/>
      <c r="E358" s="27"/>
      <c r="F358" s="27"/>
      <c r="G358" s="47"/>
      <c r="H358" s="557"/>
      <c r="I358" s="26"/>
      <c r="J358" s="63"/>
      <c r="K358" s="29"/>
      <c r="L358" s="47"/>
      <c r="M358" s="26"/>
      <c r="N358" s="26"/>
      <c r="O358" s="30"/>
      <c r="P358" s="27"/>
      <c r="Q358" s="26"/>
      <c r="R358" s="30"/>
      <c r="S358" s="31"/>
    </row>
    <row r="359" spans="4:19" s="4" customFormat="1" ht="19.7" customHeight="1">
      <c r="D359" s="27"/>
      <c r="E359" s="27"/>
      <c r="F359" s="27"/>
      <c r="G359" s="47"/>
      <c r="H359" s="557"/>
      <c r="I359" s="26"/>
      <c r="J359" s="63"/>
      <c r="K359" s="29"/>
      <c r="L359" s="47"/>
      <c r="M359" s="26"/>
      <c r="N359" s="26"/>
      <c r="O359" s="30"/>
      <c r="P359" s="27"/>
      <c r="Q359" s="26"/>
      <c r="R359" s="30"/>
      <c r="S359" s="31"/>
    </row>
    <row r="360" spans="4:19" s="4" customFormat="1" ht="19.7" customHeight="1">
      <c r="D360" s="27"/>
      <c r="E360" s="27"/>
      <c r="F360" s="27"/>
      <c r="G360" s="47"/>
      <c r="H360" s="557"/>
      <c r="I360" s="26"/>
      <c r="J360" s="63"/>
      <c r="K360" s="29"/>
      <c r="L360" s="47"/>
      <c r="M360" s="26"/>
      <c r="N360" s="26"/>
      <c r="O360" s="30"/>
      <c r="P360" s="27"/>
      <c r="Q360" s="26"/>
      <c r="R360" s="30"/>
      <c r="S360" s="31"/>
    </row>
    <row r="361" spans="4:19" s="4" customFormat="1" ht="19.7" customHeight="1">
      <c r="D361" s="27"/>
      <c r="E361" s="27"/>
      <c r="F361" s="27"/>
      <c r="G361" s="47"/>
      <c r="H361" s="557"/>
      <c r="I361" s="26"/>
      <c r="J361" s="63"/>
      <c r="K361" s="29"/>
      <c r="L361" s="47"/>
      <c r="M361" s="26"/>
      <c r="N361" s="26"/>
      <c r="O361" s="30"/>
      <c r="P361" s="27"/>
      <c r="Q361" s="26"/>
      <c r="R361" s="30"/>
      <c r="S361" s="31"/>
    </row>
    <row r="362" spans="4:19" s="4" customFormat="1" ht="19.7" customHeight="1">
      <c r="D362" s="27"/>
      <c r="E362" s="27"/>
      <c r="F362" s="27"/>
      <c r="G362" s="47"/>
      <c r="H362" s="557"/>
      <c r="I362" s="26"/>
      <c r="J362" s="63"/>
      <c r="K362" s="29"/>
      <c r="L362" s="47"/>
      <c r="M362" s="26"/>
      <c r="N362" s="26"/>
      <c r="O362" s="30"/>
      <c r="P362" s="27"/>
      <c r="Q362" s="26"/>
      <c r="R362" s="30"/>
      <c r="S362" s="31"/>
    </row>
    <row r="363" spans="4:19" s="4" customFormat="1" ht="19.7" customHeight="1">
      <c r="D363" s="27"/>
      <c r="E363" s="27"/>
      <c r="F363" s="27"/>
      <c r="G363" s="47"/>
      <c r="H363" s="557"/>
      <c r="I363" s="26"/>
      <c r="J363" s="63"/>
      <c r="K363" s="29"/>
      <c r="L363" s="47"/>
      <c r="M363" s="26"/>
      <c r="N363" s="26"/>
      <c r="O363" s="30"/>
      <c r="P363" s="27"/>
      <c r="Q363" s="26"/>
      <c r="R363" s="30"/>
      <c r="S363" s="31"/>
    </row>
    <row r="364" spans="4:19" s="4" customFormat="1" ht="19.7" customHeight="1">
      <c r="D364" s="27"/>
      <c r="E364" s="27"/>
      <c r="F364" s="27"/>
      <c r="G364" s="47"/>
      <c r="H364" s="557"/>
      <c r="I364" s="26"/>
      <c r="J364" s="63"/>
      <c r="K364" s="29"/>
      <c r="L364" s="47"/>
      <c r="M364" s="26"/>
      <c r="N364" s="26"/>
      <c r="O364" s="30"/>
      <c r="P364" s="27"/>
      <c r="Q364" s="26"/>
      <c r="R364" s="30"/>
      <c r="S364" s="31"/>
    </row>
    <row r="365" spans="4:19" s="4" customFormat="1" ht="19.7" customHeight="1">
      <c r="D365" s="27"/>
      <c r="E365" s="27"/>
      <c r="F365" s="27"/>
      <c r="G365" s="47"/>
      <c r="H365" s="557"/>
      <c r="I365" s="26"/>
      <c r="J365" s="63"/>
      <c r="K365" s="29"/>
      <c r="L365" s="47"/>
      <c r="M365" s="26"/>
      <c r="N365" s="26"/>
      <c r="O365" s="30"/>
      <c r="P365" s="27"/>
      <c r="Q365" s="26"/>
      <c r="R365" s="30"/>
      <c r="S365" s="31"/>
    </row>
    <row r="366" spans="4:19" s="4" customFormat="1" ht="19.7" customHeight="1">
      <c r="D366" s="27"/>
      <c r="E366" s="27"/>
      <c r="F366" s="27"/>
      <c r="G366" s="47"/>
      <c r="H366" s="557"/>
      <c r="I366" s="26"/>
      <c r="J366" s="63"/>
      <c r="K366" s="29"/>
      <c r="L366" s="47"/>
      <c r="M366" s="26"/>
      <c r="N366" s="26"/>
      <c r="O366" s="30"/>
      <c r="P366" s="27"/>
      <c r="Q366" s="26"/>
      <c r="R366" s="30"/>
      <c r="S366" s="31"/>
    </row>
    <row r="367" spans="4:19" s="4" customFormat="1" ht="19.7" customHeight="1">
      <c r="D367" s="27"/>
      <c r="E367" s="27"/>
      <c r="F367" s="27"/>
      <c r="G367" s="47"/>
      <c r="H367" s="557"/>
      <c r="I367" s="26"/>
      <c r="J367" s="63"/>
      <c r="K367" s="29"/>
      <c r="L367" s="47"/>
      <c r="M367" s="26"/>
      <c r="N367" s="26"/>
      <c r="O367" s="30"/>
      <c r="P367" s="27"/>
      <c r="Q367" s="26"/>
      <c r="R367" s="30"/>
      <c r="S367" s="31"/>
    </row>
    <row r="368" spans="4:19" s="4" customFormat="1" ht="19.7" customHeight="1">
      <c r="D368" s="27"/>
      <c r="E368" s="27"/>
      <c r="F368" s="27"/>
      <c r="G368" s="47"/>
      <c r="H368" s="557"/>
      <c r="I368" s="26"/>
      <c r="J368" s="63"/>
      <c r="K368" s="29"/>
      <c r="L368" s="47"/>
      <c r="M368" s="26"/>
      <c r="N368" s="26"/>
      <c r="O368" s="30"/>
      <c r="P368" s="27"/>
      <c r="Q368" s="26"/>
      <c r="R368" s="30"/>
      <c r="S368" s="31"/>
    </row>
    <row r="369" spans="4:19" s="4" customFormat="1" ht="19.7" customHeight="1">
      <c r="D369" s="27"/>
      <c r="E369" s="27"/>
      <c r="F369" s="27"/>
      <c r="G369" s="47"/>
      <c r="H369" s="557"/>
      <c r="I369" s="26"/>
      <c r="J369" s="63"/>
      <c r="K369" s="29"/>
      <c r="L369" s="47"/>
      <c r="M369" s="26"/>
      <c r="N369" s="26"/>
      <c r="O369" s="30"/>
      <c r="P369" s="27"/>
      <c r="Q369" s="26"/>
      <c r="R369" s="30"/>
      <c r="S369" s="31"/>
    </row>
    <row r="370" spans="4:19" s="4" customFormat="1" ht="19.7" customHeight="1">
      <c r="D370" s="27"/>
      <c r="E370" s="27"/>
      <c r="F370" s="27"/>
      <c r="G370" s="47"/>
      <c r="H370" s="557"/>
      <c r="I370" s="26"/>
      <c r="J370" s="63"/>
      <c r="K370" s="29"/>
      <c r="L370" s="47"/>
      <c r="M370" s="26"/>
      <c r="N370" s="26"/>
      <c r="O370" s="30"/>
      <c r="P370" s="27"/>
      <c r="Q370" s="26"/>
      <c r="R370" s="30"/>
      <c r="S370" s="31"/>
    </row>
    <row r="371" spans="4:19" s="4" customFormat="1" ht="19.7" customHeight="1">
      <c r="D371" s="27"/>
      <c r="E371" s="27"/>
      <c r="F371" s="27"/>
      <c r="G371" s="47"/>
      <c r="H371" s="557"/>
      <c r="I371" s="26"/>
      <c r="J371" s="63"/>
      <c r="K371" s="29"/>
      <c r="L371" s="47"/>
      <c r="M371" s="26"/>
      <c r="N371" s="26"/>
      <c r="O371" s="30"/>
      <c r="P371" s="27"/>
      <c r="Q371" s="26"/>
      <c r="R371" s="30"/>
      <c r="S371" s="31"/>
    </row>
    <row r="372" spans="4:19" s="4" customFormat="1" ht="19.7" customHeight="1">
      <c r="D372" s="27"/>
      <c r="E372" s="27"/>
      <c r="F372" s="27"/>
      <c r="G372" s="47"/>
      <c r="H372" s="557"/>
      <c r="I372" s="26"/>
      <c r="J372" s="63"/>
      <c r="K372" s="29"/>
      <c r="L372" s="47"/>
      <c r="M372" s="26"/>
      <c r="N372" s="26"/>
      <c r="O372" s="30"/>
      <c r="P372" s="27"/>
      <c r="Q372" s="26"/>
      <c r="R372" s="30"/>
      <c r="S372" s="31"/>
    </row>
    <row r="373" spans="4:19" s="4" customFormat="1" ht="19.7" customHeight="1">
      <c r="D373" s="27"/>
      <c r="E373" s="27"/>
      <c r="F373" s="27"/>
      <c r="G373" s="47"/>
      <c r="H373" s="557"/>
      <c r="I373" s="26"/>
      <c r="J373" s="63"/>
      <c r="K373" s="29"/>
      <c r="L373" s="47"/>
      <c r="M373" s="26"/>
      <c r="N373" s="26"/>
      <c r="O373" s="30"/>
      <c r="P373" s="27"/>
      <c r="Q373" s="26"/>
      <c r="R373" s="30"/>
      <c r="S373" s="31"/>
    </row>
    <row r="374" spans="4:19" s="4" customFormat="1" ht="19.7" customHeight="1">
      <c r="D374" s="27"/>
      <c r="E374" s="27"/>
      <c r="F374" s="27"/>
      <c r="G374" s="47"/>
      <c r="H374" s="557"/>
      <c r="I374" s="26"/>
      <c r="J374" s="63"/>
      <c r="K374" s="29"/>
      <c r="L374" s="47"/>
      <c r="M374" s="26"/>
      <c r="N374" s="26"/>
      <c r="O374" s="30"/>
      <c r="P374" s="27"/>
      <c r="Q374" s="26"/>
      <c r="R374" s="30"/>
      <c r="S374" s="31"/>
    </row>
    <row r="375" spans="4:19" s="4" customFormat="1" ht="19.7" customHeight="1">
      <c r="D375" s="27"/>
      <c r="E375" s="27"/>
      <c r="F375" s="27"/>
      <c r="G375" s="47"/>
      <c r="H375" s="557"/>
      <c r="I375" s="26"/>
      <c r="J375" s="63"/>
      <c r="K375" s="29"/>
      <c r="L375" s="47"/>
      <c r="M375" s="26"/>
      <c r="N375" s="26"/>
      <c r="O375" s="30"/>
      <c r="P375" s="27"/>
      <c r="Q375" s="26"/>
      <c r="R375" s="30"/>
      <c r="S375" s="31"/>
    </row>
    <row r="376" spans="4:19" s="4" customFormat="1" ht="19.7" customHeight="1">
      <c r="D376" s="27"/>
      <c r="E376" s="27"/>
      <c r="F376" s="27"/>
      <c r="G376" s="47"/>
      <c r="H376" s="557"/>
      <c r="I376" s="26"/>
      <c r="J376" s="63"/>
      <c r="K376" s="29"/>
      <c r="L376" s="47"/>
      <c r="M376" s="26"/>
      <c r="N376" s="26"/>
      <c r="O376" s="30"/>
      <c r="P376" s="27"/>
      <c r="Q376" s="26"/>
      <c r="R376" s="30"/>
      <c r="S376" s="31"/>
    </row>
    <row r="377" spans="4:19" s="4" customFormat="1" ht="19.7" customHeight="1">
      <c r="D377" s="27"/>
      <c r="E377" s="27"/>
      <c r="F377" s="27"/>
      <c r="G377" s="47"/>
      <c r="H377" s="557"/>
      <c r="I377" s="26"/>
      <c r="J377" s="63"/>
      <c r="K377" s="29"/>
      <c r="L377" s="47"/>
      <c r="M377" s="26"/>
      <c r="N377" s="26"/>
      <c r="O377" s="30"/>
      <c r="P377" s="27"/>
      <c r="Q377" s="26"/>
      <c r="R377" s="30"/>
      <c r="S377" s="31"/>
    </row>
    <row r="378" spans="4:19" s="4" customFormat="1" ht="19.7" customHeight="1">
      <c r="D378" s="27"/>
      <c r="E378" s="27"/>
      <c r="F378" s="27"/>
      <c r="G378" s="47"/>
      <c r="H378" s="557"/>
      <c r="I378" s="26"/>
      <c r="J378" s="63"/>
      <c r="K378" s="29"/>
      <c r="L378" s="47"/>
      <c r="M378" s="26"/>
      <c r="N378" s="26"/>
      <c r="O378" s="30"/>
      <c r="P378" s="27"/>
      <c r="Q378" s="26"/>
      <c r="R378" s="30"/>
      <c r="S378" s="31"/>
    </row>
    <row r="379" spans="4:19" s="4" customFormat="1" ht="19.7" customHeight="1">
      <c r="D379" s="27"/>
      <c r="E379" s="27"/>
      <c r="F379" s="27"/>
      <c r="G379" s="47"/>
      <c r="H379" s="557"/>
      <c r="I379" s="26"/>
      <c r="J379" s="63"/>
      <c r="K379" s="29"/>
      <c r="L379" s="47"/>
      <c r="M379" s="26"/>
      <c r="N379" s="26"/>
      <c r="O379" s="30"/>
      <c r="P379" s="27"/>
      <c r="Q379" s="26"/>
      <c r="R379" s="30"/>
      <c r="S379" s="31"/>
    </row>
    <row r="380" spans="4:19" s="4" customFormat="1" ht="19.7" customHeight="1">
      <c r="D380" s="27"/>
      <c r="E380" s="27"/>
      <c r="F380" s="27"/>
      <c r="G380" s="47"/>
      <c r="H380" s="557"/>
      <c r="I380" s="26"/>
      <c r="J380" s="63"/>
      <c r="K380" s="29"/>
      <c r="L380" s="47"/>
      <c r="M380" s="26"/>
      <c r="N380" s="26"/>
      <c r="O380" s="30"/>
      <c r="P380" s="27"/>
      <c r="Q380" s="26"/>
      <c r="R380" s="30"/>
      <c r="S380" s="31"/>
    </row>
    <row r="381" spans="4:19" s="4" customFormat="1" ht="19.7" customHeight="1">
      <c r="D381" s="27"/>
      <c r="E381" s="27"/>
      <c r="F381" s="27"/>
      <c r="G381" s="47"/>
      <c r="H381" s="557"/>
      <c r="I381" s="26"/>
      <c r="J381" s="63"/>
      <c r="K381" s="29"/>
      <c r="L381" s="47"/>
      <c r="M381" s="26"/>
      <c r="N381" s="26"/>
      <c r="O381" s="30"/>
      <c r="P381" s="27"/>
      <c r="Q381" s="26"/>
      <c r="R381" s="30"/>
      <c r="S381" s="31"/>
    </row>
    <row r="382" spans="4:19" s="4" customFormat="1" ht="19.7" customHeight="1">
      <c r="D382" s="27"/>
      <c r="E382" s="27"/>
      <c r="F382" s="27"/>
      <c r="G382" s="47"/>
      <c r="H382" s="557"/>
      <c r="I382" s="26"/>
      <c r="J382" s="63"/>
      <c r="K382" s="29"/>
      <c r="L382" s="47"/>
      <c r="M382" s="26"/>
      <c r="N382" s="26"/>
      <c r="O382" s="30"/>
      <c r="P382" s="27"/>
      <c r="Q382" s="26"/>
      <c r="R382" s="30"/>
      <c r="S382" s="31"/>
    </row>
    <row r="383" spans="4:19" s="4" customFormat="1" ht="19.7" customHeight="1">
      <c r="D383" s="27"/>
      <c r="E383" s="27"/>
      <c r="F383" s="27"/>
      <c r="G383" s="47"/>
      <c r="H383" s="557"/>
      <c r="I383" s="26"/>
      <c r="J383" s="63"/>
      <c r="K383" s="29"/>
      <c r="L383" s="47"/>
      <c r="M383" s="26"/>
      <c r="N383" s="26"/>
      <c r="O383" s="30"/>
      <c r="P383" s="27"/>
      <c r="Q383" s="26"/>
      <c r="R383" s="30"/>
      <c r="S383" s="31"/>
    </row>
    <row r="384" spans="4:19" s="4" customFormat="1" ht="19.7" customHeight="1">
      <c r="D384" s="27"/>
      <c r="E384" s="27"/>
      <c r="F384" s="27"/>
      <c r="G384" s="47"/>
      <c r="H384" s="557"/>
      <c r="I384" s="26"/>
      <c r="J384" s="63"/>
      <c r="K384" s="29"/>
      <c r="L384" s="47"/>
      <c r="M384" s="26"/>
      <c r="N384" s="26"/>
      <c r="O384" s="30"/>
      <c r="P384" s="27"/>
      <c r="Q384" s="26"/>
      <c r="R384" s="30"/>
      <c r="S384" s="31"/>
    </row>
    <row r="385" spans="4:19" s="4" customFormat="1" ht="19.7" customHeight="1">
      <c r="D385" s="27"/>
      <c r="E385" s="27"/>
      <c r="F385" s="27"/>
      <c r="G385" s="47"/>
      <c r="H385" s="557"/>
      <c r="I385" s="26"/>
      <c r="J385" s="63"/>
      <c r="K385" s="29"/>
      <c r="L385" s="47"/>
      <c r="M385" s="26"/>
      <c r="N385" s="26"/>
      <c r="O385" s="30"/>
      <c r="P385" s="27"/>
      <c r="Q385" s="26"/>
      <c r="R385" s="30"/>
      <c r="S385" s="31"/>
    </row>
    <row r="386" spans="4:19" s="4" customFormat="1" ht="19.7" customHeight="1">
      <c r="D386" s="27"/>
      <c r="E386" s="27"/>
      <c r="F386" s="27"/>
      <c r="G386" s="47"/>
      <c r="H386" s="557"/>
      <c r="I386" s="26"/>
      <c r="J386" s="63"/>
      <c r="K386" s="29"/>
      <c r="L386" s="47"/>
      <c r="M386" s="26"/>
      <c r="N386" s="26"/>
      <c r="O386" s="30"/>
      <c r="P386" s="27"/>
      <c r="Q386" s="26"/>
      <c r="R386" s="30"/>
      <c r="S386" s="31"/>
    </row>
    <row r="387" spans="4:19" s="4" customFormat="1" ht="19.7" customHeight="1">
      <c r="D387" s="27"/>
      <c r="E387" s="27"/>
      <c r="F387" s="27"/>
      <c r="G387" s="47"/>
      <c r="H387" s="557"/>
      <c r="I387" s="26"/>
      <c r="J387" s="63"/>
      <c r="K387" s="29"/>
      <c r="L387" s="47"/>
      <c r="M387" s="26"/>
      <c r="N387" s="26"/>
      <c r="O387" s="30"/>
      <c r="P387" s="27"/>
      <c r="Q387" s="26"/>
      <c r="R387" s="30"/>
      <c r="S387" s="31"/>
    </row>
    <row r="388" spans="4:19" s="4" customFormat="1" ht="19.7" customHeight="1">
      <c r="D388" s="27"/>
      <c r="E388" s="27"/>
      <c r="F388" s="27"/>
      <c r="G388" s="47"/>
      <c r="H388" s="557"/>
      <c r="I388" s="26"/>
      <c r="J388" s="63"/>
      <c r="K388" s="29"/>
      <c r="L388" s="47"/>
      <c r="M388" s="26"/>
      <c r="N388" s="26"/>
      <c r="O388" s="30"/>
      <c r="P388" s="27"/>
      <c r="Q388" s="26"/>
      <c r="R388" s="30"/>
      <c r="S388" s="31"/>
    </row>
    <row r="389" spans="4:19" s="4" customFormat="1" ht="19.7" customHeight="1">
      <c r="D389" s="27"/>
      <c r="E389" s="27"/>
      <c r="F389" s="27"/>
      <c r="G389" s="47"/>
      <c r="H389" s="557"/>
      <c r="I389" s="26"/>
      <c r="J389" s="63"/>
      <c r="K389" s="29"/>
      <c r="L389" s="47"/>
      <c r="M389" s="26"/>
      <c r="N389" s="26"/>
      <c r="O389" s="30"/>
      <c r="P389" s="27"/>
      <c r="Q389" s="26"/>
      <c r="R389" s="30"/>
      <c r="S389" s="31"/>
    </row>
    <row r="390" spans="4:19" s="4" customFormat="1" ht="19.7" customHeight="1">
      <c r="D390" s="27"/>
      <c r="E390" s="27"/>
      <c r="F390" s="27"/>
      <c r="G390" s="47"/>
      <c r="H390" s="557"/>
      <c r="I390" s="26"/>
      <c r="J390" s="63"/>
      <c r="K390" s="29"/>
      <c r="L390" s="47"/>
      <c r="M390" s="26"/>
      <c r="N390" s="26"/>
      <c r="O390" s="30"/>
      <c r="P390" s="27"/>
      <c r="Q390" s="26"/>
      <c r="R390" s="30"/>
      <c r="S390" s="31"/>
    </row>
    <row r="391" spans="4:19" s="4" customFormat="1" ht="19.7" customHeight="1">
      <c r="D391" s="27"/>
      <c r="E391" s="27"/>
      <c r="F391" s="27"/>
      <c r="G391" s="47"/>
      <c r="H391" s="557"/>
      <c r="I391" s="26"/>
      <c r="J391" s="63"/>
      <c r="K391" s="29"/>
      <c r="L391" s="47"/>
      <c r="M391" s="26"/>
      <c r="N391" s="26"/>
      <c r="O391" s="30"/>
      <c r="P391" s="27"/>
      <c r="Q391" s="26"/>
      <c r="R391" s="30"/>
      <c r="S391" s="31"/>
    </row>
    <row r="392" spans="4:19" s="4" customFormat="1" ht="19.7" customHeight="1">
      <c r="D392" s="27"/>
      <c r="E392" s="27"/>
      <c r="F392" s="27"/>
      <c r="G392" s="47"/>
      <c r="H392" s="557"/>
      <c r="I392" s="26"/>
      <c r="J392" s="63"/>
      <c r="K392" s="29"/>
      <c r="L392" s="47"/>
      <c r="M392" s="26"/>
      <c r="N392" s="26"/>
      <c r="O392" s="30"/>
      <c r="P392" s="27"/>
      <c r="Q392" s="26"/>
      <c r="R392" s="30"/>
      <c r="S392" s="31"/>
    </row>
    <row r="393" spans="4:19" s="4" customFormat="1" ht="19.7" customHeight="1">
      <c r="D393" s="27"/>
      <c r="E393" s="27"/>
      <c r="F393" s="27"/>
      <c r="G393" s="47"/>
      <c r="H393" s="557"/>
      <c r="I393" s="26"/>
      <c r="J393" s="63"/>
      <c r="K393" s="29"/>
      <c r="L393" s="47"/>
      <c r="M393" s="26"/>
      <c r="N393" s="26"/>
      <c r="O393" s="30"/>
      <c r="P393" s="27"/>
      <c r="Q393" s="26"/>
      <c r="R393" s="30"/>
      <c r="S393" s="31"/>
    </row>
    <row r="394" spans="4:19" s="4" customFormat="1" ht="19.7" customHeight="1">
      <c r="D394" s="27"/>
      <c r="E394" s="27"/>
      <c r="F394" s="27"/>
      <c r="G394" s="47"/>
      <c r="H394" s="557"/>
      <c r="I394" s="26"/>
      <c r="J394" s="63"/>
      <c r="K394" s="29"/>
      <c r="L394" s="47"/>
      <c r="M394" s="26"/>
      <c r="N394" s="26"/>
      <c r="O394" s="30"/>
      <c r="P394" s="27"/>
      <c r="Q394" s="26"/>
      <c r="R394" s="30"/>
      <c r="S394" s="31"/>
    </row>
    <row r="395" spans="4:19" s="4" customFormat="1" ht="19.7" customHeight="1">
      <c r="D395" s="27"/>
      <c r="E395" s="27"/>
      <c r="F395" s="27"/>
      <c r="G395" s="47"/>
      <c r="H395" s="557"/>
      <c r="I395" s="26"/>
      <c r="J395" s="63"/>
      <c r="K395" s="29"/>
      <c r="L395" s="47"/>
      <c r="M395" s="26"/>
      <c r="N395" s="26"/>
      <c r="O395" s="30"/>
      <c r="P395" s="27"/>
      <c r="Q395" s="26"/>
      <c r="R395" s="30"/>
      <c r="S395" s="31"/>
    </row>
    <row r="396" spans="4:19" s="4" customFormat="1" ht="19.7" customHeight="1">
      <c r="D396" s="27"/>
      <c r="E396" s="27"/>
      <c r="F396" s="27"/>
      <c r="G396" s="47"/>
      <c r="H396" s="557"/>
      <c r="I396" s="26"/>
      <c r="J396" s="63"/>
      <c r="K396" s="29"/>
      <c r="L396" s="47"/>
      <c r="M396" s="26"/>
      <c r="N396" s="26"/>
      <c r="O396" s="30"/>
      <c r="P396" s="27"/>
      <c r="Q396" s="26"/>
      <c r="R396" s="30"/>
      <c r="S396" s="31"/>
    </row>
    <row r="397" spans="4:19" s="4" customFormat="1" ht="19.7" customHeight="1">
      <c r="D397" s="27"/>
      <c r="E397" s="27"/>
      <c r="F397" s="27"/>
      <c r="G397" s="47"/>
      <c r="H397" s="557"/>
      <c r="I397" s="26"/>
      <c r="J397" s="63"/>
      <c r="K397" s="29"/>
      <c r="L397" s="47"/>
      <c r="M397" s="26"/>
      <c r="N397" s="26"/>
      <c r="O397" s="30"/>
      <c r="P397" s="27"/>
      <c r="Q397" s="26"/>
      <c r="R397" s="30"/>
      <c r="S397" s="31"/>
    </row>
    <row r="398" spans="4:19" s="4" customFormat="1" ht="19.7" customHeight="1">
      <c r="D398" s="27"/>
      <c r="E398" s="27"/>
      <c r="F398" s="27"/>
      <c r="G398" s="47"/>
      <c r="H398" s="557"/>
      <c r="I398" s="26"/>
      <c r="J398" s="63"/>
      <c r="K398" s="29"/>
      <c r="L398" s="47"/>
      <c r="M398" s="26"/>
      <c r="N398" s="26"/>
      <c r="O398" s="30"/>
      <c r="P398" s="27"/>
      <c r="Q398" s="26"/>
      <c r="R398" s="30"/>
      <c r="S398" s="31"/>
    </row>
    <row r="399" spans="4:19" s="4" customFormat="1" ht="19.7" customHeight="1">
      <c r="D399" s="27"/>
      <c r="E399" s="27"/>
      <c r="F399" s="27"/>
      <c r="G399" s="47"/>
      <c r="H399" s="557"/>
      <c r="I399" s="26"/>
      <c r="J399" s="63"/>
      <c r="K399" s="29"/>
      <c r="L399" s="47"/>
      <c r="M399" s="26"/>
      <c r="N399" s="26"/>
      <c r="O399" s="30"/>
      <c r="P399" s="27"/>
      <c r="Q399" s="26"/>
      <c r="R399" s="30"/>
      <c r="S399" s="31"/>
    </row>
    <row r="400" spans="4:19" s="4" customFormat="1" ht="19.7" customHeight="1">
      <c r="D400" s="27"/>
      <c r="E400" s="27"/>
      <c r="F400" s="27"/>
      <c r="G400" s="47"/>
      <c r="H400" s="557"/>
      <c r="I400" s="26"/>
      <c r="J400" s="63"/>
      <c r="K400" s="29"/>
      <c r="L400" s="47"/>
      <c r="M400" s="26"/>
      <c r="N400" s="26"/>
      <c r="O400" s="30"/>
      <c r="P400" s="27"/>
      <c r="Q400" s="26"/>
      <c r="R400" s="30"/>
      <c r="S400" s="31"/>
    </row>
    <row r="401" spans="4:19" s="4" customFormat="1" ht="19.7" customHeight="1">
      <c r="D401" s="27"/>
      <c r="E401" s="27"/>
      <c r="F401" s="27"/>
      <c r="G401" s="47"/>
      <c r="H401" s="557"/>
      <c r="I401" s="26"/>
      <c r="J401" s="63"/>
      <c r="K401" s="29"/>
      <c r="L401" s="47"/>
      <c r="M401" s="26"/>
      <c r="N401" s="26"/>
      <c r="O401" s="30"/>
      <c r="P401" s="27"/>
      <c r="Q401" s="26"/>
      <c r="R401" s="30"/>
      <c r="S401" s="31"/>
    </row>
    <row r="402" spans="4:19" s="4" customFormat="1" ht="19.7" customHeight="1">
      <c r="D402" s="27"/>
      <c r="E402" s="27"/>
      <c r="F402" s="27"/>
      <c r="G402" s="47"/>
      <c r="H402" s="557"/>
      <c r="I402" s="26"/>
      <c r="J402" s="63"/>
      <c r="K402" s="29"/>
      <c r="L402" s="47"/>
      <c r="M402" s="26"/>
      <c r="N402" s="26"/>
      <c r="O402" s="30"/>
      <c r="P402" s="27"/>
      <c r="Q402" s="26"/>
      <c r="R402" s="30"/>
      <c r="S402" s="31"/>
    </row>
    <row r="403" spans="4:19" s="4" customFormat="1" ht="19.7" customHeight="1">
      <c r="D403" s="27"/>
      <c r="E403" s="27"/>
      <c r="F403" s="27"/>
      <c r="G403" s="47"/>
      <c r="H403" s="557"/>
      <c r="I403" s="26"/>
      <c r="J403" s="63"/>
      <c r="K403" s="29"/>
      <c r="L403" s="47"/>
      <c r="M403" s="26"/>
      <c r="N403" s="26"/>
      <c r="O403" s="30"/>
      <c r="P403" s="27"/>
      <c r="Q403" s="26"/>
      <c r="R403" s="30"/>
      <c r="S403" s="31"/>
    </row>
    <row r="404" spans="4:19" s="4" customFormat="1" ht="19.7" customHeight="1">
      <c r="D404" s="27"/>
      <c r="E404" s="27"/>
      <c r="F404" s="27"/>
      <c r="G404" s="47"/>
      <c r="H404" s="557"/>
      <c r="I404" s="26"/>
      <c r="J404" s="63"/>
      <c r="K404" s="29"/>
      <c r="L404" s="47"/>
      <c r="M404" s="26"/>
      <c r="N404" s="26"/>
      <c r="O404" s="30"/>
      <c r="P404" s="27"/>
      <c r="Q404" s="26"/>
      <c r="R404" s="30"/>
      <c r="S404" s="31"/>
    </row>
    <row r="405" spans="4:19" s="4" customFormat="1" ht="19.7" customHeight="1">
      <c r="D405" s="27"/>
      <c r="E405" s="27"/>
      <c r="F405" s="27"/>
      <c r="G405" s="47"/>
      <c r="H405" s="557"/>
      <c r="I405" s="26"/>
      <c r="J405" s="63"/>
      <c r="K405" s="29"/>
      <c r="L405" s="47"/>
      <c r="M405" s="26"/>
      <c r="N405" s="26"/>
      <c r="O405" s="30"/>
      <c r="P405" s="27"/>
      <c r="Q405" s="26"/>
      <c r="R405" s="30"/>
      <c r="S405" s="31"/>
    </row>
    <row r="406" spans="4:19" s="4" customFormat="1" ht="19.7" customHeight="1">
      <c r="D406" s="27"/>
      <c r="E406" s="27"/>
      <c r="F406" s="27"/>
      <c r="G406" s="47"/>
      <c r="H406" s="557"/>
      <c r="I406" s="26"/>
      <c r="J406" s="63"/>
      <c r="K406" s="29"/>
      <c r="L406" s="47"/>
      <c r="M406" s="26"/>
      <c r="N406" s="26"/>
      <c r="O406" s="30"/>
      <c r="P406" s="27"/>
      <c r="Q406" s="26"/>
      <c r="R406" s="30"/>
      <c r="S406" s="31"/>
    </row>
    <row r="407" spans="4:19" s="4" customFormat="1" ht="19.7" customHeight="1">
      <c r="D407" s="27"/>
      <c r="E407" s="27"/>
      <c r="F407" s="27"/>
      <c r="G407" s="47"/>
      <c r="H407" s="557"/>
      <c r="I407" s="26"/>
      <c r="J407" s="63"/>
      <c r="K407" s="29"/>
      <c r="L407" s="47"/>
      <c r="M407" s="26"/>
      <c r="N407" s="26"/>
      <c r="O407" s="30"/>
      <c r="P407" s="27"/>
      <c r="Q407" s="26"/>
      <c r="R407" s="30"/>
      <c r="S407" s="31"/>
    </row>
    <row r="408" spans="4:19" s="4" customFormat="1" ht="19.7" customHeight="1">
      <c r="D408" s="27"/>
      <c r="E408" s="27"/>
      <c r="F408" s="27"/>
      <c r="G408" s="47"/>
      <c r="H408" s="557"/>
      <c r="I408" s="26"/>
      <c r="J408" s="63"/>
      <c r="K408" s="29"/>
      <c r="L408" s="47"/>
      <c r="M408" s="26"/>
      <c r="N408" s="26"/>
      <c r="O408" s="30"/>
      <c r="P408" s="27"/>
      <c r="Q408" s="26"/>
      <c r="R408" s="30"/>
      <c r="S408" s="31"/>
    </row>
    <row r="409" spans="4:19" s="4" customFormat="1" ht="19.7" customHeight="1">
      <c r="D409" s="27"/>
      <c r="E409" s="27"/>
      <c r="F409" s="27"/>
      <c r="G409" s="47"/>
      <c r="H409" s="557"/>
      <c r="I409" s="26"/>
      <c r="J409" s="63"/>
      <c r="K409" s="29"/>
      <c r="L409" s="47"/>
      <c r="M409" s="26"/>
      <c r="N409" s="26"/>
      <c r="O409" s="30"/>
      <c r="P409" s="27"/>
      <c r="Q409" s="26"/>
      <c r="R409" s="30"/>
      <c r="S409" s="31"/>
    </row>
    <row r="410" spans="4:19" s="4" customFormat="1" ht="19.7" customHeight="1">
      <c r="D410" s="27"/>
      <c r="E410" s="27"/>
      <c r="F410" s="27"/>
      <c r="G410" s="47"/>
      <c r="H410" s="557"/>
      <c r="I410" s="26"/>
      <c r="J410" s="63"/>
      <c r="K410" s="29"/>
      <c r="L410" s="47"/>
      <c r="M410" s="26"/>
      <c r="N410" s="26"/>
      <c r="O410" s="30"/>
      <c r="P410" s="27"/>
      <c r="Q410" s="26"/>
      <c r="R410" s="30"/>
      <c r="S410" s="31"/>
    </row>
    <row r="411" spans="4:19" s="4" customFormat="1" ht="19.7" customHeight="1">
      <c r="D411" s="27"/>
      <c r="E411" s="27"/>
      <c r="F411" s="27"/>
      <c r="G411" s="47"/>
      <c r="H411" s="557"/>
      <c r="I411" s="26"/>
      <c r="J411" s="63"/>
      <c r="K411" s="29"/>
      <c r="L411" s="47"/>
      <c r="M411" s="26"/>
      <c r="N411" s="26"/>
      <c r="O411" s="30"/>
      <c r="P411" s="27"/>
      <c r="Q411" s="26"/>
      <c r="R411" s="30"/>
      <c r="S411" s="31"/>
    </row>
    <row r="412" spans="4:19" s="4" customFormat="1" ht="19.7" customHeight="1">
      <c r="D412" s="27"/>
      <c r="E412" s="27"/>
      <c r="F412" s="27"/>
      <c r="G412" s="47"/>
      <c r="H412" s="557"/>
      <c r="I412" s="26"/>
      <c r="J412" s="63"/>
      <c r="K412" s="29"/>
      <c r="L412" s="47"/>
      <c r="M412" s="26"/>
      <c r="N412" s="26"/>
      <c r="O412" s="30"/>
      <c r="P412" s="27"/>
      <c r="Q412" s="26"/>
      <c r="R412" s="30"/>
      <c r="S412" s="31"/>
    </row>
    <row r="413" spans="4:19" s="4" customFormat="1" ht="19.7" customHeight="1">
      <c r="D413" s="27"/>
      <c r="E413" s="27"/>
      <c r="F413" s="27"/>
      <c r="G413" s="47"/>
      <c r="H413" s="557"/>
      <c r="I413" s="26"/>
      <c r="J413" s="63"/>
      <c r="K413" s="29"/>
      <c r="L413" s="47"/>
      <c r="M413" s="26"/>
      <c r="N413" s="26"/>
      <c r="O413" s="30"/>
      <c r="P413" s="27"/>
      <c r="Q413" s="26"/>
      <c r="R413" s="30"/>
      <c r="S413" s="31"/>
    </row>
    <row r="414" spans="4:19" s="4" customFormat="1" ht="19.7" customHeight="1">
      <c r="D414" s="27"/>
      <c r="E414" s="27"/>
      <c r="F414" s="27"/>
      <c r="G414" s="47"/>
      <c r="H414" s="557"/>
      <c r="I414" s="26"/>
      <c r="J414" s="63"/>
      <c r="K414" s="29"/>
      <c r="L414" s="47"/>
      <c r="M414" s="26"/>
      <c r="N414" s="26"/>
      <c r="O414" s="30"/>
      <c r="P414" s="27"/>
      <c r="Q414" s="26"/>
      <c r="R414" s="30"/>
      <c r="S414" s="31"/>
    </row>
    <row r="415" spans="4:19" s="4" customFormat="1" ht="19.7" customHeight="1">
      <c r="D415" s="27"/>
      <c r="E415" s="27"/>
      <c r="F415" s="27"/>
      <c r="G415" s="47"/>
      <c r="H415" s="557"/>
      <c r="I415" s="26"/>
      <c r="J415" s="63"/>
      <c r="K415" s="29"/>
      <c r="L415" s="47"/>
      <c r="M415" s="26"/>
      <c r="N415" s="26"/>
      <c r="O415" s="30"/>
      <c r="P415" s="27"/>
      <c r="Q415" s="26"/>
      <c r="R415" s="30"/>
      <c r="S415" s="31"/>
    </row>
    <row r="416" spans="4:19" s="4" customFormat="1" ht="19.7" customHeight="1">
      <c r="D416" s="27"/>
      <c r="E416" s="27"/>
      <c r="F416" s="27"/>
      <c r="G416" s="47"/>
      <c r="H416" s="557"/>
      <c r="I416" s="26"/>
      <c r="J416" s="63"/>
      <c r="K416" s="29"/>
      <c r="L416" s="47"/>
      <c r="M416" s="26"/>
      <c r="N416" s="26"/>
      <c r="O416" s="30"/>
      <c r="P416" s="27"/>
      <c r="Q416" s="26"/>
      <c r="R416" s="30"/>
      <c r="S416" s="31"/>
    </row>
    <row r="417" spans="4:19" s="4" customFormat="1" ht="19.7" customHeight="1">
      <c r="D417" s="27"/>
      <c r="E417" s="27"/>
      <c r="F417" s="27"/>
      <c r="G417" s="47"/>
      <c r="H417" s="557"/>
      <c r="I417" s="26"/>
      <c r="J417" s="63"/>
      <c r="K417" s="29"/>
      <c r="L417" s="47"/>
      <c r="M417" s="26"/>
      <c r="N417" s="26"/>
      <c r="O417" s="30"/>
      <c r="P417" s="27"/>
      <c r="Q417" s="26"/>
      <c r="R417" s="30"/>
      <c r="S417" s="31"/>
    </row>
    <row r="418" spans="4:19" s="4" customFormat="1" ht="19.7" customHeight="1">
      <c r="D418" s="27"/>
      <c r="E418" s="27"/>
      <c r="F418" s="27"/>
      <c r="G418" s="47"/>
      <c r="H418" s="557"/>
      <c r="I418" s="26"/>
      <c r="J418" s="63"/>
      <c r="K418" s="29"/>
      <c r="L418" s="47"/>
      <c r="M418" s="26"/>
      <c r="N418" s="26"/>
      <c r="O418" s="30"/>
      <c r="P418" s="27"/>
      <c r="Q418" s="26"/>
      <c r="R418" s="30"/>
      <c r="S418" s="31"/>
    </row>
    <row r="419" spans="4:19" s="4" customFormat="1" ht="19.7" customHeight="1">
      <c r="D419" s="27"/>
      <c r="E419" s="27"/>
      <c r="F419" s="27"/>
      <c r="G419" s="47"/>
      <c r="H419" s="557"/>
      <c r="I419" s="26"/>
      <c r="J419" s="63"/>
      <c r="K419" s="29"/>
      <c r="L419" s="47"/>
      <c r="M419" s="26"/>
      <c r="N419" s="26"/>
      <c r="O419" s="30"/>
      <c r="P419" s="27"/>
      <c r="Q419" s="26"/>
      <c r="R419" s="30"/>
      <c r="S419" s="31"/>
    </row>
    <row r="420" spans="4:19" s="4" customFormat="1" ht="19.7" customHeight="1">
      <c r="D420" s="27"/>
      <c r="E420" s="27"/>
      <c r="F420" s="27"/>
      <c r="G420" s="47"/>
      <c r="H420" s="557"/>
      <c r="I420" s="26"/>
      <c r="J420" s="63"/>
      <c r="K420" s="29"/>
      <c r="L420" s="47"/>
      <c r="M420" s="26"/>
      <c r="N420" s="26"/>
      <c r="O420" s="30"/>
      <c r="P420" s="27"/>
      <c r="Q420" s="26"/>
      <c r="R420" s="30"/>
      <c r="S420" s="31"/>
    </row>
    <row r="421" spans="4:19" s="4" customFormat="1" ht="19.7" customHeight="1">
      <c r="D421" s="27"/>
      <c r="E421" s="27"/>
      <c r="F421" s="27"/>
      <c r="G421" s="47"/>
      <c r="H421" s="557"/>
      <c r="I421" s="26"/>
      <c r="J421" s="63"/>
      <c r="K421" s="29"/>
      <c r="L421" s="47"/>
      <c r="M421" s="26"/>
      <c r="N421" s="26"/>
      <c r="O421" s="30"/>
      <c r="P421" s="27"/>
      <c r="Q421" s="26"/>
      <c r="R421" s="30"/>
      <c r="S421" s="31"/>
    </row>
    <row r="422" spans="4:19" s="4" customFormat="1" ht="19.7" customHeight="1">
      <c r="D422" s="27"/>
      <c r="E422" s="27"/>
      <c r="F422" s="27"/>
      <c r="G422" s="47"/>
      <c r="H422" s="557"/>
      <c r="I422" s="26"/>
      <c r="J422" s="63"/>
      <c r="K422" s="29"/>
      <c r="L422" s="47"/>
      <c r="M422" s="26"/>
      <c r="N422" s="26"/>
      <c r="O422" s="30"/>
      <c r="P422" s="27"/>
      <c r="Q422" s="26"/>
      <c r="R422" s="30"/>
      <c r="S422" s="31"/>
    </row>
    <row r="423" spans="4:19" s="4" customFormat="1" ht="19.7" customHeight="1">
      <c r="D423" s="27"/>
      <c r="E423" s="27"/>
      <c r="F423" s="27"/>
      <c r="G423" s="47"/>
      <c r="H423" s="557"/>
      <c r="I423" s="26"/>
      <c r="J423" s="63"/>
      <c r="K423" s="29"/>
      <c r="L423" s="47"/>
      <c r="M423" s="26"/>
      <c r="N423" s="26"/>
      <c r="O423" s="30"/>
      <c r="P423" s="27"/>
      <c r="Q423" s="26"/>
      <c r="R423" s="30"/>
      <c r="S423" s="31"/>
    </row>
    <row r="424" spans="4:19" s="4" customFormat="1" ht="19.7" customHeight="1">
      <c r="D424" s="27"/>
      <c r="E424" s="27"/>
      <c r="F424" s="27"/>
      <c r="G424" s="47"/>
      <c r="H424" s="557"/>
      <c r="I424" s="26"/>
      <c r="J424" s="63"/>
      <c r="K424" s="29"/>
      <c r="L424" s="47"/>
      <c r="M424" s="26"/>
      <c r="N424" s="26"/>
      <c r="O424" s="30"/>
      <c r="P424" s="27"/>
      <c r="Q424" s="26"/>
      <c r="R424" s="30"/>
      <c r="S424" s="31"/>
    </row>
    <row r="425" spans="4:19" s="4" customFormat="1" ht="19.7" customHeight="1">
      <c r="D425" s="27"/>
      <c r="E425" s="27"/>
      <c r="F425" s="27"/>
      <c r="G425" s="47"/>
      <c r="H425" s="557"/>
      <c r="I425" s="26"/>
      <c r="J425" s="63"/>
      <c r="K425" s="29"/>
      <c r="L425" s="47"/>
      <c r="M425" s="26"/>
      <c r="N425" s="26"/>
      <c r="O425" s="30"/>
      <c r="P425" s="27"/>
      <c r="Q425" s="26"/>
      <c r="R425" s="30"/>
      <c r="S425" s="31"/>
    </row>
    <row r="426" spans="4:19" s="4" customFormat="1" ht="19.7" customHeight="1">
      <c r="D426" s="27"/>
      <c r="E426" s="27"/>
      <c r="F426" s="27"/>
      <c r="G426" s="47"/>
      <c r="H426" s="557"/>
      <c r="I426" s="26"/>
      <c r="J426" s="63"/>
      <c r="K426" s="29"/>
      <c r="L426" s="47"/>
      <c r="M426" s="26"/>
      <c r="N426" s="26"/>
      <c r="O426" s="30"/>
      <c r="P426" s="27"/>
      <c r="Q426" s="26"/>
      <c r="R426" s="30"/>
      <c r="S426" s="31"/>
    </row>
    <row r="427" spans="4:19" s="4" customFormat="1" ht="19.7" customHeight="1">
      <c r="D427" s="27"/>
      <c r="E427" s="27"/>
      <c r="F427" s="27"/>
      <c r="G427" s="47"/>
      <c r="H427" s="557"/>
      <c r="I427" s="26"/>
      <c r="J427" s="63"/>
      <c r="K427" s="29"/>
      <c r="L427" s="47"/>
      <c r="M427" s="26"/>
      <c r="N427" s="26"/>
      <c r="O427" s="30"/>
      <c r="P427" s="27"/>
      <c r="Q427" s="26"/>
      <c r="R427" s="30"/>
      <c r="S427" s="31"/>
    </row>
    <row r="428" spans="4:19" s="4" customFormat="1" ht="19.7" customHeight="1">
      <c r="D428" s="27"/>
      <c r="E428" s="27"/>
      <c r="F428" s="27"/>
      <c r="G428" s="47"/>
      <c r="H428" s="557"/>
      <c r="I428" s="26"/>
      <c r="J428" s="63"/>
      <c r="K428" s="29"/>
      <c r="L428" s="47"/>
      <c r="M428" s="26"/>
      <c r="N428" s="26"/>
      <c r="O428" s="30"/>
      <c r="P428" s="27"/>
      <c r="Q428" s="26"/>
      <c r="R428" s="30"/>
      <c r="S428" s="31"/>
    </row>
    <row r="429" spans="4:19" s="4" customFormat="1" ht="19.7" customHeight="1">
      <c r="D429" s="27"/>
      <c r="E429" s="27"/>
      <c r="F429" s="27"/>
      <c r="G429" s="47"/>
      <c r="H429" s="557"/>
      <c r="I429" s="26"/>
      <c r="J429" s="63"/>
      <c r="K429" s="29"/>
      <c r="L429" s="47"/>
      <c r="M429" s="26"/>
      <c r="N429" s="26"/>
      <c r="O429" s="30"/>
      <c r="P429" s="27"/>
      <c r="Q429" s="26"/>
      <c r="R429" s="30"/>
      <c r="S429" s="31"/>
    </row>
    <row r="430" spans="4:19" s="4" customFormat="1" ht="19.7" customHeight="1">
      <c r="D430" s="27"/>
      <c r="E430" s="27"/>
      <c r="F430" s="27"/>
      <c r="G430" s="47"/>
      <c r="H430" s="557"/>
      <c r="I430" s="26"/>
      <c r="J430" s="63"/>
      <c r="K430" s="29"/>
      <c r="L430" s="47"/>
      <c r="M430" s="26"/>
      <c r="N430" s="26"/>
      <c r="O430" s="30"/>
      <c r="P430" s="27"/>
      <c r="Q430" s="26"/>
      <c r="R430" s="30"/>
      <c r="S430" s="31"/>
    </row>
    <row r="431" spans="4:19" s="4" customFormat="1" ht="19.7" customHeight="1">
      <c r="D431" s="27"/>
      <c r="E431" s="27"/>
      <c r="F431" s="27"/>
      <c r="G431" s="47"/>
      <c r="H431" s="557"/>
      <c r="I431" s="26"/>
      <c r="J431" s="63"/>
      <c r="K431" s="29"/>
      <c r="L431" s="47"/>
      <c r="M431" s="26"/>
      <c r="N431" s="26"/>
      <c r="O431" s="30"/>
      <c r="P431" s="27"/>
      <c r="Q431" s="26"/>
      <c r="R431" s="30"/>
      <c r="S431" s="31"/>
    </row>
    <row r="432" spans="4:19" s="4" customFormat="1" ht="19.7" customHeight="1">
      <c r="D432" s="27"/>
      <c r="E432" s="27"/>
      <c r="F432" s="27"/>
      <c r="G432" s="47"/>
      <c r="H432" s="557"/>
      <c r="I432" s="26"/>
      <c r="J432" s="63"/>
      <c r="K432" s="29"/>
      <c r="L432" s="47"/>
      <c r="M432" s="26"/>
      <c r="N432" s="26"/>
      <c r="O432" s="30"/>
      <c r="P432" s="27"/>
      <c r="Q432" s="26"/>
      <c r="R432" s="30"/>
      <c r="S432" s="31"/>
    </row>
    <row r="433" spans="4:19" s="4" customFormat="1" ht="19.7" customHeight="1">
      <c r="D433" s="27"/>
      <c r="E433" s="27"/>
      <c r="F433" s="27"/>
      <c r="G433" s="47"/>
      <c r="H433" s="557"/>
      <c r="I433" s="26"/>
      <c r="J433" s="63"/>
      <c r="K433" s="29"/>
      <c r="L433" s="47"/>
      <c r="M433" s="26"/>
      <c r="N433" s="26"/>
      <c r="O433" s="30"/>
      <c r="P433" s="27"/>
      <c r="Q433" s="26"/>
      <c r="R433" s="30"/>
      <c r="S433" s="31"/>
    </row>
    <row r="434" spans="4:19" s="4" customFormat="1" ht="19.7" customHeight="1">
      <c r="D434" s="27"/>
      <c r="E434" s="27"/>
      <c r="F434" s="27"/>
      <c r="G434" s="47"/>
      <c r="H434" s="557"/>
      <c r="I434" s="26"/>
      <c r="J434" s="63"/>
      <c r="K434" s="29"/>
      <c r="L434" s="47"/>
      <c r="M434" s="26"/>
      <c r="N434" s="26"/>
      <c r="O434" s="30"/>
      <c r="P434" s="27"/>
      <c r="Q434" s="26"/>
      <c r="R434" s="30"/>
      <c r="S434" s="31"/>
    </row>
    <row r="435" spans="4:19" s="4" customFormat="1" ht="19.7" customHeight="1">
      <c r="D435" s="27"/>
      <c r="E435" s="27"/>
      <c r="F435" s="27"/>
      <c r="G435" s="47"/>
      <c r="H435" s="557"/>
      <c r="I435" s="26"/>
      <c r="J435" s="63"/>
      <c r="K435" s="29"/>
      <c r="L435" s="47"/>
      <c r="M435" s="26"/>
      <c r="N435" s="26"/>
      <c r="O435" s="30"/>
      <c r="P435" s="27"/>
      <c r="Q435" s="26"/>
      <c r="R435" s="30"/>
      <c r="S435" s="31"/>
    </row>
    <row r="436" spans="4:19" s="4" customFormat="1" ht="19.7" customHeight="1">
      <c r="D436" s="27"/>
      <c r="E436" s="27"/>
      <c r="F436" s="27"/>
      <c r="G436" s="47"/>
      <c r="H436" s="557"/>
      <c r="I436" s="26"/>
      <c r="J436" s="63"/>
      <c r="K436" s="29"/>
      <c r="L436" s="47"/>
      <c r="M436" s="26"/>
      <c r="N436" s="26"/>
      <c r="O436" s="30"/>
      <c r="P436" s="27"/>
      <c r="Q436" s="26"/>
      <c r="R436" s="30"/>
      <c r="S436" s="31"/>
    </row>
    <row r="437" spans="4:19" s="4" customFormat="1" ht="19.7" customHeight="1">
      <c r="D437" s="27"/>
      <c r="E437" s="27"/>
      <c r="F437" s="27"/>
      <c r="G437" s="47"/>
      <c r="H437" s="557"/>
      <c r="I437" s="26"/>
      <c r="J437" s="63"/>
      <c r="K437" s="29"/>
      <c r="L437" s="47"/>
      <c r="M437" s="26"/>
      <c r="N437" s="26"/>
      <c r="O437" s="30"/>
      <c r="P437" s="27"/>
      <c r="Q437" s="26"/>
      <c r="R437" s="30"/>
      <c r="S437" s="31"/>
    </row>
    <row r="438" spans="4:19" s="4" customFormat="1" ht="19.7" customHeight="1">
      <c r="D438" s="27"/>
      <c r="E438" s="27"/>
      <c r="F438" s="27"/>
      <c r="G438" s="47"/>
      <c r="H438" s="557"/>
      <c r="I438" s="26"/>
      <c r="J438" s="63"/>
      <c r="K438" s="29"/>
      <c r="L438" s="47"/>
      <c r="M438" s="26"/>
      <c r="N438" s="26"/>
      <c r="O438" s="30"/>
      <c r="P438" s="27"/>
      <c r="Q438" s="26"/>
      <c r="R438" s="30"/>
      <c r="S438" s="31"/>
    </row>
    <row r="439" spans="4:19" s="4" customFormat="1" ht="19.7" customHeight="1">
      <c r="D439" s="27"/>
      <c r="E439" s="27"/>
      <c r="F439" s="27"/>
      <c r="G439" s="47"/>
      <c r="H439" s="557"/>
      <c r="I439" s="26"/>
      <c r="J439" s="63"/>
      <c r="K439" s="29"/>
      <c r="L439" s="47"/>
      <c r="M439" s="26"/>
      <c r="N439" s="26"/>
      <c r="O439" s="30"/>
      <c r="P439" s="27"/>
      <c r="Q439" s="26"/>
      <c r="R439" s="30"/>
      <c r="S439" s="31"/>
    </row>
    <row r="440" spans="4:19" s="4" customFormat="1" ht="19.7" customHeight="1">
      <c r="D440" s="27"/>
      <c r="E440" s="27"/>
      <c r="F440" s="27"/>
      <c r="G440" s="47"/>
      <c r="H440" s="557"/>
      <c r="I440" s="26"/>
      <c r="J440" s="63"/>
      <c r="K440" s="29"/>
      <c r="L440" s="47"/>
      <c r="M440" s="26"/>
      <c r="N440" s="26"/>
      <c r="O440" s="30"/>
      <c r="P440" s="27"/>
      <c r="Q440" s="26"/>
      <c r="R440" s="30"/>
      <c r="S440" s="31"/>
    </row>
    <row r="441" spans="4:19" s="4" customFormat="1" ht="19.7" customHeight="1">
      <c r="D441" s="27"/>
      <c r="E441" s="27"/>
      <c r="F441" s="27"/>
      <c r="G441" s="47"/>
      <c r="H441" s="557"/>
      <c r="I441" s="26"/>
      <c r="J441" s="63"/>
      <c r="K441" s="29"/>
      <c r="L441" s="47"/>
      <c r="M441" s="26"/>
      <c r="N441" s="26"/>
      <c r="O441" s="30"/>
      <c r="P441" s="27"/>
      <c r="Q441" s="26"/>
      <c r="R441" s="30"/>
      <c r="S441" s="31"/>
    </row>
    <row r="442" spans="4:19" s="4" customFormat="1" ht="19.7" customHeight="1">
      <c r="D442" s="27"/>
      <c r="E442" s="27"/>
      <c r="F442" s="27"/>
      <c r="G442" s="47"/>
      <c r="H442" s="557"/>
      <c r="I442" s="26"/>
      <c r="J442" s="63"/>
      <c r="K442" s="29"/>
      <c r="L442" s="47"/>
      <c r="M442" s="26"/>
      <c r="N442" s="26"/>
      <c r="O442" s="30"/>
      <c r="P442" s="27"/>
      <c r="Q442" s="26"/>
      <c r="R442" s="30"/>
      <c r="S442" s="31"/>
    </row>
    <row r="443" spans="4:19" s="4" customFormat="1" ht="19.7" customHeight="1">
      <c r="D443" s="27"/>
      <c r="E443" s="27"/>
      <c r="F443" s="27"/>
      <c r="G443" s="47"/>
      <c r="H443" s="557"/>
      <c r="I443" s="26"/>
      <c r="J443" s="63"/>
      <c r="K443" s="29"/>
      <c r="L443" s="47"/>
      <c r="M443" s="26"/>
      <c r="N443" s="26"/>
      <c r="O443" s="30"/>
      <c r="P443" s="27"/>
      <c r="Q443" s="26"/>
      <c r="R443" s="30"/>
      <c r="S443" s="31"/>
    </row>
    <row r="444" spans="4:19" s="4" customFormat="1" ht="19.7" customHeight="1">
      <c r="D444" s="27"/>
      <c r="E444" s="27"/>
      <c r="F444" s="27"/>
      <c r="G444" s="47"/>
      <c r="H444" s="557"/>
      <c r="I444" s="26"/>
      <c r="J444" s="63"/>
      <c r="K444" s="29"/>
      <c r="L444" s="47"/>
      <c r="M444" s="26"/>
      <c r="N444" s="26"/>
      <c r="O444" s="30"/>
      <c r="P444" s="27"/>
      <c r="Q444" s="26"/>
      <c r="R444" s="30"/>
      <c r="S444" s="31"/>
    </row>
    <row r="445" spans="4:19" s="4" customFormat="1" ht="19.7" customHeight="1">
      <c r="D445" s="27"/>
      <c r="E445" s="27"/>
      <c r="F445" s="27"/>
      <c r="G445" s="47"/>
      <c r="H445" s="557"/>
      <c r="I445" s="26"/>
      <c r="J445" s="63"/>
      <c r="K445" s="29"/>
      <c r="L445" s="47"/>
      <c r="M445" s="26"/>
      <c r="N445" s="26"/>
      <c r="O445" s="30"/>
      <c r="P445" s="27"/>
      <c r="Q445" s="26"/>
      <c r="R445" s="30"/>
      <c r="S445" s="31"/>
    </row>
    <row r="446" spans="4:19" s="4" customFormat="1" ht="19.7" customHeight="1">
      <c r="D446" s="27"/>
      <c r="E446" s="27"/>
      <c r="F446" s="27"/>
      <c r="G446" s="47"/>
      <c r="H446" s="557"/>
      <c r="I446" s="26"/>
      <c r="J446" s="63"/>
      <c r="K446" s="29"/>
      <c r="L446" s="47"/>
      <c r="M446" s="26"/>
      <c r="N446" s="26"/>
      <c r="O446" s="30"/>
      <c r="P446" s="27"/>
      <c r="Q446" s="26"/>
      <c r="R446" s="30"/>
      <c r="S446" s="31"/>
    </row>
    <row r="447" spans="4:19" s="4" customFormat="1" ht="19.7" customHeight="1">
      <c r="D447" s="27"/>
      <c r="E447" s="27"/>
      <c r="F447" s="27"/>
      <c r="G447" s="47"/>
      <c r="H447" s="557"/>
      <c r="I447" s="26"/>
      <c r="J447" s="63"/>
      <c r="K447" s="29"/>
      <c r="L447" s="47"/>
      <c r="M447" s="26"/>
      <c r="N447" s="26"/>
      <c r="O447" s="30"/>
      <c r="P447" s="27"/>
      <c r="Q447" s="26"/>
      <c r="R447" s="30"/>
      <c r="S447" s="31"/>
    </row>
    <row r="448" spans="4:19" s="4" customFormat="1" ht="19.7" customHeight="1">
      <c r="D448" s="27"/>
      <c r="E448" s="27"/>
      <c r="F448" s="27"/>
      <c r="G448" s="47"/>
      <c r="H448" s="557"/>
      <c r="I448" s="26"/>
      <c r="J448" s="63"/>
      <c r="K448" s="29"/>
      <c r="L448" s="47"/>
      <c r="M448" s="26"/>
      <c r="N448" s="26"/>
      <c r="O448" s="30"/>
      <c r="P448" s="27"/>
      <c r="Q448" s="26"/>
      <c r="R448" s="30"/>
      <c r="S448" s="31"/>
    </row>
    <row r="449" spans="4:19" s="4" customFormat="1" ht="19.7" customHeight="1">
      <c r="D449" s="27"/>
      <c r="E449" s="27"/>
      <c r="F449" s="27"/>
      <c r="G449" s="47"/>
      <c r="H449" s="557"/>
      <c r="I449" s="26"/>
      <c r="J449" s="63"/>
      <c r="K449" s="29"/>
      <c r="L449" s="47"/>
      <c r="M449" s="26"/>
      <c r="N449" s="26"/>
      <c r="O449" s="30"/>
      <c r="P449" s="27"/>
      <c r="Q449" s="26"/>
      <c r="R449" s="30"/>
      <c r="S449" s="31"/>
    </row>
    <row r="450" spans="4:19" s="4" customFormat="1" ht="19.7" customHeight="1">
      <c r="D450" s="27"/>
      <c r="E450" s="27"/>
      <c r="F450" s="27"/>
      <c r="G450" s="47"/>
      <c r="H450" s="557"/>
      <c r="I450" s="26"/>
      <c r="J450" s="63"/>
      <c r="K450" s="29"/>
      <c r="L450" s="47"/>
      <c r="M450" s="26"/>
      <c r="N450" s="26"/>
      <c r="O450" s="30"/>
      <c r="P450" s="27"/>
      <c r="Q450" s="26"/>
      <c r="R450" s="30"/>
      <c r="S450" s="31"/>
    </row>
    <row r="451" spans="4:19" s="4" customFormat="1" ht="19.7" customHeight="1">
      <c r="D451" s="27"/>
      <c r="E451" s="27"/>
      <c r="F451" s="27"/>
      <c r="G451" s="47"/>
      <c r="H451" s="557"/>
      <c r="I451" s="26"/>
      <c r="J451" s="63"/>
      <c r="K451" s="29"/>
      <c r="L451" s="47"/>
      <c r="M451" s="26"/>
      <c r="N451" s="26"/>
      <c r="O451" s="30"/>
      <c r="P451" s="27"/>
      <c r="Q451" s="26"/>
      <c r="R451" s="30"/>
      <c r="S451" s="31"/>
    </row>
    <row r="452" spans="4:19" s="4" customFormat="1" ht="19.7" customHeight="1">
      <c r="D452" s="27"/>
      <c r="E452" s="27"/>
      <c r="F452" s="27"/>
      <c r="G452" s="47"/>
      <c r="H452" s="557"/>
      <c r="I452" s="26"/>
      <c r="J452" s="63"/>
      <c r="K452" s="29"/>
      <c r="L452" s="47"/>
      <c r="M452" s="26"/>
      <c r="N452" s="26"/>
      <c r="O452" s="30"/>
      <c r="P452" s="27"/>
      <c r="Q452" s="26"/>
      <c r="R452" s="30"/>
      <c r="S452" s="31"/>
    </row>
    <row r="453" spans="4:19" s="4" customFormat="1" ht="19.7" customHeight="1">
      <c r="D453" s="27"/>
      <c r="E453" s="27"/>
      <c r="F453" s="27"/>
      <c r="G453" s="47"/>
      <c r="H453" s="557"/>
      <c r="I453" s="26"/>
      <c r="J453" s="63"/>
      <c r="K453" s="29"/>
      <c r="L453" s="47"/>
      <c r="M453" s="26"/>
      <c r="N453" s="26"/>
      <c r="O453" s="30"/>
      <c r="P453" s="27"/>
      <c r="Q453" s="26"/>
      <c r="R453" s="30"/>
      <c r="S453" s="31"/>
    </row>
    <row r="454" spans="4:19" s="4" customFormat="1" ht="19.7" customHeight="1">
      <c r="D454" s="27"/>
      <c r="E454" s="27"/>
      <c r="F454" s="27"/>
      <c r="G454" s="47"/>
      <c r="H454" s="557"/>
      <c r="I454" s="26"/>
      <c r="J454" s="63"/>
      <c r="K454" s="29"/>
      <c r="L454" s="47"/>
      <c r="M454" s="26"/>
      <c r="N454" s="26"/>
      <c r="O454" s="30"/>
      <c r="P454" s="27"/>
      <c r="Q454" s="26"/>
      <c r="R454" s="30"/>
      <c r="S454" s="31"/>
    </row>
    <row r="455" spans="4:19" s="4" customFormat="1" ht="19.7" customHeight="1">
      <c r="D455" s="27"/>
      <c r="E455" s="27"/>
      <c r="F455" s="27"/>
      <c r="G455" s="47"/>
      <c r="H455" s="557"/>
      <c r="I455" s="26"/>
      <c r="J455" s="63"/>
      <c r="K455" s="29"/>
      <c r="L455" s="47"/>
      <c r="M455" s="26"/>
      <c r="N455" s="26"/>
      <c r="O455" s="30"/>
      <c r="P455" s="27"/>
      <c r="Q455" s="26"/>
      <c r="R455" s="30"/>
      <c r="S455" s="31"/>
    </row>
    <row r="456" spans="4:19" s="4" customFormat="1" ht="19.7" customHeight="1">
      <c r="D456" s="27"/>
      <c r="E456" s="27"/>
      <c r="F456" s="27"/>
      <c r="G456" s="47"/>
      <c r="H456" s="557"/>
      <c r="I456" s="26"/>
      <c r="J456" s="63"/>
      <c r="K456" s="29"/>
      <c r="L456" s="47"/>
      <c r="M456" s="26"/>
      <c r="N456" s="26"/>
      <c r="O456" s="30"/>
      <c r="P456" s="27"/>
      <c r="Q456" s="26"/>
      <c r="R456" s="30"/>
      <c r="S456" s="31"/>
    </row>
    <row r="457" spans="4:19" s="4" customFormat="1" ht="19.7" customHeight="1">
      <c r="D457" s="27"/>
      <c r="E457" s="27"/>
      <c r="F457" s="27"/>
      <c r="G457" s="47"/>
      <c r="H457" s="557"/>
      <c r="I457" s="26"/>
      <c r="J457" s="63"/>
      <c r="K457" s="29"/>
      <c r="L457" s="47"/>
      <c r="M457" s="26"/>
      <c r="N457" s="26"/>
      <c r="O457" s="30"/>
      <c r="P457" s="27"/>
      <c r="Q457" s="26"/>
      <c r="R457" s="30"/>
      <c r="S457" s="31"/>
    </row>
    <row r="458" spans="4:19" s="4" customFormat="1" ht="19.7" customHeight="1">
      <c r="D458" s="27"/>
      <c r="E458" s="27"/>
      <c r="F458" s="27"/>
      <c r="G458" s="47"/>
      <c r="H458" s="557"/>
      <c r="I458" s="26"/>
      <c r="J458" s="63"/>
      <c r="K458" s="29"/>
      <c r="L458" s="47"/>
      <c r="M458" s="26"/>
      <c r="N458" s="26"/>
      <c r="O458" s="30"/>
      <c r="P458" s="27"/>
      <c r="Q458" s="26"/>
      <c r="R458" s="30"/>
      <c r="S458" s="31"/>
    </row>
    <row r="459" spans="4:19" s="4" customFormat="1" ht="19.7" customHeight="1">
      <c r="D459" s="27"/>
      <c r="E459" s="27"/>
      <c r="F459" s="27"/>
      <c r="G459" s="47"/>
      <c r="H459" s="557"/>
      <c r="I459" s="26"/>
      <c r="J459" s="63"/>
      <c r="K459" s="29"/>
      <c r="L459" s="47"/>
      <c r="M459" s="26"/>
      <c r="N459" s="26"/>
      <c r="O459" s="30"/>
      <c r="P459" s="27"/>
      <c r="Q459" s="26"/>
      <c r="R459" s="30"/>
      <c r="S459" s="31"/>
    </row>
    <row r="460" spans="4:19" s="4" customFormat="1" ht="19.7" customHeight="1">
      <c r="D460" s="27"/>
      <c r="E460" s="27"/>
      <c r="F460" s="27"/>
      <c r="G460" s="47"/>
      <c r="H460" s="557"/>
      <c r="I460" s="26"/>
      <c r="J460" s="63"/>
      <c r="K460" s="29"/>
      <c r="L460" s="47"/>
      <c r="M460" s="26"/>
      <c r="N460" s="26"/>
      <c r="O460" s="30"/>
      <c r="P460" s="27"/>
      <c r="Q460" s="26"/>
      <c r="R460" s="30"/>
      <c r="S460" s="31"/>
    </row>
    <row r="461" spans="4:19" s="4" customFormat="1" ht="19.7" customHeight="1">
      <c r="D461" s="27"/>
      <c r="E461" s="27"/>
      <c r="F461" s="27"/>
      <c r="G461" s="47"/>
      <c r="H461" s="557"/>
      <c r="I461" s="26"/>
      <c r="J461" s="63"/>
      <c r="K461" s="29"/>
      <c r="L461" s="47"/>
      <c r="M461" s="26"/>
      <c r="N461" s="26"/>
      <c r="O461" s="30"/>
      <c r="P461" s="27"/>
      <c r="Q461" s="26"/>
      <c r="R461" s="30"/>
      <c r="S461" s="31"/>
    </row>
    <row r="462" spans="4:19" s="4" customFormat="1" ht="19.7" customHeight="1">
      <c r="D462" s="27"/>
      <c r="E462" s="27"/>
      <c r="F462" s="27"/>
      <c r="G462" s="47"/>
      <c r="H462" s="557"/>
      <c r="I462" s="26"/>
      <c r="J462" s="63"/>
      <c r="K462" s="29"/>
      <c r="L462" s="47"/>
      <c r="M462" s="26"/>
      <c r="N462" s="26"/>
      <c r="O462" s="30"/>
      <c r="P462" s="27"/>
      <c r="Q462" s="26"/>
      <c r="R462" s="30"/>
      <c r="S462" s="31"/>
    </row>
    <row r="463" spans="4:19" s="4" customFormat="1" ht="19.7" customHeight="1">
      <c r="D463" s="27"/>
      <c r="E463" s="27"/>
      <c r="F463" s="27"/>
      <c r="G463" s="47"/>
      <c r="H463" s="557"/>
      <c r="I463" s="26"/>
      <c r="J463" s="63"/>
      <c r="K463" s="29"/>
      <c r="L463" s="47"/>
      <c r="M463" s="26"/>
      <c r="N463" s="26"/>
      <c r="O463" s="30"/>
      <c r="P463" s="27"/>
      <c r="Q463" s="26"/>
      <c r="R463" s="30"/>
      <c r="S463" s="31"/>
    </row>
    <row r="464" spans="4:19" s="4" customFormat="1" ht="19.7" customHeight="1">
      <c r="D464" s="27"/>
      <c r="E464" s="27"/>
      <c r="F464" s="27"/>
      <c r="G464" s="47"/>
      <c r="H464" s="557"/>
      <c r="I464" s="26"/>
      <c r="J464" s="63"/>
      <c r="K464" s="29"/>
      <c r="L464" s="47"/>
      <c r="M464" s="26"/>
      <c r="N464" s="26"/>
      <c r="O464" s="30"/>
      <c r="P464" s="27"/>
      <c r="Q464" s="26"/>
      <c r="R464" s="30"/>
      <c r="S464" s="31"/>
    </row>
    <row r="465" spans="4:19" s="4" customFormat="1" ht="19.7" customHeight="1">
      <c r="D465" s="27"/>
      <c r="E465" s="27"/>
      <c r="F465" s="27"/>
      <c r="G465" s="47"/>
      <c r="H465" s="557"/>
      <c r="I465" s="26"/>
      <c r="J465" s="63"/>
      <c r="K465" s="29"/>
      <c r="L465" s="47"/>
      <c r="M465" s="26"/>
      <c r="N465" s="26"/>
      <c r="O465" s="30"/>
      <c r="P465" s="27"/>
      <c r="Q465" s="26"/>
      <c r="R465" s="30"/>
      <c r="S465" s="31"/>
    </row>
    <row r="466" spans="4:19" s="4" customFormat="1" ht="19.7" customHeight="1">
      <c r="D466" s="27"/>
      <c r="E466" s="27"/>
      <c r="F466" s="27"/>
      <c r="G466" s="47"/>
      <c r="H466" s="557"/>
      <c r="I466" s="26"/>
      <c r="J466" s="63"/>
      <c r="K466" s="29"/>
      <c r="L466" s="47"/>
      <c r="M466" s="26"/>
      <c r="N466" s="26"/>
      <c r="O466" s="30"/>
      <c r="P466" s="27"/>
      <c r="Q466" s="26"/>
      <c r="R466" s="30"/>
      <c r="S466" s="31"/>
    </row>
    <row r="467" spans="4:19" s="4" customFormat="1" ht="19.7" customHeight="1">
      <c r="D467" s="27"/>
      <c r="E467" s="27"/>
      <c r="F467" s="27"/>
      <c r="G467" s="47"/>
      <c r="H467" s="557"/>
      <c r="I467" s="26"/>
      <c r="J467" s="63"/>
      <c r="K467" s="29"/>
      <c r="L467" s="47"/>
      <c r="M467" s="26"/>
      <c r="N467" s="26"/>
      <c r="O467" s="30"/>
      <c r="P467" s="27"/>
      <c r="Q467" s="26"/>
      <c r="R467" s="30"/>
      <c r="S467" s="31"/>
    </row>
    <row r="468" spans="4:19" s="4" customFormat="1" ht="19.7" customHeight="1">
      <c r="D468" s="27"/>
      <c r="E468" s="27"/>
      <c r="F468" s="27"/>
      <c r="G468" s="47"/>
      <c r="H468" s="557"/>
      <c r="I468" s="26"/>
      <c r="J468" s="63"/>
      <c r="K468" s="29"/>
      <c r="L468" s="47"/>
      <c r="M468" s="26"/>
      <c r="N468" s="26"/>
      <c r="O468" s="30"/>
      <c r="P468" s="27"/>
      <c r="Q468" s="26"/>
      <c r="R468" s="30"/>
      <c r="S468" s="31"/>
    </row>
    <row r="469" spans="4:19" s="4" customFormat="1" ht="19.7" customHeight="1">
      <c r="D469" s="27"/>
      <c r="E469" s="27"/>
      <c r="F469" s="27"/>
      <c r="G469" s="47"/>
      <c r="H469" s="557"/>
      <c r="I469" s="26"/>
      <c r="J469" s="63"/>
      <c r="K469" s="29"/>
      <c r="L469" s="47"/>
      <c r="M469" s="26"/>
      <c r="N469" s="26"/>
      <c r="O469" s="30"/>
      <c r="P469" s="27"/>
      <c r="Q469" s="26"/>
      <c r="R469" s="30"/>
      <c r="S469" s="31"/>
    </row>
    <row r="470" spans="4:19" s="4" customFormat="1" ht="19.7" customHeight="1">
      <c r="D470" s="27"/>
      <c r="E470" s="27"/>
      <c r="F470" s="27"/>
      <c r="G470" s="47"/>
      <c r="H470" s="557"/>
      <c r="I470" s="26"/>
      <c r="J470" s="63"/>
      <c r="K470" s="29"/>
      <c r="L470" s="47"/>
      <c r="M470" s="26"/>
      <c r="N470" s="26"/>
      <c r="O470" s="30"/>
      <c r="P470" s="27"/>
      <c r="Q470" s="26"/>
      <c r="R470" s="30"/>
      <c r="S470" s="31"/>
    </row>
    <row r="471" spans="4:19" s="4" customFormat="1" ht="19.7" customHeight="1">
      <c r="D471" s="27"/>
      <c r="E471" s="27"/>
      <c r="F471" s="27"/>
      <c r="G471" s="47"/>
      <c r="H471" s="557"/>
      <c r="I471" s="26"/>
      <c r="J471" s="63"/>
      <c r="K471" s="29"/>
      <c r="L471" s="47"/>
      <c r="M471" s="26"/>
      <c r="N471" s="26"/>
      <c r="O471" s="30"/>
      <c r="P471" s="27"/>
      <c r="Q471" s="26"/>
      <c r="R471" s="30"/>
      <c r="S471" s="31"/>
    </row>
    <row r="472" spans="4:19" s="4" customFormat="1" ht="19.7" customHeight="1">
      <c r="D472" s="27"/>
      <c r="E472" s="27"/>
      <c r="F472" s="27"/>
      <c r="G472" s="47"/>
      <c r="H472" s="557"/>
      <c r="I472" s="26"/>
      <c r="J472" s="63"/>
      <c r="K472" s="29"/>
      <c r="L472" s="47"/>
      <c r="M472" s="26"/>
      <c r="N472" s="26"/>
      <c r="O472" s="30"/>
      <c r="P472" s="27"/>
      <c r="Q472" s="26"/>
      <c r="R472" s="30"/>
      <c r="S472" s="31"/>
    </row>
    <row r="473" spans="4:19" s="4" customFormat="1" ht="19.7" customHeight="1">
      <c r="D473" s="27"/>
      <c r="E473" s="27"/>
      <c r="F473" s="27"/>
      <c r="G473" s="47"/>
      <c r="H473" s="557"/>
      <c r="I473" s="26"/>
      <c r="J473" s="63"/>
      <c r="K473" s="29"/>
      <c r="L473" s="47"/>
      <c r="M473" s="26"/>
      <c r="N473" s="26"/>
      <c r="O473" s="30"/>
      <c r="P473" s="27"/>
      <c r="Q473" s="26"/>
      <c r="R473" s="30"/>
      <c r="S473" s="31"/>
    </row>
    <row r="474" spans="4:19" s="4" customFormat="1" ht="19.7" customHeight="1">
      <c r="D474" s="27"/>
      <c r="E474" s="27"/>
      <c r="F474" s="27"/>
      <c r="G474" s="47"/>
      <c r="H474" s="557"/>
      <c r="I474" s="26"/>
      <c r="J474" s="63"/>
      <c r="K474" s="29"/>
      <c r="L474" s="47"/>
      <c r="M474" s="26"/>
      <c r="N474" s="26"/>
      <c r="O474" s="30"/>
      <c r="P474" s="27"/>
      <c r="Q474" s="26"/>
      <c r="R474" s="30"/>
      <c r="S474" s="31"/>
    </row>
    <row r="475" spans="4:19" s="4" customFormat="1" ht="19.7" customHeight="1">
      <c r="D475" s="27"/>
      <c r="E475" s="27"/>
      <c r="F475" s="27"/>
      <c r="G475" s="47"/>
      <c r="H475" s="557"/>
      <c r="I475" s="26"/>
      <c r="J475" s="63"/>
      <c r="K475" s="29"/>
      <c r="L475" s="47"/>
      <c r="M475" s="26"/>
      <c r="N475" s="26"/>
      <c r="O475" s="30"/>
      <c r="P475" s="27"/>
      <c r="Q475" s="26"/>
      <c r="R475" s="30"/>
      <c r="S475" s="31"/>
    </row>
    <row r="476" spans="4:19" s="4" customFormat="1" ht="19.7" customHeight="1">
      <c r="D476" s="27"/>
      <c r="E476" s="27"/>
      <c r="F476" s="27"/>
      <c r="G476" s="47"/>
      <c r="H476" s="557"/>
      <c r="I476" s="26"/>
      <c r="J476" s="63"/>
      <c r="K476" s="29"/>
      <c r="L476" s="47"/>
      <c r="M476" s="26"/>
      <c r="N476" s="26"/>
      <c r="O476" s="30"/>
      <c r="P476" s="27"/>
      <c r="Q476" s="26"/>
      <c r="R476" s="30"/>
      <c r="S476" s="31"/>
    </row>
    <row r="477" spans="4:19" s="4" customFormat="1" ht="19.7" customHeight="1">
      <c r="D477" s="27"/>
      <c r="E477" s="27"/>
      <c r="F477" s="27"/>
      <c r="G477" s="47"/>
      <c r="H477" s="557"/>
      <c r="I477" s="26"/>
      <c r="J477" s="63"/>
      <c r="K477" s="29"/>
      <c r="L477" s="47"/>
      <c r="M477" s="26"/>
      <c r="N477" s="26"/>
      <c r="O477" s="30"/>
      <c r="P477" s="27"/>
      <c r="Q477" s="26"/>
      <c r="R477" s="30"/>
      <c r="S477" s="31"/>
    </row>
    <row r="478" spans="4:19" s="4" customFormat="1" ht="19.7" customHeight="1">
      <c r="D478" s="27"/>
      <c r="E478" s="27"/>
      <c r="F478" s="27"/>
      <c r="G478" s="47"/>
      <c r="H478" s="557"/>
      <c r="I478" s="26"/>
      <c r="J478" s="63"/>
      <c r="K478" s="29"/>
      <c r="L478" s="47"/>
      <c r="M478" s="26"/>
      <c r="N478" s="26"/>
      <c r="O478" s="30"/>
      <c r="P478" s="27"/>
      <c r="Q478" s="26"/>
      <c r="R478" s="30"/>
      <c r="S478" s="31"/>
    </row>
    <row r="479" spans="4:19" s="4" customFormat="1" ht="19.7" customHeight="1">
      <c r="D479" s="27"/>
      <c r="E479" s="27"/>
      <c r="F479" s="27"/>
      <c r="G479" s="47"/>
      <c r="H479" s="557"/>
      <c r="I479" s="26"/>
      <c r="J479" s="63"/>
      <c r="K479" s="29"/>
      <c r="L479" s="47"/>
      <c r="M479" s="26"/>
      <c r="N479" s="26"/>
      <c r="O479" s="30"/>
      <c r="P479" s="27"/>
      <c r="Q479" s="26"/>
      <c r="R479" s="30"/>
      <c r="S479" s="31"/>
    </row>
    <row r="480" spans="4:19" s="4" customFormat="1" ht="19.7" customHeight="1">
      <c r="D480" s="27"/>
      <c r="E480" s="27"/>
      <c r="F480" s="27"/>
      <c r="G480" s="47"/>
      <c r="H480" s="557"/>
      <c r="I480" s="26"/>
      <c r="J480" s="63"/>
      <c r="K480" s="29"/>
      <c r="L480" s="47"/>
      <c r="M480" s="26"/>
      <c r="N480" s="26"/>
      <c r="O480" s="30"/>
      <c r="P480" s="27"/>
      <c r="Q480" s="26"/>
      <c r="R480" s="30"/>
      <c r="S480" s="31"/>
    </row>
    <row r="481" spans="4:19" s="4" customFormat="1" ht="19.7" customHeight="1">
      <c r="D481" s="27"/>
      <c r="E481" s="27"/>
      <c r="F481" s="27"/>
      <c r="G481" s="47"/>
      <c r="H481" s="557"/>
      <c r="I481" s="26"/>
      <c r="J481" s="63"/>
      <c r="K481" s="29"/>
      <c r="L481" s="47"/>
      <c r="M481" s="26"/>
      <c r="N481" s="26"/>
      <c r="O481" s="30"/>
      <c r="P481" s="27"/>
      <c r="Q481" s="26"/>
      <c r="R481" s="30"/>
      <c r="S481" s="31"/>
    </row>
    <row r="482" spans="4:19" s="4" customFormat="1" ht="19.7" customHeight="1">
      <c r="D482" s="27"/>
      <c r="E482" s="27"/>
      <c r="F482" s="27"/>
      <c r="G482" s="47"/>
      <c r="H482" s="557"/>
      <c r="I482" s="26"/>
      <c r="J482" s="63"/>
      <c r="K482" s="29"/>
      <c r="L482" s="47"/>
      <c r="M482" s="26"/>
      <c r="N482" s="26"/>
      <c r="O482" s="30"/>
      <c r="P482" s="27"/>
      <c r="Q482" s="26"/>
      <c r="R482" s="30"/>
      <c r="S482" s="31"/>
    </row>
    <row r="483" spans="4:19" s="4" customFormat="1" ht="19.7" customHeight="1">
      <c r="D483" s="27"/>
      <c r="E483" s="27"/>
      <c r="F483" s="27"/>
      <c r="G483" s="47"/>
      <c r="H483" s="557"/>
      <c r="I483" s="26"/>
      <c r="J483" s="63"/>
      <c r="K483" s="29"/>
      <c r="L483" s="47"/>
      <c r="M483" s="26"/>
      <c r="N483" s="26"/>
      <c r="O483" s="30"/>
      <c r="P483" s="27"/>
      <c r="Q483" s="26"/>
      <c r="R483" s="30"/>
      <c r="S483" s="31"/>
    </row>
    <row r="484" spans="4:19" s="4" customFormat="1" ht="19.7" customHeight="1">
      <c r="D484" s="27"/>
      <c r="E484" s="27"/>
      <c r="F484" s="27"/>
      <c r="G484" s="47"/>
      <c r="H484" s="557"/>
      <c r="I484" s="26"/>
      <c r="J484" s="63"/>
      <c r="K484" s="29"/>
      <c r="L484" s="47"/>
      <c r="M484" s="26"/>
      <c r="N484" s="26"/>
      <c r="O484" s="30"/>
      <c r="P484" s="27"/>
      <c r="Q484" s="26"/>
      <c r="R484" s="30"/>
      <c r="S484" s="31"/>
    </row>
    <row r="485" spans="4:19" s="4" customFormat="1" ht="19.7" customHeight="1">
      <c r="D485" s="27"/>
      <c r="E485" s="27"/>
      <c r="F485" s="27"/>
      <c r="G485" s="47"/>
      <c r="H485" s="557"/>
      <c r="I485" s="26"/>
      <c r="J485" s="63"/>
      <c r="K485" s="29"/>
      <c r="L485" s="47"/>
      <c r="M485" s="26"/>
      <c r="N485" s="26"/>
      <c r="O485" s="30"/>
      <c r="P485" s="27"/>
      <c r="Q485" s="26"/>
      <c r="R485" s="30"/>
      <c r="S485" s="31"/>
    </row>
    <row r="486" spans="4:19" s="4" customFormat="1" ht="19.7" customHeight="1">
      <c r="D486" s="27"/>
      <c r="E486" s="27"/>
      <c r="F486" s="27"/>
      <c r="G486" s="47"/>
      <c r="H486" s="557"/>
      <c r="I486" s="26"/>
      <c r="J486" s="63"/>
      <c r="K486" s="29"/>
      <c r="L486" s="47"/>
      <c r="M486" s="26"/>
      <c r="N486" s="26"/>
      <c r="O486" s="30"/>
      <c r="P486" s="27"/>
      <c r="Q486" s="26"/>
      <c r="R486" s="30"/>
      <c r="S486" s="31"/>
    </row>
    <row r="487" spans="4:19" s="4" customFormat="1" ht="19.7" customHeight="1">
      <c r="D487" s="27"/>
      <c r="E487" s="27"/>
      <c r="F487" s="27"/>
      <c r="G487" s="47"/>
      <c r="H487" s="557"/>
      <c r="I487" s="26"/>
      <c r="J487" s="63"/>
      <c r="K487" s="29"/>
      <c r="L487" s="47"/>
      <c r="M487" s="26"/>
      <c r="N487" s="26"/>
      <c r="O487" s="30"/>
      <c r="P487" s="27"/>
      <c r="Q487" s="26"/>
      <c r="R487" s="30"/>
      <c r="S487" s="31"/>
    </row>
    <row r="488" spans="4:19" s="4" customFormat="1" ht="19.7" customHeight="1">
      <c r="D488" s="27"/>
      <c r="E488" s="27"/>
      <c r="F488" s="27"/>
      <c r="G488" s="47"/>
      <c r="H488" s="557"/>
      <c r="I488" s="26"/>
      <c r="J488" s="63"/>
      <c r="K488" s="29"/>
      <c r="L488" s="47"/>
      <c r="M488" s="26"/>
      <c r="N488" s="26"/>
      <c r="O488" s="30"/>
      <c r="P488" s="27"/>
      <c r="Q488" s="26"/>
      <c r="R488" s="30"/>
      <c r="S488" s="31"/>
    </row>
    <row r="489" spans="4:19" s="4" customFormat="1" ht="19.7" customHeight="1">
      <c r="D489" s="27"/>
      <c r="E489" s="27"/>
      <c r="F489" s="27"/>
      <c r="G489" s="47"/>
      <c r="H489" s="557"/>
      <c r="I489" s="26"/>
      <c r="J489" s="63"/>
      <c r="K489" s="29"/>
      <c r="L489" s="47"/>
      <c r="M489" s="26"/>
      <c r="N489" s="26"/>
      <c r="O489" s="30"/>
      <c r="P489" s="27"/>
      <c r="Q489" s="26"/>
      <c r="R489" s="30"/>
      <c r="S489" s="31"/>
    </row>
    <row r="490" spans="4:19" s="4" customFormat="1" ht="19.7" customHeight="1">
      <c r="D490" s="27"/>
      <c r="E490" s="27"/>
      <c r="F490" s="27"/>
      <c r="G490" s="47"/>
      <c r="H490" s="557"/>
      <c r="I490" s="26"/>
      <c r="J490" s="63"/>
      <c r="K490" s="29"/>
      <c r="L490" s="47"/>
      <c r="M490" s="26"/>
      <c r="N490" s="26"/>
      <c r="O490" s="30"/>
      <c r="P490" s="27"/>
      <c r="Q490" s="26"/>
      <c r="R490" s="30"/>
      <c r="S490" s="31"/>
    </row>
    <row r="491" spans="4:19" s="4" customFormat="1" ht="19.7" customHeight="1">
      <c r="D491" s="27"/>
      <c r="E491" s="27"/>
      <c r="F491" s="27"/>
      <c r="G491" s="47"/>
      <c r="H491" s="557"/>
      <c r="I491" s="26"/>
      <c r="J491" s="63"/>
      <c r="K491" s="29"/>
      <c r="L491" s="47"/>
      <c r="M491" s="26"/>
      <c r="N491" s="26"/>
      <c r="O491" s="30"/>
      <c r="P491" s="27"/>
      <c r="Q491" s="26"/>
      <c r="R491" s="30"/>
      <c r="S491" s="31"/>
    </row>
    <row r="492" spans="4:19" s="4" customFormat="1" ht="19.7" customHeight="1">
      <c r="D492" s="27"/>
      <c r="E492" s="27"/>
      <c r="F492" s="27"/>
      <c r="G492" s="47"/>
      <c r="H492" s="557"/>
      <c r="I492" s="26"/>
      <c r="J492" s="63"/>
      <c r="K492" s="29"/>
      <c r="L492" s="47"/>
      <c r="M492" s="26"/>
      <c r="N492" s="26"/>
      <c r="O492" s="30"/>
      <c r="P492" s="27"/>
      <c r="Q492" s="26"/>
      <c r="R492" s="30"/>
      <c r="S492" s="31"/>
    </row>
    <row r="493" spans="4:19" s="4" customFormat="1" ht="19.7" customHeight="1">
      <c r="D493" s="27"/>
      <c r="E493" s="27"/>
      <c r="F493" s="27"/>
      <c r="G493" s="47"/>
      <c r="H493" s="557"/>
      <c r="I493" s="26"/>
      <c r="J493" s="63"/>
      <c r="K493" s="29"/>
      <c r="L493" s="47"/>
      <c r="M493" s="26"/>
      <c r="N493" s="26"/>
      <c r="O493" s="30"/>
      <c r="P493" s="27"/>
      <c r="Q493" s="26"/>
      <c r="R493" s="30"/>
      <c r="S493" s="31"/>
    </row>
    <row r="494" spans="4:19" s="4" customFormat="1" ht="19.7" customHeight="1">
      <c r="D494" s="27"/>
      <c r="E494" s="27"/>
      <c r="F494" s="27"/>
      <c r="G494" s="47"/>
      <c r="H494" s="557"/>
      <c r="I494" s="26"/>
      <c r="J494" s="63"/>
      <c r="K494" s="29"/>
      <c r="L494" s="47"/>
      <c r="M494" s="26"/>
      <c r="N494" s="26"/>
      <c r="O494" s="30"/>
      <c r="P494" s="27"/>
      <c r="Q494" s="26"/>
      <c r="R494" s="30"/>
      <c r="S494" s="31"/>
    </row>
    <row r="495" spans="4:19" s="4" customFormat="1" ht="19.7" customHeight="1">
      <c r="D495" s="27"/>
      <c r="E495" s="27"/>
      <c r="F495" s="27"/>
      <c r="G495" s="47"/>
      <c r="H495" s="557"/>
      <c r="I495" s="26"/>
      <c r="J495" s="63"/>
      <c r="K495" s="29"/>
      <c r="L495" s="47"/>
      <c r="M495" s="26"/>
      <c r="N495" s="26"/>
      <c r="O495" s="30"/>
      <c r="P495" s="27"/>
      <c r="Q495" s="26"/>
      <c r="R495" s="30"/>
      <c r="S495" s="31"/>
    </row>
    <row r="496" spans="4:19" s="4" customFormat="1" ht="19.7" customHeight="1">
      <c r="D496" s="27"/>
      <c r="E496" s="27"/>
      <c r="F496" s="27"/>
      <c r="G496" s="47"/>
      <c r="H496" s="557"/>
      <c r="I496" s="26"/>
      <c r="J496" s="63"/>
      <c r="K496" s="29"/>
      <c r="L496" s="47"/>
      <c r="M496" s="26"/>
      <c r="N496" s="26"/>
      <c r="O496" s="30"/>
      <c r="P496" s="27"/>
      <c r="Q496" s="26"/>
      <c r="R496" s="30"/>
      <c r="S496" s="31"/>
    </row>
    <row r="497" spans="4:19" s="4" customFormat="1" ht="19.7" customHeight="1">
      <c r="D497" s="27"/>
      <c r="E497" s="27"/>
      <c r="F497" s="27"/>
      <c r="G497" s="47"/>
      <c r="H497" s="557"/>
      <c r="I497" s="26"/>
      <c r="J497" s="63"/>
      <c r="K497" s="29"/>
      <c r="L497" s="47"/>
      <c r="M497" s="26"/>
      <c r="N497" s="26"/>
      <c r="O497" s="30"/>
      <c r="P497" s="27"/>
      <c r="Q497" s="26"/>
      <c r="R497" s="30"/>
      <c r="S497" s="31"/>
    </row>
    <row r="498" spans="4:19" s="4" customFormat="1" ht="19.7" customHeight="1">
      <c r="D498" s="27"/>
      <c r="E498" s="27"/>
      <c r="F498" s="27"/>
      <c r="G498" s="47"/>
      <c r="H498" s="557"/>
      <c r="I498" s="26"/>
      <c r="J498" s="63"/>
      <c r="K498" s="29"/>
      <c r="L498" s="47"/>
      <c r="M498" s="26"/>
      <c r="N498" s="26"/>
      <c r="O498" s="30"/>
      <c r="P498" s="27"/>
      <c r="Q498" s="26"/>
      <c r="R498" s="30"/>
      <c r="S498" s="31"/>
    </row>
    <row r="499" spans="4:19" s="4" customFormat="1" ht="19.7" customHeight="1">
      <c r="D499" s="27"/>
      <c r="E499" s="27"/>
      <c r="F499" s="27"/>
      <c r="G499" s="47"/>
      <c r="H499" s="557"/>
      <c r="I499" s="26"/>
      <c r="J499" s="63"/>
      <c r="K499" s="29"/>
      <c r="L499" s="47"/>
      <c r="M499" s="26"/>
      <c r="N499" s="26"/>
      <c r="O499" s="30"/>
      <c r="P499" s="27"/>
      <c r="Q499" s="26"/>
      <c r="R499" s="30"/>
      <c r="S499" s="31"/>
    </row>
    <row r="500" spans="4:19" s="4" customFormat="1" ht="19.7" customHeight="1">
      <c r="D500" s="27"/>
      <c r="E500" s="27"/>
      <c r="F500" s="27"/>
      <c r="G500" s="47"/>
      <c r="H500" s="557"/>
      <c r="I500" s="26"/>
      <c r="J500" s="63"/>
      <c r="K500" s="29"/>
      <c r="L500" s="47"/>
      <c r="M500" s="26"/>
      <c r="N500" s="26"/>
      <c r="O500" s="30"/>
      <c r="P500" s="27"/>
      <c r="Q500" s="26"/>
      <c r="R500" s="30"/>
      <c r="S500" s="31"/>
    </row>
    <row r="501" spans="4:19" s="4" customFormat="1" ht="19.7" customHeight="1">
      <c r="D501" s="27"/>
      <c r="E501" s="27"/>
      <c r="F501" s="27"/>
      <c r="G501" s="47"/>
      <c r="H501" s="557"/>
      <c r="I501" s="26"/>
      <c r="J501" s="63"/>
      <c r="K501" s="29"/>
      <c r="L501" s="47"/>
      <c r="M501" s="26"/>
      <c r="N501" s="26"/>
      <c r="O501" s="30"/>
      <c r="P501" s="27"/>
      <c r="Q501" s="26"/>
      <c r="R501" s="30"/>
      <c r="S501" s="31"/>
    </row>
    <row r="502" spans="4:19" s="4" customFormat="1" ht="19.7" customHeight="1">
      <c r="D502" s="27"/>
      <c r="E502" s="27"/>
      <c r="F502" s="27"/>
      <c r="G502" s="47"/>
      <c r="H502" s="557"/>
      <c r="I502" s="26"/>
      <c r="J502" s="63"/>
      <c r="K502" s="29"/>
      <c r="L502" s="47"/>
      <c r="M502" s="26"/>
      <c r="N502" s="26"/>
      <c r="O502" s="30"/>
      <c r="P502" s="27"/>
      <c r="Q502" s="26"/>
      <c r="R502" s="30"/>
      <c r="S502" s="31"/>
    </row>
    <row r="503" spans="4:19" s="4" customFormat="1" ht="19.7" customHeight="1">
      <c r="D503" s="27"/>
      <c r="E503" s="27"/>
      <c r="F503" s="27"/>
      <c r="G503" s="47"/>
      <c r="H503" s="557"/>
      <c r="I503" s="26"/>
      <c r="J503" s="63"/>
      <c r="K503" s="29"/>
      <c r="L503" s="47"/>
      <c r="M503" s="26"/>
      <c r="N503" s="26"/>
      <c r="O503" s="30"/>
      <c r="P503" s="27"/>
      <c r="Q503" s="26"/>
      <c r="R503" s="30"/>
      <c r="S503" s="31"/>
    </row>
    <row r="504" spans="4:19" s="4" customFormat="1" ht="19.7" customHeight="1">
      <c r="D504" s="27"/>
      <c r="E504" s="27"/>
      <c r="F504" s="27"/>
      <c r="G504" s="47"/>
      <c r="H504" s="557"/>
      <c r="I504" s="26"/>
      <c r="J504" s="63"/>
      <c r="K504" s="29"/>
      <c r="L504" s="47"/>
      <c r="M504" s="26"/>
      <c r="N504" s="26"/>
      <c r="O504" s="30"/>
      <c r="P504" s="27"/>
      <c r="Q504" s="26"/>
      <c r="R504" s="30"/>
      <c r="S504" s="31"/>
    </row>
    <row r="505" spans="4:19" s="4" customFormat="1" ht="19.7" customHeight="1">
      <c r="D505" s="27"/>
      <c r="E505" s="27"/>
      <c r="F505" s="27"/>
      <c r="G505" s="47"/>
      <c r="H505" s="557"/>
      <c r="I505" s="26"/>
      <c r="J505" s="63"/>
      <c r="K505" s="29"/>
      <c r="L505" s="47"/>
      <c r="M505" s="26"/>
      <c r="N505" s="26"/>
      <c r="O505" s="30"/>
      <c r="P505" s="27"/>
      <c r="Q505" s="26"/>
      <c r="R505" s="30"/>
      <c r="S505" s="31"/>
    </row>
    <row r="506" spans="4:19" s="4" customFormat="1" ht="19.7" customHeight="1">
      <c r="D506" s="27"/>
      <c r="E506" s="27"/>
      <c r="F506" s="27"/>
      <c r="G506" s="47"/>
      <c r="H506" s="557"/>
      <c r="I506" s="26"/>
      <c r="J506" s="63"/>
      <c r="K506" s="29"/>
      <c r="L506" s="47"/>
      <c r="M506" s="26"/>
      <c r="N506" s="26"/>
      <c r="O506" s="30"/>
      <c r="P506" s="27"/>
      <c r="Q506" s="26"/>
      <c r="R506" s="30"/>
      <c r="S506" s="31"/>
    </row>
    <row r="507" spans="4:19" s="4" customFormat="1" ht="19.7" customHeight="1">
      <c r="D507" s="27"/>
      <c r="E507" s="27"/>
      <c r="F507" s="27"/>
      <c r="G507" s="47"/>
      <c r="H507" s="557"/>
      <c r="I507" s="26"/>
      <c r="J507" s="63"/>
      <c r="K507" s="29"/>
      <c r="L507" s="47"/>
      <c r="M507" s="26"/>
      <c r="N507" s="26"/>
      <c r="O507" s="30"/>
      <c r="P507" s="27"/>
      <c r="Q507" s="26"/>
      <c r="R507" s="30"/>
      <c r="S507" s="31"/>
    </row>
    <row r="508" spans="4:19" s="4" customFormat="1" ht="19.7" customHeight="1">
      <c r="D508" s="27"/>
      <c r="E508" s="27"/>
      <c r="F508" s="27"/>
      <c r="G508" s="47"/>
      <c r="H508" s="557"/>
      <c r="I508" s="26"/>
      <c r="J508" s="63"/>
      <c r="K508" s="29"/>
      <c r="L508" s="47"/>
      <c r="M508" s="26"/>
      <c r="N508" s="26"/>
      <c r="O508" s="30"/>
      <c r="P508" s="27"/>
      <c r="Q508" s="26"/>
      <c r="R508" s="30"/>
      <c r="S508" s="31"/>
    </row>
    <row r="509" spans="4:19" s="4" customFormat="1" ht="19.7" customHeight="1">
      <c r="D509" s="27"/>
      <c r="E509" s="27"/>
      <c r="F509" s="27"/>
      <c r="G509" s="47"/>
      <c r="H509" s="557"/>
      <c r="I509" s="26"/>
      <c r="J509" s="63"/>
      <c r="K509" s="29"/>
      <c r="L509" s="47"/>
      <c r="M509" s="26"/>
      <c r="N509" s="26"/>
      <c r="O509" s="30"/>
      <c r="P509" s="27"/>
      <c r="Q509" s="26"/>
      <c r="R509" s="30"/>
      <c r="S509" s="31"/>
    </row>
    <row r="510" spans="4:19" s="4" customFormat="1" ht="19.7" customHeight="1">
      <c r="D510" s="27"/>
      <c r="E510" s="27"/>
      <c r="F510" s="27"/>
      <c r="G510" s="47"/>
      <c r="H510" s="557"/>
      <c r="I510" s="26"/>
      <c r="J510" s="63"/>
      <c r="K510" s="29"/>
      <c r="L510" s="47"/>
      <c r="M510" s="26"/>
      <c r="N510" s="26"/>
      <c r="O510" s="30"/>
      <c r="P510" s="27"/>
      <c r="Q510" s="26"/>
      <c r="R510" s="30"/>
      <c r="S510" s="31"/>
    </row>
    <row r="511" spans="4:19" s="4" customFormat="1" ht="19.7" customHeight="1">
      <c r="D511" s="27"/>
      <c r="E511" s="27"/>
      <c r="F511" s="27"/>
      <c r="G511" s="47"/>
      <c r="H511" s="557"/>
      <c r="I511" s="26"/>
      <c r="J511" s="63"/>
      <c r="K511" s="29"/>
      <c r="L511" s="47"/>
      <c r="M511" s="26"/>
      <c r="N511" s="26"/>
      <c r="O511" s="30"/>
      <c r="P511" s="27"/>
      <c r="Q511" s="26"/>
      <c r="R511" s="30"/>
      <c r="S511" s="31"/>
    </row>
    <row r="512" spans="4:19" s="4" customFormat="1" ht="19.7" customHeight="1">
      <c r="D512" s="27"/>
      <c r="E512" s="27"/>
      <c r="F512" s="27"/>
      <c r="G512" s="47"/>
      <c r="H512" s="557"/>
      <c r="I512" s="26"/>
      <c r="J512" s="63"/>
      <c r="K512" s="29"/>
      <c r="L512" s="47"/>
      <c r="M512" s="26"/>
      <c r="N512" s="26"/>
      <c r="O512" s="30"/>
      <c r="P512" s="27"/>
      <c r="Q512" s="26"/>
      <c r="R512" s="30"/>
      <c r="S512" s="31"/>
    </row>
    <row r="513" spans="4:19" s="4" customFormat="1" ht="19.7" customHeight="1">
      <c r="D513" s="27"/>
      <c r="E513" s="27"/>
      <c r="F513" s="27"/>
      <c r="G513" s="47"/>
      <c r="H513" s="557"/>
      <c r="I513" s="26"/>
      <c r="J513" s="63"/>
      <c r="K513" s="29"/>
      <c r="L513" s="47"/>
      <c r="M513" s="26"/>
      <c r="N513" s="26"/>
      <c r="O513" s="30"/>
      <c r="P513" s="27"/>
      <c r="Q513" s="26"/>
      <c r="R513" s="30"/>
      <c r="S513" s="31"/>
    </row>
    <row r="514" spans="4:19" s="4" customFormat="1" ht="19.7" customHeight="1">
      <c r="D514" s="27"/>
      <c r="E514" s="27"/>
      <c r="F514" s="27"/>
      <c r="G514" s="47"/>
      <c r="H514" s="557"/>
      <c r="I514" s="26"/>
      <c r="J514" s="63"/>
      <c r="K514" s="29"/>
      <c r="L514" s="47"/>
      <c r="M514" s="26"/>
      <c r="N514" s="26"/>
      <c r="O514" s="30"/>
      <c r="P514" s="27"/>
      <c r="Q514" s="26"/>
      <c r="R514" s="30"/>
      <c r="S514" s="31"/>
    </row>
    <row r="515" spans="4:19" s="4" customFormat="1" ht="19.7" customHeight="1">
      <c r="D515" s="27"/>
      <c r="E515" s="27"/>
      <c r="F515" s="27"/>
      <c r="G515" s="47"/>
      <c r="H515" s="557"/>
      <c r="I515" s="26"/>
      <c r="J515" s="63"/>
      <c r="K515" s="29"/>
      <c r="L515" s="47"/>
      <c r="M515" s="26"/>
      <c r="N515" s="26"/>
      <c r="O515" s="30"/>
      <c r="P515" s="27"/>
      <c r="Q515" s="26"/>
      <c r="R515" s="30"/>
      <c r="S515" s="31"/>
    </row>
    <row r="516" spans="4:19" s="4" customFormat="1" ht="19.7" customHeight="1">
      <c r="D516" s="27"/>
      <c r="E516" s="27"/>
      <c r="F516" s="27"/>
      <c r="G516" s="47"/>
      <c r="H516" s="557"/>
      <c r="I516" s="26"/>
      <c r="J516" s="63"/>
      <c r="K516" s="29"/>
      <c r="L516" s="47"/>
      <c r="M516" s="26"/>
      <c r="N516" s="26"/>
      <c r="O516" s="30"/>
      <c r="P516" s="27"/>
      <c r="Q516" s="26"/>
      <c r="R516" s="30"/>
      <c r="S516" s="31"/>
    </row>
    <row r="517" spans="4:19" s="4" customFormat="1" ht="19.7" customHeight="1">
      <c r="D517" s="27"/>
      <c r="E517" s="27"/>
      <c r="F517" s="27"/>
      <c r="G517" s="47"/>
      <c r="H517" s="557"/>
      <c r="I517" s="26"/>
      <c r="J517" s="63"/>
      <c r="K517" s="29"/>
      <c r="L517" s="47"/>
      <c r="M517" s="26"/>
      <c r="N517" s="26"/>
      <c r="O517" s="30"/>
      <c r="P517" s="27"/>
      <c r="Q517" s="26"/>
      <c r="R517" s="30"/>
      <c r="S517" s="31"/>
    </row>
    <row r="518" spans="4:19" s="4" customFormat="1" ht="19.7" customHeight="1">
      <c r="D518" s="27"/>
      <c r="E518" s="27"/>
      <c r="F518" s="27"/>
      <c r="G518" s="47"/>
      <c r="H518" s="557"/>
      <c r="I518" s="26"/>
      <c r="J518" s="63"/>
      <c r="K518" s="29"/>
      <c r="L518" s="47"/>
      <c r="M518" s="26"/>
      <c r="N518" s="26"/>
      <c r="O518" s="30"/>
      <c r="P518" s="27"/>
      <c r="Q518" s="26"/>
      <c r="R518" s="30"/>
      <c r="S518" s="31"/>
    </row>
    <row r="519" spans="4:19" s="4" customFormat="1" ht="19.7" customHeight="1">
      <c r="D519" s="27"/>
      <c r="E519" s="27"/>
      <c r="F519" s="27"/>
      <c r="G519" s="47"/>
      <c r="H519" s="557"/>
      <c r="I519" s="26"/>
      <c r="J519" s="63"/>
      <c r="K519" s="29"/>
      <c r="L519" s="47"/>
      <c r="M519" s="26"/>
      <c r="N519" s="26"/>
      <c r="O519" s="30"/>
      <c r="P519" s="27"/>
      <c r="Q519" s="26"/>
      <c r="R519" s="30"/>
      <c r="S519" s="31"/>
    </row>
    <row r="520" spans="4:19" s="4" customFormat="1" ht="19.7" customHeight="1">
      <c r="D520" s="27"/>
      <c r="E520" s="27"/>
      <c r="F520" s="27"/>
      <c r="G520" s="47"/>
      <c r="H520" s="557"/>
      <c r="I520" s="26"/>
      <c r="J520" s="63"/>
      <c r="K520" s="29"/>
      <c r="L520" s="47"/>
      <c r="M520" s="26"/>
      <c r="N520" s="26"/>
      <c r="O520" s="30"/>
      <c r="P520" s="27"/>
      <c r="Q520" s="26"/>
      <c r="R520" s="30"/>
      <c r="S520" s="31"/>
    </row>
    <row r="521" spans="4:19" s="4" customFormat="1" ht="19.7" customHeight="1">
      <c r="D521" s="27"/>
      <c r="E521" s="27"/>
      <c r="F521" s="27"/>
      <c r="G521" s="47"/>
      <c r="H521" s="557"/>
      <c r="I521" s="26"/>
      <c r="J521" s="63"/>
      <c r="K521" s="29"/>
      <c r="L521" s="47"/>
      <c r="M521" s="26"/>
      <c r="N521" s="26"/>
      <c r="O521" s="30"/>
      <c r="P521" s="27"/>
      <c r="Q521" s="26"/>
      <c r="R521" s="30"/>
      <c r="S521" s="31"/>
    </row>
    <row r="522" spans="4:19" s="4" customFormat="1" ht="19.7" customHeight="1">
      <c r="D522" s="27"/>
      <c r="E522" s="27"/>
      <c r="F522" s="27"/>
      <c r="G522" s="47"/>
      <c r="H522" s="557"/>
      <c r="I522" s="26"/>
      <c r="J522" s="63"/>
      <c r="K522" s="29"/>
      <c r="L522" s="47"/>
      <c r="M522" s="26"/>
      <c r="N522" s="26"/>
      <c r="O522" s="30"/>
      <c r="P522" s="27"/>
      <c r="Q522" s="26"/>
      <c r="R522" s="30"/>
      <c r="S522" s="31"/>
    </row>
    <row r="523" spans="4:19" s="4" customFormat="1" ht="19.7" customHeight="1">
      <c r="D523" s="27"/>
      <c r="E523" s="27"/>
      <c r="F523" s="27"/>
      <c r="G523" s="47"/>
      <c r="H523" s="557"/>
      <c r="I523" s="26"/>
      <c r="J523" s="63"/>
      <c r="K523" s="29"/>
      <c r="L523" s="47"/>
      <c r="M523" s="26"/>
      <c r="N523" s="26"/>
      <c r="O523" s="30"/>
      <c r="P523" s="27"/>
      <c r="Q523" s="26"/>
      <c r="R523" s="30"/>
      <c r="S523" s="31"/>
    </row>
    <row r="524" spans="4:19" s="4" customFormat="1" ht="19.7" customHeight="1">
      <c r="D524" s="27"/>
      <c r="E524" s="27"/>
      <c r="F524" s="27"/>
      <c r="G524" s="47"/>
      <c r="H524" s="557"/>
      <c r="I524" s="26"/>
      <c r="J524" s="63"/>
      <c r="K524" s="29"/>
      <c r="L524" s="47"/>
      <c r="M524" s="26"/>
      <c r="N524" s="26"/>
      <c r="O524" s="30"/>
      <c r="P524" s="27"/>
      <c r="Q524" s="26"/>
      <c r="R524" s="30"/>
      <c r="S524" s="31"/>
    </row>
    <row r="525" spans="4:19" s="4" customFormat="1" ht="19.7" customHeight="1">
      <c r="D525" s="27"/>
      <c r="E525" s="27"/>
      <c r="F525" s="27"/>
      <c r="G525" s="47"/>
      <c r="H525" s="557"/>
      <c r="I525" s="26"/>
      <c r="J525" s="63"/>
      <c r="K525" s="29"/>
      <c r="L525" s="47"/>
      <c r="M525" s="26"/>
      <c r="N525" s="26"/>
      <c r="O525" s="30"/>
      <c r="P525" s="27"/>
      <c r="Q525" s="26"/>
      <c r="R525" s="30"/>
      <c r="S525" s="31"/>
    </row>
    <row r="526" spans="4:19" s="4" customFormat="1" ht="19.7" customHeight="1">
      <c r="D526" s="27"/>
      <c r="E526" s="27"/>
      <c r="F526" s="27"/>
      <c r="G526" s="47"/>
      <c r="H526" s="557"/>
      <c r="I526" s="26"/>
      <c r="J526" s="63"/>
      <c r="K526" s="29"/>
      <c r="L526" s="47"/>
      <c r="M526" s="26"/>
      <c r="N526" s="26"/>
      <c r="O526" s="30"/>
      <c r="P526" s="27"/>
      <c r="Q526" s="26"/>
      <c r="R526" s="30"/>
      <c r="S526" s="31"/>
    </row>
    <row r="527" spans="4:19" s="4" customFormat="1" ht="19.7" customHeight="1">
      <c r="D527" s="27"/>
      <c r="E527" s="27"/>
      <c r="F527" s="27"/>
      <c r="G527" s="47"/>
      <c r="H527" s="557"/>
      <c r="I527" s="26"/>
      <c r="J527" s="63"/>
      <c r="K527" s="29"/>
      <c r="L527" s="47"/>
      <c r="M527" s="26"/>
      <c r="N527" s="26"/>
      <c r="O527" s="30"/>
      <c r="P527" s="27"/>
      <c r="Q527" s="26"/>
      <c r="R527" s="30"/>
      <c r="S527" s="31"/>
    </row>
    <row r="528" spans="4:19" s="4" customFormat="1" ht="19.7" customHeight="1">
      <c r="D528" s="27"/>
      <c r="E528" s="27"/>
      <c r="F528" s="27"/>
      <c r="G528" s="47"/>
      <c r="H528" s="557"/>
      <c r="I528" s="26"/>
      <c r="J528" s="63"/>
      <c r="K528" s="29"/>
      <c r="L528" s="47"/>
      <c r="M528" s="26"/>
      <c r="N528" s="26"/>
      <c r="O528" s="30"/>
      <c r="P528" s="27"/>
      <c r="Q528" s="26"/>
      <c r="R528" s="30"/>
      <c r="S528" s="31"/>
    </row>
    <row r="529" spans="4:19" s="4" customFormat="1" ht="19.7" customHeight="1">
      <c r="D529" s="27"/>
      <c r="E529" s="27"/>
      <c r="F529" s="27"/>
      <c r="G529" s="47"/>
      <c r="H529" s="557"/>
      <c r="I529" s="26"/>
      <c r="J529" s="63"/>
      <c r="K529" s="29"/>
      <c r="L529" s="47"/>
      <c r="M529" s="26"/>
      <c r="N529" s="26"/>
      <c r="O529" s="30"/>
      <c r="P529" s="27"/>
      <c r="Q529" s="26"/>
      <c r="R529" s="30"/>
      <c r="S529" s="31"/>
    </row>
    <row r="530" spans="4:19" s="4" customFormat="1" ht="19.7" customHeight="1">
      <c r="D530" s="27"/>
      <c r="E530" s="27"/>
      <c r="F530" s="27"/>
      <c r="G530" s="47"/>
      <c r="H530" s="557"/>
      <c r="I530" s="26"/>
      <c r="J530" s="63"/>
      <c r="K530" s="29"/>
      <c r="L530" s="47"/>
      <c r="M530" s="26"/>
      <c r="N530" s="26"/>
      <c r="O530" s="30"/>
      <c r="P530" s="27"/>
      <c r="Q530" s="26"/>
      <c r="R530" s="30"/>
      <c r="S530" s="31"/>
    </row>
    <row r="531" spans="4:19" s="4" customFormat="1" ht="19.7" customHeight="1">
      <c r="D531" s="27"/>
      <c r="E531" s="27"/>
      <c r="F531" s="27"/>
      <c r="G531" s="47"/>
      <c r="H531" s="557"/>
      <c r="I531" s="26"/>
      <c r="J531" s="63"/>
      <c r="K531" s="29"/>
      <c r="L531" s="47"/>
      <c r="M531" s="26"/>
      <c r="N531" s="26"/>
      <c r="O531" s="30"/>
      <c r="P531" s="27"/>
      <c r="Q531" s="26"/>
      <c r="R531" s="30"/>
      <c r="S531" s="31"/>
    </row>
    <row r="532" spans="4:19" s="4" customFormat="1" ht="19.7" customHeight="1">
      <c r="D532" s="27"/>
      <c r="E532" s="27"/>
      <c r="F532" s="27"/>
      <c r="G532" s="47"/>
      <c r="H532" s="557"/>
      <c r="I532" s="26"/>
      <c r="J532" s="63"/>
      <c r="K532" s="29"/>
      <c r="L532" s="47"/>
      <c r="M532" s="26"/>
      <c r="N532" s="26"/>
      <c r="O532" s="30"/>
      <c r="P532" s="27"/>
      <c r="Q532" s="26"/>
      <c r="R532" s="30"/>
      <c r="S532" s="31"/>
    </row>
    <row r="533" spans="4:19" s="4" customFormat="1" ht="19.7" customHeight="1">
      <c r="D533" s="27"/>
      <c r="E533" s="27"/>
      <c r="F533" s="27"/>
      <c r="G533" s="47"/>
      <c r="H533" s="557"/>
      <c r="I533" s="26"/>
      <c r="J533" s="63"/>
      <c r="K533" s="29"/>
      <c r="L533" s="47"/>
      <c r="M533" s="26"/>
      <c r="N533" s="26"/>
      <c r="O533" s="30"/>
      <c r="P533" s="27"/>
      <c r="Q533" s="26"/>
      <c r="R533" s="30"/>
      <c r="S533" s="31"/>
    </row>
    <row r="534" spans="4:19" s="4" customFormat="1" ht="19.7" customHeight="1">
      <c r="D534" s="27"/>
      <c r="E534" s="27"/>
      <c r="F534" s="27"/>
      <c r="G534" s="47"/>
      <c r="H534" s="557"/>
      <c r="I534" s="26"/>
      <c r="J534" s="63"/>
      <c r="K534" s="29"/>
      <c r="L534" s="47"/>
      <c r="M534" s="26"/>
      <c r="N534" s="26"/>
      <c r="O534" s="30"/>
      <c r="P534" s="27"/>
      <c r="Q534" s="26"/>
      <c r="R534" s="30"/>
      <c r="S534" s="31"/>
    </row>
    <row r="535" spans="4:19" s="4" customFormat="1" ht="19.7" customHeight="1">
      <c r="D535" s="27"/>
      <c r="E535" s="27"/>
      <c r="F535" s="27"/>
      <c r="G535" s="47"/>
      <c r="H535" s="557"/>
      <c r="I535" s="26"/>
      <c r="J535" s="63"/>
      <c r="K535" s="29"/>
      <c r="L535" s="47"/>
      <c r="M535" s="26"/>
      <c r="N535" s="26"/>
      <c r="O535" s="30"/>
      <c r="P535" s="27"/>
      <c r="Q535" s="26"/>
      <c r="R535" s="30"/>
      <c r="S535" s="31"/>
    </row>
    <row r="536" spans="4:19" s="4" customFormat="1" ht="19.7" customHeight="1">
      <c r="D536" s="27"/>
      <c r="E536" s="27"/>
      <c r="F536" s="27"/>
      <c r="G536" s="47"/>
      <c r="H536" s="557"/>
      <c r="I536" s="26"/>
      <c r="J536" s="63"/>
      <c r="K536" s="29"/>
      <c r="L536" s="47"/>
      <c r="M536" s="26"/>
      <c r="N536" s="26"/>
      <c r="O536" s="30"/>
      <c r="P536" s="27"/>
      <c r="Q536" s="26"/>
      <c r="R536" s="30"/>
      <c r="S536" s="31"/>
    </row>
    <row r="537" spans="4:19" s="4" customFormat="1" ht="19.7" customHeight="1">
      <c r="D537" s="27"/>
      <c r="E537" s="27"/>
      <c r="F537" s="27"/>
      <c r="G537" s="47"/>
      <c r="H537" s="557"/>
      <c r="I537" s="26"/>
      <c r="J537" s="63"/>
      <c r="K537" s="29"/>
      <c r="L537" s="47"/>
      <c r="M537" s="26"/>
      <c r="N537" s="26"/>
      <c r="O537" s="30"/>
      <c r="P537" s="27"/>
      <c r="Q537" s="26"/>
      <c r="R537" s="30"/>
      <c r="S537" s="31"/>
    </row>
    <row r="538" spans="4:19" s="4" customFormat="1" ht="19.7" customHeight="1">
      <c r="D538" s="27"/>
      <c r="E538" s="27"/>
      <c r="F538" s="27"/>
      <c r="G538" s="47"/>
      <c r="H538" s="557"/>
      <c r="I538" s="26"/>
      <c r="J538" s="63"/>
      <c r="K538" s="29"/>
      <c r="L538" s="47"/>
      <c r="M538" s="26"/>
      <c r="N538" s="26"/>
      <c r="O538" s="30"/>
      <c r="P538" s="27"/>
      <c r="Q538" s="26"/>
      <c r="R538" s="30"/>
      <c r="S538" s="31"/>
    </row>
    <row r="539" spans="4:19" s="4" customFormat="1" ht="19.7" customHeight="1">
      <c r="D539" s="27"/>
      <c r="E539" s="27"/>
      <c r="F539" s="27"/>
      <c r="G539" s="47"/>
      <c r="H539" s="557"/>
      <c r="I539" s="26"/>
      <c r="J539" s="63"/>
      <c r="K539" s="29"/>
      <c r="L539" s="47"/>
      <c r="M539" s="26"/>
      <c r="N539" s="26"/>
      <c r="O539" s="30"/>
      <c r="P539" s="27"/>
      <c r="Q539" s="26"/>
      <c r="R539" s="30"/>
      <c r="S539" s="31"/>
    </row>
    <row r="540" spans="4:19" s="4" customFormat="1" ht="19.7" customHeight="1">
      <c r="D540" s="27"/>
      <c r="E540" s="27"/>
      <c r="F540" s="27"/>
      <c r="G540" s="47"/>
      <c r="H540" s="557"/>
      <c r="I540" s="26"/>
      <c r="J540" s="63"/>
      <c r="K540" s="29"/>
      <c r="L540" s="47"/>
      <c r="M540" s="26"/>
      <c r="N540" s="26"/>
      <c r="O540" s="30"/>
      <c r="P540" s="27"/>
      <c r="Q540" s="26"/>
      <c r="R540" s="30"/>
      <c r="S540" s="31"/>
    </row>
    <row r="541" spans="4:19" s="4" customFormat="1" ht="19.7" customHeight="1">
      <c r="D541" s="27"/>
      <c r="E541" s="27"/>
      <c r="F541" s="27"/>
      <c r="G541" s="47"/>
      <c r="H541" s="557"/>
      <c r="I541" s="26"/>
      <c r="J541" s="63"/>
      <c r="K541" s="29"/>
      <c r="L541" s="47"/>
      <c r="M541" s="26"/>
      <c r="N541" s="26"/>
      <c r="O541" s="30"/>
      <c r="P541" s="27"/>
      <c r="Q541" s="26"/>
      <c r="R541" s="30"/>
      <c r="S541" s="31"/>
    </row>
    <row r="542" spans="4:19" s="4" customFormat="1" ht="19.7" customHeight="1">
      <c r="D542" s="27"/>
      <c r="E542" s="27"/>
      <c r="F542" s="27"/>
      <c r="G542" s="47"/>
      <c r="H542" s="557"/>
      <c r="I542" s="26"/>
      <c r="J542" s="63"/>
      <c r="K542" s="29"/>
      <c r="L542" s="47"/>
      <c r="M542" s="26"/>
      <c r="N542" s="26"/>
      <c r="O542" s="30"/>
      <c r="P542" s="27"/>
      <c r="Q542" s="26"/>
      <c r="R542" s="30"/>
      <c r="S542" s="31"/>
    </row>
    <row r="543" spans="4:19" s="4" customFormat="1" ht="19.7" customHeight="1">
      <c r="D543" s="27"/>
      <c r="E543" s="27"/>
      <c r="F543" s="27"/>
      <c r="G543" s="47"/>
      <c r="H543" s="557"/>
      <c r="I543" s="26"/>
      <c r="J543" s="63"/>
      <c r="K543" s="29"/>
      <c r="L543" s="47"/>
      <c r="M543" s="26"/>
      <c r="N543" s="26"/>
      <c r="O543" s="30"/>
      <c r="P543" s="27"/>
      <c r="Q543" s="26"/>
      <c r="R543" s="30"/>
      <c r="S543" s="31"/>
    </row>
    <row r="544" spans="4:19" s="4" customFormat="1" ht="19.7" customHeight="1">
      <c r="D544" s="27"/>
      <c r="E544" s="27"/>
      <c r="F544" s="27"/>
      <c r="G544" s="47"/>
      <c r="H544" s="557"/>
      <c r="I544" s="26"/>
      <c r="J544" s="63"/>
      <c r="K544" s="29"/>
      <c r="L544" s="47"/>
      <c r="M544" s="26"/>
      <c r="N544" s="26"/>
      <c r="O544" s="30"/>
      <c r="P544" s="27"/>
      <c r="Q544" s="26"/>
      <c r="R544" s="30"/>
      <c r="S544" s="31"/>
    </row>
    <row r="545" spans="4:19" s="4" customFormat="1" ht="19.7" customHeight="1">
      <c r="D545" s="27"/>
      <c r="E545" s="27"/>
      <c r="F545" s="27"/>
      <c r="G545" s="47"/>
      <c r="H545" s="557"/>
      <c r="I545" s="26"/>
      <c r="J545" s="63"/>
      <c r="K545" s="29"/>
      <c r="L545" s="47"/>
      <c r="M545" s="26"/>
      <c r="N545" s="26"/>
      <c r="O545" s="30"/>
      <c r="P545" s="27"/>
      <c r="Q545" s="26"/>
      <c r="R545" s="30"/>
      <c r="S545" s="31"/>
    </row>
    <row r="546" spans="4:19" s="4" customFormat="1" ht="19.7" customHeight="1">
      <c r="D546" s="27"/>
      <c r="E546" s="27"/>
      <c r="F546" s="27"/>
      <c r="G546" s="47"/>
      <c r="H546" s="557"/>
      <c r="I546" s="26"/>
      <c r="J546" s="63"/>
      <c r="K546" s="29"/>
      <c r="L546" s="47"/>
      <c r="M546" s="26"/>
      <c r="N546" s="26"/>
      <c r="O546" s="30"/>
      <c r="P546" s="27"/>
      <c r="Q546" s="26"/>
      <c r="R546" s="30"/>
      <c r="S546" s="31"/>
    </row>
    <row r="547" spans="4:19" s="4" customFormat="1" ht="19.7" customHeight="1">
      <c r="D547" s="27"/>
      <c r="E547" s="27"/>
      <c r="F547" s="27"/>
      <c r="G547" s="47"/>
      <c r="H547" s="557"/>
      <c r="I547" s="26"/>
      <c r="J547" s="63"/>
      <c r="K547" s="29"/>
      <c r="L547" s="47"/>
      <c r="M547" s="26"/>
      <c r="N547" s="26"/>
      <c r="O547" s="30"/>
      <c r="P547" s="27"/>
      <c r="Q547" s="26"/>
      <c r="R547" s="30"/>
      <c r="S547" s="31"/>
    </row>
    <row r="548" spans="4:19" s="4" customFormat="1" ht="19.7" customHeight="1">
      <c r="D548" s="27"/>
      <c r="E548" s="27"/>
      <c r="F548" s="27"/>
      <c r="G548" s="47"/>
      <c r="H548" s="557"/>
      <c r="I548" s="26"/>
      <c r="J548" s="63"/>
      <c r="K548" s="29"/>
      <c r="L548" s="47"/>
      <c r="M548" s="26"/>
      <c r="N548" s="26"/>
      <c r="O548" s="30"/>
      <c r="P548" s="27"/>
      <c r="Q548" s="26"/>
      <c r="R548" s="30"/>
      <c r="S548" s="31"/>
    </row>
    <row r="549" spans="4:19" s="4" customFormat="1" ht="19.7" customHeight="1">
      <c r="D549" s="27"/>
      <c r="E549" s="27"/>
      <c r="F549" s="27"/>
      <c r="G549" s="47"/>
      <c r="H549" s="557"/>
      <c r="I549" s="26"/>
      <c r="J549" s="63"/>
      <c r="K549" s="29"/>
      <c r="L549" s="47"/>
      <c r="M549" s="26"/>
      <c r="N549" s="26"/>
      <c r="O549" s="30"/>
      <c r="P549" s="27"/>
      <c r="Q549" s="26"/>
      <c r="R549" s="30"/>
      <c r="S549" s="31"/>
    </row>
    <row r="550" spans="4:19" s="4" customFormat="1" ht="19.7" customHeight="1">
      <c r="D550" s="27"/>
      <c r="E550" s="27"/>
      <c r="F550" s="27"/>
      <c r="G550" s="47"/>
      <c r="H550" s="557"/>
      <c r="I550" s="26"/>
      <c r="J550" s="63"/>
      <c r="K550" s="29"/>
      <c r="L550" s="47"/>
      <c r="M550" s="26"/>
      <c r="N550" s="26"/>
      <c r="O550" s="30"/>
      <c r="P550" s="27"/>
      <c r="Q550" s="26"/>
      <c r="R550" s="30"/>
      <c r="S550" s="31"/>
    </row>
    <row r="551" spans="4:19" s="4" customFormat="1" ht="19.7" customHeight="1">
      <c r="D551" s="27"/>
      <c r="E551" s="27"/>
      <c r="F551" s="27"/>
      <c r="G551" s="47"/>
      <c r="H551" s="557"/>
      <c r="I551" s="26"/>
      <c r="J551" s="63"/>
      <c r="K551" s="29"/>
      <c r="L551" s="47"/>
      <c r="M551" s="26"/>
      <c r="N551" s="26"/>
      <c r="O551" s="30"/>
      <c r="P551" s="27"/>
      <c r="Q551" s="26"/>
      <c r="R551" s="30"/>
      <c r="S551" s="31"/>
    </row>
    <row r="552" spans="4:19" s="4" customFormat="1" ht="19.7" customHeight="1">
      <c r="D552" s="27"/>
      <c r="E552" s="27"/>
      <c r="F552" s="27"/>
      <c r="G552" s="47"/>
      <c r="H552" s="557"/>
      <c r="I552" s="26"/>
      <c r="J552" s="63"/>
      <c r="K552" s="29"/>
      <c r="L552" s="47"/>
      <c r="M552" s="26"/>
      <c r="N552" s="26"/>
      <c r="O552" s="30"/>
      <c r="P552" s="27"/>
      <c r="Q552" s="26"/>
      <c r="R552" s="30"/>
      <c r="S552" s="31"/>
    </row>
    <row r="553" spans="4:19" s="4" customFormat="1" ht="19.7" customHeight="1">
      <c r="D553" s="27"/>
      <c r="E553" s="27"/>
      <c r="F553" s="27"/>
      <c r="G553" s="47"/>
      <c r="H553" s="557"/>
      <c r="I553" s="26"/>
      <c r="J553" s="63"/>
      <c r="K553" s="29"/>
      <c r="L553" s="47"/>
      <c r="M553" s="26"/>
      <c r="N553" s="26"/>
      <c r="O553" s="30"/>
      <c r="P553" s="27"/>
      <c r="Q553" s="26"/>
      <c r="R553" s="30"/>
      <c r="S553" s="31"/>
    </row>
    <row r="554" spans="4:19" s="4" customFormat="1" ht="19.7" customHeight="1">
      <c r="D554" s="27"/>
      <c r="E554" s="27"/>
      <c r="F554" s="27"/>
      <c r="G554" s="47"/>
      <c r="H554" s="557"/>
      <c r="I554" s="26"/>
      <c r="J554" s="63"/>
      <c r="K554" s="29"/>
      <c r="L554" s="47"/>
      <c r="M554" s="26"/>
      <c r="N554" s="26"/>
      <c r="O554" s="30"/>
      <c r="P554" s="27"/>
      <c r="Q554" s="26"/>
      <c r="R554" s="30"/>
      <c r="S554" s="31"/>
    </row>
    <row r="555" spans="4:19" s="4" customFormat="1" ht="19.7" customHeight="1">
      <c r="D555" s="27"/>
      <c r="E555" s="27"/>
      <c r="F555" s="27"/>
      <c r="G555" s="47"/>
      <c r="H555" s="557"/>
      <c r="I555" s="26"/>
      <c r="J555" s="63"/>
      <c r="K555" s="29"/>
      <c r="L555" s="47"/>
      <c r="M555" s="26"/>
      <c r="N555" s="26"/>
      <c r="O555" s="30"/>
      <c r="P555" s="27"/>
      <c r="Q555" s="26"/>
      <c r="R555" s="30"/>
      <c r="S555" s="31"/>
    </row>
    <row r="556" spans="4:19" s="4" customFormat="1" ht="19.7" customHeight="1">
      <c r="D556" s="27"/>
      <c r="E556" s="27"/>
      <c r="F556" s="27"/>
      <c r="G556" s="47"/>
      <c r="H556" s="557"/>
      <c r="I556" s="26"/>
      <c r="J556" s="63"/>
      <c r="K556" s="29"/>
      <c r="L556" s="47"/>
      <c r="M556" s="26"/>
      <c r="N556" s="26"/>
      <c r="O556" s="30"/>
      <c r="P556" s="27"/>
      <c r="Q556" s="26"/>
      <c r="R556" s="30"/>
      <c r="S556" s="31"/>
    </row>
    <row r="557" spans="4:19" s="4" customFormat="1" ht="19.7" customHeight="1">
      <c r="D557" s="27"/>
      <c r="E557" s="27"/>
      <c r="F557" s="27"/>
      <c r="G557" s="47"/>
      <c r="H557" s="557"/>
      <c r="I557" s="26"/>
      <c r="J557" s="63"/>
      <c r="K557" s="29"/>
      <c r="L557" s="47"/>
      <c r="M557" s="26"/>
      <c r="N557" s="26"/>
      <c r="O557" s="30"/>
      <c r="P557" s="27"/>
      <c r="Q557" s="26"/>
      <c r="R557" s="30"/>
      <c r="S557" s="31"/>
    </row>
    <row r="558" spans="4:19" s="4" customFormat="1" ht="19.7" customHeight="1">
      <c r="D558" s="27"/>
      <c r="E558" s="27"/>
      <c r="F558" s="27"/>
      <c r="G558" s="47"/>
      <c r="H558" s="557"/>
      <c r="I558" s="26"/>
      <c r="J558" s="63"/>
      <c r="K558" s="29"/>
      <c r="L558" s="47"/>
      <c r="M558" s="26"/>
      <c r="N558" s="26"/>
      <c r="O558" s="30"/>
      <c r="P558" s="27"/>
      <c r="Q558" s="26"/>
      <c r="R558" s="30"/>
      <c r="S558" s="31"/>
    </row>
    <row r="559" spans="4:19" s="4" customFormat="1" ht="19.7" customHeight="1">
      <c r="D559" s="27"/>
      <c r="E559" s="27"/>
      <c r="F559" s="27"/>
      <c r="G559" s="47"/>
      <c r="H559" s="557"/>
      <c r="I559" s="26"/>
      <c r="J559" s="63"/>
      <c r="K559" s="29"/>
      <c r="L559" s="47"/>
      <c r="M559" s="26"/>
      <c r="N559" s="26"/>
      <c r="O559" s="30"/>
      <c r="P559" s="27"/>
      <c r="Q559" s="26"/>
      <c r="R559" s="30"/>
      <c r="S559" s="31"/>
    </row>
    <row r="560" spans="4:19" s="4" customFormat="1" ht="19.7" customHeight="1">
      <c r="D560" s="27"/>
      <c r="E560" s="27"/>
      <c r="F560" s="27"/>
      <c r="G560" s="47"/>
      <c r="H560" s="557"/>
      <c r="I560" s="26"/>
      <c r="J560" s="63"/>
      <c r="K560" s="29"/>
      <c r="L560" s="47"/>
      <c r="M560" s="26"/>
      <c r="N560" s="26"/>
      <c r="O560" s="30"/>
      <c r="P560" s="27"/>
      <c r="Q560" s="26"/>
      <c r="R560" s="30"/>
      <c r="S560" s="31"/>
    </row>
    <row r="561" spans="1:19" s="4" customFormat="1" ht="19.7" customHeight="1">
      <c r="D561" s="27"/>
      <c r="E561" s="27"/>
      <c r="F561" s="27"/>
      <c r="G561" s="47"/>
      <c r="H561" s="557"/>
      <c r="I561" s="26"/>
      <c r="J561" s="63"/>
      <c r="K561" s="29"/>
      <c r="L561" s="47"/>
      <c r="M561" s="26"/>
      <c r="N561" s="26"/>
      <c r="O561" s="30"/>
      <c r="P561" s="27"/>
      <c r="Q561" s="26"/>
      <c r="R561" s="30"/>
      <c r="S561" s="31"/>
    </row>
    <row r="562" spans="1:19" s="4" customFormat="1" ht="19.7" customHeight="1">
      <c r="D562" s="27"/>
      <c r="E562" s="27"/>
      <c r="F562" s="27"/>
      <c r="G562" s="47"/>
      <c r="H562" s="557"/>
      <c r="I562" s="26"/>
      <c r="J562" s="63"/>
      <c r="K562" s="29"/>
      <c r="L562" s="47"/>
      <c r="M562" s="26"/>
      <c r="N562" s="26"/>
      <c r="O562" s="30"/>
      <c r="P562" s="27"/>
      <c r="Q562" s="26"/>
      <c r="R562" s="30"/>
      <c r="S562" s="31"/>
    </row>
    <row r="563" spans="1:19" s="4" customFormat="1" ht="19.7" customHeight="1">
      <c r="D563" s="27"/>
      <c r="E563" s="27"/>
      <c r="F563" s="27"/>
      <c r="G563" s="47"/>
      <c r="H563" s="557"/>
      <c r="I563" s="26"/>
      <c r="J563" s="63"/>
      <c r="K563" s="29"/>
      <c r="L563" s="47"/>
      <c r="M563" s="26"/>
      <c r="N563" s="26"/>
      <c r="O563" s="30"/>
      <c r="P563" s="27"/>
      <c r="Q563" s="26"/>
      <c r="R563" s="30"/>
      <c r="S563" s="31"/>
    </row>
    <row r="564" spans="1:19" s="4" customFormat="1" ht="19.7" customHeight="1">
      <c r="D564" s="27"/>
      <c r="E564" s="27"/>
      <c r="F564" s="27"/>
      <c r="G564" s="47"/>
      <c r="H564" s="557"/>
      <c r="I564" s="26"/>
      <c r="J564" s="63"/>
      <c r="K564" s="29"/>
      <c r="L564" s="47"/>
      <c r="M564" s="26"/>
      <c r="N564" s="26"/>
      <c r="O564" s="30"/>
      <c r="P564" s="27"/>
      <c r="Q564" s="26"/>
      <c r="R564" s="30"/>
      <c r="S564" s="31"/>
    </row>
    <row r="565" spans="1:19" s="4" customFormat="1" ht="19.7" customHeight="1">
      <c r="D565" s="27"/>
      <c r="E565" s="27"/>
      <c r="F565" s="27"/>
      <c r="G565" s="47"/>
      <c r="H565" s="557"/>
      <c r="I565" s="26"/>
      <c r="J565" s="63"/>
      <c r="K565" s="29"/>
      <c r="L565" s="47"/>
      <c r="M565" s="26"/>
      <c r="N565" s="26"/>
      <c r="O565" s="30"/>
      <c r="P565" s="27"/>
      <c r="Q565" s="26"/>
      <c r="R565" s="30"/>
      <c r="S565" s="31"/>
    </row>
    <row r="566" spans="1:19" s="4" customFormat="1" ht="19.7" customHeight="1">
      <c r="D566" s="27"/>
      <c r="E566" s="27"/>
      <c r="F566" s="27"/>
      <c r="G566" s="47"/>
      <c r="H566" s="557"/>
      <c r="I566" s="26"/>
      <c r="J566" s="63"/>
      <c r="K566" s="29"/>
      <c r="L566" s="47"/>
      <c r="M566" s="26"/>
      <c r="N566" s="26"/>
      <c r="O566" s="30"/>
      <c r="P566" s="27"/>
      <c r="Q566" s="26"/>
      <c r="R566" s="30"/>
      <c r="S566" s="31"/>
    </row>
    <row r="567" spans="1:19" s="4" customFormat="1" ht="19.7" customHeight="1">
      <c r="D567" s="27"/>
      <c r="E567" s="27"/>
      <c r="F567" s="27"/>
      <c r="G567" s="47"/>
      <c r="H567" s="557"/>
      <c r="I567" s="26"/>
      <c r="J567" s="63"/>
      <c r="K567" s="29"/>
      <c r="L567" s="47"/>
      <c r="M567" s="26"/>
      <c r="N567" s="26"/>
      <c r="O567" s="30"/>
      <c r="P567" s="27"/>
      <c r="Q567" s="26"/>
      <c r="R567" s="30"/>
      <c r="S567" s="31"/>
    </row>
    <row r="568" spans="1:19" s="4" customFormat="1" ht="19.7" customHeight="1">
      <c r="D568" s="27"/>
      <c r="E568" s="27"/>
      <c r="F568" s="27"/>
      <c r="G568" s="26"/>
      <c r="H568" s="40"/>
      <c r="I568" s="26"/>
      <c r="J568" s="28"/>
      <c r="K568" s="29"/>
      <c r="L568" s="26"/>
      <c r="M568" s="26"/>
      <c r="N568" s="26"/>
      <c r="O568" s="30"/>
      <c r="P568" s="27"/>
      <c r="Q568" s="26"/>
      <c r="R568" s="30"/>
      <c r="S568" s="31"/>
    </row>
    <row r="569" spans="1:19" s="4" customFormat="1" ht="19.7" customHeight="1">
      <c r="D569" s="27"/>
      <c r="E569" s="27"/>
      <c r="F569" s="27"/>
      <c r="G569" s="26"/>
      <c r="H569" s="40"/>
      <c r="I569" s="26"/>
      <c r="J569" s="28"/>
      <c r="K569" s="29"/>
      <c r="L569" s="26"/>
      <c r="M569" s="26"/>
      <c r="N569" s="26"/>
      <c r="O569" s="30"/>
      <c r="P569" s="27"/>
      <c r="Q569" s="26"/>
      <c r="R569" s="30"/>
      <c r="S569" s="31"/>
    </row>
    <row r="570" spans="1:19" s="4" customFormat="1" ht="19.7" customHeight="1">
      <c r="D570" s="27"/>
      <c r="E570" s="27"/>
      <c r="F570" s="27"/>
      <c r="G570" s="26"/>
      <c r="H570" s="40"/>
      <c r="I570" s="26"/>
      <c r="J570" s="28"/>
      <c r="K570" s="29"/>
      <c r="L570" s="26"/>
      <c r="M570" s="26"/>
      <c r="N570" s="26"/>
      <c r="O570" s="30"/>
      <c r="P570" s="27"/>
      <c r="Q570" s="26"/>
      <c r="R570" s="30"/>
      <c r="S570" s="31"/>
    </row>
    <row r="571" spans="1:19" s="4" customFormat="1" ht="19.7" customHeight="1">
      <c r="A571" s="26"/>
      <c r="B571" s="64">
        <v>8</v>
      </c>
      <c r="C571" s="65" t="s">
        <v>63</v>
      </c>
      <c r="D571" s="27"/>
      <c r="E571" s="27"/>
      <c r="F571" s="27"/>
      <c r="G571" s="26"/>
      <c r="H571" s="40"/>
      <c r="I571" s="26"/>
      <c r="J571" s="28"/>
      <c r="K571" s="29"/>
      <c r="L571" s="26"/>
      <c r="M571" s="26"/>
      <c r="N571" s="26"/>
      <c r="O571" s="30"/>
      <c r="P571" s="27"/>
      <c r="Q571" s="26"/>
      <c r="R571" s="30"/>
      <c r="S571" s="31"/>
    </row>
    <row r="572" spans="1:19" s="4" customFormat="1" ht="19.7" customHeight="1">
      <c r="D572" s="27"/>
      <c r="E572" s="27"/>
      <c r="F572" s="27"/>
      <c r="G572" s="26"/>
      <c r="H572" s="40"/>
      <c r="I572" s="26"/>
      <c r="J572" s="28"/>
      <c r="K572" s="29"/>
      <c r="L572" s="26"/>
      <c r="M572" s="26"/>
      <c r="N572" s="26"/>
      <c r="O572" s="30"/>
      <c r="P572" s="27"/>
      <c r="Q572" s="26"/>
      <c r="R572" s="30"/>
      <c r="S572" s="31"/>
    </row>
    <row r="573" spans="1:19" s="4" customFormat="1" ht="19.7" customHeight="1">
      <c r="D573" s="27"/>
      <c r="E573" s="27"/>
      <c r="F573" s="27"/>
      <c r="G573" s="26"/>
      <c r="H573" s="40"/>
      <c r="I573" s="26"/>
      <c r="J573" s="28"/>
      <c r="K573" s="29"/>
      <c r="L573" s="26"/>
      <c r="M573" s="26"/>
      <c r="N573" s="26"/>
      <c r="O573" s="30"/>
      <c r="P573" s="27"/>
      <c r="Q573" s="26"/>
      <c r="R573" s="30"/>
      <c r="S573" s="31"/>
    </row>
    <row r="574" spans="1:19" s="4" customFormat="1" ht="19.7" customHeight="1">
      <c r="D574" s="27"/>
      <c r="E574" s="27"/>
      <c r="F574" s="27"/>
      <c r="G574" s="26"/>
      <c r="H574" s="40"/>
      <c r="I574" s="26"/>
      <c r="J574" s="28"/>
      <c r="K574" s="29"/>
      <c r="L574" s="26"/>
      <c r="M574" s="26"/>
      <c r="N574" s="26"/>
      <c r="O574" s="30"/>
      <c r="P574" s="27"/>
      <c r="Q574" s="26"/>
      <c r="R574" s="30"/>
      <c r="S574" s="31"/>
    </row>
    <row r="575" spans="1:19" s="4" customFormat="1" ht="19.7" customHeight="1">
      <c r="D575" s="27"/>
      <c r="E575" s="27"/>
      <c r="F575" s="27"/>
      <c r="G575" s="26"/>
      <c r="H575" s="40"/>
      <c r="I575" s="26"/>
      <c r="J575" s="28"/>
      <c r="K575" s="29"/>
      <c r="L575" s="26"/>
      <c r="M575" s="26"/>
      <c r="N575" s="26"/>
      <c r="O575" s="30"/>
      <c r="P575" s="27"/>
      <c r="Q575" s="26"/>
      <c r="R575" s="30"/>
      <c r="S575" s="31"/>
    </row>
    <row r="576" spans="1:19" s="4" customFormat="1" ht="19.7" customHeight="1">
      <c r="D576" s="27"/>
      <c r="E576" s="27"/>
      <c r="F576" s="27"/>
      <c r="G576" s="26"/>
      <c r="H576" s="40"/>
      <c r="I576" s="26"/>
      <c r="J576" s="28"/>
      <c r="K576" s="29"/>
      <c r="L576" s="26"/>
      <c r="M576" s="26"/>
      <c r="N576" s="26"/>
      <c r="O576" s="30"/>
      <c r="P576" s="27"/>
      <c r="Q576" s="26"/>
      <c r="R576" s="30"/>
      <c r="S576" s="31"/>
    </row>
    <row r="577" spans="4:19" s="4" customFormat="1" ht="19.7" customHeight="1">
      <c r="D577" s="27"/>
      <c r="E577" s="27"/>
      <c r="F577" s="27"/>
      <c r="G577" s="26"/>
      <c r="H577" s="40"/>
      <c r="I577" s="26"/>
      <c r="J577" s="28"/>
      <c r="K577" s="29"/>
      <c r="L577" s="26"/>
      <c r="M577" s="26"/>
      <c r="N577" s="26"/>
      <c r="O577" s="30"/>
      <c r="P577" s="27"/>
      <c r="Q577" s="26"/>
      <c r="R577" s="30"/>
      <c r="S577" s="31"/>
    </row>
    <row r="578" spans="4:19" s="4" customFormat="1" ht="19.7" customHeight="1">
      <c r="D578" s="27"/>
      <c r="E578" s="27"/>
      <c r="F578" s="27"/>
      <c r="G578" s="26"/>
      <c r="H578" s="40"/>
      <c r="I578" s="26"/>
      <c r="J578" s="28"/>
      <c r="K578" s="29"/>
      <c r="L578" s="26"/>
      <c r="M578" s="26"/>
      <c r="N578" s="26"/>
      <c r="O578" s="30"/>
      <c r="P578" s="27"/>
      <c r="Q578" s="26"/>
      <c r="R578" s="30"/>
      <c r="S578" s="31"/>
    </row>
    <row r="579" spans="4:19" s="4" customFormat="1" ht="19.7" customHeight="1">
      <c r="D579" s="27"/>
      <c r="E579" s="27"/>
      <c r="F579" s="27"/>
      <c r="G579" s="26"/>
      <c r="H579" s="40"/>
      <c r="I579" s="26"/>
      <c r="J579" s="28"/>
      <c r="K579" s="29"/>
      <c r="L579" s="26"/>
      <c r="M579" s="26"/>
      <c r="N579" s="26"/>
      <c r="O579" s="30"/>
      <c r="P579" s="27"/>
      <c r="Q579" s="26"/>
      <c r="R579" s="30"/>
      <c r="S579" s="31"/>
    </row>
    <row r="580" spans="4:19" s="4" customFormat="1" ht="19.7" customHeight="1">
      <c r="D580" s="27"/>
      <c r="E580" s="27"/>
      <c r="F580" s="27"/>
      <c r="G580" s="26"/>
      <c r="H580" s="40"/>
      <c r="I580" s="26"/>
      <c r="J580" s="28"/>
      <c r="K580" s="29"/>
      <c r="L580" s="26"/>
      <c r="M580" s="26"/>
      <c r="N580" s="26"/>
      <c r="O580" s="30"/>
      <c r="P580" s="27"/>
      <c r="Q580" s="26"/>
      <c r="R580" s="30"/>
      <c r="S580" s="31"/>
    </row>
    <row r="581" spans="4:19" s="4" customFormat="1" ht="19.7" customHeight="1">
      <c r="D581" s="27"/>
      <c r="E581" s="27"/>
      <c r="F581" s="27"/>
      <c r="G581" s="26"/>
      <c r="H581" s="40"/>
      <c r="I581" s="26"/>
      <c r="J581" s="28"/>
      <c r="K581" s="29"/>
      <c r="L581" s="26"/>
      <c r="M581" s="26"/>
      <c r="N581" s="26"/>
      <c r="O581" s="30"/>
      <c r="P581" s="27"/>
      <c r="Q581" s="26"/>
      <c r="R581" s="30"/>
      <c r="S581" s="31"/>
    </row>
    <row r="582" spans="4:19" s="4" customFormat="1" ht="19.7" customHeight="1">
      <c r="D582" s="27"/>
      <c r="E582" s="27"/>
      <c r="F582" s="27"/>
      <c r="G582" s="26"/>
      <c r="H582" s="40"/>
      <c r="I582" s="26"/>
      <c r="J582" s="28"/>
      <c r="K582" s="29"/>
      <c r="L582" s="26"/>
      <c r="M582" s="26"/>
      <c r="N582" s="26"/>
      <c r="O582" s="30"/>
      <c r="P582" s="27"/>
      <c r="Q582" s="26"/>
      <c r="R582" s="30"/>
      <c r="S582" s="31"/>
    </row>
    <row r="583" spans="4:19" s="4" customFormat="1" ht="19.7" customHeight="1">
      <c r="D583" s="27"/>
      <c r="E583" s="27"/>
      <c r="F583" s="27"/>
      <c r="G583" s="26"/>
      <c r="H583" s="40"/>
      <c r="I583" s="26"/>
      <c r="J583" s="28"/>
      <c r="K583" s="29"/>
      <c r="L583" s="26"/>
      <c r="M583" s="26"/>
      <c r="N583" s="26"/>
      <c r="O583" s="30"/>
      <c r="P583" s="27"/>
      <c r="Q583" s="26"/>
      <c r="R583" s="30"/>
      <c r="S583" s="31"/>
    </row>
    <row r="584" spans="4:19" s="4" customFormat="1" ht="19.7" customHeight="1">
      <c r="D584" s="27"/>
      <c r="E584" s="27"/>
      <c r="F584" s="27"/>
      <c r="G584" s="26"/>
      <c r="H584" s="40"/>
      <c r="I584" s="26"/>
      <c r="J584" s="28"/>
      <c r="K584" s="29"/>
      <c r="L584" s="26"/>
      <c r="M584" s="26"/>
      <c r="N584" s="26"/>
      <c r="O584" s="30"/>
      <c r="P584" s="27"/>
      <c r="Q584" s="26"/>
      <c r="R584" s="30"/>
      <c r="S584" s="31"/>
    </row>
    <row r="585" spans="4:19" s="4" customFormat="1" ht="19.7" customHeight="1">
      <c r="D585" s="27"/>
      <c r="E585" s="27"/>
      <c r="F585" s="27"/>
      <c r="G585" s="26"/>
      <c r="H585" s="40"/>
      <c r="I585" s="26"/>
      <c r="J585" s="28"/>
      <c r="K585" s="29"/>
      <c r="L585" s="26"/>
      <c r="M585" s="26"/>
      <c r="N585" s="26"/>
      <c r="O585" s="30"/>
      <c r="P585" s="27"/>
      <c r="Q585" s="26"/>
      <c r="R585" s="30"/>
      <c r="S585" s="31"/>
    </row>
    <row r="586" spans="4:19" s="4" customFormat="1" ht="19.7" customHeight="1">
      <c r="D586" s="27"/>
      <c r="E586" s="27"/>
      <c r="F586" s="27"/>
      <c r="G586" s="26"/>
      <c r="H586" s="40"/>
      <c r="I586" s="26"/>
      <c r="J586" s="28"/>
      <c r="K586" s="29"/>
      <c r="L586" s="26"/>
      <c r="M586" s="26"/>
      <c r="N586" s="26"/>
      <c r="O586" s="30"/>
      <c r="P586" s="27"/>
      <c r="Q586" s="26"/>
      <c r="R586" s="30"/>
      <c r="S586" s="31"/>
    </row>
    <row r="587" spans="4:19" s="4" customFormat="1" ht="19.7" customHeight="1">
      <c r="D587" s="27"/>
      <c r="E587" s="27"/>
      <c r="F587" s="27"/>
      <c r="G587" s="26"/>
      <c r="H587" s="40"/>
      <c r="I587" s="26"/>
      <c r="J587" s="28"/>
      <c r="K587" s="29"/>
      <c r="L587" s="26"/>
      <c r="M587" s="26"/>
      <c r="N587" s="26"/>
      <c r="O587" s="30"/>
      <c r="P587" s="27"/>
      <c r="Q587" s="26"/>
      <c r="R587" s="30"/>
      <c r="S587" s="31"/>
    </row>
    <row r="588" spans="4:19" s="4" customFormat="1" ht="19.7" customHeight="1">
      <c r="D588" s="27"/>
      <c r="E588" s="27"/>
      <c r="F588" s="27"/>
      <c r="G588" s="26"/>
      <c r="H588" s="40"/>
      <c r="I588" s="26"/>
      <c r="J588" s="28"/>
      <c r="K588" s="29"/>
      <c r="L588" s="26"/>
      <c r="M588" s="26"/>
      <c r="N588" s="26"/>
      <c r="O588" s="30"/>
      <c r="P588" s="27"/>
      <c r="Q588" s="26"/>
      <c r="R588" s="30"/>
      <c r="S588" s="31"/>
    </row>
    <row r="589" spans="4:19" s="4" customFormat="1" ht="19.7" customHeight="1">
      <c r="D589" s="27"/>
      <c r="E589" s="27"/>
      <c r="F589" s="27"/>
      <c r="G589" s="26"/>
      <c r="H589" s="40"/>
      <c r="I589" s="26"/>
      <c r="J589" s="28"/>
      <c r="K589" s="29"/>
      <c r="L589" s="26"/>
      <c r="M589" s="26"/>
      <c r="N589" s="26"/>
      <c r="O589" s="30"/>
      <c r="P589" s="27"/>
      <c r="Q589" s="26"/>
      <c r="R589" s="30"/>
      <c r="S589" s="31"/>
    </row>
    <row r="590" spans="4:19" s="4" customFormat="1" ht="19.7" customHeight="1">
      <c r="D590" s="27"/>
      <c r="E590" s="27"/>
      <c r="F590" s="27"/>
      <c r="G590" s="26"/>
      <c r="H590" s="40"/>
      <c r="I590" s="26"/>
      <c r="J590" s="28"/>
      <c r="K590" s="29"/>
      <c r="L590" s="26"/>
      <c r="M590" s="26"/>
      <c r="N590" s="26"/>
      <c r="O590" s="30"/>
      <c r="P590" s="27"/>
      <c r="Q590" s="26"/>
      <c r="R590" s="30"/>
      <c r="S590" s="31"/>
    </row>
    <row r="591" spans="4:19" s="4" customFormat="1" ht="19.7" customHeight="1">
      <c r="D591" s="27"/>
      <c r="E591" s="27"/>
      <c r="F591" s="27"/>
      <c r="G591" s="26"/>
      <c r="H591" s="40"/>
      <c r="I591" s="26"/>
      <c r="J591" s="28"/>
      <c r="K591" s="29"/>
      <c r="L591" s="26"/>
      <c r="M591" s="26"/>
      <c r="N591" s="26"/>
      <c r="O591" s="30"/>
      <c r="P591" s="27"/>
      <c r="Q591" s="26"/>
      <c r="R591" s="30"/>
      <c r="S591" s="31"/>
    </row>
    <row r="592" spans="4:19" s="4" customFormat="1" ht="19.7" customHeight="1">
      <c r="D592" s="27"/>
      <c r="E592" s="27"/>
      <c r="F592" s="27"/>
      <c r="G592" s="26"/>
      <c r="H592" s="40"/>
      <c r="I592" s="26"/>
      <c r="J592" s="28"/>
      <c r="K592" s="29"/>
      <c r="L592" s="26"/>
      <c r="M592" s="26"/>
      <c r="N592" s="26"/>
      <c r="O592" s="30"/>
      <c r="P592" s="27"/>
      <c r="Q592" s="26"/>
      <c r="R592" s="30"/>
      <c r="S592" s="31"/>
    </row>
    <row r="593" spans="4:19" s="4" customFormat="1" ht="19.7" customHeight="1">
      <c r="D593" s="27"/>
      <c r="E593" s="27"/>
      <c r="F593" s="27"/>
      <c r="G593" s="26"/>
      <c r="H593" s="40"/>
      <c r="I593" s="26"/>
      <c r="J593" s="28"/>
      <c r="K593" s="29"/>
      <c r="L593" s="26"/>
      <c r="M593" s="26"/>
      <c r="N593" s="26"/>
      <c r="O593" s="30"/>
      <c r="P593" s="27"/>
      <c r="Q593" s="26"/>
      <c r="R593" s="30"/>
      <c r="S593" s="31"/>
    </row>
    <row r="594" spans="4:19" s="4" customFormat="1" ht="19.7" customHeight="1">
      <c r="D594" s="27"/>
      <c r="E594" s="27"/>
      <c r="F594" s="27"/>
      <c r="G594" s="26"/>
      <c r="H594" s="40"/>
      <c r="I594" s="26"/>
      <c r="J594" s="28"/>
      <c r="K594" s="29"/>
      <c r="L594" s="26"/>
      <c r="M594" s="26"/>
      <c r="N594" s="26"/>
      <c r="O594" s="30"/>
      <c r="P594" s="27"/>
      <c r="Q594" s="26"/>
      <c r="R594" s="30"/>
      <c r="S594" s="31"/>
    </row>
    <row r="595" spans="4:19" s="4" customFormat="1" ht="19.7" customHeight="1">
      <c r="D595" s="27"/>
      <c r="E595" s="27"/>
      <c r="F595" s="27"/>
      <c r="G595" s="26"/>
      <c r="H595" s="40"/>
      <c r="I595" s="26"/>
      <c r="J595" s="28"/>
      <c r="K595" s="29"/>
      <c r="L595" s="26"/>
      <c r="M595" s="26"/>
      <c r="N595" s="26"/>
      <c r="O595" s="30"/>
      <c r="P595" s="27"/>
      <c r="Q595" s="26"/>
      <c r="R595" s="30"/>
      <c r="S595" s="31"/>
    </row>
    <row r="596" spans="4:19" s="4" customFormat="1" ht="19.7" customHeight="1">
      <c r="D596" s="27"/>
      <c r="E596" s="27"/>
      <c r="F596" s="27"/>
      <c r="G596" s="26"/>
      <c r="H596" s="40"/>
      <c r="I596" s="26"/>
      <c r="J596" s="28"/>
      <c r="K596" s="29"/>
      <c r="L596" s="26"/>
      <c r="M596" s="26"/>
      <c r="N596" s="26"/>
      <c r="O596" s="30"/>
      <c r="P596" s="27"/>
      <c r="Q596" s="26"/>
      <c r="R596" s="30"/>
      <c r="S596" s="31"/>
    </row>
    <row r="597" spans="4:19" s="4" customFormat="1" ht="19.7" customHeight="1">
      <c r="D597" s="27"/>
      <c r="E597" s="27"/>
      <c r="F597" s="27"/>
      <c r="G597" s="26"/>
      <c r="H597" s="40"/>
      <c r="I597" s="26"/>
      <c r="J597" s="28"/>
      <c r="K597" s="29"/>
      <c r="L597" s="26"/>
      <c r="M597" s="26"/>
      <c r="N597" s="26"/>
      <c r="O597" s="30"/>
      <c r="P597" s="27"/>
      <c r="Q597" s="26"/>
      <c r="R597" s="30"/>
      <c r="S597" s="31"/>
    </row>
    <row r="598" spans="4:19" s="4" customFormat="1" ht="19.7" customHeight="1">
      <c r="D598" s="27"/>
      <c r="E598" s="27"/>
      <c r="F598" s="27"/>
      <c r="G598" s="26"/>
      <c r="H598" s="40"/>
      <c r="I598" s="26"/>
      <c r="J598" s="28"/>
      <c r="K598" s="29"/>
      <c r="L598" s="26"/>
      <c r="M598" s="26"/>
      <c r="N598" s="26"/>
      <c r="O598" s="30"/>
      <c r="P598" s="27"/>
      <c r="Q598" s="26"/>
      <c r="R598" s="30"/>
      <c r="S598" s="31"/>
    </row>
    <row r="599" spans="4:19" s="4" customFormat="1" ht="19.7" customHeight="1">
      <c r="D599" s="27"/>
      <c r="E599" s="27"/>
      <c r="F599" s="27"/>
      <c r="G599" s="26"/>
      <c r="H599" s="40"/>
      <c r="I599" s="26"/>
      <c r="J599" s="28"/>
      <c r="K599" s="29"/>
      <c r="L599" s="26"/>
      <c r="M599" s="26"/>
      <c r="N599" s="26"/>
      <c r="O599" s="30"/>
      <c r="P599" s="27"/>
      <c r="Q599" s="26"/>
      <c r="R599" s="30"/>
      <c r="S599" s="31"/>
    </row>
    <row r="600" spans="4:19" s="4" customFormat="1" ht="19.7" customHeight="1">
      <c r="D600" s="27"/>
      <c r="E600" s="27"/>
      <c r="F600" s="27"/>
      <c r="G600" s="26"/>
      <c r="H600" s="40"/>
      <c r="I600" s="26"/>
      <c r="J600" s="28"/>
      <c r="K600" s="29"/>
      <c r="L600" s="26"/>
      <c r="M600" s="26"/>
      <c r="N600" s="26"/>
      <c r="O600" s="30"/>
      <c r="P600" s="27"/>
      <c r="Q600" s="26"/>
      <c r="R600" s="30"/>
      <c r="S600" s="31"/>
    </row>
    <row r="601" spans="4:19" s="4" customFormat="1" ht="19.7" customHeight="1">
      <c r="D601" s="27"/>
      <c r="E601" s="27"/>
      <c r="F601" s="27"/>
      <c r="G601" s="26"/>
      <c r="H601" s="40"/>
      <c r="I601" s="26"/>
      <c r="J601" s="28"/>
      <c r="K601" s="29"/>
      <c r="L601" s="26"/>
      <c r="M601" s="26"/>
      <c r="N601" s="26"/>
      <c r="O601" s="30"/>
      <c r="P601" s="27"/>
      <c r="Q601" s="26"/>
      <c r="R601" s="30"/>
      <c r="S601" s="31"/>
    </row>
    <row r="602" spans="4:19" s="4" customFormat="1" ht="19.7" customHeight="1">
      <c r="D602" s="27"/>
      <c r="E602" s="27"/>
      <c r="F602" s="27"/>
      <c r="G602" s="26"/>
      <c r="H602" s="40"/>
      <c r="I602" s="26"/>
      <c r="J602" s="28"/>
      <c r="K602" s="29"/>
      <c r="L602" s="26"/>
      <c r="M602" s="26"/>
      <c r="N602" s="26"/>
      <c r="O602" s="30"/>
      <c r="P602" s="27"/>
      <c r="Q602" s="26"/>
      <c r="R602" s="30"/>
      <c r="S602" s="31"/>
    </row>
    <row r="603" spans="4:19" s="4" customFormat="1" ht="19.7" customHeight="1">
      <c r="D603" s="27"/>
      <c r="E603" s="27"/>
      <c r="F603" s="27"/>
      <c r="G603" s="26"/>
      <c r="H603" s="40"/>
      <c r="I603" s="26"/>
      <c r="J603" s="28"/>
      <c r="K603" s="29"/>
      <c r="L603" s="26"/>
      <c r="M603" s="26"/>
      <c r="N603" s="26"/>
      <c r="O603" s="30"/>
      <c r="P603" s="27"/>
      <c r="Q603" s="26"/>
      <c r="R603" s="30"/>
      <c r="S603" s="31"/>
    </row>
    <row r="604" spans="4:19" s="4" customFormat="1" ht="19.7" customHeight="1">
      <c r="D604" s="27"/>
      <c r="E604" s="27"/>
      <c r="F604" s="27"/>
      <c r="G604" s="26"/>
      <c r="H604" s="40"/>
      <c r="I604" s="26"/>
      <c r="J604" s="28"/>
      <c r="K604" s="29"/>
      <c r="L604" s="26"/>
      <c r="M604" s="26"/>
      <c r="N604" s="26"/>
      <c r="O604" s="30"/>
      <c r="P604" s="27"/>
      <c r="Q604" s="26"/>
      <c r="R604" s="30"/>
      <c r="S604" s="31"/>
    </row>
    <row r="605" spans="4:19" s="4" customFormat="1" ht="19.7" customHeight="1">
      <c r="D605" s="27"/>
      <c r="E605" s="27"/>
      <c r="F605" s="27"/>
      <c r="G605" s="26"/>
      <c r="H605" s="40"/>
      <c r="I605" s="26"/>
      <c r="J605" s="28"/>
      <c r="K605" s="29"/>
      <c r="L605" s="26"/>
      <c r="M605" s="26"/>
      <c r="N605" s="26"/>
      <c r="O605" s="30"/>
      <c r="P605" s="27"/>
      <c r="Q605" s="26"/>
      <c r="R605" s="30"/>
      <c r="S605" s="31"/>
    </row>
    <row r="606" spans="4:19" s="4" customFormat="1" ht="19.7" customHeight="1">
      <c r="D606" s="27"/>
      <c r="E606" s="27"/>
      <c r="F606" s="27"/>
      <c r="G606" s="26"/>
      <c r="H606" s="40"/>
      <c r="I606" s="26"/>
      <c r="J606" s="28"/>
      <c r="K606" s="29"/>
      <c r="L606" s="26"/>
      <c r="M606" s="26"/>
      <c r="N606" s="26"/>
      <c r="O606" s="30"/>
      <c r="P606" s="27"/>
      <c r="Q606" s="26"/>
      <c r="R606" s="30"/>
      <c r="S606" s="31"/>
    </row>
    <row r="607" spans="4:19" s="4" customFormat="1" ht="19.7" customHeight="1">
      <c r="D607" s="27"/>
      <c r="E607" s="27"/>
      <c r="F607" s="27"/>
      <c r="G607" s="26"/>
      <c r="H607" s="40"/>
      <c r="I607" s="26"/>
      <c r="J607" s="28"/>
      <c r="K607" s="29"/>
      <c r="L607" s="26"/>
      <c r="M607" s="26"/>
      <c r="N607" s="26"/>
      <c r="O607" s="30"/>
      <c r="P607" s="27"/>
      <c r="Q607" s="26"/>
      <c r="R607" s="30"/>
      <c r="S607" s="31"/>
    </row>
    <row r="608" spans="4:19" s="4" customFormat="1" ht="19.7" customHeight="1">
      <c r="D608" s="27"/>
      <c r="E608" s="27"/>
      <c r="F608" s="27"/>
      <c r="G608" s="26"/>
      <c r="H608" s="40"/>
      <c r="I608" s="26"/>
      <c r="J608" s="28"/>
      <c r="K608" s="29"/>
      <c r="L608" s="26"/>
      <c r="M608" s="26"/>
      <c r="N608" s="26"/>
      <c r="O608" s="30"/>
      <c r="P608" s="27"/>
      <c r="Q608" s="26"/>
      <c r="R608" s="30"/>
      <c r="S608" s="31"/>
    </row>
    <row r="609" spans="4:19" s="4" customFormat="1" ht="19.7" customHeight="1">
      <c r="D609" s="27"/>
      <c r="E609" s="27"/>
      <c r="F609" s="27"/>
      <c r="G609" s="26"/>
      <c r="H609" s="40"/>
      <c r="I609" s="26"/>
      <c r="J609" s="28"/>
      <c r="K609" s="29"/>
      <c r="L609" s="26"/>
      <c r="M609" s="26"/>
      <c r="N609" s="26"/>
      <c r="O609" s="30"/>
      <c r="P609" s="27"/>
      <c r="Q609" s="26"/>
      <c r="R609" s="30"/>
      <c r="S609" s="31"/>
    </row>
    <row r="610" spans="4:19" s="4" customFormat="1" ht="19.7" customHeight="1">
      <c r="D610" s="27"/>
      <c r="E610" s="27"/>
      <c r="F610" s="27"/>
      <c r="G610" s="26"/>
      <c r="H610" s="40"/>
      <c r="I610" s="26"/>
      <c r="J610" s="28"/>
      <c r="K610" s="29"/>
      <c r="L610" s="26"/>
      <c r="M610" s="26"/>
      <c r="N610" s="26"/>
      <c r="O610" s="30"/>
      <c r="P610" s="27"/>
      <c r="Q610" s="26"/>
      <c r="R610" s="30"/>
      <c r="S610" s="31"/>
    </row>
    <row r="611" spans="4:19" s="4" customFormat="1" ht="19.7" customHeight="1">
      <c r="D611" s="27"/>
      <c r="E611" s="27"/>
      <c r="F611" s="27"/>
      <c r="G611" s="26"/>
      <c r="H611" s="40"/>
      <c r="I611" s="26"/>
      <c r="J611" s="28"/>
      <c r="K611" s="29"/>
      <c r="L611" s="26"/>
      <c r="M611" s="26"/>
      <c r="N611" s="26"/>
      <c r="O611" s="30"/>
      <c r="P611" s="27"/>
      <c r="Q611" s="26"/>
      <c r="R611" s="30"/>
      <c r="S611" s="31"/>
    </row>
    <row r="612" spans="4:19" s="4" customFormat="1" ht="19.7" customHeight="1">
      <c r="D612" s="27"/>
      <c r="E612" s="27"/>
      <c r="F612" s="27"/>
      <c r="G612" s="26"/>
      <c r="H612" s="40"/>
      <c r="I612" s="26"/>
      <c r="J612" s="28"/>
      <c r="K612" s="29"/>
      <c r="L612" s="26"/>
      <c r="M612" s="26"/>
      <c r="N612" s="26"/>
      <c r="O612" s="30"/>
      <c r="P612" s="27"/>
      <c r="Q612" s="26"/>
      <c r="R612" s="30"/>
      <c r="S612" s="31"/>
    </row>
    <row r="613" spans="4:19" s="4" customFormat="1" ht="19.7" customHeight="1">
      <c r="D613" s="27"/>
      <c r="E613" s="27"/>
      <c r="F613" s="27"/>
      <c r="G613" s="26"/>
      <c r="H613" s="40"/>
      <c r="I613" s="26"/>
      <c r="J613" s="28"/>
      <c r="K613" s="29"/>
      <c r="L613" s="26"/>
      <c r="M613" s="26"/>
      <c r="N613" s="26"/>
      <c r="O613" s="30"/>
      <c r="P613" s="27"/>
      <c r="Q613" s="26"/>
      <c r="R613" s="30"/>
      <c r="S613" s="31"/>
    </row>
    <row r="614" spans="4:19" s="4" customFormat="1" ht="19.7" customHeight="1">
      <c r="D614" s="27"/>
      <c r="E614" s="27"/>
      <c r="F614" s="27"/>
      <c r="G614" s="26"/>
      <c r="H614" s="40"/>
      <c r="I614" s="26"/>
      <c r="J614" s="28"/>
      <c r="K614" s="29"/>
      <c r="L614" s="26"/>
      <c r="M614" s="26"/>
      <c r="N614" s="26"/>
      <c r="O614" s="30"/>
      <c r="P614" s="27"/>
      <c r="Q614" s="26"/>
      <c r="R614" s="30"/>
      <c r="S614" s="31"/>
    </row>
    <row r="615" spans="4:19" s="4" customFormat="1" ht="19.7" customHeight="1">
      <c r="D615" s="27"/>
      <c r="E615" s="27"/>
      <c r="F615" s="27"/>
      <c r="G615" s="26"/>
      <c r="H615" s="40"/>
      <c r="I615" s="26"/>
      <c r="J615" s="28"/>
      <c r="K615" s="29"/>
      <c r="L615" s="26"/>
      <c r="M615" s="26"/>
      <c r="N615" s="26"/>
      <c r="O615" s="30"/>
      <c r="P615" s="27"/>
      <c r="Q615" s="26"/>
      <c r="R615" s="30"/>
      <c r="S615" s="31"/>
    </row>
    <row r="616" spans="4:19" s="4" customFormat="1" ht="19.7" customHeight="1">
      <c r="D616" s="27"/>
      <c r="E616" s="27"/>
      <c r="F616" s="27"/>
      <c r="G616" s="26"/>
      <c r="H616" s="40"/>
      <c r="I616" s="26"/>
      <c r="J616" s="28"/>
      <c r="K616" s="29"/>
      <c r="L616" s="26"/>
      <c r="M616" s="26"/>
      <c r="N616" s="26"/>
      <c r="O616" s="30"/>
      <c r="P616" s="27"/>
      <c r="Q616" s="26"/>
      <c r="R616" s="30"/>
      <c r="S616" s="31"/>
    </row>
    <row r="617" spans="4:19" s="4" customFormat="1" ht="19.7" customHeight="1">
      <c r="D617" s="27"/>
      <c r="E617" s="66"/>
      <c r="F617" s="66"/>
      <c r="G617" s="47"/>
      <c r="H617" s="486"/>
      <c r="I617" s="26"/>
      <c r="J617" s="63"/>
      <c r="K617" s="29"/>
      <c r="L617" s="68"/>
      <c r="M617" s="26"/>
      <c r="N617" s="47"/>
      <c r="O617" s="30"/>
      <c r="P617" s="27"/>
      <c r="Q617" s="26"/>
      <c r="R617" s="30"/>
      <c r="S617" s="31"/>
    </row>
    <row r="618" spans="4:19" s="4" customFormat="1" ht="19.7" customHeight="1">
      <c r="D618" s="27"/>
      <c r="E618" s="27"/>
      <c r="F618" s="66"/>
      <c r="G618" s="47"/>
      <c r="H618" s="486"/>
      <c r="I618" s="26"/>
      <c r="J618" s="63"/>
      <c r="K618" s="29"/>
      <c r="L618" s="68"/>
      <c r="M618" s="26"/>
      <c r="N618" s="47"/>
      <c r="O618" s="30"/>
      <c r="P618" s="27"/>
      <c r="Q618" s="26"/>
      <c r="R618" s="30"/>
      <c r="S618" s="31"/>
    </row>
    <row r="619" spans="4:19" s="4" customFormat="1" ht="19.7" customHeight="1">
      <c r="D619" s="27"/>
      <c r="E619" s="27"/>
      <c r="F619" s="66"/>
      <c r="G619" s="47"/>
      <c r="H619" s="486"/>
      <c r="I619" s="26"/>
      <c r="J619" s="63"/>
      <c r="K619" s="29"/>
      <c r="L619" s="68"/>
      <c r="M619" s="26"/>
      <c r="N619" s="47"/>
      <c r="O619" s="30"/>
      <c r="P619" s="27"/>
      <c r="Q619" s="26"/>
      <c r="R619" s="30"/>
      <c r="S619" s="31"/>
    </row>
    <row r="620" spans="4:19" s="4" customFormat="1" ht="19.7" customHeight="1">
      <c r="D620" s="27"/>
      <c r="E620" s="27"/>
      <c r="F620" s="66"/>
      <c r="G620" s="47"/>
      <c r="H620" s="486"/>
      <c r="I620" s="26"/>
      <c r="J620" s="63"/>
      <c r="K620" s="29"/>
      <c r="L620" s="68"/>
      <c r="M620" s="26"/>
      <c r="N620" s="47"/>
      <c r="O620" s="30"/>
      <c r="P620" s="27"/>
      <c r="Q620" s="26"/>
      <c r="R620" s="30"/>
      <c r="S620" s="31"/>
    </row>
    <row r="621" spans="4:19" s="4" customFormat="1" ht="19.7" customHeight="1">
      <c r="D621" s="27"/>
      <c r="E621" s="27"/>
      <c r="F621" s="66"/>
      <c r="G621" s="47"/>
      <c r="H621" s="486"/>
      <c r="I621" s="26"/>
      <c r="J621" s="63"/>
      <c r="K621" s="29"/>
      <c r="L621" s="68"/>
      <c r="M621" s="26"/>
      <c r="N621" s="47"/>
      <c r="O621" s="30"/>
      <c r="P621" s="27"/>
      <c r="Q621" s="26"/>
      <c r="R621" s="30"/>
      <c r="S621" s="31"/>
    </row>
    <row r="622" spans="4:19" s="4" customFormat="1" ht="19.7" customHeight="1">
      <c r="D622" s="27"/>
      <c r="E622" s="27"/>
      <c r="F622" s="66"/>
      <c r="G622" s="47"/>
      <c r="H622" s="486"/>
      <c r="I622" s="26"/>
      <c r="J622" s="63"/>
      <c r="K622" s="29"/>
      <c r="L622" s="68"/>
      <c r="M622" s="26"/>
      <c r="N622" s="47"/>
      <c r="O622" s="30"/>
      <c r="P622" s="27"/>
      <c r="Q622" s="26"/>
      <c r="R622" s="30"/>
      <c r="S622" s="31"/>
    </row>
    <row r="623" spans="4:19" s="4" customFormat="1" ht="19.350000000000001" customHeight="1">
      <c r="D623" s="27"/>
      <c r="E623" s="66"/>
      <c r="F623" s="66"/>
      <c r="G623" s="47"/>
      <c r="H623" s="486"/>
      <c r="I623" s="26"/>
      <c r="J623" s="63"/>
      <c r="K623" s="29"/>
      <c r="L623" s="68"/>
      <c r="M623" s="26"/>
      <c r="N623" s="47"/>
      <c r="O623" s="30"/>
      <c r="P623" s="27"/>
      <c r="Q623" s="26"/>
      <c r="R623" s="30"/>
      <c r="S623" s="31"/>
    </row>
    <row r="624" spans="4:19" s="4" customFormat="1" ht="19.350000000000001" customHeight="1">
      <c r="D624" s="27"/>
      <c r="E624" s="66"/>
      <c r="F624" s="66"/>
      <c r="G624" s="69"/>
      <c r="H624" s="486"/>
      <c r="I624" s="26"/>
      <c r="J624" s="63"/>
      <c r="K624" s="29"/>
      <c r="L624" s="68"/>
      <c r="M624" s="26"/>
      <c r="N624" s="47"/>
      <c r="O624" s="30"/>
      <c r="P624" s="27"/>
      <c r="Q624" s="26"/>
      <c r="R624" s="30"/>
      <c r="S624" s="31"/>
    </row>
    <row r="625" spans="4:19" s="4" customFormat="1" ht="19.350000000000001" customHeight="1">
      <c r="D625" s="27"/>
      <c r="E625" s="66"/>
      <c r="F625" s="66"/>
      <c r="G625" s="70"/>
      <c r="H625" s="486"/>
      <c r="I625" s="26"/>
      <c r="J625" s="63"/>
      <c r="K625" s="29"/>
      <c r="L625" s="68"/>
      <c r="M625" s="26"/>
      <c r="N625" s="47"/>
      <c r="O625" s="30"/>
      <c r="P625" s="27"/>
      <c r="Q625" s="26"/>
      <c r="R625" s="30"/>
      <c r="S625" s="31"/>
    </row>
    <row r="626" spans="4:19" s="4" customFormat="1" ht="19.7" customHeight="1">
      <c r="D626" s="27"/>
      <c r="E626" s="66"/>
      <c r="F626" s="66"/>
      <c r="G626" s="70"/>
      <c r="H626" s="486"/>
      <c r="I626" s="26"/>
      <c r="J626" s="63"/>
      <c r="K626" s="29"/>
      <c r="L626" s="68"/>
      <c r="M626" s="26"/>
      <c r="N626" s="47"/>
      <c r="O626" s="30"/>
      <c r="P626" s="27"/>
      <c r="Q626" s="26"/>
      <c r="R626" s="30"/>
      <c r="S626" s="31"/>
    </row>
    <row r="627" spans="4:19" s="4" customFormat="1" ht="19.7" customHeight="1">
      <c r="D627" s="27"/>
      <c r="E627" s="66"/>
      <c r="F627" s="66"/>
      <c r="G627" s="70"/>
      <c r="H627" s="486"/>
      <c r="I627" s="26"/>
      <c r="J627" s="63"/>
      <c r="K627" s="29"/>
      <c r="L627" s="68"/>
      <c r="M627" s="26"/>
      <c r="N627" s="47"/>
      <c r="O627" s="30"/>
      <c r="P627" s="27"/>
      <c r="Q627" s="26"/>
      <c r="R627" s="30"/>
      <c r="S627" s="31"/>
    </row>
    <row r="628" spans="4:19" s="4" customFormat="1" ht="19.7" customHeight="1">
      <c r="D628" s="27"/>
      <c r="E628" s="66"/>
      <c r="F628" s="66"/>
      <c r="G628" s="70"/>
      <c r="H628" s="486"/>
      <c r="I628" s="26"/>
      <c r="J628" s="63"/>
      <c r="K628" s="29"/>
      <c r="L628" s="68"/>
      <c r="M628" s="26"/>
      <c r="N628" s="47"/>
      <c r="O628" s="30"/>
      <c r="P628" s="27"/>
      <c r="Q628" s="26"/>
      <c r="R628" s="30"/>
      <c r="S628" s="31"/>
    </row>
    <row r="629" spans="4:19" s="4" customFormat="1" ht="19.7" customHeight="1">
      <c r="D629" s="27"/>
      <c r="E629" s="66"/>
      <c r="F629" s="66"/>
      <c r="G629" s="70"/>
      <c r="H629" s="486"/>
      <c r="I629" s="26"/>
      <c r="J629" s="63"/>
      <c r="K629" s="29"/>
      <c r="L629" s="68"/>
      <c r="M629" s="26"/>
      <c r="N629" s="47"/>
      <c r="O629" s="30"/>
      <c r="P629" s="27"/>
      <c r="Q629" s="26"/>
      <c r="R629" s="30"/>
      <c r="S629" s="31"/>
    </row>
    <row r="630" spans="4:19" s="4" customFormat="1" ht="19.7" customHeight="1">
      <c r="D630" s="27"/>
      <c r="E630" s="66"/>
      <c r="F630" s="66"/>
      <c r="G630" s="70"/>
      <c r="H630" s="486"/>
      <c r="I630" s="26"/>
      <c r="J630" s="63"/>
      <c r="K630" s="29"/>
      <c r="L630" s="68"/>
      <c r="M630" s="26"/>
      <c r="N630" s="47"/>
      <c r="O630" s="30"/>
      <c r="P630" s="27"/>
      <c r="Q630" s="26"/>
      <c r="R630" s="30"/>
      <c r="S630" s="31"/>
    </row>
    <row r="631" spans="4:19" s="4" customFormat="1" ht="19.7" customHeight="1">
      <c r="D631" s="27"/>
      <c r="E631" s="27"/>
      <c r="F631" s="27"/>
      <c r="G631" s="47"/>
      <c r="H631" s="40"/>
      <c r="I631" s="63"/>
      <c r="J631" s="71"/>
      <c r="K631" s="72"/>
      <c r="L631" s="73"/>
      <c r="M631" s="26"/>
      <c r="N631" s="47"/>
      <c r="O631" s="30"/>
      <c r="P631" s="27"/>
      <c r="Q631" s="26"/>
      <c r="R631" s="30"/>
      <c r="S631" s="31"/>
    </row>
    <row r="632" spans="4:19" s="4" customFormat="1" ht="19.7" customHeight="1">
      <c r="D632" s="27"/>
      <c r="E632" s="27"/>
      <c r="F632" s="27"/>
      <c r="G632" s="47"/>
      <c r="H632" s="40"/>
      <c r="I632" s="63"/>
      <c r="J632" s="74"/>
      <c r="K632" s="75"/>
      <c r="L632" s="73"/>
      <c r="M632" s="26"/>
      <c r="N632" s="47"/>
      <c r="O632" s="30"/>
      <c r="P632" s="27"/>
      <c r="Q632" s="26"/>
      <c r="R632" s="30"/>
      <c r="S632" s="31"/>
    </row>
    <row r="633" spans="4:19" s="4" customFormat="1" ht="19.7" customHeight="1">
      <c r="D633" s="27"/>
      <c r="E633" s="66"/>
      <c r="F633" s="66"/>
      <c r="G633" s="76"/>
      <c r="H633" s="486"/>
      <c r="I633" s="26"/>
      <c r="J633" s="63"/>
      <c r="K633" s="29"/>
      <c r="L633" s="68"/>
      <c r="M633" s="26"/>
      <c r="N633" s="47"/>
      <c r="O633" s="30"/>
      <c r="P633" s="27"/>
      <c r="Q633" s="26"/>
      <c r="R633" s="30"/>
      <c r="S633" s="31"/>
    </row>
    <row r="634" spans="4:19" s="4" customFormat="1" ht="19.7" customHeight="1">
      <c r="D634" s="27"/>
      <c r="E634" s="66"/>
      <c r="F634" s="66"/>
      <c r="G634" s="70"/>
      <c r="H634" s="486"/>
      <c r="I634" s="26"/>
      <c r="J634" s="63"/>
      <c r="K634" s="29"/>
      <c r="L634" s="68"/>
      <c r="M634" s="26"/>
      <c r="N634" s="47"/>
      <c r="O634" s="30"/>
      <c r="P634" s="27"/>
      <c r="Q634" s="26"/>
      <c r="R634" s="30"/>
      <c r="S634" s="31"/>
    </row>
    <row r="635" spans="4:19" s="4" customFormat="1" ht="19.7" customHeight="1">
      <c r="D635" s="27"/>
      <c r="E635" s="66"/>
      <c r="F635" s="66"/>
      <c r="G635" s="70"/>
      <c r="H635" s="486"/>
      <c r="I635" s="26"/>
      <c r="J635" s="63"/>
      <c r="K635" s="29"/>
      <c r="L635" s="68"/>
      <c r="M635" s="26"/>
      <c r="N635" s="47"/>
      <c r="O635" s="30"/>
      <c r="P635" s="27"/>
      <c r="Q635" s="26"/>
      <c r="R635" s="30"/>
      <c r="S635" s="31"/>
    </row>
    <row r="636" spans="4:19" s="4" customFormat="1" ht="19.7" customHeight="1">
      <c r="D636" s="27"/>
      <c r="E636" s="66"/>
      <c r="F636" s="66"/>
      <c r="G636" s="70"/>
      <c r="H636" s="486"/>
      <c r="I636" s="26"/>
      <c r="J636" s="63"/>
      <c r="K636" s="29"/>
      <c r="L636" s="68"/>
      <c r="M636" s="26"/>
      <c r="N636" s="47"/>
      <c r="O636" s="30"/>
      <c r="P636" s="27"/>
      <c r="Q636" s="26"/>
      <c r="R636" s="30"/>
      <c r="S636" s="31"/>
    </row>
    <row r="637" spans="4:19" s="4" customFormat="1" ht="19.7" customHeight="1">
      <c r="D637" s="27"/>
      <c r="E637" s="66"/>
      <c r="F637" s="66"/>
      <c r="G637" s="70"/>
      <c r="H637" s="486"/>
      <c r="I637" s="26"/>
      <c r="J637" s="63"/>
      <c r="K637" s="29"/>
      <c r="L637" s="68"/>
      <c r="M637" s="26"/>
      <c r="N637" s="47"/>
      <c r="O637" s="30"/>
      <c r="P637" s="27"/>
      <c r="Q637" s="26"/>
      <c r="R637" s="30"/>
      <c r="S637" s="31"/>
    </row>
    <row r="638" spans="4:19" s="4" customFormat="1" ht="19.7" customHeight="1">
      <c r="D638" s="27"/>
      <c r="E638" s="66"/>
      <c r="F638" s="66"/>
      <c r="G638" s="70"/>
      <c r="H638" s="486"/>
      <c r="I638" s="26"/>
      <c r="J638" s="63"/>
      <c r="K638" s="29"/>
      <c r="L638" s="68"/>
      <c r="M638" s="26"/>
      <c r="N638" s="47"/>
      <c r="O638" s="30"/>
      <c r="P638" s="27"/>
      <c r="Q638" s="26"/>
      <c r="R638" s="30"/>
      <c r="S638" s="31"/>
    </row>
    <row r="639" spans="4:19" s="4" customFormat="1" ht="19.7" customHeight="1">
      <c r="D639" s="27"/>
      <c r="E639" s="66"/>
      <c r="F639" s="66"/>
      <c r="G639" s="70"/>
      <c r="H639" s="486"/>
      <c r="I639" s="26"/>
      <c r="J639" s="63"/>
      <c r="K639" s="29"/>
      <c r="L639" s="68"/>
      <c r="M639" s="26"/>
      <c r="N639" s="47"/>
      <c r="O639" s="30"/>
      <c r="P639" s="27"/>
      <c r="Q639" s="26"/>
      <c r="R639" s="30"/>
      <c r="S639" s="31"/>
    </row>
    <row r="640" spans="4:19" s="4" customFormat="1" ht="19.7" customHeight="1">
      <c r="D640" s="27"/>
      <c r="E640" s="66"/>
      <c r="F640" s="66"/>
      <c r="G640" s="70"/>
      <c r="H640" s="486"/>
      <c r="I640" s="26"/>
      <c r="J640" s="63"/>
      <c r="K640" s="29"/>
      <c r="L640" s="68"/>
      <c r="M640" s="26"/>
      <c r="N640" s="47"/>
      <c r="O640" s="30"/>
      <c r="P640" s="27"/>
      <c r="Q640" s="26"/>
      <c r="R640" s="30"/>
      <c r="S640" s="31"/>
    </row>
    <row r="641" spans="4:19" s="4" customFormat="1" ht="19.7" customHeight="1">
      <c r="D641" s="27"/>
      <c r="E641" s="66"/>
      <c r="F641" s="66"/>
      <c r="G641" s="70"/>
      <c r="H641" s="486"/>
      <c r="I641" s="26"/>
      <c r="J641" s="63"/>
      <c r="K641" s="29"/>
      <c r="L641" s="68"/>
      <c r="M641" s="26"/>
      <c r="N641" s="47"/>
      <c r="O641" s="30"/>
      <c r="P641" s="27"/>
      <c r="Q641" s="26"/>
      <c r="R641" s="30"/>
      <c r="S641" s="31"/>
    </row>
    <row r="642" spans="4:19" s="4" customFormat="1" ht="19.7" customHeight="1">
      <c r="D642" s="27"/>
      <c r="E642" s="66"/>
      <c r="F642" s="66"/>
      <c r="G642" s="70"/>
      <c r="H642" s="486"/>
      <c r="I642" s="26"/>
      <c r="J642" s="63"/>
      <c r="K642" s="29"/>
      <c r="L642" s="68"/>
      <c r="M642" s="26"/>
      <c r="N642" s="47"/>
      <c r="O642" s="30"/>
      <c r="P642" s="27"/>
      <c r="Q642" s="26"/>
      <c r="R642" s="30"/>
      <c r="S642" s="31"/>
    </row>
    <row r="643" spans="4:19" s="4" customFormat="1" ht="19.7" customHeight="1">
      <c r="D643" s="27"/>
      <c r="E643" s="66"/>
      <c r="F643" s="66"/>
      <c r="G643" s="70"/>
      <c r="H643" s="486"/>
      <c r="I643" s="26"/>
      <c r="J643" s="63"/>
      <c r="K643" s="29"/>
      <c r="L643" s="68"/>
      <c r="M643" s="26"/>
      <c r="N643" s="47"/>
      <c r="O643" s="30"/>
      <c r="P643" s="27"/>
      <c r="Q643" s="26"/>
      <c r="R643" s="30"/>
      <c r="S643" s="31"/>
    </row>
    <row r="644" spans="4:19" s="4" customFormat="1" ht="19.7" customHeight="1">
      <c r="D644" s="27"/>
      <c r="E644" s="66"/>
      <c r="F644" s="66"/>
      <c r="G644" s="70"/>
      <c r="H644" s="486"/>
      <c r="I644" s="26"/>
      <c r="J644" s="63"/>
      <c r="K644" s="29"/>
      <c r="L644" s="68"/>
      <c r="M644" s="26"/>
      <c r="N644" s="47"/>
      <c r="O644" s="30"/>
      <c r="P644" s="27"/>
      <c r="Q644" s="26"/>
      <c r="R644" s="30"/>
      <c r="S644" s="31"/>
    </row>
    <row r="645" spans="4:19" s="4" customFormat="1" ht="19.7" customHeight="1">
      <c r="D645" s="27"/>
      <c r="E645" s="66"/>
      <c r="F645" s="66"/>
      <c r="G645" s="70"/>
      <c r="H645" s="486"/>
      <c r="I645" s="26"/>
      <c r="J645" s="63"/>
      <c r="K645" s="29"/>
      <c r="L645" s="68"/>
      <c r="M645" s="26"/>
      <c r="N645" s="47"/>
      <c r="O645" s="30"/>
      <c r="P645" s="27"/>
      <c r="Q645" s="26"/>
      <c r="R645" s="30"/>
      <c r="S645" s="31"/>
    </row>
    <row r="646" spans="4:19" s="4" customFormat="1" ht="19.7" customHeight="1">
      <c r="D646" s="27"/>
      <c r="E646" s="66"/>
      <c r="F646" s="66"/>
      <c r="G646" s="70"/>
      <c r="H646" s="486"/>
      <c r="I646" s="26"/>
      <c r="J646" s="63"/>
      <c r="K646" s="29"/>
      <c r="L646" s="68"/>
      <c r="M646" s="26"/>
      <c r="N646" s="47"/>
      <c r="O646" s="30"/>
      <c r="P646" s="27"/>
      <c r="Q646" s="26"/>
      <c r="R646" s="30"/>
      <c r="S646" s="31"/>
    </row>
    <row r="647" spans="4:19" s="4" customFormat="1" ht="19.7" customHeight="1">
      <c r="D647" s="27"/>
      <c r="E647" s="66"/>
      <c r="F647" s="66"/>
      <c r="G647" s="70"/>
      <c r="H647" s="486"/>
      <c r="I647" s="26"/>
      <c r="J647" s="63"/>
      <c r="K647" s="29"/>
      <c r="L647" s="68"/>
      <c r="M647" s="26"/>
      <c r="N647" s="47"/>
      <c r="O647" s="30"/>
      <c r="P647" s="27"/>
      <c r="Q647" s="26"/>
      <c r="R647" s="30"/>
      <c r="S647" s="31"/>
    </row>
    <row r="648" spans="4:19" s="4" customFormat="1" ht="19.7" customHeight="1">
      <c r="D648" s="27"/>
      <c r="E648" s="66"/>
      <c r="F648" s="66"/>
      <c r="G648" s="70"/>
      <c r="H648" s="486"/>
      <c r="I648" s="26"/>
      <c r="J648" s="63"/>
      <c r="K648" s="29"/>
      <c r="L648" s="68"/>
      <c r="M648" s="26"/>
      <c r="N648" s="47"/>
      <c r="O648" s="30"/>
      <c r="P648" s="27"/>
      <c r="Q648" s="26"/>
      <c r="R648" s="30"/>
      <c r="S648" s="31"/>
    </row>
    <row r="649" spans="4:19" s="4" customFormat="1" ht="19.7" customHeight="1">
      <c r="D649" s="27"/>
      <c r="E649" s="66"/>
      <c r="F649" s="66"/>
      <c r="G649" s="70"/>
      <c r="H649" s="486"/>
      <c r="I649" s="26"/>
      <c r="J649" s="63"/>
      <c r="K649" s="29"/>
      <c r="L649" s="68"/>
      <c r="M649" s="26"/>
      <c r="N649" s="47"/>
      <c r="O649" s="30"/>
      <c r="P649" s="27"/>
      <c r="Q649" s="26"/>
      <c r="R649" s="30"/>
      <c r="S649" s="31"/>
    </row>
    <row r="650" spans="4:19" s="4" customFormat="1" ht="19.7" customHeight="1">
      <c r="D650" s="27"/>
      <c r="E650" s="66"/>
      <c r="F650" s="66"/>
      <c r="G650" s="70"/>
      <c r="H650" s="486"/>
      <c r="I650" s="26"/>
      <c r="J650" s="63"/>
      <c r="K650" s="29"/>
      <c r="L650" s="68"/>
      <c r="M650" s="26"/>
      <c r="N650" s="47"/>
      <c r="O650" s="30"/>
      <c r="P650" s="27"/>
      <c r="Q650" s="26"/>
      <c r="R650" s="30"/>
      <c r="S650" s="31"/>
    </row>
    <row r="651" spans="4:19" s="4" customFormat="1" ht="19.7" customHeight="1">
      <c r="D651" s="27"/>
      <c r="E651" s="66"/>
      <c r="F651" s="66"/>
      <c r="G651" s="70"/>
      <c r="H651" s="486"/>
      <c r="I651" s="26"/>
      <c r="J651" s="63"/>
      <c r="K651" s="29"/>
      <c r="L651" s="68"/>
      <c r="M651" s="26"/>
      <c r="N651" s="47"/>
      <c r="O651" s="30"/>
      <c r="P651" s="27"/>
      <c r="Q651" s="26"/>
      <c r="R651" s="30"/>
      <c r="S651" s="31"/>
    </row>
    <row r="652" spans="4:19" s="4" customFormat="1" ht="19.7" customHeight="1">
      <c r="D652" s="27"/>
      <c r="E652" s="66"/>
      <c r="F652" s="66"/>
      <c r="G652" s="70"/>
      <c r="H652" s="486"/>
      <c r="I652" s="26"/>
      <c r="J652" s="63"/>
      <c r="K652" s="29"/>
      <c r="L652" s="68"/>
      <c r="M652" s="26"/>
      <c r="N652" s="47"/>
      <c r="O652" s="30"/>
      <c r="P652" s="27"/>
      <c r="Q652" s="26"/>
      <c r="R652" s="30"/>
      <c r="S652" s="31"/>
    </row>
    <row r="653" spans="4:19" s="4" customFormat="1" ht="19.7" customHeight="1">
      <c r="D653" s="27"/>
      <c r="E653" s="66"/>
      <c r="F653" s="66"/>
      <c r="G653" s="70"/>
      <c r="H653" s="486"/>
      <c r="I653" s="26"/>
      <c r="J653" s="63"/>
      <c r="K653" s="29"/>
      <c r="L653" s="68"/>
      <c r="M653" s="26"/>
      <c r="N653" s="47"/>
      <c r="O653" s="30"/>
      <c r="P653" s="27"/>
      <c r="Q653" s="26"/>
      <c r="R653" s="30"/>
      <c r="S653" s="31"/>
    </row>
    <row r="654" spans="4:19" s="4" customFormat="1" ht="19.7" customHeight="1">
      <c r="D654" s="27"/>
      <c r="E654" s="66"/>
      <c r="F654" s="66"/>
      <c r="G654" s="70"/>
      <c r="H654" s="486"/>
      <c r="I654" s="26"/>
      <c r="J654" s="63"/>
      <c r="K654" s="29"/>
      <c r="L654" s="77"/>
      <c r="M654" s="26"/>
      <c r="N654" s="47"/>
      <c r="O654" s="30"/>
      <c r="P654" s="27"/>
      <c r="Q654" s="26"/>
      <c r="R654" s="30"/>
      <c r="S654" s="31"/>
    </row>
    <row r="655" spans="4:19" s="4" customFormat="1" ht="19.7" customHeight="1">
      <c r="D655" s="27"/>
      <c r="E655" s="66"/>
      <c r="F655" s="66"/>
      <c r="G655" s="70"/>
      <c r="H655" s="486"/>
      <c r="I655" s="26"/>
      <c r="J655" s="63"/>
      <c r="K655" s="29"/>
      <c r="L655" s="68"/>
      <c r="M655" s="26"/>
      <c r="N655" s="47"/>
      <c r="O655" s="30"/>
      <c r="P655" s="27"/>
      <c r="Q655" s="26"/>
      <c r="R655" s="30"/>
      <c r="S655" s="31"/>
    </row>
    <row r="656" spans="4:19" s="4" customFormat="1" ht="19.7" customHeight="1">
      <c r="D656" s="27"/>
      <c r="E656" s="66"/>
      <c r="F656" s="66"/>
      <c r="G656" s="70"/>
      <c r="H656" s="486"/>
      <c r="I656" s="26"/>
      <c r="J656" s="63"/>
      <c r="K656" s="29"/>
      <c r="L656" s="68"/>
      <c r="M656" s="26"/>
      <c r="N656" s="47"/>
      <c r="O656" s="30"/>
      <c r="P656" s="27"/>
      <c r="Q656" s="26"/>
      <c r="R656" s="30"/>
      <c r="S656" s="31"/>
    </row>
    <row r="657" spans="1:19" s="4" customFormat="1" ht="19.7" customHeight="1">
      <c r="D657" s="27"/>
      <c r="E657" s="66"/>
      <c r="F657" s="66"/>
      <c r="G657" s="70"/>
      <c r="H657" s="486"/>
      <c r="I657" s="26"/>
      <c r="J657" s="63"/>
      <c r="K657" s="29"/>
      <c r="L657" s="68"/>
      <c r="M657" s="26"/>
      <c r="N657" s="47"/>
      <c r="O657" s="30"/>
      <c r="P657" s="27"/>
      <c r="Q657" s="26"/>
      <c r="R657" s="30"/>
      <c r="S657" s="31"/>
    </row>
    <row r="658" spans="1:19" s="4" customFormat="1" ht="19.7" customHeight="1">
      <c r="D658" s="27"/>
      <c r="E658" s="66"/>
      <c r="F658" s="66"/>
      <c r="G658" s="70"/>
      <c r="H658" s="486"/>
      <c r="I658" s="26"/>
      <c r="J658" s="63"/>
      <c r="K658" s="29"/>
      <c r="L658" s="68"/>
      <c r="M658" s="26"/>
      <c r="N658" s="47"/>
      <c r="O658" s="30"/>
      <c r="P658" s="27"/>
      <c r="Q658" s="26"/>
      <c r="R658" s="30"/>
      <c r="S658" s="31"/>
    </row>
    <row r="659" spans="1:19" s="4" customFormat="1" ht="19.7" customHeight="1">
      <c r="D659" s="27"/>
      <c r="E659" s="66"/>
      <c r="F659" s="66"/>
      <c r="G659" s="70"/>
      <c r="H659" s="486"/>
      <c r="I659" s="26"/>
      <c r="J659" s="63"/>
      <c r="K659" s="29"/>
      <c r="L659" s="68"/>
      <c r="M659" s="26"/>
      <c r="N659" s="47"/>
      <c r="O659" s="30"/>
      <c r="P659" s="27"/>
      <c r="Q659" s="26"/>
      <c r="R659" s="30"/>
      <c r="S659" s="31"/>
    </row>
    <row r="660" spans="1:19" s="4" customFormat="1" ht="19.7" customHeight="1">
      <c r="D660" s="27"/>
      <c r="E660" s="66"/>
      <c r="F660" s="66"/>
      <c r="G660" s="70"/>
      <c r="H660" s="486"/>
      <c r="I660" s="26"/>
      <c r="J660" s="63"/>
      <c r="K660" s="29"/>
      <c r="L660" s="68"/>
      <c r="M660" s="26"/>
      <c r="N660" s="47"/>
      <c r="O660" s="30"/>
      <c r="P660" s="27"/>
      <c r="Q660" s="26"/>
      <c r="R660" s="30"/>
      <c r="S660" s="31"/>
    </row>
    <row r="661" spans="1:19" s="4" customFormat="1" ht="19.7" customHeight="1">
      <c r="D661" s="27"/>
      <c r="E661" s="66"/>
      <c r="F661" s="66"/>
      <c r="G661" s="70"/>
      <c r="H661" s="486"/>
      <c r="I661" s="26"/>
      <c r="J661" s="63"/>
      <c r="K661" s="29"/>
      <c r="L661" s="77"/>
      <c r="M661" s="26"/>
      <c r="N661" s="47"/>
      <c r="O661" s="30"/>
      <c r="P661" s="27"/>
      <c r="Q661" s="26"/>
      <c r="R661" s="30"/>
      <c r="S661" s="31"/>
    </row>
    <row r="662" spans="1:19" s="4" customFormat="1" ht="19.7" customHeight="1">
      <c r="D662" s="27"/>
      <c r="E662" s="27"/>
      <c r="F662" s="27"/>
      <c r="G662" s="70"/>
      <c r="H662" s="486"/>
      <c r="I662" s="26"/>
      <c r="J662" s="63"/>
      <c r="K662" s="29"/>
      <c r="L662" s="68"/>
      <c r="M662" s="26"/>
      <c r="N662" s="47"/>
      <c r="O662" s="30"/>
      <c r="P662" s="27"/>
      <c r="Q662" s="26"/>
      <c r="R662" s="30"/>
      <c r="S662" s="31"/>
    </row>
    <row r="663" spans="1:19" s="4" customFormat="1" ht="19.7" customHeight="1">
      <c r="D663" s="27"/>
      <c r="E663" s="66"/>
      <c r="F663" s="66"/>
      <c r="G663" s="70"/>
      <c r="H663" s="486"/>
      <c r="I663" s="26"/>
      <c r="J663" s="63"/>
      <c r="K663" s="29"/>
      <c r="L663" s="68"/>
      <c r="M663" s="26"/>
      <c r="N663" s="47"/>
      <c r="O663" s="30"/>
      <c r="P663" s="27"/>
      <c r="Q663" s="26"/>
      <c r="R663" s="30"/>
      <c r="S663" s="31"/>
    </row>
    <row r="664" spans="1:19" s="4" customFormat="1" ht="19.7" customHeight="1">
      <c r="D664" s="27"/>
      <c r="E664" s="66"/>
      <c r="F664" s="66"/>
      <c r="G664" s="70"/>
      <c r="H664" s="486"/>
      <c r="I664" s="26"/>
      <c r="J664" s="63"/>
      <c r="K664" s="29"/>
      <c r="L664" s="68"/>
      <c r="M664" s="26"/>
      <c r="N664" s="47"/>
      <c r="O664" s="30"/>
      <c r="P664" s="27"/>
      <c r="Q664" s="26"/>
      <c r="R664" s="30"/>
      <c r="S664" s="31"/>
    </row>
    <row r="665" spans="1:19" s="4" customFormat="1" ht="19.7" customHeight="1">
      <c r="D665" s="27"/>
      <c r="E665" s="27"/>
      <c r="F665" s="27"/>
      <c r="G665" s="70"/>
      <c r="H665" s="486"/>
      <c r="I665" s="26"/>
      <c r="J665" s="63"/>
      <c r="K665" s="29"/>
      <c r="L665" s="68"/>
      <c r="M665" s="26"/>
      <c r="N665" s="47"/>
      <c r="O665" s="30"/>
      <c r="P665" s="27"/>
      <c r="Q665" s="26"/>
      <c r="R665" s="30"/>
      <c r="S665" s="31"/>
    </row>
    <row r="666" spans="1:19" s="4" customFormat="1" ht="19.350000000000001" customHeight="1">
      <c r="D666" s="27"/>
      <c r="E666" s="66"/>
      <c r="F666" s="66"/>
      <c r="G666" s="70"/>
      <c r="H666" s="486"/>
      <c r="I666" s="26"/>
      <c r="J666" s="63"/>
      <c r="K666" s="29"/>
      <c r="L666" s="68"/>
      <c r="M666" s="26"/>
      <c r="N666" s="47"/>
      <c r="O666" s="30"/>
      <c r="P666" s="27"/>
      <c r="Q666" s="26"/>
      <c r="R666" s="30"/>
      <c r="S666" s="31"/>
    </row>
    <row r="667" spans="1:19" s="4" customFormat="1" ht="19.7" customHeight="1">
      <c r="D667" s="27"/>
      <c r="E667" s="27"/>
      <c r="F667" s="27"/>
      <c r="G667" s="78"/>
      <c r="H667" s="557"/>
      <c r="I667" s="26"/>
      <c r="J667" s="63"/>
      <c r="K667" s="29"/>
      <c r="L667" s="79"/>
      <c r="M667" s="26"/>
      <c r="N667" s="26"/>
      <c r="O667" s="30"/>
      <c r="P667" s="27"/>
      <c r="Q667" s="26"/>
      <c r="R667" s="30"/>
      <c r="S667" s="31"/>
    </row>
    <row r="668" spans="1:19" s="4" customFormat="1" ht="19.7" customHeight="1">
      <c r="D668" s="27"/>
      <c r="E668" s="27"/>
      <c r="F668" s="27"/>
      <c r="G668" s="80">
        <f>SUM(J617:J667)</f>
        <v>0</v>
      </c>
      <c r="H668" s="557"/>
      <c r="I668" s="26"/>
      <c r="J668" s="63"/>
      <c r="K668" s="29"/>
      <c r="L668" s="47"/>
      <c r="M668" s="26"/>
      <c r="N668" s="26"/>
      <c r="O668" s="30"/>
      <c r="P668" s="27"/>
      <c r="Q668" s="26"/>
      <c r="R668" s="30"/>
      <c r="S668" s="31"/>
    </row>
    <row r="669" spans="1:19" s="4" customFormat="1" ht="19.7" customHeight="1">
      <c r="D669" s="27"/>
      <c r="E669" s="27"/>
      <c r="F669" s="27"/>
      <c r="G669" s="47"/>
      <c r="H669" s="557"/>
      <c r="I669" s="26"/>
      <c r="J669" s="63"/>
      <c r="K669" s="29"/>
      <c r="L669" s="47"/>
      <c r="M669" s="26"/>
      <c r="N669" s="26"/>
      <c r="O669" s="30"/>
      <c r="P669" s="27"/>
      <c r="Q669" s="26"/>
      <c r="R669" s="30"/>
      <c r="S669" s="31"/>
    </row>
    <row r="670" spans="1:19" s="4" customFormat="1" ht="19.7" customHeight="1">
      <c r="D670" s="27"/>
      <c r="E670" s="27"/>
      <c r="F670" s="27"/>
      <c r="G670" s="47"/>
      <c r="H670" s="557"/>
      <c r="I670" s="26"/>
      <c r="J670" s="63"/>
      <c r="K670" s="29"/>
      <c r="L670" s="47"/>
      <c r="M670" s="47"/>
      <c r="N670" s="26"/>
      <c r="O670" s="30"/>
      <c r="P670" s="27"/>
      <c r="Q670" s="26"/>
      <c r="R670" s="30"/>
      <c r="S670" s="31"/>
    </row>
    <row r="671" spans="1:19">
      <c r="A671" s="4"/>
      <c r="B671" s="4"/>
      <c r="C671" s="4"/>
      <c r="D671" s="27"/>
      <c r="E671" s="27"/>
      <c r="F671" s="27"/>
      <c r="G671" s="47"/>
      <c r="H671" s="557"/>
      <c r="I671" s="26"/>
      <c r="J671" s="63"/>
      <c r="K671" s="29"/>
      <c r="L671" s="47"/>
      <c r="M671" s="26"/>
      <c r="N671" s="26"/>
      <c r="O671" s="30"/>
      <c r="P671" s="27"/>
      <c r="Q671" s="26"/>
      <c r="R671" s="30"/>
      <c r="S671" s="31"/>
    </row>
    <row r="672" spans="1:19" s="19" customFormat="1">
      <c r="A672" s="1"/>
      <c r="B672" s="1"/>
      <c r="C672" s="1"/>
      <c r="D672" s="4"/>
      <c r="E672" s="1"/>
      <c r="F672" s="1"/>
      <c r="G672" s="1"/>
      <c r="H672" s="1"/>
      <c r="I672" s="4"/>
      <c r="J672" s="81"/>
      <c r="L672" s="1"/>
      <c r="M672" s="1"/>
      <c r="N672" s="4"/>
      <c r="O672" s="9"/>
      <c r="P672" s="1"/>
      <c r="Q672" s="10"/>
      <c r="R672" s="11"/>
      <c r="S672" s="12"/>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AE3B7-AD55-4834-8496-5DF4E136CD5A}">
  <sheetPr>
    <tabColor rgb="FF92D050"/>
  </sheetPr>
  <dimension ref="A2:S749"/>
  <sheetViews>
    <sheetView zoomScale="92" zoomScaleNormal="92" workbookViewId="0">
      <pane xSplit="12" ySplit="9" topLeftCell="P187" activePane="bottomRight" state="frozen"/>
      <selection pane="topRight" activeCell="K1" sqref="K1"/>
      <selection pane="bottomLeft" activeCell="A9" sqref="A9"/>
      <selection pane="bottomRight" activeCell="S201" sqref="S201"/>
    </sheetView>
  </sheetViews>
  <sheetFormatPr defaultRowHeight="18.75"/>
  <cols>
    <col min="1" max="1" width="7.25" style="1" customWidth="1"/>
    <col min="2" max="2" width="5" style="1" customWidth="1"/>
    <col min="3" max="3" width="4.5" style="1" customWidth="1"/>
    <col min="4" max="4" width="6.125" style="4" customWidth="1"/>
    <col min="5" max="6" width="15.875" style="1" customWidth="1"/>
    <col min="7" max="7" width="44.5" style="1" customWidth="1"/>
    <col min="8" max="8" width="6.125" style="1" customWidth="1"/>
    <col min="9" max="10" width="9.875" style="4" bestFit="1" customWidth="1"/>
    <col min="11" max="11" width="7.375" style="19" customWidth="1"/>
    <col min="12" max="12" width="47.875" style="1" customWidth="1"/>
    <col min="13" max="13" width="35.2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2357</v>
      </c>
      <c r="I2" s="5" t="s">
        <v>2</v>
      </c>
      <c r="J2" s="6"/>
      <c r="K2" s="7"/>
      <c r="L2" s="8">
        <f>SUM(J:J)</f>
        <v>2085930</v>
      </c>
    </row>
    <row r="3" spans="1:19" ht="20.100000000000001" customHeight="1">
      <c r="D3" s="2" t="s">
        <v>3</v>
      </c>
      <c r="E3" s="2"/>
      <c r="F3" s="2"/>
      <c r="G3" s="13" t="s">
        <v>1698</v>
      </c>
      <c r="J3" s="14" t="s">
        <v>2358</v>
      </c>
      <c r="K3" s="14"/>
      <c r="L3" s="14"/>
      <c r="M3" s="14"/>
    </row>
    <row r="4" spans="1:19" ht="20.100000000000001" customHeight="1">
      <c r="D4" s="2" t="s">
        <v>6</v>
      </c>
      <c r="E4" s="2"/>
      <c r="F4" s="2"/>
      <c r="G4" s="13" t="s">
        <v>2359</v>
      </c>
      <c r="I4" s="15" t="s">
        <v>65</v>
      </c>
      <c r="J4" s="14"/>
      <c r="K4" s="14"/>
      <c r="L4" s="14"/>
      <c r="M4" s="14"/>
    </row>
    <row r="5" spans="1:19" ht="20.100000000000001" customHeight="1">
      <c r="D5" s="2" t="s">
        <v>9</v>
      </c>
      <c r="E5" s="2"/>
      <c r="F5" s="2"/>
      <c r="G5" s="16">
        <v>45827</v>
      </c>
      <c r="I5" s="17"/>
      <c r="J5" s="18"/>
    </row>
    <row r="6" spans="1:19" ht="20.100000000000001" customHeight="1">
      <c r="D6" s="2" t="s">
        <v>10</v>
      </c>
      <c r="E6" s="2"/>
      <c r="F6" s="2"/>
      <c r="G6" s="16">
        <v>45828</v>
      </c>
      <c r="I6" s="82"/>
      <c r="J6" s="19" t="s">
        <v>2391</v>
      </c>
    </row>
    <row r="7" spans="1:19">
      <c r="I7" s="942"/>
      <c r="J7" s="19" t="s">
        <v>2392</v>
      </c>
    </row>
    <row r="9" spans="1:19" s="4" customFormat="1" ht="19.7" customHeight="1">
      <c r="A9" s="20" t="s">
        <v>11</v>
      </c>
      <c r="B9" s="20" t="s">
        <v>12</v>
      </c>
      <c r="C9" s="20" t="s">
        <v>13</v>
      </c>
      <c r="D9" s="21" t="s">
        <v>14</v>
      </c>
      <c r="E9" s="21" t="s">
        <v>15</v>
      </c>
      <c r="F9" s="21" t="s">
        <v>16</v>
      </c>
      <c r="G9" s="20" t="s">
        <v>17</v>
      </c>
      <c r="H9" s="493" t="s">
        <v>18</v>
      </c>
      <c r="I9" s="20" t="s">
        <v>19</v>
      </c>
      <c r="J9" s="22" t="s">
        <v>20</v>
      </c>
      <c r="K9" s="23" t="s">
        <v>21</v>
      </c>
      <c r="L9" s="20" t="s">
        <v>22</v>
      </c>
      <c r="M9" s="20" t="s">
        <v>23</v>
      </c>
      <c r="N9" s="20" t="s">
        <v>24</v>
      </c>
      <c r="O9" s="24" t="s">
        <v>25</v>
      </c>
      <c r="P9" s="21" t="s">
        <v>26</v>
      </c>
      <c r="Q9" s="20" t="s">
        <v>27</v>
      </c>
      <c r="R9" s="24" t="s">
        <v>28</v>
      </c>
      <c r="S9" s="25" t="s">
        <v>29</v>
      </c>
    </row>
    <row r="10" spans="1:19" s="4" customFormat="1" ht="19.7" customHeight="1">
      <c r="A10" s="26" t="s">
        <v>30</v>
      </c>
      <c r="B10" s="26"/>
      <c r="C10" s="26" t="s">
        <v>31</v>
      </c>
      <c r="D10" s="27" t="s">
        <v>32</v>
      </c>
      <c r="E10" s="27" t="s">
        <v>33</v>
      </c>
      <c r="F10" s="27" t="s">
        <v>34</v>
      </c>
      <c r="G10" s="26" t="s">
        <v>35</v>
      </c>
      <c r="H10" s="40" t="s">
        <v>36</v>
      </c>
      <c r="I10" s="26" t="s">
        <v>37</v>
      </c>
      <c r="J10" s="28" t="s">
        <v>38</v>
      </c>
      <c r="K10" s="29" t="s">
        <v>39</v>
      </c>
      <c r="L10" s="26" t="s">
        <v>40</v>
      </c>
      <c r="M10" s="26" t="s">
        <v>41</v>
      </c>
      <c r="N10" s="26" t="s">
        <v>42</v>
      </c>
      <c r="O10" s="30" t="s">
        <v>43</v>
      </c>
      <c r="P10" s="27" t="s">
        <v>44</v>
      </c>
      <c r="Q10" s="26" t="s">
        <v>45</v>
      </c>
      <c r="R10" s="30" t="s">
        <v>46</v>
      </c>
      <c r="S10" s="31" t="s">
        <v>47</v>
      </c>
    </row>
    <row r="11" spans="1:19" s="4" customFormat="1" ht="19.7" customHeight="1">
      <c r="D11" s="27"/>
      <c r="E11" s="27"/>
      <c r="F11" s="27"/>
      <c r="G11" s="26"/>
      <c r="H11" s="40"/>
      <c r="I11" s="26"/>
      <c r="J11" s="28"/>
      <c r="K11" s="29"/>
      <c r="L11" s="26"/>
      <c r="M11" s="26"/>
      <c r="N11" s="26"/>
      <c r="O11" s="30"/>
      <c r="P11" s="27"/>
      <c r="Q11" s="26"/>
      <c r="R11" s="30"/>
      <c r="S11" s="31"/>
    </row>
    <row r="12" spans="1:19" s="4" customFormat="1" ht="19.7" customHeight="1">
      <c r="D12" s="27"/>
      <c r="E12" s="27"/>
      <c r="F12" s="27"/>
      <c r="G12" s="47"/>
      <c r="H12" s="557"/>
      <c r="I12" s="26"/>
      <c r="J12" s="63"/>
      <c r="K12" s="29"/>
      <c r="L12" s="47"/>
      <c r="M12" s="26"/>
      <c r="N12" s="26"/>
      <c r="O12" s="30"/>
      <c r="P12" s="27"/>
      <c r="Q12" s="26"/>
      <c r="R12" s="30"/>
      <c r="S12" s="31"/>
    </row>
    <row r="13" spans="1:19" s="4" customFormat="1" ht="19.7" customHeight="1">
      <c r="D13" s="27"/>
      <c r="E13" s="328" t="s">
        <v>2393</v>
      </c>
      <c r="F13" s="33"/>
      <c r="G13" s="84"/>
      <c r="H13" s="26"/>
      <c r="I13" s="26"/>
      <c r="J13" s="28"/>
      <c r="K13" s="29"/>
      <c r="L13" s="26"/>
      <c r="M13" s="26"/>
      <c r="N13" s="26"/>
      <c r="O13" s="30"/>
      <c r="P13" s="27"/>
      <c r="Q13" s="26"/>
      <c r="R13" s="30"/>
      <c r="S13" s="31"/>
    </row>
    <row r="14" spans="1:19" s="4" customFormat="1" ht="19.7" customHeight="1">
      <c r="A14" s="536" t="s">
        <v>338</v>
      </c>
      <c r="B14" s="94"/>
      <c r="C14" s="26"/>
      <c r="D14" s="85">
        <f>+D13+1</f>
        <v>1</v>
      </c>
      <c r="E14" s="274" t="s">
        <v>2394</v>
      </c>
      <c r="F14" s="274" t="s">
        <v>2394</v>
      </c>
      <c r="G14" s="943" t="s">
        <v>2395</v>
      </c>
      <c r="H14" s="944">
        <v>1</v>
      </c>
      <c r="I14" s="90">
        <v>6200</v>
      </c>
      <c r="J14" s="672">
        <f>+テーブル11928296[[#This Row],[列8]]*テーブル11928296[[#This Row],[列7]]</f>
        <v>6200</v>
      </c>
      <c r="K14" s="29"/>
      <c r="L14" s="945" t="s">
        <v>2396</v>
      </c>
      <c r="M14" s="107"/>
      <c r="N14" s="780" t="s">
        <v>2397</v>
      </c>
      <c r="O14" s="30">
        <v>45806</v>
      </c>
      <c r="P14" s="27"/>
      <c r="Q14" s="42">
        <v>45827</v>
      </c>
      <c r="R14" s="42">
        <v>45827</v>
      </c>
      <c r="S14" s="31">
        <v>45826</v>
      </c>
    </row>
    <row r="15" spans="1:19" s="4" customFormat="1" ht="19.7" customHeight="1">
      <c r="A15" s="536" t="s">
        <v>338</v>
      </c>
      <c r="B15" s="94"/>
      <c r="C15" s="26"/>
      <c r="D15" s="85">
        <f t="shared" ref="D15:D35" si="0">+D14+1</f>
        <v>2</v>
      </c>
      <c r="E15" s="274" t="s">
        <v>2394</v>
      </c>
      <c r="F15" s="274" t="s">
        <v>2394</v>
      </c>
      <c r="G15" s="945" t="s">
        <v>2398</v>
      </c>
      <c r="H15" s="944">
        <v>1</v>
      </c>
      <c r="I15" s="90">
        <v>8500</v>
      </c>
      <c r="J15" s="672">
        <f>+テーブル11928296[[#This Row],[列8]]*テーブル11928296[[#This Row],[列7]]</f>
        <v>8500</v>
      </c>
      <c r="K15" s="29"/>
      <c r="L15" s="945" t="s">
        <v>2399</v>
      </c>
      <c r="M15" s="107"/>
      <c r="N15" s="780" t="s">
        <v>2397</v>
      </c>
      <c r="O15" s="30">
        <v>45806</v>
      </c>
      <c r="P15" s="27"/>
      <c r="Q15" s="42">
        <v>45827</v>
      </c>
      <c r="R15" s="42">
        <v>45827</v>
      </c>
      <c r="S15" s="31">
        <v>45826</v>
      </c>
    </row>
    <row r="16" spans="1:19" s="4" customFormat="1" ht="19.7" customHeight="1">
      <c r="A16" s="536" t="s">
        <v>338</v>
      </c>
      <c r="B16" s="94"/>
      <c r="C16" s="26"/>
      <c r="D16" s="85">
        <f t="shared" si="0"/>
        <v>3</v>
      </c>
      <c r="E16" s="274" t="s">
        <v>2394</v>
      </c>
      <c r="F16" s="274" t="s">
        <v>2394</v>
      </c>
      <c r="G16" s="943" t="s">
        <v>2400</v>
      </c>
      <c r="H16" s="944">
        <v>1</v>
      </c>
      <c r="I16" s="90">
        <v>2000</v>
      </c>
      <c r="J16" s="672">
        <f>+テーブル11928296[[#This Row],[列8]]*テーブル11928296[[#This Row],[列7]]</f>
        <v>2000</v>
      </c>
      <c r="K16" s="29"/>
      <c r="L16" s="945" t="s">
        <v>2401</v>
      </c>
      <c r="M16" s="107"/>
      <c r="N16" s="780" t="s">
        <v>2397</v>
      </c>
      <c r="O16" s="30">
        <v>45806</v>
      </c>
      <c r="P16" s="27"/>
      <c r="Q16" s="42">
        <v>45827</v>
      </c>
      <c r="R16" s="42">
        <v>45827</v>
      </c>
      <c r="S16" s="31">
        <v>45826</v>
      </c>
    </row>
    <row r="17" spans="1:19" s="4" customFormat="1" ht="19.7" customHeight="1">
      <c r="A17" s="536" t="s">
        <v>338</v>
      </c>
      <c r="B17" s="94"/>
      <c r="C17" s="26"/>
      <c r="D17" s="85">
        <f t="shared" si="0"/>
        <v>4</v>
      </c>
      <c r="E17" s="274" t="s">
        <v>2394</v>
      </c>
      <c r="F17" s="274" t="s">
        <v>2394</v>
      </c>
      <c r="G17" s="945" t="s">
        <v>2402</v>
      </c>
      <c r="H17" s="944">
        <v>1</v>
      </c>
      <c r="I17" s="90">
        <v>3800</v>
      </c>
      <c r="J17" s="672">
        <f>+テーブル11928296[[#This Row],[列8]]*テーブル11928296[[#This Row],[列7]]</f>
        <v>3800</v>
      </c>
      <c r="K17" s="29"/>
      <c r="L17" s="945" t="s">
        <v>2403</v>
      </c>
      <c r="M17" s="107"/>
      <c r="N17" s="780" t="s">
        <v>2397</v>
      </c>
      <c r="O17" s="30">
        <v>45806</v>
      </c>
      <c r="P17" s="27"/>
      <c r="Q17" s="42">
        <v>45827</v>
      </c>
      <c r="R17" s="42">
        <v>45827</v>
      </c>
      <c r="S17" s="31">
        <v>45826</v>
      </c>
    </row>
    <row r="18" spans="1:19" s="4" customFormat="1" ht="19.7" customHeight="1">
      <c r="A18" s="536" t="s">
        <v>338</v>
      </c>
      <c r="B18" s="94"/>
      <c r="C18" s="26"/>
      <c r="D18" s="85">
        <f t="shared" si="0"/>
        <v>5</v>
      </c>
      <c r="E18" s="274" t="s">
        <v>2394</v>
      </c>
      <c r="F18" s="274" t="s">
        <v>2394</v>
      </c>
      <c r="G18" s="946" t="s">
        <v>2404</v>
      </c>
      <c r="H18" s="35">
        <v>1</v>
      </c>
      <c r="I18" s="94">
        <v>4500</v>
      </c>
      <c r="J18" s="672">
        <f>+テーブル11928296[[#This Row],[列8]]*テーブル11928296[[#This Row],[列7]]</f>
        <v>4500</v>
      </c>
      <c r="K18" s="947"/>
      <c r="L18" s="946" t="s">
        <v>2405</v>
      </c>
      <c r="M18" s="460"/>
      <c r="N18" s="780" t="s">
        <v>2397</v>
      </c>
      <c r="O18" s="30">
        <v>45806</v>
      </c>
      <c r="P18" s="27"/>
      <c r="Q18" s="42">
        <v>45827</v>
      </c>
      <c r="R18" s="42">
        <v>45827</v>
      </c>
      <c r="S18" s="31">
        <v>45826</v>
      </c>
    </row>
    <row r="19" spans="1:19" s="4" customFormat="1" ht="19.7" customHeight="1">
      <c r="A19" s="536" t="s">
        <v>338</v>
      </c>
      <c r="B19" s="94"/>
      <c r="C19" s="26"/>
      <c r="D19" s="85">
        <f t="shared" si="0"/>
        <v>6</v>
      </c>
      <c r="E19" s="274" t="s">
        <v>2394</v>
      </c>
      <c r="F19" s="274" t="s">
        <v>2394</v>
      </c>
      <c r="G19" s="946" t="s">
        <v>2406</v>
      </c>
      <c r="H19" s="35">
        <v>1</v>
      </c>
      <c r="I19" s="94">
        <v>3800</v>
      </c>
      <c r="J19" s="672">
        <f>+テーブル11928296[[#This Row],[列8]]*テーブル11928296[[#This Row],[列7]]</f>
        <v>3800</v>
      </c>
      <c r="K19" s="947"/>
      <c r="L19" s="946" t="s">
        <v>2407</v>
      </c>
      <c r="M19" s="107"/>
      <c r="N19" s="780" t="s">
        <v>2397</v>
      </c>
      <c r="O19" s="30">
        <v>45806</v>
      </c>
      <c r="P19" s="27"/>
      <c r="Q19" s="42">
        <v>45827</v>
      </c>
      <c r="R19" s="42">
        <v>45827</v>
      </c>
      <c r="S19" s="31">
        <v>45826</v>
      </c>
    </row>
    <row r="20" spans="1:19" s="4" customFormat="1" ht="19.7" customHeight="1">
      <c r="A20" s="536" t="s">
        <v>338</v>
      </c>
      <c r="B20" s="94"/>
      <c r="C20" s="26"/>
      <c r="D20" s="85">
        <f t="shared" si="0"/>
        <v>7</v>
      </c>
      <c r="E20" s="274" t="s">
        <v>2394</v>
      </c>
      <c r="F20" s="274" t="s">
        <v>2394</v>
      </c>
      <c r="G20" s="948" t="s">
        <v>2408</v>
      </c>
      <c r="H20" s="944">
        <v>1</v>
      </c>
      <c r="I20" s="949">
        <v>6300</v>
      </c>
      <c r="J20" s="672">
        <f>+テーブル11928296[[#This Row],[列8]]*テーブル11928296[[#This Row],[列7]]</f>
        <v>6300</v>
      </c>
      <c r="K20" s="28"/>
      <c r="L20" s="945" t="s">
        <v>2409</v>
      </c>
      <c r="M20" s="107"/>
      <c r="N20" s="780" t="s">
        <v>2397</v>
      </c>
      <c r="O20" s="30">
        <v>45806</v>
      </c>
      <c r="P20" s="27"/>
      <c r="Q20" s="42">
        <v>45827</v>
      </c>
      <c r="R20" s="42">
        <v>45827</v>
      </c>
      <c r="S20" s="31">
        <v>45826</v>
      </c>
    </row>
    <row r="21" spans="1:19" s="4" customFormat="1" ht="19.7" customHeight="1">
      <c r="A21" s="536" t="s">
        <v>338</v>
      </c>
      <c r="B21" s="94"/>
      <c r="C21" s="26"/>
      <c r="D21" s="85">
        <f t="shared" si="0"/>
        <v>8</v>
      </c>
      <c r="E21" s="274" t="s">
        <v>2394</v>
      </c>
      <c r="F21" s="274" t="s">
        <v>2394</v>
      </c>
      <c r="G21" s="943" t="s">
        <v>2410</v>
      </c>
      <c r="H21" s="950">
        <v>1</v>
      </c>
      <c r="I21" s="951">
        <v>10100</v>
      </c>
      <c r="J21" s="672">
        <f>+テーブル11928296[[#This Row],[列8]]*テーブル11928296[[#This Row],[列7]]</f>
        <v>10100</v>
      </c>
      <c r="K21" s="952"/>
      <c r="L21" s="943" t="s">
        <v>2411</v>
      </c>
      <c r="M21" s="107"/>
      <c r="N21" s="780" t="s">
        <v>2397</v>
      </c>
      <c r="O21" s="30">
        <v>45806</v>
      </c>
      <c r="P21" s="27"/>
      <c r="Q21" s="42">
        <v>45827</v>
      </c>
      <c r="R21" s="42">
        <v>45827</v>
      </c>
      <c r="S21" s="31">
        <v>45826</v>
      </c>
    </row>
    <row r="22" spans="1:19" s="4" customFormat="1" ht="19.7" customHeight="1">
      <c r="A22" s="536" t="s">
        <v>338</v>
      </c>
      <c r="B22" s="94"/>
      <c r="C22" s="26"/>
      <c r="D22" s="85">
        <f t="shared" si="0"/>
        <v>9</v>
      </c>
      <c r="E22" s="274" t="s">
        <v>2394</v>
      </c>
      <c r="F22" s="274" t="s">
        <v>2394</v>
      </c>
      <c r="G22" s="953" t="s">
        <v>2412</v>
      </c>
      <c r="H22" s="950">
        <v>1</v>
      </c>
      <c r="I22" s="951">
        <v>9800</v>
      </c>
      <c r="J22" s="672">
        <f>+テーブル11928296[[#This Row],[列8]]*テーブル11928296[[#This Row],[列7]]</f>
        <v>9800</v>
      </c>
      <c r="K22" s="952"/>
      <c r="L22" s="943" t="s">
        <v>2413</v>
      </c>
      <c r="M22" s="107"/>
      <c r="N22" s="780" t="s">
        <v>2397</v>
      </c>
      <c r="O22" s="30">
        <v>45806</v>
      </c>
      <c r="P22" s="27"/>
      <c r="Q22" s="42">
        <v>45827</v>
      </c>
      <c r="R22" s="42">
        <v>45827</v>
      </c>
      <c r="S22" s="31">
        <v>45826</v>
      </c>
    </row>
    <row r="23" spans="1:19" s="4" customFormat="1" ht="19.7" customHeight="1">
      <c r="A23" s="536" t="s">
        <v>338</v>
      </c>
      <c r="B23" s="94"/>
      <c r="C23" s="26"/>
      <c r="D23" s="85">
        <f t="shared" si="0"/>
        <v>10</v>
      </c>
      <c r="E23" s="274" t="s">
        <v>2394</v>
      </c>
      <c r="F23" s="274" t="s">
        <v>2394</v>
      </c>
      <c r="G23" s="943" t="s">
        <v>2414</v>
      </c>
      <c r="H23" s="35">
        <v>1</v>
      </c>
      <c r="I23" s="949">
        <v>8300</v>
      </c>
      <c r="J23" s="672">
        <f>+テーブル11928296[[#This Row],[列8]]*テーブル11928296[[#This Row],[列7]]</f>
        <v>8300</v>
      </c>
      <c r="K23" s="28"/>
      <c r="L23" s="945" t="s">
        <v>2415</v>
      </c>
      <c r="M23" s="107"/>
      <c r="N23" s="780" t="s">
        <v>2397</v>
      </c>
      <c r="O23" s="30">
        <v>45806</v>
      </c>
      <c r="P23" s="27"/>
      <c r="Q23" s="42">
        <v>45827</v>
      </c>
      <c r="R23" s="42">
        <v>45827</v>
      </c>
      <c r="S23" s="31">
        <v>45826</v>
      </c>
    </row>
    <row r="24" spans="1:19" s="4" customFormat="1" ht="19.7" customHeight="1">
      <c r="A24" s="536" t="s">
        <v>338</v>
      </c>
      <c r="B24" s="94"/>
      <c r="C24" s="26"/>
      <c r="D24" s="85">
        <f t="shared" si="0"/>
        <v>11</v>
      </c>
      <c r="E24" s="274" t="s">
        <v>2394</v>
      </c>
      <c r="F24" s="274" t="s">
        <v>2394</v>
      </c>
      <c r="G24" s="954" t="s">
        <v>2416</v>
      </c>
      <c r="H24" s="944">
        <v>1</v>
      </c>
      <c r="I24" s="949">
        <v>7700</v>
      </c>
      <c r="J24" s="672">
        <f>+テーブル11928296[[#This Row],[列8]]*テーブル11928296[[#This Row],[列7]]</f>
        <v>7700</v>
      </c>
      <c r="K24" s="29"/>
      <c r="L24" s="954" t="s">
        <v>2417</v>
      </c>
      <c r="M24" s="107"/>
      <c r="N24" s="780" t="s">
        <v>2397</v>
      </c>
      <c r="O24" s="30">
        <v>45806</v>
      </c>
      <c r="P24" s="27"/>
      <c r="Q24" s="42">
        <v>45827</v>
      </c>
      <c r="R24" s="42">
        <v>45827</v>
      </c>
      <c r="S24" s="31">
        <v>45826</v>
      </c>
    </row>
    <row r="25" spans="1:19" s="4" customFormat="1" ht="19.7" customHeight="1">
      <c r="A25" s="536" t="s">
        <v>338</v>
      </c>
      <c r="B25" s="94"/>
      <c r="C25" s="26"/>
      <c r="D25" s="85">
        <f t="shared" si="0"/>
        <v>12</v>
      </c>
      <c r="E25" s="274" t="s">
        <v>2394</v>
      </c>
      <c r="F25" s="274" t="s">
        <v>2394</v>
      </c>
      <c r="G25" s="954" t="s">
        <v>2418</v>
      </c>
      <c r="H25" s="955">
        <v>1</v>
      </c>
      <c r="I25" s="949">
        <v>5900</v>
      </c>
      <c r="J25" s="672">
        <f>+テーブル11928296[[#This Row],[列8]]*テーブル11928296[[#This Row],[列7]]</f>
        <v>5900</v>
      </c>
      <c r="K25" s="29"/>
      <c r="L25" s="954" t="s">
        <v>2419</v>
      </c>
      <c r="M25" s="107"/>
      <c r="N25" s="780" t="s">
        <v>2397</v>
      </c>
      <c r="O25" s="30">
        <v>45806</v>
      </c>
      <c r="P25" s="27"/>
      <c r="Q25" s="42">
        <v>45827</v>
      </c>
      <c r="R25" s="42">
        <v>45827</v>
      </c>
      <c r="S25" s="31">
        <v>45826</v>
      </c>
    </row>
    <row r="26" spans="1:19" s="4" customFormat="1" ht="19.7" customHeight="1">
      <c r="A26" s="536" t="s">
        <v>338</v>
      </c>
      <c r="B26" s="94"/>
      <c r="C26" s="26"/>
      <c r="D26" s="85">
        <f t="shared" si="0"/>
        <v>13</v>
      </c>
      <c r="E26" s="274" t="s">
        <v>2394</v>
      </c>
      <c r="F26" s="274" t="s">
        <v>2394</v>
      </c>
      <c r="G26" s="956" t="s">
        <v>2420</v>
      </c>
      <c r="H26" s="45">
        <v>1</v>
      </c>
      <c r="I26" s="957">
        <v>3200</v>
      </c>
      <c r="J26" s="672">
        <f>+テーブル11928296[[#This Row],[列8]]*テーブル11928296[[#This Row],[列7]]</f>
        <v>3200</v>
      </c>
      <c r="K26" s="958"/>
      <c r="L26" s="956" t="s">
        <v>2421</v>
      </c>
      <c r="M26" s="107"/>
      <c r="N26" s="780" t="s">
        <v>2397</v>
      </c>
      <c r="O26" s="30">
        <v>45806</v>
      </c>
      <c r="P26" s="27"/>
      <c r="Q26" s="42">
        <v>45827</v>
      </c>
      <c r="R26" s="42">
        <v>45827</v>
      </c>
      <c r="S26" s="31">
        <v>45826</v>
      </c>
    </row>
    <row r="27" spans="1:19" s="4" customFormat="1" ht="19.7" customHeight="1">
      <c r="A27" s="536" t="s">
        <v>338</v>
      </c>
      <c r="B27" s="94"/>
      <c r="C27" s="26"/>
      <c r="D27" s="85">
        <f t="shared" si="0"/>
        <v>14</v>
      </c>
      <c r="E27" s="274" t="s">
        <v>2394</v>
      </c>
      <c r="F27" s="274" t="s">
        <v>2394</v>
      </c>
      <c r="G27" s="956" t="s">
        <v>2422</v>
      </c>
      <c r="H27" s="45">
        <v>1</v>
      </c>
      <c r="I27" s="957">
        <v>7400</v>
      </c>
      <c r="J27" s="672">
        <f>+テーブル11928296[[#This Row],[列8]]*テーブル11928296[[#This Row],[列7]]</f>
        <v>7400</v>
      </c>
      <c r="K27" s="958"/>
      <c r="L27" s="956" t="s">
        <v>2423</v>
      </c>
      <c r="M27" s="107"/>
      <c r="N27" s="780" t="s">
        <v>2397</v>
      </c>
      <c r="O27" s="30">
        <v>45806</v>
      </c>
      <c r="P27" s="27"/>
      <c r="Q27" s="42">
        <v>45827</v>
      </c>
      <c r="R27" s="42">
        <v>45827</v>
      </c>
      <c r="S27" s="31">
        <v>45826</v>
      </c>
    </row>
    <row r="28" spans="1:19" s="4" customFormat="1" ht="19.7" customHeight="1">
      <c r="A28" s="536" t="s">
        <v>338</v>
      </c>
      <c r="B28" s="94"/>
      <c r="C28" s="26"/>
      <c r="D28" s="85">
        <f t="shared" si="0"/>
        <v>15</v>
      </c>
      <c r="E28" s="274" t="s">
        <v>2394</v>
      </c>
      <c r="F28" s="274" t="s">
        <v>2394</v>
      </c>
      <c r="G28" s="956" t="s">
        <v>2424</v>
      </c>
      <c r="H28" s="45">
        <v>1</v>
      </c>
      <c r="I28" s="957">
        <v>13500</v>
      </c>
      <c r="J28" s="672">
        <f>+テーブル11928296[[#This Row],[列8]]*テーブル11928296[[#This Row],[列7]]</f>
        <v>13500</v>
      </c>
      <c r="K28" s="958"/>
      <c r="L28" s="956" t="s">
        <v>2425</v>
      </c>
      <c r="M28" s="460"/>
      <c r="N28" s="780" t="s">
        <v>2397</v>
      </c>
      <c r="O28" s="30">
        <v>45806</v>
      </c>
      <c r="P28" s="27"/>
      <c r="Q28" s="42">
        <v>45827</v>
      </c>
      <c r="R28" s="42">
        <v>45827</v>
      </c>
      <c r="S28" s="31">
        <v>45826</v>
      </c>
    </row>
    <row r="29" spans="1:19" s="4" customFormat="1" ht="19.7" customHeight="1">
      <c r="A29" s="536" t="s">
        <v>338</v>
      </c>
      <c r="B29" s="94"/>
      <c r="C29" s="26"/>
      <c r="D29" s="85">
        <f t="shared" si="0"/>
        <v>16</v>
      </c>
      <c r="E29" s="274" t="s">
        <v>2394</v>
      </c>
      <c r="F29" s="274" t="s">
        <v>2394</v>
      </c>
      <c r="G29" s="945" t="s">
        <v>2426</v>
      </c>
      <c r="H29" s="35">
        <v>1</v>
      </c>
      <c r="I29" s="90">
        <v>6900</v>
      </c>
      <c r="J29" s="672">
        <f>+テーブル11928296[[#This Row],[列8]]*テーブル11928296[[#This Row],[列7]]</f>
        <v>6900</v>
      </c>
      <c r="K29" s="28"/>
      <c r="L29" s="945" t="s">
        <v>2427</v>
      </c>
      <c r="M29" s="107"/>
      <c r="N29" s="780" t="s">
        <v>2397</v>
      </c>
      <c r="O29" s="30">
        <v>45806</v>
      </c>
      <c r="P29" s="27"/>
      <c r="Q29" s="42">
        <v>45827</v>
      </c>
      <c r="R29" s="42">
        <v>45827</v>
      </c>
      <c r="S29" s="31">
        <v>45826</v>
      </c>
    </row>
    <row r="30" spans="1:19" s="4" customFormat="1" ht="19.7" customHeight="1">
      <c r="A30" s="536" t="s">
        <v>338</v>
      </c>
      <c r="B30" s="94"/>
      <c r="C30" s="26"/>
      <c r="D30" s="85">
        <f t="shared" si="0"/>
        <v>17</v>
      </c>
      <c r="E30" s="274" t="s">
        <v>2394</v>
      </c>
      <c r="F30" s="274" t="s">
        <v>2394</v>
      </c>
      <c r="G30" s="956" t="s">
        <v>2428</v>
      </c>
      <c r="H30" s="50">
        <v>1</v>
      </c>
      <c r="I30" s="957">
        <v>10500</v>
      </c>
      <c r="J30" s="672">
        <f>+テーブル11928296[[#This Row],[列8]]*テーブル11928296[[#This Row],[列7]]</f>
        <v>10500</v>
      </c>
      <c r="K30" s="75"/>
      <c r="L30" s="956" t="s">
        <v>2429</v>
      </c>
      <c r="M30" s="107"/>
      <c r="N30" s="780" t="s">
        <v>2397</v>
      </c>
      <c r="O30" s="30">
        <v>45806</v>
      </c>
      <c r="P30" s="27"/>
      <c r="Q30" s="42">
        <v>45827</v>
      </c>
      <c r="R30" s="42">
        <v>45827</v>
      </c>
      <c r="S30" s="31">
        <v>45826</v>
      </c>
    </row>
    <row r="31" spans="1:19" s="4" customFormat="1" ht="19.7" customHeight="1">
      <c r="A31" s="536" t="s">
        <v>338</v>
      </c>
      <c r="B31" s="94"/>
      <c r="C31" s="26"/>
      <c r="D31" s="85">
        <f t="shared" si="0"/>
        <v>18</v>
      </c>
      <c r="E31" s="274" t="s">
        <v>2394</v>
      </c>
      <c r="F31" s="274" t="s">
        <v>2394</v>
      </c>
      <c r="G31" s="946" t="s">
        <v>2430</v>
      </c>
      <c r="H31" s="35">
        <v>1</v>
      </c>
      <c r="I31" s="94">
        <v>2500</v>
      </c>
      <c r="J31" s="672">
        <f>+テーブル11928296[[#This Row],[列8]]*テーブル11928296[[#This Row],[列7]]</f>
        <v>2500</v>
      </c>
      <c r="K31" s="947"/>
      <c r="L31" s="946" t="s">
        <v>2431</v>
      </c>
      <c r="M31" s="460"/>
      <c r="N31" s="780" t="s">
        <v>2397</v>
      </c>
      <c r="O31" s="30">
        <v>45806</v>
      </c>
      <c r="P31" s="27"/>
      <c r="Q31" s="42">
        <v>45827</v>
      </c>
      <c r="R31" s="42">
        <v>45827</v>
      </c>
      <c r="S31" s="31">
        <v>45826</v>
      </c>
    </row>
    <row r="32" spans="1:19" s="4" customFormat="1" ht="19.7" customHeight="1">
      <c r="A32" s="536" t="s">
        <v>338</v>
      </c>
      <c r="B32" s="94"/>
      <c r="C32" s="26"/>
      <c r="D32" s="85">
        <f t="shared" si="0"/>
        <v>19</v>
      </c>
      <c r="E32" s="274" t="s">
        <v>2394</v>
      </c>
      <c r="F32" s="274" t="s">
        <v>2394</v>
      </c>
      <c r="G32" s="946" t="s">
        <v>2432</v>
      </c>
      <c r="H32" s="35">
        <v>1</v>
      </c>
      <c r="I32" s="94">
        <v>3600</v>
      </c>
      <c r="J32" s="672">
        <f>+テーブル11928296[[#This Row],[列8]]*テーブル11928296[[#This Row],[列7]]</f>
        <v>3600</v>
      </c>
      <c r="K32" s="947"/>
      <c r="L32" s="946" t="s">
        <v>2433</v>
      </c>
      <c r="M32" s="107"/>
      <c r="N32" s="780" t="s">
        <v>2397</v>
      </c>
      <c r="O32" s="30">
        <v>45806</v>
      </c>
      <c r="P32" s="27"/>
      <c r="Q32" s="42">
        <v>45827</v>
      </c>
      <c r="R32" s="42">
        <v>45827</v>
      </c>
      <c r="S32" s="31">
        <v>45826</v>
      </c>
    </row>
    <row r="33" spans="1:19" s="4" customFormat="1" ht="19.7" customHeight="1">
      <c r="A33" s="536" t="s">
        <v>338</v>
      </c>
      <c r="B33" s="94"/>
      <c r="C33" s="26"/>
      <c r="D33" s="85">
        <f t="shared" si="0"/>
        <v>20</v>
      </c>
      <c r="E33" s="274" t="s">
        <v>2394</v>
      </c>
      <c r="F33" s="274" t="s">
        <v>2394</v>
      </c>
      <c r="G33" s="959" t="s">
        <v>2434</v>
      </c>
      <c r="H33" s="35">
        <v>1</v>
      </c>
      <c r="I33" s="94">
        <v>2400</v>
      </c>
      <c r="J33" s="672">
        <f>+テーブル11928296[[#This Row],[列8]]*テーブル11928296[[#This Row],[列7]]</f>
        <v>2400</v>
      </c>
      <c r="K33" s="947"/>
      <c r="L33" s="960" t="s">
        <v>2435</v>
      </c>
      <c r="M33" s="460"/>
      <c r="N33" s="780" t="s">
        <v>2397</v>
      </c>
      <c r="O33" s="30">
        <v>45806</v>
      </c>
      <c r="P33" s="27"/>
      <c r="Q33" s="42">
        <v>45827</v>
      </c>
      <c r="R33" s="42">
        <v>45827</v>
      </c>
      <c r="S33" s="31">
        <v>45826</v>
      </c>
    </row>
    <row r="34" spans="1:19" s="4" customFormat="1" ht="19.7" customHeight="1">
      <c r="A34" s="536" t="s">
        <v>338</v>
      </c>
      <c r="B34" s="94"/>
      <c r="C34" s="26"/>
      <c r="D34" s="85">
        <f t="shared" si="0"/>
        <v>21</v>
      </c>
      <c r="E34" s="274" t="s">
        <v>2394</v>
      </c>
      <c r="F34" s="274" t="s">
        <v>2394</v>
      </c>
      <c r="G34" s="945" t="s">
        <v>2436</v>
      </c>
      <c r="H34" s="35">
        <v>1</v>
      </c>
      <c r="I34" s="94">
        <v>4100</v>
      </c>
      <c r="J34" s="672">
        <f>+テーブル11928296[[#This Row],[列8]]*テーブル11928296[[#This Row],[列7]]</f>
        <v>4100</v>
      </c>
      <c r="K34" s="29"/>
      <c r="L34" s="945" t="s">
        <v>2437</v>
      </c>
      <c r="M34" s="107"/>
      <c r="N34" s="780" t="s">
        <v>2397</v>
      </c>
      <c r="O34" s="30">
        <v>45806</v>
      </c>
      <c r="P34" s="27"/>
      <c r="Q34" s="42">
        <v>45827</v>
      </c>
      <c r="R34" s="42">
        <v>45827</v>
      </c>
      <c r="S34" s="31">
        <v>45826</v>
      </c>
    </row>
    <row r="35" spans="1:19" s="4" customFormat="1" ht="19.7" customHeight="1">
      <c r="A35" s="536" t="s">
        <v>338</v>
      </c>
      <c r="B35" s="94"/>
      <c r="C35" s="26"/>
      <c r="D35" s="85">
        <f t="shared" si="0"/>
        <v>22</v>
      </c>
      <c r="E35" s="274" t="s">
        <v>2394</v>
      </c>
      <c r="F35" s="274" t="s">
        <v>2394</v>
      </c>
      <c r="G35" s="956" t="s">
        <v>2438</v>
      </c>
      <c r="H35" s="50">
        <v>1</v>
      </c>
      <c r="I35" s="957">
        <v>10900</v>
      </c>
      <c r="J35" s="672">
        <f>+テーブル11928296[[#This Row],[列8]]*テーブル11928296[[#This Row],[列7]]</f>
        <v>10900</v>
      </c>
      <c r="K35" s="75"/>
      <c r="L35" s="956" t="s">
        <v>2439</v>
      </c>
      <c r="M35" s="107"/>
      <c r="N35" s="780" t="s">
        <v>2397</v>
      </c>
      <c r="O35" s="30">
        <v>45806</v>
      </c>
      <c r="P35" s="27"/>
      <c r="Q35" s="42">
        <v>45827</v>
      </c>
      <c r="R35" s="42">
        <v>45827</v>
      </c>
      <c r="S35" s="31">
        <v>45826</v>
      </c>
    </row>
    <row r="36" spans="1:19" s="4" customFormat="1" ht="19.7" customHeight="1">
      <c r="D36" s="27"/>
      <c r="E36" s="499"/>
      <c r="F36" s="499"/>
      <c r="G36" s="70"/>
      <c r="H36" s="961"/>
      <c r="I36" s="167"/>
      <c r="J36" s="63"/>
      <c r="K36" s="75"/>
      <c r="L36" s="47"/>
      <c r="M36" s="107"/>
      <c r="N36" s="26"/>
      <c r="O36" s="30"/>
      <c r="P36" s="27"/>
      <c r="Q36" s="26"/>
      <c r="R36" s="30"/>
      <c r="S36" s="31"/>
    </row>
    <row r="37" spans="1:19" s="4" customFormat="1" ht="19.7" customHeight="1">
      <c r="D37" s="27"/>
      <c r="E37" s="27"/>
      <c r="F37" s="27"/>
      <c r="G37" s="60">
        <f>SUM(J13:J36)</f>
        <v>141900</v>
      </c>
      <c r="H37" s="26"/>
      <c r="I37" s="26"/>
      <c r="J37" s="28"/>
      <c r="K37" s="29"/>
      <c r="L37" s="26"/>
      <c r="M37" s="26"/>
      <c r="N37" s="26"/>
      <c r="O37" s="30"/>
      <c r="P37" s="27"/>
      <c r="Q37" s="26"/>
      <c r="R37" s="30"/>
      <c r="S37" s="31"/>
    </row>
    <row r="38" spans="1:19" s="4" customFormat="1" ht="19.7" customHeight="1">
      <c r="D38" s="27"/>
      <c r="E38" s="27"/>
      <c r="F38" s="27"/>
      <c r="G38" s="121"/>
      <c r="H38" s="557"/>
      <c r="I38" s="26"/>
      <c r="J38" s="63"/>
      <c r="K38" s="29"/>
      <c r="L38" s="47"/>
      <c r="M38" s="26"/>
      <c r="N38" s="26"/>
      <c r="O38" s="30"/>
      <c r="P38" s="27"/>
      <c r="Q38" s="26"/>
      <c r="R38" s="30"/>
      <c r="S38" s="31"/>
    </row>
    <row r="39" spans="1:19" s="4" customFormat="1" ht="19.7" customHeight="1">
      <c r="D39" s="27"/>
      <c r="E39" s="27"/>
      <c r="F39" s="27"/>
      <c r="G39" s="121"/>
      <c r="H39" s="557"/>
      <c r="I39" s="26"/>
      <c r="J39" s="63"/>
      <c r="K39" s="29"/>
      <c r="L39" s="47"/>
      <c r="M39" s="26"/>
      <c r="N39" s="26"/>
      <c r="O39" s="30"/>
      <c r="P39" s="27"/>
      <c r="Q39" s="26"/>
      <c r="R39" s="30"/>
      <c r="S39" s="31"/>
    </row>
    <row r="40" spans="1:19" s="4" customFormat="1" ht="19.7" customHeight="1">
      <c r="D40" s="27"/>
      <c r="E40" s="328" t="s">
        <v>2440</v>
      </c>
      <c r="F40" s="342"/>
      <c r="G40" s="343"/>
      <c r="H40" s="62"/>
      <c r="I40" s="26"/>
      <c r="J40" s="63"/>
      <c r="K40" s="29"/>
      <c r="L40" s="47"/>
      <c r="M40" s="26"/>
      <c r="N40" s="26"/>
      <c r="O40" s="30"/>
      <c r="P40" s="27"/>
      <c r="Q40" s="26"/>
      <c r="R40" s="30"/>
      <c r="S40" s="31"/>
    </row>
    <row r="41" spans="1:19" s="4" customFormat="1" ht="19.7" customHeight="1">
      <c r="A41" s="536" t="s">
        <v>338</v>
      </c>
      <c r="B41" s="94"/>
      <c r="C41" s="26"/>
      <c r="D41" s="85">
        <f>+D35+1</f>
        <v>23</v>
      </c>
      <c r="E41" s="274" t="s">
        <v>2394</v>
      </c>
      <c r="F41" s="274" t="s">
        <v>2394</v>
      </c>
      <c r="G41" s="962" t="s">
        <v>2441</v>
      </c>
      <c r="H41" s="35">
        <v>1</v>
      </c>
      <c r="I41" s="94">
        <v>42800</v>
      </c>
      <c r="J41" s="672">
        <f>+テーブル11928296[[#This Row],[列8]]*テーブル11928296[[#This Row],[列7]]</f>
        <v>42800</v>
      </c>
      <c r="K41" s="28"/>
      <c r="L41" s="945" t="s">
        <v>2442</v>
      </c>
      <c r="M41" s="26"/>
      <c r="N41" s="536" t="s">
        <v>2443</v>
      </c>
      <c r="O41" s="30">
        <v>45806</v>
      </c>
      <c r="P41" s="27"/>
      <c r="Q41" s="42">
        <v>45827</v>
      </c>
      <c r="R41" s="42">
        <v>45827</v>
      </c>
      <c r="S41" s="31">
        <v>45826</v>
      </c>
    </row>
    <row r="42" spans="1:19" s="4" customFormat="1" ht="19.7" customHeight="1">
      <c r="A42" s="536" t="s">
        <v>338</v>
      </c>
      <c r="B42" s="94"/>
      <c r="C42" s="26"/>
      <c r="D42" s="85">
        <f>+D41+1</f>
        <v>24</v>
      </c>
      <c r="E42" s="274" t="s">
        <v>2394</v>
      </c>
      <c r="F42" s="274" t="s">
        <v>2394</v>
      </c>
      <c r="G42" s="962" t="s">
        <v>2444</v>
      </c>
      <c r="H42" s="35">
        <v>1</v>
      </c>
      <c r="I42" s="94">
        <v>18000</v>
      </c>
      <c r="J42" s="672">
        <f>+テーブル11928296[[#This Row],[列8]]*テーブル11928296[[#This Row],[列7]]</f>
        <v>18000</v>
      </c>
      <c r="K42" s="28"/>
      <c r="L42" s="945" t="s">
        <v>2445</v>
      </c>
      <c r="M42" s="26"/>
      <c r="N42" s="536" t="s">
        <v>2443</v>
      </c>
      <c r="O42" s="30">
        <v>45806</v>
      </c>
      <c r="P42" s="27"/>
      <c r="Q42" s="42">
        <v>45827</v>
      </c>
      <c r="R42" s="42">
        <v>45827</v>
      </c>
      <c r="S42" s="31">
        <v>45826</v>
      </c>
    </row>
    <row r="43" spans="1:19" s="4" customFormat="1" ht="19.7" customHeight="1">
      <c r="A43" s="536" t="s">
        <v>338</v>
      </c>
      <c r="B43" s="94"/>
      <c r="C43" s="26"/>
      <c r="D43" s="85">
        <f>+D42+1</f>
        <v>25</v>
      </c>
      <c r="E43" s="274" t="s">
        <v>2394</v>
      </c>
      <c r="F43" s="274" t="s">
        <v>2394</v>
      </c>
      <c r="G43" s="962" t="s">
        <v>2446</v>
      </c>
      <c r="H43" s="35">
        <v>1</v>
      </c>
      <c r="I43" s="94">
        <v>29700</v>
      </c>
      <c r="J43" s="672">
        <f>+テーブル11928296[[#This Row],[列8]]*テーブル11928296[[#This Row],[列7]]</f>
        <v>29700</v>
      </c>
      <c r="K43" s="28"/>
      <c r="L43" s="945" t="s">
        <v>2447</v>
      </c>
      <c r="M43" s="26"/>
      <c r="N43" s="536" t="s">
        <v>2443</v>
      </c>
      <c r="O43" s="30">
        <v>45806</v>
      </c>
      <c r="P43" s="27"/>
      <c r="Q43" s="42">
        <v>45827</v>
      </c>
      <c r="R43" s="42">
        <v>45827</v>
      </c>
      <c r="S43" s="31">
        <v>45826</v>
      </c>
    </row>
    <row r="44" spans="1:19" s="4" customFormat="1" ht="19.7" customHeight="1">
      <c r="A44" s="536" t="s">
        <v>338</v>
      </c>
      <c r="B44" s="94"/>
      <c r="C44" s="26"/>
      <c r="D44" s="85">
        <f>+D43+1</f>
        <v>26</v>
      </c>
      <c r="E44" s="274" t="s">
        <v>2394</v>
      </c>
      <c r="F44" s="274" t="s">
        <v>2394</v>
      </c>
      <c r="G44" s="962" t="s">
        <v>2448</v>
      </c>
      <c r="H44" s="944">
        <v>2</v>
      </c>
      <c r="I44" s="94">
        <v>2600</v>
      </c>
      <c r="J44" s="672">
        <f>+テーブル11928296[[#This Row],[列8]]*テーブル11928296[[#This Row],[列7]]</f>
        <v>5200</v>
      </c>
      <c r="K44" s="29"/>
      <c r="L44" s="47" t="s">
        <v>2449</v>
      </c>
      <c r="M44" s="26"/>
      <c r="N44" s="536" t="s">
        <v>2443</v>
      </c>
      <c r="O44" s="30">
        <v>45806</v>
      </c>
      <c r="P44" s="27"/>
      <c r="Q44" s="42">
        <v>45827</v>
      </c>
      <c r="R44" s="42">
        <v>45827</v>
      </c>
      <c r="S44" s="31">
        <v>45826</v>
      </c>
    </row>
    <row r="45" spans="1:19" s="4" customFormat="1" ht="19.7" customHeight="1">
      <c r="A45" s="536" t="s">
        <v>338</v>
      </c>
      <c r="B45" s="94"/>
      <c r="C45" s="26"/>
      <c r="D45" s="85">
        <f>+D44+1</f>
        <v>27</v>
      </c>
      <c r="E45" s="274" t="s">
        <v>2394</v>
      </c>
      <c r="F45" s="274" t="s">
        <v>2394</v>
      </c>
      <c r="G45" s="962" t="s">
        <v>2450</v>
      </c>
      <c r="H45" s="944">
        <v>2</v>
      </c>
      <c r="I45" s="94">
        <v>2600</v>
      </c>
      <c r="J45" s="672">
        <f>+テーブル11928296[[#This Row],[列8]]*テーブル11928296[[#This Row],[列7]]</f>
        <v>5200</v>
      </c>
      <c r="K45" s="29"/>
      <c r="L45" s="47" t="s">
        <v>2451</v>
      </c>
      <c r="M45" s="26"/>
      <c r="N45" s="536" t="s">
        <v>2443</v>
      </c>
      <c r="O45" s="30">
        <v>45806</v>
      </c>
      <c r="P45" s="27"/>
      <c r="Q45" s="42">
        <v>45827</v>
      </c>
      <c r="R45" s="42">
        <v>45827</v>
      </c>
      <c r="S45" s="31">
        <v>45826</v>
      </c>
    </row>
    <row r="46" spans="1:19" s="4" customFormat="1" ht="19.7" customHeight="1">
      <c r="A46" s="536" t="s">
        <v>338</v>
      </c>
      <c r="B46" s="94"/>
      <c r="C46" s="26"/>
      <c r="D46" s="85">
        <f>+D45+1</f>
        <v>28</v>
      </c>
      <c r="E46" s="274" t="s">
        <v>2394</v>
      </c>
      <c r="F46" s="274" t="s">
        <v>2394</v>
      </c>
      <c r="G46" s="962" t="s">
        <v>2452</v>
      </c>
      <c r="H46" s="944">
        <v>1</v>
      </c>
      <c r="I46" s="94">
        <v>8400</v>
      </c>
      <c r="J46" s="672">
        <f>+テーブル11928296[[#This Row],[列8]]*テーブル11928296[[#This Row],[列7]]</f>
        <v>8400</v>
      </c>
      <c r="K46" s="29"/>
      <c r="L46" s="47" t="s">
        <v>2453</v>
      </c>
      <c r="M46" s="26"/>
      <c r="N46" s="536" t="s">
        <v>2443</v>
      </c>
      <c r="O46" s="30">
        <v>45806</v>
      </c>
      <c r="P46" s="27"/>
      <c r="Q46" s="42">
        <v>45827</v>
      </c>
      <c r="R46" s="42">
        <v>45827</v>
      </c>
      <c r="S46" s="31">
        <v>45826</v>
      </c>
    </row>
    <row r="47" spans="1:19" s="4" customFormat="1" ht="19.7" customHeight="1">
      <c r="A47" s="536" t="s">
        <v>338</v>
      </c>
      <c r="B47" s="94"/>
      <c r="C47" s="26"/>
      <c r="D47" s="85">
        <f t="shared" ref="D47:D48" si="1">+D46+1</f>
        <v>29</v>
      </c>
      <c r="E47" s="274" t="s">
        <v>2394</v>
      </c>
      <c r="F47" s="274" t="s">
        <v>2394</v>
      </c>
      <c r="G47" s="962" t="s">
        <v>2454</v>
      </c>
      <c r="H47" s="944">
        <v>1</v>
      </c>
      <c r="I47" s="94">
        <v>8200</v>
      </c>
      <c r="J47" s="672">
        <f>+テーブル11928296[[#This Row],[列8]]*テーブル11928296[[#This Row],[列7]]</f>
        <v>8200</v>
      </c>
      <c r="K47" s="29"/>
      <c r="L47" s="47" t="s">
        <v>2455</v>
      </c>
      <c r="M47" s="26"/>
      <c r="N47" s="536" t="s">
        <v>2443</v>
      </c>
      <c r="O47" s="30">
        <v>45806</v>
      </c>
      <c r="P47" s="27"/>
      <c r="Q47" s="42">
        <v>45827</v>
      </c>
      <c r="R47" s="42">
        <v>45827</v>
      </c>
      <c r="S47" s="31">
        <v>45826</v>
      </c>
    </row>
    <row r="48" spans="1:19" s="4" customFormat="1" ht="19.7" customHeight="1">
      <c r="A48" s="536" t="s">
        <v>338</v>
      </c>
      <c r="B48" s="94"/>
      <c r="C48" s="26"/>
      <c r="D48" s="85">
        <f t="shared" si="1"/>
        <v>30</v>
      </c>
      <c r="E48" s="274" t="s">
        <v>2394</v>
      </c>
      <c r="F48" s="274" t="s">
        <v>2394</v>
      </c>
      <c r="G48" s="962" t="s">
        <v>2456</v>
      </c>
      <c r="H48" s="944">
        <v>1</v>
      </c>
      <c r="I48" s="94">
        <v>3300</v>
      </c>
      <c r="J48" s="672">
        <f>+テーブル11928296[[#This Row],[列8]]*テーブル11928296[[#This Row],[列7]]</f>
        <v>3300</v>
      </c>
      <c r="K48" s="29"/>
      <c r="L48" s="47" t="s">
        <v>2457</v>
      </c>
      <c r="M48" s="26"/>
      <c r="N48" s="536" t="s">
        <v>2443</v>
      </c>
      <c r="O48" s="30">
        <v>45806</v>
      </c>
      <c r="P48" s="27"/>
      <c r="Q48" s="42">
        <v>45827</v>
      </c>
      <c r="R48" s="42">
        <v>45827</v>
      </c>
      <c r="S48" s="31">
        <v>45826</v>
      </c>
    </row>
    <row r="49" spans="1:19" s="4" customFormat="1" ht="19.7" customHeight="1">
      <c r="A49" s="536" t="s">
        <v>338</v>
      </c>
      <c r="B49" s="94"/>
      <c r="C49" s="26"/>
      <c r="D49" s="85">
        <f>+D48+1</f>
        <v>31</v>
      </c>
      <c r="E49" s="274" t="s">
        <v>2394</v>
      </c>
      <c r="F49" s="274" t="s">
        <v>2394</v>
      </c>
      <c r="G49" s="962" t="s">
        <v>2458</v>
      </c>
      <c r="H49" s="944">
        <v>1</v>
      </c>
      <c r="I49" s="94">
        <v>8500</v>
      </c>
      <c r="J49" s="672">
        <f>+テーブル11928296[[#This Row],[列8]]*テーブル11928296[[#This Row],[列7]]</f>
        <v>8500</v>
      </c>
      <c r="K49" s="29"/>
      <c r="L49" s="47" t="s">
        <v>2459</v>
      </c>
      <c r="M49" s="47" t="s">
        <v>2460</v>
      </c>
      <c r="N49" s="536" t="s">
        <v>2443</v>
      </c>
      <c r="O49" s="30">
        <v>45806</v>
      </c>
      <c r="P49" s="27"/>
      <c r="Q49" s="42">
        <v>45827</v>
      </c>
      <c r="R49" s="42">
        <v>45827</v>
      </c>
      <c r="S49" s="31">
        <v>45826</v>
      </c>
    </row>
    <row r="50" spans="1:19" s="4" customFormat="1" ht="19.7" customHeight="1">
      <c r="A50" s="536" t="s">
        <v>338</v>
      </c>
      <c r="B50" s="94"/>
      <c r="C50" s="26"/>
      <c r="D50" s="85">
        <f>+D49+1</f>
        <v>32</v>
      </c>
      <c r="E50" s="274" t="s">
        <v>2394</v>
      </c>
      <c r="F50" s="274" t="s">
        <v>2394</v>
      </c>
      <c r="G50" s="962" t="s">
        <v>2461</v>
      </c>
      <c r="H50" s="944">
        <v>1</v>
      </c>
      <c r="I50" s="94">
        <v>4300</v>
      </c>
      <c r="J50" s="672">
        <f>+テーブル11928296[[#This Row],[列8]]*テーブル11928296[[#This Row],[列7]]</f>
        <v>4300</v>
      </c>
      <c r="K50" s="29"/>
      <c r="L50" s="47" t="s">
        <v>2462</v>
      </c>
      <c r="M50" s="47" t="s">
        <v>2460</v>
      </c>
      <c r="N50" s="536" t="s">
        <v>2443</v>
      </c>
      <c r="O50" s="30">
        <v>45806</v>
      </c>
      <c r="P50" s="27"/>
      <c r="Q50" s="42">
        <v>45827</v>
      </c>
      <c r="R50" s="42">
        <v>45827</v>
      </c>
      <c r="S50" s="31">
        <v>45826</v>
      </c>
    </row>
    <row r="51" spans="1:19" s="4" customFormat="1" ht="19.7" customHeight="1">
      <c r="A51" s="536" t="s">
        <v>338</v>
      </c>
      <c r="B51" s="94"/>
      <c r="C51" s="26"/>
      <c r="D51" s="85">
        <f>+D50+1</f>
        <v>33</v>
      </c>
      <c r="E51" s="274" t="s">
        <v>2394</v>
      </c>
      <c r="F51" s="274" t="s">
        <v>2394</v>
      </c>
      <c r="G51" s="962" t="s">
        <v>2463</v>
      </c>
      <c r="H51" s="944">
        <v>1</v>
      </c>
      <c r="I51" s="94">
        <v>3000</v>
      </c>
      <c r="J51" s="672">
        <f>+テーブル11928296[[#This Row],[列8]]*テーブル11928296[[#This Row],[列7]]</f>
        <v>3000</v>
      </c>
      <c r="K51" s="29"/>
      <c r="L51" s="47" t="s">
        <v>2464</v>
      </c>
      <c r="M51" s="47" t="s">
        <v>2460</v>
      </c>
      <c r="N51" s="536" t="s">
        <v>2443</v>
      </c>
      <c r="O51" s="30">
        <v>45806</v>
      </c>
      <c r="P51" s="27"/>
      <c r="Q51" s="42">
        <v>45827</v>
      </c>
      <c r="R51" s="42">
        <v>45827</v>
      </c>
      <c r="S51" s="31">
        <v>45826</v>
      </c>
    </row>
    <row r="52" spans="1:19" s="4" customFormat="1" ht="19.7" customHeight="1">
      <c r="D52" s="27"/>
      <c r="E52" s="155"/>
      <c r="F52" s="27"/>
      <c r="G52" s="165"/>
      <c r="H52" s="153"/>
      <c r="I52" s="57"/>
      <c r="J52" s="153"/>
      <c r="K52" s="176"/>
      <c r="L52" s="165"/>
      <c r="M52" s="26"/>
      <c r="N52" s="26"/>
      <c r="O52" s="30"/>
      <c r="P52" s="27"/>
      <c r="Q52" s="26"/>
      <c r="R52" s="30"/>
      <c r="S52" s="31"/>
    </row>
    <row r="53" spans="1:19" s="4" customFormat="1" ht="19.7" customHeight="1">
      <c r="D53" s="27"/>
      <c r="E53" s="27"/>
      <c r="F53" s="27"/>
      <c r="G53" s="370">
        <f>SUM(J41:J52)</f>
        <v>136600</v>
      </c>
      <c r="H53" s="62"/>
      <c r="I53" s="26"/>
      <c r="J53" s="63"/>
      <c r="K53" s="29"/>
      <c r="L53" s="47"/>
      <c r="M53" s="26"/>
      <c r="N53" s="26"/>
      <c r="O53" s="30"/>
      <c r="P53" s="27"/>
      <c r="Q53" s="26"/>
      <c r="R53" s="30"/>
      <c r="S53" s="31"/>
    </row>
    <row r="54" spans="1:19" s="4" customFormat="1" ht="19.149999999999999" customHeight="1">
      <c r="D54" s="27"/>
      <c r="E54" s="27"/>
      <c r="F54" s="27"/>
      <c r="G54" s="121"/>
      <c r="H54" s="62"/>
      <c r="I54" s="26"/>
      <c r="J54" s="63"/>
      <c r="K54" s="29"/>
      <c r="L54" s="47"/>
      <c r="M54" s="26"/>
      <c r="N54" s="26"/>
      <c r="O54" s="30"/>
      <c r="P54" s="27"/>
      <c r="Q54" s="26"/>
      <c r="R54" s="30"/>
      <c r="S54" s="31"/>
    </row>
    <row r="55" spans="1:19" s="4" customFormat="1" ht="19.149999999999999" customHeight="1">
      <c r="D55" s="27"/>
      <c r="E55" s="27"/>
      <c r="F55" s="27"/>
      <c r="G55" s="121"/>
      <c r="H55" s="557"/>
      <c r="I55" s="26"/>
      <c r="J55" s="63"/>
      <c r="K55" s="29"/>
      <c r="L55" s="47"/>
      <c r="M55" s="26"/>
      <c r="N55" s="26"/>
      <c r="O55" s="30"/>
      <c r="P55" s="27"/>
      <c r="Q55" s="26"/>
      <c r="R55" s="30"/>
      <c r="S55" s="31"/>
    </row>
    <row r="56" spans="1:19" s="4" customFormat="1" ht="19.7" customHeight="1">
      <c r="D56" s="27"/>
      <c r="E56" s="328" t="s">
        <v>2465</v>
      </c>
      <c r="F56" s="963"/>
      <c r="G56" s="964"/>
      <c r="H56" s="557"/>
      <c r="I56" s="26"/>
      <c r="J56" s="63"/>
      <c r="K56" s="29"/>
      <c r="L56" s="47"/>
      <c r="M56" s="26"/>
      <c r="N56" s="26"/>
      <c r="O56" s="30"/>
      <c r="P56" s="27"/>
      <c r="Q56" s="26"/>
      <c r="R56" s="30"/>
      <c r="S56" s="31"/>
    </row>
    <row r="57" spans="1:19" s="4" customFormat="1" ht="19.7" customHeight="1">
      <c r="A57" s="536" t="s">
        <v>338</v>
      </c>
      <c r="B57" s="94"/>
      <c r="C57" s="26"/>
      <c r="D57" s="85">
        <f>+D51+1</f>
        <v>34</v>
      </c>
      <c r="E57" s="274" t="s">
        <v>2394</v>
      </c>
      <c r="F57" s="274" t="s">
        <v>2394</v>
      </c>
      <c r="G57" s="52" t="s">
        <v>2466</v>
      </c>
      <c r="H57" s="944">
        <v>1</v>
      </c>
      <c r="I57" s="94">
        <v>3000</v>
      </c>
      <c r="J57" s="672">
        <f>+テーブル11928296[[#This Row],[列8]]*テーブル11928296[[#This Row],[列7]]</f>
        <v>3000</v>
      </c>
      <c r="K57" s="29"/>
      <c r="L57" s="52" t="s">
        <v>2467</v>
      </c>
      <c r="M57" s="26"/>
      <c r="N57" s="536" t="s">
        <v>2443</v>
      </c>
      <c r="O57" s="30">
        <v>45806</v>
      </c>
      <c r="P57" s="27"/>
      <c r="Q57" s="42">
        <v>45827</v>
      </c>
      <c r="R57" s="42">
        <v>45827</v>
      </c>
      <c r="S57" s="31">
        <v>45826</v>
      </c>
    </row>
    <row r="58" spans="1:19" s="4" customFormat="1" ht="19.7" customHeight="1">
      <c r="A58" s="26"/>
      <c r="C58" s="26"/>
      <c r="D58" s="27"/>
      <c r="E58" s="27"/>
      <c r="F58" s="27"/>
      <c r="G58" s="47"/>
      <c r="H58" s="557"/>
      <c r="I58" s="26"/>
      <c r="J58" s="63"/>
      <c r="K58" s="29"/>
      <c r="L58" s="47"/>
      <c r="M58" s="26"/>
      <c r="N58" s="26"/>
      <c r="O58" s="30"/>
      <c r="P58" s="27"/>
      <c r="Q58" s="26"/>
      <c r="R58" s="30"/>
      <c r="S58" s="31"/>
    </row>
    <row r="59" spans="1:19" s="4" customFormat="1" ht="19.7" customHeight="1">
      <c r="A59" s="26"/>
      <c r="C59" s="26"/>
      <c r="D59" s="27"/>
      <c r="E59" s="27"/>
      <c r="F59" s="27"/>
      <c r="G59" s="60">
        <f>SUM(J57:J58)</f>
        <v>3000</v>
      </c>
      <c r="H59" s="557"/>
      <c r="I59" s="26"/>
      <c r="J59" s="63"/>
      <c r="K59" s="29"/>
      <c r="L59" s="47"/>
      <c r="M59" s="26"/>
      <c r="N59" s="26"/>
      <c r="O59" s="30"/>
      <c r="P59" s="27"/>
      <c r="Q59" s="26"/>
      <c r="R59" s="30"/>
      <c r="S59" s="31"/>
    </row>
    <row r="60" spans="1:19" s="4" customFormat="1" ht="19.7" customHeight="1">
      <c r="A60" s="26"/>
      <c r="C60" s="26"/>
      <c r="D60" s="27"/>
      <c r="E60" s="27"/>
      <c r="F60" s="27"/>
      <c r="G60" s="47"/>
      <c r="H60" s="557"/>
      <c r="I60" s="26"/>
      <c r="J60" s="63"/>
      <c r="K60" s="29"/>
      <c r="L60" s="47"/>
      <c r="M60" s="26"/>
      <c r="N60" s="26"/>
      <c r="O60" s="30"/>
      <c r="P60" s="27"/>
      <c r="Q60" s="26"/>
      <c r="R60" s="30"/>
      <c r="S60" s="31"/>
    </row>
    <row r="61" spans="1:19" s="4" customFormat="1" ht="19.7" customHeight="1">
      <c r="A61" s="26"/>
      <c r="C61" s="26"/>
      <c r="D61" s="27"/>
      <c r="E61" s="27"/>
      <c r="F61" s="27"/>
      <c r="G61" s="47"/>
      <c r="H61" s="557"/>
      <c r="I61" s="27"/>
      <c r="J61" s="63"/>
      <c r="K61" s="29"/>
      <c r="L61" s="47"/>
      <c r="M61" s="26"/>
      <c r="N61" s="155"/>
      <c r="O61" s="30"/>
      <c r="P61" s="27"/>
      <c r="Q61" s="42"/>
      <c r="R61" s="30"/>
      <c r="S61" s="31"/>
    </row>
    <row r="62" spans="1:19" s="4" customFormat="1" ht="19.7" customHeight="1">
      <c r="A62" s="26"/>
      <c r="C62" s="26"/>
      <c r="D62" s="27"/>
      <c r="E62" s="328" t="s">
        <v>2468</v>
      </c>
      <c r="F62" s="963"/>
      <c r="G62" s="964"/>
      <c r="H62" s="557"/>
      <c r="I62" s="27"/>
      <c r="J62" s="63"/>
      <c r="K62" s="29"/>
      <c r="L62" s="47"/>
      <c r="M62" s="26"/>
      <c r="N62" s="155"/>
      <c r="O62" s="30"/>
      <c r="P62" s="27"/>
      <c r="Q62" s="42"/>
      <c r="R62" s="30"/>
      <c r="S62" s="31"/>
    </row>
    <row r="63" spans="1:19" s="4" customFormat="1" ht="19.7" customHeight="1">
      <c r="A63" s="536" t="s">
        <v>338</v>
      </c>
      <c r="B63" s="94"/>
      <c r="C63" s="26"/>
      <c r="D63" s="85">
        <f>+D57+1</f>
        <v>35</v>
      </c>
      <c r="E63" s="274" t="s">
        <v>2394</v>
      </c>
      <c r="F63" s="274" t="s">
        <v>2394</v>
      </c>
      <c r="G63" s="965" t="s">
        <v>2469</v>
      </c>
      <c r="H63" s="955">
        <v>1</v>
      </c>
      <c r="I63" s="94">
        <v>9800</v>
      </c>
      <c r="J63" s="672">
        <f>+テーブル11928296[[#This Row],[列8]]*テーブル11928296[[#This Row],[列7]]</f>
        <v>9800</v>
      </c>
      <c r="K63" s="966"/>
      <c r="L63" s="52" t="s">
        <v>2470</v>
      </c>
      <c r="M63" s="47" t="s">
        <v>2471</v>
      </c>
      <c r="N63" s="536" t="s">
        <v>2443</v>
      </c>
      <c r="O63" s="30">
        <v>45806</v>
      </c>
      <c r="P63" s="27"/>
      <c r="Q63" s="42">
        <v>45827</v>
      </c>
      <c r="R63" s="42">
        <v>45827</v>
      </c>
      <c r="S63" s="31">
        <v>45826</v>
      </c>
    </row>
    <row r="64" spans="1:19" s="4" customFormat="1" ht="19.7" customHeight="1">
      <c r="A64" s="536" t="s">
        <v>338</v>
      </c>
      <c r="B64" s="94"/>
      <c r="C64" s="26"/>
      <c r="D64" s="85">
        <f>+D63+1</f>
        <v>36</v>
      </c>
      <c r="E64" s="274" t="s">
        <v>2394</v>
      </c>
      <c r="F64" s="274" t="s">
        <v>2394</v>
      </c>
      <c r="G64" s="965" t="s">
        <v>2472</v>
      </c>
      <c r="H64" s="955">
        <v>1</v>
      </c>
      <c r="I64" s="94">
        <v>2500</v>
      </c>
      <c r="J64" s="672">
        <f>+テーブル11928296[[#This Row],[列8]]*テーブル11928296[[#This Row],[列7]]</f>
        <v>2500</v>
      </c>
      <c r="K64" s="966"/>
      <c r="L64" s="52" t="s">
        <v>2473</v>
      </c>
      <c r="M64" s="47" t="s">
        <v>2471</v>
      </c>
      <c r="N64" s="536" t="s">
        <v>2443</v>
      </c>
      <c r="O64" s="30">
        <v>45806</v>
      </c>
      <c r="P64" s="27"/>
      <c r="Q64" s="42">
        <v>45827</v>
      </c>
      <c r="R64" s="42">
        <v>45827</v>
      </c>
      <c r="S64" s="31">
        <v>45826</v>
      </c>
    </row>
    <row r="65" spans="1:19" s="4" customFormat="1" ht="19.7" customHeight="1">
      <c r="A65" s="536" t="s">
        <v>338</v>
      </c>
      <c r="B65" s="94"/>
      <c r="C65" s="26"/>
      <c r="D65" s="85">
        <f>+D64+1</f>
        <v>37</v>
      </c>
      <c r="E65" s="274" t="s">
        <v>2394</v>
      </c>
      <c r="F65" s="274" t="s">
        <v>2394</v>
      </c>
      <c r="G65" s="965" t="s">
        <v>2474</v>
      </c>
      <c r="H65" s="955">
        <v>1</v>
      </c>
      <c r="I65" s="94">
        <v>2700</v>
      </c>
      <c r="J65" s="672">
        <f>+テーブル11928296[[#This Row],[列8]]*テーブル11928296[[#This Row],[列7]]</f>
        <v>2700</v>
      </c>
      <c r="K65" s="966"/>
      <c r="L65" s="52" t="s">
        <v>2475</v>
      </c>
      <c r="M65" s="47" t="s">
        <v>2471</v>
      </c>
      <c r="N65" s="536" t="s">
        <v>2443</v>
      </c>
      <c r="O65" s="30">
        <v>45806</v>
      </c>
      <c r="P65" s="27"/>
      <c r="Q65" s="42">
        <v>45827</v>
      </c>
      <c r="R65" s="42">
        <v>45827</v>
      </c>
      <c r="S65" s="31">
        <v>45826</v>
      </c>
    </row>
    <row r="66" spans="1:19" s="4" customFormat="1" ht="19.7" customHeight="1">
      <c r="A66" s="536" t="s">
        <v>338</v>
      </c>
      <c r="B66" s="94"/>
      <c r="C66" s="26"/>
      <c r="D66" s="85">
        <f>+D65+1</f>
        <v>38</v>
      </c>
      <c r="E66" s="274" t="s">
        <v>2394</v>
      </c>
      <c r="F66" s="274" t="s">
        <v>2394</v>
      </c>
      <c r="G66" s="965" t="s">
        <v>2476</v>
      </c>
      <c r="H66" s="955">
        <v>1</v>
      </c>
      <c r="I66" s="94">
        <v>3500</v>
      </c>
      <c r="J66" s="672">
        <f>+テーブル11928296[[#This Row],[列8]]*テーブル11928296[[#This Row],[列7]]</f>
        <v>3500</v>
      </c>
      <c r="K66" s="966"/>
      <c r="L66" s="52" t="s">
        <v>2477</v>
      </c>
      <c r="M66" s="47" t="s">
        <v>2471</v>
      </c>
      <c r="N66" s="536" t="s">
        <v>2443</v>
      </c>
      <c r="O66" s="30">
        <v>45806</v>
      </c>
      <c r="P66" s="27"/>
      <c r="Q66" s="42">
        <v>45827</v>
      </c>
      <c r="R66" s="42">
        <v>45827</v>
      </c>
      <c r="S66" s="31">
        <v>45826</v>
      </c>
    </row>
    <row r="67" spans="1:19" s="4" customFormat="1" ht="19.7" customHeight="1">
      <c r="A67" s="26"/>
      <c r="C67" s="26"/>
      <c r="D67" s="27"/>
      <c r="E67" s="27"/>
      <c r="F67" s="27"/>
      <c r="G67" s="967"/>
      <c r="H67" s="968"/>
      <c r="I67" s="969"/>
      <c r="J67" s="970"/>
      <c r="K67" s="971"/>
      <c r="L67" s="106"/>
      <c r="M67" s="47"/>
      <c r="N67" s="26"/>
      <c r="O67" s="30"/>
      <c r="P67" s="27"/>
      <c r="Q67" s="26"/>
      <c r="R67" s="30"/>
      <c r="S67" s="31"/>
    </row>
    <row r="68" spans="1:19" s="4" customFormat="1" ht="19.7" customHeight="1">
      <c r="A68" s="26"/>
      <c r="C68" s="26"/>
      <c r="D68" s="27"/>
      <c r="E68" s="27"/>
      <c r="F68" s="27"/>
      <c r="G68" s="60">
        <f>SUM(J63:J67)</f>
        <v>18500</v>
      </c>
      <c r="H68" s="557"/>
      <c r="I68" s="27"/>
      <c r="J68" s="63"/>
      <c r="K68" s="29"/>
      <c r="L68" s="47"/>
      <c r="M68" s="26"/>
      <c r="N68" s="155"/>
      <c r="O68" s="30"/>
      <c r="P68" s="27"/>
      <c r="Q68" s="42"/>
      <c r="R68" s="30"/>
      <c r="S68" s="31"/>
    </row>
    <row r="69" spans="1:19" s="4" customFormat="1" ht="19.7" customHeight="1">
      <c r="A69" s="26"/>
      <c r="C69" s="26"/>
      <c r="D69" s="27"/>
      <c r="E69" s="27"/>
      <c r="F69" s="27"/>
      <c r="G69" s="47"/>
      <c r="H69" s="557"/>
      <c r="I69" s="27"/>
      <c r="J69" s="63"/>
      <c r="K69" s="29"/>
      <c r="L69" s="47"/>
      <c r="M69" s="26"/>
      <c r="N69" s="155"/>
      <c r="O69" s="30"/>
      <c r="P69" s="27"/>
      <c r="Q69" s="42"/>
      <c r="R69" s="30"/>
      <c r="S69" s="31"/>
    </row>
    <row r="70" spans="1:19" s="4" customFormat="1" ht="19.7" customHeight="1">
      <c r="A70" s="26"/>
      <c r="C70" s="26"/>
      <c r="D70" s="27"/>
      <c r="E70" s="27"/>
      <c r="F70" s="27"/>
      <c r="G70" s="47"/>
      <c r="H70" s="557"/>
      <c r="I70" s="27"/>
      <c r="J70" s="63"/>
      <c r="K70" s="29"/>
      <c r="L70" s="47"/>
      <c r="M70" s="26"/>
      <c r="N70" s="155"/>
      <c r="O70" s="30"/>
      <c r="P70" s="27"/>
      <c r="Q70" s="42"/>
      <c r="R70" s="30"/>
      <c r="S70" s="31"/>
    </row>
    <row r="71" spans="1:19" s="4" customFormat="1" ht="19.7" customHeight="1">
      <c r="A71" s="26"/>
      <c r="C71" s="26"/>
      <c r="D71" s="27"/>
      <c r="E71" s="328" t="s">
        <v>2478</v>
      </c>
      <c r="F71" s="963"/>
      <c r="G71" s="964"/>
      <c r="H71" s="557"/>
      <c r="I71" s="27"/>
      <c r="J71" s="63"/>
      <c r="K71" s="29"/>
      <c r="L71" s="47"/>
      <c r="M71" s="26"/>
      <c r="N71" s="155"/>
      <c r="O71" s="30"/>
      <c r="P71" s="27"/>
      <c r="Q71" s="42"/>
      <c r="R71" s="30"/>
      <c r="S71" s="31"/>
    </row>
    <row r="72" spans="1:19" s="4" customFormat="1" ht="19.7" customHeight="1">
      <c r="A72" s="536" t="s">
        <v>338</v>
      </c>
      <c r="B72" s="94"/>
      <c r="C72" s="26"/>
      <c r="D72" s="85">
        <f>+D66+1</f>
        <v>39</v>
      </c>
      <c r="E72" s="274" t="s">
        <v>2394</v>
      </c>
      <c r="F72" s="274" t="s">
        <v>2394</v>
      </c>
      <c r="G72" s="972" t="s">
        <v>2479</v>
      </c>
      <c r="H72" s="973">
        <v>2</v>
      </c>
      <c r="I72" s="94">
        <v>2700</v>
      </c>
      <c r="J72" s="672">
        <f>+テーブル11928296[[#This Row],[列8]]*テーブル11928296[[#This Row],[列7]]</f>
        <v>5400</v>
      </c>
      <c r="K72" s="28"/>
      <c r="L72" s="972" t="s">
        <v>2480</v>
      </c>
      <c r="M72" s="26"/>
      <c r="N72" s="200" t="s">
        <v>2481</v>
      </c>
      <c r="O72" s="30">
        <v>45806</v>
      </c>
      <c r="P72" s="27"/>
      <c r="Q72" s="42">
        <v>45827</v>
      </c>
      <c r="R72" s="42">
        <v>45827</v>
      </c>
      <c r="S72" s="31">
        <v>45826</v>
      </c>
    </row>
    <row r="73" spans="1:19" s="4" customFormat="1" ht="19.7" customHeight="1">
      <c r="A73" s="536" t="s">
        <v>338</v>
      </c>
      <c r="B73" s="94"/>
      <c r="C73" s="26"/>
      <c r="D73" s="85">
        <f>+D72+1</f>
        <v>40</v>
      </c>
      <c r="E73" s="274" t="s">
        <v>2394</v>
      </c>
      <c r="F73" s="274" t="s">
        <v>2394</v>
      </c>
      <c r="G73" s="972" t="s">
        <v>2482</v>
      </c>
      <c r="H73" s="973">
        <v>2</v>
      </c>
      <c r="I73" s="94">
        <v>2700</v>
      </c>
      <c r="J73" s="672">
        <f>+テーブル11928296[[#This Row],[列8]]*テーブル11928296[[#This Row],[列7]]</f>
        <v>5400</v>
      </c>
      <c r="K73" s="28"/>
      <c r="L73" s="974" t="s">
        <v>2483</v>
      </c>
      <c r="M73" s="26"/>
      <c r="N73" s="200" t="s">
        <v>2481</v>
      </c>
      <c r="O73" s="30">
        <v>45806</v>
      </c>
      <c r="P73" s="27"/>
      <c r="Q73" s="42">
        <v>45827</v>
      </c>
      <c r="R73" s="42">
        <v>45827</v>
      </c>
      <c r="S73" s="31">
        <v>45826</v>
      </c>
    </row>
    <row r="74" spans="1:19" s="4" customFormat="1" ht="19.7" customHeight="1">
      <c r="A74" s="536" t="s">
        <v>338</v>
      </c>
      <c r="B74" s="94"/>
      <c r="C74" s="26"/>
      <c r="D74" s="85">
        <f>+D73+1</f>
        <v>41</v>
      </c>
      <c r="E74" s="274" t="s">
        <v>2394</v>
      </c>
      <c r="F74" s="274" t="s">
        <v>2394</v>
      </c>
      <c r="G74" s="975" t="s">
        <v>2484</v>
      </c>
      <c r="H74" s="976">
        <v>2</v>
      </c>
      <c r="I74" s="94">
        <v>4800</v>
      </c>
      <c r="J74" s="672">
        <f>+テーブル11928296[[#This Row],[列8]]*テーブル11928296[[#This Row],[列7]]</f>
        <v>9600</v>
      </c>
      <c r="K74" s="29"/>
      <c r="L74" s="974" t="s">
        <v>2485</v>
      </c>
      <c r="M74" s="26"/>
      <c r="N74" s="200" t="s">
        <v>2481</v>
      </c>
      <c r="O74" s="30">
        <v>45806</v>
      </c>
      <c r="P74" s="27"/>
      <c r="Q74" s="42">
        <v>45827</v>
      </c>
      <c r="R74" s="42">
        <v>45827</v>
      </c>
      <c r="S74" s="31">
        <v>45826</v>
      </c>
    </row>
    <row r="75" spans="1:19" s="4" customFormat="1" ht="19.7" customHeight="1">
      <c r="D75" s="27"/>
      <c r="E75" s="66"/>
      <c r="F75" s="66"/>
      <c r="G75" s="977"/>
      <c r="H75" s="978"/>
      <c r="I75" s="979"/>
      <c r="J75" s="164"/>
      <c r="K75" s="91"/>
      <c r="L75" s="977"/>
      <c r="M75" s="26"/>
      <c r="N75" s="155"/>
      <c r="O75" s="30"/>
      <c r="P75" s="27"/>
      <c r="Q75" s="42"/>
      <c r="R75" s="30"/>
      <c r="S75" s="31"/>
    </row>
    <row r="76" spans="1:19" s="4" customFormat="1" ht="19.7" customHeight="1">
      <c r="D76" s="27"/>
      <c r="E76" s="66"/>
      <c r="F76" s="66"/>
      <c r="G76" s="60">
        <f>SUM(J72:J75)</f>
        <v>20400</v>
      </c>
      <c r="H76" s="486"/>
      <c r="I76" s="155"/>
      <c r="J76" s="167"/>
      <c r="K76" s="425"/>
      <c r="L76" s="980"/>
      <c r="M76" s="26"/>
      <c r="N76" s="155"/>
      <c r="O76" s="30"/>
      <c r="P76" s="27"/>
      <c r="Q76" s="42"/>
      <c r="R76" s="30"/>
      <c r="S76" s="31"/>
    </row>
    <row r="77" spans="1:19" s="4" customFormat="1" ht="19.149999999999999" customHeight="1">
      <c r="D77" s="27"/>
      <c r="E77" s="27"/>
      <c r="F77" s="27"/>
      <c r="G77" s="121"/>
      <c r="H77" s="557"/>
      <c r="I77" s="26"/>
      <c r="J77" s="63"/>
      <c r="K77" s="29"/>
      <c r="L77" s="47"/>
      <c r="M77" s="26"/>
      <c r="N77" s="26"/>
      <c r="O77" s="30"/>
      <c r="P77" s="27"/>
      <c r="Q77" s="26"/>
      <c r="R77" s="30"/>
      <c r="S77" s="31"/>
    </row>
    <row r="78" spans="1:19" s="4" customFormat="1" ht="19.7" customHeight="1">
      <c r="D78" s="27"/>
      <c r="E78" s="27"/>
      <c r="F78" s="27"/>
      <c r="G78" s="121"/>
      <c r="H78" s="62"/>
      <c r="I78" s="26"/>
      <c r="J78" s="63"/>
      <c r="K78" s="29"/>
      <c r="L78" s="47"/>
      <c r="M78" s="26"/>
      <c r="N78" s="26"/>
      <c r="O78" s="30"/>
      <c r="P78" s="27"/>
      <c r="Q78" s="26"/>
      <c r="R78" s="30"/>
      <c r="S78" s="31"/>
    </row>
    <row r="79" spans="1:19" s="4" customFormat="1" ht="19.7" customHeight="1">
      <c r="D79" s="27"/>
      <c r="E79" s="328" t="s">
        <v>2486</v>
      </c>
      <c r="F79" s="33"/>
      <c r="G79" s="34"/>
      <c r="H79" s="26"/>
      <c r="I79" s="26"/>
      <c r="J79" s="28"/>
      <c r="K79" s="29"/>
      <c r="L79" s="26"/>
      <c r="M79" s="26"/>
      <c r="N79" s="26"/>
      <c r="O79" s="30"/>
      <c r="P79" s="27"/>
      <c r="Q79" s="26"/>
      <c r="R79" s="30"/>
      <c r="S79" s="31"/>
    </row>
    <row r="80" spans="1:19" s="4" customFormat="1" ht="19.7" customHeight="1">
      <c r="A80" s="536" t="s">
        <v>338</v>
      </c>
      <c r="B80" s="94"/>
      <c r="C80" s="26"/>
      <c r="D80" s="85">
        <f>+D74+1</f>
        <v>42</v>
      </c>
      <c r="E80" s="274" t="s">
        <v>2394</v>
      </c>
      <c r="F80" s="274" t="s">
        <v>2394</v>
      </c>
      <c r="G80" s="981" t="s">
        <v>2487</v>
      </c>
      <c r="H80" s="45">
        <v>1</v>
      </c>
      <c r="I80" s="97">
        <v>2800</v>
      </c>
      <c r="J80" s="672">
        <f>+テーブル11928296[[#This Row],[列8]]*テーブル11928296[[#This Row],[列7]]</f>
        <v>2800</v>
      </c>
      <c r="K80" s="982"/>
      <c r="L80" s="983" t="s">
        <v>2488</v>
      </c>
      <c r="M80" s="984" t="s">
        <v>2489</v>
      </c>
      <c r="N80" s="200" t="s">
        <v>2481</v>
      </c>
      <c r="O80" s="30">
        <v>45806</v>
      </c>
      <c r="P80" s="27"/>
      <c r="Q80" s="42">
        <v>45827</v>
      </c>
      <c r="R80" s="42">
        <v>45827</v>
      </c>
      <c r="S80" s="31">
        <v>45826</v>
      </c>
    </row>
    <row r="81" spans="1:19" s="4" customFormat="1" ht="19.7" customHeight="1">
      <c r="A81" s="536" t="s">
        <v>338</v>
      </c>
      <c r="B81" s="94"/>
      <c r="C81" s="26"/>
      <c r="D81" s="85">
        <f t="shared" ref="D81:D82" si="2">+D80+1</f>
        <v>43</v>
      </c>
      <c r="E81" s="274" t="s">
        <v>2394</v>
      </c>
      <c r="F81" s="274" t="s">
        <v>2394</v>
      </c>
      <c r="G81" s="985" t="s">
        <v>2490</v>
      </c>
      <c r="H81" s="35">
        <v>1</v>
      </c>
      <c r="I81" s="94">
        <v>3400</v>
      </c>
      <c r="J81" s="672">
        <f>+テーブル11928296[[#This Row],[列8]]*テーブル11928296[[#This Row],[列7]]</f>
        <v>3400</v>
      </c>
      <c r="K81" s="986"/>
      <c r="L81" s="52" t="s">
        <v>2491</v>
      </c>
      <c r="M81" s="984" t="s">
        <v>2489</v>
      </c>
      <c r="N81" s="200" t="s">
        <v>2481</v>
      </c>
      <c r="O81" s="30">
        <v>45806</v>
      </c>
      <c r="P81" s="27"/>
      <c r="Q81" s="42">
        <v>45827</v>
      </c>
      <c r="R81" s="42">
        <v>45827</v>
      </c>
      <c r="S81" s="31">
        <v>45826</v>
      </c>
    </row>
    <row r="82" spans="1:19" s="4" customFormat="1" ht="19.7" customHeight="1">
      <c r="A82" s="536" t="s">
        <v>338</v>
      </c>
      <c r="B82" s="94"/>
      <c r="C82" s="26"/>
      <c r="D82" s="85">
        <f t="shared" si="2"/>
        <v>44</v>
      </c>
      <c r="E82" s="274" t="s">
        <v>2394</v>
      </c>
      <c r="F82" s="274" t="s">
        <v>2394</v>
      </c>
      <c r="G82" s="987" t="s">
        <v>2492</v>
      </c>
      <c r="H82" s="988">
        <v>1</v>
      </c>
      <c r="I82" s="949">
        <v>3200</v>
      </c>
      <c r="J82" s="672">
        <f>+テーブル11928296[[#This Row],[列8]]*テーブル11928296[[#This Row],[列7]]</f>
        <v>3200</v>
      </c>
      <c r="K82" s="989"/>
      <c r="L82" s="254" t="s">
        <v>2493</v>
      </c>
      <c r="M82" s="984" t="s">
        <v>2494</v>
      </c>
      <c r="N82" s="200" t="s">
        <v>2481</v>
      </c>
      <c r="O82" s="30">
        <v>45806</v>
      </c>
      <c r="P82" s="27"/>
      <c r="Q82" s="42">
        <v>45827</v>
      </c>
      <c r="R82" s="42">
        <v>45827</v>
      </c>
      <c r="S82" s="31">
        <v>45826</v>
      </c>
    </row>
    <row r="83" spans="1:19" s="4" customFormat="1" ht="19.7" customHeight="1">
      <c r="D83" s="27"/>
      <c r="E83" s="202"/>
      <c r="F83" s="202"/>
      <c r="G83" s="47"/>
      <c r="H83" s="26"/>
      <c r="I83" s="63"/>
      <c r="J83" s="63"/>
      <c r="K83" s="29"/>
      <c r="L83" s="378"/>
      <c r="M83" s="286"/>
      <c r="N83" s="26"/>
      <c r="O83" s="30"/>
      <c r="P83" s="27"/>
      <c r="Q83" s="26"/>
      <c r="R83" s="30"/>
      <c r="S83" s="31"/>
    </row>
    <row r="84" spans="1:19" s="4" customFormat="1" ht="19.7" customHeight="1">
      <c r="D84" s="27"/>
      <c r="E84" s="293"/>
      <c r="F84" s="293"/>
      <c r="G84" s="60">
        <f>SUM(J80:J83)</f>
        <v>9400</v>
      </c>
      <c r="H84" s="285"/>
      <c r="I84" s="286"/>
      <c r="J84" s="63"/>
      <c r="K84" s="990"/>
      <c r="L84" s="288"/>
      <c r="M84" s="286"/>
      <c r="N84" s="26"/>
      <c r="O84" s="30"/>
      <c r="P84" s="27"/>
      <c r="Q84" s="26"/>
      <c r="R84" s="30"/>
      <c r="S84" s="31"/>
    </row>
    <row r="85" spans="1:19" s="4" customFormat="1" ht="19.7" customHeight="1">
      <c r="D85" s="27"/>
      <c r="E85" s="27"/>
      <c r="F85" s="27"/>
      <c r="G85" s="26"/>
      <c r="H85" s="26"/>
      <c r="I85" s="26"/>
      <c r="J85" s="28"/>
      <c r="K85" s="29"/>
      <c r="L85" s="26"/>
      <c r="M85" s="26"/>
      <c r="N85" s="26"/>
      <c r="O85" s="30"/>
      <c r="P85" s="27"/>
      <c r="Q85" s="26"/>
      <c r="R85" s="30"/>
      <c r="S85" s="31"/>
    </row>
    <row r="86" spans="1:19" s="4" customFormat="1" ht="19.7" customHeight="1">
      <c r="D86" s="27"/>
      <c r="E86" s="27"/>
      <c r="F86" s="27"/>
      <c r="G86" s="26"/>
      <c r="H86" s="26"/>
      <c r="I86" s="26"/>
      <c r="J86" s="28"/>
      <c r="K86" s="29"/>
      <c r="L86" s="26"/>
      <c r="M86" s="26"/>
      <c r="N86" s="26"/>
      <c r="O86" s="30"/>
      <c r="P86" s="27"/>
      <c r="Q86" s="26"/>
      <c r="R86" s="30"/>
      <c r="S86" s="31"/>
    </row>
    <row r="87" spans="1:19" s="4" customFormat="1" ht="19.7" customHeight="1">
      <c r="D87" s="27"/>
      <c r="E87" s="328" t="s">
        <v>2495</v>
      </c>
      <c r="F87" s="963"/>
      <c r="G87" s="964"/>
      <c r="H87" s="57"/>
      <c r="I87" s="57"/>
      <c r="J87" s="63"/>
      <c r="K87" s="29"/>
      <c r="L87" s="55"/>
      <c r="M87" s="26"/>
      <c r="N87" s="26"/>
      <c r="O87" s="30"/>
      <c r="P87" s="27"/>
      <c r="Q87" s="26"/>
      <c r="R87" s="30"/>
      <c r="S87" s="31"/>
    </row>
    <row r="88" spans="1:19" s="4" customFormat="1" ht="19.7" customHeight="1">
      <c r="A88" s="536" t="s">
        <v>338</v>
      </c>
      <c r="B88" s="94"/>
      <c r="C88" s="26"/>
      <c r="D88" s="85">
        <f>+D82+1</f>
        <v>45</v>
      </c>
      <c r="E88" s="274" t="s">
        <v>2394</v>
      </c>
      <c r="F88" s="274" t="s">
        <v>2394</v>
      </c>
      <c r="G88" s="962" t="s">
        <v>2496</v>
      </c>
      <c r="H88" s="988">
        <v>1</v>
      </c>
      <c r="I88" s="94">
        <v>5100</v>
      </c>
      <c r="J88" s="672">
        <f>+テーブル11928296[[#This Row],[列8]]*テーブル11928296[[#This Row],[列7]]</f>
        <v>5100</v>
      </c>
      <c r="K88" s="28"/>
      <c r="L88" s="974" t="s">
        <v>2497</v>
      </c>
      <c r="M88" s="47" t="s">
        <v>2498</v>
      </c>
      <c r="N88" s="200" t="s">
        <v>2481</v>
      </c>
      <c r="O88" s="30">
        <v>45806</v>
      </c>
      <c r="P88" s="27"/>
      <c r="Q88" s="42">
        <v>45827</v>
      </c>
      <c r="R88" s="42">
        <v>45827</v>
      </c>
      <c r="S88" s="31">
        <v>45826</v>
      </c>
    </row>
    <row r="89" spans="1:19" s="4" customFormat="1" ht="19.7" customHeight="1">
      <c r="A89" s="536" t="s">
        <v>338</v>
      </c>
      <c r="B89" s="94"/>
      <c r="C89" s="26"/>
      <c r="D89" s="85">
        <f t="shared" ref="D89:D91" si="3">+D88+1</f>
        <v>46</v>
      </c>
      <c r="E89" s="274" t="s">
        <v>2394</v>
      </c>
      <c r="F89" s="274" t="s">
        <v>2394</v>
      </c>
      <c r="G89" s="962" t="s">
        <v>2499</v>
      </c>
      <c r="H89" s="988">
        <v>1</v>
      </c>
      <c r="I89" s="94">
        <v>2700</v>
      </c>
      <c r="J89" s="672">
        <f>+テーブル11928296[[#This Row],[列8]]*テーブル11928296[[#This Row],[列7]]</f>
        <v>2700</v>
      </c>
      <c r="K89" s="28"/>
      <c r="L89" s="974" t="s">
        <v>2500</v>
      </c>
      <c r="M89" s="26"/>
      <c r="N89" s="200" t="s">
        <v>2481</v>
      </c>
      <c r="O89" s="30">
        <v>45806</v>
      </c>
      <c r="P89" s="27"/>
      <c r="Q89" s="42">
        <v>45827</v>
      </c>
      <c r="R89" s="42">
        <v>45827</v>
      </c>
      <c r="S89" s="31">
        <v>45826</v>
      </c>
    </row>
    <row r="90" spans="1:19" s="4" customFormat="1" ht="19.7" customHeight="1">
      <c r="A90" s="536" t="s">
        <v>338</v>
      </c>
      <c r="B90" s="94"/>
      <c r="C90" s="26"/>
      <c r="D90" s="85">
        <f t="shared" si="3"/>
        <v>47</v>
      </c>
      <c r="E90" s="274" t="s">
        <v>2394</v>
      </c>
      <c r="F90" s="274" t="s">
        <v>2394</v>
      </c>
      <c r="G90" s="962" t="s">
        <v>2501</v>
      </c>
      <c r="H90" s="988">
        <v>1</v>
      </c>
      <c r="I90" s="94">
        <v>2700</v>
      </c>
      <c r="J90" s="672">
        <f>+テーブル11928296[[#This Row],[列8]]*テーブル11928296[[#This Row],[列7]]</f>
        <v>2700</v>
      </c>
      <c r="K90" s="28"/>
      <c r="L90" s="974" t="s">
        <v>2502</v>
      </c>
      <c r="M90" s="26"/>
      <c r="N90" s="200" t="s">
        <v>2481</v>
      </c>
      <c r="O90" s="30">
        <v>45806</v>
      </c>
      <c r="P90" s="27"/>
      <c r="Q90" s="42">
        <v>45827</v>
      </c>
      <c r="R90" s="42">
        <v>45827</v>
      </c>
      <c r="S90" s="31">
        <v>45826</v>
      </c>
    </row>
    <row r="91" spans="1:19" s="4" customFormat="1" ht="19.7" customHeight="1">
      <c r="A91" s="536" t="s">
        <v>338</v>
      </c>
      <c r="B91" s="94"/>
      <c r="C91" s="26"/>
      <c r="D91" s="85">
        <f t="shared" si="3"/>
        <v>48</v>
      </c>
      <c r="E91" s="274" t="s">
        <v>2394</v>
      </c>
      <c r="F91" s="274" t="s">
        <v>2394</v>
      </c>
      <c r="G91" s="991" t="s">
        <v>2503</v>
      </c>
      <c r="H91" s="988">
        <v>1</v>
      </c>
      <c r="I91" s="94">
        <v>5300</v>
      </c>
      <c r="J91" s="672">
        <f>+テーブル11928296[[#This Row],[列8]]*テーブル11928296[[#This Row],[列7]]</f>
        <v>5300</v>
      </c>
      <c r="K91" s="28"/>
      <c r="L91" s="974" t="s">
        <v>2504</v>
      </c>
      <c r="M91" s="26"/>
      <c r="N91" s="200" t="s">
        <v>2481</v>
      </c>
      <c r="O91" s="30">
        <v>45806</v>
      </c>
      <c r="P91" s="27"/>
      <c r="Q91" s="42">
        <v>45827</v>
      </c>
      <c r="R91" s="42">
        <v>45827</v>
      </c>
      <c r="S91" s="31">
        <v>45826</v>
      </c>
    </row>
    <row r="92" spans="1:19" s="4" customFormat="1" ht="19.7" customHeight="1">
      <c r="C92" s="26"/>
      <c r="D92" s="27"/>
      <c r="E92" s="27"/>
      <c r="F92" s="27"/>
      <c r="G92" s="992"/>
      <c r="H92" s="707"/>
      <c r="I92" s="57"/>
      <c r="J92" s="153"/>
      <c r="K92" s="952"/>
      <c r="L92" s="55"/>
      <c r="M92" s="26"/>
      <c r="N92" s="26"/>
      <c r="O92" s="30"/>
      <c r="P92" s="27"/>
      <c r="Q92" s="26"/>
      <c r="R92" s="30"/>
      <c r="S92" s="31"/>
    </row>
    <row r="93" spans="1:19" s="4" customFormat="1" ht="19.7" customHeight="1">
      <c r="D93" s="27"/>
      <c r="E93" s="27"/>
      <c r="F93" s="27"/>
      <c r="G93" s="60">
        <f>SUM(J88:J92)</f>
        <v>15800</v>
      </c>
      <c r="H93" s="26"/>
      <c r="I93" s="63"/>
      <c r="J93" s="63"/>
      <c r="K93" s="75"/>
      <c r="L93" s="40"/>
      <c r="M93" s="26"/>
      <c r="N93" s="26"/>
      <c r="O93" s="30"/>
      <c r="P93" s="27"/>
      <c r="Q93" s="26"/>
      <c r="R93" s="30"/>
      <c r="S93" s="31"/>
    </row>
    <row r="94" spans="1:19" s="4" customFormat="1" ht="19.7" customHeight="1">
      <c r="D94" s="27"/>
      <c r="E94" s="27"/>
      <c r="F94" s="27"/>
      <c r="G94" s="494"/>
      <c r="H94" s="26"/>
      <c r="I94" s="63"/>
      <c r="J94" s="63"/>
      <c r="K94" s="75"/>
      <c r="L94" s="40"/>
      <c r="M94" s="26"/>
      <c r="N94" s="26"/>
      <c r="O94" s="30"/>
      <c r="P94" s="27"/>
      <c r="Q94" s="26"/>
      <c r="R94" s="30"/>
      <c r="S94" s="31"/>
    </row>
    <row r="95" spans="1:19" s="4" customFormat="1" ht="19.7" customHeight="1">
      <c r="D95" s="27"/>
      <c r="E95" s="27"/>
      <c r="F95" s="27"/>
      <c r="G95" s="494"/>
      <c r="H95" s="26"/>
      <c r="I95" s="63"/>
      <c r="J95" s="63"/>
      <c r="K95" s="75"/>
      <c r="L95" s="40"/>
      <c r="M95" s="26"/>
      <c r="N95" s="26"/>
      <c r="O95" s="30"/>
      <c r="P95" s="27"/>
      <c r="Q95" s="26"/>
      <c r="R95" s="30"/>
      <c r="S95" s="31"/>
    </row>
    <row r="96" spans="1:19" s="4" customFormat="1" ht="19.7" customHeight="1">
      <c r="D96" s="27"/>
      <c r="E96" s="328" t="s">
        <v>2505</v>
      </c>
      <c r="F96" s="963"/>
      <c r="G96" s="964"/>
      <c r="H96" s="993"/>
      <c r="I96" s="147"/>
      <c r="J96" s="385"/>
      <c r="K96" s="425"/>
      <c r="L96" s="68"/>
      <c r="M96" s="26"/>
      <c r="N96" s="26"/>
      <c r="O96" s="30"/>
      <c r="P96" s="27"/>
      <c r="Q96" s="26"/>
      <c r="R96" s="30"/>
      <c r="S96" s="31"/>
    </row>
    <row r="97" spans="1:19" s="4" customFormat="1" ht="19.7" customHeight="1">
      <c r="A97" s="536" t="s">
        <v>338</v>
      </c>
      <c r="B97" s="94"/>
      <c r="C97" s="26"/>
      <c r="D97" s="85">
        <f>+D91+1</f>
        <v>49</v>
      </c>
      <c r="E97" s="274" t="s">
        <v>2394</v>
      </c>
      <c r="F97" s="274" t="s">
        <v>2394</v>
      </c>
      <c r="G97" s="52" t="s">
        <v>2506</v>
      </c>
      <c r="H97" s="35">
        <v>1</v>
      </c>
      <c r="I97" s="94">
        <v>3000</v>
      </c>
      <c r="J97" s="672">
        <f>+テーブル11928296[[#This Row],[列8]]*テーブル11928296[[#This Row],[列7]]</f>
        <v>3000</v>
      </c>
      <c r="K97" s="29"/>
      <c r="L97" s="52" t="s">
        <v>2507</v>
      </c>
      <c r="M97" s="26"/>
      <c r="N97" s="200" t="s">
        <v>2481</v>
      </c>
      <c r="O97" s="30">
        <v>45806</v>
      </c>
      <c r="P97" s="27"/>
      <c r="Q97" s="42">
        <v>45827</v>
      </c>
      <c r="R97" s="42">
        <v>45827</v>
      </c>
      <c r="S97" s="31">
        <v>45826</v>
      </c>
    </row>
    <row r="98" spans="1:19" s="4" customFormat="1" ht="19.7" customHeight="1">
      <c r="D98" s="27"/>
      <c r="E98" s="66"/>
      <c r="F98" s="66"/>
      <c r="G98" s="47"/>
      <c r="H98" s="67"/>
      <c r="I98" s="26"/>
      <c r="J98" s="63"/>
      <c r="K98" s="29"/>
      <c r="L98" s="69"/>
      <c r="M98" s="26"/>
      <c r="N98" s="26"/>
      <c r="O98" s="30"/>
      <c r="P98" s="27"/>
      <c r="Q98" s="26"/>
      <c r="R98" s="30"/>
      <c r="S98" s="31"/>
    </row>
    <row r="99" spans="1:19" s="4" customFormat="1" ht="19.7" customHeight="1">
      <c r="D99" s="27"/>
      <c r="E99" s="27"/>
      <c r="F99" s="27"/>
      <c r="G99" s="60">
        <f>SUM(J97:J98)</f>
        <v>3000</v>
      </c>
      <c r="H99" s="994"/>
      <c r="I99" s="994"/>
      <c r="J99" s="994"/>
      <c r="K99" s="72"/>
      <c r="L99" s="40"/>
      <c r="M99" s="26"/>
      <c r="N99" s="26"/>
      <c r="O99" s="30"/>
      <c r="P99" s="27"/>
      <c r="Q99" s="26"/>
      <c r="R99" s="30"/>
      <c r="S99" s="31"/>
    </row>
    <row r="100" spans="1:19" s="4" customFormat="1" ht="19.7" customHeight="1">
      <c r="D100" s="27"/>
      <c r="E100" s="27"/>
      <c r="F100" s="27"/>
      <c r="G100" s="26"/>
      <c r="H100" s="26"/>
      <c r="I100" s="26"/>
      <c r="J100" s="28"/>
      <c r="K100" s="29"/>
      <c r="L100" s="26"/>
      <c r="M100" s="26"/>
      <c r="N100" s="26"/>
      <c r="O100" s="30"/>
      <c r="P100" s="27"/>
      <c r="Q100" s="26"/>
      <c r="R100" s="30"/>
      <c r="S100" s="31"/>
    </row>
    <row r="101" spans="1:19" s="4" customFormat="1" ht="19.7" customHeight="1">
      <c r="D101" s="27"/>
      <c r="E101" s="27"/>
      <c r="F101" s="27"/>
      <c r="G101" s="47"/>
      <c r="H101" s="62"/>
      <c r="I101" s="26"/>
      <c r="J101" s="63"/>
      <c r="K101" s="29"/>
      <c r="L101" s="47"/>
      <c r="M101" s="26"/>
      <c r="N101" s="26"/>
      <c r="O101" s="30"/>
      <c r="P101" s="27"/>
      <c r="Q101" s="26"/>
      <c r="R101" s="30"/>
      <c r="S101" s="31"/>
    </row>
    <row r="102" spans="1:19" s="4" customFormat="1" ht="19.7" customHeight="1">
      <c r="D102" s="27"/>
      <c r="E102" s="328" t="s">
        <v>2508</v>
      </c>
      <c r="F102" s="33"/>
      <c r="G102" s="84"/>
      <c r="H102" s="26"/>
      <c r="I102" s="26"/>
      <c r="J102" s="28"/>
      <c r="K102" s="29"/>
      <c r="L102" s="26"/>
      <c r="M102" s="26"/>
      <c r="N102" s="26"/>
      <c r="O102" s="30"/>
      <c r="P102" s="27"/>
      <c r="Q102" s="26"/>
      <c r="R102" s="30"/>
      <c r="S102" s="31"/>
    </row>
    <row r="103" spans="1:19" s="4" customFormat="1" ht="19.7" customHeight="1">
      <c r="A103" s="536" t="s">
        <v>338</v>
      </c>
      <c r="B103" s="94"/>
      <c r="C103" s="26"/>
      <c r="D103" s="85">
        <f>+D97+1</f>
        <v>50</v>
      </c>
      <c r="E103" s="274" t="s">
        <v>2394</v>
      </c>
      <c r="F103" s="274" t="s">
        <v>2394</v>
      </c>
      <c r="G103" s="965" t="s">
        <v>2509</v>
      </c>
      <c r="H103" s="944">
        <v>2</v>
      </c>
      <c r="I103" s="94">
        <v>5200</v>
      </c>
      <c r="J103" s="672">
        <f>+テーブル11928296[[#This Row],[列8]]*テーブル11928296[[#This Row],[列7]]</f>
        <v>10400</v>
      </c>
      <c r="K103" s="29"/>
      <c r="L103" s="52" t="s">
        <v>2510</v>
      </c>
      <c r="M103" s="26"/>
      <c r="N103" s="995" t="s">
        <v>2511</v>
      </c>
      <c r="O103" s="30">
        <v>45806</v>
      </c>
      <c r="P103" s="27"/>
      <c r="Q103" s="42">
        <v>45827</v>
      </c>
      <c r="R103" s="42">
        <v>45827</v>
      </c>
      <c r="S103" s="31">
        <v>45826</v>
      </c>
    </row>
    <row r="104" spans="1:19" s="4" customFormat="1" ht="19.7" customHeight="1">
      <c r="A104" s="536" t="s">
        <v>338</v>
      </c>
      <c r="B104" s="94"/>
      <c r="C104" s="26"/>
      <c r="D104" s="85">
        <f t="shared" ref="D104:D112" si="4">+D103+1</f>
        <v>51</v>
      </c>
      <c r="E104" s="274" t="s">
        <v>2394</v>
      </c>
      <c r="F104" s="274" t="s">
        <v>2394</v>
      </c>
      <c r="G104" s="965" t="s">
        <v>2512</v>
      </c>
      <c r="H104" s="944">
        <v>2</v>
      </c>
      <c r="I104" s="94">
        <v>11500</v>
      </c>
      <c r="J104" s="672">
        <f>+テーブル11928296[[#This Row],[列8]]*テーブル11928296[[#This Row],[列7]]</f>
        <v>23000</v>
      </c>
      <c r="K104" s="29"/>
      <c r="L104" s="52" t="s">
        <v>2513</v>
      </c>
      <c r="M104" s="26"/>
      <c r="N104" s="995" t="s">
        <v>2511</v>
      </c>
      <c r="O104" s="30">
        <v>45806</v>
      </c>
      <c r="P104" s="27"/>
      <c r="Q104" s="42">
        <v>45827</v>
      </c>
      <c r="R104" s="42">
        <v>45827</v>
      </c>
      <c r="S104" s="31">
        <v>45826</v>
      </c>
    </row>
    <row r="105" spans="1:19" s="4" customFormat="1" ht="19.7" customHeight="1">
      <c r="A105" s="536" t="s">
        <v>338</v>
      </c>
      <c r="B105" s="94"/>
      <c r="C105" s="26"/>
      <c r="D105" s="85">
        <f t="shared" si="4"/>
        <v>52</v>
      </c>
      <c r="E105" s="274" t="s">
        <v>2394</v>
      </c>
      <c r="F105" s="274" t="s">
        <v>2394</v>
      </c>
      <c r="G105" s="965" t="s">
        <v>2514</v>
      </c>
      <c r="H105" s="944">
        <v>1</v>
      </c>
      <c r="I105" s="94">
        <v>12000</v>
      </c>
      <c r="J105" s="672">
        <f>+テーブル11928296[[#This Row],[列8]]*テーブル11928296[[#This Row],[列7]]</f>
        <v>12000</v>
      </c>
      <c r="K105" s="29"/>
      <c r="L105" s="52" t="s">
        <v>2515</v>
      </c>
      <c r="M105" s="26"/>
      <c r="N105" s="995" t="s">
        <v>2511</v>
      </c>
      <c r="O105" s="30">
        <v>45806</v>
      </c>
      <c r="P105" s="27"/>
      <c r="Q105" s="42">
        <v>45827</v>
      </c>
      <c r="R105" s="42">
        <v>45827</v>
      </c>
      <c r="S105" s="31">
        <v>45826</v>
      </c>
    </row>
    <row r="106" spans="1:19" s="4" customFormat="1" ht="19.7" customHeight="1">
      <c r="A106" s="536" t="s">
        <v>338</v>
      </c>
      <c r="B106" s="94"/>
      <c r="C106" s="26"/>
      <c r="D106" s="85">
        <f t="shared" si="4"/>
        <v>53</v>
      </c>
      <c r="E106" s="274" t="s">
        <v>2394</v>
      </c>
      <c r="F106" s="274" t="s">
        <v>2394</v>
      </c>
      <c r="G106" s="965" t="s">
        <v>2516</v>
      </c>
      <c r="H106" s="944">
        <v>1</v>
      </c>
      <c r="I106" s="94">
        <v>15000</v>
      </c>
      <c r="J106" s="672">
        <f>+テーブル11928296[[#This Row],[列8]]*テーブル11928296[[#This Row],[列7]]</f>
        <v>15000</v>
      </c>
      <c r="K106" s="29"/>
      <c r="L106" s="52" t="s">
        <v>2517</v>
      </c>
      <c r="M106" s="26"/>
      <c r="N106" s="995" t="s">
        <v>2511</v>
      </c>
      <c r="O106" s="30">
        <v>45806</v>
      </c>
      <c r="P106" s="27"/>
      <c r="Q106" s="42">
        <v>45827</v>
      </c>
      <c r="R106" s="42">
        <v>45827</v>
      </c>
      <c r="S106" s="31">
        <v>45826</v>
      </c>
    </row>
    <row r="107" spans="1:19" s="4" customFormat="1" ht="19.7" customHeight="1">
      <c r="A107" s="536" t="s">
        <v>338</v>
      </c>
      <c r="B107" s="94"/>
      <c r="C107" s="26"/>
      <c r="D107" s="85">
        <f t="shared" si="4"/>
        <v>54</v>
      </c>
      <c r="E107" s="274" t="s">
        <v>2394</v>
      </c>
      <c r="F107" s="274" t="s">
        <v>2394</v>
      </c>
      <c r="G107" s="965" t="s">
        <v>2518</v>
      </c>
      <c r="H107" s="944">
        <v>1</v>
      </c>
      <c r="I107" s="94">
        <v>6800</v>
      </c>
      <c r="J107" s="672">
        <f>+テーブル11928296[[#This Row],[列8]]*テーブル11928296[[#This Row],[列7]]</f>
        <v>6800</v>
      </c>
      <c r="K107" s="29"/>
      <c r="L107" s="52" t="s">
        <v>2519</v>
      </c>
      <c r="M107" s="47" t="s">
        <v>2520</v>
      </c>
      <c r="N107" s="995" t="s">
        <v>2511</v>
      </c>
      <c r="O107" s="30">
        <v>45806</v>
      </c>
      <c r="P107" s="27"/>
      <c r="Q107" s="42">
        <v>45827</v>
      </c>
      <c r="R107" s="42">
        <v>45827</v>
      </c>
      <c r="S107" s="31">
        <v>45826</v>
      </c>
    </row>
    <row r="108" spans="1:19" s="4" customFormat="1" ht="19.7" customHeight="1">
      <c r="A108" s="536" t="s">
        <v>338</v>
      </c>
      <c r="B108" s="94"/>
      <c r="C108" s="26"/>
      <c r="D108" s="85">
        <f t="shared" si="4"/>
        <v>55</v>
      </c>
      <c r="E108" s="274" t="s">
        <v>2394</v>
      </c>
      <c r="F108" s="274" t="s">
        <v>2394</v>
      </c>
      <c r="G108" s="965" t="s">
        <v>2521</v>
      </c>
      <c r="H108" s="944">
        <v>1</v>
      </c>
      <c r="I108" s="94">
        <v>7500</v>
      </c>
      <c r="J108" s="672">
        <f>+テーブル11928296[[#This Row],[列8]]*テーブル11928296[[#This Row],[列7]]</f>
        <v>7500</v>
      </c>
      <c r="K108" s="29"/>
      <c r="L108" s="52" t="s">
        <v>2522</v>
      </c>
      <c r="M108" s="47" t="s">
        <v>2520</v>
      </c>
      <c r="N108" s="995" t="s">
        <v>2511</v>
      </c>
      <c r="O108" s="30">
        <v>45806</v>
      </c>
      <c r="P108" s="27"/>
      <c r="Q108" s="42">
        <v>45827</v>
      </c>
      <c r="R108" s="42">
        <v>45827</v>
      </c>
      <c r="S108" s="31">
        <v>45826</v>
      </c>
    </row>
    <row r="109" spans="1:19" s="4" customFormat="1" ht="19.7" customHeight="1">
      <c r="A109" s="536" t="s">
        <v>338</v>
      </c>
      <c r="B109" s="94"/>
      <c r="C109" s="26"/>
      <c r="D109" s="85">
        <f t="shared" si="4"/>
        <v>56</v>
      </c>
      <c r="E109" s="274" t="s">
        <v>2394</v>
      </c>
      <c r="F109" s="274" t="s">
        <v>2394</v>
      </c>
      <c r="G109" s="965" t="s">
        <v>2523</v>
      </c>
      <c r="H109" s="944">
        <v>2</v>
      </c>
      <c r="I109" s="94">
        <v>12000</v>
      </c>
      <c r="J109" s="672">
        <f>+テーブル11928296[[#This Row],[列8]]*テーブル11928296[[#This Row],[列7]]</f>
        <v>24000</v>
      </c>
      <c r="K109" s="29"/>
      <c r="L109" s="52" t="s">
        <v>2524</v>
      </c>
      <c r="M109" s="47" t="s">
        <v>2520</v>
      </c>
      <c r="N109" s="995" t="s">
        <v>2511</v>
      </c>
      <c r="O109" s="30">
        <v>45806</v>
      </c>
      <c r="P109" s="27"/>
      <c r="Q109" s="42">
        <v>45827</v>
      </c>
      <c r="R109" s="42">
        <v>45827</v>
      </c>
      <c r="S109" s="31">
        <v>45826</v>
      </c>
    </row>
    <row r="110" spans="1:19" s="4" customFormat="1" ht="19.7" customHeight="1">
      <c r="A110" s="536" t="s">
        <v>338</v>
      </c>
      <c r="B110" s="94"/>
      <c r="C110" s="26"/>
      <c r="D110" s="85">
        <f t="shared" si="4"/>
        <v>57</v>
      </c>
      <c r="E110" s="274" t="s">
        <v>2394</v>
      </c>
      <c r="F110" s="274" t="s">
        <v>2394</v>
      </c>
      <c r="G110" s="965" t="s">
        <v>2525</v>
      </c>
      <c r="H110" s="944">
        <v>1</v>
      </c>
      <c r="I110" s="94">
        <v>11000</v>
      </c>
      <c r="J110" s="672">
        <f>+テーブル11928296[[#This Row],[列8]]*テーブル11928296[[#This Row],[列7]]</f>
        <v>11000</v>
      </c>
      <c r="K110" s="29"/>
      <c r="L110" s="52" t="s">
        <v>2526</v>
      </c>
      <c r="M110" s="47" t="s">
        <v>2527</v>
      </c>
      <c r="N110" s="995" t="s">
        <v>2511</v>
      </c>
      <c r="O110" s="30">
        <v>45806</v>
      </c>
      <c r="P110" s="27"/>
      <c r="Q110" s="42">
        <v>45827</v>
      </c>
      <c r="R110" s="42">
        <v>45827</v>
      </c>
      <c r="S110" s="31">
        <v>45826</v>
      </c>
    </row>
    <row r="111" spans="1:19" s="4" customFormat="1" ht="19.7" customHeight="1">
      <c r="A111" s="536" t="s">
        <v>338</v>
      </c>
      <c r="B111" s="94"/>
      <c r="C111" s="26"/>
      <c r="D111" s="85">
        <f t="shared" si="4"/>
        <v>58</v>
      </c>
      <c r="E111" s="274" t="s">
        <v>2394</v>
      </c>
      <c r="F111" s="274" t="s">
        <v>2394</v>
      </c>
      <c r="G111" s="965" t="s">
        <v>2528</v>
      </c>
      <c r="H111" s="944">
        <v>1</v>
      </c>
      <c r="I111" s="94">
        <v>11000</v>
      </c>
      <c r="J111" s="672">
        <f>+テーブル11928296[[#This Row],[列8]]*テーブル11928296[[#This Row],[列7]]</f>
        <v>11000</v>
      </c>
      <c r="K111" s="29"/>
      <c r="L111" s="52" t="s">
        <v>2529</v>
      </c>
      <c r="M111" s="47" t="s">
        <v>2527</v>
      </c>
      <c r="N111" s="995" t="s">
        <v>2511</v>
      </c>
      <c r="O111" s="30">
        <v>45806</v>
      </c>
      <c r="P111" s="27"/>
      <c r="Q111" s="42">
        <v>45827</v>
      </c>
      <c r="R111" s="42">
        <v>45827</v>
      </c>
      <c r="S111" s="31">
        <v>45826</v>
      </c>
    </row>
    <row r="112" spans="1:19" s="4" customFormat="1" ht="19.7" customHeight="1">
      <c r="A112" s="536" t="s">
        <v>338</v>
      </c>
      <c r="B112" s="94"/>
      <c r="C112" s="26"/>
      <c r="D112" s="85">
        <f t="shared" si="4"/>
        <v>59</v>
      </c>
      <c r="E112" s="274" t="s">
        <v>2394</v>
      </c>
      <c r="F112" s="274" t="s">
        <v>2394</v>
      </c>
      <c r="G112" s="965" t="s">
        <v>2530</v>
      </c>
      <c r="H112" s="944">
        <v>1</v>
      </c>
      <c r="I112" s="94">
        <v>12000</v>
      </c>
      <c r="J112" s="672">
        <f>+テーブル11928296[[#This Row],[列8]]*テーブル11928296[[#This Row],[列7]]</f>
        <v>12000</v>
      </c>
      <c r="K112" s="29"/>
      <c r="L112" s="52" t="s">
        <v>2531</v>
      </c>
      <c r="M112" s="47" t="s">
        <v>2532</v>
      </c>
      <c r="N112" s="995" t="s">
        <v>2511</v>
      </c>
      <c r="O112" s="30">
        <v>45806</v>
      </c>
      <c r="P112" s="27"/>
      <c r="Q112" s="42">
        <v>45827</v>
      </c>
      <c r="R112" s="42">
        <v>45827</v>
      </c>
      <c r="S112" s="31">
        <v>45826</v>
      </c>
    </row>
    <row r="113" spans="1:19" s="4" customFormat="1" ht="19.7" customHeight="1">
      <c r="C113" s="26"/>
      <c r="D113" s="27"/>
      <c r="E113" s="27"/>
      <c r="F113" s="27"/>
      <c r="G113" s="157"/>
      <c r="H113" s="62"/>
      <c r="I113" s="26"/>
      <c r="J113" s="158"/>
      <c r="K113" s="29"/>
      <c r="L113" s="47"/>
      <c r="M113" s="47"/>
      <c r="N113" s="26"/>
      <c r="O113" s="30"/>
      <c r="P113" s="27"/>
      <c r="Q113" s="26"/>
      <c r="R113" s="30"/>
      <c r="S113" s="31"/>
    </row>
    <row r="114" spans="1:19" s="4" customFormat="1" ht="19.7" customHeight="1">
      <c r="D114" s="27"/>
      <c r="E114" s="27"/>
      <c r="F114" s="27"/>
      <c r="G114" s="60">
        <f>SUM(J102:J113)</f>
        <v>132700</v>
      </c>
      <c r="H114" s="26"/>
      <c r="I114" s="26"/>
      <c r="J114" s="28"/>
      <c r="K114" s="29"/>
      <c r="L114" s="26"/>
      <c r="M114" s="26"/>
      <c r="N114" s="26"/>
      <c r="O114" s="30"/>
      <c r="P114" s="27"/>
      <c r="Q114" s="26"/>
      <c r="R114" s="30"/>
      <c r="S114" s="31"/>
    </row>
    <row r="115" spans="1:19" s="4" customFormat="1" ht="19.7" customHeight="1">
      <c r="D115" s="27"/>
      <c r="E115" s="27"/>
      <c r="F115" s="27"/>
      <c r="G115" s="192"/>
      <c r="H115" s="26"/>
      <c r="I115" s="26"/>
      <c r="J115" s="28"/>
      <c r="K115" s="29"/>
      <c r="L115" s="26"/>
      <c r="M115" s="26"/>
      <c r="N115" s="26"/>
      <c r="O115" s="30"/>
      <c r="P115" s="27"/>
      <c r="Q115" s="26"/>
      <c r="R115" s="30"/>
      <c r="S115" s="31"/>
    </row>
    <row r="116" spans="1:19" s="4" customFormat="1" ht="19.7" customHeight="1">
      <c r="D116" s="27"/>
      <c r="E116" s="27"/>
      <c r="F116" s="27"/>
      <c r="G116" s="121"/>
      <c r="H116" s="62"/>
      <c r="I116" s="26"/>
      <c r="J116" s="63"/>
      <c r="K116" s="29"/>
      <c r="L116" s="47"/>
      <c r="M116" s="26"/>
      <c r="N116" s="26"/>
      <c r="O116" s="30"/>
      <c r="P116" s="27"/>
      <c r="Q116" s="26"/>
      <c r="R116" s="30"/>
      <c r="S116" s="31"/>
    </row>
    <row r="117" spans="1:19" s="4" customFormat="1" ht="19.7" customHeight="1">
      <c r="D117" s="27"/>
      <c r="E117" s="328" t="s">
        <v>2533</v>
      </c>
      <c r="F117" s="342"/>
      <c r="G117" s="343"/>
      <c r="H117" s="62"/>
      <c r="I117" s="26"/>
      <c r="J117" s="63"/>
      <c r="K117" s="29"/>
      <c r="L117" s="47"/>
      <c r="M117" s="26"/>
      <c r="N117" s="26"/>
      <c r="O117" s="30"/>
      <c r="P117" s="27"/>
      <c r="Q117" s="26"/>
      <c r="R117" s="30"/>
      <c r="S117" s="31"/>
    </row>
    <row r="118" spans="1:19" s="4" customFormat="1" ht="19.7" customHeight="1">
      <c r="A118" s="536" t="s">
        <v>338</v>
      </c>
      <c r="B118" s="94"/>
      <c r="C118" s="26"/>
      <c r="D118" s="85">
        <f>+D112+1</f>
        <v>60</v>
      </c>
      <c r="E118" s="274" t="s">
        <v>2394</v>
      </c>
      <c r="F118" s="274" t="s">
        <v>2394</v>
      </c>
      <c r="G118" s="49" t="s">
        <v>2534</v>
      </c>
      <c r="H118" s="996">
        <v>1</v>
      </c>
      <c r="I118" s="957">
        <v>20800</v>
      </c>
      <c r="J118" s="672">
        <f>+テーブル11928296[[#This Row],[列8]]*テーブル11928296[[#This Row],[列7]]</f>
        <v>20800</v>
      </c>
      <c r="K118" s="966"/>
      <c r="L118" s="52" t="s">
        <v>2535</v>
      </c>
      <c r="M118" s="26"/>
      <c r="N118" s="997" t="s">
        <v>2536</v>
      </c>
      <c r="O118" s="30">
        <v>45806</v>
      </c>
      <c r="P118" s="27"/>
      <c r="Q118" s="42">
        <v>45827</v>
      </c>
      <c r="R118" s="42">
        <v>45827</v>
      </c>
      <c r="S118" s="31">
        <v>45826</v>
      </c>
    </row>
    <row r="119" spans="1:19" s="4" customFormat="1" ht="19.7" customHeight="1">
      <c r="A119" s="536" t="s">
        <v>338</v>
      </c>
      <c r="B119" s="94"/>
      <c r="C119" s="26"/>
      <c r="D119" s="85">
        <f t="shared" ref="D119:D126" si="5">+D118+1</f>
        <v>61</v>
      </c>
      <c r="E119" s="274" t="s">
        <v>2394</v>
      </c>
      <c r="F119" s="274" t="s">
        <v>2394</v>
      </c>
      <c r="G119" s="49" t="s">
        <v>2537</v>
      </c>
      <c r="H119" s="996">
        <v>1</v>
      </c>
      <c r="I119" s="957">
        <v>20300</v>
      </c>
      <c r="J119" s="672">
        <f>+テーブル11928296[[#This Row],[列8]]*テーブル11928296[[#This Row],[列7]]</f>
        <v>20300</v>
      </c>
      <c r="K119" s="966"/>
      <c r="L119" s="52" t="s">
        <v>2538</v>
      </c>
      <c r="M119" s="26"/>
      <c r="N119" s="997" t="s">
        <v>2536</v>
      </c>
      <c r="O119" s="30">
        <v>45806</v>
      </c>
      <c r="P119" s="27"/>
      <c r="Q119" s="42">
        <v>45827</v>
      </c>
      <c r="R119" s="42">
        <v>45827</v>
      </c>
      <c r="S119" s="31">
        <v>45826</v>
      </c>
    </row>
    <row r="120" spans="1:19" s="4" customFormat="1" ht="19.7" customHeight="1">
      <c r="A120" s="536" t="s">
        <v>338</v>
      </c>
      <c r="B120" s="94"/>
      <c r="C120" s="26"/>
      <c r="D120" s="85">
        <f t="shared" si="5"/>
        <v>62</v>
      </c>
      <c r="E120" s="274" t="s">
        <v>2394</v>
      </c>
      <c r="F120" s="274" t="s">
        <v>2394</v>
      </c>
      <c r="G120" s="49" t="s">
        <v>2539</v>
      </c>
      <c r="H120" s="996">
        <v>2</v>
      </c>
      <c r="I120" s="957">
        <v>6300</v>
      </c>
      <c r="J120" s="672">
        <f>+テーブル11928296[[#This Row],[列8]]*テーブル11928296[[#This Row],[列7]]</f>
        <v>12600</v>
      </c>
      <c r="K120" s="966"/>
      <c r="L120" s="52" t="s">
        <v>2540</v>
      </c>
      <c r="M120" s="26"/>
      <c r="N120" s="997" t="s">
        <v>2536</v>
      </c>
      <c r="O120" s="30">
        <v>45806</v>
      </c>
      <c r="P120" s="27"/>
      <c r="Q120" s="42">
        <v>45827</v>
      </c>
      <c r="R120" s="42">
        <v>45827</v>
      </c>
      <c r="S120" s="31">
        <v>45826</v>
      </c>
    </row>
    <row r="121" spans="1:19" s="4" customFormat="1" ht="19.7" customHeight="1">
      <c r="A121" s="536" t="s">
        <v>338</v>
      </c>
      <c r="B121" s="94"/>
      <c r="C121" s="26"/>
      <c r="D121" s="85">
        <f t="shared" si="5"/>
        <v>63</v>
      </c>
      <c r="E121" s="274" t="s">
        <v>2394</v>
      </c>
      <c r="F121" s="274" t="s">
        <v>2394</v>
      </c>
      <c r="G121" s="49" t="s">
        <v>2541</v>
      </c>
      <c r="H121" s="996">
        <v>2</v>
      </c>
      <c r="I121" s="957">
        <v>7700</v>
      </c>
      <c r="J121" s="672">
        <f>+テーブル11928296[[#This Row],[列8]]*テーブル11928296[[#This Row],[列7]]</f>
        <v>15400</v>
      </c>
      <c r="K121" s="966"/>
      <c r="L121" s="52" t="s">
        <v>2542</v>
      </c>
      <c r="M121" s="26"/>
      <c r="N121" s="997" t="s">
        <v>2536</v>
      </c>
      <c r="O121" s="30">
        <v>45806</v>
      </c>
      <c r="P121" s="27"/>
      <c r="Q121" s="42">
        <v>45827</v>
      </c>
      <c r="R121" s="42">
        <v>45827</v>
      </c>
      <c r="S121" s="31">
        <v>45826</v>
      </c>
    </row>
    <row r="122" spans="1:19" s="4" customFormat="1" ht="19.7" customHeight="1">
      <c r="A122" s="536" t="s">
        <v>338</v>
      </c>
      <c r="B122" s="94"/>
      <c r="C122" s="26"/>
      <c r="D122" s="85">
        <f t="shared" si="5"/>
        <v>64</v>
      </c>
      <c r="E122" s="274" t="s">
        <v>2394</v>
      </c>
      <c r="F122" s="274" t="s">
        <v>2394</v>
      </c>
      <c r="G122" s="49" t="s">
        <v>2543</v>
      </c>
      <c r="H122" s="996">
        <v>1</v>
      </c>
      <c r="I122" s="957">
        <v>10900</v>
      </c>
      <c r="J122" s="672">
        <f>+テーブル11928296[[#This Row],[列8]]*テーブル11928296[[#This Row],[列7]]</f>
        <v>10900</v>
      </c>
      <c r="K122" s="966"/>
      <c r="L122" s="52" t="s">
        <v>2544</v>
      </c>
      <c r="M122" s="26"/>
      <c r="N122" s="997" t="s">
        <v>2536</v>
      </c>
      <c r="O122" s="30">
        <v>45806</v>
      </c>
      <c r="P122" s="27"/>
      <c r="Q122" s="42">
        <v>45827</v>
      </c>
      <c r="R122" s="42">
        <v>45827</v>
      </c>
      <c r="S122" s="31">
        <v>45826</v>
      </c>
    </row>
    <row r="123" spans="1:19" s="4" customFormat="1" ht="19.7" customHeight="1">
      <c r="A123" s="536" t="s">
        <v>338</v>
      </c>
      <c r="B123" s="94"/>
      <c r="C123" s="26"/>
      <c r="D123" s="85">
        <f t="shared" si="5"/>
        <v>65</v>
      </c>
      <c r="E123" s="274" t="s">
        <v>2394</v>
      </c>
      <c r="F123" s="274" t="s">
        <v>2394</v>
      </c>
      <c r="G123" s="217" t="s">
        <v>2545</v>
      </c>
      <c r="H123" s="996">
        <v>1</v>
      </c>
      <c r="I123" s="957">
        <v>11000</v>
      </c>
      <c r="J123" s="672">
        <f>+テーブル11928296[[#This Row],[列8]]*テーブル11928296[[#This Row],[列7]]</f>
        <v>11000</v>
      </c>
      <c r="K123" s="966"/>
      <c r="L123" s="52" t="s">
        <v>2546</v>
      </c>
      <c r="M123" s="26"/>
      <c r="N123" s="997" t="s">
        <v>2536</v>
      </c>
      <c r="O123" s="30">
        <v>45806</v>
      </c>
      <c r="P123" s="27"/>
      <c r="Q123" s="42">
        <v>45827</v>
      </c>
      <c r="R123" s="42">
        <v>45827</v>
      </c>
      <c r="S123" s="31">
        <v>45826</v>
      </c>
    </row>
    <row r="124" spans="1:19" s="4" customFormat="1" ht="19.7" customHeight="1">
      <c r="A124" s="536" t="s">
        <v>338</v>
      </c>
      <c r="B124" s="94"/>
      <c r="C124" s="26"/>
      <c r="D124" s="85">
        <f t="shared" si="5"/>
        <v>66</v>
      </c>
      <c r="E124" s="274" t="s">
        <v>2394</v>
      </c>
      <c r="F124" s="274" t="s">
        <v>2394</v>
      </c>
      <c r="G124" s="49" t="s">
        <v>2547</v>
      </c>
      <c r="H124" s="996">
        <v>1</v>
      </c>
      <c r="I124" s="957">
        <v>10500</v>
      </c>
      <c r="J124" s="672">
        <f>+テーブル11928296[[#This Row],[列8]]*テーブル11928296[[#This Row],[列7]]</f>
        <v>10500</v>
      </c>
      <c r="K124" s="966"/>
      <c r="L124" s="52" t="s">
        <v>2548</v>
      </c>
      <c r="M124" s="26"/>
      <c r="N124" s="997" t="s">
        <v>2536</v>
      </c>
      <c r="O124" s="30">
        <v>45806</v>
      </c>
      <c r="P124" s="27"/>
      <c r="Q124" s="42">
        <v>45827</v>
      </c>
      <c r="R124" s="42">
        <v>45827</v>
      </c>
      <c r="S124" s="31">
        <v>45826</v>
      </c>
    </row>
    <row r="125" spans="1:19" s="4" customFormat="1" ht="19.7" customHeight="1">
      <c r="A125" s="536" t="s">
        <v>338</v>
      </c>
      <c r="B125" s="94"/>
      <c r="C125" s="26"/>
      <c r="D125" s="85">
        <f t="shared" si="5"/>
        <v>67</v>
      </c>
      <c r="E125" s="274" t="s">
        <v>2394</v>
      </c>
      <c r="F125" s="274" t="s">
        <v>2394</v>
      </c>
      <c r="G125" s="49" t="s">
        <v>2549</v>
      </c>
      <c r="H125" s="996">
        <v>1</v>
      </c>
      <c r="I125" s="957">
        <v>10600</v>
      </c>
      <c r="J125" s="672">
        <f>+テーブル11928296[[#This Row],[列8]]*テーブル11928296[[#This Row],[列7]]</f>
        <v>10600</v>
      </c>
      <c r="K125" s="966"/>
      <c r="L125" s="52" t="s">
        <v>2550</v>
      </c>
      <c r="M125" s="26"/>
      <c r="N125" s="997" t="s">
        <v>2536</v>
      </c>
      <c r="O125" s="30">
        <v>45806</v>
      </c>
      <c r="P125" s="27"/>
      <c r="Q125" s="42">
        <v>45827</v>
      </c>
      <c r="R125" s="42">
        <v>45827</v>
      </c>
      <c r="S125" s="31">
        <v>45826</v>
      </c>
    </row>
    <row r="126" spans="1:19" s="4" customFormat="1" ht="19.7" customHeight="1">
      <c r="A126" s="536" t="s">
        <v>338</v>
      </c>
      <c r="B126" s="94"/>
      <c r="C126" s="26"/>
      <c r="D126" s="85">
        <f t="shared" si="5"/>
        <v>68</v>
      </c>
      <c r="E126" s="274" t="s">
        <v>2394</v>
      </c>
      <c r="F126" s="274" t="s">
        <v>2394</v>
      </c>
      <c r="G126" s="254" t="s">
        <v>2551</v>
      </c>
      <c r="H126" s="988">
        <v>1</v>
      </c>
      <c r="I126" s="188">
        <v>3300</v>
      </c>
      <c r="J126" s="672">
        <f>+テーブル11928296[[#This Row],[列8]]*テーブル11928296[[#This Row],[列7]]</f>
        <v>3300</v>
      </c>
      <c r="K126" s="998"/>
      <c r="L126" s="254" t="s">
        <v>2552</v>
      </c>
      <c r="M126" s="47" t="s">
        <v>967</v>
      </c>
      <c r="N126" s="997" t="s">
        <v>2536</v>
      </c>
      <c r="O126" s="30">
        <v>45806</v>
      </c>
      <c r="P126" s="27"/>
      <c r="Q126" s="42">
        <v>45827</v>
      </c>
      <c r="R126" s="42">
        <v>45827</v>
      </c>
      <c r="S126" s="31">
        <v>45826</v>
      </c>
    </row>
    <row r="127" spans="1:19" s="4" customFormat="1" ht="19.7" customHeight="1">
      <c r="A127" s="26"/>
      <c r="B127" s="332"/>
      <c r="C127" s="26"/>
      <c r="D127" s="27"/>
      <c r="E127" s="281"/>
      <c r="F127" s="228"/>
      <c r="G127" s="999"/>
      <c r="H127" s="393"/>
      <c r="I127" s="460"/>
      <c r="J127" s="460"/>
      <c r="K127" s="28"/>
      <c r="L127" s="29"/>
      <c r="M127" s="47"/>
      <c r="N127" s="26"/>
      <c r="O127" s="30"/>
      <c r="P127" s="27"/>
      <c r="Q127" s="26"/>
      <c r="R127" s="30"/>
      <c r="S127" s="31"/>
    </row>
    <row r="128" spans="1:19" s="4" customFormat="1" ht="19.7" customHeight="1">
      <c r="D128" s="27"/>
      <c r="E128" s="27"/>
      <c r="F128" s="27"/>
      <c r="G128" s="370">
        <f>SUM(J118:J127)</f>
        <v>115400</v>
      </c>
      <c r="H128" s="62"/>
      <c r="I128" s="26"/>
      <c r="J128" s="63"/>
      <c r="K128" s="29"/>
      <c r="L128" s="47"/>
      <c r="M128" s="26"/>
      <c r="N128" s="26"/>
      <c r="O128" s="30"/>
      <c r="P128" s="27"/>
      <c r="Q128" s="26"/>
      <c r="R128" s="30"/>
      <c r="S128" s="31"/>
    </row>
    <row r="129" spans="1:19" s="4" customFormat="1" ht="19.7" customHeight="1">
      <c r="D129" s="27"/>
      <c r="E129" s="27"/>
      <c r="F129" s="27"/>
      <c r="G129" s="47"/>
      <c r="H129" s="557"/>
      <c r="I129" s="26"/>
      <c r="J129" s="63"/>
      <c r="K129" s="29"/>
      <c r="L129" s="47"/>
      <c r="M129" s="26"/>
      <c r="N129" s="26"/>
      <c r="O129" s="30"/>
      <c r="P129" s="27"/>
      <c r="Q129" s="26"/>
      <c r="R129" s="30"/>
      <c r="S129" s="31"/>
    </row>
    <row r="130" spans="1:19" s="4" customFormat="1" ht="19.7" customHeight="1">
      <c r="D130" s="27"/>
      <c r="E130" s="27"/>
      <c r="F130" s="27"/>
      <c r="G130" s="47"/>
      <c r="H130" s="557"/>
      <c r="I130" s="26"/>
      <c r="J130" s="63"/>
      <c r="K130" s="29"/>
      <c r="L130" s="47"/>
      <c r="M130" s="26"/>
      <c r="N130" s="26"/>
      <c r="O130" s="30"/>
      <c r="P130" s="27"/>
      <c r="Q130" s="26"/>
      <c r="R130" s="30"/>
      <c r="S130" s="31"/>
    </row>
    <row r="131" spans="1:19" s="4" customFormat="1" ht="19.7" customHeight="1">
      <c r="D131" s="27"/>
      <c r="E131" s="1000" t="s">
        <v>2553</v>
      </c>
      <c r="F131" s="1001"/>
      <c r="G131" s="1002"/>
      <c r="H131" s="1003"/>
      <c r="I131" s="26"/>
      <c r="J131" s="63"/>
      <c r="K131" s="29"/>
      <c r="L131" s="47"/>
      <c r="M131" s="26"/>
      <c r="N131" s="26"/>
      <c r="O131" s="30"/>
      <c r="P131" s="27"/>
      <c r="Q131" s="26"/>
      <c r="R131" s="30"/>
      <c r="S131" s="31"/>
    </row>
    <row r="132" spans="1:19" s="4" customFormat="1" ht="19.7" customHeight="1">
      <c r="A132" s="536" t="s">
        <v>338</v>
      </c>
      <c r="B132" s="94"/>
      <c r="D132" s="85">
        <f>+D126+1</f>
        <v>69</v>
      </c>
      <c r="E132" s="274" t="s">
        <v>2394</v>
      </c>
      <c r="F132" s="274" t="s">
        <v>2394</v>
      </c>
      <c r="G132" s="52" t="s">
        <v>2554</v>
      </c>
      <c r="H132" s="955">
        <v>1</v>
      </c>
      <c r="I132" s="474">
        <v>17000</v>
      </c>
      <c r="J132" s="672">
        <f>+テーブル11928296[[#This Row],[列8]]*テーブル11928296[[#This Row],[列7]]</f>
        <v>17000</v>
      </c>
      <c r="K132" s="29"/>
      <c r="L132" s="47" t="s">
        <v>2555</v>
      </c>
      <c r="M132" s="155"/>
      <c r="N132" s="997" t="s">
        <v>2536</v>
      </c>
      <c r="O132" s="30">
        <v>45806</v>
      </c>
      <c r="P132" s="27"/>
      <c r="Q132" s="42">
        <v>45827</v>
      </c>
      <c r="R132" s="42">
        <v>45827</v>
      </c>
      <c r="S132" s="31">
        <v>45826</v>
      </c>
    </row>
    <row r="133" spans="1:19" s="4" customFormat="1" ht="19.7" customHeight="1">
      <c r="A133" s="536" t="s">
        <v>338</v>
      </c>
      <c r="B133" s="94"/>
      <c r="D133" s="85">
        <f>+D132+1</f>
        <v>70</v>
      </c>
      <c r="E133" s="274" t="s">
        <v>2394</v>
      </c>
      <c r="F133" s="274" t="s">
        <v>2394</v>
      </c>
      <c r="G133" s="52" t="s">
        <v>2556</v>
      </c>
      <c r="H133" s="1004">
        <v>1</v>
      </c>
      <c r="I133" s="1005">
        <v>3000</v>
      </c>
      <c r="J133" s="672">
        <f>+テーブル11928296[[#This Row],[列8]]*テーブル11928296[[#This Row],[列7]]</f>
        <v>3000</v>
      </c>
      <c r="K133" s="28"/>
      <c r="L133" s="47" t="s">
        <v>2557</v>
      </c>
      <c r="M133" s="26" t="s">
        <v>2558</v>
      </c>
      <c r="N133" s="997" t="s">
        <v>2536</v>
      </c>
      <c r="O133" s="30">
        <v>45806</v>
      </c>
      <c r="P133" s="27"/>
      <c r="Q133" s="42">
        <v>45827</v>
      </c>
      <c r="R133" s="42">
        <v>45827</v>
      </c>
      <c r="S133" s="31">
        <v>45826</v>
      </c>
    </row>
    <row r="134" spans="1:19" s="4" customFormat="1" ht="19.7" customHeight="1">
      <c r="A134" s="536" t="s">
        <v>338</v>
      </c>
      <c r="B134" s="94"/>
      <c r="D134" s="85">
        <f>+D133+1</f>
        <v>71</v>
      </c>
      <c r="E134" s="274" t="s">
        <v>2394</v>
      </c>
      <c r="F134" s="274" t="s">
        <v>2394</v>
      </c>
      <c r="G134" s="52" t="s">
        <v>2559</v>
      </c>
      <c r="H134" s="1004">
        <v>1</v>
      </c>
      <c r="I134" s="1005">
        <v>9000</v>
      </c>
      <c r="J134" s="672">
        <f>+テーブル11928296[[#This Row],[列8]]*テーブル11928296[[#This Row],[列7]]</f>
        <v>9000</v>
      </c>
      <c r="K134" s="28"/>
      <c r="L134" s="47" t="s">
        <v>2560</v>
      </c>
      <c r="M134" s="26" t="s">
        <v>2561</v>
      </c>
      <c r="N134" s="997" t="s">
        <v>2536</v>
      </c>
      <c r="O134" s="30">
        <v>45806</v>
      </c>
      <c r="P134" s="27"/>
      <c r="Q134" s="42">
        <v>45827</v>
      </c>
      <c r="R134" s="42">
        <v>45827</v>
      </c>
      <c r="S134" s="31">
        <v>45826</v>
      </c>
    </row>
    <row r="135" spans="1:19" s="4" customFormat="1" ht="19.7" customHeight="1">
      <c r="D135" s="27"/>
      <c r="E135" s="27"/>
      <c r="F135" s="27"/>
      <c r="G135" s="55"/>
      <c r="H135" s="1006"/>
      <c r="I135" s="364"/>
      <c r="J135" s="63"/>
      <c r="K135" s="29"/>
      <c r="L135" s="47"/>
      <c r="M135" s="26"/>
      <c r="N135" s="26"/>
      <c r="O135" s="30"/>
      <c r="P135" s="27"/>
      <c r="Q135" s="26"/>
      <c r="R135" s="30"/>
      <c r="S135" s="31"/>
    </row>
    <row r="136" spans="1:19" s="4" customFormat="1" ht="19.7" customHeight="1">
      <c r="D136" s="27"/>
      <c r="E136" s="27"/>
      <c r="F136" s="27"/>
      <c r="G136" s="60">
        <f>SUM(J132:J135)</f>
        <v>29000</v>
      </c>
      <c r="H136" s="26"/>
      <c r="I136" s="26"/>
      <c r="J136" s="28"/>
      <c r="K136" s="29"/>
      <c r="L136" s="26"/>
      <c r="M136" s="26"/>
      <c r="N136" s="26"/>
      <c r="O136" s="30"/>
      <c r="P136" s="27"/>
      <c r="Q136" s="26"/>
      <c r="R136" s="30"/>
      <c r="S136" s="31"/>
    </row>
    <row r="137" spans="1:19" s="4" customFormat="1" ht="19.7" customHeight="1">
      <c r="D137" s="27"/>
      <c r="E137" s="27"/>
      <c r="F137" s="27"/>
      <c r="G137" s="47"/>
      <c r="H137" s="557"/>
      <c r="I137" s="26"/>
      <c r="J137" s="63"/>
      <c r="K137" s="29"/>
      <c r="L137" s="47"/>
      <c r="M137" s="26"/>
      <c r="N137" s="26"/>
      <c r="O137" s="30"/>
      <c r="P137" s="27"/>
      <c r="Q137" s="26"/>
      <c r="R137" s="30"/>
      <c r="S137" s="31"/>
    </row>
    <row r="138" spans="1:19" s="4" customFormat="1" ht="19.7" customHeight="1">
      <c r="D138" s="27"/>
      <c r="E138" s="27"/>
      <c r="F138" s="27"/>
      <c r="G138" s="47"/>
      <c r="H138" s="557"/>
      <c r="I138" s="26"/>
      <c r="J138" s="63"/>
      <c r="K138" s="29"/>
      <c r="L138" s="47"/>
      <c r="M138" s="26"/>
      <c r="N138" s="26"/>
      <c r="O138" s="30"/>
      <c r="P138" s="27"/>
      <c r="Q138" s="26"/>
      <c r="R138" s="30"/>
      <c r="S138" s="31"/>
    </row>
    <row r="139" spans="1:19" s="4" customFormat="1" ht="19.7" customHeight="1">
      <c r="D139" s="27"/>
      <c r="E139" s="27"/>
      <c r="F139" s="27"/>
      <c r="G139" s="47"/>
      <c r="H139" s="557"/>
      <c r="I139" s="26"/>
      <c r="J139" s="63"/>
      <c r="K139" s="29"/>
      <c r="L139" s="47"/>
      <c r="M139" s="26"/>
      <c r="N139" s="26"/>
      <c r="O139" s="30"/>
      <c r="P139" s="27"/>
      <c r="Q139" s="26"/>
      <c r="R139" s="30"/>
      <c r="S139" s="31"/>
    </row>
    <row r="140" spans="1:19" s="4" customFormat="1" ht="19.7" customHeight="1">
      <c r="D140" s="27"/>
      <c r="E140" s="328" t="s">
        <v>2562</v>
      </c>
      <c r="F140" s="342"/>
      <c r="G140" s="1007"/>
      <c r="H140" s="1008"/>
      <c r="I140" s="26"/>
      <c r="J140" s="63"/>
      <c r="K140" s="29"/>
      <c r="L140" s="47"/>
      <c r="M140" s="26"/>
      <c r="N140" s="26"/>
      <c r="O140" s="30"/>
      <c r="P140" s="27"/>
      <c r="Q140" s="26"/>
      <c r="R140" s="30"/>
      <c r="S140" s="31"/>
    </row>
    <row r="141" spans="1:19" s="4" customFormat="1" ht="19.7" customHeight="1">
      <c r="A141" s="26" t="s">
        <v>54</v>
      </c>
      <c r="B141" s="94"/>
      <c r="C141" s="26"/>
      <c r="D141" s="85">
        <f>+D134+1</f>
        <v>72</v>
      </c>
      <c r="E141" s="1009" t="s">
        <v>2379</v>
      </c>
      <c r="F141" s="1009" t="s">
        <v>2379</v>
      </c>
      <c r="G141" s="40" t="s">
        <v>2563</v>
      </c>
      <c r="H141" s="94">
        <v>1</v>
      </c>
      <c r="I141" s="190">
        <v>660000</v>
      </c>
      <c r="J141" s="90">
        <f>H141*I141</f>
        <v>660000</v>
      </c>
      <c r="K141" s="1010"/>
      <c r="L141" s="40" t="s">
        <v>2564</v>
      </c>
      <c r="M141" s="26" t="s">
        <v>2565</v>
      </c>
      <c r="N141" s="52" t="s">
        <v>2566</v>
      </c>
      <c r="O141" s="30">
        <v>45804</v>
      </c>
      <c r="P141" s="27"/>
      <c r="Q141" s="42">
        <v>45827</v>
      </c>
      <c r="R141" s="30"/>
      <c r="S141" s="31">
        <v>45824</v>
      </c>
    </row>
    <row r="142" spans="1:19" s="4" customFormat="1" ht="19.7" customHeight="1">
      <c r="A142" s="26" t="s">
        <v>54</v>
      </c>
      <c r="B142" s="94"/>
      <c r="C142" s="26"/>
      <c r="D142" s="85">
        <f t="shared" ref="D142:D153" si="6">+D141+1</f>
        <v>73</v>
      </c>
      <c r="E142" s="1009" t="s">
        <v>2379</v>
      </c>
      <c r="F142" s="1009" t="s">
        <v>2379</v>
      </c>
      <c r="G142" s="129" t="s">
        <v>2567</v>
      </c>
      <c r="H142" s="1011"/>
      <c r="I142" s="1012"/>
      <c r="J142" s="1013"/>
      <c r="K142" s="1010"/>
      <c r="L142" s="40" t="s">
        <v>2568</v>
      </c>
      <c r="M142" s="26" t="s">
        <v>2565</v>
      </c>
      <c r="N142" s="52" t="s">
        <v>2566</v>
      </c>
      <c r="O142" s="30">
        <v>45804</v>
      </c>
      <c r="P142" s="27"/>
      <c r="Q142" s="42">
        <v>45827</v>
      </c>
      <c r="R142" s="30"/>
      <c r="S142" s="31">
        <v>45824</v>
      </c>
    </row>
    <row r="143" spans="1:19" s="4" customFormat="1" ht="19.7" customHeight="1">
      <c r="A143" s="26" t="s">
        <v>54</v>
      </c>
      <c r="B143" s="94"/>
      <c r="C143" s="26"/>
      <c r="D143" s="85">
        <f t="shared" si="6"/>
        <v>74</v>
      </c>
      <c r="E143" s="1009" t="s">
        <v>2379</v>
      </c>
      <c r="F143" s="1009" t="s">
        <v>2379</v>
      </c>
      <c r="G143" s="129" t="s">
        <v>2569</v>
      </c>
      <c r="H143" s="1011"/>
      <c r="I143" s="1012"/>
      <c r="J143" s="1013"/>
      <c r="K143" s="1010"/>
      <c r="L143" s="718" t="s">
        <v>2570</v>
      </c>
      <c r="M143" s="26" t="s">
        <v>2565</v>
      </c>
      <c r="N143" s="52" t="s">
        <v>2566</v>
      </c>
      <c r="O143" s="30">
        <v>45804</v>
      </c>
      <c r="P143" s="27"/>
      <c r="Q143" s="42">
        <v>45827</v>
      </c>
      <c r="R143" s="30"/>
      <c r="S143" s="31">
        <v>45824</v>
      </c>
    </row>
    <row r="144" spans="1:19" s="4" customFormat="1" ht="19.7" customHeight="1">
      <c r="A144" s="26" t="s">
        <v>54</v>
      </c>
      <c r="B144" s="94"/>
      <c r="C144" s="26"/>
      <c r="D144" s="85">
        <f t="shared" si="6"/>
        <v>75</v>
      </c>
      <c r="E144" s="1009" t="s">
        <v>2379</v>
      </c>
      <c r="F144" s="1009" t="s">
        <v>2379</v>
      </c>
      <c r="G144" s="718" t="s">
        <v>2571</v>
      </c>
      <c r="H144" s="1014"/>
      <c r="I144" s="1015"/>
      <c r="J144" s="97"/>
      <c r="K144" s="1016"/>
      <c r="L144" s="129" t="s">
        <v>2572</v>
      </c>
      <c r="M144" s="26" t="s">
        <v>2565</v>
      </c>
      <c r="N144" s="52" t="s">
        <v>2566</v>
      </c>
      <c r="O144" s="30">
        <v>45804</v>
      </c>
      <c r="P144" s="27"/>
      <c r="Q144" s="42">
        <v>45827</v>
      </c>
      <c r="R144" s="30"/>
      <c r="S144" s="31">
        <v>45824</v>
      </c>
    </row>
    <row r="145" spans="1:19" s="4" customFormat="1" ht="19.7" customHeight="1">
      <c r="A145" s="26" t="s">
        <v>54</v>
      </c>
      <c r="B145" s="94"/>
      <c r="C145" s="26"/>
      <c r="D145" s="85">
        <f>+D144+1</f>
        <v>76</v>
      </c>
      <c r="E145" s="1009" t="s">
        <v>2379</v>
      </c>
      <c r="F145" s="1009" t="s">
        <v>2379</v>
      </c>
      <c r="G145" s="261" t="s">
        <v>2573</v>
      </c>
      <c r="H145" s="94"/>
      <c r="I145" s="672"/>
      <c r="J145" s="1013"/>
      <c r="K145" s="28"/>
      <c r="L145" s="136" t="s">
        <v>1504</v>
      </c>
      <c r="M145" s="26" t="s">
        <v>2565</v>
      </c>
      <c r="N145" s="52" t="s">
        <v>2566</v>
      </c>
      <c r="O145" s="30">
        <v>45804</v>
      </c>
      <c r="P145" s="27"/>
      <c r="Q145" s="42">
        <v>45827</v>
      </c>
      <c r="R145" s="30"/>
      <c r="S145" s="31">
        <v>45824</v>
      </c>
    </row>
    <row r="146" spans="1:19" s="4" customFormat="1" ht="19.7" customHeight="1">
      <c r="A146" s="26" t="s">
        <v>54</v>
      </c>
      <c r="B146" s="94"/>
      <c r="C146" s="26"/>
      <c r="D146" s="85">
        <f t="shared" si="6"/>
        <v>77</v>
      </c>
      <c r="E146" s="1009" t="s">
        <v>2379</v>
      </c>
      <c r="F146" s="1009" t="s">
        <v>2379</v>
      </c>
      <c r="G146" s="47" t="s">
        <v>2574</v>
      </c>
      <c r="H146" s="94"/>
      <c r="I146" s="190"/>
      <c r="J146" s="1013"/>
      <c r="K146" s="1010"/>
      <c r="L146" s="40" t="s">
        <v>2575</v>
      </c>
      <c r="M146" s="26" t="s">
        <v>2565</v>
      </c>
      <c r="N146" s="52" t="s">
        <v>2566</v>
      </c>
      <c r="O146" s="30">
        <v>45804</v>
      </c>
      <c r="P146" s="27"/>
      <c r="Q146" s="42">
        <v>45827</v>
      </c>
      <c r="R146" s="30"/>
      <c r="S146" s="31">
        <v>45824</v>
      </c>
    </row>
    <row r="147" spans="1:19" s="4" customFormat="1" ht="19.7" customHeight="1">
      <c r="A147" s="26" t="s">
        <v>54</v>
      </c>
      <c r="B147" s="94"/>
      <c r="C147" s="26"/>
      <c r="D147" s="85">
        <f t="shared" si="6"/>
        <v>78</v>
      </c>
      <c r="E147" s="1009" t="s">
        <v>2379</v>
      </c>
      <c r="F147" s="1009" t="s">
        <v>2379</v>
      </c>
      <c r="G147" s="47" t="s">
        <v>2576</v>
      </c>
      <c r="H147" s="1017"/>
      <c r="I147" s="94"/>
      <c r="J147" s="97"/>
      <c r="K147" s="1016"/>
      <c r="L147" s="47" t="s">
        <v>2577</v>
      </c>
      <c r="M147" s="26" t="s">
        <v>2565</v>
      </c>
      <c r="N147" s="52" t="s">
        <v>2566</v>
      </c>
      <c r="O147" s="30">
        <v>45804</v>
      </c>
      <c r="P147" s="27"/>
      <c r="Q147" s="42">
        <v>45827</v>
      </c>
      <c r="R147" s="30"/>
      <c r="S147" s="31">
        <v>45824</v>
      </c>
    </row>
    <row r="148" spans="1:19" s="4" customFormat="1" ht="19.7" customHeight="1">
      <c r="A148" s="26" t="s">
        <v>54</v>
      </c>
      <c r="B148" s="94"/>
      <c r="C148" s="26"/>
      <c r="D148" s="85">
        <f t="shared" si="6"/>
        <v>79</v>
      </c>
      <c r="E148" s="1009" t="s">
        <v>2379</v>
      </c>
      <c r="F148" s="1009" t="s">
        <v>2379</v>
      </c>
      <c r="G148" s="47" t="s">
        <v>2578</v>
      </c>
      <c r="H148" s="1017"/>
      <c r="I148" s="94"/>
      <c r="J148" s="97"/>
      <c r="K148" s="1016"/>
      <c r="L148" s="47" t="s">
        <v>2579</v>
      </c>
      <c r="M148" s="26" t="s">
        <v>2565</v>
      </c>
      <c r="N148" s="52" t="s">
        <v>2566</v>
      </c>
      <c r="O148" s="30">
        <v>45804</v>
      </c>
      <c r="P148" s="27"/>
      <c r="Q148" s="42">
        <v>45827</v>
      </c>
      <c r="R148" s="30"/>
      <c r="S148" s="31">
        <v>45824</v>
      </c>
    </row>
    <row r="149" spans="1:19" s="4" customFormat="1" ht="19.7" customHeight="1">
      <c r="A149" s="26" t="s">
        <v>54</v>
      </c>
      <c r="B149" s="94"/>
      <c r="C149" s="26"/>
      <c r="D149" s="85">
        <f t="shared" si="6"/>
        <v>80</v>
      </c>
      <c r="E149" s="1009" t="s">
        <v>2379</v>
      </c>
      <c r="F149" s="1009" t="s">
        <v>2379</v>
      </c>
      <c r="G149" s="47" t="s">
        <v>2390</v>
      </c>
      <c r="H149" s="1017"/>
      <c r="I149" s="94"/>
      <c r="J149" s="97"/>
      <c r="K149" s="1016"/>
      <c r="L149" s="47" t="s">
        <v>2390</v>
      </c>
      <c r="M149" s="26" t="s">
        <v>2565</v>
      </c>
      <c r="N149" s="52" t="s">
        <v>2566</v>
      </c>
      <c r="O149" s="30">
        <v>45804</v>
      </c>
      <c r="P149" s="27"/>
      <c r="Q149" s="42">
        <v>45827</v>
      </c>
      <c r="R149" s="30"/>
      <c r="S149" s="31">
        <v>45824</v>
      </c>
    </row>
    <row r="150" spans="1:19" s="4" customFormat="1" ht="19.7" customHeight="1">
      <c r="A150" s="26" t="s">
        <v>54</v>
      </c>
      <c r="B150" s="94"/>
      <c r="C150" s="26"/>
      <c r="D150" s="85">
        <f t="shared" si="6"/>
        <v>81</v>
      </c>
      <c r="E150" s="1009" t="s">
        <v>2379</v>
      </c>
      <c r="F150" s="1009" t="s">
        <v>2379</v>
      </c>
      <c r="G150" s="47" t="s">
        <v>2388</v>
      </c>
      <c r="H150" s="1017"/>
      <c r="I150" s="94"/>
      <c r="J150" s="97"/>
      <c r="K150" s="1016"/>
      <c r="L150" s="47" t="s">
        <v>2388</v>
      </c>
      <c r="M150" s="26" t="s">
        <v>2565</v>
      </c>
      <c r="N150" s="52" t="s">
        <v>2566</v>
      </c>
      <c r="O150" s="30">
        <v>45804</v>
      </c>
      <c r="P150" s="27"/>
      <c r="Q150" s="42">
        <v>45827</v>
      </c>
      <c r="R150" s="30"/>
      <c r="S150" s="31">
        <v>45824</v>
      </c>
    </row>
    <row r="151" spans="1:19" s="4" customFormat="1" ht="19.7" customHeight="1">
      <c r="A151" s="26" t="s">
        <v>54</v>
      </c>
      <c r="B151" s="94"/>
      <c r="C151" s="26"/>
      <c r="D151" s="85">
        <f t="shared" si="6"/>
        <v>82</v>
      </c>
      <c r="E151" s="1009" t="s">
        <v>2379</v>
      </c>
      <c r="F151" s="1009" t="s">
        <v>2379</v>
      </c>
      <c r="G151" s="47" t="s">
        <v>2580</v>
      </c>
      <c r="H151" s="1017"/>
      <c r="I151" s="94"/>
      <c r="J151" s="97"/>
      <c r="K151" s="1016"/>
      <c r="L151" s="47" t="s">
        <v>2580</v>
      </c>
      <c r="M151" s="26" t="s">
        <v>2565</v>
      </c>
      <c r="N151" s="52" t="s">
        <v>2566</v>
      </c>
      <c r="O151" s="30">
        <v>45804</v>
      </c>
      <c r="P151" s="27"/>
      <c r="Q151" s="42">
        <v>45827</v>
      </c>
      <c r="R151" s="30"/>
      <c r="S151" s="31">
        <v>45824</v>
      </c>
    </row>
    <row r="152" spans="1:19" s="4" customFormat="1" ht="19.7" customHeight="1">
      <c r="A152" s="26" t="s">
        <v>54</v>
      </c>
      <c r="B152" s="94"/>
      <c r="C152" s="26"/>
      <c r="D152" s="85">
        <f t="shared" si="6"/>
        <v>83</v>
      </c>
      <c r="E152" s="1009" t="s">
        <v>2379</v>
      </c>
      <c r="F152" s="1009" t="s">
        <v>2379</v>
      </c>
      <c r="G152" s="47" t="s">
        <v>2581</v>
      </c>
      <c r="H152" s="1017">
        <v>2</v>
      </c>
      <c r="I152" s="94">
        <v>55000</v>
      </c>
      <c r="J152" s="90">
        <f t="shared" ref="J152:J153" si="7">H152*I152</f>
        <v>110000</v>
      </c>
      <c r="K152" s="1016"/>
      <c r="L152" s="47" t="s">
        <v>2582</v>
      </c>
      <c r="M152" s="26" t="s">
        <v>2565</v>
      </c>
      <c r="N152" s="1018" t="s">
        <v>2583</v>
      </c>
      <c r="O152" s="30">
        <v>45804</v>
      </c>
      <c r="P152" s="27"/>
      <c r="Q152" s="42">
        <v>45827</v>
      </c>
      <c r="R152" s="30"/>
      <c r="S152" s="31">
        <v>45824</v>
      </c>
    </row>
    <row r="153" spans="1:19" s="4" customFormat="1" ht="19.7" customHeight="1">
      <c r="A153" s="26" t="s">
        <v>54</v>
      </c>
      <c r="B153" s="94"/>
      <c r="C153" s="26"/>
      <c r="D153" s="85">
        <f t="shared" si="6"/>
        <v>84</v>
      </c>
      <c r="E153" s="1009" t="s">
        <v>2379</v>
      </c>
      <c r="F153" s="1009" t="s">
        <v>2379</v>
      </c>
      <c r="G153" s="47" t="s">
        <v>2584</v>
      </c>
      <c r="H153" s="1017">
        <v>1</v>
      </c>
      <c r="I153" s="94">
        <v>-20000</v>
      </c>
      <c r="J153" s="90">
        <f t="shared" si="7"/>
        <v>-20000</v>
      </c>
      <c r="K153" s="1016"/>
      <c r="L153" s="47" t="s">
        <v>2584</v>
      </c>
      <c r="M153" s="26" t="s">
        <v>2565</v>
      </c>
      <c r="N153" s="1018" t="s">
        <v>2583</v>
      </c>
      <c r="O153" s="30">
        <v>45804</v>
      </c>
      <c r="P153" s="27"/>
      <c r="Q153" s="42">
        <v>45827</v>
      </c>
      <c r="R153" s="30"/>
      <c r="S153" s="31">
        <v>45824</v>
      </c>
    </row>
    <row r="154" spans="1:19" s="4" customFormat="1" ht="19.7" customHeight="1">
      <c r="D154" s="27"/>
      <c r="E154" s="27"/>
      <c r="F154" s="27"/>
      <c r="G154" s="47"/>
      <c r="H154" s="557"/>
      <c r="I154" s="26"/>
      <c r="J154" s="63"/>
      <c r="K154" s="29"/>
      <c r="L154" s="47"/>
      <c r="M154" s="26"/>
      <c r="N154" s="26"/>
      <c r="O154" s="30"/>
      <c r="P154" s="27"/>
      <c r="Q154" s="26"/>
      <c r="R154" s="30"/>
      <c r="S154" s="31"/>
    </row>
    <row r="155" spans="1:19" s="4" customFormat="1" ht="19.7" customHeight="1">
      <c r="A155" s="26" t="s">
        <v>54</v>
      </c>
      <c r="B155" s="94"/>
      <c r="C155" s="26"/>
      <c r="D155" s="85">
        <f>+D153+1</f>
        <v>85</v>
      </c>
      <c r="E155" s="333" t="s">
        <v>2379</v>
      </c>
      <c r="F155" s="333" t="s">
        <v>2379</v>
      </c>
      <c r="G155" s="540" t="s">
        <v>2134</v>
      </c>
      <c r="H155" s="1017">
        <v>1</v>
      </c>
      <c r="I155" s="90">
        <v>112000</v>
      </c>
      <c r="J155" s="1019">
        <f t="shared" ref="J155:J159" si="8">H155*I155</f>
        <v>112000</v>
      </c>
      <c r="K155" s="29"/>
      <c r="L155" s="47" t="s">
        <v>2585</v>
      </c>
      <c r="M155" s="26" t="s">
        <v>2586</v>
      </c>
      <c r="N155" s="1020" t="s">
        <v>2587</v>
      </c>
      <c r="O155" s="30">
        <v>45804</v>
      </c>
      <c r="P155" s="27"/>
      <c r="Q155" s="42">
        <v>45827</v>
      </c>
      <c r="R155" s="30"/>
      <c r="S155" s="31">
        <v>45824</v>
      </c>
    </row>
    <row r="156" spans="1:19" s="4" customFormat="1" ht="19.7" customHeight="1">
      <c r="A156" s="26" t="s">
        <v>54</v>
      </c>
      <c r="B156" s="94"/>
      <c r="C156" s="26"/>
      <c r="D156" s="85">
        <f t="shared" ref="D156:D159" si="9">+D155+1</f>
        <v>86</v>
      </c>
      <c r="E156" s="333" t="s">
        <v>2379</v>
      </c>
      <c r="F156" s="333" t="s">
        <v>2379</v>
      </c>
      <c r="G156" s="540" t="s">
        <v>2588</v>
      </c>
      <c r="H156" s="1017">
        <v>1</v>
      </c>
      <c r="I156" s="90">
        <v>132000</v>
      </c>
      <c r="J156" s="1019">
        <f t="shared" si="8"/>
        <v>132000</v>
      </c>
      <c r="K156" s="29"/>
      <c r="L156" s="47" t="s">
        <v>2589</v>
      </c>
      <c r="M156" s="26" t="s">
        <v>2586</v>
      </c>
      <c r="N156" s="1020" t="s">
        <v>2587</v>
      </c>
      <c r="O156" s="30">
        <v>45804</v>
      </c>
      <c r="P156" s="27"/>
      <c r="Q156" s="42">
        <v>45827</v>
      </c>
      <c r="R156" s="30"/>
      <c r="S156" s="31">
        <v>45824</v>
      </c>
    </row>
    <row r="157" spans="1:19" s="4" customFormat="1" ht="19.7" customHeight="1">
      <c r="A157" s="26" t="s">
        <v>54</v>
      </c>
      <c r="B157" s="94"/>
      <c r="C157" s="26"/>
      <c r="D157" s="85">
        <f t="shared" si="9"/>
        <v>87</v>
      </c>
      <c r="E157" s="333" t="s">
        <v>2379</v>
      </c>
      <c r="F157" s="333" t="s">
        <v>2379</v>
      </c>
      <c r="G157" s="540" t="s">
        <v>2590</v>
      </c>
      <c r="H157" s="1017">
        <v>1</v>
      </c>
      <c r="I157" s="90">
        <v>10000</v>
      </c>
      <c r="J157" s="1019">
        <f t="shared" si="8"/>
        <v>10000</v>
      </c>
      <c r="K157" s="29"/>
      <c r="L157" s="47" t="s">
        <v>2591</v>
      </c>
      <c r="M157" s="26" t="s">
        <v>2586</v>
      </c>
      <c r="N157" s="1020" t="s">
        <v>2587</v>
      </c>
      <c r="O157" s="30">
        <v>45804</v>
      </c>
      <c r="P157" s="27"/>
      <c r="Q157" s="42">
        <v>45827</v>
      </c>
      <c r="R157" s="30"/>
      <c r="S157" s="31">
        <v>45824</v>
      </c>
    </row>
    <row r="158" spans="1:19" s="4" customFormat="1" ht="19.7" customHeight="1">
      <c r="A158" s="26" t="s">
        <v>54</v>
      </c>
      <c r="B158" s="94"/>
      <c r="C158" s="26"/>
      <c r="D158" s="85">
        <f t="shared" si="9"/>
        <v>88</v>
      </c>
      <c r="E158" s="333" t="s">
        <v>2379</v>
      </c>
      <c r="F158" s="333" t="s">
        <v>2379</v>
      </c>
      <c r="G158" s="540" t="s">
        <v>2592</v>
      </c>
      <c r="H158" s="1017">
        <v>1</v>
      </c>
      <c r="I158" s="90">
        <v>72000</v>
      </c>
      <c r="J158" s="1019">
        <f t="shared" si="8"/>
        <v>72000</v>
      </c>
      <c r="K158" s="29"/>
      <c r="L158" s="47" t="s">
        <v>2593</v>
      </c>
      <c r="M158" s="26" t="s">
        <v>2586</v>
      </c>
      <c r="N158" s="1020" t="s">
        <v>2587</v>
      </c>
      <c r="O158" s="30">
        <v>45804</v>
      </c>
      <c r="P158" s="27"/>
      <c r="Q158" s="42">
        <v>45827</v>
      </c>
      <c r="R158" s="30"/>
      <c r="S158" s="31">
        <v>45824</v>
      </c>
    </row>
    <row r="159" spans="1:19" s="4" customFormat="1" ht="19.7" customHeight="1">
      <c r="A159" s="26" t="s">
        <v>54</v>
      </c>
      <c r="B159" s="94"/>
      <c r="C159" s="26"/>
      <c r="D159" s="85">
        <f t="shared" si="9"/>
        <v>89</v>
      </c>
      <c r="E159" s="333" t="s">
        <v>2379</v>
      </c>
      <c r="F159" s="333" t="s">
        <v>2379</v>
      </c>
      <c r="G159" s="540" t="s">
        <v>2594</v>
      </c>
      <c r="H159" s="1017">
        <v>1</v>
      </c>
      <c r="I159" s="90">
        <v>50000</v>
      </c>
      <c r="J159" s="1019">
        <f t="shared" si="8"/>
        <v>50000</v>
      </c>
      <c r="K159" s="29"/>
      <c r="L159" s="47" t="s">
        <v>2595</v>
      </c>
      <c r="M159" s="26" t="s">
        <v>2586</v>
      </c>
      <c r="N159" s="1020" t="s">
        <v>2587</v>
      </c>
      <c r="O159" s="30">
        <v>45804</v>
      </c>
      <c r="P159" s="27"/>
      <c r="Q159" s="42">
        <v>45827</v>
      </c>
      <c r="R159" s="30"/>
      <c r="S159" s="31">
        <v>45824</v>
      </c>
    </row>
    <row r="160" spans="1:19" s="4" customFormat="1" ht="19.7" customHeight="1">
      <c r="D160" s="27"/>
      <c r="E160" s="27"/>
      <c r="F160" s="27"/>
      <c r="G160" s="47"/>
      <c r="H160" s="557"/>
      <c r="I160" s="26"/>
      <c r="J160" s="63"/>
      <c r="K160" s="29"/>
      <c r="L160" s="47"/>
      <c r="M160" s="26"/>
      <c r="N160" s="26"/>
      <c r="O160" s="30"/>
      <c r="P160" s="27"/>
      <c r="Q160" s="26"/>
      <c r="R160" s="30"/>
      <c r="S160" s="31"/>
    </row>
    <row r="161" spans="1:19" s="4" customFormat="1" ht="19.7" customHeight="1">
      <c r="A161" s="53"/>
      <c r="B161" s="53"/>
      <c r="C161" s="53"/>
      <c r="D161" s="141"/>
      <c r="E161" s="141"/>
      <c r="F161" s="141"/>
      <c r="G161" s="329"/>
      <c r="H161" s="1021"/>
      <c r="I161" s="64"/>
      <c r="J161" s="1022"/>
      <c r="K161" s="1023"/>
      <c r="L161" s="329"/>
      <c r="M161" s="64"/>
      <c r="N161" s="64"/>
      <c r="O161" s="1024"/>
      <c r="P161" s="141"/>
      <c r="Q161" s="64"/>
      <c r="R161" s="1024"/>
      <c r="S161" s="1025"/>
    </row>
    <row r="162" spans="1:19" s="4" customFormat="1" ht="19.7" customHeight="1">
      <c r="A162" s="26" t="s">
        <v>54</v>
      </c>
      <c r="B162" s="1026"/>
      <c r="D162" s="36">
        <f>+D159+1</f>
        <v>90</v>
      </c>
      <c r="E162" s="27" t="s">
        <v>2379</v>
      </c>
      <c r="F162" s="27" t="s">
        <v>2379</v>
      </c>
      <c r="G162" s="1027" t="s">
        <v>2596</v>
      </c>
      <c r="H162" s="1028">
        <v>1</v>
      </c>
      <c r="I162" s="310">
        <v>9700</v>
      </c>
      <c r="J162" s="1029">
        <f t="shared" ref="J162:J167" si="10">H162*I162</f>
        <v>9700</v>
      </c>
      <c r="K162" s="29"/>
      <c r="L162" s="47" t="s">
        <v>2597</v>
      </c>
      <c r="M162" s="26" t="s">
        <v>2598</v>
      </c>
      <c r="N162" s="26" t="s">
        <v>2599</v>
      </c>
      <c r="O162" s="30">
        <v>45804</v>
      </c>
      <c r="P162" s="27"/>
      <c r="Q162" s="42">
        <v>45827</v>
      </c>
      <c r="R162" s="30"/>
      <c r="S162" s="31">
        <v>45824</v>
      </c>
    </row>
    <row r="163" spans="1:19" s="4" customFormat="1" ht="19.7" customHeight="1">
      <c r="A163" s="26" t="s">
        <v>54</v>
      </c>
      <c r="B163" s="1026"/>
      <c r="D163" s="36">
        <f t="shared" ref="D163:D165" si="11">+D162+1</f>
        <v>91</v>
      </c>
      <c r="E163" s="27" t="s">
        <v>2379</v>
      </c>
      <c r="F163" s="27" t="s">
        <v>2379</v>
      </c>
      <c r="G163" s="1027" t="s">
        <v>2600</v>
      </c>
      <c r="H163" s="1028">
        <v>1</v>
      </c>
      <c r="I163" s="310">
        <v>9700</v>
      </c>
      <c r="J163" s="1029">
        <f t="shared" si="10"/>
        <v>9700</v>
      </c>
      <c r="K163" s="29"/>
      <c r="L163" s="47" t="s">
        <v>2601</v>
      </c>
      <c r="M163" s="26" t="s">
        <v>2598</v>
      </c>
      <c r="N163" s="26" t="s">
        <v>2599</v>
      </c>
      <c r="O163" s="30">
        <v>45804</v>
      </c>
      <c r="P163" s="27"/>
      <c r="Q163" s="42">
        <v>45827</v>
      </c>
      <c r="R163" s="30"/>
      <c r="S163" s="31">
        <v>45824</v>
      </c>
    </row>
    <row r="164" spans="1:19" s="4" customFormat="1" ht="19.7" customHeight="1">
      <c r="A164" s="26" t="s">
        <v>54</v>
      </c>
      <c r="B164" s="1026"/>
      <c r="D164" s="36">
        <f t="shared" si="11"/>
        <v>92</v>
      </c>
      <c r="E164" s="27" t="s">
        <v>2379</v>
      </c>
      <c r="F164" s="27" t="s">
        <v>2379</v>
      </c>
      <c r="G164" s="1027" t="s">
        <v>2246</v>
      </c>
      <c r="H164" s="1028">
        <v>1</v>
      </c>
      <c r="I164" s="310">
        <v>17600</v>
      </c>
      <c r="J164" s="1029">
        <f t="shared" si="10"/>
        <v>17600</v>
      </c>
      <c r="K164" s="29"/>
      <c r="L164" s="47" t="s">
        <v>2602</v>
      </c>
      <c r="M164" s="26" t="s">
        <v>2598</v>
      </c>
      <c r="N164" s="26" t="s">
        <v>2599</v>
      </c>
      <c r="O164" s="30">
        <v>45804</v>
      </c>
      <c r="P164" s="27"/>
      <c r="Q164" s="42">
        <v>45827</v>
      </c>
      <c r="R164" s="30"/>
      <c r="S164" s="31">
        <v>45824</v>
      </c>
    </row>
    <row r="165" spans="1:19" s="4" customFormat="1" ht="19.7" customHeight="1">
      <c r="A165" s="26" t="s">
        <v>54</v>
      </c>
      <c r="B165" s="1026"/>
      <c r="D165" s="36">
        <f t="shared" si="11"/>
        <v>93</v>
      </c>
      <c r="E165" s="27" t="s">
        <v>2379</v>
      </c>
      <c r="F165" s="27" t="s">
        <v>2379</v>
      </c>
      <c r="G165" s="1027" t="s">
        <v>2603</v>
      </c>
      <c r="H165" s="1028">
        <v>1</v>
      </c>
      <c r="I165" s="310">
        <v>330</v>
      </c>
      <c r="J165" s="1029">
        <f t="shared" si="10"/>
        <v>330</v>
      </c>
      <c r="K165" s="29"/>
      <c r="L165" s="47" t="s">
        <v>2604</v>
      </c>
      <c r="M165" s="26" t="s">
        <v>2598</v>
      </c>
      <c r="N165" s="26" t="s">
        <v>2599</v>
      </c>
      <c r="O165" s="30">
        <v>45804</v>
      </c>
      <c r="P165" s="27"/>
      <c r="Q165" s="42">
        <v>45827</v>
      </c>
      <c r="R165" s="30"/>
      <c r="S165" s="31">
        <v>45824</v>
      </c>
    </row>
    <row r="166" spans="1:19" s="4" customFormat="1" ht="19.7" customHeight="1">
      <c r="A166" s="26" t="s">
        <v>54</v>
      </c>
      <c r="B166" s="1026"/>
      <c r="D166" s="36">
        <f>+D165+1</f>
        <v>94</v>
      </c>
      <c r="E166" s="27" t="s">
        <v>2107</v>
      </c>
      <c r="F166" s="27" t="s">
        <v>2107</v>
      </c>
      <c r="G166" s="1027" t="s">
        <v>2605</v>
      </c>
      <c r="H166" s="1028">
        <v>1</v>
      </c>
      <c r="I166" s="310">
        <v>9700</v>
      </c>
      <c r="J166" s="1029">
        <f t="shared" si="10"/>
        <v>9700</v>
      </c>
      <c r="K166" s="28"/>
      <c r="L166" s="47" t="s">
        <v>2606</v>
      </c>
      <c r="M166" s="26" t="s">
        <v>2598</v>
      </c>
      <c r="N166" s="26" t="s">
        <v>2599</v>
      </c>
      <c r="O166" s="30">
        <v>45804</v>
      </c>
      <c r="P166" s="27"/>
      <c r="Q166" s="42">
        <v>45827</v>
      </c>
      <c r="R166" s="30"/>
      <c r="S166" s="31">
        <v>45824</v>
      </c>
    </row>
    <row r="167" spans="1:19" s="4" customFormat="1" ht="19.7" customHeight="1">
      <c r="A167" s="26" t="s">
        <v>54</v>
      </c>
      <c r="B167" s="1026"/>
      <c r="D167" s="36">
        <f>+D166+1</f>
        <v>95</v>
      </c>
      <c r="E167" s="27" t="s">
        <v>2107</v>
      </c>
      <c r="F167" s="27" t="s">
        <v>2107</v>
      </c>
      <c r="G167" s="1027" t="s">
        <v>2607</v>
      </c>
      <c r="H167" s="1028">
        <v>1</v>
      </c>
      <c r="I167" s="310">
        <v>8800</v>
      </c>
      <c r="J167" s="1029">
        <f t="shared" si="10"/>
        <v>8800</v>
      </c>
      <c r="K167" s="28"/>
      <c r="L167" s="47" t="s">
        <v>2608</v>
      </c>
      <c r="M167" s="26" t="s">
        <v>2598</v>
      </c>
      <c r="N167" s="26" t="s">
        <v>2599</v>
      </c>
      <c r="O167" s="30">
        <v>45804</v>
      </c>
      <c r="P167" s="27"/>
      <c r="Q167" s="42">
        <v>45827</v>
      </c>
      <c r="R167" s="30"/>
      <c r="S167" s="31">
        <v>45824</v>
      </c>
    </row>
    <row r="168" spans="1:19" s="4" customFormat="1" ht="19.7" customHeight="1">
      <c r="D168" s="27"/>
      <c r="E168" s="27"/>
      <c r="F168" s="27"/>
      <c r="G168" s="47"/>
      <c r="H168" s="557"/>
      <c r="I168" s="26"/>
      <c r="J168" s="63"/>
      <c r="K168" s="29"/>
      <c r="L168" s="47"/>
      <c r="M168" s="26"/>
      <c r="N168" s="26"/>
      <c r="O168" s="30"/>
      <c r="P168" s="27"/>
      <c r="Q168" s="26"/>
      <c r="R168" s="30"/>
      <c r="S168" s="31"/>
    </row>
    <row r="169" spans="1:19" s="4" customFormat="1" ht="19.7" customHeight="1">
      <c r="D169" s="27"/>
      <c r="E169" s="27"/>
      <c r="F169" s="27"/>
      <c r="G169" s="60">
        <f>SUM(J141:J168)</f>
        <v>1181830</v>
      </c>
      <c r="H169" s="557"/>
      <c r="I169" s="26"/>
      <c r="J169" s="63"/>
      <c r="K169" s="29"/>
      <c r="L169" s="47"/>
      <c r="M169" s="26"/>
      <c r="N169" s="26"/>
      <c r="O169" s="30"/>
      <c r="P169" s="27"/>
      <c r="Q169" s="26"/>
      <c r="R169" s="30"/>
      <c r="S169" s="31"/>
    </row>
    <row r="170" spans="1:19" s="4" customFormat="1" ht="19.7" customHeight="1">
      <c r="D170" s="27"/>
      <c r="E170" s="27"/>
      <c r="F170" s="27"/>
      <c r="G170" s="47"/>
      <c r="H170" s="557"/>
      <c r="I170" s="26"/>
      <c r="J170" s="63"/>
      <c r="K170" s="29"/>
      <c r="L170" s="47"/>
      <c r="M170" s="26"/>
      <c r="N170" s="26"/>
      <c r="O170" s="30"/>
      <c r="P170" s="27"/>
      <c r="Q170" s="26"/>
      <c r="R170" s="30"/>
      <c r="S170" s="31"/>
    </row>
    <row r="171" spans="1:19" s="4" customFormat="1" ht="19.7" customHeight="1">
      <c r="D171" s="27"/>
      <c r="E171" s="27"/>
      <c r="F171" s="27"/>
      <c r="G171" s="47"/>
      <c r="H171" s="557"/>
      <c r="I171" s="26"/>
      <c r="J171" s="63"/>
      <c r="K171" s="29"/>
      <c r="L171" s="47"/>
      <c r="M171" s="26"/>
      <c r="N171" s="26"/>
      <c r="O171" s="30"/>
      <c r="P171" s="27"/>
      <c r="Q171" s="26"/>
      <c r="R171" s="30"/>
      <c r="S171" s="31"/>
    </row>
    <row r="172" spans="1:19" s="4" customFormat="1" ht="19.7" customHeight="1">
      <c r="D172" s="27"/>
      <c r="E172" s="27"/>
      <c r="F172" s="27"/>
      <c r="G172" s="47"/>
      <c r="H172" s="557"/>
      <c r="I172" s="26"/>
      <c r="J172" s="63"/>
      <c r="K172" s="29"/>
      <c r="L172" s="47"/>
      <c r="M172" s="26"/>
      <c r="N172" s="26"/>
      <c r="O172" s="30"/>
      <c r="P172" s="27"/>
      <c r="Q172" s="26"/>
      <c r="R172" s="30"/>
      <c r="S172" s="31"/>
    </row>
    <row r="173" spans="1:19" s="4" customFormat="1" ht="19.7" customHeight="1">
      <c r="D173" s="27"/>
      <c r="E173" s="328" t="s">
        <v>2609</v>
      </c>
      <c r="F173" s="342"/>
      <c r="G173" s="1007"/>
      <c r="H173" s="557"/>
      <c r="I173" s="26"/>
      <c r="J173" s="63"/>
      <c r="K173" s="29"/>
      <c r="L173" s="47"/>
      <c r="M173" s="26"/>
      <c r="N173" s="26"/>
      <c r="O173" s="30"/>
      <c r="P173" s="27"/>
      <c r="Q173" s="26"/>
      <c r="R173" s="30"/>
      <c r="S173" s="31"/>
    </row>
    <row r="174" spans="1:19" s="4" customFormat="1" ht="19.7" customHeight="1">
      <c r="A174" s="855" t="s">
        <v>165</v>
      </c>
      <c r="B174" s="1030"/>
      <c r="C174" s="26"/>
      <c r="D174" s="36">
        <f>+D167+1</f>
        <v>96</v>
      </c>
      <c r="E174" s="1031" t="s">
        <v>2610</v>
      </c>
      <c r="F174" s="1031" t="s">
        <v>2611</v>
      </c>
      <c r="G174" s="1032" t="s">
        <v>2612</v>
      </c>
      <c r="H174" s="1030">
        <v>1</v>
      </c>
      <c r="I174" s="1033">
        <v>50160</v>
      </c>
      <c r="J174" s="1034">
        <f>H174*I174</f>
        <v>50160</v>
      </c>
      <c r="K174" s="479"/>
      <c r="L174" s="852" t="s">
        <v>2613</v>
      </c>
      <c r="M174" s="26"/>
      <c r="N174" s="26" t="s">
        <v>2614</v>
      </c>
      <c r="O174" s="30">
        <v>45806</v>
      </c>
      <c r="P174" s="27"/>
      <c r="Q174" s="42">
        <v>45827</v>
      </c>
      <c r="R174" s="30">
        <v>45821</v>
      </c>
      <c r="S174" s="31">
        <v>45821</v>
      </c>
    </row>
    <row r="175" spans="1:19" s="4" customFormat="1" ht="19.7" customHeight="1">
      <c r="A175" s="855" t="s">
        <v>165</v>
      </c>
      <c r="B175" s="1030"/>
      <c r="C175" s="26"/>
      <c r="D175" s="36">
        <f t="shared" ref="D175:D176" si="12">+D174+1</f>
        <v>97</v>
      </c>
      <c r="E175" s="1031" t="s">
        <v>2610</v>
      </c>
      <c r="F175" s="1031" t="s">
        <v>2611</v>
      </c>
      <c r="G175" s="1035" t="s">
        <v>2615</v>
      </c>
      <c r="H175" s="1030">
        <v>1</v>
      </c>
      <c r="I175" s="1033">
        <v>15040</v>
      </c>
      <c r="J175" s="1034">
        <f>H175*I175</f>
        <v>15040</v>
      </c>
      <c r="K175" s="479"/>
      <c r="L175" s="1036" t="s">
        <v>2616</v>
      </c>
      <c r="M175" s="26"/>
      <c r="N175" s="26" t="s">
        <v>2614</v>
      </c>
      <c r="O175" s="30">
        <v>45806</v>
      </c>
      <c r="P175" s="27"/>
      <c r="Q175" s="42">
        <v>45827</v>
      </c>
      <c r="R175" s="30">
        <v>45821</v>
      </c>
      <c r="S175" s="31">
        <v>45821</v>
      </c>
    </row>
    <row r="176" spans="1:19" s="4" customFormat="1" ht="19.7" customHeight="1">
      <c r="A176" s="855" t="s">
        <v>155</v>
      </c>
      <c r="B176" s="1030"/>
      <c r="C176" s="26"/>
      <c r="D176" s="36">
        <f t="shared" si="12"/>
        <v>98</v>
      </c>
      <c r="E176" s="1031" t="s">
        <v>2610</v>
      </c>
      <c r="F176" s="1031" t="s">
        <v>2611</v>
      </c>
      <c r="G176" s="1035" t="s">
        <v>2617</v>
      </c>
      <c r="H176" s="1030">
        <v>1</v>
      </c>
      <c r="I176" s="1033">
        <v>177040</v>
      </c>
      <c r="J176" s="1034">
        <f>H176*I176</f>
        <v>177040</v>
      </c>
      <c r="K176" s="479"/>
      <c r="L176" s="852" t="s">
        <v>2618</v>
      </c>
      <c r="M176" s="26"/>
      <c r="N176" s="26" t="s">
        <v>2614</v>
      </c>
      <c r="O176" s="30">
        <v>45806</v>
      </c>
      <c r="P176" s="27"/>
      <c r="Q176" s="42">
        <v>45827</v>
      </c>
      <c r="R176" s="100">
        <v>45828</v>
      </c>
      <c r="S176" s="31">
        <v>45828</v>
      </c>
    </row>
    <row r="177" spans="1:19" s="4" customFormat="1" ht="19.7" customHeight="1">
      <c r="D177" s="27"/>
      <c r="E177" s="27"/>
      <c r="F177" s="27"/>
      <c r="G177" s="47"/>
      <c r="H177" s="557"/>
      <c r="I177" s="26"/>
      <c r="J177" s="63"/>
      <c r="K177" s="29"/>
      <c r="L177" s="47"/>
      <c r="M177" s="26"/>
      <c r="N177" s="26"/>
      <c r="O177" s="30"/>
      <c r="P177" s="27"/>
      <c r="Q177" s="26"/>
      <c r="R177" s="30"/>
      <c r="S177" s="31"/>
    </row>
    <row r="178" spans="1:19" s="4" customFormat="1" ht="19.7" customHeight="1">
      <c r="D178" s="27"/>
      <c r="E178" s="27"/>
      <c r="F178" s="27"/>
      <c r="G178" s="60">
        <f>SUM(J174:J177)</f>
        <v>242240</v>
      </c>
      <c r="H178" s="557"/>
      <c r="I178" s="26"/>
      <c r="J178" s="63"/>
      <c r="K178" s="29"/>
      <c r="L178" s="47"/>
      <c r="M178" s="26"/>
      <c r="N178" s="26"/>
      <c r="O178" s="30"/>
      <c r="P178" s="27"/>
      <c r="Q178" s="26"/>
      <c r="R178" s="30"/>
      <c r="S178" s="31"/>
    </row>
    <row r="179" spans="1:19" s="4" customFormat="1" ht="19.7" customHeight="1">
      <c r="D179" s="27"/>
      <c r="E179" s="27"/>
      <c r="F179" s="27"/>
      <c r="G179" s="47"/>
      <c r="H179" s="557"/>
      <c r="I179" s="26"/>
      <c r="J179" s="63"/>
      <c r="K179" s="29"/>
      <c r="L179" s="47"/>
      <c r="M179" s="26"/>
      <c r="N179" s="26"/>
      <c r="O179" s="30"/>
      <c r="P179" s="27"/>
      <c r="Q179" s="26"/>
      <c r="R179" s="30"/>
      <c r="S179" s="31"/>
    </row>
    <row r="180" spans="1:19" s="4" customFormat="1" ht="19.7" customHeight="1">
      <c r="D180" s="27"/>
      <c r="E180" s="27"/>
      <c r="F180" s="27"/>
      <c r="G180" s="47"/>
      <c r="H180" s="557"/>
      <c r="I180" s="26"/>
      <c r="J180" s="63"/>
      <c r="K180" s="29"/>
      <c r="L180" s="47"/>
      <c r="M180" s="26"/>
      <c r="N180" s="26"/>
      <c r="O180" s="30"/>
      <c r="P180" s="27"/>
      <c r="Q180" s="26"/>
      <c r="R180" s="30"/>
      <c r="S180" s="31"/>
    </row>
    <row r="181" spans="1:19" s="4" customFormat="1" ht="19.7" customHeight="1">
      <c r="D181" s="27"/>
      <c r="E181" s="27"/>
      <c r="F181" s="27"/>
      <c r="G181" s="47"/>
      <c r="H181" s="557"/>
      <c r="I181" s="26"/>
      <c r="J181" s="63"/>
      <c r="K181" s="29"/>
      <c r="L181" s="47"/>
      <c r="M181" s="26"/>
      <c r="N181" s="26"/>
      <c r="O181" s="30"/>
      <c r="P181" s="27"/>
      <c r="Q181" s="26"/>
      <c r="R181" s="30"/>
      <c r="S181" s="31"/>
    </row>
    <row r="182" spans="1:19" s="4" customFormat="1" ht="19.7" customHeight="1">
      <c r="D182" s="27"/>
      <c r="E182" s="27"/>
      <c r="F182" s="27"/>
      <c r="G182" s="47"/>
      <c r="H182" s="557"/>
      <c r="I182" s="26"/>
      <c r="J182" s="63"/>
      <c r="K182" s="29"/>
      <c r="L182" s="47"/>
      <c r="M182" s="26"/>
      <c r="N182" s="26"/>
      <c r="O182" s="30"/>
      <c r="P182" s="27"/>
      <c r="Q182" s="26"/>
      <c r="R182" s="30"/>
      <c r="S182" s="31"/>
    </row>
    <row r="183" spans="1:19" s="4" customFormat="1" ht="19.7" customHeight="1">
      <c r="D183" s="27"/>
      <c r="E183" s="328" t="s">
        <v>2619</v>
      </c>
      <c r="F183" s="342"/>
      <c r="G183" s="1007"/>
      <c r="H183" s="557"/>
      <c r="I183" s="26"/>
      <c r="J183" s="63"/>
      <c r="K183" s="29"/>
      <c r="L183" s="47"/>
      <c r="M183" s="26"/>
      <c r="N183" s="26"/>
      <c r="O183" s="30"/>
      <c r="P183" s="27"/>
      <c r="Q183" s="26"/>
      <c r="R183" s="30"/>
      <c r="S183" s="31"/>
    </row>
    <row r="184" spans="1:19" s="4" customFormat="1" ht="19.7" customHeight="1">
      <c r="A184" s="986" t="s">
        <v>2620</v>
      </c>
      <c r="B184" s="1026"/>
      <c r="C184" s="332"/>
      <c r="D184" s="36">
        <f>+D176+1</f>
        <v>99</v>
      </c>
      <c r="E184" s="1037" t="s">
        <v>145</v>
      </c>
      <c r="F184" s="1038" t="s">
        <v>2621</v>
      </c>
      <c r="G184" s="1039" t="s">
        <v>2622</v>
      </c>
      <c r="H184" s="1040">
        <v>1</v>
      </c>
      <c r="I184" s="1041">
        <v>10610</v>
      </c>
      <c r="J184" s="1042">
        <f t="shared" ref="J184:J189" si="13">H184*I184</f>
        <v>10610</v>
      </c>
      <c r="K184" s="952"/>
      <c r="L184" s="1039" t="s">
        <v>2623</v>
      </c>
      <c r="M184" s="26"/>
      <c r="N184" s="26" t="s">
        <v>2624</v>
      </c>
      <c r="O184" s="30">
        <v>45804</v>
      </c>
      <c r="P184" s="27"/>
      <c r="Q184" s="42">
        <v>45827</v>
      </c>
      <c r="R184" s="30">
        <v>45827</v>
      </c>
      <c r="S184" s="31">
        <v>45825</v>
      </c>
    </row>
    <row r="185" spans="1:19" s="4" customFormat="1" ht="19.7" customHeight="1">
      <c r="A185" s="435" t="s">
        <v>338</v>
      </c>
      <c r="B185" s="1026"/>
      <c r="C185" s="332"/>
      <c r="D185" s="36">
        <f t="shared" ref="D185:D189" si="14">+D184+1</f>
        <v>100</v>
      </c>
      <c r="E185" s="1037" t="s">
        <v>145</v>
      </c>
      <c r="F185" s="1038" t="s">
        <v>2621</v>
      </c>
      <c r="G185" s="965" t="s">
        <v>2625</v>
      </c>
      <c r="H185" s="1028">
        <v>1</v>
      </c>
      <c r="I185" s="1043">
        <v>5460</v>
      </c>
      <c r="J185" s="1044">
        <f t="shared" si="13"/>
        <v>5460</v>
      </c>
      <c r="K185" s="29"/>
      <c r="L185" s="52" t="s">
        <v>2626</v>
      </c>
      <c r="M185" s="191" t="s">
        <v>2627</v>
      </c>
      <c r="N185" s="26" t="s">
        <v>2624</v>
      </c>
      <c r="O185" s="30">
        <v>45804</v>
      </c>
      <c r="P185" s="27"/>
      <c r="Q185" s="42">
        <v>45827</v>
      </c>
      <c r="R185" s="30">
        <v>45827</v>
      </c>
      <c r="S185" s="31">
        <v>45825</v>
      </c>
    </row>
    <row r="186" spans="1:19" s="4" customFormat="1" ht="19.7" customHeight="1">
      <c r="A186" s="986" t="s">
        <v>181</v>
      </c>
      <c r="B186" s="1026"/>
      <c r="D186" s="36">
        <f t="shared" si="14"/>
        <v>101</v>
      </c>
      <c r="E186" s="1037" t="s">
        <v>1185</v>
      </c>
      <c r="F186" s="1038" t="s">
        <v>2621</v>
      </c>
      <c r="G186" s="1045" t="s">
        <v>2628</v>
      </c>
      <c r="H186" s="1026">
        <v>1</v>
      </c>
      <c r="I186" s="1046">
        <v>8430</v>
      </c>
      <c r="J186" s="1047">
        <f t="shared" si="13"/>
        <v>8430</v>
      </c>
      <c r="K186" s="986"/>
      <c r="L186" s="966" t="s">
        <v>1188</v>
      </c>
      <c r="M186" s="26"/>
      <c r="N186" s="26" t="s">
        <v>2624</v>
      </c>
      <c r="O186" s="30">
        <v>45804</v>
      </c>
      <c r="P186" s="27"/>
      <c r="Q186" s="42">
        <v>45827</v>
      </c>
      <c r="R186" s="30">
        <v>45827</v>
      </c>
      <c r="S186" s="31">
        <v>45825</v>
      </c>
    </row>
    <row r="187" spans="1:19" s="4" customFormat="1" ht="19.7" customHeight="1">
      <c r="A187" s="986" t="s">
        <v>181</v>
      </c>
      <c r="B187" s="1026"/>
      <c r="D187" s="36">
        <f t="shared" si="14"/>
        <v>102</v>
      </c>
      <c r="E187" s="1037" t="s">
        <v>1185</v>
      </c>
      <c r="F187" s="1038" t="s">
        <v>2621</v>
      </c>
      <c r="G187" s="1045" t="s">
        <v>1191</v>
      </c>
      <c r="H187" s="1026">
        <v>2</v>
      </c>
      <c r="I187" s="1046">
        <v>170</v>
      </c>
      <c r="J187" s="1047">
        <f t="shared" si="13"/>
        <v>340</v>
      </c>
      <c r="K187" s="986"/>
      <c r="L187" s="966" t="s">
        <v>1192</v>
      </c>
      <c r="M187" s="26"/>
      <c r="N187" s="26" t="s">
        <v>2624</v>
      </c>
      <c r="O187" s="30">
        <v>45804</v>
      </c>
      <c r="P187" s="27"/>
      <c r="Q187" s="42">
        <v>45827</v>
      </c>
      <c r="R187" s="30">
        <v>45827</v>
      </c>
      <c r="S187" s="31">
        <v>45825</v>
      </c>
    </row>
    <row r="188" spans="1:19" s="4" customFormat="1" ht="19.7" customHeight="1">
      <c r="A188" s="986" t="s">
        <v>181</v>
      </c>
      <c r="B188" s="1026"/>
      <c r="D188" s="36">
        <f t="shared" si="14"/>
        <v>103</v>
      </c>
      <c r="E188" s="1037" t="s">
        <v>1185</v>
      </c>
      <c r="F188" s="1038" t="s">
        <v>2621</v>
      </c>
      <c r="G188" s="1045" t="s">
        <v>1193</v>
      </c>
      <c r="H188" s="1026">
        <v>1</v>
      </c>
      <c r="I188" s="1046">
        <v>2660</v>
      </c>
      <c r="J188" s="1047">
        <f t="shared" si="13"/>
        <v>2660</v>
      </c>
      <c r="K188" s="986"/>
      <c r="L188" s="966" t="s">
        <v>1194</v>
      </c>
      <c r="M188" s="26"/>
      <c r="N188" s="26" t="s">
        <v>2624</v>
      </c>
      <c r="O188" s="30">
        <v>45804</v>
      </c>
      <c r="P188" s="27"/>
      <c r="Q188" s="42">
        <v>45827</v>
      </c>
      <c r="R188" s="30">
        <v>45827</v>
      </c>
      <c r="S188" s="31">
        <v>45825</v>
      </c>
    </row>
    <row r="189" spans="1:19" s="4" customFormat="1" ht="19.7" customHeight="1">
      <c r="A189" s="986" t="s">
        <v>181</v>
      </c>
      <c r="B189" s="1026"/>
      <c r="D189" s="36">
        <f t="shared" si="14"/>
        <v>104</v>
      </c>
      <c r="E189" s="1037" t="s">
        <v>1185</v>
      </c>
      <c r="F189" s="1038" t="s">
        <v>2621</v>
      </c>
      <c r="G189" s="1045" t="s">
        <v>1195</v>
      </c>
      <c r="H189" s="1026">
        <v>1</v>
      </c>
      <c r="I189" s="1046">
        <v>420</v>
      </c>
      <c r="J189" s="1047">
        <f t="shared" si="13"/>
        <v>420</v>
      </c>
      <c r="K189" s="986"/>
      <c r="L189" s="966" t="s">
        <v>1196</v>
      </c>
      <c r="M189" s="26"/>
      <c r="N189" s="26" t="s">
        <v>2624</v>
      </c>
      <c r="O189" s="30">
        <v>45804</v>
      </c>
      <c r="P189" s="27"/>
      <c r="Q189" s="42">
        <v>45827</v>
      </c>
      <c r="R189" s="30">
        <v>45827</v>
      </c>
      <c r="S189" s="31">
        <v>45825</v>
      </c>
    </row>
    <row r="190" spans="1:19" s="4" customFormat="1" ht="19.7" customHeight="1">
      <c r="D190" s="27"/>
      <c r="E190" s="27"/>
      <c r="F190" s="27"/>
      <c r="G190" s="47"/>
      <c r="H190" s="557"/>
      <c r="I190" s="40"/>
      <c r="J190" s="385"/>
      <c r="K190" s="29"/>
      <c r="L190" s="47"/>
      <c r="M190" s="26"/>
      <c r="N190" s="26"/>
      <c r="O190" s="30"/>
      <c r="P190" s="27"/>
      <c r="Q190" s="42"/>
      <c r="R190" s="30"/>
      <c r="S190" s="31"/>
    </row>
    <row r="191" spans="1:19" s="4" customFormat="1" ht="19.7" customHeight="1">
      <c r="D191" s="27"/>
      <c r="E191" s="27"/>
      <c r="F191" s="27"/>
      <c r="G191" s="60">
        <f>SUM(J184:J190)</f>
        <v>27920</v>
      </c>
      <c r="H191" s="557"/>
      <c r="I191" s="26"/>
      <c r="J191" s="63"/>
      <c r="K191" s="29"/>
      <c r="L191" s="47"/>
      <c r="M191" s="26"/>
      <c r="N191" s="26"/>
      <c r="O191" s="30"/>
      <c r="P191" s="27"/>
      <c r="Q191" s="26"/>
      <c r="R191" s="30"/>
      <c r="S191" s="31"/>
    </row>
    <row r="192" spans="1:19" s="4" customFormat="1" ht="19.7" customHeight="1">
      <c r="D192" s="27"/>
      <c r="E192" s="27"/>
      <c r="F192" s="27"/>
      <c r="G192" s="47"/>
      <c r="H192" s="557"/>
      <c r="I192" s="26"/>
      <c r="J192" s="63"/>
      <c r="K192" s="29"/>
      <c r="L192" s="47"/>
      <c r="M192" s="26"/>
      <c r="N192" s="26"/>
      <c r="O192" s="30"/>
      <c r="P192" s="27"/>
      <c r="Q192" s="26"/>
      <c r="R192" s="30"/>
      <c r="S192" s="31"/>
    </row>
    <row r="193" spans="1:19" s="4" customFormat="1" ht="19.7" customHeight="1">
      <c r="D193" s="27"/>
      <c r="E193" s="27"/>
      <c r="F193" s="27"/>
      <c r="G193" s="47"/>
      <c r="H193" s="557"/>
      <c r="I193" s="26"/>
      <c r="J193" s="63"/>
      <c r="K193" s="29"/>
      <c r="L193" s="47"/>
      <c r="M193" s="26"/>
      <c r="N193" s="26"/>
      <c r="O193" s="30"/>
      <c r="P193" s="27"/>
      <c r="Q193" s="26"/>
      <c r="R193" s="30"/>
      <c r="S193" s="31"/>
    </row>
    <row r="194" spans="1:19" s="4" customFormat="1" ht="19.7" customHeight="1">
      <c r="D194" s="27"/>
      <c r="E194" s="1000" t="s">
        <v>2629</v>
      </c>
      <c r="F194" s="342"/>
      <c r="G194" s="1007"/>
      <c r="H194" s="557"/>
      <c r="I194" s="26"/>
      <c r="J194" s="63"/>
      <c r="K194" s="29"/>
      <c r="L194" s="47"/>
      <c r="M194" s="26"/>
      <c r="N194" s="26"/>
      <c r="O194" s="30"/>
      <c r="P194" s="27"/>
      <c r="Q194" s="26"/>
      <c r="R194" s="30"/>
      <c r="S194" s="31"/>
    </row>
    <row r="195" spans="1:19" s="4" customFormat="1" ht="19.7" customHeight="1">
      <c r="A195" s="536" t="s">
        <v>338</v>
      </c>
      <c r="B195" s="1026"/>
      <c r="D195" s="36">
        <f>+D189+1</f>
        <v>105</v>
      </c>
      <c r="E195" s="117" t="s">
        <v>2630</v>
      </c>
      <c r="F195" s="117" t="s">
        <v>2630</v>
      </c>
      <c r="G195" s="131" t="s">
        <v>2631</v>
      </c>
      <c r="H195" s="1048">
        <v>1</v>
      </c>
      <c r="I195" s="1049">
        <v>6000</v>
      </c>
      <c r="J195" s="1029">
        <f>H195*I195</f>
        <v>6000</v>
      </c>
      <c r="K195" s="28"/>
      <c r="L195" s="1050" t="s">
        <v>2632</v>
      </c>
      <c r="M195" s="26"/>
      <c r="N195" s="26" t="s">
        <v>2633</v>
      </c>
      <c r="O195" s="30"/>
      <c r="P195" s="27"/>
      <c r="Q195" s="42"/>
      <c r="R195" s="30"/>
      <c r="S195" s="31"/>
    </row>
    <row r="196" spans="1:19" s="4" customFormat="1" ht="19.149999999999999" customHeight="1">
      <c r="D196" s="27"/>
      <c r="E196" s="27"/>
      <c r="F196" s="27"/>
      <c r="G196" s="47"/>
      <c r="H196" s="557"/>
      <c r="I196" s="26"/>
      <c r="J196" s="63"/>
      <c r="K196" s="29"/>
      <c r="L196" s="47"/>
      <c r="M196" s="26"/>
      <c r="N196" s="26"/>
      <c r="O196" s="30"/>
      <c r="P196" s="27"/>
      <c r="Q196" s="26"/>
      <c r="R196" s="30"/>
      <c r="S196" s="31"/>
    </row>
    <row r="197" spans="1:19" s="4" customFormat="1" ht="19.7" customHeight="1">
      <c r="D197" s="27"/>
      <c r="E197" s="27"/>
      <c r="F197" s="27"/>
      <c r="G197" s="47"/>
      <c r="H197" s="557"/>
      <c r="I197" s="26"/>
      <c r="J197" s="63"/>
      <c r="K197" s="29"/>
      <c r="L197" s="47"/>
      <c r="M197" s="26"/>
      <c r="N197" s="26"/>
      <c r="O197" s="30"/>
      <c r="P197" s="27"/>
      <c r="Q197" s="26"/>
      <c r="R197" s="30"/>
      <c r="S197" s="31"/>
    </row>
    <row r="198" spans="1:19" s="4" customFormat="1" ht="19.7" customHeight="1">
      <c r="D198" s="27"/>
      <c r="E198" s="27"/>
      <c r="F198" s="27"/>
      <c r="G198" s="47"/>
      <c r="H198" s="557"/>
      <c r="I198" s="26"/>
      <c r="J198" s="63"/>
      <c r="K198" s="29"/>
      <c r="L198" s="47"/>
      <c r="M198" s="26"/>
      <c r="N198" s="26"/>
      <c r="O198" s="30"/>
      <c r="P198" s="27"/>
      <c r="Q198" s="26"/>
      <c r="R198" s="30"/>
      <c r="S198" s="31"/>
    </row>
    <row r="199" spans="1:19" s="4" customFormat="1" ht="19.7" customHeight="1">
      <c r="D199" s="27"/>
      <c r="E199" s="328" t="s">
        <v>2634</v>
      </c>
      <c r="F199" s="33"/>
      <c r="G199" s="34"/>
      <c r="H199" s="26"/>
      <c r="I199" s="26"/>
      <c r="J199" s="28"/>
      <c r="K199" s="29"/>
      <c r="L199" s="26"/>
      <c r="M199" s="26"/>
      <c r="N199" s="26"/>
      <c r="O199" s="30"/>
      <c r="P199" s="27"/>
      <c r="Q199" s="26"/>
      <c r="R199" s="30"/>
      <c r="S199" s="31"/>
    </row>
    <row r="200" spans="1:19" s="4" customFormat="1" ht="19.7" customHeight="1">
      <c r="A200" s="536" t="s">
        <v>123</v>
      </c>
      <c r="B200" s="1026"/>
      <c r="C200" s="26">
        <v>15</v>
      </c>
      <c r="D200" s="36">
        <f>+D195+1</f>
        <v>106</v>
      </c>
      <c r="E200" s="1051" t="s">
        <v>124</v>
      </c>
      <c r="F200" s="1051" t="s">
        <v>125</v>
      </c>
      <c r="G200" s="987" t="s">
        <v>126</v>
      </c>
      <c r="H200" s="1052">
        <v>1</v>
      </c>
      <c r="I200" s="1053">
        <v>2240</v>
      </c>
      <c r="J200" s="1054">
        <f>H200*I200</f>
        <v>2240</v>
      </c>
      <c r="K200" s="253"/>
      <c r="L200" s="987" t="s">
        <v>127</v>
      </c>
      <c r="M200" s="149" t="s">
        <v>2489</v>
      </c>
      <c r="N200" s="26" t="s">
        <v>2635</v>
      </c>
      <c r="O200" s="30">
        <v>45804</v>
      </c>
      <c r="P200" s="27"/>
      <c r="Q200" s="42">
        <v>45827</v>
      </c>
      <c r="R200" s="30">
        <v>45827</v>
      </c>
      <c r="S200" s="31">
        <v>45813</v>
      </c>
    </row>
    <row r="201" spans="1:19" s="4" customFormat="1" ht="19.7" customHeight="1">
      <c r="D201" s="27"/>
      <c r="E201" s="27"/>
      <c r="F201" s="27"/>
      <c r="G201" s="47"/>
      <c r="H201" s="557"/>
      <c r="I201" s="26"/>
      <c r="J201" s="63"/>
      <c r="K201" s="29"/>
      <c r="L201" s="47"/>
      <c r="M201" s="26"/>
      <c r="N201" s="26"/>
      <c r="O201" s="30"/>
      <c r="P201" s="27"/>
      <c r="Q201" s="26"/>
      <c r="R201" s="30"/>
      <c r="S201" s="31"/>
    </row>
    <row r="202" spans="1:19" s="4" customFormat="1" ht="19.7" customHeight="1">
      <c r="D202" s="27"/>
      <c r="E202" s="27"/>
      <c r="F202" s="27"/>
      <c r="G202" s="47"/>
      <c r="H202" s="557"/>
      <c r="I202" s="26"/>
      <c r="J202" s="63"/>
      <c r="K202" s="29"/>
      <c r="L202" s="47"/>
      <c r="M202" s="26"/>
      <c r="N202" s="26"/>
      <c r="O202" s="30"/>
      <c r="P202" s="27"/>
      <c r="Q202" s="26"/>
      <c r="R202" s="30"/>
      <c r="S202" s="31"/>
    </row>
    <row r="203" spans="1:19" s="4" customFormat="1" ht="19.7" customHeight="1">
      <c r="D203" s="27"/>
      <c r="E203" s="27"/>
      <c r="F203" s="27"/>
      <c r="G203" s="47"/>
      <c r="H203" s="557"/>
      <c r="I203" s="26"/>
      <c r="J203" s="63"/>
      <c r="K203" s="29"/>
      <c r="L203" s="47"/>
      <c r="M203" s="26"/>
      <c r="N203" s="26"/>
      <c r="O203" s="30"/>
      <c r="P203" s="27"/>
      <c r="Q203" s="26"/>
      <c r="R203" s="30"/>
      <c r="S203" s="31"/>
    </row>
    <row r="204" spans="1:19" s="4" customFormat="1" ht="19.7" customHeight="1">
      <c r="D204" s="27"/>
      <c r="E204" s="27"/>
      <c r="F204" s="27"/>
      <c r="G204" s="47"/>
      <c r="H204" s="557"/>
      <c r="I204" s="26"/>
      <c r="J204" s="63"/>
      <c r="K204" s="29"/>
      <c r="L204" s="47"/>
      <c r="M204" s="26"/>
      <c r="N204" s="26"/>
      <c r="O204" s="30"/>
      <c r="P204" s="27"/>
      <c r="Q204" s="26"/>
      <c r="R204" s="30"/>
      <c r="S204" s="31"/>
    </row>
    <row r="205" spans="1:19" s="4" customFormat="1" ht="19.7" customHeight="1">
      <c r="D205" s="27"/>
      <c r="E205" s="27"/>
      <c r="F205" s="27"/>
      <c r="G205" s="47"/>
      <c r="H205" s="557"/>
      <c r="I205" s="26"/>
      <c r="J205" s="63"/>
      <c r="K205" s="29"/>
      <c r="L205" s="47"/>
      <c r="M205" s="26"/>
      <c r="N205" s="26"/>
      <c r="O205" s="30"/>
      <c r="P205" s="27"/>
      <c r="Q205" s="26"/>
      <c r="R205" s="30"/>
      <c r="S205" s="31"/>
    </row>
    <row r="206" spans="1:19" s="4" customFormat="1" ht="19.7" customHeight="1">
      <c r="D206" s="27"/>
      <c r="E206" s="27"/>
      <c r="F206" s="27"/>
      <c r="G206" s="47"/>
      <c r="H206" s="557"/>
      <c r="I206" s="26"/>
      <c r="J206" s="63"/>
      <c r="K206" s="29"/>
      <c r="L206" s="47"/>
      <c r="M206" s="26"/>
      <c r="N206" s="26"/>
      <c r="O206" s="30"/>
      <c r="P206" s="27"/>
      <c r="Q206" s="26"/>
      <c r="R206" s="30"/>
      <c r="S206" s="31"/>
    </row>
    <row r="207" spans="1:19" s="4" customFormat="1" ht="19.7" customHeight="1">
      <c r="D207" s="27"/>
      <c r="E207" s="27"/>
      <c r="F207" s="27"/>
      <c r="G207" s="47"/>
      <c r="H207" s="557"/>
      <c r="I207" s="26"/>
      <c r="J207" s="63"/>
      <c r="K207" s="29"/>
      <c r="L207" s="47"/>
      <c r="M207" s="26"/>
      <c r="N207" s="26"/>
      <c r="O207" s="30"/>
      <c r="P207" s="27"/>
      <c r="Q207" s="26"/>
      <c r="R207" s="30"/>
      <c r="S207" s="31"/>
    </row>
    <row r="208" spans="1:19" s="4" customFormat="1" ht="19.7" customHeight="1">
      <c r="D208" s="27"/>
      <c r="E208" s="27"/>
      <c r="F208" s="27"/>
      <c r="G208" s="47"/>
      <c r="H208" s="557"/>
      <c r="I208" s="26"/>
      <c r="J208" s="63"/>
      <c r="K208" s="29"/>
      <c r="L208" s="47"/>
      <c r="M208" s="26"/>
      <c r="N208" s="26"/>
      <c r="O208" s="30"/>
      <c r="P208" s="27"/>
      <c r="Q208" s="26"/>
      <c r="R208" s="30"/>
      <c r="S208" s="31"/>
    </row>
    <row r="209" spans="4:19" s="4" customFormat="1" ht="19.7" customHeight="1">
      <c r="D209" s="27"/>
      <c r="E209" s="27"/>
      <c r="F209" s="27"/>
      <c r="G209" s="47"/>
      <c r="H209" s="557"/>
      <c r="I209" s="26"/>
      <c r="J209" s="63"/>
      <c r="K209" s="29"/>
      <c r="L209" s="47"/>
      <c r="M209" s="26"/>
      <c r="N209" s="26"/>
      <c r="O209" s="30"/>
      <c r="P209" s="27"/>
      <c r="Q209" s="26"/>
      <c r="R209" s="30"/>
      <c r="S209" s="31"/>
    </row>
    <row r="210" spans="4:19" s="4" customFormat="1" ht="19.7" customHeight="1">
      <c r="D210" s="27"/>
      <c r="E210" s="27"/>
      <c r="F210" s="27"/>
      <c r="G210" s="47"/>
      <c r="H210" s="557"/>
      <c r="I210" s="26"/>
      <c r="J210" s="63"/>
      <c r="K210" s="29"/>
      <c r="L210" s="47"/>
      <c r="M210" s="26"/>
      <c r="N210" s="26"/>
      <c r="O210" s="30"/>
      <c r="P210" s="27"/>
      <c r="Q210" s="26"/>
      <c r="R210" s="30"/>
      <c r="S210" s="31"/>
    </row>
    <row r="211" spans="4:19" s="4" customFormat="1" ht="19.7" customHeight="1">
      <c r="D211" s="27"/>
      <c r="E211" s="27"/>
      <c r="F211" s="27"/>
      <c r="G211" s="47"/>
      <c r="H211" s="557"/>
      <c r="I211" s="26"/>
      <c r="J211" s="63"/>
      <c r="K211" s="29"/>
      <c r="L211" s="47"/>
      <c r="M211" s="26"/>
      <c r="N211" s="26"/>
      <c r="O211" s="30"/>
      <c r="P211" s="27"/>
      <c r="Q211" s="26"/>
      <c r="R211" s="30"/>
      <c r="S211" s="31"/>
    </row>
    <row r="212" spans="4:19" s="4" customFormat="1" ht="19.7" customHeight="1">
      <c r="D212" s="27"/>
      <c r="E212" s="27"/>
      <c r="F212" s="27"/>
      <c r="G212" s="47"/>
      <c r="H212" s="557"/>
      <c r="I212" s="26"/>
      <c r="J212" s="63"/>
      <c r="K212" s="29"/>
      <c r="L212" s="47"/>
      <c r="M212" s="26"/>
      <c r="N212" s="26"/>
      <c r="O212" s="30"/>
      <c r="P212" s="27"/>
      <c r="Q212" s="26"/>
      <c r="R212" s="30"/>
      <c r="S212" s="31"/>
    </row>
    <row r="213" spans="4:19" s="4" customFormat="1" ht="19.7" customHeight="1">
      <c r="D213" s="27"/>
      <c r="E213" s="27"/>
      <c r="F213" s="27"/>
      <c r="G213" s="47"/>
      <c r="H213" s="557"/>
      <c r="I213" s="26"/>
      <c r="J213" s="63"/>
      <c r="K213" s="29"/>
      <c r="L213" s="47"/>
      <c r="M213" s="26"/>
      <c r="N213" s="26"/>
      <c r="O213" s="30"/>
      <c r="P213" s="27"/>
      <c r="Q213" s="26"/>
      <c r="R213" s="30"/>
      <c r="S213" s="31"/>
    </row>
    <row r="214" spans="4:19" s="4" customFormat="1" ht="19.7" customHeight="1">
      <c r="D214" s="27"/>
      <c r="E214" s="27"/>
      <c r="F214" s="27"/>
      <c r="G214" s="47"/>
      <c r="H214" s="557"/>
      <c r="I214" s="26"/>
      <c r="J214" s="63"/>
      <c r="K214" s="29"/>
      <c r="L214" s="47"/>
      <c r="M214" s="26"/>
      <c r="N214" s="26"/>
      <c r="O214" s="30"/>
      <c r="P214" s="27"/>
      <c r="Q214" s="26"/>
      <c r="R214" s="30"/>
      <c r="S214" s="31"/>
    </row>
    <row r="215" spans="4:19" s="4" customFormat="1" ht="19.7" customHeight="1">
      <c r="D215" s="27"/>
      <c r="E215" s="27"/>
      <c r="F215" s="27"/>
      <c r="G215" s="47"/>
      <c r="H215" s="557"/>
      <c r="I215" s="26"/>
      <c r="J215" s="63"/>
      <c r="K215" s="29"/>
      <c r="L215" s="47"/>
      <c r="M215" s="26"/>
      <c r="N215" s="26"/>
      <c r="O215" s="30"/>
      <c r="P215" s="27"/>
      <c r="Q215" s="26"/>
      <c r="R215" s="30"/>
      <c r="S215" s="31"/>
    </row>
    <row r="216" spans="4:19" s="4" customFormat="1" ht="19.7" customHeight="1">
      <c r="D216" s="27"/>
      <c r="E216" s="27"/>
      <c r="F216" s="27"/>
      <c r="G216" s="47"/>
      <c r="H216" s="557"/>
      <c r="I216" s="26"/>
      <c r="J216" s="63"/>
      <c r="K216" s="29"/>
      <c r="L216" s="47"/>
      <c r="M216" s="26"/>
      <c r="N216" s="26"/>
      <c r="O216" s="30"/>
      <c r="P216" s="27"/>
      <c r="Q216" s="26"/>
      <c r="R216" s="30"/>
      <c r="S216" s="31"/>
    </row>
    <row r="217" spans="4:19" s="4" customFormat="1" ht="19.7" customHeight="1">
      <c r="D217" s="27"/>
      <c r="E217" s="27"/>
      <c r="F217" s="27"/>
      <c r="G217" s="47"/>
      <c r="H217" s="557"/>
      <c r="I217" s="26"/>
      <c r="J217" s="63"/>
      <c r="K217" s="29"/>
      <c r="L217" s="47"/>
      <c r="M217" s="26"/>
      <c r="N217" s="26"/>
      <c r="O217" s="30"/>
      <c r="P217" s="27"/>
      <c r="Q217" s="26"/>
      <c r="R217" s="30"/>
      <c r="S217" s="31"/>
    </row>
    <row r="218" spans="4:19" s="4" customFormat="1" ht="19.7" customHeight="1">
      <c r="D218" s="27"/>
      <c r="E218" s="27"/>
      <c r="F218" s="27"/>
      <c r="G218" s="47"/>
      <c r="H218" s="557"/>
      <c r="I218" s="26"/>
      <c r="J218" s="63"/>
      <c r="K218" s="29"/>
      <c r="L218" s="47"/>
      <c r="M218" s="26"/>
      <c r="N218" s="26"/>
      <c r="O218" s="30"/>
      <c r="P218" s="27"/>
      <c r="Q218" s="26"/>
      <c r="R218" s="30"/>
      <c r="S218" s="31"/>
    </row>
    <row r="219" spans="4:19" s="4" customFormat="1" ht="19.7" customHeight="1">
      <c r="D219" s="27"/>
      <c r="E219" s="27"/>
      <c r="F219" s="27"/>
      <c r="G219" s="47"/>
      <c r="H219" s="557"/>
      <c r="I219" s="26"/>
      <c r="J219" s="63"/>
      <c r="K219" s="29"/>
      <c r="L219" s="47"/>
      <c r="M219" s="26"/>
      <c r="N219" s="26"/>
      <c r="O219" s="30"/>
      <c r="P219" s="27"/>
      <c r="Q219" s="26"/>
      <c r="R219" s="30"/>
      <c r="S219" s="31"/>
    </row>
    <row r="220" spans="4:19" s="4" customFormat="1" ht="19.7" customHeight="1">
      <c r="D220" s="27"/>
      <c r="E220" s="27"/>
      <c r="F220" s="27"/>
      <c r="G220" s="47"/>
      <c r="H220" s="557"/>
      <c r="I220" s="26"/>
      <c r="J220" s="63"/>
      <c r="K220" s="29"/>
      <c r="L220" s="47"/>
      <c r="M220" s="26"/>
      <c r="N220" s="26"/>
      <c r="O220" s="30"/>
      <c r="P220" s="27"/>
      <c r="Q220" s="26"/>
      <c r="R220" s="30"/>
      <c r="S220" s="31"/>
    </row>
    <row r="221" spans="4:19" s="4" customFormat="1" ht="19.7" customHeight="1">
      <c r="D221" s="27"/>
      <c r="E221" s="27"/>
      <c r="F221" s="27"/>
      <c r="G221" s="47"/>
      <c r="H221" s="557"/>
      <c r="I221" s="26"/>
      <c r="J221" s="63"/>
      <c r="K221" s="29"/>
      <c r="L221" s="47"/>
      <c r="M221" s="26"/>
      <c r="N221" s="26"/>
      <c r="O221" s="30"/>
      <c r="P221" s="27"/>
      <c r="Q221" s="26"/>
      <c r="R221" s="30"/>
      <c r="S221" s="31"/>
    </row>
    <row r="222" spans="4:19" s="4" customFormat="1" ht="19.7" customHeight="1">
      <c r="D222" s="27"/>
      <c r="E222" s="27"/>
      <c r="F222" s="27"/>
      <c r="G222" s="47"/>
      <c r="H222" s="557"/>
      <c r="I222" s="26"/>
      <c r="J222" s="63"/>
      <c r="K222" s="29"/>
      <c r="L222" s="47"/>
      <c r="M222" s="26"/>
      <c r="N222" s="26"/>
      <c r="O222" s="30"/>
      <c r="P222" s="27"/>
      <c r="Q222" s="26"/>
      <c r="R222" s="30"/>
      <c r="S222" s="31"/>
    </row>
    <row r="223" spans="4:19" s="4" customFormat="1" ht="19.7" customHeight="1">
      <c r="D223" s="27"/>
      <c r="E223" s="27"/>
      <c r="F223" s="27"/>
      <c r="G223" s="47"/>
      <c r="H223" s="557"/>
      <c r="I223" s="26"/>
      <c r="J223" s="63"/>
      <c r="K223" s="29"/>
      <c r="L223" s="47"/>
      <c r="M223" s="26"/>
      <c r="N223" s="26"/>
      <c r="O223" s="30"/>
      <c r="P223" s="27"/>
      <c r="Q223" s="26"/>
      <c r="R223" s="30"/>
      <c r="S223" s="31"/>
    </row>
    <row r="224" spans="4:19" s="4" customFormat="1" ht="19.7" customHeight="1">
      <c r="D224" s="27"/>
      <c r="E224" s="27"/>
      <c r="F224" s="27"/>
      <c r="G224" s="47"/>
      <c r="H224" s="557"/>
      <c r="I224" s="26"/>
      <c r="J224" s="63"/>
      <c r="K224" s="29"/>
      <c r="L224" s="47"/>
      <c r="M224" s="26"/>
      <c r="N224" s="26"/>
      <c r="O224" s="30"/>
      <c r="P224" s="27"/>
      <c r="Q224" s="26"/>
      <c r="R224" s="30"/>
      <c r="S224" s="31"/>
    </row>
    <row r="225" spans="4:19" s="4" customFormat="1" ht="19.7" customHeight="1">
      <c r="D225" s="27"/>
      <c r="E225" s="27"/>
      <c r="F225" s="27"/>
      <c r="G225" s="47"/>
      <c r="H225" s="557"/>
      <c r="I225" s="26"/>
      <c r="J225" s="63"/>
      <c r="K225" s="29"/>
      <c r="L225" s="47"/>
      <c r="M225" s="26"/>
      <c r="N225" s="26"/>
      <c r="O225" s="30"/>
      <c r="P225" s="27"/>
      <c r="Q225" s="26"/>
      <c r="R225" s="30"/>
      <c r="S225" s="31"/>
    </row>
    <row r="226" spans="4:19" s="4" customFormat="1" ht="19.7" customHeight="1">
      <c r="D226" s="27"/>
      <c r="E226" s="27"/>
      <c r="F226" s="27"/>
      <c r="G226" s="47"/>
      <c r="H226" s="557"/>
      <c r="I226" s="26"/>
      <c r="J226" s="63"/>
      <c r="K226" s="29"/>
      <c r="L226" s="47"/>
      <c r="M226" s="26"/>
      <c r="N226" s="26"/>
      <c r="O226" s="30"/>
      <c r="P226" s="27"/>
      <c r="Q226" s="26"/>
      <c r="R226" s="30"/>
      <c r="S226" s="31"/>
    </row>
    <row r="227" spans="4:19" s="4" customFormat="1" ht="19.7" customHeight="1">
      <c r="D227" s="27"/>
      <c r="E227" s="27"/>
      <c r="F227" s="27"/>
      <c r="G227" s="47"/>
      <c r="H227" s="557"/>
      <c r="I227" s="26"/>
      <c r="J227" s="63"/>
      <c r="K227" s="29"/>
      <c r="L227" s="47"/>
      <c r="M227" s="26"/>
      <c r="N227" s="26"/>
      <c r="O227" s="30"/>
      <c r="P227" s="27"/>
      <c r="Q227" s="26"/>
      <c r="R227" s="30"/>
      <c r="S227" s="31"/>
    </row>
    <row r="228" spans="4:19" s="4" customFormat="1" ht="19.7" customHeight="1">
      <c r="D228" s="27"/>
      <c r="E228" s="27"/>
      <c r="F228" s="27"/>
      <c r="G228" s="47"/>
      <c r="H228" s="557"/>
      <c r="I228" s="26"/>
      <c r="J228" s="63"/>
      <c r="K228" s="29"/>
      <c r="L228" s="47"/>
      <c r="M228" s="26"/>
      <c r="N228" s="26"/>
      <c r="O228" s="30"/>
      <c r="P228" s="27"/>
      <c r="Q228" s="26"/>
      <c r="R228" s="30"/>
      <c r="S228" s="31"/>
    </row>
    <row r="229" spans="4:19" s="4" customFormat="1" ht="19.7" customHeight="1">
      <c r="D229" s="27"/>
      <c r="E229" s="27"/>
      <c r="F229" s="27"/>
      <c r="G229" s="47"/>
      <c r="H229" s="557"/>
      <c r="I229" s="26"/>
      <c r="J229" s="63"/>
      <c r="K229" s="29"/>
      <c r="L229" s="47"/>
      <c r="M229" s="26"/>
      <c r="N229" s="26"/>
      <c r="O229" s="30"/>
      <c r="P229" s="27"/>
      <c r="Q229" s="26"/>
      <c r="R229" s="30"/>
      <c r="S229" s="31"/>
    </row>
    <row r="230" spans="4:19" s="4" customFormat="1" ht="19.7" customHeight="1">
      <c r="D230" s="27"/>
      <c r="E230" s="27"/>
      <c r="F230" s="27"/>
      <c r="G230" s="47"/>
      <c r="H230" s="557"/>
      <c r="I230" s="26"/>
      <c r="J230" s="63"/>
      <c r="K230" s="29"/>
      <c r="L230" s="47"/>
      <c r="M230" s="26"/>
      <c r="N230" s="26"/>
      <c r="O230" s="30"/>
      <c r="P230" s="27"/>
      <c r="Q230" s="26"/>
      <c r="R230" s="30"/>
      <c r="S230" s="31"/>
    </row>
    <row r="231" spans="4:19" s="4" customFormat="1" ht="19.7" customHeight="1">
      <c r="D231" s="27"/>
      <c r="E231" s="27"/>
      <c r="F231" s="27"/>
      <c r="G231" s="47"/>
      <c r="H231" s="557"/>
      <c r="I231" s="26"/>
      <c r="J231" s="63"/>
      <c r="K231" s="29"/>
      <c r="L231" s="47"/>
      <c r="M231" s="26"/>
      <c r="N231" s="26"/>
      <c r="O231" s="30"/>
      <c r="P231" s="27"/>
      <c r="Q231" s="26"/>
      <c r="R231" s="30"/>
      <c r="S231" s="31"/>
    </row>
    <row r="232" spans="4:19" s="4" customFormat="1" ht="19.7" customHeight="1">
      <c r="D232" s="27"/>
      <c r="E232" s="27"/>
      <c r="F232" s="27"/>
      <c r="G232" s="47"/>
      <c r="H232" s="557"/>
      <c r="I232" s="26"/>
      <c r="J232" s="63"/>
      <c r="K232" s="29"/>
      <c r="L232" s="47"/>
      <c r="M232" s="26"/>
      <c r="N232" s="26"/>
      <c r="O232" s="30"/>
      <c r="P232" s="27"/>
      <c r="Q232" s="26"/>
      <c r="R232" s="30"/>
      <c r="S232" s="31"/>
    </row>
    <row r="233" spans="4:19" s="4" customFormat="1" ht="19.7" customHeight="1">
      <c r="D233" s="27"/>
      <c r="E233" s="27"/>
      <c r="F233" s="27"/>
      <c r="G233" s="47"/>
      <c r="H233" s="557"/>
      <c r="I233" s="26"/>
      <c r="J233" s="63"/>
      <c r="K233" s="29"/>
      <c r="L233" s="47"/>
      <c r="M233" s="26"/>
      <c r="N233" s="26"/>
      <c r="O233" s="30"/>
      <c r="P233" s="27"/>
      <c r="Q233" s="26"/>
      <c r="R233" s="30"/>
      <c r="S233" s="31"/>
    </row>
    <row r="234" spans="4:19" s="4" customFormat="1" ht="19.7" customHeight="1">
      <c r="D234" s="27"/>
      <c r="E234" s="27"/>
      <c r="F234" s="27"/>
      <c r="G234" s="47"/>
      <c r="H234" s="557"/>
      <c r="I234" s="26"/>
      <c r="J234" s="63"/>
      <c r="K234" s="29"/>
      <c r="L234" s="47"/>
      <c r="M234" s="26"/>
      <c r="N234" s="26"/>
      <c r="O234" s="30"/>
      <c r="P234" s="27"/>
      <c r="Q234" s="26"/>
      <c r="R234" s="30"/>
      <c r="S234" s="31"/>
    </row>
    <row r="235" spans="4:19" s="4" customFormat="1" ht="19.7" customHeight="1">
      <c r="D235" s="27"/>
      <c r="E235" s="27"/>
      <c r="F235" s="27"/>
      <c r="G235" s="47"/>
      <c r="H235" s="557"/>
      <c r="I235" s="26"/>
      <c r="J235" s="63"/>
      <c r="K235" s="29"/>
      <c r="L235" s="47"/>
      <c r="M235" s="26"/>
      <c r="N235" s="26"/>
      <c r="O235" s="30"/>
      <c r="P235" s="27"/>
      <c r="Q235" s="26"/>
      <c r="R235" s="30"/>
      <c r="S235" s="31"/>
    </row>
    <row r="236" spans="4:19" s="4" customFormat="1" ht="19.7" customHeight="1">
      <c r="D236" s="27"/>
      <c r="E236" s="27"/>
      <c r="F236" s="27"/>
      <c r="G236" s="47"/>
      <c r="H236" s="557"/>
      <c r="I236" s="26"/>
      <c r="J236" s="63"/>
      <c r="K236" s="29"/>
      <c r="L236" s="47"/>
      <c r="M236" s="26"/>
      <c r="N236" s="26"/>
      <c r="O236" s="30"/>
      <c r="P236" s="27"/>
      <c r="Q236" s="26"/>
      <c r="R236" s="30"/>
      <c r="S236" s="31"/>
    </row>
    <row r="237" spans="4:19" s="4" customFormat="1" ht="19.7" customHeight="1">
      <c r="D237" s="27"/>
      <c r="E237" s="27"/>
      <c r="F237" s="27"/>
      <c r="G237" s="47"/>
      <c r="H237" s="557"/>
      <c r="I237" s="26"/>
      <c r="J237" s="63"/>
      <c r="K237" s="29"/>
      <c r="L237" s="47"/>
      <c r="M237" s="26"/>
      <c r="N237" s="26"/>
      <c r="O237" s="30"/>
      <c r="P237" s="27"/>
      <c r="Q237" s="26"/>
      <c r="R237" s="30"/>
      <c r="S237" s="31"/>
    </row>
    <row r="238" spans="4:19" s="4" customFormat="1" ht="19.7" customHeight="1">
      <c r="D238" s="27"/>
      <c r="E238" s="27"/>
      <c r="F238" s="27"/>
      <c r="G238" s="47"/>
      <c r="H238" s="557"/>
      <c r="I238" s="26"/>
      <c r="J238" s="63"/>
      <c r="K238" s="29"/>
      <c r="L238" s="47"/>
      <c r="M238" s="26"/>
      <c r="N238" s="26"/>
      <c r="O238" s="30"/>
      <c r="P238" s="27"/>
      <c r="Q238" s="26"/>
      <c r="R238" s="30"/>
      <c r="S238" s="31"/>
    </row>
    <row r="239" spans="4:19" s="4" customFormat="1" ht="19.7" customHeight="1">
      <c r="D239" s="27"/>
      <c r="E239" s="27"/>
      <c r="F239" s="27"/>
      <c r="G239" s="47"/>
      <c r="H239" s="557"/>
      <c r="I239" s="26"/>
      <c r="J239" s="63"/>
      <c r="K239" s="29"/>
      <c r="L239" s="47"/>
      <c r="M239" s="26"/>
      <c r="N239" s="26"/>
      <c r="O239" s="30"/>
      <c r="P239" s="27"/>
      <c r="Q239" s="26"/>
      <c r="R239" s="30"/>
      <c r="S239" s="31"/>
    </row>
    <row r="240" spans="4:19" s="4" customFormat="1" ht="19.7" customHeight="1">
      <c r="D240" s="27"/>
      <c r="E240" s="27"/>
      <c r="F240" s="27"/>
      <c r="G240" s="47"/>
      <c r="H240" s="557"/>
      <c r="I240" s="26"/>
      <c r="J240" s="63"/>
      <c r="K240" s="29"/>
      <c r="L240" s="47"/>
      <c r="M240" s="26"/>
      <c r="N240" s="26"/>
      <c r="O240" s="30"/>
      <c r="P240" s="27"/>
      <c r="Q240" s="26"/>
      <c r="R240" s="30"/>
      <c r="S240" s="31"/>
    </row>
    <row r="241" spans="4:19" s="4" customFormat="1" ht="19.7" customHeight="1">
      <c r="D241" s="27"/>
      <c r="E241" s="27"/>
      <c r="F241" s="27"/>
      <c r="G241" s="47"/>
      <c r="H241" s="557"/>
      <c r="I241" s="26"/>
      <c r="J241" s="63"/>
      <c r="K241" s="29"/>
      <c r="L241" s="47"/>
      <c r="M241" s="26"/>
      <c r="N241" s="26"/>
      <c r="O241" s="30"/>
      <c r="P241" s="27"/>
      <c r="Q241" s="26"/>
      <c r="R241" s="30"/>
      <c r="S241" s="31"/>
    </row>
    <row r="242" spans="4:19" s="4" customFormat="1" ht="19.7" customHeight="1">
      <c r="D242" s="27"/>
      <c r="E242" s="27"/>
      <c r="F242" s="27"/>
      <c r="G242" s="47"/>
      <c r="H242" s="557"/>
      <c r="I242" s="26"/>
      <c r="J242" s="63"/>
      <c r="K242" s="29"/>
      <c r="L242" s="47"/>
      <c r="M242" s="26"/>
      <c r="N242" s="26"/>
      <c r="O242" s="30"/>
      <c r="P242" s="27"/>
      <c r="Q242" s="26"/>
      <c r="R242" s="30"/>
      <c r="S242" s="31"/>
    </row>
    <row r="243" spans="4:19" s="4" customFormat="1" ht="19.7" customHeight="1">
      <c r="D243" s="27"/>
      <c r="E243" s="27"/>
      <c r="F243" s="27"/>
      <c r="G243" s="47"/>
      <c r="H243" s="557"/>
      <c r="I243" s="26"/>
      <c r="J243" s="63"/>
      <c r="K243" s="29"/>
      <c r="L243" s="47"/>
      <c r="M243" s="26"/>
      <c r="N243" s="26"/>
      <c r="O243" s="30"/>
      <c r="P243" s="27"/>
      <c r="Q243" s="26"/>
      <c r="R243" s="30"/>
      <c r="S243" s="31"/>
    </row>
    <row r="244" spans="4:19" s="4" customFormat="1" ht="19.7" customHeight="1">
      <c r="D244" s="27"/>
      <c r="E244" s="27"/>
      <c r="F244" s="27"/>
      <c r="G244" s="47"/>
      <c r="H244" s="557"/>
      <c r="I244" s="26"/>
      <c r="J244" s="63"/>
      <c r="K244" s="29"/>
      <c r="L244" s="47"/>
      <c r="M244" s="26"/>
      <c r="N244" s="26"/>
      <c r="O244" s="30"/>
      <c r="P244" s="27"/>
      <c r="Q244" s="26"/>
      <c r="R244" s="30"/>
      <c r="S244" s="31"/>
    </row>
    <row r="245" spans="4:19" s="4" customFormat="1" ht="19.7" customHeight="1">
      <c r="D245" s="27"/>
      <c r="E245" s="27"/>
      <c r="F245" s="27"/>
      <c r="G245" s="47"/>
      <c r="H245" s="557"/>
      <c r="I245" s="26"/>
      <c r="J245" s="63"/>
      <c r="K245" s="29"/>
      <c r="L245" s="47"/>
      <c r="M245" s="26"/>
      <c r="N245" s="26"/>
      <c r="O245" s="30"/>
      <c r="P245" s="27"/>
      <c r="Q245" s="26"/>
      <c r="R245" s="30"/>
      <c r="S245" s="31"/>
    </row>
    <row r="246" spans="4:19" s="4" customFormat="1" ht="19.7" customHeight="1">
      <c r="D246" s="27"/>
      <c r="E246" s="27"/>
      <c r="F246" s="27"/>
      <c r="G246" s="47"/>
      <c r="H246" s="557"/>
      <c r="I246" s="26"/>
      <c r="J246" s="63"/>
      <c r="K246" s="29"/>
      <c r="L246" s="47"/>
      <c r="M246" s="26"/>
      <c r="N246" s="26"/>
      <c r="O246" s="30"/>
      <c r="P246" s="27"/>
      <c r="Q246" s="26"/>
      <c r="R246" s="30"/>
      <c r="S246" s="31"/>
    </row>
    <row r="247" spans="4:19" s="4" customFormat="1" ht="19.7" customHeight="1">
      <c r="D247" s="27"/>
      <c r="E247" s="27"/>
      <c r="F247" s="27"/>
      <c r="G247" s="47"/>
      <c r="H247" s="557"/>
      <c r="I247" s="26"/>
      <c r="J247" s="63"/>
      <c r="K247" s="29"/>
      <c r="L247" s="47"/>
      <c r="M247" s="26"/>
      <c r="N247" s="26"/>
      <c r="O247" s="30"/>
      <c r="P247" s="27"/>
      <c r="Q247" s="26"/>
      <c r="R247" s="30"/>
      <c r="S247" s="31"/>
    </row>
    <row r="248" spans="4:19" s="4" customFormat="1" ht="19.7" customHeight="1">
      <c r="D248" s="27"/>
      <c r="E248" s="27"/>
      <c r="F248" s="27"/>
      <c r="G248" s="47"/>
      <c r="H248" s="557"/>
      <c r="I248" s="26"/>
      <c r="J248" s="63"/>
      <c r="K248" s="29"/>
      <c r="L248" s="47"/>
      <c r="M248" s="26"/>
      <c r="N248" s="26"/>
      <c r="O248" s="30"/>
      <c r="P248" s="27"/>
      <c r="Q248" s="26"/>
      <c r="R248" s="30"/>
      <c r="S248" s="31"/>
    </row>
    <row r="249" spans="4:19" s="4" customFormat="1" ht="19.7" customHeight="1">
      <c r="D249" s="27"/>
      <c r="E249" s="27"/>
      <c r="F249" s="27"/>
      <c r="G249" s="47"/>
      <c r="H249" s="557"/>
      <c r="I249" s="26"/>
      <c r="J249" s="63"/>
      <c r="K249" s="29"/>
      <c r="L249" s="47"/>
      <c r="M249" s="26"/>
      <c r="N249" s="26"/>
      <c r="O249" s="30"/>
      <c r="P249" s="27"/>
      <c r="Q249" s="26"/>
      <c r="R249" s="30"/>
      <c r="S249" s="31"/>
    </row>
    <row r="250" spans="4:19" s="4" customFormat="1" ht="19.7" customHeight="1">
      <c r="D250" s="27"/>
      <c r="E250" s="27"/>
      <c r="F250" s="27"/>
      <c r="G250" s="47"/>
      <c r="H250" s="557"/>
      <c r="I250" s="26"/>
      <c r="J250" s="63"/>
      <c r="K250" s="29"/>
      <c r="L250" s="47"/>
      <c r="M250" s="26"/>
      <c r="N250" s="26"/>
      <c r="O250" s="30"/>
      <c r="P250" s="27"/>
      <c r="Q250" s="26"/>
      <c r="R250" s="30"/>
      <c r="S250" s="31"/>
    </row>
    <row r="251" spans="4:19" s="4" customFormat="1" ht="19.7" customHeight="1">
      <c r="D251" s="27"/>
      <c r="E251" s="27"/>
      <c r="F251" s="27"/>
      <c r="G251" s="47"/>
      <c r="H251" s="557"/>
      <c r="I251" s="26"/>
      <c r="J251" s="63"/>
      <c r="K251" s="29"/>
      <c r="L251" s="47"/>
      <c r="M251" s="26"/>
      <c r="N251" s="26"/>
      <c r="O251" s="30"/>
      <c r="P251" s="27"/>
      <c r="Q251" s="26"/>
      <c r="R251" s="30"/>
      <c r="S251" s="31"/>
    </row>
    <row r="252" spans="4:19" s="4" customFormat="1" ht="19.7" customHeight="1">
      <c r="D252" s="27"/>
      <c r="E252" s="27"/>
      <c r="F252" s="27"/>
      <c r="G252" s="47"/>
      <c r="H252" s="557"/>
      <c r="I252" s="26"/>
      <c r="J252" s="63"/>
      <c r="K252" s="29"/>
      <c r="L252" s="47"/>
      <c r="M252" s="26"/>
      <c r="N252" s="26"/>
      <c r="O252" s="30"/>
      <c r="P252" s="27"/>
      <c r="Q252" s="26"/>
      <c r="R252" s="30"/>
      <c r="S252" s="31"/>
    </row>
    <row r="253" spans="4:19" s="4" customFormat="1" ht="19.7" customHeight="1">
      <c r="D253" s="27"/>
      <c r="E253" s="27"/>
      <c r="F253" s="27"/>
      <c r="G253" s="47"/>
      <c r="H253" s="557"/>
      <c r="I253" s="26"/>
      <c r="J253" s="63"/>
      <c r="K253" s="29"/>
      <c r="L253" s="47"/>
      <c r="M253" s="26"/>
      <c r="N253" s="26"/>
      <c r="O253" s="30"/>
      <c r="P253" s="27"/>
      <c r="Q253" s="26"/>
      <c r="R253" s="30"/>
      <c r="S253" s="31"/>
    </row>
    <row r="254" spans="4:19" s="4" customFormat="1" ht="19.7" customHeight="1">
      <c r="D254" s="27"/>
      <c r="E254" s="27"/>
      <c r="F254" s="27"/>
      <c r="G254" s="47"/>
      <c r="H254" s="557"/>
      <c r="I254" s="26"/>
      <c r="J254" s="63"/>
      <c r="K254" s="29"/>
      <c r="L254" s="47"/>
      <c r="M254" s="26"/>
      <c r="N254" s="26"/>
      <c r="O254" s="30"/>
      <c r="P254" s="27"/>
      <c r="Q254" s="26"/>
      <c r="R254" s="30"/>
      <c r="S254" s="31"/>
    </row>
    <row r="255" spans="4:19" s="4" customFormat="1" ht="19.7" customHeight="1">
      <c r="D255" s="27"/>
      <c r="E255" s="27"/>
      <c r="F255" s="27"/>
      <c r="G255" s="47"/>
      <c r="H255" s="557"/>
      <c r="I255" s="26"/>
      <c r="J255" s="63"/>
      <c r="K255" s="29"/>
      <c r="L255" s="47"/>
      <c r="M255" s="26"/>
      <c r="N255" s="26"/>
      <c r="O255" s="30"/>
      <c r="P255" s="27"/>
      <c r="Q255" s="26"/>
      <c r="R255" s="30"/>
      <c r="S255" s="31"/>
    </row>
    <row r="256" spans="4:19" s="4" customFormat="1" ht="19.7" customHeight="1">
      <c r="D256" s="27"/>
      <c r="E256" s="27"/>
      <c r="F256" s="27"/>
      <c r="G256" s="47"/>
      <c r="H256" s="557"/>
      <c r="I256" s="26"/>
      <c r="J256" s="63"/>
      <c r="K256" s="29"/>
      <c r="L256" s="47"/>
      <c r="M256" s="26"/>
      <c r="N256" s="26"/>
      <c r="O256" s="30"/>
      <c r="P256" s="27"/>
      <c r="Q256" s="26"/>
      <c r="R256" s="30"/>
      <c r="S256" s="31"/>
    </row>
    <row r="257" spans="4:19" s="4" customFormat="1" ht="19.7" customHeight="1">
      <c r="D257" s="27"/>
      <c r="E257" s="27"/>
      <c r="F257" s="27"/>
      <c r="G257" s="47"/>
      <c r="H257" s="557"/>
      <c r="I257" s="26"/>
      <c r="J257" s="63"/>
      <c r="K257" s="29"/>
      <c r="L257" s="47"/>
      <c r="M257" s="26"/>
      <c r="N257" s="26"/>
      <c r="O257" s="30"/>
      <c r="P257" s="27"/>
      <c r="Q257" s="26"/>
      <c r="R257" s="30"/>
      <c r="S257" s="31"/>
    </row>
    <row r="258" spans="4:19" s="4" customFormat="1" ht="19.7" customHeight="1">
      <c r="D258" s="27"/>
      <c r="E258" s="27"/>
      <c r="F258" s="27"/>
      <c r="G258" s="47"/>
      <c r="H258" s="557"/>
      <c r="I258" s="26"/>
      <c r="J258" s="63"/>
      <c r="K258" s="29"/>
      <c r="L258" s="47"/>
      <c r="M258" s="26"/>
      <c r="N258" s="26"/>
      <c r="O258" s="30"/>
      <c r="P258" s="27"/>
      <c r="Q258" s="26"/>
      <c r="R258" s="30"/>
      <c r="S258" s="31"/>
    </row>
    <row r="259" spans="4:19" s="4" customFormat="1" ht="19.7" customHeight="1">
      <c r="D259" s="27"/>
      <c r="E259" s="27"/>
      <c r="F259" s="27"/>
      <c r="G259" s="47"/>
      <c r="H259" s="557"/>
      <c r="I259" s="26"/>
      <c r="J259" s="63"/>
      <c r="K259" s="29"/>
      <c r="L259" s="47"/>
      <c r="M259" s="26"/>
      <c r="N259" s="26"/>
      <c r="O259" s="30"/>
      <c r="P259" s="27"/>
      <c r="Q259" s="26"/>
      <c r="R259" s="30"/>
      <c r="S259" s="31"/>
    </row>
    <row r="260" spans="4:19" s="4" customFormat="1" ht="19.7" customHeight="1">
      <c r="D260" s="27"/>
      <c r="E260" s="27"/>
      <c r="F260" s="27"/>
      <c r="G260" s="47"/>
      <c r="H260" s="557"/>
      <c r="I260" s="26"/>
      <c r="J260" s="63"/>
      <c r="K260" s="29"/>
      <c r="L260" s="47"/>
      <c r="M260" s="26"/>
      <c r="N260" s="26"/>
      <c r="O260" s="30"/>
      <c r="P260" s="27"/>
      <c r="Q260" s="26"/>
      <c r="R260" s="30"/>
      <c r="S260" s="31"/>
    </row>
    <row r="261" spans="4:19" s="4" customFormat="1" ht="19.7" customHeight="1">
      <c r="D261" s="27"/>
      <c r="E261" s="27"/>
      <c r="F261" s="27"/>
      <c r="G261" s="47"/>
      <c r="H261" s="557"/>
      <c r="I261" s="26"/>
      <c r="J261" s="63"/>
      <c r="K261" s="29"/>
      <c r="L261" s="47"/>
      <c r="M261" s="26"/>
      <c r="N261" s="26"/>
      <c r="O261" s="30"/>
      <c r="P261" s="27"/>
      <c r="Q261" s="26"/>
      <c r="R261" s="30"/>
      <c r="S261" s="31"/>
    </row>
    <row r="262" spans="4:19" s="4" customFormat="1" ht="19.7" customHeight="1">
      <c r="D262" s="27"/>
      <c r="E262" s="27"/>
      <c r="F262" s="27"/>
      <c r="G262" s="47"/>
      <c r="H262" s="557"/>
      <c r="I262" s="26"/>
      <c r="J262" s="63"/>
      <c r="K262" s="29"/>
      <c r="L262" s="47"/>
      <c r="M262" s="26"/>
      <c r="N262" s="26"/>
      <c r="O262" s="30"/>
      <c r="P262" s="27"/>
      <c r="Q262" s="26"/>
      <c r="R262" s="30"/>
      <c r="S262" s="31"/>
    </row>
    <row r="263" spans="4:19" s="4" customFormat="1" ht="19.7" customHeight="1">
      <c r="D263" s="27"/>
      <c r="E263" s="27"/>
      <c r="F263" s="27"/>
      <c r="G263" s="47"/>
      <c r="H263" s="557"/>
      <c r="I263" s="26"/>
      <c r="J263" s="63"/>
      <c r="K263" s="29"/>
      <c r="L263" s="47"/>
      <c r="M263" s="26"/>
      <c r="N263" s="26"/>
      <c r="O263" s="30"/>
      <c r="P263" s="27"/>
      <c r="Q263" s="26"/>
      <c r="R263" s="30"/>
      <c r="S263" s="31"/>
    </row>
    <row r="264" spans="4:19" s="4" customFormat="1" ht="19.7" customHeight="1">
      <c r="D264" s="27"/>
      <c r="E264" s="27"/>
      <c r="F264" s="27"/>
      <c r="G264" s="47"/>
      <c r="H264" s="557"/>
      <c r="I264" s="26"/>
      <c r="J264" s="63"/>
      <c r="K264" s="29"/>
      <c r="L264" s="47"/>
      <c r="M264" s="26"/>
      <c r="N264" s="26"/>
      <c r="O264" s="30"/>
      <c r="P264" s="27"/>
      <c r="Q264" s="26"/>
      <c r="R264" s="30"/>
      <c r="S264" s="31"/>
    </row>
    <row r="265" spans="4:19" s="4" customFormat="1" ht="19.7" customHeight="1">
      <c r="D265" s="27"/>
      <c r="E265" s="27"/>
      <c r="F265" s="27"/>
      <c r="G265" s="47"/>
      <c r="H265" s="557"/>
      <c r="I265" s="26"/>
      <c r="J265" s="63"/>
      <c r="K265" s="29"/>
      <c r="L265" s="47"/>
      <c r="M265" s="26"/>
      <c r="N265" s="26"/>
      <c r="O265" s="30"/>
      <c r="P265" s="27"/>
      <c r="Q265" s="26"/>
      <c r="R265" s="30"/>
      <c r="S265" s="31"/>
    </row>
    <row r="266" spans="4:19" s="4" customFormat="1" ht="19.7" customHeight="1">
      <c r="D266" s="27"/>
      <c r="E266" s="27"/>
      <c r="F266" s="27"/>
      <c r="G266" s="47"/>
      <c r="H266" s="557"/>
      <c r="I266" s="26"/>
      <c r="J266" s="63"/>
      <c r="K266" s="29"/>
      <c r="L266" s="47"/>
      <c r="M266" s="26"/>
      <c r="N266" s="26"/>
      <c r="O266" s="30"/>
      <c r="P266" s="27"/>
      <c r="Q266" s="26"/>
      <c r="R266" s="30"/>
      <c r="S266" s="31"/>
    </row>
    <row r="267" spans="4:19" s="4" customFormat="1" ht="19.7" customHeight="1">
      <c r="D267" s="27"/>
      <c r="E267" s="27"/>
      <c r="F267" s="27"/>
      <c r="G267" s="47"/>
      <c r="H267" s="557"/>
      <c r="I267" s="26"/>
      <c r="J267" s="63"/>
      <c r="K267" s="29"/>
      <c r="L267" s="47"/>
      <c r="M267" s="26"/>
      <c r="N267" s="26"/>
      <c r="O267" s="30"/>
      <c r="P267" s="27"/>
      <c r="Q267" s="26"/>
      <c r="R267" s="30"/>
      <c r="S267" s="31"/>
    </row>
    <row r="268" spans="4:19" s="4" customFormat="1" ht="19.7" customHeight="1">
      <c r="D268" s="27"/>
      <c r="E268" s="27"/>
      <c r="F268" s="27"/>
      <c r="G268" s="47"/>
      <c r="H268" s="557"/>
      <c r="I268" s="26"/>
      <c r="J268" s="63"/>
      <c r="K268" s="29"/>
      <c r="L268" s="47"/>
      <c r="M268" s="26"/>
      <c r="N268" s="26"/>
      <c r="O268" s="30"/>
      <c r="P268" s="27"/>
      <c r="Q268" s="26"/>
      <c r="R268" s="30"/>
      <c r="S268" s="31"/>
    </row>
    <row r="269" spans="4:19" s="4" customFormat="1" ht="19.7" customHeight="1">
      <c r="D269" s="27"/>
      <c r="E269" s="27"/>
      <c r="F269" s="27"/>
      <c r="G269" s="47"/>
      <c r="H269" s="557"/>
      <c r="I269" s="26"/>
      <c r="J269" s="63"/>
      <c r="K269" s="29"/>
      <c r="L269" s="47"/>
      <c r="M269" s="26"/>
      <c r="N269" s="26"/>
      <c r="O269" s="30"/>
      <c r="P269" s="27"/>
      <c r="Q269" s="26"/>
      <c r="R269" s="30"/>
      <c r="S269" s="31"/>
    </row>
    <row r="270" spans="4:19" s="4" customFormat="1" ht="19.7" customHeight="1">
      <c r="D270" s="27"/>
      <c r="E270" s="27"/>
      <c r="F270" s="27"/>
      <c r="G270" s="47"/>
      <c r="H270" s="557"/>
      <c r="I270" s="26"/>
      <c r="J270" s="63"/>
      <c r="K270" s="29"/>
      <c r="L270" s="47"/>
      <c r="M270" s="26"/>
      <c r="N270" s="26"/>
      <c r="O270" s="30"/>
      <c r="P270" s="27"/>
      <c r="Q270" s="26"/>
      <c r="R270" s="30"/>
      <c r="S270" s="31"/>
    </row>
    <row r="271" spans="4:19" s="4" customFormat="1" ht="19.7" customHeight="1">
      <c r="D271" s="27"/>
      <c r="E271" s="27"/>
      <c r="F271" s="27"/>
      <c r="G271" s="47"/>
      <c r="H271" s="557"/>
      <c r="I271" s="26"/>
      <c r="J271" s="63"/>
      <c r="K271" s="29"/>
      <c r="L271" s="47"/>
      <c r="M271" s="26"/>
      <c r="N271" s="26"/>
      <c r="O271" s="30"/>
      <c r="P271" s="27"/>
      <c r="Q271" s="26"/>
      <c r="R271" s="30"/>
      <c r="S271" s="31"/>
    </row>
    <row r="272" spans="4:19" s="4" customFormat="1" ht="19.7" customHeight="1">
      <c r="D272" s="27"/>
      <c r="E272" s="27"/>
      <c r="F272" s="27"/>
      <c r="G272" s="47"/>
      <c r="H272" s="557"/>
      <c r="I272" s="26"/>
      <c r="J272" s="63"/>
      <c r="K272" s="29"/>
      <c r="L272" s="47"/>
      <c r="M272" s="26"/>
      <c r="N272" s="26"/>
      <c r="O272" s="30"/>
      <c r="P272" s="27"/>
      <c r="Q272" s="26"/>
      <c r="R272" s="30"/>
      <c r="S272" s="31"/>
    </row>
    <row r="273" spans="4:19" s="4" customFormat="1" ht="19.7" customHeight="1">
      <c r="D273" s="27"/>
      <c r="E273" s="27"/>
      <c r="F273" s="27"/>
      <c r="G273" s="47"/>
      <c r="H273" s="557"/>
      <c r="I273" s="26"/>
      <c r="J273" s="63"/>
      <c r="K273" s="29"/>
      <c r="L273" s="47"/>
      <c r="M273" s="26"/>
      <c r="N273" s="26"/>
      <c r="O273" s="30"/>
      <c r="P273" s="27"/>
      <c r="Q273" s="26"/>
      <c r="R273" s="30"/>
      <c r="S273" s="31"/>
    </row>
    <row r="274" spans="4:19" s="4" customFormat="1" ht="19.7" customHeight="1">
      <c r="D274" s="27"/>
      <c r="E274" s="27"/>
      <c r="F274" s="27"/>
      <c r="G274" s="47"/>
      <c r="H274" s="557"/>
      <c r="I274" s="26"/>
      <c r="J274" s="63"/>
      <c r="K274" s="29"/>
      <c r="L274" s="47"/>
      <c r="M274" s="26"/>
      <c r="N274" s="26"/>
      <c r="O274" s="30"/>
      <c r="P274" s="27"/>
      <c r="Q274" s="26"/>
      <c r="R274" s="30"/>
      <c r="S274" s="31"/>
    </row>
    <row r="275" spans="4:19" s="4" customFormat="1" ht="19.7" customHeight="1">
      <c r="D275" s="27"/>
      <c r="E275" s="27"/>
      <c r="F275" s="27"/>
      <c r="G275" s="47"/>
      <c r="H275" s="557"/>
      <c r="I275" s="26"/>
      <c r="J275" s="63"/>
      <c r="K275" s="29"/>
      <c r="L275" s="47"/>
      <c r="M275" s="26"/>
      <c r="N275" s="26"/>
      <c r="O275" s="30"/>
      <c r="P275" s="27"/>
      <c r="Q275" s="26"/>
      <c r="R275" s="30"/>
      <c r="S275" s="31"/>
    </row>
    <row r="276" spans="4:19" s="4" customFormat="1" ht="19.7" customHeight="1">
      <c r="D276" s="27"/>
      <c r="E276" s="27"/>
      <c r="F276" s="27"/>
      <c r="G276" s="47"/>
      <c r="H276" s="557"/>
      <c r="I276" s="26"/>
      <c r="J276" s="63"/>
      <c r="K276" s="29"/>
      <c r="L276" s="47"/>
      <c r="M276" s="26"/>
      <c r="N276" s="26"/>
      <c r="O276" s="30"/>
      <c r="P276" s="27"/>
      <c r="Q276" s="26"/>
      <c r="R276" s="30"/>
      <c r="S276" s="31"/>
    </row>
    <row r="277" spans="4:19" s="4" customFormat="1" ht="19.7" customHeight="1">
      <c r="D277" s="27"/>
      <c r="E277" s="27"/>
      <c r="F277" s="27"/>
      <c r="G277" s="47"/>
      <c r="H277" s="557"/>
      <c r="I277" s="26"/>
      <c r="J277" s="63"/>
      <c r="K277" s="29"/>
      <c r="L277" s="47"/>
      <c r="M277" s="26"/>
      <c r="N277" s="26"/>
      <c r="O277" s="30"/>
      <c r="P277" s="27"/>
      <c r="Q277" s="26"/>
      <c r="R277" s="30"/>
      <c r="S277" s="31"/>
    </row>
    <row r="278" spans="4:19" s="4" customFormat="1" ht="19.7" customHeight="1">
      <c r="D278" s="27"/>
      <c r="E278" s="27"/>
      <c r="F278" s="27"/>
      <c r="G278" s="47"/>
      <c r="H278" s="557"/>
      <c r="I278" s="26"/>
      <c r="J278" s="63"/>
      <c r="K278" s="29"/>
      <c r="L278" s="47"/>
      <c r="M278" s="26"/>
      <c r="N278" s="26"/>
      <c r="O278" s="30"/>
      <c r="P278" s="27"/>
      <c r="Q278" s="26"/>
      <c r="R278" s="30"/>
      <c r="S278" s="31"/>
    </row>
    <row r="279" spans="4:19" s="4" customFormat="1" ht="19.7" customHeight="1">
      <c r="D279" s="27"/>
      <c r="E279" s="27"/>
      <c r="F279" s="27"/>
      <c r="G279" s="47"/>
      <c r="H279" s="557"/>
      <c r="I279" s="26"/>
      <c r="J279" s="63"/>
      <c r="K279" s="29"/>
      <c r="L279" s="47"/>
      <c r="M279" s="26"/>
      <c r="N279" s="26"/>
      <c r="O279" s="30"/>
      <c r="P279" s="27"/>
      <c r="Q279" s="26"/>
      <c r="R279" s="30"/>
      <c r="S279" s="31"/>
    </row>
    <row r="280" spans="4:19" s="4" customFormat="1" ht="19.7" customHeight="1">
      <c r="D280" s="27"/>
      <c r="E280" s="27"/>
      <c r="F280" s="27"/>
      <c r="G280" s="47"/>
      <c r="H280" s="557"/>
      <c r="I280" s="26"/>
      <c r="J280" s="63"/>
      <c r="K280" s="29"/>
      <c r="L280" s="47"/>
      <c r="M280" s="26"/>
      <c r="N280" s="26"/>
      <c r="O280" s="30"/>
      <c r="P280" s="27"/>
      <c r="Q280" s="26"/>
      <c r="R280" s="30"/>
      <c r="S280" s="31"/>
    </row>
    <row r="281" spans="4:19" s="4" customFormat="1" ht="19.7" customHeight="1">
      <c r="D281" s="27"/>
      <c r="E281" s="27"/>
      <c r="F281" s="27"/>
      <c r="G281" s="47"/>
      <c r="H281" s="557"/>
      <c r="I281" s="26"/>
      <c r="J281" s="63"/>
      <c r="K281" s="29"/>
      <c r="L281" s="47"/>
      <c r="M281" s="26"/>
      <c r="N281" s="26"/>
      <c r="O281" s="30"/>
      <c r="P281" s="27"/>
      <c r="Q281" s="26"/>
      <c r="R281" s="30"/>
      <c r="S281" s="31"/>
    </row>
    <row r="282" spans="4:19" s="4" customFormat="1" ht="19.7" customHeight="1">
      <c r="D282" s="27"/>
      <c r="E282" s="27"/>
      <c r="F282" s="27"/>
      <c r="G282" s="47"/>
      <c r="H282" s="557"/>
      <c r="I282" s="26"/>
      <c r="J282" s="63"/>
      <c r="K282" s="29"/>
      <c r="L282" s="47"/>
      <c r="M282" s="26"/>
      <c r="N282" s="26"/>
      <c r="O282" s="30"/>
      <c r="P282" s="27"/>
      <c r="Q282" s="26"/>
      <c r="R282" s="30"/>
      <c r="S282" s="31"/>
    </row>
    <row r="283" spans="4:19" s="4" customFormat="1" ht="19.7" customHeight="1">
      <c r="D283" s="27"/>
      <c r="E283" s="27"/>
      <c r="F283" s="27"/>
      <c r="G283" s="47"/>
      <c r="H283" s="557"/>
      <c r="I283" s="26"/>
      <c r="J283" s="63"/>
      <c r="K283" s="29"/>
      <c r="L283" s="47"/>
      <c r="M283" s="26"/>
      <c r="N283" s="26"/>
      <c r="O283" s="30"/>
      <c r="P283" s="27"/>
      <c r="Q283" s="26"/>
      <c r="R283" s="30"/>
      <c r="S283" s="31"/>
    </row>
    <row r="284" spans="4:19" s="4" customFormat="1" ht="19.7" customHeight="1">
      <c r="D284" s="27"/>
      <c r="E284" s="27"/>
      <c r="F284" s="27"/>
      <c r="G284" s="47"/>
      <c r="H284" s="557"/>
      <c r="I284" s="26"/>
      <c r="J284" s="63"/>
      <c r="K284" s="29"/>
      <c r="L284" s="47"/>
      <c r="M284" s="26"/>
      <c r="N284" s="26"/>
      <c r="O284" s="30"/>
      <c r="P284" s="27"/>
      <c r="Q284" s="26"/>
      <c r="R284" s="30"/>
      <c r="S284" s="31"/>
    </row>
    <row r="285" spans="4:19" s="4" customFormat="1" ht="19.7" customHeight="1">
      <c r="D285" s="27"/>
      <c r="E285" s="27"/>
      <c r="F285" s="27"/>
      <c r="G285" s="47"/>
      <c r="H285" s="557"/>
      <c r="I285" s="26"/>
      <c r="J285" s="63"/>
      <c r="K285" s="29"/>
      <c r="L285" s="47"/>
      <c r="M285" s="26"/>
      <c r="N285" s="26"/>
      <c r="O285" s="30"/>
      <c r="P285" s="27"/>
      <c r="Q285" s="26"/>
      <c r="R285" s="30"/>
      <c r="S285" s="31"/>
    </row>
    <row r="286" spans="4:19" s="4" customFormat="1" ht="19.7" customHeight="1">
      <c r="D286" s="27"/>
      <c r="E286" s="27"/>
      <c r="F286" s="27"/>
      <c r="G286" s="47"/>
      <c r="H286" s="557"/>
      <c r="I286" s="26"/>
      <c r="J286" s="63"/>
      <c r="K286" s="29"/>
      <c r="L286" s="47"/>
      <c r="M286" s="26"/>
      <c r="N286" s="26"/>
      <c r="O286" s="30"/>
      <c r="P286" s="27"/>
      <c r="Q286" s="26"/>
      <c r="R286" s="30"/>
      <c r="S286" s="31"/>
    </row>
    <row r="287" spans="4:19" s="4" customFormat="1" ht="19.7" customHeight="1">
      <c r="D287" s="27"/>
      <c r="E287" s="27"/>
      <c r="F287" s="27"/>
      <c r="G287" s="47"/>
      <c r="H287" s="557"/>
      <c r="I287" s="26"/>
      <c r="J287" s="63"/>
      <c r="K287" s="29"/>
      <c r="L287" s="47"/>
      <c r="M287" s="26"/>
      <c r="N287" s="26"/>
      <c r="O287" s="30"/>
      <c r="P287" s="27"/>
      <c r="Q287" s="26"/>
      <c r="R287" s="30"/>
      <c r="S287" s="31"/>
    </row>
    <row r="288" spans="4:19" s="4" customFormat="1" ht="19.7" customHeight="1">
      <c r="D288" s="27"/>
      <c r="E288" s="27"/>
      <c r="F288" s="27"/>
      <c r="G288" s="47"/>
      <c r="H288" s="557"/>
      <c r="I288" s="26"/>
      <c r="J288" s="63"/>
      <c r="K288" s="29"/>
      <c r="L288" s="47"/>
      <c r="M288" s="26"/>
      <c r="N288" s="26"/>
      <c r="O288" s="30"/>
      <c r="P288" s="27"/>
      <c r="Q288" s="26"/>
      <c r="R288" s="30"/>
      <c r="S288" s="31"/>
    </row>
    <row r="289" spans="4:19" s="4" customFormat="1" ht="19.7" customHeight="1">
      <c r="D289" s="27"/>
      <c r="E289" s="27"/>
      <c r="F289" s="27"/>
      <c r="G289" s="47"/>
      <c r="H289" s="557"/>
      <c r="I289" s="26"/>
      <c r="J289" s="63"/>
      <c r="K289" s="29"/>
      <c r="L289" s="47"/>
      <c r="M289" s="26"/>
      <c r="N289" s="26"/>
      <c r="O289" s="30"/>
      <c r="P289" s="27"/>
      <c r="Q289" s="26"/>
      <c r="R289" s="30"/>
      <c r="S289" s="31"/>
    </row>
    <row r="290" spans="4:19" s="4" customFormat="1" ht="19.7" customHeight="1">
      <c r="D290" s="27"/>
      <c r="E290" s="27"/>
      <c r="F290" s="27"/>
      <c r="G290" s="47"/>
      <c r="H290" s="557"/>
      <c r="I290" s="26"/>
      <c r="J290" s="63"/>
      <c r="K290" s="29"/>
      <c r="L290" s="47"/>
      <c r="M290" s="26"/>
      <c r="N290" s="26"/>
      <c r="O290" s="30"/>
      <c r="P290" s="27"/>
      <c r="Q290" s="26"/>
      <c r="R290" s="30"/>
      <c r="S290" s="31"/>
    </row>
    <row r="291" spans="4:19" s="4" customFormat="1" ht="19.7" customHeight="1">
      <c r="D291" s="27"/>
      <c r="E291" s="27"/>
      <c r="F291" s="27"/>
      <c r="G291" s="47"/>
      <c r="H291" s="557"/>
      <c r="I291" s="26"/>
      <c r="J291" s="63"/>
      <c r="K291" s="29"/>
      <c r="L291" s="47"/>
      <c r="M291" s="26"/>
      <c r="N291" s="26"/>
      <c r="O291" s="30"/>
      <c r="P291" s="27"/>
      <c r="Q291" s="26"/>
      <c r="R291" s="30"/>
      <c r="S291" s="31"/>
    </row>
    <row r="292" spans="4:19" s="4" customFormat="1" ht="19.7" customHeight="1">
      <c r="D292" s="27"/>
      <c r="E292" s="27"/>
      <c r="F292" s="27"/>
      <c r="G292" s="47"/>
      <c r="H292" s="557"/>
      <c r="I292" s="26"/>
      <c r="J292" s="63"/>
      <c r="K292" s="29"/>
      <c r="L292" s="47"/>
      <c r="M292" s="26"/>
      <c r="N292" s="26"/>
      <c r="O292" s="30"/>
      <c r="P292" s="27"/>
      <c r="Q292" s="26"/>
      <c r="R292" s="30"/>
      <c r="S292" s="31"/>
    </row>
    <row r="293" spans="4:19" s="4" customFormat="1" ht="19.7" customHeight="1">
      <c r="D293" s="27"/>
      <c r="E293" s="27"/>
      <c r="F293" s="27"/>
      <c r="G293" s="47"/>
      <c r="H293" s="557"/>
      <c r="I293" s="26"/>
      <c r="J293" s="63"/>
      <c r="K293" s="29"/>
      <c r="L293" s="47"/>
      <c r="M293" s="26"/>
      <c r="N293" s="26"/>
      <c r="O293" s="30"/>
      <c r="P293" s="27"/>
      <c r="Q293" s="26"/>
      <c r="R293" s="30"/>
      <c r="S293" s="31"/>
    </row>
    <row r="294" spans="4:19" s="4" customFormat="1" ht="19.7" customHeight="1">
      <c r="D294" s="27"/>
      <c r="E294" s="27"/>
      <c r="F294" s="27"/>
      <c r="G294" s="47"/>
      <c r="H294" s="557"/>
      <c r="I294" s="26"/>
      <c r="J294" s="63"/>
      <c r="K294" s="29"/>
      <c r="L294" s="47"/>
      <c r="M294" s="26"/>
      <c r="N294" s="26"/>
      <c r="O294" s="30"/>
      <c r="P294" s="27"/>
      <c r="Q294" s="26"/>
      <c r="R294" s="30"/>
      <c r="S294" s="31"/>
    </row>
    <row r="295" spans="4:19" s="4" customFormat="1" ht="19.7" customHeight="1">
      <c r="D295" s="27"/>
      <c r="E295" s="27"/>
      <c r="F295" s="27"/>
      <c r="G295" s="47"/>
      <c r="H295" s="557"/>
      <c r="I295" s="26"/>
      <c r="J295" s="63"/>
      <c r="K295" s="29"/>
      <c r="L295" s="47"/>
      <c r="M295" s="26"/>
      <c r="N295" s="26"/>
      <c r="O295" s="30"/>
      <c r="P295" s="27"/>
      <c r="Q295" s="26"/>
      <c r="R295" s="30"/>
      <c r="S295" s="31"/>
    </row>
    <row r="296" spans="4:19" s="4" customFormat="1" ht="19.7" customHeight="1">
      <c r="D296" s="27"/>
      <c r="E296" s="27"/>
      <c r="F296" s="27"/>
      <c r="G296" s="47"/>
      <c r="H296" s="557"/>
      <c r="I296" s="26"/>
      <c r="J296" s="63"/>
      <c r="K296" s="29"/>
      <c r="L296" s="47"/>
      <c r="M296" s="26"/>
      <c r="N296" s="26"/>
      <c r="O296" s="30"/>
      <c r="P296" s="27"/>
      <c r="Q296" s="26"/>
      <c r="R296" s="30"/>
      <c r="S296" s="31"/>
    </row>
    <row r="297" spans="4:19" s="4" customFormat="1" ht="19.7" customHeight="1">
      <c r="D297" s="27"/>
      <c r="E297" s="27"/>
      <c r="F297" s="27"/>
      <c r="G297" s="47"/>
      <c r="H297" s="557"/>
      <c r="I297" s="26"/>
      <c r="J297" s="63"/>
      <c r="K297" s="29"/>
      <c r="L297" s="47"/>
      <c r="M297" s="26"/>
      <c r="N297" s="26"/>
      <c r="O297" s="30"/>
      <c r="P297" s="27"/>
      <c r="Q297" s="26"/>
      <c r="R297" s="30"/>
      <c r="S297" s="31"/>
    </row>
    <row r="298" spans="4:19" s="4" customFormat="1" ht="19.7" customHeight="1">
      <c r="D298" s="27"/>
      <c r="E298" s="27"/>
      <c r="F298" s="27"/>
      <c r="G298" s="47"/>
      <c r="H298" s="557"/>
      <c r="I298" s="26"/>
      <c r="J298" s="63"/>
      <c r="K298" s="29"/>
      <c r="L298" s="47"/>
      <c r="M298" s="26"/>
      <c r="N298" s="26"/>
      <c r="O298" s="30"/>
      <c r="P298" s="27"/>
      <c r="Q298" s="26"/>
      <c r="R298" s="30"/>
      <c r="S298" s="31"/>
    </row>
    <row r="299" spans="4:19" s="4" customFormat="1" ht="19.7" customHeight="1">
      <c r="D299" s="27"/>
      <c r="E299" s="27"/>
      <c r="F299" s="27"/>
      <c r="G299" s="47"/>
      <c r="H299" s="557"/>
      <c r="I299" s="26"/>
      <c r="J299" s="63"/>
      <c r="K299" s="29"/>
      <c r="L299" s="47"/>
      <c r="M299" s="26"/>
      <c r="N299" s="26"/>
      <c r="O299" s="30"/>
      <c r="P299" s="27"/>
      <c r="Q299" s="26"/>
      <c r="R299" s="30"/>
      <c r="S299" s="31"/>
    </row>
    <row r="300" spans="4:19" s="4" customFormat="1" ht="19.7" customHeight="1">
      <c r="D300" s="27"/>
      <c r="E300" s="27"/>
      <c r="F300" s="27"/>
      <c r="G300" s="47"/>
      <c r="H300" s="557"/>
      <c r="I300" s="26"/>
      <c r="J300" s="63"/>
      <c r="K300" s="29"/>
      <c r="L300" s="47"/>
      <c r="M300" s="26"/>
      <c r="N300" s="26"/>
      <c r="O300" s="30"/>
      <c r="P300" s="27"/>
      <c r="Q300" s="26"/>
      <c r="R300" s="30"/>
      <c r="S300" s="31"/>
    </row>
    <row r="301" spans="4:19" s="4" customFormat="1" ht="19.7" customHeight="1">
      <c r="D301" s="27"/>
      <c r="E301" s="27"/>
      <c r="F301" s="27"/>
      <c r="G301" s="47"/>
      <c r="H301" s="557"/>
      <c r="I301" s="26"/>
      <c r="J301" s="63"/>
      <c r="K301" s="29"/>
      <c r="L301" s="47"/>
      <c r="M301" s="26"/>
      <c r="N301" s="26"/>
      <c r="O301" s="30"/>
      <c r="P301" s="27"/>
      <c r="Q301" s="26"/>
      <c r="R301" s="30"/>
      <c r="S301" s="31"/>
    </row>
    <row r="302" spans="4:19" s="4" customFormat="1" ht="19.7" customHeight="1">
      <c r="D302" s="27"/>
      <c r="E302" s="27"/>
      <c r="F302" s="27"/>
      <c r="G302" s="47"/>
      <c r="H302" s="557"/>
      <c r="I302" s="26"/>
      <c r="J302" s="63"/>
      <c r="K302" s="29"/>
      <c r="L302" s="47"/>
      <c r="M302" s="26"/>
      <c r="N302" s="26"/>
      <c r="O302" s="30"/>
      <c r="P302" s="27"/>
      <c r="Q302" s="26"/>
      <c r="R302" s="30"/>
      <c r="S302" s="31"/>
    </row>
    <row r="303" spans="4:19" s="4" customFormat="1" ht="19.7" customHeight="1">
      <c r="D303" s="27"/>
      <c r="E303" s="27"/>
      <c r="F303" s="27"/>
      <c r="G303" s="47"/>
      <c r="H303" s="557"/>
      <c r="I303" s="26"/>
      <c r="J303" s="63"/>
      <c r="K303" s="29"/>
      <c r="L303" s="47"/>
      <c r="M303" s="26"/>
      <c r="N303" s="26"/>
      <c r="O303" s="30"/>
      <c r="P303" s="27"/>
      <c r="Q303" s="26"/>
      <c r="R303" s="30"/>
      <c r="S303" s="31"/>
    </row>
    <row r="304" spans="4:19" s="4" customFormat="1" ht="19.7" customHeight="1">
      <c r="D304" s="27"/>
      <c r="E304" s="27"/>
      <c r="F304" s="27"/>
      <c r="G304" s="47"/>
      <c r="H304" s="557"/>
      <c r="I304" s="26"/>
      <c r="J304" s="63"/>
      <c r="K304" s="29"/>
      <c r="L304" s="47"/>
      <c r="M304" s="26"/>
      <c r="N304" s="26"/>
      <c r="O304" s="30"/>
      <c r="P304" s="27"/>
      <c r="Q304" s="26"/>
      <c r="R304" s="30"/>
      <c r="S304" s="31"/>
    </row>
    <row r="305" spans="4:19" s="4" customFormat="1" ht="19.7" customHeight="1">
      <c r="D305" s="27"/>
      <c r="E305" s="27"/>
      <c r="F305" s="27"/>
      <c r="G305" s="47"/>
      <c r="H305" s="557"/>
      <c r="I305" s="26"/>
      <c r="J305" s="63"/>
      <c r="K305" s="29"/>
      <c r="L305" s="47"/>
      <c r="M305" s="26"/>
      <c r="N305" s="26"/>
      <c r="O305" s="30"/>
      <c r="P305" s="27"/>
      <c r="Q305" s="26"/>
      <c r="R305" s="30"/>
      <c r="S305" s="31"/>
    </row>
    <row r="306" spans="4:19" s="4" customFormat="1" ht="19.7" customHeight="1">
      <c r="D306" s="27"/>
      <c r="E306" s="27"/>
      <c r="F306" s="27"/>
      <c r="G306" s="47"/>
      <c r="H306" s="557"/>
      <c r="I306" s="26"/>
      <c r="J306" s="63"/>
      <c r="K306" s="29"/>
      <c r="L306" s="47"/>
      <c r="M306" s="26"/>
      <c r="N306" s="26"/>
      <c r="O306" s="30"/>
      <c r="P306" s="27"/>
      <c r="Q306" s="26"/>
      <c r="R306" s="30"/>
      <c r="S306" s="31"/>
    </row>
    <row r="307" spans="4:19" s="4" customFormat="1" ht="19.7" customHeight="1">
      <c r="D307" s="27"/>
      <c r="E307" s="27"/>
      <c r="F307" s="27"/>
      <c r="G307" s="47"/>
      <c r="H307" s="557"/>
      <c r="I307" s="26"/>
      <c r="J307" s="63"/>
      <c r="K307" s="29"/>
      <c r="L307" s="47"/>
      <c r="M307" s="26"/>
      <c r="N307" s="26"/>
      <c r="O307" s="30"/>
      <c r="P307" s="27"/>
      <c r="Q307" s="26"/>
      <c r="R307" s="30"/>
      <c r="S307" s="31"/>
    </row>
    <row r="308" spans="4:19" s="4" customFormat="1" ht="19.7" customHeight="1">
      <c r="D308" s="27"/>
      <c r="E308" s="27"/>
      <c r="F308" s="27"/>
      <c r="G308" s="47"/>
      <c r="H308" s="557"/>
      <c r="I308" s="26"/>
      <c r="J308" s="63"/>
      <c r="K308" s="29"/>
      <c r="L308" s="47"/>
      <c r="M308" s="26"/>
      <c r="N308" s="26"/>
      <c r="O308" s="30"/>
      <c r="P308" s="27"/>
      <c r="Q308" s="26"/>
      <c r="R308" s="30"/>
      <c r="S308" s="31"/>
    </row>
    <row r="309" spans="4:19" s="4" customFormat="1" ht="19.7" customHeight="1">
      <c r="D309" s="27"/>
      <c r="E309" s="27"/>
      <c r="F309" s="27"/>
      <c r="G309" s="47"/>
      <c r="H309" s="557"/>
      <c r="I309" s="26"/>
      <c r="J309" s="63"/>
      <c r="K309" s="29"/>
      <c r="L309" s="47"/>
      <c r="M309" s="26"/>
      <c r="N309" s="26"/>
      <c r="O309" s="30"/>
      <c r="P309" s="27"/>
      <c r="Q309" s="26"/>
      <c r="R309" s="30"/>
      <c r="S309" s="31"/>
    </row>
    <row r="310" spans="4:19" s="4" customFormat="1" ht="19.7" customHeight="1">
      <c r="D310" s="27"/>
      <c r="E310" s="27"/>
      <c r="F310" s="27"/>
      <c r="G310" s="47"/>
      <c r="H310" s="557"/>
      <c r="I310" s="26"/>
      <c r="J310" s="63"/>
      <c r="K310" s="29"/>
      <c r="L310" s="47"/>
      <c r="M310" s="26"/>
      <c r="N310" s="26"/>
      <c r="O310" s="30"/>
      <c r="P310" s="27"/>
      <c r="Q310" s="26"/>
      <c r="R310" s="30"/>
      <c r="S310" s="31"/>
    </row>
    <row r="311" spans="4:19" s="4" customFormat="1" ht="19.7" customHeight="1">
      <c r="D311" s="27"/>
      <c r="E311" s="27"/>
      <c r="F311" s="27"/>
      <c r="G311" s="47"/>
      <c r="H311" s="557"/>
      <c r="I311" s="26"/>
      <c r="J311" s="63"/>
      <c r="K311" s="29"/>
      <c r="L311" s="47"/>
      <c r="M311" s="26"/>
      <c r="N311" s="26"/>
      <c r="O311" s="30"/>
      <c r="P311" s="27"/>
      <c r="Q311" s="26"/>
      <c r="R311" s="30"/>
      <c r="S311" s="31"/>
    </row>
    <row r="312" spans="4:19" s="4" customFormat="1" ht="19.7" customHeight="1">
      <c r="D312" s="27"/>
      <c r="E312" s="27"/>
      <c r="F312" s="27"/>
      <c r="G312" s="47"/>
      <c r="H312" s="557"/>
      <c r="I312" s="26"/>
      <c r="J312" s="63"/>
      <c r="K312" s="29"/>
      <c r="L312" s="47"/>
      <c r="M312" s="26"/>
      <c r="N312" s="26"/>
      <c r="O312" s="30"/>
      <c r="P312" s="27"/>
      <c r="Q312" s="26"/>
      <c r="R312" s="30"/>
      <c r="S312" s="31"/>
    </row>
    <row r="313" spans="4:19" s="4" customFormat="1" ht="19.7" customHeight="1">
      <c r="D313" s="27"/>
      <c r="E313" s="27"/>
      <c r="F313" s="27"/>
      <c r="G313" s="47"/>
      <c r="H313" s="557"/>
      <c r="I313" s="26"/>
      <c r="J313" s="63"/>
      <c r="K313" s="29"/>
      <c r="L313" s="47"/>
      <c r="M313" s="26"/>
      <c r="N313" s="26"/>
      <c r="O313" s="30"/>
      <c r="P313" s="27"/>
      <c r="Q313" s="26"/>
      <c r="R313" s="30"/>
      <c r="S313" s="31"/>
    </row>
    <row r="314" spans="4:19" s="4" customFormat="1" ht="19.7" customHeight="1">
      <c r="D314" s="27"/>
      <c r="E314" s="27"/>
      <c r="F314" s="27"/>
      <c r="G314" s="47"/>
      <c r="H314" s="557"/>
      <c r="I314" s="26"/>
      <c r="J314" s="63"/>
      <c r="K314" s="29"/>
      <c r="L314" s="47"/>
      <c r="M314" s="26"/>
      <c r="N314" s="26"/>
      <c r="O314" s="30"/>
      <c r="P314" s="27"/>
      <c r="Q314" s="26"/>
      <c r="R314" s="30"/>
      <c r="S314" s="31"/>
    </row>
    <row r="315" spans="4:19" s="4" customFormat="1" ht="19.7" customHeight="1">
      <c r="D315" s="27"/>
      <c r="E315" s="27"/>
      <c r="F315" s="27"/>
      <c r="G315" s="47"/>
      <c r="H315" s="557"/>
      <c r="I315" s="26"/>
      <c r="J315" s="63"/>
      <c r="K315" s="29"/>
      <c r="L315" s="47"/>
      <c r="M315" s="26"/>
      <c r="N315" s="26"/>
      <c r="O315" s="30"/>
      <c r="P315" s="27"/>
      <c r="Q315" s="26"/>
      <c r="R315" s="30"/>
      <c r="S315" s="31"/>
    </row>
    <row r="316" spans="4:19" s="4" customFormat="1" ht="19.7" customHeight="1">
      <c r="D316" s="27"/>
      <c r="E316" s="27"/>
      <c r="F316" s="27"/>
      <c r="G316" s="47"/>
      <c r="H316" s="557"/>
      <c r="I316" s="26"/>
      <c r="J316" s="63"/>
      <c r="K316" s="29"/>
      <c r="L316" s="47"/>
      <c r="M316" s="26"/>
      <c r="N316" s="26"/>
      <c r="O316" s="30"/>
      <c r="P316" s="27"/>
      <c r="Q316" s="26"/>
      <c r="R316" s="30"/>
      <c r="S316" s="31"/>
    </row>
    <row r="317" spans="4:19" s="4" customFormat="1" ht="19.7" customHeight="1">
      <c r="D317" s="27"/>
      <c r="E317" s="27"/>
      <c r="F317" s="27"/>
      <c r="G317" s="47"/>
      <c r="H317" s="557"/>
      <c r="I317" s="26"/>
      <c r="J317" s="63"/>
      <c r="K317" s="29"/>
      <c r="L317" s="47"/>
      <c r="M317" s="26"/>
      <c r="N317" s="26"/>
      <c r="O317" s="30"/>
      <c r="P317" s="27"/>
      <c r="Q317" s="26"/>
      <c r="R317" s="30"/>
      <c r="S317" s="31"/>
    </row>
    <row r="318" spans="4:19" s="4" customFormat="1" ht="19.7" customHeight="1">
      <c r="D318" s="27"/>
      <c r="E318" s="27"/>
      <c r="F318" s="27"/>
      <c r="G318" s="47"/>
      <c r="H318" s="557"/>
      <c r="I318" s="26"/>
      <c r="J318" s="63"/>
      <c r="K318" s="29"/>
      <c r="L318" s="47"/>
      <c r="M318" s="26"/>
      <c r="N318" s="26"/>
      <c r="O318" s="30"/>
      <c r="P318" s="27"/>
      <c r="Q318" s="26"/>
      <c r="R318" s="30"/>
      <c r="S318" s="31"/>
    </row>
    <row r="319" spans="4:19" s="4" customFormat="1" ht="19.7" customHeight="1">
      <c r="D319" s="27"/>
      <c r="E319" s="27"/>
      <c r="F319" s="27"/>
      <c r="G319" s="47"/>
      <c r="H319" s="557"/>
      <c r="I319" s="26"/>
      <c r="J319" s="63"/>
      <c r="K319" s="29"/>
      <c r="L319" s="47"/>
      <c r="M319" s="26"/>
      <c r="N319" s="26"/>
      <c r="O319" s="30"/>
      <c r="P319" s="27"/>
      <c r="Q319" s="26"/>
      <c r="R319" s="30"/>
      <c r="S319" s="31"/>
    </row>
    <row r="320" spans="4:19" s="4" customFormat="1" ht="19.7" customHeight="1">
      <c r="D320" s="27"/>
      <c r="E320" s="27"/>
      <c r="F320" s="27"/>
      <c r="G320" s="47"/>
      <c r="H320" s="557"/>
      <c r="I320" s="26"/>
      <c r="J320" s="63"/>
      <c r="K320" s="29"/>
      <c r="L320" s="47"/>
      <c r="M320" s="26"/>
      <c r="N320" s="26"/>
      <c r="O320" s="30"/>
      <c r="P320" s="27"/>
      <c r="Q320" s="26"/>
      <c r="R320" s="30"/>
      <c r="S320" s="31"/>
    </row>
    <row r="321" spans="4:19" s="4" customFormat="1" ht="19.7" customHeight="1">
      <c r="D321" s="27"/>
      <c r="E321" s="27"/>
      <c r="F321" s="27"/>
      <c r="G321" s="47"/>
      <c r="H321" s="557"/>
      <c r="I321" s="26"/>
      <c r="J321" s="63"/>
      <c r="K321" s="29"/>
      <c r="L321" s="47"/>
      <c r="M321" s="26"/>
      <c r="N321" s="26"/>
      <c r="O321" s="30"/>
      <c r="P321" s="27"/>
      <c r="Q321" s="26"/>
      <c r="R321" s="30"/>
      <c r="S321" s="31"/>
    </row>
    <row r="322" spans="4:19" s="4" customFormat="1" ht="19.7" customHeight="1">
      <c r="D322" s="27"/>
      <c r="E322" s="27"/>
      <c r="F322" s="27"/>
      <c r="G322" s="47"/>
      <c r="H322" s="557"/>
      <c r="I322" s="26"/>
      <c r="J322" s="63"/>
      <c r="K322" s="29"/>
      <c r="L322" s="47"/>
      <c r="M322" s="26"/>
      <c r="N322" s="26"/>
      <c r="O322" s="30"/>
      <c r="P322" s="27"/>
      <c r="Q322" s="26"/>
      <c r="R322" s="30"/>
      <c r="S322" s="31"/>
    </row>
    <row r="323" spans="4:19" s="4" customFormat="1" ht="19.7" customHeight="1">
      <c r="D323" s="27"/>
      <c r="E323" s="27"/>
      <c r="F323" s="27"/>
      <c r="G323" s="47"/>
      <c r="H323" s="557"/>
      <c r="I323" s="26"/>
      <c r="J323" s="63"/>
      <c r="K323" s="29"/>
      <c r="L323" s="47"/>
      <c r="M323" s="26"/>
      <c r="N323" s="26"/>
      <c r="O323" s="30"/>
      <c r="P323" s="27"/>
      <c r="Q323" s="26"/>
      <c r="R323" s="30"/>
      <c r="S323" s="31"/>
    </row>
    <row r="324" spans="4:19" s="4" customFormat="1" ht="19.7" customHeight="1">
      <c r="D324" s="27"/>
      <c r="E324" s="27"/>
      <c r="F324" s="27"/>
      <c r="G324" s="47"/>
      <c r="H324" s="557"/>
      <c r="I324" s="26"/>
      <c r="J324" s="63"/>
      <c r="K324" s="29"/>
      <c r="L324" s="47"/>
      <c r="M324" s="26"/>
      <c r="N324" s="26"/>
      <c r="O324" s="30"/>
      <c r="P324" s="27"/>
      <c r="Q324" s="26"/>
      <c r="R324" s="30"/>
      <c r="S324" s="31"/>
    </row>
    <row r="325" spans="4:19" s="4" customFormat="1" ht="19.7" customHeight="1">
      <c r="D325" s="27"/>
      <c r="E325" s="27"/>
      <c r="F325" s="27"/>
      <c r="G325" s="47"/>
      <c r="H325" s="557"/>
      <c r="I325" s="26"/>
      <c r="J325" s="63"/>
      <c r="K325" s="29"/>
      <c r="L325" s="47"/>
      <c r="M325" s="26"/>
      <c r="N325" s="26"/>
      <c r="O325" s="30"/>
      <c r="P325" s="27"/>
      <c r="Q325" s="26"/>
      <c r="R325" s="30"/>
      <c r="S325" s="31"/>
    </row>
    <row r="326" spans="4:19" s="4" customFormat="1" ht="19.7" customHeight="1">
      <c r="D326" s="27"/>
      <c r="E326" s="27"/>
      <c r="F326" s="27"/>
      <c r="G326" s="47"/>
      <c r="H326" s="557"/>
      <c r="I326" s="26"/>
      <c r="J326" s="63"/>
      <c r="K326" s="29"/>
      <c r="L326" s="47"/>
      <c r="M326" s="26"/>
      <c r="N326" s="26"/>
      <c r="O326" s="30"/>
      <c r="P326" s="27"/>
      <c r="Q326" s="26"/>
      <c r="R326" s="30"/>
      <c r="S326" s="31"/>
    </row>
    <row r="327" spans="4:19" s="4" customFormat="1" ht="19.7" customHeight="1">
      <c r="D327" s="27"/>
      <c r="E327" s="27"/>
      <c r="F327" s="27"/>
      <c r="G327" s="47"/>
      <c r="H327" s="557"/>
      <c r="I327" s="26"/>
      <c r="J327" s="63"/>
      <c r="K327" s="29"/>
      <c r="L327" s="47"/>
      <c r="M327" s="26"/>
      <c r="N327" s="26"/>
      <c r="O327" s="30"/>
      <c r="P327" s="27"/>
      <c r="Q327" s="26"/>
      <c r="R327" s="30"/>
      <c r="S327" s="31"/>
    </row>
    <row r="328" spans="4:19" s="4" customFormat="1" ht="19.7" customHeight="1">
      <c r="D328" s="27"/>
      <c r="E328" s="27"/>
      <c r="F328" s="27"/>
      <c r="G328" s="47"/>
      <c r="H328" s="557"/>
      <c r="I328" s="26"/>
      <c r="J328" s="63"/>
      <c r="K328" s="29"/>
      <c r="L328" s="47"/>
      <c r="M328" s="26"/>
      <c r="N328" s="26"/>
      <c r="O328" s="30"/>
      <c r="P328" s="27"/>
      <c r="Q328" s="26"/>
      <c r="R328" s="30"/>
      <c r="S328" s="31"/>
    </row>
    <row r="329" spans="4:19" s="4" customFormat="1" ht="19.7" customHeight="1">
      <c r="D329" s="27"/>
      <c r="E329" s="27"/>
      <c r="F329" s="27"/>
      <c r="G329" s="47"/>
      <c r="H329" s="557"/>
      <c r="I329" s="26"/>
      <c r="J329" s="63"/>
      <c r="K329" s="29"/>
      <c r="L329" s="47"/>
      <c r="M329" s="26"/>
      <c r="N329" s="26"/>
      <c r="O329" s="30"/>
      <c r="P329" s="27"/>
      <c r="Q329" s="26"/>
      <c r="R329" s="30"/>
      <c r="S329" s="31"/>
    </row>
    <row r="330" spans="4:19" s="4" customFormat="1" ht="19.7" customHeight="1">
      <c r="D330" s="27"/>
      <c r="E330" s="27"/>
      <c r="F330" s="27"/>
      <c r="G330" s="47"/>
      <c r="H330" s="557"/>
      <c r="I330" s="26"/>
      <c r="J330" s="63"/>
      <c r="K330" s="29"/>
      <c r="L330" s="47"/>
      <c r="M330" s="26"/>
      <c r="N330" s="26"/>
      <c r="O330" s="30"/>
      <c r="P330" s="27"/>
      <c r="Q330" s="26"/>
      <c r="R330" s="30"/>
      <c r="S330" s="31"/>
    </row>
    <row r="331" spans="4:19" s="4" customFormat="1" ht="19.7" customHeight="1">
      <c r="D331" s="27"/>
      <c r="E331" s="27"/>
      <c r="F331" s="27"/>
      <c r="G331" s="47"/>
      <c r="H331" s="557"/>
      <c r="I331" s="26"/>
      <c r="J331" s="63"/>
      <c r="K331" s="29"/>
      <c r="L331" s="47"/>
      <c r="M331" s="26"/>
      <c r="N331" s="26"/>
      <c r="O331" s="30"/>
      <c r="P331" s="27"/>
      <c r="Q331" s="26"/>
      <c r="R331" s="30"/>
      <c r="S331" s="31"/>
    </row>
    <row r="332" spans="4:19" s="4" customFormat="1" ht="19.7" customHeight="1">
      <c r="D332" s="27"/>
      <c r="E332" s="27"/>
      <c r="F332" s="27"/>
      <c r="G332" s="47"/>
      <c r="H332" s="557"/>
      <c r="I332" s="26"/>
      <c r="J332" s="63"/>
      <c r="K332" s="29"/>
      <c r="L332" s="47"/>
      <c r="M332" s="26"/>
      <c r="N332" s="26"/>
      <c r="O332" s="30"/>
      <c r="P332" s="27"/>
      <c r="Q332" s="26"/>
      <c r="R332" s="30"/>
      <c r="S332" s="31"/>
    </row>
    <row r="333" spans="4:19" s="4" customFormat="1" ht="19.7" customHeight="1">
      <c r="D333" s="27"/>
      <c r="E333" s="27"/>
      <c r="F333" s="27"/>
      <c r="G333" s="47"/>
      <c r="H333" s="557"/>
      <c r="I333" s="26"/>
      <c r="J333" s="63"/>
      <c r="K333" s="29"/>
      <c r="L333" s="47"/>
      <c r="M333" s="26"/>
      <c r="N333" s="26"/>
      <c r="O333" s="30"/>
      <c r="P333" s="27"/>
      <c r="Q333" s="26"/>
      <c r="R333" s="30"/>
      <c r="S333" s="31"/>
    </row>
    <row r="334" spans="4:19" s="4" customFormat="1" ht="19.7" customHeight="1">
      <c r="D334" s="27"/>
      <c r="E334" s="27"/>
      <c r="F334" s="27"/>
      <c r="G334" s="47"/>
      <c r="H334" s="557"/>
      <c r="I334" s="26"/>
      <c r="J334" s="63"/>
      <c r="K334" s="29"/>
      <c r="L334" s="47"/>
      <c r="M334" s="26"/>
      <c r="N334" s="26"/>
      <c r="O334" s="30"/>
      <c r="P334" s="27"/>
      <c r="Q334" s="26"/>
      <c r="R334" s="30"/>
      <c r="S334" s="31"/>
    </row>
    <row r="335" spans="4:19" s="4" customFormat="1" ht="19.7" customHeight="1">
      <c r="D335" s="27"/>
      <c r="E335" s="27"/>
      <c r="F335" s="27"/>
      <c r="G335" s="47"/>
      <c r="H335" s="557"/>
      <c r="I335" s="26"/>
      <c r="J335" s="63"/>
      <c r="K335" s="29"/>
      <c r="L335" s="47"/>
      <c r="M335" s="26"/>
      <c r="N335" s="26"/>
      <c r="O335" s="30"/>
      <c r="P335" s="27"/>
      <c r="Q335" s="26"/>
      <c r="R335" s="30"/>
      <c r="S335" s="31"/>
    </row>
    <row r="336" spans="4:19" s="4" customFormat="1" ht="19.7" customHeight="1">
      <c r="D336" s="27"/>
      <c r="E336" s="27"/>
      <c r="F336" s="27"/>
      <c r="G336" s="47"/>
      <c r="H336" s="557"/>
      <c r="I336" s="26"/>
      <c r="J336" s="63"/>
      <c r="K336" s="29"/>
      <c r="L336" s="47"/>
      <c r="M336" s="26"/>
      <c r="N336" s="26"/>
      <c r="O336" s="30"/>
      <c r="P336" s="27"/>
      <c r="Q336" s="26"/>
      <c r="R336" s="30"/>
      <c r="S336" s="31"/>
    </row>
    <row r="337" spans="4:19" s="4" customFormat="1" ht="19.7" customHeight="1">
      <c r="D337" s="27"/>
      <c r="E337" s="27"/>
      <c r="F337" s="27"/>
      <c r="G337" s="47"/>
      <c r="H337" s="557"/>
      <c r="I337" s="26"/>
      <c r="J337" s="63"/>
      <c r="K337" s="29"/>
      <c r="L337" s="47"/>
      <c r="M337" s="26"/>
      <c r="N337" s="26"/>
      <c r="O337" s="30"/>
      <c r="P337" s="27"/>
      <c r="Q337" s="26"/>
      <c r="R337" s="30"/>
      <c r="S337" s="31"/>
    </row>
    <row r="338" spans="4:19" s="4" customFormat="1" ht="19.7" customHeight="1">
      <c r="D338" s="27"/>
      <c r="E338" s="27"/>
      <c r="F338" s="27"/>
      <c r="G338" s="47"/>
      <c r="H338" s="557"/>
      <c r="I338" s="26"/>
      <c r="J338" s="63"/>
      <c r="K338" s="29"/>
      <c r="L338" s="47"/>
      <c r="M338" s="26"/>
      <c r="N338" s="26"/>
      <c r="O338" s="30"/>
      <c r="P338" s="27"/>
      <c r="Q338" s="26"/>
      <c r="R338" s="30"/>
      <c r="S338" s="31"/>
    </row>
    <row r="339" spans="4:19" s="4" customFormat="1" ht="19.7" customHeight="1">
      <c r="D339" s="27"/>
      <c r="E339" s="27"/>
      <c r="F339" s="27"/>
      <c r="G339" s="47"/>
      <c r="H339" s="557"/>
      <c r="I339" s="26"/>
      <c r="J339" s="63"/>
      <c r="K339" s="29"/>
      <c r="L339" s="47"/>
      <c r="M339" s="26"/>
      <c r="N339" s="26"/>
      <c r="O339" s="30"/>
      <c r="P339" s="27"/>
      <c r="Q339" s="26"/>
      <c r="R339" s="30"/>
      <c r="S339" s="31"/>
    </row>
    <row r="340" spans="4:19" s="4" customFormat="1" ht="19.7" customHeight="1">
      <c r="D340" s="27"/>
      <c r="E340" s="27"/>
      <c r="F340" s="27"/>
      <c r="G340" s="47"/>
      <c r="H340" s="557"/>
      <c r="I340" s="26"/>
      <c r="J340" s="63"/>
      <c r="K340" s="29"/>
      <c r="L340" s="47"/>
      <c r="M340" s="26"/>
      <c r="N340" s="26"/>
      <c r="O340" s="30"/>
      <c r="P340" s="27"/>
      <c r="Q340" s="26"/>
      <c r="R340" s="30"/>
      <c r="S340" s="31"/>
    </row>
    <row r="341" spans="4:19" s="4" customFormat="1" ht="19.7" customHeight="1">
      <c r="D341" s="27"/>
      <c r="E341" s="27"/>
      <c r="F341" s="27"/>
      <c r="G341" s="47"/>
      <c r="H341" s="557"/>
      <c r="I341" s="26"/>
      <c r="J341" s="63"/>
      <c r="K341" s="29"/>
      <c r="L341" s="47"/>
      <c r="M341" s="26"/>
      <c r="N341" s="26"/>
      <c r="O341" s="30"/>
      <c r="P341" s="27"/>
      <c r="Q341" s="26"/>
      <c r="R341" s="30"/>
      <c r="S341" s="31"/>
    </row>
    <row r="342" spans="4:19" s="4" customFormat="1" ht="19.7" customHeight="1">
      <c r="D342" s="27"/>
      <c r="E342" s="27"/>
      <c r="F342" s="27"/>
      <c r="G342" s="47"/>
      <c r="H342" s="557"/>
      <c r="I342" s="26"/>
      <c r="J342" s="63"/>
      <c r="K342" s="29"/>
      <c r="L342" s="47"/>
      <c r="M342" s="26"/>
      <c r="N342" s="26"/>
      <c r="O342" s="30"/>
      <c r="P342" s="27"/>
      <c r="Q342" s="26"/>
      <c r="R342" s="30"/>
      <c r="S342" s="31"/>
    </row>
    <row r="343" spans="4:19" s="4" customFormat="1" ht="19.7" customHeight="1">
      <c r="D343" s="27"/>
      <c r="E343" s="27"/>
      <c r="F343" s="27"/>
      <c r="G343" s="47"/>
      <c r="H343" s="557"/>
      <c r="I343" s="26"/>
      <c r="J343" s="63"/>
      <c r="K343" s="29"/>
      <c r="L343" s="47"/>
      <c r="M343" s="26"/>
      <c r="N343" s="26"/>
      <c r="O343" s="30"/>
      <c r="P343" s="27"/>
      <c r="Q343" s="26"/>
      <c r="R343" s="30"/>
      <c r="S343" s="31"/>
    </row>
    <row r="344" spans="4:19" s="4" customFormat="1" ht="19.7" customHeight="1">
      <c r="D344" s="27"/>
      <c r="E344" s="27"/>
      <c r="F344" s="27"/>
      <c r="G344" s="47"/>
      <c r="H344" s="557"/>
      <c r="I344" s="26"/>
      <c r="J344" s="63"/>
      <c r="K344" s="29"/>
      <c r="L344" s="47"/>
      <c r="M344" s="26"/>
      <c r="N344" s="26"/>
      <c r="O344" s="30"/>
      <c r="P344" s="27"/>
      <c r="Q344" s="26"/>
      <c r="R344" s="30"/>
      <c r="S344" s="31"/>
    </row>
    <row r="345" spans="4:19" s="4" customFormat="1" ht="19.7" customHeight="1">
      <c r="D345" s="27"/>
      <c r="E345" s="27"/>
      <c r="F345" s="27"/>
      <c r="G345" s="47"/>
      <c r="H345" s="557"/>
      <c r="I345" s="26"/>
      <c r="J345" s="63"/>
      <c r="K345" s="29"/>
      <c r="L345" s="47"/>
      <c r="M345" s="26"/>
      <c r="N345" s="26"/>
      <c r="O345" s="30"/>
      <c r="P345" s="27"/>
      <c r="Q345" s="26"/>
      <c r="R345" s="30"/>
      <c r="S345" s="31"/>
    </row>
    <row r="346" spans="4:19" s="4" customFormat="1" ht="19.7" customHeight="1">
      <c r="D346" s="27"/>
      <c r="E346" s="27"/>
      <c r="F346" s="27"/>
      <c r="G346" s="47"/>
      <c r="H346" s="557"/>
      <c r="I346" s="26"/>
      <c r="J346" s="63"/>
      <c r="K346" s="29"/>
      <c r="L346" s="47"/>
      <c r="M346" s="26"/>
      <c r="N346" s="26"/>
      <c r="O346" s="30"/>
      <c r="P346" s="27"/>
      <c r="Q346" s="26"/>
      <c r="R346" s="30"/>
      <c r="S346" s="31"/>
    </row>
    <row r="347" spans="4:19" s="4" customFormat="1" ht="19.7" customHeight="1">
      <c r="D347" s="27"/>
      <c r="E347" s="27"/>
      <c r="F347" s="27"/>
      <c r="G347" s="47"/>
      <c r="H347" s="557"/>
      <c r="I347" s="26"/>
      <c r="J347" s="63"/>
      <c r="K347" s="29"/>
      <c r="L347" s="47"/>
      <c r="M347" s="26"/>
      <c r="N347" s="26"/>
      <c r="O347" s="30"/>
      <c r="P347" s="27"/>
      <c r="Q347" s="26"/>
      <c r="R347" s="30"/>
      <c r="S347" s="31"/>
    </row>
    <row r="348" spans="4:19" s="4" customFormat="1" ht="19.7" customHeight="1">
      <c r="D348" s="27"/>
      <c r="E348" s="27"/>
      <c r="F348" s="27"/>
      <c r="G348" s="47"/>
      <c r="H348" s="557"/>
      <c r="I348" s="26"/>
      <c r="J348" s="63"/>
      <c r="K348" s="29"/>
      <c r="L348" s="47"/>
      <c r="M348" s="26"/>
      <c r="N348" s="26"/>
      <c r="O348" s="30"/>
      <c r="P348" s="27"/>
      <c r="Q348" s="26"/>
      <c r="R348" s="30"/>
      <c r="S348" s="31"/>
    </row>
    <row r="349" spans="4:19" s="4" customFormat="1" ht="19.7" customHeight="1">
      <c r="D349" s="27"/>
      <c r="E349" s="27"/>
      <c r="F349" s="27"/>
      <c r="G349" s="47"/>
      <c r="H349" s="557"/>
      <c r="I349" s="26"/>
      <c r="J349" s="63"/>
      <c r="K349" s="29"/>
      <c r="L349" s="47"/>
      <c r="M349" s="26"/>
      <c r="N349" s="26"/>
      <c r="O349" s="30"/>
      <c r="P349" s="27"/>
      <c r="Q349" s="26"/>
      <c r="R349" s="30"/>
      <c r="S349" s="31"/>
    </row>
    <row r="350" spans="4:19" s="4" customFormat="1" ht="19.7" customHeight="1">
      <c r="D350" s="27"/>
      <c r="E350" s="27"/>
      <c r="F350" s="27"/>
      <c r="G350" s="47"/>
      <c r="H350" s="557"/>
      <c r="I350" s="26"/>
      <c r="J350" s="63"/>
      <c r="K350" s="29"/>
      <c r="L350" s="47"/>
      <c r="M350" s="26"/>
      <c r="N350" s="26"/>
      <c r="O350" s="30"/>
      <c r="P350" s="27"/>
      <c r="Q350" s="26"/>
      <c r="R350" s="30"/>
      <c r="S350" s="31"/>
    </row>
    <row r="351" spans="4:19" s="4" customFormat="1" ht="19.7" customHeight="1">
      <c r="D351" s="27"/>
      <c r="E351" s="27"/>
      <c r="F351" s="27"/>
      <c r="G351" s="47"/>
      <c r="H351" s="557"/>
      <c r="I351" s="26"/>
      <c r="J351" s="63"/>
      <c r="K351" s="29"/>
      <c r="L351" s="47"/>
      <c r="M351" s="26"/>
      <c r="N351" s="26"/>
      <c r="O351" s="30"/>
      <c r="P351" s="27"/>
      <c r="Q351" s="26"/>
      <c r="R351" s="30"/>
      <c r="S351" s="31"/>
    </row>
    <row r="352" spans="4:19" s="4" customFormat="1" ht="19.7" customHeight="1">
      <c r="D352" s="27"/>
      <c r="E352" s="27"/>
      <c r="F352" s="27"/>
      <c r="G352" s="47"/>
      <c r="H352" s="557"/>
      <c r="I352" s="26"/>
      <c r="J352" s="63"/>
      <c r="K352" s="29"/>
      <c r="L352" s="47"/>
      <c r="M352" s="26"/>
      <c r="N352" s="26"/>
      <c r="O352" s="30"/>
      <c r="P352" s="27"/>
      <c r="Q352" s="26"/>
      <c r="R352" s="30"/>
      <c r="S352" s="31"/>
    </row>
    <row r="353" spans="4:19" s="4" customFormat="1" ht="19.7" customHeight="1">
      <c r="D353" s="27"/>
      <c r="E353" s="27"/>
      <c r="F353" s="27"/>
      <c r="G353" s="47"/>
      <c r="H353" s="557"/>
      <c r="I353" s="26"/>
      <c r="J353" s="63"/>
      <c r="K353" s="29"/>
      <c r="L353" s="47"/>
      <c r="M353" s="26"/>
      <c r="N353" s="26"/>
      <c r="O353" s="30"/>
      <c r="P353" s="27"/>
      <c r="Q353" s="26"/>
      <c r="R353" s="30"/>
      <c r="S353" s="31"/>
    </row>
    <row r="354" spans="4:19" s="4" customFormat="1" ht="19.7" customHeight="1">
      <c r="D354" s="27"/>
      <c r="E354" s="27"/>
      <c r="F354" s="27"/>
      <c r="G354" s="47"/>
      <c r="H354" s="557"/>
      <c r="I354" s="26"/>
      <c r="J354" s="63"/>
      <c r="K354" s="29"/>
      <c r="L354" s="47"/>
      <c r="M354" s="26"/>
      <c r="N354" s="26"/>
      <c r="O354" s="30"/>
      <c r="P354" s="27"/>
      <c r="Q354" s="26"/>
      <c r="R354" s="30"/>
      <c r="S354" s="31"/>
    </row>
    <row r="355" spans="4:19" s="4" customFormat="1" ht="19.7" customHeight="1">
      <c r="D355" s="27"/>
      <c r="E355" s="27"/>
      <c r="F355" s="27"/>
      <c r="G355" s="47"/>
      <c r="H355" s="557"/>
      <c r="I355" s="26"/>
      <c r="J355" s="63"/>
      <c r="K355" s="29"/>
      <c r="L355" s="47"/>
      <c r="M355" s="26"/>
      <c r="N355" s="26"/>
      <c r="O355" s="30"/>
      <c r="P355" s="27"/>
      <c r="Q355" s="26"/>
      <c r="R355" s="30"/>
      <c r="S355" s="31"/>
    </row>
    <row r="356" spans="4:19" s="4" customFormat="1" ht="19.7" customHeight="1">
      <c r="D356" s="27"/>
      <c r="E356" s="27"/>
      <c r="F356" s="27"/>
      <c r="G356" s="47"/>
      <c r="H356" s="557"/>
      <c r="I356" s="26"/>
      <c r="J356" s="63"/>
      <c r="K356" s="29"/>
      <c r="L356" s="47"/>
      <c r="M356" s="26"/>
      <c r="N356" s="26"/>
      <c r="O356" s="30"/>
      <c r="P356" s="27"/>
      <c r="Q356" s="26"/>
      <c r="R356" s="30"/>
      <c r="S356" s="31"/>
    </row>
    <row r="357" spans="4:19" s="4" customFormat="1" ht="19.7" customHeight="1">
      <c r="D357" s="27"/>
      <c r="E357" s="27"/>
      <c r="F357" s="27"/>
      <c r="G357" s="47"/>
      <c r="H357" s="557"/>
      <c r="I357" s="26"/>
      <c r="J357" s="63"/>
      <c r="K357" s="29"/>
      <c r="L357" s="47"/>
      <c r="M357" s="26"/>
      <c r="N357" s="26"/>
      <c r="O357" s="30"/>
      <c r="P357" s="27"/>
      <c r="Q357" s="26"/>
      <c r="R357" s="30"/>
      <c r="S357" s="31"/>
    </row>
    <row r="358" spans="4:19" s="4" customFormat="1" ht="19.7" customHeight="1">
      <c r="D358" s="27"/>
      <c r="E358" s="27"/>
      <c r="F358" s="27"/>
      <c r="G358" s="47"/>
      <c r="H358" s="557"/>
      <c r="I358" s="26"/>
      <c r="J358" s="63"/>
      <c r="K358" s="29"/>
      <c r="L358" s="47"/>
      <c r="M358" s="26"/>
      <c r="N358" s="26"/>
      <c r="O358" s="30"/>
      <c r="P358" s="27"/>
      <c r="Q358" s="26"/>
      <c r="R358" s="30"/>
      <c r="S358" s="31"/>
    </row>
    <row r="359" spans="4:19" s="4" customFormat="1" ht="19.7" customHeight="1">
      <c r="D359" s="27"/>
      <c r="E359" s="27"/>
      <c r="F359" s="27"/>
      <c r="G359" s="47"/>
      <c r="H359" s="557"/>
      <c r="I359" s="26"/>
      <c r="J359" s="63"/>
      <c r="K359" s="29"/>
      <c r="L359" s="47"/>
      <c r="M359" s="26"/>
      <c r="N359" s="26"/>
      <c r="O359" s="30"/>
      <c r="P359" s="27"/>
      <c r="Q359" s="26"/>
      <c r="R359" s="30"/>
      <c r="S359" s="31"/>
    </row>
    <row r="360" spans="4:19" s="4" customFormat="1" ht="19.7" customHeight="1">
      <c r="D360" s="27"/>
      <c r="E360" s="27"/>
      <c r="F360" s="27"/>
      <c r="G360" s="47"/>
      <c r="H360" s="557"/>
      <c r="I360" s="26"/>
      <c r="J360" s="63"/>
      <c r="K360" s="29"/>
      <c r="L360" s="47"/>
      <c r="M360" s="26"/>
      <c r="N360" s="26"/>
      <c r="O360" s="30"/>
      <c r="P360" s="27"/>
      <c r="Q360" s="26"/>
      <c r="R360" s="30"/>
      <c r="S360" s="31"/>
    </row>
    <row r="361" spans="4:19" s="4" customFormat="1" ht="19.7" customHeight="1">
      <c r="D361" s="27"/>
      <c r="E361" s="27"/>
      <c r="F361" s="27"/>
      <c r="G361" s="47"/>
      <c r="H361" s="557"/>
      <c r="I361" s="26"/>
      <c r="J361" s="63"/>
      <c r="K361" s="29"/>
      <c r="L361" s="47"/>
      <c r="M361" s="26"/>
      <c r="N361" s="26"/>
      <c r="O361" s="30"/>
      <c r="P361" s="27"/>
      <c r="Q361" s="26"/>
      <c r="R361" s="30"/>
      <c r="S361" s="31"/>
    </row>
    <row r="362" spans="4:19" s="4" customFormat="1" ht="19.7" customHeight="1">
      <c r="D362" s="27"/>
      <c r="E362" s="27"/>
      <c r="F362" s="27"/>
      <c r="G362" s="47"/>
      <c r="H362" s="557"/>
      <c r="I362" s="26"/>
      <c r="J362" s="63"/>
      <c r="K362" s="29"/>
      <c r="L362" s="47"/>
      <c r="M362" s="26"/>
      <c r="N362" s="26"/>
      <c r="O362" s="30"/>
      <c r="P362" s="27"/>
      <c r="Q362" s="26"/>
      <c r="R362" s="30"/>
      <c r="S362" s="31"/>
    </row>
    <row r="363" spans="4:19" s="4" customFormat="1" ht="19.7" customHeight="1">
      <c r="D363" s="27"/>
      <c r="E363" s="27"/>
      <c r="F363" s="27"/>
      <c r="G363" s="47"/>
      <c r="H363" s="557"/>
      <c r="I363" s="26"/>
      <c r="J363" s="63"/>
      <c r="K363" s="29"/>
      <c r="L363" s="47"/>
      <c r="M363" s="26"/>
      <c r="N363" s="26"/>
      <c r="O363" s="30"/>
      <c r="P363" s="27"/>
      <c r="Q363" s="26"/>
      <c r="R363" s="30"/>
      <c r="S363" s="31"/>
    </row>
    <row r="364" spans="4:19" s="4" customFormat="1" ht="19.7" customHeight="1">
      <c r="D364" s="27"/>
      <c r="E364" s="27"/>
      <c r="F364" s="27"/>
      <c r="G364" s="47"/>
      <c r="H364" s="557"/>
      <c r="I364" s="26"/>
      <c r="J364" s="63"/>
      <c r="K364" s="29"/>
      <c r="L364" s="47"/>
      <c r="M364" s="26"/>
      <c r="N364" s="26"/>
      <c r="O364" s="30"/>
      <c r="P364" s="27"/>
      <c r="Q364" s="26"/>
      <c r="R364" s="30"/>
      <c r="S364" s="31"/>
    </row>
    <row r="365" spans="4:19" s="4" customFormat="1" ht="19.7" customHeight="1">
      <c r="D365" s="27"/>
      <c r="E365" s="27"/>
      <c r="F365" s="27"/>
      <c r="G365" s="47"/>
      <c r="H365" s="557"/>
      <c r="I365" s="26"/>
      <c r="J365" s="63"/>
      <c r="K365" s="29"/>
      <c r="L365" s="47"/>
      <c r="M365" s="26"/>
      <c r="N365" s="26"/>
      <c r="O365" s="30"/>
      <c r="P365" s="27"/>
      <c r="Q365" s="26"/>
      <c r="R365" s="30"/>
      <c r="S365" s="31"/>
    </row>
    <row r="366" spans="4:19" s="4" customFormat="1" ht="19.7" customHeight="1">
      <c r="D366" s="27"/>
      <c r="E366" s="27"/>
      <c r="F366" s="27"/>
      <c r="G366" s="47"/>
      <c r="H366" s="557"/>
      <c r="I366" s="26"/>
      <c r="J366" s="63"/>
      <c r="K366" s="29"/>
      <c r="L366" s="47"/>
      <c r="M366" s="26"/>
      <c r="N366" s="26"/>
      <c r="O366" s="30"/>
      <c r="P366" s="27"/>
      <c r="Q366" s="26"/>
      <c r="R366" s="30"/>
      <c r="S366" s="31"/>
    </row>
    <row r="367" spans="4:19" s="4" customFormat="1" ht="19.7" customHeight="1">
      <c r="D367" s="27"/>
      <c r="E367" s="27"/>
      <c r="F367" s="27"/>
      <c r="G367" s="47"/>
      <c r="H367" s="557"/>
      <c r="I367" s="26"/>
      <c r="J367" s="63"/>
      <c r="K367" s="29"/>
      <c r="L367" s="47"/>
      <c r="M367" s="26"/>
      <c r="N367" s="26"/>
      <c r="O367" s="30"/>
      <c r="P367" s="27"/>
      <c r="Q367" s="26"/>
      <c r="R367" s="30"/>
      <c r="S367" s="31"/>
    </row>
    <row r="368" spans="4:19" s="4" customFormat="1" ht="19.7" customHeight="1">
      <c r="D368" s="27"/>
      <c r="E368" s="27"/>
      <c r="F368" s="27"/>
      <c r="G368" s="47"/>
      <c r="H368" s="557"/>
      <c r="I368" s="26"/>
      <c r="J368" s="63"/>
      <c r="K368" s="29"/>
      <c r="L368" s="47"/>
      <c r="M368" s="26"/>
      <c r="N368" s="26"/>
      <c r="O368" s="30"/>
      <c r="P368" s="27"/>
      <c r="Q368" s="26"/>
      <c r="R368" s="30"/>
      <c r="S368" s="31"/>
    </row>
    <row r="369" spans="4:19" s="4" customFormat="1" ht="19.7" customHeight="1">
      <c r="D369" s="27"/>
      <c r="E369" s="27"/>
      <c r="F369" s="27"/>
      <c r="G369" s="47"/>
      <c r="H369" s="557"/>
      <c r="I369" s="26"/>
      <c r="J369" s="63"/>
      <c r="K369" s="29"/>
      <c r="L369" s="47"/>
      <c r="M369" s="26"/>
      <c r="N369" s="26"/>
      <c r="O369" s="30"/>
      <c r="P369" s="27"/>
      <c r="Q369" s="26"/>
      <c r="R369" s="30"/>
      <c r="S369" s="31"/>
    </row>
    <row r="370" spans="4:19" s="4" customFormat="1" ht="19.7" customHeight="1">
      <c r="D370" s="27"/>
      <c r="E370" s="27"/>
      <c r="F370" s="27"/>
      <c r="G370" s="47"/>
      <c r="H370" s="557"/>
      <c r="I370" s="26"/>
      <c r="J370" s="63"/>
      <c r="K370" s="29"/>
      <c r="L370" s="47"/>
      <c r="M370" s="26"/>
      <c r="N370" s="26"/>
      <c r="O370" s="30"/>
      <c r="P370" s="27"/>
      <c r="Q370" s="26"/>
      <c r="R370" s="30"/>
      <c r="S370" s="31"/>
    </row>
    <row r="371" spans="4:19" s="4" customFormat="1" ht="19.7" customHeight="1">
      <c r="D371" s="27"/>
      <c r="E371" s="27"/>
      <c r="F371" s="27"/>
      <c r="G371" s="47"/>
      <c r="H371" s="557"/>
      <c r="I371" s="26"/>
      <c r="J371" s="63"/>
      <c r="K371" s="29"/>
      <c r="L371" s="47"/>
      <c r="M371" s="26"/>
      <c r="N371" s="26"/>
      <c r="O371" s="30"/>
      <c r="P371" s="27"/>
      <c r="Q371" s="26"/>
      <c r="R371" s="30"/>
      <c r="S371" s="31"/>
    </row>
    <row r="372" spans="4:19" s="4" customFormat="1" ht="19.7" customHeight="1">
      <c r="D372" s="27"/>
      <c r="E372" s="27"/>
      <c r="F372" s="27"/>
      <c r="G372" s="47"/>
      <c r="H372" s="557"/>
      <c r="I372" s="26"/>
      <c r="J372" s="63"/>
      <c r="K372" s="29"/>
      <c r="L372" s="47"/>
      <c r="M372" s="26"/>
      <c r="N372" s="26"/>
      <c r="O372" s="30"/>
      <c r="P372" s="27"/>
      <c r="Q372" s="26"/>
      <c r="R372" s="30"/>
      <c r="S372" s="31"/>
    </row>
    <row r="373" spans="4:19" s="4" customFormat="1" ht="19.7" customHeight="1">
      <c r="D373" s="27"/>
      <c r="E373" s="27"/>
      <c r="F373" s="27"/>
      <c r="G373" s="47"/>
      <c r="H373" s="557"/>
      <c r="I373" s="26"/>
      <c r="J373" s="63"/>
      <c r="K373" s="29"/>
      <c r="L373" s="47"/>
      <c r="M373" s="26"/>
      <c r="N373" s="26"/>
      <c r="O373" s="30"/>
      <c r="P373" s="27"/>
      <c r="Q373" s="26"/>
      <c r="R373" s="30"/>
      <c r="S373" s="31"/>
    </row>
    <row r="374" spans="4:19" s="4" customFormat="1" ht="19.7" customHeight="1">
      <c r="D374" s="27"/>
      <c r="E374" s="27"/>
      <c r="F374" s="27"/>
      <c r="G374" s="47"/>
      <c r="H374" s="557"/>
      <c r="I374" s="26"/>
      <c r="J374" s="63"/>
      <c r="K374" s="29"/>
      <c r="L374" s="47"/>
      <c r="M374" s="26"/>
      <c r="N374" s="26"/>
      <c r="O374" s="30"/>
      <c r="P374" s="27"/>
      <c r="Q374" s="26"/>
      <c r="R374" s="30"/>
      <c r="S374" s="31"/>
    </row>
    <row r="375" spans="4:19" s="4" customFormat="1" ht="19.7" customHeight="1">
      <c r="D375" s="27"/>
      <c r="E375" s="27"/>
      <c r="F375" s="27"/>
      <c r="G375" s="47"/>
      <c r="H375" s="557"/>
      <c r="I375" s="26"/>
      <c r="J375" s="63"/>
      <c r="K375" s="29"/>
      <c r="L375" s="47"/>
      <c r="M375" s="26"/>
      <c r="N375" s="26"/>
      <c r="O375" s="30"/>
      <c r="P375" s="27"/>
      <c r="Q375" s="26"/>
      <c r="R375" s="30"/>
      <c r="S375" s="31"/>
    </row>
    <row r="376" spans="4:19" s="4" customFormat="1" ht="19.7" customHeight="1">
      <c r="D376" s="27"/>
      <c r="E376" s="27"/>
      <c r="F376" s="27"/>
      <c r="G376" s="47"/>
      <c r="H376" s="557"/>
      <c r="I376" s="26"/>
      <c r="J376" s="63"/>
      <c r="K376" s="29"/>
      <c r="L376" s="47"/>
      <c r="M376" s="26"/>
      <c r="N376" s="26"/>
      <c r="O376" s="30"/>
      <c r="P376" s="27"/>
      <c r="Q376" s="26"/>
      <c r="R376" s="30"/>
      <c r="S376" s="31"/>
    </row>
    <row r="377" spans="4:19" s="4" customFormat="1" ht="19.7" customHeight="1">
      <c r="D377" s="27"/>
      <c r="E377" s="27"/>
      <c r="F377" s="27"/>
      <c r="G377" s="47"/>
      <c r="H377" s="557"/>
      <c r="I377" s="26"/>
      <c r="J377" s="63"/>
      <c r="K377" s="29"/>
      <c r="L377" s="47"/>
      <c r="M377" s="26"/>
      <c r="N377" s="26"/>
      <c r="O377" s="30"/>
      <c r="P377" s="27"/>
      <c r="Q377" s="26"/>
      <c r="R377" s="30"/>
      <c r="S377" s="31"/>
    </row>
    <row r="378" spans="4:19" s="4" customFormat="1" ht="19.7" customHeight="1">
      <c r="D378" s="27"/>
      <c r="E378" s="27"/>
      <c r="F378" s="27"/>
      <c r="G378" s="47"/>
      <c r="H378" s="557"/>
      <c r="I378" s="26"/>
      <c r="J378" s="63"/>
      <c r="K378" s="29"/>
      <c r="L378" s="47"/>
      <c r="M378" s="26"/>
      <c r="N378" s="26"/>
      <c r="O378" s="30"/>
      <c r="P378" s="27"/>
      <c r="Q378" s="26"/>
      <c r="R378" s="30"/>
      <c r="S378" s="31"/>
    </row>
    <row r="379" spans="4:19" s="4" customFormat="1" ht="19.7" customHeight="1">
      <c r="D379" s="27"/>
      <c r="E379" s="27"/>
      <c r="F379" s="27"/>
      <c r="G379" s="47"/>
      <c r="H379" s="557"/>
      <c r="I379" s="26"/>
      <c r="J379" s="63"/>
      <c r="K379" s="29"/>
      <c r="L379" s="47"/>
      <c r="M379" s="26"/>
      <c r="N379" s="26"/>
      <c r="O379" s="30"/>
      <c r="P379" s="27"/>
      <c r="Q379" s="26"/>
      <c r="R379" s="30"/>
      <c r="S379" s="31"/>
    </row>
    <row r="380" spans="4:19" s="4" customFormat="1" ht="19.7" customHeight="1">
      <c r="D380" s="27"/>
      <c r="E380" s="27"/>
      <c r="F380" s="27"/>
      <c r="G380" s="47"/>
      <c r="H380" s="557"/>
      <c r="I380" s="26"/>
      <c r="J380" s="63"/>
      <c r="K380" s="29"/>
      <c r="L380" s="47"/>
      <c r="M380" s="26"/>
      <c r="N380" s="26"/>
      <c r="O380" s="30"/>
      <c r="P380" s="27"/>
      <c r="Q380" s="26"/>
      <c r="R380" s="30"/>
      <c r="S380" s="31"/>
    </row>
    <row r="381" spans="4:19" s="4" customFormat="1" ht="19.7" customHeight="1">
      <c r="D381" s="27"/>
      <c r="E381" s="27"/>
      <c r="F381" s="27"/>
      <c r="G381" s="47"/>
      <c r="H381" s="557"/>
      <c r="I381" s="26"/>
      <c r="J381" s="63"/>
      <c r="K381" s="29"/>
      <c r="L381" s="47"/>
      <c r="M381" s="26"/>
      <c r="N381" s="26"/>
      <c r="O381" s="30"/>
      <c r="P381" s="27"/>
      <c r="Q381" s="26"/>
      <c r="R381" s="30"/>
      <c r="S381" s="31"/>
    </row>
    <row r="382" spans="4:19" s="4" customFormat="1" ht="19.7" customHeight="1">
      <c r="D382" s="27"/>
      <c r="E382" s="27"/>
      <c r="F382" s="27"/>
      <c r="G382" s="47"/>
      <c r="H382" s="557"/>
      <c r="I382" s="26"/>
      <c r="J382" s="63"/>
      <c r="K382" s="29"/>
      <c r="L382" s="47"/>
      <c r="M382" s="26"/>
      <c r="N382" s="26"/>
      <c r="O382" s="30"/>
      <c r="P382" s="27"/>
      <c r="Q382" s="26"/>
      <c r="R382" s="30"/>
      <c r="S382" s="31"/>
    </row>
    <row r="383" spans="4:19" s="4" customFormat="1" ht="19.7" customHeight="1">
      <c r="D383" s="27"/>
      <c r="E383" s="27"/>
      <c r="F383" s="27"/>
      <c r="G383" s="47"/>
      <c r="H383" s="557"/>
      <c r="I383" s="26"/>
      <c r="J383" s="63"/>
      <c r="K383" s="29"/>
      <c r="L383" s="47"/>
      <c r="M383" s="26"/>
      <c r="N383" s="26"/>
      <c r="O383" s="30"/>
      <c r="P383" s="27"/>
      <c r="Q383" s="26"/>
      <c r="R383" s="30"/>
      <c r="S383" s="31"/>
    </row>
    <row r="384" spans="4:19" s="4" customFormat="1" ht="19.7" customHeight="1">
      <c r="D384" s="27"/>
      <c r="E384" s="27"/>
      <c r="F384" s="27"/>
      <c r="G384" s="47"/>
      <c r="H384" s="557"/>
      <c r="I384" s="26"/>
      <c r="J384" s="63"/>
      <c r="K384" s="29"/>
      <c r="L384" s="47"/>
      <c r="M384" s="26"/>
      <c r="N384" s="26"/>
      <c r="O384" s="30"/>
      <c r="P384" s="27"/>
      <c r="Q384" s="26"/>
      <c r="R384" s="30"/>
      <c r="S384" s="31"/>
    </row>
    <row r="385" spans="4:19" s="4" customFormat="1" ht="19.7" customHeight="1">
      <c r="D385" s="27"/>
      <c r="E385" s="27"/>
      <c r="F385" s="27"/>
      <c r="G385" s="47"/>
      <c r="H385" s="557"/>
      <c r="I385" s="26"/>
      <c r="J385" s="63"/>
      <c r="K385" s="29"/>
      <c r="L385" s="47"/>
      <c r="M385" s="26"/>
      <c r="N385" s="26"/>
      <c r="O385" s="30"/>
      <c r="P385" s="27"/>
      <c r="Q385" s="26"/>
      <c r="R385" s="30"/>
      <c r="S385" s="31"/>
    </row>
    <row r="386" spans="4:19" s="4" customFormat="1" ht="19.7" customHeight="1">
      <c r="D386" s="27"/>
      <c r="E386" s="27"/>
      <c r="F386" s="27"/>
      <c r="G386" s="47"/>
      <c r="H386" s="557"/>
      <c r="I386" s="26"/>
      <c r="J386" s="63"/>
      <c r="K386" s="29"/>
      <c r="L386" s="47"/>
      <c r="M386" s="26"/>
      <c r="N386" s="26"/>
      <c r="O386" s="30"/>
      <c r="P386" s="27"/>
      <c r="Q386" s="26"/>
      <c r="R386" s="30"/>
      <c r="S386" s="31"/>
    </row>
    <row r="387" spans="4:19" s="4" customFormat="1" ht="19.7" customHeight="1">
      <c r="D387" s="27"/>
      <c r="E387" s="27"/>
      <c r="F387" s="27"/>
      <c r="G387" s="47"/>
      <c r="H387" s="557"/>
      <c r="I387" s="26"/>
      <c r="J387" s="63"/>
      <c r="K387" s="29"/>
      <c r="L387" s="47"/>
      <c r="M387" s="26"/>
      <c r="N387" s="26"/>
      <c r="O387" s="30"/>
      <c r="P387" s="27"/>
      <c r="Q387" s="26"/>
      <c r="R387" s="30"/>
      <c r="S387" s="31"/>
    </row>
    <row r="388" spans="4:19" s="4" customFormat="1" ht="19.7" customHeight="1">
      <c r="D388" s="27"/>
      <c r="E388" s="27"/>
      <c r="F388" s="27"/>
      <c r="G388" s="47"/>
      <c r="H388" s="557"/>
      <c r="I388" s="26"/>
      <c r="J388" s="63"/>
      <c r="K388" s="29"/>
      <c r="L388" s="47"/>
      <c r="M388" s="26"/>
      <c r="N388" s="26"/>
      <c r="O388" s="30"/>
      <c r="P388" s="27"/>
      <c r="Q388" s="26"/>
      <c r="R388" s="30"/>
      <c r="S388" s="31"/>
    </row>
    <row r="389" spans="4:19" s="4" customFormat="1" ht="19.7" customHeight="1">
      <c r="D389" s="27"/>
      <c r="E389" s="27"/>
      <c r="F389" s="27"/>
      <c r="G389" s="47"/>
      <c r="H389" s="557"/>
      <c r="I389" s="26"/>
      <c r="J389" s="63"/>
      <c r="K389" s="29"/>
      <c r="L389" s="47"/>
      <c r="M389" s="26"/>
      <c r="N389" s="26"/>
      <c r="O389" s="30"/>
      <c r="P389" s="27"/>
      <c r="Q389" s="26"/>
      <c r="R389" s="30"/>
      <c r="S389" s="31"/>
    </row>
    <row r="390" spans="4:19" s="4" customFormat="1" ht="19.7" customHeight="1">
      <c r="D390" s="27"/>
      <c r="E390" s="27"/>
      <c r="F390" s="27"/>
      <c r="G390" s="47"/>
      <c r="H390" s="557"/>
      <c r="I390" s="26"/>
      <c r="J390" s="63"/>
      <c r="K390" s="29"/>
      <c r="L390" s="47"/>
      <c r="M390" s="26"/>
      <c r="N390" s="26"/>
      <c r="O390" s="30"/>
      <c r="P390" s="27"/>
      <c r="Q390" s="26"/>
      <c r="R390" s="30"/>
      <c r="S390" s="31"/>
    </row>
    <row r="391" spans="4:19" s="4" customFormat="1" ht="19.7" customHeight="1">
      <c r="D391" s="27"/>
      <c r="E391" s="27"/>
      <c r="F391" s="27"/>
      <c r="G391" s="47"/>
      <c r="H391" s="557"/>
      <c r="I391" s="26"/>
      <c r="J391" s="63"/>
      <c r="K391" s="29"/>
      <c r="L391" s="47"/>
      <c r="M391" s="26"/>
      <c r="N391" s="26"/>
      <c r="O391" s="30"/>
      <c r="P391" s="27"/>
      <c r="Q391" s="26"/>
      <c r="R391" s="30"/>
      <c r="S391" s="31"/>
    </row>
    <row r="392" spans="4:19" s="4" customFormat="1" ht="19.7" customHeight="1">
      <c r="D392" s="27"/>
      <c r="E392" s="27"/>
      <c r="F392" s="27"/>
      <c r="G392" s="47"/>
      <c r="H392" s="557"/>
      <c r="I392" s="26"/>
      <c r="J392" s="63"/>
      <c r="K392" s="29"/>
      <c r="L392" s="47"/>
      <c r="M392" s="26"/>
      <c r="N392" s="26"/>
      <c r="O392" s="30"/>
      <c r="P392" s="27"/>
      <c r="Q392" s="26"/>
      <c r="R392" s="30"/>
      <c r="S392" s="31"/>
    </row>
    <row r="393" spans="4:19" s="4" customFormat="1" ht="19.7" customHeight="1">
      <c r="D393" s="27"/>
      <c r="E393" s="27"/>
      <c r="F393" s="27"/>
      <c r="G393" s="47"/>
      <c r="H393" s="557"/>
      <c r="I393" s="26"/>
      <c r="J393" s="63"/>
      <c r="K393" s="29"/>
      <c r="L393" s="47"/>
      <c r="M393" s="26"/>
      <c r="N393" s="26"/>
      <c r="O393" s="30"/>
      <c r="P393" s="27"/>
      <c r="Q393" s="26"/>
      <c r="R393" s="30"/>
      <c r="S393" s="31"/>
    </row>
    <row r="394" spans="4:19" s="4" customFormat="1" ht="19.7" customHeight="1">
      <c r="D394" s="27"/>
      <c r="E394" s="27"/>
      <c r="F394" s="27"/>
      <c r="G394" s="47"/>
      <c r="H394" s="557"/>
      <c r="I394" s="26"/>
      <c r="J394" s="63"/>
      <c r="K394" s="29"/>
      <c r="L394" s="47"/>
      <c r="M394" s="26"/>
      <c r="N394" s="26"/>
      <c r="O394" s="30"/>
      <c r="P394" s="27"/>
      <c r="Q394" s="26"/>
      <c r="R394" s="30"/>
      <c r="S394" s="31"/>
    </row>
    <row r="395" spans="4:19" s="4" customFormat="1" ht="19.7" customHeight="1">
      <c r="D395" s="27"/>
      <c r="E395" s="27"/>
      <c r="F395" s="27"/>
      <c r="G395" s="47"/>
      <c r="H395" s="557"/>
      <c r="I395" s="26"/>
      <c r="J395" s="63"/>
      <c r="K395" s="29"/>
      <c r="L395" s="47"/>
      <c r="M395" s="26"/>
      <c r="N395" s="26"/>
      <c r="O395" s="30"/>
      <c r="P395" s="27"/>
      <c r="Q395" s="26"/>
      <c r="R395" s="30"/>
      <c r="S395" s="31"/>
    </row>
    <row r="396" spans="4:19" s="4" customFormat="1" ht="19.7" customHeight="1">
      <c r="D396" s="27"/>
      <c r="E396" s="27"/>
      <c r="F396" s="27"/>
      <c r="G396" s="47"/>
      <c r="H396" s="557"/>
      <c r="I396" s="26"/>
      <c r="J396" s="63"/>
      <c r="K396" s="29"/>
      <c r="L396" s="47"/>
      <c r="M396" s="26"/>
      <c r="N396" s="26"/>
      <c r="O396" s="30"/>
      <c r="P396" s="27"/>
      <c r="Q396" s="26"/>
      <c r="R396" s="30"/>
      <c r="S396" s="31"/>
    </row>
    <row r="397" spans="4:19" s="4" customFormat="1" ht="19.7" customHeight="1">
      <c r="D397" s="27"/>
      <c r="E397" s="27"/>
      <c r="F397" s="27"/>
      <c r="G397" s="47"/>
      <c r="H397" s="557"/>
      <c r="I397" s="26"/>
      <c r="J397" s="63"/>
      <c r="K397" s="29"/>
      <c r="L397" s="47"/>
      <c r="M397" s="26"/>
      <c r="N397" s="26"/>
      <c r="O397" s="30"/>
      <c r="P397" s="27"/>
      <c r="Q397" s="26"/>
      <c r="R397" s="30"/>
      <c r="S397" s="31"/>
    </row>
    <row r="398" spans="4:19" s="4" customFormat="1" ht="19.7" customHeight="1">
      <c r="D398" s="27"/>
      <c r="E398" s="27"/>
      <c r="F398" s="27"/>
      <c r="G398" s="47"/>
      <c r="H398" s="557"/>
      <c r="I398" s="26"/>
      <c r="J398" s="63"/>
      <c r="K398" s="29"/>
      <c r="L398" s="47"/>
      <c r="M398" s="26"/>
      <c r="N398" s="26"/>
      <c r="O398" s="30"/>
      <c r="P398" s="27"/>
      <c r="Q398" s="26"/>
      <c r="R398" s="30"/>
      <c r="S398" s="31"/>
    </row>
    <row r="399" spans="4:19" s="4" customFormat="1" ht="19.7" customHeight="1">
      <c r="D399" s="27"/>
      <c r="E399" s="27"/>
      <c r="F399" s="27"/>
      <c r="G399" s="47"/>
      <c r="H399" s="557"/>
      <c r="I399" s="26"/>
      <c r="J399" s="63"/>
      <c r="K399" s="29"/>
      <c r="L399" s="47"/>
      <c r="M399" s="26"/>
      <c r="N399" s="26"/>
      <c r="O399" s="30"/>
      <c r="P399" s="27"/>
      <c r="Q399" s="26"/>
      <c r="R399" s="30"/>
      <c r="S399" s="31"/>
    </row>
    <row r="400" spans="4:19" s="4" customFormat="1" ht="19.7" customHeight="1">
      <c r="D400" s="27"/>
      <c r="E400" s="27"/>
      <c r="F400" s="27"/>
      <c r="G400" s="47"/>
      <c r="H400" s="557"/>
      <c r="I400" s="26"/>
      <c r="J400" s="63"/>
      <c r="K400" s="29"/>
      <c r="L400" s="47"/>
      <c r="M400" s="26"/>
      <c r="N400" s="26"/>
      <c r="O400" s="30"/>
      <c r="P400" s="27"/>
      <c r="Q400" s="26"/>
      <c r="R400" s="30"/>
      <c r="S400" s="31"/>
    </row>
    <row r="401" spans="4:19" s="4" customFormat="1" ht="19.7" customHeight="1">
      <c r="D401" s="27"/>
      <c r="E401" s="27"/>
      <c r="F401" s="27"/>
      <c r="G401" s="47"/>
      <c r="H401" s="557"/>
      <c r="I401" s="26"/>
      <c r="J401" s="63"/>
      <c r="K401" s="29"/>
      <c r="L401" s="47"/>
      <c r="M401" s="26"/>
      <c r="N401" s="26"/>
      <c r="O401" s="30"/>
      <c r="P401" s="27"/>
      <c r="Q401" s="26"/>
      <c r="R401" s="30"/>
      <c r="S401" s="31"/>
    </row>
    <row r="402" spans="4:19" s="4" customFormat="1" ht="19.7" customHeight="1">
      <c r="D402" s="27"/>
      <c r="E402" s="27"/>
      <c r="F402" s="27"/>
      <c r="G402" s="47"/>
      <c r="H402" s="557"/>
      <c r="I402" s="26"/>
      <c r="J402" s="63"/>
      <c r="K402" s="29"/>
      <c r="L402" s="47"/>
      <c r="M402" s="26"/>
      <c r="N402" s="26"/>
      <c r="O402" s="30"/>
      <c r="P402" s="27"/>
      <c r="Q402" s="26"/>
      <c r="R402" s="30"/>
      <c r="S402" s="31"/>
    </row>
    <row r="403" spans="4:19" s="4" customFormat="1" ht="19.7" customHeight="1">
      <c r="D403" s="27"/>
      <c r="E403" s="27"/>
      <c r="F403" s="27"/>
      <c r="G403" s="47"/>
      <c r="H403" s="557"/>
      <c r="I403" s="26"/>
      <c r="J403" s="63"/>
      <c r="K403" s="29"/>
      <c r="L403" s="47"/>
      <c r="M403" s="26"/>
      <c r="N403" s="26"/>
      <c r="O403" s="30"/>
      <c r="P403" s="27"/>
      <c r="Q403" s="26"/>
      <c r="R403" s="30"/>
      <c r="S403" s="31"/>
    </row>
    <row r="404" spans="4:19" s="4" customFormat="1" ht="19.7" customHeight="1">
      <c r="D404" s="27"/>
      <c r="E404" s="27"/>
      <c r="F404" s="27"/>
      <c r="G404" s="47"/>
      <c r="H404" s="557"/>
      <c r="I404" s="26"/>
      <c r="J404" s="63"/>
      <c r="K404" s="29"/>
      <c r="L404" s="47"/>
      <c r="M404" s="26"/>
      <c r="N404" s="26"/>
      <c r="O404" s="30"/>
      <c r="P404" s="27"/>
      <c r="Q404" s="26"/>
      <c r="R404" s="30"/>
      <c r="S404" s="31"/>
    </row>
    <row r="405" spans="4:19" s="4" customFormat="1" ht="19.7" customHeight="1">
      <c r="D405" s="27"/>
      <c r="E405" s="27"/>
      <c r="F405" s="27"/>
      <c r="G405" s="47"/>
      <c r="H405" s="557"/>
      <c r="I405" s="26"/>
      <c r="J405" s="63"/>
      <c r="K405" s="29"/>
      <c r="L405" s="47"/>
      <c r="M405" s="26"/>
      <c r="N405" s="26"/>
      <c r="O405" s="30"/>
      <c r="P405" s="27"/>
      <c r="Q405" s="26"/>
      <c r="R405" s="30"/>
      <c r="S405" s="31"/>
    </row>
    <row r="406" spans="4:19" s="4" customFormat="1" ht="19.7" customHeight="1">
      <c r="D406" s="27"/>
      <c r="E406" s="27"/>
      <c r="F406" s="27"/>
      <c r="G406" s="47"/>
      <c r="H406" s="557"/>
      <c r="I406" s="26"/>
      <c r="J406" s="63"/>
      <c r="K406" s="29"/>
      <c r="L406" s="47"/>
      <c r="M406" s="26"/>
      <c r="N406" s="26"/>
      <c r="O406" s="30"/>
      <c r="P406" s="27"/>
      <c r="Q406" s="26"/>
      <c r="R406" s="30"/>
      <c r="S406" s="31"/>
    </row>
    <row r="407" spans="4:19" s="4" customFormat="1" ht="19.7" customHeight="1">
      <c r="D407" s="27"/>
      <c r="E407" s="27"/>
      <c r="F407" s="27"/>
      <c r="G407" s="47"/>
      <c r="H407" s="557"/>
      <c r="I407" s="26"/>
      <c r="J407" s="63"/>
      <c r="K407" s="29"/>
      <c r="L407" s="47"/>
      <c r="M407" s="26"/>
      <c r="N407" s="26"/>
      <c r="O407" s="30"/>
      <c r="P407" s="27"/>
      <c r="Q407" s="26"/>
      <c r="R407" s="30"/>
      <c r="S407" s="31"/>
    </row>
    <row r="408" spans="4:19" s="4" customFormat="1" ht="19.7" customHeight="1">
      <c r="D408" s="27"/>
      <c r="E408" s="27"/>
      <c r="F408" s="27"/>
      <c r="G408" s="47"/>
      <c r="H408" s="557"/>
      <c r="I408" s="26"/>
      <c r="J408" s="63"/>
      <c r="K408" s="29"/>
      <c r="L408" s="47"/>
      <c r="M408" s="26"/>
      <c r="N408" s="26"/>
      <c r="O408" s="30"/>
      <c r="P408" s="27"/>
      <c r="Q408" s="26"/>
      <c r="R408" s="30"/>
      <c r="S408" s="31"/>
    </row>
    <row r="409" spans="4:19" s="4" customFormat="1" ht="19.7" customHeight="1">
      <c r="D409" s="27"/>
      <c r="E409" s="27"/>
      <c r="F409" s="27"/>
      <c r="G409" s="47"/>
      <c r="H409" s="557"/>
      <c r="I409" s="26"/>
      <c r="J409" s="63"/>
      <c r="K409" s="29"/>
      <c r="L409" s="47"/>
      <c r="M409" s="26"/>
      <c r="N409" s="26"/>
      <c r="O409" s="30"/>
      <c r="P409" s="27"/>
      <c r="Q409" s="26"/>
      <c r="R409" s="30"/>
      <c r="S409" s="31"/>
    </row>
    <row r="410" spans="4:19" s="4" customFormat="1" ht="19.7" customHeight="1">
      <c r="D410" s="27"/>
      <c r="E410" s="27"/>
      <c r="F410" s="27"/>
      <c r="G410" s="47"/>
      <c r="H410" s="557"/>
      <c r="I410" s="26"/>
      <c r="J410" s="63"/>
      <c r="K410" s="29"/>
      <c r="L410" s="47"/>
      <c r="M410" s="26"/>
      <c r="N410" s="26"/>
      <c r="O410" s="30"/>
      <c r="P410" s="27"/>
      <c r="Q410" s="26"/>
      <c r="R410" s="30"/>
      <c r="S410" s="31"/>
    </row>
    <row r="411" spans="4:19" s="4" customFormat="1" ht="19.7" customHeight="1">
      <c r="D411" s="27"/>
      <c r="E411" s="27"/>
      <c r="F411" s="27"/>
      <c r="G411" s="47"/>
      <c r="H411" s="557"/>
      <c r="I411" s="26"/>
      <c r="J411" s="63"/>
      <c r="K411" s="29"/>
      <c r="L411" s="47"/>
      <c r="M411" s="26"/>
      <c r="N411" s="26"/>
      <c r="O411" s="30"/>
      <c r="P411" s="27"/>
      <c r="Q411" s="26"/>
      <c r="R411" s="30"/>
      <c r="S411" s="31"/>
    </row>
    <row r="412" spans="4:19" s="4" customFormat="1" ht="19.7" customHeight="1">
      <c r="D412" s="27"/>
      <c r="E412" s="27"/>
      <c r="F412" s="27"/>
      <c r="G412" s="47"/>
      <c r="H412" s="557"/>
      <c r="I412" s="26"/>
      <c r="J412" s="63"/>
      <c r="K412" s="29"/>
      <c r="L412" s="47"/>
      <c r="M412" s="26"/>
      <c r="N412" s="26"/>
      <c r="O412" s="30"/>
      <c r="P412" s="27"/>
      <c r="Q412" s="26"/>
      <c r="R412" s="30"/>
      <c r="S412" s="31"/>
    </row>
    <row r="413" spans="4:19" s="4" customFormat="1" ht="19.7" customHeight="1">
      <c r="D413" s="27"/>
      <c r="E413" s="27"/>
      <c r="F413" s="27"/>
      <c r="G413" s="47"/>
      <c r="H413" s="557"/>
      <c r="I413" s="26"/>
      <c r="J413" s="63"/>
      <c r="K413" s="29"/>
      <c r="L413" s="47"/>
      <c r="M413" s="26"/>
      <c r="N413" s="26"/>
      <c r="O413" s="30"/>
      <c r="P413" s="27"/>
      <c r="Q413" s="26"/>
      <c r="R413" s="30"/>
      <c r="S413" s="31"/>
    </row>
    <row r="414" spans="4:19" s="4" customFormat="1" ht="19.7" customHeight="1">
      <c r="D414" s="27"/>
      <c r="E414" s="27"/>
      <c r="F414" s="27"/>
      <c r="G414" s="47"/>
      <c r="H414" s="557"/>
      <c r="I414" s="26"/>
      <c r="J414" s="63"/>
      <c r="K414" s="29"/>
      <c r="L414" s="47"/>
      <c r="M414" s="26"/>
      <c r="N414" s="26"/>
      <c r="O414" s="30"/>
      <c r="P414" s="27"/>
      <c r="Q414" s="26"/>
      <c r="R414" s="30"/>
      <c r="S414" s="31"/>
    </row>
    <row r="415" spans="4:19" s="4" customFormat="1" ht="19.7" customHeight="1">
      <c r="D415" s="27"/>
      <c r="E415" s="27"/>
      <c r="F415" s="27"/>
      <c r="G415" s="47"/>
      <c r="H415" s="557"/>
      <c r="I415" s="26"/>
      <c r="J415" s="63"/>
      <c r="K415" s="29"/>
      <c r="L415" s="47"/>
      <c r="M415" s="26"/>
      <c r="N415" s="26"/>
      <c r="O415" s="30"/>
      <c r="P415" s="27"/>
      <c r="Q415" s="26"/>
      <c r="R415" s="30"/>
      <c r="S415" s="31"/>
    </row>
    <row r="416" spans="4:19" s="4" customFormat="1" ht="19.7" customHeight="1">
      <c r="D416" s="27"/>
      <c r="E416" s="27"/>
      <c r="F416" s="27"/>
      <c r="G416" s="47"/>
      <c r="H416" s="557"/>
      <c r="I416" s="26"/>
      <c r="J416" s="63"/>
      <c r="K416" s="29"/>
      <c r="L416" s="47"/>
      <c r="M416" s="26"/>
      <c r="N416" s="26"/>
      <c r="O416" s="30"/>
      <c r="P416" s="27"/>
      <c r="Q416" s="26"/>
      <c r="R416" s="30"/>
      <c r="S416" s="31"/>
    </row>
    <row r="417" spans="4:19" s="4" customFormat="1" ht="19.7" customHeight="1">
      <c r="D417" s="27"/>
      <c r="E417" s="27"/>
      <c r="F417" s="27"/>
      <c r="G417" s="47"/>
      <c r="H417" s="557"/>
      <c r="I417" s="26"/>
      <c r="J417" s="63"/>
      <c r="K417" s="29"/>
      <c r="L417" s="47"/>
      <c r="M417" s="26"/>
      <c r="N417" s="26"/>
      <c r="O417" s="30"/>
      <c r="P417" s="27"/>
      <c r="Q417" s="26"/>
      <c r="R417" s="30"/>
      <c r="S417" s="31"/>
    </row>
    <row r="418" spans="4:19" s="4" customFormat="1" ht="19.7" customHeight="1">
      <c r="D418" s="27"/>
      <c r="E418" s="27"/>
      <c r="F418" s="27"/>
      <c r="G418" s="47"/>
      <c r="H418" s="557"/>
      <c r="I418" s="26"/>
      <c r="J418" s="63"/>
      <c r="K418" s="29"/>
      <c r="L418" s="47"/>
      <c r="M418" s="26"/>
      <c r="N418" s="26"/>
      <c r="O418" s="30"/>
      <c r="P418" s="27"/>
      <c r="Q418" s="26"/>
      <c r="R418" s="30"/>
      <c r="S418" s="31"/>
    </row>
    <row r="419" spans="4:19" s="4" customFormat="1" ht="19.7" customHeight="1">
      <c r="D419" s="27"/>
      <c r="E419" s="27"/>
      <c r="F419" s="27"/>
      <c r="G419" s="47"/>
      <c r="H419" s="557"/>
      <c r="I419" s="26"/>
      <c r="J419" s="63"/>
      <c r="K419" s="29"/>
      <c r="L419" s="47"/>
      <c r="M419" s="26"/>
      <c r="N419" s="26"/>
      <c r="O419" s="30"/>
      <c r="P419" s="27"/>
      <c r="Q419" s="26"/>
      <c r="R419" s="30"/>
      <c r="S419" s="31"/>
    </row>
    <row r="420" spans="4:19" s="4" customFormat="1" ht="19.7" customHeight="1">
      <c r="D420" s="27"/>
      <c r="E420" s="27"/>
      <c r="F420" s="27"/>
      <c r="G420" s="47"/>
      <c r="H420" s="557"/>
      <c r="I420" s="26"/>
      <c r="J420" s="63"/>
      <c r="K420" s="29"/>
      <c r="L420" s="47"/>
      <c r="M420" s="26"/>
      <c r="N420" s="26"/>
      <c r="O420" s="30"/>
      <c r="P420" s="27"/>
      <c r="Q420" s="26"/>
      <c r="R420" s="30"/>
      <c r="S420" s="31"/>
    </row>
    <row r="421" spans="4:19" s="4" customFormat="1" ht="19.7" customHeight="1">
      <c r="D421" s="27"/>
      <c r="E421" s="27"/>
      <c r="F421" s="27"/>
      <c r="G421" s="47"/>
      <c r="H421" s="557"/>
      <c r="I421" s="26"/>
      <c r="J421" s="63"/>
      <c r="K421" s="29"/>
      <c r="L421" s="47"/>
      <c r="M421" s="26"/>
      <c r="N421" s="26"/>
      <c r="O421" s="30"/>
      <c r="P421" s="27"/>
      <c r="Q421" s="26"/>
      <c r="R421" s="30"/>
      <c r="S421" s="31"/>
    </row>
    <row r="422" spans="4:19" s="4" customFormat="1" ht="19.7" customHeight="1">
      <c r="D422" s="27"/>
      <c r="E422" s="27"/>
      <c r="F422" s="27"/>
      <c r="G422" s="47"/>
      <c r="H422" s="557"/>
      <c r="I422" s="26"/>
      <c r="J422" s="63"/>
      <c r="K422" s="29"/>
      <c r="L422" s="47"/>
      <c r="M422" s="26"/>
      <c r="N422" s="26"/>
      <c r="O422" s="30"/>
      <c r="P422" s="27"/>
      <c r="Q422" s="26"/>
      <c r="R422" s="30"/>
      <c r="S422" s="31"/>
    </row>
    <row r="423" spans="4:19" s="4" customFormat="1" ht="19.7" customHeight="1">
      <c r="D423" s="27"/>
      <c r="E423" s="27"/>
      <c r="F423" s="27"/>
      <c r="G423" s="47"/>
      <c r="H423" s="557"/>
      <c r="I423" s="26"/>
      <c r="J423" s="63"/>
      <c r="K423" s="29"/>
      <c r="L423" s="47"/>
      <c r="M423" s="26"/>
      <c r="N423" s="26"/>
      <c r="O423" s="30"/>
      <c r="P423" s="27"/>
      <c r="Q423" s="26"/>
      <c r="R423" s="30"/>
      <c r="S423" s="31"/>
    </row>
    <row r="424" spans="4:19" s="4" customFormat="1" ht="19.7" customHeight="1">
      <c r="D424" s="27"/>
      <c r="E424" s="27"/>
      <c r="F424" s="27"/>
      <c r="G424" s="47"/>
      <c r="H424" s="557"/>
      <c r="I424" s="26"/>
      <c r="J424" s="63"/>
      <c r="K424" s="29"/>
      <c r="L424" s="47"/>
      <c r="M424" s="26"/>
      <c r="N424" s="26"/>
      <c r="O424" s="30"/>
      <c r="P424" s="27"/>
      <c r="Q424" s="26"/>
      <c r="R424" s="30"/>
      <c r="S424" s="31"/>
    </row>
    <row r="425" spans="4:19" s="4" customFormat="1" ht="19.7" customHeight="1">
      <c r="D425" s="27"/>
      <c r="E425" s="27"/>
      <c r="F425" s="27"/>
      <c r="G425" s="47"/>
      <c r="H425" s="557"/>
      <c r="I425" s="26"/>
      <c r="J425" s="63"/>
      <c r="K425" s="29"/>
      <c r="L425" s="47"/>
      <c r="M425" s="26"/>
      <c r="N425" s="26"/>
      <c r="O425" s="30"/>
      <c r="P425" s="27"/>
      <c r="Q425" s="26"/>
      <c r="R425" s="30"/>
      <c r="S425" s="31"/>
    </row>
    <row r="426" spans="4:19" s="4" customFormat="1" ht="19.7" customHeight="1">
      <c r="D426" s="27"/>
      <c r="E426" s="27"/>
      <c r="F426" s="27"/>
      <c r="G426" s="47"/>
      <c r="H426" s="557"/>
      <c r="I426" s="26"/>
      <c r="J426" s="63"/>
      <c r="K426" s="29"/>
      <c r="L426" s="47"/>
      <c r="M426" s="26"/>
      <c r="N426" s="26"/>
      <c r="O426" s="30"/>
      <c r="P426" s="27"/>
      <c r="Q426" s="26"/>
      <c r="R426" s="30"/>
      <c r="S426" s="31"/>
    </row>
    <row r="427" spans="4:19" s="4" customFormat="1" ht="19.7" customHeight="1">
      <c r="D427" s="27"/>
      <c r="E427" s="27"/>
      <c r="F427" s="27"/>
      <c r="G427" s="47"/>
      <c r="H427" s="557"/>
      <c r="I427" s="26"/>
      <c r="J427" s="63"/>
      <c r="K427" s="29"/>
      <c r="L427" s="47"/>
      <c r="M427" s="26"/>
      <c r="N427" s="26"/>
      <c r="O427" s="30"/>
      <c r="P427" s="27"/>
      <c r="Q427" s="26"/>
      <c r="R427" s="30"/>
      <c r="S427" s="31"/>
    </row>
    <row r="428" spans="4:19" s="4" customFormat="1" ht="19.7" customHeight="1">
      <c r="D428" s="27"/>
      <c r="E428" s="27"/>
      <c r="F428" s="27"/>
      <c r="G428" s="47"/>
      <c r="H428" s="557"/>
      <c r="I428" s="26"/>
      <c r="J428" s="63"/>
      <c r="K428" s="29"/>
      <c r="L428" s="47"/>
      <c r="M428" s="26"/>
      <c r="N428" s="26"/>
      <c r="O428" s="30"/>
      <c r="P428" s="27"/>
      <c r="Q428" s="26"/>
      <c r="R428" s="30"/>
      <c r="S428" s="31"/>
    </row>
    <row r="429" spans="4:19" s="4" customFormat="1" ht="19.7" customHeight="1">
      <c r="D429" s="27"/>
      <c r="E429" s="27"/>
      <c r="F429" s="27"/>
      <c r="G429" s="47"/>
      <c r="H429" s="557"/>
      <c r="I429" s="26"/>
      <c r="J429" s="63"/>
      <c r="K429" s="29"/>
      <c r="L429" s="47"/>
      <c r="M429" s="26"/>
      <c r="N429" s="26"/>
      <c r="O429" s="30"/>
      <c r="P429" s="27"/>
      <c r="Q429" s="26"/>
      <c r="R429" s="30"/>
      <c r="S429" s="31"/>
    </row>
    <row r="430" spans="4:19" s="4" customFormat="1" ht="19.7" customHeight="1">
      <c r="D430" s="27"/>
      <c r="E430" s="27"/>
      <c r="F430" s="27"/>
      <c r="G430" s="47"/>
      <c r="H430" s="557"/>
      <c r="I430" s="26"/>
      <c r="J430" s="63"/>
      <c r="K430" s="29"/>
      <c r="L430" s="47"/>
      <c r="M430" s="26"/>
      <c r="N430" s="26"/>
      <c r="O430" s="30"/>
      <c r="P430" s="27"/>
      <c r="Q430" s="26"/>
      <c r="R430" s="30"/>
      <c r="S430" s="31"/>
    </row>
    <row r="431" spans="4:19" s="4" customFormat="1" ht="19.7" customHeight="1">
      <c r="D431" s="27"/>
      <c r="E431" s="27"/>
      <c r="F431" s="27"/>
      <c r="G431" s="47"/>
      <c r="H431" s="557"/>
      <c r="I431" s="26"/>
      <c r="J431" s="63"/>
      <c r="K431" s="29"/>
      <c r="L431" s="47"/>
      <c r="M431" s="26"/>
      <c r="N431" s="26"/>
      <c r="O431" s="30"/>
      <c r="P431" s="27"/>
      <c r="Q431" s="26"/>
      <c r="R431" s="30"/>
      <c r="S431" s="31"/>
    </row>
    <row r="432" spans="4:19" s="4" customFormat="1" ht="19.7" customHeight="1">
      <c r="D432" s="27"/>
      <c r="E432" s="27"/>
      <c r="F432" s="27"/>
      <c r="G432" s="47"/>
      <c r="H432" s="557"/>
      <c r="I432" s="26"/>
      <c r="J432" s="63"/>
      <c r="K432" s="29"/>
      <c r="L432" s="47"/>
      <c r="M432" s="26"/>
      <c r="N432" s="26"/>
      <c r="O432" s="30"/>
      <c r="P432" s="27"/>
      <c r="Q432" s="26"/>
      <c r="R432" s="30"/>
      <c r="S432" s="31"/>
    </row>
    <row r="433" spans="4:19" s="4" customFormat="1" ht="19.7" customHeight="1">
      <c r="D433" s="27"/>
      <c r="E433" s="27"/>
      <c r="F433" s="27"/>
      <c r="G433" s="47"/>
      <c r="H433" s="557"/>
      <c r="I433" s="26"/>
      <c r="J433" s="63"/>
      <c r="K433" s="29"/>
      <c r="L433" s="47"/>
      <c r="M433" s="26"/>
      <c r="N433" s="26"/>
      <c r="O433" s="30"/>
      <c r="P433" s="27"/>
      <c r="Q433" s="26"/>
      <c r="R433" s="30"/>
      <c r="S433" s="31"/>
    </row>
    <row r="434" spans="4:19" s="4" customFormat="1" ht="19.7" customHeight="1">
      <c r="D434" s="27"/>
      <c r="E434" s="27"/>
      <c r="F434" s="27"/>
      <c r="G434" s="47"/>
      <c r="H434" s="557"/>
      <c r="I434" s="26"/>
      <c r="J434" s="63"/>
      <c r="K434" s="29"/>
      <c r="L434" s="47"/>
      <c r="M434" s="26"/>
      <c r="N434" s="26"/>
      <c r="O434" s="30"/>
      <c r="P434" s="27"/>
      <c r="Q434" s="26"/>
      <c r="R434" s="30"/>
      <c r="S434" s="31"/>
    </row>
    <row r="435" spans="4:19" s="4" customFormat="1" ht="19.7" customHeight="1">
      <c r="D435" s="27"/>
      <c r="E435" s="27"/>
      <c r="F435" s="27"/>
      <c r="G435" s="47"/>
      <c r="H435" s="557"/>
      <c r="I435" s="26"/>
      <c r="J435" s="63"/>
      <c r="K435" s="29"/>
      <c r="L435" s="47"/>
      <c r="M435" s="26"/>
      <c r="N435" s="26"/>
      <c r="O435" s="30"/>
      <c r="P435" s="27"/>
      <c r="Q435" s="26"/>
      <c r="R435" s="30"/>
      <c r="S435" s="31"/>
    </row>
    <row r="436" spans="4:19" s="4" customFormat="1" ht="19.7" customHeight="1">
      <c r="D436" s="27"/>
      <c r="E436" s="27"/>
      <c r="F436" s="27"/>
      <c r="G436" s="47"/>
      <c r="H436" s="557"/>
      <c r="I436" s="26"/>
      <c r="J436" s="63"/>
      <c r="K436" s="29"/>
      <c r="L436" s="47"/>
      <c r="M436" s="26"/>
      <c r="N436" s="26"/>
      <c r="O436" s="30"/>
      <c r="P436" s="27"/>
      <c r="Q436" s="26"/>
      <c r="R436" s="30"/>
      <c r="S436" s="31"/>
    </row>
    <row r="437" spans="4:19" s="4" customFormat="1" ht="19.7" customHeight="1">
      <c r="D437" s="27"/>
      <c r="E437" s="27"/>
      <c r="F437" s="27"/>
      <c r="G437" s="47"/>
      <c r="H437" s="557"/>
      <c r="I437" s="26"/>
      <c r="J437" s="63"/>
      <c r="K437" s="29"/>
      <c r="L437" s="47"/>
      <c r="M437" s="26"/>
      <c r="N437" s="26"/>
      <c r="O437" s="30"/>
      <c r="P437" s="27"/>
      <c r="Q437" s="26"/>
      <c r="R437" s="30"/>
      <c r="S437" s="31"/>
    </row>
    <row r="438" spans="4:19" s="4" customFormat="1" ht="19.7" customHeight="1">
      <c r="D438" s="27"/>
      <c r="E438" s="27"/>
      <c r="F438" s="27"/>
      <c r="G438" s="47"/>
      <c r="H438" s="557"/>
      <c r="I438" s="26"/>
      <c r="J438" s="63"/>
      <c r="K438" s="29"/>
      <c r="L438" s="47"/>
      <c r="M438" s="26"/>
      <c r="N438" s="26"/>
      <c r="O438" s="30"/>
      <c r="P438" s="27"/>
      <c r="Q438" s="26"/>
      <c r="R438" s="30"/>
      <c r="S438" s="31"/>
    </row>
    <row r="439" spans="4:19" s="4" customFormat="1" ht="19.7" customHeight="1">
      <c r="D439" s="27"/>
      <c r="E439" s="27"/>
      <c r="F439" s="27"/>
      <c r="G439" s="47"/>
      <c r="H439" s="557"/>
      <c r="I439" s="26"/>
      <c r="J439" s="63"/>
      <c r="K439" s="29"/>
      <c r="L439" s="47"/>
      <c r="M439" s="26"/>
      <c r="N439" s="26"/>
      <c r="O439" s="30"/>
      <c r="P439" s="27"/>
      <c r="Q439" s="26"/>
      <c r="R439" s="30"/>
      <c r="S439" s="31"/>
    </row>
    <row r="440" spans="4:19" s="4" customFormat="1" ht="19.7" customHeight="1">
      <c r="D440" s="27"/>
      <c r="E440" s="27"/>
      <c r="F440" s="27"/>
      <c r="G440" s="47"/>
      <c r="H440" s="557"/>
      <c r="I440" s="26"/>
      <c r="J440" s="63"/>
      <c r="K440" s="29"/>
      <c r="L440" s="47"/>
      <c r="M440" s="26"/>
      <c r="N440" s="26"/>
      <c r="O440" s="30"/>
      <c r="P440" s="27"/>
      <c r="Q440" s="26"/>
      <c r="R440" s="30"/>
      <c r="S440" s="31"/>
    </row>
    <row r="441" spans="4:19" s="4" customFormat="1" ht="19.7" customHeight="1">
      <c r="D441" s="27"/>
      <c r="E441" s="27"/>
      <c r="F441" s="27"/>
      <c r="G441" s="47"/>
      <c r="H441" s="557"/>
      <c r="I441" s="26"/>
      <c r="J441" s="63"/>
      <c r="K441" s="29"/>
      <c r="L441" s="47"/>
      <c r="M441" s="26"/>
      <c r="N441" s="26"/>
      <c r="O441" s="30"/>
      <c r="P441" s="27"/>
      <c r="Q441" s="26"/>
      <c r="R441" s="30"/>
      <c r="S441" s="31"/>
    </row>
    <row r="442" spans="4:19" s="4" customFormat="1" ht="19.7" customHeight="1">
      <c r="D442" s="27"/>
      <c r="E442" s="27"/>
      <c r="F442" s="27"/>
      <c r="G442" s="47"/>
      <c r="H442" s="557"/>
      <c r="I442" s="26"/>
      <c r="J442" s="63"/>
      <c r="K442" s="29"/>
      <c r="L442" s="47"/>
      <c r="M442" s="26"/>
      <c r="N442" s="26"/>
      <c r="O442" s="30"/>
      <c r="P442" s="27"/>
      <c r="Q442" s="26"/>
      <c r="R442" s="30"/>
      <c r="S442" s="31"/>
    </row>
    <row r="443" spans="4:19" s="4" customFormat="1" ht="19.7" customHeight="1">
      <c r="D443" s="27"/>
      <c r="E443" s="27"/>
      <c r="F443" s="27"/>
      <c r="G443" s="47"/>
      <c r="H443" s="557"/>
      <c r="I443" s="26"/>
      <c r="J443" s="63"/>
      <c r="K443" s="29"/>
      <c r="L443" s="47"/>
      <c r="M443" s="26"/>
      <c r="N443" s="26"/>
      <c r="O443" s="30"/>
      <c r="P443" s="27"/>
      <c r="Q443" s="26"/>
      <c r="R443" s="30"/>
      <c r="S443" s="31"/>
    </row>
    <row r="444" spans="4:19" s="4" customFormat="1" ht="19.7" customHeight="1">
      <c r="D444" s="27"/>
      <c r="E444" s="27"/>
      <c r="F444" s="27"/>
      <c r="G444" s="47"/>
      <c r="H444" s="557"/>
      <c r="I444" s="26"/>
      <c r="J444" s="63"/>
      <c r="K444" s="29"/>
      <c r="L444" s="47"/>
      <c r="M444" s="26"/>
      <c r="N444" s="26"/>
      <c r="O444" s="30"/>
      <c r="P444" s="27"/>
      <c r="Q444" s="26"/>
      <c r="R444" s="30"/>
      <c r="S444" s="31"/>
    </row>
    <row r="445" spans="4:19" s="4" customFormat="1" ht="19.7" customHeight="1">
      <c r="D445" s="27"/>
      <c r="E445" s="27"/>
      <c r="F445" s="27"/>
      <c r="G445" s="47"/>
      <c r="H445" s="557"/>
      <c r="I445" s="26"/>
      <c r="J445" s="63"/>
      <c r="K445" s="29"/>
      <c r="L445" s="47"/>
      <c r="M445" s="26"/>
      <c r="N445" s="26"/>
      <c r="O445" s="30"/>
      <c r="P445" s="27"/>
      <c r="Q445" s="26"/>
      <c r="R445" s="30"/>
      <c r="S445" s="31"/>
    </row>
    <row r="446" spans="4:19" s="4" customFormat="1" ht="19.7" customHeight="1">
      <c r="D446" s="27"/>
      <c r="E446" s="27"/>
      <c r="F446" s="27"/>
      <c r="G446" s="47"/>
      <c r="H446" s="557"/>
      <c r="I446" s="26"/>
      <c r="J446" s="63"/>
      <c r="K446" s="29"/>
      <c r="L446" s="47"/>
      <c r="M446" s="26"/>
      <c r="N446" s="26"/>
      <c r="O446" s="30"/>
      <c r="P446" s="27"/>
      <c r="Q446" s="26"/>
      <c r="R446" s="30"/>
      <c r="S446" s="31"/>
    </row>
    <row r="447" spans="4:19" s="4" customFormat="1" ht="19.7" customHeight="1">
      <c r="D447" s="27"/>
      <c r="E447" s="27"/>
      <c r="F447" s="27"/>
      <c r="G447" s="47"/>
      <c r="H447" s="557"/>
      <c r="I447" s="26"/>
      <c r="J447" s="63"/>
      <c r="K447" s="29"/>
      <c r="L447" s="47"/>
      <c r="M447" s="26"/>
      <c r="N447" s="26"/>
      <c r="O447" s="30"/>
      <c r="P447" s="27"/>
      <c r="Q447" s="26"/>
      <c r="R447" s="30"/>
      <c r="S447" s="31"/>
    </row>
    <row r="448" spans="4:19" s="4" customFormat="1" ht="19.7" customHeight="1">
      <c r="D448" s="27"/>
      <c r="E448" s="27"/>
      <c r="F448" s="27"/>
      <c r="G448" s="47"/>
      <c r="H448" s="557"/>
      <c r="I448" s="26"/>
      <c r="J448" s="63"/>
      <c r="K448" s="29"/>
      <c r="L448" s="47"/>
      <c r="M448" s="26"/>
      <c r="N448" s="26"/>
      <c r="O448" s="30"/>
      <c r="P448" s="27"/>
      <c r="Q448" s="26"/>
      <c r="R448" s="30"/>
      <c r="S448" s="31"/>
    </row>
    <row r="449" spans="4:19" s="4" customFormat="1" ht="19.7" customHeight="1">
      <c r="D449" s="27"/>
      <c r="E449" s="27"/>
      <c r="F449" s="27"/>
      <c r="G449" s="47"/>
      <c r="H449" s="557"/>
      <c r="I449" s="26"/>
      <c r="J449" s="63"/>
      <c r="K449" s="29"/>
      <c r="L449" s="47"/>
      <c r="M449" s="26"/>
      <c r="N449" s="26"/>
      <c r="O449" s="30"/>
      <c r="P449" s="27"/>
      <c r="Q449" s="26"/>
      <c r="R449" s="30"/>
      <c r="S449" s="31"/>
    </row>
    <row r="450" spans="4:19" s="4" customFormat="1" ht="19.7" customHeight="1">
      <c r="D450" s="27"/>
      <c r="E450" s="27"/>
      <c r="F450" s="27"/>
      <c r="G450" s="47"/>
      <c r="H450" s="557"/>
      <c r="I450" s="26"/>
      <c r="J450" s="63"/>
      <c r="K450" s="29"/>
      <c r="L450" s="47"/>
      <c r="M450" s="26"/>
      <c r="N450" s="26"/>
      <c r="O450" s="30"/>
      <c r="P450" s="27"/>
      <c r="Q450" s="26"/>
      <c r="R450" s="30"/>
      <c r="S450" s="31"/>
    </row>
    <row r="451" spans="4:19" s="4" customFormat="1" ht="19.7" customHeight="1">
      <c r="D451" s="27"/>
      <c r="E451" s="27"/>
      <c r="F451" s="27"/>
      <c r="G451" s="47"/>
      <c r="H451" s="557"/>
      <c r="I451" s="26"/>
      <c r="J451" s="63"/>
      <c r="K451" s="29"/>
      <c r="L451" s="47"/>
      <c r="M451" s="26"/>
      <c r="N451" s="26"/>
      <c r="O451" s="30"/>
      <c r="P451" s="27"/>
      <c r="Q451" s="26"/>
      <c r="R451" s="30"/>
      <c r="S451" s="31"/>
    </row>
    <row r="452" spans="4:19" s="4" customFormat="1" ht="19.7" customHeight="1">
      <c r="D452" s="27"/>
      <c r="E452" s="27"/>
      <c r="F452" s="27"/>
      <c r="G452" s="47"/>
      <c r="H452" s="557"/>
      <c r="I452" s="26"/>
      <c r="J452" s="63"/>
      <c r="K452" s="29"/>
      <c r="L452" s="47"/>
      <c r="M452" s="26"/>
      <c r="N452" s="26"/>
      <c r="O452" s="30"/>
      <c r="P452" s="27"/>
      <c r="Q452" s="26"/>
      <c r="R452" s="30"/>
      <c r="S452" s="31"/>
    </row>
    <row r="453" spans="4:19" s="4" customFormat="1" ht="19.7" customHeight="1">
      <c r="D453" s="27"/>
      <c r="E453" s="27"/>
      <c r="F453" s="27"/>
      <c r="G453" s="47"/>
      <c r="H453" s="557"/>
      <c r="I453" s="26"/>
      <c r="J453" s="63"/>
      <c r="K453" s="29"/>
      <c r="L453" s="47"/>
      <c r="M453" s="26"/>
      <c r="N453" s="26"/>
      <c r="O453" s="30"/>
      <c r="P453" s="27"/>
      <c r="Q453" s="26"/>
      <c r="R453" s="30"/>
      <c r="S453" s="31"/>
    </row>
    <row r="454" spans="4:19" s="4" customFormat="1" ht="19.7" customHeight="1">
      <c r="D454" s="27"/>
      <c r="E454" s="27"/>
      <c r="F454" s="27"/>
      <c r="G454" s="47"/>
      <c r="H454" s="557"/>
      <c r="I454" s="26"/>
      <c r="J454" s="63"/>
      <c r="K454" s="29"/>
      <c r="L454" s="47"/>
      <c r="M454" s="26"/>
      <c r="N454" s="26"/>
      <c r="O454" s="30"/>
      <c r="P454" s="27"/>
      <c r="Q454" s="26"/>
      <c r="R454" s="30"/>
      <c r="S454" s="31"/>
    </row>
    <row r="455" spans="4:19" s="4" customFormat="1" ht="19.7" customHeight="1">
      <c r="D455" s="27"/>
      <c r="E455" s="27"/>
      <c r="F455" s="27"/>
      <c r="G455" s="47"/>
      <c r="H455" s="557"/>
      <c r="I455" s="26"/>
      <c r="J455" s="63"/>
      <c r="K455" s="29"/>
      <c r="L455" s="47"/>
      <c r="M455" s="26"/>
      <c r="N455" s="26"/>
      <c r="O455" s="30"/>
      <c r="P455" s="27"/>
      <c r="Q455" s="26"/>
      <c r="R455" s="30"/>
      <c r="S455" s="31"/>
    </row>
    <row r="456" spans="4:19" s="4" customFormat="1" ht="19.7" customHeight="1">
      <c r="D456" s="27"/>
      <c r="E456" s="27"/>
      <c r="F456" s="27"/>
      <c r="G456" s="47"/>
      <c r="H456" s="557"/>
      <c r="I456" s="26"/>
      <c r="J456" s="63"/>
      <c r="K456" s="29"/>
      <c r="L456" s="47"/>
      <c r="M456" s="26"/>
      <c r="N456" s="26"/>
      <c r="O456" s="30"/>
      <c r="P456" s="27"/>
      <c r="Q456" s="26"/>
      <c r="R456" s="30"/>
      <c r="S456" s="31"/>
    </row>
    <row r="457" spans="4:19" s="4" customFormat="1" ht="19.7" customHeight="1">
      <c r="D457" s="27"/>
      <c r="E457" s="27"/>
      <c r="F457" s="27"/>
      <c r="G457" s="47"/>
      <c r="H457" s="557"/>
      <c r="I457" s="26"/>
      <c r="J457" s="63"/>
      <c r="K457" s="29"/>
      <c r="L457" s="47"/>
      <c r="M457" s="26"/>
      <c r="N457" s="26"/>
      <c r="O457" s="30"/>
      <c r="P457" s="27"/>
      <c r="Q457" s="26"/>
      <c r="R457" s="30"/>
      <c r="S457" s="31"/>
    </row>
    <row r="458" spans="4:19" s="4" customFormat="1" ht="19.7" customHeight="1">
      <c r="D458" s="27"/>
      <c r="E458" s="27"/>
      <c r="F458" s="27"/>
      <c r="G458" s="47"/>
      <c r="H458" s="557"/>
      <c r="I458" s="26"/>
      <c r="J458" s="63"/>
      <c r="K458" s="29"/>
      <c r="L458" s="47"/>
      <c r="M458" s="26"/>
      <c r="N458" s="26"/>
      <c r="O458" s="30"/>
      <c r="P458" s="27"/>
      <c r="Q458" s="26"/>
      <c r="R458" s="30"/>
      <c r="S458" s="31"/>
    </row>
    <row r="459" spans="4:19" s="4" customFormat="1" ht="19.7" customHeight="1">
      <c r="D459" s="27"/>
      <c r="E459" s="27"/>
      <c r="F459" s="27"/>
      <c r="G459" s="47"/>
      <c r="H459" s="557"/>
      <c r="I459" s="26"/>
      <c r="J459" s="63"/>
      <c r="K459" s="29"/>
      <c r="L459" s="47"/>
      <c r="M459" s="26"/>
      <c r="N459" s="26"/>
      <c r="O459" s="30"/>
      <c r="P459" s="27"/>
      <c r="Q459" s="26"/>
      <c r="R459" s="30"/>
      <c r="S459" s="31"/>
    </row>
    <row r="460" spans="4:19" s="4" customFormat="1" ht="19.7" customHeight="1">
      <c r="D460" s="27"/>
      <c r="E460" s="27"/>
      <c r="F460" s="27"/>
      <c r="G460" s="47"/>
      <c r="H460" s="557"/>
      <c r="I460" s="26"/>
      <c r="J460" s="63"/>
      <c r="K460" s="29"/>
      <c r="L460" s="47"/>
      <c r="M460" s="26"/>
      <c r="N460" s="26"/>
      <c r="O460" s="30"/>
      <c r="P460" s="27"/>
      <c r="Q460" s="26"/>
      <c r="R460" s="30"/>
      <c r="S460" s="31"/>
    </row>
    <row r="461" spans="4:19" s="4" customFormat="1" ht="19.7" customHeight="1">
      <c r="D461" s="27"/>
      <c r="E461" s="27"/>
      <c r="F461" s="27"/>
      <c r="G461" s="47"/>
      <c r="H461" s="557"/>
      <c r="I461" s="26"/>
      <c r="J461" s="63"/>
      <c r="K461" s="29"/>
      <c r="L461" s="47"/>
      <c r="M461" s="26"/>
      <c r="N461" s="26"/>
      <c r="O461" s="30"/>
      <c r="P461" s="27"/>
      <c r="Q461" s="26"/>
      <c r="R461" s="30"/>
      <c r="S461" s="31"/>
    </row>
    <row r="462" spans="4:19" s="4" customFormat="1" ht="19.7" customHeight="1">
      <c r="D462" s="27"/>
      <c r="E462" s="27"/>
      <c r="F462" s="27"/>
      <c r="G462" s="47"/>
      <c r="H462" s="557"/>
      <c r="I462" s="26"/>
      <c r="J462" s="63"/>
      <c r="K462" s="29"/>
      <c r="L462" s="47"/>
      <c r="M462" s="26"/>
      <c r="N462" s="26"/>
      <c r="O462" s="30"/>
      <c r="P462" s="27"/>
      <c r="Q462" s="26"/>
      <c r="R462" s="30"/>
      <c r="S462" s="31"/>
    </row>
    <row r="463" spans="4:19" s="4" customFormat="1" ht="19.7" customHeight="1">
      <c r="D463" s="27"/>
      <c r="E463" s="27"/>
      <c r="F463" s="27"/>
      <c r="G463" s="47"/>
      <c r="H463" s="557"/>
      <c r="I463" s="26"/>
      <c r="J463" s="63"/>
      <c r="K463" s="29"/>
      <c r="L463" s="47"/>
      <c r="M463" s="26"/>
      <c r="N463" s="26"/>
      <c r="O463" s="30"/>
      <c r="P463" s="27"/>
      <c r="Q463" s="26"/>
      <c r="R463" s="30"/>
      <c r="S463" s="31"/>
    </row>
    <row r="464" spans="4:19" s="4" customFormat="1" ht="19.7" customHeight="1">
      <c r="D464" s="27"/>
      <c r="E464" s="27"/>
      <c r="F464" s="27"/>
      <c r="G464" s="47"/>
      <c r="H464" s="557"/>
      <c r="I464" s="26"/>
      <c r="J464" s="63"/>
      <c r="K464" s="29"/>
      <c r="L464" s="47"/>
      <c r="M464" s="26"/>
      <c r="N464" s="26"/>
      <c r="O464" s="30"/>
      <c r="P464" s="27"/>
      <c r="Q464" s="26"/>
      <c r="R464" s="30"/>
      <c r="S464" s="31"/>
    </row>
    <row r="465" spans="4:19" s="4" customFormat="1" ht="19.7" customHeight="1">
      <c r="D465" s="27"/>
      <c r="E465" s="27"/>
      <c r="F465" s="27"/>
      <c r="G465" s="47"/>
      <c r="H465" s="557"/>
      <c r="I465" s="26"/>
      <c r="J465" s="63"/>
      <c r="K465" s="29"/>
      <c r="L465" s="47"/>
      <c r="M465" s="26"/>
      <c r="N465" s="26"/>
      <c r="O465" s="30"/>
      <c r="P465" s="27"/>
      <c r="Q465" s="26"/>
      <c r="R465" s="30"/>
      <c r="S465" s="31"/>
    </row>
    <row r="466" spans="4:19" s="4" customFormat="1" ht="19.7" customHeight="1">
      <c r="D466" s="27"/>
      <c r="E466" s="27"/>
      <c r="F466" s="27"/>
      <c r="G466" s="47"/>
      <c r="H466" s="557"/>
      <c r="I466" s="26"/>
      <c r="J466" s="63"/>
      <c r="K466" s="29"/>
      <c r="L466" s="47"/>
      <c r="M466" s="26"/>
      <c r="N466" s="26"/>
      <c r="O466" s="30"/>
      <c r="P466" s="27"/>
      <c r="Q466" s="26"/>
      <c r="R466" s="30"/>
      <c r="S466" s="31"/>
    </row>
    <row r="467" spans="4:19" s="4" customFormat="1" ht="19.7" customHeight="1">
      <c r="D467" s="27"/>
      <c r="E467" s="27"/>
      <c r="F467" s="27"/>
      <c r="G467" s="47"/>
      <c r="H467" s="557"/>
      <c r="I467" s="26"/>
      <c r="J467" s="63"/>
      <c r="K467" s="29"/>
      <c r="L467" s="47"/>
      <c r="M467" s="26"/>
      <c r="N467" s="26"/>
      <c r="O467" s="30"/>
      <c r="P467" s="27"/>
      <c r="Q467" s="26"/>
      <c r="R467" s="30"/>
      <c r="S467" s="31"/>
    </row>
    <row r="468" spans="4:19" s="4" customFormat="1" ht="19.7" customHeight="1">
      <c r="D468" s="27"/>
      <c r="E468" s="27"/>
      <c r="F468" s="27"/>
      <c r="G468" s="47"/>
      <c r="H468" s="557"/>
      <c r="I468" s="26"/>
      <c r="J468" s="63"/>
      <c r="K468" s="29"/>
      <c r="L468" s="47"/>
      <c r="M468" s="26"/>
      <c r="N468" s="26"/>
      <c r="O468" s="30"/>
      <c r="P468" s="27"/>
      <c r="Q468" s="26"/>
      <c r="R468" s="30"/>
      <c r="S468" s="31"/>
    </row>
    <row r="469" spans="4:19" s="4" customFormat="1" ht="19.7" customHeight="1">
      <c r="D469" s="27"/>
      <c r="E469" s="27"/>
      <c r="F469" s="27"/>
      <c r="G469" s="47"/>
      <c r="H469" s="557"/>
      <c r="I469" s="26"/>
      <c r="J469" s="63"/>
      <c r="K469" s="29"/>
      <c r="L469" s="47"/>
      <c r="M469" s="26"/>
      <c r="N469" s="26"/>
      <c r="O469" s="30"/>
      <c r="P469" s="27"/>
      <c r="Q469" s="26"/>
      <c r="R469" s="30"/>
      <c r="S469" s="31"/>
    </row>
    <row r="470" spans="4:19" s="4" customFormat="1" ht="19.7" customHeight="1">
      <c r="D470" s="27"/>
      <c r="E470" s="27"/>
      <c r="F470" s="27"/>
      <c r="G470" s="47"/>
      <c r="H470" s="557"/>
      <c r="I470" s="26"/>
      <c r="J470" s="63"/>
      <c r="K470" s="29"/>
      <c r="L470" s="47"/>
      <c r="M470" s="26"/>
      <c r="N470" s="26"/>
      <c r="O470" s="30"/>
      <c r="P470" s="27"/>
      <c r="Q470" s="26"/>
      <c r="R470" s="30"/>
      <c r="S470" s="31"/>
    </row>
    <row r="471" spans="4:19" s="4" customFormat="1" ht="19.7" customHeight="1">
      <c r="D471" s="27"/>
      <c r="E471" s="27"/>
      <c r="F471" s="27"/>
      <c r="G471" s="47"/>
      <c r="H471" s="557"/>
      <c r="I471" s="26"/>
      <c r="J471" s="63"/>
      <c r="K471" s="29"/>
      <c r="L471" s="47"/>
      <c r="M471" s="26"/>
      <c r="N471" s="26"/>
      <c r="O471" s="30"/>
      <c r="P471" s="27"/>
      <c r="Q471" s="26"/>
      <c r="R471" s="30"/>
      <c r="S471" s="31"/>
    </row>
    <row r="472" spans="4:19" s="4" customFormat="1" ht="19.7" customHeight="1">
      <c r="D472" s="27"/>
      <c r="E472" s="27"/>
      <c r="F472" s="27"/>
      <c r="G472" s="47"/>
      <c r="H472" s="557"/>
      <c r="I472" s="26"/>
      <c r="J472" s="63"/>
      <c r="K472" s="29"/>
      <c r="L472" s="47"/>
      <c r="M472" s="26"/>
      <c r="N472" s="26"/>
      <c r="O472" s="30"/>
      <c r="P472" s="27"/>
      <c r="Q472" s="26"/>
      <c r="R472" s="30"/>
      <c r="S472" s="31"/>
    </row>
    <row r="473" spans="4:19" s="4" customFormat="1" ht="19.7" customHeight="1">
      <c r="D473" s="27"/>
      <c r="E473" s="27"/>
      <c r="F473" s="27"/>
      <c r="G473" s="47"/>
      <c r="H473" s="557"/>
      <c r="I473" s="26"/>
      <c r="J473" s="63"/>
      <c r="K473" s="29"/>
      <c r="L473" s="47"/>
      <c r="M473" s="26"/>
      <c r="N473" s="26"/>
      <c r="O473" s="30"/>
      <c r="P473" s="27"/>
      <c r="Q473" s="26"/>
      <c r="R473" s="30"/>
      <c r="S473" s="31"/>
    </row>
    <row r="474" spans="4:19" s="4" customFormat="1" ht="19.7" customHeight="1">
      <c r="D474" s="27"/>
      <c r="E474" s="27"/>
      <c r="F474" s="27"/>
      <c r="G474" s="47"/>
      <c r="H474" s="557"/>
      <c r="I474" s="26"/>
      <c r="J474" s="63"/>
      <c r="K474" s="29"/>
      <c r="L474" s="47"/>
      <c r="M474" s="26"/>
      <c r="N474" s="26"/>
      <c r="O474" s="30"/>
      <c r="P474" s="27"/>
      <c r="Q474" s="26"/>
      <c r="R474" s="30"/>
      <c r="S474" s="31"/>
    </row>
    <row r="475" spans="4:19" s="4" customFormat="1" ht="19.7" customHeight="1">
      <c r="D475" s="27"/>
      <c r="E475" s="27"/>
      <c r="F475" s="27"/>
      <c r="G475" s="47"/>
      <c r="H475" s="557"/>
      <c r="I475" s="26"/>
      <c r="J475" s="63"/>
      <c r="K475" s="29"/>
      <c r="L475" s="47"/>
      <c r="M475" s="26"/>
      <c r="N475" s="26"/>
      <c r="O475" s="30"/>
      <c r="P475" s="27"/>
      <c r="Q475" s="26"/>
      <c r="R475" s="30"/>
      <c r="S475" s="31"/>
    </row>
    <row r="476" spans="4:19" s="4" customFormat="1" ht="19.7" customHeight="1">
      <c r="D476" s="27"/>
      <c r="E476" s="27"/>
      <c r="F476" s="27"/>
      <c r="G476" s="47"/>
      <c r="H476" s="557"/>
      <c r="I476" s="26"/>
      <c r="J476" s="63"/>
      <c r="K476" s="29"/>
      <c r="L476" s="47"/>
      <c r="M476" s="26"/>
      <c r="N476" s="26"/>
      <c r="O476" s="30"/>
      <c r="P476" s="27"/>
      <c r="Q476" s="26"/>
      <c r="R476" s="30"/>
      <c r="S476" s="31"/>
    </row>
    <row r="477" spans="4:19" s="4" customFormat="1" ht="19.7" customHeight="1">
      <c r="D477" s="27"/>
      <c r="E477" s="27"/>
      <c r="F477" s="27"/>
      <c r="G477" s="47"/>
      <c r="H477" s="557"/>
      <c r="I477" s="26"/>
      <c r="J477" s="63"/>
      <c r="K477" s="29"/>
      <c r="L477" s="47"/>
      <c r="M477" s="26"/>
      <c r="N477" s="26"/>
      <c r="O477" s="30"/>
      <c r="P477" s="27"/>
      <c r="Q477" s="26"/>
      <c r="R477" s="30"/>
      <c r="S477" s="31"/>
    </row>
    <row r="478" spans="4:19" s="4" customFormat="1" ht="19.7" customHeight="1">
      <c r="D478" s="27"/>
      <c r="E478" s="27"/>
      <c r="F478" s="27"/>
      <c r="G478" s="47"/>
      <c r="H478" s="557"/>
      <c r="I478" s="26"/>
      <c r="J478" s="63"/>
      <c r="K478" s="29"/>
      <c r="L478" s="47"/>
      <c r="M478" s="26"/>
      <c r="N478" s="26"/>
      <c r="O478" s="30"/>
      <c r="P478" s="27"/>
      <c r="Q478" s="26"/>
      <c r="R478" s="30"/>
      <c r="S478" s="31"/>
    </row>
    <row r="479" spans="4:19" s="4" customFormat="1" ht="19.7" customHeight="1">
      <c r="D479" s="27"/>
      <c r="E479" s="27"/>
      <c r="F479" s="27"/>
      <c r="G479" s="47"/>
      <c r="H479" s="557"/>
      <c r="I479" s="26"/>
      <c r="J479" s="63"/>
      <c r="K479" s="29"/>
      <c r="L479" s="47"/>
      <c r="M479" s="26"/>
      <c r="N479" s="26"/>
      <c r="O479" s="30"/>
      <c r="P479" s="27"/>
      <c r="Q479" s="26"/>
      <c r="R479" s="30"/>
      <c r="S479" s="31"/>
    </row>
    <row r="480" spans="4:19" s="4" customFormat="1" ht="19.7" customHeight="1">
      <c r="D480" s="27"/>
      <c r="E480" s="27"/>
      <c r="F480" s="27"/>
      <c r="G480" s="47"/>
      <c r="H480" s="557"/>
      <c r="I480" s="26"/>
      <c r="J480" s="63"/>
      <c r="K480" s="29"/>
      <c r="L480" s="47"/>
      <c r="M480" s="26"/>
      <c r="N480" s="26"/>
      <c r="O480" s="30"/>
      <c r="P480" s="27"/>
      <c r="Q480" s="26"/>
      <c r="R480" s="30"/>
      <c r="S480" s="31"/>
    </row>
    <row r="481" spans="4:19" s="4" customFormat="1" ht="19.7" customHeight="1">
      <c r="D481" s="27"/>
      <c r="E481" s="27"/>
      <c r="F481" s="27"/>
      <c r="G481" s="47"/>
      <c r="H481" s="557"/>
      <c r="I481" s="26"/>
      <c r="J481" s="63"/>
      <c r="K481" s="29"/>
      <c r="L481" s="47"/>
      <c r="M481" s="26"/>
      <c r="N481" s="26"/>
      <c r="O481" s="30"/>
      <c r="P481" s="27"/>
      <c r="Q481" s="26"/>
      <c r="R481" s="30"/>
      <c r="S481" s="31"/>
    </row>
    <row r="482" spans="4:19" s="4" customFormat="1" ht="19.7" customHeight="1">
      <c r="D482" s="27"/>
      <c r="E482" s="27"/>
      <c r="F482" s="27"/>
      <c r="G482" s="47"/>
      <c r="H482" s="557"/>
      <c r="I482" s="26"/>
      <c r="J482" s="63"/>
      <c r="K482" s="29"/>
      <c r="L482" s="47"/>
      <c r="M482" s="26"/>
      <c r="N482" s="26"/>
      <c r="O482" s="30"/>
      <c r="P482" s="27"/>
      <c r="Q482" s="26"/>
      <c r="R482" s="30"/>
      <c r="S482" s="31"/>
    </row>
    <row r="483" spans="4:19" s="4" customFormat="1" ht="19.7" customHeight="1">
      <c r="D483" s="27"/>
      <c r="E483" s="27"/>
      <c r="F483" s="27"/>
      <c r="G483" s="47"/>
      <c r="H483" s="557"/>
      <c r="I483" s="26"/>
      <c r="J483" s="63"/>
      <c r="K483" s="29"/>
      <c r="L483" s="47"/>
      <c r="M483" s="26"/>
      <c r="N483" s="26"/>
      <c r="O483" s="30"/>
      <c r="P483" s="27"/>
      <c r="Q483" s="26"/>
      <c r="R483" s="30"/>
      <c r="S483" s="31"/>
    </row>
    <row r="484" spans="4:19" s="4" customFormat="1" ht="19.7" customHeight="1">
      <c r="D484" s="27"/>
      <c r="E484" s="27"/>
      <c r="F484" s="27"/>
      <c r="G484" s="47"/>
      <c r="H484" s="557"/>
      <c r="I484" s="26"/>
      <c r="J484" s="63"/>
      <c r="K484" s="29"/>
      <c r="L484" s="47"/>
      <c r="M484" s="26"/>
      <c r="N484" s="26"/>
      <c r="O484" s="30"/>
      <c r="P484" s="27"/>
      <c r="Q484" s="26"/>
      <c r="R484" s="30"/>
      <c r="S484" s="31"/>
    </row>
    <row r="485" spans="4:19" s="4" customFormat="1" ht="19.7" customHeight="1">
      <c r="D485" s="27"/>
      <c r="E485" s="27"/>
      <c r="F485" s="27"/>
      <c r="G485" s="47"/>
      <c r="H485" s="557"/>
      <c r="I485" s="26"/>
      <c r="J485" s="63"/>
      <c r="K485" s="29"/>
      <c r="L485" s="47"/>
      <c r="M485" s="26"/>
      <c r="N485" s="26"/>
      <c r="O485" s="30"/>
      <c r="P485" s="27"/>
      <c r="Q485" s="26"/>
      <c r="R485" s="30"/>
      <c r="S485" s="31"/>
    </row>
    <row r="486" spans="4:19" s="4" customFormat="1" ht="19.7" customHeight="1">
      <c r="D486" s="27"/>
      <c r="E486" s="27"/>
      <c r="F486" s="27"/>
      <c r="G486" s="47"/>
      <c r="H486" s="557"/>
      <c r="I486" s="26"/>
      <c r="J486" s="63"/>
      <c r="K486" s="29"/>
      <c r="L486" s="47"/>
      <c r="M486" s="26"/>
      <c r="N486" s="26"/>
      <c r="O486" s="30"/>
      <c r="P486" s="27"/>
      <c r="Q486" s="26"/>
      <c r="R486" s="30"/>
      <c r="S486" s="31"/>
    </row>
    <row r="487" spans="4:19" s="4" customFormat="1" ht="19.7" customHeight="1">
      <c r="D487" s="27"/>
      <c r="E487" s="27"/>
      <c r="F487" s="27"/>
      <c r="G487" s="47"/>
      <c r="H487" s="557"/>
      <c r="I487" s="26"/>
      <c r="J487" s="63"/>
      <c r="K487" s="29"/>
      <c r="L487" s="47"/>
      <c r="M487" s="26"/>
      <c r="N487" s="26"/>
      <c r="O487" s="30"/>
      <c r="P487" s="27"/>
      <c r="Q487" s="26"/>
      <c r="R487" s="30"/>
      <c r="S487" s="31"/>
    </row>
    <row r="488" spans="4:19" s="4" customFormat="1" ht="19.7" customHeight="1">
      <c r="D488" s="27"/>
      <c r="E488" s="27"/>
      <c r="F488" s="27"/>
      <c r="G488" s="47"/>
      <c r="H488" s="557"/>
      <c r="I488" s="26"/>
      <c r="J488" s="63"/>
      <c r="K488" s="29"/>
      <c r="L488" s="47"/>
      <c r="M488" s="26"/>
      <c r="N488" s="26"/>
      <c r="O488" s="30"/>
      <c r="P488" s="27"/>
      <c r="Q488" s="26"/>
      <c r="R488" s="30"/>
      <c r="S488" s="31"/>
    </row>
    <row r="489" spans="4:19" s="4" customFormat="1" ht="19.7" customHeight="1">
      <c r="D489" s="27"/>
      <c r="E489" s="27"/>
      <c r="F489" s="27"/>
      <c r="G489" s="47"/>
      <c r="H489" s="557"/>
      <c r="I489" s="26"/>
      <c r="J489" s="63"/>
      <c r="K489" s="29"/>
      <c r="L489" s="47"/>
      <c r="M489" s="26"/>
      <c r="N489" s="26"/>
      <c r="O489" s="30"/>
      <c r="P489" s="27"/>
      <c r="Q489" s="26"/>
      <c r="R489" s="30"/>
      <c r="S489" s="31"/>
    </row>
    <row r="490" spans="4:19" s="4" customFormat="1" ht="19.7" customHeight="1">
      <c r="D490" s="27"/>
      <c r="E490" s="27"/>
      <c r="F490" s="27"/>
      <c r="G490" s="47"/>
      <c r="H490" s="557"/>
      <c r="I490" s="26"/>
      <c r="J490" s="63"/>
      <c r="K490" s="29"/>
      <c r="L490" s="47"/>
      <c r="M490" s="26"/>
      <c r="N490" s="26"/>
      <c r="O490" s="30"/>
      <c r="P490" s="27"/>
      <c r="Q490" s="26"/>
      <c r="R490" s="30"/>
      <c r="S490" s="31"/>
    </row>
    <row r="491" spans="4:19" s="4" customFormat="1" ht="19.7" customHeight="1">
      <c r="D491" s="27"/>
      <c r="E491" s="27"/>
      <c r="F491" s="27"/>
      <c r="G491" s="47"/>
      <c r="H491" s="557"/>
      <c r="I491" s="26"/>
      <c r="J491" s="63"/>
      <c r="K491" s="29"/>
      <c r="L491" s="47"/>
      <c r="M491" s="26"/>
      <c r="N491" s="26"/>
      <c r="O491" s="30"/>
      <c r="P491" s="27"/>
      <c r="Q491" s="26"/>
      <c r="R491" s="30"/>
      <c r="S491" s="31"/>
    </row>
    <row r="492" spans="4:19" s="4" customFormat="1" ht="19.7" customHeight="1">
      <c r="D492" s="27"/>
      <c r="E492" s="27"/>
      <c r="F492" s="27"/>
      <c r="G492" s="47"/>
      <c r="H492" s="557"/>
      <c r="I492" s="26"/>
      <c r="J492" s="63"/>
      <c r="K492" s="29"/>
      <c r="L492" s="47"/>
      <c r="M492" s="26"/>
      <c r="N492" s="26"/>
      <c r="O492" s="30"/>
      <c r="P492" s="27"/>
      <c r="Q492" s="26"/>
      <c r="R492" s="30"/>
      <c r="S492" s="31"/>
    </row>
    <row r="493" spans="4:19" s="4" customFormat="1" ht="19.7" customHeight="1">
      <c r="D493" s="27"/>
      <c r="E493" s="27"/>
      <c r="F493" s="27"/>
      <c r="G493" s="47"/>
      <c r="H493" s="557"/>
      <c r="I493" s="26"/>
      <c r="J493" s="63"/>
      <c r="K493" s="29"/>
      <c r="L493" s="47"/>
      <c r="M493" s="26"/>
      <c r="N493" s="26"/>
      <c r="O493" s="30"/>
      <c r="P493" s="27"/>
      <c r="Q493" s="26"/>
      <c r="R493" s="30"/>
      <c r="S493" s="31"/>
    </row>
    <row r="494" spans="4:19" s="4" customFormat="1" ht="19.7" customHeight="1">
      <c r="D494" s="27"/>
      <c r="E494" s="27"/>
      <c r="F494" s="27"/>
      <c r="G494" s="47"/>
      <c r="H494" s="557"/>
      <c r="I494" s="26"/>
      <c r="J494" s="63"/>
      <c r="K494" s="29"/>
      <c r="L494" s="47"/>
      <c r="M494" s="26"/>
      <c r="N494" s="26"/>
      <c r="O494" s="30"/>
      <c r="P494" s="27"/>
      <c r="Q494" s="26"/>
      <c r="R494" s="30"/>
      <c r="S494" s="31"/>
    </row>
    <row r="495" spans="4:19" s="4" customFormat="1" ht="19.7" customHeight="1">
      <c r="D495" s="27"/>
      <c r="E495" s="27"/>
      <c r="F495" s="27"/>
      <c r="G495" s="47"/>
      <c r="H495" s="557"/>
      <c r="I495" s="26"/>
      <c r="J495" s="63"/>
      <c r="K495" s="29"/>
      <c r="L495" s="47"/>
      <c r="M495" s="26"/>
      <c r="N495" s="26"/>
      <c r="O495" s="30"/>
      <c r="P495" s="27"/>
      <c r="Q495" s="26"/>
      <c r="R495" s="30"/>
      <c r="S495" s="31"/>
    </row>
    <row r="496" spans="4:19" s="4" customFormat="1" ht="19.7" customHeight="1">
      <c r="D496" s="27"/>
      <c r="E496" s="27"/>
      <c r="F496" s="27"/>
      <c r="G496" s="47"/>
      <c r="H496" s="557"/>
      <c r="I496" s="26"/>
      <c r="J496" s="63"/>
      <c r="K496" s="29"/>
      <c r="L496" s="47"/>
      <c r="M496" s="26"/>
      <c r="N496" s="26"/>
      <c r="O496" s="30"/>
      <c r="P496" s="27"/>
      <c r="Q496" s="26"/>
      <c r="R496" s="30"/>
      <c r="S496" s="31"/>
    </row>
    <row r="497" spans="4:19" s="4" customFormat="1" ht="19.7" customHeight="1">
      <c r="D497" s="27"/>
      <c r="E497" s="27"/>
      <c r="F497" s="27"/>
      <c r="G497" s="47"/>
      <c r="H497" s="557"/>
      <c r="I497" s="26"/>
      <c r="J497" s="63"/>
      <c r="K497" s="29"/>
      <c r="L497" s="47"/>
      <c r="M497" s="26"/>
      <c r="N497" s="26"/>
      <c r="O497" s="30"/>
      <c r="P497" s="27"/>
      <c r="Q497" s="26"/>
      <c r="R497" s="30"/>
      <c r="S497" s="31"/>
    </row>
    <row r="498" spans="4:19" s="4" customFormat="1" ht="19.7" customHeight="1">
      <c r="D498" s="27"/>
      <c r="E498" s="27"/>
      <c r="F498" s="27"/>
      <c r="G498" s="47"/>
      <c r="H498" s="557"/>
      <c r="I498" s="26"/>
      <c r="J498" s="63"/>
      <c r="K498" s="29"/>
      <c r="L498" s="47"/>
      <c r="M498" s="26"/>
      <c r="N498" s="26"/>
      <c r="O498" s="30"/>
      <c r="P498" s="27"/>
      <c r="Q498" s="26"/>
      <c r="R498" s="30"/>
      <c r="S498" s="31"/>
    </row>
    <row r="499" spans="4:19" s="4" customFormat="1" ht="19.7" customHeight="1">
      <c r="D499" s="27"/>
      <c r="E499" s="27"/>
      <c r="F499" s="27"/>
      <c r="G499" s="47"/>
      <c r="H499" s="557"/>
      <c r="I499" s="26"/>
      <c r="J499" s="63"/>
      <c r="K499" s="29"/>
      <c r="L499" s="47"/>
      <c r="M499" s="26"/>
      <c r="N499" s="26"/>
      <c r="O499" s="30"/>
      <c r="P499" s="27"/>
      <c r="Q499" s="26"/>
      <c r="R499" s="30"/>
      <c r="S499" s="31"/>
    </row>
    <row r="500" spans="4:19" s="4" customFormat="1" ht="19.7" customHeight="1">
      <c r="D500" s="27"/>
      <c r="E500" s="27"/>
      <c r="F500" s="27"/>
      <c r="G500" s="47"/>
      <c r="H500" s="557"/>
      <c r="I500" s="26"/>
      <c r="J500" s="63"/>
      <c r="K500" s="29"/>
      <c r="L500" s="47"/>
      <c r="M500" s="26"/>
      <c r="N500" s="26"/>
      <c r="O500" s="30"/>
      <c r="P500" s="27"/>
      <c r="Q500" s="26"/>
      <c r="R500" s="30"/>
      <c r="S500" s="31"/>
    </row>
    <row r="501" spans="4:19" s="4" customFormat="1" ht="19.7" customHeight="1">
      <c r="D501" s="27"/>
      <c r="E501" s="27"/>
      <c r="F501" s="27"/>
      <c r="G501" s="47"/>
      <c r="H501" s="557"/>
      <c r="I501" s="26"/>
      <c r="J501" s="63"/>
      <c r="K501" s="29"/>
      <c r="L501" s="47"/>
      <c r="M501" s="26"/>
      <c r="N501" s="26"/>
      <c r="O501" s="30"/>
      <c r="P501" s="27"/>
      <c r="Q501" s="26"/>
      <c r="R501" s="30"/>
      <c r="S501" s="31"/>
    </row>
    <row r="502" spans="4:19" s="4" customFormat="1" ht="19.7" customHeight="1">
      <c r="D502" s="27"/>
      <c r="E502" s="27"/>
      <c r="F502" s="27"/>
      <c r="G502" s="47"/>
      <c r="H502" s="557"/>
      <c r="I502" s="26"/>
      <c r="J502" s="63"/>
      <c r="K502" s="29"/>
      <c r="L502" s="47"/>
      <c r="M502" s="26"/>
      <c r="N502" s="26"/>
      <c r="O502" s="30"/>
      <c r="P502" s="27"/>
      <c r="Q502" s="26"/>
      <c r="R502" s="30"/>
      <c r="S502" s="31"/>
    </row>
    <row r="503" spans="4:19" s="4" customFormat="1" ht="19.7" customHeight="1">
      <c r="D503" s="27"/>
      <c r="E503" s="27"/>
      <c r="F503" s="27"/>
      <c r="G503" s="47"/>
      <c r="H503" s="557"/>
      <c r="I503" s="26"/>
      <c r="J503" s="63"/>
      <c r="K503" s="29"/>
      <c r="L503" s="47"/>
      <c r="M503" s="26"/>
      <c r="N503" s="26"/>
      <c r="O503" s="30"/>
      <c r="P503" s="27"/>
      <c r="Q503" s="26"/>
      <c r="R503" s="30"/>
      <c r="S503" s="31"/>
    </row>
    <row r="504" spans="4:19" s="4" customFormat="1" ht="19.7" customHeight="1">
      <c r="D504" s="27"/>
      <c r="E504" s="27"/>
      <c r="F504" s="27"/>
      <c r="G504" s="47"/>
      <c r="H504" s="557"/>
      <c r="I504" s="26"/>
      <c r="J504" s="63"/>
      <c r="K504" s="29"/>
      <c r="L504" s="47"/>
      <c r="M504" s="26"/>
      <c r="N504" s="26"/>
      <c r="O504" s="30"/>
      <c r="P504" s="27"/>
      <c r="Q504" s="26"/>
      <c r="R504" s="30"/>
      <c r="S504" s="31"/>
    </row>
    <row r="505" spans="4:19" s="4" customFormat="1" ht="19.7" customHeight="1">
      <c r="D505" s="27"/>
      <c r="E505" s="27"/>
      <c r="F505" s="27"/>
      <c r="G505" s="47"/>
      <c r="H505" s="557"/>
      <c r="I505" s="26"/>
      <c r="J505" s="63"/>
      <c r="K505" s="29"/>
      <c r="L505" s="47"/>
      <c r="M505" s="26"/>
      <c r="N505" s="26"/>
      <c r="O505" s="30"/>
      <c r="P505" s="27"/>
      <c r="Q505" s="26"/>
      <c r="R505" s="30"/>
      <c r="S505" s="31"/>
    </row>
    <row r="506" spans="4:19" s="4" customFormat="1" ht="19.7" customHeight="1">
      <c r="D506" s="27"/>
      <c r="E506" s="27"/>
      <c r="F506" s="27"/>
      <c r="G506" s="47"/>
      <c r="H506" s="557"/>
      <c r="I506" s="26"/>
      <c r="J506" s="63"/>
      <c r="K506" s="29"/>
      <c r="L506" s="47"/>
      <c r="M506" s="26"/>
      <c r="N506" s="26"/>
      <c r="O506" s="30"/>
      <c r="P506" s="27"/>
      <c r="Q506" s="26"/>
      <c r="R506" s="30"/>
      <c r="S506" s="31"/>
    </row>
    <row r="507" spans="4:19" s="4" customFormat="1" ht="19.7" customHeight="1">
      <c r="D507" s="27"/>
      <c r="E507" s="27"/>
      <c r="F507" s="27"/>
      <c r="G507" s="47"/>
      <c r="H507" s="557"/>
      <c r="I507" s="26"/>
      <c r="J507" s="63"/>
      <c r="K507" s="29"/>
      <c r="L507" s="47"/>
      <c r="M507" s="26"/>
      <c r="N507" s="26"/>
      <c r="O507" s="30"/>
      <c r="P507" s="27"/>
      <c r="Q507" s="26"/>
      <c r="R507" s="30"/>
      <c r="S507" s="31"/>
    </row>
    <row r="508" spans="4:19" s="4" customFormat="1" ht="19.7" customHeight="1">
      <c r="D508" s="27"/>
      <c r="E508" s="27"/>
      <c r="F508" s="27"/>
      <c r="G508" s="47"/>
      <c r="H508" s="557"/>
      <c r="I508" s="26"/>
      <c r="J508" s="63"/>
      <c r="K508" s="29"/>
      <c r="L508" s="47"/>
      <c r="M508" s="26"/>
      <c r="N508" s="26"/>
      <c r="O508" s="30"/>
      <c r="P508" s="27"/>
      <c r="Q508" s="26"/>
      <c r="R508" s="30"/>
      <c r="S508" s="31"/>
    </row>
    <row r="509" spans="4:19" s="4" customFormat="1" ht="19.7" customHeight="1">
      <c r="D509" s="27"/>
      <c r="E509" s="27"/>
      <c r="F509" s="27"/>
      <c r="G509" s="47"/>
      <c r="H509" s="557"/>
      <c r="I509" s="26"/>
      <c r="J509" s="63"/>
      <c r="K509" s="29"/>
      <c r="L509" s="47"/>
      <c r="M509" s="26"/>
      <c r="N509" s="26"/>
      <c r="O509" s="30"/>
      <c r="P509" s="27"/>
      <c r="Q509" s="26"/>
      <c r="R509" s="30"/>
      <c r="S509" s="31"/>
    </row>
    <row r="510" spans="4:19" s="4" customFormat="1" ht="19.7" customHeight="1">
      <c r="D510" s="27"/>
      <c r="E510" s="27"/>
      <c r="F510" s="27"/>
      <c r="G510" s="47"/>
      <c r="H510" s="557"/>
      <c r="I510" s="26"/>
      <c r="J510" s="63"/>
      <c r="K510" s="29"/>
      <c r="L510" s="47"/>
      <c r="M510" s="26"/>
      <c r="N510" s="26"/>
      <c r="O510" s="30"/>
      <c r="P510" s="27"/>
      <c r="Q510" s="26"/>
      <c r="R510" s="30"/>
      <c r="S510" s="31"/>
    </row>
    <row r="511" spans="4:19" s="4" customFormat="1" ht="19.7" customHeight="1">
      <c r="D511" s="27"/>
      <c r="E511" s="27"/>
      <c r="F511" s="27"/>
      <c r="G511" s="47"/>
      <c r="H511" s="557"/>
      <c r="I511" s="26"/>
      <c r="J511" s="63"/>
      <c r="K511" s="29"/>
      <c r="L511" s="47"/>
      <c r="M511" s="26"/>
      <c r="N511" s="26"/>
      <c r="O511" s="30"/>
      <c r="P511" s="27"/>
      <c r="Q511" s="26"/>
      <c r="R511" s="30"/>
      <c r="S511" s="31"/>
    </row>
    <row r="512" spans="4:19" s="4" customFormat="1" ht="19.7" customHeight="1">
      <c r="D512" s="27"/>
      <c r="E512" s="27"/>
      <c r="F512" s="27"/>
      <c r="G512" s="47"/>
      <c r="H512" s="557"/>
      <c r="I512" s="26"/>
      <c r="J512" s="63"/>
      <c r="K512" s="29"/>
      <c r="L512" s="47"/>
      <c r="M512" s="26"/>
      <c r="N512" s="26"/>
      <c r="O512" s="30"/>
      <c r="P512" s="27"/>
      <c r="Q512" s="26"/>
      <c r="R512" s="30"/>
      <c r="S512" s="31"/>
    </row>
    <row r="513" spans="4:19" s="4" customFormat="1" ht="19.7" customHeight="1">
      <c r="D513" s="27"/>
      <c r="E513" s="27"/>
      <c r="F513" s="27"/>
      <c r="G513" s="47"/>
      <c r="H513" s="557"/>
      <c r="I513" s="26"/>
      <c r="J513" s="63"/>
      <c r="K513" s="29"/>
      <c r="L513" s="47"/>
      <c r="M513" s="26"/>
      <c r="N513" s="26"/>
      <c r="O513" s="30"/>
      <c r="P513" s="27"/>
      <c r="Q513" s="26"/>
      <c r="R513" s="30"/>
      <c r="S513" s="31"/>
    </row>
    <row r="514" spans="4:19" s="4" customFormat="1" ht="19.7" customHeight="1">
      <c r="D514" s="27"/>
      <c r="E514" s="27"/>
      <c r="F514" s="27"/>
      <c r="G514" s="47"/>
      <c r="H514" s="557"/>
      <c r="I514" s="26"/>
      <c r="J514" s="63"/>
      <c r="K514" s="29"/>
      <c r="L514" s="47"/>
      <c r="M514" s="26"/>
      <c r="N514" s="26"/>
      <c r="O514" s="30"/>
      <c r="P514" s="27"/>
      <c r="Q514" s="26"/>
      <c r="R514" s="30"/>
      <c r="S514" s="31"/>
    </row>
    <row r="515" spans="4:19" s="4" customFormat="1" ht="19.7" customHeight="1">
      <c r="D515" s="27"/>
      <c r="E515" s="27"/>
      <c r="F515" s="27"/>
      <c r="G515" s="47"/>
      <c r="H515" s="557"/>
      <c r="I515" s="26"/>
      <c r="J515" s="63"/>
      <c r="K515" s="29"/>
      <c r="L515" s="47"/>
      <c r="M515" s="26"/>
      <c r="N515" s="26"/>
      <c r="O515" s="30"/>
      <c r="P515" s="27"/>
      <c r="Q515" s="26"/>
      <c r="R515" s="30"/>
      <c r="S515" s="31"/>
    </row>
    <row r="516" spans="4:19" s="4" customFormat="1" ht="19.7" customHeight="1">
      <c r="D516" s="27"/>
      <c r="E516" s="27"/>
      <c r="F516" s="27"/>
      <c r="G516" s="47"/>
      <c r="H516" s="557"/>
      <c r="I516" s="26"/>
      <c r="J516" s="63"/>
      <c r="K516" s="29"/>
      <c r="L516" s="47"/>
      <c r="M516" s="26"/>
      <c r="N516" s="26"/>
      <c r="O516" s="30"/>
      <c r="P516" s="27"/>
      <c r="Q516" s="26"/>
      <c r="R516" s="30"/>
      <c r="S516" s="31"/>
    </row>
    <row r="517" spans="4:19" s="4" customFormat="1" ht="19.7" customHeight="1">
      <c r="D517" s="27"/>
      <c r="E517" s="27"/>
      <c r="F517" s="27"/>
      <c r="G517" s="47"/>
      <c r="H517" s="557"/>
      <c r="I517" s="26"/>
      <c r="J517" s="63"/>
      <c r="K517" s="29"/>
      <c r="L517" s="47"/>
      <c r="M517" s="26"/>
      <c r="N517" s="26"/>
      <c r="O517" s="30"/>
      <c r="P517" s="27"/>
      <c r="Q517" s="26"/>
      <c r="R517" s="30"/>
      <c r="S517" s="31"/>
    </row>
    <row r="518" spans="4:19" s="4" customFormat="1" ht="19.7" customHeight="1">
      <c r="D518" s="27"/>
      <c r="E518" s="27"/>
      <c r="F518" s="27"/>
      <c r="G518" s="47"/>
      <c r="H518" s="557"/>
      <c r="I518" s="26"/>
      <c r="J518" s="63"/>
      <c r="K518" s="29"/>
      <c r="L518" s="47"/>
      <c r="M518" s="26"/>
      <c r="N518" s="26"/>
      <c r="O518" s="30"/>
      <c r="P518" s="27"/>
      <c r="Q518" s="26"/>
      <c r="R518" s="30"/>
      <c r="S518" s="31"/>
    </row>
    <row r="519" spans="4:19" s="4" customFormat="1" ht="19.7" customHeight="1">
      <c r="D519" s="27"/>
      <c r="E519" s="27"/>
      <c r="F519" s="27"/>
      <c r="G519" s="47"/>
      <c r="H519" s="557"/>
      <c r="I519" s="26"/>
      <c r="J519" s="63"/>
      <c r="K519" s="29"/>
      <c r="L519" s="47"/>
      <c r="M519" s="26"/>
      <c r="N519" s="26"/>
      <c r="O519" s="30"/>
      <c r="P519" s="27"/>
      <c r="Q519" s="26"/>
      <c r="R519" s="30"/>
      <c r="S519" s="31"/>
    </row>
    <row r="520" spans="4:19" s="4" customFormat="1" ht="19.7" customHeight="1">
      <c r="D520" s="27"/>
      <c r="E520" s="27"/>
      <c r="F520" s="27"/>
      <c r="G520" s="47"/>
      <c r="H520" s="557"/>
      <c r="I520" s="26"/>
      <c r="J520" s="63"/>
      <c r="K520" s="29"/>
      <c r="L520" s="47"/>
      <c r="M520" s="26"/>
      <c r="N520" s="26"/>
      <c r="O520" s="30"/>
      <c r="P520" s="27"/>
      <c r="Q520" s="26"/>
      <c r="R520" s="30"/>
      <c r="S520" s="31"/>
    </row>
    <row r="521" spans="4:19" s="4" customFormat="1" ht="19.7" customHeight="1">
      <c r="D521" s="27"/>
      <c r="E521" s="27"/>
      <c r="F521" s="27"/>
      <c r="G521" s="47"/>
      <c r="H521" s="557"/>
      <c r="I521" s="26"/>
      <c r="J521" s="63"/>
      <c r="K521" s="29"/>
      <c r="L521" s="47"/>
      <c r="M521" s="26"/>
      <c r="N521" s="26"/>
      <c r="O521" s="30"/>
      <c r="P521" s="27"/>
      <c r="Q521" s="26"/>
      <c r="R521" s="30"/>
      <c r="S521" s="31"/>
    </row>
    <row r="522" spans="4:19" s="4" customFormat="1" ht="19.7" customHeight="1">
      <c r="D522" s="27"/>
      <c r="E522" s="27"/>
      <c r="F522" s="27"/>
      <c r="G522" s="47"/>
      <c r="H522" s="557"/>
      <c r="I522" s="26"/>
      <c r="J522" s="63"/>
      <c r="K522" s="29"/>
      <c r="L522" s="47"/>
      <c r="M522" s="26"/>
      <c r="N522" s="26"/>
      <c r="O522" s="30"/>
      <c r="P522" s="27"/>
      <c r="Q522" s="26"/>
      <c r="R522" s="30"/>
      <c r="S522" s="31"/>
    </row>
    <row r="523" spans="4:19" s="4" customFormat="1" ht="19.7" customHeight="1">
      <c r="D523" s="27"/>
      <c r="E523" s="27"/>
      <c r="F523" s="27"/>
      <c r="G523" s="47"/>
      <c r="H523" s="557"/>
      <c r="I523" s="26"/>
      <c r="J523" s="63"/>
      <c r="K523" s="29"/>
      <c r="L523" s="47"/>
      <c r="M523" s="26"/>
      <c r="N523" s="26"/>
      <c r="O523" s="30"/>
      <c r="P523" s="27"/>
      <c r="Q523" s="26"/>
      <c r="R523" s="30"/>
      <c r="S523" s="31"/>
    </row>
    <row r="524" spans="4:19" s="4" customFormat="1" ht="19.7" customHeight="1">
      <c r="D524" s="27"/>
      <c r="E524" s="27"/>
      <c r="F524" s="27"/>
      <c r="G524" s="47"/>
      <c r="H524" s="557"/>
      <c r="I524" s="26"/>
      <c r="J524" s="63"/>
      <c r="K524" s="29"/>
      <c r="L524" s="47"/>
      <c r="M524" s="26"/>
      <c r="N524" s="26"/>
      <c r="O524" s="30"/>
      <c r="P524" s="27"/>
      <c r="Q524" s="26"/>
      <c r="R524" s="30"/>
      <c r="S524" s="31"/>
    </row>
    <row r="525" spans="4:19" s="4" customFormat="1" ht="19.7" customHeight="1">
      <c r="D525" s="27"/>
      <c r="E525" s="27"/>
      <c r="F525" s="27"/>
      <c r="G525" s="47"/>
      <c r="H525" s="557"/>
      <c r="I525" s="26"/>
      <c r="J525" s="63"/>
      <c r="K525" s="29"/>
      <c r="L525" s="47"/>
      <c r="M525" s="26"/>
      <c r="N525" s="26"/>
      <c r="O525" s="30"/>
      <c r="P525" s="27"/>
      <c r="Q525" s="26"/>
      <c r="R525" s="30"/>
      <c r="S525" s="31"/>
    </row>
    <row r="526" spans="4:19" s="4" customFormat="1" ht="19.7" customHeight="1">
      <c r="D526" s="27"/>
      <c r="E526" s="27"/>
      <c r="F526" s="27"/>
      <c r="G526" s="47"/>
      <c r="H526" s="557"/>
      <c r="I526" s="26"/>
      <c r="J526" s="63"/>
      <c r="K526" s="29"/>
      <c r="L526" s="47"/>
      <c r="M526" s="26"/>
      <c r="N526" s="26"/>
      <c r="O526" s="30"/>
      <c r="P526" s="27"/>
      <c r="Q526" s="26"/>
      <c r="R526" s="30"/>
      <c r="S526" s="31"/>
    </row>
    <row r="527" spans="4:19" s="4" customFormat="1" ht="19.7" customHeight="1">
      <c r="D527" s="27"/>
      <c r="E527" s="27"/>
      <c r="F527" s="27"/>
      <c r="G527" s="47"/>
      <c r="H527" s="557"/>
      <c r="I527" s="26"/>
      <c r="J527" s="63"/>
      <c r="K527" s="29"/>
      <c r="L527" s="47"/>
      <c r="M527" s="26"/>
      <c r="N527" s="26"/>
      <c r="O527" s="30"/>
      <c r="P527" s="27"/>
      <c r="Q527" s="26"/>
      <c r="R527" s="30"/>
      <c r="S527" s="31"/>
    </row>
    <row r="528" spans="4:19" s="4" customFormat="1" ht="19.7" customHeight="1">
      <c r="D528" s="27"/>
      <c r="E528" s="27"/>
      <c r="F528" s="27"/>
      <c r="G528" s="47"/>
      <c r="H528" s="557"/>
      <c r="I528" s="26"/>
      <c r="J528" s="63"/>
      <c r="K528" s="29"/>
      <c r="L528" s="47"/>
      <c r="M528" s="26"/>
      <c r="N528" s="26"/>
      <c r="O528" s="30"/>
      <c r="P528" s="27"/>
      <c r="Q528" s="26"/>
      <c r="R528" s="30"/>
      <c r="S528" s="31"/>
    </row>
    <row r="529" spans="4:19" s="4" customFormat="1" ht="19.7" customHeight="1">
      <c r="D529" s="27"/>
      <c r="E529" s="27"/>
      <c r="F529" s="27"/>
      <c r="G529" s="47"/>
      <c r="H529" s="557"/>
      <c r="I529" s="26"/>
      <c r="J529" s="63"/>
      <c r="K529" s="29"/>
      <c r="L529" s="47"/>
      <c r="M529" s="26"/>
      <c r="N529" s="26"/>
      <c r="O529" s="30"/>
      <c r="P529" s="27"/>
      <c r="Q529" s="26"/>
      <c r="R529" s="30"/>
      <c r="S529" s="31"/>
    </row>
    <row r="530" spans="4:19" s="4" customFormat="1" ht="19.7" customHeight="1">
      <c r="D530" s="27"/>
      <c r="E530" s="27"/>
      <c r="F530" s="27"/>
      <c r="G530" s="47"/>
      <c r="H530" s="557"/>
      <c r="I530" s="26"/>
      <c r="J530" s="63"/>
      <c r="K530" s="29"/>
      <c r="L530" s="47"/>
      <c r="M530" s="26"/>
      <c r="N530" s="26"/>
      <c r="O530" s="30"/>
      <c r="P530" s="27"/>
      <c r="Q530" s="26"/>
      <c r="R530" s="30"/>
      <c r="S530" s="31"/>
    </row>
    <row r="531" spans="4:19" s="4" customFormat="1" ht="19.7" customHeight="1">
      <c r="D531" s="27"/>
      <c r="E531" s="27"/>
      <c r="F531" s="27"/>
      <c r="G531" s="47"/>
      <c r="H531" s="557"/>
      <c r="I531" s="26"/>
      <c r="J531" s="63"/>
      <c r="K531" s="29"/>
      <c r="L531" s="47"/>
      <c r="M531" s="26"/>
      <c r="N531" s="26"/>
      <c r="O531" s="30"/>
      <c r="P531" s="27"/>
      <c r="Q531" s="26"/>
      <c r="R531" s="30"/>
      <c r="S531" s="31"/>
    </row>
    <row r="532" spans="4:19" s="4" customFormat="1" ht="19.7" customHeight="1">
      <c r="D532" s="27"/>
      <c r="E532" s="27"/>
      <c r="F532" s="27"/>
      <c r="G532" s="47"/>
      <c r="H532" s="557"/>
      <c r="I532" s="26"/>
      <c r="J532" s="63"/>
      <c r="K532" s="29"/>
      <c r="L532" s="47"/>
      <c r="M532" s="26"/>
      <c r="N532" s="26"/>
      <c r="O532" s="30"/>
      <c r="P532" s="27"/>
      <c r="Q532" s="26"/>
      <c r="R532" s="30"/>
      <c r="S532" s="31"/>
    </row>
    <row r="533" spans="4:19" s="4" customFormat="1" ht="19.7" customHeight="1">
      <c r="D533" s="27"/>
      <c r="E533" s="27"/>
      <c r="F533" s="27"/>
      <c r="G533" s="47"/>
      <c r="H533" s="557"/>
      <c r="I533" s="26"/>
      <c r="J533" s="63"/>
      <c r="K533" s="29"/>
      <c r="L533" s="47"/>
      <c r="M533" s="26"/>
      <c r="N533" s="26"/>
      <c r="O533" s="30"/>
      <c r="P533" s="27"/>
      <c r="Q533" s="26"/>
      <c r="R533" s="30"/>
      <c r="S533" s="31"/>
    </row>
    <row r="534" spans="4:19" s="4" customFormat="1" ht="19.7" customHeight="1">
      <c r="D534" s="27"/>
      <c r="E534" s="27"/>
      <c r="F534" s="27"/>
      <c r="G534" s="47"/>
      <c r="H534" s="557"/>
      <c r="I534" s="26"/>
      <c r="J534" s="63"/>
      <c r="K534" s="29"/>
      <c r="L534" s="47"/>
      <c r="M534" s="26"/>
      <c r="N534" s="26"/>
      <c r="O534" s="30"/>
      <c r="P534" s="27"/>
      <c r="Q534" s="26"/>
      <c r="R534" s="30"/>
      <c r="S534" s="31"/>
    </row>
    <row r="535" spans="4:19" s="4" customFormat="1" ht="19.7" customHeight="1">
      <c r="D535" s="27"/>
      <c r="E535" s="27"/>
      <c r="F535" s="27"/>
      <c r="G535" s="47"/>
      <c r="H535" s="557"/>
      <c r="I535" s="26"/>
      <c r="J535" s="63"/>
      <c r="K535" s="29"/>
      <c r="L535" s="47"/>
      <c r="M535" s="26"/>
      <c r="N535" s="26"/>
      <c r="O535" s="30"/>
      <c r="P535" s="27"/>
      <c r="Q535" s="26"/>
      <c r="R535" s="30"/>
      <c r="S535" s="31"/>
    </row>
    <row r="536" spans="4:19" s="4" customFormat="1" ht="19.7" customHeight="1">
      <c r="D536" s="27"/>
      <c r="E536" s="27"/>
      <c r="F536" s="27"/>
      <c r="G536" s="47"/>
      <c r="H536" s="557"/>
      <c r="I536" s="26"/>
      <c r="J536" s="63"/>
      <c r="K536" s="29"/>
      <c r="L536" s="47"/>
      <c r="M536" s="26"/>
      <c r="N536" s="26"/>
      <c r="O536" s="30"/>
      <c r="P536" s="27"/>
      <c r="Q536" s="26"/>
      <c r="R536" s="30"/>
      <c r="S536" s="31"/>
    </row>
    <row r="537" spans="4:19" s="4" customFormat="1" ht="19.7" customHeight="1">
      <c r="D537" s="27"/>
      <c r="E537" s="27"/>
      <c r="F537" s="27"/>
      <c r="G537" s="47"/>
      <c r="H537" s="557"/>
      <c r="I537" s="26"/>
      <c r="J537" s="63"/>
      <c r="K537" s="29"/>
      <c r="L537" s="47"/>
      <c r="M537" s="26"/>
      <c r="N537" s="26"/>
      <c r="O537" s="30"/>
      <c r="P537" s="27"/>
      <c r="Q537" s="26"/>
      <c r="R537" s="30"/>
      <c r="S537" s="31"/>
    </row>
    <row r="538" spans="4:19" s="4" customFormat="1" ht="19.7" customHeight="1">
      <c r="D538" s="27"/>
      <c r="E538" s="27"/>
      <c r="F538" s="27"/>
      <c r="G538" s="47"/>
      <c r="H538" s="557"/>
      <c r="I538" s="26"/>
      <c r="J538" s="63"/>
      <c r="K538" s="29"/>
      <c r="L538" s="47"/>
      <c r="M538" s="26"/>
      <c r="N538" s="26"/>
      <c r="O538" s="30"/>
      <c r="P538" s="27"/>
      <c r="Q538" s="26"/>
      <c r="R538" s="30"/>
      <c r="S538" s="31"/>
    </row>
    <row r="539" spans="4:19" s="4" customFormat="1" ht="19.7" customHeight="1">
      <c r="D539" s="27"/>
      <c r="E539" s="27"/>
      <c r="F539" s="27"/>
      <c r="G539" s="47"/>
      <c r="H539" s="557"/>
      <c r="I539" s="26"/>
      <c r="J539" s="63"/>
      <c r="K539" s="29"/>
      <c r="L539" s="47"/>
      <c r="M539" s="26"/>
      <c r="N539" s="26"/>
      <c r="O539" s="30"/>
      <c r="P539" s="27"/>
      <c r="Q539" s="26"/>
      <c r="R539" s="30"/>
      <c r="S539" s="31"/>
    </row>
    <row r="540" spans="4:19" s="4" customFormat="1" ht="19.7" customHeight="1">
      <c r="D540" s="27"/>
      <c r="E540" s="27"/>
      <c r="F540" s="27"/>
      <c r="G540" s="47"/>
      <c r="H540" s="557"/>
      <c r="I540" s="26"/>
      <c r="J540" s="63"/>
      <c r="K540" s="29"/>
      <c r="L540" s="47"/>
      <c r="M540" s="26"/>
      <c r="N540" s="26"/>
      <c r="O540" s="30"/>
      <c r="P540" s="27"/>
      <c r="Q540" s="26"/>
      <c r="R540" s="30"/>
      <c r="S540" s="31"/>
    </row>
    <row r="541" spans="4:19" s="4" customFormat="1" ht="19.7" customHeight="1">
      <c r="D541" s="27"/>
      <c r="E541" s="27"/>
      <c r="F541" s="27"/>
      <c r="G541" s="47"/>
      <c r="H541" s="557"/>
      <c r="I541" s="26"/>
      <c r="J541" s="63"/>
      <c r="K541" s="29"/>
      <c r="L541" s="47"/>
      <c r="M541" s="26"/>
      <c r="N541" s="26"/>
      <c r="O541" s="30"/>
      <c r="P541" s="27"/>
      <c r="Q541" s="26"/>
      <c r="R541" s="30"/>
      <c r="S541" s="31"/>
    </row>
    <row r="542" spans="4:19" s="4" customFormat="1" ht="19.7" customHeight="1">
      <c r="D542" s="27"/>
      <c r="E542" s="27"/>
      <c r="F542" s="27"/>
      <c r="G542" s="47"/>
      <c r="H542" s="557"/>
      <c r="I542" s="26"/>
      <c r="J542" s="63"/>
      <c r="K542" s="29"/>
      <c r="L542" s="47"/>
      <c r="M542" s="26"/>
      <c r="N542" s="26"/>
      <c r="O542" s="30"/>
      <c r="P542" s="27"/>
      <c r="Q542" s="26"/>
      <c r="R542" s="30"/>
      <c r="S542" s="31"/>
    </row>
    <row r="543" spans="4:19" s="4" customFormat="1" ht="19.7" customHeight="1">
      <c r="D543" s="27"/>
      <c r="E543" s="27"/>
      <c r="F543" s="27"/>
      <c r="G543" s="47"/>
      <c r="H543" s="557"/>
      <c r="I543" s="26"/>
      <c r="J543" s="63"/>
      <c r="K543" s="29"/>
      <c r="L543" s="47"/>
      <c r="M543" s="26"/>
      <c r="N543" s="26"/>
      <c r="O543" s="30"/>
      <c r="P543" s="27"/>
      <c r="Q543" s="26"/>
      <c r="R543" s="30"/>
      <c r="S543" s="31"/>
    </row>
    <row r="544" spans="4:19" s="4" customFormat="1" ht="19.7" customHeight="1">
      <c r="D544" s="27"/>
      <c r="E544" s="27"/>
      <c r="F544" s="27"/>
      <c r="G544" s="47"/>
      <c r="H544" s="557"/>
      <c r="I544" s="26"/>
      <c r="J544" s="63"/>
      <c r="K544" s="29"/>
      <c r="L544" s="47"/>
      <c r="M544" s="26"/>
      <c r="N544" s="26"/>
      <c r="O544" s="30"/>
      <c r="P544" s="27"/>
      <c r="Q544" s="26"/>
      <c r="R544" s="30"/>
      <c r="S544" s="31"/>
    </row>
    <row r="545" spans="4:19" s="4" customFormat="1" ht="19.7" customHeight="1">
      <c r="D545" s="27"/>
      <c r="E545" s="27"/>
      <c r="F545" s="27"/>
      <c r="G545" s="47"/>
      <c r="H545" s="557"/>
      <c r="I545" s="26"/>
      <c r="J545" s="63"/>
      <c r="K545" s="29"/>
      <c r="L545" s="47"/>
      <c r="M545" s="26"/>
      <c r="N545" s="26"/>
      <c r="O545" s="30"/>
      <c r="P545" s="27"/>
      <c r="Q545" s="26"/>
      <c r="R545" s="30"/>
      <c r="S545" s="31"/>
    </row>
    <row r="546" spans="4:19" s="4" customFormat="1" ht="19.7" customHeight="1">
      <c r="D546" s="27"/>
      <c r="E546" s="27"/>
      <c r="F546" s="27"/>
      <c r="G546" s="47"/>
      <c r="H546" s="557"/>
      <c r="I546" s="26"/>
      <c r="J546" s="63"/>
      <c r="K546" s="29"/>
      <c r="L546" s="47"/>
      <c r="M546" s="26"/>
      <c r="N546" s="26"/>
      <c r="O546" s="30"/>
      <c r="P546" s="27"/>
      <c r="Q546" s="26"/>
      <c r="R546" s="30"/>
      <c r="S546" s="31"/>
    </row>
    <row r="547" spans="4:19" s="4" customFormat="1" ht="19.7" customHeight="1">
      <c r="D547" s="27"/>
      <c r="E547" s="27"/>
      <c r="F547" s="27"/>
      <c r="G547" s="47"/>
      <c r="H547" s="557"/>
      <c r="I547" s="26"/>
      <c r="J547" s="63"/>
      <c r="K547" s="29"/>
      <c r="L547" s="47"/>
      <c r="M547" s="26"/>
      <c r="N547" s="26"/>
      <c r="O547" s="30"/>
      <c r="P547" s="27"/>
      <c r="Q547" s="26"/>
      <c r="R547" s="30"/>
      <c r="S547" s="31"/>
    </row>
    <row r="548" spans="4:19" s="4" customFormat="1" ht="19.7" customHeight="1">
      <c r="D548" s="27"/>
      <c r="E548" s="27"/>
      <c r="F548" s="27"/>
      <c r="G548" s="47"/>
      <c r="H548" s="557"/>
      <c r="I548" s="26"/>
      <c r="J548" s="63"/>
      <c r="K548" s="29"/>
      <c r="L548" s="47"/>
      <c r="M548" s="26"/>
      <c r="N548" s="26"/>
      <c r="O548" s="30"/>
      <c r="P548" s="27"/>
      <c r="Q548" s="26"/>
      <c r="R548" s="30"/>
      <c r="S548" s="31"/>
    </row>
    <row r="549" spans="4:19" s="4" customFormat="1" ht="19.7" customHeight="1">
      <c r="D549" s="27"/>
      <c r="E549" s="27"/>
      <c r="F549" s="27"/>
      <c r="G549" s="47"/>
      <c r="H549" s="557"/>
      <c r="I549" s="26"/>
      <c r="J549" s="63"/>
      <c r="K549" s="29"/>
      <c r="L549" s="47"/>
      <c r="M549" s="26"/>
      <c r="N549" s="26"/>
      <c r="O549" s="30"/>
      <c r="P549" s="27"/>
      <c r="Q549" s="26"/>
      <c r="R549" s="30"/>
      <c r="S549" s="31"/>
    </row>
    <row r="550" spans="4:19" s="4" customFormat="1" ht="19.7" customHeight="1">
      <c r="D550" s="27"/>
      <c r="E550" s="27"/>
      <c r="F550" s="27"/>
      <c r="G550" s="47"/>
      <c r="H550" s="557"/>
      <c r="I550" s="26"/>
      <c r="J550" s="63"/>
      <c r="K550" s="29"/>
      <c r="L550" s="47"/>
      <c r="M550" s="26"/>
      <c r="N550" s="26"/>
      <c r="O550" s="30"/>
      <c r="P550" s="27"/>
      <c r="Q550" s="26"/>
      <c r="R550" s="30"/>
      <c r="S550" s="31"/>
    </row>
    <row r="551" spans="4:19" s="4" customFormat="1" ht="19.7" customHeight="1">
      <c r="D551" s="27"/>
      <c r="E551" s="27"/>
      <c r="F551" s="27"/>
      <c r="G551" s="47"/>
      <c r="H551" s="557"/>
      <c r="I551" s="26"/>
      <c r="J551" s="63"/>
      <c r="K551" s="29"/>
      <c r="L551" s="47"/>
      <c r="M551" s="26"/>
      <c r="N551" s="26"/>
      <c r="O551" s="30"/>
      <c r="P551" s="27"/>
      <c r="Q551" s="26"/>
      <c r="R551" s="30"/>
      <c r="S551" s="31"/>
    </row>
    <row r="552" spans="4:19" s="4" customFormat="1" ht="19.7" customHeight="1">
      <c r="D552" s="27"/>
      <c r="E552" s="27"/>
      <c r="F552" s="27"/>
      <c r="G552" s="47"/>
      <c r="H552" s="557"/>
      <c r="I552" s="26"/>
      <c r="J552" s="63"/>
      <c r="K552" s="29"/>
      <c r="L552" s="47"/>
      <c r="M552" s="26"/>
      <c r="N552" s="26"/>
      <c r="O552" s="30"/>
      <c r="P552" s="27"/>
      <c r="Q552" s="26"/>
      <c r="R552" s="30"/>
      <c r="S552" s="31"/>
    </row>
    <row r="553" spans="4:19" s="4" customFormat="1" ht="19.7" customHeight="1">
      <c r="D553" s="27"/>
      <c r="E553" s="27"/>
      <c r="F553" s="27"/>
      <c r="G553" s="47"/>
      <c r="H553" s="557"/>
      <c r="I553" s="26"/>
      <c r="J553" s="63"/>
      <c r="K553" s="29"/>
      <c r="L553" s="47"/>
      <c r="M553" s="26"/>
      <c r="N553" s="26"/>
      <c r="O553" s="30"/>
      <c r="P553" s="27"/>
      <c r="Q553" s="26"/>
      <c r="R553" s="30"/>
      <c r="S553" s="31"/>
    </row>
    <row r="554" spans="4:19" s="4" customFormat="1" ht="19.7" customHeight="1">
      <c r="D554" s="27"/>
      <c r="E554" s="27"/>
      <c r="F554" s="27"/>
      <c r="G554" s="47"/>
      <c r="H554" s="557"/>
      <c r="I554" s="26"/>
      <c r="J554" s="63"/>
      <c r="K554" s="29"/>
      <c r="L554" s="47"/>
      <c r="M554" s="26"/>
      <c r="N554" s="26"/>
      <c r="O554" s="30"/>
      <c r="P554" s="27"/>
      <c r="Q554" s="26"/>
      <c r="R554" s="30"/>
      <c r="S554" s="31"/>
    </row>
    <row r="555" spans="4:19" s="4" customFormat="1" ht="19.7" customHeight="1">
      <c r="D555" s="27"/>
      <c r="E555" s="27"/>
      <c r="F555" s="27"/>
      <c r="G555" s="47"/>
      <c r="H555" s="557"/>
      <c r="I555" s="26"/>
      <c r="J555" s="63"/>
      <c r="K555" s="29"/>
      <c r="L555" s="47"/>
      <c r="M555" s="26"/>
      <c r="N555" s="26"/>
      <c r="O555" s="30"/>
      <c r="P555" s="27"/>
      <c r="Q555" s="26"/>
      <c r="R555" s="30"/>
      <c r="S555" s="31"/>
    </row>
    <row r="556" spans="4:19" s="4" customFormat="1" ht="19.7" customHeight="1">
      <c r="D556" s="27"/>
      <c r="E556" s="27"/>
      <c r="F556" s="27"/>
      <c r="G556" s="47"/>
      <c r="H556" s="557"/>
      <c r="I556" s="26"/>
      <c r="J556" s="63"/>
      <c r="K556" s="29"/>
      <c r="L556" s="47"/>
      <c r="M556" s="26"/>
      <c r="N556" s="26"/>
      <c r="O556" s="30"/>
      <c r="P556" s="27"/>
      <c r="Q556" s="26"/>
      <c r="R556" s="30"/>
      <c r="S556" s="31"/>
    </row>
    <row r="557" spans="4:19" s="4" customFormat="1" ht="19.7" customHeight="1">
      <c r="D557" s="27"/>
      <c r="E557" s="27"/>
      <c r="F557" s="27"/>
      <c r="G557" s="47"/>
      <c r="H557" s="557"/>
      <c r="I557" s="26"/>
      <c r="J557" s="63"/>
      <c r="K557" s="29"/>
      <c r="L557" s="47"/>
      <c r="M557" s="26"/>
      <c r="N557" s="26"/>
      <c r="O557" s="30"/>
      <c r="P557" s="27"/>
      <c r="Q557" s="26"/>
      <c r="R557" s="30"/>
      <c r="S557" s="31"/>
    </row>
    <row r="558" spans="4:19" s="4" customFormat="1" ht="19.7" customHeight="1">
      <c r="D558" s="27"/>
      <c r="E558" s="27"/>
      <c r="F558" s="27"/>
      <c r="G558" s="47"/>
      <c r="H558" s="557"/>
      <c r="I558" s="26"/>
      <c r="J558" s="63"/>
      <c r="K558" s="29"/>
      <c r="L558" s="47"/>
      <c r="M558" s="26"/>
      <c r="N558" s="26"/>
      <c r="O558" s="30"/>
      <c r="P558" s="27"/>
      <c r="Q558" s="26"/>
      <c r="R558" s="30"/>
      <c r="S558" s="31"/>
    </row>
    <row r="559" spans="4:19" s="4" customFormat="1" ht="19.7" customHeight="1">
      <c r="D559" s="27"/>
      <c r="E559" s="27"/>
      <c r="F559" s="27"/>
      <c r="G559" s="47"/>
      <c r="H559" s="557"/>
      <c r="I559" s="26"/>
      <c r="J559" s="63"/>
      <c r="K559" s="29"/>
      <c r="L559" s="47"/>
      <c r="M559" s="26"/>
      <c r="N559" s="26"/>
      <c r="O559" s="30"/>
      <c r="P559" s="27"/>
      <c r="Q559" s="26"/>
      <c r="R559" s="30"/>
      <c r="S559" s="31"/>
    </row>
    <row r="560" spans="4:19" s="4" customFormat="1" ht="19.7" customHeight="1">
      <c r="D560" s="27"/>
      <c r="E560" s="27"/>
      <c r="F560" s="27"/>
      <c r="G560" s="47"/>
      <c r="H560" s="557"/>
      <c r="I560" s="26"/>
      <c r="J560" s="63"/>
      <c r="K560" s="29"/>
      <c r="L560" s="47"/>
      <c r="M560" s="26"/>
      <c r="N560" s="26"/>
      <c r="O560" s="30"/>
      <c r="P560" s="27"/>
      <c r="Q560" s="26"/>
      <c r="R560" s="30"/>
      <c r="S560" s="31"/>
    </row>
    <row r="561" spans="4:19" s="4" customFormat="1" ht="19.7" customHeight="1">
      <c r="D561" s="27"/>
      <c r="E561" s="27"/>
      <c r="F561" s="27"/>
      <c r="G561" s="47"/>
      <c r="H561" s="557"/>
      <c r="I561" s="26"/>
      <c r="J561" s="63"/>
      <c r="K561" s="29"/>
      <c r="L561" s="47"/>
      <c r="M561" s="26"/>
      <c r="N561" s="26"/>
      <c r="O561" s="30"/>
      <c r="P561" s="27"/>
      <c r="Q561" s="26"/>
      <c r="R561" s="30"/>
      <c r="S561" s="31"/>
    </row>
    <row r="562" spans="4:19" s="4" customFormat="1" ht="19.7" customHeight="1">
      <c r="D562" s="27"/>
      <c r="E562" s="27"/>
      <c r="F562" s="27"/>
      <c r="G562" s="47"/>
      <c r="H562" s="557"/>
      <c r="I562" s="26"/>
      <c r="J562" s="63"/>
      <c r="K562" s="29"/>
      <c r="L562" s="47"/>
      <c r="M562" s="26"/>
      <c r="N562" s="26"/>
      <c r="O562" s="30"/>
      <c r="P562" s="27"/>
      <c r="Q562" s="26"/>
      <c r="R562" s="30"/>
      <c r="S562" s="31"/>
    </row>
    <row r="563" spans="4:19" s="4" customFormat="1" ht="19.7" customHeight="1">
      <c r="D563" s="27"/>
      <c r="E563" s="27"/>
      <c r="F563" s="27"/>
      <c r="G563" s="47"/>
      <c r="H563" s="557"/>
      <c r="I563" s="26"/>
      <c r="J563" s="63"/>
      <c r="K563" s="29"/>
      <c r="L563" s="47"/>
      <c r="M563" s="26"/>
      <c r="N563" s="26"/>
      <c r="O563" s="30"/>
      <c r="P563" s="27"/>
      <c r="Q563" s="26"/>
      <c r="R563" s="30"/>
      <c r="S563" s="31"/>
    </row>
    <row r="564" spans="4:19" s="4" customFormat="1" ht="19.7" customHeight="1">
      <c r="D564" s="27"/>
      <c r="E564" s="27"/>
      <c r="F564" s="27"/>
      <c r="G564" s="47"/>
      <c r="H564" s="557"/>
      <c r="I564" s="26"/>
      <c r="J564" s="63"/>
      <c r="K564" s="29"/>
      <c r="L564" s="47"/>
      <c r="M564" s="26"/>
      <c r="N564" s="26"/>
      <c r="O564" s="30"/>
      <c r="P564" s="27"/>
      <c r="Q564" s="26"/>
      <c r="R564" s="30"/>
      <c r="S564" s="31"/>
    </row>
    <row r="565" spans="4:19" s="4" customFormat="1" ht="19.7" customHeight="1">
      <c r="D565" s="27"/>
      <c r="E565" s="27"/>
      <c r="F565" s="27"/>
      <c r="G565" s="47"/>
      <c r="H565" s="557"/>
      <c r="I565" s="26"/>
      <c r="J565" s="63"/>
      <c r="K565" s="29"/>
      <c r="L565" s="47"/>
      <c r="M565" s="26"/>
      <c r="N565" s="26"/>
      <c r="O565" s="30"/>
      <c r="P565" s="27"/>
      <c r="Q565" s="26"/>
      <c r="R565" s="30"/>
      <c r="S565" s="31"/>
    </row>
    <row r="566" spans="4:19" s="4" customFormat="1" ht="19.7" customHeight="1">
      <c r="D566" s="27"/>
      <c r="E566" s="27"/>
      <c r="F566" s="27"/>
      <c r="G566" s="47"/>
      <c r="H566" s="557"/>
      <c r="I566" s="26"/>
      <c r="J566" s="63"/>
      <c r="K566" s="29"/>
      <c r="L566" s="47"/>
      <c r="M566" s="26"/>
      <c r="N566" s="26"/>
      <c r="O566" s="30"/>
      <c r="P566" s="27"/>
      <c r="Q566" s="26"/>
      <c r="R566" s="30"/>
      <c r="S566" s="31"/>
    </row>
    <row r="567" spans="4:19" s="4" customFormat="1" ht="19.7" customHeight="1">
      <c r="D567" s="27"/>
      <c r="E567" s="27"/>
      <c r="F567" s="27"/>
      <c r="G567" s="47"/>
      <c r="H567" s="557"/>
      <c r="I567" s="26"/>
      <c r="J567" s="63"/>
      <c r="K567" s="29"/>
      <c r="L567" s="47"/>
      <c r="M567" s="26"/>
      <c r="N567" s="26"/>
      <c r="O567" s="30"/>
      <c r="P567" s="27"/>
      <c r="Q567" s="26"/>
      <c r="R567" s="30"/>
      <c r="S567" s="31"/>
    </row>
    <row r="568" spans="4:19" s="4" customFormat="1" ht="19.7" customHeight="1">
      <c r="D568" s="27"/>
      <c r="E568" s="27"/>
      <c r="F568" s="27"/>
      <c r="G568" s="47"/>
      <c r="H568" s="557"/>
      <c r="I568" s="26"/>
      <c r="J568" s="63"/>
      <c r="K568" s="29"/>
      <c r="L568" s="47"/>
      <c r="M568" s="26"/>
      <c r="N568" s="26"/>
      <c r="O568" s="30"/>
      <c r="P568" s="27"/>
      <c r="Q568" s="26"/>
      <c r="R568" s="30"/>
      <c r="S568" s="31"/>
    </row>
    <row r="569" spans="4:19" s="4" customFormat="1" ht="19.7" customHeight="1">
      <c r="D569" s="27"/>
      <c r="E569" s="27"/>
      <c r="F569" s="27"/>
      <c r="G569" s="47"/>
      <c r="H569" s="557"/>
      <c r="I569" s="26"/>
      <c r="J569" s="63"/>
      <c r="K569" s="29"/>
      <c r="L569" s="47"/>
      <c r="M569" s="26"/>
      <c r="N569" s="26"/>
      <c r="O569" s="30"/>
      <c r="P569" s="27"/>
      <c r="Q569" s="26"/>
      <c r="R569" s="30"/>
      <c r="S569" s="31"/>
    </row>
    <row r="570" spans="4:19" s="4" customFormat="1" ht="19.7" customHeight="1">
      <c r="D570" s="27"/>
      <c r="E570" s="27"/>
      <c r="F570" s="27"/>
      <c r="G570" s="47"/>
      <c r="H570" s="557"/>
      <c r="I570" s="26"/>
      <c r="J570" s="63"/>
      <c r="K570" s="29"/>
      <c r="L570" s="47"/>
      <c r="M570" s="26"/>
      <c r="N570" s="26"/>
      <c r="O570" s="30"/>
      <c r="P570" s="27"/>
      <c r="Q570" s="26"/>
      <c r="R570" s="30"/>
      <c r="S570" s="31"/>
    </row>
    <row r="571" spans="4:19" s="4" customFormat="1" ht="19.7" customHeight="1">
      <c r="D571" s="27"/>
      <c r="E571" s="27"/>
      <c r="F571" s="27"/>
      <c r="G571" s="47"/>
      <c r="H571" s="557"/>
      <c r="I571" s="26"/>
      <c r="J571" s="63"/>
      <c r="K571" s="29"/>
      <c r="L571" s="47"/>
      <c r="M571" s="26"/>
      <c r="N571" s="26"/>
      <c r="O571" s="30"/>
      <c r="P571" s="27"/>
      <c r="Q571" s="26"/>
      <c r="R571" s="30"/>
      <c r="S571" s="31"/>
    </row>
    <row r="572" spans="4:19" s="4" customFormat="1" ht="19.7" customHeight="1">
      <c r="D572" s="27"/>
      <c r="E572" s="27"/>
      <c r="F572" s="27"/>
      <c r="G572" s="47"/>
      <c r="H572" s="557"/>
      <c r="I572" s="26"/>
      <c r="J572" s="63"/>
      <c r="K572" s="29"/>
      <c r="L572" s="47"/>
      <c r="M572" s="26"/>
      <c r="N572" s="26"/>
      <c r="O572" s="30"/>
      <c r="P572" s="27"/>
      <c r="Q572" s="26"/>
      <c r="R572" s="30"/>
      <c r="S572" s="31"/>
    </row>
    <row r="573" spans="4:19" s="4" customFormat="1" ht="19.7" customHeight="1">
      <c r="D573" s="27"/>
      <c r="E573" s="27"/>
      <c r="F573" s="27"/>
      <c r="G573" s="47"/>
      <c r="H573" s="557"/>
      <c r="I573" s="26"/>
      <c r="J573" s="63"/>
      <c r="K573" s="29"/>
      <c r="L573" s="47"/>
      <c r="M573" s="26"/>
      <c r="N573" s="26"/>
      <c r="O573" s="30"/>
      <c r="P573" s="27"/>
      <c r="Q573" s="26"/>
      <c r="R573" s="30"/>
      <c r="S573" s="31"/>
    </row>
    <row r="574" spans="4:19" s="4" customFormat="1" ht="19.7" customHeight="1">
      <c r="D574" s="27"/>
      <c r="E574" s="27"/>
      <c r="F574" s="27"/>
      <c r="G574" s="47"/>
      <c r="H574" s="557"/>
      <c r="I574" s="26"/>
      <c r="J574" s="63"/>
      <c r="K574" s="29"/>
      <c r="L574" s="47"/>
      <c r="M574" s="26"/>
      <c r="N574" s="26"/>
      <c r="O574" s="30"/>
      <c r="P574" s="27"/>
      <c r="Q574" s="26"/>
      <c r="R574" s="30"/>
      <c r="S574" s="31"/>
    </row>
    <row r="575" spans="4:19" s="4" customFormat="1" ht="19.7" customHeight="1">
      <c r="D575" s="27"/>
      <c r="E575" s="27"/>
      <c r="F575" s="27"/>
      <c r="G575" s="47"/>
      <c r="H575" s="557"/>
      <c r="I575" s="26"/>
      <c r="J575" s="63"/>
      <c r="K575" s="29"/>
      <c r="L575" s="47"/>
      <c r="M575" s="26"/>
      <c r="N575" s="26"/>
      <c r="O575" s="30"/>
      <c r="P575" s="27"/>
      <c r="Q575" s="26"/>
      <c r="R575" s="30"/>
      <c r="S575" s="31"/>
    </row>
    <row r="576" spans="4:19" s="4" customFormat="1" ht="19.7" customHeight="1">
      <c r="D576" s="27"/>
      <c r="E576" s="27"/>
      <c r="F576" s="27"/>
      <c r="G576" s="47"/>
      <c r="H576" s="557"/>
      <c r="I576" s="26"/>
      <c r="J576" s="63"/>
      <c r="K576" s="29"/>
      <c r="L576" s="47"/>
      <c r="M576" s="26"/>
      <c r="N576" s="26"/>
      <c r="O576" s="30"/>
      <c r="P576" s="27"/>
      <c r="Q576" s="26"/>
      <c r="R576" s="30"/>
      <c r="S576" s="31"/>
    </row>
    <row r="577" spans="4:19" s="4" customFormat="1" ht="19.7" customHeight="1">
      <c r="D577" s="27"/>
      <c r="E577" s="27"/>
      <c r="F577" s="27"/>
      <c r="G577" s="47"/>
      <c r="H577" s="557"/>
      <c r="I577" s="26"/>
      <c r="J577" s="63"/>
      <c r="K577" s="29"/>
      <c r="L577" s="47"/>
      <c r="M577" s="26"/>
      <c r="N577" s="26"/>
      <c r="O577" s="30"/>
      <c r="P577" s="27"/>
      <c r="Q577" s="26"/>
      <c r="R577" s="30"/>
      <c r="S577" s="31"/>
    </row>
    <row r="578" spans="4:19" s="4" customFormat="1" ht="19.7" customHeight="1">
      <c r="D578" s="27"/>
      <c r="E578" s="27"/>
      <c r="F578" s="27"/>
      <c r="G578" s="47"/>
      <c r="H578" s="557"/>
      <c r="I578" s="26"/>
      <c r="J578" s="63"/>
      <c r="K578" s="29"/>
      <c r="L578" s="47"/>
      <c r="M578" s="26"/>
      <c r="N578" s="26"/>
      <c r="O578" s="30"/>
      <c r="P578" s="27"/>
      <c r="Q578" s="26"/>
      <c r="R578" s="30"/>
      <c r="S578" s="31"/>
    </row>
    <row r="579" spans="4:19" s="4" customFormat="1" ht="19.7" customHeight="1">
      <c r="D579" s="27"/>
      <c r="E579" s="27"/>
      <c r="F579" s="27"/>
      <c r="G579" s="47"/>
      <c r="H579" s="557"/>
      <c r="I579" s="26"/>
      <c r="J579" s="63"/>
      <c r="K579" s="29"/>
      <c r="L579" s="47"/>
      <c r="M579" s="26"/>
      <c r="N579" s="26"/>
      <c r="O579" s="30"/>
      <c r="P579" s="27"/>
      <c r="Q579" s="26"/>
      <c r="R579" s="30"/>
      <c r="S579" s="31"/>
    </row>
    <row r="580" spans="4:19" s="4" customFormat="1" ht="19.7" customHeight="1">
      <c r="D580" s="27"/>
      <c r="E580" s="27"/>
      <c r="F580" s="27"/>
      <c r="G580" s="47"/>
      <c r="H580" s="557"/>
      <c r="I580" s="26"/>
      <c r="J580" s="63"/>
      <c r="K580" s="29"/>
      <c r="L580" s="47"/>
      <c r="M580" s="26"/>
      <c r="N580" s="26"/>
      <c r="O580" s="30"/>
      <c r="P580" s="27"/>
      <c r="Q580" s="26"/>
      <c r="R580" s="30"/>
      <c r="S580" s="31"/>
    </row>
    <row r="581" spans="4:19" s="4" customFormat="1" ht="19.7" customHeight="1">
      <c r="D581" s="27"/>
      <c r="E581" s="27"/>
      <c r="F581" s="27"/>
      <c r="G581" s="47"/>
      <c r="H581" s="557"/>
      <c r="I581" s="26"/>
      <c r="J581" s="63"/>
      <c r="K581" s="29"/>
      <c r="L581" s="47"/>
      <c r="M581" s="26"/>
      <c r="N581" s="26"/>
      <c r="O581" s="30"/>
      <c r="P581" s="27"/>
      <c r="Q581" s="26"/>
      <c r="R581" s="30"/>
      <c r="S581" s="31"/>
    </row>
    <row r="582" spans="4:19" s="4" customFormat="1" ht="19.7" customHeight="1">
      <c r="D582" s="27"/>
      <c r="E582" s="27"/>
      <c r="F582" s="27"/>
      <c r="G582" s="47"/>
      <c r="H582" s="557"/>
      <c r="I582" s="26"/>
      <c r="J582" s="63"/>
      <c r="K582" s="29"/>
      <c r="L582" s="47"/>
      <c r="M582" s="26"/>
      <c r="N582" s="26"/>
      <c r="O582" s="30"/>
      <c r="P582" s="27"/>
      <c r="Q582" s="26"/>
      <c r="R582" s="30"/>
      <c r="S582" s="31"/>
    </row>
    <row r="583" spans="4:19" s="4" customFormat="1" ht="19.7" customHeight="1">
      <c r="D583" s="27"/>
      <c r="E583" s="27"/>
      <c r="F583" s="27"/>
      <c r="G583" s="47"/>
      <c r="H583" s="557"/>
      <c r="I583" s="26"/>
      <c r="J583" s="63"/>
      <c r="K583" s="29"/>
      <c r="L583" s="47"/>
      <c r="M583" s="26"/>
      <c r="N583" s="26"/>
      <c r="O583" s="30"/>
      <c r="P583" s="27"/>
      <c r="Q583" s="26"/>
      <c r="R583" s="30"/>
      <c r="S583" s="31"/>
    </row>
    <row r="584" spans="4:19" s="4" customFormat="1" ht="19.7" customHeight="1">
      <c r="D584" s="27"/>
      <c r="E584" s="27"/>
      <c r="F584" s="27"/>
      <c r="G584" s="47"/>
      <c r="H584" s="557"/>
      <c r="I584" s="26"/>
      <c r="J584" s="63"/>
      <c r="K584" s="29"/>
      <c r="L584" s="47"/>
      <c r="M584" s="26"/>
      <c r="N584" s="26"/>
      <c r="O584" s="30"/>
      <c r="P584" s="27"/>
      <c r="Q584" s="26"/>
      <c r="R584" s="30"/>
      <c r="S584" s="31"/>
    </row>
    <row r="585" spans="4:19" s="4" customFormat="1" ht="19.7" customHeight="1">
      <c r="D585" s="27"/>
      <c r="E585" s="27"/>
      <c r="F585" s="27"/>
      <c r="G585" s="47"/>
      <c r="H585" s="557"/>
      <c r="I585" s="26"/>
      <c r="J585" s="63"/>
      <c r="K585" s="29"/>
      <c r="L585" s="47"/>
      <c r="M585" s="26"/>
      <c r="N585" s="26"/>
      <c r="O585" s="30"/>
      <c r="P585" s="27"/>
      <c r="Q585" s="26"/>
      <c r="R585" s="30"/>
      <c r="S585" s="31"/>
    </row>
    <row r="586" spans="4:19" s="4" customFormat="1" ht="19.7" customHeight="1">
      <c r="D586" s="27"/>
      <c r="E586" s="27"/>
      <c r="F586" s="27"/>
      <c r="G586" s="47"/>
      <c r="H586" s="557"/>
      <c r="I586" s="26"/>
      <c r="J586" s="63"/>
      <c r="K586" s="29"/>
      <c r="L586" s="47"/>
      <c r="M586" s="26"/>
      <c r="N586" s="26"/>
      <c r="O586" s="30"/>
      <c r="P586" s="27"/>
      <c r="Q586" s="26"/>
      <c r="R586" s="30"/>
      <c r="S586" s="31"/>
    </row>
    <row r="587" spans="4:19" s="4" customFormat="1" ht="19.7" customHeight="1">
      <c r="D587" s="27"/>
      <c r="E587" s="27"/>
      <c r="F587" s="27"/>
      <c r="G587" s="47"/>
      <c r="H587" s="557"/>
      <c r="I587" s="26"/>
      <c r="J587" s="63"/>
      <c r="K587" s="29"/>
      <c r="L587" s="47"/>
      <c r="M587" s="26"/>
      <c r="N587" s="26"/>
      <c r="O587" s="30"/>
      <c r="P587" s="27"/>
      <c r="Q587" s="26"/>
      <c r="R587" s="30"/>
      <c r="S587" s="31"/>
    </row>
    <row r="588" spans="4:19" s="4" customFormat="1" ht="19.7" customHeight="1">
      <c r="D588" s="27"/>
      <c r="E588" s="27"/>
      <c r="F588" s="27"/>
      <c r="G588" s="47"/>
      <c r="H588" s="557"/>
      <c r="I588" s="26"/>
      <c r="J588" s="63"/>
      <c r="K588" s="29"/>
      <c r="L588" s="47"/>
      <c r="M588" s="26"/>
      <c r="N588" s="26"/>
      <c r="O588" s="30"/>
      <c r="P588" s="27"/>
      <c r="Q588" s="26"/>
      <c r="R588" s="30"/>
      <c r="S588" s="31"/>
    </row>
    <row r="589" spans="4:19" s="4" customFormat="1" ht="19.7" customHeight="1">
      <c r="D589" s="27"/>
      <c r="E589" s="27"/>
      <c r="F589" s="27"/>
      <c r="G589" s="47"/>
      <c r="H589" s="557"/>
      <c r="I589" s="26"/>
      <c r="J589" s="63"/>
      <c r="K589" s="29"/>
      <c r="L589" s="47"/>
      <c r="M589" s="26"/>
      <c r="N589" s="26"/>
      <c r="O589" s="30"/>
      <c r="P589" s="27"/>
      <c r="Q589" s="26"/>
      <c r="R589" s="30"/>
      <c r="S589" s="31"/>
    </row>
    <row r="590" spans="4:19" s="4" customFormat="1" ht="19.7" customHeight="1">
      <c r="D590" s="27"/>
      <c r="E590" s="27"/>
      <c r="F590" s="27"/>
      <c r="G590" s="47"/>
      <c r="H590" s="557"/>
      <c r="I590" s="26"/>
      <c r="J590" s="63"/>
      <c r="K590" s="29"/>
      <c r="L590" s="47"/>
      <c r="M590" s="26"/>
      <c r="N590" s="26"/>
      <c r="O590" s="30"/>
      <c r="P590" s="27"/>
      <c r="Q590" s="26"/>
      <c r="R590" s="30"/>
      <c r="S590" s="31"/>
    </row>
    <row r="591" spans="4:19" s="4" customFormat="1" ht="19.7" customHeight="1">
      <c r="D591" s="27"/>
      <c r="E591" s="27"/>
      <c r="F591" s="27"/>
      <c r="G591" s="47"/>
      <c r="H591" s="557"/>
      <c r="I591" s="26"/>
      <c r="J591" s="63"/>
      <c r="K591" s="29"/>
      <c r="L591" s="47"/>
      <c r="M591" s="26"/>
      <c r="N591" s="26"/>
      <c r="O591" s="30"/>
      <c r="P591" s="27"/>
      <c r="Q591" s="26"/>
      <c r="R591" s="30"/>
      <c r="S591" s="31"/>
    </row>
    <row r="592" spans="4:19" s="4" customFormat="1" ht="19.7" customHeight="1">
      <c r="D592" s="27"/>
      <c r="E592" s="27"/>
      <c r="F592" s="27"/>
      <c r="G592" s="47"/>
      <c r="H592" s="557"/>
      <c r="I592" s="26"/>
      <c r="J592" s="63"/>
      <c r="K592" s="29"/>
      <c r="L592" s="47"/>
      <c r="M592" s="26"/>
      <c r="N592" s="26"/>
      <c r="O592" s="30"/>
      <c r="P592" s="27"/>
      <c r="Q592" s="26"/>
      <c r="R592" s="30"/>
      <c r="S592" s="31"/>
    </row>
    <row r="593" spans="4:19" s="4" customFormat="1" ht="19.7" customHeight="1">
      <c r="D593" s="27"/>
      <c r="E593" s="27"/>
      <c r="F593" s="27"/>
      <c r="G593" s="47"/>
      <c r="H593" s="557"/>
      <c r="I593" s="26"/>
      <c r="J593" s="63"/>
      <c r="K593" s="29"/>
      <c r="L593" s="47"/>
      <c r="M593" s="26"/>
      <c r="N593" s="26"/>
      <c r="O593" s="30"/>
      <c r="P593" s="27"/>
      <c r="Q593" s="26"/>
      <c r="R593" s="30"/>
      <c r="S593" s="31"/>
    </row>
    <row r="594" spans="4:19" s="4" customFormat="1" ht="19.7" customHeight="1">
      <c r="D594" s="27"/>
      <c r="E594" s="27"/>
      <c r="F594" s="27"/>
      <c r="G594" s="47"/>
      <c r="H594" s="557"/>
      <c r="I594" s="26"/>
      <c r="J594" s="63"/>
      <c r="K594" s="29"/>
      <c r="L594" s="47"/>
      <c r="M594" s="26"/>
      <c r="N594" s="26"/>
      <c r="O594" s="30"/>
      <c r="P594" s="27"/>
      <c r="Q594" s="26"/>
      <c r="R594" s="30"/>
      <c r="S594" s="31"/>
    </row>
    <row r="595" spans="4:19" s="4" customFormat="1" ht="19.7" customHeight="1">
      <c r="D595" s="27"/>
      <c r="E595" s="27"/>
      <c r="F595" s="27"/>
      <c r="G595" s="47"/>
      <c r="H595" s="557"/>
      <c r="I595" s="26"/>
      <c r="J595" s="63"/>
      <c r="K595" s="29"/>
      <c r="L595" s="47"/>
      <c r="M595" s="26"/>
      <c r="N595" s="26"/>
      <c r="O595" s="30"/>
      <c r="P595" s="27"/>
      <c r="Q595" s="26"/>
      <c r="R595" s="30"/>
      <c r="S595" s="31"/>
    </row>
    <row r="596" spans="4:19" s="4" customFormat="1" ht="19.7" customHeight="1">
      <c r="D596" s="27"/>
      <c r="E596" s="27"/>
      <c r="F596" s="27"/>
      <c r="G596" s="47"/>
      <c r="H596" s="557"/>
      <c r="I596" s="26"/>
      <c r="J596" s="63"/>
      <c r="K596" s="29"/>
      <c r="L596" s="47"/>
      <c r="M596" s="26"/>
      <c r="N596" s="26"/>
      <c r="O596" s="30"/>
      <c r="P596" s="27"/>
      <c r="Q596" s="26"/>
      <c r="R596" s="30"/>
      <c r="S596" s="31"/>
    </row>
    <row r="597" spans="4:19" s="4" customFormat="1" ht="19.7" customHeight="1">
      <c r="D597" s="27"/>
      <c r="E597" s="27"/>
      <c r="F597" s="27"/>
      <c r="G597" s="47"/>
      <c r="H597" s="557"/>
      <c r="I597" s="26"/>
      <c r="J597" s="63"/>
      <c r="K597" s="29"/>
      <c r="L597" s="47"/>
      <c r="M597" s="26"/>
      <c r="N597" s="26"/>
      <c r="O597" s="30"/>
      <c r="P597" s="27"/>
      <c r="Q597" s="26"/>
      <c r="R597" s="30"/>
      <c r="S597" s="31"/>
    </row>
    <row r="598" spans="4:19" s="4" customFormat="1" ht="19.7" customHeight="1">
      <c r="D598" s="27"/>
      <c r="E598" s="27"/>
      <c r="F598" s="27"/>
      <c r="G598" s="47"/>
      <c r="H598" s="557"/>
      <c r="I598" s="26"/>
      <c r="J598" s="63"/>
      <c r="K598" s="29"/>
      <c r="L598" s="47"/>
      <c r="M598" s="26"/>
      <c r="N598" s="26"/>
      <c r="O598" s="30"/>
      <c r="P598" s="27"/>
      <c r="Q598" s="26"/>
      <c r="R598" s="30"/>
      <c r="S598" s="31"/>
    </row>
    <row r="599" spans="4:19" s="4" customFormat="1" ht="19.7" customHeight="1">
      <c r="D599" s="27"/>
      <c r="E599" s="27"/>
      <c r="F599" s="27"/>
      <c r="G599" s="47"/>
      <c r="H599" s="557"/>
      <c r="I599" s="26"/>
      <c r="J599" s="63"/>
      <c r="K599" s="29"/>
      <c r="L599" s="47"/>
      <c r="M599" s="26"/>
      <c r="N599" s="26"/>
      <c r="O599" s="30"/>
      <c r="P599" s="27"/>
      <c r="Q599" s="26"/>
      <c r="R599" s="30"/>
      <c r="S599" s="31"/>
    </row>
    <row r="600" spans="4:19" s="4" customFormat="1" ht="19.7" customHeight="1">
      <c r="D600" s="27"/>
      <c r="E600" s="27"/>
      <c r="F600" s="27"/>
      <c r="G600" s="47"/>
      <c r="H600" s="557"/>
      <c r="I600" s="26"/>
      <c r="J600" s="63"/>
      <c r="K600" s="29"/>
      <c r="L600" s="47"/>
      <c r="M600" s="26"/>
      <c r="N600" s="26"/>
      <c r="O600" s="30"/>
      <c r="P600" s="27"/>
      <c r="Q600" s="26"/>
      <c r="R600" s="30"/>
      <c r="S600" s="31"/>
    </row>
    <row r="601" spans="4:19" s="4" customFormat="1" ht="19.7" customHeight="1">
      <c r="D601" s="27"/>
      <c r="E601" s="27"/>
      <c r="F601" s="27"/>
      <c r="G601" s="47"/>
      <c r="H601" s="557"/>
      <c r="I601" s="26"/>
      <c r="J601" s="63"/>
      <c r="K601" s="29"/>
      <c r="L601" s="47"/>
      <c r="M601" s="26"/>
      <c r="N601" s="26"/>
      <c r="O601" s="30"/>
      <c r="P601" s="27"/>
      <c r="Q601" s="26"/>
      <c r="R601" s="30"/>
      <c r="S601" s="31"/>
    </row>
    <row r="602" spans="4:19" s="4" customFormat="1" ht="19.7" customHeight="1">
      <c r="D602" s="27"/>
      <c r="E602" s="27"/>
      <c r="F602" s="27"/>
      <c r="G602" s="47"/>
      <c r="H602" s="557"/>
      <c r="I602" s="26"/>
      <c r="J602" s="63"/>
      <c r="K602" s="29"/>
      <c r="L602" s="47"/>
      <c r="M602" s="26"/>
      <c r="N602" s="26"/>
      <c r="O602" s="30"/>
      <c r="P602" s="27"/>
      <c r="Q602" s="26"/>
      <c r="R602" s="30"/>
      <c r="S602" s="31"/>
    </row>
    <row r="603" spans="4:19" s="4" customFormat="1" ht="19.7" customHeight="1">
      <c r="D603" s="27"/>
      <c r="E603" s="27"/>
      <c r="F603" s="27"/>
      <c r="G603" s="47"/>
      <c r="H603" s="557"/>
      <c r="I603" s="26"/>
      <c r="J603" s="63"/>
      <c r="K603" s="29"/>
      <c r="L603" s="47"/>
      <c r="M603" s="26"/>
      <c r="N603" s="26"/>
      <c r="O603" s="30"/>
      <c r="P603" s="27"/>
      <c r="Q603" s="26"/>
      <c r="R603" s="30"/>
      <c r="S603" s="31"/>
    </row>
    <row r="604" spans="4:19" s="4" customFormat="1" ht="19.7" customHeight="1">
      <c r="D604" s="27"/>
      <c r="E604" s="27"/>
      <c r="F604" s="27"/>
      <c r="G604" s="47"/>
      <c r="H604" s="557"/>
      <c r="I604" s="26"/>
      <c r="J604" s="63"/>
      <c r="K604" s="29"/>
      <c r="L604" s="47"/>
      <c r="M604" s="26"/>
      <c r="N604" s="26"/>
      <c r="O604" s="30"/>
      <c r="P604" s="27"/>
      <c r="Q604" s="26"/>
      <c r="R604" s="30"/>
      <c r="S604" s="31"/>
    </row>
    <row r="605" spans="4:19" s="4" customFormat="1" ht="19.7" customHeight="1">
      <c r="D605" s="27"/>
      <c r="E605" s="27"/>
      <c r="F605" s="27"/>
      <c r="G605" s="47"/>
      <c r="H605" s="557"/>
      <c r="I605" s="26"/>
      <c r="J605" s="63"/>
      <c r="K605" s="29"/>
      <c r="L605" s="47"/>
      <c r="M605" s="26"/>
      <c r="N605" s="26"/>
      <c r="O605" s="30"/>
      <c r="P605" s="27"/>
      <c r="Q605" s="26"/>
      <c r="R605" s="30"/>
      <c r="S605" s="31"/>
    </row>
    <row r="606" spans="4:19" s="4" customFormat="1" ht="19.7" customHeight="1">
      <c r="D606" s="27"/>
      <c r="E606" s="27"/>
      <c r="F606" s="27"/>
      <c r="G606" s="47"/>
      <c r="H606" s="557"/>
      <c r="I606" s="26"/>
      <c r="J606" s="63"/>
      <c r="K606" s="29"/>
      <c r="L606" s="47"/>
      <c r="M606" s="26"/>
      <c r="N606" s="26"/>
      <c r="O606" s="30"/>
      <c r="P606" s="27"/>
      <c r="Q606" s="26"/>
      <c r="R606" s="30"/>
      <c r="S606" s="31"/>
    </row>
    <row r="607" spans="4:19" s="4" customFormat="1" ht="19.7" customHeight="1">
      <c r="D607" s="27"/>
      <c r="E607" s="27"/>
      <c r="F607" s="27"/>
      <c r="G607" s="47"/>
      <c r="H607" s="557"/>
      <c r="I607" s="26"/>
      <c r="J607" s="63"/>
      <c r="K607" s="29"/>
      <c r="L607" s="47"/>
      <c r="M607" s="26"/>
      <c r="N607" s="26"/>
      <c r="O607" s="30"/>
      <c r="P607" s="27"/>
      <c r="Q607" s="26"/>
      <c r="R607" s="30"/>
      <c r="S607" s="31"/>
    </row>
    <row r="608" spans="4:19" s="4" customFormat="1" ht="19.7" customHeight="1">
      <c r="D608" s="27"/>
      <c r="E608" s="27"/>
      <c r="F608" s="27"/>
      <c r="G608" s="47"/>
      <c r="H608" s="557"/>
      <c r="I608" s="26"/>
      <c r="J608" s="63"/>
      <c r="K608" s="29"/>
      <c r="L608" s="47"/>
      <c r="M608" s="26"/>
      <c r="N608" s="26"/>
      <c r="O608" s="30"/>
      <c r="P608" s="27"/>
      <c r="Q608" s="26"/>
      <c r="R608" s="30"/>
      <c r="S608" s="31"/>
    </row>
    <row r="609" spans="4:19" s="4" customFormat="1" ht="19.7" customHeight="1">
      <c r="D609" s="27"/>
      <c r="E609" s="27"/>
      <c r="F609" s="27"/>
      <c r="G609" s="47"/>
      <c r="H609" s="557"/>
      <c r="I609" s="26"/>
      <c r="J609" s="63"/>
      <c r="K609" s="29"/>
      <c r="L609" s="47"/>
      <c r="M609" s="26"/>
      <c r="N609" s="26"/>
      <c r="O609" s="30"/>
      <c r="P609" s="27"/>
      <c r="Q609" s="26"/>
      <c r="R609" s="30"/>
      <c r="S609" s="31"/>
    </row>
    <row r="610" spans="4:19" s="4" customFormat="1" ht="19.7" customHeight="1">
      <c r="D610" s="27"/>
      <c r="E610" s="27"/>
      <c r="F610" s="27"/>
      <c r="G610" s="47"/>
      <c r="H610" s="557"/>
      <c r="I610" s="26"/>
      <c r="J610" s="63"/>
      <c r="K610" s="29"/>
      <c r="L610" s="47"/>
      <c r="M610" s="26"/>
      <c r="N610" s="26"/>
      <c r="O610" s="30"/>
      <c r="P610" s="27"/>
      <c r="Q610" s="26"/>
      <c r="R610" s="30"/>
      <c r="S610" s="31"/>
    </row>
    <row r="611" spans="4:19" s="4" customFormat="1" ht="19.7" customHeight="1">
      <c r="D611" s="27"/>
      <c r="E611" s="27"/>
      <c r="F611" s="27"/>
      <c r="G611" s="47"/>
      <c r="H611" s="557"/>
      <c r="I611" s="26"/>
      <c r="J611" s="63"/>
      <c r="K611" s="29"/>
      <c r="L611" s="47"/>
      <c r="M611" s="26"/>
      <c r="N611" s="26"/>
      <c r="O611" s="30"/>
      <c r="P611" s="27"/>
      <c r="Q611" s="26"/>
      <c r="R611" s="30"/>
      <c r="S611" s="31"/>
    </row>
    <row r="612" spans="4:19" s="4" customFormat="1" ht="19.7" customHeight="1">
      <c r="D612" s="27"/>
      <c r="E612" s="27"/>
      <c r="F612" s="27"/>
      <c r="G612" s="47"/>
      <c r="H612" s="557"/>
      <c r="I612" s="26"/>
      <c r="J612" s="63"/>
      <c r="K612" s="29"/>
      <c r="L612" s="47"/>
      <c r="M612" s="26"/>
      <c r="N612" s="26"/>
      <c r="O612" s="30"/>
      <c r="P612" s="27"/>
      <c r="Q612" s="26"/>
      <c r="R612" s="30"/>
      <c r="S612" s="31"/>
    </row>
    <row r="613" spans="4:19" s="4" customFormat="1" ht="19.7" customHeight="1">
      <c r="D613" s="27"/>
      <c r="E613" s="27"/>
      <c r="F613" s="27"/>
      <c r="G613" s="47"/>
      <c r="H613" s="557"/>
      <c r="I613" s="26"/>
      <c r="J613" s="63"/>
      <c r="K613" s="29"/>
      <c r="L613" s="47"/>
      <c r="M613" s="26"/>
      <c r="N613" s="26"/>
      <c r="O613" s="30"/>
      <c r="P613" s="27"/>
      <c r="Q613" s="26"/>
      <c r="R613" s="30"/>
      <c r="S613" s="31"/>
    </row>
    <row r="614" spans="4:19" s="4" customFormat="1" ht="19.7" customHeight="1">
      <c r="D614" s="27"/>
      <c r="E614" s="27"/>
      <c r="F614" s="27"/>
      <c r="G614" s="47"/>
      <c r="H614" s="557"/>
      <c r="I614" s="26"/>
      <c r="J614" s="63"/>
      <c r="K614" s="29"/>
      <c r="L614" s="47"/>
      <c r="M614" s="26"/>
      <c r="N614" s="26"/>
      <c r="O614" s="30"/>
      <c r="P614" s="27"/>
      <c r="Q614" s="26"/>
      <c r="R614" s="30"/>
      <c r="S614" s="31"/>
    </row>
    <row r="615" spans="4:19" s="4" customFormat="1" ht="19.7" customHeight="1">
      <c r="D615" s="27"/>
      <c r="E615" s="27"/>
      <c r="F615" s="27"/>
      <c r="G615" s="47"/>
      <c r="H615" s="557"/>
      <c r="I615" s="26"/>
      <c r="J615" s="63"/>
      <c r="K615" s="29"/>
      <c r="L615" s="47"/>
      <c r="M615" s="26"/>
      <c r="N615" s="26"/>
      <c r="O615" s="30"/>
      <c r="P615" s="27"/>
      <c r="Q615" s="26"/>
      <c r="R615" s="30"/>
      <c r="S615" s="31"/>
    </row>
    <row r="616" spans="4:19" s="4" customFormat="1" ht="19.7" customHeight="1">
      <c r="D616" s="27"/>
      <c r="E616" s="27"/>
      <c r="F616" s="27"/>
      <c r="G616" s="47"/>
      <c r="H616" s="557"/>
      <c r="I616" s="26"/>
      <c r="J616" s="63"/>
      <c r="K616" s="29"/>
      <c r="L616" s="47"/>
      <c r="M616" s="26"/>
      <c r="N616" s="26"/>
      <c r="O616" s="30"/>
      <c r="P616" s="27"/>
      <c r="Q616" s="26"/>
      <c r="R616" s="30"/>
      <c r="S616" s="31"/>
    </row>
    <row r="617" spans="4:19" s="4" customFormat="1" ht="19.7" customHeight="1">
      <c r="D617" s="27"/>
      <c r="E617" s="27"/>
      <c r="F617" s="27"/>
      <c r="G617" s="47"/>
      <c r="H617" s="557"/>
      <c r="I617" s="26"/>
      <c r="J617" s="63"/>
      <c r="K617" s="29"/>
      <c r="L617" s="47"/>
      <c r="M617" s="26"/>
      <c r="N617" s="26"/>
      <c r="O617" s="30"/>
      <c r="P617" s="27"/>
      <c r="Q617" s="26"/>
      <c r="R617" s="30"/>
      <c r="S617" s="31"/>
    </row>
    <row r="618" spans="4:19" s="4" customFormat="1" ht="19.7" customHeight="1">
      <c r="D618" s="27"/>
      <c r="E618" s="27"/>
      <c r="F618" s="27"/>
      <c r="G618" s="47"/>
      <c r="H618" s="557"/>
      <c r="I618" s="26"/>
      <c r="J618" s="63"/>
      <c r="K618" s="29"/>
      <c r="L618" s="47"/>
      <c r="M618" s="26"/>
      <c r="N618" s="26"/>
      <c r="O618" s="30"/>
      <c r="P618" s="27"/>
      <c r="Q618" s="26"/>
      <c r="R618" s="30"/>
      <c r="S618" s="31"/>
    </row>
    <row r="619" spans="4:19" s="4" customFormat="1" ht="19.7" customHeight="1">
      <c r="D619" s="27"/>
      <c r="E619" s="27"/>
      <c r="F619" s="27"/>
      <c r="G619" s="47"/>
      <c r="H619" s="557"/>
      <c r="I619" s="26"/>
      <c r="J619" s="63"/>
      <c r="K619" s="29"/>
      <c r="L619" s="47"/>
      <c r="M619" s="26"/>
      <c r="N619" s="26"/>
      <c r="O619" s="30"/>
      <c r="P619" s="27"/>
      <c r="Q619" s="26"/>
      <c r="R619" s="30"/>
      <c r="S619" s="31"/>
    </row>
    <row r="620" spans="4:19" s="4" customFormat="1" ht="19.7" customHeight="1">
      <c r="D620" s="27"/>
      <c r="E620" s="27"/>
      <c r="F620" s="27"/>
      <c r="G620" s="47"/>
      <c r="H620" s="557"/>
      <c r="I620" s="26"/>
      <c r="J620" s="63"/>
      <c r="K620" s="29"/>
      <c r="L620" s="47"/>
      <c r="M620" s="26"/>
      <c r="N620" s="26"/>
      <c r="O620" s="30"/>
      <c r="P620" s="27"/>
      <c r="Q620" s="26"/>
      <c r="R620" s="30"/>
      <c r="S620" s="31"/>
    </row>
    <row r="621" spans="4:19" s="4" customFormat="1" ht="19.7" customHeight="1">
      <c r="D621" s="27"/>
      <c r="E621" s="27"/>
      <c r="F621" s="27"/>
      <c r="G621" s="47"/>
      <c r="H621" s="557"/>
      <c r="I621" s="26"/>
      <c r="J621" s="63"/>
      <c r="K621" s="29"/>
      <c r="L621" s="47"/>
      <c r="M621" s="26"/>
      <c r="N621" s="26"/>
      <c r="O621" s="30"/>
      <c r="P621" s="27"/>
      <c r="Q621" s="26"/>
      <c r="R621" s="30"/>
      <c r="S621" s="31"/>
    </row>
    <row r="622" spans="4:19" s="4" customFormat="1" ht="19.7" customHeight="1">
      <c r="D622" s="27"/>
      <c r="E622" s="27"/>
      <c r="F622" s="27"/>
      <c r="G622" s="47"/>
      <c r="H622" s="557"/>
      <c r="I622" s="26"/>
      <c r="J622" s="63"/>
      <c r="K622" s="29"/>
      <c r="L622" s="47"/>
      <c r="M622" s="26"/>
      <c r="N622" s="26"/>
      <c r="O622" s="30"/>
      <c r="P622" s="27"/>
      <c r="Q622" s="26"/>
      <c r="R622" s="30"/>
      <c r="S622" s="31"/>
    </row>
    <row r="623" spans="4:19" s="4" customFormat="1" ht="19.7" customHeight="1">
      <c r="D623" s="27"/>
      <c r="E623" s="27"/>
      <c r="F623" s="27"/>
      <c r="G623" s="47"/>
      <c r="H623" s="557"/>
      <c r="I623" s="26"/>
      <c r="J623" s="63"/>
      <c r="K623" s="29"/>
      <c r="L623" s="47"/>
      <c r="M623" s="26"/>
      <c r="N623" s="26"/>
      <c r="O623" s="30"/>
      <c r="P623" s="27"/>
      <c r="Q623" s="26"/>
      <c r="R623" s="30"/>
      <c r="S623" s="31"/>
    </row>
    <row r="624" spans="4:19" s="4" customFormat="1" ht="19.7" customHeight="1">
      <c r="D624" s="27"/>
      <c r="E624" s="27"/>
      <c r="F624" s="27"/>
      <c r="G624" s="47"/>
      <c r="H624" s="557"/>
      <c r="I624" s="26"/>
      <c r="J624" s="63"/>
      <c r="K624" s="29"/>
      <c r="L624" s="47"/>
      <c r="M624" s="26"/>
      <c r="N624" s="26"/>
      <c r="O624" s="30"/>
      <c r="P624" s="27"/>
      <c r="Q624" s="26"/>
      <c r="R624" s="30"/>
      <c r="S624" s="31"/>
    </row>
    <row r="625" spans="4:19" s="4" customFormat="1" ht="19.7" customHeight="1">
      <c r="D625" s="27"/>
      <c r="E625" s="27"/>
      <c r="F625" s="27"/>
      <c r="G625" s="47"/>
      <c r="H625" s="557"/>
      <c r="I625" s="26"/>
      <c r="J625" s="63"/>
      <c r="K625" s="29"/>
      <c r="L625" s="47"/>
      <c r="M625" s="26"/>
      <c r="N625" s="26"/>
      <c r="O625" s="30"/>
      <c r="P625" s="27"/>
      <c r="Q625" s="26"/>
      <c r="R625" s="30"/>
      <c r="S625" s="31"/>
    </row>
    <row r="626" spans="4:19" s="4" customFormat="1" ht="19.7" customHeight="1">
      <c r="D626" s="27"/>
      <c r="E626" s="27"/>
      <c r="F626" s="27"/>
      <c r="G626" s="47"/>
      <c r="H626" s="557"/>
      <c r="I626" s="26"/>
      <c r="J626" s="63"/>
      <c r="K626" s="29"/>
      <c r="L626" s="47"/>
      <c r="M626" s="26"/>
      <c r="N626" s="26"/>
      <c r="O626" s="30"/>
      <c r="P626" s="27"/>
      <c r="Q626" s="26"/>
      <c r="R626" s="30"/>
      <c r="S626" s="31"/>
    </row>
    <row r="627" spans="4:19" s="4" customFormat="1" ht="19.7" customHeight="1">
      <c r="D627" s="27"/>
      <c r="E627" s="27"/>
      <c r="F627" s="27"/>
      <c r="G627" s="47"/>
      <c r="H627" s="557"/>
      <c r="I627" s="26"/>
      <c r="J627" s="63"/>
      <c r="K627" s="29"/>
      <c r="L627" s="47"/>
      <c r="M627" s="26"/>
      <c r="N627" s="26"/>
      <c r="O627" s="30"/>
      <c r="P627" s="27"/>
      <c r="Q627" s="26"/>
      <c r="R627" s="30"/>
      <c r="S627" s="31"/>
    </row>
    <row r="628" spans="4:19" s="4" customFormat="1" ht="19.7" customHeight="1">
      <c r="D628" s="27"/>
      <c r="E628" s="27"/>
      <c r="F628" s="27"/>
      <c r="G628" s="47"/>
      <c r="H628" s="557"/>
      <c r="I628" s="26"/>
      <c r="J628" s="63"/>
      <c r="K628" s="29"/>
      <c r="L628" s="47"/>
      <c r="M628" s="26"/>
      <c r="N628" s="26"/>
      <c r="O628" s="30"/>
      <c r="P628" s="27"/>
      <c r="Q628" s="26"/>
      <c r="R628" s="30"/>
      <c r="S628" s="31"/>
    </row>
    <row r="629" spans="4:19" s="4" customFormat="1" ht="19.7" customHeight="1">
      <c r="D629" s="27"/>
      <c r="E629" s="27"/>
      <c r="F629" s="27"/>
      <c r="G629" s="47"/>
      <c r="H629" s="557"/>
      <c r="I629" s="26"/>
      <c r="J629" s="63"/>
      <c r="K629" s="29"/>
      <c r="L629" s="47"/>
      <c r="M629" s="26"/>
      <c r="N629" s="26"/>
      <c r="O629" s="30"/>
      <c r="P629" s="27"/>
      <c r="Q629" s="26"/>
      <c r="R629" s="30"/>
      <c r="S629" s="31"/>
    </row>
    <row r="630" spans="4:19" s="4" customFormat="1" ht="19.7" customHeight="1">
      <c r="D630" s="27"/>
      <c r="E630" s="27"/>
      <c r="F630" s="27"/>
      <c r="G630" s="47"/>
      <c r="H630" s="557"/>
      <c r="I630" s="26"/>
      <c r="J630" s="63"/>
      <c r="K630" s="29"/>
      <c r="L630" s="47"/>
      <c r="M630" s="26"/>
      <c r="N630" s="26"/>
      <c r="O630" s="30"/>
      <c r="P630" s="27"/>
      <c r="Q630" s="26"/>
      <c r="R630" s="30"/>
      <c r="S630" s="31"/>
    </row>
    <row r="631" spans="4:19" s="4" customFormat="1" ht="19.7" customHeight="1">
      <c r="D631" s="27"/>
      <c r="E631" s="27"/>
      <c r="F631" s="27"/>
      <c r="G631" s="47"/>
      <c r="H631" s="557"/>
      <c r="I631" s="26"/>
      <c r="J631" s="63"/>
      <c r="K631" s="29"/>
      <c r="L631" s="47"/>
      <c r="M631" s="26"/>
      <c r="N631" s="26"/>
      <c r="O631" s="30"/>
      <c r="P631" s="27"/>
      <c r="Q631" s="26"/>
      <c r="R631" s="30"/>
      <c r="S631" s="31"/>
    </row>
    <row r="632" spans="4:19" s="4" customFormat="1" ht="19.7" customHeight="1">
      <c r="D632" s="27"/>
      <c r="E632" s="27"/>
      <c r="F632" s="27"/>
      <c r="G632" s="47"/>
      <c r="H632" s="557"/>
      <c r="I632" s="26"/>
      <c r="J632" s="63"/>
      <c r="K632" s="29"/>
      <c r="L632" s="47"/>
      <c r="M632" s="26"/>
      <c r="N632" s="26"/>
      <c r="O632" s="30"/>
      <c r="P632" s="27"/>
      <c r="Q632" s="26"/>
      <c r="R632" s="30"/>
      <c r="S632" s="31"/>
    </row>
    <row r="633" spans="4:19" s="4" customFormat="1" ht="19.7" customHeight="1">
      <c r="D633" s="27"/>
      <c r="E633" s="27"/>
      <c r="F633" s="27"/>
      <c r="G633" s="47"/>
      <c r="H633" s="557"/>
      <c r="I633" s="26"/>
      <c r="J633" s="63"/>
      <c r="K633" s="29"/>
      <c r="L633" s="47"/>
      <c r="M633" s="26"/>
      <c r="N633" s="26"/>
      <c r="O633" s="30"/>
      <c r="P633" s="27"/>
      <c r="Q633" s="26"/>
      <c r="R633" s="30"/>
      <c r="S633" s="31"/>
    </row>
    <row r="634" spans="4:19" s="4" customFormat="1" ht="19.7" customHeight="1">
      <c r="D634" s="27"/>
      <c r="E634" s="27"/>
      <c r="F634" s="27"/>
      <c r="G634" s="47"/>
      <c r="H634" s="557"/>
      <c r="I634" s="26"/>
      <c r="J634" s="63"/>
      <c r="K634" s="29"/>
      <c r="L634" s="47"/>
      <c r="M634" s="26"/>
      <c r="N634" s="26"/>
      <c r="O634" s="30"/>
      <c r="P634" s="27"/>
      <c r="Q634" s="26"/>
      <c r="R634" s="30"/>
      <c r="S634" s="31"/>
    </row>
    <row r="635" spans="4:19" s="4" customFormat="1" ht="19.7" customHeight="1">
      <c r="D635" s="27"/>
      <c r="E635" s="27"/>
      <c r="F635" s="27"/>
      <c r="G635" s="47"/>
      <c r="H635" s="557"/>
      <c r="I635" s="26"/>
      <c r="J635" s="63"/>
      <c r="K635" s="29"/>
      <c r="L635" s="47"/>
      <c r="M635" s="26"/>
      <c r="N635" s="26"/>
      <c r="O635" s="30"/>
      <c r="P635" s="27"/>
      <c r="Q635" s="26"/>
      <c r="R635" s="30"/>
      <c r="S635" s="31"/>
    </row>
    <row r="636" spans="4:19" s="4" customFormat="1" ht="19.7" customHeight="1">
      <c r="D636" s="27"/>
      <c r="E636" s="27"/>
      <c r="F636" s="27"/>
      <c r="G636" s="47"/>
      <c r="H636" s="557"/>
      <c r="I636" s="26"/>
      <c r="J636" s="63"/>
      <c r="K636" s="29"/>
      <c r="L636" s="47"/>
      <c r="M636" s="26"/>
      <c r="N636" s="26"/>
      <c r="O636" s="30"/>
      <c r="P636" s="27"/>
      <c r="Q636" s="26"/>
      <c r="R636" s="30"/>
      <c r="S636" s="31"/>
    </row>
    <row r="637" spans="4:19" s="4" customFormat="1" ht="19.7" customHeight="1">
      <c r="D637" s="27"/>
      <c r="E637" s="27"/>
      <c r="F637" s="27"/>
      <c r="G637" s="47"/>
      <c r="H637" s="557"/>
      <c r="I637" s="26"/>
      <c r="J637" s="63"/>
      <c r="K637" s="29"/>
      <c r="L637" s="47"/>
      <c r="M637" s="26"/>
      <c r="N637" s="26"/>
      <c r="O637" s="30"/>
      <c r="P637" s="27"/>
      <c r="Q637" s="26"/>
      <c r="R637" s="30"/>
      <c r="S637" s="31"/>
    </row>
    <row r="638" spans="4:19" s="4" customFormat="1" ht="19.7" customHeight="1">
      <c r="D638" s="27"/>
      <c r="E638" s="27"/>
      <c r="F638" s="27"/>
      <c r="G638" s="47"/>
      <c r="H638" s="557"/>
      <c r="I638" s="26"/>
      <c r="J638" s="63"/>
      <c r="K638" s="29"/>
      <c r="L638" s="47"/>
      <c r="M638" s="26"/>
      <c r="N638" s="26"/>
      <c r="O638" s="30"/>
      <c r="P638" s="27"/>
      <c r="Q638" s="26"/>
      <c r="R638" s="30"/>
      <c r="S638" s="31"/>
    </row>
    <row r="639" spans="4:19" s="4" customFormat="1" ht="19.7" customHeight="1">
      <c r="D639" s="27"/>
      <c r="E639" s="27"/>
      <c r="F639" s="27"/>
      <c r="G639" s="47"/>
      <c r="H639" s="557"/>
      <c r="I639" s="26"/>
      <c r="J639" s="63"/>
      <c r="K639" s="29"/>
      <c r="L639" s="47"/>
      <c r="M639" s="26"/>
      <c r="N639" s="26"/>
      <c r="O639" s="30"/>
      <c r="P639" s="27"/>
      <c r="Q639" s="26"/>
      <c r="R639" s="30"/>
      <c r="S639" s="31"/>
    </row>
    <row r="640" spans="4:19" s="4" customFormat="1" ht="19.7" customHeight="1">
      <c r="D640" s="27"/>
      <c r="E640" s="27"/>
      <c r="F640" s="27"/>
      <c r="G640" s="47"/>
      <c r="H640" s="557"/>
      <c r="I640" s="26"/>
      <c r="J640" s="63"/>
      <c r="K640" s="29"/>
      <c r="L640" s="47"/>
      <c r="M640" s="26"/>
      <c r="N640" s="26"/>
      <c r="O640" s="30"/>
      <c r="P640" s="27"/>
      <c r="Q640" s="26"/>
      <c r="R640" s="30"/>
      <c r="S640" s="31"/>
    </row>
    <row r="641" spans="1:19" s="4" customFormat="1" ht="19.7" customHeight="1">
      <c r="D641" s="27"/>
      <c r="E641" s="27"/>
      <c r="F641" s="27"/>
      <c r="G641" s="47"/>
      <c r="H641" s="557"/>
      <c r="I641" s="26"/>
      <c r="J641" s="63"/>
      <c r="K641" s="29"/>
      <c r="L641" s="47"/>
      <c r="M641" s="26"/>
      <c r="N641" s="26"/>
      <c r="O641" s="30"/>
      <c r="P641" s="27"/>
      <c r="Q641" s="26"/>
      <c r="R641" s="30"/>
      <c r="S641" s="31"/>
    </row>
    <row r="642" spans="1:19" s="4" customFormat="1" ht="19.7" customHeight="1">
      <c r="D642" s="27"/>
      <c r="E642" s="27"/>
      <c r="F642" s="27"/>
      <c r="G642" s="47"/>
      <c r="H642" s="557"/>
      <c r="I642" s="26"/>
      <c r="J642" s="63"/>
      <c r="K642" s="29"/>
      <c r="L642" s="47"/>
      <c r="M642" s="26"/>
      <c r="N642" s="26"/>
      <c r="O642" s="30"/>
      <c r="P642" s="27"/>
      <c r="Q642" s="26"/>
      <c r="R642" s="30"/>
      <c r="S642" s="31"/>
    </row>
    <row r="643" spans="1:19" s="4" customFormat="1" ht="19.7" customHeight="1">
      <c r="D643" s="27"/>
      <c r="E643" s="27"/>
      <c r="F643" s="27"/>
      <c r="G643" s="47"/>
      <c r="H643" s="557"/>
      <c r="I643" s="26"/>
      <c r="J643" s="63"/>
      <c r="K643" s="29"/>
      <c r="L643" s="47"/>
      <c r="M643" s="26"/>
      <c r="N643" s="26"/>
      <c r="O643" s="30"/>
      <c r="P643" s="27"/>
      <c r="Q643" s="26"/>
      <c r="R643" s="30"/>
      <c r="S643" s="31"/>
    </row>
    <row r="644" spans="1:19" s="4" customFormat="1" ht="19.7" customHeight="1">
      <c r="D644" s="27"/>
      <c r="E644" s="27"/>
      <c r="F644" s="27"/>
      <c r="G644" s="47"/>
      <c r="H644" s="557"/>
      <c r="I644" s="26"/>
      <c r="J644" s="63"/>
      <c r="K644" s="29"/>
      <c r="L644" s="47"/>
      <c r="M644" s="26"/>
      <c r="N644" s="26"/>
      <c r="O644" s="30"/>
      <c r="P644" s="27"/>
      <c r="Q644" s="26"/>
      <c r="R644" s="30"/>
      <c r="S644" s="31"/>
    </row>
    <row r="645" spans="1:19" s="4" customFormat="1" ht="19.7" customHeight="1">
      <c r="D645" s="27"/>
      <c r="E645" s="27"/>
      <c r="F645" s="27"/>
      <c r="G645" s="26"/>
      <c r="H645" s="40"/>
      <c r="I645" s="26"/>
      <c r="J645" s="28"/>
      <c r="K645" s="29"/>
      <c r="L645" s="26"/>
      <c r="M645" s="26"/>
      <c r="N645" s="26"/>
      <c r="O645" s="30"/>
      <c r="P645" s="27"/>
      <c r="Q645" s="26"/>
      <c r="R645" s="30"/>
      <c r="S645" s="31"/>
    </row>
    <row r="646" spans="1:19" s="4" customFormat="1" ht="19.7" customHeight="1">
      <c r="D646" s="27"/>
      <c r="E646" s="27"/>
      <c r="F646" s="27"/>
      <c r="G646" s="26"/>
      <c r="H646" s="40"/>
      <c r="I646" s="26"/>
      <c r="J646" s="28"/>
      <c r="K646" s="29"/>
      <c r="L646" s="26"/>
      <c r="M646" s="26"/>
      <c r="N646" s="26"/>
      <c r="O646" s="30"/>
      <c r="P646" s="27"/>
      <c r="Q646" s="26"/>
      <c r="R646" s="30"/>
      <c r="S646" s="31"/>
    </row>
    <row r="647" spans="1:19" s="4" customFormat="1" ht="19.7" customHeight="1">
      <c r="D647" s="27"/>
      <c r="E647" s="27"/>
      <c r="F647" s="27"/>
      <c r="G647" s="26"/>
      <c r="H647" s="40"/>
      <c r="I647" s="26"/>
      <c r="J647" s="28"/>
      <c r="K647" s="29"/>
      <c r="L647" s="26"/>
      <c r="M647" s="26"/>
      <c r="N647" s="26"/>
      <c r="O647" s="30"/>
      <c r="P647" s="27"/>
      <c r="Q647" s="26"/>
      <c r="R647" s="30"/>
      <c r="S647" s="31"/>
    </row>
    <row r="648" spans="1:19" s="4" customFormat="1" ht="19.7" customHeight="1">
      <c r="A648" s="26"/>
      <c r="B648" s="64">
        <v>8</v>
      </c>
      <c r="C648" s="64" t="s">
        <v>63</v>
      </c>
      <c r="D648" s="27"/>
      <c r="E648" s="27"/>
      <c r="F648" s="27"/>
      <c r="G648" s="26"/>
      <c r="H648" s="40"/>
      <c r="I648" s="26"/>
      <c r="J648" s="28"/>
      <c r="K648" s="29"/>
      <c r="L648" s="26"/>
      <c r="M648" s="26"/>
      <c r="N648" s="26"/>
      <c r="O648" s="30"/>
      <c r="P648" s="27"/>
      <c r="Q648" s="26"/>
      <c r="R648" s="30"/>
      <c r="S648" s="31"/>
    </row>
    <row r="649" spans="1:19" s="4" customFormat="1" ht="19.7" customHeight="1">
      <c r="D649" s="27"/>
      <c r="E649" s="27"/>
      <c r="F649" s="27"/>
      <c r="G649" s="26"/>
      <c r="H649" s="40"/>
      <c r="I649" s="26"/>
      <c r="J649" s="28"/>
      <c r="K649" s="29"/>
      <c r="L649" s="26"/>
      <c r="M649" s="26"/>
      <c r="N649" s="26"/>
      <c r="O649" s="30"/>
      <c r="P649" s="27"/>
      <c r="Q649" s="26"/>
      <c r="R649" s="30"/>
      <c r="S649" s="31"/>
    </row>
    <row r="650" spans="1:19" s="4" customFormat="1" ht="19.7" customHeight="1">
      <c r="D650" s="27"/>
      <c r="E650" s="27"/>
      <c r="F650" s="27"/>
      <c r="G650" s="26"/>
      <c r="H650" s="40"/>
      <c r="I650" s="26"/>
      <c r="J650" s="28"/>
      <c r="K650" s="29"/>
      <c r="L650" s="26"/>
      <c r="M650" s="26"/>
      <c r="N650" s="26"/>
      <c r="O650" s="30"/>
      <c r="P650" s="27"/>
      <c r="Q650" s="26"/>
      <c r="R650" s="30"/>
      <c r="S650" s="31"/>
    </row>
    <row r="651" spans="1:19" s="4" customFormat="1" ht="19.7" customHeight="1">
      <c r="D651" s="27"/>
      <c r="E651" s="27"/>
      <c r="F651" s="27"/>
      <c r="G651" s="26"/>
      <c r="H651" s="40"/>
      <c r="I651" s="26"/>
      <c r="J651" s="28"/>
      <c r="K651" s="29"/>
      <c r="L651" s="26"/>
      <c r="M651" s="26"/>
      <c r="N651" s="26"/>
      <c r="O651" s="30"/>
      <c r="P651" s="27"/>
      <c r="Q651" s="26"/>
      <c r="R651" s="30"/>
      <c r="S651" s="31"/>
    </row>
    <row r="652" spans="1:19" s="4" customFormat="1" ht="19.7" customHeight="1">
      <c r="D652" s="27"/>
      <c r="E652" s="27"/>
      <c r="F652" s="27"/>
      <c r="G652" s="26"/>
      <c r="H652" s="40"/>
      <c r="I652" s="26"/>
      <c r="J652" s="28"/>
      <c r="K652" s="29"/>
      <c r="L652" s="26"/>
      <c r="M652" s="26"/>
      <c r="N652" s="26"/>
      <c r="O652" s="30"/>
      <c r="P652" s="27"/>
      <c r="Q652" s="26"/>
      <c r="R652" s="30"/>
      <c r="S652" s="31"/>
    </row>
    <row r="653" spans="1:19" s="4" customFormat="1" ht="19.7" customHeight="1">
      <c r="D653" s="27"/>
      <c r="E653" s="27"/>
      <c r="F653" s="27"/>
      <c r="G653" s="26"/>
      <c r="H653" s="40"/>
      <c r="I653" s="26"/>
      <c r="J653" s="28"/>
      <c r="K653" s="29"/>
      <c r="L653" s="26"/>
      <c r="M653" s="26"/>
      <c r="N653" s="26"/>
      <c r="O653" s="30"/>
      <c r="P653" s="27"/>
      <c r="Q653" s="26"/>
      <c r="R653" s="30"/>
      <c r="S653" s="31"/>
    </row>
    <row r="654" spans="1:19" s="4" customFormat="1" ht="19.7" customHeight="1">
      <c r="D654" s="27"/>
      <c r="E654" s="27"/>
      <c r="F654" s="27"/>
      <c r="G654" s="26"/>
      <c r="H654" s="40"/>
      <c r="I654" s="26"/>
      <c r="J654" s="28"/>
      <c r="K654" s="29"/>
      <c r="L654" s="26"/>
      <c r="M654" s="26"/>
      <c r="N654" s="26"/>
      <c r="O654" s="30"/>
      <c r="P654" s="27"/>
      <c r="Q654" s="26"/>
      <c r="R654" s="30"/>
      <c r="S654" s="31"/>
    </row>
    <row r="655" spans="1:19" s="4" customFormat="1" ht="19.7" customHeight="1">
      <c r="D655" s="27"/>
      <c r="E655" s="27"/>
      <c r="F655" s="27"/>
      <c r="G655" s="26"/>
      <c r="H655" s="40"/>
      <c r="I655" s="26"/>
      <c r="J655" s="28"/>
      <c r="K655" s="29"/>
      <c r="L655" s="26"/>
      <c r="M655" s="26"/>
      <c r="N655" s="26"/>
      <c r="O655" s="30"/>
      <c r="P655" s="27"/>
      <c r="Q655" s="26"/>
      <c r="R655" s="30"/>
      <c r="S655" s="31"/>
    </row>
    <row r="656" spans="1:19" s="4" customFormat="1" ht="19.7" customHeight="1">
      <c r="D656" s="27"/>
      <c r="E656" s="27"/>
      <c r="F656" s="27"/>
      <c r="G656" s="26"/>
      <c r="H656" s="40"/>
      <c r="I656" s="26"/>
      <c r="J656" s="28"/>
      <c r="K656" s="29"/>
      <c r="L656" s="26"/>
      <c r="M656" s="26"/>
      <c r="N656" s="26"/>
      <c r="O656" s="30"/>
      <c r="P656" s="27"/>
      <c r="Q656" s="26"/>
      <c r="R656" s="30"/>
      <c r="S656" s="31"/>
    </row>
    <row r="657" spans="4:19" s="4" customFormat="1" ht="19.7" customHeight="1">
      <c r="D657" s="27"/>
      <c r="E657" s="27"/>
      <c r="F657" s="27"/>
      <c r="G657" s="26"/>
      <c r="H657" s="40"/>
      <c r="I657" s="26"/>
      <c r="J657" s="28"/>
      <c r="K657" s="29"/>
      <c r="L657" s="26"/>
      <c r="M657" s="26"/>
      <c r="N657" s="26"/>
      <c r="O657" s="30"/>
      <c r="P657" s="27"/>
      <c r="Q657" s="26"/>
      <c r="R657" s="30"/>
      <c r="S657" s="31"/>
    </row>
    <row r="658" spans="4:19" s="4" customFormat="1" ht="19.7" customHeight="1">
      <c r="D658" s="27"/>
      <c r="E658" s="27"/>
      <c r="F658" s="27"/>
      <c r="G658" s="26"/>
      <c r="H658" s="40"/>
      <c r="I658" s="26"/>
      <c r="J658" s="28"/>
      <c r="K658" s="29"/>
      <c r="L658" s="26"/>
      <c r="M658" s="26"/>
      <c r="N658" s="26"/>
      <c r="O658" s="30"/>
      <c r="P658" s="27"/>
      <c r="Q658" s="26"/>
      <c r="R658" s="30"/>
      <c r="S658" s="31"/>
    </row>
    <row r="659" spans="4:19" s="4" customFormat="1" ht="19.7" customHeight="1">
      <c r="D659" s="27"/>
      <c r="E659" s="27"/>
      <c r="F659" s="27"/>
      <c r="G659" s="26"/>
      <c r="H659" s="40"/>
      <c r="I659" s="26"/>
      <c r="J659" s="28"/>
      <c r="K659" s="29"/>
      <c r="L659" s="26"/>
      <c r="M659" s="26"/>
      <c r="N659" s="26"/>
      <c r="O659" s="30"/>
      <c r="P659" s="27"/>
      <c r="Q659" s="26"/>
      <c r="R659" s="30"/>
      <c r="S659" s="31"/>
    </row>
    <row r="660" spans="4:19" s="4" customFormat="1" ht="19.7" customHeight="1">
      <c r="D660" s="27"/>
      <c r="E660" s="27"/>
      <c r="F660" s="27"/>
      <c r="G660" s="26"/>
      <c r="H660" s="40"/>
      <c r="I660" s="26"/>
      <c r="J660" s="28"/>
      <c r="K660" s="29"/>
      <c r="L660" s="26"/>
      <c r="M660" s="26"/>
      <c r="N660" s="26"/>
      <c r="O660" s="30"/>
      <c r="P660" s="27"/>
      <c r="Q660" s="26"/>
      <c r="R660" s="30"/>
      <c r="S660" s="31"/>
    </row>
    <row r="661" spans="4:19" s="4" customFormat="1" ht="19.7" customHeight="1">
      <c r="D661" s="27"/>
      <c r="E661" s="27"/>
      <c r="F661" s="27"/>
      <c r="G661" s="26"/>
      <c r="H661" s="40"/>
      <c r="I661" s="26"/>
      <c r="J661" s="28"/>
      <c r="K661" s="29"/>
      <c r="L661" s="26"/>
      <c r="M661" s="26"/>
      <c r="N661" s="26"/>
      <c r="O661" s="30"/>
      <c r="P661" s="27"/>
      <c r="Q661" s="26"/>
      <c r="R661" s="30"/>
      <c r="S661" s="31"/>
    </row>
    <row r="662" spans="4:19" s="4" customFormat="1" ht="19.7" customHeight="1">
      <c r="D662" s="27"/>
      <c r="E662" s="27"/>
      <c r="F662" s="27"/>
      <c r="G662" s="26"/>
      <c r="H662" s="40"/>
      <c r="I662" s="26"/>
      <c r="J662" s="28"/>
      <c r="K662" s="29"/>
      <c r="L662" s="26"/>
      <c r="M662" s="26"/>
      <c r="N662" s="26"/>
      <c r="O662" s="30"/>
      <c r="P662" s="27"/>
      <c r="Q662" s="26"/>
      <c r="R662" s="30"/>
      <c r="S662" s="31"/>
    </row>
    <row r="663" spans="4:19" s="4" customFormat="1" ht="19.7" customHeight="1">
      <c r="D663" s="27"/>
      <c r="E663" s="27"/>
      <c r="F663" s="27"/>
      <c r="G663" s="26"/>
      <c r="H663" s="40"/>
      <c r="I663" s="26"/>
      <c r="J663" s="28"/>
      <c r="K663" s="29"/>
      <c r="L663" s="26"/>
      <c r="M663" s="26"/>
      <c r="N663" s="26"/>
      <c r="O663" s="30"/>
      <c r="P663" s="27"/>
      <c r="Q663" s="26"/>
      <c r="R663" s="30"/>
      <c r="S663" s="31"/>
    </row>
    <row r="664" spans="4:19" s="4" customFormat="1" ht="19.7" customHeight="1">
      <c r="D664" s="27"/>
      <c r="E664" s="27"/>
      <c r="F664" s="27"/>
      <c r="G664" s="26"/>
      <c r="H664" s="40"/>
      <c r="I664" s="26"/>
      <c r="J664" s="28"/>
      <c r="K664" s="29"/>
      <c r="L664" s="26"/>
      <c r="M664" s="26"/>
      <c r="N664" s="26"/>
      <c r="O664" s="30"/>
      <c r="P664" s="27"/>
      <c r="Q664" s="26"/>
      <c r="R664" s="30"/>
      <c r="S664" s="31"/>
    </row>
    <row r="665" spans="4:19" s="4" customFormat="1" ht="19.7" customHeight="1">
      <c r="D665" s="27"/>
      <c r="E665" s="27"/>
      <c r="F665" s="27"/>
      <c r="G665" s="26"/>
      <c r="H665" s="40"/>
      <c r="I665" s="26"/>
      <c r="J665" s="28"/>
      <c r="K665" s="29"/>
      <c r="L665" s="26"/>
      <c r="M665" s="26"/>
      <c r="N665" s="26"/>
      <c r="O665" s="30"/>
      <c r="P665" s="27"/>
      <c r="Q665" s="26"/>
      <c r="R665" s="30"/>
      <c r="S665" s="31"/>
    </row>
    <row r="666" spans="4:19" s="4" customFormat="1" ht="19.7" customHeight="1">
      <c r="D666" s="27"/>
      <c r="E666" s="27"/>
      <c r="F666" s="27"/>
      <c r="G666" s="26"/>
      <c r="H666" s="40"/>
      <c r="I666" s="26"/>
      <c r="J666" s="28"/>
      <c r="K666" s="29"/>
      <c r="L666" s="26"/>
      <c r="M666" s="26"/>
      <c r="N666" s="26"/>
      <c r="O666" s="30"/>
      <c r="P666" s="27"/>
      <c r="Q666" s="26"/>
      <c r="R666" s="30"/>
      <c r="S666" s="31"/>
    </row>
    <row r="667" spans="4:19" s="4" customFormat="1" ht="19.7" customHeight="1">
      <c r="D667" s="27"/>
      <c r="E667" s="27"/>
      <c r="F667" s="27"/>
      <c r="G667" s="26"/>
      <c r="H667" s="40"/>
      <c r="I667" s="26"/>
      <c r="J667" s="28"/>
      <c r="K667" s="29"/>
      <c r="L667" s="26"/>
      <c r="M667" s="26"/>
      <c r="N667" s="26"/>
      <c r="O667" s="30"/>
      <c r="P667" s="27"/>
      <c r="Q667" s="26"/>
      <c r="R667" s="30"/>
      <c r="S667" s="31"/>
    </row>
    <row r="668" spans="4:19" s="4" customFormat="1" ht="19.7" customHeight="1">
      <c r="D668" s="27"/>
      <c r="E668" s="27"/>
      <c r="F668" s="27"/>
      <c r="G668" s="26"/>
      <c r="H668" s="40"/>
      <c r="I668" s="26"/>
      <c r="J668" s="28"/>
      <c r="K668" s="29"/>
      <c r="L668" s="26"/>
      <c r="M668" s="26"/>
      <c r="N668" s="26"/>
      <c r="O668" s="30"/>
      <c r="P668" s="27"/>
      <c r="Q668" s="26"/>
      <c r="R668" s="30"/>
      <c r="S668" s="31"/>
    </row>
    <row r="669" spans="4:19" s="4" customFormat="1" ht="19.7" customHeight="1">
      <c r="D669" s="27"/>
      <c r="E669" s="27"/>
      <c r="F669" s="27"/>
      <c r="G669" s="26"/>
      <c r="H669" s="40"/>
      <c r="I669" s="26"/>
      <c r="J669" s="28"/>
      <c r="K669" s="29"/>
      <c r="L669" s="26"/>
      <c r="M669" s="26"/>
      <c r="N669" s="26"/>
      <c r="O669" s="30"/>
      <c r="P669" s="27"/>
      <c r="Q669" s="26"/>
      <c r="R669" s="30"/>
      <c r="S669" s="31"/>
    </row>
    <row r="670" spans="4:19" s="4" customFormat="1" ht="19.7" customHeight="1">
      <c r="D670" s="27"/>
      <c r="E670" s="27"/>
      <c r="F670" s="27"/>
      <c r="G670" s="26"/>
      <c r="H670" s="40"/>
      <c r="I670" s="26"/>
      <c r="J670" s="28"/>
      <c r="K670" s="29"/>
      <c r="L670" s="26"/>
      <c r="M670" s="26"/>
      <c r="N670" s="26"/>
      <c r="O670" s="30"/>
      <c r="P670" s="27"/>
      <c r="Q670" s="26"/>
      <c r="R670" s="30"/>
      <c r="S670" s="31"/>
    </row>
    <row r="671" spans="4:19" s="4" customFormat="1" ht="19.7" customHeight="1">
      <c r="D671" s="27"/>
      <c r="E671" s="27"/>
      <c r="F671" s="27"/>
      <c r="G671" s="26"/>
      <c r="H671" s="40"/>
      <c r="I671" s="26"/>
      <c r="J671" s="28"/>
      <c r="K671" s="29"/>
      <c r="L671" s="26"/>
      <c r="M671" s="26"/>
      <c r="N671" s="26"/>
      <c r="O671" s="30"/>
      <c r="P671" s="27"/>
      <c r="Q671" s="26"/>
      <c r="R671" s="30"/>
      <c r="S671" s="31"/>
    </row>
    <row r="672" spans="4:19" s="4" customFormat="1" ht="19.7" customHeight="1">
      <c r="D672" s="27"/>
      <c r="E672" s="27"/>
      <c r="F672" s="27"/>
      <c r="G672" s="26"/>
      <c r="H672" s="40"/>
      <c r="I672" s="26"/>
      <c r="J672" s="28"/>
      <c r="K672" s="29"/>
      <c r="L672" s="26"/>
      <c r="M672" s="26"/>
      <c r="N672" s="26"/>
      <c r="O672" s="30"/>
      <c r="P672" s="27"/>
      <c r="Q672" s="26"/>
      <c r="R672" s="30"/>
      <c r="S672" s="31"/>
    </row>
    <row r="673" spans="4:19" s="4" customFormat="1" ht="19.7" customHeight="1">
      <c r="D673" s="27"/>
      <c r="E673" s="27"/>
      <c r="F673" s="27"/>
      <c r="G673" s="26"/>
      <c r="H673" s="40"/>
      <c r="I673" s="26"/>
      <c r="J673" s="28"/>
      <c r="K673" s="29"/>
      <c r="L673" s="26"/>
      <c r="M673" s="26"/>
      <c r="N673" s="26"/>
      <c r="O673" s="30"/>
      <c r="P673" s="27"/>
      <c r="Q673" s="26"/>
      <c r="R673" s="30"/>
      <c r="S673" s="31"/>
    </row>
    <row r="674" spans="4:19" s="4" customFormat="1" ht="19.7" customHeight="1">
      <c r="D674" s="27"/>
      <c r="E674" s="27"/>
      <c r="F674" s="27"/>
      <c r="G674" s="26"/>
      <c r="H674" s="40"/>
      <c r="I674" s="26"/>
      <c r="J674" s="28"/>
      <c r="K674" s="29"/>
      <c r="L674" s="26"/>
      <c r="M674" s="26"/>
      <c r="N674" s="26"/>
      <c r="O674" s="30"/>
      <c r="P674" s="27"/>
      <c r="Q674" s="26"/>
      <c r="R674" s="30"/>
      <c r="S674" s="31"/>
    </row>
    <row r="675" spans="4:19" s="4" customFormat="1" ht="19.7" customHeight="1">
      <c r="D675" s="27"/>
      <c r="E675" s="27"/>
      <c r="F675" s="27"/>
      <c r="G675" s="26"/>
      <c r="H675" s="40"/>
      <c r="I675" s="26"/>
      <c r="J675" s="28"/>
      <c r="K675" s="29"/>
      <c r="L675" s="26"/>
      <c r="M675" s="26"/>
      <c r="N675" s="26"/>
      <c r="O675" s="30"/>
      <c r="P675" s="27"/>
      <c r="Q675" s="26"/>
      <c r="R675" s="30"/>
      <c r="S675" s="31"/>
    </row>
    <row r="676" spans="4:19" s="4" customFormat="1" ht="19.7" customHeight="1">
      <c r="D676" s="27"/>
      <c r="E676" s="27"/>
      <c r="F676" s="27"/>
      <c r="G676" s="26"/>
      <c r="H676" s="40"/>
      <c r="I676" s="26"/>
      <c r="J676" s="28"/>
      <c r="K676" s="29"/>
      <c r="L676" s="26"/>
      <c r="M676" s="26"/>
      <c r="N676" s="26"/>
      <c r="O676" s="30"/>
      <c r="P676" s="27"/>
      <c r="Q676" s="26"/>
      <c r="R676" s="30"/>
      <c r="S676" s="31"/>
    </row>
    <row r="677" spans="4:19" s="4" customFormat="1" ht="19.7" customHeight="1">
      <c r="D677" s="27"/>
      <c r="E677" s="27"/>
      <c r="F677" s="27"/>
      <c r="G677" s="26"/>
      <c r="H677" s="40"/>
      <c r="I677" s="26"/>
      <c r="J677" s="28"/>
      <c r="K677" s="29"/>
      <c r="L677" s="26"/>
      <c r="M677" s="26"/>
      <c r="N677" s="26"/>
      <c r="O677" s="30"/>
      <c r="P677" s="27"/>
      <c r="Q677" s="26"/>
      <c r="R677" s="30"/>
      <c r="S677" s="31"/>
    </row>
    <row r="678" spans="4:19" s="4" customFormat="1" ht="19.7" customHeight="1">
      <c r="D678" s="27"/>
      <c r="E678" s="27"/>
      <c r="F678" s="27"/>
      <c r="G678" s="26"/>
      <c r="H678" s="40"/>
      <c r="I678" s="26"/>
      <c r="J678" s="28"/>
      <c r="K678" s="29"/>
      <c r="L678" s="26"/>
      <c r="M678" s="26"/>
      <c r="N678" s="26"/>
      <c r="O678" s="30"/>
      <c r="P678" s="27"/>
      <c r="Q678" s="26"/>
      <c r="R678" s="30"/>
      <c r="S678" s="31"/>
    </row>
    <row r="679" spans="4:19" s="4" customFormat="1" ht="19.7" customHeight="1">
      <c r="D679" s="27"/>
      <c r="E679" s="27"/>
      <c r="F679" s="27"/>
      <c r="G679" s="26"/>
      <c r="H679" s="40"/>
      <c r="I679" s="26"/>
      <c r="J679" s="28"/>
      <c r="K679" s="29"/>
      <c r="L679" s="26"/>
      <c r="M679" s="26"/>
      <c r="N679" s="26"/>
      <c r="O679" s="30"/>
      <c r="P679" s="27"/>
      <c r="Q679" s="26"/>
      <c r="R679" s="30"/>
      <c r="S679" s="31"/>
    </row>
    <row r="680" spans="4:19" s="4" customFormat="1" ht="19.7" customHeight="1">
      <c r="D680" s="27"/>
      <c r="E680" s="27"/>
      <c r="F680" s="27"/>
      <c r="G680" s="26"/>
      <c r="H680" s="40"/>
      <c r="I680" s="26"/>
      <c r="J680" s="28"/>
      <c r="K680" s="29"/>
      <c r="L680" s="26"/>
      <c r="M680" s="26"/>
      <c r="N680" s="26"/>
      <c r="O680" s="30"/>
      <c r="P680" s="27"/>
      <c r="Q680" s="26"/>
      <c r="R680" s="30"/>
      <c r="S680" s="31"/>
    </row>
    <row r="681" spans="4:19" s="4" customFormat="1" ht="19.7" customHeight="1">
      <c r="D681" s="27"/>
      <c r="E681" s="27"/>
      <c r="F681" s="27"/>
      <c r="G681" s="26"/>
      <c r="H681" s="40"/>
      <c r="I681" s="26"/>
      <c r="J681" s="28"/>
      <c r="K681" s="29"/>
      <c r="L681" s="26"/>
      <c r="M681" s="26"/>
      <c r="N681" s="26"/>
      <c r="O681" s="30"/>
      <c r="P681" s="27"/>
      <c r="Q681" s="26"/>
      <c r="R681" s="30"/>
      <c r="S681" s="31"/>
    </row>
    <row r="682" spans="4:19" s="4" customFormat="1" ht="19.7" customHeight="1">
      <c r="D682" s="27"/>
      <c r="E682" s="27"/>
      <c r="F682" s="27"/>
      <c r="G682" s="26"/>
      <c r="H682" s="40"/>
      <c r="I682" s="26"/>
      <c r="J682" s="28"/>
      <c r="K682" s="29"/>
      <c r="L682" s="26"/>
      <c r="M682" s="26"/>
      <c r="N682" s="26"/>
      <c r="O682" s="30"/>
      <c r="P682" s="27"/>
      <c r="Q682" s="26"/>
      <c r="R682" s="30"/>
      <c r="S682" s="31"/>
    </row>
    <row r="683" spans="4:19" s="4" customFormat="1" ht="19.7" customHeight="1">
      <c r="D683" s="27"/>
      <c r="E683" s="27"/>
      <c r="F683" s="27"/>
      <c r="G683" s="26"/>
      <c r="H683" s="40"/>
      <c r="I683" s="26"/>
      <c r="J683" s="28"/>
      <c r="K683" s="29"/>
      <c r="L683" s="26"/>
      <c r="M683" s="26"/>
      <c r="N683" s="26"/>
      <c r="O683" s="30"/>
      <c r="P683" s="27"/>
      <c r="Q683" s="26"/>
      <c r="R683" s="30"/>
      <c r="S683" s="31"/>
    </row>
    <row r="684" spans="4:19" s="4" customFormat="1" ht="19.7" customHeight="1">
      <c r="D684" s="27"/>
      <c r="E684" s="27"/>
      <c r="F684" s="27"/>
      <c r="G684" s="26"/>
      <c r="H684" s="40"/>
      <c r="I684" s="26"/>
      <c r="J684" s="28"/>
      <c r="K684" s="29"/>
      <c r="L684" s="26"/>
      <c r="M684" s="26"/>
      <c r="N684" s="26"/>
      <c r="O684" s="30"/>
      <c r="P684" s="27"/>
      <c r="Q684" s="26"/>
      <c r="R684" s="30"/>
      <c r="S684" s="31"/>
    </row>
    <row r="685" spans="4:19" s="4" customFormat="1" ht="19.7" customHeight="1">
      <c r="D685" s="27"/>
      <c r="E685" s="27"/>
      <c r="F685" s="27"/>
      <c r="G685" s="26"/>
      <c r="H685" s="40"/>
      <c r="I685" s="26"/>
      <c r="J685" s="28"/>
      <c r="K685" s="29"/>
      <c r="L685" s="26"/>
      <c r="M685" s="26"/>
      <c r="N685" s="26"/>
      <c r="O685" s="30"/>
      <c r="P685" s="27"/>
      <c r="Q685" s="26"/>
      <c r="R685" s="30"/>
      <c r="S685" s="31"/>
    </row>
    <row r="686" spans="4:19" s="4" customFormat="1" ht="19.7" customHeight="1">
      <c r="D686" s="27"/>
      <c r="E686" s="27"/>
      <c r="F686" s="27"/>
      <c r="G686" s="26"/>
      <c r="H686" s="40"/>
      <c r="I686" s="26"/>
      <c r="J686" s="28"/>
      <c r="K686" s="29"/>
      <c r="L686" s="26"/>
      <c r="M686" s="26"/>
      <c r="N686" s="26"/>
      <c r="O686" s="30"/>
      <c r="P686" s="27"/>
      <c r="Q686" s="26"/>
      <c r="R686" s="30"/>
      <c r="S686" s="31"/>
    </row>
    <row r="687" spans="4:19" s="4" customFormat="1" ht="19.7" customHeight="1">
      <c r="D687" s="27"/>
      <c r="E687" s="27"/>
      <c r="F687" s="27"/>
      <c r="G687" s="26"/>
      <c r="H687" s="40"/>
      <c r="I687" s="26"/>
      <c r="J687" s="28"/>
      <c r="K687" s="29"/>
      <c r="L687" s="26"/>
      <c r="M687" s="26"/>
      <c r="N687" s="26"/>
      <c r="O687" s="30"/>
      <c r="P687" s="27"/>
      <c r="Q687" s="26"/>
      <c r="R687" s="30"/>
      <c r="S687" s="31"/>
    </row>
    <row r="688" spans="4:19" s="4" customFormat="1" ht="19.7" customHeight="1">
      <c r="D688" s="27"/>
      <c r="E688" s="27"/>
      <c r="F688" s="27"/>
      <c r="G688" s="26"/>
      <c r="H688" s="40"/>
      <c r="I688" s="26"/>
      <c r="J688" s="28"/>
      <c r="K688" s="29"/>
      <c r="L688" s="26"/>
      <c r="M688" s="26"/>
      <c r="N688" s="26"/>
      <c r="O688" s="30"/>
      <c r="P688" s="27"/>
      <c r="Q688" s="26"/>
      <c r="R688" s="30"/>
      <c r="S688" s="31"/>
    </row>
    <row r="689" spans="4:19" s="4" customFormat="1" ht="19.7" customHeight="1">
      <c r="D689" s="27"/>
      <c r="E689" s="27"/>
      <c r="F689" s="27"/>
      <c r="G689" s="26"/>
      <c r="H689" s="40"/>
      <c r="I689" s="26"/>
      <c r="J689" s="28"/>
      <c r="K689" s="29"/>
      <c r="L689" s="26"/>
      <c r="M689" s="26"/>
      <c r="N689" s="26"/>
      <c r="O689" s="30"/>
      <c r="P689" s="27"/>
      <c r="Q689" s="26"/>
      <c r="R689" s="30"/>
      <c r="S689" s="31"/>
    </row>
    <row r="690" spans="4:19" s="4" customFormat="1" ht="19.7" customHeight="1">
      <c r="D690" s="27"/>
      <c r="E690" s="27"/>
      <c r="F690" s="27"/>
      <c r="G690" s="26"/>
      <c r="H690" s="40"/>
      <c r="I690" s="26"/>
      <c r="J690" s="28"/>
      <c r="K690" s="29"/>
      <c r="L690" s="26"/>
      <c r="M690" s="26"/>
      <c r="N690" s="26"/>
      <c r="O690" s="30"/>
      <c r="P690" s="27"/>
      <c r="Q690" s="26"/>
      <c r="R690" s="30"/>
      <c r="S690" s="31"/>
    </row>
    <row r="691" spans="4:19" s="4" customFormat="1" ht="19.7" customHeight="1">
      <c r="D691" s="27"/>
      <c r="E691" s="27"/>
      <c r="F691" s="27"/>
      <c r="G691" s="26"/>
      <c r="H691" s="40"/>
      <c r="I691" s="26"/>
      <c r="J691" s="28"/>
      <c r="K691" s="29"/>
      <c r="L691" s="26"/>
      <c r="M691" s="26"/>
      <c r="N691" s="26"/>
      <c r="O691" s="30"/>
      <c r="P691" s="27"/>
      <c r="Q691" s="26"/>
      <c r="R691" s="30"/>
      <c r="S691" s="31"/>
    </row>
    <row r="692" spans="4:19" s="4" customFormat="1" ht="19.7" customHeight="1">
      <c r="D692" s="27"/>
      <c r="E692" s="27"/>
      <c r="F692" s="27"/>
      <c r="G692" s="26"/>
      <c r="H692" s="40"/>
      <c r="I692" s="26"/>
      <c r="J692" s="28"/>
      <c r="K692" s="29"/>
      <c r="L692" s="26"/>
      <c r="M692" s="26"/>
      <c r="N692" s="26"/>
      <c r="O692" s="30"/>
      <c r="P692" s="27"/>
      <c r="Q692" s="26"/>
      <c r="R692" s="30"/>
      <c r="S692" s="31"/>
    </row>
    <row r="693" spans="4:19" s="4" customFormat="1" ht="19.7" customHeight="1">
      <c r="D693" s="27"/>
      <c r="E693" s="27"/>
      <c r="F693" s="27"/>
      <c r="G693" s="26"/>
      <c r="H693" s="40"/>
      <c r="I693" s="26"/>
      <c r="J693" s="28"/>
      <c r="K693" s="29"/>
      <c r="L693" s="26"/>
      <c r="M693" s="26"/>
      <c r="N693" s="26"/>
      <c r="O693" s="30"/>
      <c r="P693" s="27"/>
      <c r="Q693" s="26"/>
      <c r="R693" s="30"/>
      <c r="S693" s="31"/>
    </row>
    <row r="694" spans="4:19" s="4" customFormat="1" ht="19.7" customHeight="1">
      <c r="D694" s="27"/>
      <c r="E694" s="66"/>
      <c r="F694" s="66"/>
      <c r="G694" s="47"/>
      <c r="H694" s="486"/>
      <c r="I694" s="26"/>
      <c r="J694" s="63"/>
      <c r="K694" s="29"/>
      <c r="L694" s="68"/>
      <c r="M694" s="26"/>
      <c r="N694" s="47"/>
      <c r="O694" s="30"/>
      <c r="P694" s="27"/>
      <c r="Q694" s="26"/>
      <c r="R694" s="30"/>
      <c r="S694" s="31"/>
    </row>
    <row r="695" spans="4:19" s="4" customFormat="1" ht="19.7" customHeight="1">
      <c r="D695" s="27"/>
      <c r="E695" s="27"/>
      <c r="F695" s="66"/>
      <c r="G695" s="47"/>
      <c r="H695" s="486"/>
      <c r="I695" s="26"/>
      <c r="J695" s="63"/>
      <c r="K695" s="29"/>
      <c r="L695" s="68"/>
      <c r="M695" s="26"/>
      <c r="N695" s="47"/>
      <c r="O695" s="30"/>
      <c r="P695" s="27"/>
      <c r="Q695" s="26"/>
      <c r="R695" s="30"/>
      <c r="S695" s="31"/>
    </row>
    <row r="696" spans="4:19" s="4" customFormat="1" ht="19.7" customHeight="1">
      <c r="D696" s="27"/>
      <c r="E696" s="27"/>
      <c r="F696" s="66"/>
      <c r="G696" s="47"/>
      <c r="H696" s="486"/>
      <c r="I696" s="26"/>
      <c r="J696" s="63"/>
      <c r="K696" s="29"/>
      <c r="L696" s="68"/>
      <c r="M696" s="26"/>
      <c r="N696" s="47"/>
      <c r="O696" s="30"/>
      <c r="P696" s="27"/>
      <c r="Q696" s="26"/>
      <c r="R696" s="30"/>
      <c r="S696" s="31"/>
    </row>
    <row r="697" spans="4:19" s="4" customFormat="1" ht="19.7" customHeight="1">
      <c r="D697" s="27"/>
      <c r="E697" s="27"/>
      <c r="F697" s="66"/>
      <c r="G697" s="47"/>
      <c r="H697" s="486"/>
      <c r="I697" s="26"/>
      <c r="J697" s="63"/>
      <c r="K697" s="29"/>
      <c r="L697" s="68"/>
      <c r="M697" s="26"/>
      <c r="N697" s="47"/>
      <c r="O697" s="30"/>
      <c r="P697" s="27"/>
      <c r="Q697" s="26"/>
      <c r="R697" s="30"/>
      <c r="S697" s="31"/>
    </row>
    <row r="698" spans="4:19" s="4" customFormat="1" ht="19.7" customHeight="1">
      <c r="D698" s="27"/>
      <c r="E698" s="27"/>
      <c r="F698" s="66"/>
      <c r="G698" s="47"/>
      <c r="H698" s="486"/>
      <c r="I698" s="26"/>
      <c r="J698" s="63"/>
      <c r="K698" s="29"/>
      <c r="L698" s="68"/>
      <c r="M698" s="26"/>
      <c r="N698" s="47"/>
      <c r="O698" s="30"/>
      <c r="P698" s="27"/>
      <c r="Q698" s="26"/>
      <c r="R698" s="30"/>
      <c r="S698" s="31"/>
    </row>
    <row r="699" spans="4:19" s="4" customFormat="1" ht="19.7" customHeight="1">
      <c r="D699" s="27"/>
      <c r="E699" s="27"/>
      <c r="F699" s="66"/>
      <c r="G699" s="47"/>
      <c r="H699" s="486"/>
      <c r="I699" s="26"/>
      <c r="J699" s="63"/>
      <c r="K699" s="29"/>
      <c r="L699" s="68"/>
      <c r="M699" s="26"/>
      <c r="N699" s="47"/>
      <c r="O699" s="30"/>
      <c r="P699" s="27"/>
      <c r="Q699" s="26"/>
      <c r="R699" s="30"/>
      <c r="S699" s="31"/>
    </row>
    <row r="700" spans="4:19" s="4" customFormat="1" ht="19.350000000000001" customHeight="1">
      <c r="D700" s="27"/>
      <c r="E700" s="66"/>
      <c r="F700" s="66"/>
      <c r="G700" s="47"/>
      <c r="H700" s="486"/>
      <c r="I700" s="26"/>
      <c r="J700" s="63"/>
      <c r="K700" s="29"/>
      <c r="L700" s="68"/>
      <c r="M700" s="26"/>
      <c r="N700" s="47"/>
      <c r="O700" s="30"/>
      <c r="P700" s="27"/>
      <c r="Q700" s="26"/>
      <c r="R700" s="30"/>
      <c r="S700" s="31"/>
    </row>
    <row r="701" spans="4:19" s="4" customFormat="1" ht="19.350000000000001" customHeight="1">
      <c r="D701" s="27"/>
      <c r="E701" s="66"/>
      <c r="F701" s="66"/>
      <c r="G701" s="69"/>
      <c r="H701" s="486"/>
      <c r="I701" s="26"/>
      <c r="J701" s="63"/>
      <c r="K701" s="29"/>
      <c r="L701" s="68"/>
      <c r="M701" s="26"/>
      <c r="N701" s="47"/>
      <c r="O701" s="30"/>
      <c r="P701" s="27"/>
      <c r="Q701" s="26"/>
      <c r="R701" s="30"/>
      <c r="S701" s="31"/>
    </row>
    <row r="702" spans="4:19" s="4" customFormat="1" ht="19.350000000000001" customHeight="1">
      <c r="D702" s="27"/>
      <c r="E702" s="66"/>
      <c r="F702" s="66"/>
      <c r="G702" s="70"/>
      <c r="H702" s="486"/>
      <c r="I702" s="26"/>
      <c r="J702" s="63"/>
      <c r="K702" s="29"/>
      <c r="L702" s="68"/>
      <c r="M702" s="26"/>
      <c r="N702" s="47"/>
      <c r="O702" s="30"/>
      <c r="P702" s="27"/>
      <c r="Q702" s="26"/>
      <c r="R702" s="30"/>
      <c r="S702" s="31"/>
    </row>
    <row r="703" spans="4:19" s="4" customFormat="1" ht="19.7" customHeight="1">
      <c r="D703" s="27"/>
      <c r="E703" s="66"/>
      <c r="F703" s="66"/>
      <c r="G703" s="70"/>
      <c r="H703" s="486"/>
      <c r="I703" s="26"/>
      <c r="J703" s="63"/>
      <c r="K703" s="29"/>
      <c r="L703" s="68"/>
      <c r="M703" s="26"/>
      <c r="N703" s="47"/>
      <c r="O703" s="30"/>
      <c r="P703" s="27"/>
      <c r="Q703" s="26"/>
      <c r="R703" s="30"/>
      <c r="S703" s="31"/>
    </row>
    <row r="704" spans="4:19" s="4" customFormat="1" ht="19.7" customHeight="1">
      <c r="D704" s="27"/>
      <c r="E704" s="66"/>
      <c r="F704" s="66"/>
      <c r="G704" s="70"/>
      <c r="H704" s="486"/>
      <c r="I704" s="26"/>
      <c r="J704" s="63"/>
      <c r="K704" s="29"/>
      <c r="L704" s="68"/>
      <c r="M704" s="26"/>
      <c r="N704" s="47"/>
      <c r="O704" s="30"/>
      <c r="P704" s="27"/>
      <c r="Q704" s="26"/>
      <c r="R704" s="30"/>
      <c r="S704" s="31"/>
    </row>
    <row r="705" spans="4:19" s="4" customFormat="1" ht="19.7" customHeight="1">
      <c r="D705" s="27"/>
      <c r="E705" s="66"/>
      <c r="F705" s="66"/>
      <c r="G705" s="70"/>
      <c r="H705" s="486"/>
      <c r="I705" s="26"/>
      <c r="J705" s="63"/>
      <c r="K705" s="29"/>
      <c r="L705" s="68"/>
      <c r="M705" s="26"/>
      <c r="N705" s="47"/>
      <c r="O705" s="30"/>
      <c r="P705" s="27"/>
      <c r="Q705" s="26"/>
      <c r="R705" s="30"/>
      <c r="S705" s="31"/>
    </row>
    <row r="706" spans="4:19" s="4" customFormat="1" ht="19.7" customHeight="1">
      <c r="D706" s="27"/>
      <c r="E706" s="66"/>
      <c r="F706" s="66"/>
      <c r="G706" s="70"/>
      <c r="H706" s="486"/>
      <c r="I706" s="26"/>
      <c r="J706" s="63"/>
      <c r="K706" s="29"/>
      <c r="L706" s="68"/>
      <c r="M706" s="26"/>
      <c r="N706" s="47"/>
      <c r="O706" s="30"/>
      <c r="P706" s="27"/>
      <c r="Q706" s="26"/>
      <c r="R706" s="30"/>
      <c r="S706" s="31"/>
    </row>
    <row r="707" spans="4:19" s="4" customFormat="1" ht="19.7" customHeight="1">
      <c r="D707" s="27"/>
      <c r="E707" s="66"/>
      <c r="F707" s="66"/>
      <c r="G707" s="70"/>
      <c r="H707" s="486"/>
      <c r="I707" s="26"/>
      <c r="J707" s="63"/>
      <c r="K707" s="29"/>
      <c r="L707" s="68"/>
      <c r="M707" s="26"/>
      <c r="N707" s="47"/>
      <c r="O707" s="30"/>
      <c r="P707" s="27"/>
      <c r="Q707" s="26"/>
      <c r="R707" s="30"/>
      <c r="S707" s="31"/>
    </row>
    <row r="708" spans="4:19" s="4" customFormat="1" ht="19.7" customHeight="1">
      <c r="D708" s="27"/>
      <c r="E708" s="27"/>
      <c r="F708" s="27"/>
      <c r="G708" s="47"/>
      <c r="H708" s="40"/>
      <c r="I708" s="63"/>
      <c r="J708" s="71"/>
      <c r="K708" s="72"/>
      <c r="L708" s="73"/>
      <c r="M708" s="26"/>
      <c r="N708" s="47"/>
      <c r="O708" s="30"/>
      <c r="P708" s="27"/>
      <c r="Q708" s="26"/>
      <c r="R708" s="30"/>
      <c r="S708" s="31"/>
    </row>
    <row r="709" spans="4:19" s="4" customFormat="1" ht="19.7" customHeight="1">
      <c r="D709" s="27"/>
      <c r="E709" s="27"/>
      <c r="F709" s="27"/>
      <c r="G709" s="47"/>
      <c r="H709" s="40"/>
      <c r="I709" s="63"/>
      <c r="J709" s="74"/>
      <c r="K709" s="75"/>
      <c r="L709" s="73"/>
      <c r="M709" s="26"/>
      <c r="N709" s="47"/>
      <c r="O709" s="30"/>
      <c r="P709" s="27"/>
      <c r="Q709" s="26"/>
      <c r="R709" s="30"/>
      <c r="S709" s="31"/>
    </row>
    <row r="710" spans="4:19" s="4" customFormat="1" ht="19.7" customHeight="1">
      <c r="D710" s="27"/>
      <c r="E710" s="66"/>
      <c r="F710" s="66"/>
      <c r="G710" s="76"/>
      <c r="H710" s="486"/>
      <c r="I710" s="26"/>
      <c r="J710" s="63"/>
      <c r="K710" s="29"/>
      <c r="L710" s="68"/>
      <c r="M710" s="26"/>
      <c r="N710" s="47"/>
      <c r="O710" s="30"/>
      <c r="P710" s="27"/>
      <c r="Q710" s="26"/>
      <c r="R710" s="30"/>
      <c r="S710" s="31"/>
    </row>
    <row r="711" spans="4:19" s="4" customFormat="1" ht="19.7" customHeight="1">
      <c r="D711" s="27"/>
      <c r="E711" s="66"/>
      <c r="F711" s="66"/>
      <c r="G711" s="70"/>
      <c r="H711" s="486"/>
      <c r="I711" s="26"/>
      <c r="J711" s="63"/>
      <c r="K711" s="29"/>
      <c r="L711" s="68"/>
      <c r="M711" s="26"/>
      <c r="N711" s="47"/>
      <c r="O711" s="30"/>
      <c r="P711" s="27"/>
      <c r="Q711" s="26"/>
      <c r="R711" s="30"/>
      <c r="S711" s="31"/>
    </row>
    <row r="712" spans="4:19" s="4" customFormat="1" ht="19.7" customHeight="1">
      <c r="D712" s="27"/>
      <c r="E712" s="66"/>
      <c r="F712" s="66"/>
      <c r="G712" s="70"/>
      <c r="H712" s="486"/>
      <c r="I712" s="26"/>
      <c r="J712" s="63"/>
      <c r="K712" s="29"/>
      <c r="L712" s="68"/>
      <c r="M712" s="26"/>
      <c r="N712" s="47"/>
      <c r="O712" s="30"/>
      <c r="P712" s="27"/>
      <c r="Q712" s="26"/>
      <c r="R712" s="30"/>
      <c r="S712" s="31"/>
    </row>
    <row r="713" spans="4:19" s="4" customFormat="1" ht="19.7" customHeight="1">
      <c r="D713" s="27"/>
      <c r="E713" s="66"/>
      <c r="F713" s="66"/>
      <c r="G713" s="70"/>
      <c r="H713" s="486"/>
      <c r="I713" s="26"/>
      <c r="J713" s="63"/>
      <c r="K713" s="29"/>
      <c r="L713" s="68"/>
      <c r="M713" s="26"/>
      <c r="N713" s="47"/>
      <c r="O713" s="30"/>
      <c r="P713" s="27"/>
      <c r="Q713" s="26"/>
      <c r="R713" s="30"/>
      <c r="S713" s="31"/>
    </row>
    <row r="714" spans="4:19" s="4" customFormat="1" ht="19.7" customHeight="1">
      <c r="D714" s="27"/>
      <c r="E714" s="66"/>
      <c r="F714" s="66"/>
      <c r="G714" s="70"/>
      <c r="H714" s="486"/>
      <c r="I714" s="26"/>
      <c r="J714" s="63"/>
      <c r="K714" s="29"/>
      <c r="L714" s="68"/>
      <c r="M714" s="26"/>
      <c r="N714" s="47"/>
      <c r="O714" s="30"/>
      <c r="P714" s="27"/>
      <c r="Q714" s="26"/>
      <c r="R714" s="30"/>
      <c r="S714" s="31"/>
    </row>
    <row r="715" spans="4:19" s="4" customFormat="1" ht="19.7" customHeight="1">
      <c r="D715" s="27"/>
      <c r="E715" s="66"/>
      <c r="F715" s="66"/>
      <c r="G715" s="70"/>
      <c r="H715" s="486"/>
      <c r="I715" s="26"/>
      <c r="J715" s="63"/>
      <c r="K715" s="29"/>
      <c r="L715" s="68"/>
      <c r="M715" s="26"/>
      <c r="N715" s="47"/>
      <c r="O715" s="30"/>
      <c r="P715" s="27"/>
      <c r="Q715" s="26"/>
      <c r="R715" s="30"/>
      <c r="S715" s="31"/>
    </row>
    <row r="716" spans="4:19" s="4" customFormat="1" ht="19.7" customHeight="1">
      <c r="D716" s="27"/>
      <c r="E716" s="66"/>
      <c r="F716" s="66"/>
      <c r="G716" s="70"/>
      <c r="H716" s="486"/>
      <c r="I716" s="26"/>
      <c r="J716" s="63"/>
      <c r="K716" s="29"/>
      <c r="L716" s="68"/>
      <c r="M716" s="26"/>
      <c r="N716" s="47"/>
      <c r="O716" s="30"/>
      <c r="P716" s="27"/>
      <c r="Q716" s="26"/>
      <c r="R716" s="30"/>
      <c r="S716" s="31"/>
    </row>
    <row r="717" spans="4:19" s="4" customFormat="1" ht="19.7" customHeight="1">
      <c r="D717" s="27"/>
      <c r="E717" s="66"/>
      <c r="F717" s="66"/>
      <c r="G717" s="70"/>
      <c r="H717" s="486"/>
      <c r="I717" s="26"/>
      <c r="J717" s="63"/>
      <c r="K717" s="29"/>
      <c r="L717" s="68"/>
      <c r="M717" s="26"/>
      <c r="N717" s="47"/>
      <c r="O717" s="30"/>
      <c r="P717" s="27"/>
      <c r="Q717" s="26"/>
      <c r="R717" s="30"/>
      <c r="S717" s="31"/>
    </row>
    <row r="718" spans="4:19" s="4" customFormat="1" ht="19.7" customHeight="1">
      <c r="D718" s="27"/>
      <c r="E718" s="66"/>
      <c r="F718" s="66"/>
      <c r="G718" s="70"/>
      <c r="H718" s="486"/>
      <c r="I718" s="26"/>
      <c r="J718" s="63"/>
      <c r="K718" s="29"/>
      <c r="L718" s="68"/>
      <c r="M718" s="26"/>
      <c r="N718" s="47"/>
      <c r="O718" s="30"/>
      <c r="P718" s="27"/>
      <c r="Q718" s="26"/>
      <c r="R718" s="30"/>
      <c r="S718" s="31"/>
    </row>
    <row r="719" spans="4:19" s="4" customFormat="1" ht="19.7" customHeight="1">
      <c r="D719" s="27"/>
      <c r="E719" s="66"/>
      <c r="F719" s="66"/>
      <c r="G719" s="70"/>
      <c r="H719" s="486"/>
      <c r="I719" s="26"/>
      <c r="J719" s="63"/>
      <c r="K719" s="29"/>
      <c r="L719" s="68"/>
      <c r="M719" s="26"/>
      <c r="N719" s="47"/>
      <c r="O719" s="30"/>
      <c r="P719" s="27"/>
      <c r="Q719" s="26"/>
      <c r="R719" s="30"/>
      <c r="S719" s="31"/>
    </row>
    <row r="720" spans="4:19" s="4" customFormat="1" ht="19.7" customHeight="1">
      <c r="D720" s="27"/>
      <c r="E720" s="66"/>
      <c r="F720" s="66"/>
      <c r="G720" s="70"/>
      <c r="H720" s="486"/>
      <c r="I720" s="26"/>
      <c r="J720" s="63"/>
      <c r="K720" s="29"/>
      <c r="L720" s="68"/>
      <c r="M720" s="26"/>
      <c r="N720" s="47"/>
      <c r="O720" s="30"/>
      <c r="P720" s="27"/>
      <c r="Q720" s="26"/>
      <c r="R720" s="30"/>
      <c r="S720" s="31"/>
    </row>
    <row r="721" spans="4:19" s="4" customFormat="1" ht="19.7" customHeight="1">
      <c r="D721" s="27"/>
      <c r="E721" s="66"/>
      <c r="F721" s="66"/>
      <c r="G721" s="70"/>
      <c r="H721" s="486"/>
      <c r="I721" s="26"/>
      <c r="J721" s="63"/>
      <c r="K721" s="29"/>
      <c r="L721" s="68"/>
      <c r="M721" s="26"/>
      <c r="N721" s="47"/>
      <c r="O721" s="30"/>
      <c r="P721" s="27"/>
      <c r="Q721" s="26"/>
      <c r="R721" s="30"/>
      <c r="S721" s="31"/>
    </row>
    <row r="722" spans="4:19" s="4" customFormat="1" ht="19.7" customHeight="1">
      <c r="D722" s="27"/>
      <c r="E722" s="66"/>
      <c r="F722" s="66"/>
      <c r="G722" s="70"/>
      <c r="H722" s="486"/>
      <c r="I722" s="26"/>
      <c r="J722" s="63"/>
      <c r="K722" s="29"/>
      <c r="L722" s="68"/>
      <c r="M722" s="26"/>
      <c r="N722" s="47"/>
      <c r="O722" s="30"/>
      <c r="P722" s="27"/>
      <c r="Q722" s="26"/>
      <c r="R722" s="30"/>
      <c r="S722" s="31"/>
    </row>
    <row r="723" spans="4:19" s="4" customFormat="1" ht="19.7" customHeight="1">
      <c r="D723" s="27"/>
      <c r="E723" s="66"/>
      <c r="F723" s="66"/>
      <c r="G723" s="70"/>
      <c r="H723" s="486"/>
      <c r="I723" s="26"/>
      <c r="J723" s="63"/>
      <c r="K723" s="29"/>
      <c r="L723" s="68"/>
      <c r="M723" s="26"/>
      <c r="N723" s="47"/>
      <c r="O723" s="30"/>
      <c r="P723" s="27"/>
      <c r="Q723" s="26"/>
      <c r="R723" s="30"/>
      <c r="S723" s="31"/>
    </row>
    <row r="724" spans="4:19" s="4" customFormat="1" ht="19.7" customHeight="1">
      <c r="D724" s="27"/>
      <c r="E724" s="66"/>
      <c r="F724" s="66"/>
      <c r="G724" s="70"/>
      <c r="H724" s="486"/>
      <c r="I724" s="26"/>
      <c r="J724" s="63"/>
      <c r="K724" s="29"/>
      <c r="L724" s="68"/>
      <c r="M724" s="26"/>
      <c r="N724" s="47"/>
      <c r="O724" s="30"/>
      <c r="P724" s="27"/>
      <c r="Q724" s="26"/>
      <c r="R724" s="30"/>
      <c r="S724" s="31"/>
    </row>
    <row r="725" spans="4:19" s="4" customFormat="1" ht="19.7" customHeight="1">
      <c r="D725" s="27"/>
      <c r="E725" s="66"/>
      <c r="F725" s="66"/>
      <c r="G725" s="70"/>
      <c r="H725" s="486"/>
      <c r="I725" s="26"/>
      <c r="J725" s="63"/>
      <c r="K725" s="29"/>
      <c r="L725" s="68"/>
      <c r="M725" s="26"/>
      <c r="N725" s="47"/>
      <c r="O725" s="30"/>
      <c r="P725" s="27"/>
      <c r="Q725" s="26"/>
      <c r="R725" s="30"/>
      <c r="S725" s="31"/>
    </row>
    <row r="726" spans="4:19" s="4" customFormat="1" ht="19.7" customHeight="1">
      <c r="D726" s="27"/>
      <c r="E726" s="66"/>
      <c r="F726" s="66"/>
      <c r="G726" s="70"/>
      <c r="H726" s="486"/>
      <c r="I726" s="26"/>
      <c r="J726" s="63"/>
      <c r="K726" s="29"/>
      <c r="L726" s="68"/>
      <c r="M726" s="26"/>
      <c r="N726" s="47"/>
      <c r="O726" s="30"/>
      <c r="P726" s="27"/>
      <c r="Q726" s="26"/>
      <c r="R726" s="30"/>
      <c r="S726" s="31"/>
    </row>
    <row r="727" spans="4:19" s="4" customFormat="1" ht="19.7" customHeight="1">
      <c r="D727" s="27"/>
      <c r="E727" s="66"/>
      <c r="F727" s="66"/>
      <c r="G727" s="70"/>
      <c r="H727" s="486"/>
      <c r="I727" s="26"/>
      <c r="J727" s="63"/>
      <c r="K727" s="29"/>
      <c r="L727" s="68"/>
      <c r="M727" s="26"/>
      <c r="N727" s="47"/>
      <c r="O727" s="30"/>
      <c r="P727" s="27"/>
      <c r="Q727" s="26"/>
      <c r="R727" s="30"/>
      <c r="S727" s="31"/>
    </row>
    <row r="728" spans="4:19" s="4" customFormat="1" ht="19.7" customHeight="1">
      <c r="D728" s="27"/>
      <c r="E728" s="66"/>
      <c r="F728" s="66"/>
      <c r="G728" s="70"/>
      <c r="H728" s="486"/>
      <c r="I728" s="26"/>
      <c r="J728" s="63"/>
      <c r="K728" s="29"/>
      <c r="L728" s="68"/>
      <c r="M728" s="26"/>
      <c r="N728" s="47"/>
      <c r="O728" s="30"/>
      <c r="P728" s="27"/>
      <c r="Q728" s="26"/>
      <c r="R728" s="30"/>
      <c r="S728" s="31"/>
    </row>
    <row r="729" spans="4:19" s="4" customFormat="1" ht="19.7" customHeight="1">
      <c r="D729" s="27"/>
      <c r="E729" s="66"/>
      <c r="F729" s="66"/>
      <c r="G729" s="70"/>
      <c r="H729" s="486"/>
      <c r="I729" s="26"/>
      <c r="J729" s="63"/>
      <c r="K729" s="29"/>
      <c r="L729" s="68"/>
      <c r="M729" s="26"/>
      <c r="N729" s="47"/>
      <c r="O729" s="30"/>
      <c r="P729" s="27"/>
      <c r="Q729" s="26"/>
      <c r="R729" s="30"/>
      <c r="S729" s="31"/>
    </row>
    <row r="730" spans="4:19" s="4" customFormat="1" ht="19.7" customHeight="1">
      <c r="D730" s="27"/>
      <c r="E730" s="66"/>
      <c r="F730" s="66"/>
      <c r="G730" s="70"/>
      <c r="H730" s="486"/>
      <c r="I730" s="26"/>
      <c r="J730" s="63"/>
      <c r="K730" s="29"/>
      <c r="L730" s="68"/>
      <c r="M730" s="26"/>
      <c r="N730" s="47"/>
      <c r="O730" s="30"/>
      <c r="P730" s="27"/>
      <c r="Q730" s="26"/>
      <c r="R730" s="30"/>
      <c r="S730" s="31"/>
    </row>
    <row r="731" spans="4:19" s="4" customFormat="1" ht="19.7" customHeight="1">
      <c r="D731" s="27"/>
      <c r="E731" s="66"/>
      <c r="F731" s="66"/>
      <c r="G731" s="70"/>
      <c r="H731" s="486"/>
      <c r="I731" s="26"/>
      <c r="J731" s="63"/>
      <c r="K731" s="29"/>
      <c r="L731" s="77"/>
      <c r="M731" s="26"/>
      <c r="N731" s="47"/>
      <c r="O731" s="30"/>
      <c r="P731" s="27"/>
      <c r="Q731" s="26"/>
      <c r="R731" s="30"/>
      <c r="S731" s="31"/>
    </row>
    <row r="732" spans="4:19" s="4" customFormat="1" ht="19.7" customHeight="1">
      <c r="D732" s="27"/>
      <c r="E732" s="66"/>
      <c r="F732" s="66"/>
      <c r="G732" s="70"/>
      <c r="H732" s="486"/>
      <c r="I732" s="26"/>
      <c r="J732" s="63"/>
      <c r="K732" s="29"/>
      <c r="L732" s="68"/>
      <c r="M732" s="26"/>
      <c r="N732" s="47"/>
      <c r="O732" s="30"/>
      <c r="P732" s="27"/>
      <c r="Q732" s="26"/>
      <c r="R732" s="30"/>
      <c r="S732" s="31"/>
    </row>
    <row r="733" spans="4:19" s="4" customFormat="1" ht="19.7" customHeight="1">
      <c r="D733" s="27"/>
      <c r="E733" s="66"/>
      <c r="F733" s="66"/>
      <c r="G733" s="70"/>
      <c r="H733" s="486"/>
      <c r="I733" s="26"/>
      <c r="J733" s="63"/>
      <c r="K733" s="29"/>
      <c r="L733" s="68"/>
      <c r="M733" s="26"/>
      <c r="N733" s="47"/>
      <c r="O733" s="30"/>
      <c r="P733" s="27"/>
      <c r="Q733" s="26"/>
      <c r="R733" s="30"/>
      <c r="S733" s="31"/>
    </row>
    <row r="734" spans="4:19" s="4" customFormat="1" ht="19.7" customHeight="1">
      <c r="D734" s="27"/>
      <c r="E734" s="66"/>
      <c r="F734" s="66"/>
      <c r="G734" s="70"/>
      <c r="H734" s="486"/>
      <c r="I734" s="26"/>
      <c r="J734" s="63"/>
      <c r="K734" s="29"/>
      <c r="L734" s="68"/>
      <c r="M734" s="26"/>
      <c r="N734" s="47"/>
      <c r="O734" s="30"/>
      <c r="P734" s="27"/>
      <c r="Q734" s="26"/>
      <c r="R734" s="30"/>
      <c r="S734" s="31"/>
    </row>
    <row r="735" spans="4:19" s="4" customFormat="1" ht="19.7" customHeight="1">
      <c r="D735" s="27"/>
      <c r="E735" s="66"/>
      <c r="F735" s="66"/>
      <c r="G735" s="70"/>
      <c r="H735" s="486"/>
      <c r="I735" s="26"/>
      <c r="J735" s="63"/>
      <c r="K735" s="29"/>
      <c r="L735" s="68"/>
      <c r="M735" s="26"/>
      <c r="N735" s="47"/>
      <c r="O735" s="30"/>
      <c r="P735" s="27"/>
      <c r="Q735" s="26"/>
      <c r="R735" s="30"/>
      <c r="S735" s="31"/>
    </row>
    <row r="736" spans="4:19" s="4" customFormat="1" ht="19.7" customHeight="1">
      <c r="D736" s="27"/>
      <c r="E736" s="66"/>
      <c r="F736" s="66"/>
      <c r="G736" s="70"/>
      <c r="H736" s="486"/>
      <c r="I736" s="26"/>
      <c r="J736" s="63"/>
      <c r="K736" s="29"/>
      <c r="L736" s="68"/>
      <c r="M736" s="26"/>
      <c r="N736" s="47"/>
      <c r="O736" s="30"/>
      <c r="P736" s="27"/>
      <c r="Q736" s="26"/>
      <c r="R736" s="30"/>
      <c r="S736" s="31"/>
    </row>
    <row r="737" spans="1:19" s="4" customFormat="1" ht="19.7" customHeight="1">
      <c r="D737" s="27"/>
      <c r="E737" s="66"/>
      <c r="F737" s="66"/>
      <c r="G737" s="70"/>
      <c r="H737" s="486"/>
      <c r="I737" s="26"/>
      <c r="J737" s="63"/>
      <c r="K737" s="29"/>
      <c r="L737" s="68"/>
      <c r="M737" s="26"/>
      <c r="N737" s="47"/>
      <c r="O737" s="30"/>
      <c r="P737" s="27"/>
      <c r="Q737" s="26"/>
      <c r="R737" s="30"/>
      <c r="S737" s="31"/>
    </row>
    <row r="738" spans="1:19" s="4" customFormat="1" ht="19.7" customHeight="1">
      <c r="D738" s="27"/>
      <c r="E738" s="66"/>
      <c r="F738" s="66"/>
      <c r="G738" s="70"/>
      <c r="H738" s="486"/>
      <c r="I738" s="26"/>
      <c r="J738" s="63"/>
      <c r="K738" s="29"/>
      <c r="L738" s="77"/>
      <c r="M738" s="26"/>
      <c r="N738" s="47"/>
      <c r="O738" s="30"/>
      <c r="P738" s="27"/>
      <c r="Q738" s="26"/>
      <c r="R738" s="30"/>
      <c r="S738" s="31"/>
    </row>
    <row r="739" spans="1:19" s="4" customFormat="1" ht="19.7" customHeight="1">
      <c r="D739" s="27"/>
      <c r="E739" s="27"/>
      <c r="F739" s="27"/>
      <c r="G739" s="70"/>
      <c r="H739" s="486"/>
      <c r="I739" s="26"/>
      <c r="J739" s="63"/>
      <c r="K739" s="29"/>
      <c r="L739" s="68"/>
      <c r="M739" s="26"/>
      <c r="N739" s="47"/>
      <c r="O739" s="30"/>
      <c r="P739" s="27"/>
      <c r="Q739" s="26"/>
      <c r="R739" s="30"/>
      <c r="S739" s="31"/>
    </row>
    <row r="740" spans="1:19" s="4" customFormat="1" ht="19.7" customHeight="1">
      <c r="D740" s="27"/>
      <c r="E740" s="66"/>
      <c r="F740" s="66"/>
      <c r="G740" s="70"/>
      <c r="H740" s="486"/>
      <c r="I740" s="26"/>
      <c r="J740" s="63"/>
      <c r="K740" s="29"/>
      <c r="L740" s="68"/>
      <c r="M740" s="26"/>
      <c r="N740" s="47"/>
      <c r="O740" s="30"/>
      <c r="P740" s="27"/>
      <c r="Q740" s="26"/>
      <c r="R740" s="30"/>
      <c r="S740" s="31"/>
    </row>
    <row r="741" spans="1:19" s="4" customFormat="1" ht="19.7" customHeight="1">
      <c r="D741" s="27"/>
      <c r="E741" s="66"/>
      <c r="F741" s="66"/>
      <c r="G741" s="70"/>
      <c r="H741" s="486"/>
      <c r="I741" s="26"/>
      <c r="J741" s="63"/>
      <c r="K741" s="29"/>
      <c r="L741" s="68"/>
      <c r="M741" s="26"/>
      <c r="N741" s="47"/>
      <c r="O741" s="30"/>
      <c r="P741" s="27"/>
      <c r="Q741" s="26"/>
      <c r="R741" s="30"/>
      <c r="S741" s="31"/>
    </row>
    <row r="742" spans="1:19" s="4" customFormat="1" ht="19.7" customHeight="1">
      <c r="D742" s="27"/>
      <c r="E742" s="27"/>
      <c r="F742" s="27"/>
      <c r="G742" s="70"/>
      <c r="H742" s="486"/>
      <c r="I742" s="26"/>
      <c r="J742" s="63"/>
      <c r="K742" s="29"/>
      <c r="L742" s="68"/>
      <c r="M742" s="26"/>
      <c r="N742" s="47"/>
      <c r="O742" s="30"/>
      <c r="P742" s="27"/>
      <c r="Q742" s="26"/>
      <c r="R742" s="30"/>
      <c r="S742" s="31"/>
    </row>
    <row r="743" spans="1:19" s="4" customFormat="1" ht="19.350000000000001" customHeight="1">
      <c r="D743" s="27"/>
      <c r="E743" s="66"/>
      <c r="F743" s="66"/>
      <c r="G743" s="70"/>
      <c r="H743" s="486"/>
      <c r="I743" s="26"/>
      <c r="J743" s="63"/>
      <c r="K743" s="29"/>
      <c r="L743" s="68"/>
      <c r="M743" s="26"/>
      <c r="N743" s="47"/>
      <c r="O743" s="30"/>
      <c r="P743" s="27"/>
      <c r="Q743" s="26"/>
      <c r="R743" s="30"/>
      <c r="S743" s="31"/>
    </row>
    <row r="744" spans="1:19" s="4" customFormat="1" ht="19.7" customHeight="1">
      <c r="D744" s="27"/>
      <c r="E744" s="27"/>
      <c r="F744" s="27"/>
      <c r="G744" s="78"/>
      <c r="H744" s="557"/>
      <c r="I744" s="26"/>
      <c r="J744" s="63"/>
      <c r="K744" s="29"/>
      <c r="L744" s="79"/>
      <c r="M744" s="26"/>
      <c r="N744" s="26"/>
      <c r="O744" s="30"/>
      <c r="P744" s="27"/>
      <c r="Q744" s="26"/>
      <c r="R744" s="30"/>
      <c r="S744" s="31"/>
    </row>
    <row r="745" spans="1:19" s="4" customFormat="1" ht="19.7" customHeight="1">
      <c r="D745" s="27"/>
      <c r="E745" s="27"/>
      <c r="F745" s="27"/>
      <c r="G745" s="80">
        <f>SUM(J694:J744)</f>
        <v>0</v>
      </c>
      <c r="H745" s="557"/>
      <c r="I745" s="26"/>
      <c r="J745" s="63"/>
      <c r="K745" s="29"/>
      <c r="L745" s="47"/>
      <c r="M745" s="26"/>
      <c r="N745" s="26"/>
      <c r="O745" s="30"/>
      <c r="P745" s="27"/>
      <c r="Q745" s="26"/>
      <c r="R745" s="30"/>
      <c r="S745" s="31"/>
    </row>
    <row r="746" spans="1:19" s="4" customFormat="1" ht="19.7" customHeight="1">
      <c r="D746" s="27"/>
      <c r="E746" s="27"/>
      <c r="F746" s="27"/>
      <c r="G746" s="47"/>
      <c r="H746" s="557"/>
      <c r="I746" s="26"/>
      <c r="J746" s="63"/>
      <c r="K746" s="29"/>
      <c r="L746" s="47"/>
      <c r="M746" s="26"/>
      <c r="N746" s="26"/>
      <c r="O746" s="30"/>
      <c r="P746" s="27"/>
      <c r="Q746" s="26"/>
      <c r="R746" s="30"/>
      <c r="S746" s="31"/>
    </row>
    <row r="747" spans="1:19" s="4" customFormat="1" ht="19.7" customHeight="1">
      <c r="D747" s="27"/>
      <c r="E747" s="27"/>
      <c r="F747" s="27"/>
      <c r="G747" s="47"/>
      <c r="H747" s="557"/>
      <c r="I747" s="26"/>
      <c r="J747" s="63"/>
      <c r="K747" s="29"/>
      <c r="L747" s="47"/>
      <c r="M747" s="47"/>
      <c r="N747" s="26"/>
      <c r="O747" s="30"/>
      <c r="P747" s="27"/>
      <c r="Q747" s="26"/>
      <c r="R747" s="30"/>
      <c r="S747" s="31"/>
    </row>
    <row r="748" spans="1:19">
      <c r="A748" s="4"/>
      <c r="B748" s="4"/>
      <c r="C748" s="4"/>
      <c r="D748" s="27"/>
      <c r="E748" s="27"/>
      <c r="F748" s="27"/>
      <c r="G748" s="47"/>
      <c r="H748" s="557"/>
      <c r="I748" s="26"/>
      <c r="J748" s="63"/>
      <c r="K748" s="29"/>
      <c r="L748" s="47"/>
      <c r="M748" s="26"/>
      <c r="N748" s="26"/>
      <c r="O748" s="30"/>
      <c r="P748" s="27"/>
      <c r="Q748" s="26"/>
      <c r="R748" s="30"/>
      <c r="S748" s="31"/>
    </row>
    <row r="749" spans="1:19" s="19" customFormat="1">
      <c r="A749" s="1"/>
      <c r="B749" s="1"/>
      <c r="C749" s="1"/>
      <c r="D749" s="4"/>
      <c r="E749" s="1"/>
      <c r="F749" s="1"/>
      <c r="G749" s="1"/>
      <c r="H749" s="1"/>
      <c r="I749" s="4"/>
      <c r="J749" s="81"/>
      <c r="L749" s="1"/>
      <c r="M749" s="1"/>
      <c r="N749" s="4"/>
      <c r="O749" s="9"/>
      <c r="P749" s="1"/>
      <c r="Q749" s="10"/>
      <c r="R749" s="11"/>
      <c r="S749" s="12"/>
    </row>
  </sheetData>
  <mergeCells count="8">
    <mergeCell ref="D6:F6"/>
    <mergeCell ref="D2:F2"/>
    <mergeCell ref="I2:K2"/>
    <mergeCell ref="D3:F3"/>
    <mergeCell ref="J3:M4"/>
    <mergeCell ref="D4:F4"/>
    <mergeCell ref="I4:I5"/>
    <mergeCell ref="D5:F5"/>
  </mergeCells>
  <phoneticPr fontId="2"/>
  <dataValidations count="1">
    <dataValidation imeMode="hiragana" allowBlank="1" showInputMessage="1" showErrorMessage="1" sqref="L36 L24:L25 G24:G25" xr:uid="{4B9E9BCB-75E9-4019-81C1-615F55D55E99}"/>
  </dataValidations>
  <hyperlinks>
    <hyperlink ref="M185" r:id="rId1" xr:uid="{09CC92FA-2210-4859-84A6-3134B6BCD058}"/>
  </hyperlinks>
  <pageMargins left="0" right="0" top="0" bottom="0" header="0" footer="0"/>
  <pageSetup paperSize="8" scale="65" orientation="portrait" r:id="rId2"/>
  <legacyDrawing r:id="rId3"/>
  <tableParts count="1">
    <tablePart r:id="rId4"/>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DD13-8DA6-4B9A-B2FD-7CB8B1BC0816}">
  <sheetPr>
    <tabColor theme="7" tint="0.39997558519241921"/>
  </sheetPr>
  <dimension ref="A2:S996"/>
  <sheetViews>
    <sheetView zoomScale="70" zoomScaleNormal="70" workbookViewId="0">
      <pane xSplit="12" ySplit="9" topLeftCell="M125" activePane="bottomRight" state="frozen"/>
      <selection pane="topRight" activeCell="K1" sqref="K1"/>
      <selection pane="bottomLeft" activeCell="A9" sqref="A9"/>
      <selection pane="bottomRight" activeCell="E133" sqref="E133"/>
    </sheetView>
  </sheetViews>
  <sheetFormatPr defaultRowHeight="18.75"/>
  <cols>
    <col min="1" max="2" width="9" style="1"/>
    <col min="3" max="3" width="9.125" style="1" customWidth="1"/>
    <col min="4" max="4" width="6.125" style="4" customWidth="1"/>
    <col min="5" max="6" width="15.875" style="1" customWidth="1"/>
    <col min="7" max="7" width="50" style="1" customWidth="1"/>
    <col min="8" max="8" width="6.125" style="1" customWidth="1"/>
    <col min="9" max="10" width="9.875" style="4" bestFit="1" customWidth="1"/>
    <col min="11" max="11" width="7.375" style="19" customWidth="1"/>
    <col min="12" max="12" width="39" style="1" customWidth="1"/>
    <col min="13" max="13" width="14.125" style="1" customWidth="1"/>
    <col min="14" max="14" width="20.62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2357</v>
      </c>
      <c r="I2" s="5" t="s">
        <v>2</v>
      </c>
      <c r="J2" s="6"/>
      <c r="K2" s="7"/>
      <c r="L2" s="8">
        <f>SUM(J:J)</f>
        <v>903120</v>
      </c>
    </row>
    <row r="3" spans="1:19" ht="20.100000000000001" customHeight="1">
      <c r="D3" s="2" t="s">
        <v>3</v>
      </c>
      <c r="E3" s="2"/>
      <c r="F3" s="2"/>
      <c r="G3" s="13" t="s">
        <v>1698</v>
      </c>
      <c r="J3" s="14" t="s">
        <v>2358</v>
      </c>
      <c r="K3" s="14"/>
      <c r="L3" s="14"/>
      <c r="M3" s="14"/>
    </row>
    <row r="4" spans="1:19" ht="20.100000000000001" customHeight="1">
      <c r="D4" s="2" t="s">
        <v>6</v>
      </c>
      <c r="E4" s="2"/>
      <c r="F4" s="2"/>
      <c r="G4" s="13" t="s">
        <v>2359</v>
      </c>
      <c r="I4" s="15" t="s">
        <v>171</v>
      </c>
      <c r="J4" s="14"/>
      <c r="K4" s="14"/>
      <c r="L4" s="14"/>
      <c r="M4" s="14"/>
    </row>
    <row r="5" spans="1:19" ht="20.100000000000001" customHeight="1">
      <c r="D5" s="2" t="s">
        <v>9</v>
      </c>
      <c r="E5" s="2"/>
      <c r="F5" s="2"/>
      <c r="G5" s="16">
        <v>45825</v>
      </c>
      <c r="I5" s="17"/>
      <c r="J5" s="18"/>
    </row>
    <row r="6" spans="1:19" ht="20.100000000000001" customHeight="1">
      <c r="D6" s="2" t="s">
        <v>10</v>
      </c>
      <c r="E6" s="2"/>
      <c r="F6" s="2"/>
      <c r="G6" s="16">
        <v>45826</v>
      </c>
      <c r="I6" s="1055"/>
      <c r="J6" s="19" t="s">
        <v>2636</v>
      </c>
    </row>
    <row r="7" spans="1:19" ht="20.100000000000001" customHeight="1">
      <c r="D7" s="1056"/>
      <c r="E7" s="453"/>
      <c r="F7" s="453"/>
      <c r="G7" s="454"/>
    </row>
    <row r="9" spans="1:19" s="4" customFormat="1" ht="19.7" customHeight="1">
      <c r="A9" s="20" t="s">
        <v>11</v>
      </c>
      <c r="B9" s="20" t="s">
        <v>12</v>
      </c>
      <c r="C9" s="20" t="s">
        <v>13</v>
      </c>
      <c r="D9" s="21" t="s">
        <v>14</v>
      </c>
      <c r="E9" s="21" t="s">
        <v>15</v>
      </c>
      <c r="F9" s="21" t="s">
        <v>16</v>
      </c>
      <c r="G9" s="20" t="s">
        <v>17</v>
      </c>
      <c r="H9" s="493" t="s">
        <v>18</v>
      </c>
      <c r="I9" s="20" t="s">
        <v>19</v>
      </c>
      <c r="J9" s="22" t="s">
        <v>20</v>
      </c>
      <c r="K9" s="23" t="s">
        <v>21</v>
      </c>
      <c r="L9" s="20" t="s">
        <v>22</v>
      </c>
      <c r="M9" s="20" t="s">
        <v>23</v>
      </c>
      <c r="N9" s="20" t="s">
        <v>24</v>
      </c>
      <c r="O9" s="24" t="s">
        <v>25</v>
      </c>
      <c r="P9" s="21" t="s">
        <v>26</v>
      </c>
      <c r="Q9" s="20" t="s">
        <v>27</v>
      </c>
      <c r="R9" s="24" t="s">
        <v>28</v>
      </c>
      <c r="S9" s="25" t="s">
        <v>29</v>
      </c>
    </row>
    <row r="10" spans="1:19" s="4" customFormat="1" ht="19.7" customHeight="1">
      <c r="A10" s="26" t="s">
        <v>30</v>
      </c>
      <c r="B10" s="26"/>
      <c r="C10" s="26" t="s">
        <v>31</v>
      </c>
      <c r="D10" s="27" t="s">
        <v>32</v>
      </c>
      <c r="E10" s="27" t="s">
        <v>33</v>
      </c>
      <c r="F10" s="27" t="s">
        <v>34</v>
      </c>
      <c r="G10" s="26" t="s">
        <v>35</v>
      </c>
      <c r="H10" s="40" t="s">
        <v>36</v>
      </c>
      <c r="I10" s="26" t="s">
        <v>37</v>
      </c>
      <c r="J10" s="28" t="s">
        <v>38</v>
      </c>
      <c r="K10" s="29" t="s">
        <v>39</v>
      </c>
      <c r="L10" s="26" t="s">
        <v>40</v>
      </c>
      <c r="M10" s="26" t="s">
        <v>41</v>
      </c>
      <c r="N10" s="26" t="s">
        <v>42</v>
      </c>
      <c r="O10" s="30" t="s">
        <v>43</v>
      </c>
      <c r="P10" s="27" t="s">
        <v>44</v>
      </c>
      <c r="Q10" s="26" t="s">
        <v>45</v>
      </c>
      <c r="R10" s="30" t="s">
        <v>46</v>
      </c>
      <c r="S10" s="31" t="s">
        <v>47</v>
      </c>
    </row>
    <row r="11" spans="1:19" s="4" customFormat="1" ht="19.7" customHeight="1">
      <c r="D11" s="27"/>
      <c r="E11" s="27"/>
      <c r="F11" s="27"/>
      <c r="G11" s="26"/>
      <c r="H11" s="40"/>
      <c r="I11" s="26"/>
      <c r="J11" s="28"/>
      <c r="K11" s="29"/>
      <c r="L11" s="26"/>
      <c r="M11" s="26"/>
      <c r="N11" s="26"/>
      <c r="O11" s="30"/>
      <c r="P11" s="27"/>
      <c r="Q11" s="26"/>
      <c r="R11" s="30"/>
      <c r="S11" s="31"/>
    </row>
    <row r="12" spans="1:19" s="4" customFormat="1" ht="19.7" customHeight="1">
      <c r="D12" s="27"/>
      <c r="E12" s="32" t="s">
        <v>48</v>
      </c>
      <c r="F12" s="33"/>
      <c r="G12" s="34"/>
      <c r="H12" s="40"/>
      <c r="I12" s="26"/>
      <c r="J12" s="28"/>
      <c r="K12" s="29"/>
      <c r="L12" s="26"/>
      <c r="M12" s="26"/>
      <c r="N12" s="26"/>
      <c r="O12" s="30"/>
      <c r="P12" s="27"/>
      <c r="Q12" s="26"/>
      <c r="R12" s="30"/>
      <c r="S12" s="31"/>
    </row>
    <row r="13" spans="1:19" s="4" customFormat="1" ht="19.7" customHeight="1">
      <c r="A13" s="536" t="s">
        <v>123</v>
      </c>
      <c r="B13" s="435"/>
      <c r="C13" s="26"/>
      <c r="D13" s="85">
        <v>1</v>
      </c>
      <c r="E13" s="66" t="s">
        <v>287</v>
      </c>
      <c r="F13" s="66" t="s">
        <v>287</v>
      </c>
      <c r="G13" s="975" t="s">
        <v>2637</v>
      </c>
      <c r="H13" s="1057">
        <v>130</v>
      </c>
      <c r="I13" s="536">
        <v>16</v>
      </c>
      <c r="J13" s="1058">
        <f t="shared" ref="J13:J21" si="0">H13*I13</f>
        <v>2080</v>
      </c>
      <c r="K13" s="29"/>
      <c r="L13" s="1059" t="s">
        <v>2638</v>
      </c>
      <c r="M13" s="26"/>
      <c r="N13" s="1060" t="s">
        <v>2639</v>
      </c>
      <c r="O13" s="30">
        <v>45803</v>
      </c>
      <c r="P13" s="27"/>
      <c r="Q13" s="42">
        <v>45825</v>
      </c>
      <c r="R13" s="30">
        <v>45826</v>
      </c>
      <c r="S13" s="31">
        <v>45826</v>
      </c>
    </row>
    <row r="14" spans="1:19" s="4" customFormat="1" ht="19.7" customHeight="1">
      <c r="A14" s="536" t="s">
        <v>123</v>
      </c>
      <c r="B14" s="435"/>
      <c r="C14" s="26"/>
      <c r="D14" s="85">
        <f t="shared" ref="D14:D21" si="1">+D13+1</f>
        <v>2</v>
      </c>
      <c r="E14" s="66" t="s">
        <v>287</v>
      </c>
      <c r="F14" s="66" t="s">
        <v>287</v>
      </c>
      <c r="G14" s="975" t="s">
        <v>211</v>
      </c>
      <c r="H14" s="1057">
        <v>10</v>
      </c>
      <c r="I14" s="536">
        <v>15</v>
      </c>
      <c r="J14" s="1058">
        <f t="shared" si="0"/>
        <v>150</v>
      </c>
      <c r="K14" s="29"/>
      <c r="L14" s="47" t="s">
        <v>2640</v>
      </c>
      <c r="M14" s="26"/>
      <c r="N14" s="1060" t="s">
        <v>2639</v>
      </c>
      <c r="O14" s="30">
        <v>45803</v>
      </c>
      <c r="P14" s="27"/>
      <c r="Q14" s="42">
        <v>45825</v>
      </c>
      <c r="R14" s="30">
        <v>45826</v>
      </c>
      <c r="S14" s="31">
        <v>45826</v>
      </c>
    </row>
    <row r="15" spans="1:19" s="4" customFormat="1" ht="19.7" customHeight="1">
      <c r="A15" s="536" t="s">
        <v>123</v>
      </c>
      <c r="B15" s="435"/>
      <c r="C15" s="26"/>
      <c r="D15" s="85">
        <f t="shared" si="1"/>
        <v>3</v>
      </c>
      <c r="E15" s="66" t="s">
        <v>287</v>
      </c>
      <c r="F15" s="66" t="s">
        <v>287</v>
      </c>
      <c r="G15" s="975" t="s">
        <v>2641</v>
      </c>
      <c r="H15" s="1057">
        <v>6</v>
      </c>
      <c r="I15" s="536">
        <v>82</v>
      </c>
      <c r="J15" s="1058">
        <f t="shared" si="0"/>
        <v>492</v>
      </c>
      <c r="K15" s="29"/>
      <c r="L15" s="1059" t="s">
        <v>2642</v>
      </c>
      <c r="M15" s="26"/>
      <c r="N15" s="1060" t="s">
        <v>2639</v>
      </c>
      <c r="O15" s="30">
        <v>45803</v>
      </c>
      <c r="P15" s="27"/>
      <c r="Q15" s="42">
        <v>45825</v>
      </c>
      <c r="R15" s="30">
        <v>45826</v>
      </c>
      <c r="S15" s="31">
        <v>45826</v>
      </c>
    </row>
    <row r="16" spans="1:19" s="4" customFormat="1" ht="19.7" customHeight="1">
      <c r="A16" s="536" t="s">
        <v>123</v>
      </c>
      <c r="B16" s="435"/>
      <c r="C16" s="26"/>
      <c r="D16" s="85">
        <f t="shared" si="1"/>
        <v>4</v>
      </c>
      <c r="E16" s="66" t="s">
        <v>287</v>
      </c>
      <c r="F16" s="66" t="s">
        <v>287</v>
      </c>
      <c r="G16" s="975" t="s">
        <v>1259</v>
      </c>
      <c r="H16" s="1057">
        <v>4</v>
      </c>
      <c r="I16" s="536">
        <v>91</v>
      </c>
      <c r="J16" s="1058">
        <f t="shared" si="0"/>
        <v>364</v>
      </c>
      <c r="K16" s="29"/>
      <c r="L16" s="1059" t="s">
        <v>2643</v>
      </c>
      <c r="M16" s="26"/>
      <c r="N16" s="1060" t="s">
        <v>2639</v>
      </c>
      <c r="O16" s="30">
        <v>45803</v>
      </c>
      <c r="P16" s="27"/>
      <c r="Q16" s="42">
        <v>45825</v>
      </c>
      <c r="R16" s="30">
        <v>45826</v>
      </c>
      <c r="S16" s="31">
        <v>45826</v>
      </c>
    </row>
    <row r="17" spans="1:19" s="4" customFormat="1" ht="19.7" customHeight="1">
      <c r="A17" s="536" t="s">
        <v>123</v>
      </c>
      <c r="B17" s="435"/>
      <c r="C17" s="26"/>
      <c r="D17" s="85">
        <f>+D16+1</f>
        <v>5</v>
      </c>
      <c r="E17" s="66" t="s">
        <v>287</v>
      </c>
      <c r="F17" s="66" t="s">
        <v>287</v>
      </c>
      <c r="G17" s="975" t="s">
        <v>2644</v>
      </c>
      <c r="H17" s="1057">
        <v>4</v>
      </c>
      <c r="I17" s="536">
        <v>77</v>
      </c>
      <c r="J17" s="1058">
        <f t="shared" si="0"/>
        <v>308</v>
      </c>
      <c r="K17" s="29"/>
      <c r="L17" s="1059" t="s">
        <v>2645</v>
      </c>
      <c r="M17" s="26"/>
      <c r="N17" s="1060" t="s">
        <v>2639</v>
      </c>
      <c r="O17" s="30">
        <v>45803</v>
      </c>
      <c r="P17" s="27"/>
      <c r="Q17" s="42">
        <v>45825</v>
      </c>
      <c r="R17" s="30">
        <v>45826</v>
      </c>
      <c r="S17" s="31">
        <v>45826</v>
      </c>
    </row>
    <row r="18" spans="1:19" s="4" customFormat="1" ht="19.7" customHeight="1">
      <c r="A18" s="536" t="s">
        <v>123</v>
      </c>
      <c r="B18" s="435"/>
      <c r="C18" s="26"/>
      <c r="D18" s="85">
        <f t="shared" si="1"/>
        <v>6</v>
      </c>
      <c r="E18" s="66" t="s">
        <v>287</v>
      </c>
      <c r="F18" s="66" t="s">
        <v>287</v>
      </c>
      <c r="G18" s="974" t="s">
        <v>2646</v>
      </c>
      <c r="H18" s="1057">
        <v>10</v>
      </c>
      <c r="I18" s="1061">
        <v>14</v>
      </c>
      <c r="J18" s="1058">
        <f t="shared" si="0"/>
        <v>140</v>
      </c>
      <c r="K18" s="91"/>
      <c r="L18" s="68" t="s">
        <v>2647</v>
      </c>
      <c r="M18" s="26"/>
      <c r="N18" s="1060" t="s">
        <v>2639</v>
      </c>
      <c r="O18" s="30">
        <v>45803</v>
      </c>
      <c r="P18" s="27"/>
      <c r="Q18" s="42">
        <v>45825</v>
      </c>
      <c r="R18" s="30">
        <v>45826</v>
      </c>
      <c r="S18" s="31">
        <v>45826</v>
      </c>
    </row>
    <row r="19" spans="1:19" s="4" customFormat="1" ht="19.7" customHeight="1">
      <c r="A19" s="536" t="s">
        <v>123</v>
      </c>
      <c r="B19" s="435"/>
      <c r="C19" s="26"/>
      <c r="D19" s="85">
        <f t="shared" si="1"/>
        <v>7</v>
      </c>
      <c r="E19" s="66" t="s">
        <v>287</v>
      </c>
      <c r="F19" s="66" t="s">
        <v>287</v>
      </c>
      <c r="G19" s="975" t="s">
        <v>2641</v>
      </c>
      <c r="H19" s="1057">
        <v>6</v>
      </c>
      <c r="I19" s="536">
        <v>82</v>
      </c>
      <c r="J19" s="1058">
        <f t="shared" si="0"/>
        <v>492</v>
      </c>
      <c r="K19" s="29"/>
      <c r="L19" s="1059" t="s">
        <v>2642</v>
      </c>
      <c r="M19" s="26"/>
      <c r="N19" s="1060" t="s">
        <v>2639</v>
      </c>
      <c r="O19" s="30">
        <v>45803</v>
      </c>
      <c r="P19" s="27"/>
      <c r="Q19" s="42">
        <v>45825</v>
      </c>
      <c r="R19" s="30">
        <v>45826</v>
      </c>
      <c r="S19" s="31">
        <v>45826</v>
      </c>
    </row>
    <row r="20" spans="1:19" s="4" customFormat="1" ht="19.7" customHeight="1">
      <c r="A20" s="536" t="s">
        <v>123</v>
      </c>
      <c r="B20" s="435"/>
      <c r="C20" s="26"/>
      <c r="D20" s="85">
        <f t="shared" si="1"/>
        <v>8</v>
      </c>
      <c r="E20" s="66" t="s">
        <v>287</v>
      </c>
      <c r="F20" s="66" t="s">
        <v>287</v>
      </c>
      <c r="G20" s="974" t="s">
        <v>2648</v>
      </c>
      <c r="H20" s="1057">
        <v>18</v>
      </c>
      <c r="I20" s="1061">
        <v>91</v>
      </c>
      <c r="J20" s="1058">
        <f t="shared" si="0"/>
        <v>1638</v>
      </c>
      <c r="K20" s="91"/>
      <c r="L20" s="68" t="s">
        <v>2649</v>
      </c>
      <c r="M20" s="26"/>
      <c r="N20" s="1060" t="s">
        <v>2639</v>
      </c>
      <c r="O20" s="30">
        <v>45803</v>
      </c>
      <c r="P20" s="27"/>
      <c r="Q20" s="42">
        <v>45825</v>
      </c>
      <c r="R20" s="30">
        <v>45826</v>
      </c>
      <c r="S20" s="31">
        <v>45826</v>
      </c>
    </row>
    <row r="21" spans="1:19" s="4" customFormat="1" ht="19.7" customHeight="1">
      <c r="A21" s="536" t="s">
        <v>123</v>
      </c>
      <c r="B21" s="435"/>
      <c r="C21" s="26"/>
      <c r="D21" s="85">
        <f t="shared" si="1"/>
        <v>9</v>
      </c>
      <c r="E21" s="66" t="s">
        <v>287</v>
      </c>
      <c r="F21" s="66" t="s">
        <v>287</v>
      </c>
      <c r="G21" s="974" t="s">
        <v>1275</v>
      </c>
      <c r="H21" s="1057">
        <v>6</v>
      </c>
      <c r="I21" s="1061">
        <v>75</v>
      </c>
      <c r="J21" s="1058">
        <f t="shared" si="0"/>
        <v>450</v>
      </c>
      <c r="K21" s="91"/>
      <c r="L21" s="68" t="s">
        <v>2650</v>
      </c>
      <c r="M21" s="26"/>
      <c r="N21" s="1060" t="s">
        <v>2639</v>
      </c>
      <c r="O21" s="30">
        <v>45803</v>
      </c>
      <c r="P21" s="27"/>
      <c r="Q21" s="42">
        <v>45825</v>
      </c>
      <c r="R21" s="30">
        <v>45826</v>
      </c>
      <c r="S21" s="31">
        <v>45826</v>
      </c>
    </row>
    <row r="22" spans="1:19" s="4" customFormat="1" ht="19.7" customHeight="1">
      <c r="D22" s="27"/>
      <c r="E22" s="66"/>
      <c r="F22" s="66"/>
      <c r="G22" s="977"/>
      <c r="H22" s="486"/>
      <c r="I22" s="155"/>
      <c r="J22" s="167"/>
      <c r="K22" s="91"/>
      <c r="L22" s="977"/>
      <c r="M22" s="26"/>
      <c r="N22" s="155"/>
      <c r="O22" s="30"/>
      <c r="P22" s="27"/>
      <c r="Q22" s="42"/>
      <c r="R22" s="30"/>
      <c r="S22" s="31"/>
    </row>
    <row r="23" spans="1:19" s="4" customFormat="1" ht="19.7" customHeight="1">
      <c r="B23" s="53"/>
      <c r="C23" s="1062"/>
      <c r="D23" s="27"/>
      <c r="E23" s="43"/>
      <c r="F23" s="43"/>
      <c r="G23" s="55"/>
      <c r="H23" s="939"/>
      <c r="I23" s="57"/>
      <c r="J23" s="58"/>
      <c r="K23" s="29"/>
      <c r="L23" s="59"/>
      <c r="M23" s="26"/>
      <c r="N23" s="26"/>
      <c r="O23" s="30"/>
      <c r="P23" s="27"/>
      <c r="Q23" s="42"/>
      <c r="R23" s="30"/>
      <c r="S23" s="31"/>
    </row>
    <row r="24" spans="1:19" s="4" customFormat="1" ht="19.7" customHeight="1">
      <c r="D24" s="27"/>
      <c r="E24" s="43"/>
      <c r="F24" s="43"/>
      <c r="G24" s="60">
        <f>SUM(J13:J23)</f>
        <v>6114</v>
      </c>
      <c r="H24" s="261"/>
      <c r="I24" s="57"/>
      <c r="J24" s="61"/>
      <c r="K24" s="29"/>
      <c r="L24" s="47"/>
      <c r="M24" s="26"/>
      <c r="N24" s="26"/>
      <c r="O24" s="30"/>
      <c r="P24" s="27"/>
      <c r="Q24" s="42"/>
      <c r="R24" s="30"/>
      <c r="S24" s="31"/>
    </row>
    <row r="25" spans="1:19" s="4" customFormat="1" ht="19.7" customHeight="1">
      <c r="D25" s="27"/>
      <c r="E25" s="436"/>
      <c r="F25" s="1063"/>
      <c r="G25" s="332"/>
      <c r="H25" s="40"/>
      <c r="I25" s="26"/>
      <c r="J25" s="28"/>
      <c r="K25" s="29"/>
      <c r="L25" s="26"/>
      <c r="M25" s="26"/>
      <c r="N25" s="26"/>
      <c r="O25" s="30"/>
      <c r="P25" s="27"/>
      <c r="Q25" s="26"/>
      <c r="R25" s="30"/>
      <c r="S25" s="31"/>
    </row>
    <row r="26" spans="1:19" s="4" customFormat="1" ht="19.7" customHeight="1">
      <c r="D26" s="27"/>
      <c r="E26" s="27"/>
      <c r="F26" s="27"/>
      <c r="G26" s="47"/>
      <c r="H26" s="557"/>
      <c r="I26" s="26"/>
      <c r="J26" s="63"/>
      <c r="K26" s="29"/>
      <c r="L26" s="47"/>
      <c r="M26" s="26"/>
      <c r="N26" s="26"/>
      <c r="O26" s="30"/>
      <c r="P26" s="27"/>
      <c r="Q26" s="26"/>
      <c r="R26" s="30"/>
      <c r="S26" s="31"/>
    </row>
    <row r="27" spans="1:19" s="4" customFormat="1" ht="19.7" customHeight="1">
      <c r="D27" s="27"/>
      <c r="E27" s="27"/>
      <c r="F27" s="27"/>
      <c r="G27" s="47"/>
      <c r="H27" s="557"/>
      <c r="I27" s="26"/>
      <c r="J27" s="63"/>
      <c r="K27" s="29"/>
      <c r="L27" s="47"/>
      <c r="M27" s="26"/>
      <c r="N27" s="26"/>
      <c r="O27" s="30"/>
      <c r="P27" s="27"/>
      <c r="Q27" s="26"/>
      <c r="R27" s="30"/>
      <c r="S27" s="31"/>
    </row>
    <row r="28" spans="1:19" s="4" customFormat="1" ht="19.7" customHeight="1">
      <c r="D28" s="27"/>
      <c r="E28" s="83" t="s">
        <v>67</v>
      </c>
      <c r="F28" s="33"/>
      <c r="G28" s="84" t="s">
        <v>2651</v>
      </c>
      <c r="H28" s="40"/>
      <c r="I28" s="26"/>
      <c r="J28" s="28"/>
      <c r="K28" s="29"/>
      <c r="L28" s="26"/>
      <c r="M28" s="26"/>
      <c r="N28" s="26"/>
      <c r="O28" s="30"/>
      <c r="P28" s="27"/>
      <c r="Q28" s="26"/>
      <c r="R28" s="30"/>
      <c r="S28" s="31"/>
    </row>
    <row r="29" spans="1:19" s="4" customFormat="1" ht="19.7" customHeight="1">
      <c r="A29" s="536" t="s">
        <v>200</v>
      </c>
      <c r="B29" s="536"/>
      <c r="C29" s="26">
        <v>12</v>
      </c>
      <c r="D29" s="85">
        <f>+D21+1</f>
        <v>10</v>
      </c>
      <c r="E29" s="499" t="s">
        <v>175</v>
      </c>
      <c r="F29" s="499" t="s">
        <v>175</v>
      </c>
      <c r="G29" s="786" t="s">
        <v>2652</v>
      </c>
      <c r="H29" s="1064">
        <v>1</v>
      </c>
      <c r="I29" s="1065">
        <v>1455</v>
      </c>
      <c r="J29" s="1066">
        <f>H29*I29</f>
        <v>1455</v>
      </c>
      <c r="K29" s="952"/>
      <c r="L29" s="378" t="s">
        <v>2335</v>
      </c>
      <c r="M29" s="107"/>
      <c r="N29" s="1060" t="s">
        <v>2639</v>
      </c>
      <c r="O29" s="30">
        <v>45803</v>
      </c>
      <c r="P29" s="27"/>
      <c r="Q29" s="42">
        <v>45825</v>
      </c>
      <c r="R29" s="30">
        <v>45826</v>
      </c>
      <c r="S29" s="31">
        <v>45826</v>
      </c>
    </row>
    <row r="30" spans="1:19" s="4" customFormat="1" ht="19.7" customHeight="1">
      <c r="A30" s="536" t="s">
        <v>200</v>
      </c>
      <c r="B30" s="536"/>
      <c r="C30" s="26">
        <v>13</v>
      </c>
      <c r="D30" s="85">
        <f>+D29+1</f>
        <v>11</v>
      </c>
      <c r="E30" s="499" t="s">
        <v>175</v>
      </c>
      <c r="F30" s="499" t="s">
        <v>175</v>
      </c>
      <c r="G30" s="786" t="s">
        <v>2653</v>
      </c>
      <c r="H30" s="1064">
        <v>1</v>
      </c>
      <c r="I30" s="1065">
        <v>1584</v>
      </c>
      <c r="J30" s="1066">
        <f t="shared" ref="J30:J41" si="2">H30*I30</f>
        <v>1584</v>
      </c>
      <c r="K30" s="952"/>
      <c r="L30" s="378" t="s">
        <v>2335</v>
      </c>
      <c r="M30" s="107"/>
      <c r="N30" s="1060" t="s">
        <v>2639</v>
      </c>
      <c r="O30" s="30">
        <v>45803</v>
      </c>
      <c r="P30" s="27"/>
      <c r="Q30" s="42">
        <v>45825</v>
      </c>
      <c r="R30" s="30">
        <v>45826</v>
      </c>
      <c r="S30" s="31">
        <v>45826</v>
      </c>
    </row>
    <row r="31" spans="1:19" s="4" customFormat="1" ht="19.7" customHeight="1">
      <c r="A31" s="536" t="s">
        <v>123</v>
      </c>
      <c r="B31" s="536"/>
      <c r="C31" s="26">
        <v>12</v>
      </c>
      <c r="D31" s="85">
        <f>+D30+1</f>
        <v>12</v>
      </c>
      <c r="E31" s="499" t="s">
        <v>175</v>
      </c>
      <c r="F31" s="499" t="s">
        <v>175</v>
      </c>
      <c r="G31" s="786" t="s">
        <v>2654</v>
      </c>
      <c r="H31" s="1064">
        <v>1</v>
      </c>
      <c r="I31" s="1065">
        <v>603</v>
      </c>
      <c r="J31" s="1066">
        <f t="shared" si="2"/>
        <v>603</v>
      </c>
      <c r="K31" s="952"/>
      <c r="L31" s="378" t="s">
        <v>2655</v>
      </c>
      <c r="M31" s="107"/>
      <c r="N31" s="1060" t="s">
        <v>2639</v>
      </c>
      <c r="O31" s="30">
        <v>45803</v>
      </c>
      <c r="P31" s="27"/>
      <c r="Q31" s="42">
        <v>45825</v>
      </c>
      <c r="R31" s="30">
        <v>45826</v>
      </c>
      <c r="S31" s="31">
        <v>45826</v>
      </c>
    </row>
    <row r="32" spans="1:19" s="4" customFormat="1" ht="19.7" customHeight="1">
      <c r="A32" s="536" t="s">
        <v>123</v>
      </c>
      <c r="B32" s="536"/>
      <c r="C32" s="26">
        <v>12</v>
      </c>
      <c r="D32" s="85">
        <f>+D31+1</f>
        <v>13</v>
      </c>
      <c r="E32" s="27" t="s">
        <v>175</v>
      </c>
      <c r="F32" s="27" t="s">
        <v>175</v>
      </c>
      <c r="G32" s="52" t="s">
        <v>2656</v>
      </c>
      <c r="H32" s="1067">
        <v>4</v>
      </c>
      <c r="I32" s="536">
        <v>297</v>
      </c>
      <c r="J32" s="1058">
        <f t="shared" si="2"/>
        <v>1188</v>
      </c>
      <c r="K32" s="29"/>
      <c r="L32" s="47" t="s">
        <v>2657</v>
      </c>
      <c r="M32" s="107"/>
      <c r="N32" s="1060" t="s">
        <v>2639</v>
      </c>
      <c r="O32" s="30">
        <v>45803</v>
      </c>
      <c r="P32" s="27"/>
      <c r="Q32" s="42">
        <v>45825</v>
      </c>
      <c r="R32" s="30">
        <v>45826</v>
      </c>
      <c r="S32" s="31">
        <v>45826</v>
      </c>
    </row>
    <row r="33" spans="1:19" s="4" customFormat="1" ht="19.7" customHeight="1">
      <c r="A33" s="536" t="s">
        <v>123</v>
      </c>
      <c r="B33" s="536"/>
      <c r="C33" s="26">
        <v>12</v>
      </c>
      <c r="D33" s="85">
        <f t="shared" ref="D33:D40" si="3">+D32+1</f>
        <v>14</v>
      </c>
      <c r="E33" s="27" t="s">
        <v>175</v>
      </c>
      <c r="F33" s="27" t="s">
        <v>175</v>
      </c>
      <c r="G33" s="52" t="s">
        <v>2658</v>
      </c>
      <c r="H33" s="1067">
        <v>2</v>
      </c>
      <c r="I33" s="536">
        <v>80</v>
      </c>
      <c r="J33" s="1058">
        <f t="shared" si="2"/>
        <v>160</v>
      </c>
      <c r="K33" s="29"/>
      <c r="L33" s="47" t="s">
        <v>246</v>
      </c>
      <c r="M33" s="107"/>
      <c r="N33" s="1060" t="s">
        <v>2639</v>
      </c>
      <c r="O33" s="30">
        <v>45803</v>
      </c>
      <c r="P33" s="27"/>
      <c r="Q33" s="42">
        <v>45825</v>
      </c>
      <c r="R33" s="30">
        <v>45826</v>
      </c>
      <c r="S33" s="31">
        <v>45826</v>
      </c>
    </row>
    <row r="34" spans="1:19" s="4" customFormat="1" ht="19.7" customHeight="1">
      <c r="A34" s="536" t="s">
        <v>123</v>
      </c>
      <c r="B34" s="536"/>
      <c r="C34" s="26">
        <v>12</v>
      </c>
      <c r="D34" s="85">
        <f t="shared" si="3"/>
        <v>15</v>
      </c>
      <c r="E34" s="27" t="s">
        <v>175</v>
      </c>
      <c r="F34" s="27" t="s">
        <v>175</v>
      </c>
      <c r="G34" s="52" t="s">
        <v>2659</v>
      </c>
      <c r="H34" s="1067">
        <v>1</v>
      </c>
      <c r="I34" s="1068">
        <v>315</v>
      </c>
      <c r="J34" s="1058">
        <f t="shared" si="2"/>
        <v>315</v>
      </c>
      <c r="K34" s="29"/>
      <c r="L34" s="47" t="s">
        <v>2660</v>
      </c>
      <c r="M34" s="107"/>
      <c r="N34" s="1060" t="s">
        <v>2639</v>
      </c>
      <c r="O34" s="30">
        <v>45803</v>
      </c>
      <c r="P34" s="27"/>
      <c r="Q34" s="42">
        <v>45825</v>
      </c>
      <c r="R34" s="30">
        <v>45826</v>
      </c>
      <c r="S34" s="31">
        <v>45826</v>
      </c>
    </row>
    <row r="35" spans="1:19" s="4" customFormat="1" ht="19.7" customHeight="1">
      <c r="A35" s="536" t="s">
        <v>123</v>
      </c>
      <c r="B35" s="536"/>
      <c r="C35" s="26">
        <v>12</v>
      </c>
      <c r="D35" s="85">
        <f t="shared" si="3"/>
        <v>16</v>
      </c>
      <c r="E35" s="27" t="s">
        <v>175</v>
      </c>
      <c r="F35" s="27" t="s">
        <v>175</v>
      </c>
      <c r="G35" s="52" t="s">
        <v>2661</v>
      </c>
      <c r="H35" s="1067">
        <v>1</v>
      </c>
      <c r="I35" s="1068">
        <v>191</v>
      </c>
      <c r="J35" s="1058">
        <f t="shared" si="2"/>
        <v>191</v>
      </c>
      <c r="K35" s="29"/>
      <c r="L35" s="47" t="s">
        <v>2662</v>
      </c>
      <c r="M35" s="107"/>
      <c r="N35" s="1060" t="s">
        <v>2639</v>
      </c>
      <c r="O35" s="30">
        <v>45803</v>
      </c>
      <c r="P35" s="27"/>
      <c r="Q35" s="42">
        <v>45825</v>
      </c>
      <c r="R35" s="30">
        <v>45826</v>
      </c>
      <c r="S35" s="31">
        <v>45826</v>
      </c>
    </row>
    <row r="36" spans="1:19" s="4" customFormat="1" ht="19.7" customHeight="1">
      <c r="A36" s="536" t="s">
        <v>123</v>
      </c>
      <c r="B36" s="536"/>
      <c r="C36" s="26">
        <v>12</v>
      </c>
      <c r="D36" s="85">
        <f t="shared" si="3"/>
        <v>17</v>
      </c>
      <c r="E36" s="66" t="s">
        <v>175</v>
      </c>
      <c r="F36" s="66" t="s">
        <v>175</v>
      </c>
      <c r="G36" s="1069" t="s">
        <v>216</v>
      </c>
      <c r="H36" s="1070">
        <v>10</v>
      </c>
      <c r="I36" s="1071">
        <v>15</v>
      </c>
      <c r="J36" s="1058">
        <f t="shared" si="2"/>
        <v>150</v>
      </c>
      <c r="K36" s="385"/>
      <c r="L36" s="47" t="s">
        <v>2663</v>
      </c>
      <c r="M36" s="107"/>
      <c r="N36" s="1060" t="s">
        <v>2639</v>
      </c>
      <c r="O36" s="30">
        <v>45803</v>
      </c>
      <c r="P36" s="27"/>
      <c r="Q36" s="42">
        <v>45825</v>
      </c>
      <c r="R36" s="30">
        <v>45826</v>
      </c>
      <c r="S36" s="31">
        <v>45826</v>
      </c>
    </row>
    <row r="37" spans="1:19" s="4" customFormat="1" ht="19.7" customHeight="1">
      <c r="A37" s="536" t="s">
        <v>123</v>
      </c>
      <c r="B37" s="536"/>
      <c r="C37" s="26">
        <v>12</v>
      </c>
      <c r="D37" s="85">
        <f>+D36+1</f>
        <v>18</v>
      </c>
      <c r="E37" s="26" t="s">
        <v>175</v>
      </c>
      <c r="F37" s="26" t="s">
        <v>175</v>
      </c>
      <c r="G37" s="1072" t="s">
        <v>2664</v>
      </c>
      <c r="H37" s="1043">
        <v>2</v>
      </c>
      <c r="I37" s="1068">
        <v>82</v>
      </c>
      <c r="J37" s="1073">
        <f t="shared" si="2"/>
        <v>164</v>
      </c>
      <c r="K37" s="28"/>
      <c r="L37" s="47" t="s">
        <v>2665</v>
      </c>
      <c r="M37" s="107"/>
      <c r="N37" s="1060" t="s">
        <v>2639</v>
      </c>
      <c r="O37" s="30">
        <v>45803</v>
      </c>
      <c r="P37" s="27"/>
      <c r="Q37" s="42">
        <v>45825</v>
      </c>
      <c r="R37" s="30">
        <v>45826</v>
      </c>
      <c r="S37" s="31">
        <v>45826</v>
      </c>
    </row>
    <row r="38" spans="1:19" s="4" customFormat="1" ht="19.7" customHeight="1">
      <c r="A38" s="536" t="s">
        <v>123</v>
      </c>
      <c r="B38" s="536"/>
      <c r="C38" s="26">
        <v>12</v>
      </c>
      <c r="D38" s="85">
        <f>+D37+1</f>
        <v>19</v>
      </c>
      <c r="E38" s="66" t="s">
        <v>175</v>
      </c>
      <c r="F38" s="66" t="s">
        <v>175</v>
      </c>
      <c r="G38" s="1069" t="s">
        <v>2666</v>
      </c>
      <c r="H38" s="1070">
        <v>10</v>
      </c>
      <c r="I38" s="1071">
        <v>14</v>
      </c>
      <c r="J38" s="1058">
        <f t="shared" si="2"/>
        <v>140</v>
      </c>
      <c r="K38" s="385"/>
      <c r="L38" s="47" t="s">
        <v>2667</v>
      </c>
      <c r="M38" s="107"/>
      <c r="N38" s="1060" t="s">
        <v>2639</v>
      </c>
      <c r="O38" s="30">
        <v>45803</v>
      </c>
      <c r="P38" s="27"/>
      <c r="Q38" s="42">
        <v>45825</v>
      </c>
      <c r="R38" s="30">
        <v>45826</v>
      </c>
      <c r="S38" s="31">
        <v>45826</v>
      </c>
    </row>
    <row r="39" spans="1:19" s="4" customFormat="1" ht="19.7" customHeight="1">
      <c r="A39" s="536" t="s">
        <v>123</v>
      </c>
      <c r="B39" s="536"/>
      <c r="C39" s="26">
        <v>12</v>
      </c>
      <c r="D39" s="85">
        <f>+D38+1</f>
        <v>20</v>
      </c>
      <c r="E39" s="155" t="s">
        <v>175</v>
      </c>
      <c r="F39" s="155" t="s">
        <v>175</v>
      </c>
      <c r="G39" s="49" t="s">
        <v>2668</v>
      </c>
      <c r="H39" s="1074">
        <v>4</v>
      </c>
      <c r="I39" s="1075">
        <v>93</v>
      </c>
      <c r="J39" s="1058">
        <f t="shared" si="2"/>
        <v>372</v>
      </c>
      <c r="K39" s="29"/>
      <c r="L39" s="55" t="s">
        <v>2669</v>
      </c>
      <c r="M39" s="107"/>
      <c r="N39" s="1060" t="s">
        <v>2639</v>
      </c>
      <c r="O39" s="30">
        <v>45803</v>
      </c>
      <c r="P39" s="27"/>
      <c r="Q39" s="42">
        <v>45825</v>
      </c>
      <c r="R39" s="30">
        <v>45826</v>
      </c>
      <c r="S39" s="31">
        <v>45826</v>
      </c>
    </row>
    <row r="40" spans="1:19" s="4" customFormat="1" ht="19.7" customHeight="1">
      <c r="A40" s="536" t="s">
        <v>123</v>
      </c>
      <c r="B40" s="536"/>
      <c r="C40" s="26">
        <v>12</v>
      </c>
      <c r="D40" s="85">
        <f t="shared" si="3"/>
        <v>21</v>
      </c>
      <c r="E40" s="155" t="s">
        <v>175</v>
      </c>
      <c r="F40" s="155" t="s">
        <v>175</v>
      </c>
      <c r="G40" s="49" t="s">
        <v>1270</v>
      </c>
      <c r="H40" s="1074">
        <v>4</v>
      </c>
      <c r="I40" s="1075">
        <v>95</v>
      </c>
      <c r="J40" s="1058">
        <f t="shared" si="2"/>
        <v>380</v>
      </c>
      <c r="K40" s="29"/>
      <c r="L40" s="55" t="s">
        <v>2669</v>
      </c>
      <c r="M40" s="107"/>
      <c r="N40" s="1060" t="s">
        <v>2639</v>
      </c>
      <c r="O40" s="30">
        <v>45803</v>
      </c>
      <c r="P40" s="27"/>
      <c r="Q40" s="42">
        <v>45825</v>
      </c>
      <c r="R40" s="30">
        <v>45826</v>
      </c>
      <c r="S40" s="31">
        <v>45826</v>
      </c>
    </row>
    <row r="41" spans="1:19" s="4" customFormat="1" ht="19.7" customHeight="1">
      <c r="A41" s="536" t="s">
        <v>123</v>
      </c>
      <c r="B41" s="536"/>
      <c r="C41" s="26">
        <v>12</v>
      </c>
      <c r="D41" s="85">
        <f>+D40+1</f>
        <v>22</v>
      </c>
      <c r="E41" s="27" t="s">
        <v>175</v>
      </c>
      <c r="F41" s="27" t="s">
        <v>175</v>
      </c>
      <c r="G41" s="1076" t="s">
        <v>2670</v>
      </c>
      <c r="H41" s="1070">
        <v>10</v>
      </c>
      <c r="I41" s="1071">
        <v>13</v>
      </c>
      <c r="J41" s="1058">
        <f t="shared" si="2"/>
        <v>130</v>
      </c>
      <c r="K41" s="385"/>
      <c r="L41" s="47" t="s">
        <v>2671</v>
      </c>
      <c r="M41" s="107"/>
      <c r="N41" s="1060" t="s">
        <v>2639</v>
      </c>
      <c r="O41" s="30">
        <v>45803</v>
      </c>
      <c r="P41" s="27"/>
      <c r="Q41" s="42">
        <v>45825</v>
      </c>
      <c r="R41" s="30">
        <v>45826</v>
      </c>
      <c r="S41" s="31">
        <v>45826</v>
      </c>
    </row>
    <row r="42" spans="1:19" s="4" customFormat="1" ht="19.7" customHeight="1">
      <c r="A42" s="536" t="s">
        <v>123</v>
      </c>
      <c r="B42" s="536"/>
      <c r="C42" s="26">
        <v>12</v>
      </c>
      <c r="D42" s="85">
        <f>+D41+1</f>
        <v>23</v>
      </c>
      <c r="E42" s="27" t="s">
        <v>175</v>
      </c>
      <c r="F42" s="27" t="s">
        <v>175</v>
      </c>
      <c r="G42" s="1076" t="s">
        <v>2672</v>
      </c>
      <c r="H42" s="1070">
        <v>50</v>
      </c>
      <c r="I42" s="1071">
        <v>12</v>
      </c>
      <c r="J42" s="1058">
        <f>H42*I42</f>
        <v>600</v>
      </c>
      <c r="K42" s="385"/>
      <c r="L42" s="47" t="s">
        <v>2673</v>
      </c>
      <c r="M42" s="107"/>
      <c r="N42" s="1060" t="s">
        <v>2639</v>
      </c>
      <c r="O42" s="30">
        <v>45803</v>
      </c>
      <c r="P42" s="27"/>
      <c r="Q42" s="42">
        <v>45825</v>
      </c>
      <c r="R42" s="30">
        <v>45826</v>
      </c>
      <c r="S42" s="31">
        <v>45826</v>
      </c>
    </row>
    <row r="43" spans="1:19" s="4" customFormat="1" ht="19.7" customHeight="1">
      <c r="A43" s="536" t="s">
        <v>181</v>
      </c>
      <c r="B43" s="536"/>
      <c r="C43" s="26">
        <v>12</v>
      </c>
      <c r="D43" s="85">
        <f>+D42+1</f>
        <v>24</v>
      </c>
      <c r="E43" s="499" t="s">
        <v>175</v>
      </c>
      <c r="F43" s="499" t="s">
        <v>175</v>
      </c>
      <c r="G43" s="1076" t="s">
        <v>2674</v>
      </c>
      <c r="H43" s="1077">
        <v>4</v>
      </c>
      <c r="I43" s="1065">
        <v>841</v>
      </c>
      <c r="J43" s="1066">
        <f t="shared" ref="J43:J49" si="4">H43*I43</f>
        <v>3364</v>
      </c>
      <c r="K43" s="377"/>
      <c r="L43" s="79" t="s">
        <v>2675</v>
      </c>
      <c r="M43" s="460"/>
      <c r="N43" s="1060" t="s">
        <v>2639</v>
      </c>
      <c r="O43" s="30">
        <v>45803</v>
      </c>
      <c r="P43" s="27"/>
      <c r="Q43" s="42">
        <v>45825</v>
      </c>
      <c r="R43" s="30">
        <v>45826</v>
      </c>
      <c r="S43" s="31">
        <v>45826</v>
      </c>
    </row>
    <row r="44" spans="1:19" s="4" customFormat="1" ht="19.7" customHeight="1">
      <c r="A44" s="536" t="s">
        <v>123</v>
      </c>
      <c r="B44" s="536"/>
      <c r="C44" s="26">
        <v>12</v>
      </c>
      <c r="D44" s="85">
        <f>+D43+1</f>
        <v>25</v>
      </c>
      <c r="E44" s="27" t="s">
        <v>175</v>
      </c>
      <c r="F44" s="27" t="s">
        <v>175</v>
      </c>
      <c r="G44" s="1078" t="s">
        <v>2676</v>
      </c>
      <c r="H44" s="1067">
        <v>1</v>
      </c>
      <c r="I44" s="1068">
        <v>96</v>
      </c>
      <c r="J44" s="1073">
        <f t="shared" si="4"/>
        <v>96</v>
      </c>
      <c r="K44" s="29"/>
      <c r="L44" s="47" t="s">
        <v>2677</v>
      </c>
      <c r="M44" s="107"/>
      <c r="N44" s="1060" t="s">
        <v>2639</v>
      </c>
      <c r="O44" s="30">
        <v>45803</v>
      </c>
      <c r="P44" s="27"/>
      <c r="Q44" s="42">
        <v>45825</v>
      </c>
      <c r="R44" s="30">
        <v>45826</v>
      </c>
      <c r="S44" s="31">
        <v>45826</v>
      </c>
    </row>
    <row r="45" spans="1:19" s="4" customFormat="1" ht="19.7" customHeight="1">
      <c r="A45" s="536" t="s">
        <v>181</v>
      </c>
      <c r="B45" s="536"/>
      <c r="C45" s="26">
        <v>12</v>
      </c>
      <c r="D45" s="85">
        <f t="shared" ref="D45:D56" si="5">+D44+1</f>
        <v>26</v>
      </c>
      <c r="E45" s="27" t="s">
        <v>175</v>
      </c>
      <c r="F45" s="27" t="s">
        <v>175</v>
      </c>
      <c r="G45" s="52" t="s">
        <v>2678</v>
      </c>
      <c r="H45" s="1067">
        <v>1</v>
      </c>
      <c r="I45" s="1068">
        <v>4524</v>
      </c>
      <c r="J45" s="1073">
        <f t="shared" si="4"/>
        <v>4524</v>
      </c>
      <c r="K45" s="29"/>
      <c r="L45" s="47" t="s">
        <v>2679</v>
      </c>
      <c r="M45" s="107"/>
      <c r="N45" s="1060" t="s">
        <v>2639</v>
      </c>
      <c r="O45" s="30">
        <v>45803</v>
      </c>
      <c r="P45" s="27"/>
      <c r="Q45" s="42">
        <v>45825</v>
      </c>
      <c r="R45" s="30">
        <v>45826</v>
      </c>
      <c r="S45" s="31">
        <v>45826</v>
      </c>
    </row>
    <row r="46" spans="1:19" s="4" customFormat="1" ht="19.7" customHeight="1">
      <c r="A46" s="536" t="s">
        <v>123</v>
      </c>
      <c r="B46" s="536"/>
      <c r="C46" s="26">
        <v>12</v>
      </c>
      <c r="D46" s="85">
        <f>+D45+1</f>
        <v>27</v>
      </c>
      <c r="E46" s="26" t="s">
        <v>175</v>
      </c>
      <c r="F46" s="26" t="s">
        <v>175</v>
      </c>
      <c r="G46" s="1079" t="s">
        <v>233</v>
      </c>
      <c r="H46" s="1080">
        <v>1</v>
      </c>
      <c r="I46" s="1075">
        <v>187</v>
      </c>
      <c r="J46" s="1081">
        <f t="shared" si="4"/>
        <v>187</v>
      </c>
      <c r="K46" s="28"/>
      <c r="L46" s="165" t="s">
        <v>2680</v>
      </c>
      <c r="M46" s="107"/>
      <c r="N46" s="1060" t="s">
        <v>2639</v>
      </c>
      <c r="O46" s="30">
        <v>45803</v>
      </c>
      <c r="P46" s="27"/>
      <c r="Q46" s="42">
        <v>45825</v>
      </c>
      <c r="R46" s="30">
        <v>45826</v>
      </c>
      <c r="S46" s="31">
        <v>45826</v>
      </c>
    </row>
    <row r="47" spans="1:19" s="4" customFormat="1" ht="19.7" customHeight="1">
      <c r="A47" s="536" t="s">
        <v>123</v>
      </c>
      <c r="B47" s="536"/>
      <c r="C47" s="26">
        <v>12</v>
      </c>
      <c r="D47" s="85">
        <f t="shared" si="5"/>
        <v>28</v>
      </c>
      <c r="E47" s="66" t="s">
        <v>175</v>
      </c>
      <c r="F47" s="66" t="s">
        <v>175</v>
      </c>
      <c r="G47" s="1076" t="s">
        <v>261</v>
      </c>
      <c r="H47" s="1082">
        <v>10</v>
      </c>
      <c r="I47" s="1083">
        <v>14</v>
      </c>
      <c r="J47" s="1084">
        <f t="shared" si="4"/>
        <v>140</v>
      </c>
      <c r="K47" s="91"/>
      <c r="L47" s="69" t="s">
        <v>2681</v>
      </c>
      <c r="M47" s="107"/>
      <c r="N47" s="1060" t="s">
        <v>2639</v>
      </c>
      <c r="O47" s="30">
        <v>45803</v>
      </c>
      <c r="P47" s="27"/>
      <c r="Q47" s="42">
        <v>45825</v>
      </c>
      <c r="R47" s="30">
        <v>45826</v>
      </c>
      <c r="S47" s="31">
        <v>45826</v>
      </c>
    </row>
    <row r="48" spans="1:19" s="4" customFormat="1" ht="19.7" customHeight="1">
      <c r="A48" s="536" t="s">
        <v>123</v>
      </c>
      <c r="B48" s="536"/>
      <c r="C48" s="26">
        <v>12</v>
      </c>
      <c r="D48" s="85">
        <f t="shared" si="5"/>
        <v>29</v>
      </c>
      <c r="E48" s="66" t="s">
        <v>175</v>
      </c>
      <c r="F48" s="66" t="s">
        <v>175</v>
      </c>
      <c r="G48" s="1076" t="s">
        <v>1213</v>
      </c>
      <c r="H48" s="1082">
        <v>10</v>
      </c>
      <c r="I48" s="1083">
        <v>15</v>
      </c>
      <c r="J48" s="1084">
        <f t="shared" si="4"/>
        <v>150</v>
      </c>
      <c r="K48" s="91"/>
      <c r="L48" s="69" t="s">
        <v>2682</v>
      </c>
      <c r="M48" s="107"/>
      <c r="N48" s="1060" t="s">
        <v>2639</v>
      </c>
      <c r="O48" s="30">
        <v>45803</v>
      </c>
      <c r="P48" s="27"/>
      <c r="Q48" s="42">
        <v>45825</v>
      </c>
      <c r="R48" s="30">
        <v>45826</v>
      </c>
      <c r="S48" s="31">
        <v>45826</v>
      </c>
    </row>
    <row r="49" spans="1:19" s="4" customFormat="1" ht="19.7" customHeight="1">
      <c r="A49" s="536" t="s">
        <v>123</v>
      </c>
      <c r="B49" s="536"/>
      <c r="C49" s="26">
        <v>12</v>
      </c>
      <c r="D49" s="85">
        <f>+D48+1</f>
        <v>30</v>
      </c>
      <c r="E49" s="66" t="s">
        <v>175</v>
      </c>
      <c r="F49" s="66" t="s">
        <v>175</v>
      </c>
      <c r="G49" s="1076" t="s">
        <v>2683</v>
      </c>
      <c r="H49" s="1082">
        <v>10</v>
      </c>
      <c r="I49" s="1083">
        <v>15</v>
      </c>
      <c r="J49" s="1084">
        <f t="shared" si="4"/>
        <v>150</v>
      </c>
      <c r="K49" s="91"/>
      <c r="L49" s="69" t="s">
        <v>2684</v>
      </c>
      <c r="M49" s="107"/>
      <c r="N49" s="1060" t="s">
        <v>2639</v>
      </c>
      <c r="O49" s="30">
        <v>45803</v>
      </c>
      <c r="P49" s="27"/>
      <c r="Q49" s="42">
        <v>45825</v>
      </c>
      <c r="R49" s="30">
        <v>45826</v>
      </c>
      <c r="S49" s="31">
        <v>45826</v>
      </c>
    </row>
    <row r="50" spans="1:19" s="4" customFormat="1" ht="19.7" customHeight="1">
      <c r="A50" s="536" t="s">
        <v>123</v>
      </c>
      <c r="B50" s="536"/>
      <c r="C50" s="26">
        <v>12</v>
      </c>
      <c r="D50" s="85">
        <f>+D49+1</f>
        <v>31</v>
      </c>
      <c r="E50" s="27" t="s">
        <v>175</v>
      </c>
      <c r="F50" s="27" t="s">
        <v>175</v>
      </c>
      <c r="G50" s="52" t="s">
        <v>2685</v>
      </c>
      <c r="H50" s="1067">
        <v>2</v>
      </c>
      <c r="I50" s="1083">
        <v>121</v>
      </c>
      <c r="J50" s="1073">
        <f>H50*I50</f>
        <v>242</v>
      </c>
      <c r="K50" s="29"/>
      <c r="L50" s="69" t="s">
        <v>2686</v>
      </c>
      <c r="M50" s="107"/>
      <c r="N50" s="1060" t="s">
        <v>2639</v>
      </c>
      <c r="O50" s="30">
        <v>45803</v>
      </c>
      <c r="P50" s="27"/>
      <c r="Q50" s="42">
        <v>45825</v>
      </c>
      <c r="R50" s="30">
        <v>45826</v>
      </c>
      <c r="S50" s="31">
        <v>45826</v>
      </c>
    </row>
    <row r="51" spans="1:19" s="4" customFormat="1" ht="19.7" customHeight="1">
      <c r="A51" s="536" t="s">
        <v>200</v>
      </c>
      <c r="B51" s="536"/>
      <c r="C51" s="26">
        <v>12</v>
      </c>
      <c r="D51" s="85">
        <f t="shared" si="5"/>
        <v>32</v>
      </c>
      <c r="E51" s="27" t="s">
        <v>175</v>
      </c>
      <c r="F51" s="27" t="s">
        <v>175</v>
      </c>
      <c r="G51" s="52" t="s">
        <v>2687</v>
      </c>
      <c r="H51" s="1067">
        <v>1</v>
      </c>
      <c r="I51" s="1068">
        <v>287</v>
      </c>
      <c r="J51" s="1073">
        <f t="shared" ref="J51:J56" si="6">H51*I51</f>
        <v>287</v>
      </c>
      <c r="K51" s="29"/>
      <c r="L51" s="47" t="s">
        <v>2688</v>
      </c>
      <c r="M51" s="107"/>
      <c r="N51" s="1060" t="s">
        <v>2639</v>
      </c>
      <c r="O51" s="30">
        <v>45803</v>
      </c>
      <c r="P51" s="27"/>
      <c r="Q51" s="42">
        <v>45825</v>
      </c>
      <c r="R51" s="30">
        <v>45826</v>
      </c>
      <c r="S51" s="31">
        <v>45826</v>
      </c>
    </row>
    <row r="52" spans="1:19" s="4" customFormat="1" ht="19.7" customHeight="1">
      <c r="A52" s="536" t="s">
        <v>123</v>
      </c>
      <c r="B52" s="536"/>
      <c r="C52" s="26">
        <v>12</v>
      </c>
      <c r="D52" s="85">
        <f t="shared" si="5"/>
        <v>33</v>
      </c>
      <c r="E52" s="27" t="s">
        <v>175</v>
      </c>
      <c r="F52" s="27" t="s">
        <v>175</v>
      </c>
      <c r="G52" s="52" t="s">
        <v>2689</v>
      </c>
      <c r="H52" s="1067">
        <v>1</v>
      </c>
      <c r="I52" s="1068">
        <v>316</v>
      </c>
      <c r="J52" s="1073">
        <f t="shared" si="6"/>
        <v>316</v>
      </c>
      <c r="K52" s="29"/>
      <c r="L52" s="47" t="s">
        <v>2690</v>
      </c>
      <c r="M52" s="107"/>
      <c r="N52" s="1060" t="s">
        <v>2639</v>
      </c>
      <c r="O52" s="30">
        <v>45803</v>
      </c>
      <c r="P52" s="27"/>
      <c r="Q52" s="42">
        <v>45825</v>
      </c>
      <c r="R52" s="30">
        <v>45826</v>
      </c>
      <c r="S52" s="31">
        <v>45826</v>
      </c>
    </row>
    <row r="53" spans="1:19" s="4" customFormat="1" ht="19.7" customHeight="1">
      <c r="A53" s="536" t="s">
        <v>123</v>
      </c>
      <c r="B53" s="536"/>
      <c r="C53" s="26">
        <v>12</v>
      </c>
      <c r="D53" s="85">
        <f>+D52+1</f>
        <v>34</v>
      </c>
      <c r="E53" s="27" t="s">
        <v>175</v>
      </c>
      <c r="F53" s="27" t="s">
        <v>175</v>
      </c>
      <c r="G53" s="1078" t="s">
        <v>2676</v>
      </c>
      <c r="H53" s="1067">
        <v>1</v>
      </c>
      <c r="I53" s="1068">
        <v>96</v>
      </c>
      <c r="J53" s="1073">
        <f t="shared" si="6"/>
        <v>96</v>
      </c>
      <c r="K53" s="29"/>
      <c r="L53" s="47" t="s">
        <v>2677</v>
      </c>
      <c r="M53" s="107"/>
      <c r="N53" s="1060" t="s">
        <v>2639</v>
      </c>
      <c r="O53" s="30">
        <v>45803</v>
      </c>
      <c r="P53" s="27"/>
      <c r="Q53" s="42">
        <v>45825</v>
      </c>
      <c r="R53" s="30">
        <v>45826</v>
      </c>
      <c r="S53" s="31">
        <v>45826</v>
      </c>
    </row>
    <row r="54" spans="1:19" s="4" customFormat="1" ht="19.7" customHeight="1">
      <c r="A54" s="536" t="s">
        <v>123</v>
      </c>
      <c r="B54" s="536"/>
      <c r="C54" s="26"/>
      <c r="D54" s="85">
        <f t="shared" si="5"/>
        <v>35</v>
      </c>
      <c r="E54" s="27" t="s">
        <v>175</v>
      </c>
      <c r="F54" s="27" t="s">
        <v>175</v>
      </c>
      <c r="G54" s="52" t="s">
        <v>2691</v>
      </c>
      <c r="H54" s="1067">
        <v>1</v>
      </c>
      <c r="I54" s="1083">
        <v>495</v>
      </c>
      <c r="J54" s="1073">
        <f t="shared" si="6"/>
        <v>495</v>
      </c>
      <c r="K54" s="29"/>
      <c r="L54" s="69" t="s">
        <v>2692</v>
      </c>
      <c r="M54" s="107"/>
      <c r="N54" s="1060" t="s">
        <v>2639</v>
      </c>
      <c r="O54" s="30">
        <v>45803</v>
      </c>
      <c r="P54" s="27"/>
      <c r="Q54" s="42">
        <v>45825</v>
      </c>
      <c r="R54" s="30">
        <v>45826</v>
      </c>
      <c r="S54" s="31">
        <v>45826</v>
      </c>
    </row>
    <row r="55" spans="1:19" s="4" customFormat="1" ht="19.7" customHeight="1">
      <c r="A55" s="536" t="s">
        <v>123</v>
      </c>
      <c r="B55" s="536"/>
      <c r="C55" s="26"/>
      <c r="D55" s="85">
        <f>+D54+1</f>
        <v>36</v>
      </c>
      <c r="E55" s="27" t="s">
        <v>175</v>
      </c>
      <c r="F55" s="27" t="s">
        <v>175</v>
      </c>
      <c r="G55" s="52" t="s">
        <v>306</v>
      </c>
      <c r="H55" s="1067">
        <v>1</v>
      </c>
      <c r="I55" s="1083">
        <v>77</v>
      </c>
      <c r="J55" s="1073">
        <f t="shared" si="6"/>
        <v>77</v>
      </c>
      <c r="K55" s="29"/>
      <c r="L55" s="69" t="s">
        <v>2693</v>
      </c>
      <c r="M55" s="107"/>
      <c r="N55" s="1060" t="s">
        <v>2639</v>
      </c>
      <c r="O55" s="30">
        <v>45803</v>
      </c>
      <c r="P55" s="27"/>
      <c r="Q55" s="42">
        <v>45825</v>
      </c>
      <c r="R55" s="30">
        <v>45826</v>
      </c>
      <c r="S55" s="31">
        <v>45826</v>
      </c>
    </row>
    <row r="56" spans="1:19" s="4" customFormat="1" ht="19.7" customHeight="1">
      <c r="A56" s="536" t="s">
        <v>123</v>
      </c>
      <c r="B56" s="536"/>
      <c r="C56" s="26"/>
      <c r="D56" s="85">
        <f t="shared" si="5"/>
        <v>37</v>
      </c>
      <c r="E56" s="27" t="s">
        <v>175</v>
      </c>
      <c r="F56" s="27" t="s">
        <v>175</v>
      </c>
      <c r="G56" s="52" t="s">
        <v>2694</v>
      </c>
      <c r="H56" s="1067">
        <v>2</v>
      </c>
      <c r="I56" s="1083">
        <v>576</v>
      </c>
      <c r="J56" s="1073">
        <f t="shared" si="6"/>
        <v>1152</v>
      </c>
      <c r="K56" s="29"/>
      <c r="L56" s="69" t="s">
        <v>2695</v>
      </c>
      <c r="M56" s="107"/>
      <c r="N56" s="1060" t="s">
        <v>2639</v>
      </c>
      <c r="O56" s="30">
        <v>45803</v>
      </c>
      <c r="P56" s="27"/>
      <c r="Q56" s="42">
        <v>45825</v>
      </c>
      <c r="R56" s="30">
        <v>45826</v>
      </c>
      <c r="S56" s="31">
        <v>45826</v>
      </c>
    </row>
    <row r="57" spans="1:19" s="4" customFormat="1" ht="19.7" customHeight="1">
      <c r="A57" s="536" t="s">
        <v>123</v>
      </c>
      <c r="B57" s="536"/>
      <c r="C57" s="26">
        <v>12</v>
      </c>
      <c r="D57" s="85">
        <f>+D56+1</f>
        <v>38</v>
      </c>
      <c r="E57" s="27" t="s">
        <v>175</v>
      </c>
      <c r="F57" s="27" t="s">
        <v>175</v>
      </c>
      <c r="G57" s="1076" t="s">
        <v>251</v>
      </c>
      <c r="H57" s="1070">
        <v>10</v>
      </c>
      <c r="I57" s="1071">
        <v>15</v>
      </c>
      <c r="J57" s="1058">
        <f>H57*I57</f>
        <v>150</v>
      </c>
      <c r="K57" s="385"/>
      <c r="L57" s="47" t="s">
        <v>2696</v>
      </c>
      <c r="M57" s="107"/>
      <c r="N57" s="1060" t="s">
        <v>2639</v>
      </c>
      <c r="O57" s="30">
        <v>45803</v>
      </c>
      <c r="P57" s="27"/>
      <c r="Q57" s="42">
        <v>45825</v>
      </c>
      <c r="R57" s="30">
        <v>45826</v>
      </c>
      <c r="S57" s="31">
        <v>45826</v>
      </c>
    </row>
    <row r="58" spans="1:19" s="4" customFormat="1" ht="19.7" customHeight="1">
      <c r="A58" s="536" t="s">
        <v>181</v>
      </c>
      <c r="B58" s="536"/>
      <c r="C58" s="26">
        <v>12</v>
      </c>
      <c r="D58" s="85">
        <f>+D57+1</f>
        <v>39</v>
      </c>
      <c r="E58" s="26" t="s">
        <v>175</v>
      </c>
      <c r="F58" s="26" t="s">
        <v>175</v>
      </c>
      <c r="G58" s="1072" t="s">
        <v>2697</v>
      </c>
      <c r="H58" s="1043">
        <v>4</v>
      </c>
      <c r="I58" s="1068">
        <v>1158</v>
      </c>
      <c r="J58" s="1073">
        <f t="shared" ref="J58:J67" si="7">H58*I58</f>
        <v>4632</v>
      </c>
      <c r="K58" s="28"/>
      <c r="L58" s="47" t="s">
        <v>2698</v>
      </c>
      <c r="M58" s="460" t="s">
        <v>2699</v>
      </c>
      <c r="N58" s="1060" t="s">
        <v>2639</v>
      </c>
      <c r="O58" s="30">
        <v>45803</v>
      </c>
      <c r="P58" s="27"/>
      <c r="Q58" s="42">
        <v>45825</v>
      </c>
      <c r="R58" s="30">
        <v>45826</v>
      </c>
      <c r="S58" s="31">
        <v>45826</v>
      </c>
    </row>
    <row r="59" spans="1:19" s="4" customFormat="1" ht="19.7" customHeight="1">
      <c r="A59" s="536" t="s">
        <v>123</v>
      </c>
      <c r="B59" s="536"/>
      <c r="C59" s="26">
        <v>12</v>
      </c>
      <c r="D59" s="85">
        <f t="shared" ref="D59:D63" si="8">+D58+1</f>
        <v>40</v>
      </c>
      <c r="E59" s="26" t="s">
        <v>175</v>
      </c>
      <c r="F59" s="26" t="s">
        <v>175</v>
      </c>
      <c r="G59" s="1072" t="s">
        <v>2700</v>
      </c>
      <c r="H59" s="1043">
        <v>4</v>
      </c>
      <c r="I59" s="1068">
        <v>38</v>
      </c>
      <c r="J59" s="1073">
        <f t="shared" si="7"/>
        <v>152</v>
      </c>
      <c r="K59" s="28"/>
      <c r="L59" s="47" t="s">
        <v>2665</v>
      </c>
      <c r="M59" s="460" t="s">
        <v>2701</v>
      </c>
      <c r="N59" s="1060" t="s">
        <v>2639</v>
      </c>
      <c r="O59" s="30">
        <v>45803</v>
      </c>
      <c r="P59" s="27"/>
      <c r="Q59" s="42">
        <v>45825</v>
      </c>
      <c r="R59" s="30">
        <v>45826</v>
      </c>
      <c r="S59" s="31">
        <v>45826</v>
      </c>
    </row>
    <row r="60" spans="1:19" s="4" customFormat="1" ht="19.7" customHeight="1">
      <c r="A60" s="536" t="s">
        <v>181</v>
      </c>
      <c r="B60" s="536"/>
      <c r="C60" s="26">
        <v>12</v>
      </c>
      <c r="D60" s="85">
        <f t="shared" si="8"/>
        <v>41</v>
      </c>
      <c r="E60" s="364" t="s">
        <v>287</v>
      </c>
      <c r="F60" s="364" t="s">
        <v>287</v>
      </c>
      <c r="G60" s="1085" t="s">
        <v>239</v>
      </c>
      <c r="H60" s="1086">
        <v>1</v>
      </c>
      <c r="I60" s="1075">
        <v>7235</v>
      </c>
      <c r="J60" s="1081">
        <f t="shared" si="7"/>
        <v>7235</v>
      </c>
      <c r="K60" s="521"/>
      <c r="L60" s="522" t="s">
        <v>2702</v>
      </c>
      <c r="M60" s="460"/>
      <c r="N60" s="1060" t="s">
        <v>2639</v>
      </c>
      <c r="O60" s="30">
        <v>45803</v>
      </c>
      <c r="P60" s="27"/>
      <c r="Q60" s="42">
        <v>45825</v>
      </c>
      <c r="R60" s="30">
        <v>45826</v>
      </c>
      <c r="S60" s="31">
        <v>45826</v>
      </c>
    </row>
    <row r="61" spans="1:19" s="4" customFormat="1" ht="19.7" customHeight="1">
      <c r="A61" s="536" t="s">
        <v>123</v>
      </c>
      <c r="B61" s="536"/>
      <c r="C61" s="26">
        <v>12</v>
      </c>
      <c r="D61" s="85">
        <f t="shared" si="8"/>
        <v>42</v>
      </c>
      <c r="E61" s="499" t="s">
        <v>175</v>
      </c>
      <c r="F61" s="499" t="s">
        <v>175</v>
      </c>
      <c r="G61" s="1039" t="s">
        <v>237</v>
      </c>
      <c r="H61" s="1077">
        <v>2</v>
      </c>
      <c r="I61" s="1065">
        <v>242</v>
      </c>
      <c r="J61" s="1066">
        <f t="shared" si="7"/>
        <v>484</v>
      </c>
      <c r="K61" s="377"/>
      <c r="L61" s="79" t="s">
        <v>2703</v>
      </c>
      <c r="M61" s="460"/>
      <c r="N61" s="1060" t="s">
        <v>2639</v>
      </c>
      <c r="O61" s="30">
        <v>45803</v>
      </c>
      <c r="P61" s="27"/>
      <c r="Q61" s="42">
        <v>45825</v>
      </c>
      <c r="R61" s="30">
        <v>45826</v>
      </c>
      <c r="S61" s="31">
        <v>45826</v>
      </c>
    </row>
    <row r="62" spans="1:19" s="4" customFormat="1" ht="19.7" customHeight="1">
      <c r="A62" s="536" t="s">
        <v>123</v>
      </c>
      <c r="B62" s="536"/>
      <c r="C62" s="26">
        <v>12</v>
      </c>
      <c r="D62" s="85">
        <f t="shared" si="8"/>
        <v>43</v>
      </c>
      <c r="E62" s="27" t="s">
        <v>175</v>
      </c>
      <c r="F62" s="27" t="s">
        <v>175</v>
      </c>
      <c r="G62" s="1076" t="s">
        <v>2670</v>
      </c>
      <c r="H62" s="1070">
        <v>10</v>
      </c>
      <c r="I62" s="1071">
        <v>13</v>
      </c>
      <c r="J62" s="1058">
        <f t="shared" si="7"/>
        <v>130</v>
      </c>
      <c r="K62" s="385"/>
      <c r="L62" s="47" t="s">
        <v>2704</v>
      </c>
      <c r="M62" s="460" t="s">
        <v>2705</v>
      </c>
      <c r="N62" s="1060" t="s">
        <v>2639</v>
      </c>
      <c r="O62" s="30">
        <v>45803</v>
      </c>
      <c r="P62" s="27"/>
      <c r="Q62" s="42">
        <v>45825</v>
      </c>
      <c r="R62" s="30">
        <v>45826</v>
      </c>
      <c r="S62" s="31">
        <v>45826</v>
      </c>
    </row>
    <row r="63" spans="1:19" s="4" customFormat="1" ht="19.7" customHeight="1">
      <c r="A63" s="536" t="s">
        <v>123</v>
      </c>
      <c r="B63" s="536"/>
      <c r="C63" s="26">
        <v>12</v>
      </c>
      <c r="D63" s="85">
        <f t="shared" si="8"/>
        <v>44</v>
      </c>
      <c r="E63" s="27" t="s">
        <v>175</v>
      </c>
      <c r="F63" s="27" t="s">
        <v>175</v>
      </c>
      <c r="G63" s="1076" t="s">
        <v>190</v>
      </c>
      <c r="H63" s="1070">
        <v>10</v>
      </c>
      <c r="I63" s="1071">
        <v>14</v>
      </c>
      <c r="J63" s="1058">
        <f t="shared" si="7"/>
        <v>140</v>
      </c>
      <c r="K63" s="385"/>
      <c r="L63" s="47" t="s">
        <v>2706</v>
      </c>
      <c r="M63" s="460" t="s">
        <v>2707</v>
      </c>
      <c r="N63" s="1060" t="s">
        <v>2639</v>
      </c>
      <c r="O63" s="30">
        <v>45803</v>
      </c>
      <c r="P63" s="27"/>
      <c r="Q63" s="42">
        <v>45825</v>
      </c>
      <c r="R63" s="30">
        <v>45826</v>
      </c>
      <c r="S63" s="31">
        <v>45826</v>
      </c>
    </row>
    <row r="64" spans="1:19" s="4" customFormat="1" ht="19.7" customHeight="1">
      <c r="A64" s="536" t="s">
        <v>123</v>
      </c>
      <c r="B64" s="536"/>
      <c r="C64" s="26">
        <v>12</v>
      </c>
      <c r="D64" s="85">
        <f>+D63+1</f>
        <v>45</v>
      </c>
      <c r="E64" s="27" t="s">
        <v>175</v>
      </c>
      <c r="F64" s="27" t="s">
        <v>175</v>
      </c>
      <c r="G64" s="1076" t="s">
        <v>2646</v>
      </c>
      <c r="H64" s="1070">
        <v>2</v>
      </c>
      <c r="I64" s="1071">
        <v>113</v>
      </c>
      <c r="J64" s="1058">
        <f t="shared" si="7"/>
        <v>226</v>
      </c>
      <c r="K64" s="385"/>
      <c r="L64" s="47" t="s">
        <v>2708</v>
      </c>
      <c r="M64" s="107"/>
      <c r="N64" s="1060" t="s">
        <v>2639</v>
      </c>
      <c r="O64" s="30">
        <v>45803</v>
      </c>
      <c r="P64" s="27"/>
      <c r="Q64" s="42">
        <v>45825</v>
      </c>
      <c r="R64" s="30">
        <v>45826</v>
      </c>
      <c r="S64" s="31">
        <v>45826</v>
      </c>
    </row>
    <row r="65" spans="1:19" s="4" customFormat="1" ht="19.7" customHeight="1">
      <c r="A65" s="536" t="s">
        <v>291</v>
      </c>
      <c r="B65" s="536"/>
      <c r="C65" s="26">
        <v>12</v>
      </c>
      <c r="D65" s="85">
        <f>+D64+1</f>
        <v>46</v>
      </c>
      <c r="E65" s="499" t="s">
        <v>175</v>
      </c>
      <c r="F65" s="499" t="s">
        <v>175</v>
      </c>
      <c r="G65" s="1039" t="s">
        <v>2709</v>
      </c>
      <c r="H65" s="1077">
        <v>2</v>
      </c>
      <c r="I65" s="1065">
        <v>550</v>
      </c>
      <c r="J65" s="1066">
        <f t="shared" si="7"/>
        <v>1100</v>
      </c>
      <c r="K65" s="377"/>
      <c r="L65" s="79" t="s">
        <v>2710</v>
      </c>
      <c r="M65" s="460" t="s">
        <v>2711</v>
      </c>
      <c r="N65" s="1060" t="s">
        <v>2639</v>
      </c>
      <c r="O65" s="30">
        <v>45803</v>
      </c>
      <c r="P65" s="27"/>
      <c r="Q65" s="42">
        <v>45825</v>
      </c>
      <c r="R65" s="30">
        <v>45826</v>
      </c>
      <c r="S65" s="31">
        <v>45826</v>
      </c>
    </row>
    <row r="66" spans="1:19" s="4" customFormat="1" ht="19.7" customHeight="1">
      <c r="A66" s="536" t="s">
        <v>123</v>
      </c>
      <c r="B66" s="536"/>
      <c r="C66" s="26">
        <v>12</v>
      </c>
      <c r="D66" s="85">
        <f t="shared" ref="D66:D68" si="9">+D65+1</f>
        <v>47</v>
      </c>
      <c r="E66" s="27" t="s">
        <v>175</v>
      </c>
      <c r="F66" s="27" t="s">
        <v>175</v>
      </c>
      <c r="G66" s="1076" t="s">
        <v>2646</v>
      </c>
      <c r="H66" s="1070">
        <v>10</v>
      </c>
      <c r="I66" s="1071">
        <v>14</v>
      </c>
      <c r="J66" s="1058">
        <f t="shared" si="7"/>
        <v>140</v>
      </c>
      <c r="K66" s="385"/>
      <c r="L66" s="47" t="s">
        <v>2712</v>
      </c>
      <c r="M66" s="107"/>
      <c r="N66" s="1060" t="s">
        <v>2639</v>
      </c>
      <c r="O66" s="30">
        <v>45803</v>
      </c>
      <c r="P66" s="27"/>
      <c r="Q66" s="42">
        <v>45825</v>
      </c>
      <c r="R66" s="30">
        <v>45826</v>
      </c>
      <c r="S66" s="31">
        <v>45826</v>
      </c>
    </row>
    <row r="67" spans="1:19" s="4" customFormat="1" ht="19.7" customHeight="1">
      <c r="A67" s="536" t="s">
        <v>123</v>
      </c>
      <c r="B67" s="536"/>
      <c r="C67" s="26">
        <v>12</v>
      </c>
      <c r="D67" s="85">
        <f t="shared" si="9"/>
        <v>48</v>
      </c>
      <c r="E67" s="27" t="s">
        <v>175</v>
      </c>
      <c r="F67" s="27" t="s">
        <v>175</v>
      </c>
      <c r="G67" s="1069" t="s">
        <v>2713</v>
      </c>
      <c r="H67" s="1087">
        <v>3</v>
      </c>
      <c r="I67" s="536">
        <v>232</v>
      </c>
      <c r="J67" s="1058">
        <f t="shared" si="7"/>
        <v>696</v>
      </c>
      <c r="K67" s="29"/>
      <c r="L67" s="47" t="s">
        <v>2714</v>
      </c>
      <c r="M67" s="107"/>
      <c r="N67" s="1060" t="s">
        <v>2639</v>
      </c>
      <c r="O67" s="30">
        <v>45803</v>
      </c>
      <c r="P67" s="27"/>
      <c r="Q67" s="42">
        <v>45825</v>
      </c>
      <c r="R67" s="30">
        <v>45826</v>
      </c>
      <c r="S67" s="31">
        <v>45826</v>
      </c>
    </row>
    <row r="68" spans="1:19" s="4" customFormat="1" ht="19.7" customHeight="1">
      <c r="A68" s="536" t="s">
        <v>123</v>
      </c>
      <c r="B68" s="536"/>
      <c r="C68" s="26">
        <v>12</v>
      </c>
      <c r="D68" s="85">
        <f t="shared" si="9"/>
        <v>49</v>
      </c>
      <c r="E68" s="27" t="s">
        <v>175</v>
      </c>
      <c r="F68" s="27" t="s">
        <v>175</v>
      </c>
      <c r="G68" s="1076" t="s">
        <v>1279</v>
      </c>
      <c r="H68" s="1070">
        <v>10</v>
      </c>
      <c r="I68" s="1071">
        <v>15</v>
      </c>
      <c r="J68" s="1058">
        <f>H68*I68</f>
        <v>150</v>
      </c>
      <c r="K68" s="385"/>
      <c r="L68" s="47" t="s">
        <v>2715</v>
      </c>
      <c r="M68" s="107"/>
      <c r="N68" s="1060" t="s">
        <v>2639</v>
      </c>
      <c r="O68" s="30">
        <v>45803</v>
      </c>
      <c r="P68" s="27"/>
      <c r="Q68" s="42">
        <v>45825</v>
      </c>
      <c r="R68" s="30">
        <v>45826</v>
      </c>
      <c r="S68" s="31">
        <v>45826</v>
      </c>
    </row>
    <row r="69" spans="1:19" s="4" customFormat="1" ht="19.7" customHeight="1">
      <c r="A69" s="536" t="s">
        <v>123</v>
      </c>
      <c r="B69" s="536"/>
      <c r="C69" s="26">
        <v>12</v>
      </c>
      <c r="D69" s="85">
        <f>+D68+1</f>
        <v>50</v>
      </c>
      <c r="E69" s="27" t="s">
        <v>175</v>
      </c>
      <c r="F69" s="27" t="s">
        <v>175</v>
      </c>
      <c r="G69" s="1076" t="s">
        <v>203</v>
      </c>
      <c r="H69" s="1070">
        <v>2</v>
      </c>
      <c r="I69" s="1071">
        <v>105</v>
      </c>
      <c r="J69" s="1058">
        <f t="shared" ref="J69" si="10">H69*I69</f>
        <v>210</v>
      </c>
      <c r="K69" s="385"/>
      <c r="L69" s="47" t="s">
        <v>2716</v>
      </c>
      <c r="M69" s="107"/>
      <c r="N69" s="1060" t="s">
        <v>2639</v>
      </c>
      <c r="O69" s="30">
        <v>45803</v>
      </c>
      <c r="P69" s="27"/>
      <c r="Q69" s="42">
        <v>45825</v>
      </c>
      <c r="R69" s="30">
        <v>45826</v>
      </c>
      <c r="S69" s="31">
        <v>45826</v>
      </c>
    </row>
    <row r="70" spans="1:19" s="4" customFormat="1" ht="19.7" customHeight="1">
      <c r="A70" s="536" t="s">
        <v>123</v>
      </c>
      <c r="B70" s="536"/>
      <c r="C70" s="26">
        <v>12</v>
      </c>
      <c r="D70" s="85">
        <f>+D69+1</f>
        <v>51</v>
      </c>
      <c r="E70" s="155" t="s">
        <v>175</v>
      </c>
      <c r="F70" s="155" t="s">
        <v>175</v>
      </c>
      <c r="G70" s="1079" t="s">
        <v>2717</v>
      </c>
      <c r="H70" s="1080">
        <v>4</v>
      </c>
      <c r="I70" s="1075">
        <v>77</v>
      </c>
      <c r="J70" s="1088">
        <f>H70*I70</f>
        <v>308</v>
      </c>
      <c r="K70" s="91"/>
      <c r="L70" s="165" t="s">
        <v>2718</v>
      </c>
      <c r="M70" s="107"/>
      <c r="N70" s="1060" t="s">
        <v>2639</v>
      </c>
      <c r="O70" s="30">
        <v>45803</v>
      </c>
      <c r="P70" s="27"/>
      <c r="Q70" s="42">
        <v>45825</v>
      </c>
      <c r="R70" s="30">
        <v>45826</v>
      </c>
      <c r="S70" s="31">
        <v>45826</v>
      </c>
    </row>
    <row r="71" spans="1:19" s="4" customFormat="1" ht="19.7" customHeight="1">
      <c r="A71" s="536" t="s">
        <v>123</v>
      </c>
      <c r="B71" s="536"/>
      <c r="C71" s="26">
        <v>12</v>
      </c>
      <c r="D71" s="85">
        <f t="shared" ref="D71" si="11">+D70+1</f>
        <v>52</v>
      </c>
      <c r="E71" s="27" t="s">
        <v>175</v>
      </c>
      <c r="F71" s="27" t="s">
        <v>175</v>
      </c>
      <c r="G71" s="1076" t="s">
        <v>2670</v>
      </c>
      <c r="H71" s="1070">
        <v>2</v>
      </c>
      <c r="I71" s="1071">
        <v>105</v>
      </c>
      <c r="J71" s="1058">
        <f>H71*I71</f>
        <v>210</v>
      </c>
      <c r="K71" s="385"/>
      <c r="L71" s="47" t="s">
        <v>2719</v>
      </c>
      <c r="M71" s="107"/>
      <c r="N71" s="1060" t="s">
        <v>2639</v>
      </c>
      <c r="O71" s="30">
        <v>45803</v>
      </c>
      <c r="P71" s="27"/>
      <c r="Q71" s="42">
        <v>45825</v>
      </c>
      <c r="R71" s="30">
        <v>45826</v>
      </c>
      <c r="S71" s="31">
        <v>45826</v>
      </c>
    </row>
    <row r="72" spans="1:19" s="4" customFormat="1" ht="19.7" customHeight="1">
      <c r="A72" s="536" t="s">
        <v>123</v>
      </c>
      <c r="B72" s="536"/>
      <c r="C72" s="26">
        <v>12</v>
      </c>
      <c r="D72" s="85">
        <f>+D71+1</f>
        <v>53</v>
      </c>
      <c r="E72" s="27" t="s">
        <v>175</v>
      </c>
      <c r="F72" s="27" t="s">
        <v>175</v>
      </c>
      <c r="G72" s="1076" t="s">
        <v>2720</v>
      </c>
      <c r="H72" s="1070">
        <v>2</v>
      </c>
      <c r="I72" s="1071">
        <v>142</v>
      </c>
      <c r="J72" s="1058">
        <f>H72*I72</f>
        <v>284</v>
      </c>
      <c r="K72" s="385"/>
      <c r="L72" s="47" t="s">
        <v>2721</v>
      </c>
      <c r="M72" s="107"/>
      <c r="N72" s="1060" t="s">
        <v>2639</v>
      </c>
      <c r="O72" s="30">
        <v>45803</v>
      </c>
      <c r="P72" s="27"/>
      <c r="Q72" s="42">
        <v>45825</v>
      </c>
      <c r="R72" s="30">
        <v>45826</v>
      </c>
      <c r="S72" s="31">
        <v>45826</v>
      </c>
    </row>
    <row r="73" spans="1:19" s="4" customFormat="1" ht="19.7" customHeight="1">
      <c r="A73" s="536" t="s">
        <v>327</v>
      </c>
      <c r="B73" s="536"/>
      <c r="C73" s="26">
        <v>12</v>
      </c>
      <c r="D73" s="85">
        <f>+D72+1</f>
        <v>54</v>
      </c>
      <c r="E73" s="364" t="s">
        <v>219</v>
      </c>
      <c r="F73" s="364" t="s">
        <v>287</v>
      </c>
      <c r="G73" s="49" t="s">
        <v>2722</v>
      </c>
      <c r="H73" s="1089">
        <v>1</v>
      </c>
      <c r="I73" s="1090">
        <v>62780</v>
      </c>
      <c r="J73" s="1058">
        <f t="shared" ref="J73:J82" si="12">H73*I73</f>
        <v>62780</v>
      </c>
      <c r="K73" s="535"/>
      <c r="L73" s="261" t="s">
        <v>2723</v>
      </c>
      <c r="M73" s="107"/>
      <c r="N73" s="1060" t="s">
        <v>2639</v>
      </c>
      <c r="O73" s="30">
        <v>45803</v>
      </c>
      <c r="P73" s="27"/>
      <c r="Q73" s="42">
        <v>45825</v>
      </c>
      <c r="R73" s="30">
        <v>45826</v>
      </c>
      <c r="S73" s="31">
        <v>45826</v>
      </c>
    </row>
    <row r="74" spans="1:19" s="4" customFormat="1" ht="19.7" customHeight="1">
      <c r="A74" s="536" t="s">
        <v>123</v>
      </c>
      <c r="B74" s="536"/>
      <c r="C74" s="26">
        <v>12</v>
      </c>
      <c r="D74" s="85">
        <f t="shared" ref="D74:D75" si="13">+D73+1</f>
        <v>55</v>
      </c>
      <c r="E74" s="26" t="s">
        <v>175</v>
      </c>
      <c r="F74" s="26" t="s">
        <v>175</v>
      </c>
      <c r="G74" s="1079" t="s">
        <v>226</v>
      </c>
      <c r="H74" s="1080">
        <v>2</v>
      </c>
      <c r="I74" s="1075">
        <v>187</v>
      </c>
      <c r="J74" s="1081">
        <f t="shared" si="12"/>
        <v>374</v>
      </c>
      <c r="K74" s="28"/>
      <c r="L74" s="165" t="s">
        <v>2724</v>
      </c>
      <c r="M74" s="107"/>
      <c r="N74" s="1060" t="s">
        <v>2639</v>
      </c>
      <c r="O74" s="30">
        <v>45803</v>
      </c>
      <c r="P74" s="27"/>
      <c r="Q74" s="42">
        <v>45825</v>
      </c>
      <c r="R74" s="30">
        <v>45826</v>
      </c>
      <c r="S74" s="31">
        <v>45826</v>
      </c>
    </row>
    <row r="75" spans="1:19" s="4" customFormat="1" ht="19.7" customHeight="1">
      <c r="A75" s="536" t="s">
        <v>123</v>
      </c>
      <c r="B75" s="536"/>
      <c r="C75" s="26">
        <v>12</v>
      </c>
      <c r="D75" s="85">
        <f t="shared" si="13"/>
        <v>56</v>
      </c>
      <c r="E75" s="27" t="s">
        <v>175</v>
      </c>
      <c r="F75" s="27" t="s">
        <v>175</v>
      </c>
      <c r="G75" s="1076" t="s">
        <v>261</v>
      </c>
      <c r="H75" s="1070">
        <v>4</v>
      </c>
      <c r="I75" s="1071">
        <v>112</v>
      </c>
      <c r="J75" s="1058">
        <f t="shared" si="12"/>
        <v>448</v>
      </c>
      <c r="K75" s="385"/>
      <c r="L75" s="47" t="s">
        <v>2725</v>
      </c>
      <c r="M75" s="107"/>
      <c r="N75" s="1060" t="s">
        <v>2639</v>
      </c>
      <c r="O75" s="30">
        <v>45803</v>
      </c>
      <c r="P75" s="27"/>
      <c r="Q75" s="42">
        <v>45825</v>
      </c>
      <c r="R75" s="30">
        <v>45826</v>
      </c>
      <c r="S75" s="31">
        <v>45826</v>
      </c>
    </row>
    <row r="76" spans="1:19" s="4" customFormat="1" ht="19.7" customHeight="1">
      <c r="A76" s="536" t="s">
        <v>123</v>
      </c>
      <c r="B76" s="536"/>
      <c r="C76" s="26"/>
      <c r="D76" s="85">
        <f>+D75+1</f>
        <v>57</v>
      </c>
      <c r="E76" s="27" t="s">
        <v>175</v>
      </c>
      <c r="F76" s="27" t="s">
        <v>175</v>
      </c>
      <c r="G76" s="1076" t="s">
        <v>2726</v>
      </c>
      <c r="H76" s="1070">
        <v>1</v>
      </c>
      <c r="I76" s="1091">
        <v>45</v>
      </c>
      <c r="J76" s="1058">
        <f t="shared" si="12"/>
        <v>45</v>
      </c>
      <c r="K76" s="384"/>
      <c r="L76" s="78" t="s">
        <v>305</v>
      </c>
      <c r="M76" s="26" t="s">
        <v>2558</v>
      </c>
      <c r="N76" s="1060" t="s">
        <v>2639</v>
      </c>
      <c r="O76" s="30">
        <v>45803</v>
      </c>
      <c r="P76" s="27"/>
      <c r="Q76" s="42">
        <v>45825</v>
      </c>
      <c r="R76" s="30">
        <v>45826</v>
      </c>
      <c r="S76" s="31">
        <v>45826</v>
      </c>
    </row>
    <row r="77" spans="1:19" s="4" customFormat="1" ht="19.7" customHeight="1">
      <c r="A77" s="536" t="s">
        <v>123</v>
      </c>
      <c r="B77" s="536"/>
      <c r="C77" s="26"/>
      <c r="D77" s="85">
        <f t="shared" ref="D77:D82" si="14">+D76+1</f>
        <v>58</v>
      </c>
      <c r="E77" s="27" t="s">
        <v>175</v>
      </c>
      <c r="F77" s="27" t="s">
        <v>175</v>
      </c>
      <c r="G77" s="1076" t="s">
        <v>2727</v>
      </c>
      <c r="H77" s="1070">
        <v>1</v>
      </c>
      <c r="I77" s="1092">
        <v>56</v>
      </c>
      <c r="J77" s="1058">
        <f t="shared" si="12"/>
        <v>56</v>
      </c>
      <c r="K77" s="1093"/>
      <c r="L77" s="78" t="s">
        <v>2728</v>
      </c>
      <c r="M77" s="26" t="s">
        <v>2558</v>
      </c>
      <c r="N77" s="1060" t="s">
        <v>2639</v>
      </c>
      <c r="O77" s="30">
        <v>45803</v>
      </c>
      <c r="P77" s="27"/>
      <c r="Q77" s="42">
        <v>45825</v>
      </c>
      <c r="R77" s="30">
        <v>45826</v>
      </c>
      <c r="S77" s="31">
        <v>45826</v>
      </c>
    </row>
    <row r="78" spans="1:19" s="4" customFormat="1" ht="19.7" customHeight="1">
      <c r="A78" s="536" t="s">
        <v>123</v>
      </c>
      <c r="B78" s="536"/>
      <c r="C78" s="26"/>
      <c r="D78" s="85">
        <f t="shared" si="14"/>
        <v>59</v>
      </c>
      <c r="E78" s="27" t="s">
        <v>175</v>
      </c>
      <c r="F78" s="27" t="s">
        <v>175</v>
      </c>
      <c r="G78" s="1076" t="s">
        <v>2729</v>
      </c>
      <c r="H78" s="1070">
        <v>1</v>
      </c>
      <c r="I78" s="1092">
        <v>198</v>
      </c>
      <c r="J78" s="1058">
        <f t="shared" si="12"/>
        <v>198</v>
      </c>
      <c r="K78" s="1093"/>
      <c r="L78" s="78" t="s">
        <v>2730</v>
      </c>
      <c r="M78" s="26" t="s">
        <v>2558</v>
      </c>
      <c r="N78" s="1060" t="s">
        <v>2639</v>
      </c>
      <c r="O78" s="30">
        <v>45803</v>
      </c>
      <c r="P78" s="27"/>
      <c r="Q78" s="42">
        <v>45825</v>
      </c>
      <c r="R78" s="30">
        <v>45826</v>
      </c>
      <c r="S78" s="31">
        <v>45826</v>
      </c>
    </row>
    <row r="79" spans="1:19" s="4" customFormat="1" ht="19.7" customHeight="1">
      <c r="A79" s="536" t="s">
        <v>123</v>
      </c>
      <c r="B79" s="536"/>
      <c r="C79" s="26"/>
      <c r="D79" s="85">
        <f t="shared" si="14"/>
        <v>60</v>
      </c>
      <c r="E79" s="27" t="s">
        <v>175</v>
      </c>
      <c r="F79" s="27" t="s">
        <v>175</v>
      </c>
      <c r="G79" s="1094" t="s">
        <v>2731</v>
      </c>
      <c r="H79" s="1070">
        <v>1</v>
      </c>
      <c r="I79" s="1092">
        <v>2011</v>
      </c>
      <c r="J79" s="1058">
        <f t="shared" si="12"/>
        <v>2011</v>
      </c>
      <c r="K79" s="1093"/>
      <c r="L79" s="78" t="s">
        <v>2732</v>
      </c>
      <c r="M79" s="26" t="s">
        <v>2558</v>
      </c>
      <c r="N79" s="1060" t="s">
        <v>2639</v>
      </c>
      <c r="O79" s="30">
        <v>45803</v>
      </c>
      <c r="P79" s="27"/>
      <c r="Q79" s="42">
        <v>45825</v>
      </c>
      <c r="R79" s="30">
        <v>45826</v>
      </c>
      <c r="S79" s="31">
        <v>45826</v>
      </c>
    </row>
    <row r="80" spans="1:19" s="4" customFormat="1" ht="19.7" customHeight="1">
      <c r="A80" s="536" t="s">
        <v>200</v>
      </c>
      <c r="B80" s="536"/>
      <c r="C80" s="26"/>
      <c r="D80" s="85">
        <f t="shared" si="14"/>
        <v>61</v>
      </c>
      <c r="E80" s="27" t="s">
        <v>2733</v>
      </c>
      <c r="F80" s="27" t="s">
        <v>175</v>
      </c>
      <c r="G80" s="1095" t="s">
        <v>2734</v>
      </c>
      <c r="H80" s="1070">
        <v>1</v>
      </c>
      <c r="I80" s="1092">
        <v>4143</v>
      </c>
      <c r="J80" s="1058">
        <f t="shared" si="12"/>
        <v>4143</v>
      </c>
      <c r="K80" s="1093"/>
      <c r="L80" s="78" t="s">
        <v>2735</v>
      </c>
      <c r="M80" s="26" t="s">
        <v>2558</v>
      </c>
      <c r="N80" s="1060" t="s">
        <v>2639</v>
      </c>
      <c r="O80" s="30">
        <v>45803</v>
      </c>
      <c r="P80" s="27"/>
      <c r="Q80" s="42">
        <v>45825</v>
      </c>
      <c r="R80" s="30">
        <v>45826</v>
      </c>
      <c r="S80" s="31">
        <v>45826</v>
      </c>
    </row>
    <row r="81" spans="1:19" s="4" customFormat="1" ht="19.7" customHeight="1">
      <c r="A81" s="536" t="s">
        <v>123</v>
      </c>
      <c r="B81" s="536"/>
      <c r="C81" s="26"/>
      <c r="D81" s="85">
        <f t="shared" si="14"/>
        <v>62</v>
      </c>
      <c r="E81" s="27" t="s">
        <v>175</v>
      </c>
      <c r="F81" s="27" t="s">
        <v>175</v>
      </c>
      <c r="G81" s="1069" t="s">
        <v>2736</v>
      </c>
      <c r="H81" s="1087">
        <v>10</v>
      </c>
      <c r="I81" s="1092">
        <v>39</v>
      </c>
      <c r="J81" s="1058">
        <f t="shared" si="12"/>
        <v>390</v>
      </c>
      <c r="K81" s="1096"/>
      <c r="L81" s="70" t="s">
        <v>2737</v>
      </c>
      <c r="M81" s="155"/>
      <c r="N81" s="1060" t="s">
        <v>2639</v>
      </c>
      <c r="O81" s="30">
        <v>45803</v>
      </c>
      <c r="P81" s="27"/>
      <c r="Q81" s="42">
        <v>45825</v>
      </c>
      <c r="R81" s="30">
        <v>45826</v>
      </c>
      <c r="S81" s="31">
        <v>45826</v>
      </c>
    </row>
    <row r="82" spans="1:19" s="4" customFormat="1" ht="19.7" customHeight="1">
      <c r="A82" s="536" t="s">
        <v>200</v>
      </c>
      <c r="B82" s="536"/>
      <c r="D82" s="85">
        <f t="shared" si="14"/>
        <v>63</v>
      </c>
      <c r="E82" s="274" t="s">
        <v>174</v>
      </c>
      <c r="F82" s="281" t="s">
        <v>175</v>
      </c>
      <c r="G82" s="358" t="s">
        <v>2738</v>
      </c>
      <c r="H82" s="1097">
        <v>1</v>
      </c>
      <c r="I82" s="1098">
        <v>2991</v>
      </c>
      <c r="J82" s="1058">
        <f t="shared" si="12"/>
        <v>2991</v>
      </c>
      <c r="K82" s="1096"/>
      <c r="L82" s="70" t="s">
        <v>2739</v>
      </c>
      <c r="M82" s="155"/>
      <c r="N82" s="1099" t="s">
        <v>2740</v>
      </c>
      <c r="O82" s="30">
        <v>45847</v>
      </c>
      <c r="P82" s="27"/>
      <c r="Q82" s="42">
        <v>45850</v>
      </c>
      <c r="R82" s="30">
        <v>45852</v>
      </c>
      <c r="S82" s="31">
        <v>45852</v>
      </c>
    </row>
    <row r="83" spans="1:19" s="4" customFormat="1" ht="19.7" customHeight="1">
      <c r="D83" s="27"/>
      <c r="E83" s="27"/>
      <c r="F83" s="27"/>
      <c r="G83" s="47"/>
      <c r="H83" s="557"/>
      <c r="I83" s="26"/>
      <c r="J83" s="63"/>
      <c r="K83" s="29"/>
      <c r="L83" s="47"/>
      <c r="M83" s="26"/>
      <c r="N83" s="26"/>
      <c r="O83" s="30"/>
      <c r="P83" s="27"/>
      <c r="Q83" s="26"/>
      <c r="R83" s="30"/>
      <c r="S83" s="31"/>
    </row>
    <row r="84" spans="1:19" s="4" customFormat="1" ht="19.7" customHeight="1">
      <c r="D84" s="27"/>
      <c r="E84" s="27"/>
      <c r="F84" s="27"/>
      <c r="G84" s="60">
        <f>SUM(J28:J83)</f>
        <v>108391</v>
      </c>
      <c r="H84" s="40"/>
      <c r="I84" s="26"/>
      <c r="J84" s="28"/>
      <c r="K84" s="29"/>
      <c r="L84" s="26"/>
      <c r="M84" s="26"/>
      <c r="N84" s="26"/>
      <c r="O84" s="30"/>
      <c r="P84" s="27"/>
      <c r="Q84" s="26"/>
      <c r="R84" s="30"/>
      <c r="S84" s="31"/>
    </row>
    <row r="85" spans="1:19" s="4" customFormat="1" ht="19.7" customHeight="1">
      <c r="D85" s="27"/>
      <c r="E85" s="27"/>
      <c r="F85" s="27"/>
      <c r="G85" s="121"/>
      <c r="H85" s="557"/>
      <c r="I85" s="26"/>
      <c r="J85" s="63"/>
      <c r="K85" s="29"/>
      <c r="L85" s="47"/>
      <c r="M85" s="26"/>
      <c r="N85" s="26"/>
      <c r="O85" s="30"/>
      <c r="P85" s="27"/>
      <c r="Q85" s="26"/>
      <c r="R85" s="30"/>
      <c r="S85" s="31"/>
    </row>
    <row r="86" spans="1:19" s="4" customFormat="1" ht="19.7" customHeight="1">
      <c r="D86" s="27"/>
      <c r="E86" s="27"/>
      <c r="F86" s="27"/>
      <c r="G86" s="121"/>
      <c r="H86" s="557"/>
      <c r="I86" s="26"/>
      <c r="J86" s="63"/>
      <c r="K86" s="29"/>
      <c r="L86" s="47"/>
      <c r="M86" s="26"/>
      <c r="N86" s="26"/>
      <c r="O86" s="30"/>
      <c r="P86" s="27"/>
      <c r="Q86" s="26"/>
      <c r="R86" s="30"/>
      <c r="S86" s="31"/>
    </row>
    <row r="87" spans="1:19" s="4" customFormat="1" ht="19.7" customHeight="1">
      <c r="D87" s="27"/>
      <c r="E87" s="27"/>
      <c r="F87" s="27"/>
      <c r="G87" s="121"/>
      <c r="H87" s="557"/>
      <c r="I87" s="26"/>
      <c r="J87" s="63"/>
      <c r="K87" s="29"/>
      <c r="L87" s="47"/>
      <c r="M87" s="26"/>
      <c r="N87" s="26"/>
      <c r="O87" s="30"/>
      <c r="P87" s="27"/>
      <c r="Q87" s="26"/>
      <c r="R87" s="30"/>
      <c r="S87" s="31"/>
    </row>
    <row r="88" spans="1:19" s="4" customFormat="1" ht="19.7" customHeight="1">
      <c r="D88" s="27"/>
      <c r="E88" s="27"/>
      <c r="F88" s="27"/>
      <c r="G88" s="121"/>
      <c r="H88" s="557"/>
      <c r="I88" s="26"/>
      <c r="J88" s="63"/>
      <c r="K88" s="29"/>
      <c r="L88" s="47"/>
      <c r="M88" s="26"/>
      <c r="N88" s="26"/>
      <c r="O88" s="30"/>
      <c r="P88" s="27"/>
      <c r="Q88" s="26"/>
      <c r="R88" s="30"/>
      <c r="S88" s="31"/>
    </row>
    <row r="89" spans="1:19" s="4" customFormat="1" ht="19.7" customHeight="1">
      <c r="D89" s="27"/>
      <c r="E89" s="27"/>
      <c r="F89" s="27"/>
      <c r="G89" s="121"/>
      <c r="H89" s="557"/>
      <c r="I89" s="26"/>
      <c r="J89" s="63"/>
      <c r="K89" s="29"/>
      <c r="L89" s="47"/>
      <c r="M89" s="26"/>
      <c r="N89" s="26"/>
      <c r="O89" s="30"/>
      <c r="P89" s="27"/>
      <c r="Q89" s="26"/>
      <c r="R89" s="30"/>
      <c r="S89" s="31"/>
    </row>
    <row r="90" spans="1:19" s="4" customFormat="1" ht="19.7" customHeight="1">
      <c r="D90" s="27"/>
      <c r="E90" s="1100" t="s">
        <v>2741</v>
      </c>
      <c r="F90" s="1101"/>
      <c r="G90" s="1101"/>
      <c r="H90" s="1102"/>
      <c r="I90" s="26"/>
      <c r="J90" s="63"/>
      <c r="K90" s="29"/>
      <c r="L90" s="47"/>
      <c r="M90" s="26"/>
      <c r="N90" s="26"/>
      <c r="O90" s="30"/>
      <c r="P90" s="27"/>
      <c r="Q90" s="26"/>
      <c r="R90" s="30"/>
      <c r="S90" s="31"/>
    </row>
    <row r="91" spans="1:19" s="4" customFormat="1" ht="19.7" customHeight="1">
      <c r="A91" s="536" t="s">
        <v>446</v>
      </c>
      <c r="B91" s="536"/>
      <c r="C91" s="26">
        <v>11</v>
      </c>
      <c r="D91" s="85">
        <f>+D82+1</f>
        <v>64</v>
      </c>
      <c r="E91" s="228" t="s">
        <v>2742</v>
      </c>
      <c r="F91" s="228" t="s">
        <v>175</v>
      </c>
      <c r="G91" s="1103" t="s">
        <v>2743</v>
      </c>
      <c r="H91" s="1104">
        <v>1</v>
      </c>
      <c r="I91" s="1105">
        <v>3467</v>
      </c>
      <c r="J91" s="1058">
        <f t="shared" ref="J91:J94" si="15">H91*I91</f>
        <v>3467</v>
      </c>
      <c r="K91" s="1010"/>
      <c r="L91" s="129" t="s">
        <v>2744</v>
      </c>
      <c r="M91" s="26"/>
      <c r="N91" s="1060" t="s">
        <v>2639</v>
      </c>
      <c r="O91" s="30">
        <v>45803</v>
      </c>
      <c r="P91" s="27"/>
      <c r="Q91" s="42">
        <v>45825</v>
      </c>
      <c r="R91" s="30">
        <v>45826</v>
      </c>
      <c r="S91" s="31">
        <v>45826</v>
      </c>
    </row>
    <row r="92" spans="1:19" s="4" customFormat="1" ht="19.7" customHeight="1">
      <c r="A92" s="536" t="s">
        <v>446</v>
      </c>
      <c r="B92" s="536"/>
      <c r="C92" s="26">
        <v>11</v>
      </c>
      <c r="D92" s="85">
        <f t="shared" ref="D92" si="16">+D91+1</f>
        <v>65</v>
      </c>
      <c r="E92" s="228" t="s">
        <v>175</v>
      </c>
      <c r="F92" s="228" t="s">
        <v>175</v>
      </c>
      <c r="G92" s="1106" t="s">
        <v>274</v>
      </c>
      <c r="H92" s="1107">
        <v>1</v>
      </c>
      <c r="I92" s="1105">
        <v>57300</v>
      </c>
      <c r="J92" s="1058">
        <f t="shared" si="15"/>
        <v>57300</v>
      </c>
      <c r="K92" s="1010"/>
      <c r="L92" s="129" t="s">
        <v>2745</v>
      </c>
      <c r="M92" s="26"/>
      <c r="N92" s="1060" t="s">
        <v>2639</v>
      </c>
      <c r="O92" s="30">
        <v>45803</v>
      </c>
      <c r="P92" s="27"/>
      <c r="Q92" s="42">
        <v>45825</v>
      </c>
      <c r="R92" s="30">
        <v>45826</v>
      </c>
      <c r="S92" s="31">
        <v>45826</v>
      </c>
    </row>
    <row r="93" spans="1:19" s="4" customFormat="1" ht="19.7" customHeight="1">
      <c r="A93" s="536" t="s">
        <v>446</v>
      </c>
      <c r="B93" s="536"/>
      <c r="C93" s="26">
        <v>11</v>
      </c>
      <c r="D93" s="85">
        <f>+D92+1</f>
        <v>66</v>
      </c>
      <c r="E93" s="226" t="s">
        <v>2168</v>
      </c>
      <c r="F93" s="226" t="s">
        <v>175</v>
      </c>
      <c r="G93" s="1039" t="s">
        <v>276</v>
      </c>
      <c r="H93" s="1108">
        <v>1</v>
      </c>
      <c r="I93" s="1058">
        <v>2250</v>
      </c>
      <c r="J93" s="1058">
        <f t="shared" si="15"/>
        <v>2250</v>
      </c>
      <c r="K93" s="535"/>
      <c r="L93" s="109" t="s">
        <v>277</v>
      </c>
      <c r="M93" s="26"/>
      <c r="N93" s="1060" t="s">
        <v>2639</v>
      </c>
      <c r="O93" s="30">
        <v>45803</v>
      </c>
      <c r="P93" s="27"/>
      <c r="Q93" s="42">
        <v>45825</v>
      </c>
      <c r="R93" s="30">
        <v>45826</v>
      </c>
      <c r="S93" s="31">
        <v>45826</v>
      </c>
    </row>
    <row r="94" spans="1:19" s="4" customFormat="1" ht="19.7" customHeight="1">
      <c r="A94" s="536" t="s">
        <v>565</v>
      </c>
      <c r="B94" s="536"/>
      <c r="C94" s="26">
        <v>11</v>
      </c>
      <c r="D94" s="85">
        <f>+D93+1</f>
        <v>67</v>
      </c>
      <c r="E94" s="226" t="s">
        <v>175</v>
      </c>
      <c r="F94" s="226" t="s">
        <v>175</v>
      </c>
      <c r="G94" s="1039" t="s">
        <v>2746</v>
      </c>
      <c r="H94" s="1108">
        <v>1</v>
      </c>
      <c r="I94" s="1109">
        <v>3658</v>
      </c>
      <c r="J94" s="1058">
        <f t="shared" si="15"/>
        <v>3658</v>
      </c>
      <c r="K94" s="958"/>
      <c r="L94" s="129" t="s">
        <v>279</v>
      </c>
      <c r="M94" s="26"/>
      <c r="N94" s="1060" t="s">
        <v>2639</v>
      </c>
      <c r="O94" s="30">
        <v>45803</v>
      </c>
      <c r="P94" s="27"/>
      <c r="Q94" s="42">
        <v>45825</v>
      </c>
      <c r="R94" s="30">
        <v>45826</v>
      </c>
      <c r="S94" s="31">
        <v>45826</v>
      </c>
    </row>
    <row r="95" spans="1:19" s="4" customFormat="1" ht="19.7" customHeight="1">
      <c r="D95" s="27"/>
      <c r="E95" s="228"/>
      <c r="F95" s="228"/>
      <c r="G95" s="129"/>
      <c r="H95" s="462"/>
      <c r="I95" s="1110"/>
      <c r="J95" s="440"/>
      <c r="K95" s="1111"/>
      <c r="L95" s="129"/>
      <c r="M95" s="26"/>
      <c r="N95" s="26"/>
      <c r="O95" s="30"/>
      <c r="P95" s="27"/>
      <c r="Q95" s="26"/>
      <c r="R95" s="30"/>
      <c r="S95" s="31"/>
    </row>
    <row r="96" spans="1:19" s="4" customFormat="1" ht="19.7" customHeight="1">
      <c r="D96" s="1112"/>
      <c r="E96" s="27"/>
      <c r="F96" s="27"/>
      <c r="G96" s="370">
        <f>SUM(J91:J95)</f>
        <v>66675</v>
      </c>
      <c r="H96" s="40"/>
      <c r="I96" s="63"/>
      <c r="J96" s="63"/>
      <c r="K96" s="28"/>
      <c r="L96" s="47"/>
      <c r="M96" s="26"/>
      <c r="N96" s="26"/>
      <c r="O96" s="30"/>
      <c r="P96" s="27"/>
      <c r="Q96" s="26"/>
      <c r="R96" s="30"/>
      <c r="S96" s="31"/>
    </row>
    <row r="97" spans="1:19" s="4" customFormat="1" ht="19.7" customHeight="1">
      <c r="D97" s="27"/>
      <c r="E97" s="27"/>
      <c r="F97" s="27"/>
      <c r="G97" s="121"/>
      <c r="H97" s="557"/>
      <c r="I97" s="26"/>
      <c r="J97" s="63"/>
      <c r="K97" s="29"/>
      <c r="L97" s="47"/>
      <c r="M97" s="26"/>
      <c r="N97" s="26"/>
      <c r="O97" s="30"/>
      <c r="P97" s="27"/>
      <c r="Q97" s="26"/>
      <c r="R97" s="30"/>
      <c r="S97" s="31"/>
    </row>
    <row r="98" spans="1:19" s="4" customFormat="1" ht="19.7" customHeight="1">
      <c r="D98" s="27"/>
      <c r="E98" s="27"/>
      <c r="F98" s="27"/>
      <c r="G98" s="121"/>
      <c r="H98" s="557"/>
      <c r="I98" s="26"/>
      <c r="J98" s="63"/>
      <c r="K98" s="29"/>
      <c r="L98" s="47"/>
      <c r="M98" s="26"/>
      <c r="N98" s="26"/>
      <c r="O98" s="30"/>
      <c r="P98" s="27"/>
      <c r="Q98" s="26"/>
      <c r="R98" s="30"/>
      <c r="S98" s="31"/>
    </row>
    <row r="99" spans="1:19" s="4" customFormat="1" ht="19.7" customHeight="1">
      <c r="D99" s="27"/>
      <c r="E99" s="27"/>
      <c r="F99" s="27"/>
      <c r="G99" s="121"/>
      <c r="H99" s="557"/>
      <c r="I99" s="26"/>
      <c r="J99" s="63"/>
      <c r="K99" s="29"/>
      <c r="L99" s="47"/>
      <c r="M99" s="26"/>
      <c r="N99" s="26"/>
      <c r="O99" s="30"/>
      <c r="P99" s="27"/>
      <c r="Q99" s="26"/>
      <c r="R99" s="30"/>
      <c r="S99" s="31"/>
    </row>
    <row r="100" spans="1:19" s="4" customFormat="1" ht="19.7" customHeight="1">
      <c r="D100" s="27"/>
      <c r="E100" s="83" t="s">
        <v>2747</v>
      </c>
      <c r="F100" s="342"/>
      <c r="G100" s="343"/>
      <c r="H100" s="557"/>
      <c r="I100" s="26"/>
      <c r="J100" s="63"/>
      <c r="K100" s="29"/>
      <c r="L100" s="47"/>
      <c r="M100" s="26"/>
      <c r="N100" s="26"/>
      <c r="O100" s="30"/>
      <c r="P100" s="27"/>
      <c r="Q100" s="26"/>
      <c r="R100" s="30"/>
      <c r="S100" s="31"/>
    </row>
    <row r="101" spans="1:19" s="4" customFormat="1" ht="19.7" customHeight="1">
      <c r="A101" s="536" t="s">
        <v>181</v>
      </c>
      <c r="B101" s="536"/>
      <c r="C101" s="26"/>
      <c r="D101" s="85">
        <f>+D94+1</f>
        <v>68</v>
      </c>
      <c r="E101" s="57" t="s">
        <v>175</v>
      </c>
      <c r="F101" s="57" t="s">
        <v>175</v>
      </c>
      <c r="G101" s="49" t="s">
        <v>2748</v>
      </c>
      <c r="H101" s="1074">
        <v>2</v>
      </c>
      <c r="I101" s="1075">
        <v>821</v>
      </c>
      <c r="J101" s="1058">
        <f t="shared" ref="J101:J108" si="17">H101*I101</f>
        <v>1642</v>
      </c>
      <c r="K101" s="29"/>
      <c r="L101" s="47" t="s">
        <v>2749</v>
      </c>
      <c r="M101" s="26"/>
      <c r="N101" s="1060" t="s">
        <v>2639</v>
      </c>
      <c r="O101" s="30">
        <v>45803</v>
      </c>
      <c r="P101" s="27"/>
      <c r="Q101" s="42">
        <v>45825</v>
      </c>
      <c r="R101" s="30">
        <v>45826</v>
      </c>
      <c r="S101" s="31">
        <v>45826</v>
      </c>
    </row>
    <row r="102" spans="1:19" s="4" customFormat="1" ht="19.7" customHeight="1">
      <c r="A102" s="536" t="s">
        <v>123</v>
      </c>
      <c r="B102" s="536"/>
      <c r="C102" s="26"/>
      <c r="D102" s="85">
        <f>+D101+1</f>
        <v>69</v>
      </c>
      <c r="E102" s="57" t="s">
        <v>145</v>
      </c>
      <c r="F102" s="57" t="s">
        <v>175</v>
      </c>
      <c r="G102" s="49" t="s">
        <v>2750</v>
      </c>
      <c r="H102" s="1074">
        <v>8</v>
      </c>
      <c r="I102" s="1075">
        <v>339</v>
      </c>
      <c r="J102" s="1058">
        <f t="shared" si="17"/>
        <v>2712</v>
      </c>
      <c r="K102" s="29"/>
      <c r="L102" s="47" t="s">
        <v>2751</v>
      </c>
      <c r="M102" s="26"/>
      <c r="N102" s="1060" t="s">
        <v>2639</v>
      </c>
      <c r="O102" s="30">
        <v>45803</v>
      </c>
      <c r="P102" s="27"/>
      <c r="Q102" s="42">
        <v>45825</v>
      </c>
      <c r="R102" s="30">
        <v>45826</v>
      </c>
      <c r="S102" s="31">
        <v>45826</v>
      </c>
    </row>
    <row r="103" spans="1:19" s="4" customFormat="1" ht="19.7" customHeight="1">
      <c r="A103" s="536" t="s">
        <v>123</v>
      </c>
      <c r="B103" s="536"/>
      <c r="C103" s="26"/>
      <c r="D103" s="85">
        <f>+D102+1</f>
        <v>70</v>
      </c>
      <c r="E103" s="57" t="s">
        <v>175</v>
      </c>
      <c r="F103" s="57" t="s">
        <v>175</v>
      </c>
      <c r="G103" s="49" t="s">
        <v>2752</v>
      </c>
      <c r="H103" s="1074">
        <v>8</v>
      </c>
      <c r="I103" s="1075">
        <v>120</v>
      </c>
      <c r="J103" s="1058">
        <f t="shared" si="17"/>
        <v>960</v>
      </c>
      <c r="K103" s="29"/>
      <c r="L103" s="47" t="s">
        <v>193</v>
      </c>
      <c r="M103" s="26"/>
      <c r="N103" s="1060" t="s">
        <v>2639</v>
      </c>
      <c r="O103" s="30">
        <v>45803</v>
      </c>
      <c r="P103" s="27"/>
      <c r="Q103" s="42">
        <v>45825</v>
      </c>
      <c r="R103" s="30">
        <v>45826</v>
      </c>
      <c r="S103" s="31">
        <v>45826</v>
      </c>
    </row>
    <row r="104" spans="1:19" s="4" customFormat="1" ht="19.7" customHeight="1">
      <c r="A104" s="536" t="s">
        <v>213</v>
      </c>
      <c r="B104" s="536"/>
      <c r="D104" s="85">
        <f t="shared" ref="D104:D108" si="18">+D103+1</f>
        <v>71</v>
      </c>
      <c r="E104" s="1113" t="s">
        <v>145</v>
      </c>
      <c r="F104" s="57" t="s">
        <v>175</v>
      </c>
      <c r="G104" s="1114" t="s">
        <v>2753</v>
      </c>
      <c r="H104" s="1115">
        <v>1</v>
      </c>
      <c r="I104" s="345">
        <v>8040</v>
      </c>
      <c r="J104" s="135">
        <f t="shared" si="17"/>
        <v>8040</v>
      </c>
      <c r="K104" s="1116"/>
      <c r="L104" s="1117" t="s">
        <v>2754</v>
      </c>
      <c r="M104" s="26"/>
      <c r="N104" s="326" t="s">
        <v>2755</v>
      </c>
      <c r="O104" s="30">
        <v>45853</v>
      </c>
      <c r="P104" s="27"/>
      <c r="Q104" s="42">
        <v>45862</v>
      </c>
      <c r="R104" s="30">
        <v>45863</v>
      </c>
      <c r="S104" s="31">
        <v>45863</v>
      </c>
    </row>
    <row r="105" spans="1:19" s="4" customFormat="1" ht="19.7" customHeight="1">
      <c r="A105" s="536" t="s">
        <v>2756</v>
      </c>
      <c r="B105" s="536"/>
      <c r="D105" s="85">
        <f t="shared" si="18"/>
        <v>72</v>
      </c>
      <c r="E105" s="1113" t="s">
        <v>2757</v>
      </c>
      <c r="F105" s="57" t="s">
        <v>175</v>
      </c>
      <c r="G105" s="1118" t="s">
        <v>2758</v>
      </c>
      <c r="H105" s="1118">
        <v>1</v>
      </c>
      <c r="I105" s="345">
        <v>11214</v>
      </c>
      <c r="J105" s="135">
        <f t="shared" si="17"/>
        <v>11214</v>
      </c>
      <c r="K105" s="1116"/>
      <c r="L105" s="1119" t="s">
        <v>2759</v>
      </c>
      <c r="M105" s="26"/>
      <c r="N105" s="326" t="s">
        <v>2755</v>
      </c>
      <c r="O105" s="30">
        <v>45853</v>
      </c>
      <c r="P105" s="27"/>
      <c r="Q105" s="42">
        <v>45888</v>
      </c>
      <c r="R105" s="30">
        <v>45889</v>
      </c>
      <c r="S105" s="1120"/>
    </row>
    <row r="106" spans="1:19" s="4" customFormat="1" ht="19.7" customHeight="1">
      <c r="A106" s="536" t="s">
        <v>123</v>
      </c>
      <c r="B106" s="536"/>
      <c r="D106" s="85">
        <f t="shared" si="18"/>
        <v>73</v>
      </c>
      <c r="E106" s="1113" t="s">
        <v>175</v>
      </c>
      <c r="F106" s="57" t="s">
        <v>175</v>
      </c>
      <c r="G106" s="1118" t="s">
        <v>2760</v>
      </c>
      <c r="H106" s="1118">
        <v>2</v>
      </c>
      <c r="I106" s="345">
        <v>540</v>
      </c>
      <c r="J106" s="135">
        <f t="shared" si="17"/>
        <v>1080</v>
      </c>
      <c r="K106" s="1116"/>
      <c r="L106" s="1119" t="s">
        <v>2761</v>
      </c>
      <c r="M106" s="26"/>
      <c r="N106" s="326" t="s">
        <v>2755</v>
      </c>
      <c r="O106" s="30">
        <v>45853</v>
      </c>
      <c r="P106" s="27"/>
      <c r="Q106" s="42">
        <v>45854</v>
      </c>
      <c r="R106" s="30">
        <v>45855</v>
      </c>
      <c r="S106" s="31">
        <v>45826</v>
      </c>
    </row>
    <row r="107" spans="1:19" s="4" customFormat="1" ht="19.7" customHeight="1">
      <c r="A107" s="536" t="s">
        <v>123</v>
      </c>
      <c r="B107" s="536"/>
      <c r="D107" s="85">
        <f t="shared" si="18"/>
        <v>74</v>
      </c>
      <c r="E107" s="1113" t="s">
        <v>175</v>
      </c>
      <c r="F107" s="57" t="s">
        <v>175</v>
      </c>
      <c r="G107" s="1118" t="s">
        <v>2762</v>
      </c>
      <c r="H107" s="1118">
        <v>2</v>
      </c>
      <c r="I107" s="345">
        <v>320</v>
      </c>
      <c r="J107" s="135">
        <f t="shared" si="17"/>
        <v>640</v>
      </c>
      <c r="K107" s="1116"/>
      <c r="L107" s="1119" t="s">
        <v>2763</v>
      </c>
      <c r="M107" s="26"/>
      <c r="N107" s="326" t="s">
        <v>2755</v>
      </c>
      <c r="O107" s="30">
        <v>45853</v>
      </c>
      <c r="P107" s="27"/>
      <c r="Q107" s="42">
        <v>45854</v>
      </c>
      <c r="R107" s="30">
        <v>45855</v>
      </c>
      <c r="S107" s="31">
        <v>45826</v>
      </c>
    </row>
    <row r="108" spans="1:19" s="4" customFormat="1" ht="19.7" customHeight="1">
      <c r="A108" s="536" t="s">
        <v>123</v>
      </c>
      <c r="B108" s="536"/>
      <c r="D108" s="85">
        <f t="shared" si="18"/>
        <v>75</v>
      </c>
      <c r="E108" s="1113" t="s">
        <v>974</v>
      </c>
      <c r="F108" s="57" t="s">
        <v>175</v>
      </c>
      <c r="G108" s="1118" t="s">
        <v>2764</v>
      </c>
      <c r="H108" s="1118">
        <v>3</v>
      </c>
      <c r="I108" s="345">
        <v>3069</v>
      </c>
      <c r="J108" s="135">
        <f t="shared" si="17"/>
        <v>9207</v>
      </c>
      <c r="K108" s="1116"/>
      <c r="L108" s="1119" t="s">
        <v>2765</v>
      </c>
      <c r="M108" s="26"/>
      <c r="N108" s="326" t="s">
        <v>2755</v>
      </c>
      <c r="O108" s="30">
        <v>45853</v>
      </c>
      <c r="P108" s="27"/>
      <c r="Q108" s="42">
        <v>45854</v>
      </c>
      <c r="R108" s="30">
        <v>45855</v>
      </c>
      <c r="S108" s="31">
        <v>45826</v>
      </c>
    </row>
    <row r="109" spans="1:19" s="4" customFormat="1" ht="19.7" customHeight="1">
      <c r="D109" s="27"/>
      <c r="E109" s="1113"/>
      <c r="F109" s="1113"/>
      <c r="G109" s="55"/>
      <c r="H109" s="1006"/>
      <c r="I109" s="364"/>
      <c r="J109" s="167"/>
      <c r="K109" s="29"/>
      <c r="L109" s="47"/>
      <c r="M109" s="26"/>
      <c r="N109" s="26"/>
      <c r="O109" s="30"/>
      <c r="P109" s="27"/>
      <c r="Q109" s="26"/>
      <c r="R109" s="30"/>
      <c r="S109" s="31"/>
    </row>
    <row r="110" spans="1:19" s="4" customFormat="1" ht="19.7" customHeight="1">
      <c r="D110" s="27"/>
      <c r="E110" s="27"/>
      <c r="F110" s="27"/>
      <c r="G110" s="370">
        <f>SUM(J101:J109)</f>
        <v>35495</v>
      </c>
      <c r="H110" s="557"/>
      <c r="I110" s="26"/>
      <c r="J110" s="63"/>
      <c r="K110" s="29"/>
      <c r="L110" s="47"/>
      <c r="M110" s="26"/>
      <c r="N110" s="26"/>
      <c r="O110" s="30"/>
      <c r="P110" s="27"/>
      <c r="Q110" s="26"/>
      <c r="R110" s="30"/>
      <c r="S110" s="31"/>
    </row>
    <row r="111" spans="1:19" s="4" customFormat="1" ht="19.7" customHeight="1">
      <c r="D111" s="27"/>
      <c r="E111" s="27"/>
      <c r="F111" s="27"/>
      <c r="G111" s="121"/>
      <c r="H111" s="557"/>
      <c r="I111" s="26"/>
      <c r="J111" s="63"/>
      <c r="K111" s="29"/>
      <c r="L111" s="47"/>
      <c r="M111" s="26"/>
      <c r="N111" s="26"/>
      <c r="O111" s="30"/>
      <c r="P111" s="27"/>
      <c r="Q111" s="26"/>
      <c r="R111" s="30"/>
      <c r="S111" s="31"/>
    </row>
    <row r="112" spans="1:19" s="4" customFormat="1" ht="19.7" customHeight="1">
      <c r="D112" s="27"/>
      <c r="E112" s="27"/>
      <c r="F112" s="27"/>
      <c r="G112" s="121"/>
      <c r="H112" s="557"/>
      <c r="I112" s="26"/>
      <c r="J112" s="63"/>
      <c r="K112" s="29"/>
      <c r="L112" s="47"/>
      <c r="M112" s="26"/>
      <c r="N112" s="26"/>
      <c r="O112" s="30"/>
      <c r="P112" s="27"/>
      <c r="Q112" s="26"/>
      <c r="R112" s="30"/>
      <c r="S112" s="31"/>
    </row>
    <row r="113" spans="1:19" s="4" customFormat="1" ht="19.7" customHeight="1">
      <c r="D113" s="27"/>
      <c r="E113" s="83" t="s">
        <v>2747</v>
      </c>
      <c r="F113" s="342"/>
      <c r="G113" s="343"/>
      <c r="H113" s="557"/>
      <c r="I113" s="26"/>
      <c r="J113" s="63"/>
      <c r="K113" s="29"/>
      <c r="L113" s="47"/>
      <c r="M113" s="26"/>
      <c r="N113" s="26"/>
      <c r="O113" s="30"/>
      <c r="P113" s="27"/>
      <c r="Q113" s="26"/>
      <c r="R113" s="30"/>
      <c r="S113" s="31"/>
    </row>
    <row r="114" spans="1:19" s="4" customFormat="1" ht="19.7" customHeight="1">
      <c r="A114" s="536" t="s">
        <v>123</v>
      </c>
      <c r="B114" s="536"/>
      <c r="C114" s="26">
        <v>14</v>
      </c>
      <c r="D114" s="85">
        <f>+D108+1</f>
        <v>76</v>
      </c>
      <c r="E114" s="57" t="s">
        <v>924</v>
      </c>
      <c r="F114" s="57" t="s">
        <v>175</v>
      </c>
      <c r="G114" s="52">
        <v>620705008</v>
      </c>
      <c r="H114" s="1043">
        <v>10</v>
      </c>
      <c r="I114" s="536">
        <v>42</v>
      </c>
      <c r="J114" s="1058">
        <f t="shared" ref="J114:J130" si="19">H114*I114</f>
        <v>420</v>
      </c>
      <c r="K114" s="28"/>
      <c r="L114" s="47" t="s">
        <v>2766</v>
      </c>
      <c r="M114" s="26"/>
      <c r="N114" s="1060" t="s">
        <v>2639</v>
      </c>
      <c r="O114" s="30">
        <v>45803</v>
      </c>
      <c r="P114" s="27"/>
      <c r="Q114" s="42">
        <v>45825</v>
      </c>
      <c r="R114" s="30">
        <v>45826</v>
      </c>
      <c r="S114" s="31">
        <v>45826</v>
      </c>
    </row>
    <row r="115" spans="1:19" s="4" customFormat="1" ht="19.7" customHeight="1">
      <c r="A115" s="536" t="s">
        <v>181</v>
      </c>
      <c r="B115" s="536"/>
      <c r="C115" s="26">
        <v>14</v>
      </c>
      <c r="D115" s="85">
        <f t="shared" ref="D115:D130" si="20">+D114+1</f>
        <v>77</v>
      </c>
      <c r="E115" s="57" t="s">
        <v>175</v>
      </c>
      <c r="F115" s="57" t="s">
        <v>175</v>
      </c>
      <c r="G115" s="962" t="s">
        <v>2767</v>
      </c>
      <c r="H115" s="1043">
        <v>8</v>
      </c>
      <c r="I115" s="536">
        <v>782</v>
      </c>
      <c r="J115" s="1058">
        <f t="shared" si="19"/>
        <v>6256</v>
      </c>
      <c r="K115" s="28"/>
      <c r="L115" s="47" t="s">
        <v>681</v>
      </c>
      <c r="M115" s="26"/>
      <c r="N115" s="1060" t="s">
        <v>2639</v>
      </c>
      <c r="O115" s="30">
        <v>45803</v>
      </c>
      <c r="P115" s="27"/>
      <c r="Q115" s="42">
        <v>45825</v>
      </c>
      <c r="R115" s="30">
        <v>45826</v>
      </c>
      <c r="S115" s="31">
        <v>45826</v>
      </c>
    </row>
    <row r="116" spans="1:19" s="4" customFormat="1" ht="19.7" customHeight="1">
      <c r="A116" s="536" t="s">
        <v>200</v>
      </c>
      <c r="B116" s="536"/>
      <c r="C116" s="26">
        <v>14</v>
      </c>
      <c r="D116" s="85">
        <f t="shared" si="20"/>
        <v>78</v>
      </c>
      <c r="E116" s="57" t="s">
        <v>175</v>
      </c>
      <c r="F116" s="57" t="s">
        <v>175</v>
      </c>
      <c r="G116" s="962" t="s">
        <v>2768</v>
      </c>
      <c r="H116" s="1043">
        <v>2</v>
      </c>
      <c r="I116" s="536">
        <v>8899</v>
      </c>
      <c r="J116" s="1058">
        <f t="shared" si="19"/>
        <v>17798</v>
      </c>
      <c r="K116" s="28"/>
      <c r="L116" s="47" t="s">
        <v>2769</v>
      </c>
      <c r="M116" s="26"/>
      <c r="N116" s="1060" t="s">
        <v>2639</v>
      </c>
      <c r="O116" s="30">
        <v>45803</v>
      </c>
      <c r="P116" s="27"/>
      <c r="Q116" s="42">
        <v>45825</v>
      </c>
      <c r="R116" s="30">
        <v>45826</v>
      </c>
      <c r="S116" s="31">
        <v>45826</v>
      </c>
    </row>
    <row r="117" spans="1:19" s="4" customFormat="1" ht="19.7" customHeight="1">
      <c r="A117" s="536" t="s">
        <v>291</v>
      </c>
      <c r="B117" s="536"/>
      <c r="C117" s="26">
        <v>13</v>
      </c>
      <c r="D117" s="85">
        <f>+D116+1</f>
        <v>79</v>
      </c>
      <c r="E117" s="57" t="s">
        <v>175</v>
      </c>
      <c r="F117" s="57" t="s">
        <v>175</v>
      </c>
      <c r="G117" s="962" t="s">
        <v>2770</v>
      </c>
      <c r="H117" s="1043">
        <v>2</v>
      </c>
      <c r="I117" s="536">
        <v>699</v>
      </c>
      <c r="J117" s="1058">
        <f t="shared" si="19"/>
        <v>1398</v>
      </c>
      <c r="K117" s="28"/>
      <c r="L117" s="47" t="s">
        <v>248</v>
      </c>
      <c r="M117" s="26"/>
      <c r="N117" s="1060" t="s">
        <v>2639</v>
      </c>
      <c r="O117" s="30">
        <v>45803</v>
      </c>
      <c r="P117" s="27"/>
      <c r="Q117" s="42">
        <v>45825</v>
      </c>
      <c r="R117" s="30">
        <v>45826</v>
      </c>
      <c r="S117" s="31">
        <v>45826</v>
      </c>
    </row>
    <row r="118" spans="1:19" s="4" customFormat="1" ht="19.7" customHeight="1">
      <c r="A118" s="536" t="s">
        <v>123</v>
      </c>
      <c r="B118" s="536"/>
      <c r="C118" s="26"/>
      <c r="D118" s="85">
        <f>+D117+1</f>
        <v>80</v>
      </c>
      <c r="E118" s="57" t="s">
        <v>175</v>
      </c>
      <c r="F118" s="57" t="s">
        <v>175</v>
      </c>
      <c r="G118" s="962" t="s">
        <v>2771</v>
      </c>
      <c r="H118" s="1067">
        <v>2</v>
      </c>
      <c r="I118" s="536">
        <v>81</v>
      </c>
      <c r="J118" s="1058">
        <f t="shared" si="19"/>
        <v>162</v>
      </c>
      <c r="K118" s="29"/>
      <c r="L118" s="47" t="s">
        <v>246</v>
      </c>
      <c r="M118" s="26"/>
      <c r="N118" s="1060" t="s">
        <v>2639</v>
      </c>
      <c r="O118" s="30">
        <v>45803</v>
      </c>
      <c r="P118" s="27"/>
      <c r="Q118" s="42">
        <v>45825</v>
      </c>
      <c r="R118" s="30">
        <v>45826</v>
      </c>
      <c r="S118" s="31">
        <v>45826</v>
      </c>
    </row>
    <row r="119" spans="1:19" s="4" customFormat="1" ht="19.7" customHeight="1">
      <c r="A119" s="536" t="s">
        <v>123</v>
      </c>
      <c r="B119" s="536"/>
      <c r="C119" s="26">
        <v>13</v>
      </c>
      <c r="D119" s="85">
        <f>+D118+1</f>
        <v>81</v>
      </c>
      <c r="E119" s="66" t="s">
        <v>175</v>
      </c>
      <c r="F119" s="66" t="s">
        <v>175</v>
      </c>
      <c r="G119" s="1076" t="s">
        <v>251</v>
      </c>
      <c r="H119" s="1070">
        <v>10</v>
      </c>
      <c r="I119" s="1071">
        <v>15</v>
      </c>
      <c r="J119" s="1121">
        <f t="shared" si="19"/>
        <v>150</v>
      </c>
      <c r="K119" s="164"/>
      <c r="L119" s="69" t="s">
        <v>2772</v>
      </c>
      <c r="M119" s="26"/>
      <c r="N119" s="1060" t="s">
        <v>2639</v>
      </c>
      <c r="O119" s="30">
        <v>45803</v>
      </c>
      <c r="P119" s="27"/>
      <c r="Q119" s="42">
        <v>45825</v>
      </c>
      <c r="R119" s="30">
        <v>45826</v>
      </c>
      <c r="S119" s="31">
        <v>45826</v>
      </c>
    </row>
    <row r="120" spans="1:19" s="4" customFormat="1" ht="19.7" customHeight="1">
      <c r="A120" s="536" t="s">
        <v>123</v>
      </c>
      <c r="B120" s="536"/>
      <c r="C120" s="26"/>
      <c r="D120" s="85">
        <f t="shared" si="20"/>
        <v>82</v>
      </c>
      <c r="E120" s="66" t="s">
        <v>175</v>
      </c>
      <c r="F120" s="66" t="s">
        <v>175</v>
      </c>
      <c r="G120" s="1069" t="s">
        <v>2773</v>
      </c>
      <c r="H120" s="1087">
        <v>4</v>
      </c>
      <c r="I120" s="1071">
        <v>152</v>
      </c>
      <c r="J120" s="1121">
        <f t="shared" si="19"/>
        <v>608</v>
      </c>
      <c r="K120" s="556"/>
      <c r="L120" s="69" t="s">
        <v>2774</v>
      </c>
      <c r="M120" s="26"/>
      <c r="N120" s="1060" t="s">
        <v>2639</v>
      </c>
      <c r="O120" s="30">
        <v>45803</v>
      </c>
      <c r="P120" s="27"/>
      <c r="Q120" s="42">
        <v>45825</v>
      </c>
      <c r="R120" s="30">
        <v>45826</v>
      </c>
      <c r="S120" s="31">
        <v>45826</v>
      </c>
    </row>
    <row r="121" spans="1:19" s="4" customFormat="1" ht="19.7" customHeight="1">
      <c r="A121" s="536" t="s">
        <v>123</v>
      </c>
      <c r="B121" s="536"/>
      <c r="C121" s="26">
        <v>13</v>
      </c>
      <c r="D121" s="85">
        <f>+D120+1</f>
        <v>83</v>
      </c>
      <c r="E121" s="66" t="s">
        <v>175</v>
      </c>
      <c r="F121" s="66" t="s">
        <v>175</v>
      </c>
      <c r="G121" s="962" t="s">
        <v>2664</v>
      </c>
      <c r="H121" s="1043">
        <v>8</v>
      </c>
      <c r="I121" s="536">
        <v>24</v>
      </c>
      <c r="J121" s="1121">
        <f t="shared" si="19"/>
        <v>192</v>
      </c>
      <c r="K121" s="28"/>
      <c r="L121" s="47" t="s">
        <v>2775</v>
      </c>
      <c r="M121" s="26"/>
      <c r="N121" s="1060" t="s">
        <v>2639</v>
      </c>
      <c r="O121" s="30">
        <v>45803</v>
      </c>
      <c r="P121" s="27"/>
      <c r="Q121" s="42">
        <v>45825</v>
      </c>
      <c r="R121" s="30">
        <v>45826</v>
      </c>
      <c r="S121" s="31">
        <v>45826</v>
      </c>
    </row>
    <row r="122" spans="1:19" s="4" customFormat="1" ht="19.7" customHeight="1">
      <c r="A122" s="536" t="s">
        <v>123</v>
      </c>
      <c r="B122" s="536"/>
      <c r="C122" s="26">
        <v>13</v>
      </c>
      <c r="D122" s="85">
        <f t="shared" si="20"/>
        <v>84</v>
      </c>
      <c r="E122" s="66" t="s">
        <v>175</v>
      </c>
      <c r="F122" s="66" t="s">
        <v>175</v>
      </c>
      <c r="G122" s="962" t="s">
        <v>2776</v>
      </c>
      <c r="H122" s="1067">
        <v>4</v>
      </c>
      <c r="I122" s="536">
        <v>46</v>
      </c>
      <c r="J122" s="1121">
        <f t="shared" si="19"/>
        <v>184</v>
      </c>
      <c r="K122" s="29"/>
      <c r="L122" s="47" t="s">
        <v>2777</v>
      </c>
      <c r="M122" s="26"/>
      <c r="N122" s="1060" t="s">
        <v>2639</v>
      </c>
      <c r="O122" s="30">
        <v>45803</v>
      </c>
      <c r="P122" s="27"/>
      <c r="Q122" s="42">
        <v>45825</v>
      </c>
      <c r="R122" s="30">
        <v>45826</v>
      </c>
      <c r="S122" s="31">
        <v>45826</v>
      </c>
    </row>
    <row r="123" spans="1:19" s="4" customFormat="1" ht="19.7" customHeight="1">
      <c r="A123" s="536" t="s">
        <v>123</v>
      </c>
      <c r="B123" s="536"/>
      <c r="C123" s="26">
        <v>13</v>
      </c>
      <c r="D123" s="85">
        <f t="shared" si="20"/>
        <v>85</v>
      </c>
      <c r="E123" s="66" t="s">
        <v>175</v>
      </c>
      <c r="F123" s="66" t="s">
        <v>175</v>
      </c>
      <c r="G123" s="962" t="s">
        <v>2778</v>
      </c>
      <c r="H123" s="1067">
        <v>2</v>
      </c>
      <c r="I123" s="536">
        <v>230</v>
      </c>
      <c r="J123" s="1121">
        <f t="shared" si="19"/>
        <v>460</v>
      </c>
      <c r="K123" s="29"/>
      <c r="L123" s="47" t="s">
        <v>2779</v>
      </c>
      <c r="M123" s="26"/>
      <c r="N123" s="1060" t="s">
        <v>2639</v>
      </c>
      <c r="O123" s="30">
        <v>45803</v>
      </c>
      <c r="P123" s="27"/>
      <c r="Q123" s="42">
        <v>45825</v>
      </c>
      <c r="R123" s="30">
        <v>45826</v>
      </c>
      <c r="S123" s="31">
        <v>45826</v>
      </c>
    </row>
    <row r="124" spans="1:19" s="4" customFormat="1" ht="19.7" customHeight="1">
      <c r="A124" s="536" t="s">
        <v>123</v>
      </c>
      <c r="B124" s="536"/>
      <c r="C124" s="26">
        <v>13</v>
      </c>
      <c r="D124" s="85">
        <f>+D123+1</f>
        <v>86</v>
      </c>
      <c r="E124" s="66" t="s">
        <v>175</v>
      </c>
      <c r="F124" s="66" t="s">
        <v>175</v>
      </c>
      <c r="G124" s="1076" t="s">
        <v>990</v>
      </c>
      <c r="H124" s="1070">
        <v>10</v>
      </c>
      <c r="I124" s="1071">
        <v>14</v>
      </c>
      <c r="J124" s="1121">
        <f t="shared" si="19"/>
        <v>140</v>
      </c>
      <c r="K124" s="164"/>
      <c r="L124" s="69" t="s">
        <v>2780</v>
      </c>
      <c r="M124" s="26"/>
      <c r="N124" s="1060" t="s">
        <v>2639</v>
      </c>
      <c r="O124" s="30">
        <v>45803</v>
      </c>
      <c r="P124" s="27"/>
      <c r="Q124" s="42">
        <v>45825</v>
      </c>
      <c r="R124" s="30">
        <v>45826</v>
      </c>
      <c r="S124" s="31">
        <v>45826</v>
      </c>
    </row>
    <row r="125" spans="1:19" s="4" customFormat="1" ht="19.7" customHeight="1">
      <c r="A125" s="536" t="s">
        <v>123</v>
      </c>
      <c r="B125" s="536"/>
      <c r="C125" s="26"/>
      <c r="D125" s="85">
        <f t="shared" si="20"/>
        <v>87</v>
      </c>
      <c r="E125" s="66" t="s">
        <v>175</v>
      </c>
      <c r="F125" s="66" t="s">
        <v>175</v>
      </c>
      <c r="G125" s="962" t="s">
        <v>2781</v>
      </c>
      <c r="H125" s="1067">
        <v>8</v>
      </c>
      <c r="I125" s="536">
        <v>55</v>
      </c>
      <c r="J125" s="1121">
        <f t="shared" si="19"/>
        <v>440</v>
      </c>
      <c r="K125" s="29"/>
      <c r="L125" s="47" t="s">
        <v>2782</v>
      </c>
      <c r="M125" s="26"/>
      <c r="N125" s="1060" t="s">
        <v>2639</v>
      </c>
      <c r="O125" s="30">
        <v>45803</v>
      </c>
      <c r="P125" s="27"/>
      <c r="Q125" s="42">
        <v>45825</v>
      </c>
      <c r="R125" s="30">
        <v>45826</v>
      </c>
      <c r="S125" s="31">
        <v>45826</v>
      </c>
    </row>
    <row r="126" spans="1:19" s="4" customFormat="1" ht="19.7" customHeight="1">
      <c r="A126" s="536" t="s">
        <v>123</v>
      </c>
      <c r="B126" s="536"/>
      <c r="C126" s="26">
        <v>13</v>
      </c>
      <c r="D126" s="85">
        <f>+D125+1</f>
        <v>88</v>
      </c>
      <c r="E126" s="57" t="s">
        <v>175</v>
      </c>
      <c r="F126" s="57" t="s">
        <v>175</v>
      </c>
      <c r="G126" s="962" t="s">
        <v>2644</v>
      </c>
      <c r="H126" s="1043">
        <v>4</v>
      </c>
      <c r="I126" s="536">
        <v>77</v>
      </c>
      <c r="J126" s="1058">
        <f t="shared" si="19"/>
        <v>308</v>
      </c>
      <c r="K126" s="28"/>
      <c r="L126" s="47" t="s">
        <v>2783</v>
      </c>
      <c r="M126" s="26"/>
      <c r="N126" s="1060" t="s">
        <v>2639</v>
      </c>
      <c r="O126" s="30">
        <v>45803</v>
      </c>
      <c r="P126" s="27"/>
      <c r="Q126" s="42">
        <v>45825</v>
      </c>
      <c r="R126" s="30">
        <v>45826</v>
      </c>
      <c r="S126" s="31">
        <v>45826</v>
      </c>
    </row>
    <row r="127" spans="1:19" s="4" customFormat="1" ht="19.7" customHeight="1">
      <c r="A127" s="536" t="s">
        <v>123</v>
      </c>
      <c r="B127" s="536"/>
      <c r="C127" s="26">
        <v>13</v>
      </c>
      <c r="D127" s="85">
        <f>+D126+1</f>
        <v>89</v>
      </c>
      <c r="E127" s="57" t="s">
        <v>175</v>
      </c>
      <c r="F127" s="57" t="s">
        <v>175</v>
      </c>
      <c r="G127" s="962" t="s">
        <v>2784</v>
      </c>
      <c r="H127" s="1067">
        <v>10</v>
      </c>
      <c r="I127" s="536">
        <v>14</v>
      </c>
      <c r="J127" s="1058">
        <f t="shared" si="19"/>
        <v>140</v>
      </c>
      <c r="K127" s="29"/>
      <c r="L127" s="69" t="s">
        <v>2785</v>
      </c>
      <c r="M127" s="47" t="s">
        <v>2460</v>
      </c>
      <c r="N127" s="1060" t="s">
        <v>2639</v>
      </c>
      <c r="O127" s="30">
        <v>45803</v>
      </c>
      <c r="P127" s="27"/>
      <c r="Q127" s="42">
        <v>45825</v>
      </c>
      <c r="R127" s="30">
        <v>45826</v>
      </c>
      <c r="S127" s="31">
        <v>45826</v>
      </c>
    </row>
    <row r="128" spans="1:19" s="4" customFormat="1" ht="19.7" customHeight="1">
      <c r="A128" s="536" t="s">
        <v>123</v>
      </c>
      <c r="B128" s="536"/>
      <c r="C128" s="26">
        <v>13</v>
      </c>
      <c r="D128" s="85">
        <f>+D127+1</f>
        <v>90</v>
      </c>
      <c r="E128" s="57" t="s">
        <v>175</v>
      </c>
      <c r="F128" s="57" t="s">
        <v>175</v>
      </c>
      <c r="G128" s="962" t="s">
        <v>2771</v>
      </c>
      <c r="H128" s="1067">
        <v>2</v>
      </c>
      <c r="I128" s="536">
        <v>81</v>
      </c>
      <c r="J128" s="1058">
        <f t="shared" si="19"/>
        <v>162</v>
      </c>
      <c r="K128" s="29"/>
      <c r="L128" s="47" t="s">
        <v>246</v>
      </c>
      <c r="M128" s="47" t="s">
        <v>2460</v>
      </c>
      <c r="N128" s="1060" t="s">
        <v>2639</v>
      </c>
      <c r="O128" s="30">
        <v>45803</v>
      </c>
      <c r="P128" s="27"/>
      <c r="Q128" s="42">
        <v>45825</v>
      </c>
      <c r="R128" s="30">
        <v>45826</v>
      </c>
      <c r="S128" s="31">
        <v>45826</v>
      </c>
    </row>
    <row r="129" spans="1:19" s="4" customFormat="1" ht="19.7" customHeight="1">
      <c r="A129" s="536" t="s">
        <v>123</v>
      </c>
      <c r="B129" s="536"/>
      <c r="C129" s="26">
        <v>13</v>
      </c>
      <c r="D129" s="85">
        <f>+D128+1</f>
        <v>91</v>
      </c>
      <c r="E129" s="57" t="s">
        <v>175</v>
      </c>
      <c r="F129" s="57" t="s">
        <v>175</v>
      </c>
      <c r="G129" s="962" t="s">
        <v>2786</v>
      </c>
      <c r="H129" s="1067">
        <v>2</v>
      </c>
      <c r="I129" s="536">
        <v>81</v>
      </c>
      <c r="J129" s="1058">
        <f t="shared" si="19"/>
        <v>162</v>
      </c>
      <c r="K129" s="29"/>
      <c r="L129" s="47" t="s">
        <v>246</v>
      </c>
      <c r="M129" s="47" t="s">
        <v>2460</v>
      </c>
      <c r="N129" s="1060" t="s">
        <v>2639</v>
      </c>
      <c r="O129" s="30">
        <v>45803</v>
      </c>
      <c r="P129" s="27"/>
      <c r="Q129" s="42">
        <v>45825</v>
      </c>
      <c r="R129" s="30">
        <v>45826</v>
      </c>
      <c r="S129" s="31">
        <v>45826</v>
      </c>
    </row>
    <row r="130" spans="1:19" s="4" customFormat="1" ht="19.7" customHeight="1">
      <c r="A130" s="536" t="s">
        <v>291</v>
      </c>
      <c r="B130" s="536"/>
      <c r="C130" s="26">
        <v>13</v>
      </c>
      <c r="D130" s="85">
        <f t="shared" si="20"/>
        <v>92</v>
      </c>
      <c r="E130" s="57" t="s">
        <v>175</v>
      </c>
      <c r="F130" s="57" t="s">
        <v>175</v>
      </c>
      <c r="G130" s="962" t="s">
        <v>2787</v>
      </c>
      <c r="H130" s="1067">
        <v>2</v>
      </c>
      <c r="I130" s="536">
        <v>706</v>
      </c>
      <c r="J130" s="1058">
        <f t="shared" si="19"/>
        <v>1412</v>
      </c>
      <c r="K130" s="29"/>
      <c r="L130" s="47" t="s">
        <v>248</v>
      </c>
      <c r="M130" s="47" t="s">
        <v>2460</v>
      </c>
      <c r="N130" s="1060" t="s">
        <v>2639</v>
      </c>
      <c r="O130" s="30">
        <v>45803</v>
      </c>
      <c r="P130" s="27"/>
      <c r="Q130" s="42">
        <v>45825</v>
      </c>
      <c r="R130" s="30">
        <v>45826</v>
      </c>
      <c r="S130" s="31">
        <v>45826</v>
      </c>
    </row>
    <row r="131" spans="1:19" s="4" customFormat="1" ht="19.5" customHeight="1">
      <c r="A131" s="536" t="s">
        <v>200</v>
      </c>
      <c r="B131" s="855"/>
      <c r="C131" s="26"/>
      <c r="D131" s="85">
        <f>+D130+1</f>
        <v>93</v>
      </c>
      <c r="E131" s="66" t="s">
        <v>175</v>
      </c>
      <c r="F131" s="66" t="s">
        <v>175</v>
      </c>
      <c r="G131" s="1035" t="s">
        <v>2788</v>
      </c>
      <c r="H131" s="1122">
        <v>2</v>
      </c>
      <c r="I131" s="1123">
        <v>594</v>
      </c>
      <c r="J131" s="1124">
        <f>H131*I131</f>
        <v>1188</v>
      </c>
      <c r="K131" s="1125"/>
      <c r="L131" s="907" t="s">
        <v>2789</v>
      </c>
      <c r="M131" s="831" t="s">
        <v>2790</v>
      </c>
      <c r="N131" s="1060" t="s">
        <v>2639</v>
      </c>
      <c r="O131" s="30">
        <v>45803</v>
      </c>
      <c r="P131" s="27"/>
      <c r="Q131" s="42">
        <v>45825</v>
      </c>
      <c r="R131" s="30">
        <v>45826</v>
      </c>
      <c r="S131" s="31">
        <v>45826</v>
      </c>
    </row>
    <row r="132" spans="1:19" s="4" customFormat="1" ht="19.7" customHeight="1">
      <c r="A132" s="536" t="s">
        <v>814</v>
      </c>
      <c r="D132" s="85">
        <f t="shared" ref="D132:D142" si="21">+D131+1</f>
        <v>94</v>
      </c>
      <c r="E132" s="155" t="s">
        <v>2791</v>
      </c>
      <c r="F132" s="27" t="s">
        <v>287</v>
      </c>
      <c r="G132" s="1126" t="s">
        <v>2792</v>
      </c>
      <c r="H132" s="339">
        <v>1</v>
      </c>
      <c r="I132" s="219">
        <v>35526</v>
      </c>
      <c r="J132" s="1127">
        <v>35526</v>
      </c>
      <c r="K132" s="176"/>
      <c r="L132" s="165" t="s">
        <v>2793</v>
      </c>
      <c r="M132" s="26"/>
      <c r="N132" s="1128" t="s">
        <v>2794</v>
      </c>
      <c r="O132" s="30">
        <v>45971</v>
      </c>
      <c r="P132" s="27"/>
      <c r="Q132" s="26">
        <v>45994</v>
      </c>
      <c r="R132" s="30">
        <v>45995</v>
      </c>
      <c r="S132" s="31"/>
    </row>
    <row r="133" spans="1:19" s="4" customFormat="1" ht="19.7" customHeight="1">
      <c r="A133" s="536" t="s">
        <v>123</v>
      </c>
      <c r="D133" s="85">
        <f t="shared" si="21"/>
        <v>95</v>
      </c>
      <c r="E133" s="66" t="s">
        <v>287</v>
      </c>
      <c r="F133" s="27" t="s">
        <v>287</v>
      </c>
      <c r="G133" s="217" t="s">
        <v>2795</v>
      </c>
      <c r="H133" s="1129">
        <v>5</v>
      </c>
      <c r="I133" s="219">
        <v>77</v>
      </c>
      <c r="J133" s="1127">
        <v>385</v>
      </c>
      <c r="K133" s="952"/>
      <c r="L133" s="55" t="s">
        <v>2796</v>
      </c>
      <c r="M133" s="26"/>
      <c r="N133" s="1128" t="s">
        <v>2794</v>
      </c>
      <c r="O133" s="30">
        <v>45971</v>
      </c>
      <c r="P133" s="27"/>
      <c r="Q133" s="26">
        <v>45994</v>
      </c>
      <c r="R133" s="30">
        <v>45995</v>
      </c>
      <c r="S133" s="31"/>
    </row>
    <row r="134" spans="1:19" s="4" customFormat="1" ht="19.7" customHeight="1">
      <c r="A134" s="536" t="s">
        <v>123</v>
      </c>
      <c r="D134" s="85">
        <f t="shared" si="21"/>
        <v>96</v>
      </c>
      <c r="E134" s="66" t="s">
        <v>287</v>
      </c>
      <c r="F134" s="27" t="s">
        <v>287</v>
      </c>
      <c r="G134" s="217" t="s">
        <v>2797</v>
      </c>
      <c r="H134" s="1129">
        <v>8</v>
      </c>
      <c r="I134" s="219">
        <v>112</v>
      </c>
      <c r="J134" s="1127">
        <v>896</v>
      </c>
      <c r="K134" s="952"/>
      <c r="L134" s="55" t="s">
        <v>2798</v>
      </c>
      <c r="M134" s="26"/>
      <c r="N134" s="1128" t="s">
        <v>2794</v>
      </c>
      <c r="O134" s="30">
        <v>45971</v>
      </c>
      <c r="P134" s="27"/>
      <c r="Q134" s="26">
        <v>45994</v>
      </c>
      <c r="R134" s="30">
        <v>45995</v>
      </c>
      <c r="S134" s="31"/>
    </row>
    <row r="135" spans="1:19" s="4" customFormat="1" ht="19.7" customHeight="1">
      <c r="A135" s="536" t="s">
        <v>123</v>
      </c>
      <c r="D135" s="85">
        <f t="shared" si="21"/>
        <v>97</v>
      </c>
      <c r="E135" s="66" t="s">
        <v>287</v>
      </c>
      <c r="F135" s="27" t="s">
        <v>287</v>
      </c>
      <c r="G135" s="217" t="s">
        <v>2799</v>
      </c>
      <c r="H135" s="1129">
        <v>1</v>
      </c>
      <c r="I135" s="219">
        <v>18453</v>
      </c>
      <c r="J135" s="1127">
        <v>18453</v>
      </c>
      <c r="K135" s="952"/>
      <c r="L135" s="55" t="s">
        <v>2800</v>
      </c>
      <c r="M135" s="26"/>
      <c r="N135" s="1128" t="s">
        <v>2794</v>
      </c>
      <c r="O135" s="30">
        <v>45971</v>
      </c>
      <c r="P135" s="27"/>
      <c r="Q135" s="26">
        <v>45994</v>
      </c>
      <c r="R135" s="30">
        <v>45995</v>
      </c>
      <c r="S135" s="31"/>
    </row>
    <row r="136" spans="1:19" s="4" customFormat="1" ht="19.7" customHeight="1">
      <c r="A136" s="536" t="s">
        <v>123</v>
      </c>
      <c r="D136" s="85">
        <f t="shared" si="21"/>
        <v>98</v>
      </c>
      <c r="E136" s="66" t="s">
        <v>287</v>
      </c>
      <c r="F136" s="27" t="s">
        <v>287</v>
      </c>
      <c r="G136" s="217" t="s">
        <v>2801</v>
      </c>
      <c r="H136" s="1129">
        <v>32</v>
      </c>
      <c r="I136" s="219">
        <v>13</v>
      </c>
      <c r="J136" s="1127">
        <v>416</v>
      </c>
      <c r="K136" s="952"/>
      <c r="L136" s="55" t="s">
        <v>2798</v>
      </c>
      <c r="M136" s="26"/>
      <c r="N136" s="1128" t="s">
        <v>2794</v>
      </c>
      <c r="O136" s="30">
        <v>45971</v>
      </c>
      <c r="P136" s="27"/>
      <c r="Q136" s="26">
        <v>45994</v>
      </c>
      <c r="R136" s="30">
        <v>45995</v>
      </c>
      <c r="S136" s="31"/>
    </row>
    <row r="137" spans="1:19" s="4" customFormat="1" ht="19.7" customHeight="1">
      <c r="A137" s="536" t="s">
        <v>200</v>
      </c>
      <c r="D137" s="85">
        <f t="shared" si="21"/>
        <v>99</v>
      </c>
      <c r="E137" s="66" t="s">
        <v>287</v>
      </c>
      <c r="F137" s="27" t="s">
        <v>287</v>
      </c>
      <c r="G137" s="217" t="s">
        <v>2802</v>
      </c>
      <c r="H137" s="1129">
        <v>2</v>
      </c>
      <c r="I137" s="219">
        <v>1079</v>
      </c>
      <c r="J137" s="1127">
        <v>2158</v>
      </c>
      <c r="K137" s="952"/>
      <c r="L137" s="55" t="s">
        <v>2803</v>
      </c>
      <c r="M137" s="26"/>
      <c r="N137" s="1128" t="s">
        <v>2794</v>
      </c>
      <c r="O137" s="30">
        <v>45971</v>
      </c>
      <c r="P137" s="27"/>
      <c r="Q137" s="26">
        <v>45994</v>
      </c>
      <c r="R137" s="30">
        <v>45995</v>
      </c>
      <c r="S137" s="31"/>
    </row>
    <row r="138" spans="1:19" s="4" customFormat="1" ht="19.7" customHeight="1">
      <c r="A138" s="536" t="s">
        <v>2804</v>
      </c>
      <c r="D138" s="85">
        <f t="shared" si="21"/>
        <v>100</v>
      </c>
      <c r="E138" s="66" t="s">
        <v>2791</v>
      </c>
      <c r="F138" s="27" t="s">
        <v>287</v>
      </c>
      <c r="G138" s="217" t="s">
        <v>2805</v>
      </c>
      <c r="H138" s="1129">
        <v>1</v>
      </c>
      <c r="I138" s="219">
        <v>16607</v>
      </c>
      <c r="J138" s="1127">
        <v>16607</v>
      </c>
      <c r="K138" s="952"/>
      <c r="L138" s="55" t="s">
        <v>2806</v>
      </c>
      <c r="M138" s="26"/>
      <c r="N138" s="1128" t="s">
        <v>2794</v>
      </c>
      <c r="O138" s="30">
        <v>45971</v>
      </c>
      <c r="P138" s="27"/>
      <c r="Q138" s="26">
        <v>45994</v>
      </c>
      <c r="R138" s="30">
        <v>45995</v>
      </c>
      <c r="S138" s="31"/>
    </row>
    <row r="139" spans="1:19" s="4" customFormat="1" ht="19.7" customHeight="1">
      <c r="A139" s="536" t="s">
        <v>123</v>
      </c>
      <c r="D139" s="85">
        <f t="shared" si="21"/>
        <v>101</v>
      </c>
      <c r="E139" s="66" t="s">
        <v>287</v>
      </c>
      <c r="F139" s="27" t="s">
        <v>287</v>
      </c>
      <c r="G139" s="217" t="s">
        <v>2807</v>
      </c>
      <c r="H139" s="1129">
        <v>4</v>
      </c>
      <c r="I139" s="219">
        <v>38</v>
      </c>
      <c r="J139" s="1127">
        <v>152</v>
      </c>
      <c r="K139" s="952"/>
      <c r="L139" s="55" t="s">
        <v>2808</v>
      </c>
      <c r="M139" s="26"/>
      <c r="N139" s="1128" t="s">
        <v>2794</v>
      </c>
      <c r="O139" s="30">
        <v>45971</v>
      </c>
      <c r="P139" s="27"/>
      <c r="Q139" s="26">
        <v>45994</v>
      </c>
      <c r="R139" s="30">
        <v>45995</v>
      </c>
      <c r="S139" s="31"/>
    </row>
    <row r="140" spans="1:19" s="4" customFormat="1" ht="19.7" customHeight="1">
      <c r="A140" s="536" t="s">
        <v>123</v>
      </c>
      <c r="D140" s="85">
        <f t="shared" si="21"/>
        <v>102</v>
      </c>
      <c r="E140" s="66" t="s">
        <v>287</v>
      </c>
      <c r="F140" s="27" t="s">
        <v>287</v>
      </c>
      <c r="G140" s="217" t="s">
        <v>2809</v>
      </c>
      <c r="H140" s="1129">
        <v>6</v>
      </c>
      <c r="I140" s="219">
        <v>120</v>
      </c>
      <c r="J140" s="1127">
        <v>720</v>
      </c>
      <c r="K140" s="952"/>
      <c r="L140" s="55" t="s">
        <v>2810</v>
      </c>
      <c r="M140" s="26"/>
      <c r="N140" s="1128" t="s">
        <v>2794</v>
      </c>
      <c r="O140" s="30">
        <v>45971</v>
      </c>
      <c r="P140" s="27"/>
      <c r="Q140" s="26">
        <v>45994</v>
      </c>
      <c r="R140" s="30">
        <v>45995</v>
      </c>
      <c r="S140" s="31"/>
    </row>
    <row r="141" spans="1:19" s="4" customFormat="1" ht="19.7" customHeight="1">
      <c r="A141" s="536" t="s">
        <v>123</v>
      </c>
      <c r="D141" s="85">
        <f t="shared" si="21"/>
        <v>103</v>
      </c>
      <c r="E141" s="66" t="s">
        <v>287</v>
      </c>
      <c r="F141" s="27" t="s">
        <v>287</v>
      </c>
      <c r="G141" s="217" t="s">
        <v>2811</v>
      </c>
      <c r="H141" s="1129">
        <v>1</v>
      </c>
      <c r="I141" s="219">
        <v>960</v>
      </c>
      <c r="J141" s="1127">
        <v>960</v>
      </c>
      <c r="K141" s="952"/>
      <c r="L141" s="55" t="s">
        <v>2812</v>
      </c>
      <c r="M141" s="26"/>
      <c r="N141" s="1128" t="s">
        <v>2794</v>
      </c>
      <c r="O141" s="30">
        <v>45971</v>
      </c>
      <c r="P141" s="27"/>
      <c r="Q141" s="26">
        <v>45994</v>
      </c>
      <c r="R141" s="30">
        <v>45995</v>
      </c>
      <c r="S141" s="31"/>
    </row>
    <row r="142" spans="1:19" s="4" customFormat="1" ht="19.7" customHeight="1">
      <c r="A142" s="536" t="s">
        <v>123</v>
      </c>
      <c r="D142" s="85">
        <f t="shared" si="21"/>
        <v>104</v>
      </c>
      <c r="E142" s="66" t="s">
        <v>287</v>
      </c>
      <c r="F142" s="27" t="s">
        <v>287</v>
      </c>
      <c r="G142" s="217" t="s">
        <v>2813</v>
      </c>
      <c r="H142" s="1129">
        <v>2</v>
      </c>
      <c r="I142" s="219">
        <v>732</v>
      </c>
      <c r="J142" s="1127">
        <v>1464</v>
      </c>
      <c r="K142" s="952"/>
      <c r="L142" s="55" t="s">
        <v>2812</v>
      </c>
      <c r="M142" s="26"/>
      <c r="N142" s="1128" t="s">
        <v>2794</v>
      </c>
      <c r="O142" s="30">
        <v>45971</v>
      </c>
      <c r="P142" s="27"/>
      <c r="Q142" s="26">
        <v>45994</v>
      </c>
      <c r="R142" s="30">
        <v>45995</v>
      </c>
      <c r="S142" s="31"/>
    </row>
    <row r="143" spans="1:19" s="4" customFormat="1" ht="19.7" customHeight="1">
      <c r="D143" s="27"/>
      <c r="E143" s="66"/>
      <c r="F143" s="27"/>
      <c r="G143" s="55"/>
      <c r="H143" s="1130"/>
      <c r="I143" s="57"/>
      <c r="J143" s="153"/>
      <c r="K143" s="952"/>
      <c r="L143" s="55"/>
      <c r="M143" s="26"/>
      <c r="N143" s="26"/>
      <c r="O143" s="30"/>
      <c r="P143" s="27"/>
      <c r="Q143" s="26"/>
      <c r="R143" s="30"/>
      <c r="S143" s="31"/>
    </row>
    <row r="144" spans="1:19" s="4" customFormat="1" ht="19.7" customHeight="1">
      <c r="D144" s="27"/>
      <c r="E144" s="66"/>
      <c r="F144" s="27"/>
      <c r="G144" s="55"/>
      <c r="H144" s="1130"/>
      <c r="I144" s="57"/>
      <c r="J144" s="153"/>
      <c r="K144" s="952"/>
      <c r="L144" s="55"/>
      <c r="M144" s="26"/>
      <c r="N144" s="26"/>
      <c r="O144" s="30"/>
      <c r="P144" s="27"/>
      <c r="Q144" s="26"/>
      <c r="R144" s="30"/>
      <c r="S144" s="31"/>
    </row>
    <row r="145" spans="1:19" s="4" customFormat="1" ht="19.7" customHeight="1">
      <c r="D145" s="27"/>
      <c r="E145" s="27"/>
      <c r="F145" s="27"/>
      <c r="G145" s="370">
        <f>SUM(J114:J144)</f>
        <v>109317</v>
      </c>
      <c r="H145" s="557"/>
      <c r="I145" s="26"/>
      <c r="J145" s="63"/>
      <c r="K145" s="29"/>
      <c r="L145" s="47"/>
      <c r="M145" s="26"/>
      <c r="N145" s="26"/>
      <c r="O145" s="30"/>
      <c r="P145" s="27"/>
      <c r="Q145" s="26"/>
      <c r="R145" s="30"/>
      <c r="S145" s="31"/>
    </row>
    <row r="146" spans="1:19" s="4" customFormat="1" ht="19.149999999999999" customHeight="1">
      <c r="D146" s="27"/>
      <c r="E146" s="27"/>
      <c r="F146" s="27"/>
      <c r="G146" s="121"/>
      <c r="H146" s="557"/>
      <c r="I146" s="26"/>
      <c r="J146" s="63"/>
      <c r="K146" s="29"/>
      <c r="L146" s="47"/>
      <c r="M146" s="26"/>
      <c r="N146" s="26"/>
      <c r="O146" s="30"/>
      <c r="P146" s="27"/>
      <c r="Q146" s="26"/>
      <c r="R146" s="30"/>
      <c r="S146" s="31"/>
    </row>
    <row r="147" spans="1:19" s="4" customFormat="1" ht="19.149999999999999" customHeight="1">
      <c r="D147" s="27"/>
      <c r="E147" s="27"/>
      <c r="F147" s="27"/>
      <c r="G147" s="121"/>
      <c r="H147" s="557"/>
      <c r="I147" s="26"/>
      <c r="J147" s="63"/>
      <c r="K147" s="29"/>
      <c r="L147" s="47"/>
      <c r="M147" s="26"/>
      <c r="N147" s="26"/>
      <c r="O147" s="30"/>
      <c r="P147" s="27"/>
      <c r="Q147" s="26"/>
      <c r="R147" s="30"/>
      <c r="S147" s="31"/>
    </row>
    <row r="148" spans="1:19" s="4" customFormat="1" ht="19.7" customHeight="1">
      <c r="D148" s="27"/>
      <c r="E148" s="27"/>
      <c r="F148" s="27"/>
      <c r="G148" s="121"/>
      <c r="H148" s="557"/>
      <c r="I148" s="26"/>
      <c r="J148" s="63"/>
      <c r="K148" s="29"/>
      <c r="L148" s="47"/>
      <c r="M148" s="26"/>
      <c r="N148" s="26"/>
      <c r="O148" s="30"/>
      <c r="P148" s="27"/>
      <c r="Q148" s="26"/>
      <c r="R148" s="30"/>
      <c r="S148" s="31"/>
    </row>
    <row r="149" spans="1:19" s="4" customFormat="1" ht="19.7" customHeight="1">
      <c r="D149" s="27"/>
      <c r="E149" s="27"/>
      <c r="F149" s="27"/>
      <c r="G149" s="26"/>
      <c r="H149" s="40"/>
      <c r="I149" s="26"/>
      <c r="J149" s="28"/>
      <c r="K149" s="29"/>
      <c r="L149" s="26"/>
      <c r="M149" s="26"/>
      <c r="N149" s="26"/>
      <c r="O149" s="30"/>
      <c r="P149" s="27"/>
      <c r="Q149" s="26"/>
      <c r="R149" s="30"/>
      <c r="S149" s="31"/>
    </row>
    <row r="150" spans="1:19" s="4" customFormat="1" ht="19.7" customHeight="1">
      <c r="D150" s="27"/>
      <c r="E150" s="83" t="s">
        <v>2814</v>
      </c>
      <c r="F150" s="33"/>
      <c r="G150" s="34"/>
      <c r="H150" s="40"/>
      <c r="I150" s="26"/>
      <c r="J150" s="28"/>
      <c r="K150" s="29"/>
      <c r="L150" s="26"/>
      <c r="M150" s="26"/>
      <c r="N150" s="26"/>
      <c r="O150" s="30"/>
      <c r="P150" s="27"/>
      <c r="Q150" s="26"/>
      <c r="R150" s="30"/>
      <c r="S150" s="31"/>
    </row>
    <row r="151" spans="1:19" s="4" customFormat="1" ht="19.7" customHeight="1">
      <c r="A151" s="536" t="s">
        <v>200</v>
      </c>
      <c r="B151" s="536"/>
      <c r="C151" s="26">
        <v>15</v>
      </c>
      <c r="D151" s="85">
        <f>+D142+1</f>
        <v>105</v>
      </c>
      <c r="E151" s="27" t="s">
        <v>175</v>
      </c>
      <c r="F151" s="27" t="s">
        <v>175</v>
      </c>
      <c r="G151" s="37" t="s">
        <v>1232</v>
      </c>
      <c r="H151" s="1043">
        <v>2</v>
      </c>
      <c r="I151" s="1131">
        <v>71</v>
      </c>
      <c r="J151" s="1073">
        <f t="shared" ref="J151:J156" si="22">H151*I151</f>
        <v>142</v>
      </c>
      <c r="K151" s="28"/>
      <c r="L151" s="40" t="s">
        <v>1233</v>
      </c>
      <c r="M151" s="984" t="s">
        <v>2494</v>
      </c>
      <c r="N151" s="1060" t="s">
        <v>2639</v>
      </c>
      <c r="O151" s="30">
        <v>45803</v>
      </c>
      <c r="P151" s="27"/>
      <c r="Q151" s="42">
        <v>45825</v>
      </c>
      <c r="R151" s="30">
        <v>45826</v>
      </c>
      <c r="S151" s="31">
        <v>45826</v>
      </c>
    </row>
    <row r="152" spans="1:19" s="4" customFormat="1" ht="19.7" customHeight="1">
      <c r="A152" s="536" t="s">
        <v>200</v>
      </c>
      <c r="B152" s="536"/>
      <c r="C152" s="26">
        <v>15</v>
      </c>
      <c r="D152" s="85">
        <f t="shared" ref="D152:D156" si="23">+D151+1</f>
        <v>106</v>
      </c>
      <c r="E152" s="26" t="s">
        <v>175</v>
      </c>
      <c r="F152" s="26" t="s">
        <v>175</v>
      </c>
      <c r="G152" s="1132" t="s">
        <v>207</v>
      </c>
      <c r="H152" s="1133">
        <v>4</v>
      </c>
      <c r="I152" s="1075">
        <v>69</v>
      </c>
      <c r="J152" s="1081">
        <f t="shared" si="22"/>
        <v>276</v>
      </c>
      <c r="K152" s="28"/>
      <c r="L152" s="261" t="s">
        <v>307</v>
      </c>
      <c r="M152" s="984" t="s">
        <v>2489</v>
      </c>
      <c r="N152" s="1060" t="s">
        <v>2639</v>
      </c>
      <c r="O152" s="30">
        <v>45803</v>
      </c>
      <c r="P152" s="27"/>
      <c r="Q152" s="42">
        <v>45825</v>
      </c>
      <c r="R152" s="30">
        <v>45826</v>
      </c>
      <c r="S152" s="31">
        <v>45826</v>
      </c>
    </row>
    <row r="153" spans="1:19" s="4" customFormat="1" ht="19.7" customHeight="1">
      <c r="A153" s="536" t="s">
        <v>123</v>
      </c>
      <c r="B153" s="536"/>
      <c r="C153" s="26">
        <v>15</v>
      </c>
      <c r="D153" s="85">
        <f t="shared" si="23"/>
        <v>107</v>
      </c>
      <c r="E153" s="155" t="s">
        <v>175</v>
      </c>
      <c r="F153" s="155" t="s">
        <v>175</v>
      </c>
      <c r="G153" s="1079" t="s">
        <v>2815</v>
      </c>
      <c r="H153" s="1080">
        <v>4</v>
      </c>
      <c r="I153" s="1075">
        <v>77</v>
      </c>
      <c r="J153" s="1121">
        <f t="shared" si="22"/>
        <v>308</v>
      </c>
      <c r="K153" s="91"/>
      <c r="L153" s="165" t="s">
        <v>2816</v>
      </c>
      <c r="M153" s="499"/>
      <c r="N153" s="1060" t="s">
        <v>2639</v>
      </c>
      <c r="O153" s="30">
        <v>45803</v>
      </c>
      <c r="P153" s="27"/>
      <c r="Q153" s="42">
        <v>45825</v>
      </c>
      <c r="R153" s="30">
        <v>45826</v>
      </c>
      <c r="S153" s="31">
        <v>45826</v>
      </c>
    </row>
    <row r="154" spans="1:19" s="4" customFormat="1" ht="19.7" customHeight="1">
      <c r="A154" s="536" t="s">
        <v>123</v>
      </c>
      <c r="B154" s="536"/>
      <c r="C154" s="26">
        <v>15</v>
      </c>
      <c r="D154" s="85">
        <f t="shared" si="23"/>
        <v>108</v>
      </c>
      <c r="E154" s="27" t="s">
        <v>175</v>
      </c>
      <c r="F154" s="27" t="s">
        <v>175</v>
      </c>
      <c r="G154" s="37" t="s">
        <v>1234</v>
      </c>
      <c r="H154" s="1043">
        <v>2</v>
      </c>
      <c r="I154" s="1131">
        <v>30</v>
      </c>
      <c r="J154" s="1073">
        <f t="shared" si="22"/>
        <v>60</v>
      </c>
      <c r="K154" s="28"/>
      <c r="L154" s="40" t="s">
        <v>1235</v>
      </c>
      <c r="M154" s="984" t="s">
        <v>2489</v>
      </c>
      <c r="N154" s="1060" t="s">
        <v>2639</v>
      </c>
      <c r="O154" s="30">
        <v>45803</v>
      </c>
      <c r="P154" s="27"/>
      <c r="Q154" s="42">
        <v>45825</v>
      </c>
      <c r="R154" s="30">
        <v>45826</v>
      </c>
      <c r="S154" s="31">
        <v>45826</v>
      </c>
    </row>
    <row r="155" spans="1:19" s="4" customFormat="1" ht="19.7" customHeight="1">
      <c r="A155" s="536" t="s">
        <v>123</v>
      </c>
      <c r="B155" s="536"/>
      <c r="C155" s="26">
        <v>15</v>
      </c>
      <c r="D155" s="85">
        <f>+D154+1</f>
        <v>109</v>
      </c>
      <c r="E155" s="202" t="s">
        <v>175</v>
      </c>
      <c r="F155" s="202" t="s">
        <v>175</v>
      </c>
      <c r="G155" s="1076" t="s">
        <v>322</v>
      </c>
      <c r="H155" s="1134">
        <v>1</v>
      </c>
      <c r="I155" s="1092">
        <v>821</v>
      </c>
      <c r="J155" s="1135">
        <f t="shared" si="22"/>
        <v>821</v>
      </c>
      <c r="K155" s="534"/>
      <c r="L155" s="270" t="s">
        <v>323</v>
      </c>
      <c r="M155" s="149"/>
      <c r="N155" s="1060" t="s">
        <v>2639</v>
      </c>
      <c r="O155" s="30">
        <v>45803</v>
      </c>
      <c r="P155" s="27"/>
      <c r="Q155" s="42">
        <v>45825</v>
      </c>
      <c r="R155" s="30">
        <v>45826</v>
      </c>
      <c r="S155" s="31">
        <v>45826</v>
      </c>
    </row>
    <row r="156" spans="1:19" s="4" customFormat="1" ht="19.7" customHeight="1">
      <c r="A156" s="536" t="s">
        <v>123</v>
      </c>
      <c r="B156" s="536"/>
      <c r="C156" s="26">
        <v>15</v>
      </c>
      <c r="D156" s="85">
        <f t="shared" si="23"/>
        <v>110</v>
      </c>
      <c r="E156" s="202" t="s">
        <v>175</v>
      </c>
      <c r="F156" s="202" t="s">
        <v>175</v>
      </c>
      <c r="G156" s="1076" t="s">
        <v>324</v>
      </c>
      <c r="H156" s="1134">
        <v>2</v>
      </c>
      <c r="I156" s="1092">
        <v>1336</v>
      </c>
      <c r="J156" s="1135">
        <f t="shared" si="22"/>
        <v>2672</v>
      </c>
      <c r="K156" s="534"/>
      <c r="L156" s="270" t="s">
        <v>323</v>
      </c>
      <c r="M156" s="149"/>
      <c r="N156" s="1060" t="s">
        <v>2639</v>
      </c>
      <c r="O156" s="30">
        <v>45803</v>
      </c>
      <c r="P156" s="27"/>
      <c r="Q156" s="42">
        <v>45825</v>
      </c>
      <c r="R156" s="30">
        <v>45826</v>
      </c>
      <c r="S156" s="31">
        <v>45826</v>
      </c>
    </row>
    <row r="157" spans="1:19" s="4" customFormat="1" ht="19.7" customHeight="1">
      <c r="D157" s="27"/>
      <c r="E157" s="202"/>
      <c r="F157" s="202"/>
      <c r="G157" s="47"/>
      <c r="H157" s="40"/>
      <c r="I157" s="63"/>
      <c r="J157" s="63"/>
      <c r="K157" s="29"/>
      <c r="L157" s="378"/>
      <c r="M157" s="26"/>
      <c r="N157" s="26"/>
      <c r="O157" s="30"/>
      <c r="P157" s="27"/>
      <c r="Q157" s="26"/>
      <c r="R157" s="30"/>
      <c r="S157" s="31"/>
    </row>
    <row r="158" spans="1:19" s="4" customFormat="1" ht="19.7" customHeight="1">
      <c r="D158" s="27"/>
      <c r="E158" s="293"/>
      <c r="F158" s="293"/>
      <c r="G158" s="60">
        <f>SUM(J151:J157)</f>
        <v>4279</v>
      </c>
      <c r="H158" s="1136"/>
      <c r="I158" s="286"/>
      <c r="J158" s="63"/>
      <c r="K158" s="29"/>
      <c r="L158" s="68"/>
      <c r="M158" s="26"/>
      <c r="N158" s="26"/>
      <c r="O158" s="30"/>
      <c r="P158" s="27"/>
      <c r="Q158" s="26"/>
      <c r="R158" s="30"/>
      <c r="S158" s="31"/>
    </row>
    <row r="159" spans="1:19" s="4" customFormat="1" ht="19.7" customHeight="1">
      <c r="D159" s="27"/>
      <c r="E159" s="27"/>
      <c r="F159" s="27"/>
      <c r="G159" s="26"/>
      <c r="H159" s="40"/>
      <c r="I159" s="26"/>
      <c r="J159" s="28"/>
      <c r="K159" s="29"/>
      <c r="L159" s="26"/>
      <c r="M159" s="26"/>
      <c r="N159" s="26"/>
      <c r="O159" s="30"/>
      <c r="P159" s="27"/>
      <c r="Q159" s="26"/>
      <c r="R159" s="30"/>
      <c r="S159" s="31"/>
    </row>
    <row r="160" spans="1:19" s="4" customFormat="1" ht="19.7" customHeight="1">
      <c r="D160" s="27"/>
      <c r="E160" s="27"/>
      <c r="F160" s="27"/>
      <c r="G160" s="26"/>
      <c r="H160" s="40"/>
      <c r="I160" s="26"/>
      <c r="J160" s="28"/>
      <c r="K160" s="29"/>
      <c r="L160" s="26"/>
      <c r="M160" s="26"/>
      <c r="N160" s="26"/>
      <c r="O160" s="30"/>
      <c r="P160" s="27"/>
      <c r="Q160" s="26"/>
      <c r="R160" s="30"/>
      <c r="S160" s="31"/>
    </row>
    <row r="161" spans="1:19" s="4" customFormat="1" ht="19.7" customHeight="1">
      <c r="D161" s="27"/>
      <c r="E161" s="27"/>
      <c r="F161" s="27"/>
      <c r="G161" s="26"/>
      <c r="H161" s="40"/>
      <c r="I161" s="26"/>
      <c r="J161" s="28"/>
      <c r="K161" s="29"/>
      <c r="L161" s="26"/>
      <c r="M161" s="26"/>
      <c r="N161" s="26"/>
      <c r="O161" s="30"/>
      <c r="P161" s="27"/>
      <c r="Q161" s="26"/>
      <c r="R161" s="30"/>
      <c r="S161" s="31"/>
    </row>
    <row r="162" spans="1:19" s="4" customFormat="1" ht="19.7" customHeight="1">
      <c r="D162" s="27"/>
      <c r="E162" s="27"/>
      <c r="F162" s="27"/>
      <c r="G162" s="26"/>
      <c r="H162" s="40"/>
      <c r="I162" s="26"/>
      <c r="J162" s="28"/>
      <c r="K162" s="29"/>
      <c r="L162" s="26"/>
      <c r="M162" s="26"/>
      <c r="N162" s="26"/>
      <c r="O162" s="30"/>
      <c r="P162" s="27"/>
      <c r="Q162" s="26"/>
      <c r="R162" s="30"/>
      <c r="S162" s="31"/>
    </row>
    <row r="163" spans="1:19" s="4" customFormat="1" ht="19.7" customHeight="1">
      <c r="D163" s="27"/>
      <c r="E163" s="328" t="s">
        <v>2817</v>
      </c>
      <c r="F163" s="963"/>
      <c r="G163" s="964"/>
      <c r="H163" s="261"/>
      <c r="I163" s="57"/>
      <c r="J163" s="63"/>
      <c r="K163" s="29"/>
      <c r="L163" s="55"/>
      <c r="M163" s="26"/>
      <c r="N163" s="26"/>
      <c r="O163" s="30"/>
      <c r="P163" s="27"/>
      <c r="Q163" s="26"/>
      <c r="R163" s="30"/>
      <c r="S163" s="31"/>
    </row>
    <row r="164" spans="1:19" s="4" customFormat="1" ht="19.7" customHeight="1">
      <c r="A164" s="536" t="s">
        <v>123</v>
      </c>
      <c r="B164" s="536"/>
      <c r="C164" s="26">
        <v>11</v>
      </c>
      <c r="D164" s="85">
        <f>+D156+1</f>
        <v>111</v>
      </c>
      <c r="E164" s="281" t="s">
        <v>385</v>
      </c>
      <c r="F164" s="281" t="s">
        <v>175</v>
      </c>
      <c r="G164" s="991" t="s">
        <v>2818</v>
      </c>
      <c r="H164" s="1057">
        <v>4</v>
      </c>
      <c r="I164" s="536">
        <v>69</v>
      </c>
      <c r="J164" s="1066">
        <f t="shared" ref="J164:J173" si="24">H164*I164</f>
        <v>276</v>
      </c>
      <c r="K164" s="28"/>
      <c r="L164" s="68" t="s">
        <v>2819</v>
      </c>
      <c r="M164" s="26"/>
      <c r="N164" s="1060" t="s">
        <v>2639</v>
      </c>
      <c r="O164" s="30">
        <v>45803</v>
      </c>
      <c r="P164" s="27"/>
      <c r="Q164" s="42">
        <v>45825</v>
      </c>
      <c r="R164" s="30">
        <v>45826</v>
      </c>
      <c r="S164" s="31">
        <v>45826</v>
      </c>
    </row>
    <row r="165" spans="1:19" s="4" customFormat="1" ht="19.7" customHeight="1">
      <c r="A165" s="536" t="s">
        <v>123</v>
      </c>
      <c r="B165" s="536"/>
      <c r="C165" s="26">
        <v>11</v>
      </c>
      <c r="D165" s="85">
        <f t="shared" ref="D165:D173" si="25">+D164+1</f>
        <v>112</v>
      </c>
      <c r="E165" s="281" t="s">
        <v>385</v>
      </c>
      <c r="F165" s="281" t="s">
        <v>175</v>
      </c>
      <c r="G165" s="991" t="s">
        <v>2820</v>
      </c>
      <c r="H165" s="1057">
        <v>2</v>
      </c>
      <c r="I165" s="536">
        <v>116</v>
      </c>
      <c r="J165" s="1066">
        <f t="shared" si="24"/>
        <v>232</v>
      </c>
      <c r="K165" s="28"/>
      <c r="L165" s="68" t="s">
        <v>2819</v>
      </c>
      <c r="M165" s="26"/>
      <c r="N165" s="1060" t="s">
        <v>2639</v>
      </c>
      <c r="O165" s="30">
        <v>45803</v>
      </c>
      <c r="P165" s="27"/>
      <c r="Q165" s="42">
        <v>45825</v>
      </c>
      <c r="R165" s="30">
        <v>45826</v>
      </c>
      <c r="S165" s="31">
        <v>45826</v>
      </c>
    </row>
    <row r="166" spans="1:19" s="4" customFormat="1" ht="19.7" customHeight="1">
      <c r="A166" s="536" t="s">
        <v>181</v>
      </c>
      <c r="B166" s="536"/>
      <c r="C166" s="26">
        <v>11</v>
      </c>
      <c r="D166" s="85">
        <f t="shared" si="25"/>
        <v>113</v>
      </c>
      <c r="E166" s="202" t="s">
        <v>175</v>
      </c>
      <c r="F166" s="202" t="s">
        <v>175</v>
      </c>
      <c r="G166" s="962" t="s">
        <v>2821</v>
      </c>
      <c r="H166" s="1057">
        <v>3</v>
      </c>
      <c r="I166" s="536">
        <v>414</v>
      </c>
      <c r="J166" s="1135">
        <f t="shared" si="24"/>
        <v>1242</v>
      </c>
      <c r="K166" s="28"/>
      <c r="L166" s="1137" t="s">
        <v>2822</v>
      </c>
      <c r="M166" s="26"/>
      <c r="N166" s="1060" t="s">
        <v>2639</v>
      </c>
      <c r="O166" s="30">
        <v>45803</v>
      </c>
      <c r="P166" s="27"/>
      <c r="Q166" s="42">
        <v>45825</v>
      </c>
      <c r="R166" s="30">
        <v>45826</v>
      </c>
      <c r="S166" s="31">
        <v>45826</v>
      </c>
    </row>
    <row r="167" spans="1:19" s="4" customFormat="1" ht="19.7" customHeight="1">
      <c r="A167" s="536" t="s">
        <v>123</v>
      </c>
      <c r="B167" s="536"/>
      <c r="C167" s="26">
        <v>11</v>
      </c>
      <c r="D167" s="85">
        <f t="shared" si="25"/>
        <v>114</v>
      </c>
      <c r="E167" s="66" t="s">
        <v>175</v>
      </c>
      <c r="F167" s="66" t="s">
        <v>175</v>
      </c>
      <c r="G167" s="1076" t="s">
        <v>2823</v>
      </c>
      <c r="H167" s="1070">
        <v>4</v>
      </c>
      <c r="I167" s="1071">
        <v>18</v>
      </c>
      <c r="J167" s="1121">
        <f t="shared" si="24"/>
        <v>72</v>
      </c>
      <c r="K167" s="164"/>
      <c r="L167" s="69" t="s">
        <v>2824</v>
      </c>
      <c r="M167" s="26"/>
      <c r="N167" s="1060" t="s">
        <v>2639</v>
      </c>
      <c r="O167" s="30">
        <v>45803</v>
      </c>
      <c r="P167" s="27"/>
      <c r="Q167" s="42">
        <v>45825</v>
      </c>
      <c r="R167" s="30">
        <v>45826</v>
      </c>
      <c r="S167" s="31">
        <v>45826</v>
      </c>
    </row>
    <row r="168" spans="1:19" s="4" customFormat="1" ht="19.7" customHeight="1">
      <c r="A168" s="536" t="s">
        <v>123</v>
      </c>
      <c r="B168" s="536"/>
      <c r="C168" s="26">
        <v>11</v>
      </c>
      <c r="D168" s="85">
        <f t="shared" si="25"/>
        <v>115</v>
      </c>
      <c r="E168" s="66" t="s">
        <v>175</v>
      </c>
      <c r="F168" s="66" t="s">
        <v>175</v>
      </c>
      <c r="G168" s="1076" t="s">
        <v>316</v>
      </c>
      <c r="H168" s="1070">
        <v>10</v>
      </c>
      <c r="I168" s="1071">
        <v>17</v>
      </c>
      <c r="J168" s="1121">
        <f t="shared" si="24"/>
        <v>170</v>
      </c>
      <c r="K168" s="164"/>
      <c r="L168" s="69" t="s">
        <v>2825</v>
      </c>
      <c r="M168" s="26"/>
      <c r="N168" s="1060" t="s">
        <v>2639</v>
      </c>
      <c r="O168" s="30">
        <v>45803</v>
      </c>
      <c r="P168" s="27"/>
      <c r="Q168" s="42">
        <v>45825</v>
      </c>
      <c r="R168" s="30">
        <v>45826</v>
      </c>
      <c r="S168" s="31">
        <v>45826</v>
      </c>
    </row>
    <row r="169" spans="1:19" s="4" customFormat="1" ht="19.7" customHeight="1">
      <c r="A169" s="536" t="s">
        <v>123</v>
      </c>
      <c r="B169" s="536"/>
      <c r="C169" s="26">
        <v>11</v>
      </c>
      <c r="D169" s="85">
        <f t="shared" si="25"/>
        <v>116</v>
      </c>
      <c r="E169" s="26" t="s">
        <v>175</v>
      </c>
      <c r="F169" s="26" t="s">
        <v>175</v>
      </c>
      <c r="G169" s="1138" t="s">
        <v>1270</v>
      </c>
      <c r="H169" s="1139">
        <v>4</v>
      </c>
      <c r="I169" s="536">
        <v>95</v>
      </c>
      <c r="J169" s="310">
        <f t="shared" si="24"/>
        <v>380</v>
      </c>
      <c r="K169" s="548"/>
      <c r="L169" s="40" t="s">
        <v>2826</v>
      </c>
      <c r="M169" s="47" t="s">
        <v>2827</v>
      </c>
      <c r="N169" s="1060" t="s">
        <v>2639</v>
      </c>
      <c r="O169" s="30">
        <v>45803</v>
      </c>
      <c r="P169" s="27"/>
      <c r="Q169" s="42">
        <v>45825</v>
      </c>
      <c r="R169" s="30">
        <v>45826</v>
      </c>
      <c r="S169" s="31">
        <v>45826</v>
      </c>
    </row>
    <row r="170" spans="1:19" s="4" customFormat="1" ht="19.7" customHeight="1">
      <c r="A170" s="536" t="s">
        <v>123</v>
      </c>
      <c r="B170" s="536"/>
      <c r="C170" s="26">
        <v>11</v>
      </c>
      <c r="D170" s="85">
        <f t="shared" si="25"/>
        <v>117</v>
      </c>
      <c r="E170" s="27" t="s">
        <v>175</v>
      </c>
      <c r="F170" s="27" t="s">
        <v>175</v>
      </c>
      <c r="G170" s="987" t="s">
        <v>1275</v>
      </c>
      <c r="H170" s="1139">
        <v>4</v>
      </c>
      <c r="I170" s="1068">
        <v>75</v>
      </c>
      <c r="J170" s="310">
        <f t="shared" si="24"/>
        <v>300</v>
      </c>
      <c r="K170" s="28"/>
      <c r="L170" s="40" t="s">
        <v>2828</v>
      </c>
      <c r="M170" s="26"/>
      <c r="N170" s="1060" t="s">
        <v>2639</v>
      </c>
      <c r="O170" s="30">
        <v>45803</v>
      </c>
      <c r="P170" s="27"/>
      <c r="Q170" s="42">
        <v>45825</v>
      </c>
      <c r="R170" s="30">
        <v>45826</v>
      </c>
      <c r="S170" s="31">
        <v>45826</v>
      </c>
    </row>
    <row r="171" spans="1:19" s="4" customFormat="1" ht="19.7" customHeight="1">
      <c r="A171" s="536" t="s">
        <v>123</v>
      </c>
      <c r="B171" s="536"/>
      <c r="C171" s="26">
        <v>11</v>
      </c>
      <c r="D171" s="85">
        <f t="shared" si="25"/>
        <v>118</v>
      </c>
      <c r="E171" s="281" t="s">
        <v>175</v>
      </c>
      <c r="F171" s="281" t="s">
        <v>175</v>
      </c>
      <c r="G171" s="1079" t="s">
        <v>2829</v>
      </c>
      <c r="H171" s="1041">
        <v>2</v>
      </c>
      <c r="I171" s="1090">
        <v>6500</v>
      </c>
      <c r="J171" s="1066">
        <f t="shared" si="24"/>
        <v>13000</v>
      </c>
      <c r="K171" s="176"/>
      <c r="L171" s="165" t="s">
        <v>2830</v>
      </c>
      <c r="M171" s="26"/>
      <c r="N171" s="1060" t="s">
        <v>2639</v>
      </c>
      <c r="O171" s="30">
        <v>45803</v>
      </c>
      <c r="P171" s="27"/>
      <c r="Q171" s="42">
        <v>45825</v>
      </c>
      <c r="R171" s="30">
        <v>45826</v>
      </c>
      <c r="S171" s="31">
        <v>45826</v>
      </c>
    </row>
    <row r="172" spans="1:19" s="4" customFormat="1" ht="19.7" customHeight="1">
      <c r="A172" s="536" t="s">
        <v>200</v>
      </c>
      <c r="B172" s="1140" t="s">
        <v>65</v>
      </c>
      <c r="C172" s="438">
        <v>11</v>
      </c>
      <c r="D172" s="85">
        <f t="shared" si="25"/>
        <v>119</v>
      </c>
      <c r="E172" s="274" t="s">
        <v>174</v>
      </c>
      <c r="F172" s="281" t="s">
        <v>175</v>
      </c>
      <c r="G172" s="1141" t="s">
        <v>2831</v>
      </c>
      <c r="H172" s="1142">
        <v>1</v>
      </c>
      <c r="I172" s="120">
        <v>2724</v>
      </c>
      <c r="J172" s="1065">
        <f t="shared" si="24"/>
        <v>2724</v>
      </c>
      <c r="K172" s="29"/>
      <c r="L172" s="1143" t="s">
        <v>2832</v>
      </c>
      <c r="M172" s="26"/>
      <c r="N172" s="1144" t="s">
        <v>2833</v>
      </c>
      <c r="O172" s="30">
        <v>45847</v>
      </c>
      <c r="P172" s="27"/>
      <c r="Q172" s="42">
        <v>45850</v>
      </c>
      <c r="R172" s="30">
        <v>45852</v>
      </c>
      <c r="S172" s="31">
        <v>45852</v>
      </c>
    </row>
    <row r="173" spans="1:19" s="4" customFormat="1" ht="19.7" customHeight="1">
      <c r="A173" s="536" t="s">
        <v>200</v>
      </c>
      <c r="B173" s="1140" t="s">
        <v>65</v>
      </c>
      <c r="C173" s="438">
        <v>11</v>
      </c>
      <c r="D173" s="85">
        <f t="shared" si="25"/>
        <v>120</v>
      </c>
      <c r="E173" s="274" t="s">
        <v>174</v>
      </c>
      <c r="F173" s="281" t="s">
        <v>175</v>
      </c>
      <c r="G173" s="1141" t="s">
        <v>2834</v>
      </c>
      <c r="H173" s="1142">
        <v>1</v>
      </c>
      <c r="I173" s="120">
        <v>2724</v>
      </c>
      <c r="J173" s="1065">
        <f t="shared" si="24"/>
        <v>2724</v>
      </c>
      <c r="K173" s="29"/>
      <c r="L173" s="1143" t="s">
        <v>2835</v>
      </c>
      <c r="M173" s="26"/>
      <c r="N173" s="1144" t="s">
        <v>2833</v>
      </c>
      <c r="O173" s="30">
        <v>45847</v>
      </c>
      <c r="P173" s="27"/>
      <c r="Q173" s="42">
        <v>45850</v>
      </c>
      <c r="R173" s="30">
        <v>45852</v>
      </c>
      <c r="S173" s="31">
        <v>45852</v>
      </c>
    </row>
    <row r="174" spans="1:19" s="4" customFormat="1" ht="19.7" customHeight="1">
      <c r="C174" s="20"/>
      <c r="D174" s="27"/>
      <c r="E174" s="27"/>
      <c r="F174" s="27"/>
      <c r="G174" s="992"/>
      <c r="H174" s="1130"/>
      <c r="I174" s="57"/>
      <c r="J174" s="153"/>
      <c r="K174" s="952"/>
      <c r="L174" s="55"/>
      <c r="M174" s="26"/>
      <c r="N174" s="26"/>
      <c r="O174" s="30"/>
      <c r="P174" s="27"/>
      <c r="Q174" s="26"/>
      <c r="R174" s="30"/>
      <c r="S174" s="31"/>
    </row>
    <row r="175" spans="1:19" s="4" customFormat="1" ht="19.7" customHeight="1">
      <c r="D175" s="27"/>
      <c r="E175" s="27"/>
      <c r="F175" s="27"/>
      <c r="G175" s="60">
        <f>SUM(J164:J174)</f>
        <v>21120</v>
      </c>
      <c r="H175" s="40"/>
      <c r="I175" s="63"/>
      <c r="J175" s="63"/>
      <c r="K175" s="75"/>
      <c r="L175" s="40"/>
      <c r="M175" s="26"/>
      <c r="N175" s="26"/>
      <c r="O175" s="30"/>
      <c r="P175" s="27"/>
      <c r="Q175" s="26"/>
      <c r="R175" s="30"/>
      <c r="S175" s="31"/>
    </row>
    <row r="176" spans="1:19" s="4" customFormat="1" ht="19.7" customHeight="1">
      <c r="D176" s="27"/>
      <c r="E176" s="27"/>
      <c r="F176" s="27"/>
      <c r="G176" s="494"/>
      <c r="H176" s="40"/>
      <c r="I176" s="63"/>
      <c r="J176" s="63"/>
      <c r="K176" s="75"/>
      <c r="L176" s="40"/>
      <c r="M176" s="26"/>
      <c r="N176" s="26"/>
      <c r="O176" s="30"/>
      <c r="P176" s="27"/>
      <c r="Q176" s="26"/>
      <c r="R176" s="30"/>
      <c r="S176" s="31"/>
    </row>
    <row r="177" spans="1:19" s="4" customFormat="1" ht="19.7" customHeight="1">
      <c r="D177" s="27"/>
      <c r="E177" s="27"/>
      <c r="F177" s="27"/>
      <c r="G177" s="494"/>
      <c r="H177" s="40"/>
      <c r="I177" s="63"/>
      <c r="J177" s="63"/>
      <c r="K177" s="75"/>
      <c r="L177" s="40"/>
      <c r="M177" s="26"/>
      <c r="N177" s="26"/>
      <c r="O177" s="30"/>
      <c r="P177" s="27"/>
      <c r="Q177" s="26"/>
      <c r="R177" s="30"/>
      <c r="S177" s="31"/>
    </row>
    <row r="178" spans="1:19" s="4" customFormat="1" ht="19.7" customHeight="1">
      <c r="D178" s="27"/>
      <c r="E178" s="27"/>
      <c r="F178" s="27"/>
      <c r="G178" s="494"/>
      <c r="H178" s="40"/>
      <c r="I178" s="63"/>
      <c r="J178" s="63"/>
      <c r="K178" s="75"/>
      <c r="L178" s="40"/>
      <c r="M178" s="26"/>
      <c r="N178" s="26"/>
      <c r="O178" s="30"/>
      <c r="P178" s="27"/>
      <c r="Q178" s="26"/>
      <c r="R178" s="30"/>
      <c r="S178" s="31"/>
    </row>
    <row r="179" spans="1:19" s="4" customFormat="1" ht="19.7" customHeight="1">
      <c r="D179" s="27"/>
      <c r="E179" s="328" t="s">
        <v>2836</v>
      </c>
      <c r="F179" s="963"/>
      <c r="G179" s="964"/>
      <c r="H179" s="1145"/>
      <c r="I179" s="147"/>
      <c r="J179" s="63"/>
      <c r="K179" s="425"/>
      <c r="L179" s="68"/>
      <c r="M179" s="26"/>
      <c r="N179" s="26"/>
      <c r="O179" s="30"/>
      <c r="P179" s="27"/>
      <c r="Q179" s="26"/>
      <c r="R179" s="30"/>
      <c r="S179" s="31"/>
    </row>
    <row r="180" spans="1:19" s="4" customFormat="1" ht="19.7" customHeight="1">
      <c r="A180" s="536" t="s">
        <v>123</v>
      </c>
      <c r="B180" s="536"/>
      <c r="C180" s="26">
        <v>17</v>
      </c>
      <c r="D180" s="85">
        <f>+D173+1</f>
        <v>121</v>
      </c>
      <c r="E180" s="26" t="s">
        <v>175</v>
      </c>
      <c r="F180" s="26" t="s">
        <v>175</v>
      </c>
      <c r="G180" s="1138" t="s">
        <v>2837</v>
      </c>
      <c r="H180" s="1043">
        <v>1</v>
      </c>
      <c r="I180" s="536">
        <v>980</v>
      </c>
      <c r="J180" s="1146">
        <f>H180*I180</f>
        <v>980</v>
      </c>
      <c r="K180" s="47"/>
      <c r="L180" s="40" t="s">
        <v>321</v>
      </c>
      <c r="M180" s="26"/>
      <c r="N180" s="1060" t="s">
        <v>2639</v>
      </c>
      <c r="O180" s="30">
        <v>45803</v>
      </c>
      <c r="P180" s="27"/>
      <c r="Q180" s="42">
        <v>45825</v>
      </c>
      <c r="R180" s="30">
        <v>45826</v>
      </c>
      <c r="S180" s="31">
        <v>45826</v>
      </c>
    </row>
    <row r="181" spans="1:19" s="4" customFormat="1" ht="19.7" customHeight="1">
      <c r="A181" s="536" t="s">
        <v>123</v>
      </c>
      <c r="B181" s="536"/>
      <c r="C181" s="26">
        <v>17</v>
      </c>
      <c r="D181" s="85">
        <f t="shared" ref="D181:D188" si="26">+D180+1</f>
        <v>122</v>
      </c>
      <c r="E181" s="27" t="s">
        <v>175</v>
      </c>
      <c r="F181" s="27" t="s">
        <v>175</v>
      </c>
      <c r="G181" s="37" t="s">
        <v>1232</v>
      </c>
      <c r="H181" s="1043">
        <v>2</v>
      </c>
      <c r="I181" s="1131">
        <v>71</v>
      </c>
      <c r="J181" s="1073">
        <f t="shared" ref="J181:J187" si="27">H181*I181</f>
        <v>142</v>
      </c>
      <c r="K181" s="29"/>
      <c r="L181" s="40" t="s">
        <v>1233</v>
      </c>
      <c r="M181" s="26"/>
      <c r="N181" s="1060" t="s">
        <v>2639</v>
      </c>
      <c r="O181" s="30">
        <v>45803</v>
      </c>
      <c r="P181" s="27"/>
      <c r="Q181" s="42">
        <v>45825</v>
      </c>
      <c r="R181" s="30">
        <v>45826</v>
      </c>
      <c r="S181" s="31">
        <v>45826</v>
      </c>
    </row>
    <row r="182" spans="1:19" s="4" customFormat="1" ht="19.7" customHeight="1">
      <c r="A182" s="536" t="s">
        <v>123</v>
      </c>
      <c r="B182" s="536"/>
      <c r="C182" s="26">
        <v>17</v>
      </c>
      <c r="D182" s="85">
        <f>+D181+1</f>
        <v>123</v>
      </c>
      <c r="E182" s="499" t="s">
        <v>2838</v>
      </c>
      <c r="F182" s="27" t="s">
        <v>175</v>
      </c>
      <c r="G182" s="786" t="s">
        <v>2839</v>
      </c>
      <c r="H182" s="1064">
        <v>1</v>
      </c>
      <c r="I182" s="1065">
        <v>145</v>
      </c>
      <c r="J182" s="1147">
        <f>H182*I182</f>
        <v>145</v>
      </c>
      <c r="K182" s="952"/>
      <c r="L182" s="378" t="s">
        <v>2840</v>
      </c>
      <c r="M182" s="26"/>
      <c r="N182" s="1060" t="s">
        <v>2639</v>
      </c>
      <c r="O182" s="30">
        <v>45803</v>
      </c>
      <c r="P182" s="27"/>
      <c r="Q182" s="42">
        <v>45825</v>
      </c>
      <c r="R182" s="30">
        <v>45826</v>
      </c>
      <c r="S182" s="31">
        <v>45826</v>
      </c>
    </row>
    <row r="183" spans="1:19" s="4" customFormat="1" ht="19.7" customHeight="1">
      <c r="A183" s="536" t="s">
        <v>123</v>
      </c>
      <c r="B183" s="536"/>
      <c r="C183" s="26">
        <v>17</v>
      </c>
      <c r="D183" s="85">
        <f t="shared" si="26"/>
        <v>124</v>
      </c>
      <c r="E183" s="27" t="s">
        <v>175</v>
      </c>
      <c r="F183" s="27" t="s">
        <v>175</v>
      </c>
      <c r="G183" s="37" t="s">
        <v>1234</v>
      </c>
      <c r="H183" s="1043">
        <v>2</v>
      </c>
      <c r="I183" s="1131">
        <v>30</v>
      </c>
      <c r="J183" s="1073">
        <f t="shared" si="27"/>
        <v>60</v>
      </c>
      <c r="K183" s="29"/>
      <c r="L183" s="40" t="s">
        <v>1235</v>
      </c>
      <c r="M183" s="26"/>
      <c r="N183" s="1060" t="s">
        <v>2639</v>
      </c>
      <c r="O183" s="30">
        <v>45803</v>
      </c>
      <c r="P183" s="27"/>
      <c r="Q183" s="42">
        <v>45825</v>
      </c>
      <c r="R183" s="30">
        <v>45826</v>
      </c>
      <c r="S183" s="31">
        <v>45826</v>
      </c>
    </row>
    <row r="184" spans="1:19" s="4" customFormat="1" ht="19.7" customHeight="1">
      <c r="A184" s="536" t="s">
        <v>123</v>
      </c>
      <c r="B184" s="536"/>
      <c r="C184" s="26">
        <v>17</v>
      </c>
      <c r="D184" s="85">
        <f t="shared" si="26"/>
        <v>125</v>
      </c>
      <c r="E184" s="226" t="s">
        <v>175</v>
      </c>
      <c r="F184" s="226" t="s">
        <v>175</v>
      </c>
      <c r="G184" s="49" t="s">
        <v>2841</v>
      </c>
      <c r="H184" s="1089">
        <v>3</v>
      </c>
      <c r="I184" s="1090">
        <v>267</v>
      </c>
      <c r="J184" s="1058">
        <f t="shared" si="27"/>
        <v>801</v>
      </c>
      <c r="K184" s="1148"/>
      <c r="L184" s="55" t="s">
        <v>2842</v>
      </c>
      <c r="M184" s="26"/>
      <c r="N184" s="1060" t="s">
        <v>2639</v>
      </c>
      <c r="O184" s="30">
        <v>45803</v>
      </c>
      <c r="P184" s="27"/>
      <c r="Q184" s="42">
        <v>45825</v>
      </c>
      <c r="R184" s="30">
        <v>45826</v>
      </c>
      <c r="S184" s="31">
        <v>45826</v>
      </c>
    </row>
    <row r="185" spans="1:19" s="4" customFormat="1" ht="19.7" customHeight="1">
      <c r="A185" s="536" t="s">
        <v>123</v>
      </c>
      <c r="B185" s="536"/>
      <c r="C185" s="26">
        <v>17</v>
      </c>
      <c r="D185" s="85">
        <f t="shared" si="26"/>
        <v>126</v>
      </c>
      <c r="E185" s="281" t="s">
        <v>175</v>
      </c>
      <c r="F185" s="281" t="s">
        <v>175</v>
      </c>
      <c r="G185" s="1138" t="s">
        <v>2843</v>
      </c>
      <c r="H185" s="1043">
        <v>1</v>
      </c>
      <c r="I185" s="536">
        <v>287</v>
      </c>
      <c r="J185" s="1066">
        <f t="shared" si="27"/>
        <v>287</v>
      </c>
      <c r="K185" s="47"/>
      <c r="L185" s="40" t="s">
        <v>2844</v>
      </c>
      <c r="M185" s="26"/>
      <c r="N185" s="1060" t="s">
        <v>2639</v>
      </c>
      <c r="O185" s="30">
        <v>45803</v>
      </c>
      <c r="P185" s="27"/>
      <c r="Q185" s="42">
        <v>45825</v>
      </c>
      <c r="R185" s="30">
        <v>45826</v>
      </c>
      <c r="S185" s="31">
        <v>45826</v>
      </c>
    </row>
    <row r="186" spans="1:19" s="4" customFormat="1" ht="19.7" customHeight="1">
      <c r="A186" s="536" t="s">
        <v>123</v>
      </c>
      <c r="B186" s="536"/>
      <c r="C186" s="26">
        <v>17</v>
      </c>
      <c r="D186" s="85">
        <f t="shared" si="26"/>
        <v>127</v>
      </c>
      <c r="E186" s="226" t="s">
        <v>175</v>
      </c>
      <c r="F186" s="226" t="s">
        <v>175</v>
      </c>
      <c r="G186" s="49" t="s">
        <v>269</v>
      </c>
      <c r="H186" s="1089">
        <v>3</v>
      </c>
      <c r="I186" s="1090">
        <v>207</v>
      </c>
      <c r="J186" s="1058">
        <f t="shared" si="27"/>
        <v>621</v>
      </c>
      <c r="K186" s="1148"/>
      <c r="L186" s="55" t="s">
        <v>270</v>
      </c>
      <c r="M186" s="26"/>
      <c r="N186" s="1060" t="s">
        <v>2639</v>
      </c>
      <c r="O186" s="30">
        <v>45803</v>
      </c>
      <c r="P186" s="27"/>
      <c r="Q186" s="42">
        <v>45825</v>
      </c>
      <c r="R186" s="30">
        <v>45826</v>
      </c>
      <c r="S186" s="31">
        <v>45826</v>
      </c>
    </row>
    <row r="187" spans="1:19" s="4" customFormat="1" ht="19.7" customHeight="1">
      <c r="A187" s="536" t="s">
        <v>123</v>
      </c>
      <c r="B187" s="536"/>
      <c r="C187" s="26">
        <v>17</v>
      </c>
      <c r="D187" s="85">
        <f t="shared" si="26"/>
        <v>128</v>
      </c>
      <c r="E187" s="226" t="s">
        <v>175</v>
      </c>
      <c r="F187" s="66" t="s">
        <v>175</v>
      </c>
      <c r="G187" s="1045" t="s">
        <v>1285</v>
      </c>
      <c r="H187" s="1077">
        <v>1</v>
      </c>
      <c r="I187" s="1065">
        <v>128</v>
      </c>
      <c r="J187" s="1146">
        <f t="shared" si="27"/>
        <v>128</v>
      </c>
      <c r="K187" s="952"/>
      <c r="L187" s="79" t="s">
        <v>2845</v>
      </c>
      <c r="M187" s="26"/>
      <c r="N187" s="1060" t="s">
        <v>2639</v>
      </c>
      <c r="O187" s="30">
        <v>45803</v>
      </c>
      <c r="P187" s="27"/>
      <c r="Q187" s="42">
        <v>45825</v>
      </c>
      <c r="R187" s="30">
        <v>45826</v>
      </c>
      <c r="S187" s="31">
        <v>45826</v>
      </c>
    </row>
    <row r="188" spans="1:19" s="4" customFormat="1" ht="19.7" customHeight="1">
      <c r="A188" s="536" t="s">
        <v>123</v>
      </c>
      <c r="B188" s="536"/>
      <c r="C188" s="26">
        <v>17</v>
      </c>
      <c r="D188" s="85">
        <f t="shared" si="26"/>
        <v>129</v>
      </c>
      <c r="E188" s="66" t="s">
        <v>175</v>
      </c>
      <c r="F188" s="66" t="s">
        <v>175</v>
      </c>
      <c r="G188" s="974" t="s">
        <v>676</v>
      </c>
      <c r="H188" s="1149">
        <v>10</v>
      </c>
      <c r="I188" s="1083">
        <v>14</v>
      </c>
      <c r="J188" s="1084">
        <f>H188*I188</f>
        <v>140</v>
      </c>
      <c r="K188" s="91"/>
      <c r="L188" s="68" t="s">
        <v>2846</v>
      </c>
      <c r="M188" s="26"/>
      <c r="N188" s="1060" t="s">
        <v>2639</v>
      </c>
      <c r="O188" s="30">
        <v>45803</v>
      </c>
      <c r="P188" s="27"/>
      <c r="Q188" s="42">
        <v>45825</v>
      </c>
      <c r="R188" s="30">
        <v>45826</v>
      </c>
      <c r="S188" s="31">
        <v>45826</v>
      </c>
    </row>
    <row r="189" spans="1:19" s="4" customFormat="1" ht="19.7" customHeight="1">
      <c r="D189" s="27"/>
      <c r="E189" s="66"/>
      <c r="F189" s="66"/>
      <c r="G189" s="47"/>
      <c r="H189" s="486"/>
      <c r="I189" s="26"/>
      <c r="J189" s="63"/>
      <c r="K189" s="29"/>
      <c r="L189" s="69"/>
      <c r="M189" s="26"/>
      <c r="N189" s="26"/>
      <c r="O189" s="30"/>
      <c r="P189" s="27"/>
      <c r="Q189" s="26"/>
      <c r="R189" s="30"/>
      <c r="S189" s="31"/>
    </row>
    <row r="190" spans="1:19" s="4" customFormat="1" ht="19.7" customHeight="1">
      <c r="D190" s="27"/>
      <c r="E190" s="27"/>
      <c r="F190" s="27"/>
      <c r="G190" s="60">
        <f>SUM(J180:J189)</f>
        <v>3304</v>
      </c>
      <c r="H190" s="1150"/>
      <c r="I190" s="994"/>
      <c r="J190" s="994"/>
      <c r="K190" s="72"/>
      <c r="L190" s="40"/>
      <c r="M190" s="26"/>
      <c r="N190" s="26"/>
      <c r="O190" s="30"/>
      <c r="P190" s="27"/>
      <c r="Q190" s="26"/>
      <c r="R190" s="30"/>
      <c r="S190" s="31"/>
    </row>
    <row r="191" spans="1:19" s="4" customFormat="1" ht="19.7" customHeight="1">
      <c r="D191" s="27"/>
      <c r="E191" s="27"/>
      <c r="F191" s="27"/>
      <c r="G191" s="26"/>
      <c r="H191" s="40"/>
      <c r="I191" s="26"/>
      <c r="J191" s="28"/>
      <c r="K191" s="29"/>
      <c r="L191" s="26"/>
      <c r="M191" s="26"/>
      <c r="N191" s="26"/>
      <c r="O191" s="30"/>
      <c r="P191" s="27"/>
      <c r="Q191" s="26"/>
      <c r="R191" s="30"/>
      <c r="S191" s="31"/>
    </row>
    <row r="192" spans="1:19" s="4" customFormat="1" ht="19.7" customHeight="1">
      <c r="D192" s="27"/>
      <c r="E192" s="27"/>
      <c r="F192" s="27"/>
      <c r="G192" s="47"/>
      <c r="H192" s="557"/>
      <c r="I192" s="26"/>
      <c r="J192" s="63"/>
      <c r="K192" s="29"/>
      <c r="L192" s="47"/>
      <c r="M192" s="26"/>
      <c r="N192" s="26"/>
      <c r="O192" s="30"/>
      <c r="P192" s="27"/>
      <c r="Q192" s="26"/>
      <c r="R192" s="30"/>
      <c r="S192" s="31"/>
    </row>
    <row r="193" spans="1:19" s="4" customFormat="1" ht="19.7" customHeight="1">
      <c r="D193" s="27"/>
      <c r="E193" s="328" t="s">
        <v>2847</v>
      </c>
      <c r="F193" s="963"/>
      <c r="G193" s="964"/>
      <c r="H193" s="557"/>
      <c r="I193" s="26"/>
      <c r="J193" s="63"/>
      <c r="K193" s="29"/>
      <c r="L193" s="47"/>
      <c r="M193" s="26"/>
      <c r="N193" s="26"/>
      <c r="O193" s="30"/>
      <c r="P193" s="27"/>
      <c r="Q193" s="26"/>
      <c r="R193" s="30"/>
      <c r="S193" s="31"/>
    </row>
    <row r="194" spans="1:19" s="4" customFormat="1" ht="19.7" customHeight="1">
      <c r="A194" s="536" t="s">
        <v>123</v>
      </c>
      <c r="B194" s="536"/>
      <c r="C194" s="26">
        <v>17</v>
      </c>
      <c r="D194" s="85">
        <f>+D188+1</f>
        <v>130</v>
      </c>
      <c r="E194" s="27" t="s">
        <v>175</v>
      </c>
      <c r="F194" s="27" t="s">
        <v>175</v>
      </c>
      <c r="G194" s="37" t="s">
        <v>1232</v>
      </c>
      <c r="H194" s="1043">
        <v>2</v>
      </c>
      <c r="I194" s="1131">
        <v>71</v>
      </c>
      <c r="J194" s="1073">
        <f t="shared" ref="J194:J195" si="28">H194*I194</f>
        <v>142</v>
      </c>
      <c r="K194" s="29"/>
      <c r="L194" s="40" t="s">
        <v>1233</v>
      </c>
      <c r="M194" s="26"/>
      <c r="N194" s="1060" t="s">
        <v>2639</v>
      </c>
      <c r="O194" s="30">
        <v>45803</v>
      </c>
      <c r="P194" s="27"/>
      <c r="Q194" s="42">
        <v>45825</v>
      </c>
      <c r="R194" s="30">
        <v>45826</v>
      </c>
      <c r="S194" s="31">
        <v>45826</v>
      </c>
    </row>
    <row r="195" spans="1:19" s="4" customFormat="1" ht="19.7" customHeight="1">
      <c r="A195" s="536" t="s">
        <v>123</v>
      </c>
      <c r="B195" s="536"/>
      <c r="C195" s="26">
        <v>17</v>
      </c>
      <c r="D195" s="85">
        <f t="shared" ref="D195" si="29">+D194+1</f>
        <v>131</v>
      </c>
      <c r="E195" s="27" t="s">
        <v>175</v>
      </c>
      <c r="F195" s="27" t="s">
        <v>175</v>
      </c>
      <c r="G195" s="37" t="s">
        <v>1234</v>
      </c>
      <c r="H195" s="1043">
        <v>2</v>
      </c>
      <c r="I195" s="1131">
        <v>31</v>
      </c>
      <c r="J195" s="1073">
        <f t="shared" si="28"/>
        <v>62</v>
      </c>
      <c r="K195" s="29"/>
      <c r="L195" s="40" t="s">
        <v>1235</v>
      </c>
      <c r="M195" s="26"/>
      <c r="N195" s="1060" t="s">
        <v>2639</v>
      </c>
      <c r="O195" s="30">
        <v>45803</v>
      </c>
      <c r="P195" s="27"/>
      <c r="Q195" s="42">
        <v>45825</v>
      </c>
      <c r="R195" s="30">
        <v>45826</v>
      </c>
      <c r="S195" s="31">
        <v>45826</v>
      </c>
    </row>
    <row r="196" spans="1:19" s="4" customFormat="1" ht="19.7" customHeight="1">
      <c r="D196" s="27"/>
      <c r="E196" s="27"/>
      <c r="F196" s="27"/>
      <c r="G196" s="47"/>
      <c r="H196" s="557"/>
      <c r="I196" s="26"/>
      <c r="J196" s="63"/>
      <c r="K196" s="29"/>
      <c r="L196" s="47"/>
      <c r="M196" s="26"/>
      <c r="N196" s="26"/>
      <c r="O196" s="30"/>
      <c r="P196" s="27"/>
      <c r="Q196" s="26"/>
      <c r="R196" s="30"/>
      <c r="S196" s="31"/>
    </row>
    <row r="197" spans="1:19" s="4" customFormat="1" ht="19.7" customHeight="1">
      <c r="D197" s="27"/>
      <c r="E197" s="27"/>
      <c r="F197" s="27"/>
      <c r="G197" s="60">
        <f>SUM(J194:J196)</f>
        <v>204</v>
      </c>
      <c r="H197" s="557"/>
      <c r="I197" s="26"/>
      <c r="J197" s="63"/>
      <c r="K197" s="29"/>
      <c r="L197" s="47"/>
      <c r="M197" s="26"/>
      <c r="N197" s="26"/>
      <c r="O197" s="30"/>
      <c r="P197" s="27"/>
      <c r="Q197" s="26"/>
      <c r="R197" s="30"/>
      <c r="S197" s="31"/>
    </row>
    <row r="198" spans="1:19" s="4" customFormat="1" ht="19.7" customHeight="1">
      <c r="D198" s="27"/>
      <c r="E198" s="27"/>
      <c r="F198" s="27"/>
      <c r="G198" s="47"/>
      <c r="H198" s="557"/>
      <c r="I198" s="26"/>
      <c r="J198" s="63"/>
      <c r="K198" s="29"/>
      <c r="L198" s="47"/>
      <c r="M198" s="26"/>
      <c r="N198" s="26"/>
      <c r="O198" s="30"/>
      <c r="P198" s="27"/>
      <c r="Q198" s="26"/>
      <c r="R198" s="30"/>
      <c r="S198" s="31"/>
    </row>
    <row r="199" spans="1:19" s="4" customFormat="1" ht="19.7" customHeight="1">
      <c r="D199" s="27"/>
      <c r="E199" s="27"/>
      <c r="F199" s="27"/>
      <c r="G199" s="47"/>
      <c r="H199" s="557"/>
      <c r="I199" s="26"/>
      <c r="J199" s="63"/>
      <c r="K199" s="29"/>
      <c r="L199" s="47"/>
      <c r="M199" s="26"/>
      <c r="N199" s="26"/>
      <c r="O199" s="30"/>
      <c r="P199" s="27"/>
      <c r="Q199" s="26"/>
      <c r="R199" s="30"/>
      <c r="S199" s="31"/>
    </row>
    <row r="200" spans="1:19" s="4" customFormat="1" ht="19.7" customHeight="1">
      <c r="D200" s="27"/>
      <c r="E200" s="27"/>
      <c r="F200" s="27"/>
      <c r="G200" s="26"/>
      <c r="H200" s="40"/>
      <c r="I200" s="26"/>
      <c r="J200" s="28"/>
      <c r="K200" s="29"/>
      <c r="L200" s="26"/>
      <c r="M200" s="26"/>
      <c r="N200" s="26"/>
      <c r="O200" s="30"/>
      <c r="P200" s="27"/>
      <c r="Q200" s="26"/>
      <c r="R200" s="30"/>
      <c r="S200" s="31"/>
    </row>
    <row r="201" spans="1:19" s="4" customFormat="1" ht="19.7" customHeight="1">
      <c r="D201" s="27"/>
      <c r="E201" s="32" t="s">
        <v>440</v>
      </c>
      <c r="F201" s="33"/>
      <c r="G201" s="34"/>
      <c r="H201" s="1136"/>
      <c r="I201" s="286"/>
      <c r="J201" s="63"/>
      <c r="K201" s="29"/>
      <c r="L201" s="68"/>
      <c r="M201" s="26"/>
      <c r="N201" s="26"/>
      <c r="O201" s="30"/>
      <c r="P201" s="27"/>
      <c r="Q201" s="26"/>
      <c r="R201" s="30"/>
      <c r="S201" s="31"/>
    </row>
    <row r="202" spans="1:19" s="4" customFormat="1" ht="19.7" customHeight="1">
      <c r="A202" s="536" t="s">
        <v>291</v>
      </c>
      <c r="B202" s="536"/>
      <c r="C202" s="536">
        <v>18</v>
      </c>
      <c r="D202" s="85">
        <f>+D195+1</f>
        <v>132</v>
      </c>
      <c r="E202" s="1061" t="s">
        <v>175</v>
      </c>
      <c r="F202" s="1061" t="s">
        <v>175</v>
      </c>
      <c r="G202" s="987" t="s">
        <v>2848</v>
      </c>
      <c r="H202" s="1151">
        <v>1</v>
      </c>
      <c r="I202" s="1083">
        <v>6005</v>
      </c>
      <c r="J202" s="1121">
        <f t="shared" ref="J202" si="30">H202*I202</f>
        <v>6005</v>
      </c>
      <c r="K202" s="91"/>
      <c r="L202" s="68" t="s">
        <v>2849</v>
      </c>
      <c r="M202" s="69" t="s">
        <v>2850</v>
      </c>
      <c r="N202" s="1060" t="s">
        <v>2639</v>
      </c>
      <c r="O202" s="30">
        <v>45803</v>
      </c>
      <c r="P202" s="27"/>
      <c r="Q202" s="42">
        <v>45825</v>
      </c>
      <c r="R202" s="30">
        <v>45826</v>
      </c>
      <c r="S202" s="31">
        <v>45826</v>
      </c>
    </row>
    <row r="203" spans="1:19" s="4" customFormat="1" ht="19.7" customHeight="1">
      <c r="A203" s="536" t="s">
        <v>123</v>
      </c>
      <c r="B203" s="536"/>
      <c r="C203" s="26">
        <v>18</v>
      </c>
      <c r="D203" s="85">
        <f>+D202+1</f>
        <v>133</v>
      </c>
      <c r="E203" s="1061" t="s">
        <v>175</v>
      </c>
      <c r="F203" s="1061" t="s">
        <v>175</v>
      </c>
      <c r="G203" s="987" t="s">
        <v>2851</v>
      </c>
      <c r="H203" s="1151">
        <v>1</v>
      </c>
      <c r="I203" s="549">
        <v>2128</v>
      </c>
      <c r="J203" s="1121">
        <f>H203*I203</f>
        <v>2128</v>
      </c>
      <c r="K203" s="91"/>
      <c r="L203" s="69" t="s">
        <v>2852</v>
      </c>
      <c r="M203" s="69" t="s">
        <v>2853</v>
      </c>
      <c r="N203" s="1060" t="s">
        <v>2639</v>
      </c>
      <c r="O203" s="30">
        <v>45803</v>
      </c>
      <c r="P203" s="27"/>
      <c r="Q203" s="42">
        <v>45825</v>
      </c>
      <c r="R203" s="30">
        <v>45826</v>
      </c>
      <c r="S203" s="31">
        <v>45826</v>
      </c>
    </row>
    <row r="204" spans="1:19" s="4" customFormat="1" ht="19.7" customHeight="1">
      <c r="A204" s="536" t="s">
        <v>123</v>
      </c>
      <c r="B204" s="536"/>
      <c r="C204" s="26">
        <v>18</v>
      </c>
      <c r="D204" s="85">
        <f>+D203+1</f>
        <v>134</v>
      </c>
      <c r="E204" s="1061" t="s">
        <v>175</v>
      </c>
      <c r="F204" s="1061" t="s">
        <v>175</v>
      </c>
      <c r="G204" s="358" t="s">
        <v>2854</v>
      </c>
      <c r="H204" s="1097">
        <v>1</v>
      </c>
      <c r="I204" s="181">
        <v>428</v>
      </c>
      <c r="J204" s="1121">
        <f t="shared" ref="J204" si="31">H204*I204</f>
        <v>428</v>
      </c>
      <c r="K204" s="75"/>
      <c r="L204" s="47" t="s">
        <v>2855</v>
      </c>
      <c r="M204" s="26"/>
      <c r="N204" s="326" t="s">
        <v>2856</v>
      </c>
      <c r="O204" s="30">
        <v>45852</v>
      </c>
      <c r="P204" s="27"/>
      <c r="Q204" s="42">
        <v>45853</v>
      </c>
      <c r="R204" s="30">
        <v>45854</v>
      </c>
      <c r="S204" s="31">
        <v>45854</v>
      </c>
    </row>
    <row r="205" spans="1:19" s="4" customFormat="1" ht="19.7" customHeight="1">
      <c r="D205" s="27"/>
      <c r="E205" s="202"/>
      <c r="F205" s="202"/>
      <c r="G205" s="70"/>
      <c r="H205" s="961"/>
      <c r="I205" s="167"/>
      <c r="J205" s="185"/>
      <c r="K205" s="75"/>
      <c r="L205" s="47"/>
      <c r="M205" s="26"/>
      <c r="N205" s="26"/>
      <c r="O205" s="30"/>
      <c r="P205" s="27"/>
      <c r="Q205" s="26"/>
      <c r="R205" s="30"/>
      <c r="S205" s="31"/>
    </row>
    <row r="206" spans="1:19" s="4" customFormat="1" ht="19.7" customHeight="1">
      <c r="D206" s="27"/>
      <c r="E206" s="293"/>
      <c r="F206" s="293"/>
      <c r="G206" s="60">
        <f>SUM(J202:J205)</f>
        <v>8561</v>
      </c>
      <c r="H206" s="1136"/>
      <c r="I206" s="286"/>
      <c r="J206" s="63"/>
      <c r="K206" s="29"/>
      <c r="L206" s="68"/>
      <c r="M206" s="26"/>
      <c r="N206" s="26"/>
      <c r="O206" s="30"/>
      <c r="P206" s="27"/>
      <c r="Q206" s="26"/>
      <c r="R206" s="30"/>
      <c r="S206" s="31"/>
    </row>
    <row r="207" spans="1:19" s="4" customFormat="1" ht="19.7" customHeight="1">
      <c r="D207" s="27"/>
      <c r="E207" s="27"/>
      <c r="F207" s="27"/>
      <c r="G207" s="26"/>
      <c r="H207" s="40"/>
      <c r="I207" s="26"/>
      <c r="J207" s="28"/>
      <c r="K207" s="29"/>
      <c r="L207" s="26"/>
      <c r="M207" s="26"/>
      <c r="N207" s="26"/>
      <c r="O207" s="30"/>
      <c r="P207" s="27"/>
      <c r="Q207" s="26"/>
      <c r="R207" s="30"/>
      <c r="S207" s="31"/>
    </row>
    <row r="208" spans="1:19" s="4" customFormat="1" ht="19.7" customHeight="1">
      <c r="D208" s="27"/>
      <c r="E208" s="27"/>
      <c r="F208" s="27"/>
      <c r="G208" s="26"/>
      <c r="H208" s="40"/>
      <c r="I208" s="26"/>
      <c r="J208" s="28"/>
      <c r="K208" s="29"/>
      <c r="L208" s="26"/>
      <c r="M208" s="26"/>
      <c r="N208" s="26"/>
      <c r="O208" s="30"/>
      <c r="P208" s="27"/>
      <c r="Q208" s="26"/>
      <c r="R208" s="30"/>
      <c r="S208" s="31"/>
    </row>
    <row r="209" spans="1:19" s="4" customFormat="1" ht="19.7" customHeight="1">
      <c r="D209" s="27"/>
      <c r="E209" s="32" t="s">
        <v>154</v>
      </c>
      <c r="F209" s="33"/>
      <c r="G209" s="34"/>
      <c r="H209" s="40"/>
      <c r="I209" s="26"/>
      <c r="J209" s="28"/>
      <c r="K209" s="29"/>
      <c r="L209" s="26"/>
      <c r="M209" s="26"/>
      <c r="N209" s="26"/>
      <c r="O209" s="30"/>
      <c r="P209" s="27"/>
      <c r="Q209" s="26"/>
      <c r="R209" s="30"/>
      <c r="S209" s="31"/>
    </row>
    <row r="210" spans="1:19" s="4" customFormat="1" ht="19.7" customHeight="1">
      <c r="A210" s="536" t="s">
        <v>123</v>
      </c>
      <c r="B210" s="536"/>
      <c r="C210" s="26">
        <v>18</v>
      </c>
      <c r="D210" s="85">
        <f>+D204+1</f>
        <v>135</v>
      </c>
      <c r="E210" s="66" t="s">
        <v>175</v>
      </c>
      <c r="F210" s="66" t="s">
        <v>175</v>
      </c>
      <c r="G210" s="987" t="s">
        <v>2857</v>
      </c>
      <c r="H210" s="1082">
        <v>1</v>
      </c>
      <c r="I210" s="1083">
        <v>894</v>
      </c>
      <c r="J210" s="1084">
        <f t="shared" ref="J210:J223" si="32">H210*I210</f>
        <v>894</v>
      </c>
      <c r="K210" s="91"/>
      <c r="L210" s="68" t="s">
        <v>2858</v>
      </c>
      <c r="M210" s="26"/>
      <c r="N210" s="1060" t="s">
        <v>2639</v>
      </c>
      <c r="O210" s="30">
        <v>45803</v>
      </c>
      <c r="P210" s="27"/>
      <c r="Q210" s="42">
        <v>45825</v>
      </c>
      <c r="R210" s="30">
        <v>45826</v>
      </c>
      <c r="S210" s="31">
        <v>45826</v>
      </c>
    </row>
    <row r="211" spans="1:19" s="4" customFormat="1" ht="19.7" customHeight="1">
      <c r="A211" s="536" t="s">
        <v>123</v>
      </c>
      <c r="B211" s="536"/>
      <c r="C211" s="26">
        <v>18</v>
      </c>
      <c r="D211" s="85">
        <f>+D210+1</f>
        <v>136</v>
      </c>
      <c r="E211" s="66" t="s">
        <v>175</v>
      </c>
      <c r="F211" s="66" t="s">
        <v>175</v>
      </c>
      <c r="G211" s="254" t="s">
        <v>2859</v>
      </c>
      <c r="H211" s="1043">
        <v>2</v>
      </c>
      <c r="I211" s="1090">
        <v>1734</v>
      </c>
      <c r="J211" s="1121">
        <f t="shared" si="32"/>
        <v>3468</v>
      </c>
      <c r="K211" s="75"/>
      <c r="L211" s="68" t="s">
        <v>458</v>
      </c>
      <c r="M211" s="47" t="s">
        <v>2860</v>
      </c>
      <c r="N211" s="1060" t="s">
        <v>2639</v>
      </c>
      <c r="O211" s="30">
        <v>45803</v>
      </c>
      <c r="P211" s="27"/>
      <c r="Q211" s="42">
        <v>45825</v>
      </c>
      <c r="R211" s="30">
        <v>45826</v>
      </c>
      <c r="S211" s="31">
        <v>45826</v>
      </c>
    </row>
    <row r="212" spans="1:19" s="4" customFormat="1" ht="19.7" customHeight="1">
      <c r="A212" s="536" t="s">
        <v>446</v>
      </c>
      <c r="B212" s="536"/>
      <c r="C212" s="26">
        <v>18</v>
      </c>
      <c r="D212" s="85">
        <f t="shared" ref="D212:D220" si="33">+D211+1</f>
        <v>137</v>
      </c>
      <c r="E212" s="66" t="s">
        <v>175</v>
      </c>
      <c r="F212" s="66" t="s">
        <v>175</v>
      </c>
      <c r="G212" s="974" t="s">
        <v>459</v>
      </c>
      <c r="H212" s="1043">
        <v>2</v>
      </c>
      <c r="I212" s="1061">
        <v>1997</v>
      </c>
      <c r="J212" s="1121">
        <f t="shared" si="32"/>
        <v>3994</v>
      </c>
      <c r="K212" s="425"/>
      <c r="L212" s="68" t="s">
        <v>458</v>
      </c>
      <c r="M212" s="47" t="s">
        <v>2860</v>
      </c>
      <c r="N212" s="1060" t="s">
        <v>2639</v>
      </c>
      <c r="O212" s="30">
        <v>45803</v>
      </c>
      <c r="P212" s="27"/>
      <c r="Q212" s="42">
        <v>45825</v>
      </c>
      <c r="R212" s="30">
        <v>45826</v>
      </c>
      <c r="S212" s="31">
        <v>45826</v>
      </c>
    </row>
    <row r="213" spans="1:19" s="4" customFormat="1" ht="19.7" customHeight="1">
      <c r="A213" s="536" t="s">
        <v>446</v>
      </c>
      <c r="B213" s="536"/>
      <c r="C213" s="26">
        <v>18</v>
      </c>
      <c r="D213" s="85">
        <f t="shared" si="33"/>
        <v>138</v>
      </c>
      <c r="E213" s="226" t="s">
        <v>175</v>
      </c>
      <c r="F213" s="226" t="s">
        <v>175</v>
      </c>
      <c r="G213" s="1039" t="s">
        <v>478</v>
      </c>
      <c r="H213" s="1108">
        <v>1</v>
      </c>
      <c r="I213" s="1091">
        <v>4400</v>
      </c>
      <c r="J213" s="1058">
        <f t="shared" si="32"/>
        <v>4400</v>
      </c>
      <c r="K213" s="535"/>
      <c r="L213" s="109" t="s">
        <v>479</v>
      </c>
      <c r="M213" s="47"/>
      <c r="N213" s="1060" t="s">
        <v>2639</v>
      </c>
      <c r="O213" s="30">
        <v>45803</v>
      </c>
      <c r="P213" s="27"/>
      <c r="Q213" s="42">
        <v>45825</v>
      </c>
      <c r="R213" s="30">
        <v>45826</v>
      </c>
      <c r="S213" s="31">
        <v>45826</v>
      </c>
    </row>
    <row r="214" spans="1:19" s="4" customFormat="1" ht="19.7" customHeight="1">
      <c r="A214" s="536" t="s">
        <v>446</v>
      </c>
      <c r="B214" s="536"/>
      <c r="C214" s="26">
        <v>18</v>
      </c>
      <c r="D214" s="85">
        <f t="shared" si="33"/>
        <v>139</v>
      </c>
      <c r="E214" s="536" t="s">
        <v>2861</v>
      </c>
      <c r="F214" s="26" t="s">
        <v>287</v>
      </c>
      <c r="G214" s="1152" t="s">
        <v>2862</v>
      </c>
      <c r="H214" s="1153">
        <v>30</v>
      </c>
      <c r="I214" s="1071">
        <v>81</v>
      </c>
      <c r="J214" s="1154">
        <f t="shared" si="32"/>
        <v>2430</v>
      </c>
      <c r="K214" s="958"/>
      <c r="L214" s="109" t="s">
        <v>2863</v>
      </c>
      <c r="M214" s="47" t="s">
        <v>2864</v>
      </c>
      <c r="N214" s="1060" t="s">
        <v>2639</v>
      </c>
      <c r="O214" s="30">
        <v>45803</v>
      </c>
      <c r="P214" s="27"/>
      <c r="Q214" s="42">
        <v>45825</v>
      </c>
      <c r="R214" s="30">
        <v>45826</v>
      </c>
      <c r="S214" s="31">
        <v>45826</v>
      </c>
    </row>
    <row r="215" spans="1:19" s="4" customFormat="1" ht="19.7" customHeight="1">
      <c r="A215" s="435" t="s">
        <v>123</v>
      </c>
      <c r="B215" s="536"/>
      <c r="C215" s="26">
        <v>12</v>
      </c>
      <c r="D215" s="85">
        <f t="shared" si="33"/>
        <v>140</v>
      </c>
      <c r="E215" s="27" t="s">
        <v>175</v>
      </c>
      <c r="F215" s="27" t="s">
        <v>175</v>
      </c>
      <c r="G215" s="965" t="s">
        <v>2865</v>
      </c>
      <c r="H215" s="1067">
        <v>30</v>
      </c>
      <c r="I215" s="536">
        <v>52</v>
      </c>
      <c r="J215" s="1066">
        <f t="shared" si="32"/>
        <v>1560</v>
      </c>
      <c r="K215" s="29"/>
      <c r="L215" s="47" t="s">
        <v>572</v>
      </c>
      <c r="M215" s="47" t="s">
        <v>2864</v>
      </c>
      <c r="N215" s="1060" t="s">
        <v>2639</v>
      </c>
      <c r="O215" s="30">
        <v>45803</v>
      </c>
      <c r="P215" s="27"/>
      <c r="Q215" s="42">
        <v>45825</v>
      </c>
      <c r="R215" s="30">
        <v>45826</v>
      </c>
      <c r="S215" s="31">
        <v>45826</v>
      </c>
    </row>
    <row r="216" spans="1:19" s="4" customFormat="1" ht="19.7" customHeight="1">
      <c r="A216" s="536" t="s">
        <v>446</v>
      </c>
      <c r="B216" s="536"/>
      <c r="C216" s="26">
        <v>18</v>
      </c>
      <c r="D216" s="85">
        <f>+D215+1</f>
        <v>141</v>
      </c>
      <c r="E216" s="27" t="s">
        <v>175</v>
      </c>
      <c r="F216" s="27" t="s">
        <v>175</v>
      </c>
      <c r="G216" s="1155" t="s">
        <v>2866</v>
      </c>
      <c r="H216" s="1043">
        <v>1</v>
      </c>
      <c r="I216" s="1091">
        <v>20358</v>
      </c>
      <c r="J216" s="1058">
        <f t="shared" si="32"/>
        <v>20358</v>
      </c>
      <c r="K216" s="29"/>
      <c r="L216" s="47" t="s">
        <v>2867</v>
      </c>
      <c r="M216" s="47" t="s">
        <v>456</v>
      </c>
      <c r="N216" s="1060" t="s">
        <v>2639</v>
      </c>
      <c r="O216" s="30">
        <v>45803</v>
      </c>
      <c r="P216" s="27"/>
      <c r="Q216" s="42">
        <v>45825</v>
      </c>
      <c r="R216" s="30">
        <v>45826</v>
      </c>
      <c r="S216" s="31">
        <v>45826</v>
      </c>
    </row>
    <row r="217" spans="1:19" s="4" customFormat="1" ht="19.7" customHeight="1">
      <c r="A217" s="536" t="s">
        <v>446</v>
      </c>
      <c r="B217" s="536"/>
      <c r="C217" s="26">
        <v>18</v>
      </c>
      <c r="D217" s="85">
        <f t="shared" si="33"/>
        <v>142</v>
      </c>
      <c r="E217" s="281" t="s">
        <v>161</v>
      </c>
      <c r="F217" s="27" t="s">
        <v>175</v>
      </c>
      <c r="G217" s="1138" t="s">
        <v>166</v>
      </c>
      <c r="H217" s="1043">
        <v>1</v>
      </c>
      <c r="I217" s="536">
        <v>1650</v>
      </c>
      <c r="J217" s="1156">
        <f t="shared" si="32"/>
        <v>1650</v>
      </c>
      <c r="K217" s="393"/>
      <c r="L217" s="40" t="s">
        <v>167</v>
      </c>
      <c r="M217" s="47" t="s">
        <v>2868</v>
      </c>
      <c r="N217" s="1060" t="s">
        <v>2639</v>
      </c>
      <c r="O217" s="30">
        <v>45803</v>
      </c>
      <c r="P217" s="27"/>
      <c r="Q217" s="42">
        <v>45825</v>
      </c>
      <c r="R217" s="30">
        <v>45826</v>
      </c>
      <c r="S217" s="31">
        <v>45826</v>
      </c>
    </row>
    <row r="218" spans="1:19" s="4" customFormat="1" ht="19.7" customHeight="1">
      <c r="A218" s="26"/>
      <c r="B218" s="26"/>
      <c r="C218" s="26"/>
      <c r="D218" s="27"/>
      <c r="E218" s="27"/>
      <c r="F218" s="27"/>
      <c r="G218" s="777"/>
      <c r="H218" s="40"/>
      <c r="I218" s="63"/>
      <c r="J218" s="63"/>
      <c r="K218" s="28"/>
      <c r="L218" s="47"/>
      <c r="M218" s="47"/>
      <c r="N218" s="26"/>
      <c r="O218" s="30"/>
      <c r="P218" s="27"/>
      <c r="Q218" s="42"/>
      <c r="R218" s="30"/>
      <c r="S218" s="31"/>
    </row>
    <row r="219" spans="1:19" s="4" customFormat="1" ht="19.7" customHeight="1">
      <c r="A219" s="536" t="s">
        <v>446</v>
      </c>
      <c r="B219" s="435"/>
      <c r="C219" s="26">
        <v>18</v>
      </c>
      <c r="D219" s="85">
        <f>+D217+1</f>
        <v>143</v>
      </c>
      <c r="E219" s="300" t="s">
        <v>489</v>
      </c>
      <c r="F219" s="66" t="s">
        <v>175</v>
      </c>
      <c r="G219" s="540" t="s">
        <v>490</v>
      </c>
      <c r="H219" s="1082">
        <v>5</v>
      </c>
      <c r="I219" s="1157">
        <v>177</v>
      </c>
      <c r="J219" s="1084">
        <f t="shared" si="32"/>
        <v>885</v>
      </c>
      <c r="K219" s="91"/>
      <c r="L219" s="68" t="s">
        <v>491</v>
      </c>
      <c r="M219" s="47" t="s">
        <v>492</v>
      </c>
      <c r="N219" s="1060" t="s">
        <v>2639</v>
      </c>
      <c r="O219" s="30">
        <v>45803</v>
      </c>
      <c r="P219" s="27"/>
      <c r="Q219" s="42">
        <v>45825</v>
      </c>
      <c r="R219" s="30">
        <v>45826</v>
      </c>
      <c r="S219" s="31">
        <v>45826</v>
      </c>
    </row>
    <row r="220" spans="1:19" s="4" customFormat="1" ht="19.7" customHeight="1">
      <c r="A220" s="536" t="s">
        <v>200</v>
      </c>
      <c r="B220" s="536"/>
      <c r="C220" s="26">
        <v>18</v>
      </c>
      <c r="D220" s="85">
        <f t="shared" si="33"/>
        <v>144</v>
      </c>
      <c r="E220" s="27" t="s">
        <v>175</v>
      </c>
      <c r="F220" s="27" t="s">
        <v>175</v>
      </c>
      <c r="G220" s="542" t="s">
        <v>493</v>
      </c>
      <c r="H220" s="1043">
        <v>6</v>
      </c>
      <c r="I220" s="1158">
        <v>277</v>
      </c>
      <c r="J220" s="1073">
        <f t="shared" si="32"/>
        <v>1662</v>
      </c>
      <c r="K220" s="28"/>
      <c r="L220" s="40" t="s">
        <v>494</v>
      </c>
      <c r="M220" s="47" t="s">
        <v>456</v>
      </c>
      <c r="N220" s="1060" t="s">
        <v>2639</v>
      </c>
      <c r="O220" s="30">
        <v>45803</v>
      </c>
      <c r="P220" s="27"/>
      <c r="Q220" s="42">
        <v>45825</v>
      </c>
      <c r="R220" s="30">
        <v>45826</v>
      </c>
      <c r="S220" s="31">
        <v>45826</v>
      </c>
    </row>
    <row r="221" spans="1:19" s="4" customFormat="1" ht="19.7" customHeight="1">
      <c r="A221" s="536" t="s">
        <v>446</v>
      </c>
      <c r="B221" s="536"/>
      <c r="C221" s="26">
        <v>18</v>
      </c>
      <c r="D221" s="85">
        <f>+D220+1</f>
        <v>145</v>
      </c>
      <c r="E221" s="27" t="s">
        <v>175</v>
      </c>
      <c r="F221" s="27" t="s">
        <v>175</v>
      </c>
      <c r="G221" s="1159" t="s">
        <v>499</v>
      </c>
      <c r="H221" s="1082">
        <v>1</v>
      </c>
      <c r="I221" s="1160">
        <v>881</v>
      </c>
      <c r="J221" s="1073">
        <f t="shared" si="32"/>
        <v>881</v>
      </c>
      <c r="K221" s="305"/>
      <c r="L221" s="68" t="s">
        <v>500</v>
      </c>
      <c r="M221" s="47" t="s">
        <v>456</v>
      </c>
      <c r="N221" s="1060" t="s">
        <v>2639</v>
      </c>
      <c r="O221" s="30">
        <v>45803</v>
      </c>
      <c r="P221" s="27"/>
      <c r="Q221" s="42">
        <v>45825</v>
      </c>
      <c r="R221" s="30">
        <v>45826</v>
      </c>
      <c r="S221" s="31">
        <v>45826</v>
      </c>
    </row>
    <row r="222" spans="1:19" s="4" customFormat="1" ht="19.7" customHeight="1">
      <c r="A222" s="536" t="s">
        <v>446</v>
      </c>
      <c r="B222" s="536"/>
      <c r="C222" s="26">
        <v>18</v>
      </c>
      <c r="D222" s="85">
        <f>+D221+1</f>
        <v>146</v>
      </c>
      <c r="E222" s="27" t="s">
        <v>175</v>
      </c>
      <c r="F222" s="27" t="s">
        <v>175</v>
      </c>
      <c r="G222" s="254" t="s">
        <v>2869</v>
      </c>
      <c r="H222" s="1067">
        <v>1</v>
      </c>
      <c r="I222" s="1091">
        <v>3689</v>
      </c>
      <c r="J222" s="1058">
        <f t="shared" si="32"/>
        <v>3689</v>
      </c>
      <c r="K222" s="29"/>
      <c r="L222" s="47" t="s">
        <v>2870</v>
      </c>
      <c r="M222" s="1161"/>
      <c r="N222" s="1060" t="s">
        <v>2639</v>
      </c>
      <c r="O222" s="30">
        <v>45803</v>
      </c>
      <c r="P222" s="27"/>
      <c r="Q222" s="42">
        <v>45825</v>
      </c>
      <c r="R222" s="30">
        <v>45826</v>
      </c>
      <c r="S222" s="31">
        <v>45826</v>
      </c>
    </row>
    <row r="223" spans="1:19" s="4" customFormat="1" ht="19.7" customHeight="1">
      <c r="A223" s="536" t="s">
        <v>446</v>
      </c>
      <c r="B223" s="536"/>
      <c r="C223" s="26">
        <v>18</v>
      </c>
      <c r="D223" s="85">
        <f>+D222+1</f>
        <v>147</v>
      </c>
      <c r="E223" s="117" t="s">
        <v>175</v>
      </c>
      <c r="F223" s="117" t="s">
        <v>175</v>
      </c>
      <c r="G223" s="204" t="s">
        <v>2871</v>
      </c>
      <c r="H223" s="1162">
        <v>1</v>
      </c>
      <c r="I223" s="98">
        <v>4150</v>
      </c>
      <c r="J223" s="98">
        <f t="shared" si="32"/>
        <v>4150</v>
      </c>
      <c r="K223" s="29"/>
      <c r="L223" s="47" t="s">
        <v>2872</v>
      </c>
      <c r="M223" s="1161"/>
      <c r="N223" s="1163" t="s">
        <v>2873</v>
      </c>
      <c r="O223" s="30">
        <v>45866</v>
      </c>
      <c r="P223" s="27"/>
      <c r="Q223" s="42">
        <v>45867</v>
      </c>
      <c r="R223" s="30">
        <v>45868</v>
      </c>
      <c r="S223" s="31"/>
    </row>
    <row r="224" spans="1:19" s="4" customFormat="1" ht="19.7" customHeight="1">
      <c r="A224" s="26"/>
      <c r="B224" s="26"/>
      <c r="C224" s="26"/>
      <c r="D224" s="27"/>
      <c r="E224" s="27"/>
      <c r="F224" s="27"/>
      <c r="G224" s="69"/>
      <c r="H224" s="557"/>
      <c r="I224" s="26"/>
      <c r="J224" s="63"/>
      <c r="K224" s="29"/>
      <c r="L224" s="47"/>
      <c r="M224" s="1161"/>
      <c r="N224" s="26"/>
      <c r="O224" s="30"/>
      <c r="P224" s="27"/>
      <c r="Q224" s="42"/>
      <c r="R224" s="30"/>
      <c r="S224" s="31"/>
    </row>
    <row r="225" spans="1:19" s="4" customFormat="1" ht="19.7" customHeight="1">
      <c r="D225" s="27"/>
      <c r="E225" s="27"/>
      <c r="F225" s="27"/>
      <c r="G225" s="60">
        <f>SUM(J209:J224)</f>
        <v>50021</v>
      </c>
      <c r="H225" s="40"/>
      <c r="I225" s="26"/>
      <c r="J225" s="28"/>
      <c r="K225" s="29"/>
      <c r="L225" s="26"/>
      <c r="M225" s="26"/>
      <c r="N225" s="26"/>
      <c r="O225" s="30"/>
      <c r="P225" s="27"/>
      <c r="Q225" s="26"/>
      <c r="R225" s="30"/>
      <c r="S225" s="31"/>
    </row>
    <row r="226" spans="1:19" s="4" customFormat="1" ht="19.7" customHeight="1">
      <c r="D226" s="27"/>
      <c r="E226" s="27"/>
      <c r="F226" s="27"/>
      <c r="G226" s="26"/>
      <c r="H226" s="40"/>
      <c r="I226" s="26"/>
      <c r="J226" s="28"/>
      <c r="K226" s="29"/>
      <c r="L226" s="26"/>
      <c r="M226" s="26"/>
      <c r="N226" s="26"/>
      <c r="O226" s="30"/>
      <c r="P226" s="27"/>
      <c r="Q226" s="26"/>
      <c r="R226" s="30"/>
      <c r="S226" s="31"/>
    </row>
    <row r="227" spans="1:19" s="4" customFormat="1" ht="19.7" customHeight="1">
      <c r="D227" s="27"/>
      <c r="E227" s="27"/>
      <c r="F227" s="27"/>
      <c r="G227" s="47"/>
      <c r="H227" s="557"/>
      <c r="I227" s="26"/>
      <c r="J227" s="63"/>
      <c r="K227" s="29"/>
      <c r="L227" s="47"/>
      <c r="M227" s="26"/>
      <c r="N227" s="26"/>
      <c r="O227" s="30"/>
      <c r="P227" s="27"/>
      <c r="Q227" s="26"/>
      <c r="R227" s="30"/>
      <c r="S227" s="31"/>
    </row>
    <row r="228" spans="1:19" s="4" customFormat="1" ht="19.7" customHeight="1">
      <c r="D228" s="27"/>
      <c r="E228" s="328" t="s">
        <v>575</v>
      </c>
      <c r="F228" s="33"/>
      <c r="G228" s="84"/>
      <c r="H228" s="40"/>
      <c r="I228" s="26"/>
      <c r="J228" s="28"/>
      <c r="K228" s="29"/>
      <c r="L228" s="26"/>
      <c r="M228" s="26"/>
      <c r="N228" s="26"/>
      <c r="O228" s="30"/>
      <c r="P228" s="27"/>
      <c r="Q228" s="26"/>
      <c r="R228" s="30"/>
      <c r="S228" s="31"/>
    </row>
    <row r="229" spans="1:19" s="4" customFormat="1" ht="19.7" customHeight="1">
      <c r="A229" s="536" t="s">
        <v>213</v>
      </c>
      <c r="B229" s="536"/>
      <c r="C229" s="26">
        <v>12</v>
      </c>
      <c r="D229" s="85">
        <f>+D222+1</f>
        <v>147</v>
      </c>
      <c r="E229" s="27" t="s">
        <v>175</v>
      </c>
      <c r="F229" s="27" t="s">
        <v>175</v>
      </c>
      <c r="G229" s="965" t="s">
        <v>2874</v>
      </c>
      <c r="H229" s="1067">
        <v>4</v>
      </c>
      <c r="I229" s="536">
        <v>5445</v>
      </c>
      <c r="J229" s="1066">
        <f t="shared" ref="J229:J292" si="34">H229*I229</f>
        <v>21780</v>
      </c>
      <c r="K229" s="29"/>
      <c r="L229" s="47" t="s">
        <v>2875</v>
      </c>
      <c r="M229" s="26"/>
      <c r="N229" s="1060" t="s">
        <v>2639</v>
      </c>
      <c r="O229" s="30">
        <v>45803</v>
      </c>
      <c r="P229" s="27"/>
      <c r="Q229" s="42">
        <v>45825</v>
      </c>
      <c r="R229" s="30">
        <v>45826</v>
      </c>
      <c r="S229" s="31">
        <v>45826</v>
      </c>
    </row>
    <row r="230" spans="1:19" s="4" customFormat="1" ht="19.7" customHeight="1">
      <c r="A230" s="536" t="s">
        <v>123</v>
      </c>
      <c r="B230" s="536"/>
      <c r="C230" s="26">
        <v>12</v>
      </c>
      <c r="D230" s="85">
        <f>+D229+1</f>
        <v>148</v>
      </c>
      <c r="E230" s="27" t="s">
        <v>175</v>
      </c>
      <c r="F230" s="27" t="s">
        <v>175</v>
      </c>
      <c r="G230" s="965" t="s">
        <v>580</v>
      </c>
      <c r="H230" s="1067">
        <v>100</v>
      </c>
      <c r="I230" s="536">
        <v>4</v>
      </c>
      <c r="J230" s="1066">
        <f t="shared" si="34"/>
        <v>400</v>
      </c>
      <c r="K230" s="29"/>
      <c r="L230" s="47" t="s">
        <v>581</v>
      </c>
      <c r="M230" s="26"/>
      <c r="N230" s="1060" t="s">
        <v>2639</v>
      </c>
      <c r="O230" s="30">
        <v>45803</v>
      </c>
      <c r="P230" s="27"/>
      <c r="Q230" s="42">
        <v>45825</v>
      </c>
      <c r="R230" s="30">
        <v>45826</v>
      </c>
      <c r="S230" s="31">
        <v>45826</v>
      </c>
    </row>
    <row r="231" spans="1:19" s="4" customFormat="1" ht="19.7" customHeight="1">
      <c r="A231" s="536" t="s">
        <v>123</v>
      </c>
      <c r="B231" s="536"/>
      <c r="C231" s="26">
        <v>12</v>
      </c>
      <c r="D231" s="85">
        <f t="shared" ref="D231:D243" si="35">+D230+1</f>
        <v>149</v>
      </c>
      <c r="E231" s="27" t="s">
        <v>175</v>
      </c>
      <c r="F231" s="27" t="s">
        <v>175</v>
      </c>
      <c r="G231" s="965" t="s">
        <v>582</v>
      </c>
      <c r="H231" s="1067">
        <v>80</v>
      </c>
      <c r="I231" s="536">
        <v>5</v>
      </c>
      <c r="J231" s="1066">
        <f t="shared" si="34"/>
        <v>400</v>
      </c>
      <c r="K231" s="29"/>
      <c r="L231" s="47" t="s">
        <v>581</v>
      </c>
      <c r="M231" s="26"/>
      <c r="N231" s="1060" t="s">
        <v>2639</v>
      </c>
      <c r="O231" s="30">
        <v>45803</v>
      </c>
      <c r="P231" s="27"/>
      <c r="Q231" s="42">
        <v>45825</v>
      </c>
      <c r="R231" s="30">
        <v>45826</v>
      </c>
      <c r="S231" s="31">
        <v>45826</v>
      </c>
    </row>
    <row r="232" spans="1:19" s="4" customFormat="1" ht="19.7" customHeight="1">
      <c r="A232" s="536" t="s">
        <v>123</v>
      </c>
      <c r="B232" s="536"/>
      <c r="C232" s="26">
        <v>12</v>
      </c>
      <c r="D232" s="85">
        <f>+D231+1</f>
        <v>150</v>
      </c>
      <c r="E232" s="27" t="s">
        <v>175</v>
      </c>
      <c r="F232" s="27" t="s">
        <v>175</v>
      </c>
      <c r="G232" s="965" t="s">
        <v>314</v>
      </c>
      <c r="H232" s="1067">
        <v>56</v>
      </c>
      <c r="I232" s="536">
        <v>242</v>
      </c>
      <c r="J232" s="1066">
        <f t="shared" si="34"/>
        <v>13552</v>
      </c>
      <c r="K232" s="29"/>
      <c r="L232" s="47" t="s">
        <v>315</v>
      </c>
      <c r="M232" s="26"/>
      <c r="N232" s="1060" t="s">
        <v>2639</v>
      </c>
      <c r="O232" s="30">
        <v>45803</v>
      </c>
      <c r="P232" s="27"/>
      <c r="Q232" s="42">
        <v>45825</v>
      </c>
      <c r="R232" s="30">
        <v>45826</v>
      </c>
      <c r="S232" s="31">
        <v>45826</v>
      </c>
    </row>
    <row r="233" spans="1:19" s="4" customFormat="1" ht="19.7" customHeight="1">
      <c r="A233" s="536" t="s">
        <v>123</v>
      </c>
      <c r="B233" s="536"/>
      <c r="C233" s="26">
        <v>12</v>
      </c>
      <c r="D233" s="85">
        <f t="shared" si="35"/>
        <v>151</v>
      </c>
      <c r="E233" s="27" t="s">
        <v>175</v>
      </c>
      <c r="F233" s="27" t="s">
        <v>175</v>
      </c>
      <c r="G233" s="965" t="s">
        <v>601</v>
      </c>
      <c r="H233" s="1067">
        <v>33</v>
      </c>
      <c r="I233" s="536">
        <v>40</v>
      </c>
      <c r="J233" s="1066">
        <f t="shared" si="34"/>
        <v>1320</v>
      </c>
      <c r="K233" s="29"/>
      <c r="L233" s="47" t="s">
        <v>602</v>
      </c>
      <c r="M233" s="26"/>
      <c r="N233" s="1060" t="s">
        <v>2639</v>
      </c>
      <c r="O233" s="30">
        <v>45803</v>
      </c>
      <c r="P233" s="27"/>
      <c r="Q233" s="42">
        <v>45825</v>
      </c>
      <c r="R233" s="30">
        <v>45826</v>
      </c>
      <c r="S233" s="31">
        <v>45826</v>
      </c>
    </row>
    <row r="234" spans="1:19" s="4" customFormat="1" ht="19.7" customHeight="1">
      <c r="A234" s="536" t="s">
        <v>123</v>
      </c>
      <c r="B234" s="536"/>
      <c r="C234" s="26">
        <v>12</v>
      </c>
      <c r="D234" s="85">
        <f t="shared" si="35"/>
        <v>152</v>
      </c>
      <c r="E234" s="27" t="s">
        <v>175</v>
      </c>
      <c r="F234" s="27" t="s">
        <v>175</v>
      </c>
      <c r="G234" s="965" t="s">
        <v>312</v>
      </c>
      <c r="H234" s="1067">
        <v>4</v>
      </c>
      <c r="I234" s="536">
        <v>53</v>
      </c>
      <c r="J234" s="1066">
        <f t="shared" si="34"/>
        <v>212</v>
      </c>
      <c r="K234" s="29"/>
      <c r="L234" s="47" t="s">
        <v>313</v>
      </c>
      <c r="M234" s="26"/>
      <c r="N234" s="1060" t="s">
        <v>2639</v>
      </c>
      <c r="O234" s="30">
        <v>45803</v>
      </c>
      <c r="P234" s="27"/>
      <c r="Q234" s="42">
        <v>45825</v>
      </c>
      <c r="R234" s="30">
        <v>45826</v>
      </c>
      <c r="S234" s="31">
        <v>45826</v>
      </c>
    </row>
    <row r="235" spans="1:19" s="4" customFormat="1" ht="19.7" customHeight="1">
      <c r="A235" s="536" t="s">
        <v>123</v>
      </c>
      <c r="B235" s="536"/>
      <c r="C235" s="26">
        <v>12</v>
      </c>
      <c r="D235" s="85">
        <f t="shared" si="35"/>
        <v>153</v>
      </c>
      <c r="E235" s="27" t="s">
        <v>175</v>
      </c>
      <c r="F235" s="27" t="s">
        <v>175</v>
      </c>
      <c r="G235" s="965" t="s">
        <v>603</v>
      </c>
      <c r="H235" s="1067">
        <v>1</v>
      </c>
      <c r="I235" s="536">
        <v>1280</v>
      </c>
      <c r="J235" s="1066">
        <f t="shared" si="34"/>
        <v>1280</v>
      </c>
      <c r="K235" s="29"/>
      <c r="L235" s="47" t="s">
        <v>604</v>
      </c>
      <c r="M235" s="26"/>
      <c r="N235" s="1060" t="s">
        <v>2639</v>
      </c>
      <c r="O235" s="30">
        <v>45803</v>
      </c>
      <c r="P235" s="27"/>
      <c r="Q235" s="42">
        <v>45825</v>
      </c>
      <c r="R235" s="30">
        <v>45826</v>
      </c>
      <c r="S235" s="31">
        <v>45826</v>
      </c>
    </row>
    <row r="236" spans="1:19" s="4" customFormat="1" ht="19.7" customHeight="1">
      <c r="A236" s="536" t="s">
        <v>181</v>
      </c>
      <c r="B236" s="536"/>
      <c r="C236" s="26"/>
      <c r="D236" s="85">
        <f>+D235+1</f>
        <v>154</v>
      </c>
      <c r="E236" s="27" t="s">
        <v>175</v>
      </c>
      <c r="F236" s="27" t="s">
        <v>175</v>
      </c>
      <c r="G236" s="965" t="s">
        <v>2876</v>
      </c>
      <c r="H236" s="1067">
        <v>2</v>
      </c>
      <c r="I236" s="536">
        <v>990</v>
      </c>
      <c r="J236" s="1066">
        <f t="shared" si="34"/>
        <v>1980</v>
      </c>
      <c r="K236" s="29"/>
      <c r="L236" s="47" t="s">
        <v>2877</v>
      </c>
      <c r="M236" s="47" t="s">
        <v>2520</v>
      </c>
      <c r="N236" s="1060" t="s">
        <v>2639</v>
      </c>
      <c r="O236" s="30">
        <v>45803</v>
      </c>
      <c r="P236" s="27"/>
      <c r="Q236" s="42">
        <v>45825</v>
      </c>
      <c r="R236" s="30">
        <v>45826</v>
      </c>
      <c r="S236" s="31">
        <v>45826</v>
      </c>
    </row>
    <row r="237" spans="1:19" s="4" customFormat="1" ht="19.7" customHeight="1">
      <c r="A237" s="536" t="s">
        <v>123</v>
      </c>
      <c r="B237" s="536"/>
      <c r="C237" s="26">
        <v>12</v>
      </c>
      <c r="D237" s="85">
        <f t="shared" si="35"/>
        <v>155</v>
      </c>
      <c r="E237" s="27" t="s">
        <v>175</v>
      </c>
      <c r="F237" s="27" t="s">
        <v>175</v>
      </c>
      <c r="G237" s="965" t="s">
        <v>1259</v>
      </c>
      <c r="H237" s="1067">
        <v>2</v>
      </c>
      <c r="I237" s="536">
        <v>91</v>
      </c>
      <c r="J237" s="1066">
        <f t="shared" si="34"/>
        <v>182</v>
      </c>
      <c r="K237" s="29"/>
      <c r="L237" s="47" t="s">
        <v>2643</v>
      </c>
      <c r="M237" s="47" t="s">
        <v>2520</v>
      </c>
      <c r="N237" s="1060" t="s">
        <v>2639</v>
      </c>
      <c r="O237" s="30">
        <v>45803</v>
      </c>
      <c r="P237" s="27"/>
      <c r="Q237" s="42">
        <v>45825</v>
      </c>
      <c r="R237" s="30">
        <v>45826</v>
      </c>
      <c r="S237" s="31">
        <v>45826</v>
      </c>
    </row>
    <row r="238" spans="1:19" s="4" customFormat="1" ht="19.7" customHeight="1">
      <c r="A238" s="536" t="s">
        <v>123</v>
      </c>
      <c r="B238" s="536"/>
      <c r="C238" s="26">
        <v>12</v>
      </c>
      <c r="D238" s="85">
        <f t="shared" si="35"/>
        <v>156</v>
      </c>
      <c r="E238" s="27" t="s">
        <v>175</v>
      </c>
      <c r="F238" s="27" t="s">
        <v>175</v>
      </c>
      <c r="G238" s="965" t="s">
        <v>2878</v>
      </c>
      <c r="H238" s="1067">
        <v>4</v>
      </c>
      <c r="I238" s="536">
        <v>14</v>
      </c>
      <c r="J238" s="1066">
        <f t="shared" si="34"/>
        <v>56</v>
      </c>
      <c r="K238" s="29"/>
      <c r="L238" s="47" t="s">
        <v>2879</v>
      </c>
      <c r="M238" s="47" t="s">
        <v>2520</v>
      </c>
      <c r="N238" s="1060" t="s">
        <v>2639</v>
      </c>
      <c r="O238" s="30">
        <v>45803</v>
      </c>
      <c r="P238" s="27"/>
      <c r="Q238" s="42">
        <v>45825</v>
      </c>
      <c r="R238" s="30">
        <v>45826</v>
      </c>
      <c r="S238" s="31">
        <v>45826</v>
      </c>
    </row>
    <row r="239" spans="1:19" s="4" customFormat="1" ht="19.7" customHeight="1">
      <c r="A239" s="536" t="s">
        <v>123</v>
      </c>
      <c r="B239" s="536"/>
      <c r="C239" s="26">
        <v>12</v>
      </c>
      <c r="D239" s="85">
        <f>+D238+1</f>
        <v>157</v>
      </c>
      <c r="E239" s="27" t="s">
        <v>175</v>
      </c>
      <c r="F239" s="27" t="s">
        <v>175</v>
      </c>
      <c r="G239" s="1164" t="s">
        <v>2880</v>
      </c>
      <c r="H239" s="1067">
        <v>1</v>
      </c>
      <c r="I239" s="536">
        <v>1168</v>
      </c>
      <c r="J239" s="1066">
        <f t="shared" si="34"/>
        <v>1168</v>
      </c>
      <c r="K239" s="29"/>
      <c r="L239" s="47" t="s">
        <v>2881</v>
      </c>
      <c r="M239" s="47" t="s">
        <v>2520</v>
      </c>
      <c r="N239" s="1060" t="s">
        <v>2639</v>
      </c>
      <c r="O239" s="30">
        <v>45803</v>
      </c>
      <c r="P239" s="27"/>
      <c r="Q239" s="42">
        <v>45825</v>
      </c>
      <c r="R239" s="30">
        <v>45826</v>
      </c>
      <c r="S239" s="31">
        <v>45826</v>
      </c>
    </row>
    <row r="240" spans="1:19" s="4" customFormat="1" ht="19.7" customHeight="1">
      <c r="A240" s="536" t="s">
        <v>123</v>
      </c>
      <c r="B240" s="536"/>
      <c r="C240" s="26"/>
      <c r="D240" s="85">
        <f t="shared" si="35"/>
        <v>158</v>
      </c>
      <c r="E240" s="27" t="s">
        <v>161</v>
      </c>
      <c r="F240" s="27" t="s">
        <v>175</v>
      </c>
      <c r="G240" s="1164" t="s">
        <v>2882</v>
      </c>
      <c r="H240" s="1067">
        <v>1</v>
      </c>
      <c r="I240" s="536">
        <v>2412</v>
      </c>
      <c r="J240" s="1066">
        <f t="shared" si="34"/>
        <v>2412</v>
      </c>
      <c r="K240" s="29"/>
      <c r="L240" s="47" t="s">
        <v>2883</v>
      </c>
      <c r="M240" s="47" t="s">
        <v>2520</v>
      </c>
      <c r="N240" s="1060" t="s">
        <v>2639</v>
      </c>
      <c r="O240" s="30">
        <v>45803</v>
      </c>
      <c r="P240" s="27"/>
      <c r="Q240" s="42">
        <v>45825</v>
      </c>
      <c r="R240" s="30">
        <v>45826</v>
      </c>
      <c r="S240" s="31">
        <v>45826</v>
      </c>
    </row>
    <row r="241" spans="1:19" s="4" customFormat="1" ht="19.7" customHeight="1">
      <c r="A241" s="536" t="s">
        <v>123</v>
      </c>
      <c r="B241" s="536"/>
      <c r="C241" s="26"/>
      <c r="D241" s="85">
        <f t="shared" si="35"/>
        <v>159</v>
      </c>
      <c r="E241" s="27" t="s">
        <v>161</v>
      </c>
      <c r="F241" s="27" t="s">
        <v>175</v>
      </c>
      <c r="G241" s="1164" t="s">
        <v>2884</v>
      </c>
      <c r="H241" s="1067">
        <v>3</v>
      </c>
      <c r="I241" s="536">
        <v>2531</v>
      </c>
      <c r="J241" s="1066">
        <f t="shared" si="34"/>
        <v>7593</v>
      </c>
      <c r="K241" s="29"/>
      <c r="L241" s="47" t="s">
        <v>2883</v>
      </c>
      <c r="M241" s="47" t="s">
        <v>2520</v>
      </c>
      <c r="N241" s="1060" t="s">
        <v>2639</v>
      </c>
      <c r="O241" s="30">
        <v>45803</v>
      </c>
      <c r="P241" s="27"/>
      <c r="Q241" s="42">
        <v>45825</v>
      </c>
      <c r="R241" s="30">
        <v>45826</v>
      </c>
      <c r="S241" s="31">
        <v>45826</v>
      </c>
    </row>
    <row r="242" spans="1:19" s="4" customFormat="1" ht="19.7" customHeight="1">
      <c r="A242" s="536" t="s">
        <v>123</v>
      </c>
      <c r="B242" s="536"/>
      <c r="C242" s="26"/>
      <c r="D242" s="85">
        <f t="shared" si="35"/>
        <v>160</v>
      </c>
      <c r="E242" s="27" t="s">
        <v>161</v>
      </c>
      <c r="F242" s="27" t="s">
        <v>175</v>
      </c>
      <c r="G242" s="1164" t="s">
        <v>2885</v>
      </c>
      <c r="H242" s="1067">
        <v>1</v>
      </c>
      <c r="I242" s="536">
        <v>1589</v>
      </c>
      <c r="J242" s="1066">
        <f t="shared" si="34"/>
        <v>1589</v>
      </c>
      <c r="K242" s="29"/>
      <c r="L242" s="47" t="s">
        <v>2886</v>
      </c>
      <c r="M242" s="47" t="s">
        <v>2520</v>
      </c>
      <c r="N242" s="1060" t="s">
        <v>2639</v>
      </c>
      <c r="O242" s="30">
        <v>45803</v>
      </c>
      <c r="P242" s="27"/>
      <c r="Q242" s="42">
        <v>45825</v>
      </c>
      <c r="R242" s="30">
        <v>45826</v>
      </c>
      <c r="S242" s="31">
        <v>45826</v>
      </c>
    </row>
    <row r="243" spans="1:19" s="4" customFormat="1" ht="19.7" customHeight="1">
      <c r="A243" s="536" t="s">
        <v>123</v>
      </c>
      <c r="B243" s="536"/>
      <c r="C243" s="26"/>
      <c r="D243" s="85">
        <f t="shared" si="35"/>
        <v>161</v>
      </c>
      <c r="E243" s="66" t="s">
        <v>560</v>
      </c>
      <c r="F243" s="27" t="s">
        <v>175</v>
      </c>
      <c r="G243" s="1164" t="s">
        <v>2887</v>
      </c>
      <c r="H243" s="1067">
        <v>1</v>
      </c>
      <c r="I243" s="536">
        <v>1349</v>
      </c>
      <c r="J243" s="1073">
        <f t="shared" si="34"/>
        <v>1349</v>
      </c>
      <c r="K243" s="29"/>
      <c r="L243" s="47" t="s">
        <v>2888</v>
      </c>
      <c r="M243" s="47" t="s">
        <v>2520</v>
      </c>
      <c r="N243" s="1060" t="s">
        <v>2639</v>
      </c>
      <c r="O243" s="30">
        <v>45803</v>
      </c>
      <c r="P243" s="27"/>
      <c r="Q243" s="42">
        <v>45825</v>
      </c>
      <c r="R243" s="30">
        <v>45826</v>
      </c>
      <c r="S243" s="31">
        <v>45826</v>
      </c>
    </row>
    <row r="244" spans="1:19" s="4" customFormat="1" ht="19.7" customHeight="1">
      <c r="A244" s="536" t="s">
        <v>123</v>
      </c>
      <c r="B244" s="536"/>
      <c r="C244" s="26">
        <v>12</v>
      </c>
      <c r="D244" s="85">
        <f>+D243+1</f>
        <v>162</v>
      </c>
      <c r="E244" s="27" t="s">
        <v>175</v>
      </c>
      <c r="F244" s="27" t="s">
        <v>175</v>
      </c>
      <c r="G244" s="965" t="s">
        <v>686</v>
      </c>
      <c r="H244" s="1067">
        <v>8</v>
      </c>
      <c r="I244" s="536">
        <v>27</v>
      </c>
      <c r="J244" s="1066">
        <f t="shared" si="34"/>
        <v>216</v>
      </c>
      <c r="K244" s="29"/>
      <c r="L244" s="47" t="s">
        <v>581</v>
      </c>
      <c r="M244" s="47" t="s">
        <v>2520</v>
      </c>
      <c r="N244" s="1060" t="s">
        <v>2639</v>
      </c>
      <c r="O244" s="30">
        <v>45803</v>
      </c>
      <c r="P244" s="27"/>
      <c r="Q244" s="42">
        <v>45825</v>
      </c>
      <c r="R244" s="30">
        <v>45826</v>
      </c>
      <c r="S244" s="31">
        <v>45826</v>
      </c>
    </row>
    <row r="245" spans="1:19" s="4" customFormat="1" ht="19.7" customHeight="1">
      <c r="A245" s="536" t="s">
        <v>123</v>
      </c>
      <c r="B245" s="536"/>
      <c r="C245" s="26">
        <v>12</v>
      </c>
      <c r="D245" s="85">
        <f>+D244+1</f>
        <v>163</v>
      </c>
      <c r="E245" s="27" t="s">
        <v>175</v>
      </c>
      <c r="F245" s="27" t="s">
        <v>175</v>
      </c>
      <c r="G245" s="965" t="s">
        <v>605</v>
      </c>
      <c r="H245" s="1067">
        <v>1</v>
      </c>
      <c r="I245" s="536">
        <v>399</v>
      </c>
      <c r="J245" s="1066">
        <f t="shared" si="34"/>
        <v>399</v>
      </c>
      <c r="K245" s="29"/>
      <c r="L245" s="47" t="s">
        <v>311</v>
      </c>
      <c r="M245" s="26"/>
      <c r="N245" s="1060" t="s">
        <v>2639</v>
      </c>
      <c r="O245" s="30">
        <v>45803</v>
      </c>
      <c r="P245" s="27"/>
      <c r="Q245" s="42">
        <v>45825</v>
      </c>
      <c r="R245" s="30">
        <v>45826</v>
      </c>
      <c r="S245" s="31">
        <v>45826</v>
      </c>
    </row>
    <row r="246" spans="1:19" s="4" customFormat="1" ht="19.7" customHeight="1">
      <c r="A246" s="536" t="s">
        <v>123</v>
      </c>
      <c r="B246" s="536"/>
      <c r="C246" s="26">
        <v>12</v>
      </c>
      <c r="D246" s="85">
        <f t="shared" ref="D246:D303" si="36">+D245+1</f>
        <v>164</v>
      </c>
      <c r="E246" s="27" t="s">
        <v>175</v>
      </c>
      <c r="F246" s="27" t="s">
        <v>175</v>
      </c>
      <c r="G246" s="965" t="s">
        <v>2889</v>
      </c>
      <c r="H246" s="1067">
        <v>3</v>
      </c>
      <c r="I246" s="536">
        <v>446</v>
      </c>
      <c r="J246" s="1066">
        <f t="shared" si="34"/>
        <v>1338</v>
      </c>
      <c r="K246" s="29"/>
      <c r="L246" s="47" t="s">
        <v>2890</v>
      </c>
      <c r="M246" s="26"/>
      <c r="N246" s="1060" t="s">
        <v>2639</v>
      </c>
      <c r="O246" s="30">
        <v>45803</v>
      </c>
      <c r="P246" s="27"/>
      <c r="Q246" s="42">
        <v>45825</v>
      </c>
      <c r="R246" s="30">
        <v>45826</v>
      </c>
      <c r="S246" s="31">
        <v>45826</v>
      </c>
    </row>
    <row r="247" spans="1:19" s="4" customFormat="1" ht="19.7" customHeight="1">
      <c r="A247" s="536" t="s">
        <v>123</v>
      </c>
      <c r="B247" s="536"/>
      <c r="C247" s="26">
        <v>12</v>
      </c>
      <c r="D247" s="85">
        <f t="shared" si="36"/>
        <v>165</v>
      </c>
      <c r="E247" s="27" t="s">
        <v>175</v>
      </c>
      <c r="F247" s="27" t="s">
        <v>175</v>
      </c>
      <c r="G247" s="965" t="s">
        <v>2891</v>
      </c>
      <c r="H247" s="1067">
        <v>2</v>
      </c>
      <c r="I247" s="536">
        <v>2192</v>
      </c>
      <c r="J247" s="1066">
        <f t="shared" si="34"/>
        <v>4384</v>
      </c>
      <c r="K247" s="29"/>
      <c r="L247" s="47" t="s">
        <v>2892</v>
      </c>
      <c r="M247" s="26"/>
      <c r="N247" s="1060" t="s">
        <v>2639</v>
      </c>
      <c r="O247" s="30">
        <v>45803</v>
      </c>
      <c r="P247" s="27"/>
      <c r="Q247" s="42">
        <v>45825</v>
      </c>
      <c r="R247" s="30">
        <v>45826</v>
      </c>
      <c r="S247" s="31">
        <v>45826</v>
      </c>
    </row>
    <row r="248" spans="1:19" s="4" customFormat="1" ht="19.7" customHeight="1">
      <c r="A248" s="536" t="s">
        <v>123</v>
      </c>
      <c r="B248" s="536"/>
      <c r="C248" s="26">
        <v>12</v>
      </c>
      <c r="D248" s="85">
        <f t="shared" si="36"/>
        <v>166</v>
      </c>
      <c r="E248" s="27" t="s">
        <v>175</v>
      </c>
      <c r="F248" s="27" t="s">
        <v>175</v>
      </c>
      <c r="G248" s="965" t="s">
        <v>2893</v>
      </c>
      <c r="H248" s="1067">
        <v>3</v>
      </c>
      <c r="I248" s="536">
        <v>931</v>
      </c>
      <c r="J248" s="1066">
        <f t="shared" si="34"/>
        <v>2793</v>
      </c>
      <c r="K248" s="29"/>
      <c r="L248" s="47" t="s">
        <v>2894</v>
      </c>
      <c r="M248" s="26"/>
      <c r="N248" s="1060" t="s">
        <v>2639</v>
      </c>
      <c r="O248" s="30">
        <v>45803</v>
      </c>
      <c r="P248" s="27"/>
      <c r="Q248" s="42">
        <v>45825</v>
      </c>
      <c r="R248" s="30">
        <v>45826</v>
      </c>
      <c r="S248" s="31">
        <v>45826</v>
      </c>
    </row>
    <row r="249" spans="1:19" s="4" customFormat="1" ht="19.7" customHeight="1">
      <c r="A249" s="536" t="s">
        <v>123</v>
      </c>
      <c r="B249" s="536"/>
      <c r="C249" s="26">
        <v>12</v>
      </c>
      <c r="D249" s="85">
        <f t="shared" si="36"/>
        <v>167</v>
      </c>
      <c r="E249" s="27" t="s">
        <v>175</v>
      </c>
      <c r="F249" s="27" t="s">
        <v>175</v>
      </c>
      <c r="G249" s="965" t="s">
        <v>2895</v>
      </c>
      <c r="H249" s="1067">
        <v>2</v>
      </c>
      <c r="I249" s="536">
        <v>1406</v>
      </c>
      <c r="J249" s="1066">
        <f t="shared" si="34"/>
        <v>2812</v>
      </c>
      <c r="K249" s="29"/>
      <c r="L249" s="47" t="s">
        <v>2896</v>
      </c>
      <c r="M249" s="26"/>
      <c r="N249" s="1060" t="s">
        <v>2639</v>
      </c>
      <c r="O249" s="30">
        <v>45803</v>
      </c>
      <c r="P249" s="27"/>
      <c r="Q249" s="42">
        <v>45825</v>
      </c>
      <c r="R249" s="30">
        <v>45826</v>
      </c>
      <c r="S249" s="31">
        <v>45826</v>
      </c>
    </row>
    <row r="250" spans="1:19" s="4" customFormat="1" ht="19.7" customHeight="1">
      <c r="A250" s="536" t="s">
        <v>123</v>
      </c>
      <c r="B250" s="536"/>
      <c r="C250" s="26">
        <v>12</v>
      </c>
      <c r="D250" s="85">
        <f t="shared" si="36"/>
        <v>168</v>
      </c>
      <c r="E250" s="27" t="s">
        <v>175</v>
      </c>
      <c r="F250" s="27" t="s">
        <v>175</v>
      </c>
      <c r="G250" s="965" t="s">
        <v>2897</v>
      </c>
      <c r="H250" s="1067">
        <v>4</v>
      </c>
      <c r="I250" s="536">
        <v>1028</v>
      </c>
      <c r="J250" s="1066">
        <f t="shared" si="34"/>
        <v>4112</v>
      </c>
      <c r="K250" s="29"/>
      <c r="L250" s="47" t="s">
        <v>2898</v>
      </c>
      <c r="M250" s="26"/>
      <c r="N250" s="1060" t="s">
        <v>2639</v>
      </c>
      <c r="O250" s="30">
        <v>45803</v>
      </c>
      <c r="P250" s="27"/>
      <c r="Q250" s="42">
        <v>45825</v>
      </c>
      <c r="R250" s="30">
        <v>45826</v>
      </c>
      <c r="S250" s="31">
        <v>45826</v>
      </c>
    </row>
    <row r="251" spans="1:19" s="4" customFormat="1" ht="19.7" customHeight="1">
      <c r="A251" s="536" t="s">
        <v>123</v>
      </c>
      <c r="B251" s="536"/>
      <c r="C251" s="26">
        <v>12</v>
      </c>
      <c r="D251" s="85">
        <f t="shared" si="36"/>
        <v>169</v>
      </c>
      <c r="E251" s="27" t="s">
        <v>175</v>
      </c>
      <c r="F251" s="27" t="s">
        <v>175</v>
      </c>
      <c r="G251" s="965" t="s">
        <v>2899</v>
      </c>
      <c r="H251" s="1067">
        <v>1</v>
      </c>
      <c r="I251" s="536">
        <v>1328</v>
      </c>
      <c r="J251" s="1066">
        <f t="shared" si="34"/>
        <v>1328</v>
      </c>
      <c r="K251" s="29"/>
      <c r="L251" s="47" t="s">
        <v>2900</v>
      </c>
      <c r="M251" s="26"/>
      <c r="N251" s="1060" t="s">
        <v>2639</v>
      </c>
      <c r="O251" s="30">
        <v>45803</v>
      </c>
      <c r="P251" s="27"/>
      <c r="Q251" s="42">
        <v>45825</v>
      </c>
      <c r="R251" s="30">
        <v>45826</v>
      </c>
      <c r="S251" s="31">
        <v>45826</v>
      </c>
    </row>
    <row r="252" spans="1:19" s="4" customFormat="1" ht="19.7" customHeight="1">
      <c r="A252" s="536" t="s">
        <v>123</v>
      </c>
      <c r="B252" s="536"/>
      <c r="C252" s="26">
        <v>12</v>
      </c>
      <c r="D252" s="85">
        <f t="shared" si="36"/>
        <v>170</v>
      </c>
      <c r="E252" s="27" t="s">
        <v>175</v>
      </c>
      <c r="F252" s="27" t="s">
        <v>175</v>
      </c>
      <c r="G252" s="965" t="s">
        <v>2901</v>
      </c>
      <c r="H252" s="1067">
        <v>1</v>
      </c>
      <c r="I252" s="536">
        <v>1096</v>
      </c>
      <c r="J252" s="1066">
        <f t="shared" si="34"/>
        <v>1096</v>
      </c>
      <c r="K252" s="29"/>
      <c r="L252" s="47" t="s">
        <v>2902</v>
      </c>
      <c r="M252" s="26"/>
      <c r="N252" s="1060" t="s">
        <v>2639</v>
      </c>
      <c r="O252" s="30">
        <v>45803</v>
      </c>
      <c r="P252" s="27"/>
      <c r="Q252" s="42">
        <v>45825</v>
      </c>
      <c r="R252" s="30">
        <v>45826</v>
      </c>
      <c r="S252" s="31">
        <v>45826</v>
      </c>
    </row>
    <row r="253" spans="1:19" s="4" customFormat="1" ht="19.7" customHeight="1">
      <c r="A253" s="536" t="s">
        <v>123</v>
      </c>
      <c r="B253" s="536"/>
      <c r="C253" s="26">
        <v>12</v>
      </c>
      <c r="D253" s="85">
        <f t="shared" si="36"/>
        <v>171</v>
      </c>
      <c r="E253" s="27" t="s">
        <v>175</v>
      </c>
      <c r="F253" s="27" t="s">
        <v>175</v>
      </c>
      <c r="G253" s="965" t="s">
        <v>2903</v>
      </c>
      <c r="H253" s="1067">
        <v>2</v>
      </c>
      <c r="I253" s="536">
        <v>1387</v>
      </c>
      <c r="J253" s="1066">
        <f t="shared" si="34"/>
        <v>2774</v>
      </c>
      <c r="K253" s="29"/>
      <c r="L253" s="47" t="s">
        <v>2904</v>
      </c>
      <c r="M253" s="26"/>
      <c r="N253" s="1060" t="s">
        <v>2639</v>
      </c>
      <c r="O253" s="30">
        <v>45803</v>
      </c>
      <c r="P253" s="27"/>
      <c r="Q253" s="42">
        <v>45825</v>
      </c>
      <c r="R253" s="30">
        <v>45826</v>
      </c>
      <c r="S253" s="31">
        <v>45826</v>
      </c>
    </row>
    <row r="254" spans="1:19" s="4" customFormat="1" ht="19.7" customHeight="1">
      <c r="A254" s="536" t="s">
        <v>123</v>
      </c>
      <c r="B254" s="536"/>
      <c r="C254" s="26">
        <v>12</v>
      </c>
      <c r="D254" s="85">
        <f t="shared" si="36"/>
        <v>172</v>
      </c>
      <c r="E254" s="27" t="s">
        <v>175</v>
      </c>
      <c r="F254" s="27" t="s">
        <v>175</v>
      </c>
      <c r="G254" s="965" t="s">
        <v>2905</v>
      </c>
      <c r="H254" s="1067">
        <v>2</v>
      </c>
      <c r="I254" s="536">
        <v>1154</v>
      </c>
      <c r="J254" s="1066">
        <f t="shared" si="34"/>
        <v>2308</v>
      </c>
      <c r="K254" s="29"/>
      <c r="L254" s="47" t="s">
        <v>636</v>
      </c>
      <c r="M254" s="26"/>
      <c r="N254" s="1060" t="s">
        <v>2639</v>
      </c>
      <c r="O254" s="30">
        <v>45803</v>
      </c>
      <c r="P254" s="27"/>
      <c r="Q254" s="42">
        <v>45825</v>
      </c>
      <c r="R254" s="30">
        <v>45826</v>
      </c>
      <c r="S254" s="31">
        <v>45826</v>
      </c>
    </row>
    <row r="255" spans="1:19" s="4" customFormat="1" ht="19.7" customHeight="1">
      <c r="A255" s="536" t="s">
        <v>123</v>
      </c>
      <c r="B255" s="536"/>
      <c r="C255" s="26">
        <v>12</v>
      </c>
      <c r="D255" s="85">
        <f t="shared" si="36"/>
        <v>173</v>
      </c>
      <c r="E255" s="27" t="s">
        <v>175</v>
      </c>
      <c r="F255" s="27" t="s">
        <v>175</v>
      </c>
      <c r="G255" s="965" t="s">
        <v>2906</v>
      </c>
      <c r="H255" s="1067">
        <v>2</v>
      </c>
      <c r="I255" s="536">
        <v>267</v>
      </c>
      <c r="J255" s="1066">
        <f t="shared" si="34"/>
        <v>534</v>
      </c>
      <c r="K255" s="29"/>
      <c r="L255" s="47" t="s">
        <v>1313</v>
      </c>
      <c r="M255" s="26"/>
      <c r="N255" s="1060" t="s">
        <v>2639</v>
      </c>
      <c r="O255" s="30">
        <v>45803</v>
      </c>
      <c r="P255" s="27"/>
      <c r="Q255" s="42">
        <v>45825</v>
      </c>
      <c r="R255" s="30">
        <v>45826</v>
      </c>
      <c r="S255" s="31">
        <v>45826</v>
      </c>
    </row>
    <row r="256" spans="1:19" s="4" customFormat="1" ht="19.7" customHeight="1">
      <c r="A256" s="536" t="s">
        <v>181</v>
      </c>
      <c r="B256" s="536"/>
      <c r="C256" s="26">
        <v>12</v>
      </c>
      <c r="D256" s="85">
        <f>+D255+1</f>
        <v>174</v>
      </c>
      <c r="E256" s="27" t="s">
        <v>175</v>
      </c>
      <c r="F256" s="27" t="s">
        <v>175</v>
      </c>
      <c r="G256" s="965" t="s">
        <v>2907</v>
      </c>
      <c r="H256" s="1067">
        <v>2</v>
      </c>
      <c r="I256" s="536">
        <v>1019</v>
      </c>
      <c r="J256" s="1066">
        <f t="shared" si="34"/>
        <v>2038</v>
      </c>
      <c r="K256" s="29"/>
      <c r="L256" s="47" t="s">
        <v>2908</v>
      </c>
      <c r="M256" s="47" t="s">
        <v>2527</v>
      </c>
      <c r="N256" s="1060" t="s">
        <v>2639</v>
      </c>
      <c r="O256" s="30">
        <v>45803</v>
      </c>
      <c r="P256" s="27"/>
      <c r="Q256" s="42">
        <v>45825</v>
      </c>
      <c r="R256" s="30">
        <v>45826</v>
      </c>
      <c r="S256" s="31">
        <v>45826</v>
      </c>
    </row>
    <row r="257" spans="1:19" s="4" customFormat="1" ht="19.7" customHeight="1">
      <c r="A257" s="536" t="s">
        <v>123</v>
      </c>
      <c r="B257" s="536"/>
      <c r="C257" s="26">
        <v>12</v>
      </c>
      <c r="D257" s="85">
        <f t="shared" si="36"/>
        <v>175</v>
      </c>
      <c r="E257" s="27" t="s">
        <v>175</v>
      </c>
      <c r="F257" s="27" t="s">
        <v>175</v>
      </c>
      <c r="G257" s="965" t="s">
        <v>314</v>
      </c>
      <c r="H257" s="1067">
        <v>8</v>
      </c>
      <c r="I257" s="536">
        <v>242</v>
      </c>
      <c r="J257" s="1066">
        <f t="shared" si="34"/>
        <v>1936</v>
      </c>
      <c r="K257" s="29"/>
      <c r="L257" s="47" t="s">
        <v>315</v>
      </c>
      <c r="M257" s="47" t="s">
        <v>2527</v>
      </c>
      <c r="N257" s="1060" t="s">
        <v>2639</v>
      </c>
      <c r="O257" s="30">
        <v>45803</v>
      </c>
      <c r="P257" s="27"/>
      <c r="Q257" s="42">
        <v>45825</v>
      </c>
      <c r="R257" s="30">
        <v>45826</v>
      </c>
      <c r="S257" s="31">
        <v>45826</v>
      </c>
    </row>
    <row r="258" spans="1:19" s="4" customFormat="1" ht="19.7" customHeight="1">
      <c r="A258" s="536" t="s">
        <v>123</v>
      </c>
      <c r="B258" s="536"/>
      <c r="C258" s="26">
        <v>12</v>
      </c>
      <c r="D258" s="85">
        <f>+D257+1</f>
        <v>176</v>
      </c>
      <c r="E258" s="27" t="s">
        <v>175</v>
      </c>
      <c r="F258" s="27" t="s">
        <v>175</v>
      </c>
      <c r="G258" s="965" t="s">
        <v>601</v>
      </c>
      <c r="H258" s="1067">
        <v>4</v>
      </c>
      <c r="I258" s="536">
        <v>40</v>
      </c>
      <c r="J258" s="1066">
        <f t="shared" si="34"/>
        <v>160</v>
      </c>
      <c r="K258" s="29"/>
      <c r="L258" s="47" t="s">
        <v>602</v>
      </c>
      <c r="M258" s="47" t="s">
        <v>2527</v>
      </c>
      <c r="N258" s="1060" t="s">
        <v>2639</v>
      </c>
      <c r="O258" s="30">
        <v>45803</v>
      </c>
      <c r="P258" s="27"/>
      <c r="Q258" s="42">
        <v>45825</v>
      </c>
      <c r="R258" s="30">
        <v>45826</v>
      </c>
      <c r="S258" s="31">
        <v>45826</v>
      </c>
    </row>
    <row r="259" spans="1:19" s="4" customFormat="1" ht="19.7" customHeight="1">
      <c r="A259" s="536" t="s">
        <v>123</v>
      </c>
      <c r="B259" s="536"/>
      <c r="C259" s="26">
        <v>12</v>
      </c>
      <c r="D259" s="85">
        <f t="shared" si="36"/>
        <v>177</v>
      </c>
      <c r="E259" s="27" t="s">
        <v>175</v>
      </c>
      <c r="F259" s="27" t="s">
        <v>175</v>
      </c>
      <c r="G259" s="965" t="s">
        <v>2909</v>
      </c>
      <c r="H259" s="1067">
        <v>2</v>
      </c>
      <c r="I259" s="536">
        <v>1435</v>
      </c>
      <c r="J259" s="1066">
        <f t="shared" si="34"/>
        <v>2870</v>
      </c>
      <c r="K259" s="29"/>
      <c r="L259" s="47" t="s">
        <v>2910</v>
      </c>
      <c r="M259" s="47" t="s">
        <v>2527</v>
      </c>
      <c r="N259" s="1060" t="s">
        <v>2639</v>
      </c>
      <c r="O259" s="30">
        <v>45803</v>
      </c>
      <c r="P259" s="27"/>
      <c r="Q259" s="42">
        <v>45825</v>
      </c>
      <c r="R259" s="30">
        <v>45826</v>
      </c>
      <c r="S259" s="31">
        <v>45826</v>
      </c>
    </row>
    <row r="260" spans="1:19" s="4" customFormat="1" ht="19.7" customHeight="1">
      <c r="A260" s="536" t="s">
        <v>123</v>
      </c>
      <c r="B260" s="536"/>
      <c r="C260" s="26">
        <v>12</v>
      </c>
      <c r="D260" s="85">
        <f t="shared" si="36"/>
        <v>178</v>
      </c>
      <c r="E260" s="27" t="s">
        <v>175</v>
      </c>
      <c r="F260" s="27" t="s">
        <v>175</v>
      </c>
      <c r="G260" s="965" t="s">
        <v>2911</v>
      </c>
      <c r="H260" s="1067">
        <v>8</v>
      </c>
      <c r="I260" s="536">
        <v>128</v>
      </c>
      <c r="J260" s="1066">
        <f t="shared" si="34"/>
        <v>1024</v>
      </c>
      <c r="K260" s="29"/>
      <c r="L260" s="47" t="s">
        <v>2912</v>
      </c>
      <c r="M260" s="47" t="s">
        <v>2527</v>
      </c>
      <c r="N260" s="1060" t="s">
        <v>2639</v>
      </c>
      <c r="O260" s="30">
        <v>45803</v>
      </c>
      <c r="P260" s="27"/>
      <c r="Q260" s="42">
        <v>45825</v>
      </c>
      <c r="R260" s="30">
        <v>45826</v>
      </c>
      <c r="S260" s="31">
        <v>45826</v>
      </c>
    </row>
    <row r="261" spans="1:19" s="4" customFormat="1" ht="19.7" customHeight="1">
      <c r="A261" s="536" t="s">
        <v>200</v>
      </c>
      <c r="B261" s="536"/>
      <c r="C261" s="26">
        <v>12</v>
      </c>
      <c r="D261" s="85">
        <f t="shared" si="36"/>
        <v>179</v>
      </c>
      <c r="E261" s="27" t="s">
        <v>175</v>
      </c>
      <c r="F261" s="27" t="s">
        <v>175</v>
      </c>
      <c r="G261" s="965" t="s">
        <v>2913</v>
      </c>
      <c r="H261" s="1067">
        <v>2</v>
      </c>
      <c r="I261" s="536">
        <v>630</v>
      </c>
      <c r="J261" s="1066">
        <f t="shared" si="34"/>
        <v>1260</v>
      </c>
      <c r="K261" s="29"/>
      <c r="L261" s="47" t="s">
        <v>636</v>
      </c>
      <c r="M261" s="47" t="s">
        <v>2527</v>
      </c>
      <c r="N261" s="1060" t="s">
        <v>2639</v>
      </c>
      <c r="O261" s="30">
        <v>45803</v>
      </c>
      <c r="P261" s="27"/>
      <c r="Q261" s="42">
        <v>45825</v>
      </c>
      <c r="R261" s="30">
        <v>45826</v>
      </c>
      <c r="S261" s="31">
        <v>45826</v>
      </c>
    </row>
    <row r="262" spans="1:19" s="4" customFormat="1" ht="19.7" customHeight="1">
      <c r="A262" s="536" t="s">
        <v>200</v>
      </c>
      <c r="B262" s="536"/>
      <c r="C262" s="26">
        <v>12</v>
      </c>
      <c r="D262" s="85">
        <f t="shared" si="36"/>
        <v>180</v>
      </c>
      <c r="E262" s="27" t="s">
        <v>175</v>
      </c>
      <c r="F262" s="27" t="s">
        <v>175</v>
      </c>
      <c r="G262" s="965" t="s">
        <v>2914</v>
      </c>
      <c r="H262" s="1067">
        <v>2</v>
      </c>
      <c r="I262" s="536">
        <v>659</v>
      </c>
      <c r="J262" s="1066">
        <f t="shared" si="34"/>
        <v>1318</v>
      </c>
      <c r="K262" s="29"/>
      <c r="L262" s="47" t="s">
        <v>636</v>
      </c>
      <c r="M262" s="47" t="s">
        <v>2527</v>
      </c>
      <c r="N262" s="1060" t="s">
        <v>2639</v>
      </c>
      <c r="O262" s="30">
        <v>45803</v>
      </c>
      <c r="P262" s="27"/>
      <c r="Q262" s="42">
        <v>45825</v>
      </c>
      <c r="R262" s="30">
        <v>45826</v>
      </c>
      <c r="S262" s="31">
        <v>45826</v>
      </c>
    </row>
    <row r="263" spans="1:19" s="4" customFormat="1" ht="19.7" customHeight="1">
      <c r="A263" s="536" t="s">
        <v>291</v>
      </c>
      <c r="B263" s="536"/>
      <c r="C263" s="26">
        <v>12</v>
      </c>
      <c r="D263" s="85">
        <f t="shared" si="36"/>
        <v>181</v>
      </c>
      <c r="E263" s="27" t="s">
        <v>175</v>
      </c>
      <c r="F263" s="27" t="s">
        <v>175</v>
      </c>
      <c r="G263" s="965" t="s">
        <v>2915</v>
      </c>
      <c r="H263" s="1067">
        <v>4</v>
      </c>
      <c r="I263" s="536">
        <v>1377</v>
      </c>
      <c r="J263" s="1066">
        <f t="shared" si="34"/>
        <v>5508</v>
      </c>
      <c r="K263" s="29"/>
      <c r="L263" s="47" t="s">
        <v>636</v>
      </c>
      <c r="M263" s="47" t="s">
        <v>2527</v>
      </c>
      <c r="N263" s="1060" t="s">
        <v>2639</v>
      </c>
      <c r="O263" s="30">
        <v>45803</v>
      </c>
      <c r="P263" s="27"/>
      <c r="Q263" s="42">
        <v>45825</v>
      </c>
      <c r="R263" s="30">
        <v>45826</v>
      </c>
      <c r="S263" s="31">
        <v>45826</v>
      </c>
    </row>
    <row r="264" spans="1:19" s="4" customFormat="1" ht="19.7" customHeight="1">
      <c r="A264" s="536" t="s">
        <v>123</v>
      </c>
      <c r="B264" s="536"/>
      <c r="C264" s="26">
        <v>12</v>
      </c>
      <c r="D264" s="85">
        <f t="shared" si="36"/>
        <v>182</v>
      </c>
      <c r="E264" s="27" t="s">
        <v>175</v>
      </c>
      <c r="F264" s="27" t="s">
        <v>175</v>
      </c>
      <c r="G264" s="965" t="s">
        <v>638</v>
      </c>
      <c r="H264" s="1067">
        <v>2</v>
      </c>
      <c r="I264" s="536">
        <v>1234</v>
      </c>
      <c r="J264" s="1066">
        <f t="shared" si="34"/>
        <v>2468</v>
      </c>
      <c r="K264" s="29"/>
      <c r="L264" s="47" t="s">
        <v>2916</v>
      </c>
      <c r="M264" s="47" t="s">
        <v>2527</v>
      </c>
      <c r="N264" s="1060" t="s">
        <v>2639</v>
      </c>
      <c r="O264" s="30">
        <v>45803</v>
      </c>
      <c r="P264" s="27"/>
      <c r="Q264" s="42">
        <v>45825</v>
      </c>
      <c r="R264" s="30">
        <v>45826</v>
      </c>
      <c r="S264" s="31">
        <v>45826</v>
      </c>
    </row>
    <row r="265" spans="1:19" s="4" customFormat="1" ht="19.7" customHeight="1">
      <c r="A265" s="536" t="s">
        <v>123</v>
      </c>
      <c r="B265" s="536"/>
      <c r="C265" s="26">
        <v>12</v>
      </c>
      <c r="D265" s="85">
        <f t="shared" si="36"/>
        <v>183</v>
      </c>
      <c r="E265" s="27" t="s">
        <v>175</v>
      </c>
      <c r="F265" s="27" t="s">
        <v>175</v>
      </c>
      <c r="G265" s="965" t="s">
        <v>2917</v>
      </c>
      <c r="H265" s="1067">
        <v>3</v>
      </c>
      <c r="I265" s="536">
        <v>546</v>
      </c>
      <c r="J265" s="1066">
        <f t="shared" si="34"/>
        <v>1638</v>
      </c>
      <c r="K265" s="29"/>
      <c r="L265" s="47" t="s">
        <v>2918</v>
      </c>
      <c r="M265" s="47" t="s">
        <v>2527</v>
      </c>
      <c r="N265" s="1060" t="s">
        <v>2639</v>
      </c>
      <c r="O265" s="30">
        <v>45803</v>
      </c>
      <c r="P265" s="27"/>
      <c r="Q265" s="42">
        <v>45825</v>
      </c>
      <c r="R265" s="30">
        <v>45826</v>
      </c>
      <c r="S265" s="31">
        <v>45826</v>
      </c>
    </row>
    <row r="266" spans="1:19" s="4" customFormat="1" ht="19.7" customHeight="1">
      <c r="A266" s="536" t="s">
        <v>123</v>
      </c>
      <c r="B266" s="536"/>
      <c r="C266" s="26">
        <v>12</v>
      </c>
      <c r="D266" s="85">
        <f t="shared" si="36"/>
        <v>184</v>
      </c>
      <c r="E266" s="27" t="s">
        <v>175</v>
      </c>
      <c r="F266" s="27" t="s">
        <v>175</v>
      </c>
      <c r="G266" s="965" t="s">
        <v>2919</v>
      </c>
      <c r="H266" s="1067">
        <v>3</v>
      </c>
      <c r="I266" s="536">
        <v>379</v>
      </c>
      <c r="J266" s="1066">
        <f t="shared" si="34"/>
        <v>1137</v>
      </c>
      <c r="K266" s="29"/>
      <c r="L266" s="47" t="s">
        <v>2920</v>
      </c>
      <c r="M266" s="47" t="s">
        <v>2527</v>
      </c>
      <c r="N266" s="1060" t="s">
        <v>2639</v>
      </c>
      <c r="O266" s="30">
        <v>45803</v>
      </c>
      <c r="P266" s="27"/>
      <c r="Q266" s="42">
        <v>45825</v>
      </c>
      <c r="R266" s="30">
        <v>45826</v>
      </c>
      <c r="S266" s="31">
        <v>45826</v>
      </c>
    </row>
    <row r="267" spans="1:19" s="4" customFormat="1" ht="19.7" customHeight="1">
      <c r="A267" s="536" t="s">
        <v>123</v>
      </c>
      <c r="B267" s="536"/>
      <c r="C267" s="26">
        <v>12</v>
      </c>
      <c r="D267" s="85">
        <f t="shared" si="36"/>
        <v>185</v>
      </c>
      <c r="E267" s="27" t="s">
        <v>175</v>
      </c>
      <c r="F267" s="27" t="s">
        <v>175</v>
      </c>
      <c r="G267" s="965" t="s">
        <v>2921</v>
      </c>
      <c r="H267" s="1067">
        <v>10</v>
      </c>
      <c r="I267" s="536">
        <v>14</v>
      </c>
      <c r="J267" s="1066">
        <f t="shared" si="34"/>
        <v>140</v>
      </c>
      <c r="K267" s="29"/>
      <c r="L267" s="47" t="s">
        <v>2922</v>
      </c>
      <c r="M267" s="47" t="s">
        <v>2527</v>
      </c>
      <c r="N267" s="1060" t="s">
        <v>2639</v>
      </c>
      <c r="O267" s="30">
        <v>45803</v>
      </c>
      <c r="P267" s="27"/>
      <c r="Q267" s="42">
        <v>45825</v>
      </c>
      <c r="R267" s="30">
        <v>45826</v>
      </c>
      <c r="S267" s="31">
        <v>45826</v>
      </c>
    </row>
    <row r="268" spans="1:19" s="4" customFormat="1" ht="19.7" customHeight="1">
      <c r="A268" s="536" t="s">
        <v>123</v>
      </c>
      <c r="B268" s="536"/>
      <c r="C268" s="26">
        <v>12</v>
      </c>
      <c r="D268" s="85">
        <f t="shared" si="36"/>
        <v>186</v>
      </c>
      <c r="E268" s="27" t="s">
        <v>175</v>
      </c>
      <c r="F268" s="27" t="s">
        <v>175</v>
      </c>
      <c r="G268" s="965" t="s">
        <v>2923</v>
      </c>
      <c r="H268" s="1067">
        <v>8</v>
      </c>
      <c r="I268" s="536">
        <v>197</v>
      </c>
      <c r="J268" s="1066">
        <f t="shared" si="34"/>
        <v>1576</v>
      </c>
      <c r="K268" s="29"/>
      <c r="L268" s="47" t="s">
        <v>2924</v>
      </c>
      <c r="M268" s="47" t="s">
        <v>2527</v>
      </c>
      <c r="N268" s="1060" t="s">
        <v>2639</v>
      </c>
      <c r="O268" s="30">
        <v>45803</v>
      </c>
      <c r="P268" s="27"/>
      <c r="Q268" s="42">
        <v>45825</v>
      </c>
      <c r="R268" s="30">
        <v>45826</v>
      </c>
      <c r="S268" s="31">
        <v>45826</v>
      </c>
    </row>
    <row r="269" spans="1:19" s="4" customFormat="1" ht="19.7" customHeight="1">
      <c r="A269" s="536" t="s">
        <v>123</v>
      </c>
      <c r="B269" s="536"/>
      <c r="C269" s="26">
        <v>12</v>
      </c>
      <c r="D269" s="85">
        <f t="shared" si="36"/>
        <v>187</v>
      </c>
      <c r="E269" s="27" t="s">
        <v>175</v>
      </c>
      <c r="F269" s="27" t="s">
        <v>175</v>
      </c>
      <c r="G269" s="965" t="s">
        <v>2925</v>
      </c>
      <c r="H269" s="1067">
        <v>10</v>
      </c>
      <c r="I269" s="536">
        <v>52</v>
      </c>
      <c r="J269" s="1066">
        <f t="shared" si="34"/>
        <v>520</v>
      </c>
      <c r="K269" s="29"/>
      <c r="L269" s="47" t="s">
        <v>572</v>
      </c>
      <c r="M269" s="47" t="s">
        <v>2527</v>
      </c>
      <c r="N269" s="1060" t="s">
        <v>2639</v>
      </c>
      <c r="O269" s="30">
        <v>45803</v>
      </c>
      <c r="P269" s="27"/>
      <c r="Q269" s="42">
        <v>45825</v>
      </c>
      <c r="R269" s="30">
        <v>45826</v>
      </c>
      <c r="S269" s="31">
        <v>45826</v>
      </c>
    </row>
    <row r="270" spans="1:19" s="4" customFormat="1" ht="19.7" customHeight="1">
      <c r="A270" s="536" t="s">
        <v>123</v>
      </c>
      <c r="B270" s="536"/>
      <c r="C270" s="26">
        <v>12</v>
      </c>
      <c r="D270" s="85">
        <f t="shared" si="36"/>
        <v>188</v>
      </c>
      <c r="E270" s="27" t="s">
        <v>175</v>
      </c>
      <c r="F270" s="27" t="s">
        <v>175</v>
      </c>
      <c r="G270" s="965" t="s">
        <v>2926</v>
      </c>
      <c r="H270" s="1067">
        <v>1</v>
      </c>
      <c r="I270" s="536">
        <v>947</v>
      </c>
      <c r="J270" s="1066">
        <f t="shared" si="34"/>
        <v>947</v>
      </c>
      <c r="K270" s="29"/>
      <c r="L270" s="47" t="s">
        <v>2927</v>
      </c>
      <c r="M270" s="47" t="s">
        <v>2527</v>
      </c>
      <c r="N270" s="1060" t="s">
        <v>2639</v>
      </c>
      <c r="O270" s="30">
        <v>45803</v>
      </c>
      <c r="P270" s="27"/>
      <c r="Q270" s="42">
        <v>45825</v>
      </c>
      <c r="R270" s="30">
        <v>45826</v>
      </c>
      <c r="S270" s="31">
        <v>45826</v>
      </c>
    </row>
    <row r="271" spans="1:19" s="4" customFormat="1" ht="19.7" customHeight="1">
      <c r="A271" s="536" t="s">
        <v>123</v>
      </c>
      <c r="B271" s="536"/>
      <c r="C271" s="26">
        <v>12</v>
      </c>
      <c r="D271" s="85">
        <f t="shared" si="36"/>
        <v>189</v>
      </c>
      <c r="E271" s="27" t="s">
        <v>175</v>
      </c>
      <c r="F271" s="27" t="s">
        <v>175</v>
      </c>
      <c r="G271" s="327" t="s">
        <v>784</v>
      </c>
      <c r="H271" s="1162">
        <v>1</v>
      </c>
      <c r="I271" s="120">
        <v>2077</v>
      </c>
      <c r="J271" s="1066">
        <f t="shared" si="34"/>
        <v>2077</v>
      </c>
      <c r="K271" s="29"/>
      <c r="L271" s="47" t="s">
        <v>2928</v>
      </c>
      <c r="M271" s="47" t="s">
        <v>2527</v>
      </c>
      <c r="N271" s="326" t="s">
        <v>2929</v>
      </c>
      <c r="O271" s="30">
        <v>45852</v>
      </c>
      <c r="P271" s="27"/>
      <c r="Q271" s="42">
        <v>45853</v>
      </c>
      <c r="R271" s="30">
        <v>45854</v>
      </c>
      <c r="S271" s="31">
        <v>45826</v>
      </c>
    </row>
    <row r="272" spans="1:19" s="4" customFormat="1" ht="19.7" customHeight="1">
      <c r="A272" s="536" t="s">
        <v>123</v>
      </c>
      <c r="B272" s="536"/>
      <c r="C272" s="26">
        <v>12</v>
      </c>
      <c r="D272" s="85">
        <f t="shared" si="36"/>
        <v>190</v>
      </c>
      <c r="E272" s="27" t="s">
        <v>175</v>
      </c>
      <c r="F272" s="27" t="s">
        <v>175</v>
      </c>
      <c r="G272" s="965" t="s">
        <v>2930</v>
      </c>
      <c r="H272" s="1067">
        <v>3</v>
      </c>
      <c r="I272" s="536">
        <v>1209</v>
      </c>
      <c r="J272" s="1066">
        <f t="shared" si="34"/>
        <v>3627</v>
      </c>
      <c r="K272" s="29"/>
      <c r="L272" s="47" t="s">
        <v>2931</v>
      </c>
      <c r="M272" s="47" t="s">
        <v>2527</v>
      </c>
      <c r="N272" s="1060" t="s">
        <v>2639</v>
      </c>
      <c r="O272" s="30">
        <v>45803</v>
      </c>
      <c r="P272" s="27"/>
      <c r="Q272" s="42">
        <v>45825</v>
      </c>
      <c r="R272" s="30">
        <v>45826</v>
      </c>
      <c r="S272" s="31">
        <v>45826</v>
      </c>
    </row>
    <row r="273" spans="1:19" s="4" customFormat="1" ht="19.7" customHeight="1">
      <c r="A273" s="536" t="s">
        <v>291</v>
      </c>
      <c r="B273" s="536"/>
      <c r="C273" s="26">
        <v>14</v>
      </c>
      <c r="D273" s="85">
        <f t="shared" si="36"/>
        <v>191</v>
      </c>
      <c r="E273" s="27" t="s">
        <v>175</v>
      </c>
      <c r="F273" s="27" t="s">
        <v>175</v>
      </c>
      <c r="G273" s="965" t="s">
        <v>628</v>
      </c>
      <c r="H273" s="1067">
        <v>6</v>
      </c>
      <c r="I273" s="536">
        <v>237</v>
      </c>
      <c r="J273" s="1066">
        <f t="shared" si="34"/>
        <v>1422</v>
      </c>
      <c r="K273" s="29"/>
      <c r="L273" s="47" t="s">
        <v>629</v>
      </c>
      <c r="M273" s="26"/>
      <c r="N273" s="1060" t="s">
        <v>2639</v>
      </c>
      <c r="O273" s="30">
        <v>45803</v>
      </c>
      <c r="P273" s="27"/>
      <c r="Q273" s="42">
        <v>45825</v>
      </c>
      <c r="R273" s="30">
        <v>45826</v>
      </c>
      <c r="S273" s="31">
        <v>45826</v>
      </c>
    </row>
    <row r="274" spans="1:19" s="4" customFormat="1" ht="19.7" customHeight="1">
      <c r="A274" s="536" t="s">
        <v>123</v>
      </c>
      <c r="B274" s="536"/>
      <c r="C274" s="26">
        <v>12</v>
      </c>
      <c r="D274" s="85">
        <f>+D273+1</f>
        <v>192</v>
      </c>
      <c r="E274" s="27" t="s">
        <v>175</v>
      </c>
      <c r="F274" s="27" t="s">
        <v>175</v>
      </c>
      <c r="G274" s="965" t="s">
        <v>314</v>
      </c>
      <c r="H274" s="1067">
        <v>4</v>
      </c>
      <c r="I274" s="536">
        <v>242</v>
      </c>
      <c r="J274" s="1066">
        <f t="shared" si="34"/>
        <v>968</v>
      </c>
      <c r="K274" s="29"/>
      <c r="L274" s="47" t="s">
        <v>315</v>
      </c>
      <c r="M274" s="47" t="s">
        <v>2532</v>
      </c>
      <c r="N274" s="1060" t="s">
        <v>2639</v>
      </c>
      <c r="O274" s="30">
        <v>45803</v>
      </c>
      <c r="P274" s="27"/>
      <c r="Q274" s="42">
        <v>45825</v>
      </c>
      <c r="R274" s="30">
        <v>45826</v>
      </c>
      <c r="S274" s="31">
        <v>45826</v>
      </c>
    </row>
    <row r="275" spans="1:19" s="4" customFormat="1" ht="19.7" customHeight="1">
      <c r="A275" s="536" t="s">
        <v>123</v>
      </c>
      <c r="B275" s="536"/>
      <c r="C275" s="26">
        <v>12</v>
      </c>
      <c r="D275" s="85">
        <f>+D274+1</f>
        <v>193</v>
      </c>
      <c r="E275" s="27" t="s">
        <v>175</v>
      </c>
      <c r="F275" s="27" t="s">
        <v>175</v>
      </c>
      <c r="G275" s="965" t="s">
        <v>601</v>
      </c>
      <c r="H275" s="1067">
        <v>4</v>
      </c>
      <c r="I275" s="536">
        <v>40</v>
      </c>
      <c r="J275" s="1066">
        <f t="shared" si="34"/>
        <v>160</v>
      </c>
      <c r="K275" s="29"/>
      <c r="L275" s="47" t="s">
        <v>602</v>
      </c>
      <c r="M275" s="47" t="s">
        <v>2532</v>
      </c>
      <c r="N275" s="1060" t="s">
        <v>2639</v>
      </c>
      <c r="O275" s="30">
        <v>45803</v>
      </c>
      <c r="P275" s="27"/>
      <c r="Q275" s="42">
        <v>45825</v>
      </c>
      <c r="R275" s="30">
        <v>45826</v>
      </c>
      <c r="S275" s="31">
        <v>45826</v>
      </c>
    </row>
    <row r="276" spans="1:19" s="4" customFormat="1" ht="19.7" customHeight="1">
      <c r="A276" s="536" t="s">
        <v>123</v>
      </c>
      <c r="B276" s="536"/>
      <c r="C276" s="26">
        <v>12</v>
      </c>
      <c r="D276" s="85">
        <f t="shared" si="36"/>
        <v>194</v>
      </c>
      <c r="E276" s="27" t="s">
        <v>175</v>
      </c>
      <c r="F276" s="27" t="s">
        <v>175</v>
      </c>
      <c r="G276" s="965" t="s">
        <v>633</v>
      </c>
      <c r="H276" s="1067">
        <v>4</v>
      </c>
      <c r="I276" s="536">
        <v>128</v>
      </c>
      <c r="J276" s="1066">
        <f t="shared" si="34"/>
        <v>512</v>
      </c>
      <c r="K276" s="29"/>
      <c r="L276" s="47" t="s">
        <v>634</v>
      </c>
      <c r="M276" s="47" t="s">
        <v>2532</v>
      </c>
      <c r="N276" s="1060" t="s">
        <v>2639</v>
      </c>
      <c r="O276" s="30">
        <v>45803</v>
      </c>
      <c r="P276" s="27"/>
      <c r="Q276" s="42">
        <v>45825</v>
      </c>
      <c r="R276" s="30">
        <v>45826</v>
      </c>
      <c r="S276" s="31">
        <v>45826</v>
      </c>
    </row>
    <row r="277" spans="1:19" s="4" customFormat="1" ht="19.7" customHeight="1">
      <c r="A277" s="536" t="s">
        <v>123</v>
      </c>
      <c r="B277" s="536"/>
      <c r="C277" s="26">
        <v>12</v>
      </c>
      <c r="D277" s="85">
        <f t="shared" si="36"/>
        <v>195</v>
      </c>
      <c r="E277" s="27" t="s">
        <v>175</v>
      </c>
      <c r="F277" s="27" t="s">
        <v>175</v>
      </c>
      <c r="G277" s="965" t="s">
        <v>635</v>
      </c>
      <c r="H277" s="1067">
        <v>2</v>
      </c>
      <c r="I277" s="536">
        <v>436</v>
      </c>
      <c r="J277" s="1066">
        <f t="shared" si="34"/>
        <v>872</v>
      </c>
      <c r="K277" s="29"/>
      <c r="L277" s="47" t="s">
        <v>636</v>
      </c>
      <c r="M277" s="47" t="s">
        <v>2532</v>
      </c>
      <c r="N277" s="1060" t="s">
        <v>2639</v>
      </c>
      <c r="O277" s="30">
        <v>45803</v>
      </c>
      <c r="P277" s="27"/>
      <c r="Q277" s="42">
        <v>45825</v>
      </c>
      <c r="R277" s="30">
        <v>45826</v>
      </c>
      <c r="S277" s="31">
        <v>45826</v>
      </c>
    </row>
    <row r="278" spans="1:19" s="4" customFormat="1" ht="19.7" customHeight="1">
      <c r="A278" s="536" t="s">
        <v>123</v>
      </c>
      <c r="B278" s="536"/>
      <c r="C278" s="26">
        <v>12</v>
      </c>
      <c r="D278" s="85">
        <f t="shared" si="36"/>
        <v>196</v>
      </c>
      <c r="E278" s="27" t="s">
        <v>175</v>
      </c>
      <c r="F278" s="27" t="s">
        <v>175</v>
      </c>
      <c r="G278" s="965" t="s">
        <v>2932</v>
      </c>
      <c r="H278" s="1067">
        <v>2</v>
      </c>
      <c r="I278" s="536">
        <v>1037</v>
      </c>
      <c r="J278" s="1066">
        <f t="shared" si="34"/>
        <v>2074</v>
      </c>
      <c r="K278" s="29"/>
      <c r="L278" s="47" t="s">
        <v>636</v>
      </c>
      <c r="M278" s="47" t="s">
        <v>2532</v>
      </c>
      <c r="N278" s="1060" t="s">
        <v>2639</v>
      </c>
      <c r="O278" s="30">
        <v>45803</v>
      </c>
      <c r="P278" s="27"/>
      <c r="Q278" s="42">
        <v>45825</v>
      </c>
      <c r="R278" s="30">
        <v>45826</v>
      </c>
      <c r="S278" s="31">
        <v>45826</v>
      </c>
    </row>
    <row r="279" spans="1:19" s="4" customFormat="1" ht="19.7" customHeight="1">
      <c r="A279" s="536" t="s">
        <v>123</v>
      </c>
      <c r="B279" s="536"/>
      <c r="C279" s="26">
        <v>12</v>
      </c>
      <c r="D279" s="85">
        <f t="shared" si="36"/>
        <v>197</v>
      </c>
      <c r="E279" s="27" t="s">
        <v>175</v>
      </c>
      <c r="F279" s="27" t="s">
        <v>175</v>
      </c>
      <c r="G279" s="965" t="s">
        <v>638</v>
      </c>
      <c r="H279" s="1067">
        <v>1</v>
      </c>
      <c r="I279" s="536">
        <v>1234</v>
      </c>
      <c r="J279" s="1066">
        <f t="shared" si="34"/>
        <v>1234</v>
      </c>
      <c r="K279" s="29"/>
      <c r="L279" s="47" t="s">
        <v>639</v>
      </c>
      <c r="M279" s="47" t="s">
        <v>2532</v>
      </c>
      <c r="N279" s="1060" t="s">
        <v>2639</v>
      </c>
      <c r="O279" s="30">
        <v>45803</v>
      </c>
      <c r="P279" s="27"/>
      <c r="Q279" s="42">
        <v>45825</v>
      </c>
      <c r="R279" s="30">
        <v>45826</v>
      </c>
      <c r="S279" s="31">
        <v>45826</v>
      </c>
    </row>
    <row r="280" spans="1:19" s="4" customFormat="1" ht="19.7" customHeight="1">
      <c r="A280" s="536" t="s">
        <v>123</v>
      </c>
      <c r="B280" s="536"/>
      <c r="C280" s="26">
        <v>12</v>
      </c>
      <c r="D280" s="85">
        <f t="shared" si="36"/>
        <v>198</v>
      </c>
      <c r="E280" s="27" t="s">
        <v>175</v>
      </c>
      <c r="F280" s="27" t="s">
        <v>175</v>
      </c>
      <c r="G280" s="965" t="s">
        <v>2917</v>
      </c>
      <c r="H280" s="1067">
        <v>3</v>
      </c>
      <c r="I280" s="536">
        <v>546</v>
      </c>
      <c r="J280" s="1066">
        <f t="shared" si="34"/>
        <v>1638</v>
      </c>
      <c r="K280" s="29"/>
      <c r="L280" s="47" t="s">
        <v>2933</v>
      </c>
      <c r="M280" s="47" t="s">
        <v>2532</v>
      </c>
      <c r="N280" s="1060" t="s">
        <v>2639</v>
      </c>
      <c r="O280" s="30">
        <v>45803</v>
      </c>
      <c r="P280" s="27"/>
      <c r="Q280" s="42">
        <v>45825</v>
      </c>
      <c r="R280" s="30">
        <v>45826</v>
      </c>
      <c r="S280" s="31">
        <v>45826</v>
      </c>
    </row>
    <row r="281" spans="1:19" s="4" customFormat="1" ht="19.7" customHeight="1">
      <c r="A281" s="536" t="s">
        <v>123</v>
      </c>
      <c r="B281" s="536"/>
      <c r="C281" s="26">
        <v>13</v>
      </c>
      <c r="D281" s="85">
        <f t="shared" si="36"/>
        <v>199</v>
      </c>
      <c r="E281" s="27" t="s">
        <v>175</v>
      </c>
      <c r="F281" s="27" t="s">
        <v>175</v>
      </c>
      <c r="G281" s="965" t="s">
        <v>2934</v>
      </c>
      <c r="H281" s="1067">
        <v>1</v>
      </c>
      <c r="I281" s="536">
        <v>2014</v>
      </c>
      <c r="J281" s="1066">
        <f t="shared" si="34"/>
        <v>2014</v>
      </c>
      <c r="K281" s="29"/>
      <c r="L281" s="47" t="s">
        <v>2935</v>
      </c>
      <c r="M281" s="47" t="s">
        <v>2532</v>
      </c>
      <c r="N281" s="1060" t="s">
        <v>2639</v>
      </c>
      <c r="O281" s="30">
        <v>45803</v>
      </c>
      <c r="P281" s="27"/>
      <c r="Q281" s="42">
        <v>45825</v>
      </c>
      <c r="R281" s="30">
        <v>45826</v>
      </c>
      <c r="S281" s="31">
        <v>45826</v>
      </c>
    </row>
    <row r="282" spans="1:19" s="4" customFormat="1" ht="19.7" customHeight="1">
      <c r="A282" s="536" t="s">
        <v>123</v>
      </c>
      <c r="B282" s="536"/>
      <c r="C282" s="26"/>
      <c r="D282" s="85">
        <f t="shared" si="36"/>
        <v>200</v>
      </c>
      <c r="E282" s="27" t="s">
        <v>175</v>
      </c>
      <c r="F282" s="27" t="s">
        <v>175</v>
      </c>
      <c r="G282" s="965" t="s">
        <v>2936</v>
      </c>
      <c r="H282" s="1067">
        <v>1</v>
      </c>
      <c r="I282" s="536">
        <v>907</v>
      </c>
      <c r="J282" s="1066">
        <f t="shared" si="34"/>
        <v>907</v>
      </c>
      <c r="K282" s="29"/>
      <c r="L282" s="47" t="s">
        <v>2937</v>
      </c>
      <c r="M282" s="47" t="s">
        <v>2532</v>
      </c>
      <c r="N282" s="1060" t="s">
        <v>2639</v>
      </c>
      <c r="O282" s="30">
        <v>45803</v>
      </c>
      <c r="P282" s="27"/>
      <c r="Q282" s="42">
        <v>45825</v>
      </c>
      <c r="R282" s="30">
        <v>45826</v>
      </c>
      <c r="S282" s="31">
        <v>45826</v>
      </c>
    </row>
    <row r="283" spans="1:19" s="4" customFormat="1" ht="19.7" customHeight="1">
      <c r="A283" s="536" t="s">
        <v>123</v>
      </c>
      <c r="B283" s="536"/>
      <c r="C283" s="26">
        <v>12</v>
      </c>
      <c r="D283" s="85">
        <f t="shared" si="36"/>
        <v>201</v>
      </c>
      <c r="E283" s="27" t="s">
        <v>175</v>
      </c>
      <c r="F283" s="27" t="s">
        <v>175</v>
      </c>
      <c r="G283" s="965" t="s">
        <v>314</v>
      </c>
      <c r="H283" s="1067">
        <v>12</v>
      </c>
      <c r="I283" s="536">
        <v>242</v>
      </c>
      <c r="J283" s="1066">
        <f t="shared" si="34"/>
        <v>2904</v>
      </c>
      <c r="K283" s="29"/>
      <c r="L283" s="47" t="s">
        <v>315</v>
      </c>
      <c r="M283" s="47" t="s">
        <v>2938</v>
      </c>
      <c r="N283" s="1060" t="s">
        <v>2639</v>
      </c>
      <c r="O283" s="30">
        <v>45803</v>
      </c>
      <c r="P283" s="27"/>
      <c r="Q283" s="42">
        <v>45825</v>
      </c>
      <c r="R283" s="30">
        <v>45826</v>
      </c>
      <c r="S283" s="31">
        <v>45826</v>
      </c>
    </row>
    <row r="284" spans="1:19" s="4" customFormat="1" ht="19.7" customHeight="1">
      <c r="A284" s="536" t="s">
        <v>123</v>
      </c>
      <c r="B284" s="536"/>
      <c r="C284" s="26">
        <v>12</v>
      </c>
      <c r="D284" s="85">
        <f t="shared" si="36"/>
        <v>202</v>
      </c>
      <c r="E284" s="27" t="s">
        <v>175</v>
      </c>
      <c r="F284" s="27" t="s">
        <v>175</v>
      </c>
      <c r="G284" s="965" t="s">
        <v>312</v>
      </c>
      <c r="H284" s="1067">
        <v>4</v>
      </c>
      <c r="I284" s="536">
        <v>53</v>
      </c>
      <c r="J284" s="1066">
        <f t="shared" si="34"/>
        <v>212</v>
      </c>
      <c r="K284" s="29"/>
      <c r="L284" s="47" t="s">
        <v>2939</v>
      </c>
      <c r="M284" s="47" t="s">
        <v>2938</v>
      </c>
      <c r="N284" s="1060" t="s">
        <v>2639</v>
      </c>
      <c r="O284" s="30">
        <v>45803</v>
      </c>
      <c r="P284" s="27"/>
      <c r="Q284" s="42">
        <v>45825</v>
      </c>
      <c r="R284" s="30">
        <v>45826</v>
      </c>
      <c r="S284" s="31">
        <v>45826</v>
      </c>
    </row>
    <row r="285" spans="1:19" s="4" customFormat="1" ht="19.7" customHeight="1">
      <c r="A285" s="536" t="s">
        <v>123</v>
      </c>
      <c r="B285" s="536"/>
      <c r="C285" s="26">
        <v>12</v>
      </c>
      <c r="D285" s="85">
        <f t="shared" si="36"/>
        <v>203</v>
      </c>
      <c r="E285" s="27" t="s">
        <v>175</v>
      </c>
      <c r="F285" s="27" t="s">
        <v>175</v>
      </c>
      <c r="G285" s="965" t="s">
        <v>2940</v>
      </c>
      <c r="H285" s="1067">
        <v>2</v>
      </c>
      <c r="I285" s="536">
        <v>399</v>
      </c>
      <c r="J285" s="1066">
        <f t="shared" si="34"/>
        <v>798</v>
      </c>
      <c r="K285" s="29"/>
      <c r="L285" s="47" t="s">
        <v>636</v>
      </c>
      <c r="M285" s="47" t="s">
        <v>2938</v>
      </c>
      <c r="N285" s="1060" t="s">
        <v>2639</v>
      </c>
      <c r="O285" s="30">
        <v>45803</v>
      </c>
      <c r="P285" s="27"/>
      <c r="Q285" s="42">
        <v>45825</v>
      </c>
      <c r="R285" s="30">
        <v>45826</v>
      </c>
      <c r="S285" s="31">
        <v>45826</v>
      </c>
    </row>
    <row r="286" spans="1:19" s="4" customFormat="1" ht="19.7" customHeight="1">
      <c r="A286" s="536" t="s">
        <v>123</v>
      </c>
      <c r="B286" s="536"/>
      <c r="C286" s="26">
        <v>12</v>
      </c>
      <c r="D286" s="85">
        <f t="shared" si="36"/>
        <v>204</v>
      </c>
      <c r="E286" s="27" t="s">
        <v>175</v>
      </c>
      <c r="F286" s="27" t="s">
        <v>175</v>
      </c>
      <c r="G286" s="965" t="s">
        <v>2941</v>
      </c>
      <c r="H286" s="1067">
        <v>2</v>
      </c>
      <c r="I286" s="536">
        <v>399</v>
      </c>
      <c r="J286" s="1066">
        <f t="shared" si="34"/>
        <v>798</v>
      </c>
      <c r="K286" s="29"/>
      <c r="L286" s="47" t="s">
        <v>636</v>
      </c>
      <c r="M286" s="47" t="s">
        <v>2938</v>
      </c>
      <c r="N286" s="1060" t="s">
        <v>2639</v>
      </c>
      <c r="O286" s="30">
        <v>45803</v>
      </c>
      <c r="P286" s="27"/>
      <c r="Q286" s="42">
        <v>45825</v>
      </c>
      <c r="R286" s="30">
        <v>45826</v>
      </c>
      <c r="S286" s="31">
        <v>45826</v>
      </c>
    </row>
    <row r="287" spans="1:19" s="4" customFormat="1" ht="19.7" customHeight="1">
      <c r="A287" s="536" t="s">
        <v>123</v>
      </c>
      <c r="B287" s="536"/>
      <c r="C287" s="26">
        <v>12</v>
      </c>
      <c r="D287" s="85">
        <f t="shared" si="36"/>
        <v>205</v>
      </c>
      <c r="E287" s="27" t="s">
        <v>175</v>
      </c>
      <c r="F287" s="27" t="s">
        <v>175</v>
      </c>
      <c r="G287" s="965" t="s">
        <v>2942</v>
      </c>
      <c r="H287" s="1067">
        <v>1</v>
      </c>
      <c r="I287" s="536">
        <v>399</v>
      </c>
      <c r="J287" s="1066">
        <f t="shared" si="34"/>
        <v>399</v>
      </c>
      <c r="K287" s="29"/>
      <c r="L287" s="47" t="s">
        <v>636</v>
      </c>
      <c r="M287" s="47" t="s">
        <v>2938</v>
      </c>
      <c r="N287" s="1060" t="s">
        <v>2639</v>
      </c>
      <c r="O287" s="30">
        <v>45803</v>
      </c>
      <c r="P287" s="27"/>
      <c r="Q287" s="42">
        <v>45825</v>
      </c>
      <c r="R287" s="30">
        <v>45826</v>
      </c>
      <c r="S287" s="31">
        <v>45826</v>
      </c>
    </row>
    <row r="288" spans="1:19" s="4" customFormat="1" ht="19.7" customHeight="1">
      <c r="A288" s="536" t="s">
        <v>123</v>
      </c>
      <c r="B288" s="536"/>
      <c r="C288" s="26">
        <v>12</v>
      </c>
      <c r="D288" s="85">
        <f t="shared" si="36"/>
        <v>206</v>
      </c>
      <c r="E288" s="27" t="s">
        <v>175</v>
      </c>
      <c r="F288" s="27" t="s">
        <v>175</v>
      </c>
      <c r="G288" s="965" t="s">
        <v>2943</v>
      </c>
      <c r="H288" s="1067">
        <v>1</v>
      </c>
      <c r="I288" s="536">
        <v>611</v>
      </c>
      <c r="J288" s="1066">
        <f t="shared" si="34"/>
        <v>611</v>
      </c>
      <c r="K288" s="29"/>
      <c r="L288" s="47" t="s">
        <v>636</v>
      </c>
      <c r="M288" s="47" t="s">
        <v>2938</v>
      </c>
      <c r="N288" s="1060" t="s">
        <v>2639</v>
      </c>
      <c r="O288" s="30">
        <v>45803</v>
      </c>
      <c r="P288" s="27"/>
      <c r="Q288" s="42">
        <v>45825</v>
      </c>
      <c r="R288" s="30">
        <v>45826</v>
      </c>
      <c r="S288" s="31">
        <v>45826</v>
      </c>
    </row>
    <row r="289" spans="1:19" s="4" customFormat="1" ht="19.7" customHeight="1">
      <c r="A289" s="536" t="s">
        <v>123</v>
      </c>
      <c r="B289" s="536"/>
      <c r="C289" s="26">
        <v>12</v>
      </c>
      <c r="D289" s="85">
        <f t="shared" si="36"/>
        <v>207</v>
      </c>
      <c r="E289" s="27" t="s">
        <v>175</v>
      </c>
      <c r="F289" s="27" t="s">
        <v>175</v>
      </c>
      <c r="G289" s="965" t="s">
        <v>2944</v>
      </c>
      <c r="H289" s="1067">
        <v>4</v>
      </c>
      <c r="I289" s="536">
        <v>46</v>
      </c>
      <c r="J289" s="1066">
        <f t="shared" si="34"/>
        <v>184</v>
      </c>
      <c r="K289" s="29"/>
      <c r="L289" s="47" t="s">
        <v>740</v>
      </c>
      <c r="M289" s="47" t="s">
        <v>2938</v>
      </c>
      <c r="N289" s="1060" t="s">
        <v>2639</v>
      </c>
      <c r="O289" s="30">
        <v>45803</v>
      </c>
      <c r="P289" s="27"/>
      <c r="Q289" s="42">
        <v>45825</v>
      </c>
      <c r="R289" s="30">
        <v>45826</v>
      </c>
      <c r="S289" s="31">
        <v>45826</v>
      </c>
    </row>
    <row r="290" spans="1:19" s="4" customFormat="1" ht="19.7" customHeight="1">
      <c r="A290" s="536" t="s">
        <v>123</v>
      </c>
      <c r="B290" s="536"/>
      <c r="C290" s="26">
        <v>12</v>
      </c>
      <c r="D290" s="85">
        <f t="shared" si="36"/>
        <v>208</v>
      </c>
      <c r="E290" s="27" t="s">
        <v>175</v>
      </c>
      <c r="F290" s="27" t="s">
        <v>175</v>
      </c>
      <c r="G290" s="965" t="s">
        <v>2945</v>
      </c>
      <c r="H290" s="1067">
        <v>1</v>
      </c>
      <c r="I290" s="536">
        <v>2185</v>
      </c>
      <c r="J290" s="1066">
        <f t="shared" si="34"/>
        <v>2185</v>
      </c>
      <c r="K290" s="29"/>
      <c r="L290" s="47" t="s">
        <v>2946</v>
      </c>
      <c r="M290" s="47" t="s">
        <v>2938</v>
      </c>
      <c r="N290" s="1060" t="s">
        <v>2639</v>
      </c>
      <c r="O290" s="30">
        <v>45803</v>
      </c>
      <c r="P290" s="27"/>
      <c r="Q290" s="42">
        <v>45825</v>
      </c>
      <c r="R290" s="30">
        <v>45826</v>
      </c>
      <c r="S290" s="31">
        <v>45826</v>
      </c>
    </row>
    <row r="291" spans="1:19" s="4" customFormat="1" ht="19.7" customHeight="1">
      <c r="A291" s="536" t="s">
        <v>123</v>
      </c>
      <c r="B291" s="536"/>
      <c r="C291" s="26">
        <v>12</v>
      </c>
      <c r="D291" s="85">
        <f t="shared" si="36"/>
        <v>209</v>
      </c>
      <c r="E291" s="27" t="s">
        <v>175</v>
      </c>
      <c r="F291" s="27" t="s">
        <v>175</v>
      </c>
      <c r="G291" s="965" t="s">
        <v>2947</v>
      </c>
      <c r="H291" s="1067">
        <v>1</v>
      </c>
      <c r="I291" s="536">
        <v>17477</v>
      </c>
      <c r="J291" s="1066">
        <f t="shared" si="34"/>
        <v>17477</v>
      </c>
      <c r="K291" s="29"/>
      <c r="L291" s="47" t="s">
        <v>2948</v>
      </c>
      <c r="M291" s="47" t="s">
        <v>2938</v>
      </c>
      <c r="N291" s="1060" t="s">
        <v>2639</v>
      </c>
      <c r="O291" s="30">
        <v>45803</v>
      </c>
      <c r="P291" s="27"/>
      <c r="Q291" s="42">
        <v>45825</v>
      </c>
      <c r="R291" s="30">
        <v>45826</v>
      </c>
      <c r="S291" s="31">
        <v>45826</v>
      </c>
    </row>
    <row r="292" spans="1:19" s="4" customFormat="1" ht="19.7" customHeight="1">
      <c r="A292" s="536" t="s">
        <v>123</v>
      </c>
      <c r="B292" s="536"/>
      <c r="C292" s="26">
        <v>12</v>
      </c>
      <c r="D292" s="85">
        <f t="shared" si="36"/>
        <v>210</v>
      </c>
      <c r="E292" s="27" t="s">
        <v>175</v>
      </c>
      <c r="F292" s="27" t="s">
        <v>175</v>
      </c>
      <c r="G292" s="965" t="s">
        <v>2949</v>
      </c>
      <c r="H292" s="1067">
        <v>10</v>
      </c>
      <c r="I292" s="536">
        <v>18</v>
      </c>
      <c r="J292" s="1066">
        <f t="shared" si="34"/>
        <v>180</v>
      </c>
      <c r="K292" s="29"/>
      <c r="L292" s="47" t="s">
        <v>2950</v>
      </c>
      <c r="M292" s="47" t="s">
        <v>627</v>
      </c>
      <c r="N292" s="1060" t="s">
        <v>2639</v>
      </c>
      <c r="O292" s="30">
        <v>45803</v>
      </c>
      <c r="P292" s="27"/>
      <c r="Q292" s="42">
        <v>45825</v>
      </c>
      <c r="R292" s="30">
        <v>45826</v>
      </c>
      <c r="S292" s="31">
        <v>45826</v>
      </c>
    </row>
    <row r="293" spans="1:19" s="4" customFormat="1" ht="19.7" customHeight="1">
      <c r="A293" s="536" t="s">
        <v>123</v>
      </c>
      <c r="B293" s="536"/>
      <c r="C293" s="26">
        <f>1.15*H293</f>
        <v>1.1499999999999999</v>
      </c>
      <c r="D293" s="85">
        <f t="shared" si="36"/>
        <v>211</v>
      </c>
      <c r="E293" s="27" t="s">
        <v>689</v>
      </c>
      <c r="F293" s="27" t="s">
        <v>175</v>
      </c>
      <c r="G293" s="52" t="s">
        <v>691</v>
      </c>
      <c r="H293" s="1057">
        <v>1</v>
      </c>
      <c r="I293" s="1061">
        <v>14600</v>
      </c>
      <c r="J293" s="1121">
        <f t="shared" ref="J293:J308" si="37">H293*I293</f>
        <v>14600</v>
      </c>
      <c r="K293" s="28"/>
      <c r="L293" s="68" t="s">
        <v>692</v>
      </c>
      <c r="M293" s="47" t="s">
        <v>693</v>
      </c>
      <c r="N293" s="1060" t="s">
        <v>2639</v>
      </c>
      <c r="O293" s="30">
        <v>45803</v>
      </c>
      <c r="P293" s="27"/>
      <c r="Q293" s="42">
        <v>45825</v>
      </c>
      <c r="R293" s="30">
        <v>45826</v>
      </c>
      <c r="S293" s="31">
        <v>45826</v>
      </c>
    </row>
    <row r="294" spans="1:19" s="4" customFormat="1" ht="19.7" customHeight="1">
      <c r="A294" s="536" t="s">
        <v>123</v>
      </c>
      <c r="B294" s="536"/>
      <c r="C294" s="26">
        <f>0.003*H294</f>
        <v>2.4E-2</v>
      </c>
      <c r="D294" s="85">
        <f t="shared" si="36"/>
        <v>212</v>
      </c>
      <c r="E294" s="66" t="s">
        <v>175</v>
      </c>
      <c r="F294" s="66" t="s">
        <v>175</v>
      </c>
      <c r="G294" s="254" t="s">
        <v>694</v>
      </c>
      <c r="H294" s="1057">
        <v>8</v>
      </c>
      <c r="I294" s="1061">
        <v>98</v>
      </c>
      <c r="J294" s="1121">
        <f t="shared" si="37"/>
        <v>784</v>
      </c>
      <c r="K294" s="28"/>
      <c r="L294" s="68" t="s">
        <v>695</v>
      </c>
      <c r="M294" s="47" t="s">
        <v>693</v>
      </c>
      <c r="N294" s="1060" t="s">
        <v>2639</v>
      </c>
      <c r="O294" s="30">
        <v>45803</v>
      </c>
      <c r="P294" s="27"/>
      <c r="Q294" s="42">
        <v>45825</v>
      </c>
      <c r="R294" s="30">
        <v>45826</v>
      </c>
      <c r="S294" s="31">
        <v>45826</v>
      </c>
    </row>
    <row r="295" spans="1:19" s="4" customFormat="1" ht="19.7" customHeight="1">
      <c r="A295" s="536" t="s">
        <v>123</v>
      </c>
      <c r="B295" s="536"/>
      <c r="C295" s="26">
        <f>0.002*H295</f>
        <v>2.8000000000000001E-2</v>
      </c>
      <c r="D295" s="85">
        <f t="shared" si="36"/>
        <v>213</v>
      </c>
      <c r="E295" s="66" t="s">
        <v>175</v>
      </c>
      <c r="F295" s="66" t="s">
        <v>175</v>
      </c>
      <c r="G295" s="254" t="s">
        <v>696</v>
      </c>
      <c r="H295" s="1057">
        <v>14</v>
      </c>
      <c r="I295" s="1061">
        <v>98</v>
      </c>
      <c r="J295" s="1121">
        <f t="shared" si="37"/>
        <v>1372</v>
      </c>
      <c r="K295" s="28"/>
      <c r="L295" s="68" t="s">
        <v>695</v>
      </c>
      <c r="M295" s="47" t="s">
        <v>693</v>
      </c>
      <c r="N295" s="1060" t="s">
        <v>2639</v>
      </c>
      <c r="O295" s="30">
        <v>45803</v>
      </c>
      <c r="P295" s="27"/>
      <c r="Q295" s="42">
        <v>45825</v>
      </c>
      <c r="R295" s="30">
        <v>45826</v>
      </c>
      <c r="S295" s="31">
        <v>45826</v>
      </c>
    </row>
    <row r="296" spans="1:19" s="4" customFormat="1" ht="19.7" customHeight="1">
      <c r="A296" s="536" t="s">
        <v>123</v>
      </c>
      <c r="B296" s="536"/>
      <c r="C296" s="26">
        <f>0.01*H296</f>
        <v>0.02</v>
      </c>
      <c r="D296" s="85">
        <f t="shared" si="36"/>
        <v>214</v>
      </c>
      <c r="E296" s="66" t="s">
        <v>175</v>
      </c>
      <c r="F296" s="66" t="s">
        <v>175</v>
      </c>
      <c r="G296" s="52" t="s">
        <v>697</v>
      </c>
      <c r="H296" s="1057">
        <v>2</v>
      </c>
      <c r="I296" s="536">
        <v>47</v>
      </c>
      <c r="J296" s="1058">
        <f t="shared" si="37"/>
        <v>94</v>
      </c>
      <c r="K296" s="28"/>
      <c r="L296" s="68" t="s">
        <v>572</v>
      </c>
      <c r="M296" s="47" t="s">
        <v>693</v>
      </c>
      <c r="N296" s="1060" t="s">
        <v>2639</v>
      </c>
      <c r="O296" s="30">
        <v>45803</v>
      </c>
      <c r="P296" s="27"/>
      <c r="Q296" s="42">
        <v>45825</v>
      </c>
      <c r="R296" s="30">
        <v>45826</v>
      </c>
      <c r="S296" s="31">
        <v>45826</v>
      </c>
    </row>
    <row r="297" spans="1:19" s="4" customFormat="1" ht="19.7" customHeight="1">
      <c r="A297" s="536" t="s">
        <v>123</v>
      </c>
      <c r="B297" s="536"/>
      <c r="C297" s="26">
        <f>0.01*H297</f>
        <v>0.06</v>
      </c>
      <c r="D297" s="85">
        <f t="shared" si="36"/>
        <v>215</v>
      </c>
      <c r="E297" s="66" t="s">
        <v>175</v>
      </c>
      <c r="F297" s="66" t="s">
        <v>175</v>
      </c>
      <c r="G297" s="1076" t="s">
        <v>2951</v>
      </c>
      <c r="H297" s="1070">
        <v>6</v>
      </c>
      <c r="I297" s="1091">
        <v>116</v>
      </c>
      <c r="J297" s="1058">
        <f t="shared" si="37"/>
        <v>696</v>
      </c>
      <c r="K297" s="385"/>
      <c r="L297" s="40" t="s">
        <v>2952</v>
      </c>
      <c r="M297" s="47" t="s">
        <v>693</v>
      </c>
      <c r="N297" s="1060" t="s">
        <v>2639</v>
      </c>
      <c r="O297" s="30">
        <v>45803</v>
      </c>
      <c r="P297" s="27"/>
      <c r="Q297" s="42">
        <v>45825</v>
      </c>
      <c r="R297" s="30">
        <v>45826</v>
      </c>
      <c r="S297" s="31">
        <v>45826</v>
      </c>
    </row>
    <row r="298" spans="1:19" s="4" customFormat="1" ht="19.7" customHeight="1">
      <c r="A298" s="536" t="s">
        <v>123</v>
      </c>
      <c r="B298" s="536"/>
      <c r="C298" s="26">
        <v>12</v>
      </c>
      <c r="D298" s="85">
        <f t="shared" si="36"/>
        <v>216</v>
      </c>
      <c r="E298" s="27" t="s">
        <v>175</v>
      </c>
      <c r="F298" s="27" t="s">
        <v>175</v>
      </c>
      <c r="G298" s="965" t="s">
        <v>698</v>
      </c>
      <c r="H298" s="1067">
        <v>10</v>
      </c>
      <c r="I298" s="536">
        <v>15</v>
      </c>
      <c r="J298" s="1066">
        <f t="shared" si="37"/>
        <v>150</v>
      </c>
      <c r="K298" s="29"/>
      <c r="L298" s="47" t="s">
        <v>2953</v>
      </c>
      <c r="M298" s="47" t="s">
        <v>700</v>
      </c>
      <c r="N298" s="1060" t="s">
        <v>2639</v>
      </c>
      <c r="O298" s="30">
        <v>45803</v>
      </c>
      <c r="P298" s="27"/>
      <c r="Q298" s="42">
        <v>45825</v>
      </c>
      <c r="R298" s="30">
        <v>45826</v>
      </c>
      <c r="S298" s="31">
        <v>45826</v>
      </c>
    </row>
    <row r="299" spans="1:19" s="4" customFormat="1" ht="19.7" customHeight="1">
      <c r="A299" s="536" t="s">
        <v>123</v>
      </c>
      <c r="B299" s="536"/>
      <c r="C299" s="26">
        <v>12</v>
      </c>
      <c r="D299" s="85">
        <f t="shared" si="36"/>
        <v>217</v>
      </c>
      <c r="E299" s="334" t="s">
        <v>701</v>
      </c>
      <c r="F299" s="27" t="s">
        <v>175</v>
      </c>
      <c r="G299" s="965" t="s">
        <v>702</v>
      </c>
      <c r="H299" s="1067">
        <v>1</v>
      </c>
      <c r="I299" s="536">
        <v>2504</v>
      </c>
      <c r="J299" s="1066">
        <f t="shared" si="37"/>
        <v>2504</v>
      </c>
      <c r="K299" s="29"/>
      <c r="L299" s="47" t="s">
        <v>703</v>
      </c>
      <c r="M299" s="47" t="s">
        <v>700</v>
      </c>
      <c r="N299" s="1060" t="s">
        <v>2639</v>
      </c>
      <c r="O299" s="30">
        <v>45803</v>
      </c>
      <c r="P299" s="27"/>
      <c r="Q299" s="42">
        <v>45825</v>
      </c>
      <c r="R299" s="30">
        <v>45826</v>
      </c>
      <c r="S299" s="31">
        <v>45826</v>
      </c>
    </row>
    <row r="300" spans="1:19" s="4" customFormat="1" ht="19.7" customHeight="1">
      <c r="A300" s="536" t="s">
        <v>123</v>
      </c>
      <c r="B300" s="536"/>
      <c r="C300" s="26">
        <v>12</v>
      </c>
      <c r="D300" s="85">
        <f t="shared" si="36"/>
        <v>218</v>
      </c>
      <c r="E300" s="334" t="s">
        <v>701</v>
      </c>
      <c r="F300" s="27" t="s">
        <v>175</v>
      </c>
      <c r="G300" s="965" t="s">
        <v>704</v>
      </c>
      <c r="H300" s="1067">
        <v>1</v>
      </c>
      <c r="I300" s="536">
        <v>1265</v>
      </c>
      <c r="J300" s="1066">
        <f t="shared" si="37"/>
        <v>1265</v>
      </c>
      <c r="K300" s="29"/>
      <c r="L300" s="47" t="s">
        <v>705</v>
      </c>
      <c r="M300" s="47" t="s">
        <v>700</v>
      </c>
      <c r="N300" s="1060" t="s">
        <v>2639</v>
      </c>
      <c r="O300" s="30">
        <v>45803</v>
      </c>
      <c r="P300" s="27"/>
      <c r="Q300" s="42">
        <v>45825</v>
      </c>
      <c r="R300" s="30">
        <v>45826</v>
      </c>
      <c r="S300" s="31">
        <v>45826</v>
      </c>
    </row>
    <row r="301" spans="1:19" s="4" customFormat="1" ht="19.7" customHeight="1">
      <c r="A301" s="536" t="s">
        <v>123</v>
      </c>
      <c r="B301" s="536"/>
      <c r="C301" s="26">
        <v>12</v>
      </c>
      <c r="D301" s="85">
        <f t="shared" si="36"/>
        <v>219</v>
      </c>
      <c r="E301" s="27" t="s">
        <v>175</v>
      </c>
      <c r="F301" s="27" t="s">
        <v>175</v>
      </c>
      <c r="G301" s="965" t="s">
        <v>706</v>
      </c>
      <c r="H301" s="1067">
        <v>6</v>
      </c>
      <c r="I301" s="536">
        <v>89</v>
      </c>
      <c r="J301" s="1066">
        <f t="shared" si="37"/>
        <v>534</v>
      </c>
      <c r="K301" s="29"/>
      <c r="L301" s="47" t="s">
        <v>707</v>
      </c>
      <c r="M301" s="47" t="s">
        <v>700</v>
      </c>
      <c r="N301" s="1060" t="s">
        <v>2639</v>
      </c>
      <c r="O301" s="30">
        <v>45803</v>
      </c>
      <c r="P301" s="27"/>
      <c r="Q301" s="42">
        <v>45825</v>
      </c>
      <c r="R301" s="30">
        <v>45826</v>
      </c>
      <c r="S301" s="31">
        <v>45826</v>
      </c>
    </row>
    <row r="302" spans="1:19" s="4" customFormat="1" ht="19.7" customHeight="1">
      <c r="A302" s="536" t="s">
        <v>123</v>
      </c>
      <c r="B302" s="536"/>
      <c r="C302" s="26">
        <v>12</v>
      </c>
      <c r="D302" s="85">
        <f t="shared" si="36"/>
        <v>220</v>
      </c>
      <c r="E302" s="27" t="s">
        <v>175</v>
      </c>
      <c r="F302" s="27" t="s">
        <v>175</v>
      </c>
      <c r="G302" s="965" t="s">
        <v>696</v>
      </c>
      <c r="H302" s="1067">
        <v>12</v>
      </c>
      <c r="I302" s="536">
        <v>98</v>
      </c>
      <c r="J302" s="1066">
        <f t="shared" si="37"/>
        <v>1176</v>
      </c>
      <c r="K302" s="29"/>
      <c r="L302" s="47" t="s">
        <v>695</v>
      </c>
      <c r="M302" s="47" t="s">
        <v>700</v>
      </c>
      <c r="N302" s="1060" t="s">
        <v>2639</v>
      </c>
      <c r="O302" s="30">
        <v>45803</v>
      </c>
      <c r="P302" s="27"/>
      <c r="Q302" s="42">
        <v>45825</v>
      </c>
      <c r="R302" s="30">
        <v>45826</v>
      </c>
      <c r="S302" s="31">
        <v>45826</v>
      </c>
    </row>
    <row r="303" spans="1:19" s="4" customFormat="1" ht="19.7" customHeight="1">
      <c r="A303" s="536" t="s">
        <v>123</v>
      </c>
      <c r="B303" s="536"/>
      <c r="C303" s="26">
        <v>12</v>
      </c>
      <c r="D303" s="85">
        <f t="shared" si="36"/>
        <v>221</v>
      </c>
      <c r="E303" s="27" t="s">
        <v>175</v>
      </c>
      <c r="F303" s="27" t="s">
        <v>175</v>
      </c>
      <c r="G303" s="965" t="s">
        <v>708</v>
      </c>
      <c r="H303" s="1067">
        <v>6</v>
      </c>
      <c r="I303" s="536">
        <v>98</v>
      </c>
      <c r="J303" s="1066">
        <f t="shared" si="37"/>
        <v>588</v>
      </c>
      <c r="K303" s="29"/>
      <c r="L303" s="47" t="s">
        <v>695</v>
      </c>
      <c r="M303" s="47" t="s">
        <v>700</v>
      </c>
      <c r="N303" s="1060" t="s">
        <v>2639</v>
      </c>
      <c r="O303" s="30">
        <v>45803</v>
      </c>
      <c r="P303" s="27"/>
      <c r="Q303" s="42">
        <v>45825</v>
      </c>
      <c r="R303" s="30">
        <v>45826</v>
      </c>
      <c r="S303" s="31">
        <v>45826</v>
      </c>
    </row>
    <row r="304" spans="1:19" s="4" customFormat="1" ht="19.7" customHeight="1">
      <c r="C304" s="20"/>
      <c r="D304" s="27"/>
      <c r="E304" s="66"/>
      <c r="F304" s="499"/>
      <c r="G304" s="157"/>
      <c r="H304" s="557"/>
      <c r="I304" s="26"/>
      <c r="J304" s="63"/>
      <c r="K304" s="29"/>
      <c r="L304" s="47"/>
      <c r="M304" s="26"/>
      <c r="N304" s="26"/>
      <c r="O304" s="30"/>
      <c r="P304" s="27"/>
      <c r="Q304" s="26"/>
      <c r="R304" s="30"/>
      <c r="S304" s="31"/>
    </row>
    <row r="305" spans="1:19" s="4" customFormat="1" ht="19.7" customHeight="1">
      <c r="D305" s="27"/>
      <c r="E305" s="27"/>
      <c r="F305" s="27"/>
      <c r="G305" s="60">
        <f>SUM(J228:J304)</f>
        <v>170923</v>
      </c>
      <c r="H305" s="40"/>
      <c r="I305" s="26"/>
      <c r="J305" s="28"/>
      <c r="K305" s="29"/>
      <c r="L305" s="26"/>
      <c r="M305" s="26"/>
      <c r="N305" s="26"/>
      <c r="O305" s="30"/>
      <c r="P305" s="27"/>
      <c r="Q305" s="26"/>
      <c r="R305" s="30"/>
      <c r="S305" s="31"/>
    </row>
    <row r="306" spans="1:19" s="4" customFormat="1" ht="19.7" customHeight="1">
      <c r="D306" s="27"/>
      <c r="E306" s="27"/>
      <c r="F306" s="27"/>
      <c r="G306" s="192"/>
      <c r="H306" s="40"/>
      <c r="I306" s="26"/>
      <c r="J306" s="28"/>
      <c r="K306" s="29"/>
      <c r="L306" s="26"/>
      <c r="M306" s="26"/>
      <c r="N306" s="26"/>
      <c r="O306" s="30"/>
      <c r="P306" s="27"/>
      <c r="Q306" s="26"/>
      <c r="R306" s="30"/>
      <c r="S306" s="31"/>
    </row>
    <row r="307" spans="1:19" s="4" customFormat="1" ht="19.7" customHeight="1">
      <c r="D307" s="27"/>
      <c r="E307" s="27"/>
      <c r="F307" s="27"/>
      <c r="G307" s="121"/>
      <c r="H307" s="557"/>
      <c r="I307" s="26"/>
      <c r="J307" s="63"/>
      <c r="K307" s="29"/>
      <c r="L307" s="47"/>
      <c r="M307" s="26"/>
      <c r="N307" s="26"/>
      <c r="O307" s="30"/>
      <c r="P307" s="27"/>
      <c r="Q307" s="26"/>
      <c r="R307" s="30"/>
      <c r="S307" s="31"/>
    </row>
    <row r="308" spans="1:19" s="4" customFormat="1" ht="19.7" customHeight="1">
      <c r="D308" s="27"/>
      <c r="E308" s="83" t="s">
        <v>716</v>
      </c>
      <c r="F308" s="342"/>
      <c r="G308" s="343"/>
      <c r="H308" s="557"/>
      <c r="I308" s="26"/>
      <c r="J308" s="63"/>
      <c r="K308" s="29"/>
      <c r="L308" s="47"/>
      <c r="M308" s="26"/>
      <c r="N308" s="26"/>
      <c r="O308" s="30"/>
      <c r="P308" s="27"/>
      <c r="Q308" s="26"/>
      <c r="R308" s="30"/>
      <c r="S308" s="31"/>
    </row>
    <row r="309" spans="1:19" s="4" customFormat="1" ht="19.7" customHeight="1">
      <c r="A309" s="536" t="s">
        <v>123</v>
      </c>
      <c r="B309" s="536"/>
      <c r="C309" s="26">
        <v>13</v>
      </c>
      <c r="D309" s="85">
        <f>+D303+1</f>
        <v>222</v>
      </c>
      <c r="E309" s="66" t="s">
        <v>718</v>
      </c>
      <c r="F309" s="66" t="s">
        <v>175</v>
      </c>
      <c r="G309" s="987" t="s">
        <v>719</v>
      </c>
      <c r="H309" s="1082">
        <v>1</v>
      </c>
      <c r="I309" s="1068">
        <v>478</v>
      </c>
      <c r="J309" s="1073">
        <f>H309*I309</f>
        <v>478</v>
      </c>
      <c r="K309" s="28"/>
      <c r="L309" s="40" t="s">
        <v>720</v>
      </c>
      <c r="M309" s="26"/>
      <c r="N309" s="1060" t="s">
        <v>2639</v>
      </c>
      <c r="O309" s="30">
        <v>45803</v>
      </c>
      <c r="P309" s="27"/>
      <c r="Q309" s="42">
        <v>45825</v>
      </c>
      <c r="R309" s="30">
        <v>45826</v>
      </c>
      <c r="S309" s="31">
        <v>45826</v>
      </c>
    </row>
    <row r="310" spans="1:19" s="4" customFormat="1" ht="19.7" customHeight="1">
      <c r="A310" s="536" t="s">
        <v>123</v>
      </c>
      <c r="B310" s="536"/>
      <c r="C310" s="26">
        <v>13</v>
      </c>
      <c r="D310" s="85">
        <f t="shared" ref="D310:D338" si="38">+D309+1</f>
        <v>223</v>
      </c>
      <c r="E310" s="66" t="s">
        <v>175</v>
      </c>
      <c r="F310" s="66" t="s">
        <v>175</v>
      </c>
      <c r="G310" s="987" t="s">
        <v>2865</v>
      </c>
      <c r="H310" s="1082">
        <v>2</v>
      </c>
      <c r="I310" s="1068">
        <v>52</v>
      </c>
      <c r="J310" s="1073">
        <f>H310*I310</f>
        <v>104</v>
      </c>
      <c r="K310" s="28"/>
      <c r="L310" s="40" t="s">
        <v>2954</v>
      </c>
      <c r="M310" s="26"/>
      <c r="N310" s="1060" t="s">
        <v>2639</v>
      </c>
      <c r="O310" s="30">
        <v>45803</v>
      </c>
      <c r="P310" s="27"/>
      <c r="Q310" s="42">
        <v>45825</v>
      </c>
      <c r="R310" s="30">
        <v>45826</v>
      </c>
      <c r="S310" s="31">
        <v>45826</v>
      </c>
    </row>
    <row r="311" spans="1:19" s="4" customFormat="1" ht="19.7" customHeight="1">
      <c r="A311" s="536" t="s">
        <v>123</v>
      </c>
      <c r="B311" s="536"/>
      <c r="C311" s="26">
        <v>13</v>
      </c>
      <c r="D311" s="85">
        <f t="shared" si="38"/>
        <v>224</v>
      </c>
      <c r="E311" s="27" t="s">
        <v>175</v>
      </c>
      <c r="F311" s="27" t="s">
        <v>175</v>
      </c>
      <c r="G311" s="49" t="s">
        <v>722</v>
      </c>
      <c r="H311" s="1087">
        <v>4</v>
      </c>
      <c r="I311" s="1090">
        <v>4610</v>
      </c>
      <c r="J311" s="1073">
        <f t="shared" ref="J311:J335" si="39">H311*I311</f>
        <v>18440</v>
      </c>
      <c r="K311" s="29"/>
      <c r="L311" s="47" t="s">
        <v>723</v>
      </c>
      <c r="M311" s="26"/>
      <c r="N311" s="1060" t="s">
        <v>2639</v>
      </c>
      <c r="O311" s="30">
        <v>45803</v>
      </c>
      <c r="P311" s="27"/>
      <c r="Q311" s="42">
        <v>45825</v>
      </c>
      <c r="R311" s="30">
        <v>45826</v>
      </c>
      <c r="S311" s="31">
        <v>45826</v>
      </c>
    </row>
    <row r="312" spans="1:19" s="4" customFormat="1" ht="19.7" customHeight="1">
      <c r="A312" s="536" t="s">
        <v>123</v>
      </c>
      <c r="B312" s="536"/>
      <c r="C312" s="26">
        <v>13</v>
      </c>
      <c r="D312" s="85">
        <f t="shared" si="38"/>
        <v>225</v>
      </c>
      <c r="E312" s="27" t="s">
        <v>175</v>
      </c>
      <c r="F312" s="27" t="s">
        <v>175</v>
      </c>
      <c r="G312" s="49" t="s">
        <v>2955</v>
      </c>
      <c r="H312" s="1087">
        <v>60</v>
      </c>
      <c r="I312" s="1090">
        <v>510</v>
      </c>
      <c r="J312" s="1073">
        <f t="shared" si="39"/>
        <v>30600</v>
      </c>
      <c r="K312" s="29"/>
      <c r="L312" s="47" t="s">
        <v>730</v>
      </c>
      <c r="M312" s="26"/>
      <c r="N312" s="1060" t="s">
        <v>2639</v>
      </c>
      <c r="O312" s="30">
        <v>45803</v>
      </c>
      <c r="P312" s="27"/>
      <c r="Q312" s="42">
        <v>45825</v>
      </c>
      <c r="R312" s="30">
        <v>45826</v>
      </c>
      <c r="S312" s="31">
        <v>45826</v>
      </c>
    </row>
    <row r="313" spans="1:19" s="4" customFormat="1" ht="19.7" customHeight="1">
      <c r="A313" s="536" t="s">
        <v>123</v>
      </c>
      <c r="B313" s="536"/>
      <c r="C313" s="26">
        <v>13</v>
      </c>
      <c r="D313" s="85">
        <f t="shared" si="38"/>
        <v>226</v>
      </c>
      <c r="E313" s="27" t="s">
        <v>175</v>
      </c>
      <c r="F313" s="27" t="s">
        <v>175</v>
      </c>
      <c r="G313" s="49" t="s">
        <v>601</v>
      </c>
      <c r="H313" s="1087">
        <v>30</v>
      </c>
      <c r="I313" s="536">
        <v>40</v>
      </c>
      <c r="J313" s="1066">
        <f t="shared" si="39"/>
        <v>1200</v>
      </c>
      <c r="K313" s="29"/>
      <c r="L313" s="47" t="s">
        <v>602</v>
      </c>
      <c r="M313" s="26"/>
      <c r="N313" s="1060" t="s">
        <v>2639</v>
      </c>
      <c r="O313" s="30">
        <v>45803</v>
      </c>
      <c r="P313" s="27"/>
      <c r="Q313" s="42">
        <v>45825</v>
      </c>
      <c r="R313" s="30">
        <v>45826</v>
      </c>
      <c r="S313" s="31">
        <v>45826</v>
      </c>
    </row>
    <row r="314" spans="1:19" s="4" customFormat="1" ht="19.7" customHeight="1">
      <c r="A314" s="536" t="s">
        <v>123</v>
      </c>
      <c r="B314" s="536"/>
      <c r="C314" s="26">
        <v>13</v>
      </c>
      <c r="D314" s="85">
        <f t="shared" si="38"/>
        <v>227</v>
      </c>
      <c r="E314" s="27" t="s">
        <v>175</v>
      </c>
      <c r="F314" s="27" t="s">
        <v>175</v>
      </c>
      <c r="G314" s="49" t="s">
        <v>764</v>
      </c>
      <c r="H314" s="1087">
        <v>4</v>
      </c>
      <c r="I314" s="1090">
        <v>118</v>
      </c>
      <c r="J314" s="1073">
        <f t="shared" si="39"/>
        <v>472</v>
      </c>
      <c r="K314" s="29"/>
      <c r="L314" s="47" t="s">
        <v>313</v>
      </c>
      <c r="M314" s="26"/>
      <c r="N314" s="1060" t="s">
        <v>2639</v>
      </c>
      <c r="O314" s="30">
        <v>45803</v>
      </c>
      <c r="P314" s="27"/>
      <c r="Q314" s="42">
        <v>45825</v>
      </c>
      <c r="R314" s="30">
        <v>45826</v>
      </c>
      <c r="S314" s="31">
        <v>45826</v>
      </c>
    </row>
    <row r="315" spans="1:19" s="4" customFormat="1" ht="19.7" customHeight="1">
      <c r="A315" s="536" t="s">
        <v>123</v>
      </c>
      <c r="B315" s="536"/>
      <c r="C315" s="26">
        <v>13</v>
      </c>
      <c r="D315" s="85">
        <f t="shared" si="38"/>
        <v>228</v>
      </c>
      <c r="E315" s="27" t="s">
        <v>175</v>
      </c>
      <c r="F315" s="27" t="s">
        <v>175</v>
      </c>
      <c r="G315" s="49" t="s">
        <v>2956</v>
      </c>
      <c r="H315" s="1087">
        <v>2</v>
      </c>
      <c r="I315" s="1090">
        <v>1978</v>
      </c>
      <c r="J315" s="1073">
        <f t="shared" si="39"/>
        <v>3956</v>
      </c>
      <c r="K315" s="29"/>
      <c r="L315" s="47" t="s">
        <v>2957</v>
      </c>
      <c r="M315" s="26"/>
      <c r="N315" s="1060" t="s">
        <v>2639</v>
      </c>
      <c r="O315" s="30">
        <v>45803</v>
      </c>
      <c r="P315" s="27"/>
      <c r="Q315" s="42">
        <v>45825</v>
      </c>
      <c r="R315" s="30">
        <v>45826</v>
      </c>
      <c r="S315" s="31">
        <v>45826</v>
      </c>
    </row>
    <row r="316" spans="1:19" s="4" customFormat="1" ht="19.7" customHeight="1">
      <c r="A316" s="536" t="s">
        <v>123</v>
      </c>
      <c r="B316" s="536"/>
      <c r="C316" s="26">
        <v>13</v>
      </c>
      <c r="D316" s="85">
        <f t="shared" si="38"/>
        <v>229</v>
      </c>
      <c r="E316" s="27" t="s">
        <v>175</v>
      </c>
      <c r="F316" s="27" t="s">
        <v>175</v>
      </c>
      <c r="G316" s="49" t="s">
        <v>2958</v>
      </c>
      <c r="H316" s="1087">
        <v>2</v>
      </c>
      <c r="I316" s="1090">
        <v>1988</v>
      </c>
      <c r="J316" s="1073">
        <f t="shared" si="39"/>
        <v>3976</v>
      </c>
      <c r="K316" s="29"/>
      <c r="L316" s="47" t="s">
        <v>2957</v>
      </c>
      <c r="M316" s="26"/>
      <c r="N316" s="1060" t="s">
        <v>2639</v>
      </c>
      <c r="O316" s="30">
        <v>45803</v>
      </c>
      <c r="P316" s="27"/>
      <c r="Q316" s="42">
        <v>45825</v>
      </c>
      <c r="R316" s="30">
        <v>45826</v>
      </c>
      <c r="S316" s="31">
        <v>45826</v>
      </c>
    </row>
    <row r="317" spans="1:19" s="4" customFormat="1" ht="19.7" customHeight="1">
      <c r="A317" s="536" t="s">
        <v>123</v>
      </c>
      <c r="B317" s="536"/>
      <c r="C317" s="26">
        <v>13</v>
      </c>
      <c r="D317" s="85">
        <f t="shared" si="38"/>
        <v>230</v>
      </c>
      <c r="E317" s="27" t="s">
        <v>175</v>
      </c>
      <c r="F317" s="27" t="s">
        <v>175</v>
      </c>
      <c r="G317" s="49" t="s">
        <v>2959</v>
      </c>
      <c r="H317" s="1087">
        <v>4</v>
      </c>
      <c r="I317" s="1090">
        <v>2240</v>
      </c>
      <c r="J317" s="1073">
        <f t="shared" si="39"/>
        <v>8960</v>
      </c>
      <c r="K317" s="29"/>
      <c r="L317" s="47" t="s">
        <v>2957</v>
      </c>
      <c r="M317" s="26"/>
      <c r="N317" s="1060" t="s">
        <v>2639</v>
      </c>
      <c r="O317" s="30">
        <v>45803</v>
      </c>
      <c r="P317" s="27"/>
      <c r="Q317" s="42">
        <v>45825</v>
      </c>
      <c r="R317" s="30">
        <v>45826</v>
      </c>
      <c r="S317" s="31">
        <v>45826</v>
      </c>
    </row>
    <row r="318" spans="1:19" s="4" customFormat="1" ht="19.7" customHeight="1">
      <c r="A318" s="536" t="s">
        <v>123</v>
      </c>
      <c r="B318" s="536"/>
      <c r="C318" s="26">
        <v>13</v>
      </c>
      <c r="D318" s="85">
        <f t="shared" si="38"/>
        <v>231</v>
      </c>
      <c r="E318" s="27" t="s">
        <v>175</v>
      </c>
      <c r="F318" s="27" t="s">
        <v>175</v>
      </c>
      <c r="G318" s="49" t="s">
        <v>2960</v>
      </c>
      <c r="H318" s="1087">
        <v>8</v>
      </c>
      <c r="I318" s="1090">
        <v>4326</v>
      </c>
      <c r="J318" s="1073">
        <f t="shared" si="39"/>
        <v>34608</v>
      </c>
      <c r="K318" s="29"/>
      <c r="L318" s="47" t="s">
        <v>2957</v>
      </c>
      <c r="M318" s="26"/>
      <c r="N318" s="1060" t="s">
        <v>2639</v>
      </c>
      <c r="O318" s="30">
        <v>45803</v>
      </c>
      <c r="P318" s="27"/>
      <c r="Q318" s="42">
        <v>45825</v>
      </c>
      <c r="R318" s="30">
        <v>45826</v>
      </c>
      <c r="S318" s="31">
        <v>45826</v>
      </c>
    </row>
    <row r="319" spans="1:19" s="4" customFormat="1" ht="19.7" customHeight="1">
      <c r="A319" s="536" t="s">
        <v>123</v>
      </c>
      <c r="B319" s="536"/>
      <c r="C319" s="26">
        <v>13</v>
      </c>
      <c r="D319" s="85">
        <f t="shared" si="38"/>
        <v>232</v>
      </c>
      <c r="E319" s="27" t="s">
        <v>175</v>
      </c>
      <c r="F319" s="27" t="s">
        <v>175</v>
      </c>
      <c r="G319" s="49" t="s">
        <v>2961</v>
      </c>
      <c r="H319" s="1087">
        <v>2</v>
      </c>
      <c r="I319" s="1090">
        <v>4772</v>
      </c>
      <c r="J319" s="1073">
        <f t="shared" si="39"/>
        <v>9544</v>
      </c>
      <c r="K319" s="29"/>
      <c r="L319" s="47" t="s">
        <v>2957</v>
      </c>
      <c r="M319" s="26"/>
      <c r="N319" s="1060" t="s">
        <v>2639</v>
      </c>
      <c r="O319" s="30">
        <v>45803</v>
      </c>
      <c r="P319" s="27"/>
      <c r="Q319" s="42">
        <v>45825</v>
      </c>
      <c r="R319" s="30">
        <v>45826</v>
      </c>
      <c r="S319" s="31">
        <v>45826</v>
      </c>
    </row>
    <row r="320" spans="1:19" s="4" customFormat="1" ht="19.7" customHeight="1">
      <c r="A320" s="536" t="s">
        <v>123</v>
      </c>
      <c r="B320" s="536"/>
      <c r="C320" s="26">
        <v>13</v>
      </c>
      <c r="D320" s="85">
        <f t="shared" si="38"/>
        <v>233</v>
      </c>
      <c r="E320" s="27" t="s">
        <v>175</v>
      </c>
      <c r="F320" s="27" t="s">
        <v>175</v>
      </c>
      <c r="G320" s="49" t="s">
        <v>2962</v>
      </c>
      <c r="H320" s="1087">
        <v>2</v>
      </c>
      <c r="I320" s="1090">
        <v>5305</v>
      </c>
      <c r="J320" s="1073">
        <f t="shared" si="39"/>
        <v>10610</v>
      </c>
      <c r="K320" s="29"/>
      <c r="L320" s="47" t="s">
        <v>2957</v>
      </c>
      <c r="M320" s="26"/>
      <c r="N320" s="1060" t="s">
        <v>2639</v>
      </c>
      <c r="O320" s="30">
        <v>45803</v>
      </c>
      <c r="P320" s="27"/>
      <c r="Q320" s="42">
        <v>45825</v>
      </c>
      <c r="R320" s="30">
        <v>45826</v>
      </c>
      <c r="S320" s="31">
        <v>45826</v>
      </c>
    </row>
    <row r="321" spans="1:19" s="4" customFormat="1" ht="19.7" customHeight="1">
      <c r="A321" s="536" t="s">
        <v>123</v>
      </c>
      <c r="B321" s="536"/>
      <c r="C321" s="26">
        <v>13</v>
      </c>
      <c r="D321" s="85">
        <f t="shared" si="38"/>
        <v>234</v>
      </c>
      <c r="E321" s="27" t="s">
        <v>175</v>
      </c>
      <c r="F321" s="27" t="s">
        <v>175</v>
      </c>
      <c r="G321" s="49" t="s">
        <v>766</v>
      </c>
      <c r="H321" s="1087">
        <v>35</v>
      </c>
      <c r="I321" s="1090">
        <v>28</v>
      </c>
      <c r="J321" s="1073">
        <f t="shared" si="39"/>
        <v>980</v>
      </c>
      <c r="K321" s="29"/>
      <c r="L321" s="47" t="s">
        <v>333</v>
      </c>
      <c r="M321" s="26"/>
      <c r="N321" s="1060" t="s">
        <v>2639</v>
      </c>
      <c r="O321" s="30">
        <v>45803</v>
      </c>
      <c r="P321" s="27"/>
      <c r="Q321" s="42">
        <v>45825</v>
      </c>
      <c r="R321" s="30">
        <v>45826</v>
      </c>
      <c r="S321" s="31">
        <v>45826</v>
      </c>
    </row>
    <row r="322" spans="1:19" s="4" customFormat="1" ht="19.7" customHeight="1">
      <c r="A322" s="536" t="s">
        <v>123</v>
      </c>
      <c r="B322" s="536"/>
      <c r="C322" s="26">
        <f>0.01*H322</f>
        <v>0.1</v>
      </c>
      <c r="D322" s="85">
        <f t="shared" si="38"/>
        <v>235</v>
      </c>
      <c r="E322" s="66" t="s">
        <v>175</v>
      </c>
      <c r="F322" s="66" t="s">
        <v>175</v>
      </c>
      <c r="G322" s="1076" t="s">
        <v>2963</v>
      </c>
      <c r="H322" s="1070">
        <v>10</v>
      </c>
      <c r="I322" s="1091">
        <v>17</v>
      </c>
      <c r="J322" s="1058">
        <f t="shared" si="39"/>
        <v>170</v>
      </c>
      <c r="K322" s="385"/>
      <c r="L322" s="40" t="s">
        <v>2964</v>
      </c>
      <c r="M322" s="26"/>
      <c r="N322" s="1060" t="s">
        <v>2639</v>
      </c>
      <c r="O322" s="30">
        <v>45803</v>
      </c>
      <c r="P322" s="27"/>
      <c r="Q322" s="42">
        <v>45825</v>
      </c>
      <c r="R322" s="30">
        <v>45826</v>
      </c>
      <c r="S322" s="31">
        <v>45826</v>
      </c>
    </row>
    <row r="323" spans="1:19" s="4" customFormat="1" ht="19.7" customHeight="1">
      <c r="A323" s="536" t="s">
        <v>123</v>
      </c>
      <c r="B323" s="536"/>
      <c r="C323" s="26">
        <v>13</v>
      </c>
      <c r="D323" s="85">
        <f t="shared" si="38"/>
        <v>236</v>
      </c>
      <c r="E323" s="27" t="s">
        <v>175</v>
      </c>
      <c r="F323" s="27" t="s">
        <v>175</v>
      </c>
      <c r="G323" s="49" t="s">
        <v>2965</v>
      </c>
      <c r="H323" s="1087">
        <v>26</v>
      </c>
      <c r="I323" s="1090">
        <v>23</v>
      </c>
      <c r="J323" s="1073">
        <f t="shared" si="39"/>
        <v>598</v>
      </c>
      <c r="K323" s="29"/>
      <c r="L323" s="47" t="s">
        <v>2966</v>
      </c>
      <c r="M323" s="26"/>
      <c r="N323" s="1060" t="s">
        <v>2639</v>
      </c>
      <c r="O323" s="30">
        <v>45803</v>
      </c>
      <c r="P323" s="27"/>
      <c r="Q323" s="42">
        <v>45825</v>
      </c>
      <c r="R323" s="30">
        <v>45826</v>
      </c>
      <c r="S323" s="31">
        <v>45826</v>
      </c>
    </row>
    <row r="324" spans="1:19" s="4" customFormat="1" ht="19.7" customHeight="1">
      <c r="A324" s="536" t="s">
        <v>327</v>
      </c>
      <c r="B324" s="536"/>
      <c r="C324" s="26"/>
      <c r="D324" s="85">
        <f>+D323+1</f>
        <v>237</v>
      </c>
      <c r="E324" s="27" t="s">
        <v>853</v>
      </c>
      <c r="F324" s="27" t="s">
        <v>175</v>
      </c>
      <c r="G324" s="49" t="s">
        <v>2967</v>
      </c>
      <c r="H324" s="1087">
        <v>4</v>
      </c>
      <c r="I324" s="1090">
        <v>5329</v>
      </c>
      <c r="J324" s="1073">
        <f t="shared" si="39"/>
        <v>21316</v>
      </c>
      <c r="K324" s="29"/>
      <c r="L324" s="47" t="s">
        <v>2968</v>
      </c>
      <c r="M324" s="26"/>
      <c r="N324" s="1060" t="s">
        <v>2639</v>
      </c>
      <c r="O324" s="30">
        <v>45803</v>
      </c>
      <c r="P324" s="27"/>
      <c r="Q324" s="42">
        <v>45825</v>
      </c>
      <c r="R324" s="30">
        <v>45826</v>
      </c>
      <c r="S324" s="31">
        <v>45826</v>
      </c>
    </row>
    <row r="325" spans="1:19" s="4" customFormat="1" ht="19.7" customHeight="1">
      <c r="A325" s="536" t="s">
        <v>327</v>
      </c>
      <c r="B325" s="536"/>
      <c r="C325" s="26"/>
      <c r="D325" s="85">
        <f>+D324+1</f>
        <v>238</v>
      </c>
      <c r="E325" s="27" t="s">
        <v>853</v>
      </c>
      <c r="F325" s="27" t="s">
        <v>175</v>
      </c>
      <c r="G325" s="49" t="s">
        <v>2967</v>
      </c>
      <c r="H325" s="1087">
        <v>2</v>
      </c>
      <c r="I325" s="1090">
        <v>5329</v>
      </c>
      <c r="J325" s="1073">
        <f t="shared" si="39"/>
        <v>10658</v>
      </c>
      <c r="K325" s="29"/>
      <c r="L325" s="47" t="s">
        <v>2968</v>
      </c>
      <c r="M325" s="26"/>
      <c r="N325" s="1060" t="s">
        <v>2639</v>
      </c>
      <c r="O325" s="30">
        <v>45803</v>
      </c>
      <c r="P325" s="27"/>
      <c r="Q325" s="42">
        <v>45825</v>
      </c>
      <c r="R325" s="30">
        <v>45826</v>
      </c>
      <c r="S325" s="31">
        <v>45826</v>
      </c>
    </row>
    <row r="326" spans="1:19" s="4" customFormat="1" ht="19.7" customHeight="1">
      <c r="A326" s="536" t="s">
        <v>123</v>
      </c>
      <c r="B326" s="536"/>
      <c r="C326" s="26"/>
      <c r="D326" s="85">
        <f>+D325+1</f>
        <v>239</v>
      </c>
      <c r="E326" s="27" t="s">
        <v>175</v>
      </c>
      <c r="F326" s="27" t="s">
        <v>175</v>
      </c>
      <c r="G326" s="965" t="s">
        <v>2969</v>
      </c>
      <c r="H326" s="1067">
        <v>6</v>
      </c>
      <c r="I326" s="536">
        <v>159</v>
      </c>
      <c r="J326" s="1073">
        <f t="shared" si="39"/>
        <v>954</v>
      </c>
      <c r="K326" s="29"/>
      <c r="L326" s="47" t="s">
        <v>2970</v>
      </c>
      <c r="M326" s="47" t="s">
        <v>2471</v>
      </c>
      <c r="N326" s="1060" t="s">
        <v>2639</v>
      </c>
      <c r="O326" s="30">
        <v>45803</v>
      </c>
      <c r="P326" s="27"/>
      <c r="Q326" s="42">
        <v>45825</v>
      </c>
      <c r="R326" s="30">
        <v>45826</v>
      </c>
      <c r="S326" s="31">
        <v>45826</v>
      </c>
    </row>
    <row r="327" spans="1:19" s="4" customFormat="1" ht="19.7" customHeight="1">
      <c r="A327" s="536" t="s">
        <v>123</v>
      </c>
      <c r="B327" s="536"/>
      <c r="C327" s="26">
        <v>13</v>
      </c>
      <c r="D327" s="85">
        <f t="shared" si="38"/>
        <v>240</v>
      </c>
      <c r="E327" s="27" t="s">
        <v>175</v>
      </c>
      <c r="F327" s="27" t="s">
        <v>175</v>
      </c>
      <c r="G327" s="49" t="s">
        <v>2955</v>
      </c>
      <c r="H327" s="1087">
        <v>1</v>
      </c>
      <c r="I327" s="1090">
        <v>510</v>
      </c>
      <c r="J327" s="1073">
        <f t="shared" si="39"/>
        <v>510</v>
      </c>
      <c r="K327" s="29"/>
      <c r="L327" s="47" t="s">
        <v>730</v>
      </c>
      <c r="M327" s="47" t="s">
        <v>2471</v>
      </c>
      <c r="N327" s="1060" t="s">
        <v>2639</v>
      </c>
      <c r="O327" s="30">
        <v>45803</v>
      </c>
      <c r="P327" s="27"/>
      <c r="Q327" s="42">
        <v>45825</v>
      </c>
      <c r="R327" s="30">
        <v>45826</v>
      </c>
      <c r="S327" s="31">
        <v>45826</v>
      </c>
    </row>
    <row r="328" spans="1:19" s="4" customFormat="1" ht="19.7" customHeight="1">
      <c r="A328" s="536" t="s">
        <v>291</v>
      </c>
      <c r="B328" s="536"/>
      <c r="C328" s="26"/>
      <c r="D328" s="85">
        <f t="shared" si="38"/>
        <v>241</v>
      </c>
      <c r="E328" s="27" t="s">
        <v>175</v>
      </c>
      <c r="F328" s="27" t="s">
        <v>175</v>
      </c>
      <c r="G328" s="965" t="s">
        <v>2971</v>
      </c>
      <c r="H328" s="1067">
        <v>1</v>
      </c>
      <c r="I328" s="536">
        <v>2260</v>
      </c>
      <c r="J328" s="1073">
        <f t="shared" si="39"/>
        <v>2260</v>
      </c>
      <c r="K328" s="29"/>
      <c r="L328" s="47" t="s">
        <v>884</v>
      </c>
      <c r="M328" s="47" t="s">
        <v>2471</v>
      </c>
      <c r="N328" s="1060" t="s">
        <v>2639</v>
      </c>
      <c r="O328" s="30">
        <v>45803</v>
      </c>
      <c r="P328" s="27"/>
      <c r="Q328" s="42">
        <v>45825</v>
      </c>
      <c r="R328" s="30">
        <v>45826</v>
      </c>
      <c r="S328" s="31">
        <v>45826</v>
      </c>
    </row>
    <row r="329" spans="1:19" s="4" customFormat="1" ht="19.7" customHeight="1">
      <c r="A329" s="536" t="s">
        <v>123</v>
      </c>
      <c r="B329" s="536"/>
      <c r="C329" s="26"/>
      <c r="D329" s="85">
        <f t="shared" si="38"/>
        <v>242</v>
      </c>
      <c r="E329" s="27" t="s">
        <v>175</v>
      </c>
      <c r="F329" s="27" t="s">
        <v>175</v>
      </c>
      <c r="G329" s="965" t="s">
        <v>1279</v>
      </c>
      <c r="H329" s="1067">
        <v>2</v>
      </c>
      <c r="I329" s="536">
        <v>120</v>
      </c>
      <c r="J329" s="1073">
        <f t="shared" si="39"/>
        <v>240</v>
      </c>
      <c r="K329" s="29"/>
      <c r="L329" s="47" t="s">
        <v>921</v>
      </c>
      <c r="M329" s="47" t="s">
        <v>2471</v>
      </c>
      <c r="N329" s="1060" t="s">
        <v>2639</v>
      </c>
      <c r="O329" s="30">
        <v>45803</v>
      </c>
      <c r="P329" s="27"/>
      <c r="Q329" s="42">
        <v>45825</v>
      </c>
      <c r="R329" s="30">
        <v>45826</v>
      </c>
      <c r="S329" s="31">
        <v>45826</v>
      </c>
    </row>
    <row r="330" spans="1:19" s="4" customFormat="1" ht="19.7" customHeight="1">
      <c r="A330" s="536" t="s">
        <v>123</v>
      </c>
      <c r="B330" s="536"/>
      <c r="C330" s="26"/>
      <c r="D330" s="85">
        <f>+D329+1</f>
        <v>243</v>
      </c>
      <c r="E330" s="27" t="s">
        <v>175</v>
      </c>
      <c r="F330" s="27" t="s">
        <v>175</v>
      </c>
      <c r="G330" s="965" t="s">
        <v>2972</v>
      </c>
      <c r="H330" s="1067">
        <v>3</v>
      </c>
      <c r="I330" s="536">
        <v>159</v>
      </c>
      <c r="J330" s="1073">
        <f t="shared" si="39"/>
        <v>477</v>
      </c>
      <c r="K330" s="29"/>
      <c r="L330" s="47" t="s">
        <v>2973</v>
      </c>
      <c r="M330" s="47" t="s">
        <v>2471</v>
      </c>
      <c r="N330" s="1060" t="s">
        <v>2639</v>
      </c>
      <c r="O330" s="30">
        <v>45803</v>
      </c>
      <c r="P330" s="27"/>
      <c r="Q330" s="42">
        <v>45825</v>
      </c>
      <c r="R330" s="30">
        <v>45826</v>
      </c>
      <c r="S330" s="31">
        <v>45826</v>
      </c>
    </row>
    <row r="331" spans="1:19" s="4" customFormat="1" ht="19.7" customHeight="1">
      <c r="A331" s="536" t="s">
        <v>123</v>
      </c>
      <c r="B331" s="536"/>
      <c r="C331" s="26"/>
      <c r="D331" s="85">
        <f>+D330+1</f>
        <v>244</v>
      </c>
      <c r="E331" s="27" t="s">
        <v>175</v>
      </c>
      <c r="F331" s="27" t="s">
        <v>175</v>
      </c>
      <c r="G331" s="965" t="s">
        <v>2752</v>
      </c>
      <c r="H331" s="1067">
        <v>10</v>
      </c>
      <c r="I331" s="536">
        <v>15</v>
      </c>
      <c r="J331" s="1073">
        <f t="shared" si="39"/>
        <v>150</v>
      </c>
      <c r="K331" s="29"/>
      <c r="L331" s="47" t="s">
        <v>2974</v>
      </c>
      <c r="M331" s="47" t="s">
        <v>2471</v>
      </c>
      <c r="N331" s="1060" t="s">
        <v>2639</v>
      </c>
      <c r="O331" s="30">
        <v>45803</v>
      </c>
      <c r="P331" s="27"/>
      <c r="Q331" s="42">
        <v>45825</v>
      </c>
      <c r="R331" s="30">
        <v>45826</v>
      </c>
      <c r="S331" s="31">
        <v>45826</v>
      </c>
    </row>
    <row r="332" spans="1:19" s="4" customFormat="1" ht="19.7" customHeight="1">
      <c r="A332" s="536" t="s">
        <v>123</v>
      </c>
      <c r="B332" s="536"/>
      <c r="C332" s="26"/>
      <c r="D332" s="85">
        <f t="shared" si="38"/>
        <v>245</v>
      </c>
      <c r="E332" s="66" t="s">
        <v>287</v>
      </c>
      <c r="F332" s="66" t="s">
        <v>287</v>
      </c>
      <c r="G332" s="975" t="s">
        <v>1270</v>
      </c>
      <c r="H332" s="1057">
        <v>2</v>
      </c>
      <c r="I332" s="536">
        <v>154</v>
      </c>
      <c r="J332" s="1073">
        <f t="shared" si="39"/>
        <v>308</v>
      </c>
      <c r="K332" s="29"/>
      <c r="L332" s="1059" t="s">
        <v>2642</v>
      </c>
      <c r="M332" s="47" t="s">
        <v>2471</v>
      </c>
      <c r="N332" s="1060" t="s">
        <v>2639</v>
      </c>
      <c r="O332" s="30">
        <v>45803</v>
      </c>
      <c r="P332" s="27"/>
      <c r="Q332" s="42">
        <v>45825</v>
      </c>
      <c r="R332" s="30">
        <v>45826</v>
      </c>
      <c r="S332" s="31">
        <v>45826</v>
      </c>
    </row>
    <row r="333" spans="1:19" s="4" customFormat="1" ht="19.7" customHeight="1">
      <c r="A333" s="536" t="s">
        <v>123</v>
      </c>
      <c r="B333" s="536"/>
      <c r="C333" s="26"/>
      <c r="D333" s="85">
        <f t="shared" si="38"/>
        <v>246</v>
      </c>
      <c r="E333" s="27" t="s">
        <v>175</v>
      </c>
      <c r="F333" s="27" t="s">
        <v>175</v>
      </c>
      <c r="G333" s="965" t="s">
        <v>2975</v>
      </c>
      <c r="H333" s="1067">
        <v>2</v>
      </c>
      <c r="I333" s="536">
        <v>52</v>
      </c>
      <c r="J333" s="1073">
        <f t="shared" si="39"/>
        <v>104</v>
      </c>
      <c r="K333" s="29"/>
      <c r="L333" s="47" t="s">
        <v>2976</v>
      </c>
      <c r="M333" s="47" t="s">
        <v>2471</v>
      </c>
      <c r="N333" s="1060" t="s">
        <v>2639</v>
      </c>
      <c r="O333" s="30">
        <v>45803</v>
      </c>
      <c r="P333" s="27"/>
      <c r="Q333" s="42">
        <v>45825</v>
      </c>
      <c r="R333" s="30">
        <v>45826</v>
      </c>
      <c r="S333" s="31">
        <v>45826</v>
      </c>
    </row>
    <row r="334" spans="1:19" s="4" customFormat="1" ht="19.7" customHeight="1">
      <c r="A334" s="536" t="s">
        <v>123</v>
      </c>
      <c r="B334" s="536"/>
      <c r="C334" s="26"/>
      <c r="D334" s="85">
        <f t="shared" si="38"/>
        <v>247</v>
      </c>
      <c r="E334" s="27" t="s">
        <v>175</v>
      </c>
      <c r="F334" s="27" t="s">
        <v>175</v>
      </c>
      <c r="G334" s="965" t="s">
        <v>2648</v>
      </c>
      <c r="H334" s="1067">
        <v>2</v>
      </c>
      <c r="I334" s="536">
        <v>91</v>
      </c>
      <c r="J334" s="1073">
        <f t="shared" si="39"/>
        <v>182</v>
      </c>
      <c r="K334" s="29"/>
      <c r="L334" s="47" t="s">
        <v>2643</v>
      </c>
      <c r="M334" s="47" t="s">
        <v>2471</v>
      </c>
      <c r="N334" s="1060" t="s">
        <v>2639</v>
      </c>
      <c r="O334" s="30">
        <v>45803</v>
      </c>
      <c r="P334" s="27"/>
      <c r="Q334" s="42">
        <v>45825</v>
      </c>
      <c r="R334" s="30">
        <v>45826</v>
      </c>
      <c r="S334" s="31">
        <v>45826</v>
      </c>
    </row>
    <row r="335" spans="1:19" s="4" customFormat="1" ht="19.7" customHeight="1">
      <c r="A335" s="536" t="s">
        <v>123</v>
      </c>
      <c r="B335" s="536"/>
      <c r="C335" s="26"/>
      <c r="D335" s="85">
        <f>+D334+1</f>
        <v>248</v>
      </c>
      <c r="E335" s="27" t="s">
        <v>175</v>
      </c>
      <c r="F335" s="27" t="s">
        <v>175</v>
      </c>
      <c r="G335" s="965" t="s">
        <v>2977</v>
      </c>
      <c r="H335" s="1067">
        <v>2</v>
      </c>
      <c r="I335" s="536">
        <v>91</v>
      </c>
      <c r="J335" s="1073">
        <f t="shared" si="39"/>
        <v>182</v>
      </c>
      <c r="K335" s="29"/>
      <c r="L335" s="47" t="s">
        <v>2643</v>
      </c>
      <c r="M335" s="47" t="s">
        <v>2471</v>
      </c>
      <c r="N335" s="1060" t="s">
        <v>2639</v>
      </c>
      <c r="O335" s="30">
        <v>45803</v>
      </c>
      <c r="P335" s="27"/>
      <c r="Q335" s="42">
        <v>45825</v>
      </c>
      <c r="R335" s="30">
        <v>45826</v>
      </c>
      <c r="S335" s="31">
        <v>45826</v>
      </c>
    </row>
    <row r="336" spans="1:19" s="4" customFormat="1" ht="19.7" customHeight="1">
      <c r="A336" s="536" t="s">
        <v>123</v>
      </c>
      <c r="B336" s="536">
        <v>1.4999999999999999E-2</v>
      </c>
      <c r="C336" s="26">
        <f>+B336*H336</f>
        <v>0.03</v>
      </c>
      <c r="D336" s="85">
        <f>+D335+1</f>
        <v>249</v>
      </c>
      <c r="E336" s="66" t="s">
        <v>175</v>
      </c>
      <c r="F336" s="66" t="s">
        <v>175</v>
      </c>
      <c r="G336" s="1069" t="s">
        <v>988</v>
      </c>
      <c r="H336" s="1067">
        <v>2</v>
      </c>
      <c r="I336" s="1068">
        <v>42</v>
      </c>
      <c r="J336" s="1073">
        <f>H336*I336</f>
        <v>84</v>
      </c>
      <c r="K336" s="29"/>
      <c r="L336" s="1165" t="s">
        <v>989</v>
      </c>
      <c r="M336" s="47" t="s">
        <v>967</v>
      </c>
      <c r="N336" s="1060" t="s">
        <v>2639</v>
      </c>
      <c r="O336" s="30">
        <v>45803</v>
      </c>
      <c r="P336" s="27"/>
      <c r="Q336" s="42">
        <v>45825</v>
      </c>
      <c r="R336" s="30">
        <v>45826</v>
      </c>
      <c r="S336" s="31">
        <v>45826</v>
      </c>
    </row>
    <row r="337" spans="1:19" s="4" customFormat="1" ht="19.7" customHeight="1">
      <c r="A337" s="536" t="s">
        <v>123</v>
      </c>
      <c r="B337" s="536">
        <v>0.01</v>
      </c>
      <c r="C337" s="26">
        <f>0.01*H337</f>
        <v>0.1</v>
      </c>
      <c r="D337" s="85">
        <f>+D336+1</f>
        <v>250</v>
      </c>
      <c r="E337" s="66" t="s">
        <v>175</v>
      </c>
      <c r="F337" s="66" t="s">
        <v>175</v>
      </c>
      <c r="G337" s="1076" t="s">
        <v>2921</v>
      </c>
      <c r="H337" s="1070">
        <v>10</v>
      </c>
      <c r="I337" s="1091">
        <v>14</v>
      </c>
      <c r="J337" s="1058">
        <f t="shared" ref="J337:J338" si="40">H337*I337</f>
        <v>140</v>
      </c>
      <c r="K337" s="385"/>
      <c r="L337" s="40" t="s">
        <v>991</v>
      </c>
      <c r="M337" s="47" t="s">
        <v>967</v>
      </c>
      <c r="N337" s="1060" t="s">
        <v>2639</v>
      </c>
      <c r="O337" s="30">
        <v>45803</v>
      </c>
      <c r="P337" s="27"/>
      <c r="Q337" s="42">
        <v>45825</v>
      </c>
      <c r="R337" s="30">
        <v>45826</v>
      </c>
      <c r="S337" s="31">
        <v>45826</v>
      </c>
    </row>
    <row r="338" spans="1:19" s="4" customFormat="1" ht="19.7" customHeight="1">
      <c r="A338" s="536" t="s">
        <v>123</v>
      </c>
      <c r="B338" s="536">
        <v>0.01</v>
      </c>
      <c r="C338" s="26">
        <f>0.01*H338</f>
        <v>0.1</v>
      </c>
      <c r="D338" s="85">
        <f t="shared" si="38"/>
        <v>251</v>
      </c>
      <c r="E338" s="66" t="s">
        <v>175</v>
      </c>
      <c r="F338" s="66" t="s">
        <v>175</v>
      </c>
      <c r="G338" s="1076" t="s">
        <v>990</v>
      </c>
      <c r="H338" s="1070">
        <v>10</v>
      </c>
      <c r="I338" s="1091">
        <v>14</v>
      </c>
      <c r="J338" s="1058">
        <f t="shared" si="40"/>
        <v>140</v>
      </c>
      <c r="K338" s="385"/>
      <c r="L338" s="40" t="s">
        <v>993</v>
      </c>
      <c r="M338" s="47" t="s">
        <v>967</v>
      </c>
      <c r="N338" s="1060" t="s">
        <v>2639</v>
      </c>
      <c r="O338" s="30">
        <v>45803</v>
      </c>
      <c r="P338" s="27"/>
      <c r="Q338" s="42">
        <v>45825</v>
      </c>
      <c r="R338" s="30">
        <v>45826</v>
      </c>
      <c r="S338" s="31">
        <v>45826</v>
      </c>
    </row>
    <row r="339" spans="1:19" s="4" customFormat="1" ht="19.7" customHeight="1">
      <c r="A339" s="536" t="s">
        <v>123</v>
      </c>
      <c r="B339" s="536"/>
      <c r="C339" s="26">
        <f>+B339*H339</f>
        <v>0</v>
      </c>
      <c r="D339" s="85">
        <f>+D338+1</f>
        <v>252</v>
      </c>
      <c r="E339" s="66" t="s">
        <v>175</v>
      </c>
      <c r="F339" s="66" t="s">
        <v>175</v>
      </c>
      <c r="G339" s="1045" t="s">
        <v>1285</v>
      </c>
      <c r="H339" s="1043">
        <v>3</v>
      </c>
      <c r="I339" s="1068">
        <v>128</v>
      </c>
      <c r="J339" s="1073">
        <f>H339*I339</f>
        <v>384</v>
      </c>
      <c r="K339" s="28"/>
      <c r="L339" s="29" t="s">
        <v>1286</v>
      </c>
      <c r="M339" s="47" t="s">
        <v>967</v>
      </c>
      <c r="N339" s="1060" t="s">
        <v>2639</v>
      </c>
      <c r="O339" s="30">
        <v>45803</v>
      </c>
      <c r="P339" s="27"/>
      <c r="Q339" s="42">
        <v>45825</v>
      </c>
      <c r="R339" s="30">
        <v>45826</v>
      </c>
      <c r="S339" s="31">
        <v>45826</v>
      </c>
    </row>
    <row r="340" spans="1:19" s="4" customFormat="1" ht="19.7" customHeight="1">
      <c r="A340" s="536" t="s">
        <v>123</v>
      </c>
      <c r="B340" s="536"/>
      <c r="C340" s="26">
        <f t="shared" ref="C340" si="41">+B340*H340</f>
        <v>0</v>
      </c>
      <c r="D340" s="85">
        <f t="shared" ref="D340:D345" si="42">+D339+1</f>
        <v>253</v>
      </c>
      <c r="E340" s="66" t="s">
        <v>175</v>
      </c>
      <c r="F340" s="66" t="s">
        <v>175</v>
      </c>
      <c r="G340" s="1076" t="s">
        <v>1287</v>
      </c>
      <c r="H340" s="1070">
        <v>1</v>
      </c>
      <c r="I340" s="1091">
        <v>851</v>
      </c>
      <c r="J340" s="1058">
        <f t="shared" ref="J340:J345" si="43">H340*I340</f>
        <v>851</v>
      </c>
      <c r="K340" s="463"/>
      <c r="L340" s="40" t="s">
        <v>1288</v>
      </c>
      <c r="M340" s="47" t="s">
        <v>967</v>
      </c>
      <c r="N340" s="1060" t="s">
        <v>2639</v>
      </c>
      <c r="O340" s="30">
        <v>45803</v>
      </c>
      <c r="P340" s="27"/>
      <c r="Q340" s="42">
        <v>45825</v>
      </c>
      <c r="R340" s="30">
        <v>45826</v>
      </c>
      <c r="S340" s="31">
        <v>45826</v>
      </c>
    </row>
    <row r="341" spans="1:19" s="4" customFormat="1" ht="19.7" customHeight="1">
      <c r="A341" s="536" t="s">
        <v>123</v>
      </c>
      <c r="B341" s="536"/>
      <c r="C341" s="26">
        <v>0.04</v>
      </c>
      <c r="D341" s="85">
        <f>+D340+1</f>
        <v>254</v>
      </c>
      <c r="E341" s="281" t="s">
        <v>974</v>
      </c>
      <c r="F341" s="66" t="s">
        <v>175</v>
      </c>
      <c r="G341" s="1045" t="s">
        <v>1292</v>
      </c>
      <c r="H341" s="1043">
        <v>1</v>
      </c>
      <c r="I341" s="1068">
        <v>1022</v>
      </c>
      <c r="J341" s="1073">
        <f t="shared" si="43"/>
        <v>1022</v>
      </c>
      <c r="K341" s="28"/>
      <c r="L341" s="29" t="s">
        <v>1293</v>
      </c>
      <c r="M341" s="47" t="s">
        <v>967</v>
      </c>
      <c r="N341" s="1060" t="s">
        <v>2639</v>
      </c>
      <c r="O341" s="30">
        <v>45803</v>
      </c>
      <c r="P341" s="27"/>
      <c r="Q341" s="42">
        <v>45825</v>
      </c>
      <c r="R341" s="30">
        <v>45826</v>
      </c>
      <c r="S341" s="31">
        <v>45826</v>
      </c>
    </row>
    <row r="342" spans="1:19" s="4" customFormat="1" ht="19.7" customHeight="1">
      <c r="A342" s="536" t="s">
        <v>123</v>
      </c>
      <c r="B342" s="536"/>
      <c r="C342" s="26">
        <f>0.01*H342</f>
        <v>0.1</v>
      </c>
      <c r="D342" s="85">
        <f>+D341+1</f>
        <v>255</v>
      </c>
      <c r="E342" s="66" t="s">
        <v>175</v>
      </c>
      <c r="F342" s="66" t="s">
        <v>175</v>
      </c>
      <c r="G342" s="1076" t="s">
        <v>1296</v>
      </c>
      <c r="H342" s="1070">
        <v>10</v>
      </c>
      <c r="I342" s="1091">
        <v>14</v>
      </c>
      <c r="J342" s="1058">
        <f t="shared" si="43"/>
        <v>140</v>
      </c>
      <c r="K342" s="385"/>
      <c r="L342" s="40" t="s">
        <v>1297</v>
      </c>
      <c r="M342" s="47" t="s">
        <v>967</v>
      </c>
      <c r="N342" s="1060" t="s">
        <v>2639</v>
      </c>
      <c r="O342" s="30">
        <v>45803</v>
      </c>
      <c r="P342" s="27"/>
      <c r="Q342" s="42">
        <v>45825</v>
      </c>
      <c r="R342" s="30">
        <v>45826</v>
      </c>
      <c r="S342" s="31">
        <v>45826</v>
      </c>
    </row>
    <row r="343" spans="1:19" s="4" customFormat="1" ht="19.7" customHeight="1">
      <c r="A343" s="536" t="s">
        <v>123</v>
      </c>
      <c r="B343" s="536"/>
      <c r="C343" s="26">
        <f>0.01*H343</f>
        <v>0.05</v>
      </c>
      <c r="D343" s="85">
        <f t="shared" si="42"/>
        <v>256</v>
      </c>
      <c r="E343" s="66" t="s">
        <v>175</v>
      </c>
      <c r="F343" s="66" t="s">
        <v>175</v>
      </c>
      <c r="G343" s="52" t="s">
        <v>697</v>
      </c>
      <c r="H343" s="1057">
        <v>5</v>
      </c>
      <c r="I343" s="536">
        <v>47</v>
      </c>
      <c r="J343" s="1058">
        <f t="shared" si="43"/>
        <v>235</v>
      </c>
      <c r="K343" s="28"/>
      <c r="L343" s="68" t="s">
        <v>572</v>
      </c>
      <c r="M343" s="47" t="s">
        <v>967</v>
      </c>
      <c r="N343" s="1060" t="s">
        <v>2639</v>
      </c>
      <c r="O343" s="30">
        <v>45803</v>
      </c>
      <c r="P343" s="27"/>
      <c r="Q343" s="42">
        <v>45825</v>
      </c>
      <c r="R343" s="30">
        <v>45826</v>
      </c>
      <c r="S343" s="31">
        <v>45826</v>
      </c>
    </row>
    <row r="344" spans="1:19" s="4" customFormat="1" ht="19.7" customHeight="1">
      <c r="A344" s="536" t="s">
        <v>123</v>
      </c>
      <c r="B344" s="536"/>
      <c r="C344" s="26"/>
      <c r="D344" s="85">
        <f t="shared" si="42"/>
        <v>257</v>
      </c>
      <c r="E344" s="27" t="s">
        <v>175</v>
      </c>
      <c r="F344" s="27" t="s">
        <v>175</v>
      </c>
      <c r="G344" s="1138" t="s">
        <v>2978</v>
      </c>
      <c r="H344" s="1043">
        <v>2</v>
      </c>
      <c r="I344" s="536">
        <v>2986</v>
      </c>
      <c r="J344" s="1058">
        <f t="shared" si="43"/>
        <v>5972</v>
      </c>
      <c r="K344" s="28"/>
      <c r="L344" s="68" t="s">
        <v>2979</v>
      </c>
      <c r="M344" s="47" t="s">
        <v>2980</v>
      </c>
      <c r="N344" s="1060" t="s">
        <v>2639</v>
      </c>
      <c r="O344" s="30">
        <v>45803</v>
      </c>
      <c r="P344" s="27"/>
      <c r="Q344" s="42">
        <v>45825</v>
      </c>
      <c r="R344" s="30">
        <v>45826</v>
      </c>
      <c r="S344" s="31">
        <v>45826</v>
      </c>
    </row>
    <row r="345" spans="1:19" s="4" customFormat="1" ht="19.7" customHeight="1">
      <c r="A345" s="536" t="s">
        <v>181</v>
      </c>
      <c r="B345" s="536">
        <v>7.2</v>
      </c>
      <c r="C345" s="26">
        <v>7.2</v>
      </c>
      <c r="D345" s="85">
        <f t="shared" si="42"/>
        <v>258</v>
      </c>
      <c r="E345" s="281" t="s">
        <v>2981</v>
      </c>
      <c r="F345" s="66" t="s">
        <v>175</v>
      </c>
      <c r="G345" s="1045" t="s">
        <v>2982</v>
      </c>
      <c r="H345" s="1043">
        <v>1</v>
      </c>
      <c r="I345" s="1068">
        <v>70120</v>
      </c>
      <c r="J345" s="1058">
        <f t="shared" si="43"/>
        <v>70120</v>
      </c>
      <c r="K345" s="28"/>
      <c r="L345" s="29" t="s">
        <v>2983</v>
      </c>
      <c r="M345" s="47"/>
      <c r="N345" s="1060" t="s">
        <v>2639</v>
      </c>
      <c r="O345" s="30">
        <v>45803</v>
      </c>
      <c r="P345" s="27"/>
      <c r="Q345" s="42">
        <v>45825</v>
      </c>
      <c r="R345" s="30">
        <v>45826</v>
      </c>
      <c r="S345" s="31">
        <v>45826</v>
      </c>
    </row>
    <row r="346" spans="1:19" s="4" customFormat="1" ht="19.7" customHeight="1">
      <c r="A346" s="26"/>
      <c r="B346" s="332"/>
      <c r="C346" s="26"/>
      <c r="D346" s="27"/>
      <c r="E346" s="281"/>
      <c r="F346" s="228"/>
      <c r="G346" s="999"/>
      <c r="H346" s="40"/>
      <c r="I346" s="107"/>
      <c r="J346" s="63"/>
      <c r="K346" s="28"/>
      <c r="L346" s="29"/>
      <c r="M346" s="47"/>
      <c r="N346" s="26"/>
      <c r="O346" s="30"/>
      <c r="P346" s="27"/>
      <c r="Q346" s="26"/>
      <c r="R346" s="30"/>
      <c r="S346" s="31"/>
    </row>
    <row r="347" spans="1:19" s="4" customFormat="1" ht="19.7" customHeight="1">
      <c r="A347" s="536" t="s">
        <v>200</v>
      </c>
      <c r="B347" s="1166"/>
      <c r="C347" s="536"/>
      <c r="D347" s="38">
        <f>+D345+1</f>
        <v>259</v>
      </c>
      <c r="E347" s="499" t="s">
        <v>174</v>
      </c>
      <c r="F347" s="27" t="s">
        <v>175</v>
      </c>
      <c r="G347" s="358" t="s">
        <v>2984</v>
      </c>
      <c r="H347" s="557">
        <v>1</v>
      </c>
      <c r="I347" s="107">
        <v>5259</v>
      </c>
      <c r="J347" s="1167">
        <f t="shared" ref="J347:J359" si="44">H347*I347</f>
        <v>5259</v>
      </c>
      <c r="K347" s="29"/>
      <c r="L347" s="47" t="s">
        <v>2985</v>
      </c>
      <c r="M347" s="26"/>
      <c r="N347" s="1128" t="s">
        <v>2986</v>
      </c>
      <c r="O347" s="30">
        <v>45878</v>
      </c>
      <c r="P347" s="27"/>
      <c r="Q347" s="42">
        <v>45890</v>
      </c>
      <c r="R347" s="30">
        <v>45891</v>
      </c>
      <c r="S347" s="31"/>
    </row>
    <row r="348" spans="1:19" s="4" customFormat="1" ht="19.7" customHeight="1">
      <c r="A348" s="536" t="s">
        <v>200</v>
      </c>
      <c r="B348" s="1166"/>
      <c r="C348" s="536"/>
      <c r="D348" s="38">
        <f t="shared" ref="D348:D359" si="45">+D347+1</f>
        <v>260</v>
      </c>
      <c r="E348" s="27" t="s">
        <v>175</v>
      </c>
      <c r="F348" s="27" t="s">
        <v>175</v>
      </c>
      <c r="G348" s="358" t="s">
        <v>2987</v>
      </c>
      <c r="H348" s="557">
        <v>1</v>
      </c>
      <c r="I348" s="107">
        <v>640</v>
      </c>
      <c r="J348" s="1167">
        <f t="shared" si="44"/>
        <v>640</v>
      </c>
      <c r="K348" s="29"/>
      <c r="L348" s="47" t="s">
        <v>2988</v>
      </c>
      <c r="M348" s="26"/>
      <c r="N348" s="1128" t="s">
        <v>2986</v>
      </c>
      <c r="O348" s="30">
        <v>45878</v>
      </c>
      <c r="P348" s="27"/>
      <c r="Q348" s="42">
        <v>45890</v>
      </c>
      <c r="R348" s="30">
        <v>45891</v>
      </c>
      <c r="S348" s="31"/>
    </row>
    <row r="349" spans="1:19" s="4" customFormat="1" ht="19.7" customHeight="1">
      <c r="A349" s="536" t="s">
        <v>200</v>
      </c>
      <c r="B349" s="1166"/>
      <c r="C349" s="536"/>
      <c r="D349" s="38">
        <f t="shared" si="45"/>
        <v>261</v>
      </c>
      <c r="E349" s="27" t="s">
        <v>175</v>
      </c>
      <c r="F349" s="27" t="s">
        <v>175</v>
      </c>
      <c r="G349" s="358" t="s">
        <v>2989</v>
      </c>
      <c r="H349" s="557">
        <v>1</v>
      </c>
      <c r="I349" s="107">
        <v>640</v>
      </c>
      <c r="J349" s="1167">
        <f t="shared" si="44"/>
        <v>640</v>
      </c>
      <c r="K349" s="29"/>
      <c r="L349" s="47" t="s">
        <v>2988</v>
      </c>
      <c r="M349" s="26"/>
      <c r="N349" s="1128" t="s">
        <v>2986</v>
      </c>
      <c r="O349" s="30">
        <v>45878</v>
      </c>
      <c r="P349" s="27"/>
      <c r="Q349" s="42">
        <v>45890</v>
      </c>
      <c r="R349" s="30">
        <v>45891</v>
      </c>
      <c r="S349" s="31"/>
    </row>
    <row r="350" spans="1:19" s="4" customFormat="1" ht="19.7" customHeight="1">
      <c r="A350" s="536" t="s">
        <v>123</v>
      </c>
      <c r="B350" s="1166"/>
      <c r="C350" s="536"/>
      <c r="D350" s="38">
        <f t="shared" si="45"/>
        <v>262</v>
      </c>
      <c r="E350" s="27" t="s">
        <v>175</v>
      </c>
      <c r="F350" s="27" t="s">
        <v>175</v>
      </c>
      <c r="G350" s="358" t="s">
        <v>988</v>
      </c>
      <c r="H350" s="557">
        <v>3</v>
      </c>
      <c r="I350" s="107">
        <v>42</v>
      </c>
      <c r="J350" s="1167">
        <f t="shared" si="44"/>
        <v>126</v>
      </c>
      <c r="K350" s="29"/>
      <c r="L350" s="47" t="s">
        <v>2976</v>
      </c>
      <c r="M350" s="26"/>
      <c r="N350" s="1128" t="s">
        <v>2986</v>
      </c>
      <c r="O350" s="30">
        <v>45878</v>
      </c>
      <c r="P350" s="27"/>
      <c r="Q350" s="42">
        <v>45890</v>
      </c>
      <c r="R350" s="30">
        <v>45891</v>
      </c>
      <c r="S350" s="31"/>
    </row>
    <row r="351" spans="1:19" s="4" customFormat="1" ht="19.7" customHeight="1">
      <c r="A351" s="536" t="s">
        <v>123</v>
      </c>
      <c r="B351" s="1166"/>
      <c r="C351" s="536"/>
      <c r="D351" s="38">
        <f t="shared" si="45"/>
        <v>263</v>
      </c>
      <c r="E351" s="27" t="s">
        <v>175</v>
      </c>
      <c r="F351" s="27" t="s">
        <v>175</v>
      </c>
      <c r="G351" s="358" t="s">
        <v>2990</v>
      </c>
      <c r="H351" s="557">
        <v>2</v>
      </c>
      <c r="I351" s="107">
        <v>232</v>
      </c>
      <c r="J351" s="1167">
        <f t="shared" si="44"/>
        <v>464</v>
      </c>
      <c r="K351" s="29"/>
      <c r="L351" s="47" t="s">
        <v>2991</v>
      </c>
      <c r="M351" s="26"/>
      <c r="N351" s="1128" t="s">
        <v>2986</v>
      </c>
      <c r="O351" s="30">
        <v>45878</v>
      </c>
      <c r="P351" s="27"/>
      <c r="Q351" s="42">
        <v>45890</v>
      </c>
      <c r="R351" s="30">
        <v>45891</v>
      </c>
      <c r="S351" s="31"/>
    </row>
    <row r="352" spans="1:19" s="4" customFormat="1" ht="19.7" customHeight="1">
      <c r="A352" s="536" t="s">
        <v>123</v>
      </c>
      <c r="B352" s="1166"/>
      <c r="C352" s="536"/>
      <c r="D352" s="38">
        <f t="shared" si="45"/>
        <v>264</v>
      </c>
      <c r="E352" s="27" t="s">
        <v>175</v>
      </c>
      <c r="F352" s="27" t="s">
        <v>175</v>
      </c>
      <c r="G352" s="358" t="s">
        <v>2992</v>
      </c>
      <c r="H352" s="557">
        <v>3</v>
      </c>
      <c r="I352" s="107">
        <v>113</v>
      </c>
      <c r="J352" s="1167">
        <f t="shared" si="44"/>
        <v>339</v>
      </c>
      <c r="K352" s="29"/>
      <c r="L352" s="47" t="s">
        <v>193</v>
      </c>
      <c r="M352" s="26"/>
      <c r="N352" s="1128" t="s">
        <v>2986</v>
      </c>
      <c r="O352" s="30">
        <v>45878</v>
      </c>
      <c r="P352" s="27"/>
      <c r="Q352" s="42">
        <v>45890</v>
      </c>
      <c r="R352" s="30">
        <v>45891</v>
      </c>
      <c r="S352" s="31"/>
    </row>
    <row r="353" spans="1:19" s="4" customFormat="1" ht="19.7" customHeight="1">
      <c r="A353" s="536" t="s">
        <v>123</v>
      </c>
      <c r="B353" s="1166"/>
      <c r="C353" s="536"/>
      <c r="D353" s="38">
        <f t="shared" si="45"/>
        <v>265</v>
      </c>
      <c r="E353" s="27" t="s">
        <v>175</v>
      </c>
      <c r="F353" s="27" t="s">
        <v>175</v>
      </c>
      <c r="G353" s="358" t="s">
        <v>2993</v>
      </c>
      <c r="H353" s="557">
        <v>2</v>
      </c>
      <c r="I353" s="107">
        <v>113</v>
      </c>
      <c r="J353" s="1167">
        <f t="shared" si="44"/>
        <v>226</v>
      </c>
      <c r="K353" s="29"/>
      <c r="L353" s="47" t="s">
        <v>193</v>
      </c>
      <c r="M353" s="26"/>
      <c r="N353" s="1128" t="s">
        <v>2986</v>
      </c>
      <c r="O353" s="30">
        <v>45878</v>
      </c>
      <c r="P353" s="27"/>
      <c r="Q353" s="42">
        <v>45890</v>
      </c>
      <c r="R353" s="30">
        <v>45891</v>
      </c>
      <c r="S353" s="31"/>
    </row>
    <row r="354" spans="1:19" s="4" customFormat="1" ht="19.7" customHeight="1">
      <c r="A354" s="536" t="s">
        <v>200</v>
      </c>
      <c r="B354" s="1166"/>
      <c r="C354" s="536"/>
      <c r="D354" s="38">
        <f t="shared" si="45"/>
        <v>266</v>
      </c>
      <c r="E354" s="499" t="s">
        <v>174</v>
      </c>
      <c r="F354" s="27" t="s">
        <v>175</v>
      </c>
      <c r="G354" s="358" t="s">
        <v>2994</v>
      </c>
      <c r="H354" s="557">
        <v>1</v>
      </c>
      <c r="I354" s="107">
        <v>2023</v>
      </c>
      <c r="J354" s="1167">
        <f t="shared" si="44"/>
        <v>2023</v>
      </c>
      <c r="K354" s="29"/>
      <c r="L354" s="47" t="s">
        <v>2995</v>
      </c>
      <c r="M354" s="26"/>
      <c r="N354" s="1128" t="s">
        <v>2986</v>
      </c>
      <c r="O354" s="30">
        <v>45878</v>
      </c>
      <c r="P354" s="27"/>
      <c r="Q354" s="42">
        <v>45890</v>
      </c>
      <c r="R354" s="30">
        <v>45891</v>
      </c>
      <c r="S354" s="31"/>
    </row>
    <row r="355" spans="1:19" s="4" customFormat="1" ht="19.7" customHeight="1">
      <c r="A355" s="536" t="s">
        <v>123</v>
      </c>
      <c r="B355" s="1166"/>
      <c r="C355" s="536"/>
      <c r="D355" s="38">
        <f t="shared" si="45"/>
        <v>267</v>
      </c>
      <c r="E355" s="27" t="s">
        <v>175</v>
      </c>
      <c r="F355" s="27" t="s">
        <v>175</v>
      </c>
      <c r="G355" s="358" t="s">
        <v>2996</v>
      </c>
      <c r="H355" s="557">
        <v>2</v>
      </c>
      <c r="I355" s="107">
        <v>142</v>
      </c>
      <c r="J355" s="1167">
        <f t="shared" si="44"/>
        <v>284</v>
      </c>
      <c r="K355" s="29"/>
      <c r="L355" s="47" t="s">
        <v>193</v>
      </c>
      <c r="M355" s="26"/>
      <c r="N355" s="1128" t="s">
        <v>2986</v>
      </c>
      <c r="O355" s="30">
        <v>45878</v>
      </c>
      <c r="P355" s="27"/>
      <c r="Q355" s="42">
        <v>45890</v>
      </c>
      <c r="R355" s="30">
        <v>45891</v>
      </c>
      <c r="S355" s="31"/>
    </row>
    <row r="356" spans="1:19" s="4" customFormat="1" ht="19.7" customHeight="1">
      <c r="A356" s="536" t="s">
        <v>123</v>
      </c>
      <c r="B356" s="1166"/>
      <c r="C356" s="536"/>
      <c r="D356" s="38">
        <f t="shared" si="45"/>
        <v>268</v>
      </c>
      <c r="E356" s="27" t="s">
        <v>175</v>
      </c>
      <c r="F356" s="27" t="s">
        <v>175</v>
      </c>
      <c r="G356" s="358" t="s">
        <v>2997</v>
      </c>
      <c r="H356" s="557">
        <v>2</v>
      </c>
      <c r="I356" s="107">
        <v>112</v>
      </c>
      <c r="J356" s="1167">
        <f t="shared" si="44"/>
        <v>224</v>
      </c>
      <c r="K356" s="29"/>
      <c r="L356" s="47" t="s">
        <v>193</v>
      </c>
      <c r="M356" s="26"/>
      <c r="N356" s="1128" t="s">
        <v>2986</v>
      </c>
      <c r="O356" s="30">
        <v>45878</v>
      </c>
      <c r="P356" s="27"/>
      <c r="Q356" s="42">
        <v>45890</v>
      </c>
      <c r="R356" s="30">
        <v>45891</v>
      </c>
      <c r="S356" s="31"/>
    </row>
    <row r="357" spans="1:19" s="4" customFormat="1" ht="19.7" customHeight="1">
      <c r="A357" s="536" t="s">
        <v>200</v>
      </c>
      <c r="B357" s="1166"/>
      <c r="C357" s="536"/>
      <c r="D357" s="38">
        <f t="shared" si="45"/>
        <v>269</v>
      </c>
      <c r="E357" s="499" t="s">
        <v>174</v>
      </c>
      <c r="F357" s="27" t="s">
        <v>175</v>
      </c>
      <c r="G357" s="358" t="s">
        <v>2998</v>
      </c>
      <c r="H357" s="557">
        <v>1</v>
      </c>
      <c r="I357" s="107">
        <v>2502</v>
      </c>
      <c r="J357" s="1167">
        <f t="shared" si="44"/>
        <v>2502</v>
      </c>
      <c r="K357" s="29"/>
      <c r="L357" s="47" t="s">
        <v>2999</v>
      </c>
      <c r="M357" s="26"/>
      <c r="N357" s="1128" t="s">
        <v>2986</v>
      </c>
      <c r="O357" s="30">
        <v>45878</v>
      </c>
      <c r="P357" s="27"/>
      <c r="Q357" s="42">
        <v>45890</v>
      </c>
      <c r="R357" s="30">
        <v>45891</v>
      </c>
      <c r="S357" s="31"/>
    </row>
    <row r="358" spans="1:19" s="4" customFormat="1" ht="19.7" customHeight="1">
      <c r="A358" s="536" t="s">
        <v>123</v>
      </c>
      <c r="B358" s="1166"/>
      <c r="C358" s="536"/>
      <c r="D358" s="38">
        <f t="shared" si="45"/>
        <v>270</v>
      </c>
      <c r="E358" s="27" t="s">
        <v>175</v>
      </c>
      <c r="F358" s="27" t="s">
        <v>175</v>
      </c>
      <c r="G358" s="358" t="s">
        <v>3000</v>
      </c>
      <c r="H358" s="557">
        <v>2</v>
      </c>
      <c r="I358" s="107">
        <v>112</v>
      </c>
      <c r="J358" s="1167">
        <f t="shared" si="44"/>
        <v>224</v>
      </c>
      <c r="K358" s="29"/>
      <c r="L358" s="47" t="s">
        <v>193</v>
      </c>
      <c r="M358" s="26"/>
      <c r="N358" s="1128" t="s">
        <v>2986</v>
      </c>
      <c r="O358" s="30">
        <v>45878</v>
      </c>
      <c r="P358" s="27"/>
      <c r="Q358" s="42">
        <v>45890</v>
      </c>
      <c r="R358" s="30">
        <v>45891</v>
      </c>
      <c r="S358" s="31"/>
    </row>
    <row r="359" spans="1:19" s="4" customFormat="1" ht="19.7" customHeight="1">
      <c r="A359" s="536" t="s">
        <v>123</v>
      </c>
      <c r="B359" s="1166"/>
      <c r="C359" s="536"/>
      <c r="D359" s="38">
        <f t="shared" si="45"/>
        <v>271</v>
      </c>
      <c r="E359" s="27" t="s">
        <v>175</v>
      </c>
      <c r="F359" s="27" t="s">
        <v>175</v>
      </c>
      <c r="G359" s="358" t="s">
        <v>3001</v>
      </c>
      <c r="H359" s="557">
        <v>2</v>
      </c>
      <c r="I359" s="107">
        <v>138</v>
      </c>
      <c r="J359" s="1167">
        <f t="shared" si="44"/>
        <v>276</v>
      </c>
      <c r="K359" s="29"/>
      <c r="L359" s="47" t="s">
        <v>3002</v>
      </c>
      <c r="M359" s="26"/>
      <c r="N359" s="1128" t="s">
        <v>2986</v>
      </c>
      <c r="O359" s="30">
        <v>45878</v>
      </c>
      <c r="P359" s="27"/>
      <c r="Q359" s="42">
        <v>45890</v>
      </c>
      <c r="R359" s="30">
        <v>45891</v>
      </c>
      <c r="S359" s="31"/>
    </row>
    <row r="360" spans="1:19" s="4" customFormat="1" ht="19.7" customHeight="1">
      <c r="D360" s="27"/>
      <c r="E360" s="27"/>
      <c r="F360" s="27"/>
      <c r="G360" s="55"/>
      <c r="H360" s="1006"/>
      <c r="I360" s="364"/>
      <c r="J360" s="167"/>
      <c r="K360" s="29"/>
      <c r="L360" s="47"/>
      <c r="M360" s="26"/>
      <c r="N360" s="26"/>
      <c r="O360" s="30"/>
      <c r="P360" s="27"/>
      <c r="Q360" s="26"/>
      <c r="R360" s="30"/>
      <c r="S360" s="31"/>
    </row>
    <row r="361" spans="1:19" s="4" customFormat="1" ht="19.7" customHeight="1">
      <c r="D361" s="27"/>
      <c r="E361" s="27"/>
      <c r="F361" s="27"/>
      <c r="G361" s="370">
        <f>SUM(J309:J360)</f>
        <v>254352</v>
      </c>
      <c r="H361" s="557"/>
      <c r="I361" s="26"/>
      <c r="J361" s="63"/>
      <c r="K361" s="29"/>
      <c r="L361" s="47"/>
      <c r="M361" s="26"/>
      <c r="N361" s="26"/>
      <c r="O361" s="30"/>
      <c r="P361" s="27"/>
      <c r="Q361" s="26"/>
      <c r="R361" s="30"/>
      <c r="S361" s="31"/>
    </row>
    <row r="362" spans="1:19" s="4" customFormat="1" ht="19.7" customHeight="1">
      <c r="D362" s="27"/>
      <c r="E362" s="27"/>
      <c r="F362" s="27"/>
      <c r="G362" s="47"/>
      <c r="H362" s="557"/>
      <c r="I362" s="26"/>
      <c r="J362" s="63"/>
      <c r="K362" s="29"/>
      <c r="L362" s="47"/>
      <c r="M362" s="26"/>
      <c r="N362" s="26"/>
      <c r="O362" s="30"/>
      <c r="P362" s="27"/>
      <c r="Q362" s="26"/>
      <c r="R362" s="30"/>
      <c r="S362" s="31"/>
    </row>
    <row r="363" spans="1:19" s="4" customFormat="1" ht="19.7" customHeight="1">
      <c r="D363" s="27"/>
      <c r="E363" s="27"/>
      <c r="F363" s="27"/>
      <c r="G363" s="47"/>
      <c r="H363" s="557"/>
      <c r="I363" s="26"/>
      <c r="J363" s="63"/>
      <c r="K363" s="29"/>
      <c r="L363" s="47"/>
      <c r="M363" s="26"/>
      <c r="N363" s="26"/>
      <c r="O363" s="30"/>
      <c r="P363" s="27"/>
      <c r="Q363" s="26"/>
      <c r="R363" s="30"/>
      <c r="S363" s="31"/>
    </row>
    <row r="364" spans="1:19" s="4" customFormat="1" ht="19.7" customHeight="1">
      <c r="D364" s="27"/>
      <c r="E364" s="328" t="s">
        <v>3003</v>
      </c>
      <c r="F364" s="342"/>
      <c r="G364" s="343"/>
      <c r="H364" s="557"/>
      <c r="I364" s="26"/>
      <c r="J364" s="63"/>
      <c r="K364" s="29"/>
      <c r="L364" s="47"/>
      <c r="M364" s="26"/>
      <c r="N364" s="26"/>
      <c r="O364" s="30"/>
      <c r="P364" s="27"/>
      <c r="Q364" s="26"/>
      <c r="R364" s="30"/>
      <c r="S364" s="31"/>
    </row>
    <row r="365" spans="1:19" s="4" customFormat="1" ht="19.7" customHeight="1">
      <c r="A365" s="4" t="s">
        <v>3004</v>
      </c>
      <c r="D365" s="85">
        <f>+D359+1</f>
        <v>272</v>
      </c>
      <c r="E365" s="27" t="s">
        <v>175</v>
      </c>
      <c r="F365" s="27" t="s">
        <v>175</v>
      </c>
      <c r="G365" s="118" t="s">
        <v>3005</v>
      </c>
      <c r="H365" s="1162">
        <v>1</v>
      </c>
      <c r="I365" s="120">
        <v>690</v>
      </c>
      <c r="J365" s="1058">
        <f t="shared" ref="J365:J384" si="46">H365*I365</f>
        <v>690</v>
      </c>
      <c r="K365" s="29"/>
      <c r="L365" s="47" t="s">
        <v>3006</v>
      </c>
      <c r="M365" s="26"/>
      <c r="N365" s="1168" t="s">
        <v>3007</v>
      </c>
      <c r="O365" s="30">
        <v>45814</v>
      </c>
      <c r="P365" s="27"/>
      <c r="Q365" s="42">
        <v>45825</v>
      </c>
      <c r="R365" s="30">
        <v>45826</v>
      </c>
      <c r="S365" s="31">
        <v>45826</v>
      </c>
    </row>
    <row r="366" spans="1:19" s="4" customFormat="1" ht="19.7" customHeight="1">
      <c r="A366" s="4" t="s">
        <v>3004</v>
      </c>
      <c r="D366" s="85">
        <f t="shared" ref="D366:D380" si="47">+D365+1</f>
        <v>273</v>
      </c>
      <c r="E366" s="27" t="s">
        <v>175</v>
      </c>
      <c r="F366" s="27" t="s">
        <v>175</v>
      </c>
      <c r="G366" s="118" t="s">
        <v>3008</v>
      </c>
      <c r="H366" s="1162">
        <v>1</v>
      </c>
      <c r="I366" s="120">
        <v>690</v>
      </c>
      <c r="J366" s="1058">
        <f t="shared" si="46"/>
        <v>690</v>
      </c>
      <c r="K366" s="29"/>
      <c r="L366" s="47" t="s">
        <v>3009</v>
      </c>
      <c r="M366" s="26"/>
      <c r="N366" s="1168" t="s">
        <v>3007</v>
      </c>
      <c r="O366" s="30">
        <v>45814</v>
      </c>
      <c r="P366" s="27"/>
      <c r="Q366" s="42">
        <v>45825</v>
      </c>
      <c r="R366" s="30">
        <v>45826</v>
      </c>
      <c r="S366" s="31">
        <v>45826</v>
      </c>
    </row>
    <row r="367" spans="1:19" s="4" customFormat="1" ht="19.7" customHeight="1">
      <c r="A367" s="4" t="s">
        <v>3004</v>
      </c>
      <c r="D367" s="85">
        <f t="shared" si="47"/>
        <v>274</v>
      </c>
      <c r="E367" s="27" t="s">
        <v>175</v>
      </c>
      <c r="F367" s="27" t="s">
        <v>175</v>
      </c>
      <c r="G367" s="118" t="s">
        <v>3010</v>
      </c>
      <c r="H367" s="1162">
        <v>1</v>
      </c>
      <c r="I367" s="120">
        <v>690</v>
      </c>
      <c r="J367" s="1058">
        <f t="shared" si="46"/>
        <v>690</v>
      </c>
      <c r="K367" s="29"/>
      <c r="L367" s="47" t="s">
        <v>3011</v>
      </c>
      <c r="M367" s="26"/>
      <c r="N367" s="1168" t="s">
        <v>3007</v>
      </c>
      <c r="O367" s="30">
        <v>45814</v>
      </c>
      <c r="P367" s="27"/>
      <c r="Q367" s="42">
        <v>45825</v>
      </c>
      <c r="R367" s="30">
        <v>45826</v>
      </c>
      <c r="S367" s="31">
        <v>45826</v>
      </c>
    </row>
    <row r="368" spans="1:19" s="4" customFormat="1" ht="19.7" customHeight="1">
      <c r="A368" s="4" t="s">
        <v>3004</v>
      </c>
      <c r="D368" s="85">
        <f t="shared" si="47"/>
        <v>275</v>
      </c>
      <c r="E368" s="27" t="s">
        <v>175</v>
      </c>
      <c r="F368" s="27" t="s">
        <v>175</v>
      </c>
      <c r="G368" s="118" t="s">
        <v>3012</v>
      </c>
      <c r="H368" s="1162">
        <v>1</v>
      </c>
      <c r="I368" s="120">
        <v>690</v>
      </c>
      <c r="J368" s="1058">
        <f t="shared" si="46"/>
        <v>690</v>
      </c>
      <c r="K368" s="29"/>
      <c r="L368" s="47" t="s">
        <v>3013</v>
      </c>
      <c r="M368" s="26"/>
      <c r="N368" s="1168" t="s">
        <v>3007</v>
      </c>
      <c r="O368" s="30">
        <v>45814</v>
      </c>
      <c r="P368" s="27"/>
      <c r="Q368" s="42">
        <v>45825</v>
      </c>
      <c r="R368" s="30">
        <v>45826</v>
      </c>
      <c r="S368" s="31">
        <v>45826</v>
      </c>
    </row>
    <row r="369" spans="1:19" s="4" customFormat="1" ht="19.7" customHeight="1">
      <c r="A369" s="4" t="s">
        <v>3004</v>
      </c>
      <c r="D369" s="85">
        <f t="shared" si="47"/>
        <v>276</v>
      </c>
      <c r="E369" s="27" t="s">
        <v>175</v>
      </c>
      <c r="F369" s="27" t="s">
        <v>175</v>
      </c>
      <c r="G369" s="118" t="s">
        <v>3014</v>
      </c>
      <c r="H369" s="1162">
        <v>1</v>
      </c>
      <c r="I369" s="120">
        <v>690</v>
      </c>
      <c r="J369" s="1058">
        <f t="shared" si="46"/>
        <v>690</v>
      </c>
      <c r="K369" s="29"/>
      <c r="L369" s="47" t="s">
        <v>3015</v>
      </c>
      <c r="M369" s="26"/>
      <c r="N369" s="1168" t="s">
        <v>3007</v>
      </c>
      <c r="O369" s="30">
        <v>45814</v>
      </c>
      <c r="P369" s="27"/>
      <c r="Q369" s="42">
        <v>45825</v>
      </c>
      <c r="R369" s="30">
        <v>45826</v>
      </c>
      <c r="S369" s="31">
        <v>45826</v>
      </c>
    </row>
    <row r="370" spans="1:19" s="4" customFormat="1" ht="19.7" customHeight="1">
      <c r="A370" s="4" t="s">
        <v>3004</v>
      </c>
      <c r="D370" s="85">
        <f t="shared" si="47"/>
        <v>277</v>
      </c>
      <c r="E370" s="27" t="s">
        <v>175</v>
      </c>
      <c r="F370" s="27" t="s">
        <v>175</v>
      </c>
      <c r="G370" s="118" t="s">
        <v>3016</v>
      </c>
      <c r="H370" s="1162">
        <v>1</v>
      </c>
      <c r="I370" s="120">
        <v>690</v>
      </c>
      <c r="J370" s="1058">
        <f t="shared" si="46"/>
        <v>690</v>
      </c>
      <c r="K370" s="29"/>
      <c r="L370" s="47" t="s">
        <v>3017</v>
      </c>
      <c r="M370" s="26"/>
      <c r="N370" s="1168" t="s">
        <v>3007</v>
      </c>
      <c r="O370" s="30">
        <v>45814</v>
      </c>
      <c r="P370" s="27"/>
      <c r="Q370" s="42">
        <v>45825</v>
      </c>
      <c r="R370" s="30">
        <v>45826</v>
      </c>
      <c r="S370" s="31">
        <v>45826</v>
      </c>
    </row>
    <row r="371" spans="1:19" s="4" customFormat="1" ht="19.7" customHeight="1">
      <c r="A371" s="4" t="s">
        <v>3004</v>
      </c>
      <c r="D371" s="85">
        <f t="shared" si="47"/>
        <v>278</v>
      </c>
      <c r="E371" s="27" t="s">
        <v>175</v>
      </c>
      <c r="F371" s="27" t="s">
        <v>175</v>
      </c>
      <c r="G371" s="118" t="s">
        <v>3018</v>
      </c>
      <c r="H371" s="1162">
        <v>1</v>
      </c>
      <c r="I371" s="120">
        <v>690</v>
      </c>
      <c r="J371" s="1058">
        <f t="shared" si="46"/>
        <v>690</v>
      </c>
      <c r="K371" s="29"/>
      <c r="L371" s="47" t="s">
        <v>3019</v>
      </c>
      <c r="M371" s="26"/>
      <c r="N371" s="1168" t="s">
        <v>3007</v>
      </c>
      <c r="O371" s="30">
        <v>45814</v>
      </c>
      <c r="P371" s="27"/>
      <c r="Q371" s="42">
        <v>45825</v>
      </c>
      <c r="R371" s="30">
        <v>45826</v>
      </c>
      <c r="S371" s="31">
        <v>45826</v>
      </c>
    </row>
    <row r="372" spans="1:19" s="4" customFormat="1" ht="19.7" customHeight="1">
      <c r="A372" s="4" t="s">
        <v>3004</v>
      </c>
      <c r="D372" s="85">
        <f t="shared" si="47"/>
        <v>279</v>
      </c>
      <c r="E372" s="27" t="s">
        <v>175</v>
      </c>
      <c r="F372" s="27" t="s">
        <v>175</v>
      </c>
      <c r="G372" s="118" t="s">
        <v>3020</v>
      </c>
      <c r="H372" s="1162">
        <v>1</v>
      </c>
      <c r="I372" s="120">
        <v>690</v>
      </c>
      <c r="J372" s="1058">
        <f t="shared" si="46"/>
        <v>690</v>
      </c>
      <c r="K372" s="29"/>
      <c r="L372" s="47" t="s">
        <v>3021</v>
      </c>
      <c r="M372" s="26"/>
      <c r="N372" s="1168" t="s">
        <v>3007</v>
      </c>
      <c r="O372" s="30">
        <v>45814</v>
      </c>
      <c r="P372" s="27"/>
      <c r="Q372" s="42">
        <v>45825</v>
      </c>
      <c r="R372" s="30">
        <v>45826</v>
      </c>
      <c r="S372" s="31">
        <v>45826</v>
      </c>
    </row>
    <row r="373" spans="1:19" s="4" customFormat="1" ht="19.7" customHeight="1">
      <c r="A373" s="4" t="s">
        <v>3004</v>
      </c>
      <c r="D373" s="85">
        <f t="shared" si="47"/>
        <v>280</v>
      </c>
      <c r="E373" s="27" t="s">
        <v>175</v>
      </c>
      <c r="F373" s="27" t="s">
        <v>175</v>
      </c>
      <c r="G373" s="118" t="s">
        <v>3022</v>
      </c>
      <c r="H373" s="1162">
        <v>1</v>
      </c>
      <c r="I373" s="120">
        <v>830</v>
      </c>
      <c r="J373" s="1058">
        <f t="shared" si="46"/>
        <v>830</v>
      </c>
      <c r="K373" s="29"/>
      <c r="L373" s="47" t="s">
        <v>3023</v>
      </c>
      <c r="M373" s="26"/>
      <c r="N373" s="1168" t="s">
        <v>3007</v>
      </c>
      <c r="O373" s="30">
        <v>45814</v>
      </c>
      <c r="P373" s="27"/>
      <c r="Q373" s="42">
        <v>45825</v>
      </c>
      <c r="R373" s="30">
        <v>45826</v>
      </c>
      <c r="S373" s="31">
        <v>45826</v>
      </c>
    </row>
    <row r="374" spans="1:19" s="4" customFormat="1" ht="19.7" customHeight="1">
      <c r="A374" s="4" t="s">
        <v>3004</v>
      </c>
      <c r="D374" s="85">
        <f t="shared" si="47"/>
        <v>281</v>
      </c>
      <c r="E374" s="27" t="s">
        <v>175</v>
      </c>
      <c r="F374" s="27" t="s">
        <v>175</v>
      </c>
      <c r="G374" s="118" t="s">
        <v>3024</v>
      </c>
      <c r="H374" s="1162">
        <v>1</v>
      </c>
      <c r="I374" s="120">
        <v>830</v>
      </c>
      <c r="J374" s="1058">
        <f t="shared" si="46"/>
        <v>830</v>
      </c>
      <c r="K374" s="29"/>
      <c r="L374" s="47" t="s">
        <v>3025</v>
      </c>
      <c r="M374" s="26"/>
      <c r="N374" s="1168" t="s">
        <v>3007</v>
      </c>
      <c r="O374" s="30">
        <v>45814</v>
      </c>
      <c r="P374" s="27"/>
      <c r="Q374" s="42">
        <v>45825</v>
      </c>
      <c r="R374" s="30">
        <v>45826</v>
      </c>
      <c r="S374" s="31">
        <v>45826</v>
      </c>
    </row>
    <row r="375" spans="1:19" s="4" customFormat="1" ht="19.7" customHeight="1">
      <c r="A375" s="4" t="s">
        <v>3004</v>
      </c>
      <c r="D375" s="85">
        <f t="shared" si="47"/>
        <v>282</v>
      </c>
      <c r="E375" s="27" t="s">
        <v>175</v>
      </c>
      <c r="F375" s="27" t="s">
        <v>175</v>
      </c>
      <c r="G375" s="118" t="s">
        <v>3026</v>
      </c>
      <c r="H375" s="1162">
        <v>1</v>
      </c>
      <c r="I375" s="120">
        <v>830</v>
      </c>
      <c r="J375" s="1058">
        <f t="shared" si="46"/>
        <v>830</v>
      </c>
      <c r="K375" s="29"/>
      <c r="L375" s="47" t="s">
        <v>3027</v>
      </c>
      <c r="M375" s="26"/>
      <c r="N375" s="1168" t="s">
        <v>3007</v>
      </c>
      <c r="O375" s="30">
        <v>45814</v>
      </c>
      <c r="P375" s="27"/>
      <c r="Q375" s="42">
        <v>45825</v>
      </c>
      <c r="R375" s="30">
        <v>45826</v>
      </c>
      <c r="S375" s="31">
        <v>45826</v>
      </c>
    </row>
    <row r="376" spans="1:19" s="4" customFormat="1" ht="19.7" customHeight="1">
      <c r="A376" s="4" t="s">
        <v>3004</v>
      </c>
      <c r="D376" s="85">
        <f t="shared" si="47"/>
        <v>283</v>
      </c>
      <c r="E376" s="27" t="s">
        <v>175</v>
      </c>
      <c r="F376" s="27" t="s">
        <v>175</v>
      </c>
      <c r="G376" s="118" t="s">
        <v>3028</v>
      </c>
      <c r="H376" s="1162">
        <v>1</v>
      </c>
      <c r="I376" s="120">
        <v>830</v>
      </c>
      <c r="J376" s="1058">
        <f t="shared" si="46"/>
        <v>830</v>
      </c>
      <c r="K376" s="29"/>
      <c r="L376" s="47" t="s">
        <v>3029</v>
      </c>
      <c r="M376" s="26"/>
      <c r="N376" s="1168" t="s">
        <v>3007</v>
      </c>
      <c r="O376" s="30">
        <v>45814</v>
      </c>
      <c r="P376" s="27"/>
      <c r="Q376" s="42">
        <v>45825</v>
      </c>
      <c r="R376" s="30">
        <v>45826</v>
      </c>
      <c r="S376" s="31">
        <v>45826</v>
      </c>
    </row>
    <row r="377" spans="1:19" s="4" customFormat="1" ht="19.7" customHeight="1">
      <c r="A377" s="4" t="s">
        <v>3004</v>
      </c>
      <c r="D377" s="85">
        <f t="shared" si="47"/>
        <v>284</v>
      </c>
      <c r="E377" s="27" t="s">
        <v>175</v>
      </c>
      <c r="F377" s="27" t="s">
        <v>175</v>
      </c>
      <c r="G377" s="118" t="s">
        <v>3030</v>
      </c>
      <c r="H377" s="1162">
        <v>1</v>
      </c>
      <c r="I377" s="120">
        <v>690</v>
      </c>
      <c r="J377" s="1058">
        <f t="shared" si="46"/>
        <v>690</v>
      </c>
      <c r="K377" s="29"/>
      <c r="L377" s="47" t="s">
        <v>3031</v>
      </c>
      <c r="M377" s="26"/>
      <c r="N377" s="1168" t="s">
        <v>3007</v>
      </c>
      <c r="O377" s="30">
        <v>45814</v>
      </c>
      <c r="P377" s="27"/>
      <c r="Q377" s="42">
        <v>45825</v>
      </c>
      <c r="R377" s="30">
        <v>45826</v>
      </c>
      <c r="S377" s="31">
        <v>45826</v>
      </c>
    </row>
    <row r="378" spans="1:19" s="4" customFormat="1" ht="19.7" customHeight="1">
      <c r="A378" s="4" t="s">
        <v>3004</v>
      </c>
      <c r="D378" s="85">
        <f t="shared" si="47"/>
        <v>285</v>
      </c>
      <c r="E378" s="27" t="s">
        <v>175</v>
      </c>
      <c r="F378" s="27" t="s">
        <v>175</v>
      </c>
      <c r="G378" s="118" t="s">
        <v>3032</v>
      </c>
      <c r="H378" s="1162">
        <v>1</v>
      </c>
      <c r="I378" s="120">
        <v>830</v>
      </c>
      <c r="J378" s="1058">
        <f t="shared" si="46"/>
        <v>830</v>
      </c>
      <c r="K378" s="29"/>
      <c r="L378" s="47" t="s">
        <v>3033</v>
      </c>
      <c r="M378" s="26"/>
      <c r="N378" s="1168" t="s">
        <v>3007</v>
      </c>
      <c r="O378" s="30">
        <v>45814</v>
      </c>
      <c r="P378" s="27"/>
      <c r="Q378" s="42">
        <v>45825</v>
      </c>
      <c r="R378" s="30">
        <v>45826</v>
      </c>
      <c r="S378" s="31">
        <v>45826</v>
      </c>
    </row>
    <row r="379" spans="1:19" s="4" customFormat="1" ht="19.7" customHeight="1">
      <c r="A379" s="4" t="s">
        <v>3004</v>
      </c>
      <c r="D379" s="85">
        <f t="shared" si="47"/>
        <v>286</v>
      </c>
      <c r="E379" s="27" t="s">
        <v>175</v>
      </c>
      <c r="F379" s="27" t="s">
        <v>175</v>
      </c>
      <c r="G379" s="118" t="s">
        <v>3034</v>
      </c>
      <c r="H379" s="1162">
        <v>1</v>
      </c>
      <c r="I379" s="120">
        <v>690</v>
      </c>
      <c r="J379" s="1058">
        <f t="shared" si="46"/>
        <v>690</v>
      </c>
      <c r="K379" s="29"/>
      <c r="L379" s="47" t="s">
        <v>3035</v>
      </c>
      <c r="M379" s="26"/>
      <c r="N379" s="1168" t="s">
        <v>3007</v>
      </c>
      <c r="O379" s="30">
        <v>45814</v>
      </c>
      <c r="P379" s="27"/>
      <c r="Q379" s="42">
        <v>45825</v>
      </c>
      <c r="R379" s="30">
        <v>45826</v>
      </c>
      <c r="S379" s="31">
        <v>45826</v>
      </c>
    </row>
    <row r="380" spans="1:19" s="4" customFormat="1" ht="19.7" customHeight="1">
      <c r="A380" s="4" t="s">
        <v>3004</v>
      </c>
      <c r="D380" s="85">
        <f t="shared" si="47"/>
        <v>287</v>
      </c>
      <c r="E380" s="27" t="s">
        <v>175</v>
      </c>
      <c r="F380" s="27" t="s">
        <v>175</v>
      </c>
      <c r="G380" s="118" t="s">
        <v>3036</v>
      </c>
      <c r="H380" s="1162">
        <v>1</v>
      </c>
      <c r="I380" s="120">
        <v>690</v>
      </c>
      <c r="J380" s="1058">
        <f t="shared" si="46"/>
        <v>690</v>
      </c>
      <c r="K380" s="29"/>
      <c r="L380" s="47" t="s">
        <v>3037</v>
      </c>
      <c r="M380" s="26"/>
      <c r="N380" s="1168" t="s">
        <v>3007</v>
      </c>
      <c r="O380" s="30">
        <v>45814</v>
      </c>
      <c r="P380" s="27"/>
      <c r="Q380" s="42">
        <v>45825</v>
      </c>
      <c r="R380" s="30">
        <v>45826</v>
      </c>
      <c r="S380" s="31">
        <v>45826</v>
      </c>
    </row>
    <row r="381" spans="1:19" s="4" customFormat="1" ht="19.7" customHeight="1">
      <c r="A381" s="536" t="s">
        <v>123</v>
      </c>
      <c r="B381" s="536"/>
      <c r="C381" s="26"/>
      <c r="D381" s="85">
        <f>+D380+1</f>
        <v>288</v>
      </c>
      <c r="E381" s="27" t="s">
        <v>161</v>
      </c>
      <c r="F381" s="27" t="s">
        <v>175</v>
      </c>
      <c r="G381" s="327" t="s">
        <v>3038</v>
      </c>
      <c r="H381" s="1162">
        <v>1</v>
      </c>
      <c r="I381" s="120">
        <v>3485</v>
      </c>
      <c r="J381" s="1066">
        <f t="shared" si="46"/>
        <v>3485</v>
      </c>
      <c r="K381" s="29"/>
      <c r="L381" s="47" t="s">
        <v>3039</v>
      </c>
      <c r="M381" s="47" t="s">
        <v>2520</v>
      </c>
      <c r="N381" s="1168" t="s">
        <v>3007</v>
      </c>
      <c r="O381" s="30">
        <v>45814</v>
      </c>
      <c r="P381" s="27"/>
      <c r="Q381" s="42">
        <v>45825</v>
      </c>
      <c r="R381" s="30">
        <v>45826</v>
      </c>
      <c r="S381" s="31">
        <v>45826</v>
      </c>
    </row>
    <row r="382" spans="1:19" s="4" customFormat="1" ht="19.7" customHeight="1">
      <c r="A382" s="4" t="s">
        <v>3040</v>
      </c>
      <c r="D382" s="85">
        <f>+D381+1</f>
        <v>289</v>
      </c>
      <c r="E382" s="27" t="s">
        <v>175</v>
      </c>
      <c r="F382" s="27" t="s">
        <v>175</v>
      </c>
      <c r="G382" s="118" t="s">
        <v>3041</v>
      </c>
      <c r="H382" s="1162">
        <v>1</v>
      </c>
      <c r="I382" s="120">
        <v>48055</v>
      </c>
      <c r="J382" s="1066">
        <f t="shared" si="46"/>
        <v>48055</v>
      </c>
      <c r="K382" s="29"/>
      <c r="L382" s="47" t="s">
        <v>3042</v>
      </c>
      <c r="M382" s="26"/>
      <c r="N382" s="1168" t="s">
        <v>3007</v>
      </c>
      <c r="O382" s="30">
        <v>45814</v>
      </c>
      <c r="P382" s="27"/>
      <c r="Q382" s="42">
        <v>45825</v>
      </c>
      <c r="R382" s="30">
        <v>45826</v>
      </c>
      <c r="S382" s="31">
        <v>45826</v>
      </c>
    </row>
    <row r="383" spans="1:19" s="4" customFormat="1" ht="19.7" customHeight="1">
      <c r="A383" s="536" t="s">
        <v>123</v>
      </c>
      <c r="B383" s="536"/>
      <c r="C383" s="26">
        <v>13</v>
      </c>
      <c r="D383" s="85">
        <f t="shared" ref="D383" si="48">+D382+1</f>
        <v>290</v>
      </c>
      <c r="E383" s="27" t="s">
        <v>175</v>
      </c>
      <c r="F383" s="27" t="s">
        <v>175</v>
      </c>
      <c r="G383" s="217" t="s">
        <v>766</v>
      </c>
      <c r="H383" s="1097">
        <v>6</v>
      </c>
      <c r="I383" s="219">
        <v>44</v>
      </c>
      <c r="J383" s="1073">
        <f t="shared" si="46"/>
        <v>264</v>
      </c>
      <c r="K383" s="29"/>
      <c r="L383" s="47" t="s">
        <v>333</v>
      </c>
      <c r="M383" s="26"/>
      <c r="N383" s="1168" t="s">
        <v>3007</v>
      </c>
      <c r="O383" s="30">
        <v>45814</v>
      </c>
      <c r="P383" s="27"/>
      <c r="Q383" s="42">
        <v>45825</v>
      </c>
      <c r="R383" s="30">
        <v>45826</v>
      </c>
      <c r="S383" s="31">
        <v>45826</v>
      </c>
    </row>
    <row r="384" spans="1:19" s="4" customFormat="1" ht="19.7" customHeight="1">
      <c r="A384" s="536" t="s">
        <v>123</v>
      </c>
      <c r="B384" s="536"/>
      <c r="C384" s="26"/>
      <c r="D384" s="85">
        <f>+D383+1</f>
        <v>291</v>
      </c>
      <c r="E384" s="27" t="s">
        <v>175</v>
      </c>
      <c r="F384" s="27" t="s">
        <v>175</v>
      </c>
      <c r="G384" s="327" t="s">
        <v>3043</v>
      </c>
      <c r="H384" s="1162">
        <v>10</v>
      </c>
      <c r="I384" s="120">
        <v>82</v>
      </c>
      <c r="J384" s="1073">
        <f t="shared" si="46"/>
        <v>820</v>
      </c>
      <c r="K384" s="29"/>
      <c r="L384" s="47" t="s">
        <v>3044</v>
      </c>
      <c r="M384" s="26"/>
      <c r="N384" s="1168" t="s">
        <v>3007</v>
      </c>
      <c r="O384" s="30">
        <v>45814</v>
      </c>
      <c r="P384" s="27"/>
      <c r="Q384" s="42">
        <v>45825</v>
      </c>
      <c r="R384" s="30">
        <v>45826</v>
      </c>
      <c r="S384" s="31">
        <v>45826</v>
      </c>
    </row>
    <row r="385" spans="4:19" s="4" customFormat="1" ht="19.7" customHeight="1">
      <c r="D385" s="27"/>
      <c r="E385" s="27"/>
      <c r="F385" s="27"/>
      <c r="G385" s="47"/>
      <c r="H385" s="557"/>
      <c r="I385" s="26"/>
      <c r="J385" s="63"/>
      <c r="K385" s="29"/>
      <c r="L385" s="47"/>
      <c r="M385" s="26"/>
      <c r="N385" s="26"/>
      <c r="O385" s="30"/>
      <c r="P385" s="27"/>
      <c r="Q385" s="26"/>
      <c r="R385" s="30"/>
      <c r="S385" s="31"/>
    </row>
    <row r="386" spans="4:19" s="4" customFormat="1" ht="19.7" customHeight="1">
      <c r="D386" s="27"/>
      <c r="E386" s="27"/>
      <c r="F386" s="27"/>
      <c r="G386" s="370">
        <f>SUM(J365:J385)</f>
        <v>64364</v>
      </c>
      <c r="H386" s="557"/>
      <c r="I386" s="26"/>
      <c r="J386" s="63"/>
      <c r="K386" s="29"/>
      <c r="L386" s="47"/>
      <c r="M386" s="26"/>
      <c r="N386" s="26"/>
      <c r="O386" s="30"/>
      <c r="P386" s="27"/>
      <c r="Q386" s="26"/>
      <c r="R386" s="30"/>
      <c r="S386" s="31"/>
    </row>
    <row r="387" spans="4:19" s="4" customFormat="1" ht="19.7" customHeight="1">
      <c r="D387" s="27"/>
      <c r="E387" s="27"/>
      <c r="F387" s="27"/>
      <c r="G387" s="47"/>
      <c r="H387" s="557"/>
      <c r="I387" s="26"/>
      <c r="J387" s="63"/>
      <c r="K387" s="29"/>
      <c r="L387" s="47"/>
      <c r="M387" s="26"/>
      <c r="N387" s="26"/>
      <c r="O387" s="30"/>
      <c r="P387" s="27"/>
      <c r="Q387" s="26"/>
      <c r="R387" s="30"/>
      <c r="S387" s="31"/>
    </row>
    <row r="388" spans="4:19" s="4" customFormat="1" ht="19.7" customHeight="1">
      <c r="D388" s="27"/>
      <c r="E388" s="27"/>
      <c r="F388" s="27"/>
      <c r="G388" s="47"/>
      <c r="H388" s="557"/>
      <c r="I388" s="26"/>
      <c r="J388" s="63"/>
      <c r="K388" s="29"/>
      <c r="L388" s="47"/>
      <c r="M388" s="26"/>
      <c r="N388" s="26"/>
      <c r="O388" s="30"/>
      <c r="P388" s="27"/>
      <c r="Q388" s="26"/>
      <c r="R388" s="30"/>
      <c r="S388" s="31"/>
    </row>
    <row r="389" spans="4:19" s="4" customFormat="1" ht="19.7" customHeight="1">
      <c r="D389" s="27"/>
      <c r="E389" s="27"/>
      <c r="F389" s="27"/>
      <c r="G389" s="47"/>
      <c r="H389" s="557"/>
      <c r="I389" s="26"/>
      <c r="J389" s="63"/>
      <c r="K389" s="29"/>
      <c r="L389" s="47"/>
      <c r="M389" s="26"/>
      <c r="N389" s="26"/>
      <c r="O389" s="30"/>
      <c r="P389" s="27"/>
      <c r="Q389" s="26"/>
      <c r="R389" s="30"/>
      <c r="S389" s="31"/>
    </row>
    <row r="390" spans="4:19" s="4" customFormat="1" ht="19.7" customHeight="1">
      <c r="D390" s="27"/>
      <c r="E390" s="27"/>
      <c r="F390" s="27"/>
      <c r="G390" s="47"/>
      <c r="H390" s="557"/>
      <c r="I390" s="26"/>
      <c r="J390" s="63"/>
      <c r="K390" s="29"/>
      <c r="L390" s="47"/>
      <c r="M390" s="26"/>
      <c r="N390" s="26"/>
      <c r="O390" s="30"/>
      <c r="P390" s="27"/>
      <c r="Q390" s="26"/>
      <c r="R390" s="30"/>
      <c r="S390" s="31"/>
    </row>
    <row r="391" spans="4:19" s="4" customFormat="1" ht="19.7" customHeight="1">
      <c r="D391" s="27"/>
      <c r="E391" s="27"/>
      <c r="F391" s="27"/>
      <c r="G391" s="47"/>
      <c r="H391" s="557"/>
      <c r="I391" s="26"/>
      <c r="J391" s="63"/>
      <c r="K391" s="29"/>
      <c r="L391" s="47"/>
      <c r="M391" s="26"/>
      <c r="N391" s="26"/>
      <c r="O391" s="30"/>
      <c r="P391" s="27"/>
      <c r="Q391" s="26"/>
      <c r="R391" s="30"/>
      <c r="S391" s="31"/>
    </row>
    <row r="392" spans="4:19" s="4" customFormat="1" ht="19.7" customHeight="1">
      <c r="D392" s="27"/>
      <c r="E392" s="27"/>
      <c r="F392" s="27"/>
      <c r="G392" s="47"/>
      <c r="H392" s="557"/>
      <c r="I392" s="26"/>
      <c r="J392" s="63"/>
      <c r="K392" s="29"/>
      <c r="L392" s="47"/>
      <c r="M392" s="26"/>
      <c r="N392" s="26"/>
      <c r="O392" s="30"/>
      <c r="P392" s="27"/>
      <c r="Q392" s="26"/>
      <c r="R392" s="30"/>
      <c r="S392" s="31"/>
    </row>
    <row r="393" spans="4:19" s="4" customFormat="1" ht="19.7" customHeight="1">
      <c r="D393" s="27"/>
      <c r="E393" s="27"/>
      <c r="F393" s="27"/>
      <c r="G393" s="47"/>
      <c r="H393" s="557"/>
      <c r="I393" s="26"/>
      <c r="J393" s="63"/>
      <c r="K393" s="29"/>
      <c r="L393" s="47"/>
      <c r="M393" s="26"/>
      <c r="N393" s="26"/>
      <c r="O393" s="30"/>
      <c r="P393" s="27"/>
      <c r="Q393" s="26"/>
      <c r="R393" s="30"/>
      <c r="S393" s="31"/>
    </row>
    <row r="394" spans="4:19" s="4" customFormat="1" ht="19.7" customHeight="1">
      <c r="D394" s="27"/>
      <c r="E394" s="27"/>
      <c r="F394" s="27"/>
      <c r="G394" s="47"/>
      <c r="H394" s="557"/>
      <c r="I394" s="26"/>
      <c r="J394" s="63"/>
      <c r="K394" s="29"/>
      <c r="L394" s="47"/>
      <c r="M394" s="26"/>
      <c r="N394" s="26"/>
      <c r="O394" s="30"/>
      <c r="P394" s="27"/>
      <c r="Q394" s="26"/>
      <c r="R394" s="30"/>
      <c r="S394" s="31"/>
    </row>
    <row r="395" spans="4:19" s="4" customFormat="1" ht="19.7" customHeight="1">
      <c r="D395" s="27"/>
      <c r="E395" s="27"/>
      <c r="F395" s="27"/>
      <c r="G395" s="47"/>
      <c r="H395" s="557"/>
      <c r="I395" s="26"/>
      <c r="J395" s="63"/>
      <c r="K395" s="29"/>
      <c r="L395" s="47"/>
      <c r="M395" s="26"/>
      <c r="N395" s="26"/>
      <c r="O395" s="30"/>
      <c r="P395" s="27"/>
      <c r="Q395" s="26"/>
      <c r="R395" s="30"/>
      <c r="S395" s="31"/>
    </row>
    <row r="396" spans="4:19" s="4" customFormat="1" ht="19.7" customHeight="1">
      <c r="D396" s="27"/>
      <c r="E396" s="27"/>
      <c r="F396" s="27"/>
      <c r="G396" s="47"/>
      <c r="H396" s="557"/>
      <c r="I396" s="26"/>
      <c r="J396" s="63"/>
      <c r="K396" s="29"/>
      <c r="L396" s="47"/>
      <c r="M396" s="26"/>
      <c r="N396" s="26"/>
      <c r="O396" s="30"/>
      <c r="P396" s="27"/>
      <c r="Q396" s="26"/>
      <c r="R396" s="30"/>
      <c r="S396" s="31"/>
    </row>
    <row r="397" spans="4:19" s="4" customFormat="1" ht="19.7" customHeight="1">
      <c r="D397" s="27"/>
      <c r="E397" s="27"/>
      <c r="F397" s="27"/>
      <c r="G397" s="47"/>
      <c r="H397" s="557"/>
      <c r="I397" s="26"/>
      <c r="J397" s="63"/>
      <c r="K397" s="29"/>
      <c r="L397" s="47"/>
      <c r="M397" s="26"/>
      <c r="N397" s="26"/>
      <c r="O397" s="30"/>
      <c r="P397" s="27"/>
      <c r="Q397" s="26"/>
      <c r="R397" s="30"/>
      <c r="S397" s="31"/>
    </row>
    <row r="398" spans="4:19" s="4" customFormat="1" ht="19.7" customHeight="1">
      <c r="D398" s="27"/>
      <c r="E398" s="27"/>
      <c r="F398" s="27"/>
      <c r="G398" s="47"/>
      <c r="H398" s="557"/>
      <c r="I398" s="26"/>
      <c r="J398" s="63"/>
      <c r="K398" s="29"/>
      <c r="L398" s="47"/>
      <c r="M398" s="26"/>
      <c r="N398" s="26"/>
      <c r="O398" s="30"/>
      <c r="P398" s="27"/>
      <c r="Q398" s="26"/>
      <c r="R398" s="30"/>
      <c r="S398" s="31"/>
    </row>
    <row r="399" spans="4:19" s="4" customFormat="1" ht="19.7" customHeight="1">
      <c r="D399" s="27"/>
      <c r="E399" s="27"/>
      <c r="F399" s="27"/>
      <c r="G399" s="47"/>
      <c r="H399" s="557"/>
      <c r="I399" s="26"/>
      <c r="J399" s="63"/>
      <c r="K399" s="29"/>
      <c r="L399" s="47"/>
      <c r="M399" s="26"/>
      <c r="N399" s="26"/>
      <c r="O399" s="30"/>
      <c r="P399" s="27"/>
      <c r="Q399" s="26"/>
      <c r="R399" s="30"/>
      <c r="S399" s="31"/>
    </row>
    <row r="400" spans="4:19" s="4" customFormat="1" ht="19.7" customHeight="1">
      <c r="D400" s="27"/>
      <c r="E400" s="27"/>
      <c r="F400" s="27"/>
      <c r="G400" s="47"/>
      <c r="H400" s="557"/>
      <c r="I400" s="26"/>
      <c r="J400" s="63"/>
      <c r="K400" s="29"/>
      <c r="L400" s="47"/>
      <c r="M400" s="26"/>
      <c r="N400" s="26"/>
      <c r="O400" s="30"/>
      <c r="P400" s="27"/>
      <c r="Q400" s="26"/>
      <c r="R400" s="30"/>
      <c r="S400" s="31"/>
    </row>
    <row r="401" spans="4:19" s="4" customFormat="1" ht="19.7" customHeight="1">
      <c r="D401" s="27"/>
      <c r="E401" s="27"/>
      <c r="F401" s="27"/>
      <c r="G401" s="47"/>
      <c r="H401" s="557"/>
      <c r="I401" s="26"/>
      <c r="J401" s="63"/>
      <c r="K401" s="29"/>
      <c r="L401" s="47"/>
      <c r="M401" s="26"/>
      <c r="N401" s="26"/>
      <c r="O401" s="30"/>
      <c r="P401" s="27"/>
      <c r="Q401" s="26"/>
      <c r="R401" s="30"/>
      <c r="S401" s="31"/>
    </row>
    <row r="402" spans="4:19" s="4" customFormat="1" ht="19.7" customHeight="1">
      <c r="D402" s="27"/>
      <c r="E402" s="27"/>
      <c r="F402" s="27"/>
      <c r="G402" s="47"/>
      <c r="H402" s="557"/>
      <c r="I402" s="26"/>
      <c r="J402" s="63"/>
      <c r="K402" s="29"/>
      <c r="L402" s="47"/>
      <c r="M402" s="26"/>
      <c r="N402" s="26"/>
      <c r="O402" s="30"/>
      <c r="P402" s="27"/>
      <c r="Q402" s="26"/>
      <c r="R402" s="30"/>
      <c r="S402" s="31"/>
    </row>
    <row r="403" spans="4:19" s="4" customFormat="1" ht="19.7" customHeight="1">
      <c r="D403" s="27"/>
      <c r="E403" s="27"/>
      <c r="F403" s="27"/>
      <c r="G403" s="47"/>
      <c r="H403" s="557"/>
      <c r="I403" s="26"/>
      <c r="J403" s="63"/>
      <c r="K403" s="29"/>
      <c r="L403" s="47"/>
      <c r="M403" s="26"/>
      <c r="N403" s="26"/>
      <c r="O403" s="30"/>
      <c r="P403" s="27"/>
      <c r="Q403" s="26"/>
      <c r="R403" s="30"/>
      <c r="S403" s="31"/>
    </row>
    <row r="404" spans="4:19" s="4" customFormat="1" ht="19.7" customHeight="1">
      <c r="D404" s="27"/>
      <c r="E404" s="27"/>
      <c r="F404" s="27"/>
      <c r="G404" s="47"/>
      <c r="H404" s="557"/>
      <c r="I404" s="26"/>
      <c r="J404" s="63"/>
      <c r="K404" s="29"/>
      <c r="L404" s="47"/>
      <c r="M404" s="26"/>
      <c r="N404" s="26"/>
      <c r="O404" s="30"/>
      <c r="P404" s="27"/>
      <c r="Q404" s="26"/>
      <c r="R404" s="30"/>
      <c r="S404" s="31"/>
    </row>
    <row r="405" spans="4:19" s="4" customFormat="1" ht="19.7" customHeight="1">
      <c r="D405" s="27"/>
      <c r="E405" s="27"/>
      <c r="F405" s="27"/>
      <c r="G405" s="47"/>
      <c r="H405" s="557"/>
      <c r="I405" s="26"/>
      <c r="J405" s="63"/>
      <c r="K405" s="29"/>
      <c r="L405" s="47"/>
      <c r="M405" s="26"/>
      <c r="N405" s="26"/>
      <c r="O405" s="30"/>
      <c r="P405" s="27"/>
      <c r="Q405" s="26"/>
      <c r="R405" s="30"/>
      <c r="S405" s="31"/>
    </row>
    <row r="406" spans="4:19" s="4" customFormat="1" ht="19.7" customHeight="1">
      <c r="D406" s="27"/>
      <c r="E406" s="27"/>
      <c r="F406" s="27"/>
      <c r="G406" s="47"/>
      <c r="H406" s="557"/>
      <c r="I406" s="26"/>
      <c r="J406" s="63"/>
      <c r="K406" s="29"/>
      <c r="L406" s="47"/>
      <c r="M406" s="26"/>
      <c r="N406" s="26"/>
      <c r="O406" s="30"/>
      <c r="P406" s="27"/>
      <c r="Q406" s="26"/>
      <c r="R406" s="30"/>
      <c r="S406" s="31"/>
    </row>
    <row r="407" spans="4:19" s="4" customFormat="1" ht="19.7" customHeight="1">
      <c r="D407" s="27"/>
      <c r="E407" s="27"/>
      <c r="F407" s="27"/>
      <c r="G407" s="47"/>
      <c r="H407" s="557"/>
      <c r="I407" s="26"/>
      <c r="J407" s="63"/>
      <c r="K407" s="29"/>
      <c r="L407" s="47"/>
      <c r="M407" s="26"/>
      <c r="N407" s="26"/>
      <c r="O407" s="30"/>
      <c r="P407" s="27"/>
      <c r="Q407" s="26"/>
      <c r="R407" s="30"/>
      <c r="S407" s="31"/>
    </row>
    <row r="408" spans="4:19" s="4" customFormat="1" ht="19.7" customHeight="1">
      <c r="D408" s="27"/>
      <c r="E408" s="27"/>
      <c r="F408" s="27"/>
      <c r="G408" s="47"/>
      <c r="H408" s="557"/>
      <c r="I408" s="26"/>
      <c r="J408" s="63"/>
      <c r="K408" s="29"/>
      <c r="L408" s="47"/>
      <c r="M408" s="26"/>
      <c r="N408" s="26"/>
      <c r="O408" s="30"/>
      <c r="P408" s="27"/>
      <c r="Q408" s="26"/>
      <c r="R408" s="30"/>
      <c r="S408" s="31"/>
    </row>
    <row r="409" spans="4:19" s="4" customFormat="1" ht="19.7" customHeight="1">
      <c r="D409" s="27"/>
      <c r="E409" s="27"/>
      <c r="F409" s="27"/>
      <c r="G409" s="47"/>
      <c r="H409" s="557"/>
      <c r="I409" s="26"/>
      <c r="J409" s="63"/>
      <c r="K409" s="29"/>
      <c r="L409" s="47"/>
      <c r="M409" s="26"/>
      <c r="N409" s="26"/>
      <c r="O409" s="30"/>
      <c r="P409" s="27"/>
      <c r="Q409" s="26"/>
      <c r="R409" s="30"/>
      <c r="S409" s="31"/>
    </row>
    <row r="410" spans="4:19" s="4" customFormat="1" ht="19.7" customHeight="1">
      <c r="D410" s="27"/>
      <c r="E410" s="27"/>
      <c r="F410" s="27"/>
      <c r="G410" s="47"/>
      <c r="H410" s="557"/>
      <c r="I410" s="26"/>
      <c r="J410" s="63"/>
      <c r="K410" s="29"/>
      <c r="L410" s="47"/>
      <c r="M410" s="26"/>
      <c r="N410" s="26"/>
      <c r="O410" s="30"/>
      <c r="P410" s="27"/>
      <c r="Q410" s="26"/>
      <c r="R410" s="30"/>
      <c r="S410" s="31"/>
    </row>
    <row r="411" spans="4:19" s="4" customFormat="1" ht="19.7" customHeight="1">
      <c r="D411" s="27"/>
      <c r="E411" s="27"/>
      <c r="F411" s="27"/>
      <c r="G411" s="47"/>
      <c r="H411" s="557"/>
      <c r="I411" s="26"/>
      <c r="J411" s="63"/>
      <c r="K411" s="29"/>
      <c r="L411" s="47"/>
      <c r="M411" s="26"/>
      <c r="N411" s="26"/>
      <c r="O411" s="30"/>
      <c r="P411" s="27"/>
      <c r="Q411" s="26"/>
      <c r="R411" s="30"/>
      <c r="S411" s="31"/>
    </row>
    <row r="412" spans="4:19" s="4" customFormat="1" ht="19.7" customHeight="1">
      <c r="D412" s="27"/>
      <c r="E412" s="27"/>
      <c r="F412" s="27"/>
      <c r="G412" s="47"/>
      <c r="H412" s="557"/>
      <c r="I412" s="26"/>
      <c r="J412" s="63"/>
      <c r="K412" s="29"/>
      <c r="L412" s="47"/>
      <c r="M412" s="26"/>
      <c r="N412" s="26"/>
      <c r="O412" s="30"/>
      <c r="P412" s="27"/>
      <c r="Q412" s="26"/>
      <c r="R412" s="30"/>
      <c r="S412" s="31"/>
    </row>
    <row r="413" spans="4:19" s="4" customFormat="1" ht="19.7" customHeight="1">
      <c r="D413" s="27"/>
      <c r="E413" s="27"/>
      <c r="F413" s="27"/>
      <c r="G413" s="47"/>
      <c r="H413" s="557"/>
      <c r="I413" s="26"/>
      <c r="J413" s="63"/>
      <c r="K413" s="29"/>
      <c r="L413" s="47"/>
      <c r="M413" s="26"/>
      <c r="N413" s="26"/>
      <c r="O413" s="30"/>
      <c r="P413" s="27"/>
      <c r="Q413" s="26"/>
      <c r="R413" s="30"/>
      <c r="S413" s="31"/>
    </row>
    <row r="414" spans="4:19" s="4" customFormat="1" ht="19.7" customHeight="1">
      <c r="D414" s="27"/>
      <c r="E414" s="27"/>
      <c r="F414" s="27"/>
      <c r="G414" s="47"/>
      <c r="H414" s="557"/>
      <c r="I414" s="26"/>
      <c r="J414" s="63"/>
      <c r="K414" s="29"/>
      <c r="L414" s="47"/>
      <c r="M414" s="26"/>
      <c r="N414" s="26"/>
      <c r="O414" s="30"/>
      <c r="P414" s="27"/>
      <c r="Q414" s="26"/>
      <c r="R414" s="30"/>
      <c r="S414" s="31"/>
    </row>
    <row r="415" spans="4:19" s="4" customFormat="1" ht="19.7" customHeight="1">
      <c r="D415" s="27"/>
      <c r="E415" s="27"/>
      <c r="F415" s="27"/>
      <c r="G415" s="47"/>
      <c r="H415" s="557"/>
      <c r="I415" s="26"/>
      <c r="J415" s="63"/>
      <c r="K415" s="29"/>
      <c r="L415" s="47"/>
      <c r="M415" s="26"/>
      <c r="N415" s="26"/>
      <c r="O415" s="30"/>
      <c r="P415" s="27"/>
      <c r="Q415" s="26"/>
      <c r="R415" s="30"/>
      <c r="S415" s="31"/>
    </row>
    <row r="416" spans="4:19" s="4" customFormat="1" ht="19.7" customHeight="1">
      <c r="D416" s="27"/>
      <c r="E416" s="27"/>
      <c r="F416" s="27"/>
      <c r="G416" s="47"/>
      <c r="H416" s="557"/>
      <c r="I416" s="26"/>
      <c r="J416" s="63"/>
      <c r="K416" s="29"/>
      <c r="L416" s="47"/>
      <c r="M416" s="26"/>
      <c r="N416" s="26"/>
      <c r="O416" s="30"/>
      <c r="P416" s="27"/>
      <c r="Q416" s="26"/>
      <c r="R416" s="30"/>
      <c r="S416" s="31"/>
    </row>
    <row r="417" spans="4:19" s="4" customFormat="1" ht="19.7" customHeight="1">
      <c r="D417" s="27"/>
      <c r="E417" s="27"/>
      <c r="F417" s="27"/>
      <c r="G417" s="47"/>
      <c r="H417" s="557"/>
      <c r="I417" s="26"/>
      <c r="J417" s="63"/>
      <c r="K417" s="29"/>
      <c r="L417" s="47"/>
      <c r="M417" s="26"/>
      <c r="N417" s="26"/>
      <c r="O417" s="30"/>
      <c r="P417" s="27"/>
      <c r="Q417" s="26"/>
      <c r="R417" s="30"/>
      <c r="S417" s="31"/>
    </row>
    <row r="418" spans="4:19" s="4" customFormat="1" ht="19.7" customHeight="1">
      <c r="D418" s="27"/>
      <c r="E418" s="27"/>
      <c r="F418" s="27"/>
      <c r="G418" s="47"/>
      <c r="H418" s="557"/>
      <c r="I418" s="26"/>
      <c r="J418" s="63"/>
      <c r="K418" s="29"/>
      <c r="L418" s="47"/>
      <c r="M418" s="26"/>
      <c r="N418" s="26"/>
      <c r="O418" s="30"/>
      <c r="P418" s="27"/>
      <c r="Q418" s="26"/>
      <c r="R418" s="30"/>
      <c r="S418" s="31"/>
    </row>
    <row r="419" spans="4:19" s="4" customFormat="1" ht="19.7" customHeight="1">
      <c r="D419" s="27"/>
      <c r="E419" s="27"/>
      <c r="F419" s="27"/>
      <c r="G419" s="47"/>
      <c r="H419" s="557"/>
      <c r="I419" s="26"/>
      <c r="J419" s="63"/>
      <c r="K419" s="29"/>
      <c r="L419" s="47"/>
      <c r="M419" s="26"/>
      <c r="N419" s="26"/>
      <c r="O419" s="30"/>
      <c r="P419" s="27"/>
      <c r="Q419" s="26"/>
      <c r="R419" s="30"/>
      <c r="S419" s="31"/>
    </row>
    <row r="420" spans="4:19" s="4" customFormat="1" ht="19.7" customHeight="1">
      <c r="D420" s="27"/>
      <c r="E420" s="27"/>
      <c r="F420" s="27"/>
      <c r="G420" s="47"/>
      <c r="H420" s="557"/>
      <c r="I420" s="26"/>
      <c r="J420" s="63"/>
      <c r="K420" s="29"/>
      <c r="L420" s="47"/>
      <c r="M420" s="26"/>
      <c r="N420" s="26"/>
      <c r="O420" s="30"/>
      <c r="P420" s="27"/>
      <c r="Q420" s="26"/>
      <c r="R420" s="30"/>
      <c r="S420" s="31"/>
    </row>
    <row r="421" spans="4:19" s="4" customFormat="1" ht="19.7" customHeight="1">
      <c r="D421" s="27"/>
      <c r="E421" s="27"/>
      <c r="F421" s="27"/>
      <c r="G421" s="47"/>
      <c r="H421" s="557"/>
      <c r="I421" s="26"/>
      <c r="J421" s="63"/>
      <c r="K421" s="29"/>
      <c r="L421" s="47"/>
      <c r="M421" s="26"/>
      <c r="N421" s="26"/>
      <c r="O421" s="30"/>
      <c r="P421" s="27"/>
      <c r="Q421" s="26"/>
      <c r="R421" s="30"/>
      <c r="S421" s="31"/>
    </row>
    <row r="422" spans="4:19" s="4" customFormat="1" ht="19.7" customHeight="1">
      <c r="D422" s="27"/>
      <c r="E422" s="27"/>
      <c r="F422" s="27"/>
      <c r="G422" s="47"/>
      <c r="H422" s="557"/>
      <c r="I422" s="26"/>
      <c r="J422" s="63"/>
      <c r="K422" s="29"/>
      <c r="L422" s="47"/>
      <c r="M422" s="26"/>
      <c r="N422" s="26"/>
      <c r="O422" s="30"/>
      <c r="P422" s="27"/>
      <c r="Q422" s="26"/>
      <c r="R422" s="30"/>
      <c r="S422" s="31"/>
    </row>
    <row r="423" spans="4:19" s="4" customFormat="1" ht="19.7" customHeight="1">
      <c r="D423" s="27"/>
      <c r="E423" s="27"/>
      <c r="F423" s="27"/>
      <c r="G423" s="47"/>
      <c r="H423" s="557"/>
      <c r="I423" s="26"/>
      <c r="J423" s="63"/>
      <c r="K423" s="29"/>
      <c r="L423" s="47"/>
      <c r="M423" s="26"/>
      <c r="N423" s="26"/>
      <c r="O423" s="30"/>
      <c r="P423" s="27"/>
      <c r="Q423" s="26"/>
      <c r="R423" s="30"/>
      <c r="S423" s="31"/>
    </row>
    <row r="424" spans="4:19" s="4" customFormat="1" ht="19.7" customHeight="1">
      <c r="D424" s="27"/>
      <c r="E424" s="27"/>
      <c r="F424" s="27"/>
      <c r="G424" s="47"/>
      <c r="H424" s="557"/>
      <c r="I424" s="26"/>
      <c r="J424" s="63"/>
      <c r="K424" s="29"/>
      <c r="L424" s="47"/>
      <c r="M424" s="26"/>
      <c r="N424" s="26"/>
      <c r="O424" s="30"/>
      <c r="P424" s="27"/>
      <c r="Q424" s="26"/>
      <c r="R424" s="30"/>
      <c r="S424" s="31"/>
    </row>
    <row r="425" spans="4:19" s="4" customFormat="1" ht="19.7" customHeight="1">
      <c r="D425" s="27"/>
      <c r="E425" s="27"/>
      <c r="F425" s="27"/>
      <c r="G425" s="47"/>
      <c r="H425" s="557"/>
      <c r="I425" s="26"/>
      <c r="J425" s="63"/>
      <c r="K425" s="29"/>
      <c r="L425" s="47"/>
      <c r="M425" s="26"/>
      <c r="N425" s="26"/>
      <c r="O425" s="30"/>
      <c r="P425" s="27"/>
      <c r="Q425" s="26"/>
      <c r="R425" s="30"/>
      <c r="S425" s="31"/>
    </row>
    <row r="426" spans="4:19" s="4" customFormat="1" ht="19.7" customHeight="1">
      <c r="D426" s="27"/>
      <c r="E426" s="27"/>
      <c r="F426" s="27"/>
      <c r="G426" s="47"/>
      <c r="H426" s="557"/>
      <c r="I426" s="26"/>
      <c r="J426" s="63"/>
      <c r="K426" s="29"/>
      <c r="L426" s="47"/>
      <c r="M426" s="26"/>
      <c r="N426" s="26"/>
      <c r="O426" s="30"/>
      <c r="P426" s="27"/>
      <c r="Q426" s="26"/>
      <c r="R426" s="30"/>
      <c r="S426" s="31"/>
    </row>
    <row r="427" spans="4:19" s="4" customFormat="1" ht="19.7" customHeight="1">
      <c r="D427" s="27"/>
      <c r="E427" s="27"/>
      <c r="F427" s="27"/>
      <c r="G427" s="47"/>
      <c r="H427" s="557"/>
      <c r="I427" s="26"/>
      <c r="J427" s="63"/>
      <c r="K427" s="29"/>
      <c r="L427" s="47"/>
      <c r="M427" s="26"/>
      <c r="N427" s="26"/>
      <c r="O427" s="30"/>
      <c r="P427" s="27"/>
      <c r="Q427" s="26"/>
      <c r="R427" s="30"/>
      <c r="S427" s="31"/>
    </row>
    <row r="428" spans="4:19" s="4" customFormat="1" ht="19.7" customHeight="1">
      <c r="D428" s="27"/>
      <c r="E428" s="27"/>
      <c r="F428" s="27"/>
      <c r="G428" s="47"/>
      <c r="H428" s="557"/>
      <c r="I428" s="26"/>
      <c r="J428" s="63"/>
      <c r="K428" s="29"/>
      <c r="L428" s="47"/>
      <c r="M428" s="26"/>
      <c r="N428" s="26"/>
      <c r="O428" s="30"/>
      <c r="P428" s="27"/>
      <c r="Q428" s="26"/>
      <c r="R428" s="30"/>
      <c r="S428" s="31"/>
    </row>
    <row r="429" spans="4:19" s="4" customFormat="1" ht="19.7" customHeight="1">
      <c r="D429" s="27"/>
      <c r="E429" s="27"/>
      <c r="F429" s="27"/>
      <c r="G429" s="47"/>
      <c r="H429" s="557"/>
      <c r="I429" s="26"/>
      <c r="J429" s="63"/>
      <c r="K429" s="29"/>
      <c r="L429" s="47"/>
      <c r="M429" s="26"/>
      <c r="N429" s="26"/>
      <c r="O429" s="30"/>
      <c r="P429" s="27"/>
      <c r="Q429" s="26"/>
      <c r="R429" s="30"/>
      <c r="S429" s="31"/>
    </row>
    <row r="430" spans="4:19" s="4" customFormat="1" ht="19.7" customHeight="1">
      <c r="D430" s="27"/>
      <c r="E430" s="27"/>
      <c r="F430" s="27"/>
      <c r="G430" s="47"/>
      <c r="H430" s="557"/>
      <c r="I430" s="26"/>
      <c r="J430" s="63"/>
      <c r="K430" s="29"/>
      <c r="L430" s="47"/>
      <c r="M430" s="26"/>
      <c r="N430" s="26"/>
      <c r="O430" s="30"/>
      <c r="P430" s="27"/>
      <c r="Q430" s="26"/>
      <c r="R430" s="30"/>
      <c r="S430" s="31"/>
    </row>
    <row r="431" spans="4:19" s="4" customFormat="1" ht="19.7" customHeight="1">
      <c r="D431" s="27"/>
      <c r="E431" s="27"/>
      <c r="F431" s="27"/>
      <c r="G431" s="47"/>
      <c r="H431" s="557"/>
      <c r="I431" s="26"/>
      <c r="J431" s="63"/>
      <c r="K431" s="29"/>
      <c r="L431" s="47"/>
      <c r="M431" s="26"/>
      <c r="N431" s="26"/>
      <c r="O431" s="30"/>
      <c r="P431" s="27"/>
      <c r="Q431" s="26"/>
      <c r="R431" s="30"/>
      <c r="S431" s="31"/>
    </row>
    <row r="432" spans="4:19" s="4" customFormat="1" ht="19.7" customHeight="1">
      <c r="D432" s="27"/>
      <c r="E432" s="27"/>
      <c r="F432" s="27"/>
      <c r="G432" s="47"/>
      <c r="H432" s="557"/>
      <c r="I432" s="26"/>
      <c r="J432" s="63"/>
      <c r="K432" s="29"/>
      <c r="L432" s="47"/>
      <c r="M432" s="26"/>
      <c r="N432" s="26"/>
      <c r="O432" s="30"/>
      <c r="P432" s="27"/>
      <c r="Q432" s="26"/>
      <c r="R432" s="30"/>
      <c r="S432" s="31"/>
    </row>
    <row r="433" spans="4:19" s="4" customFormat="1" ht="19.7" customHeight="1">
      <c r="D433" s="27"/>
      <c r="E433" s="27"/>
      <c r="F433" s="27"/>
      <c r="G433" s="47"/>
      <c r="H433" s="557"/>
      <c r="I433" s="26"/>
      <c r="J433" s="63"/>
      <c r="K433" s="29"/>
      <c r="L433" s="47"/>
      <c r="M433" s="26"/>
      <c r="N433" s="26"/>
      <c r="O433" s="30"/>
      <c r="P433" s="27"/>
      <c r="Q433" s="26"/>
      <c r="R433" s="30"/>
      <c r="S433" s="31"/>
    </row>
    <row r="434" spans="4:19" s="4" customFormat="1" ht="19.7" customHeight="1">
      <c r="D434" s="27"/>
      <c r="E434" s="27"/>
      <c r="F434" s="27"/>
      <c r="G434" s="47"/>
      <c r="H434" s="557"/>
      <c r="I434" s="26"/>
      <c r="J434" s="63"/>
      <c r="K434" s="29"/>
      <c r="L434" s="47"/>
      <c r="M434" s="26"/>
      <c r="N434" s="26"/>
      <c r="O434" s="30"/>
      <c r="P434" s="27"/>
      <c r="Q434" s="26"/>
      <c r="R434" s="30"/>
      <c r="S434" s="31"/>
    </row>
    <row r="435" spans="4:19" s="4" customFormat="1" ht="19.7" customHeight="1">
      <c r="D435" s="27"/>
      <c r="E435" s="27"/>
      <c r="F435" s="27"/>
      <c r="G435" s="47"/>
      <c r="H435" s="557"/>
      <c r="I435" s="26"/>
      <c r="J435" s="63"/>
      <c r="K435" s="29"/>
      <c r="L435" s="47"/>
      <c r="M435" s="26"/>
      <c r="N435" s="26"/>
      <c r="O435" s="30"/>
      <c r="P435" s="27"/>
      <c r="Q435" s="26"/>
      <c r="R435" s="30"/>
      <c r="S435" s="31"/>
    </row>
    <row r="436" spans="4:19" s="4" customFormat="1" ht="19.7" customHeight="1">
      <c r="D436" s="27"/>
      <c r="E436" s="27"/>
      <c r="F436" s="27"/>
      <c r="G436" s="47"/>
      <c r="H436" s="557"/>
      <c r="I436" s="26"/>
      <c r="J436" s="63"/>
      <c r="K436" s="29"/>
      <c r="L436" s="47"/>
      <c r="M436" s="26"/>
      <c r="N436" s="26"/>
      <c r="O436" s="30"/>
      <c r="P436" s="27"/>
      <c r="Q436" s="26"/>
      <c r="R436" s="30"/>
      <c r="S436" s="31"/>
    </row>
    <row r="437" spans="4:19" s="4" customFormat="1" ht="19.7" customHeight="1">
      <c r="D437" s="27"/>
      <c r="E437" s="27"/>
      <c r="F437" s="27"/>
      <c r="G437" s="47"/>
      <c r="H437" s="557"/>
      <c r="I437" s="26"/>
      <c r="J437" s="63"/>
      <c r="K437" s="29"/>
      <c r="L437" s="47"/>
      <c r="M437" s="26"/>
      <c r="N437" s="26"/>
      <c r="O437" s="30"/>
      <c r="P437" s="27"/>
      <c r="Q437" s="26"/>
      <c r="R437" s="30"/>
      <c r="S437" s="31"/>
    </row>
    <row r="438" spans="4:19" s="4" customFormat="1" ht="19.7" customHeight="1">
      <c r="D438" s="27"/>
      <c r="E438" s="27"/>
      <c r="F438" s="27"/>
      <c r="G438" s="47"/>
      <c r="H438" s="557"/>
      <c r="I438" s="26"/>
      <c r="J438" s="63"/>
      <c r="K438" s="29"/>
      <c r="L438" s="47"/>
      <c r="M438" s="26"/>
      <c r="N438" s="26"/>
      <c r="O438" s="30"/>
      <c r="P438" s="27"/>
      <c r="Q438" s="26"/>
      <c r="R438" s="30"/>
      <c r="S438" s="31"/>
    </row>
    <row r="439" spans="4:19" s="4" customFormat="1" ht="19.7" customHeight="1">
      <c r="D439" s="27"/>
      <c r="E439" s="27"/>
      <c r="F439" s="27"/>
      <c r="G439" s="47"/>
      <c r="H439" s="557"/>
      <c r="I439" s="26"/>
      <c r="J439" s="63"/>
      <c r="K439" s="29"/>
      <c r="L439" s="47"/>
      <c r="M439" s="26"/>
      <c r="N439" s="26"/>
      <c r="O439" s="30"/>
      <c r="P439" s="27"/>
      <c r="Q439" s="26"/>
      <c r="R439" s="30"/>
      <c r="S439" s="31"/>
    </row>
    <row r="440" spans="4:19" s="4" customFormat="1" ht="19.7" customHeight="1">
      <c r="D440" s="27"/>
      <c r="E440" s="27"/>
      <c r="F440" s="27"/>
      <c r="G440" s="47"/>
      <c r="H440" s="557"/>
      <c r="I440" s="26"/>
      <c r="J440" s="63"/>
      <c r="K440" s="29"/>
      <c r="L440" s="47"/>
      <c r="M440" s="26"/>
      <c r="N440" s="26"/>
      <c r="O440" s="30"/>
      <c r="P440" s="27"/>
      <c r="Q440" s="26"/>
      <c r="R440" s="30"/>
      <c r="S440" s="31"/>
    </row>
    <row r="441" spans="4:19" s="4" customFormat="1" ht="19.7" customHeight="1">
      <c r="D441" s="27"/>
      <c r="E441" s="27"/>
      <c r="F441" s="27"/>
      <c r="G441" s="47"/>
      <c r="H441" s="557"/>
      <c r="I441" s="26"/>
      <c r="J441" s="63"/>
      <c r="K441" s="29"/>
      <c r="L441" s="47"/>
      <c r="M441" s="26"/>
      <c r="N441" s="26"/>
      <c r="O441" s="30"/>
      <c r="P441" s="27"/>
      <c r="Q441" s="26"/>
      <c r="R441" s="30"/>
      <c r="S441" s="31"/>
    </row>
    <row r="442" spans="4:19" s="4" customFormat="1" ht="19.7" customHeight="1">
      <c r="D442" s="27"/>
      <c r="E442" s="27"/>
      <c r="F442" s="27"/>
      <c r="G442" s="47"/>
      <c r="H442" s="557"/>
      <c r="I442" s="26"/>
      <c r="J442" s="63"/>
      <c r="K442" s="29"/>
      <c r="L442" s="47"/>
      <c r="M442" s="26"/>
      <c r="N442" s="26"/>
      <c r="O442" s="30"/>
      <c r="P442" s="27"/>
      <c r="Q442" s="26"/>
      <c r="R442" s="30"/>
      <c r="S442" s="31"/>
    </row>
    <row r="443" spans="4:19" s="4" customFormat="1" ht="19.7" customHeight="1">
      <c r="D443" s="27"/>
      <c r="E443" s="27"/>
      <c r="F443" s="27"/>
      <c r="G443" s="47"/>
      <c r="H443" s="557"/>
      <c r="I443" s="26"/>
      <c r="J443" s="63"/>
      <c r="K443" s="29"/>
      <c r="L443" s="47"/>
      <c r="M443" s="26"/>
      <c r="N443" s="26"/>
      <c r="O443" s="30"/>
      <c r="P443" s="27"/>
      <c r="Q443" s="26"/>
      <c r="R443" s="30"/>
      <c r="S443" s="31"/>
    </row>
    <row r="444" spans="4:19" s="4" customFormat="1" ht="19.7" customHeight="1">
      <c r="D444" s="27"/>
      <c r="E444" s="27"/>
      <c r="F444" s="27"/>
      <c r="G444" s="47"/>
      <c r="H444" s="557"/>
      <c r="I444" s="26"/>
      <c r="J444" s="63"/>
      <c r="K444" s="29"/>
      <c r="L444" s="47"/>
      <c r="M444" s="26"/>
      <c r="N444" s="26"/>
      <c r="O444" s="30"/>
      <c r="P444" s="27"/>
      <c r="Q444" s="26"/>
      <c r="R444" s="30"/>
      <c r="S444" s="31"/>
    </row>
    <row r="445" spans="4:19" s="4" customFormat="1" ht="19.7" customHeight="1">
      <c r="D445" s="27"/>
      <c r="E445" s="27"/>
      <c r="F445" s="27"/>
      <c r="G445" s="47"/>
      <c r="H445" s="557"/>
      <c r="I445" s="26"/>
      <c r="J445" s="63"/>
      <c r="K445" s="29"/>
      <c r="L445" s="47"/>
      <c r="M445" s="26"/>
      <c r="N445" s="26"/>
      <c r="O445" s="30"/>
      <c r="P445" s="27"/>
      <c r="Q445" s="26"/>
      <c r="R445" s="30"/>
      <c r="S445" s="31"/>
    </row>
    <row r="446" spans="4:19" s="4" customFormat="1" ht="19.7" customHeight="1">
      <c r="D446" s="27"/>
      <c r="E446" s="27"/>
      <c r="F446" s="27"/>
      <c r="G446" s="47"/>
      <c r="H446" s="557"/>
      <c r="I446" s="26"/>
      <c r="J446" s="63"/>
      <c r="K446" s="29"/>
      <c r="L446" s="47"/>
      <c r="M446" s="26"/>
      <c r="N446" s="26"/>
      <c r="O446" s="30"/>
      <c r="P446" s="27"/>
      <c r="Q446" s="26"/>
      <c r="R446" s="30"/>
      <c r="S446" s="31"/>
    </row>
    <row r="447" spans="4:19" s="4" customFormat="1" ht="19.7" customHeight="1">
      <c r="D447" s="27"/>
      <c r="E447" s="27"/>
      <c r="F447" s="27"/>
      <c r="G447" s="47"/>
      <c r="H447" s="557"/>
      <c r="I447" s="26"/>
      <c r="J447" s="63"/>
      <c r="K447" s="29"/>
      <c r="L447" s="47"/>
      <c r="M447" s="26"/>
      <c r="N447" s="26"/>
      <c r="O447" s="30"/>
      <c r="P447" s="27"/>
      <c r="Q447" s="26"/>
      <c r="R447" s="30"/>
      <c r="S447" s="31"/>
    </row>
    <row r="448" spans="4:19" s="4" customFormat="1" ht="19.7" customHeight="1">
      <c r="D448" s="27"/>
      <c r="E448" s="27"/>
      <c r="F448" s="27"/>
      <c r="G448" s="47"/>
      <c r="H448" s="557"/>
      <c r="I448" s="26"/>
      <c r="J448" s="63"/>
      <c r="K448" s="29"/>
      <c r="L448" s="47"/>
      <c r="M448" s="26"/>
      <c r="N448" s="26"/>
      <c r="O448" s="30"/>
      <c r="P448" s="27"/>
      <c r="Q448" s="26"/>
      <c r="R448" s="30"/>
      <c r="S448" s="31"/>
    </row>
    <row r="449" spans="4:19" s="4" customFormat="1" ht="19.7" customHeight="1">
      <c r="D449" s="27"/>
      <c r="E449" s="27"/>
      <c r="F449" s="27"/>
      <c r="G449" s="47"/>
      <c r="H449" s="557"/>
      <c r="I449" s="26"/>
      <c r="J449" s="63"/>
      <c r="K449" s="29"/>
      <c r="L449" s="47"/>
      <c r="M449" s="26"/>
      <c r="N449" s="26"/>
      <c r="O449" s="30"/>
      <c r="P449" s="27"/>
      <c r="Q449" s="26"/>
      <c r="R449" s="30"/>
      <c r="S449" s="31"/>
    </row>
    <row r="450" spans="4:19" s="4" customFormat="1" ht="19.7" customHeight="1">
      <c r="D450" s="27"/>
      <c r="E450" s="27"/>
      <c r="F450" s="27"/>
      <c r="G450" s="47"/>
      <c r="H450" s="557"/>
      <c r="I450" s="26"/>
      <c r="J450" s="63"/>
      <c r="K450" s="29"/>
      <c r="L450" s="47"/>
      <c r="M450" s="26"/>
      <c r="N450" s="26"/>
      <c r="O450" s="30"/>
      <c r="P450" s="27"/>
      <c r="Q450" s="26"/>
      <c r="R450" s="30"/>
      <c r="S450" s="31"/>
    </row>
    <row r="451" spans="4:19" s="4" customFormat="1" ht="19.7" customHeight="1">
      <c r="D451" s="27"/>
      <c r="E451" s="27"/>
      <c r="F451" s="27"/>
      <c r="G451" s="47"/>
      <c r="H451" s="557"/>
      <c r="I451" s="26"/>
      <c r="J451" s="63"/>
      <c r="K451" s="29"/>
      <c r="L451" s="47"/>
      <c r="M451" s="26"/>
      <c r="N451" s="26"/>
      <c r="O451" s="30"/>
      <c r="P451" s="27"/>
      <c r="Q451" s="26"/>
      <c r="R451" s="30"/>
      <c r="S451" s="31"/>
    </row>
    <row r="452" spans="4:19" s="4" customFormat="1" ht="19.7" customHeight="1">
      <c r="D452" s="27"/>
      <c r="E452" s="27"/>
      <c r="F452" s="27"/>
      <c r="G452" s="47"/>
      <c r="H452" s="557"/>
      <c r="I452" s="26"/>
      <c r="J452" s="63"/>
      <c r="K452" s="29"/>
      <c r="L452" s="47"/>
      <c r="M452" s="26"/>
      <c r="N452" s="26"/>
      <c r="O452" s="30"/>
      <c r="P452" s="27"/>
      <c r="Q452" s="26"/>
      <c r="R452" s="30"/>
      <c r="S452" s="31"/>
    </row>
    <row r="453" spans="4:19" s="4" customFormat="1" ht="19.7" customHeight="1">
      <c r="D453" s="27"/>
      <c r="E453" s="27"/>
      <c r="F453" s="27"/>
      <c r="G453" s="47"/>
      <c r="H453" s="557"/>
      <c r="I453" s="26"/>
      <c r="J453" s="63"/>
      <c r="K453" s="29"/>
      <c r="L453" s="47"/>
      <c r="M453" s="26"/>
      <c r="N453" s="26"/>
      <c r="O453" s="30"/>
      <c r="P453" s="27"/>
      <c r="Q453" s="26"/>
      <c r="R453" s="30"/>
      <c r="S453" s="31"/>
    </row>
    <row r="454" spans="4:19" s="4" customFormat="1" ht="19.7" customHeight="1">
      <c r="D454" s="27"/>
      <c r="E454" s="27"/>
      <c r="F454" s="27"/>
      <c r="G454" s="47"/>
      <c r="H454" s="557"/>
      <c r="I454" s="26"/>
      <c r="J454" s="63"/>
      <c r="K454" s="29"/>
      <c r="L454" s="47"/>
      <c r="M454" s="26"/>
      <c r="N454" s="26"/>
      <c r="O454" s="30"/>
      <c r="P454" s="27"/>
      <c r="Q454" s="26"/>
      <c r="R454" s="30"/>
      <c r="S454" s="31"/>
    </row>
    <row r="455" spans="4:19" s="4" customFormat="1" ht="19.7" customHeight="1">
      <c r="D455" s="27"/>
      <c r="E455" s="27"/>
      <c r="F455" s="27"/>
      <c r="G455" s="47"/>
      <c r="H455" s="557"/>
      <c r="I455" s="26"/>
      <c r="J455" s="63"/>
      <c r="K455" s="29"/>
      <c r="L455" s="47"/>
      <c r="M455" s="26"/>
      <c r="N455" s="26"/>
      <c r="O455" s="30"/>
      <c r="P455" s="27"/>
      <c r="Q455" s="26"/>
      <c r="R455" s="30"/>
      <c r="S455" s="31"/>
    </row>
    <row r="456" spans="4:19" s="4" customFormat="1" ht="19.7" customHeight="1">
      <c r="D456" s="27"/>
      <c r="E456" s="27"/>
      <c r="F456" s="27"/>
      <c r="G456" s="47"/>
      <c r="H456" s="557"/>
      <c r="I456" s="26"/>
      <c r="J456" s="63"/>
      <c r="K456" s="29"/>
      <c r="L456" s="47"/>
      <c r="M456" s="26"/>
      <c r="N456" s="26"/>
      <c r="O456" s="30"/>
      <c r="P456" s="27"/>
      <c r="Q456" s="26"/>
      <c r="R456" s="30"/>
      <c r="S456" s="31"/>
    </row>
    <row r="457" spans="4:19" s="4" customFormat="1" ht="19.7" customHeight="1">
      <c r="D457" s="27"/>
      <c r="E457" s="27"/>
      <c r="F457" s="27"/>
      <c r="G457" s="47"/>
      <c r="H457" s="557"/>
      <c r="I457" s="26"/>
      <c r="J457" s="63"/>
      <c r="K457" s="29"/>
      <c r="L457" s="47"/>
      <c r="M457" s="26"/>
      <c r="N457" s="26"/>
      <c r="O457" s="30"/>
      <c r="P457" s="27"/>
      <c r="Q457" s="26"/>
      <c r="R457" s="30"/>
      <c r="S457" s="31"/>
    </row>
    <row r="458" spans="4:19" s="4" customFormat="1" ht="19.7" customHeight="1">
      <c r="D458" s="27"/>
      <c r="E458" s="27"/>
      <c r="F458" s="27"/>
      <c r="G458" s="47"/>
      <c r="H458" s="557"/>
      <c r="I458" s="26"/>
      <c r="J458" s="63"/>
      <c r="K458" s="29"/>
      <c r="L458" s="47"/>
      <c r="M458" s="26"/>
      <c r="N458" s="26"/>
      <c r="O458" s="30"/>
      <c r="P458" s="27"/>
      <c r="Q458" s="26"/>
      <c r="R458" s="30"/>
      <c r="S458" s="31"/>
    </row>
    <row r="459" spans="4:19" s="4" customFormat="1" ht="19.7" customHeight="1">
      <c r="D459" s="27"/>
      <c r="E459" s="27"/>
      <c r="F459" s="27"/>
      <c r="G459" s="47"/>
      <c r="H459" s="557"/>
      <c r="I459" s="26"/>
      <c r="J459" s="63"/>
      <c r="K459" s="29"/>
      <c r="L459" s="47"/>
      <c r="M459" s="26"/>
      <c r="N459" s="26"/>
      <c r="O459" s="30"/>
      <c r="P459" s="27"/>
      <c r="Q459" s="26"/>
      <c r="R459" s="30"/>
      <c r="S459" s="31"/>
    </row>
    <row r="460" spans="4:19" s="4" customFormat="1" ht="19.7" customHeight="1">
      <c r="D460" s="27"/>
      <c r="E460" s="27"/>
      <c r="F460" s="27"/>
      <c r="G460" s="47"/>
      <c r="H460" s="557"/>
      <c r="I460" s="26"/>
      <c r="J460" s="63"/>
      <c r="K460" s="29"/>
      <c r="L460" s="47"/>
      <c r="M460" s="26"/>
      <c r="N460" s="26"/>
      <c r="O460" s="30"/>
      <c r="P460" s="27"/>
      <c r="Q460" s="26"/>
      <c r="R460" s="30"/>
      <c r="S460" s="31"/>
    </row>
    <row r="461" spans="4:19" s="4" customFormat="1" ht="19.7" customHeight="1">
      <c r="D461" s="27"/>
      <c r="E461" s="27"/>
      <c r="F461" s="27"/>
      <c r="G461" s="47"/>
      <c r="H461" s="557"/>
      <c r="I461" s="26"/>
      <c r="J461" s="63"/>
      <c r="K461" s="29"/>
      <c r="L461" s="47"/>
      <c r="M461" s="26"/>
      <c r="N461" s="26"/>
      <c r="O461" s="30"/>
      <c r="P461" s="27"/>
      <c r="Q461" s="26"/>
      <c r="R461" s="30"/>
      <c r="S461" s="31"/>
    </row>
    <row r="462" spans="4:19" s="4" customFormat="1" ht="19.7" customHeight="1">
      <c r="D462" s="27"/>
      <c r="E462" s="27"/>
      <c r="F462" s="27"/>
      <c r="G462" s="47"/>
      <c r="H462" s="557"/>
      <c r="I462" s="26"/>
      <c r="J462" s="63"/>
      <c r="K462" s="29"/>
      <c r="L462" s="47"/>
      <c r="M462" s="26"/>
      <c r="N462" s="26"/>
      <c r="O462" s="30"/>
      <c r="P462" s="27"/>
      <c r="Q462" s="26"/>
      <c r="R462" s="30"/>
      <c r="S462" s="31"/>
    </row>
    <row r="463" spans="4:19" s="4" customFormat="1" ht="19.7" customHeight="1">
      <c r="D463" s="27"/>
      <c r="E463" s="27"/>
      <c r="F463" s="27"/>
      <c r="G463" s="47"/>
      <c r="H463" s="557"/>
      <c r="I463" s="26"/>
      <c r="J463" s="63"/>
      <c r="K463" s="29"/>
      <c r="L463" s="47"/>
      <c r="M463" s="26"/>
      <c r="N463" s="26"/>
      <c r="O463" s="30"/>
      <c r="P463" s="27"/>
      <c r="Q463" s="26"/>
      <c r="R463" s="30"/>
      <c r="S463" s="31"/>
    </row>
    <row r="464" spans="4:19" s="4" customFormat="1" ht="19.7" customHeight="1">
      <c r="D464" s="27"/>
      <c r="E464" s="27"/>
      <c r="F464" s="27"/>
      <c r="G464" s="47"/>
      <c r="H464" s="557"/>
      <c r="I464" s="26"/>
      <c r="J464" s="63"/>
      <c r="K464" s="29"/>
      <c r="L464" s="47"/>
      <c r="M464" s="26"/>
      <c r="N464" s="26"/>
      <c r="O464" s="30"/>
      <c r="P464" s="27"/>
      <c r="Q464" s="26"/>
      <c r="R464" s="30"/>
      <c r="S464" s="31"/>
    </row>
    <row r="465" spans="4:19" s="4" customFormat="1" ht="19.7" customHeight="1">
      <c r="D465" s="27"/>
      <c r="E465" s="27"/>
      <c r="F465" s="27"/>
      <c r="G465" s="47"/>
      <c r="H465" s="557"/>
      <c r="I465" s="26"/>
      <c r="J465" s="63"/>
      <c r="K465" s="29"/>
      <c r="L465" s="47"/>
      <c r="M465" s="26"/>
      <c r="N465" s="26"/>
      <c r="O465" s="30"/>
      <c r="P465" s="27"/>
      <c r="Q465" s="26"/>
      <c r="R465" s="30"/>
      <c r="S465" s="31"/>
    </row>
    <row r="466" spans="4:19" s="4" customFormat="1" ht="19.7" customHeight="1">
      <c r="D466" s="27"/>
      <c r="E466" s="27"/>
      <c r="F466" s="27"/>
      <c r="G466" s="47"/>
      <c r="H466" s="557"/>
      <c r="I466" s="26"/>
      <c r="J466" s="63"/>
      <c r="K466" s="29"/>
      <c r="L466" s="47"/>
      <c r="M466" s="26"/>
      <c r="N466" s="26"/>
      <c r="O466" s="30"/>
      <c r="P466" s="27"/>
      <c r="Q466" s="26"/>
      <c r="R466" s="30"/>
      <c r="S466" s="31"/>
    </row>
    <row r="467" spans="4:19" s="4" customFormat="1" ht="19.7" customHeight="1">
      <c r="D467" s="27"/>
      <c r="E467" s="27"/>
      <c r="F467" s="27"/>
      <c r="G467" s="47"/>
      <c r="H467" s="557"/>
      <c r="I467" s="26"/>
      <c r="J467" s="63"/>
      <c r="K467" s="29"/>
      <c r="L467" s="47"/>
      <c r="M467" s="26"/>
      <c r="N467" s="26"/>
      <c r="O467" s="30"/>
      <c r="P467" s="27"/>
      <c r="Q467" s="26"/>
      <c r="R467" s="30"/>
      <c r="S467" s="31"/>
    </row>
    <row r="468" spans="4:19" s="4" customFormat="1" ht="19.7" customHeight="1">
      <c r="D468" s="27"/>
      <c r="E468" s="27"/>
      <c r="F468" s="27"/>
      <c r="G468" s="47"/>
      <c r="H468" s="557"/>
      <c r="I468" s="26"/>
      <c r="J468" s="63"/>
      <c r="K468" s="29"/>
      <c r="L468" s="47"/>
      <c r="M468" s="26"/>
      <c r="N468" s="26"/>
      <c r="O468" s="30"/>
      <c r="P468" s="27"/>
      <c r="Q468" s="26"/>
      <c r="R468" s="30"/>
      <c r="S468" s="31"/>
    </row>
    <row r="469" spans="4:19" s="4" customFormat="1" ht="19.7" customHeight="1">
      <c r="D469" s="27"/>
      <c r="E469" s="27"/>
      <c r="F469" s="27"/>
      <c r="G469" s="47"/>
      <c r="H469" s="557"/>
      <c r="I469" s="26"/>
      <c r="J469" s="63"/>
      <c r="K469" s="29"/>
      <c r="L469" s="47"/>
      <c r="M469" s="26"/>
      <c r="N469" s="26"/>
      <c r="O469" s="30"/>
      <c r="P469" s="27"/>
      <c r="Q469" s="26"/>
      <c r="R469" s="30"/>
      <c r="S469" s="31"/>
    </row>
    <row r="470" spans="4:19" s="4" customFormat="1" ht="19.7" customHeight="1">
      <c r="D470" s="27"/>
      <c r="E470" s="27"/>
      <c r="F470" s="27"/>
      <c r="G470" s="47"/>
      <c r="H470" s="557"/>
      <c r="I470" s="26"/>
      <c r="J470" s="63"/>
      <c r="K470" s="29"/>
      <c r="L470" s="47"/>
      <c r="M470" s="26"/>
      <c r="N470" s="26"/>
      <c r="O470" s="30"/>
      <c r="P470" s="27"/>
      <c r="Q470" s="26"/>
      <c r="R470" s="30"/>
      <c r="S470" s="31"/>
    </row>
    <row r="471" spans="4:19" s="4" customFormat="1" ht="19.7" customHeight="1">
      <c r="D471" s="27"/>
      <c r="E471" s="27"/>
      <c r="F471" s="27"/>
      <c r="G471" s="47"/>
      <c r="H471" s="557"/>
      <c r="I471" s="26"/>
      <c r="J471" s="63"/>
      <c r="K471" s="29"/>
      <c r="L471" s="47"/>
      <c r="M471" s="26"/>
      <c r="N471" s="26"/>
      <c r="O471" s="30"/>
      <c r="P471" s="27"/>
      <c r="Q471" s="26"/>
      <c r="R471" s="30"/>
      <c r="S471" s="31"/>
    </row>
    <row r="472" spans="4:19" s="4" customFormat="1" ht="19.7" customHeight="1">
      <c r="D472" s="27"/>
      <c r="E472" s="27"/>
      <c r="F472" s="27"/>
      <c r="G472" s="47"/>
      <c r="H472" s="557"/>
      <c r="I472" s="26"/>
      <c r="J472" s="63"/>
      <c r="K472" s="29"/>
      <c r="L472" s="47"/>
      <c r="M472" s="26"/>
      <c r="N472" s="26"/>
      <c r="O472" s="30"/>
      <c r="P472" s="27"/>
      <c r="Q472" s="26"/>
      <c r="R472" s="30"/>
      <c r="S472" s="31"/>
    </row>
    <row r="473" spans="4:19" s="4" customFormat="1" ht="19.7" customHeight="1">
      <c r="D473" s="27"/>
      <c r="E473" s="27"/>
      <c r="F473" s="27"/>
      <c r="G473" s="47"/>
      <c r="H473" s="557"/>
      <c r="I473" s="26"/>
      <c r="J473" s="63"/>
      <c r="K473" s="29"/>
      <c r="L473" s="47"/>
      <c r="M473" s="26"/>
      <c r="N473" s="26"/>
      <c r="O473" s="30"/>
      <c r="P473" s="27"/>
      <c r="Q473" s="26"/>
      <c r="R473" s="30"/>
      <c r="S473" s="31"/>
    </row>
    <row r="474" spans="4:19" s="4" customFormat="1" ht="19.7" customHeight="1">
      <c r="D474" s="27"/>
      <c r="E474" s="27"/>
      <c r="F474" s="27"/>
      <c r="G474" s="47"/>
      <c r="H474" s="557"/>
      <c r="I474" s="26"/>
      <c r="J474" s="63"/>
      <c r="K474" s="29"/>
      <c r="L474" s="47"/>
      <c r="M474" s="26"/>
      <c r="N474" s="26"/>
      <c r="O474" s="30"/>
      <c r="P474" s="27"/>
      <c r="Q474" s="26"/>
      <c r="R474" s="30"/>
      <c r="S474" s="31"/>
    </row>
    <row r="475" spans="4:19" s="4" customFormat="1" ht="19.7" customHeight="1">
      <c r="D475" s="27"/>
      <c r="E475" s="27"/>
      <c r="F475" s="27"/>
      <c r="G475" s="47"/>
      <c r="H475" s="557"/>
      <c r="I475" s="26"/>
      <c r="J475" s="63"/>
      <c r="K475" s="29"/>
      <c r="L475" s="47"/>
      <c r="M475" s="26"/>
      <c r="N475" s="26"/>
      <c r="O475" s="30"/>
      <c r="P475" s="27"/>
      <c r="Q475" s="26"/>
      <c r="R475" s="30"/>
      <c r="S475" s="31"/>
    </row>
    <row r="476" spans="4:19" s="4" customFormat="1" ht="19.7" customHeight="1">
      <c r="D476" s="27"/>
      <c r="E476" s="27"/>
      <c r="F476" s="27"/>
      <c r="G476" s="47"/>
      <c r="H476" s="557"/>
      <c r="I476" s="26"/>
      <c r="J476" s="63"/>
      <c r="K476" s="29"/>
      <c r="L476" s="47"/>
      <c r="M476" s="26"/>
      <c r="N476" s="26"/>
      <c r="O476" s="30"/>
      <c r="P476" s="27"/>
      <c r="Q476" s="26"/>
      <c r="R476" s="30"/>
      <c r="S476" s="31"/>
    </row>
    <row r="477" spans="4:19" s="4" customFormat="1" ht="19.7" customHeight="1">
      <c r="D477" s="27"/>
      <c r="E477" s="27"/>
      <c r="F477" s="27"/>
      <c r="G477" s="47"/>
      <c r="H477" s="557"/>
      <c r="I477" s="26"/>
      <c r="J477" s="63"/>
      <c r="K477" s="29"/>
      <c r="L477" s="47"/>
      <c r="M477" s="26"/>
      <c r="N477" s="26"/>
      <c r="O477" s="30"/>
      <c r="P477" s="27"/>
      <c r="Q477" s="26"/>
      <c r="R477" s="30"/>
      <c r="S477" s="31"/>
    </row>
    <row r="478" spans="4:19" s="4" customFormat="1" ht="19.7" customHeight="1">
      <c r="D478" s="27"/>
      <c r="E478" s="27"/>
      <c r="F478" s="27"/>
      <c r="G478" s="47"/>
      <c r="H478" s="557"/>
      <c r="I478" s="26"/>
      <c r="J478" s="63"/>
      <c r="K478" s="29"/>
      <c r="L478" s="47"/>
      <c r="M478" s="26"/>
      <c r="N478" s="26"/>
      <c r="O478" s="30"/>
      <c r="P478" s="27"/>
      <c r="Q478" s="26"/>
      <c r="R478" s="30"/>
      <c r="S478" s="31"/>
    </row>
    <row r="479" spans="4:19" s="4" customFormat="1" ht="19.7" customHeight="1">
      <c r="D479" s="27"/>
      <c r="E479" s="27"/>
      <c r="F479" s="27"/>
      <c r="G479" s="47"/>
      <c r="H479" s="557"/>
      <c r="I479" s="26"/>
      <c r="J479" s="63"/>
      <c r="K479" s="29"/>
      <c r="L479" s="47"/>
      <c r="M479" s="26"/>
      <c r="N479" s="26"/>
      <c r="O479" s="30"/>
      <c r="P479" s="27"/>
      <c r="Q479" s="26"/>
      <c r="R479" s="30"/>
      <c r="S479" s="31"/>
    </row>
    <row r="480" spans="4:19" s="4" customFormat="1" ht="19.7" customHeight="1">
      <c r="D480" s="27"/>
      <c r="E480" s="27"/>
      <c r="F480" s="27"/>
      <c r="G480" s="47"/>
      <c r="H480" s="557"/>
      <c r="I480" s="26"/>
      <c r="J480" s="63"/>
      <c r="K480" s="29"/>
      <c r="L480" s="47"/>
      <c r="M480" s="26"/>
      <c r="N480" s="26"/>
      <c r="O480" s="30"/>
      <c r="P480" s="27"/>
      <c r="Q480" s="26"/>
      <c r="R480" s="30"/>
      <c r="S480" s="31"/>
    </row>
    <row r="481" spans="4:19" s="4" customFormat="1" ht="19.7" customHeight="1">
      <c r="D481" s="27"/>
      <c r="E481" s="27"/>
      <c r="F481" s="27"/>
      <c r="G481" s="47"/>
      <c r="H481" s="557"/>
      <c r="I481" s="26"/>
      <c r="J481" s="63"/>
      <c r="K481" s="29"/>
      <c r="L481" s="47"/>
      <c r="M481" s="26"/>
      <c r="N481" s="26"/>
      <c r="O481" s="30"/>
      <c r="P481" s="27"/>
      <c r="Q481" s="26"/>
      <c r="R481" s="30"/>
      <c r="S481" s="31"/>
    </row>
    <row r="482" spans="4:19" s="4" customFormat="1" ht="19.7" customHeight="1">
      <c r="D482" s="27"/>
      <c r="E482" s="27"/>
      <c r="F482" s="27"/>
      <c r="G482" s="47"/>
      <c r="H482" s="557"/>
      <c r="I482" s="26"/>
      <c r="J482" s="63"/>
      <c r="K482" s="29"/>
      <c r="L482" s="47"/>
      <c r="M482" s="26"/>
      <c r="N482" s="26"/>
      <c r="O482" s="30"/>
      <c r="P482" s="27"/>
      <c r="Q482" s="26"/>
      <c r="R482" s="30"/>
      <c r="S482" s="31"/>
    </row>
    <row r="483" spans="4:19" s="4" customFormat="1" ht="19.7" customHeight="1">
      <c r="D483" s="27"/>
      <c r="E483" s="27"/>
      <c r="F483" s="27"/>
      <c r="G483" s="47"/>
      <c r="H483" s="557"/>
      <c r="I483" s="26"/>
      <c r="J483" s="63"/>
      <c r="K483" s="29"/>
      <c r="L483" s="47"/>
      <c r="M483" s="26"/>
      <c r="N483" s="26"/>
      <c r="O483" s="30"/>
      <c r="P483" s="27"/>
      <c r="Q483" s="26"/>
      <c r="R483" s="30"/>
      <c r="S483" s="31"/>
    </row>
    <row r="484" spans="4:19" s="4" customFormat="1" ht="19.7" customHeight="1">
      <c r="D484" s="27"/>
      <c r="E484" s="27"/>
      <c r="F484" s="27"/>
      <c r="G484" s="47"/>
      <c r="H484" s="557"/>
      <c r="I484" s="26"/>
      <c r="J484" s="63"/>
      <c r="K484" s="29"/>
      <c r="L484" s="47"/>
      <c r="M484" s="26"/>
      <c r="N484" s="26"/>
      <c r="O484" s="30"/>
      <c r="P484" s="27"/>
      <c r="Q484" s="26"/>
      <c r="R484" s="30"/>
      <c r="S484" s="31"/>
    </row>
    <row r="485" spans="4:19" s="4" customFormat="1" ht="19.7" customHeight="1">
      <c r="D485" s="27"/>
      <c r="E485" s="27"/>
      <c r="F485" s="27"/>
      <c r="G485" s="47"/>
      <c r="H485" s="557"/>
      <c r="I485" s="26"/>
      <c r="J485" s="63"/>
      <c r="K485" s="29"/>
      <c r="L485" s="47"/>
      <c r="M485" s="26"/>
      <c r="N485" s="26"/>
      <c r="O485" s="30"/>
      <c r="P485" s="27"/>
      <c r="Q485" s="26"/>
      <c r="R485" s="30"/>
      <c r="S485" s="31"/>
    </row>
    <row r="486" spans="4:19" s="4" customFormat="1" ht="19.7" customHeight="1">
      <c r="D486" s="27"/>
      <c r="E486" s="27"/>
      <c r="F486" s="27"/>
      <c r="G486" s="47"/>
      <c r="H486" s="557"/>
      <c r="I486" s="26"/>
      <c r="J486" s="63"/>
      <c r="K486" s="29"/>
      <c r="L486" s="47"/>
      <c r="M486" s="26"/>
      <c r="N486" s="26"/>
      <c r="O486" s="30"/>
      <c r="P486" s="27"/>
      <c r="Q486" s="26"/>
      <c r="R486" s="30"/>
      <c r="S486" s="31"/>
    </row>
    <row r="487" spans="4:19" s="4" customFormat="1" ht="19.7" customHeight="1">
      <c r="D487" s="27"/>
      <c r="E487" s="27"/>
      <c r="F487" s="27"/>
      <c r="G487" s="47"/>
      <c r="H487" s="557"/>
      <c r="I487" s="26"/>
      <c r="J487" s="63"/>
      <c r="K487" s="29"/>
      <c r="L487" s="47"/>
      <c r="M487" s="26"/>
      <c r="N487" s="26"/>
      <c r="O487" s="30"/>
      <c r="P487" s="27"/>
      <c r="Q487" s="26"/>
      <c r="R487" s="30"/>
      <c r="S487" s="31"/>
    </row>
    <row r="488" spans="4:19" s="4" customFormat="1" ht="19.7" customHeight="1">
      <c r="D488" s="27"/>
      <c r="E488" s="27"/>
      <c r="F488" s="27"/>
      <c r="G488" s="47"/>
      <c r="H488" s="557"/>
      <c r="I488" s="26"/>
      <c r="J488" s="63"/>
      <c r="K488" s="29"/>
      <c r="L488" s="47"/>
      <c r="M488" s="26"/>
      <c r="N488" s="26"/>
      <c r="O488" s="30"/>
      <c r="P488" s="27"/>
      <c r="Q488" s="26"/>
      <c r="R488" s="30"/>
      <c r="S488" s="31"/>
    </row>
    <row r="489" spans="4:19" s="4" customFormat="1" ht="19.7" customHeight="1">
      <c r="D489" s="27"/>
      <c r="E489" s="27"/>
      <c r="F489" s="27"/>
      <c r="G489" s="47"/>
      <c r="H489" s="557"/>
      <c r="I489" s="26"/>
      <c r="J489" s="63"/>
      <c r="K489" s="29"/>
      <c r="L489" s="47"/>
      <c r="M489" s="26"/>
      <c r="N489" s="26"/>
      <c r="O489" s="30"/>
      <c r="P489" s="27"/>
      <c r="Q489" s="26"/>
      <c r="R489" s="30"/>
      <c r="S489" s="31"/>
    </row>
    <row r="490" spans="4:19" s="4" customFormat="1" ht="19.7" customHeight="1">
      <c r="D490" s="27"/>
      <c r="E490" s="27"/>
      <c r="F490" s="27"/>
      <c r="G490" s="47"/>
      <c r="H490" s="557"/>
      <c r="I490" s="26"/>
      <c r="J490" s="63"/>
      <c r="K490" s="29"/>
      <c r="L490" s="47"/>
      <c r="M490" s="26"/>
      <c r="N490" s="26"/>
      <c r="O490" s="30"/>
      <c r="P490" s="27"/>
      <c r="Q490" s="26"/>
      <c r="R490" s="30"/>
      <c r="S490" s="31"/>
    </row>
    <row r="491" spans="4:19" s="4" customFormat="1" ht="19.7" customHeight="1">
      <c r="D491" s="27"/>
      <c r="E491" s="27"/>
      <c r="F491" s="27"/>
      <c r="G491" s="47"/>
      <c r="H491" s="557"/>
      <c r="I491" s="26"/>
      <c r="J491" s="63"/>
      <c r="K491" s="29"/>
      <c r="L491" s="47"/>
      <c r="M491" s="26"/>
      <c r="N491" s="26"/>
      <c r="O491" s="30"/>
      <c r="P491" s="27"/>
      <c r="Q491" s="26"/>
      <c r="R491" s="30"/>
      <c r="S491" s="31"/>
    </row>
    <row r="492" spans="4:19" s="4" customFormat="1" ht="19.7" customHeight="1">
      <c r="D492" s="27"/>
      <c r="E492" s="27"/>
      <c r="F492" s="27"/>
      <c r="G492" s="47"/>
      <c r="H492" s="557"/>
      <c r="I492" s="26"/>
      <c r="J492" s="63"/>
      <c r="K492" s="29"/>
      <c r="L492" s="47"/>
      <c r="M492" s="26"/>
      <c r="N492" s="26"/>
      <c r="O492" s="30"/>
      <c r="P492" s="27"/>
      <c r="Q492" s="26"/>
      <c r="R492" s="30"/>
      <c r="S492" s="31"/>
    </row>
    <row r="493" spans="4:19" s="4" customFormat="1" ht="19.7" customHeight="1">
      <c r="D493" s="27"/>
      <c r="E493" s="27"/>
      <c r="F493" s="27"/>
      <c r="G493" s="47"/>
      <c r="H493" s="557"/>
      <c r="I493" s="26"/>
      <c r="J493" s="63"/>
      <c r="K493" s="29"/>
      <c r="L493" s="47"/>
      <c r="M493" s="26"/>
      <c r="N493" s="26"/>
      <c r="O493" s="30"/>
      <c r="P493" s="27"/>
      <c r="Q493" s="26"/>
      <c r="R493" s="30"/>
      <c r="S493" s="31"/>
    </row>
    <row r="494" spans="4:19" s="4" customFormat="1" ht="19.7" customHeight="1">
      <c r="D494" s="27"/>
      <c r="E494" s="27"/>
      <c r="F494" s="27"/>
      <c r="G494" s="47"/>
      <c r="H494" s="557"/>
      <c r="I494" s="26"/>
      <c r="J494" s="63"/>
      <c r="K494" s="29"/>
      <c r="L494" s="47"/>
      <c r="M494" s="26"/>
      <c r="N494" s="26"/>
      <c r="O494" s="30"/>
      <c r="P494" s="27"/>
      <c r="Q494" s="26"/>
      <c r="R494" s="30"/>
      <c r="S494" s="31"/>
    </row>
    <row r="495" spans="4:19" s="4" customFormat="1" ht="19.7" customHeight="1">
      <c r="D495" s="27"/>
      <c r="E495" s="27"/>
      <c r="F495" s="27"/>
      <c r="G495" s="47"/>
      <c r="H495" s="557"/>
      <c r="I495" s="26"/>
      <c r="J495" s="63"/>
      <c r="K495" s="29"/>
      <c r="L495" s="47"/>
      <c r="M495" s="26"/>
      <c r="N495" s="26"/>
      <c r="O495" s="30"/>
      <c r="P495" s="27"/>
      <c r="Q495" s="26"/>
      <c r="R495" s="30"/>
      <c r="S495" s="31"/>
    </row>
    <row r="496" spans="4:19" s="4" customFormat="1" ht="19.7" customHeight="1">
      <c r="D496" s="27"/>
      <c r="E496" s="27"/>
      <c r="F496" s="27"/>
      <c r="G496" s="47"/>
      <c r="H496" s="557"/>
      <c r="I496" s="26"/>
      <c r="J496" s="63"/>
      <c r="K496" s="29"/>
      <c r="L496" s="47"/>
      <c r="M496" s="26"/>
      <c r="N496" s="26"/>
      <c r="O496" s="30"/>
      <c r="P496" s="27"/>
      <c r="Q496" s="26"/>
      <c r="R496" s="30"/>
      <c r="S496" s="31"/>
    </row>
    <row r="497" spans="4:19" s="4" customFormat="1" ht="19.7" customHeight="1">
      <c r="D497" s="27"/>
      <c r="E497" s="27"/>
      <c r="F497" s="27"/>
      <c r="G497" s="47"/>
      <c r="H497" s="557"/>
      <c r="I497" s="26"/>
      <c r="J497" s="63"/>
      <c r="K497" s="29"/>
      <c r="L497" s="47"/>
      <c r="M497" s="26"/>
      <c r="N497" s="26"/>
      <c r="O497" s="30"/>
      <c r="P497" s="27"/>
      <c r="Q497" s="26"/>
      <c r="R497" s="30"/>
      <c r="S497" s="31"/>
    </row>
    <row r="498" spans="4:19" s="4" customFormat="1" ht="19.7" customHeight="1">
      <c r="D498" s="27"/>
      <c r="E498" s="27"/>
      <c r="F498" s="27"/>
      <c r="G498" s="47"/>
      <c r="H498" s="557"/>
      <c r="I498" s="26"/>
      <c r="J498" s="63"/>
      <c r="K498" s="29"/>
      <c r="L498" s="47"/>
      <c r="M498" s="26"/>
      <c r="N498" s="26"/>
      <c r="O498" s="30"/>
      <c r="P498" s="27"/>
      <c r="Q498" s="26"/>
      <c r="R498" s="30"/>
      <c r="S498" s="31"/>
    </row>
    <row r="499" spans="4:19" s="4" customFormat="1" ht="19.7" customHeight="1">
      <c r="D499" s="27"/>
      <c r="E499" s="27"/>
      <c r="F499" s="27"/>
      <c r="G499" s="47"/>
      <c r="H499" s="557"/>
      <c r="I499" s="26"/>
      <c r="J499" s="63"/>
      <c r="K499" s="29"/>
      <c r="L499" s="47"/>
      <c r="M499" s="26"/>
      <c r="N499" s="26"/>
      <c r="O499" s="30"/>
      <c r="P499" s="27"/>
      <c r="Q499" s="26"/>
      <c r="R499" s="30"/>
      <c r="S499" s="31"/>
    </row>
    <row r="500" spans="4:19" s="4" customFormat="1" ht="19.7" customHeight="1">
      <c r="D500" s="27"/>
      <c r="E500" s="27"/>
      <c r="F500" s="27"/>
      <c r="G500" s="47"/>
      <c r="H500" s="557"/>
      <c r="I500" s="26"/>
      <c r="J500" s="63"/>
      <c r="K500" s="29"/>
      <c r="L500" s="47"/>
      <c r="M500" s="26"/>
      <c r="N500" s="26"/>
      <c r="O500" s="30"/>
      <c r="P500" s="27"/>
      <c r="Q500" s="26"/>
      <c r="R500" s="30"/>
      <c r="S500" s="31"/>
    </row>
    <row r="501" spans="4:19" s="4" customFormat="1" ht="19.7" customHeight="1">
      <c r="D501" s="27"/>
      <c r="E501" s="27"/>
      <c r="F501" s="27"/>
      <c r="G501" s="47"/>
      <c r="H501" s="557"/>
      <c r="I501" s="26"/>
      <c r="J501" s="63"/>
      <c r="K501" s="29"/>
      <c r="L501" s="47"/>
      <c r="M501" s="26"/>
      <c r="N501" s="26"/>
      <c r="O501" s="30"/>
      <c r="P501" s="27"/>
      <c r="Q501" s="26"/>
      <c r="R501" s="30"/>
      <c r="S501" s="31"/>
    </row>
    <row r="502" spans="4:19" s="4" customFormat="1" ht="19.7" customHeight="1">
      <c r="D502" s="27"/>
      <c r="E502" s="27"/>
      <c r="F502" s="27"/>
      <c r="G502" s="47"/>
      <c r="H502" s="557"/>
      <c r="I502" s="26"/>
      <c r="J502" s="63"/>
      <c r="K502" s="29"/>
      <c r="L502" s="47"/>
      <c r="M502" s="26"/>
      <c r="N502" s="26"/>
      <c r="O502" s="30"/>
      <c r="P502" s="27"/>
      <c r="Q502" s="26"/>
      <c r="R502" s="30"/>
      <c r="S502" s="31"/>
    </row>
    <row r="503" spans="4:19" s="4" customFormat="1" ht="19.7" customHeight="1">
      <c r="D503" s="27"/>
      <c r="E503" s="27"/>
      <c r="F503" s="27"/>
      <c r="G503" s="47"/>
      <c r="H503" s="557"/>
      <c r="I503" s="26"/>
      <c r="J503" s="63"/>
      <c r="K503" s="29"/>
      <c r="L503" s="47"/>
      <c r="M503" s="26"/>
      <c r="N503" s="26"/>
      <c r="O503" s="30"/>
      <c r="P503" s="27"/>
      <c r="Q503" s="26"/>
      <c r="R503" s="30"/>
      <c r="S503" s="31"/>
    </row>
    <row r="504" spans="4:19" s="4" customFormat="1" ht="19.7" customHeight="1">
      <c r="D504" s="27"/>
      <c r="E504" s="27"/>
      <c r="F504" s="27"/>
      <c r="G504" s="47"/>
      <c r="H504" s="557"/>
      <c r="I504" s="26"/>
      <c r="J504" s="63"/>
      <c r="K504" s="29"/>
      <c r="L504" s="47"/>
      <c r="M504" s="26"/>
      <c r="N504" s="26"/>
      <c r="O504" s="30"/>
      <c r="P504" s="27"/>
      <c r="Q504" s="26"/>
      <c r="R504" s="30"/>
      <c r="S504" s="31"/>
    </row>
    <row r="505" spans="4:19" s="4" customFormat="1" ht="19.7" customHeight="1">
      <c r="D505" s="27"/>
      <c r="E505" s="27"/>
      <c r="F505" s="27"/>
      <c r="G505" s="47"/>
      <c r="H505" s="557"/>
      <c r="I505" s="26"/>
      <c r="J505" s="63"/>
      <c r="K505" s="29"/>
      <c r="L505" s="47"/>
      <c r="M505" s="26"/>
      <c r="N505" s="26"/>
      <c r="O505" s="30"/>
      <c r="P505" s="27"/>
      <c r="Q505" s="26"/>
      <c r="R505" s="30"/>
      <c r="S505" s="31"/>
    </row>
    <row r="506" spans="4:19" s="4" customFormat="1" ht="19.7" customHeight="1">
      <c r="D506" s="27"/>
      <c r="E506" s="27"/>
      <c r="F506" s="27"/>
      <c r="G506" s="47"/>
      <c r="H506" s="557"/>
      <c r="I506" s="26"/>
      <c r="J506" s="63"/>
      <c r="K506" s="29"/>
      <c r="L506" s="47"/>
      <c r="M506" s="26"/>
      <c r="N506" s="26"/>
      <c r="O506" s="30"/>
      <c r="P506" s="27"/>
      <c r="Q506" s="26"/>
      <c r="R506" s="30"/>
      <c r="S506" s="31"/>
    </row>
    <row r="507" spans="4:19" s="4" customFormat="1" ht="19.7" customHeight="1">
      <c r="D507" s="27"/>
      <c r="E507" s="27"/>
      <c r="F507" s="27"/>
      <c r="G507" s="47"/>
      <c r="H507" s="557"/>
      <c r="I507" s="26"/>
      <c r="J507" s="63"/>
      <c r="K507" s="29"/>
      <c r="L507" s="47"/>
      <c r="M507" s="26"/>
      <c r="N507" s="26"/>
      <c r="O507" s="30"/>
      <c r="P507" s="27"/>
      <c r="Q507" s="26"/>
      <c r="R507" s="30"/>
      <c r="S507" s="31"/>
    </row>
    <row r="508" spans="4:19" s="4" customFormat="1" ht="19.7" customHeight="1">
      <c r="D508" s="27"/>
      <c r="E508" s="27"/>
      <c r="F508" s="27"/>
      <c r="G508" s="47"/>
      <c r="H508" s="557"/>
      <c r="I508" s="26"/>
      <c r="J508" s="63"/>
      <c r="K508" s="29"/>
      <c r="L508" s="47"/>
      <c r="M508" s="26"/>
      <c r="N508" s="26"/>
      <c r="O508" s="30"/>
      <c r="P508" s="27"/>
      <c r="Q508" s="26"/>
      <c r="R508" s="30"/>
      <c r="S508" s="31"/>
    </row>
    <row r="509" spans="4:19" s="4" customFormat="1" ht="19.7" customHeight="1">
      <c r="D509" s="27"/>
      <c r="E509" s="27"/>
      <c r="F509" s="27"/>
      <c r="G509" s="47"/>
      <c r="H509" s="557"/>
      <c r="I509" s="26"/>
      <c r="J509" s="63"/>
      <c r="K509" s="29"/>
      <c r="L509" s="47"/>
      <c r="M509" s="26"/>
      <c r="N509" s="26"/>
      <c r="O509" s="30"/>
      <c r="P509" s="27"/>
      <c r="Q509" s="26"/>
      <c r="R509" s="30"/>
      <c r="S509" s="31"/>
    </row>
    <row r="510" spans="4:19" s="4" customFormat="1" ht="19.7" customHeight="1">
      <c r="D510" s="27"/>
      <c r="E510" s="27"/>
      <c r="F510" s="27"/>
      <c r="G510" s="47"/>
      <c r="H510" s="557"/>
      <c r="I510" s="26"/>
      <c r="J510" s="63"/>
      <c r="K510" s="29"/>
      <c r="L510" s="47"/>
      <c r="M510" s="26"/>
      <c r="N510" s="26"/>
      <c r="O510" s="30"/>
      <c r="P510" s="27"/>
      <c r="Q510" s="26"/>
      <c r="R510" s="30"/>
      <c r="S510" s="31"/>
    </row>
    <row r="511" spans="4:19" s="4" customFormat="1" ht="19.7" customHeight="1">
      <c r="D511" s="27"/>
      <c r="E511" s="27"/>
      <c r="F511" s="27"/>
      <c r="G511" s="47"/>
      <c r="H511" s="557"/>
      <c r="I511" s="26"/>
      <c r="J511" s="63"/>
      <c r="K511" s="29"/>
      <c r="L511" s="47"/>
      <c r="M511" s="26"/>
      <c r="N511" s="26"/>
      <c r="O511" s="30"/>
      <c r="P511" s="27"/>
      <c r="Q511" s="26"/>
      <c r="R511" s="30"/>
      <c r="S511" s="31"/>
    </row>
    <row r="512" spans="4:19" s="4" customFormat="1" ht="19.7" customHeight="1">
      <c r="D512" s="27"/>
      <c r="E512" s="27"/>
      <c r="F512" s="27"/>
      <c r="G512" s="47"/>
      <c r="H512" s="557"/>
      <c r="I512" s="26"/>
      <c r="J512" s="63"/>
      <c r="K512" s="29"/>
      <c r="L512" s="47"/>
      <c r="M512" s="26"/>
      <c r="N512" s="26"/>
      <c r="O512" s="30"/>
      <c r="P512" s="27"/>
      <c r="Q512" s="26"/>
      <c r="R512" s="30"/>
      <c r="S512" s="31"/>
    </row>
    <row r="513" spans="4:19" s="4" customFormat="1" ht="19.7" customHeight="1">
      <c r="D513" s="27"/>
      <c r="E513" s="27"/>
      <c r="F513" s="27"/>
      <c r="G513" s="47"/>
      <c r="H513" s="557"/>
      <c r="I513" s="26"/>
      <c r="J513" s="63"/>
      <c r="K513" s="29"/>
      <c r="L513" s="47"/>
      <c r="M513" s="26"/>
      <c r="N513" s="26"/>
      <c r="O513" s="30"/>
      <c r="P513" s="27"/>
      <c r="Q513" s="26"/>
      <c r="R513" s="30"/>
      <c r="S513" s="31"/>
    </row>
    <row r="514" spans="4:19" s="4" customFormat="1" ht="19.7" customHeight="1">
      <c r="D514" s="27"/>
      <c r="E514" s="27"/>
      <c r="F514" s="27"/>
      <c r="G514" s="47"/>
      <c r="H514" s="557"/>
      <c r="I514" s="26"/>
      <c r="J514" s="63"/>
      <c r="K514" s="29"/>
      <c r="L514" s="47"/>
      <c r="M514" s="26"/>
      <c r="N514" s="26"/>
      <c r="O514" s="30"/>
      <c r="P514" s="27"/>
      <c r="Q514" s="26"/>
      <c r="R514" s="30"/>
      <c r="S514" s="31"/>
    </row>
    <row r="515" spans="4:19" s="4" customFormat="1" ht="19.7" customHeight="1">
      <c r="D515" s="27"/>
      <c r="E515" s="27"/>
      <c r="F515" s="27"/>
      <c r="G515" s="47"/>
      <c r="H515" s="557"/>
      <c r="I515" s="26"/>
      <c r="J515" s="63"/>
      <c r="K515" s="29"/>
      <c r="L515" s="47"/>
      <c r="M515" s="26"/>
      <c r="N515" s="26"/>
      <c r="O515" s="30"/>
      <c r="P515" s="27"/>
      <c r="Q515" s="26"/>
      <c r="R515" s="30"/>
      <c r="S515" s="31"/>
    </row>
    <row r="516" spans="4:19" s="4" customFormat="1" ht="19.7" customHeight="1">
      <c r="D516" s="27"/>
      <c r="E516" s="27"/>
      <c r="F516" s="27"/>
      <c r="G516" s="47"/>
      <c r="H516" s="557"/>
      <c r="I516" s="26"/>
      <c r="J516" s="63"/>
      <c r="K516" s="29"/>
      <c r="L516" s="47"/>
      <c r="M516" s="26"/>
      <c r="N516" s="26"/>
      <c r="O516" s="30"/>
      <c r="P516" s="27"/>
      <c r="Q516" s="26"/>
      <c r="R516" s="30"/>
      <c r="S516" s="31"/>
    </row>
    <row r="517" spans="4:19" s="4" customFormat="1" ht="19.7" customHeight="1">
      <c r="D517" s="27"/>
      <c r="E517" s="27"/>
      <c r="F517" s="27"/>
      <c r="G517" s="47"/>
      <c r="H517" s="557"/>
      <c r="I517" s="26"/>
      <c r="J517" s="63"/>
      <c r="K517" s="29"/>
      <c r="L517" s="47"/>
      <c r="M517" s="26"/>
      <c r="N517" s="26"/>
      <c r="O517" s="30"/>
      <c r="P517" s="27"/>
      <c r="Q517" s="26"/>
      <c r="R517" s="30"/>
      <c r="S517" s="31"/>
    </row>
    <row r="518" spans="4:19" s="4" customFormat="1" ht="19.7" customHeight="1">
      <c r="D518" s="27"/>
      <c r="E518" s="27"/>
      <c r="F518" s="27"/>
      <c r="G518" s="47"/>
      <c r="H518" s="557"/>
      <c r="I518" s="26"/>
      <c r="J518" s="63"/>
      <c r="K518" s="29"/>
      <c r="L518" s="47"/>
      <c r="M518" s="26"/>
      <c r="N518" s="26"/>
      <c r="O518" s="30"/>
      <c r="P518" s="27"/>
      <c r="Q518" s="26"/>
      <c r="R518" s="30"/>
      <c r="S518" s="31"/>
    </row>
    <row r="519" spans="4:19" s="4" customFormat="1" ht="19.7" customHeight="1">
      <c r="D519" s="27"/>
      <c r="E519" s="27"/>
      <c r="F519" s="27"/>
      <c r="G519" s="47"/>
      <c r="H519" s="557"/>
      <c r="I519" s="26"/>
      <c r="J519" s="63"/>
      <c r="K519" s="29"/>
      <c r="L519" s="47"/>
      <c r="M519" s="26"/>
      <c r="N519" s="26"/>
      <c r="O519" s="30"/>
      <c r="P519" s="27"/>
      <c r="Q519" s="26"/>
      <c r="R519" s="30"/>
      <c r="S519" s="31"/>
    </row>
    <row r="520" spans="4:19" s="4" customFormat="1" ht="19.7" customHeight="1">
      <c r="D520" s="27"/>
      <c r="E520" s="27"/>
      <c r="F520" s="27"/>
      <c r="G520" s="47"/>
      <c r="H520" s="557"/>
      <c r="I520" s="26"/>
      <c r="J520" s="63"/>
      <c r="K520" s="29"/>
      <c r="L520" s="47"/>
      <c r="M520" s="26"/>
      <c r="N520" s="26"/>
      <c r="O520" s="30"/>
      <c r="P520" s="27"/>
      <c r="Q520" s="26"/>
      <c r="R520" s="30"/>
      <c r="S520" s="31"/>
    </row>
    <row r="521" spans="4:19" s="4" customFormat="1" ht="19.7" customHeight="1">
      <c r="D521" s="27"/>
      <c r="E521" s="27"/>
      <c r="F521" s="27"/>
      <c r="G521" s="47"/>
      <c r="H521" s="557"/>
      <c r="I521" s="26"/>
      <c r="J521" s="63"/>
      <c r="K521" s="29"/>
      <c r="L521" s="47"/>
      <c r="M521" s="26"/>
      <c r="N521" s="26"/>
      <c r="O521" s="30"/>
      <c r="P521" s="27"/>
      <c r="Q521" s="26"/>
      <c r="R521" s="30"/>
      <c r="S521" s="31"/>
    </row>
    <row r="522" spans="4:19" s="4" customFormat="1" ht="19.7" customHeight="1">
      <c r="D522" s="27"/>
      <c r="E522" s="27"/>
      <c r="F522" s="27"/>
      <c r="G522" s="47"/>
      <c r="H522" s="557"/>
      <c r="I522" s="26"/>
      <c r="J522" s="63"/>
      <c r="K522" s="29"/>
      <c r="L522" s="47"/>
      <c r="M522" s="26"/>
      <c r="N522" s="26"/>
      <c r="O522" s="30"/>
      <c r="P522" s="27"/>
      <c r="Q522" s="26"/>
      <c r="R522" s="30"/>
      <c r="S522" s="31"/>
    </row>
    <row r="523" spans="4:19" s="4" customFormat="1" ht="19.7" customHeight="1">
      <c r="D523" s="27"/>
      <c r="E523" s="27"/>
      <c r="F523" s="27"/>
      <c r="G523" s="47"/>
      <c r="H523" s="557"/>
      <c r="I523" s="26"/>
      <c r="J523" s="63"/>
      <c r="K523" s="29"/>
      <c r="L523" s="47"/>
      <c r="M523" s="26"/>
      <c r="N523" s="26"/>
      <c r="O523" s="30"/>
      <c r="P523" s="27"/>
      <c r="Q523" s="26"/>
      <c r="R523" s="30"/>
      <c r="S523" s="31"/>
    </row>
    <row r="524" spans="4:19" s="4" customFormat="1" ht="19.7" customHeight="1">
      <c r="D524" s="27"/>
      <c r="E524" s="27"/>
      <c r="F524" s="27"/>
      <c r="G524" s="47"/>
      <c r="H524" s="557"/>
      <c r="I524" s="26"/>
      <c r="J524" s="63"/>
      <c r="K524" s="29"/>
      <c r="L524" s="47"/>
      <c r="M524" s="26"/>
      <c r="N524" s="26"/>
      <c r="O524" s="30"/>
      <c r="P524" s="27"/>
      <c r="Q524" s="26"/>
      <c r="R524" s="30"/>
      <c r="S524" s="31"/>
    </row>
    <row r="525" spans="4:19" s="4" customFormat="1" ht="19.7" customHeight="1">
      <c r="D525" s="27"/>
      <c r="E525" s="27"/>
      <c r="F525" s="27"/>
      <c r="G525" s="47"/>
      <c r="H525" s="557"/>
      <c r="I525" s="26"/>
      <c r="J525" s="63"/>
      <c r="K525" s="29"/>
      <c r="L525" s="47"/>
      <c r="M525" s="26"/>
      <c r="N525" s="26"/>
      <c r="O525" s="30"/>
      <c r="P525" s="27"/>
      <c r="Q525" s="26"/>
      <c r="R525" s="30"/>
      <c r="S525" s="31"/>
    </row>
    <row r="526" spans="4:19" s="4" customFormat="1" ht="19.7" customHeight="1">
      <c r="D526" s="27"/>
      <c r="E526" s="27"/>
      <c r="F526" s="27"/>
      <c r="G526" s="47"/>
      <c r="H526" s="557"/>
      <c r="I526" s="26"/>
      <c r="J526" s="63"/>
      <c r="K526" s="29"/>
      <c r="L526" s="47"/>
      <c r="M526" s="26"/>
      <c r="N526" s="26"/>
      <c r="O526" s="30"/>
      <c r="P526" s="27"/>
      <c r="Q526" s="26"/>
      <c r="R526" s="30"/>
      <c r="S526" s="31"/>
    </row>
    <row r="527" spans="4:19" s="4" customFormat="1" ht="19.7" customHeight="1">
      <c r="D527" s="27"/>
      <c r="E527" s="27"/>
      <c r="F527" s="27"/>
      <c r="G527" s="47"/>
      <c r="H527" s="557"/>
      <c r="I527" s="26"/>
      <c r="J527" s="63"/>
      <c r="K527" s="29"/>
      <c r="L527" s="47"/>
      <c r="M527" s="26"/>
      <c r="N527" s="26"/>
      <c r="O527" s="30"/>
      <c r="P527" s="27"/>
      <c r="Q527" s="26"/>
      <c r="R527" s="30"/>
      <c r="S527" s="31"/>
    </row>
    <row r="528" spans="4:19" s="4" customFormat="1" ht="19.7" customHeight="1">
      <c r="D528" s="27"/>
      <c r="E528" s="27"/>
      <c r="F528" s="27"/>
      <c r="G528" s="47"/>
      <c r="H528" s="557"/>
      <c r="I528" s="26"/>
      <c r="J528" s="63"/>
      <c r="K528" s="29"/>
      <c r="L528" s="47"/>
      <c r="M528" s="26"/>
      <c r="N528" s="26"/>
      <c r="O528" s="30"/>
      <c r="P528" s="27"/>
      <c r="Q528" s="26"/>
      <c r="R528" s="30"/>
      <c r="S528" s="31"/>
    </row>
    <row r="529" spans="4:19" s="4" customFormat="1" ht="19.7" customHeight="1">
      <c r="D529" s="27"/>
      <c r="E529" s="27"/>
      <c r="F529" s="27"/>
      <c r="G529" s="47"/>
      <c r="H529" s="557"/>
      <c r="I529" s="26"/>
      <c r="J529" s="63"/>
      <c r="K529" s="29"/>
      <c r="L529" s="47"/>
      <c r="M529" s="26"/>
      <c r="N529" s="26"/>
      <c r="O529" s="30"/>
      <c r="P529" s="27"/>
      <c r="Q529" s="26"/>
      <c r="R529" s="30"/>
      <c r="S529" s="31"/>
    </row>
    <row r="530" spans="4:19" s="4" customFormat="1" ht="19.7" customHeight="1">
      <c r="D530" s="27"/>
      <c r="E530" s="27"/>
      <c r="F530" s="27"/>
      <c r="G530" s="47"/>
      <c r="H530" s="557"/>
      <c r="I530" s="26"/>
      <c r="J530" s="63"/>
      <c r="K530" s="29"/>
      <c r="L530" s="47"/>
      <c r="M530" s="26"/>
      <c r="N530" s="26"/>
      <c r="O530" s="30"/>
      <c r="P530" s="27"/>
      <c r="Q530" s="26"/>
      <c r="R530" s="30"/>
      <c r="S530" s="31"/>
    </row>
    <row r="531" spans="4:19" s="4" customFormat="1" ht="19.7" customHeight="1">
      <c r="D531" s="27"/>
      <c r="E531" s="27"/>
      <c r="F531" s="27"/>
      <c r="G531" s="47"/>
      <c r="H531" s="557"/>
      <c r="I531" s="26"/>
      <c r="J531" s="63"/>
      <c r="K531" s="29"/>
      <c r="L531" s="47"/>
      <c r="M531" s="26"/>
      <c r="N531" s="26"/>
      <c r="O531" s="30"/>
      <c r="P531" s="27"/>
      <c r="Q531" s="26"/>
      <c r="R531" s="30"/>
      <c r="S531" s="31"/>
    </row>
    <row r="532" spans="4:19" s="4" customFormat="1" ht="19.7" customHeight="1">
      <c r="D532" s="27"/>
      <c r="E532" s="27"/>
      <c r="F532" s="27"/>
      <c r="G532" s="47"/>
      <c r="H532" s="557"/>
      <c r="I532" s="26"/>
      <c r="J532" s="63"/>
      <c r="K532" s="29"/>
      <c r="L532" s="47"/>
      <c r="M532" s="26"/>
      <c r="N532" s="26"/>
      <c r="O532" s="30"/>
      <c r="P532" s="27"/>
      <c r="Q532" s="26"/>
      <c r="R532" s="30"/>
      <c r="S532" s="31"/>
    </row>
    <row r="533" spans="4:19" s="4" customFormat="1" ht="19.7" customHeight="1">
      <c r="D533" s="27"/>
      <c r="E533" s="27"/>
      <c r="F533" s="27"/>
      <c r="G533" s="47"/>
      <c r="H533" s="557"/>
      <c r="I533" s="26"/>
      <c r="J533" s="63"/>
      <c r="K533" s="29"/>
      <c r="L533" s="47"/>
      <c r="M533" s="26"/>
      <c r="N533" s="26"/>
      <c r="O533" s="30"/>
      <c r="P533" s="27"/>
      <c r="Q533" s="26"/>
      <c r="R533" s="30"/>
      <c r="S533" s="31"/>
    </row>
    <row r="534" spans="4:19" s="4" customFormat="1" ht="19.7" customHeight="1">
      <c r="D534" s="27"/>
      <c r="E534" s="27"/>
      <c r="F534" s="27"/>
      <c r="G534" s="47"/>
      <c r="H534" s="557"/>
      <c r="I534" s="26"/>
      <c r="J534" s="63"/>
      <c r="K534" s="29"/>
      <c r="L534" s="47"/>
      <c r="M534" s="26"/>
      <c r="N534" s="26"/>
      <c r="O534" s="30"/>
      <c r="P534" s="27"/>
      <c r="Q534" s="26"/>
      <c r="R534" s="30"/>
      <c r="S534" s="31"/>
    </row>
    <row r="535" spans="4:19" s="4" customFormat="1" ht="19.7" customHeight="1">
      <c r="D535" s="27"/>
      <c r="E535" s="27"/>
      <c r="F535" s="27"/>
      <c r="G535" s="47"/>
      <c r="H535" s="557"/>
      <c r="I535" s="26"/>
      <c r="J535" s="63"/>
      <c r="K535" s="29"/>
      <c r="L535" s="47"/>
      <c r="M535" s="26"/>
      <c r="N535" s="26"/>
      <c r="O535" s="30"/>
      <c r="P535" s="27"/>
      <c r="Q535" s="26"/>
      <c r="R535" s="30"/>
      <c r="S535" s="31"/>
    </row>
    <row r="536" spans="4:19" s="4" customFormat="1" ht="19.7" customHeight="1">
      <c r="D536" s="27"/>
      <c r="E536" s="27"/>
      <c r="F536" s="27"/>
      <c r="G536" s="47"/>
      <c r="H536" s="557"/>
      <c r="I536" s="26"/>
      <c r="J536" s="63"/>
      <c r="K536" s="29"/>
      <c r="L536" s="47"/>
      <c r="M536" s="26"/>
      <c r="N536" s="26"/>
      <c r="O536" s="30"/>
      <c r="P536" s="27"/>
      <c r="Q536" s="26"/>
      <c r="R536" s="30"/>
      <c r="S536" s="31"/>
    </row>
    <row r="537" spans="4:19" s="4" customFormat="1" ht="19.7" customHeight="1">
      <c r="D537" s="27"/>
      <c r="E537" s="27"/>
      <c r="F537" s="27"/>
      <c r="G537" s="47"/>
      <c r="H537" s="557"/>
      <c r="I537" s="26"/>
      <c r="J537" s="63"/>
      <c r="K537" s="29"/>
      <c r="L537" s="47"/>
      <c r="M537" s="26"/>
      <c r="N537" s="26"/>
      <c r="O537" s="30"/>
      <c r="P537" s="27"/>
      <c r="Q537" s="26"/>
      <c r="R537" s="30"/>
      <c r="S537" s="31"/>
    </row>
    <row r="538" spans="4:19" s="4" customFormat="1" ht="19.7" customHeight="1">
      <c r="D538" s="27"/>
      <c r="E538" s="27"/>
      <c r="F538" s="27"/>
      <c r="G538" s="47"/>
      <c r="H538" s="557"/>
      <c r="I538" s="26"/>
      <c r="J538" s="63"/>
      <c r="K538" s="29"/>
      <c r="L538" s="47"/>
      <c r="M538" s="26"/>
      <c r="N538" s="26"/>
      <c r="O538" s="30"/>
      <c r="P538" s="27"/>
      <c r="Q538" s="26"/>
      <c r="R538" s="30"/>
      <c r="S538" s="31"/>
    </row>
    <row r="539" spans="4:19" s="4" customFormat="1" ht="19.7" customHeight="1">
      <c r="D539" s="27"/>
      <c r="E539" s="27"/>
      <c r="F539" s="27"/>
      <c r="G539" s="47"/>
      <c r="H539" s="557"/>
      <c r="I539" s="26"/>
      <c r="J539" s="63"/>
      <c r="K539" s="29"/>
      <c r="L539" s="47"/>
      <c r="M539" s="26"/>
      <c r="N539" s="26"/>
      <c r="O539" s="30"/>
      <c r="P539" s="27"/>
      <c r="Q539" s="26"/>
      <c r="R539" s="30"/>
      <c r="S539" s="31"/>
    </row>
    <row r="540" spans="4:19" s="4" customFormat="1" ht="19.7" customHeight="1">
      <c r="D540" s="27"/>
      <c r="E540" s="27"/>
      <c r="F540" s="27"/>
      <c r="G540" s="47"/>
      <c r="H540" s="557"/>
      <c r="I540" s="26"/>
      <c r="J540" s="63"/>
      <c r="K540" s="29"/>
      <c r="L540" s="47"/>
      <c r="M540" s="26"/>
      <c r="N540" s="26"/>
      <c r="O540" s="30"/>
      <c r="P540" s="27"/>
      <c r="Q540" s="26"/>
      <c r="R540" s="30"/>
      <c r="S540" s="31"/>
    </row>
    <row r="541" spans="4:19" s="4" customFormat="1" ht="19.7" customHeight="1">
      <c r="D541" s="27"/>
      <c r="E541" s="27"/>
      <c r="F541" s="27"/>
      <c r="G541" s="47"/>
      <c r="H541" s="557"/>
      <c r="I541" s="26"/>
      <c r="J541" s="63"/>
      <c r="K541" s="29"/>
      <c r="L541" s="47"/>
      <c r="M541" s="26"/>
      <c r="N541" s="26"/>
      <c r="O541" s="30"/>
      <c r="P541" s="27"/>
      <c r="Q541" s="26"/>
      <c r="R541" s="30"/>
      <c r="S541" s="31"/>
    </row>
    <row r="542" spans="4:19" s="4" customFormat="1" ht="19.7" customHeight="1">
      <c r="D542" s="27"/>
      <c r="E542" s="27"/>
      <c r="F542" s="27"/>
      <c r="G542" s="47"/>
      <c r="H542" s="557"/>
      <c r="I542" s="26"/>
      <c r="J542" s="63"/>
      <c r="K542" s="29"/>
      <c r="L542" s="47"/>
      <c r="M542" s="26"/>
      <c r="N542" s="26"/>
      <c r="O542" s="30"/>
      <c r="P542" s="27"/>
      <c r="Q542" s="26"/>
      <c r="R542" s="30"/>
      <c r="S542" s="31"/>
    </row>
    <row r="543" spans="4:19" s="4" customFormat="1" ht="19.7" customHeight="1">
      <c r="D543" s="27"/>
      <c r="E543" s="27"/>
      <c r="F543" s="27"/>
      <c r="G543" s="47"/>
      <c r="H543" s="557"/>
      <c r="I543" s="26"/>
      <c r="J543" s="63"/>
      <c r="K543" s="29"/>
      <c r="L543" s="47"/>
      <c r="M543" s="26"/>
      <c r="N543" s="26"/>
      <c r="O543" s="30"/>
      <c r="P543" s="27"/>
      <c r="Q543" s="26"/>
      <c r="R543" s="30"/>
      <c r="S543" s="31"/>
    </row>
    <row r="544" spans="4:19" s="4" customFormat="1" ht="19.7" customHeight="1">
      <c r="D544" s="27"/>
      <c r="E544" s="27"/>
      <c r="F544" s="27"/>
      <c r="G544" s="47"/>
      <c r="H544" s="557"/>
      <c r="I544" s="26"/>
      <c r="J544" s="63"/>
      <c r="K544" s="29"/>
      <c r="L544" s="47"/>
      <c r="M544" s="26"/>
      <c r="N544" s="26"/>
      <c r="O544" s="30"/>
      <c r="P544" s="27"/>
      <c r="Q544" s="26"/>
      <c r="R544" s="30"/>
      <c r="S544" s="31"/>
    </row>
    <row r="545" spans="4:19" s="4" customFormat="1" ht="19.7" customHeight="1">
      <c r="D545" s="27"/>
      <c r="E545" s="27"/>
      <c r="F545" s="27"/>
      <c r="G545" s="47"/>
      <c r="H545" s="557"/>
      <c r="I545" s="26"/>
      <c r="J545" s="63"/>
      <c r="K545" s="29"/>
      <c r="L545" s="47"/>
      <c r="M545" s="26"/>
      <c r="N545" s="26"/>
      <c r="O545" s="30"/>
      <c r="P545" s="27"/>
      <c r="Q545" s="26"/>
      <c r="R545" s="30"/>
      <c r="S545" s="31"/>
    </row>
    <row r="546" spans="4:19" s="4" customFormat="1" ht="19.7" customHeight="1">
      <c r="D546" s="27"/>
      <c r="E546" s="27"/>
      <c r="F546" s="27"/>
      <c r="G546" s="47"/>
      <c r="H546" s="557"/>
      <c r="I546" s="26"/>
      <c r="J546" s="63"/>
      <c r="K546" s="29"/>
      <c r="L546" s="47"/>
      <c r="M546" s="26"/>
      <c r="N546" s="26"/>
      <c r="O546" s="30"/>
      <c r="P546" s="27"/>
      <c r="Q546" s="26"/>
      <c r="R546" s="30"/>
      <c r="S546" s="31"/>
    </row>
    <row r="547" spans="4:19" s="4" customFormat="1" ht="19.7" customHeight="1">
      <c r="D547" s="27"/>
      <c r="E547" s="27"/>
      <c r="F547" s="27"/>
      <c r="G547" s="47"/>
      <c r="H547" s="557"/>
      <c r="I547" s="26"/>
      <c r="J547" s="63"/>
      <c r="K547" s="29"/>
      <c r="L547" s="47"/>
      <c r="M547" s="26"/>
      <c r="N547" s="26"/>
      <c r="O547" s="30"/>
      <c r="P547" s="27"/>
      <c r="Q547" s="26"/>
      <c r="R547" s="30"/>
      <c r="S547" s="31"/>
    </row>
    <row r="548" spans="4:19" s="4" customFormat="1" ht="19.7" customHeight="1">
      <c r="D548" s="27"/>
      <c r="E548" s="27"/>
      <c r="F548" s="27"/>
      <c r="G548" s="47"/>
      <c r="H548" s="557"/>
      <c r="I548" s="26"/>
      <c r="J548" s="63"/>
      <c r="K548" s="29"/>
      <c r="L548" s="47"/>
      <c r="M548" s="26"/>
      <c r="N548" s="26"/>
      <c r="O548" s="30"/>
      <c r="P548" s="27"/>
      <c r="Q548" s="26"/>
      <c r="R548" s="30"/>
      <c r="S548" s="31"/>
    </row>
    <row r="549" spans="4:19" s="4" customFormat="1" ht="19.7" customHeight="1">
      <c r="D549" s="27"/>
      <c r="E549" s="27"/>
      <c r="F549" s="27"/>
      <c r="G549" s="47"/>
      <c r="H549" s="557"/>
      <c r="I549" s="26"/>
      <c r="J549" s="63"/>
      <c r="K549" s="29"/>
      <c r="L549" s="47"/>
      <c r="M549" s="26"/>
      <c r="N549" s="26"/>
      <c r="O549" s="30"/>
      <c r="P549" s="27"/>
      <c r="Q549" s="26"/>
      <c r="R549" s="30"/>
      <c r="S549" s="31"/>
    </row>
    <row r="550" spans="4:19" s="4" customFormat="1" ht="19.7" customHeight="1">
      <c r="D550" s="27"/>
      <c r="E550" s="27"/>
      <c r="F550" s="27"/>
      <c r="G550" s="47"/>
      <c r="H550" s="557"/>
      <c r="I550" s="26"/>
      <c r="J550" s="63"/>
      <c r="K550" s="29"/>
      <c r="L550" s="47"/>
      <c r="M550" s="26"/>
      <c r="N550" s="26"/>
      <c r="O550" s="30"/>
      <c r="P550" s="27"/>
      <c r="Q550" s="26"/>
      <c r="R550" s="30"/>
      <c r="S550" s="31"/>
    </row>
    <row r="551" spans="4:19" s="4" customFormat="1" ht="19.7" customHeight="1">
      <c r="D551" s="27"/>
      <c r="E551" s="27"/>
      <c r="F551" s="27"/>
      <c r="G551" s="47"/>
      <c r="H551" s="557"/>
      <c r="I551" s="26"/>
      <c r="J551" s="63"/>
      <c r="K551" s="29"/>
      <c r="L551" s="47"/>
      <c r="M551" s="26"/>
      <c r="N551" s="26"/>
      <c r="O551" s="30"/>
      <c r="P551" s="27"/>
      <c r="Q551" s="26"/>
      <c r="R551" s="30"/>
      <c r="S551" s="31"/>
    </row>
    <row r="552" spans="4:19" s="4" customFormat="1" ht="19.7" customHeight="1">
      <c r="D552" s="27"/>
      <c r="E552" s="27"/>
      <c r="F552" s="27"/>
      <c r="G552" s="47"/>
      <c r="H552" s="557"/>
      <c r="I552" s="26"/>
      <c r="J552" s="63"/>
      <c r="K552" s="29"/>
      <c r="L552" s="47"/>
      <c r="M552" s="26"/>
      <c r="N552" s="26"/>
      <c r="O552" s="30"/>
      <c r="P552" s="27"/>
      <c r="Q552" s="26"/>
      <c r="R552" s="30"/>
      <c r="S552" s="31"/>
    </row>
    <row r="553" spans="4:19" s="4" customFormat="1" ht="19.7" customHeight="1">
      <c r="D553" s="27"/>
      <c r="E553" s="27"/>
      <c r="F553" s="27"/>
      <c r="G553" s="47"/>
      <c r="H553" s="557"/>
      <c r="I553" s="26"/>
      <c r="J553" s="63"/>
      <c r="K553" s="29"/>
      <c r="L553" s="47"/>
      <c r="M553" s="26"/>
      <c r="N553" s="26"/>
      <c r="O553" s="30"/>
      <c r="P553" s="27"/>
      <c r="Q553" s="26"/>
      <c r="R553" s="30"/>
      <c r="S553" s="31"/>
    </row>
    <row r="554" spans="4:19" s="4" customFormat="1" ht="19.7" customHeight="1">
      <c r="D554" s="27"/>
      <c r="E554" s="27"/>
      <c r="F554" s="27"/>
      <c r="G554" s="47"/>
      <c r="H554" s="557"/>
      <c r="I554" s="26"/>
      <c r="J554" s="63"/>
      <c r="K554" s="29"/>
      <c r="L554" s="47"/>
      <c r="M554" s="26"/>
      <c r="N554" s="26"/>
      <c r="O554" s="30"/>
      <c r="P554" s="27"/>
      <c r="Q554" s="26"/>
      <c r="R554" s="30"/>
      <c r="S554" s="31"/>
    </row>
    <row r="555" spans="4:19" s="4" customFormat="1" ht="19.7" customHeight="1">
      <c r="D555" s="27"/>
      <c r="E555" s="27"/>
      <c r="F555" s="27"/>
      <c r="G555" s="47"/>
      <c r="H555" s="557"/>
      <c r="I555" s="26"/>
      <c r="J555" s="63"/>
      <c r="K555" s="29"/>
      <c r="L555" s="47"/>
      <c r="M555" s="26"/>
      <c r="N555" s="26"/>
      <c r="O555" s="30"/>
      <c r="P555" s="27"/>
      <c r="Q555" s="26"/>
      <c r="R555" s="30"/>
      <c r="S555" s="31"/>
    </row>
    <row r="556" spans="4:19" s="4" customFormat="1" ht="19.7" customHeight="1">
      <c r="D556" s="27"/>
      <c r="E556" s="27"/>
      <c r="F556" s="27"/>
      <c r="G556" s="47"/>
      <c r="H556" s="557"/>
      <c r="I556" s="26"/>
      <c r="J556" s="63"/>
      <c r="K556" s="29"/>
      <c r="L556" s="47"/>
      <c r="M556" s="26"/>
      <c r="N556" s="26"/>
      <c r="O556" s="30"/>
      <c r="P556" s="27"/>
      <c r="Q556" s="26"/>
      <c r="R556" s="30"/>
      <c r="S556" s="31"/>
    </row>
    <row r="557" spans="4:19" s="4" customFormat="1" ht="19.7" customHeight="1">
      <c r="D557" s="27"/>
      <c r="E557" s="27"/>
      <c r="F557" s="27"/>
      <c r="G557" s="47"/>
      <c r="H557" s="557"/>
      <c r="I557" s="26"/>
      <c r="J557" s="63"/>
      <c r="K557" s="29"/>
      <c r="L557" s="47"/>
      <c r="M557" s="26"/>
      <c r="N557" s="26"/>
      <c r="O557" s="30"/>
      <c r="P557" s="27"/>
      <c r="Q557" s="26"/>
      <c r="R557" s="30"/>
      <c r="S557" s="31"/>
    </row>
    <row r="558" spans="4:19" s="4" customFormat="1" ht="19.7" customHeight="1">
      <c r="D558" s="27"/>
      <c r="E558" s="27"/>
      <c r="F558" s="27"/>
      <c r="G558" s="47"/>
      <c r="H558" s="557"/>
      <c r="I558" s="26"/>
      <c r="J558" s="63"/>
      <c r="K558" s="29"/>
      <c r="L558" s="47"/>
      <c r="M558" s="26"/>
      <c r="N558" s="26"/>
      <c r="O558" s="30"/>
      <c r="P558" s="27"/>
      <c r="Q558" s="26"/>
      <c r="R558" s="30"/>
      <c r="S558" s="31"/>
    </row>
    <row r="559" spans="4:19" s="4" customFormat="1" ht="19.7" customHeight="1">
      <c r="D559" s="27"/>
      <c r="E559" s="27"/>
      <c r="F559" s="27"/>
      <c r="G559" s="47"/>
      <c r="H559" s="557"/>
      <c r="I559" s="26"/>
      <c r="J559" s="63"/>
      <c r="K559" s="29"/>
      <c r="L559" s="47"/>
      <c r="M559" s="26"/>
      <c r="N559" s="26"/>
      <c r="O559" s="30"/>
      <c r="P559" s="27"/>
      <c r="Q559" s="26"/>
      <c r="R559" s="30"/>
      <c r="S559" s="31"/>
    </row>
    <row r="560" spans="4:19" s="4" customFormat="1" ht="19.7" customHeight="1">
      <c r="D560" s="27"/>
      <c r="E560" s="27"/>
      <c r="F560" s="27"/>
      <c r="G560" s="47"/>
      <c r="H560" s="557"/>
      <c r="I560" s="26"/>
      <c r="J560" s="63"/>
      <c r="K560" s="29"/>
      <c r="L560" s="47"/>
      <c r="M560" s="26"/>
      <c r="N560" s="26"/>
      <c r="O560" s="30"/>
      <c r="P560" s="27"/>
      <c r="Q560" s="26"/>
      <c r="R560" s="30"/>
      <c r="S560" s="31"/>
    </row>
    <row r="561" spans="4:19" s="4" customFormat="1" ht="19.7" customHeight="1">
      <c r="D561" s="27"/>
      <c r="E561" s="27"/>
      <c r="F561" s="27"/>
      <c r="G561" s="47"/>
      <c r="H561" s="557"/>
      <c r="I561" s="26"/>
      <c r="J561" s="63"/>
      <c r="K561" s="29"/>
      <c r="L561" s="47"/>
      <c r="M561" s="26"/>
      <c r="N561" s="26"/>
      <c r="O561" s="30"/>
      <c r="P561" s="27"/>
      <c r="Q561" s="26"/>
      <c r="R561" s="30"/>
      <c r="S561" s="31"/>
    </row>
    <row r="562" spans="4:19" s="4" customFormat="1" ht="19.7" customHeight="1">
      <c r="D562" s="27"/>
      <c r="E562" s="27"/>
      <c r="F562" s="27"/>
      <c r="G562" s="47"/>
      <c r="H562" s="557"/>
      <c r="I562" s="26"/>
      <c r="J562" s="63"/>
      <c r="K562" s="29"/>
      <c r="L562" s="47"/>
      <c r="M562" s="26"/>
      <c r="N562" s="26"/>
      <c r="O562" s="30"/>
      <c r="P562" s="27"/>
      <c r="Q562" s="26"/>
      <c r="R562" s="30"/>
      <c r="S562" s="31"/>
    </row>
    <row r="563" spans="4:19" s="4" customFormat="1" ht="19.7" customHeight="1">
      <c r="D563" s="27"/>
      <c r="E563" s="27"/>
      <c r="F563" s="27"/>
      <c r="G563" s="47"/>
      <c r="H563" s="557"/>
      <c r="I563" s="26"/>
      <c r="J563" s="63"/>
      <c r="K563" s="29"/>
      <c r="L563" s="47"/>
      <c r="M563" s="26"/>
      <c r="N563" s="26"/>
      <c r="O563" s="30"/>
      <c r="P563" s="27"/>
      <c r="Q563" s="26"/>
      <c r="R563" s="30"/>
      <c r="S563" s="31"/>
    </row>
    <row r="564" spans="4:19" s="4" customFormat="1" ht="19.7" customHeight="1">
      <c r="D564" s="27"/>
      <c r="E564" s="27"/>
      <c r="F564" s="27"/>
      <c r="G564" s="47"/>
      <c r="H564" s="557"/>
      <c r="I564" s="26"/>
      <c r="J564" s="63"/>
      <c r="K564" s="29"/>
      <c r="L564" s="47"/>
      <c r="M564" s="26"/>
      <c r="N564" s="26"/>
      <c r="O564" s="30"/>
      <c r="P564" s="27"/>
      <c r="Q564" s="26"/>
      <c r="R564" s="30"/>
      <c r="S564" s="31"/>
    </row>
    <row r="565" spans="4:19" s="4" customFormat="1" ht="19.7" customHeight="1">
      <c r="D565" s="27"/>
      <c r="E565" s="27"/>
      <c r="F565" s="27"/>
      <c r="G565" s="47"/>
      <c r="H565" s="557"/>
      <c r="I565" s="26"/>
      <c r="J565" s="63"/>
      <c r="K565" s="29"/>
      <c r="L565" s="47"/>
      <c r="M565" s="26"/>
      <c r="N565" s="26"/>
      <c r="O565" s="30"/>
      <c r="P565" s="27"/>
      <c r="Q565" s="26"/>
      <c r="R565" s="30"/>
      <c r="S565" s="31"/>
    </row>
    <row r="566" spans="4:19" s="4" customFormat="1" ht="19.7" customHeight="1">
      <c r="D566" s="27"/>
      <c r="E566" s="27"/>
      <c r="F566" s="27"/>
      <c r="G566" s="47"/>
      <c r="H566" s="557"/>
      <c r="I566" s="26"/>
      <c r="J566" s="63"/>
      <c r="K566" s="29"/>
      <c r="L566" s="47"/>
      <c r="M566" s="26"/>
      <c r="N566" s="26"/>
      <c r="O566" s="30"/>
      <c r="P566" s="27"/>
      <c r="Q566" s="26"/>
      <c r="R566" s="30"/>
      <c r="S566" s="31"/>
    </row>
    <row r="567" spans="4:19" s="4" customFormat="1" ht="19.7" customHeight="1">
      <c r="D567" s="27"/>
      <c r="E567" s="27"/>
      <c r="F567" s="27"/>
      <c r="G567" s="47"/>
      <c r="H567" s="557"/>
      <c r="I567" s="26"/>
      <c r="J567" s="63"/>
      <c r="K567" s="29"/>
      <c r="L567" s="47"/>
      <c r="M567" s="26"/>
      <c r="N567" s="26"/>
      <c r="O567" s="30"/>
      <c r="P567" s="27"/>
      <c r="Q567" s="26"/>
      <c r="R567" s="30"/>
      <c r="S567" s="31"/>
    </row>
    <row r="568" spans="4:19" s="4" customFormat="1" ht="19.7" customHeight="1">
      <c r="D568" s="27"/>
      <c r="E568" s="27"/>
      <c r="F568" s="27"/>
      <c r="G568" s="47"/>
      <c r="H568" s="557"/>
      <c r="I568" s="26"/>
      <c r="J568" s="63"/>
      <c r="K568" s="29"/>
      <c r="L568" s="47"/>
      <c r="M568" s="26"/>
      <c r="N568" s="26"/>
      <c r="O568" s="30"/>
      <c r="P568" s="27"/>
      <c r="Q568" s="26"/>
      <c r="R568" s="30"/>
      <c r="S568" s="31"/>
    </row>
    <row r="569" spans="4:19" s="4" customFormat="1" ht="19.7" customHeight="1">
      <c r="D569" s="27"/>
      <c r="E569" s="27"/>
      <c r="F569" s="27"/>
      <c r="G569" s="47"/>
      <c r="H569" s="557"/>
      <c r="I569" s="26"/>
      <c r="J569" s="63"/>
      <c r="K569" s="29"/>
      <c r="L569" s="47"/>
      <c r="M569" s="26"/>
      <c r="N569" s="26"/>
      <c r="O569" s="30"/>
      <c r="P569" s="27"/>
      <c r="Q569" s="26"/>
      <c r="R569" s="30"/>
      <c r="S569" s="31"/>
    </row>
    <row r="570" spans="4:19" s="4" customFormat="1" ht="19.7" customHeight="1">
      <c r="D570" s="27"/>
      <c r="E570" s="27"/>
      <c r="F570" s="27"/>
      <c r="G570" s="47"/>
      <c r="H570" s="557"/>
      <c r="I570" s="26"/>
      <c r="J570" s="63"/>
      <c r="K570" s="29"/>
      <c r="L570" s="47"/>
      <c r="M570" s="26"/>
      <c r="N570" s="26"/>
      <c r="O570" s="30"/>
      <c r="P570" s="27"/>
      <c r="Q570" s="26"/>
      <c r="R570" s="30"/>
      <c r="S570" s="31"/>
    </row>
    <row r="571" spans="4:19" s="4" customFormat="1" ht="19.7" customHeight="1">
      <c r="D571" s="27"/>
      <c r="E571" s="27"/>
      <c r="F571" s="27"/>
      <c r="G571" s="47"/>
      <c r="H571" s="557"/>
      <c r="I571" s="26"/>
      <c r="J571" s="63"/>
      <c r="K571" s="29"/>
      <c r="L571" s="47"/>
      <c r="M571" s="26"/>
      <c r="N571" s="26"/>
      <c r="O571" s="30"/>
      <c r="P571" s="27"/>
      <c r="Q571" s="26"/>
      <c r="R571" s="30"/>
      <c r="S571" s="31"/>
    </row>
    <row r="572" spans="4:19" s="4" customFormat="1" ht="19.7" customHeight="1">
      <c r="D572" s="27"/>
      <c r="E572" s="27"/>
      <c r="F572" s="27"/>
      <c r="G572" s="47"/>
      <c r="H572" s="557"/>
      <c r="I572" s="26"/>
      <c r="J572" s="63"/>
      <c r="K572" s="29"/>
      <c r="L572" s="47"/>
      <c r="M572" s="26"/>
      <c r="N572" s="26"/>
      <c r="O572" s="30"/>
      <c r="P572" s="27"/>
      <c r="Q572" s="26"/>
      <c r="R572" s="30"/>
      <c r="S572" s="31"/>
    </row>
    <row r="573" spans="4:19" s="4" customFormat="1" ht="19.7" customHeight="1">
      <c r="D573" s="27"/>
      <c r="E573" s="27"/>
      <c r="F573" s="27"/>
      <c r="G573" s="47"/>
      <c r="H573" s="557"/>
      <c r="I573" s="26"/>
      <c r="J573" s="63"/>
      <c r="K573" s="29"/>
      <c r="L573" s="47"/>
      <c r="M573" s="26"/>
      <c r="N573" s="26"/>
      <c r="O573" s="30"/>
      <c r="P573" s="27"/>
      <c r="Q573" s="26"/>
      <c r="R573" s="30"/>
      <c r="S573" s="31"/>
    </row>
    <row r="574" spans="4:19" s="4" customFormat="1" ht="19.7" customHeight="1">
      <c r="D574" s="27"/>
      <c r="E574" s="27"/>
      <c r="F574" s="27"/>
      <c r="G574" s="47"/>
      <c r="H574" s="557"/>
      <c r="I574" s="26"/>
      <c r="J574" s="63"/>
      <c r="K574" s="29"/>
      <c r="L574" s="47"/>
      <c r="M574" s="26"/>
      <c r="N574" s="26"/>
      <c r="O574" s="30"/>
      <c r="P574" s="27"/>
      <c r="Q574" s="26"/>
      <c r="R574" s="30"/>
      <c r="S574" s="31"/>
    </row>
    <row r="575" spans="4:19" s="4" customFormat="1" ht="19.7" customHeight="1">
      <c r="D575" s="27"/>
      <c r="E575" s="27"/>
      <c r="F575" s="27"/>
      <c r="G575" s="47"/>
      <c r="H575" s="557"/>
      <c r="I575" s="26"/>
      <c r="J575" s="63"/>
      <c r="K575" s="29"/>
      <c r="L575" s="47"/>
      <c r="M575" s="26"/>
      <c r="N575" s="26"/>
      <c r="O575" s="30"/>
      <c r="P575" s="27"/>
      <c r="Q575" s="26"/>
      <c r="R575" s="30"/>
      <c r="S575" s="31"/>
    </row>
    <row r="576" spans="4:19" s="4" customFormat="1" ht="19.7" customHeight="1">
      <c r="D576" s="27"/>
      <c r="E576" s="27"/>
      <c r="F576" s="27"/>
      <c r="G576" s="47"/>
      <c r="H576" s="557"/>
      <c r="I576" s="26"/>
      <c r="J576" s="63"/>
      <c r="K576" s="29"/>
      <c r="L576" s="47"/>
      <c r="M576" s="26"/>
      <c r="N576" s="26"/>
      <c r="O576" s="30"/>
      <c r="P576" s="27"/>
      <c r="Q576" s="26"/>
      <c r="R576" s="30"/>
      <c r="S576" s="31"/>
    </row>
    <row r="577" spans="4:19" s="4" customFormat="1" ht="19.7" customHeight="1">
      <c r="D577" s="27"/>
      <c r="E577" s="27"/>
      <c r="F577" s="27"/>
      <c r="G577" s="47"/>
      <c r="H577" s="557"/>
      <c r="I577" s="26"/>
      <c r="J577" s="63"/>
      <c r="K577" s="29"/>
      <c r="L577" s="47"/>
      <c r="M577" s="26"/>
      <c r="N577" s="26"/>
      <c r="O577" s="30"/>
      <c r="P577" s="27"/>
      <c r="Q577" s="26"/>
      <c r="R577" s="30"/>
      <c r="S577" s="31"/>
    </row>
    <row r="578" spans="4:19" s="4" customFormat="1" ht="19.7" customHeight="1">
      <c r="D578" s="27"/>
      <c r="E578" s="27"/>
      <c r="F578" s="27"/>
      <c r="G578" s="47"/>
      <c r="H578" s="557"/>
      <c r="I578" s="26"/>
      <c r="J578" s="63"/>
      <c r="K578" s="29"/>
      <c r="L578" s="47"/>
      <c r="M578" s="26"/>
      <c r="N578" s="26"/>
      <c r="O578" s="30"/>
      <c r="P578" s="27"/>
      <c r="Q578" s="26"/>
      <c r="R578" s="30"/>
      <c r="S578" s="31"/>
    </row>
    <row r="579" spans="4:19" s="4" customFormat="1" ht="19.7" customHeight="1">
      <c r="D579" s="27"/>
      <c r="E579" s="27"/>
      <c r="F579" s="27"/>
      <c r="G579" s="47"/>
      <c r="H579" s="557"/>
      <c r="I579" s="26"/>
      <c r="J579" s="63"/>
      <c r="K579" s="29"/>
      <c r="L579" s="47"/>
      <c r="M579" s="26"/>
      <c r="N579" s="26"/>
      <c r="O579" s="30"/>
      <c r="P579" s="27"/>
      <c r="Q579" s="26"/>
      <c r="R579" s="30"/>
      <c r="S579" s="31"/>
    </row>
    <row r="580" spans="4:19" s="4" customFormat="1" ht="19.7" customHeight="1">
      <c r="D580" s="27"/>
      <c r="E580" s="27"/>
      <c r="F580" s="27"/>
      <c r="G580" s="47"/>
      <c r="H580" s="557"/>
      <c r="I580" s="26"/>
      <c r="J580" s="63"/>
      <c r="K580" s="29"/>
      <c r="L580" s="47"/>
      <c r="M580" s="26"/>
      <c r="N580" s="26"/>
      <c r="O580" s="30"/>
      <c r="P580" s="27"/>
      <c r="Q580" s="26"/>
      <c r="R580" s="30"/>
      <c r="S580" s="31"/>
    </row>
    <row r="581" spans="4:19" s="4" customFormat="1" ht="19.7" customHeight="1">
      <c r="D581" s="27"/>
      <c r="E581" s="27"/>
      <c r="F581" s="27"/>
      <c r="G581" s="47"/>
      <c r="H581" s="557"/>
      <c r="I581" s="26"/>
      <c r="J581" s="63"/>
      <c r="K581" s="29"/>
      <c r="L581" s="47"/>
      <c r="M581" s="26"/>
      <c r="N581" s="26"/>
      <c r="O581" s="30"/>
      <c r="P581" s="27"/>
      <c r="Q581" s="26"/>
      <c r="R581" s="30"/>
      <c r="S581" s="31"/>
    </row>
    <row r="582" spans="4:19" s="4" customFormat="1" ht="19.7" customHeight="1">
      <c r="D582" s="27"/>
      <c r="E582" s="27"/>
      <c r="F582" s="27"/>
      <c r="G582" s="47"/>
      <c r="H582" s="557"/>
      <c r="I582" s="26"/>
      <c r="J582" s="63"/>
      <c r="K582" s="29"/>
      <c r="L582" s="47"/>
      <c r="M582" s="26"/>
      <c r="N582" s="26"/>
      <c r="O582" s="30"/>
      <c r="P582" s="27"/>
      <c r="Q582" s="26"/>
      <c r="R582" s="30"/>
      <c r="S582" s="31"/>
    </row>
    <row r="583" spans="4:19" s="4" customFormat="1" ht="19.7" customHeight="1">
      <c r="D583" s="27"/>
      <c r="E583" s="27"/>
      <c r="F583" s="27"/>
      <c r="G583" s="47"/>
      <c r="H583" s="557"/>
      <c r="I583" s="26"/>
      <c r="J583" s="63"/>
      <c r="K583" s="29"/>
      <c r="L583" s="47"/>
      <c r="M583" s="26"/>
      <c r="N583" s="26"/>
      <c r="O583" s="30"/>
      <c r="P583" s="27"/>
      <c r="Q583" s="26"/>
      <c r="R583" s="30"/>
      <c r="S583" s="31"/>
    </row>
    <row r="584" spans="4:19" s="4" customFormat="1" ht="19.7" customHeight="1">
      <c r="D584" s="27"/>
      <c r="E584" s="27"/>
      <c r="F584" s="27"/>
      <c r="G584" s="47"/>
      <c r="H584" s="557"/>
      <c r="I584" s="26"/>
      <c r="J584" s="63"/>
      <c r="K584" s="29"/>
      <c r="L584" s="47"/>
      <c r="M584" s="26"/>
      <c r="N584" s="26"/>
      <c r="O584" s="30"/>
      <c r="P584" s="27"/>
      <c r="Q584" s="26"/>
      <c r="R584" s="30"/>
      <c r="S584" s="31"/>
    </row>
    <row r="585" spans="4:19" s="4" customFormat="1" ht="19.7" customHeight="1">
      <c r="D585" s="27"/>
      <c r="E585" s="27"/>
      <c r="F585" s="27"/>
      <c r="G585" s="47"/>
      <c r="H585" s="557"/>
      <c r="I585" s="26"/>
      <c r="J585" s="63"/>
      <c r="K585" s="29"/>
      <c r="L585" s="47"/>
      <c r="M585" s="26"/>
      <c r="N585" s="26"/>
      <c r="O585" s="30"/>
      <c r="P585" s="27"/>
      <c r="Q585" s="26"/>
      <c r="R585" s="30"/>
      <c r="S585" s="31"/>
    </row>
    <row r="586" spans="4:19" s="4" customFormat="1" ht="19.7" customHeight="1">
      <c r="D586" s="27"/>
      <c r="E586" s="27"/>
      <c r="F586" s="27"/>
      <c r="G586" s="47"/>
      <c r="H586" s="557"/>
      <c r="I586" s="26"/>
      <c r="J586" s="63"/>
      <c r="K586" s="29"/>
      <c r="L586" s="47"/>
      <c r="M586" s="26"/>
      <c r="N586" s="26"/>
      <c r="O586" s="30"/>
      <c r="P586" s="27"/>
      <c r="Q586" s="26"/>
      <c r="R586" s="30"/>
      <c r="S586" s="31"/>
    </row>
    <row r="587" spans="4:19" s="4" customFormat="1" ht="19.7" customHeight="1">
      <c r="D587" s="27"/>
      <c r="E587" s="27"/>
      <c r="F587" s="27"/>
      <c r="G587" s="47"/>
      <c r="H587" s="557"/>
      <c r="I587" s="26"/>
      <c r="J587" s="63"/>
      <c r="K587" s="29"/>
      <c r="L587" s="47"/>
      <c r="M587" s="26"/>
      <c r="N587" s="26"/>
      <c r="O587" s="30"/>
      <c r="P587" s="27"/>
      <c r="Q587" s="26"/>
      <c r="R587" s="30"/>
      <c r="S587" s="31"/>
    </row>
    <row r="588" spans="4:19" s="4" customFormat="1" ht="19.7" customHeight="1">
      <c r="D588" s="27"/>
      <c r="E588" s="27"/>
      <c r="F588" s="27"/>
      <c r="G588" s="47"/>
      <c r="H588" s="557"/>
      <c r="I588" s="26"/>
      <c r="J588" s="63"/>
      <c r="K588" s="29"/>
      <c r="L588" s="47"/>
      <c r="M588" s="26"/>
      <c r="N588" s="26"/>
      <c r="O588" s="30"/>
      <c r="P588" s="27"/>
      <c r="Q588" s="26"/>
      <c r="R588" s="30"/>
      <c r="S588" s="31"/>
    </row>
    <row r="589" spans="4:19" s="4" customFormat="1" ht="19.7" customHeight="1">
      <c r="D589" s="27"/>
      <c r="E589" s="27"/>
      <c r="F589" s="27"/>
      <c r="G589" s="47"/>
      <c r="H589" s="557"/>
      <c r="I589" s="26"/>
      <c r="J589" s="63"/>
      <c r="K589" s="29"/>
      <c r="L589" s="47"/>
      <c r="M589" s="26"/>
      <c r="N589" s="26"/>
      <c r="O589" s="30"/>
      <c r="P589" s="27"/>
      <c r="Q589" s="26"/>
      <c r="R589" s="30"/>
      <c r="S589" s="31"/>
    </row>
    <row r="590" spans="4:19" s="4" customFormat="1" ht="19.7" customHeight="1">
      <c r="D590" s="27"/>
      <c r="E590" s="27"/>
      <c r="F590" s="27"/>
      <c r="G590" s="47"/>
      <c r="H590" s="557"/>
      <c r="I590" s="26"/>
      <c r="J590" s="63"/>
      <c r="K590" s="29"/>
      <c r="L590" s="47"/>
      <c r="M590" s="26"/>
      <c r="N590" s="26"/>
      <c r="O590" s="30"/>
      <c r="P590" s="27"/>
      <c r="Q590" s="26"/>
      <c r="R590" s="30"/>
      <c r="S590" s="31"/>
    </row>
    <row r="591" spans="4:19" s="4" customFormat="1" ht="19.7" customHeight="1">
      <c r="D591" s="27"/>
      <c r="E591" s="27"/>
      <c r="F591" s="27"/>
      <c r="G591" s="47"/>
      <c r="H591" s="557"/>
      <c r="I591" s="26"/>
      <c r="J591" s="63"/>
      <c r="K591" s="29"/>
      <c r="L591" s="47"/>
      <c r="M591" s="26"/>
      <c r="N591" s="26"/>
      <c r="O591" s="30"/>
      <c r="P591" s="27"/>
      <c r="Q591" s="26"/>
      <c r="R591" s="30"/>
      <c r="S591" s="31"/>
    </row>
    <row r="592" spans="4:19" s="4" customFormat="1" ht="19.7" customHeight="1">
      <c r="D592" s="27"/>
      <c r="E592" s="27"/>
      <c r="F592" s="27"/>
      <c r="G592" s="47"/>
      <c r="H592" s="557"/>
      <c r="I592" s="26"/>
      <c r="J592" s="63"/>
      <c r="K592" s="29"/>
      <c r="L592" s="47"/>
      <c r="M592" s="26"/>
      <c r="N592" s="26"/>
      <c r="O592" s="30"/>
      <c r="P592" s="27"/>
      <c r="Q592" s="26"/>
      <c r="R592" s="30"/>
      <c r="S592" s="31"/>
    </row>
    <row r="593" spans="4:19" s="4" customFormat="1" ht="19.7" customHeight="1">
      <c r="D593" s="27"/>
      <c r="E593" s="27"/>
      <c r="F593" s="27"/>
      <c r="G593" s="47"/>
      <c r="H593" s="557"/>
      <c r="I593" s="26"/>
      <c r="J593" s="63"/>
      <c r="K593" s="29"/>
      <c r="L593" s="47"/>
      <c r="M593" s="26"/>
      <c r="N593" s="26"/>
      <c r="O593" s="30"/>
      <c r="P593" s="27"/>
      <c r="Q593" s="26"/>
      <c r="R593" s="30"/>
      <c r="S593" s="31"/>
    </row>
    <row r="594" spans="4:19" s="4" customFormat="1" ht="19.7" customHeight="1">
      <c r="D594" s="27"/>
      <c r="E594" s="27"/>
      <c r="F594" s="27"/>
      <c r="G594" s="47"/>
      <c r="H594" s="557"/>
      <c r="I594" s="26"/>
      <c r="J594" s="63"/>
      <c r="K594" s="29"/>
      <c r="L594" s="47"/>
      <c r="M594" s="26"/>
      <c r="N594" s="26"/>
      <c r="O594" s="30"/>
      <c r="P594" s="27"/>
      <c r="Q594" s="26"/>
      <c r="R594" s="30"/>
      <c r="S594" s="31"/>
    </row>
    <row r="595" spans="4:19" s="4" customFormat="1" ht="19.7" customHeight="1">
      <c r="D595" s="27"/>
      <c r="E595" s="27"/>
      <c r="F595" s="27"/>
      <c r="G595" s="47"/>
      <c r="H595" s="557"/>
      <c r="I595" s="26"/>
      <c r="J595" s="63"/>
      <c r="K595" s="29"/>
      <c r="L595" s="47"/>
      <c r="M595" s="26"/>
      <c r="N595" s="26"/>
      <c r="O595" s="30"/>
      <c r="P595" s="27"/>
      <c r="Q595" s="26"/>
      <c r="R595" s="30"/>
      <c r="S595" s="31"/>
    </row>
    <row r="596" spans="4:19" s="4" customFormat="1" ht="19.7" customHeight="1">
      <c r="D596" s="27"/>
      <c r="E596" s="27"/>
      <c r="F596" s="27"/>
      <c r="G596" s="47"/>
      <c r="H596" s="557"/>
      <c r="I596" s="26"/>
      <c r="J596" s="63"/>
      <c r="K596" s="29"/>
      <c r="L596" s="47"/>
      <c r="M596" s="26"/>
      <c r="N596" s="26"/>
      <c r="O596" s="30"/>
      <c r="P596" s="27"/>
      <c r="Q596" s="26"/>
      <c r="R596" s="30"/>
      <c r="S596" s="31"/>
    </row>
    <row r="597" spans="4:19" s="4" customFormat="1" ht="19.7" customHeight="1">
      <c r="D597" s="27"/>
      <c r="E597" s="27"/>
      <c r="F597" s="27"/>
      <c r="G597" s="47"/>
      <c r="H597" s="557"/>
      <c r="I597" s="26"/>
      <c r="J597" s="63"/>
      <c r="K597" s="29"/>
      <c r="L597" s="47"/>
      <c r="M597" s="26"/>
      <c r="N597" s="26"/>
      <c r="O597" s="30"/>
      <c r="P597" s="27"/>
      <c r="Q597" s="26"/>
      <c r="R597" s="30"/>
      <c r="S597" s="31"/>
    </row>
    <row r="598" spans="4:19" s="4" customFormat="1" ht="19.7" customHeight="1">
      <c r="D598" s="27"/>
      <c r="E598" s="27"/>
      <c r="F598" s="27"/>
      <c r="G598" s="47"/>
      <c r="H598" s="557"/>
      <c r="I598" s="26"/>
      <c r="J598" s="63"/>
      <c r="K598" s="29"/>
      <c r="L598" s="47"/>
      <c r="M598" s="26"/>
      <c r="N598" s="26"/>
      <c r="O598" s="30"/>
      <c r="P598" s="27"/>
      <c r="Q598" s="26"/>
      <c r="R598" s="30"/>
      <c r="S598" s="31"/>
    </row>
    <row r="599" spans="4:19" s="4" customFormat="1" ht="19.7" customHeight="1">
      <c r="D599" s="27"/>
      <c r="E599" s="27"/>
      <c r="F599" s="27"/>
      <c r="G599" s="47"/>
      <c r="H599" s="557"/>
      <c r="I599" s="26"/>
      <c r="J599" s="63"/>
      <c r="K599" s="29"/>
      <c r="L599" s="47"/>
      <c r="M599" s="26"/>
      <c r="N599" s="26"/>
      <c r="O599" s="30"/>
      <c r="P599" s="27"/>
      <c r="Q599" s="26"/>
      <c r="R599" s="30"/>
      <c r="S599" s="31"/>
    </row>
    <row r="600" spans="4:19" s="4" customFormat="1" ht="19.7" customHeight="1">
      <c r="D600" s="27"/>
      <c r="E600" s="27"/>
      <c r="F600" s="27"/>
      <c r="G600" s="47"/>
      <c r="H600" s="557"/>
      <c r="I600" s="26"/>
      <c r="J600" s="63"/>
      <c r="K600" s="29"/>
      <c r="L600" s="47"/>
      <c r="M600" s="26"/>
      <c r="N600" s="26"/>
      <c r="O600" s="30"/>
      <c r="P600" s="27"/>
      <c r="Q600" s="26"/>
      <c r="R600" s="30"/>
      <c r="S600" s="31"/>
    </row>
    <row r="601" spans="4:19" s="4" customFormat="1" ht="19.7" customHeight="1">
      <c r="D601" s="27"/>
      <c r="E601" s="27"/>
      <c r="F601" s="27"/>
      <c r="G601" s="47"/>
      <c r="H601" s="557"/>
      <c r="I601" s="26"/>
      <c r="J601" s="63"/>
      <c r="K601" s="29"/>
      <c r="L601" s="47"/>
      <c r="M601" s="26"/>
      <c r="N601" s="26"/>
      <c r="O601" s="30"/>
      <c r="P601" s="27"/>
      <c r="Q601" s="26"/>
      <c r="R601" s="30"/>
      <c r="S601" s="31"/>
    </row>
    <row r="602" spans="4:19" s="4" customFormat="1" ht="19.7" customHeight="1">
      <c r="D602" s="27"/>
      <c r="E602" s="27"/>
      <c r="F602" s="27"/>
      <c r="G602" s="47"/>
      <c r="H602" s="557"/>
      <c r="I602" s="26"/>
      <c r="J602" s="63"/>
      <c r="K602" s="29"/>
      <c r="L602" s="47"/>
      <c r="M602" s="26"/>
      <c r="N602" s="26"/>
      <c r="O602" s="30"/>
      <c r="P602" s="27"/>
      <c r="Q602" s="26"/>
      <c r="R602" s="30"/>
      <c r="S602" s="31"/>
    </row>
    <row r="603" spans="4:19" s="4" customFormat="1" ht="19.7" customHeight="1">
      <c r="D603" s="27"/>
      <c r="E603" s="27"/>
      <c r="F603" s="27"/>
      <c r="G603" s="47"/>
      <c r="H603" s="557"/>
      <c r="I603" s="26"/>
      <c r="J603" s="63"/>
      <c r="K603" s="29"/>
      <c r="L603" s="47"/>
      <c r="M603" s="26"/>
      <c r="N603" s="26"/>
      <c r="O603" s="30"/>
      <c r="P603" s="27"/>
      <c r="Q603" s="26"/>
      <c r="R603" s="30"/>
      <c r="S603" s="31"/>
    </row>
    <row r="604" spans="4:19" s="4" customFormat="1" ht="19.7" customHeight="1">
      <c r="D604" s="27"/>
      <c r="E604" s="27"/>
      <c r="F604" s="27"/>
      <c r="G604" s="47"/>
      <c r="H604" s="557"/>
      <c r="I604" s="26"/>
      <c r="J604" s="63"/>
      <c r="K604" s="29"/>
      <c r="L604" s="47"/>
      <c r="M604" s="26"/>
      <c r="N604" s="26"/>
      <c r="O604" s="30"/>
      <c r="P604" s="27"/>
      <c r="Q604" s="26"/>
      <c r="R604" s="30"/>
      <c r="S604" s="31"/>
    </row>
    <row r="605" spans="4:19" s="4" customFormat="1" ht="19.7" customHeight="1">
      <c r="D605" s="27"/>
      <c r="E605" s="27"/>
      <c r="F605" s="27"/>
      <c r="G605" s="47"/>
      <c r="H605" s="557"/>
      <c r="I605" s="26"/>
      <c r="J605" s="63"/>
      <c r="K605" s="29"/>
      <c r="L605" s="47"/>
      <c r="M605" s="26"/>
      <c r="N605" s="26"/>
      <c r="O605" s="30"/>
      <c r="P605" s="27"/>
      <c r="Q605" s="26"/>
      <c r="R605" s="30"/>
      <c r="S605" s="31"/>
    </row>
    <row r="606" spans="4:19" s="4" customFormat="1" ht="19.7" customHeight="1">
      <c r="D606" s="27"/>
      <c r="E606" s="27"/>
      <c r="F606" s="27"/>
      <c r="G606" s="47"/>
      <c r="H606" s="557"/>
      <c r="I606" s="26"/>
      <c r="J606" s="63"/>
      <c r="K606" s="29"/>
      <c r="L606" s="47"/>
      <c r="M606" s="26"/>
      <c r="N606" s="26"/>
      <c r="O606" s="30"/>
      <c r="P606" s="27"/>
      <c r="Q606" s="26"/>
      <c r="R606" s="30"/>
      <c r="S606" s="31"/>
    </row>
    <row r="607" spans="4:19" s="4" customFormat="1" ht="19.7" customHeight="1">
      <c r="D607" s="27"/>
      <c r="E607" s="27"/>
      <c r="F607" s="27"/>
      <c r="G607" s="47"/>
      <c r="H607" s="557"/>
      <c r="I607" s="26"/>
      <c r="J607" s="63"/>
      <c r="K607" s="29"/>
      <c r="L607" s="47"/>
      <c r="M607" s="26"/>
      <c r="N607" s="26"/>
      <c r="O607" s="30"/>
      <c r="P607" s="27"/>
      <c r="Q607" s="26"/>
      <c r="R607" s="30"/>
      <c r="S607" s="31"/>
    </row>
    <row r="608" spans="4:19" s="4" customFormat="1" ht="19.7" customHeight="1">
      <c r="D608" s="27"/>
      <c r="E608" s="27"/>
      <c r="F608" s="27"/>
      <c r="G608" s="47"/>
      <c r="H608" s="557"/>
      <c r="I608" s="26"/>
      <c r="J608" s="63"/>
      <c r="K608" s="29"/>
      <c r="L608" s="47"/>
      <c r="M608" s="26"/>
      <c r="N608" s="26"/>
      <c r="O608" s="30"/>
      <c r="P608" s="27"/>
      <c r="Q608" s="26"/>
      <c r="R608" s="30"/>
      <c r="S608" s="31"/>
    </row>
    <row r="609" spans="4:19" s="4" customFormat="1" ht="19.7" customHeight="1">
      <c r="D609" s="27"/>
      <c r="E609" s="27"/>
      <c r="F609" s="27"/>
      <c r="G609" s="47"/>
      <c r="H609" s="557"/>
      <c r="I609" s="26"/>
      <c r="J609" s="63"/>
      <c r="K609" s="29"/>
      <c r="L609" s="47"/>
      <c r="M609" s="26"/>
      <c r="N609" s="26"/>
      <c r="O609" s="30"/>
      <c r="P609" s="27"/>
      <c r="Q609" s="26"/>
      <c r="R609" s="30"/>
      <c r="S609" s="31"/>
    </row>
    <row r="610" spans="4:19" s="4" customFormat="1" ht="19.7" customHeight="1">
      <c r="D610" s="27"/>
      <c r="E610" s="27"/>
      <c r="F610" s="27"/>
      <c r="G610" s="47"/>
      <c r="H610" s="557"/>
      <c r="I610" s="26"/>
      <c r="J610" s="63"/>
      <c r="K610" s="29"/>
      <c r="L610" s="47"/>
      <c r="M610" s="26"/>
      <c r="N610" s="26"/>
      <c r="O610" s="30"/>
      <c r="P610" s="27"/>
      <c r="Q610" s="26"/>
      <c r="R610" s="30"/>
      <c r="S610" s="31"/>
    </row>
    <row r="611" spans="4:19" s="4" customFormat="1" ht="19.7" customHeight="1">
      <c r="D611" s="27"/>
      <c r="E611" s="27"/>
      <c r="F611" s="27"/>
      <c r="G611" s="47"/>
      <c r="H611" s="557"/>
      <c r="I611" s="26"/>
      <c r="J611" s="63"/>
      <c r="K611" s="29"/>
      <c r="L611" s="47"/>
      <c r="M611" s="26"/>
      <c r="N611" s="26"/>
      <c r="O611" s="30"/>
      <c r="P611" s="27"/>
      <c r="Q611" s="26"/>
      <c r="R611" s="30"/>
      <c r="S611" s="31"/>
    </row>
    <row r="612" spans="4:19" s="4" customFormat="1" ht="19.7" customHeight="1">
      <c r="D612" s="27"/>
      <c r="E612" s="27"/>
      <c r="F612" s="27"/>
      <c r="G612" s="47"/>
      <c r="H612" s="557"/>
      <c r="I612" s="26"/>
      <c r="J612" s="63"/>
      <c r="K612" s="29"/>
      <c r="L612" s="47"/>
      <c r="M612" s="26"/>
      <c r="N612" s="26"/>
      <c r="O612" s="30"/>
      <c r="P612" s="27"/>
      <c r="Q612" s="26"/>
      <c r="R612" s="30"/>
      <c r="S612" s="31"/>
    </row>
    <row r="613" spans="4:19" s="4" customFormat="1" ht="19.7" customHeight="1">
      <c r="D613" s="27"/>
      <c r="E613" s="27"/>
      <c r="F613" s="27"/>
      <c r="G613" s="47"/>
      <c r="H613" s="557"/>
      <c r="I613" s="26"/>
      <c r="J613" s="63"/>
      <c r="K613" s="29"/>
      <c r="L613" s="47"/>
      <c r="M613" s="26"/>
      <c r="N613" s="26"/>
      <c r="O613" s="30"/>
      <c r="P613" s="27"/>
      <c r="Q613" s="26"/>
      <c r="R613" s="30"/>
      <c r="S613" s="31"/>
    </row>
    <row r="614" spans="4:19" s="4" customFormat="1" ht="19.7" customHeight="1">
      <c r="D614" s="27"/>
      <c r="E614" s="27"/>
      <c r="F614" s="27"/>
      <c r="G614" s="47"/>
      <c r="H614" s="557"/>
      <c r="I614" s="26"/>
      <c r="J614" s="63"/>
      <c r="K614" s="29"/>
      <c r="L614" s="47"/>
      <c r="M614" s="26"/>
      <c r="N614" s="26"/>
      <c r="O614" s="30"/>
      <c r="P614" s="27"/>
      <c r="Q614" s="26"/>
      <c r="R614" s="30"/>
      <c r="S614" s="31"/>
    </row>
    <row r="615" spans="4:19" s="4" customFormat="1" ht="19.7" customHeight="1">
      <c r="D615" s="27"/>
      <c r="E615" s="27"/>
      <c r="F615" s="27"/>
      <c r="G615" s="47"/>
      <c r="H615" s="557"/>
      <c r="I615" s="26"/>
      <c r="J615" s="63"/>
      <c r="K615" s="29"/>
      <c r="L615" s="47"/>
      <c r="M615" s="26"/>
      <c r="N615" s="26"/>
      <c r="O615" s="30"/>
      <c r="P615" s="27"/>
      <c r="Q615" s="26"/>
      <c r="R615" s="30"/>
      <c r="S615" s="31"/>
    </row>
    <row r="616" spans="4:19" s="4" customFormat="1" ht="19.7" customHeight="1">
      <c r="D616" s="27"/>
      <c r="E616" s="27"/>
      <c r="F616" s="27"/>
      <c r="G616" s="47"/>
      <c r="H616" s="557"/>
      <c r="I616" s="26"/>
      <c r="J616" s="63"/>
      <c r="K616" s="29"/>
      <c r="L616" s="47"/>
      <c r="M616" s="26"/>
      <c r="N616" s="26"/>
      <c r="O616" s="30"/>
      <c r="P616" s="27"/>
      <c r="Q616" s="26"/>
      <c r="R616" s="30"/>
      <c r="S616" s="31"/>
    </row>
    <row r="617" spans="4:19" s="4" customFormat="1" ht="19.7" customHeight="1">
      <c r="D617" s="27"/>
      <c r="E617" s="27"/>
      <c r="F617" s="27"/>
      <c r="G617" s="47"/>
      <c r="H617" s="557"/>
      <c r="I617" s="26"/>
      <c r="J617" s="63"/>
      <c r="K617" s="29"/>
      <c r="L617" s="47"/>
      <c r="M617" s="26"/>
      <c r="N617" s="26"/>
      <c r="O617" s="30"/>
      <c r="P617" s="27"/>
      <c r="Q617" s="26"/>
      <c r="R617" s="30"/>
      <c r="S617" s="31"/>
    </row>
    <row r="618" spans="4:19" s="4" customFormat="1" ht="19.7" customHeight="1">
      <c r="D618" s="27"/>
      <c r="E618" s="27"/>
      <c r="F618" s="27"/>
      <c r="G618" s="47"/>
      <c r="H618" s="557"/>
      <c r="I618" s="26"/>
      <c r="J618" s="63"/>
      <c r="K618" s="29"/>
      <c r="L618" s="47"/>
      <c r="M618" s="26"/>
      <c r="N618" s="26"/>
      <c r="O618" s="30"/>
      <c r="P618" s="27"/>
      <c r="Q618" s="26"/>
      <c r="R618" s="30"/>
      <c r="S618" s="31"/>
    </row>
    <row r="619" spans="4:19" s="4" customFormat="1" ht="19.7" customHeight="1">
      <c r="D619" s="27"/>
      <c r="E619" s="27"/>
      <c r="F619" s="27"/>
      <c r="G619" s="47"/>
      <c r="H619" s="557"/>
      <c r="I619" s="26"/>
      <c r="J619" s="63"/>
      <c r="K619" s="29"/>
      <c r="L619" s="47"/>
      <c r="M619" s="26"/>
      <c r="N619" s="26"/>
      <c r="O619" s="30"/>
      <c r="P619" s="27"/>
      <c r="Q619" s="26"/>
      <c r="R619" s="30"/>
      <c r="S619" s="31"/>
    </row>
    <row r="620" spans="4:19" s="4" customFormat="1" ht="19.7" customHeight="1">
      <c r="D620" s="27"/>
      <c r="E620" s="27"/>
      <c r="F620" s="27"/>
      <c r="G620" s="47"/>
      <c r="H620" s="557"/>
      <c r="I620" s="26"/>
      <c r="J620" s="63"/>
      <c r="K620" s="29"/>
      <c r="L620" s="47"/>
      <c r="M620" s="26"/>
      <c r="N620" s="26"/>
      <c r="O620" s="30"/>
      <c r="P620" s="27"/>
      <c r="Q620" s="26"/>
      <c r="R620" s="30"/>
      <c r="S620" s="31"/>
    </row>
    <row r="621" spans="4:19" s="4" customFormat="1" ht="19.7" customHeight="1">
      <c r="D621" s="27"/>
      <c r="E621" s="27"/>
      <c r="F621" s="27"/>
      <c r="G621" s="47"/>
      <c r="H621" s="557"/>
      <c r="I621" s="26"/>
      <c r="J621" s="63"/>
      <c r="K621" s="29"/>
      <c r="L621" s="47"/>
      <c r="M621" s="26"/>
      <c r="N621" s="26"/>
      <c r="O621" s="30"/>
      <c r="P621" s="27"/>
      <c r="Q621" s="26"/>
      <c r="R621" s="30"/>
      <c r="S621" s="31"/>
    </row>
    <row r="622" spans="4:19" s="4" customFormat="1" ht="19.7" customHeight="1">
      <c r="D622" s="27"/>
      <c r="E622" s="27"/>
      <c r="F622" s="27"/>
      <c r="G622" s="47"/>
      <c r="H622" s="557"/>
      <c r="I622" s="26"/>
      <c r="J622" s="63"/>
      <c r="K622" s="29"/>
      <c r="L622" s="47"/>
      <c r="M622" s="26"/>
      <c r="N622" s="26"/>
      <c r="O622" s="30"/>
      <c r="P622" s="27"/>
      <c r="Q622" s="26"/>
      <c r="R622" s="30"/>
      <c r="S622" s="31"/>
    </row>
    <row r="623" spans="4:19" s="4" customFormat="1" ht="19.7" customHeight="1">
      <c r="D623" s="27"/>
      <c r="E623" s="27"/>
      <c r="F623" s="27"/>
      <c r="G623" s="47"/>
      <c r="H623" s="557"/>
      <c r="I623" s="26"/>
      <c r="J623" s="63"/>
      <c r="K623" s="29"/>
      <c r="L623" s="47"/>
      <c r="M623" s="26"/>
      <c r="N623" s="26"/>
      <c r="O623" s="30"/>
      <c r="P623" s="27"/>
      <c r="Q623" s="26"/>
      <c r="R623" s="30"/>
      <c r="S623" s="31"/>
    </row>
    <row r="624" spans="4:19" s="4" customFormat="1" ht="19.7" customHeight="1">
      <c r="D624" s="27"/>
      <c r="E624" s="27"/>
      <c r="F624" s="27"/>
      <c r="G624" s="47"/>
      <c r="H624" s="557"/>
      <c r="I624" s="26"/>
      <c r="J624" s="63"/>
      <c r="K624" s="29"/>
      <c r="L624" s="47"/>
      <c r="M624" s="26"/>
      <c r="N624" s="26"/>
      <c r="O624" s="30"/>
      <c r="P624" s="27"/>
      <c r="Q624" s="26"/>
      <c r="R624" s="30"/>
      <c r="S624" s="31"/>
    </row>
    <row r="625" spans="4:19" s="4" customFormat="1" ht="19.7" customHeight="1">
      <c r="D625" s="27"/>
      <c r="E625" s="27"/>
      <c r="F625" s="27"/>
      <c r="G625" s="47"/>
      <c r="H625" s="557"/>
      <c r="I625" s="26"/>
      <c r="J625" s="63"/>
      <c r="K625" s="29"/>
      <c r="L625" s="47"/>
      <c r="M625" s="26"/>
      <c r="N625" s="26"/>
      <c r="O625" s="30"/>
      <c r="P625" s="27"/>
      <c r="Q625" s="26"/>
      <c r="R625" s="30"/>
      <c r="S625" s="31"/>
    </row>
    <row r="626" spans="4:19" s="4" customFormat="1" ht="19.7" customHeight="1">
      <c r="D626" s="27"/>
      <c r="E626" s="27"/>
      <c r="F626" s="27"/>
      <c r="G626" s="47"/>
      <c r="H626" s="557"/>
      <c r="I626" s="26"/>
      <c r="J626" s="63"/>
      <c r="K626" s="29"/>
      <c r="L626" s="47"/>
      <c r="M626" s="26"/>
      <c r="N626" s="26"/>
      <c r="O626" s="30"/>
      <c r="P626" s="27"/>
      <c r="Q626" s="26"/>
      <c r="R626" s="30"/>
      <c r="S626" s="31"/>
    </row>
    <row r="627" spans="4:19" s="4" customFormat="1" ht="19.7" customHeight="1">
      <c r="D627" s="27"/>
      <c r="E627" s="27"/>
      <c r="F627" s="27"/>
      <c r="G627" s="47"/>
      <c r="H627" s="557"/>
      <c r="I627" s="26"/>
      <c r="J627" s="63"/>
      <c r="K627" s="29"/>
      <c r="L627" s="47"/>
      <c r="M627" s="26"/>
      <c r="N627" s="26"/>
      <c r="O627" s="30"/>
      <c r="P627" s="27"/>
      <c r="Q627" s="26"/>
      <c r="R627" s="30"/>
      <c r="S627" s="31"/>
    </row>
    <row r="628" spans="4:19" s="4" customFormat="1" ht="19.7" customHeight="1">
      <c r="D628" s="27"/>
      <c r="E628" s="27"/>
      <c r="F628" s="27"/>
      <c r="G628" s="47"/>
      <c r="H628" s="557"/>
      <c r="I628" s="26"/>
      <c r="J628" s="63"/>
      <c r="K628" s="29"/>
      <c r="L628" s="47"/>
      <c r="M628" s="26"/>
      <c r="N628" s="26"/>
      <c r="O628" s="30"/>
      <c r="P628" s="27"/>
      <c r="Q628" s="26"/>
      <c r="R628" s="30"/>
      <c r="S628" s="31"/>
    </row>
    <row r="629" spans="4:19" s="4" customFormat="1" ht="19.7" customHeight="1">
      <c r="D629" s="27"/>
      <c r="E629" s="27"/>
      <c r="F629" s="27"/>
      <c r="G629" s="47"/>
      <c r="H629" s="557"/>
      <c r="I629" s="26"/>
      <c r="J629" s="63"/>
      <c r="K629" s="29"/>
      <c r="L629" s="47"/>
      <c r="M629" s="26"/>
      <c r="N629" s="26"/>
      <c r="O629" s="30"/>
      <c r="P629" s="27"/>
      <c r="Q629" s="26"/>
      <c r="R629" s="30"/>
      <c r="S629" s="31"/>
    </row>
    <row r="630" spans="4:19" s="4" customFormat="1" ht="19.7" customHeight="1">
      <c r="D630" s="27"/>
      <c r="E630" s="27"/>
      <c r="F630" s="27"/>
      <c r="G630" s="47"/>
      <c r="H630" s="557"/>
      <c r="I630" s="26"/>
      <c r="J630" s="63"/>
      <c r="K630" s="29"/>
      <c r="L630" s="47"/>
      <c r="M630" s="26"/>
      <c r="N630" s="26"/>
      <c r="O630" s="30"/>
      <c r="P630" s="27"/>
      <c r="Q630" s="26"/>
      <c r="R630" s="30"/>
      <c r="S630" s="31"/>
    </row>
    <row r="631" spans="4:19" s="4" customFormat="1" ht="19.7" customHeight="1">
      <c r="D631" s="27"/>
      <c r="E631" s="27"/>
      <c r="F631" s="27"/>
      <c r="G631" s="47"/>
      <c r="H631" s="557"/>
      <c r="I631" s="26"/>
      <c r="J631" s="63"/>
      <c r="K631" s="29"/>
      <c r="L631" s="47"/>
      <c r="M631" s="26"/>
      <c r="N631" s="26"/>
      <c r="O631" s="30"/>
      <c r="P631" s="27"/>
      <c r="Q631" s="26"/>
      <c r="R631" s="30"/>
      <c r="S631" s="31"/>
    </row>
    <row r="632" spans="4:19" s="4" customFormat="1" ht="19.7" customHeight="1">
      <c r="D632" s="27"/>
      <c r="E632" s="27"/>
      <c r="F632" s="27"/>
      <c r="G632" s="47"/>
      <c r="H632" s="557"/>
      <c r="I632" s="26"/>
      <c r="J632" s="63"/>
      <c r="K632" s="29"/>
      <c r="L632" s="47"/>
      <c r="M632" s="26"/>
      <c r="N632" s="26"/>
      <c r="O632" s="30"/>
      <c r="P632" s="27"/>
      <c r="Q632" s="26"/>
      <c r="R632" s="30"/>
      <c r="S632" s="31"/>
    </row>
    <row r="633" spans="4:19" s="4" customFormat="1" ht="19.7" customHeight="1">
      <c r="D633" s="27"/>
      <c r="E633" s="27"/>
      <c r="F633" s="27"/>
      <c r="G633" s="47"/>
      <c r="H633" s="557"/>
      <c r="I633" s="26"/>
      <c r="J633" s="63"/>
      <c r="K633" s="29"/>
      <c r="L633" s="47"/>
      <c r="M633" s="26"/>
      <c r="N633" s="26"/>
      <c r="O633" s="30"/>
      <c r="P633" s="27"/>
      <c r="Q633" s="26"/>
      <c r="R633" s="30"/>
      <c r="S633" s="31"/>
    </row>
    <row r="634" spans="4:19" s="4" customFormat="1" ht="19.7" customHeight="1">
      <c r="D634" s="27"/>
      <c r="E634" s="27"/>
      <c r="F634" s="27"/>
      <c r="G634" s="47"/>
      <c r="H634" s="557"/>
      <c r="I634" s="26"/>
      <c r="J634" s="63"/>
      <c r="K634" s="29"/>
      <c r="L634" s="47"/>
      <c r="M634" s="26"/>
      <c r="N634" s="26"/>
      <c r="O634" s="30"/>
      <c r="P634" s="27"/>
      <c r="Q634" s="26"/>
      <c r="R634" s="30"/>
      <c r="S634" s="31"/>
    </row>
    <row r="635" spans="4:19" s="4" customFormat="1" ht="19.7" customHeight="1">
      <c r="D635" s="27"/>
      <c r="E635" s="27"/>
      <c r="F635" s="27"/>
      <c r="G635" s="47"/>
      <c r="H635" s="557"/>
      <c r="I635" s="26"/>
      <c r="J635" s="63"/>
      <c r="K635" s="29"/>
      <c r="L635" s="47"/>
      <c r="M635" s="26"/>
      <c r="N635" s="26"/>
      <c r="O635" s="30"/>
      <c r="P635" s="27"/>
      <c r="Q635" s="26"/>
      <c r="R635" s="30"/>
      <c r="S635" s="31"/>
    </row>
    <row r="636" spans="4:19" s="4" customFormat="1" ht="19.7" customHeight="1">
      <c r="D636" s="27"/>
      <c r="E636" s="27"/>
      <c r="F636" s="27"/>
      <c r="G636" s="47"/>
      <c r="H636" s="557"/>
      <c r="I636" s="26"/>
      <c r="J636" s="63"/>
      <c r="K636" s="29"/>
      <c r="L636" s="47"/>
      <c r="M636" s="26"/>
      <c r="N636" s="26"/>
      <c r="O636" s="30"/>
      <c r="P636" s="27"/>
      <c r="Q636" s="26"/>
      <c r="R636" s="30"/>
      <c r="S636" s="31"/>
    </row>
    <row r="637" spans="4:19" s="4" customFormat="1" ht="19.7" customHeight="1">
      <c r="D637" s="27"/>
      <c r="E637" s="27"/>
      <c r="F637" s="27"/>
      <c r="G637" s="47"/>
      <c r="H637" s="557"/>
      <c r="I637" s="26"/>
      <c r="J637" s="63"/>
      <c r="K637" s="29"/>
      <c r="L637" s="47"/>
      <c r="M637" s="26"/>
      <c r="N637" s="26"/>
      <c r="O637" s="30"/>
      <c r="P637" s="27"/>
      <c r="Q637" s="26"/>
      <c r="R637" s="30"/>
      <c r="S637" s="31"/>
    </row>
    <row r="638" spans="4:19" s="4" customFormat="1" ht="19.7" customHeight="1">
      <c r="D638" s="27"/>
      <c r="E638" s="27"/>
      <c r="F638" s="27"/>
      <c r="G638" s="47"/>
      <c r="H638" s="557"/>
      <c r="I638" s="26"/>
      <c r="J638" s="63"/>
      <c r="K638" s="29"/>
      <c r="L638" s="47"/>
      <c r="M638" s="26"/>
      <c r="N638" s="26"/>
      <c r="O638" s="30"/>
      <c r="P638" s="27"/>
      <c r="Q638" s="26"/>
      <c r="R638" s="30"/>
      <c r="S638" s="31"/>
    </row>
    <row r="639" spans="4:19" s="4" customFormat="1" ht="19.7" customHeight="1">
      <c r="D639" s="27"/>
      <c r="E639" s="27"/>
      <c r="F639" s="27"/>
      <c r="G639" s="47"/>
      <c r="H639" s="557"/>
      <c r="I639" s="26"/>
      <c r="J639" s="63"/>
      <c r="K639" s="29"/>
      <c r="L639" s="47"/>
      <c r="M639" s="26"/>
      <c r="N639" s="26"/>
      <c r="O639" s="30"/>
      <c r="P639" s="27"/>
      <c r="Q639" s="26"/>
      <c r="R639" s="30"/>
      <c r="S639" s="31"/>
    </row>
    <row r="640" spans="4:19" s="4" customFormat="1" ht="19.7" customHeight="1">
      <c r="D640" s="27"/>
      <c r="E640" s="27"/>
      <c r="F640" s="27"/>
      <c r="G640" s="47"/>
      <c r="H640" s="557"/>
      <c r="I640" s="26"/>
      <c r="J640" s="63"/>
      <c r="K640" s="29"/>
      <c r="L640" s="47"/>
      <c r="M640" s="26"/>
      <c r="N640" s="26"/>
      <c r="O640" s="30"/>
      <c r="P640" s="27"/>
      <c r="Q640" s="26"/>
      <c r="R640" s="30"/>
      <c r="S640" s="31"/>
    </row>
    <row r="641" spans="4:19" s="4" customFormat="1" ht="19.7" customHeight="1">
      <c r="D641" s="27"/>
      <c r="E641" s="27"/>
      <c r="F641" s="27"/>
      <c r="G641" s="47"/>
      <c r="H641" s="557"/>
      <c r="I641" s="26"/>
      <c r="J641" s="63"/>
      <c r="K641" s="29"/>
      <c r="L641" s="47"/>
      <c r="M641" s="26"/>
      <c r="N641" s="26"/>
      <c r="O641" s="30"/>
      <c r="P641" s="27"/>
      <c r="Q641" s="26"/>
      <c r="R641" s="30"/>
      <c r="S641" s="31"/>
    </row>
    <row r="642" spans="4:19" s="4" customFormat="1" ht="19.7" customHeight="1">
      <c r="D642" s="27"/>
      <c r="E642" s="27"/>
      <c r="F642" s="27"/>
      <c r="G642" s="47"/>
      <c r="H642" s="557"/>
      <c r="I642" s="26"/>
      <c r="J642" s="63"/>
      <c r="K642" s="29"/>
      <c r="L642" s="47"/>
      <c r="M642" s="26"/>
      <c r="N642" s="26"/>
      <c r="O642" s="30"/>
      <c r="P642" s="27"/>
      <c r="Q642" s="26"/>
      <c r="R642" s="30"/>
      <c r="S642" s="31"/>
    </row>
    <row r="643" spans="4:19" s="4" customFormat="1" ht="19.7" customHeight="1">
      <c r="D643" s="27"/>
      <c r="E643" s="27"/>
      <c r="F643" s="27"/>
      <c r="G643" s="47"/>
      <c r="H643" s="557"/>
      <c r="I643" s="26"/>
      <c r="J643" s="63"/>
      <c r="K643" s="29"/>
      <c r="L643" s="47"/>
      <c r="M643" s="26"/>
      <c r="N643" s="26"/>
      <c r="O643" s="30"/>
      <c r="P643" s="27"/>
      <c r="Q643" s="26"/>
      <c r="R643" s="30"/>
      <c r="S643" s="31"/>
    </row>
    <row r="644" spans="4:19" s="4" customFormat="1" ht="19.7" customHeight="1">
      <c r="D644" s="27"/>
      <c r="E644" s="27"/>
      <c r="F644" s="27"/>
      <c r="G644" s="47"/>
      <c r="H644" s="557"/>
      <c r="I644" s="26"/>
      <c r="J644" s="63"/>
      <c r="K644" s="29"/>
      <c r="L644" s="47"/>
      <c r="M644" s="26"/>
      <c r="N644" s="26"/>
      <c r="O644" s="30"/>
      <c r="P644" s="27"/>
      <c r="Q644" s="26"/>
      <c r="R644" s="30"/>
      <c r="S644" s="31"/>
    </row>
    <row r="645" spans="4:19" s="4" customFormat="1" ht="19.7" customHeight="1">
      <c r="D645" s="27"/>
      <c r="E645" s="27"/>
      <c r="F645" s="27"/>
      <c r="G645" s="47"/>
      <c r="H645" s="557"/>
      <c r="I645" s="26"/>
      <c r="J645" s="63"/>
      <c r="K645" s="29"/>
      <c r="L645" s="47"/>
      <c r="M645" s="26"/>
      <c r="N645" s="26"/>
      <c r="O645" s="30"/>
      <c r="P645" s="27"/>
      <c r="Q645" s="26"/>
      <c r="R645" s="30"/>
      <c r="S645" s="31"/>
    </row>
    <row r="646" spans="4:19" s="4" customFormat="1" ht="19.7" customHeight="1">
      <c r="D646" s="27"/>
      <c r="E646" s="27"/>
      <c r="F646" s="27"/>
      <c r="G646" s="47"/>
      <c r="H646" s="557"/>
      <c r="I646" s="26"/>
      <c r="J646" s="63"/>
      <c r="K646" s="29"/>
      <c r="L646" s="47"/>
      <c r="M646" s="26"/>
      <c r="N646" s="26"/>
      <c r="O646" s="30"/>
      <c r="P646" s="27"/>
      <c r="Q646" s="26"/>
      <c r="R646" s="30"/>
      <c r="S646" s="31"/>
    </row>
    <row r="647" spans="4:19" s="4" customFormat="1" ht="19.7" customHeight="1">
      <c r="D647" s="27"/>
      <c r="E647" s="27"/>
      <c r="F647" s="27"/>
      <c r="G647" s="47"/>
      <c r="H647" s="557"/>
      <c r="I647" s="26"/>
      <c r="J647" s="63"/>
      <c r="K647" s="29"/>
      <c r="L647" s="47"/>
      <c r="M647" s="26"/>
      <c r="N647" s="26"/>
      <c r="O647" s="30"/>
      <c r="P647" s="27"/>
      <c r="Q647" s="26"/>
      <c r="R647" s="30"/>
      <c r="S647" s="31"/>
    </row>
    <row r="648" spans="4:19" s="4" customFormat="1" ht="19.7" customHeight="1">
      <c r="D648" s="27"/>
      <c r="E648" s="27"/>
      <c r="F648" s="27"/>
      <c r="G648" s="47"/>
      <c r="H648" s="557"/>
      <c r="I648" s="26"/>
      <c r="J648" s="63"/>
      <c r="K648" s="29"/>
      <c r="L648" s="47"/>
      <c r="M648" s="26"/>
      <c r="N648" s="26"/>
      <c r="O648" s="30"/>
      <c r="P648" s="27"/>
      <c r="Q648" s="26"/>
      <c r="R648" s="30"/>
      <c r="S648" s="31"/>
    </row>
    <row r="649" spans="4:19" s="4" customFormat="1" ht="19.7" customHeight="1">
      <c r="D649" s="27"/>
      <c r="E649" s="27"/>
      <c r="F649" s="27"/>
      <c r="G649" s="47"/>
      <c r="H649" s="557"/>
      <c r="I649" s="26"/>
      <c r="J649" s="63"/>
      <c r="K649" s="29"/>
      <c r="L649" s="47"/>
      <c r="M649" s="26"/>
      <c r="N649" s="26"/>
      <c r="O649" s="30"/>
      <c r="P649" s="27"/>
      <c r="Q649" s="26"/>
      <c r="R649" s="30"/>
      <c r="S649" s="31"/>
    </row>
    <row r="650" spans="4:19" s="4" customFormat="1" ht="19.7" customHeight="1">
      <c r="D650" s="27"/>
      <c r="E650" s="27"/>
      <c r="F650" s="27"/>
      <c r="G650" s="47"/>
      <c r="H650" s="557"/>
      <c r="I650" s="26"/>
      <c r="J650" s="63"/>
      <c r="K650" s="29"/>
      <c r="L650" s="47"/>
      <c r="M650" s="26"/>
      <c r="N650" s="26"/>
      <c r="O650" s="30"/>
      <c r="P650" s="27"/>
      <c r="Q650" s="26"/>
      <c r="R650" s="30"/>
      <c r="S650" s="31"/>
    </row>
    <row r="651" spans="4:19" s="4" customFormat="1" ht="19.7" customHeight="1">
      <c r="D651" s="27"/>
      <c r="E651" s="27"/>
      <c r="F651" s="27"/>
      <c r="G651" s="47"/>
      <c r="H651" s="557"/>
      <c r="I651" s="26"/>
      <c r="J651" s="63"/>
      <c r="K651" s="29"/>
      <c r="L651" s="47"/>
      <c r="M651" s="26"/>
      <c r="N651" s="26"/>
      <c r="O651" s="30"/>
      <c r="P651" s="27"/>
      <c r="Q651" s="26"/>
      <c r="R651" s="30"/>
      <c r="S651" s="31"/>
    </row>
    <row r="652" spans="4:19" s="4" customFormat="1" ht="19.7" customHeight="1">
      <c r="D652" s="27"/>
      <c r="E652" s="27"/>
      <c r="F652" s="27"/>
      <c r="G652" s="47"/>
      <c r="H652" s="557"/>
      <c r="I652" s="26"/>
      <c r="J652" s="63"/>
      <c r="K652" s="29"/>
      <c r="L652" s="47"/>
      <c r="M652" s="26"/>
      <c r="N652" s="26"/>
      <c r="O652" s="30"/>
      <c r="P652" s="27"/>
      <c r="Q652" s="26"/>
      <c r="R652" s="30"/>
      <c r="S652" s="31"/>
    </row>
    <row r="653" spans="4:19" s="4" customFormat="1" ht="19.7" customHeight="1">
      <c r="D653" s="27"/>
      <c r="E653" s="27"/>
      <c r="F653" s="27"/>
      <c r="G653" s="47"/>
      <c r="H653" s="557"/>
      <c r="I653" s="26"/>
      <c r="J653" s="63"/>
      <c r="K653" s="29"/>
      <c r="L653" s="47"/>
      <c r="M653" s="26"/>
      <c r="N653" s="26"/>
      <c r="O653" s="30"/>
      <c r="P653" s="27"/>
      <c r="Q653" s="26"/>
      <c r="R653" s="30"/>
      <c r="S653" s="31"/>
    </row>
    <row r="654" spans="4:19" s="4" customFormat="1" ht="19.7" customHeight="1">
      <c r="D654" s="27"/>
      <c r="E654" s="27"/>
      <c r="F654" s="27"/>
      <c r="G654" s="47"/>
      <c r="H654" s="557"/>
      <c r="I654" s="26"/>
      <c r="J654" s="63"/>
      <c r="K654" s="29"/>
      <c r="L654" s="47"/>
      <c r="M654" s="26"/>
      <c r="N654" s="26"/>
      <c r="O654" s="30"/>
      <c r="P654" s="27"/>
      <c r="Q654" s="26"/>
      <c r="R654" s="30"/>
      <c r="S654" s="31"/>
    </row>
    <row r="655" spans="4:19" s="4" customFormat="1" ht="19.7" customHeight="1">
      <c r="D655" s="27"/>
      <c r="E655" s="27"/>
      <c r="F655" s="27"/>
      <c r="G655" s="47"/>
      <c r="H655" s="557"/>
      <c r="I655" s="26"/>
      <c r="J655" s="63"/>
      <c r="K655" s="29"/>
      <c r="L655" s="47"/>
      <c r="M655" s="26"/>
      <c r="N655" s="26"/>
      <c r="O655" s="30"/>
      <c r="P655" s="27"/>
      <c r="Q655" s="26"/>
      <c r="R655" s="30"/>
      <c r="S655" s="31"/>
    </row>
    <row r="656" spans="4:19" s="4" customFormat="1" ht="19.7" customHeight="1">
      <c r="D656" s="27"/>
      <c r="E656" s="27"/>
      <c r="F656" s="27"/>
      <c r="G656" s="47"/>
      <c r="H656" s="557"/>
      <c r="I656" s="26"/>
      <c r="J656" s="63"/>
      <c r="K656" s="29"/>
      <c r="L656" s="47"/>
      <c r="M656" s="26"/>
      <c r="N656" s="26"/>
      <c r="O656" s="30"/>
      <c r="P656" s="27"/>
      <c r="Q656" s="26"/>
      <c r="R656" s="30"/>
      <c r="S656" s="31"/>
    </row>
    <row r="657" spans="4:19" s="4" customFormat="1" ht="19.7" customHeight="1">
      <c r="D657" s="27"/>
      <c r="E657" s="27"/>
      <c r="F657" s="27"/>
      <c r="G657" s="47"/>
      <c r="H657" s="557"/>
      <c r="I657" s="26"/>
      <c r="J657" s="63"/>
      <c r="K657" s="29"/>
      <c r="L657" s="47"/>
      <c r="M657" s="26"/>
      <c r="N657" s="26"/>
      <c r="O657" s="30"/>
      <c r="P657" s="27"/>
      <c r="Q657" s="26"/>
      <c r="R657" s="30"/>
      <c r="S657" s="31"/>
    </row>
    <row r="658" spans="4:19" s="4" customFormat="1" ht="19.7" customHeight="1">
      <c r="D658" s="27"/>
      <c r="E658" s="27"/>
      <c r="F658" s="27"/>
      <c r="G658" s="47"/>
      <c r="H658" s="557"/>
      <c r="I658" s="26"/>
      <c r="J658" s="63"/>
      <c r="K658" s="29"/>
      <c r="L658" s="47"/>
      <c r="M658" s="26"/>
      <c r="N658" s="26"/>
      <c r="O658" s="30"/>
      <c r="P658" s="27"/>
      <c r="Q658" s="26"/>
      <c r="R658" s="30"/>
      <c r="S658" s="31"/>
    </row>
    <row r="659" spans="4:19" s="4" customFormat="1" ht="19.7" customHeight="1">
      <c r="D659" s="27"/>
      <c r="E659" s="27"/>
      <c r="F659" s="27"/>
      <c r="G659" s="47"/>
      <c r="H659" s="557"/>
      <c r="I659" s="26"/>
      <c r="J659" s="63"/>
      <c r="K659" s="29"/>
      <c r="L659" s="47"/>
      <c r="M659" s="26"/>
      <c r="N659" s="26"/>
      <c r="O659" s="30"/>
      <c r="P659" s="27"/>
      <c r="Q659" s="26"/>
      <c r="R659" s="30"/>
      <c r="S659" s="31"/>
    </row>
    <row r="660" spans="4:19" s="4" customFormat="1" ht="19.7" customHeight="1">
      <c r="D660" s="27"/>
      <c r="E660" s="27"/>
      <c r="F660" s="27"/>
      <c r="G660" s="47"/>
      <c r="H660" s="557"/>
      <c r="I660" s="26"/>
      <c r="J660" s="63"/>
      <c r="K660" s="29"/>
      <c r="L660" s="47"/>
      <c r="M660" s="26"/>
      <c r="N660" s="26"/>
      <c r="O660" s="30"/>
      <c r="P660" s="27"/>
      <c r="Q660" s="26"/>
      <c r="R660" s="30"/>
      <c r="S660" s="31"/>
    </row>
    <row r="661" spans="4:19" s="4" customFormat="1" ht="19.7" customHeight="1">
      <c r="D661" s="27"/>
      <c r="E661" s="27"/>
      <c r="F661" s="27"/>
      <c r="G661" s="47"/>
      <c r="H661" s="557"/>
      <c r="I661" s="26"/>
      <c r="J661" s="63"/>
      <c r="K661" s="29"/>
      <c r="L661" s="47"/>
      <c r="M661" s="26"/>
      <c r="N661" s="26"/>
      <c r="O661" s="30"/>
      <c r="P661" s="27"/>
      <c r="Q661" s="26"/>
      <c r="R661" s="30"/>
      <c r="S661" s="31"/>
    </row>
    <row r="662" spans="4:19" s="4" customFormat="1" ht="19.7" customHeight="1">
      <c r="D662" s="27"/>
      <c r="E662" s="27"/>
      <c r="F662" s="27"/>
      <c r="G662" s="47"/>
      <c r="H662" s="557"/>
      <c r="I662" s="26"/>
      <c r="J662" s="63"/>
      <c r="K662" s="29"/>
      <c r="L662" s="47"/>
      <c r="M662" s="26"/>
      <c r="N662" s="26"/>
      <c r="O662" s="30"/>
      <c r="P662" s="27"/>
      <c r="Q662" s="26"/>
      <c r="R662" s="30"/>
      <c r="S662" s="31"/>
    </row>
    <row r="663" spans="4:19" s="4" customFormat="1" ht="19.7" customHeight="1">
      <c r="D663" s="27"/>
      <c r="E663" s="27"/>
      <c r="F663" s="27"/>
      <c r="G663" s="47"/>
      <c r="H663" s="557"/>
      <c r="I663" s="26"/>
      <c r="J663" s="63"/>
      <c r="K663" s="29"/>
      <c r="L663" s="47"/>
      <c r="M663" s="26"/>
      <c r="N663" s="26"/>
      <c r="O663" s="30"/>
      <c r="P663" s="27"/>
      <c r="Q663" s="26"/>
      <c r="R663" s="30"/>
      <c r="S663" s="31"/>
    </row>
    <row r="664" spans="4:19" s="4" customFormat="1" ht="19.7" customHeight="1">
      <c r="D664" s="27"/>
      <c r="E664" s="27"/>
      <c r="F664" s="27"/>
      <c r="G664" s="47"/>
      <c r="H664" s="557"/>
      <c r="I664" s="26"/>
      <c r="J664" s="63"/>
      <c r="K664" s="29"/>
      <c r="L664" s="47"/>
      <c r="M664" s="26"/>
      <c r="N664" s="26"/>
      <c r="O664" s="30"/>
      <c r="P664" s="27"/>
      <c r="Q664" s="26"/>
      <c r="R664" s="30"/>
      <c r="S664" s="31"/>
    </row>
    <row r="665" spans="4:19" s="4" customFormat="1" ht="19.7" customHeight="1">
      <c r="D665" s="27"/>
      <c r="E665" s="27"/>
      <c r="F665" s="27"/>
      <c r="G665" s="47"/>
      <c r="H665" s="557"/>
      <c r="I665" s="26"/>
      <c r="J665" s="63"/>
      <c r="K665" s="29"/>
      <c r="L665" s="47"/>
      <c r="M665" s="26"/>
      <c r="N665" s="26"/>
      <c r="O665" s="30"/>
      <c r="P665" s="27"/>
      <c r="Q665" s="26"/>
      <c r="R665" s="30"/>
      <c r="S665" s="31"/>
    </row>
    <row r="666" spans="4:19" s="4" customFormat="1" ht="19.7" customHeight="1">
      <c r="D666" s="27"/>
      <c r="E666" s="27"/>
      <c r="F666" s="27"/>
      <c r="G666" s="47"/>
      <c r="H666" s="557"/>
      <c r="I666" s="26"/>
      <c r="J666" s="63"/>
      <c r="K666" s="29"/>
      <c r="L666" s="47"/>
      <c r="M666" s="26"/>
      <c r="N666" s="26"/>
      <c r="O666" s="30"/>
      <c r="P666" s="27"/>
      <c r="Q666" s="26"/>
      <c r="R666" s="30"/>
      <c r="S666" s="31"/>
    </row>
    <row r="667" spans="4:19" s="4" customFormat="1" ht="19.7" customHeight="1">
      <c r="D667" s="27"/>
      <c r="E667" s="27"/>
      <c r="F667" s="27"/>
      <c r="G667" s="47"/>
      <c r="H667" s="557"/>
      <c r="I667" s="26"/>
      <c r="J667" s="63"/>
      <c r="K667" s="29"/>
      <c r="L667" s="47"/>
      <c r="M667" s="26"/>
      <c r="N667" s="26"/>
      <c r="O667" s="30"/>
      <c r="P667" s="27"/>
      <c r="Q667" s="26"/>
      <c r="R667" s="30"/>
      <c r="S667" s="31"/>
    </row>
    <row r="668" spans="4:19" s="4" customFormat="1" ht="19.7" customHeight="1">
      <c r="D668" s="27"/>
      <c r="E668" s="27"/>
      <c r="F668" s="27"/>
      <c r="G668" s="47"/>
      <c r="H668" s="557"/>
      <c r="I668" s="26"/>
      <c r="J668" s="63"/>
      <c r="K668" s="29"/>
      <c r="L668" s="47"/>
      <c r="M668" s="26"/>
      <c r="N668" s="26"/>
      <c r="O668" s="30"/>
      <c r="P668" s="27"/>
      <c r="Q668" s="26"/>
      <c r="R668" s="30"/>
      <c r="S668" s="31"/>
    </row>
    <row r="669" spans="4:19" s="4" customFormat="1" ht="19.7" customHeight="1">
      <c r="D669" s="27"/>
      <c r="E669" s="27"/>
      <c r="F669" s="27"/>
      <c r="G669" s="47"/>
      <c r="H669" s="557"/>
      <c r="I669" s="26"/>
      <c r="J669" s="63"/>
      <c r="K669" s="29"/>
      <c r="L669" s="47"/>
      <c r="M669" s="26"/>
      <c r="N669" s="26"/>
      <c r="O669" s="30"/>
      <c r="P669" s="27"/>
      <c r="Q669" s="26"/>
      <c r="R669" s="30"/>
      <c r="S669" s="31"/>
    </row>
    <row r="670" spans="4:19" s="4" customFormat="1" ht="19.7" customHeight="1">
      <c r="D670" s="27"/>
      <c r="E670" s="27"/>
      <c r="F670" s="27"/>
      <c r="G670" s="47"/>
      <c r="H670" s="557"/>
      <c r="I670" s="26"/>
      <c r="J670" s="63"/>
      <c r="K670" s="29"/>
      <c r="L670" s="47"/>
      <c r="M670" s="26"/>
      <c r="N670" s="26"/>
      <c r="O670" s="30"/>
      <c r="P670" s="27"/>
      <c r="Q670" s="26"/>
      <c r="R670" s="30"/>
      <c r="S670" s="31"/>
    </row>
    <row r="671" spans="4:19" s="4" customFormat="1" ht="19.7" customHeight="1">
      <c r="D671" s="27"/>
      <c r="E671" s="27"/>
      <c r="F671" s="27"/>
      <c r="G671" s="47"/>
      <c r="H671" s="557"/>
      <c r="I671" s="26"/>
      <c r="J671" s="63"/>
      <c r="K671" s="29"/>
      <c r="L671" s="47"/>
      <c r="M671" s="26"/>
      <c r="N671" s="26"/>
      <c r="O671" s="30"/>
      <c r="P671" s="27"/>
      <c r="Q671" s="26"/>
      <c r="R671" s="30"/>
      <c r="S671" s="31"/>
    </row>
    <row r="672" spans="4:19" s="4" customFormat="1" ht="19.7" customHeight="1">
      <c r="D672" s="27"/>
      <c r="E672" s="27"/>
      <c r="F672" s="27"/>
      <c r="G672" s="47"/>
      <c r="H672" s="557"/>
      <c r="I672" s="26"/>
      <c r="J672" s="63"/>
      <c r="K672" s="29"/>
      <c r="L672" s="47"/>
      <c r="M672" s="26"/>
      <c r="N672" s="26"/>
      <c r="O672" s="30"/>
      <c r="P672" s="27"/>
      <c r="Q672" s="26"/>
      <c r="R672" s="30"/>
      <c r="S672" s="31"/>
    </row>
    <row r="673" spans="4:19" s="4" customFormat="1" ht="19.7" customHeight="1">
      <c r="D673" s="27"/>
      <c r="E673" s="27"/>
      <c r="F673" s="27"/>
      <c r="G673" s="47"/>
      <c r="H673" s="557"/>
      <c r="I673" s="26"/>
      <c r="J673" s="63"/>
      <c r="K673" s="29"/>
      <c r="L673" s="47"/>
      <c r="M673" s="26"/>
      <c r="N673" s="26"/>
      <c r="O673" s="30"/>
      <c r="P673" s="27"/>
      <c r="Q673" s="26"/>
      <c r="R673" s="30"/>
      <c r="S673" s="31"/>
    </row>
    <row r="674" spans="4:19" s="4" customFormat="1" ht="19.7" customHeight="1">
      <c r="D674" s="27"/>
      <c r="E674" s="27"/>
      <c r="F674" s="27"/>
      <c r="G674" s="47"/>
      <c r="H674" s="557"/>
      <c r="I674" s="26"/>
      <c r="J674" s="63"/>
      <c r="K674" s="29"/>
      <c r="L674" s="47"/>
      <c r="M674" s="26"/>
      <c r="N674" s="26"/>
      <c r="O674" s="30"/>
      <c r="P674" s="27"/>
      <c r="Q674" s="26"/>
      <c r="R674" s="30"/>
      <c r="S674" s="31"/>
    </row>
    <row r="675" spans="4:19" s="4" customFormat="1" ht="19.7" customHeight="1">
      <c r="D675" s="27"/>
      <c r="E675" s="27"/>
      <c r="F675" s="27"/>
      <c r="G675" s="47"/>
      <c r="H675" s="557"/>
      <c r="I675" s="26"/>
      <c r="J675" s="63"/>
      <c r="K675" s="29"/>
      <c r="L675" s="47"/>
      <c r="M675" s="26"/>
      <c r="N675" s="26"/>
      <c r="O675" s="30"/>
      <c r="P675" s="27"/>
      <c r="Q675" s="26"/>
      <c r="R675" s="30"/>
      <c r="S675" s="31"/>
    </row>
    <row r="676" spans="4:19" s="4" customFormat="1" ht="19.7" customHeight="1">
      <c r="D676" s="27"/>
      <c r="E676" s="27"/>
      <c r="F676" s="27"/>
      <c r="G676" s="47"/>
      <c r="H676" s="557"/>
      <c r="I676" s="26"/>
      <c r="J676" s="63"/>
      <c r="K676" s="29"/>
      <c r="L676" s="47"/>
      <c r="M676" s="26"/>
      <c r="N676" s="26"/>
      <c r="O676" s="30"/>
      <c r="P676" s="27"/>
      <c r="Q676" s="26"/>
      <c r="R676" s="30"/>
      <c r="S676" s="31"/>
    </row>
    <row r="677" spans="4:19" s="4" customFormat="1" ht="19.7" customHeight="1">
      <c r="D677" s="27"/>
      <c r="E677" s="27"/>
      <c r="F677" s="27"/>
      <c r="G677" s="47"/>
      <c r="H677" s="557"/>
      <c r="I677" s="26"/>
      <c r="J677" s="63"/>
      <c r="K677" s="29"/>
      <c r="L677" s="47"/>
      <c r="M677" s="26"/>
      <c r="N677" s="26"/>
      <c r="O677" s="30"/>
      <c r="P677" s="27"/>
      <c r="Q677" s="26"/>
      <c r="R677" s="30"/>
      <c r="S677" s="31"/>
    </row>
    <row r="678" spans="4:19" s="4" customFormat="1" ht="19.7" customHeight="1">
      <c r="D678" s="27"/>
      <c r="E678" s="27"/>
      <c r="F678" s="27"/>
      <c r="G678" s="47"/>
      <c r="H678" s="557"/>
      <c r="I678" s="26"/>
      <c r="J678" s="63"/>
      <c r="K678" s="29"/>
      <c r="L678" s="47"/>
      <c r="M678" s="26"/>
      <c r="N678" s="26"/>
      <c r="O678" s="30"/>
      <c r="P678" s="27"/>
      <c r="Q678" s="26"/>
      <c r="R678" s="30"/>
      <c r="S678" s="31"/>
    </row>
    <row r="679" spans="4:19" s="4" customFormat="1" ht="19.7" customHeight="1">
      <c r="D679" s="27"/>
      <c r="E679" s="27"/>
      <c r="F679" s="27"/>
      <c r="G679" s="47"/>
      <c r="H679" s="557"/>
      <c r="I679" s="26"/>
      <c r="J679" s="63"/>
      <c r="K679" s="29"/>
      <c r="L679" s="47"/>
      <c r="M679" s="26"/>
      <c r="N679" s="26"/>
      <c r="O679" s="30"/>
      <c r="P679" s="27"/>
      <c r="Q679" s="26"/>
      <c r="R679" s="30"/>
      <c r="S679" s="31"/>
    </row>
    <row r="680" spans="4:19" s="4" customFormat="1" ht="19.7" customHeight="1">
      <c r="D680" s="27"/>
      <c r="E680" s="27"/>
      <c r="F680" s="27"/>
      <c r="G680" s="47"/>
      <c r="H680" s="557"/>
      <c r="I680" s="26"/>
      <c r="J680" s="63"/>
      <c r="K680" s="29"/>
      <c r="L680" s="47"/>
      <c r="M680" s="26"/>
      <c r="N680" s="26"/>
      <c r="O680" s="30"/>
      <c r="P680" s="27"/>
      <c r="Q680" s="26"/>
      <c r="R680" s="30"/>
      <c r="S680" s="31"/>
    </row>
    <row r="681" spans="4:19" s="4" customFormat="1" ht="19.7" customHeight="1">
      <c r="D681" s="27"/>
      <c r="E681" s="27"/>
      <c r="F681" s="27"/>
      <c r="G681" s="47"/>
      <c r="H681" s="557"/>
      <c r="I681" s="26"/>
      <c r="J681" s="63"/>
      <c r="K681" s="29"/>
      <c r="L681" s="47"/>
      <c r="M681" s="26"/>
      <c r="N681" s="26"/>
      <c r="O681" s="30"/>
      <c r="P681" s="27"/>
      <c r="Q681" s="26"/>
      <c r="R681" s="30"/>
      <c r="S681" s="31"/>
    </row>
    <row r="682" spans="4:19" s="4" customFormat="1" ht="19.7" customHeight="1">
      <c r="D682" s="27"/>
      <c r="E682" s="27"/>
      <c r="F682" s="27"/>
      <c r="G682" s="47"/>
      <c r="H682" s="557"/>
      <c r="I682" s="26"/>
      <c r="J682" s="63"/>
      <c r="K682" s="29"/>
      <c r="L682" s="47"/>
      <c r="M682" s="26"/>
      <c r="N682" s="26"/>
      <c r="O682" s="30"/>
      <c r="P682" s="27"/>
      <c r="Q682" s="26"/>
      <c r="R682" s="30"/>
      <c r="S682" s="31"/>
    </row>
    <row r="683" spans="4:19" s="4" customFormat="1" ht="19.7" customHeight="1">
      <c r="D683" s="27"/>
      <c r="E683" s="27"/>
      <c r="F683" s="27"/>
      <c r="G683" s="47"/>
      <c r="H683" s="557"/>
      <c r="I683" s="26"/>
      <c r="J683" s="63"/>
      <c r="K683" s="29"/>
      <c r="L683" s="47"/>
      <c r="M683" s="26"/>
      <c r="N683" s="26"/>
      <c r="O683" s="30"/>
      <c r="P683" s="27"/>
      <c r="Q683" s="26"/>
      <c r="R683" s="30"/>
      <c r="S683" s="31"/>
    </row>
    <row r="684" spans="4:19" s="4" customFormat="1" ht="19.7" customHeight="1">
      <c r="D684" s="27"/>
      <c r="E684" s="27"/>
      <c r="F684" s="27"/>
      <c r="G684" s="47"/>
      <c r="H684" s="557"/>
      <c r="I684" s="26"/>
      <c r="J684" s="63"/>
      <c r="K684" s="29"/>
      <c r="L684" s="47"/>
      <c r="M684" s="26"/>
      <c r="N684" s="26"/>
      <c r="O684" s="30"/>
      <c r="P684" s="27"/>
      <c r="Q684" s="26"/>
      <c r="R684" s="30"/>
      <c r="S684" s="31"/>
    </row>
    <row r="685" spans="4:19" s="4" customFormat="1" ht="19.7" customHeight="1">
      <c r="D685" s="27"/>
      <c r="E685" s="27"/>
      <c r="F685" s="27"/>
      <c r="G685" s="47"/>
      <c r="H685" s="557"/>
      <c r="I685" s="26"/>
      <c r="J685" s="63"/>
      <c r="K685" s="29"/>
      <c r="L685" s="47"/>
      <c r="M685" s="26"/>
      <c r="N685" s="26"/>
      <c r="O685" s="30"/>
      <c r="P685" s="27"/>
      <c r="Q685" s="26"/>
      <c r="R685" s="30"/>
      <c r="S685" s="31"/>
    </row>
    <row r="686" spans="4:19" s="4" customFormat="1" ht="19.7" customHeight="1">
      <c r="D686" s="27"/>
      <c r="E686" s="27"/>
      <c r="F686" s="27"/>
      <c r="G686" s="47"/>
      <c r="H686" s="557"/>
      <c r="I686" s="26"/>
      <c r="J686" s="63"/>
      <c r="K686" s="29"/>
      <c r="L686" s="47"/>
      <c r="M686" s="26"/>
      <c r="N686" s="26"/>
      <c r="O686" s="30"/>
      <c r="P686" s="27"/>
      <c r="Q686" s="26"/>
      <c r="R686" s="30"/>
      <c r="S686" s="31"/>
    </row>
    <row r="687" spans="4:19" s="4" customFormat="1" ht="19.7" customHeight="1">
      <c r="D687" s="27"/>
      <c r="E687" s="27"/>
      <c r="F687" s="27"/>
      <c r="G687" s="47"/>
      <c r="H687" s="557"/>
      <c r="I687" s="26"/>
      <c r="J687" s="63"/>
      <c r="K687" s="29"/>
      <c r="L687" s="47"/>
      <c r="M687" s="26"/>
      <c r="N687" s="26"/>
      <c r="O687" s="30"/>
      <c r="P687" s="27"/>
      <c r="Q687" s="26"/>
      <c r="R687" s="30"/>
      <c r="S687" s="31"/>
    </row>
    <row r="688" spans="4:19" s="4" customFormat="1" ht="19.7" customHeight="1">
      <c r="D688" s="27"/>
      <c r="E688" s="27"/>
      <c r="F688" s="27"/>
      <c r="G688" s="47"/>
      <c r="H688" s="557"/>
      <c r="I688" s="26"/>
      <c r="J688" s="63"/>
      <c r="K688" s="29"/>
      <c r="L688" s="47"/>
      <c r="M688" s="26"/>
      <c r="N688" s="26"/>
      <c r="O688" s="30"/>
      <c r="P688" s="27"/>
      <c r="Q688" s="26"/>
      <c r="R688" s="30"/>
      <c r="S688" s="31"/>
    </row>
    <row r="689" spans="4:19" s="4" customFormat="1" ht="19.7" customHeight="1">
      <c r="D689" s="27"/>
      <c r="E689" s="27"/>
      <c r="F689" s="27"/>
      <c r="G689" s="47"/>
      <c r="H689" s="557"/>
      <c r="I689" s="26"/>
      <c r="J689" s="63"/>
      <c r="K689" s="29"/>
      <c r="L689" s="47"/>
      <c r="M689" s="26"/>
      <c r="N689" s="26"/>
      <c r="O689" s="30"/>
      <c r="P689" s="27"/>
      <c r="Q689" s="26"/>
      <c r="R689" s="30"/>
      <c r="S689" s="31"/>
    </row>
    <row r="690" spans="4:19" s="4" customFormat="1" ht="19.7" customHeight="1">
      <c r="D690" s="27"/>
      <c r="E690" s="27"/>
      <c r="F690" s="27"/>
      <c r="G690" s="47"/>
      <c r="H690" s="557"/>
      <c r="I690" s="26"/>
      <c r="J690" s="63"/>
      <c r="K690" s="29"/>
      <c r="L690" s="47"/>
      <c r="M690" s="26"/>
      <c r="N690" s="26"/>
      <c r="O690" s="30"/>
      <c r="P690" s="27"/>
      <c r="Q690" s="26"/>
      <c r="R690" s="30"/>
      <c r="S690" s="31"/>
    </row>
    <row r="691" spans="4:19" s="4" customFormat="1" ht="19.7" customHeight="1">
      <c r="D691" s="27"/>
      <c r="E691" s="27"/>
      <c r="F691" s="27"/>
      <c r="G691" s="47"/>
      <c r="H691" s="557"/>
      <c r="I691" s="26"/>
      <c r="J691" s="63"/>
      <c r="K691" s="29"/>
      <c r="L691" s="47"/>
      <c r="M691" s="26"/>
      <c r="N691" s="26"/>
      <c r="O691" s="30"/>
      <c r="P691" s="27"/>
      <c r="Q691" s="26"/>
      <c r="R691" s="30"/>
      <c r="S691" s="31"/>
    </row>
    <row r="692" spans="4:19" s="4" customFormat="1" ht="19.7" customHeight="1">
      <c r="D692" s="27"/>
      <c r="E692" s="27"/>
      <c r="F692" s="27"/>
      <c r="G692" s="47"/>
      <c r="H692" s="557"/>
      <c r="I692" s="26"/>
      <c r="J692" s="63"/>
      <c r="K692" s="29"/>
      <c r="L692" s="47"/>
      <c r="M692" s="26"/>
      <c r="N692" s="26"/>
      <c r="O692" s="30"/>
      <c r="P692" s="27"/>
      <c r="Q692" s="26"/>
      <c r="R692" s="30"/>
      <c r="S692" s="31"/>
    </row>
    <row r="693" spans="4:19" s="4" customFormat="1" ht="19.7" customHeight="1">
      <c r="D693" s="27"/>
      <c r="E693" s="27"/>
      <c r="F693" s="27"/>
      <c r="G693" s="47"/>
      <c r="H693" s="557"/>
      <c r="I693" s="26"/>
      <c r="J693" s="63"/>
      <c r="K693" s="29"/>
      <c r="L693" s="47"/>
      <c r="M693" s="26"/>
      <c r="N693" s="26"/>
      <c r="O693" s="30"/>
      <c r="P693" s="27"/>
      <c r="Q693" s="26"/>
      <c r="R693" s="30"/>
      <c r="S693" s="31"/>
    </row>
    <row r="694" spans="4:19" s="4" customFormat="1" ht="19.7" customHeight="1">
      <c r="D694" s="27"/>
      <c r="E694" s="27"/>
      <c r="F694" s="27"/>
      <c r="G694" s="47"/>
      <c r="H694" s="557"/>
      <c r="I694" s="26"/>
      <c r="J694" s="63"/>
      <c r="K694" s="29"/>
      <c r="L694" s="47"/>
      <c r="M694" s="26"/>
      <c r="N694" s="26"/>
      <c r="O694" s="30"/>
      <c r="P694" s="27"/>
      <c r="Q694" s="26"/>
      <c r="R694" s="30"/>
      <c r="S694" s="31"/>
    </row>
    <row r="695" spans="4:19" s="4" customFormat="1" ht="19.7" customHeight="1">
      <c r="D695" s="27"/>
      <c r="E695" s="27"/>
      <c r="F695" s="27"/>
      <c r="G695" s="47"/>
      <c r="H695" s="557"/>
      <c r="I695" s="26"/>
      <c r="J695" s="63"/>
      <c r="K695" s="29"/>
      <c r="L695" s="47"/>
      <c r="M695" s="26"/>
      <c r="N695" s="26"/>
      <c r="O695" s="30"/>
      <c r="P695" s="27"/>
      <c r="Q695" s="26"/>
      <c r="R695" s="30"/>
      <c r="S695" s="31"/>
    </row>
    <row r="696" spans="4:19" s="4" customFormat="1" ht="19.7" customHeight="1">
      <c r="D696" s="27"/>
      <c r="E696" s="27"/>
      <c r="F696" s="27"/>
      <c r="G696" s="47"/>
      <c r="H696" s="557"/>
      <c r="I696" s="26"/>
      <c r="J696" s="63"/>
      <c r="K696" s="29"/>
      <c r="L696" s="47"/>
      <c r="M696" s="26"/>
      <c r="N696" s="26"/>
      <c r="O696" s="30"/>
      <c r="P696" s="27"/>
      <c r="Q696" s="26"/>
      <c r="R696" s="30"/>
      <c r="S696" s="31"/>
    </row>
    <row r="697" spans="4:19" s="4" customFormat="1" ht="19.7" customHeight="1">
      <c r="D697" s="27"/>
      <c r="E697" s="27"/>
      <c r="F697" s="27"/>
      <c r="G697" s="47"/>
      <c r="H697" s="557"/>
      <c r="I697" s="26"/>
      <c r="J697" s="63"/>
      <c r="K697" s="29"/>
      <c r="L697" s="47"/>
      <c r="M697" s="26"/>
      <c r="N697" s="26"/>
      <c r="O697" s="30"/>
      <c r="P697" s="27"/>
      <c r="Q697" s="26"/>
      <c r="R697" s="30"/>
      <c r="S697" s="31"/>
    </row>
    <row r="698" spans="4:19" s="4" customFormat="1" ht="19.7" customHeight="1">
      <c r="D698" s="27"/>
      <c r="E698" s="27"/>
      <c r="F698" s="27"/>
      <c r="G698" s="47"/>
      <c r="H698" s="557"/>
      <c r="I698" s="26"/>
      <c r="J698" s="63"/>
      <c r="K698" s="29"/>
      <c r="L698" s="47"/>
      <c r="M698" s="26"/>
      <c r="N698" s="26"/>
      <c r="O698" s="30"/>
      <c r="P698" s="27"/>
      <c r="Q698" s="26"/>
      <c r="R698" s="30"/>
      <c r="S698" s="31"/>
    </row>
    <row r="699" spans="4:19" s="4" customFormat="1" ht="19.7" customHeight="1">
      <c r="D699" s="27"/>
      <c r="E699" s="27"/>
      <c r="F699" s="27"/>
      <c r="G699" s="47"/>
      <c r="H699" s="557"/>
      <c r="I699" s="26"/>
      <c r="J699" s="63"/>
      <c r="K699" s="29"/>
      <c r="L699" s="47"/>
      <c r="M699" s="26"/>
      <c r="N699" s="26"/>
      <c r="O699" s="30"/>
      <c r="P699" s="27"/>
      <c r="Q699" s="26"/>
      <c r="R699" s="30"/>
      <c r="S699" s="31"/>
    </row>
    <row r="700" spans="4:19" s="4" customFormat="1" ht="19.7" customHeight="1">
      <c r="D700" s="27"/>
      <c r="E700" s="27"/>
      <c r="F700" s="27"/>
      <c r="G700" s="47"/>
      <c r="H700" s="557"/>
      <c r="I700" s="26"/>
      <c r="J700" s="63"/>
      <c r="K700" s="29"/>
      <c r="L700" s="47"/>
      <c r="M700" s="26"/>
      <c r="N700" s="26"/>
      <c r="O700" s="30"/>
      <c r="P700" s="27"/>
      <c r="Q700" s="26"/>
      <c r="R700" s="30"/>
      <c r="S700" s="31"/>
    </row>
    <row r="701" spans="4:19" s="4" customFormat="1" ht="19.7" customHeight="1">
      <c r="D701" s="27"/>
      <c r="E701" s="27"/>
      <c r="F701" s="27"/>
      <c r="G701" s="47"/>
      <c r="H701" s="557"/>
      <c r="I701" s="26"/>
      <c r="J701" s="63"/>
      <c r="K701" s="29"/>
      <c r="L701" s="47"/>
      <c r="M701" s="26"/>
      <c r="N701" s="26"/>
      <c r="O701" s="30"/>
      <c r="P701" s="27"/>
      <c r="Q701" s="26"/>
      <c r="R701" s="30"/>
      <c r="S701" s="31"/>
    </row>
    <row r="702" spans="4:19" s="4" customFormat="1" ht="19.7" customHeight="1">
      <c r="D702" s="27"/>
      <c r="E702" s="27"/>
      <c r="F702" s="27"/>
      <c r="G702" s="47"/>
      <c r="H702" s="557"/>
      <c r="I702" s="26"/>
      <c r="J702" s="63"/>
      <c r="K702" s="29"/>
      <c r="L702" s="47"/>
      <c r="M702" s="26"/>
      <c r="N702" s="26"/>
      <c r="O702" s="30"/>
      <c r="P702" s="27"/>
      <c r="Q702" s="26"/>
      <c r="R702" s="30"/>
      <c r="S702" s="31"/>
    </row>
    <row r="703" spans="4:19" s="4" customFormat="1" ht="19.7" customHeight="1">
      <c r="D703" s="27"/>
      <c r="E703" s="27"/>
      <c r="F703" s="27"/>
      <c r="G703" s="47"/>
      <c r="H703" s="557"/>
      <c r="I703" s="26"/>
      <c r="J703" s="63"/>
      <c r="K703" s="29"/>
      <c r="L703" s="47"/>
      <c r="M703" s="26"/>
      <c r="N703" s="26"/>
      <c r="O703" s="30"/>
      <c r="P703" s="27"/>
      <c r="Q703" s="26"/>
      <c r="R703" s="30"/>
      <c r="S703" s="31"/>
    </row>
    <row r="704" spans="4:19" s="4" customFormat="1" ht="19.7" customHeight="1">
      <c r="D704" s="27"/>
      <c r="E704" s="27"/>
      <c r="F704" s="27"/>
      <c r="G704" s="47"/>
      <c r="H704" s="557"/>
      <c r="I704" s="26"/>
      <c r="J704" s="63"/>
      <c r="K704" s="29"/>
      <c r="L704" s="47"/>
      <c r="M704" s="26"/>
      <c r="N704" s="26"/>
      <c r="O704" s="30"/>
      <c r="P704" s="27"/>
      <c r="Q704" s="26"/>
      <c r="R704" s="30"/>
      <c r="S704" s="31"/>
    </row>
    <row r="705" spans="4:19" s="4" customFormat="1" ht="19.7" customHeight="1">
      <c r="D705" s="27"/>
      <c r="E705" s="27"/>
      <c r="F705" s="27"/>
      <c r="G705" s="47"/>
      <c r="H705" s="557"/>
      <c r="I705" s="26"/>
      <c r="J705" s="63"/>
      <c r="K705" s="29"/>
      <c r="L705" s="47"/>
      <c r="M705" s="26"/>
      <c r="N705" s="26"/>
      <c r="O705" s="30"/>
      <c r="P705" s="27"/>
      <c r="Q705" s="26"/>
      <c r="R705" s="30"/>
      <c r="S705" s="31"/>
    </row>
    <row r="706" spans="4:19" s="4" customFormat="1" ht="19.7" customHeight="1">
      <c r="D706" s="27"/>
      <c r="E706" s="27"/>
      <c r="F706" s="27"/>
      <c r="G706" s="47"/>
      <c r="H706" s="557"/>
      <c r="I706" s="26"/>
      <c r="J706" s="63"/>
      <c r="K706" s="29"/>
      <c r="L706" s="47"/>
      <c r="M706" s="26"/>
      <c r="N706" s="26"/>
      <c r="O706" s="30"/>
      <c r="P706" s="27"/>
      <c r="Q706" s="26"/>
      <c r="R706" s="30"/>
      <c r="S706" s="31"/>
    </row>
    <row r="707" spans="4:19" s="4" customFormat="1" ht="19.7" customHeight="1">
      <c r="D707" s="27"/>
      <c r="E707" s="27"/>
      <c r="F707" s="27"/>
      <c r="G707" s="47"/>
      <c r="H707" s="557"/>
      <c r="I707" s="26"/>
      <c r="J707" s="63"/>
      <c r="K707" s="29"/>
      <c r="L707" s="47"/>
      <c r="M707" s="26"/>
      <c r="N707" s="26"/>
      <c r="O707" s="30"/>
      <c r="P707" s="27"/>
      <c r="Q707" s="26"/>
      <c r="R707" s="30"/>
      <c r="S707" s="31"/>
    </row>
    <row r="708" spans="4:19" s="4" customFormat="1" ht="19.7" customHeight="1">
      <c r="D708" s="27"/>
      <c r="E708" s="27"/>
      <c r="F708" s="27"/>
      <c r="G708" s="47"/>
      <c r="H708" s="557"/>
      <c r="I708" s="26"/>
      <c r="J708" s="63"/>
      <c r="K708" s="29"/>
      <c r="L708" s="47"/>
      <c r="M708" s="26"/>
      <c r="N708" s="26"/>
      <c r="O708" s="30"/>
      <c r="P708" s="27"/>
      <c r="Q708" s="26"/>
      <c r="R708" s="30"/>
      <c r="S708" s="31"/>
    </row>
    <row r="709" spans="4:19" s="4" customFormat="1" ht="19.7" customHeight="1">
      <c r="D709" s="27"/>
      <c r="E709" s="27"/>
      <c r="F709" s="27"/>
      <c r="G709" s="47"/>
      <c r="H709" s="557"/>
      <c r="I709" s="26"/>
      <c r="J709" s="63"/>
      <c r="K709" s="29"/>
      <c r="L709" s="47"/>
      <c r="M709" s="26"/>
      <c r="N709" s="26"/>
      <c r="O709" s="30"/>
      <c r="P709" s="27"/>
      <c r="Q709" s="26"/>
      <c r="R709" s="30"/>
      <c r="S709" s="31"/>
    </row>
    <row r="710" spans="4:19" s="4" customFormat="1" ht="19.7" customHeight="1">
      <c r="D710" s="27"/>
      <c r="E710" s="27"/>
      <c r="F710" s="27"/>
      <c r="G710" s="47"/>
      <c r="H710" s="557"/>
      <c r="I710" s="26"/>
      <c r="J710" s="63"/>
      <c r="K710" s="29"/>
      <c r="L710" s="47"/>
      <c r="M710" s="26"/>
      <c r="N710" s="26"/>
      <c r="O710" s="30"/>
      <c r="P710" s="27"/>
      <c r="Q710" s="26"/>
      <c r="R710" s="30"/>
      <c r="S710" s="31"/>
    </row>
    <row r="711" spans="4:19" s="4" customFormat="1" ht="19.7" customHeight="1">
      <c r="D711" s="27"/>
      <c r="E711" s="27"/>
      <c r="F711" s="27"/>
      <c r="G711" s="47"/>
      <c r="H711" s="557"/>
      <c r="I711" s="26"/>
      <c r="J711" s="63"/>
      <c r="K711" s="29"/>
      <c r="L711" s="47"/>
      <c r="M711" s="26"/>
      <c r="N711" s="26"/>
      <c r="O711" s="30"/>
      <c r="P711" s="27"/>
      <c r="Q711" s="26"/>
      <c r="R711" s="30"/>
      <c r="S711" s="31"/>
    </row>
    <row r="712" spans="4:19" s="4" customFormat="1" ht="19.7" customHeight="1">
      <c r="D712" s="27"/>
      <c r="E712" s="27"/>
      <c r="F712" s="27"/>
      <c r="G712" s="47"/>
      <c r="H712" s="557"/>
      <c r="I712" s="26"/>
      <c r="J712" s="63"/>
      <c r="K712" s="29"/>
      <c r="L712" s="47"/>
      <c r="M712" s="26"/>
      <c r="N712" s="26"/>
      <c r="O712" s="30"/>
      <c r="P712" s="27"/>
      <c r="Q712" s="26"/>
      <c r="R712" s="30"/>
      <c r="S712" s="31"/>
    </row>
    <row r="713" spans="4:19" s="4" customFormat="1" ht="19.7" customHeight="1">
      <c r="D713" s="27"/>
      <c r="E713" s="27"/>
      <c r="F713" s="27"/>
      <c r="G713" s="47"/>
      <c r="H713" s="557"/>
      <c r="I713" s="26"/>
      <c r="J713" s="63"/>
      <c r="K713" s="29"/>
      <c r="L713" s="47"/>
      <c r="M713" s="26"/>
      <c r="N713" s="26"/>
      <c r="O713" s="30"/>
      <c r="P713" s="27"/>
      <c r="Q713" s="26"/>
      <c r="R713" s="30"/>
      <c r="S713" s="31"/>
    </row>
    <row r="714" spans="4:19" s="4" customFormat="1" ht="19.7" customHeight="1">
      <c r="D714" s="27"/>
      <c r="E714" s="27"/>
      <c r="F714" s="27"/>
      <c r="G714" s="47"/>
      <c r="H714" s="557"/>
      <c r="I714" s="26"/>
      <c r="J714" s="63"/>
      <c r="K714" s="29"/>
      <c r="L714" s="47"/>
      <c r="M714" s="26"/>
      <c r="N714" s="26"/>
      <c r="O714" s="30"/>
      <c r="P714" s="27"/>
      <c r="Q714" s="26"/>
      <c r="R714" s="30"/>
      <c r="S714" s="31"/>
    </row>
    <row r="715" spans="4:19" s="4" customFormat="1" ht="19.7" customHeight="1">
      <c r="D715" s="27"/>
      <c r="E715" s="27"/>
      <c r="F715" s="27"/>
      <c r="G715" s="47"/>
      <c r="H715" s="557"/>
      <c r="I715" s="26"/>
      <c r="J715" s="63"/>
      <c r="K715" s="29"/>
      <c r="L715" s="47"/>
      <c r="M715" s="26"/>
      <c r="N715" s="26"/>
      <c r="O715" s="30"/>
      <c r="P715" s="27"/>
      <c r="Q715" s="26"/>
      <c r="R715" s="30"/>
      <c r="S715" s="31"/>
    </row>
    <row r="716" spans="4:19" s="4" customFormat="1" ht="19.7" customHeight="1">
      <c r="D716" s="27"/>
      <c r="E716" s="27"/>
      <c r="F716" s="27"/>
      <c r="G716" s="47"/>
      <c r="H716" s="557"/>
      <c r="I716" s="26"/>
      <c r="J716" s="63"/>
      <c r="K716" s="29"/>
      <c r="L716" s="47"/>
      <c r="M716" s="26"/>
      <c r="N716" s="26"/>
      <c r="O716" s="30"/>
      <c r="P716" s="27"/>
      <c r="Q716" s="26"/>
      <c r="R716" s="30"/>
      <c r="S716" s="31"/>
    </row>
    <row r="717" spans="4:19" s="4" customFormat="1" ht="19.7" customHeight="1">
      <c r="D717" s="27"/>
      <c r="E717" s="27"/>
      <c r="F717" s="27"/>
      <c r="G717" s="47"/>
      <c r="H717" s="557"/>
      <c r="I717" s="26"/>
      <c r="J717" s="63"/>
      <c r="K717" s="29"/>
      <c r="L717" s="47"/>
      <c r="M717" s="26"/>
      <c r="N717" s="26"/>
      <c r="O717" s="30"/>
      <c r="P717" s="27"/>
      <c r="Q717" s="26"/>
      <c r="R717" s="30"/>
      <c r="S717" s="31"/>
    </row>
    <row r="718" spans="4:19" s="4" customFormat="1" ht="19.7" customHeight="1">
      <c r="D718" s="27"/>
      <c r="E718" s="27"/>
      <c r="F718" s="27"/>
      <c r="G718" s="47"/>
      <c r="H718" s="557"/>
      <c r="I718" s="26"/>
      <c r="J718" s="63"/>
      <c r="K718" s="29"/>
      <c r="L718" s="47"/>
      <c r="M718" s="26"/>
      <c r="N718" s="26"/>
      <c r="O718" s="30"/>
      <c r="P718" s="27"/>
      <c r="Q718" s="26"/>
      <c r="R718" s="30"/>
      <c r="S718" s="31"/>
    </row>
    <row r="719" spans="4:19" s="4" customFormat="1" ht="19.7" customHeight="1">
      <c r="D719" s="27"/>
      <c r="E719" s="27"/>
      <c r="F719" s="27"/>
      <c r="G719" s="47"/>
      <c r="H719" s="557"/>
      <c r="I719" s="26"/>
      <c r="J719" s="63"/>
      <c r="K719" s="29"/>
      <c r="L719" s="47"/>
      <c r="M719" s="26"/>
      <c r="N719" s="26"/>
      <c r="O719" s="30"/>
      <c r="P719" s="27"/>
      <c r="Q719" s="26"/>
      <c r="R719" s="30"/>
      <c r="S719" s="31"/>
    </row>
    <row r="720" spans="4:19" s="4" customFormat="1" ht="19.7" customHeight="1">
      <c r="D720" s="27"/>
      <c r="E720" s="27"/>
      <c r="F720" s="27"/>
      <c r="G720" s="47"/>
      <c r="H720" s="557"/>
      <c r="I720" s="26"/>
      <c r="J720" s="63"/>
      <c r="K720" s="29"/>
      <c r="L720" s="47"/>
      <c r="M720" s="26"/>
      <c r="N720" s="26"/>
      <c r="O720" s="30"/>
      <c r="P720" s="27"/>
      <c r="Q720" s="26"/>
      <c r="R720" s="30"/>
      <c r="S720" s="31"/>
    </row>
    <row r="721" spans="4:19" s="4" customFormat="1" ht="19.7" customHeight="1">
      <c r="D721" s="27"/>
      <c r="E721" s="27"/>
      <c r="F721" s="27"/>
      <c r="G721" s="47"/>
      <c r="H721" s="557"/>
      <c r="I721" s="26"/>
      <c r="J721" s="63"/>
      <c r="K721" s="29"/>
      <c r="L721" s="47"/>
      <c r="M721" s="26"/>
      <c r="N721" s="26"/>
      <c r="O721" s="30"/>
      <c r="P721" s="27"/>
      <c r="Q721" s="26"/>
      <c r="R721" s="30"/>
      <c r="S721" s="31"/>
    </row>
    <row r="722" spans="4:19" s="4" customFormat="1" ht="19.7" customHeight="1">
      <c r="D722" s="27"/>
      <c r="E722" s="27"/>
      <c r="F722" s="27"/>
      <c r="G722" s="47"/>
      <c r="H722" s="557"/>
      <c r="I722" s="26"/>
      <c r="J722" s="63"/>
      <c r="K722" s="29"/>
      <c r="L722" s="47"/>
      <c r="M722" s="26"/>
      <c r="N722" s="26"/>
      <c r="O722" s="30"/>
      <c r="P722" s="27"/>
      <c r="Q722" s="26"/>
      <c r="R722" s="30"/>
      <c r="S722" s="31"/>
    </row>
    <row r="723" spans="4:19" s="4" customFormat="1" ht="19.7" customHeight="1">
      <c r="D723" s="27"/>
      <c r="E723" s="27"/>
      <c r="F723" s="27"/>
      <c r="G723" s="47"/>
      <c r="H723" s="557"/>
      <c r="I723" s="26"/>
      <c r="J723" s="63"/>
      <c r="K723" s="29"/>
      <c r="L723" s="47"/>
      <c r="M723" s="26"/>
      <c r="N723" s="26"/>
      <c r="O723" s="30"/>
      <c r="P723" s="27"/>
      <c r="Q723" s="26"/>
      <c r="R723" s="30"/>
      <c r="S723" s="31"/>
    </row>
    <row r="724" spans="4:19" s="4" customFormat="1" ht="19.7" customHeight="1">
      <c r="D724" s="27"/>
      <c r="E724" s="27"/>
      <c r="F724" s="27"/>
      <c r="G724" s="47"/>
      <c r="H724" s="557"/>
      <c r="I724" s="26"/>
      <c r="J724" s="63"/>
      <c r="K724" s="29"/>
      <c r="L724" s="47"/>
      <c r="M724" s="26"/>
      <c r="N724" s="26"/>
      <c r="O724" s="30"/>
      <c r="P724" s="27"/>
      <c r="Q724" s="26"/>
      <c r="R724" s="30"/>
      <c r="S724" s="31"/>
    </row>
    <row r="725" spans="4:19" s="4" customFormat="1" ht="19.7" customHeight="1">
      <c r="D725" s="27"/>
      <c r="E725" s="27"/>
      <c r="F725" s="27"/>
      <c r="G725" s="47"/>
      <c r="H725" s="557"/>
      <c r="I725" s="26"/>
      <c r="J725" s="63"/>
      <c r="K725" s="29"/>
      <c r="L725" s="47"/>
      <c r="M725" s="26"/>
      <c r="N725" s="26"/>
      <c r="O725" s="30"/>
      <c r="P725" s="27"/>
      <c r="Q725" s="26"/>
      <c r="R725" s="30"/>
      <c r="S725" s="31"/>
    </row>
    <row r="726" spans="4:19" s="4" customFormat="1" ht="19.7" customHeight="1">
      <c r="D726" s="27"/>
      <c r="E726" s="27"/>
      <c r="F726" s="27"/>
      <c r="G726" s="47"/>
      <c r="H726" s="557"/>
      <c r="I726" s="26"/>
      <c r="J726" s="63"/>
      <c r="K726" s="29"/>
      <c r="L726" s="47"/>
      <c r="M726" s="26"/>
      <c r="N726" s="26"/>
      <c r="O726" s="30"/>
      <c r="P726" s="27"/>
      <c r="Q726" s="26"/>
      <c r="R726" s="30"/>
      <c r="S726" s="31"/>
    </row>
    <row r="727" spans="4:19" s="4" customFormat="1" ht="19.7" customHeight="1">
      <c r="D727" s="27"/>
      <c r="E727" s="27"/>
      <c r="F727" s="27"/>
      <c r="G727" s="47"/>
      <c r="H727" s="557"/>
      <c r="I727" s="26"/>
      <c r="J727" s="63"/>
      <c r="K727" s="29"/>
      <c r="L727" s="47"/>
      <c r="M727" s="26"/>
      <c r="N727" s="26"/>
      <c r="O727" s="30"/>
      <c r="P727" s="27"/>
      <c r="Q727" s="26"/>
      <c r="R727" s="30"/>
      <c r="S727" s="31"/>
    </row>
    <row r="728" spans="4:19" s="4" customFormat="1" ht="19.7" customHeight="1">
      <c r="D728" s="27"/>
      <c r="E728" s="27"/>
      <c r="F728" s="27"/>
      <c r="G728" s="47"/>
      <c r="H728" s="557"/>
      <c r="I728" s="26"/>
      <c r="J728" s="63"/>
      <c r="K728" s="29"/>
      <c r="L728" s="47"/>
      <c r="M728" s="26"/>
      <c r="N728" s="26"/>
      <c r="O728" s="30"/>
      <c r="P728" s="27"/>
      <c r="Q728" s="26"/>
      <c r="R728" s="30"/>
      <c r="S728" s="31"/>
    </row>
    <row r="729" spans="4:19" s="4" customFormat="1" ht="19.7" customHeight="1">
      <c r="D729" s="27"/>
      <c r="E729" s="27"/>
      <c r="F729" s="27"/>
      <c r="G729" s="47"/>
      <c r="H729" s="557"/>
      <c r="I729" s="26"/>
      <c r="J729" s="63"/>
      <c r="K729" s="29"/>
      <c r="L729" s="47"/>
      <c r="M729" s="26"/>
      <c r="N729" s="26"/>
      <c r="O729" s="30"/>
      <c r="P729" s="27"/>
      <c r="Q729" s="26"/>
      <c r="R729" s="30"/>
      <c r="S729" s="31"/>
    </row>
    <row r="730" spans="4:19" s="4" customFormat="1" ht="19.7" customHeight="1">
      <c r="D730" s="27"/>
      <c r="E730" s="27"/>
      <c r="F730" s="27"/>
      <c r="G730" s="47"/>
      <c r="H730" s="557"/>
      <c r="I730" s="26"/>
      <c r="J730" s="63"/>
      <c r="K730" s="29"/>
      <c r="L730" s="47"/>
      <c r="M730" s="26"/>
      <c r="N730" s="26"/>
      <c r="O730" s="30"/>
      <c r="P730" s="27"/>
      <c r="Q730" s="26"/>
      <c r="R730" s="30"/>
      <c r="S730" s="31"/>
    </row>
    <row r="731" spans="4:19" s="4" customFormat="1" ht="19.7" customHeight="1">
      <c r="D731" s="27"/>
      <c r="E731" s="27"/>
      <c r="F731" s="27"/>
      <c r="G731" s="47"/>
      <c r="H731" s="557"/>
      <c r="I731" s="26"/>
      <c r="J731" s="63"/>
      <c r="K731" s="29"/>
      <c r="L731" s="47"/>
      <c r="M731" s="26"/>
      <c r="N731" s="26"/>
      <c r="O731" s="30"/>
      <c r="P731" s="27"/>
      <c r="Q731" s="26"/>
      <c r="R731" s="30"/>
      <c r="S731" s="31"/>
    </row>
    <row r="732" spans="4:19" s="4" customFormat="1" ht="19.7" customHeight="1">
      <c r="D732" s="27"/>
      <c r="E732" s="27"/>
      <c r="F732" s="27"/>
      <c r="G732" s="47"/>
      <c r="H732" s="557"/>
      <c r="I732" s="26"/>
      <c r="J732" s="63"/>
      <c r="K732" s="29"/>
      <c r="L732" s="47"/>
      <c r="M732" s="26"/>
      <c r="N732" s="26"/>
      <c r="O732" s="30"/>
      <c r="P732" s="27"/>
      <c r="Q732" s="26"/>
      <c r="R732" s="30"/>
      <c r="S732" s="31"/>
    </row>
    <row r="733" spans="4:19" s="4" customFormat="1" ht="19.7" customHeight="1">
      <c r="D733" s="27"/>
      <c r="E733" s="27"/>
      <c r="F733" s="27"/>
      <c r="G733" s="47"/>
      <c r="H733" s="557"/>
      <c r="I733" s="26"/>
      <c r="J733" s="63"/>
      <c r="K733" s="29"/>
      <c r="L733" s="47"/>
      <c r="M733" s="26"/>
      <c r="N733" s="26"/>
      <c r="O733" s="30"/>
      <c r="P733" s="27"/>
      <c r="Q733" s="26"/>
      <c r="R733" s="30"/>
      <c r="S733" s="31"/>
    </row>
    <row r="734" spans="4:19" s="4" customFormat="1" ht="19.7" customHeight="1">
      <c r="D734" s="27"/>
      <c r="E734" s="27"/>
      <c r="F734" s="27"/>
      <c r="G734" s="47"/>
      <c r="H734" s="557"/>
      <c r="I734" s="26"/>
      <c r="J734" s="63"/>
      <c r="K734" s="29"/>
      <c r="L734" s="47"/>
      <c r="M734" s="26"/>
      <c r="N734" s="26"/>
      <c r="O734" s="30"/>
      <c r="P734" s="27"/>
      <c r="Q734" s="26"/>
      <c r="R734" s="30"/>
      <c r="S734" s="31"/>
    </row>
    <row r="735" spans="4:19" s="4" customFormat="1" ht="19.7" customHeight="1">
      <c r="D735" s="27"/>
      <c r="E735" s="27"/>
      <c r="F735" s="27"/>
      <c r="G735" s="47"/>
      <c r="H735" s="557"/>
      <c r="I735" s="26"/>
      <c r="J735" s="63"/>
      <c r="K735" s="29"/>
      <c r="L735" s="47"/>
      <c r="M735" s="26"/>
      <c r="N735" s="26"/>
      <c r="O735" s="30"/>
      <c r="P735" s="27"/>
      <c r="Q735" s="26"/>
      <c r="R735" s="30"/>
      <c r="S735" s="31"/>
    </row>
    <row r="736" spans="4:19" s="4" customFormat="1" ht="19.7" customHeight="1">
      <c r="D736" s="27"/>
      <c r="E736" s="27"/>
      <c r="F736" s="27"/>
      <c r="G736" s="47"/>
      <c r="H736" s="557"/>
      <c r="I736" s="26"/>
      <c r="J736" s="63"/>
      <c r="K736" s="29"/>
      <c r="L736" s="47"/>
      <c r="M736" s="26"/>
      <c r="N736" s="26"/>
      <c r="O736" s="30"/>
      <c r="P736" s="27"/>
      <c r="Q736" s="26"/>
      <c r="R736" s="30"/>
      <c r="S736" s="31"/>
    </row>
    <row r="737" spans="4:19" s="4" customFormat="1" ht="19.7" customHeight="1">
      <c r="D737" s="27"/>
      <c r="E737" s="27"/>
      <c r="F737" s="27"/>
      <c r="G737" s="47"/>
      <c r="H737" s="557"/>
      <c r="I737" s="26"/>
      <c r="J737" s="63"/>
      <c r="K737" s="29"/>
      <c r="L737" s="47"/>
      <c r="M737" s="26"/>
      <c r="N737" s="26"/>
      <c r="O737" s="30"/>
      <c r="P737" s="27"/>
      <c r="Q737" s="26"/>
      <c r="R737" s="30"/>
      <c r="S737" s="31"/>
    </row>
    <row r="738" spans="4:19" s="4" customFormat="1" ht="19.7" customHeight="1">
      <c r="D738" s="27"/>
      <c r="E738" s="27"/>
      <c r="F738" s="27"/>
      <c r="G738" s="47"/>
      <c r="H738" s="557"/>
      <c r="I738" s="26"/>
      <c r="J738" s="63"/>
      <c r="K738" s="29"/>
      <c r="L738" s="47"/>
      <c r="M738" s="26"/>
      <c r="N738" s="26"/>
      <c r="O738" s="30"/>
      <c r="P738" s="27"/>
      <c r="Q738" s="26"/>
      <c r="R738" s="30"/>
      <c r="S738" s="31"/>
    </row>
    <row r="739" spans="4:19" s="4" customFormat="1" ht="19.7" customHeight="1">
      <c r="D739" s="27"/>
      <c r="E739" s="27"/>
      <c r="F739" s="27"/>
      <c r="G739" s="47"/>
      <c r="H739" s="557"/>
      <c r="I739" s="26"/>
      <c r="J739" s="63"/>
      <c r="K739" s="29"/>
      <c r="L739" s="47"/>
      <c r="M739" s="26"/>
      <c r="N739" s="26"/>
      <c r="O739" s="30"/>
      <c r="P739" s="27"/>
      <c r="Q739" s="26"/>
      <c r="R739" s="30"/>
      <c r="S739" s="31"/>
    </row>
    <row r="740" spans="4:19" s="4" customFormat="1" ht="19.7" customHeight="1">
      <c r="D740" s="27"/>
      <c r="E740" s="27"/>
      <c r="F740" s="27"/>
      <c r="G740" s="47"/>
      <c r="H740" s="557"/>
      <c r="I740" s="26"/>
      <c r="J740" s="63"/>
      <c r="K740" s="29"/>
      <c r="L740" s="47"/>
      <c r="M740" s="26"/>
      <c r="N740" s="26"/>
      <c r="O740" s="30"/>
      <c r="P740" s="27"/>
      <c r="Q740" s="26"/>
      <c r="R740" s="30"/>
      <c r="S740" s="31"/>
    </row>
    <row r="741" spans="4:19" s="4" customFormat="1" ht="19.7" customHeight="1">
      <c r="D741" s="27"/>
      <c r="E741" s="27"/>
      <c r="F741" s="27"/>
      <c r="G741" s="47"/>
      <c r="H741" s="557"/>
      <c r="I741" s="26"/>
      <c r="J741" s="63"/>
      <c r="K741" s="29"/>
      <c r="L741" s="47"/>
      <c r="M741" s="26"/>
      <c r="N741" s="26"/>
      <c r="O741" s="30"/>
      <c r="P741" s="27"/>
      <c r="Q741" s="26"/>
      <c r="R741" s="30"/>
      <c r="S741" s="31"/>
    </row>
    <row r="742" spans="4:19" s="4" customFormat="1" ht="19.7" customHeight="1">
      <c r="D742" s="27"/>
      <c r="E742" s="27"/>
      <c r="F742" s="27"/>
      <c r="G742" s="47"/>
      <c r="H742" s="557"/>
      <c r="I742" s="26"/>
      <c r="J742" s="63"/>
      <c r="K742" s="29"/>
      <c r="L742" s="47"/>
      <c r="M742" s="26"/>
      <c r="N742" s="26"/>
      <c r="O742" s="30"/>
      <c r="P742" s="27"/>
      <c r="Q742" s="26"/>
      <c r="R742" s="30"/>
      <c r="S742" s="31"/>
    </row>
    <row r="743" spans="4:19" s="4" customFormat="1" ht="19.7" customHeight="1">
      <c r="D743" s="27"/>
      <c r="E743" s="27"/>
      <c r="F743" s="27"/>
      <c r="G743" s="47"/>
      <c r="H743" s="557"/>
      <c r="I743" s="26"/>
      <c r="J743" s="63"/>
      <c r="K743" s="29"/>
      <c r="L743" s="47"/>
      <c r="M743" s="26"/>
      <c r="N743" s="26"/>
      <c r="O743" s="30"/>
      <c r="P743" s="27"/>
      <c r="Q743" s="26"/>
      <c r="R743" s="30"/>
      <c r="S743" s="31"/>
    </row>
    <row r="744" spans="4:19" s="4" customFormat="1" ht="19.7" customHeight="1">
      <c r="D744" s="27"/>
      <c r="E744" s="27"/>
      <c r="F744" s="27"/>
      <c r="G744" s="47"/>
      <c r="H744" s="557"/>
      <c r="I744" s="26"/>
      <c r="J744" s="63"/>
      <c r="K744" s="29"/>
      <c r="L744" s="47"/>
      <c r="M744" s="26"/>
      <c r="N744" s="26"/>
      <c r="O744" s="30"/>
      <c r="P744" s="27"/>
      <c r="Q744" s="26"/>
      <c r="R744" s="30"/>
      <c r="S744" s="31"/>
    </row>
    <row r="745" spans="4:19" s="4" customFormat="1" ht="19.7" customHeight="1">
      <c r="D745" s="27"/>
      <c r="E745" s="27"/>
      <c r="F745" s="27"/>
      <c r="G745" s="47"/>
      <c r="H745" s="557"/>
      <c r="I745" s="26"/>
      <c r="J745" s="63"/>
      <c r="K745" s="29"/>
      <c r="L745" s="47"/>
      <c r="M745" s="26"/>
      <c r="N745" s="26"/>
      <c r="O745" s="30"/>
      <c r="P745" s="27"/>
      <c r="Q745" s="26"/>
      <c r="R745" s="30"/>
      <c r="S745" s="31"/>
    </row>
    <row r="746" spans="4:19" s="4" customFormat="1" ht="19.7" customHeight="1">
      <c r="D746" s="27"/>
      <c r="E746" s="27"/>
      <c r="F746" s="27"/>
      <c r="G746" s="47"/>
      <c r="H746" s="557"/>
      <c r="I746" s="26"/>
      <c r="J746" s="63"/>
      <c r="K746" s="29"/>
      <c r="L746" s="47"/>
      <c r="M746" s="26"/>
      <c r="N746" s="26"/>
      <c r="O746" s="30"/>
      <c r="P746" s="27"/>
      <c r="Q746" s="26"/>
      <c r="R746" s="30"/>
      <c r="S746" s="31"/>
    </row>
    <row r="747" spans="4:19" s="4" customFormat="1" ht="19.7" customHeight="1">
      <c r="D747" s="27"/>
      <c r="E747" s="27"/>
      <c r="F747" s="27"/>
      <c r="G747" s="47"/>
      <c r="H747" s="557"/>
      <c r="I747" s="26"/>
      <c r="J747" s="63"/>
      <c r="K747" s="29"/>
      <c r="L747" s="47"/>
      <c r="M747" s="26"/>
      <c r="N747" s="26"/>
      <c r="O747" s="30"/>
      <c r="P747" s="27"/>
      <c r="Q747" s="26"/>
      <c r="R747" s="30"/>
      <c r="S747" s="31"/>
    </row>
    <row r="748" spans="4:19" s="4" customFormat="1" ht="19.7" customHeight="1">
      <c r="D748" s="27"/>
      <c r="E748" s="27"/>
      <c r="F748" s="27"/>
      <c r="G748" s="47"/>
      <c r="H748" s="557"/>
      <c r="I748" s="26"/>
      <c r="J748" s="63"/>
      <c r="K748" s="29"/>
      <c r="L748" s="47"/>
      <c r="M748" s="26"/>
      <c r="N748" s="26"/>
      <c r="O748" s="30"/>
      <c r="P748" s="27"/>
      <c r="Q748" s="26"/>
      <c r="R748" s="30"/>
      <c r="S748" s="31"/>
    </row>
    <row r="749" spans="4:19" s="4" customFormat="1" ht="19.7" customHeight="1">
      <c r="D749" s="27"/>
      <c r="E749" s="27"/>
      <c r="F749" s="27"/>
      <c r="G749" s="47"/>
      <c r="H749" s="557"/>
      <c r="I749" s="26"/>
      <c r="J749" s="63"/>
      <c r="K749" s="29"/>
      <c r="L749" s="47"/>
      <c r="M749" s="26"/>
      <c r="N749" s="26"/>
      <c r="O749" s="30"/>
      <c r="P749" s="27"/>
      <c r="Q749" s="26"/>
      <c r="R749" s="30"/>
      <c r="S749" s="31"/>
    </row>
    <row r="750" spans="4:19" s="4" customFormat="1" ht="19.7" customHeight="1">
      <c r="D750" s="27"/>
      <c r="E750" s="27"/>
      <c r="F750" s="27"/>
      <c r="G750" s="47"/>
      <c r="H750" s="557"/>
      <c r="I750" s="26"/>
      <c r="J750" s="63"/>
      <c r="K750" s="29"/>
      <c r="L750" s="47"/>
      <c r="M750" s="26"/>
      <c r="N750" s="26"/>
      <c r="O750" s="30"/>
      <c r="P750" s="27"/>
      <c r="Q750" s="26"/>
      <c r="R750" s="30"/>
      <c r="S750" s="31"/>
    </row>
    <row r="751" spans="4:19" s="4" customFormat="1" ht="19.7" customHeight="1">
      <c r="D751" s="27"/>
      <c r="E751" s="27"/>
      <c r="F751" s="27"/>
      <c r="G751" s="47"/>
      <c r="H751" s="557"/>
      <c r="I751" s="26"/>
      <c r="J751" s="63"/>
      <c r="K751" s="29"/>
      <c r="L751" s="47"/>
      <c r="M751" s="26"/>
      <c r="N751" s="26"/>
      <c r="O751" s="30"/>
      <c r="P751" s="27"/>
      <c r="Q751" s="26"/>
      <c r="R751" s="30"/>
      <c r="S751" s="31"/>
    </row>
    <row r="752" spans="4:19" s="4" customFormat="1" ht="19.7" customHeight="1">
      <c r="D752" s="27"/>
      <c r="E752" s="27"/>
      <c r="F752" s="27"/>
      <c r="G752" s="47"/>
      <c r="H752" s="557"/>
      <c r="I752" s="26"/>
      <c r="J752" s="63"/>
      <c r="K752" s="29"/>
      <c r="L752" s="47"/>
      <c r="M752" s="26"/>
      <c r="N752" s="26"/>
      <c r="O752" s="30"/>
      <c r="P752" s="27"/>
      <c r="Q752" s="26"/>
      <c r="R752" s="30"/>
      <c r="S752" s="31"/>
    </row>
    <row r="753" spans="4:19" s="4" customFormat="1" ht="19.7" customHeight="1">
      <c r="D753" s="27"/>
      <c r="E753" s="27"/>
      <c r="F753" s="27"/>
      <c r="G753" s="47"/>
      <c r="H753" s="557"/>
      <c r="I753" s="26"/>
      <c r="J753" s="63"/>
      <c r="K753" s="29"/>
      <c r="L753" s="47"/>
      <c r="M753" s="26"/>
      <c r="N753" s="26"/>
      <c r="O753" s="30"/>
      <c r="P753" s="27"/>
      <c r="Q753" s="26"/>
      <c r="R753" s="30"/>
      <c r="S753" s="31"/>
    </row>
    <row r="754" spans="4:19" s="4" customFormat="1" ht="19.7" customHeight="1">
      <c r="D754" s="27"/>
      <c r="E754" s="27"/>
      <c r="F754" s="27"/>
      <c r="G754" s="47"/>
      <c r="H754" s="557"/>
      <c r="I754" s="26"/>
      <c r="J754" s="63"/>
      <c r="K754" s="29"/>
      <c r="L754" s="47"/>
      <c r="M754" s="26"/>
      <c r="N754" s="26"/>
      <c r="O754" s="30"/>
      <c r="P754" s="27"/>
      <c r="Q754" s="26"/>
      <c r="R754" s="30"/>
      <c r="S754" s="31"/>
    </row>
    <row r="755" spans="4:19" s="4" customFormat="1" ht="19.7" customHeight="1">
      <c r="D755" s="27"/>
      <c r="E755" s="27"/>
      <c r="F755" s="27"/>
      <c r="G755" s="47"/>
      <c r="H755" s="557"/>
      <c r="I755" s="26"/>
      <c r="J755" s="63"/>
      <c r="K755" s="29"/>
      <c r="L755" s="47"/>
      <c r="M755" s="26"/>
      <c r="N755" s="26"/>
      <c r="O755" s="30"/>
      <c r="P755" s="27"/>
      <c r="Q755" s="26"/>
      <c r="R755" s="30"/>
      <c r="S755" s="31"/>
    </row>
    <row r="756" spans="4:19" s="4" customFormat="1" ht="19.7" customHeight="1">
      <c r="D756" s="27"/>
      <c r="E756" s="27"/>
      <c r="F756" s="27"/>
      <c r="G756" s="47"/>
      <c r="H756" s="557"/>
      <c r="I756" s="26"/>
      <c r="J756" s="63"/>
      <c r="K756" s="29"/>
      <c r="L756" s="47"/>
      <c r="M756" s="26"/>
      <c r="N756" s="26"/>
      <c r="O756" s="30"/>
      <c r="P756" s="27"/>
      <c r="Q756" s="26"/>
      <c r="R756" s="30"/>
      <c r="S756" s="31"/>
    </row>
    <row r="757" spans="4:19" s="4" customFormat="1" ht="19.7" customHeight="1">
      <c r="D757" s="27"/>
      <c r="E757" s="27"/>
      <c r="F757" s="27"/>
      <c r="G757" s="47"/>
      <c r="H757" s="557"/>
      <c r="I757" s="26"/>
      <c r="J757" s="63"/>
      <c r="K757" s="29"/>
      <c r="L757" s="47"/>
      <c r="M757" s="26"/>
      <c r="N757" s="26"/>
      <c r="O757" s="30"/>
      <c r="P757" s="27"/>
      <c r="Q757" s="26"/>
      <c r="R757" s="30"/>
      <c r="S757" s="31"/>
    </row>
    <row r="758" spans="4:19" s="4" customFormat="1" ht="19.7" customHeight="1">
      <c r="D758" s="27"/>
      <c r="E758" s="27"/>
      <c r="F758" s="27"/>
      <c r="G758" s="47"/>
      <c r="H758" s="557"/>
      <c r="I758" s="26"/>
      <c r="J758" s="63"/>
      <c r="K758" s="29"/>
      <c r="L758" s="47"/>
      <c r="M758" s="26"/>
      <c r="N758" s="26"/>
      <c r="O758" s="30"/>
      <c r="P758" s="27"/>
      <c r="Q758" s="26"/>
      <c r="R758" s="30"/>
      <c r="S758" s="31"/>
    </row>
    <row r="759" spans="4:19" s="4" customFormat="1" ht="19.7" customHeight="1">
      <c r="D759" s="27"/>
      <c r="E759" s="27"/>
      <c r="F759" s="27"/>
      <c r="G759" s="47"/>
      <c r="H759" s="557"/>
      <c r="I759" s="26"/>
      <c r="J759" s="63"/>
      <c r="K759" s="29"/>
      <c r="L759" s="47"/>
      <c r="M759" s="26"/>
      <c r="N759" s="26"/>
      <c r="O759" s="30"/>
      <c r="P759" s="27"/>
      <c r="Q759" s="26"/>
      <c r="R759" s="30"/>
      <c r="S759" s="31"/>
    </row>
    <row r="760" spans="4:19" s="4" customFormat="1" ht="19.7" customHeight="1">
      <c r="D760" s="27"/>
      <c r="E760" s="27"/>
      <c r="F760" s="27"/>
      <c r="G760" s="47"/>
      <c r="H760" s="557"/>
      <c r="I760" s="26"/>
      <c r="J760" s="63"/>
      <c r="K760" s="29"/>
      <c r="L760" s="47"/>
      <c r="M760" s="26"/>
      <c r="N760" s="26"/>
      <c r="O760" s="30"/>
      <c r="P760" s="27"/>
      <c r="Q760" s="26"/>
      <c r="R760" s="30"/>
      <c r="S760" s="31"/>
    </row>
    <row r="761" spans="4:19" s="4" customFormat="1" ht="19.7" customHeight="1">
      <c r="D761" s="27"/>
      <c r="E761" s="27"/>
      <c r="F761" s="27"/>
      <c r="G761" s="47"/>
      <c r="H761" s="557"/>
      <c r="I761" s="26"/>
      <c r="J761" s="63"/>
      <c r="K761" s="29"/>
      <c r="L761" s="47"/>
      <c r="M761" s="26"/>
      <c r="N761" s="26"/>
      <c r="O761" s="30"/>
      <c r="P761" s="27"/>
      <c r="Q761" s="26"/>
      <c r="R761" s="30"/>
      <c r="S761" s="31"/>
    </row>
    <row r="762" spans="4:19" s="4" customFormat="1" ht="19.7" customHeight="1">
      <c r="D762" s="27"/>
      <c r="E762" s="27"/>
      <c r="F762" s="27"/>
      <c r="G762" s="47"/>
      <c r="H762" s="557"/>
      <c r="I762" s="26"/>
      <c r="J762" s="63"/>
      <c r="K762" s="29"/>
      <c r="L762" s="47"/>
      <c r="M762" s="26"/>
      <c r="N762" s="26"/>
      <c r="O762" s="30"/>
      <c r="P762" s="27"/>
      <c r="Q762" s="26"/>
      <c r="R762" s="30"/>
      <c r="S762" s="31"/>
    </row>
    <row r="763" spans="4:19" s="4" customFormat="1" ht="19.7" customHeight="1">
      <c r="D763" s="27"/>
      <c r="E763" s="27"/>
      <c r="F763" s="27"/>
      <c r="G763" s="47"/>
      <c r="H763" s="557"/>
      <c r="I763" s="26"/>
      <c r="J763" s="63"/>
      <c r="K763" s="29"/>
      <c r="L763" s="47"/>
      <c r="M763" s="26"/>
      <c r="N763" s="26"/>
      <c r="O763" s="30"/>
      <c r="P763" s="27"/>
      <c r="Q763" s="26"/>
      <c r="R763" s="30"/>
      <c r="S763" s="31"/>
    </row>
    <row r="764" spans="4:19" s="4" customFormat="1" ht="19.7" customHeight="1">
      <c r="D764" s="27"/>
      <c r="E764" s="27"/>
      <c r="F764" s="27"/>
      <c r="G764" s="47"/>
      <c r="H764" s="557"/>
      <c r="I764" s="26"/>
      <c r="J764" s="63"/>
      <c r="K764" s="29"/>
      <c r="L764" s="47"/>
      <c r="M764" s="26"/>
      <c r="N764" s="26"/>
      <c r="O764" s="30"/>
      <c r="P764" s="27"/>
      <c r="Q764" s="26"/>
      <c r="R764" s="30"/>
      <c r="S764" s="31"/>
    </row>
    <row r="765" spans="4:19" s="4" customFormat="1" ht="19.7" customHeight="1">
      <c r="D765" s="27"/>
      <c r="E765" s="27"/>
      <c r="F765" s="27"/>
      <c r="G765" s="47"/>
      <c r="H765" s="557"/>
      <c r="I765" s="26"/>
      <c r="J765" s="63"/>
      <c r="K765" s="29"/>
      <c r="L765" s="47"/>
      <c r="M765" s="26"/>
      <c r="N765" s="26"/>
      <c r="O765" s="30"/>
      <c r="P765" s="27"/>
      <c r="Q765" s="26"/>
      <c r="R765" s="30"/>
      <c r="S765" s="31"/>
    </row>
    <row r="766" spans="4:19" s="4" customFormat="1" ht="19.7" customHeight="1">
      <c r="D766" s="27"/>
      <c r="E766" s="27"/>
      <c r="F766" s="27"/>
      <c r="G766" s="47"/>
      <c r="H766" s="557"/>
      <c r="I766" s="26"/>
      <c r="J766" s="63"/>
      <c r="K766" s="29"/>
      <c r="L766" s="47"/>
      <c r="M766" s="26"/>
      <c r="N766" s="26"/>
      <c r="O766" s="30"/>
      <c r="P766" s="27"/>
      <c r="Q766" s="26"/>
      <c r="R766" s="30"/>
      <c r="S766" s="31"/>
    </row>
    <row r="767" spans="4:19" s="4" customFormat="1" ht="19.7" customHeight="1">
      <c r="D767" s="27"/>
      <c r="E767" s="27"/>
      <c r="F767" s="27"/>
      <c r="G767" s="47"/>
      <c r="H767" s="557"/>
      <c r="I767" s="26"/>
      <c r="J767" s="63"/>
      <c r="K767" s="29"/>
      <c r="L767" s="47"/>
      <c r="M767" s="26"/>
      <c r="N767" s="26"/>
      <c r="O767" s="30"/>
      <c r="P767" s="27"/>
      <c r="Q767" s="26"/>
      <c r="R767" s="30"/>
      <c r="S767" s="31"/>
    </row>
    <row r="768" spans="4:19" s="4" customFormat="1" ht="19.7" customHeight="1">
      <c r="D768" s="27"/>
      <c r="E768" s="27"/>
      <c r="F768" s="27"/>
      <c r="G768" s="47"/>
      <c r="H768" s="557"/>
      <c r="I768" s="26"/>
      <c r="J768" s="63"/>
      <c r="K768" s="29"/>
      <c r="L768" s="47"/>
      <c r="M768" s="26"/>
      <c r="N768" s="26"/>
      <c r="O768" s="30"/>
      <c r="P768" s="27"/>
      <c r="Q768" s="26"/>
      <c r="R768" s="30"/>
      <c r="S768" s="31"/>
    </row>
    <row r="769" spans="4:19" s="4" customFormat="1" ht="19.7" customHeight="1">
      <c r="D769" s="27"/>
      <c r="E769" s="27"/>
      <c r="F769" s="27"/>
      <c r="G769" s="47"/>
      <c r="H769" s="557"/>
      <c r="I769" s="26"/>
      <c r="J769" s="63"/>
      <c r="K769" s="29"/>
      <c r="L769" s="47"/>
      <c r="M769" s="26"/>
      <c r="N769" s="26"/>
      <c r="O769" s="30"/>
      <c r="P769" s="27"/>
      <c r="Q769" s="26"/>
      <c r="R769" s="30"/>
      <c r="S769" s="31"/>
    </row>
    <row r="770" spans="4:19" s="4" customFormat="1" ht="19.7" customHeight="1">
      <c r="D770" s="27"/>
      <c r="E770" s="27"/>
      <c r="F770" s="27"/>
      <c r="G770" s="47"/>
      <c r="H770" s="557"/>
      <c r="I770" s="26"/>
      <c r="J770" s="63"/>
      <c r="K770" s="29"/>
      <c r="L770" s="47"/>
      <c r="M770" s="26"/>
      <c r="N770" s="26"/>
      <c r="O770" s="30"/>
      <c r="P770" s="27"/>
      <c r="Q770" s="26"/>
      <c r="R770" s="30"/>
      <c r="S770" s="31"/>
    </row>
    <row r="771" spans="4:19" s="4" customFormat="1" ht="19.7" customHeight="1">
      <c r="D771" s="27"/>
      <c r="E771" s="27"/>
      <c r="F771" s="27"/>
      <c r="G771" s="47"/>
      <c r="H771" s="557"/>
      <c r="I771" s="26"/>
      <c r="J771" s="63"/>
      <c r="K771" s="29"/>
      <c r="L771" s="47"/>
      <c r="M771" s="26"/>
      <c r="N771" s="26"/>
      <c r="O771" s="30"/>
      <c r="P771" s="27"/>
      <c r="Q771" s="26"/>
      <c r="R771" s="30"/>
      <c r="S771" s="31"/>
    </row>
    <row r="772" spans="4:19" s="4" customFormat="1" ht="19.7" customHeight="1">
      <c r="D772" s="27"/>
      <c r="E772" s="27"/>
      <c r="F772" s="27"/>
      <c r="G772" s="47"/>
      <c r="H772" s="557"/>
      <c r="I772" s="26"/>
      <c r="J772" s="63"/>
      <c r="K772" s="29"/>
      <c r="L772" s="47"/>
      <c r="M772" s="26"/>
      <c r="N772" s="26"/>
      <c r="O772" s="30"/>
      <c r="P772" s="27"/>
      <c r="Q772" s="26"/>
      <c r="R772" s="30"/>
      <c r="S772" s="31"/>
    </row>
    <row r="773" spans="4:19" s="4" customFormat="1" ht="19.7" customHeight="1">
      <c r="D773" s="27"/>
      <c r="E773" s="27"/>
      <c r="F773" s="27"/>
      <c r="G773" s="47"/>
      <c r="H773" s="557"/>
      <c r="I773" s="26"/>
      <c r="J773" s="63"/>
      <c r="K773" s="29"/>
      <c r="L773" s="47"/>
      <c r="M773" s="26"/>
      <c r="N773" s="26"/>
      <c r="O773" s="30"/>
      <c r="P773" s="27"/>
      <c r="Q773" s="26"/>
      <c r="R773" s="30"/>
      <c r="S773" s="31"/>
    </row>
    <row r="774" spans="4:19" s="4" customFormat="1" ht="19.7" customHeight="1">
      <c r="D774" s="27"/>
      <c r="E774" s="27"/>
      <c r="F774" s="27"/>
      <c r="G774" s="47"/>
      <c r="H774" s="557"/>
      <c r="I774" s="26"/>
      <c r="J774" s="63"/>
      <c r="K774" s="29"/>
      <c r="L774" s="47"/>
      <c r="M774" s="26"/>
      <c r="N774" s="26"/>
      <c r="O774" s="30"/>
      <c r="P774" s="27"/>
      <c r="Q774" s="26"/>
      <c r="R774" s="30"/>
      <c r="S774" s="31"/>
    </row>
    <row r="775" spans="4:19" s="4" customFormat="1" ht="19.7" customHeight="1">
      <c r="D775" s="27"/>
      <c r="E775" s="27"/>
      <c r="F775" s="27"/>
      <c r="G775" s="47"/>
      <c r="H775" s="557"/>
      <c r="I775" s="26"/>
      <c r="J775" s="63"/>
      <c r="K775" s="29"/>
      <c r="L775" s="47"/>
      <c r="M775" s="26"/>
      <c r="N775" s="26"/>
      <c r="O775" s="30"/>
      <c r="P775" s="27"/>
      <c r="Q775" s="26"/>
      <c r="R775" s="30"/>
      <c r="S775" s="31"/>
    </row>
    <row r="776" spans="4:19" s="4" customFormat="1" ht="19.7" customHeight="1">
      <c r="D776" s="27"/>
      <c r="E776" s="27"/>
      <c r="F776" s="27"/>
      <c r="G776" s="47"/>
      <c r="H776" s="557"/>
      <c r="I776" s="26"/>
      <c r="J776" s="63"/>
      <c r="K776" s="29"/>
      <c r="L776" s="47"/>
      <c r="M776" s="26"/>
      <c r="N776" s="26"/>
      <c r="O776" s="30"/>
      <c r="P776" s="27"/>
      <c r="Q776" s="26"/>
      <c r="R776" s="30"/>
      <c r="S776" s="31"/>
    </row>
    <row r="777" spans="4:19" s="4" customFormat="1" ht="19.7" customHeight="1">
      <c r="D777" s="27"/>
      <c r="E777" s="27"/>
      <c r="F777" s="27"/>
      <c r="G777" s="47"/>
      <c r="H777" s="557"/>
      <c r="I777" s="26"/>
      <c r="J777" s="63"/>
      <c r="K777" s="29"/>
      <c r="L777" s="47"/>
      <c r="M777" s="26"/>
      <c r="N777" s="26"/>
      <c r="O777" s="30"/>
      <c r="P777" s="27"/>
      <c r="Q777" s="26"/>
      <c r="R777" s="30"/>
      <c r="S777" s="31"/>
    </row>
    <row r="778" spans="4:19" s="4" customFormat="1" ht="19.7" customHeight="1">
      <c r="D778" s="27"/>
      <c r="E778" s="27"/>
      <c r="F778" s="27"/>
      <c r="G778" s="47"/>
      <c r="H778" s="557"/>
      <c r="I778" s="26"/>
      <c r="J778" s="63"/>
      <c r="K778" s="29"/>
      <c r="L778" s="47"/>
      <c r="M778" s="26"/>
      <c r="N778" s="26"/>
      <c r="O778" s="30"/>
      <c r="P778" s="27"/>
      <c r="Q778" s="26"/>
      <c r="R778" s="30"/>
      <c r="S778" s="31"/>
    </row>
    <row r="779" spans="4:19" s="4" customFormat="1" ht="19.7" customHeight="1">
      <c r="D779" s="27"/>
      <c r="E779" s="27"/>
      <c r="F779" s="27"/>
      <c r="G779" s="47"/>
      <c r="H779" s="557"/>
      <c r="I779" s="26"/>
      <c r="J779" s="63"/>
      <c r="K779" s="29"/>
      <c r="L779" s="47"/>
      <c r="M779" s="26"/>
      <c r="N779" s="26"/>
      <c r="O779" s="30"/>
      <c r="P779" s="27"/>
      <c r="Q779" s="26"/>
      <c r="R779" s="30"/>
      <c r="S779" s="31"/>
    </row>
    <row r="780" spans="4:19" s="4" customFormat="1" ht="19.7" customHeight="1">
      <c r="D780" s="27"/>
      <c r="E780" s="27"/>
      <c r="F780" s="27"/>
      <c r="G780" s="47"/>
      <c r="H780" s="557"/>
      <c r="I780" s="26"/>
      <c r="J780" s="63"/>
      <c r="K780" s="29"/>
      <c r="L780" s="47"/>
      <c r="M780" s="26"/>
      <c r="N780" s="26"/>
      <c r="O780" s="30"/>
      <c r="P780" s="27"/>
      <c r="Q780" s="26"/>
      <c r="R780" s="30"/>
      <c r="S780" s="31"/>
    </row>
    <row r="781" spans="4:19" s="4" customFormat="1" ht="19.7" customHeight="1">
      <c r="D781" s="27"/>
      <c r="E781" s="27"/>
      <c r="F781" s="27"/>
      <c r="G781" s="47"/>
      <c r="H781" s="557"/>
      <c r="I781" s="26"/>
      <c r="J781" s="63"/>
      <c r="K781" s="29"/>
      <c r="L781" s="47"/>
      <c r="M781" s="26"/>
      <c r="N781" s="26"/>
      <c r="O781" s="30"/>
      <c r="P781" s="27"/>
      <c r="Q781" s="26"/>
      <c r="R781" s="30"/>
      <c r="S781" s="31"/>
    </row>
    <row r="782" spans="4:19" s="4" customFormat="1" ht="19.7" customHeight="1">
      <c r="D782" s="27"/>
      <c r="E782" s="27"/>
      <c r="F782" s="27"/>
      <c r="G782" s="47"/>
      <c r="H782" s="557"/>
      <c r="I782" s="26"/>
      <c r="J782" s="63"/>
      <c r="K782" s="29"/>
      <c r="L782" s="47"/>
      <c r="M782" s="26"/>
      <c r="N782" s="26"/>
      <c r="O782" s="30"/>
      <c r="P782" s="27"/>
      <c r="Q782" s="26"/>
      <c r="R782" s="30"/>
      <c r="S782" s="31"/>
    </row>
    <row r="783" spans="4:19" s="4" customFormat="1" ht="19.7" customHeight="1">
      <c r="D783" s="27"/>
      <c r="E783" s="27"/>
      <c r="F783" s="27"/>
      <c r="G783" s="47"/>
      <c r="H783" s="557"/>
      <c r="I783" s="26"/>
      <c r="J783" s="63"/>
      <c r="K783" s="29"/>
      <c r="L783" s="47"/>
      <c r="M783" s="26"/>
      <c r="N783" s="26"/>
      <c r="O783" s="30"/>
      <c r="P783" s="27"/>
      <c r="Q783" s="26"/>
      <c r="R783" s="30"/>
      <c r="S783" s="31"/>
    </row>
    <row r="784" spans="4:19" s="4" customFormat="1" ht="19.7" customHeight="1">
      <c r="D784" s="27"/>
      <c r="E784" s="27"/>
      <c r="F784" s="27"/>
      <c r="G784" s="47"/>
      <c r="H784" s="557"/>
      <c r="I784" s="26"/>
      <c r="J784" s="63"/>
      <c r="K784" s="29"/>
      <c r="L784" s="47"/>
      <c r="M784" s="26"/>
      <c r="N784" s="26"/>
      <c r="O784" s="30"/>
      <c r="P784" s="27"/>
      <c r="Q784" s="26"/>
      <c r="R784" s="30"/>
      <c r="S784" s="31"/>
    </row>
    <row r="785" spans="4:19" s="4" customFormat="1" ht="19.7" customHeight="1">
      <c r="D785" s="27"/>
      <c r="E785" s="27"/>
      <c r="F785" s="27"/>
      <c r="G785" s="47"/>
      <c r="H785" s="557"/>
      <c r="I785" s="26"/>
      <c r="J785" s="63"/>
      <c r="K785" s="29"/>
      <c r="L785" s="47"/>
      <c r="M785" s="26"/>
      <c r="N785" s="26"/>
      <c r="O785" s="30"/>
      <c r="P785" s="27"/>
      <c r="Q785" s="26"/>
      <c r="R785" s="30"/>
      <c r="S785" s="31"/>
    </row>
    <row r="786" spans="4:19" s="4" customFormat="1" ht="19.7" customHeight="1">
      <c r="D786" s="27"/>
      <c r="E786" s="27"/>
      <c r="F786" s="27"/>
      <c r="G786" s="47"/>
      <c r="H786" s="557"/>
      <c r="I786" s="26"/>
      <c r="J786" s="63"/>
      <c r="K786" s="29"/>
      <c r="L786" s="47"/>
      <c r="M786" s="26"/>
      <c r="N786" s="26"/>
      <c r="O786" s="30"/>
      <c r="P786" s="27"/>
      <c r="Q786" s="26"/>
      <c r="R786" s="30"/>
      <c r="S786" s="31"/>
    </row>
    <row r="787" spans="4:19" s="4" customFormat="1" ht="19.7" customHeight="1">
      <c r="D787" s="27"/>
      <c r="E787" s="27"/>
      <c r="F787" s="27"/>
      <c r="G787" s="47"/>
      <c r="H787" s="557"/>
      <c r="I787" s="26"/>
      <c r="J787" s="63"/>
      <c r="K787" s="29"/>
      <c r="L787" s="47"/>
      <c r="M787" s="26"/>
      <c r="N787" s="26"/>
      <c r="O787" s="30"/>
      <c r="P787" s="27"/>
      <c r="Q787" s="26"/>
      <c r="R787" s="30"/>
      <c r="S787" s="31"/>
    </row>
    <row r="788" spans="4:19" s="4" customFormat="1" ht="19.7" customHeight="1">
      <c r="D788" s="27"/>
      <c r="E788" s="27"/>
      <c r="F788" s="27"/>
      <c r="G788" s="47"/>
      <c r="H788" s="557"/>
      <c r="I788" s="26"/>
      <c r="J788" s="63"/>
      <c r="K788" s="29"/>
      <c r="L788" s="47"/>
      <c r="M788" s="26"/>
      <c r="N788" s="26"/>
      <c r="O788" s="30"/>
      <c r="P788" s="27"/>
      <c r="Q788" s="26"/>
      <c r="R788" s="30"/>
      <c r="S788" s="31"/>
    </row>
    <row r="789" spans="4:19" s="4" customFormat="1" ht="19.7" customHeight="1">
      <c r="D789" s="27"/>
      <c r="E789" s="27"/>
      <c r="F789" s="27"/>
      <c r="G789" s="47"/>
      <c r="H789" s="557"/>
      <c r="I789" s="26"/>
      <c r="J789" s="63"/>
      <c r="K789" s="29"/>
      <c r="L789" s="47"/>
      <c r="M789" s="26"/>
      <c r="N789" s="26"/>
      <c r="O789" s="30"/>
      <c r="P789" s="27"/>
      <c r="Q789" s="26"/>
      <c r="R789" s="30"/>
      <c r="S789" s="31"/>
    </row>
    <row r="790" spans="4:19" s="4" customFormat="1" ht="19.7" customHeight="1">
      <c r="D790" s="27"/>
      <c r="E790" s="27"/>
      <c r="F790" s="27"/>
      <c r="G790" s="47"/>
      <c r="H790" s="557"/>
      <c r="I790" s="26"/>
      <c r="J790" s="63"/>
      <c r="K790" s="29"/>
      <c r="L790" s="47"/>
      <c r="M790" s="26"/>
      <c r="N790" s="26"/>
      <c r="O790" s="30"/>
      <c r="P790" s="27"/>
      <c r="Q790" s="26"/>
      <c r="R790" s="30"/>
      <c r="S790" s="31"/>
    </row>
    <row r="791" spans="4:19" s="4" customFormat="1" ht="19.7" customHeight="1">
      <c r="D791" s="27"/>
      <c r="E791" s="27"/>
      <c r="F791" s="27"/>
      <c r="G791" s="47"/>
      <c r="H791" s="557"/>
      <c r="I791" s="26"/>
      <c r="J791" s="63"/>
      <c r="K791" s="29"/>
      <c r="L791" s="47"/>
      <c r="M791" s="26"/>
      <c r="N791" s="26"/>
      <c r="O791" s="30"/>
      <c r="P791" s="27"/>
      <c r="Q791" s="26"/>
      <c r="R791" s="30"/>
      <c r="S791" s="31"/>
    </row>
    <row r="792" spans="4:19" s="4" customFormat="1" ht="19.7" customHeight="1">
      <c r="D792" s="27"/>
      <c r="E792" s="27"/>
      <c r="F792" s="27"/>
      <c r="G792" s="47"/>
      <c r="H792" s="557"/>
      <c r="I792" s="26"/>
      <c r="J792" s="63"/>
      <c r="K792" s="29"/>
      <c r="L792" s="47"/>
      <c r="M792" s="26"/>
      <c r="N792" s="26"/>
      <c r="O792" s="30"/>
      <c r="P792" s="27"/>
      <c r="Q792" s="26"/>
      <c r="R792" s="30"/>
      <c r="S792" s="31"/>
    </row>
    <row r="793" spans="4:19" s="4" customFormat="1" ht="19.7" customHeight="1">
      <c r="D793" s="27"/>
      <c r="E793" s="27"/>
      <c r="F793" s="27"/>
      <c r="G793" s="47"/>
      <c r="H793" s="557"/>
      <c r="I793" s="26"/>
      <c r="J793" s="63"/>
      <c r="K793" s="29"/>
      <c r="L793" s="47"/>
      <c r="M793" s="26"/>
      <c r="N793" s="26"/>
      <c r="O793" s="30"/>
      <c r="P793" s="27"/>
      <c r="Q793" s="26"/>
      <c r="R793" s="30"/>
      <c r="S793" s="31"/>
    </row>
    <row r="794" spans="4:19" s="4" customFormat="1" ht="19.7" customHeight="1">
      <c r="D794" s="27"/>
      <c r="E794" s="27"/>
      <c r="F794" s="27"/>
      <c r="G794" s="47"/>
      <c r="H794" s="557"/>
      <c r="I794" s="26"/>
      <c r="J794" s="63"/>
      <c r="K794" s="29"/>
      <c r="L794" s="47"/>
      <c r="M794" s="26"/>
      <c r="N794" s="26"/>
      <c r="O794" s="30"/>
      <c r="P794" s="27"/>
      <c r="Q794" s="26"/>
      <c r="R794" s="30"/>
      <c r="S794" s="31"/>
    </row>
    <row r="795" spans="4:19" s="4" customFormat="1" ht="19.7" customHeight="1">
      <c r="D795" s="27"/>
      <c r="E795" s="27"/>
      <c r="F795" s="27"/>
      <c r="G795" s="47"/>
      <c r="H795" s="557"/>
      <c r="I795" s="26"/>
      <c r="J795" s="63"/>
      <c r="K795" s="29"/>
      <c r="L795" s="47"/>
      <c r="M795" s="26"/>
      <c r="N795" s="26"/>
      <c r="O795" s="30"/>
      <c r="P795" s="27"/>
      <c r="Q795" s="26"/>
      <c r="R795" s="30"/>
      <c r="S795" s="31"/>
    </row>
    <row r="796" spans="4:19" s="4" customFormat="1" ht="19.7" customHeight="1">
      <c r="D796" s="27"/>
      <c r="E796" s="27"/>
      <c r="F796" s="27"/>
      <c r="G796" s="47"/>
      <c r="H796" s="557"/>
      <c r="I796" s="26"/>
      <c r="J796" s="63"/>
      <c r="K796" s="29"/>
      <c r="L796" s="47"/>
      <c r="M796" s="26"/>
      <c r="N796" s="26"/>
      <c r="O796" s="30"/>
      <c r="P796" s="27"/>
      <c r="Q796" s="26"/>
      <c r="R796" s="30"/>
      <c r="S796" s="31"/>
    </row>
    <row r="797" spans="4:19" s="4" customFormat="1" ht="19.7" customHeight="1">
      <c r="D797" s="27"/>
      <c r="E797" s="27"/>
      <c r="F797" s="27"/>
      <c r="G797" s="47"/>
      <c r="H797" s="557"/>
      <c r="I797" s="26"/>
      <c r="J797" s="63"/>
      <c r="K797" s="29"/>
      <c r="L797" s="47"/>
      <c r="M797" s="26"/>
      <c r="N797" s="26"/>
      <c r="O797" s="30"/>
      <c r="P797" s="27"/>
      <c r="Q797" s="26"/>
      <c r="R797" s="30"/>
      <c r="S797" s="31"/>
    </row>
    <row r="798" spans="4:19" s="4" customFormat="1" ht="19.7" customHeight="1">
      <c r="D798" s="27"/>
      <c r="E798" s="27"/>
      <c r="F798" s="27"/>
      <c r="G798" s="47"/>
      <c r="H798" s="557"/>
      <c r="I798" s="26"/>
      <c r="J798" s="63"/>
      <c r="K798" s="29"/>
      <c r="L798" s="47"/>
      <c r="M798" s="26"/>
      <c r="N798" s="26"/>
      <c r="O798" s="30"/>
      <c r="P798" s="27"/>
      <c r="Q798" s="26"/>
      <c r="R798" s="30"/>
      <c r="S798" s="31"/>
    </row>
    <row r="799" spans="4:19" s="4" customFormat="1" ht="19.7" customHeight="1">
      <c r="D799" s="27"/>
      <c r="E799" s="27"/>
      <c r="F799" s="27"/>
      <c r="G799" s="47"/>
      <c r="H799" s="557"/>
      <c r="I799" s="26"/>
      <c r="J799" s="63"/>
      <c r="K799" s="29"/>
      <c r="L799" s="47"/>
      <c r="M799" s="26"/>
      <c r="N799" s="26"/>
      <c r="O799" s="30"/>
      <c r="P799" s="27"/>
      <c r="Q799" s="26"/>
      <c r="R799" s="30"/>
      <c r="S799" s="31"/>
    </row>
    <row r="800" spans="4:19" s="4" customFormat="1" ht="19.7" customHeight="1">
      <c r="D800" s="27"/>
      <c r="E800" s="27"/>
      <c r="F800" s="27"/>
      <c r="G800" s="47"/>
      <c r="H800" s="557"/>
      <c r="I800" s="26"/>
      <c r="J800" s="63"/>
      <c r="K800" s="29"/>
      <c r="L800" s="47"/>
      <c r="M800" s="26"/>
      <c r="N800" s="26"/>
      <c r="O800" s="30"/>
      <c r="P800" s="27"/>
      <c r="Q800" s="26"/>
      <c r="R800" s="30"/>
      <c r="S800" s="31"/>
    </row>
    <row r="801" spans="4:19" s="4" customFormat="1" ht="19.7" customHeight="1">
      <c r="D801" s="27"/>
      <c r="E801" s="27"/>
      <c r="F801" s="27"/>
      <c r="G801" s="47"/>
      <c r="H801" s="557"/>
      <c r="I801" s="26"/>
      <c r="J801" s="63"/>
      <c r="K801" s="29"/>
      <c r="L801" s="47"/>
      <c r="M801" s="26"/>
      <c r="N801" s="26"/>
      <c r="O801" s="30"/>
      <c r="P801" s="27"/>
      <c r="Q801" s="26"/>
      <c r="R801" s="30"/>
      <c r="S801" s="31"/>
    </row>
    <row r="802" spans="4:19" s="4" customFormat="1" ht="19.7" customHeight="1">
      <c r="D802" s="27"/>
      <c r="E802" s="27"/>
      <c r="F802" s="27"/>
      <c r="G802" s="47"/>
      <c r="H802" s="557"/>
      <c r="I802" s="26"/>
      <c r="J802" s="63"/>
      <c r="K802" s="29"/>
      <c r="L802" s="47"/>
      <c r="M802" s="26"/>
      <c r="N802" s="26"/>
      <c r="O802" s="30"/>
      <c r="P802" s="27"/>
      <c r="Q802" s="26"/>
      <c r="R802" s="30"/>
      <c r="S802" s="31"/>
    </row>
    <row r="803" spans="4:19" s="4" customFormat="1" ht="19.7" customHeight="1">
      <c r="D803" s="27"/>
      <c r="E803" s="27"/>
      <c r="F803" s="27"/>
      <c r="G803" s="47"/>
      <c r="H803" s="557"/>
      <c r="I803" s="26"/>
      <c r="J803" s="63"/>
      <c r="K803" s="29"/>
      <c r="L803" s="47"/>
      <c r="M803" s="26"/>
      <c r="N803" s="26"/>
      <c r="O803" s="30"/>
      <c r="P803" s="27"/>
      <c r="Q803" s="26"/>
      <c r="R803" s="30"/>
      <c r="S803" s="31"/>
    </row>
    <row r="804" spans="4:19" s="4" customFormat="1" ht="19.7" customHeight="1">
      <c r="D804" s="27"/>
      <c r="E804" s="27"/>
      <c r="F804" s="27"/>
      <c r="G804" s="47"/>
      <c r="H804" s="557"/>
      <c r="I804" s="26"/>
      <c r="J804" s="63"/>
      <c r="K804" s="29"/>
      <c r="L804" s="47"/>
      <c r="M804" s="26"/>
      <c r="N804" s="26"/>
      <c r="O804" s="30"/>
      <c r="P804" s="27"/>
      <c r="Q804" s="26"/>
      <c r="R804" s="30"/>
      <c r="S804" s="31"/>
    </row>
    <row r="805" spans="4:19" s="4" customFormat="1" ht="19.7" customHeight="1">
      <c r="D805" s="27"/>
      <c r="E805" s="27"/>
      <c r="F805" s="27"/>
      <c r="G805" s="47"/>
      <c r="H805" s="557"/>
      <c r="I805" s="26"/>
      <c r="J805" s="63"/>
      <c r="K805" s="29"/>
      <c r="L805" s="47"/>
      <c r="M805" s="26"/>
      <c r="N805" s="26"/>
      <c r="O805" s="30"/>
      <c r="P805" s="27"/>
      <c r="Q805" s="26"/>
      <c r="R805" s="30"/>
      <c r="S805" s="31"/>
    </row>
    <row r="806" spans="4:19" s="4" customFormat="1" ht="19.7" customHeight="1">
      <c r="D806" s="27"/>
      <c r="E806" s="27"/>
      <c r="F806" s="27"/>
      <c r="G806" s="47"/>
      <c r="H806" s="557"/>
      <c r="I806" s="26"/>
      <c r="J806" s="63"/>
      <c r="K806" s="29"/>
      <c r="L806" s="47"/>
      <c r="M806" s="26"/>
      <c r="N806" s="26"/>
      <c r="O806" s="30"/>
      <c r="P806" s="27"/>
      <c r="Q806" s="26"/>
      <c r="R806" s="30"/>
      <c r="S806" s="31"/>
    </row>
    <row r="807" spans="4:19" s="4" customFormat="1" ht="19.7" customHeight="1">
      <c r="D807" s="27"/>
      <c r="E807" s="27"/>
      <c r="F807" s="27"/>
      <c r="G807" s="47"/>
      <c r="H807" s="557"/>
      <c r="I807" s="26"/>
      <c r="J807" s="63"/>
      <c r="K807" s="29"/>
      <c r="L807" s="47"/>
      <c r="M807" s="26"/>
      <c r="N807" s="26"/>
      <c r="O807" s="30"/>
      <c r="P807" s="27"/>
      <c r="Q807" s="26"/>
      <c r="R807" s="30"/>
      <c r="S807" s="31"/>
    </row>
    <row r="808" spans="4:19" s="4" customFormat="1" ht="19.7" customHeight="1">
      <c r="D808" s="27"/>
      <c r="E808" s="27"/>
      <c r="F808" s="27"/>
      <c r="G808" s="47"/>
      <c r="H808" s="557"/>
      <c r="I808" s="26"/>
      <c r="J808" s="63"/>
      <c r="K808" s="29"/>
      <c r="L808" s="47"/>
      <c r="M808" s="26"/>
      <c r="N808" s="26"/>
      <c r="O808" s="30"/>
      <c r="P808" s="27"/>
      <c r="Q808" s="26"/>
      <c r="R808" s="30"/>
      <c r="S808" s="31"/>
    </row>
    <row r="809" spans="4:19" s="4" customFormat="1" ht="19.7" customHeight="1">
      <c r="D809" s="27"/>
      <c r="E809" s="27"/>
      <c r="F809" s="27"/>
      <c r="G809" s="47"/>
      <c r="H809" s="557"/>
      <c r="I809" s="26"/>
      <c r="J809" s="63"/>
      <c r="K809" s="29"/>
      <c r="L809" s="47"/>
      <c r="M809" s="26"/>
      <c r="N809" s="26"/>
      <c r="O809" s="30"/>
      <c r="P809" s="27"/>
      <c r="Q809" s="26"/>
      <c r="R809" s="30"/>
      <c r="S809" s="31"/>
    </row>
    <row r="810" spans="4:19" s="4" customFormat="1" ht="19.7" customHeight="1">
      <c r="D810" s="27"/>
      <c r="E810" s="27"/>
      <c r="F810" s="27"/>
      <c r="G810" s="47"/>
      <c r="H810" s="557"/>
      <c r="I810" s="26"/>
      <c r="J810" s="63"/>
      <c r="K810" s="29"/>
      <c r="L810" s="47"/>
      <c r="M810" s="26"/>
      <c r="N810" s="26"/>
      <c r="O810" s="30"/>
      <c r="P810" s="27"/>
      <c r="Q810" s="26"/>
      <c r="R810" s="30"/>
      <c r="S810" s="31"/>
    </row>
    <row r="811" spans="4:19" s="4" customFormat="1" ht="19.7" customHeight="1">
      <c r="D811" s="27"/>
      <c r="E811" s="27"/>
      <c r="F811" s="27"/>
      <c r="G811" s="47"/>
      <c r="H811" s="557"/>
      <c r="I811" s="26"/>
      <c r="J811" s="63"/>
      <c r="K811" s="29"/>
      <c r="L811" s="47"/>
      <c r="M811" s="26"/>
      <c r="N811" s="26"/>
      <c r="O811" s="30"/>
      <c r="P811" s="27"/>
      <c r="Q811" s="26"/>
      <c r="R811" s="30"/>
      <c r="S811" s="31"/>
    </row>
    <row r="812" spans="4:19" s="4" customFormat="1" ht="19.7" customHeight="1">
      <c r="D812" s="27"/>
      <c r="E812" s="27"/>
      <c r="F812" s="27"/>
      <c r="G812" s="47"/>
      <c r="H812" s="557"/>
      <c r="I812" s="26"/>
      <c r="J812" s="63"/>
      <c r="K812" s="29"/>
      <c r="L812" s="47"/>
      <c r="M812" s="26"/>
      <c r="N812" s="26"/>
      <c r="O812" s="30"/>
      <c r="P812" s="27"/>
      <c r="Q812" s="26"/>
      <c r="R812" s="30"/>
      <c r="S812" s="31"/>
    </row>
    <row r="813" spans="4:19" s="4" customFormat="1" ht="19.7" customHeight="1">
      <c r="D813" s="27"/>
      <c r="E813" s="27"/>
      <c r="F813" s="27"/>
      <c r="G813" s="47"/>
      <c r="H813" s="557"/>
      <c r="I813" s="26"/>
      <c r="J813" s="63"/>
      <c r="K813" s="29"/>
      <c r="L813" s="47"/>
      <c r="M813" s="26"/>
      <c r="N813" s="26"/>
      <c r="O813" s="30"/>
      <c r="P813" s="27"/>
      <c r="Q813" s="26"/>
      <c r="R813" s="30"/>
      <c r="S813" s="31"/>
    </row>
    <row r="814" spans="4:19" s="4" customFormat="1" ht="19.7" customHeight="1">
      <c r="D814" s="27"/>
      <c r="E814" s="27"/>
      <c r="F814" s="27"/>
      <c r="G814" s="47"/>
      <c r="H814" s="557"/>
      <c r="I814" s="26"/>
      <c r="J814" s="63"/>
      <c r="K814" s="29"/>
      <c r="L814" s="47"/>
      <c r="M814" s="26"/>
      <c r="N814" s="26"/>
      <c r="O814" s="30"/>
      <c r="P814" s="27"/>
      <c r="Q814" s="26"/>
      <c r="R814" s="30"/>
      <c r="S814" s="31"/>
    </row>
    <row r="815" spans="4:19" s="4" customFormat="1" ht="19.7" customHeight="1">
      <c r="D815" s="27"/>
      <c r="E815" s="27"/>
      <c r="F815" s="27"/>
      <c r="G815" s="47"/>
      <c r="H815" s="557"/>
      <c r="I815" s="26"/>
      <c r="J815" s="63"/>
      <c r="K815" s="29"/>
      <c r="L815" s="47"/>
      <c r="M815" s="26"/>
      <c r="N815" s="26"/>
      <c r="O815" s="30"/>
      <c r="P815" s="27"/>
      <c r="Q815" s="26"/>
      <c r="R815" s="30"/>
      <c r="S815" s="31"/>
    </row>
    <row r="816" spans="4:19" s="4" customFormat="1" ht="19.7" customHeight="1">
      <c r="D816" s="27"/>
      <c r="E816" s="27"/>
      <c r="F816" s="27"/>
      <c r="G816" s="47"/>
      <c r="H816" s="557"/>
      <c r="I816" s="26"/>
      <c r="J816" s="63"/>
      <c r="K816" s="29"/>
      <c r="L816" s="47"/>
      <c r="M816" s="26"/>
      <c r="N816" s="26"/>
      <c r="O816" s="30"/>
      <c r="P816" s="27"/>
      <c r="Q816" s="26"/>
      <c r="R816" s="30"/>
      <c r="S816" s="31"/>
    </row>
    <row r="817" spans="4:19" s="4" customFormat="1" ht="19.7" customHeight="1">
      <c r="D817" s="27"/>
      <c r="E817" s="27"/>
      <c r="F817" s="27"/>
      <c r="G817" s="47"/>
      <c r="H817" s="557"/>
      <c r="I817" s="26"/>
      <c r="J817" s="63"/>
      <c r="K817" s="29"/>
      <c r="L817" s="47"/>
      <c r="M817" s="26"/>
      <c r="N817" s="26"/>
      <c r="O817" s="30"/>
      <c r="P817" s="27"/>
      <c r="Q817" s="26"/>
      <c r="R817" s="30"/>
      <c r="S817" s="31"/>
    </row>
    <row r="818" spans="4:19" s="4" customFormat="1" ht="19.7" customHeight="1">
      <c r="D818" s="27"/>
      <c r="E818" s="27"/>
      <c r="F818" s="27"/>
      <c r="G818" s="47"/>
      <c r="H818" s="557"/>
      <c r="I818" s="26"/>
      <c r="J818" s="63"/>
      <c r="K818" s="29"/>
      <c r="L818" s="47"/>
      <c r="M818" s="26"/>
      <c r="N818" s="26"/>
      <c r="O818" s="30"/>
      <c r="P818" s="27"/>
      <c r="Q818" s="26"/>
      <c r="R818" s="30"/>
      <c r="S818" s="31"/>
    </row>
    <row r="819" spans="4:19" s="4" customFormat="1" ht="19.7" customHeight="1">
      <c r="D819" s="27"/>
      <c r="E819" s="27"/>
      <c r="F819" s="27"/>
      <c r="G819" s="47"/>
      <c r="H819" s="557"/>
      <c r="I819" s="26"/>
      <c r="J819" s="63"/>
      <c r="K819" s="29"/>
      <c r="L819" s="47"/>
      <c r="M819" s="26"/>
      <c r="N819" s="26"/>
      <c r="O819" s="30"/>
      <c r="P819" s="27"/>
      <c r="Q819" s="26"/>
      <c r="R819" s="30"/>
      <c r="S819" s="31"/>
    </row>
    <row r="820" spans="4:19" s="4" customFormat="1" ht="19.7" customHeight="1">
      <c r="D820" s="27"/>
      <c r="E820" s="27"/>
      <c r="F820" s="27"/>
      <c r="G820" s="47"/>
      <c r="H820" s="557"/>
      <c r="I820" s="26"/>
      <c r="J820" s="63"/>
      <c r="K820" s="29"/>
      <c r="L820" s="47"/>
      <c r="M820" s="26"/>
      <c r="N820" s="26"/>
      <c r="O820" s="30"/>
      <c r="P820" s="27"/>
      <c r="Q820" s="26"/>
      <c r="R820" s="30"/>
      <c r="S820" s="31"/>
    </row>
    <row r="821" spans="4:19" s="4" customFormat="1" ht="19.7" customHeight="1">
      <c r="D821" s="27"/>
      <c r="E821" s="27"/>
      <c r="F821" s="27"/>
      <c r="G821" s="47"/>
      <c r="H821" s="557"/>
      <c r="I821" s="26"/>
      <c r="J821" s="63"/>
      <c r="K821" s="29"/>
      <c r="L821" s="47"/>
      <c r="M821" s="26"/>
      <c r="N821" s="26"/>
      <c r="O821" s="30"/>
      <c r="P821" s="27"/>
      <c r="Q821" s="26"/>
      <c r="R821" s="30"/>
      <c r="S821" s="31"/>
    </row>
    <row r="822" spans="4:19" s="4" customFormat="1" ht="19.7" customHeight="1">
      <c r="D822" s="27"/>
      <c r="E822" s="27"/>
      <c r="F822" s="27"/>
      <c r="G822" s="47"/>
      <c r="H822" s="557"/>
      <c r="I822" s="26"/>
      <c r="J822" s="63"/>
      <c r="K822" s="29"/>
      <c r="L822" s="47"/>
      <c r="M822" s="26"/>
      <c r="N822" s="26"/>
      <c r="O822" s="30"/>
      <c r="P822" s="27"/>
      <c r="Q822" s="26"/>
      <c r="R822" s="30"/>
      <c r="S822" s="31"/>
    </row>
    <row r="823" spans="4:19" s="4" customFormat="1" ht="19.7" customHeight="1">
      <c r="D823" s="27"/>
      <c r="E823" s="27"/>
      <c r="F823" s="27"/>
      <c r="G823" s="47"/>
      <c r="H823" s="557"/>
      <c r="I823" s="26"/>
      <c r="J823" s="63"/>
      <c r="K823" s="29"/>
      <c r="L823" s="47"/>
      <c r="M823" s="26"/>
      <c r="N823" s="26"/>
      <c r="O823" s="30"/>
      <c r="P823" s="27"/>
      <c r="Q823" s="26"/>
      <c r="R823" s="30"/>
      <c r="S823" s="31"/>
    </row>
    <row r="824" spans="4:19" s="4" customFormat="1" ht="19.7" customHeight="1">
      <c r="D824" s="27"/>
      <c r="E824" s="27"/>
      <c r="F824" s="27"/>
      <c r="G824" s="47"/>
      <c r="H824" s="557"/>
      <c r="I824" s="26"/>
      <c r="J824" s="63"/>
      <c r="K824" s="29"/>
      <c r="L824" s="47"/>
      <c r="M824" s="26"/>
      <c r="N824" s="26"/>
      <c r="O824" s="30"/>
      <c r="P824" s="27"/>
      <c r="Q824" s="26"/>
      <c r="R824" s="30"/>
      <c r="S824" s="31"/>
    </row>
    <row r="825" spans="4:19" s="4" customFormat="1" ht="19.7" customHeight="1">
      <c r="D825" s="27"/>
      <c r="E825" s="27"/>
      <c r="F825" s="27"/>
      <c r="G825" s="47"/>
      <c r="H825" s="557"/>
      <c r="I825" s="26"/>
      <c r="J825" s="63"/>
      <c r="K825" s="29"/>
      <c r="L825" s="47"/>
      <c r="M825" s="26"/>
      <c r="N825" s="26"/>
      <c r="O825" s="30"/>
      <c r="P825" s="27"/>
      <c r="Q825" s="26"/>
      <c r="R825" s="30"/>
      <c r="S825" s="31"/>
    </row>
    <row r="826" spans="4:19" s="4" customFormat="1" ht="19.7" customHeight="1">
      <c r="D826" s="27"/>
      <c r="E826" s="27"/>
      <c r="F826" s="27"/>
      <c r="G826" s="47"/>
      <c r="H826" s="557"/>
      <c r="I826" s="26"/>
      <c r="J826" s="63"/>
      <c r="K826" s="29"/>
      <c r="L826" s="47"/>
      <c r="M826" s="26"/>
      <c r="N826" s="26"/>
      <c r="O826" s="30"/>
      <c r="P826" s="27"/>
      <c r="Q826" s="26"/>
      <c r="R826" s="30"/>
      <c r="S826" s="31"/>
    </row>
    <row r="827" spans="4:19" s="4" customFormat="1" ht="19.7" customHeight="1">
      <c r="D827" s="27"/>
      <c r="E827" s="27"/>
      <c r="F827" s="27"/>
      <c r="G827" s="47"/>
      <c r="H827" s="557"/>
      <c r="I827" s="26"/>
      <c r="J827" s="63"/>
      <c r="K827" s="29"/>
      <c r="L827" s="47"/>
      <c r="M827" s="26"/>
      <c r="N827" s="26"/>
      <c r="O827" s="30"/>
      <c r="P827" s="27"/>
      <c r="Q827" s="26"/>
      <c r="R827" s="30"/>
      <c r="S827" s="31"/>
    </row>
    <row r="828" spans="4:19" s="4" customFormat="1" ht="19.7" customHeight="1">
      <c r="D828" s="27"/>
      <c r="E828" s="27"/>
      <c r="F828" s="27"/>
      <c r="G828" s="47"/>
      <c r="H828" s="557"/>
      <c r="I828" s="26"/>
      <c r="J828" s="63"/>
      <c r="K828" s="29"/>
      <c r="L828" s="47"/>
      <c r="M828" s="26"/>
      <c r="N828" s="26"/>
      <c r="O828" s="30"/>
      <c r="P828" s="27"/>
      <c r="Q828" s="26"/>
      <c r="R828" s="30"/>
      <c r="S828" s="31"/>
    </row>
    <row r="829" spans="4:19" s="4" customFormat="1" ht="19.7" customHeight="1">
      <c r="D829" s="27"/>
      <c r="E829" s="27"/>
      <c r="F829" s="27"/>
      <c r="G829" s="47"/>
      <c r="H829" s="557"/>
      <c r="I829" s="26"/>
      <c r="J829" s="63"/>
      <c r="K829" s="29"/>
      <c r="L829" s="47"/>
      <c r="M829" s="26"/>
      <c r="N829" s="26"/>
      <c r="O829" s="30"/>
      <c r="P829" s="27"/>
      <c r="Q829" s="26"/>
      <c r="R829" s="30"/>
      <c r="S829" s="31"/>
    </row>
    <row r="830" spans="4:19" s="4" customFormat="1" ht="19.7" customHeight="1">
      <c r="D830" s="27"/>
      <c r="E830" s="27"/>
      <c r="F830" s="27"/>
      <c r="G830" s="47"/>
      <c r="H830" s="557"/>
      <c r="I830" s="26"/>
      <c r="J830" s="63"/>
      <c r="K830" s="29"/>
      <c r="L830" s="47"/>
      <c r="M830" s="26"/>
      <c r="N830" s="26"/>
      <c r="O830" s="30"/>
      <c r="P830" s="27"/>
      <c r="Q830" s="26"/>
      <c r="R830" s="30"/>
      <c r="S830" s="31"/>
    </row>
    <row r="831" spans="4:19" s="4" customFormat="1" ht="19.7" customHeight="1">
      <c r="D831" s="27"/>
      <c r="E831" s="27"/>
      <c r="F831" s="27"/>
      <c r="G831" s="47"/>
      <c r="H831" s="557"/>
      <c r="I831" s="26"/>
      <c r="J831" s="63"/>
      <c r="K831" s="29"/>
      <c r="L831" s="47"/>
      <c r="M831" s="26"/>
      <c r="N831" s="26"/>
      <c r="O831" s="30"/>
      <c r="P831" s="27"/>
      <c r="Q831" s="26"/>
      <c r="R831" s="30"/>
      <c r="S831" s="31"/>
    </row>
    <row r="832" spans="4:19" s="4" customFormat="1" ht="19.7" customHeight="1">
      <c r="D832" s="27"/>
      <c r="E832" s="27"/>
      <c r="F832" s="27"/>
      <c r="G832" s="47"/>
      <c r="H832" s="557"/>
      <c r="I832" s="26"/>
      <c r="J832" s="63"/>
      <c r="K832" s="29"/>
      <c r="L832" s="47"/>
      <c r="M832" s="26"/>
      <c r="N832" s="26"/>
      <c r="O832" s="30"/>
      <c r="P832" s="27"/>
      <c r="Q832" s="26"/>
      <c r="R832" s="30"/>
      <c r="S832" s="31"/>
    </row>
    <row r="833" spans="4:19" s="4" customFormat="1" ht="19.7" customHeight="1">
      <c r="D833" s="27"/>
      <c r="E833" s="27"/>
      <c r="F833" s="27"/>
      <c r="G833" s="47"/>
      <c r="H833" s="557"/>
      <c r="I833" s="26"/>
      <c r="J833" s="63"/>
      <c r="K833" s="29"/>
      <c r="L833" s="47"/>
      <c r="M833" s="26"/>
      <c r="N833" s="26"/>
      <c r="O833" s="30"/>
      <c r="P833" s="27"/>
      <c r="Q833" s="26"/>
      <c r="R833" s="30"/>
      <c r="S833" s="31"/>
    </row>
    <row r="834" spans="4:19" s="4" customFormat="1" ht="19.7" customHeight="1">
      <c r="D834" s="27"/>
      <c r="E834" s="27"/>
      <c r="F834" s="27"/>
      <c r="G834" s="47"/>
      <c r="H834" s="557"/>
      <c r="I834" s="26"/>
      <c r="J834" s="63"/>
      <c r="K834" s="29"/>
      <c r="L834" s="47"/>
      <c r="M834" s="26"/>
      <c r="N834" s="26"/>
      <c r="O834" s="30"/>
      <c r="P834" s="27"/>
      <c r="Q834" s="26"/>
      <c r="R834" s="30"/>
      <c r="S834" s="31"/>
    </row>
    <row r="835" spans="4:19" s="4" customFormat="1" ht="19.7" customHeight="1">
      <c r="D835" s="27"/>
      <c r="E835" s="27"/>
      <c r="F835" s="27"/>
      <c r="G835" s="47"/>
      <c r="H835" s="557"/>
      <c r="I835" s="26"/>
      <c r="J835" s="63"/>
      <c r="K835" s="29"/>
      <c r="L835" s="47"/>
      <c r="M835" s="26"/>
      <c r="N835" s="26"/>
      <c r="O835" s="30"/>
      <c r="P835" s="27"/>
      <c r="Q835" s="26"/>
      <c r="R835" s="30"/>
      <c r="S835" s="31"/>
    </row>
    <row r="836" spans="4:19" s="4" customFormat="1" ht="19.7" customHeight="1">
      <c r="D836" s="27"/>
      <c r="E836" s="27"/>
      <c r="F836" s="27"/>
      <c r="G836" s="47"/>
      <c r="H836" s="557"/>
      <c r="I836" s="26"/>
      <c r="J836" s="63"/>
      <c r="K836" s="29"/>
      <c r="L836" s="47"/>
      <c r="M836" s="26"/>
      <c r="N836" s="26"/>
      <c r="O836" s="30"/>
      <c r="P836" s="27"/>
      <c r="Q836" s="26"/>
      <c r="R836" s="30"/>
      <c r="S836" s="31"/>
    </row>
    <row r="837" spans="4:19" s="4" customFormat="1" ht="19.7" customHeight="1">
      <c r="D837" s="27"/>
      <c r="E837" s="27"/>
      <c r="F837" s="27"/>
      <c r="G837" s="47"/>
      <c r="H837" s="557"/>
      <c r="I837" s="26"/>
      <c r="J837" s="63"/>
      <c r="K837" s="29"/>
      <c r="L837" s="47"/>
      <c r="M837" s="26"/>
      <c r="N837" s="26"/>
      <c r="O837" s="30"/>
      <c r="P837" s="27"/>
      <c r="Q837" s="26"/>
      <c r="R837" s="30"/>
      <c r="S837" s="31"/>
    </row>
    <row r="838" spans="4:19" s="4" customFormat="1" ht="19.7" customHeight="1">
      <c r="D838" s="27"/>
      <c r="E838" s="27"/>
      <c r="F838" s="27"/>
      <c r="G838" s="47"/>
      <c r="H838" s="557"/>
      <c r="I838" s="26"/>
      <c r="J838" s="63"/>
      <c r="K838" s="29"/>
      <c r="L838" s="47"/>
      <c r="M838" s="26"/>
      <c r="N838" s="26"/>
      <c r="O838" s="30"/>
      <c r="P838" s="27"/>
      <c r="Q838" s="26"/>
      <c r="R838" s="30"/>
      <c r="S838" s="31"/>
    </row>
    <row r="839" spans="4:19" s="4" customFormat="1" ht="19.7" customHeight="1">
      <c r="D839" s="27"/>
      <c r="E839" s="27"/>
      <c r="F839" s="27"/>
      <c r="G839" s="47"/>
      <c r="H839" s="557"/>
      <c r="I839" s="26"/>
      <c r="J839" s="63"/>
      <c r="K839" s="29"/>
      <c r="L839" s="47"/>
      <c r="M839" s="26"/>
      <c r="N839" s="26"/>
      <c r="O839" s="30"/>
      <c r="P839" s="27"/>
      <c r="Q839" s="26"/>
      <c r="R839" s="30"/>
      <c r="S839" s="31"/>
    </row>
    <row r="840" spans="4:19" s="4" customFormat="1" ht="19.7" customHeight="1">
      <c r="D840" s="27"/>
      <c r="E840" s="27"/>
      <c r="F840" s="27"/>
      <c r="G840" s="47"/>
      <c r="H840" s="557"/>
      <c r="I840" s="26"/>
      <c r="J840" s="63"/>
      <c r="K840" s="29"/>
      <c r="L840" s="47"/>
      <c r="M840" s="26"/>
      <c r="N840" s="26"/>
      <c r="O840" s="30"/>
      <c r="P840" s="27"/>
      <c r="Q840" s="26"/>
      <c r="R840" s="30"/>
      <c r="S840" s="31"/>
    </row>
    <row r="841" spans="4:19" s="4" customFormat="1" ht="19.7" customHeight="1">
      <c r="D841" s="27"/>
      <c r="E841" s="27"/>
      <c r="F841" s="27"/>
      <c r="G841" s="47"/>
      <c r="H841" s="557"/>
      <c r="I841" s="26"/>
      <c r="J841" s="63"/>
      <c r="K841" s="29"/>
      <c r="L841" s="47"/>
      <c r="M841" s="26"/>
      <c r="N841" s="26"/>
      <c r="O841" s="30"/>
      <c r="P841" s="27"/>
      <c r="Q841" s="26"/>
      <c r="R841" s="30"/>
      <c r="S841" s="31"/>
    </row>
    <row r="842" spans="4:19" s="4" customFormat="1" ht="19.7" customHeight="1">
      <c r="D842" s="27"/>
      <c r="E842" s="27"/>
      <c r="F842" s="27"/>
      <c r="G842" s="47"/>
      <c r="H842" s="557"/>
      <c r="I842" s="26"/>
      <c r="J842" s="63"/>
      <c r="K842" s="29"/>
      <c r="L842" s="47"/>
      <c r="M842" s="26"/>
      <c r="N842" s="26"/>
      <c r="O842" s="30"/>
      <c r="P842" s="27"/>
      <c r="Q842" s="26"/>
      <c r="R842" s="30"/>
      <c r="S842" s="31"/>
    </row>
    <row r="843" spans="4:19" s="4" customFormat="1" ht="19.7" customHeight="1">
      <c r="D843" s="27"/>
      <c r="E843" s="27"/>
      <c r="F843" s="27"/>
      <c r="G843" s="47"/>
      <c r="H843" s="557"/>
      <c r="I843" s="26"/>
      <c r="J843" s="63"/>
      <c r="K843" s="29"/>
      <c r="L843" s="47"/>
      <c r="M843" s="26"/>
      <c r="N843" s="26"/>
      <c r="O843" s="30"/>
      <c r="P843" s="27"/>
      <c r="Q843" s="26"/>
      <c r="R843" s="30"/>
      <c r="S843" s="31"/>
    </row>
    <row r="844" spans="4:19" s="4" customFormat="1" ht="19.7" customHeight="1">
      <c r="D844" s="27"/>
      <c r="E844" s="27"/>
      <c r="F844" s="27"/>
      <c r="G844" s="47"/>
      <c r="H844" s="557"/>
      <c r="I844" s="26"/>
      <c r="J844" s="63"/>
      <c r="K844" s="29"/>
      <c r="L844" s="47"/>
      <c r="M844" s="26"/>
      <c r="N844" s="26"/>
      <c r="O844" s="30"/>
      <c r="P844" s="27"/>
      <c r="Q844" s="26"/>
      <c r="R844" s="30"/>
      <c r="S844" s="31"/>
    </row>
    <row r="845" spans="4:19" s="4" customFormat="1" ht="19.7" customHeight="1">
      <c r="D845" s="27"/>
      <c r="E845" s="27"/>
      <c r="F845" s="27"/>
      <c r="G845" s="47"/>
      <c r="H845" s="557"/>
      <c r="I845" s="26"/>
      <c r="J845" s="63"/>
      <c r="K845" s="29"/>
      <c r="L845" s="47"/>
      <c r="M845" s="26"/>
      <c r="N845" s="26"/>
      <c r="O845" s="30"/>
      <c r="P845" s="27"/>
      <c r="Q845" s="26"/>
      <c r="R845" s="30"/>
      <c r="S845" s="31"/>
    </row>
    <row r="846" spans="4:19" s="4" customFormat="1" ht="19.7" customHeight="1">
      <c r="D846" s="27"/>
      <c r="E846" s="27"/>
      <c r="F846" s="27"/>
      <c r="G846" s="47"/>
      <c r="H846" s="557"/>
      <c r="I846" s="26"/>
      <c r="J846" s="63"/>
      <c r="K846" s="29"/>
      <c r="L846" s="47"/>
      <c r="M846" s="26"/>
      <c r="N846" s="26"/>
      <c r="O846" s="30"/>
      <c r="P846" s="27"/>
      <c r="Q846" s="26"/>
      <c r="R846" s="30"/>
      <c r="S846" s="31"/>
    </row>
    <row r="847" spans="4:19" s="4" customFormat="1" ht="19.7" customHeight="1">
      <c r="D847" s="27"/>
      <c r="E847" s="27"/>
      <c r="F847" s="27"/>
      <c r="G847" s="47"/>
      <c r="H847" s="557"/>
      <c r="I847" s="26"/>
      <c r="J847" s="63"/>
      <c r="K847" s="29"/>
      <c r="L847" s="47"/>
      <c r="M847" s="26"/>
      <c r="N847" s="26"/>
      <c r="O847" s="30"/>
      <c r="P847" s="27"/>
      <c r="Q847" s="26"/>
      <c r="R847" s="30"/>
      <c r="S847" s="31"/>
    </row>
    <row r="848" spans="4:19" s="4" customFormat="1" ht="19.7" customHeight="1">
      <c r="D848" s="27"/>
      <c r="E848" s="27"/>
      <c r="F848" s="27"/>
      <c r="G848" s="47"/>
      <c r="H848" s="557"/>
      <c r="I848" s="26"/>
      <c r="J848" s="63"/>
      <c r="K848" s="29"/>
      <c r="L848" s="47"/>
      <c r="M848" s="26"/>
      <c r="N848" s="26"/>
      <c r="O848" s="30"/>
      <c r="P848" s="27"/>
      <c r="Q848" s="26"/>
      <c r="R848" s="30"/>
      <c r="S848" s="31"/>
    </row>
    <row r="849" spans="4:19" s="4" customFormat="1" ht="19.7" customHeight="1">
      <c r="D849" s="27"/>
      <c r="E849" s="27"/>
      <c r="F849" s="27"/>
      <c r="G849" s="47"/>
      <c r="H849" s="557"/>
      <c r="I849" s="26"/>
      <c r="J849" s="63"/>
      <c r="K849" s="29"/>
      <c r="L849" s="47"/>
      <c r="M849" s="26"/>
      <c r="N849" s="26"/>
      <c r="O849" s="30"/>
      <c r="P849" s="27"/>
      <c r="Q849" s="26"/>
      <c r="R849" s="30"/>
      <c r="S849" s="31"/>
    </row>
    <row r="850" spans="4:19" s="4" customFormat="1" ht="19.7" customHeight="1">
      <c r="D850" s="27"/>
      <c r="E850" s="27"/>
      <c r="F850" s="27"/>
      <c r="G850" s="47"/>
      <c r="H850" s="557"/>
      <c r="I850" s="26"/>
      <c r="J850" s="63"/>
      <c r="K850" s="29"/>
      <c r="L850" s="47"/>
      <c r="M850" s="26"/>
      <c r="N850" s="26"/>
      <c r="O850" s="30"/>
      <c r="P850" s="27"/>
      <c r="Q850" s="26"/>
      <c r="R850" s="30"/>
      <c r="S850" s="31"/>
    </row>
    <row r="851" spans="4:19" s="4" customFormat="1" ht="19.7" customHeight="1">
      <c r="D851" s="27"/>
      <c r="E851" s="27"/>
      <c r="F851" s="27"/>
      <c r="G851" s="47"/>
      <c r="H851" s="557"/>
      <c r="I851" s="26"/>
      <c r="J851" s="63"/>
      <c r="K851" s="29"/>
      <c r="L851" s="47"/>
      <c r="M851" s="26"/>
      <c r="N851" s="26"/>
      <c r="O851" s="30"/>
      <c r="P851" s="27"/>
      <c r="Q851" s="26"/>
      <c r="R851" s="30"/>
      <c r="S851" s="31"/>
    </row>
    <row r="852" spans="4:19" s="4" customFormat="1" ht="19.7" customHeight="1">
      <c r="D852" s="27"/>
      <c r="E852" s="27"/>
      <c r="F852" s="27"/>
      <c r="G852" s="47"/>
      <c r="H852" s="557"/>
      <c r="I852" s="26"/>
      <c r="J852" s="63"/>
      <c r="K852" s="29"/>
      <c r="L852" s="47"/>
      <c r="M852" s="26"/>
      <c r="N852" s="26"/>
      <c r="O852" s="30"/>
      <c r="P852" s="27"/>
      <c r="Q852" s="26"/>
      <c r="R852" s="30"/>
      <c r="S852" s="31"/>
    </row>
    <row r="853" spans="4:19" s="4" customFormat="1" ht="19.7" customHeight="1">
      <c r="D853" s="27"/>
      <c r="E853" s="27"/>
      <c r="F853" s="27"/>
      <c r="G853" s="47"/>
      <c r="H853" s="557"/>
      <c r="I853" s="26"/>
      <c r="J853" s="63"/>
      <c r="K853" s="29"/>
      <c r="L853" s="47"/>
      <c r="M853" s="26"/>
      <c r="N853" s="26"/>
      <c r="O853" s="30"/>
      <c r="P853" s="27"/>
      <c r="Q853" s="26"/>
      <c r="R853" s="30"/>
      <c r="S853" s="31"/>
    </row>
    <row r="854" spans="4:19" s="4" customFormat="1" ht="19.7" customHeight="1">
      <c r="D854" s="27"/>
      <c r="E854" s="27"/>
      <c r="F854" s="27"/>
      <c r="G854" s="47"/>
      <c r="H854" s="557"/>
      <c r="I854" s="26"/>
      <c r="J854" s="63"/>
      <c r="K854" s="29"/>
      <c r="L854" s="47"/>
      <c r="M854" s="26"/>
      <c r="N854" s="26"/>
      <c r="O854" s="30"/>
      <c r="P854" s="27"/>
      <c r="Q854" s="26"/>
      <c r="R854" s="30"/>
      <c r="S854" s="31"/>
    </row>
    <row r="855" spans="4:19" s="4" customFormat="1" ht="19.7" customHeight="1">
      <c r="D855" s="27"/>
      <c r="E855" s="27"/>
      <c r="F855" s="27"/>
      <c r="G855" s="47"/>
      <c r="H855" s="557"/>
      <c r="I855" s="26"/>
      <c r="J855" s="63"/>
      <c r="K855" s="29"/>
      <c r="L855" s="47"/>
      <c r="M855" s="26"/>
      <c r="N855" s="26"/>
      <c r="O855" s="30"/>
      <c r="P855" s="27"/>
      <c r="Q855" s="26"/>
      <c r="R855" s="30"/>
      <c r="S855" s="31"/>
    </row>
    <row r="856" spans="4:19" s="4" customFormat="1" ht="19.7" customHeight="1">
      <c r="D856" s="27"/>
      <c r="E856" s="27"/>
      <c r="F856" s="27"/>
      <c r="G856" s="47"/>
      <c r="H856" s="557"/>
      <c r="I856" s="26"/>
      <c r="J856" s="63"/>
      <c r="K856" s="29"/>
      <c r="L856" s="47"/>
      <c r="M856" s="26"/>
      <c r="N856" s="26"/>
      <c r="O856" s="30"/>
      <c r="P856" s="27"/>
      <c r="Q856" s="26"/>
      <c r="R856" s="30"/>
      <c r="S856" s="31"/>
    </row>
    <row r="857" spans="4:19" s="4" customFormat="1" ht="19.7" customHeight="1">
      <c r="D857" s="27"/>
      <c r="E857" s="27"/>
      <c r="F857" s="27"/>
      <c r="G857" s="47"/>
      <c r="H857" s="557"/>
      <c r="I857" s="26"/>
      <c r="J857" s="63"/>
      <c r="K857" s="29"/>
      <c r="L857" s="47"/>
      <c r="M857" s="26"/>
      <c r="N857" s="26"/>
      <c r="O857" s="30"/>
      <c r="P857" s="27"/>
      <c r="Q857" s="26"/>
      <c r="R857" s="30"/>
      <c r="S857" s="31"/>
    </row>
    <row r="858" spans="4:19" s="4" customFormat="1" ht="19.7" customHeight="1">
      <c r="D858" s="27"/>
      <c r="E858" s="27"/>
      <c r="F858" s="27"/>
      <c r="G858" s="47"/>
      <c r="H858" s="557"/>
      <c r="I858" s="26"/>
      <c r="J858" s="63"/>
      <c r="K858" s="29"/>
      <c r="L858" s="47"/>
      <c r="M858" s="26"/>
      <c r="N858" s="26"/>
      <c r="O858" s="30"/>
      <c r="P858" s="27"/>
      <c r="Q858" s="26"/>
      <c r="R858" s="30"/>
      <c r="S858" s="31"/>
    </row>
    <row r="859" spans="4:19" s="4" customFormat="1" ht="19.7" customHeight="1">
      <c r="D859" s="27"/>
      <c r="E859" s="27"/>
      <c r="F859" s="27"/>
      <c r="G859" s="47"/>
      <c r="H859" s="557"/>
      <c r="I859" s="26"/>
      <c r="J859" s="63"/>
      <c r="K859" s="29"/>
      <c r="L859" s="47"/>
      <c r="M859" s="26"/>
      <c r="N859" s="26"/>
      <c r="O859" s="30"/>
      <c r="P859" s="27"/>
      <c r="Q859" s="26"/>
      <c r="R859" s="30"/>
      <c r="S859" s="31"/>
    </row>
    <row r="860" spans="4:19" s="4" customFormat="1" ht="19.7" customHeight="1">
      <c r="D860" s="27"/>
      <c r="E860" s="27"/>
      <c r="F860" s="27"/>
      <c r="G860" s="47"/>
      <c r="H860" s="557"/>
      <c r="I860" s="26"/>
      <c r="J860" s="63"/>
      <c r="K860" s="29"/>
      <c r="L860" s="47"/>
      <c r="M860" s="26"/>
      <c r="N860" s="26"/>
      <c r="O860" s="30"/>
      <c r="P860" s="27"/>
      <c r="Q860" s="26"/>
      <c r="R860" s="30"/>
      <c r="S860" s="31"/>
    </row>
    <row r="861" spans="4:19" s="4" customFormat="1" ht="19.7" customHeight="1">
      <c r="D861" s="27"/>
      <c r="E861" s="27"/>
      <c r="F861" s="27"/>
      <c r="G861" s="47"/>
      <c r="H861" s="557"/>
      <c r="I861" s="26"/>
      <c r="J861" s="63"/>
      <c r="K861" s="29"/>
      <c r="L861" s="47"/>
      <c r="M861" s="26"/>
      <c r="N861" s="26"/>
      <c r="O861" s="30"/>
      <c r="P861" s="27"/>
      <c r="Q861" s="26"/>
      <c r="R861" s="30"/>
      <c r="S861" s="31"/>
    </row>
    <row r="862" spans="4:19" s="4" customFormat="1" ht="19.7" customHeight="1">
      <c r="D862" s="27"/>
      <c r="E862" s="27"/>
      <c r="F862" s="27"/>
      <c r="G862" s="47"/>
      <c r="H862" s="557"/>
      <c r="I862" s="26"/>
      <c r="J862" s="63"/>
      <c r="K862" s="29"/>
      <c r="L862" s="47"/>
      <c r="M862" s="26"/>
      <c r="N862" s="26"/>
      <c r="O862" s="30"/>
      <c r="P862" s="27"/>
      <c r="Q862" s="26"/>
      <c r="R862" s="30"/>
      <c r="S862" s="31"/>
    </row>
    <row r="863" spans="4:19" s="4" customFormat="1" ht="19.7" customHeight="1">
      <c r="D863" s="27"/>
      <c r="E863" s="27"/>
      <c r="F863" s="27"/>
      <c r="G863" s="47"/>
      <c r="H863" s="557"/>
      <c r="I863" s="26"/>
      <c r="J863" s="63"/>
      <c r="K863" s="29"/>
      <c r="L863" s="47"/>
      <c r="M863" s="26"/>
      <c r="N863" s="26"/>
      <c r="O863" s="30"/>
      <c r="P863" s="27"/>
      <c r="Q863" s="26"/>
      <c r="R863" s="30"/>
      <c r="S863" s="31"/>
    </row>
    <row r="864" spans="4:19" s="4" customFormat="1" ht="19.7" customHeight="1">
      <c r="D864" s="27"/>
      <c r="E864" s="27"/>
      <c r="F864" s="27"/>
      <c r="G864" s="47"/>
      <c r="H864" s="557"/>
      <c r="I864" s="26"/>
      <c r="J864" s="63"/>
      <c r="K864" s="29"/>
      <c r="L864" s="47"/>
      <c r="M864" s="26"/>
      <c r="N864" s="26"/>
      <c r="O864" s="30"/>
      <c r="P864" s="27"/>
      <c r="Q864" s="26"/>
      <c r="R864" s="30"/>
      <c r="S864" s="31"/>
    </row>
    <row r="865" spans="4:19" s="4" customFormat="1" ht="19.7" customHeight="1">
      <c r="D865" s="27"/>
      <c r="E865" s="27"/>
      <c r="F865" s="27"/>
      <c r="G865" s="47"/>
      <c r="H865" s="557"/>
      <c r="I865" s="26"/>
      <c r="J865" s="63"/>
      <c r="K865" s="29"/>
      <c r="L865" s="47"/>
      <c r="M865" s="26"/>
      <c r="N865" s="26"/>
      <c r="O865" s="30"/>
      <c r="P865" s="27"/>
      <c r="Q865" s="26"/>
      <c r="R865" s="30"/>
      <c r="S865" s="31"/>
    </row>
    <row r="866" spans="4:19" s="4" customFormat="1" ht="19.7" customHeight="1">
      <c r="D866" s="27"/>
      <c r="E866" s="27"/>
      <c r="F866" s="27"/>
      <c r="G866" s="47"/>
      <c r="H866" s="557"/>
      <c r="I866" s="26"/>
      <c r="J866" s="63"/>
      <c r="K866" s="29"/>
      <c r="L866" s="47"/>
      <c r="M866" s="26"/>
      <c r="N866" s="26"/>
      <c r="O866" s="30"/>
      <c r="P866" s="27"/>
      <c r="Q866" s="26"/>
      <c r="R866" s="30"/>
      <c r="S866" s="31"/>
    </row>
    <row r="867" spans="4:19" s="4" customFormat="1" ht="19.7" customHeight="1">
      <c r="D867" s="27"/>
      <c r="E867" s="27"/>
      <c r="F867" s="27"/>
      <c r="G867" s="47"/>
      <c r="H867" s="557"/>
      <c r="I867" s="26"/>
      <c r="J867" s="63"/>
      <c r="K867" s="29"/>
      <c r="L867" s="47"/>
      <c r="M867" s="26"/>
      <c r="N867" s="26"/>
      <c r="O867" s="30"/>
      <c r="P867" s="27"/>
      <c r="Q867" s="26"/>
      <c r="R867" s="30"/>
      <c r="S867" s="31"/>
    </row>
    <row r="868" spans="4:19" s="4" customFormat="1" ht="19.7" customHeight="1">
      <c r="D868" s="27"/>
      <c r="E868" s="27"/>
      <c r="F868" s="27"/>
      <c r="G868" s="47"/>
      <c r="H868" s="557"/>
      <c r="I868" s="26"/>
      <c r="J868" s="63"/>
      <c r="K868" s="29"/>
      <c r="L868" s="47"/>
      <c r="M868" s="26"/>
      <c r="N868" s="26"/>
      <c r="O868" s="30"/>
      <c r="P868" s="27"/>
      <c r="Q868" s="26"/>
      <c r="R868" s="30"/>
      <c r="S868" s="31"/>
    </row>
    <row r="869" spans="4:19" s="4" customFormat="1" ht="19.7" customHeight="1">
      <c r="D869" s="27"/>
      <c r="E869" s="27"/>
      <c r="F869" s="27"/>
      <c r="G869" s="47"/>
      <c r="H869" s="557"/>
      <c r="I869" s="26"/>
      <c r="J869" s="63"/>
      <c r="K869" s="29"/>
      <c r="L869" s="47"/>
      <c r="M869" s="26"/>
      <c r="N869" s="26"/>
      <c r="O869" s="30"/>
      <c r="P869" s="27"/>
      <c r="Q869" s="26"/>
      <c r="R869" s="30"/>
      <c r="S869" s="31"/>
    </row>
    <row r="870" spans="4:19" s="4" customFormat="1" ht="19.7" customHeight="1">
      <c r="D870" s="27"/>
      <c r="E870" s="27"/>
      <c r="F870" s="27"/>
      <c r="G870" s="47"/>
      <c r="H870" s="557"/>
      <c r="I870" s="26"/>
      <c r="J870" s="63"/>
      <c r="K870" s="29"/>
      <c r="L870" s="47"/>
      <c r="M870" s="26"/>
      <c r="N870" s="26"/>
      <c r="O870" s="30"/>
      <c r="P870" s="27"/>
      <c r="Q870" s="26"/>
      <c r="R870" s="30"/>
      <c r="S870" s="31"/>
    </row>
    <row r="871" spans="4:19" s="4" customFormat="1" ht="19.7" customHeight="1">
      <c r="D871" s="27"/>
      <c r="E871" s="27"/>
      <c r="F871" s="27"/>
      <c r="G871" s="47"/>
      <c r="H871" s="557"/>
      <c r="I871" s="26"/>
      <c r="J871" s="63"/>
      <c r="K871" s="29"/>
      <c r="L871" s="47"/>
      <c r="M871" s="26"/>
      <c r="N871" s="26"/>
      <c r="O871" s="30"/>
      <c r="P871" s="27"/>
      <c r="Q871" s="26"/>
      <c r="R871" s="30"/>
      <c r="S871" s="31"/>
    </row>
    <row r="872" spans="4:19" s="4" customFormat="1" ht="19.7" customHeight="1">
      <c r="D872" s="27"/>
      <c r="E872" s="27"/>
      <c r="F872" s="27"/>
      <c r="G872" s="47"/>
      <c r="H872" s="557"/>
      <c r="I872" s="26"/>
      <c r="J872" s="63"/>
      <c r="K872" s="29"/>
      <c r="L872" s="47"/>
      <c r="M872" s="26"/>
      <c r="N872" s="26"/>
      <c r="O872" s="30"/>
      <c r="P872" s="27"/>
      <c r="Q872" s="26"/>
      <c r="R872" s="30"/>
      <c r="S872" s="31"/>
    </row>
    <row r="873" spans="4:19" s="4" customFormat="1" ht="19.7" customHeight="1">
      <c r="D873" s="27"/>
      <c r="E873" s="27"/>
      <c r="F873" s="27"/>
      <c r="G873" s="47"/>
      <c r="H873" s="557"/>
      <c r="I873" s="26"/>
      <c r="J873" s="63"/>
      <c r="K873" s="29"/>
      <c r="L873" s="47"/>
      <c r="M873" s="26"/>
      <c r="N873" s="26"/>
      <c r="O873" s="30"/>
      <c r="P873" s="27"/>
      <c r="Q873" s="26"/>
      <c r="R873" s="30"/>
      <c r="S873" s="31"/>
    </row>
    <row r="874" spans="4:19" s="4" customFormat="1" ht="19.7" customHeight="1">
      <c r="D874" s="27"/>
      <c r="E874" s="27"/>
      <c r="F874" s="27"/>
      <c r="G874" s="47"/>
      <c r="H874" s="557"/>
      <c r="I874" s="26"/>
      <c r="J874" s="63"/>
      <c r="K874" s="29"/>
      <c r="L874" s="47"/>
      <c r="M874" s="26"/>
      <c r="N874" s="26"/>
      <c r="O874" s="30"/>
      <c r="P874" s="27"/>
      <c r="Q874" s="26"/>
      <c r="R874" s="30"/>
      <c r="S874" s="31"/>
    </row>
    <row r="875" spans="4:19" s="4" customFormat="1" ht="19.7" customHeight="1">
      <c r="D875" s="27"/>
      <c r="E875" s="27"/>
      <c r="F875" s="27"/>
      <c r="G875" s="47"/>
      <c r="H875" s="557"/>
      <c r="I875" s="26"/>
      <c r="J875" s="63"/>
      <c r="K875" s="29"/>
      <c r="L875" s="47"/>
      <c r="M875" s="26"/>
      <c r="N875" s="26"/>
      <c r="O875" s="30"/>
      <c r="P875" s="27"/>
      <c r="Q875" s="26"/>
      <c r="R875" s="30"/>
      <c r="S875" s="31"/>
    </row>
    <row r="876" spans="4:19" s="4" customFormat="1" ht="19.7" customHeight="1">
      <c r="D876" s="27"/>
      <c r="E876" s="27"/>
      <c r="F876" s="27"/>
      <c r="G876" s="47"/>
      <c r="H876" s="557"/>
      <c r="I876" s="26"/>
      <c r="J876" s="63"/>
      <c r="K876" s="29"/>
      <c r="L876" s="47"/>
      <c r="M876" s="26"/>
      <c r="N876" s="26"/>
      <c r="O876" s="30"/>
      <c r="P876" s="27"/>
      <c r="Q876" s="26"/>
      <c r="R876" s="30"/>
      <c r="S876" s="31"/>
    </row>
    <row r="877" spans="4:19" s="4" customFormat="1" ht="19.7" customHeight="1">
      <c r="D877" s="27"/>
      <c r="E877" s="27"/>
      <c r="F877" s="27"/>
      <c r="G877" s="47"/>
      <c r="H877" s="557"/>
      <c r="I877" s="26"/>
      <c r="J877" s="63"/>
      <c r="K877" s="29"/>
      <c r="L877" s="47"/>
      <c r="M877" s="26"/>
      <c r="N877" s="26"/>
      <c r="O877" s="30"/>
      <c r="P877" s="27"/>
      <c r="Q877" s="26"/>
      <c r="R877" s="30"/>
      <c r="S877" s="31"/>
    </row>
    <row r="878" spans="4:19" s="4" customFormat="1" ht="19.7" customHeight="1">
      <c r="D878" s="27"/>
      <c r="E878" s="27"/>
      <c r="F878" s="27"/>
      <c r="G878" s="47"/>
      <c r="H878" s="557"/>
      <c r="I878" s="26"/>
      <c r="J878" s="63"/>
      <c r="K878" s="29"/>
      <c r="L878" s="47"/>
      <c r="M878" s="26"/>
      <c r="N878" s="26"/>
      <c r="O878" s="30"/>
      <c r="P878" s="27"/>
      <c r="Q878" s="26"/>
      <c r="R878" s="30"/>
      <c r="S878" s="31"/>
    </row>
    <row r="879" spans="4:19" s="4" customFormat="1" ht="19.7" customHeight="1">
      <c r="D879" s="27"/>
      <c r="E879" s="27"/>
      <c r="F879" s="27"/>
      <c r="G879" s="47"/>
      <c r="H879" s="557"/>
      <c r="I879" s="26"/>
      <c r="J879" s="63"/>
      <c r="K879" s="29"/>
      <c r="L879" s="47"/>
      <c r="M879" s="26"/>
      <c r="N879" s="26"/>
      <c r="O879" s="30"/>
      <c r="P879" s="27"/>
      <c r="Q879" s="26"/>
      <c r="R879" s="30"/>
      <c r="S879" s="31"/>
    </row>
    <row r="880" spans="4:19" s="4" customFormat="1" ht="19.7" customHeight="1">
      <c r="D880" s="27"/>
      <c r="E880" s="27"/>
      <c r="F880" s="27"/>
      <c r="G880" s="47"/>
      <c r="H880" s="557"/>
      <c r="I880" s="26"/>
      <c r="J880" s="63"/>
      <c r="K880" s="29"/>
      <c r="L880" s="47"/>
      <c r="M880" s="26"/>
      <c r="N880" s="26"/>
      <c r="O880" s="30"/>
      <c r="P880" s="27"/>
      <c r="Q880" s="26"/>
      <c r="R880" s="30"/>
      <c r="S880" s="31"/>
    </row>
    <row r="881" spans="1:19" s="4" customFormat="1" ht="19.7" customHeight="1">
      <c r="D881" s="27"/>
      <c r="E881" s="27"/>
      <c r="F881" s="27"/>
      <c r="G881" s="47"/>
      <c r="H881" s="557"/>
      <c r="I881" s="26"/>
      <c r="J881" s="63"/>
      <c r="K881" s="29"/>
      <c r="L881" s="47"/>
      <c r="M881" s="26"/>
      <c r="N881" s="26"/>
      <c r="O881" s="30"/>
      <c r="P881" s="27"/>
      <c r="Q881" s="26"/>
      <c r="R881" s="30"/>
      <c r="S881" s="31"/>
    </row>
    <row r="882" spans="1:19" s="4" customFormat="1" ht="19.7" customHeight="1">
      <c r="D882" s="27"/>
      <c r="E882" s="27"/>
      <c r="F882" s="27"/>
      <c r="G882" s="47"/>
      <c r="H882" s="557"/>
      <c r="I882" s="26"/>
      <c r="J882" s="63"/>
      <c r="K882" s="29"/>
      <c r="L882" s="47"/>
      <c r="M882" s="26"/>
      <c r="N882" s="26"/>
      <c r="O882" s="30"/>
      <c r="P882" s="27"/>
      <c r="Q882" s="26"/>
      <c r="R882" s="30"/>
      <c r="S882" s="31"/>
    </row>
    <row r="883" spans="1:19" s="4" customFormat="1" ht="19.7" customHeight="1">
      <c r="D883" s="27"/>
      <c r="E883" s="27"/>
      <c r="F883" s="27"/>
      <c r="G883" s="47"/>
      <c r="H883" s="557"/>
      <c r="I883" s="26"/>
      <c r="J883" s="63"/>
      <c r="K883" s="29"/>
      <c r="L883" s="47"/>
      <c r="M883" s="26"/>
      <c r="N883" s="26"/>
      <c r="O883" s="30"/>
      <c r="P883" s="27"/>
      <c r="Q883" s="26"/>
      <c r="R883" s="30"/>
      <c r="S883" s="31"/>
    </row>
    <row r="884" spans="1:19" s="4" customFormat="1" ht="19.7" customHeight="1">
      <c r="D884" s="27"/>
      <c r="E884" s="27"/>
      <c r="F884" s="27"/>
      <c r="G884" s="47"/>
      <c r="H884" s="557"/>
      <c r="I884" s="26"/>
      <c r="J884" s="63"/>
      <c r="K884" s="29"/>
      <c r="L884" s="47"/>
      <c r="M884" s="26"/>
      <c r="N884" s="26"/>
      <c r="O884" s="30"/>
      <c r="P884" s="27"/>
      <c r="Q884" s="26"/>
      <c r="R884" s="30"/>
      <c r="S884" s="31"/>
    </row>
    <row r="885" spans="1:19" s="4" customFormat="1" ht="19.7" customHeight="1">
      <c r="D885" s="27"/>
      <c r="E885" s="27"/>
      <c r="F885" s="27"/>
      <c r="G885" s="47"/>
      <c r="H885" s="557"/>
      <c r="I885" s="26"/>
      <c r="J885" s="63"/>
      <c r="K885" s="29"/>
      <c r="L885" s="47"/>
      <c r="M885" s="26"/>
      <c r="N885" s="26"/>
      <c r="O885" s="30"/>
      <c r="P885" s="27"/>
      <c r="Q885" s="26"/>
      <c r="R885" s="30"/>
      <c r="S885" s="31"/>
    </row>
    <row r="886" spans="1:19" s="4" customFormat="1" ht="19.7" customHeight="1">
      <c r="D886" s="27"/>
      <c r="E886" s="27"/>
      <c r="F886" s="27"/>
      <c r="G886" s="47"/>
      <c r="H886" s="557"/>
      <c r="I886" s="26"/>
      <c r="J886" s="63"/>
      <c r="K886" s="29"/>
      <c r="L886" s="47"/>
      <c r="M886" s="26"/>
      <c r="N886" s="26"/>
      <c r="O886" s="30"/>
      <c r="P886" s="27"/>
      <c r="Q886" s="26"/>
      <c r="R886" s="30"/>
      <c r="S886" s="31"/>
    </row>
    <row r="887" spans="1:19" s="4" customFormat="1" ht="19.7" customHeight="1">
      <c r="D887" s="27"/>
      <c r="E887" s="27"/>
      <c r="F887" s="27"/>
      <c r="G887" s="47"/>
      <c r="H887" s="557"/>
      <c r="I887" s="26"/>
      <c r="J887" s="63"/>
      <c r="K887" s="29"/>
      <c r="L887" s="47"/>
      <c r="M887" s="26"/>
      <c r="N887" s="26"/>
      <c r="O887" s="30"/>
      <c r="P887" s="27"/>
      <c r="Q887" s="26"/>
      <c r="R887" s="30"/>
      <c r="S887" s="31"/>
    </row>
    <row r="888" spans="1:19" s="4" customFormat="1" ht="19.7" customHeight="1">
      <c r="D888" s="27"/>
      <c r="E888" s="27"/>
      <c r="F888" s="27"/>
      <c r="G888" s="47"/>
      <c r="H888" s="557"/>
      <c r="I888" s="26"/>
      <c r="J888" s="63"/>
      <c r="K888" s="29"/>
      <c r="L888" s="47"/>
      <c r="M888" s="26"/>
      <c r="N888" s="26"/>
      <c r="O888" s="30"/>
      <c r="P888" s="27"/>
      <c r="Q888" s="26"/>
      <c r="R888" s="30"/>
      <c r="S888" s="31"/>
    </row>
    <row r="889" spans="1:19" s="4" customFormat="1" ht="19.7" customHeight="1">
      <c r="D889" s="27"/>
      <c r="E889" s="27"/>
      <c r="F889" s="27"/>
      <c r="G889" s="47"/>
      <c r="H889" s="557"/>
      <c r="I889" s="26"/>
      <c r="J889" s="63"/>
      <c r="K889" s="29"/>
      <c r="L889" s="47"/>
      <c r="M889" s="26"/>
      <c r="N889" s="26"/>
      <c r="O889" s="30"/>
      <c r="P889" s="27"/>
      <c r="Q889" s="26"/>
      <c r="R889" s="30"/>
      <c r="S889" s="31"/>
    </row>
    <row r="890" spans="1:19" s="4" customFormat="1" ht="19.7" customHeight="1">
      <c r="D890" s="27"/>
      <c r="E890" s="27"/>
      <c r="F890" s="27"/>
      <c r="G890" s="47"/>
      <c r="H890" s="557"/>
      <c r="I890" s="26"/>
      <c r="J890" s="63"/>
      <c r="K890" s="29"/>
      <c r="L890" s="47"/>
      <c r="M890" s="26"/>
      <c r="N890" s="26"/>
      <c r="O890" s="30"/>
      <c r="P890" s="27"/>
      <c r="Q890" s="26"/>
      <c r="R890" s="30"/>
      <c r="S890" s="31"/>
    </row>
    <row r="891" spans="1:19" s="4" customFormat="1" ht="19.7" customHeight="1">
      <c r="D891" s="27"/>
      <c r="E891" s="27"/>
      <c r="F891" s="27"/>
      <c r="G891" s="47"/>
      <c r="H891" s="557"/>
      <c r="I891" s="26"/>
      <c r="J891" s="63"/>
      <c r="K891" s="29"/>
      <c r="L891" s="47"/>
      <c r="M891" s="26"/>
      <c r="N891" s="26"/>
      <c r="O891" s="30"/>
      <c r="P891" s="27"/>
      <c r="Q891" s="26"/>
      <c r="R891" s="30"/>
      <c r="S891" s="31"/>
    </row>
    <row r="892" spans="1:19" s="4" customFormat="1" ht="19.7" customHeight="1">
      <c r="D892" s="27"/>
      <c r="E892" s="27"/>
      <c r="F892" s="27"/>
      <c r="G892" s="26"/>
      <c r="H892" s="40"/>
      <c r="I892" s="26"/>
      <c r="J892" s="28"/>
      <c r="K892" s="29"/>
      <c r="L892" s="26"/>
      <c r="M892" s="26"/>
      <c r="N892" s="26"/>
      <c r="O892" s="30"/>
      <c r="P892" s="27"/>
      <c r="Q892" s="26"/>
      <c r="R892" s="30"/>
      <c r="S892" s="31"/>
    </row>
    <row r="893" spans="1:19" s="4" customFormat="1" ht="19.7" customHeight="1">
      <c r="D893" s="27"/>
      <c r="E893" s="27"/>
      <c r="F893" s="27"/>
      <c r="G893" s="26"/>
      <c r="H893" s="40"/>
      <c r="I893" s="26"/>
      <c r="J893" s="28"/>
      <c r="K893" s="29"/>
      <c r="L893" s="26"/>
      <c r="M893" s="26"/>
      <c r="N893" s="26"/>
      <c r="O893" s="30"/>
      <c r="P893" s="27"/>
      <c r="Q893" s="26"/>
      <c r="R893" s="30"/>
      <c r="S893" s="31"/>
    </row>
    <row r="894" spans="1:19" s="4" customFormat="1" ht="19.7" customHeight="1">
      <c r="D894" s="27"/>
      <c r="E894" s="27"/>
      <c r="F894" s="27"/>
      <c r="G894" s="26"/>
      <c r="H894" s="40"/>
      <c r="I894" s="26"/>
      <c r="J894" s="28"/>
      <c r="K894" s="29"/>
      <c r="L894" s="26"/>
      <c r="M894" s="26"/>
      <c r="N894" s="26"/>
      <c r="O894" s="30"/>
      <c r="P894" s="27"/>
      <c r="Q894" s="26"/>
      <c r="R894" s="30"/>
      <c r="S894" s="31"/>
    </row>
    <row r="895" spans="1:19" s="4" customFormat="1" ht="19.7" customHeight="1">
      <c r="A895" s="26"/>
      <c r="B895" s="64">
        <v>8</v>
      </c>
      <c r="C895" s="64" t="s">
        <v>63</v>
      </c>
      <c r="D895" s="27"/>
      <c r="E895" s="27"/>
      <c r="F895" s="27"/>
      <c r="G895" s="26"/>
      <c r="H895" s="40"/>
      <c r="I895" s="26"/>
      <c r="J895" s="28"/>
      <c r="K895" s="29"/>
      <c r="L895" s="26"/>
      <c r="M895" s="26"/>
      <c r="N895" s="26"/>
      <c r="O895" s="30"/>
      <c r="P895" s="27"/>
      <c r="Q895" s="26"/>
      <c r="R895" s="30"/>
      <c r="S895" s="31"/>
    </row>
    <row r="896" spans="1:19" s="4" customFormat="1" ht="19.7" customHeight="1">
      <c r="D896" s="27"/>
      <c r="E896" s="27"/>
      <c r="F896" s="27"/>
      <c r="G896" s="26"/>
      <c r="H896" s="40"/>
      <c r="I896" s="26"/>
      <c r="J896" s="28"/>
      <c r="K896" s="29"/>
      <c r="L896" s="26"/>
      <c r="M896" s="26"/>
      <c r="N896" s="26"/>
      <c r="O896" s="30"/>
      <c r="P896" s="27"/>
      <c r="Q896" s="26"/>
      <c r="R896" s="30"/>
      <c r="S896" s="31"/>
    </row>
    <row r="897" spans="4:19" s="4" customFormat="1" ht="19.7" customHeight="1">
      <c r="D897" s="27"/>
      <c r="E897" s="27"/>
      <c r="F897" s="27"/>
      <c r="G897" s="26"/>
      <c r="H897" s="40"/>
      <c r="I897" s="26"/>
      <c r="J897" s="28"/>
      <c r="K897" s="29"/>
      <c r="L897" s="26"/>
      <c r="M897" s="26"/>
      <c r="N897" s="26"/>
      <c r="O897" s="30"/>
      <c r="P897" s="27"/>
      <c r="Q897" s="26"/>
      <c r="R897" s="30"/>
      <c r="S897" s="31"/>
    </row>
    <row r="898" spans="4:19" s="4" customFormat="1" ht="19.7" customHeight="1">
      <c r="D898" s="27"/>
      <c r="E898" s="27"/>
      <c r="F898" s="27"/>
      <c r="G898" s="26"/>
      <c r="H898" s="40"/>
      <c r="I898" s="26"/>
      <c r="J898" s="28"/>
      <c r="K898" s="29"/>
      <c r="L898" s="26"/>
      <c r="M898" s="26"/>
      <c r="N898" s="26"/>
      <c r="O898" s="30"/>
      <c r="P898" s="27"/>
      <c r="Q898" s="26"/>
      <c r="R898" s="30"/>
      <c r="S898" s="31"/>
    </row>
    <row r="899" spans="4:19" s="4" customFormat="1" ht="19.7" customHeight="1">
      <c r="D899" s="27"/>
      <c r="E899" s="27"/>
      <c r="F899" s="27"/>
      <c r="G899" s="26"/>
      <c r="H899" s="40"/>
      <c r="I899" s="26"/>
      <c r="J899" s="28"/>
      <c r="K899" s="29"/>
      <c r="L899" s="26"/>
      <c r="M899" s="26"/>
      <c r="N899" s="26"/>
      <c r="O899" s="30"/>
      <c r="P899" s="27"/>
      <c r="Q899" s="26"/>
      <c r="R899" s="30"/>
      <c r="S899" s="31"/>
    </row>
    <row r="900" spans="4:19" s="4" customFormat="1" ht="19.7" customHeight="1">
      <c r="D900" s="27"/>
      <c r="E900" s="27"/>
      <c r="F900" s="27"/>
      <c r="G900" s="26"/>
      <c r="H900" s="40"/>
      <c r="I900" s="26"/>
      <c r="J900" s="28"/>
      <c r="K900" s="29"/>
      <c r="L900" s="26"/>
      <c r="M900" s="26"/>
      <c r="N900" s="26"/>
      <c r="O900" s="30"/>
      <c r="P900" s="27"/>
      <c r="Q900" s="26"/>
      <c r="R900" s="30"/>
      <c r="S900" s="31"/>
    </row>
    <row r="901" spans="4:19" s="4" customFormat="1" ht="19.7" customHeight="1">
      <c r="D901" s="27"/>
      <c r="E901" s="27"/>
      <c r="F901" s="27"/>
      <c r="G901" s="26"/>
      <c r="H901" s="40"/>
      <c r="I901" s="26"/>
      <c r="J901" s="28"/>
      <c r="K901" s="29"/>
      <c r="L901" s="26"/>
      <c r="M901" s="26"/>
      <c r="N901" s="26"/>
      <c r="O901" s="30"/>
      <c r="P901" s="27"/>
      <c r="Q901" s="26"/>
      <c r="R901" s="30"/>
      <c r="S901" s="31"/>
    </row>
    <row r="902" spans="4:19" s="4" customFormat="1" ht="19.7" customHeight="1">
      <c r="D902" s="27"/>
      <c r="E902" s="27"/>
      <c r="F902" s="27"/>
      <c r="G902" s="26"/>
      <c r="H902" s="40"/>
      <c r="I902" s="26"/>
      <c r="J902" s="28"/>
      <c r="K902" s="29"/>
      <c r="L902" s="26"/>
      <c r="M902" s="26"/>
      <c r="N902" s="26"/>
      <c r="O902" s="30"/>
      <c r="P902" s="27"/>
      <c r="Q902" s="26"/>
      <c r="R902" s="30"/>
      <c r="S902" s="31"/>
    </row>
    <row r="903" spans="4:19" s="4" customFormat="1" ht="19.7" customHeight="1">
      <c r="D903" s="27"/>
      <c r="E903" s="27"/>
      <c r="F903" s="27"/>
      <c r="G903" s="26"/>
      <c r="H903" s="40"/>
      <c r="I903" s="26"/>
      <c r="J903" s="28"/>
      <c r="K903" s="29"/>
      <c r="L903" s="26"/>
      <c r="M903" s="26"/>
      <c r="N903" s="26"/>
      <c r="O903" s="30"/>
      <c r="P903" s="27"/>
      <c r="Q903" s="26"/>
      <c r="R903" s="30"/>
      <c r="S903" s="31"/>
    </row>
    <row r="904" spans="4:19" s="4" customFormat="1" ht="19.7" customHeight="1">
      <c r="D904" s="27"/>
      <c r="E904" s="27"/>
      <c r="F904" s="27"/>
      <c r="G904" s="26"/>
      <c r="H904" s="40"/>
      <c r="I904" s="26"/>
      <c r="J904" s="28"/>
      <c r="K904" s="29"/>
      <c r="L904" s="26"/>
      <c r="M904" s="26"/>
      <c r="N904" s="26"/>
      <c r="O904" s="30"/>
      <c r="P904" s="27"/>
      <c r="Q904" s="26"/>
      <c r="R904" s="30"/>
      <c r="S904" s="31"/>
    </row>
    <row r="905" spans="4:19" s="4" customFormat="1" ht="19.7" customHeight="1">
      <c r="D905" s="27"/>
      <c r="E905" s="27"/>
      <c r="F905" s="27"/>
      <c r="G905" s="26"/>
      <c r="H905" s="40"/>
      <c r="I905" s="26"/>
      <c r="J905" s="28"/>
      <c r="K905" s="29"/>
      <c r="L905" s="26"/>
      <c r="M905" s="26"/>
      <c r="N905" s="26"/>
      <c r="O905" s="30"/>
      <c r="P905" s="27"/>
      <c r="Q905" s="26"/>
      <c r="R905" s="30"/>
      <c r="S905" s="31"/>
    </row>
    <row r="906" spans="4:19" s="4" customFormat="1" ht="19.7" customHeight="1">
      <c r="D906" s="27"/>
      <c r="E906" s="27"/>
      <c r="F906" s="27"/>
      <c r="G906" s="26"/>
      <c r="H906" s="40"/>
      <c r="I906" s="26"/>
      <c r="J906" s="28"/>
      <c r="K906" s="29"/>
      <c r="L906" s="26"/>
      <c r="M906" s="26"/>
      <c r="N906" s="26"/>
      <c r="O906" s="30"/>
      <c r="P906" s="27"/>
      <c r="Q906" s="26"/>
      <c r="R906" s="30"/>
      <c r="S906" s="31"/>
    </row>
    <row r="907" spans="4:19" s="4" customFormat="1" ht="19.7" customHeight="1">
      <c r="D907" s="27"/>
      <c r="E907" s="27"/>
      <c r="F907" s="27"/>
      <c r="G907" s="26"/>
      <c r="H907" s="40"/>
      <c r="I907" s="26"/>
      <c r="J907" s="28"/>
      <c r="K907" s="29"/>
      <c r="L907" s="26"/>
      <c r="M907" s="26"/>
      <c r="N907" s="26"/>
      <c r="O907" s="30"/>
      <c r="P907" s="27"/>
      <c r="Q907" s="26"/>
      <c r="R907" s="30"/>
      <c r="S907" s="31"/>
    </row>
    <row r="908" spans="4:19" s="4" customFormat="1" ht="19.7" customHeight="1">
      <c r="D908" s="27"/>
      <c r="E908" s="27"/>
      <c r="F908" s="27"/>
      <c r="G908" s="26"/>
      <c r="H908" s="40"/>
      <c r="I908" s="26"/>
      <c r="J908" s="28"/>
      <c r="K908" s="29"/>
      <c r="L908" s="26"/>
      <c r="M908" s="26"/>
      <c r="N908" s="26"/>
      <c r="O908" s="30"/>
      <c r="P908" s="27"/>
      <c r="Q908" s="26"/>
      <c r="R908" s="30"/>
      <c r="S908" s="31"/>
    </row>
    <row r="909" spans="4:19" s="4" customFormat="1" ht="19.7" customHeight="1">
      <c r="D909" s="27"/>
      <c r="E909" s="27"/>
      <c r="F909" s="27"/>
      <c r="G909" s="26"/>
      <c r="H909" s="40"/>
      <c r="I909" s="26"/>
      <c r="J909" s="28"/>
      <c r="K909" s="29"/>
      <c r="L909" s="26"/>
      <c r="M909" s="26"/>
      <c r="N909" s="26"/>
      <c r="O909" s="30"/>
      <c r="P909" s="27"/>
      <c r="Q909" s="26"/>
      <c r="R909" s="30"/>
      <c r="S909" s="31"/>
    </row>
    <row r="910" spans="4:19" s="4" customFormat="1" ht="19.7" customHeight="1">
      <c r="D910" s="27"/>
      <c r="E910" s="27"/>
      <c r="F910" s="27"/>
      <c r="G910" s="26"/>
      <c r="H910" s="40"/>
      <c r="I910" s="26"/>
      <c r="J910" s="28"/>
      <c r="K910" s="29"/>
      <c r="L910" s="26"/>
      <c r="M910" s="26"/>
      <c r="N910" s="26"/>
      <c r="O910" s="30"/>
      <c r="P910" s="27"/>
      <c r="Q910" s="26"/>
      <c r="R910" s="30"/>
      <c r="S910" s="31"/>
    </row>
    <row r="911" spans="4:19" s="4" customFormat="1" ht="19.7" customHeight="1">
      <c r="D911" s="27"/>
      <c r="E911" s="27"/>
      <c r="F911" s="27"/>
      <c r="G911" s="26"/>
      <c r="H911" s="40"/>
      <c r="I911" s="26"/>
      <c r="J911" s="28"/>
      <c r="K911" s="29"/>
      <c r="L911" s="26"/>
      <c r="M911" s="26"/>
      <c r="N911" s="26"/>
      <c r="O911" s="30"/>
      <c r="P911" s="27"/>
      <c r="Q911" s="26"/>
      <c r="R911" s="30"/>
      <c r="S911" s="31"/>
    </row>
    <row r="912" spans="4:19" s="4" customFormat="1" ht="19.7" customHeight="1">
      <c r="D912" s="27"/>
      <c r="E912" s="27"/>
      <c r="F912" s="27"/>
      <c r="G912" s="26"/>
      <c r="H912" s="40"/>
      <c r="I912" s="26"/>
      <c r="J912" s="28"/>
      <c r="K912" s="29"/>
      <c r="L912" s="26"/>
      <c r="M912" s="26"/>
      <c r="N912" s="26"/>
      <c r="O912" s="30"/>
      <c r="P912" s="27"/>
      <c r="Q912" s="26"/>
      <c r="R912" s="30"/>
      <c r="S912" s="31"/>
    </row>
    <row r="913" spans="4:19" s="4" customFormat="1" ht="19.7" customHeight="1">
      <c r="D913" s="27"/>
      <c r="E913" s="27"/>
      <c r="F913" s="27"/>
      <c r="G913" s="26"/>
      <c r="H913" s="40"/>
      <c r="I913" s="26"/>
      <c r="J913" s="28"/>
      <c r="K913" s="29"/>
      <c r="L913" s="26"/>
      <c r="M913" s="26"/>
      <c r="N913" s="26"/>
      <c r="O913" s="30"/>
      <c r="P913" s="27"/>
      <c r="Q913" s="26"/>
      <c r="R913" s="30"/>
      <c r="S913" s="31"/>
    </row>
    <row r="914" spans="4:19" s="4" customFormat="1" ht="19.7" customHeight="1">
      <c r="D914" s="27"/>
      <c r="E914" s="27"/>
      <c r="F914" s="27"/>
      <c r="G914" s="26"/>
      <c r="H914" s="40"/>
      <c r="I914" s="26"/>
      <c r="J914" s="28"/>
      <c r="K914" s="29"/>
      <c r="L914" s="26"/>
      <c r="M914" s="26"/>
      <c r="N914" s="26"/>
      <c r="O914" s="30"/>
      <c r="P914" s="27"/>
      <c r="Q914" s="26"/>
      <c r="R914" s="30"/>
      <c r="S914" s="31"/>
    </row>
    <row r="915" spans="4:19" s="4" customFormat="1" ht="19.7" customHeight="1">
      <c r="D915" s="27"/>
      <c r="E915" s="27"/>
      <c r="F915" s="27"/>
      <c r="G915" s="26"/>
      <c r="H915" s="40"/>
      <c r="I915" s="26"/>
      <c r="J915" s="28"/>
      <c r="K915" s="29"/>
      <c r="L915" s="26"/>
      <c r="M915" s="26"/>
      <c r="N915" s="26"/>
      <c r="O915" s="30"/>
      <c r="P915" s="27"/>
      <c r="Q915" s="26"/>
      <c r="R915" s="30"/>
      <c r="S915" s="31"/>
    </row>
    <row r="916" spans="4:19" s="4" customFormat="1" ht="19.7" customHeight="1">
      <c r="D916" s="27"/>
      <c r="E916" s="27"/>
      <c r="F916" s="27"/>
      <c r="G916" s="26"/>
      <c r="H916" s="40"/>
      <c r="I916" s="26"/>
      <c r="J916" s="28"/>
      <c r="K916" s="29"/>
      <c r="L916" s="26"/>
      <c r="M916" s="26"/>
      <c r="N916" s="26"/>
      <c r="O916" s="30"/>
      <c r="P916" s="27"/>
      <c r="Q916" s="26"/>
      <c r="R916" s="30"/>
      <c r="S916" s="31"/>
    </row>
    <row r="917" spans="4:19" s="4" customFormat="1" ht="19.7" customHeight="1">
      <c r="D917" s="27"/>
      <c r="E917" s="27"/>
      <c r="F917" s="27"/>
      <c r="G917" s="26"/>
      <c r="H917" s="40"/>
      <c r="I917" s="26"/>
      <c r="J917" s="28"/>
      <c r="K917" s="29"/>
      <c r="L917" s="26"/>
      <c r="M917" s="26"/>
      <c r="N917" s="26"/>
      <c r="O917" s="30"/>
      <c r="P917" s="27"/>
      <c r="Q917" s="26"/>
      <c r="R917" s="30"/>
      <c r="S917" s="31"/>
    </row>
    <row r="918" spans="4:19" s="4" customFormat="1" ht="19.7" customHeight="1">
      <c r="D918" s="27"/>
      <c r="E918" s="27"/>
      <c r="F918" s="27"/>
      <c r="G918" s="26"/>
      <c r="H918" s="40"/>
      <c r="I918" s="26"/>
      <c r="J918" s="28"/>
      <c r="K918" s="29"/>
      <c r="L918" s="26"/>
      <c r="M918" s="26"/>
      <c r="N918" s="26"/>
      <c r="O918" s="30"/>
      <c r="P918" s="27"/>
      <c r="Q918" s="26"/>
      <c r="R918" s="30"/>
      <c r="S918" s="31"/>
    </row>
    <row r="919" spans="4:19" s="4" customFormat="1" ht="19.7" customHeight="1">
      <c r="D919" s="27"/>
      <c r="E919" s="27"/>
      <c r="F919" s="27"/>
      <c r="G919" s="26"/>
      <c r="H919" s="40"/>
      <c r="I919" s="26"/>
      <c r="J919" s="28"/>
      <c r="K919" s="29"/>
      <c r="L919" s="26"/>
      <c r="M919" s="26"/>
      <c r="N919" s="26"/>
      <c r="O919" s="30"/>
      <c r="P919" s="27"/>
      <c r="Q919" s="26"/>
      <c r="R919" s="30"/>
      <c r="S919" s="31"/>
    </row>
    <row r="920" spans="4:19" s="4" customFormat="1" ht="19.7" customHeight="1">
      <c r="D920" s="27"/>
      <c r="E920" s="27"/>
      <c r="F920" s="27"/>
      <c r="G920" s="26"/>
      <c r="H920" s="40"/>
      <c r="I920" s="26"/>
      <c r="J920" s="28"/>
      <c r="K920" s="29"/>
      <c r="L920" s="26"/>
      <c r="M920" s="26"/>
      <c r="N920" s="26"/>
      <c r="O920" s="30"/>
      <c r="P920" s="27"/>
      <c r="Q920" s="26"/>
      <c r="R920" s="30"/>
      <c r="S920" s="31"/>
    </row>
    <row r="921" spans="4:19" s="4" customFormat="1" ht="19.7" customHeight="1">
      <c r="D921" s="27"/>
      <c r="E921" s="27"/>
      <c r="F921" s="27"/>
      <c r="G921" s="26"/>
      <c r="H921" s="40"/>
      <c r="I921" s="26"/>
      <c r="J921" s="28"/>
      <c r="K921" s="29"/>
      <c r="L921" s="26"/>
      <c r="M921" s="26"/>
      <c r="N921" s="26"/>
      <c r="O921" s="30"/>
      <c r="P921" s="27"/>
      <c r="Q921" s="26"/>
      <c r="R921" s="30"/>
      <c r="S921" s="31"/>
    </row>
    <row r="922" spans="4:19" s="4" customFormat="1" ht="19.7" customHeight="1">
      <c r="D922" s="27"/>
      <c r="E922" s="27"/>
      <c r="F922" s="27"/>
      <c r="G922" s="26"/>
      <c r="H922" s="40"/>
      <c r="I922" s="26"/>
      <c r="J922" s="28"/>
      <c r="K922" s="29"/>
      <c r="L922" s="26"/>
      <c r="M922" s="26"/>
      <c r="N922" s="26"/>
      <c r="O922" s="30"/>
      <c r="P922" s="27"/>
      <c r="Q922" s="26"/>
      <c r="R922" s="30"/>
      <c r="S922" s="31"/>
    </row>
    <row r="923" spans="4:19" s="4" customFormat="1" ht="19.7" customHeight="1">
      <c r="D923" s="27"/>
      <c r="E923" s="27"/>
      <c r="F923" s="27"/>
      <c r="G923" s="26"/>
      <c r="H923" s="40"/>
      <c r="I923" s="26"/>
      <c r="J923" s="28"/>
      <c r="K923" s="29"/>
      <c r="L923" s="26"/>
      <c r="M923" s="26"/>
      <c r="N923" s="26"/>
      <c r="O923" s="30"/>
      <c r="P923" s="27"/>
      <c r="Q923" s="26"/>
      <c r="R923" s="30"/>
      <c r="S923" s="31"/>
    </row>
    <row r="924" spans="4:19" s="4" customFormat="1" ht="19.7" customHeight="1">
      <c r="D924" s="27"/>
      <c r="E924" s="27"/>
      <c r="F924" s="27"/>
      <c r="G924" s="26"/>
      <c r="H924" s="40"/>
      <c r="I924" s="26"/>
      <c r="J924" s="28"/>
      <c r="K924" s="29"/>
      <c r="L924" s="26"/>
      <c r="M924" s="26"/>
      <c r="N924" s="26"/>
      <c r="O924" s="30"/>
      <c r="P924" s="27"/>
      <c r="Q924" s="26"/>
      <c r="R924" s="30"/>
      <c r="S924" s="31"/>
    </row>
    <row r="925" spans="4:19" s="4" customFormat="1" ht="19.7" customHeight="1">
      <c r="D925" s="27"/>
      <c r="E925" s="27"/>
      <c r="F925" s="27"/>
      <c r="G925" s="26"/>
      <c r="H925" s="40"/>
      <c r="I925" s="26"/>
      <c r="J925" s="28"/>
      <c r="K925" s="29"/>
      <c r="L925" s="26"/>
      <c r="M925" s="26"/>
      <c r="N925" s="26"/>
      <c r="O925" s="30"/>
      <c r="P925" s="27"/>
      <c r="Q925" s="26"/>
      <c r="R925" s="30"/>
      <c r="S925" s="31"/>
    </row>
    <row r="926" spans="4:19" s="4" customFormat="1" ht="19.7" customHeight="1">
      <c r="D926" s="27"/>
      <c r="E926" s="27"/>
      <c r="F926" s="27"/>
      <c r="G926" s="26"/>
      <c r="H926" s="40"/>
      <c r="I926" s="26"/>
      <c r="J926" s="28"/>
      <c r="K926" s="29"/>
      <c r="L926" s="26"/>
      <c r="M926" s="26"/>
      <c r="N926" s="26"/>
      <c r="O926" s="30"/>
      <c r="P926" s="27"/>
      <c r="Q926" s="26"/>
      <c r="R926" s="30"/>
      <c r="S926" s="31"/>
    </row>
    <row r="927" spans="4:19" s="4" customFormat="1" ht="19.7" customHeight="1">
      <c r="D927" s="27"/>
      <c r="E927" s="27"/>
      <c r="F927" s="27"/>
      <c r="G927" s="26"/>
      <c r="H927" s="40"/>
      <c r="I927" s="26"/>
      <c r="J927" s="28"/>
      <c r="K927" s="29"/>
      <c r="L927" s="26"/>
      <c r="M927" s="26"/>
      <c r="N927" s="26"/>
      <c r="O927" s="30"/>
      <c r="P927" s="27"/>
      <c r="Q927" s="26"/>
      <c r="R927" s="30"/>
      <c r="S927" s="31"/>
    </row>
    <row r="928" spans="4:19" s="4" customFormat="1" ht="19.7" customHeight="1">
      <c r="D928" s="27"/>
      <c r="E928" s="27"/>
      <c r="F928" s="27"/>
      <c r="G928" s="26"/>
      <c r="H928" s="40"/>
      <c r="I928" s="26"/>
      <c r="J928" s="28"/>
      <c r="K928" s="29"/>
      <c r="L928" s="26"/>
      <c r="M928" s="26"/>
      <c r="N928" s="26"/>
      <c r="O928" s="30"/>
      <c r="P928" s="27"/>
      <c r="Q928" s="26"/>
      <c r="R928" s="30"/>
      <c r="S928" s="31"/>
    </row>
    <row r="929" spans="4:19" s="4" customFormat="1" ht="19.7" customHeight="1">
      <c r="D929" s="27"/>
      <c r="E929" s="27"/>
      <c r="F929" s="27"/>
      <c r="G929" s="26"/>
      <c r="H929" s="40"/>
      <c r="I929" s="26"/>
      <c r="J929" s="28"/>
      <c r="K929" s="29"/>
      <c r="L929" s="26"/>
      <c r="M929" s="26"/>
      <c r="N929" s="26"/>
      <c r="O929" s="30"/>
      <c r="P929" s="27"/>
      <c r="Q929" s="26"/>
      <c r="R929" s="30"/>
      <c r="S929" s="31"/>
    </row>
    <row r="930" spans="4:19" s="4" customFormat="1" ht="19.7" customHeight="1">
      <c r="D930" s="27"/>
      <c r="E930" s="27"/>
      <c r="F930" s="27"/>
      <c r="G930" s="26"/>
      <c r="H930" s="40"/>
      <c r="I930" s="26"/>
      <c r="J930" s="28"/>
      <c r="K930" s="29"/>
      <c r="L930" s="26"/>
      <c r="M930" s="26"/>
      <c r="N930" s="26"/>
      <c r="O930" s="30"/>
      <c r="P930" s="27"/>
      <c r="Q930" s="26"/>
      <c r="R930" s="30"/>
      <c r="S930" s="31"/>
    </row>
    <row r="931" spans="4:19" s="4" customFormat="1" ht="19.7" customHeight="1">
      <c r="D931" s="27"/>
      <c r="E931" s="27"/>
      <c r="F931" s="27"/>
      <c r="G931" s="26"/>
      <c r="H931" s="40"/>
      <c r="I931" s="26"/>
      <c r="J931" s="28"/>
      <c r="K931" s="29"/>
      <c r="L931" s="26"/>
      <c r="M931" s="26"/>
      <c r="N931" s="26"/>
      <c r="O931" s="30"/>
      <c r="P931" s="27"/>
      <c r="Q931" s="26"/>
      <c r="R931" s="30"/>
      <c r="S931" s="31"/>
    </row>
    <row r="932" spans="4:19" s="4" customFormat="1" ht="19.7" customHeight="1">
      <c r="D932" s="27"/>
      <c r="E932" s="27"/>
      <c r="F932" s="27"/>
      <c r="G932" s="26"/>
      <c r="H932" s="40"/>
      <c r="I932" s="26"/>
      <c r="J932" s="28"/>
      <c r="K932" s="29"/>
      <c r="L932" s="26"/>
      <c r="M932" s="26"/>
      <c r="N932" s="26"/>
      <c r="O932" s="30"/>
      <c r="P932" s="27"/>
      <c r="Q932" s="26"/>
      <c r="R932" s="30"/>
      <c r="S932" s="31"/>
    </row>
    <row r="933" spans="4:19" s="4" customFormat="1" ht="19.7" customHeight="1">
      <c r="D933" s="27"/>
      <c r="E933" s="27"/>
      <c r="F933" s="27"/>
      <c r="G933" s="26"/>
      <c r="H933" s="40"/>
      <c r="I933" s="26"/>
      <c r="J933" s="28"/>
      <c r="K933" s="29"/>
      <c r="L933" s="26"/>
      <c r="M933" s="26"/>
      <c r="N933" s="26"/>
      <c r="O933" s="30"/>
      <c r="P933" s="27"/>
      <c r="Q933" s="26"/>
      <c r="R933" s="30"/>
      <c r="S933" s="31"/>
    </row>
    <row r="934" spans="4:19" s="4" customFormat="1" ht="19.7" customHeight="1">
      <c r="D934" s="27"/>
      <c r="E934" s="27"/>
      <c r="F934" s="27"/>
      <c r="G934" s="26"/>
      <c r="H934" s="40"/>
      <c r="I934" s="26"/>
      <c r="J934" s="28"/>
      <c r="K934" s="29"/>
      <c r="L934" s="26"/>
      <c r="M934" s="26"/>
      <c r="N934" s="26"/>
      <c r="O934" s="30"/>
      <c r="P934" s="27"/>
      <c r="Q934" s="26"/>
      <c r="R934" s="30"/>
      <c r="S934" s="31"/>
    </row>
    <row r="935" spans="4:19" s="4" customFormat="1" ht="19.7" customHeight="1">
      <c r="D935" s="27"/>
      <c r="E935" s="27"/>
      <c r="F935" s="27"/>
      <c r="G935" s="26"/>
      <c r="H935" s="40"/>
      <c r="I935" s="26"/>
      <c r="J935" s="28"/>
      <c r="K935" s="29"/>
      <c r="L935" s="26"/>
      <c r="M935" s="26"/>
      <c r="N935" s="26"/>
      <c r="O935" s="30"/>
      <c r="P935" s="27"/>
      <c r="Q935" s="26"/>
      <c r="R935" s="30"/>
      <c r="S935" s="31"/>
    </row>
    <row r="936" spans="4:19" s="4" customFormat="1" ht="19.7" customHeight="1">
      <c r="D936" s="27"/>
      <c r="E936" s="27"/>
      <c r="F936" s="27"/>
      <c r="G936" s="26"/>
      <c r="H936" s="40"/>
      <c r="I936" s="26"/>
      <c r="J936" s="28"/>
      <c r="K936" s="29"/>
      <c r="L936" s="26"/>
      <c r="M936" s="26"/>
      <c r="N936" s="26"/>
      <c r="O936" s="30"/>
      <c r="P936" s="27"/>
      <c r="Q936" s="26"/>
      <c r="R936" s="30"/>
      <c r="S936" s="31"/>
    </row>
    <row r="937" spans="4:19" s="4" customFormat="1" ht="19.7" customHeight="1">
      <c r="D937" s="27"/>
      <c r="E937" s="27"/>
      <c r="F937" s="27"/>
      <c r="G937" s="26"/>
      <c r="H937" s="40"/>
      <c r="I937" s="26"/>
      <c r="J937" s="28"/>
      <c r="K937" s="29"/>
      <c r="L937" s="26"/>
      <c r="M937" s="26"/>
      <c r="N937" s="26"/>
      <c r="O937" s="30"/>
      <c r="P937" s="27"/>
      <c r="Q937" s="26"/>
      <c r="R937" s="30"/>
      <c r="S937" s="31"/>
    </row>
    <row r="938" spans="4:19" s="4" customFormat="1" ht="19.7" customHeight="1">
      <c r="D938" s="27"/>
      <c r="E938" s="27"/>
      <c r="F938" s="27"/>
      <c r="G938" s="26"/>
      <c r="H938" s="40"/>
      <c r="I938" s="26"/>
      <c r="J938" s="28"/>
      <c r="K938" s="29"/>
      <c r="L938" s="26"/>
      <c r="M938" s="26"/>
      <c r="N938" s="26"/>
      <c r="O938" s="30"/>
      <c r="P938" s="27"/>
      <c r="Q938" s="26"/>
      <c r="R938" s="30"/>
      <c r="S938" s="31"/>
    </row>
    <row r="939" spans="4:19" s="4" customFormat="1" ht="19.7" customHeight="1">
      <c r="D939" s="27"/>
      <c r="E939" s="27"/>
      <c r="F939" s="27"/>
      <c r="G939" s="26"/>
      <c r="H939" s="40"/>
      <c r="I939" s="26"/>
      <c r="J939" s="28"/>
      <c r="K939" s="29"/>
      <c r="L939" s="26"/>
      <c r="M939" s="26"/>
      <c r="N939" s="26"/>
      <c r="O939" s="30"/>
      <c r="P939" s="27"/>
      <c r="Q939" s="26"/>
      <c r="R939" s="30"/>
      <c r="S939" s="31"/>
    </row>
    <row r="940" spans="4:19" s="4" customFormat="1" ht="19.7" customHeight="1">
      <c r="D940" s="27"/>
      <c r="E940" s="27"/>
      <c r="F940" s="27"/>
      <c r="G940" s="26"/>
      <c r="H940" s="40"/>
      <c r="I940" s="26"/>
      <c r="J940" s="28"/>
      <c r="K940" s="29"/>
      <c r="L940" s="26"/>
      <c r="M940" s="26"/>
      <c r="N940" s="26"/>
      <c r="O940" s="30"/>
      <c r="P940" s="27"/>
      <c r="Q940" s="26"/>
      <c r="R940" s="30"/>
      <c r="S940" s="31"/>
    </row>
    <row r="941" spans="4:19" s="4" customFormat="1" ht="19.7" customHeight="1">
      <c r="D941" s="27"/>
      <c r="E941" s="66"/>
      <c r="F941" s="66"/>
      <c r="G941" s="47"/>
      <c r="H941" s="486"/>
      <c r="I941" s="26"/>
      <c r="J941" s="63"/>
      <c r="K941" s="29"/>
      <c r="L941" s="68"/>
      <c r="M941" s="26"/>
      <c r="N941" s="47"/>
      <c r="O941" s="30"/>
      <c r="P941" s="27"/>
      <c r="Q941" s="26"/>
      <c r="R941" s="30"/>
      <c r="S941" s="31"/>
    </row>
    <row r="942" spans="4:19" s="4" customFormat="1" ht="19.7" customHeight="1">
      <c r="D942" s="27"/>
      <c r="E942" s="27"/>
      <c r="F942" s="66"/>
      <c r="G942" s="47"/>
      <c r="H942" s="486"/>
      <c r="I942" s="26"/>
      <c r="J942" s="63"/>
      <c r="K942" s="29"/>
      <c r="L942" s="68"/>
      <c r="M942" s="26"/>
      <c r="N942" s="47"/>
      <c r="O942" s="30"/>
      <c r="P942" s="27"/>
      <c r="Q942" s="26"/>
      <c r="R942" s="30"/>
      <c r="S942" s="31"/>
    </row>
    <row r="943" spans="4:19" s="4" customFormat="1" ht="19.7" customHeight="1">
      <c r="D943" s="27"/>
      <c r="E943" s="27"/>
      <c r="F943" s="66"/>
      <c r="G943" s="47"/>
      <c r="H943" s="486"/>
      <c r="I943" s="26"/>
      <c r="J943" s="63"/>
      <c r="K943" s="29"/>
      <c r="L943" s="68"/>
      <c r="M943" s="26"/>
      <c r="N943" s="47"/>
      <c r="O943" s="30"/>
      <c r="P943" s="27"/>
      <c r="Q943" s="26"/>
      <c r="R943" s="30"/>
      <c r="S943" s="31"/>
    </row>
    <row r="944" spans="4:19" s="4" customFormat="1" ht="19.7" customHeight="1">
      <c r="D944" s="27"/>
      <c r="E944" s="27"/>
      <c r="F944" s="66"/>
      <c r="G944" s="47"/>
      <c r="H944" s="486"/>
      <c r="I944" s="26"/>
      <c r="J944" s="63"/>
      <c r="K944" s="29"/>
      <c r="L944" s="68"/>
      <c r="M944" s="26"/>
      <c r="N944" s="47"/>
      <c r="O944" s="30"/>
      <c r="P944" s="27"/>
      <c r="Q944" s="26"/>
      <c r="R944" s="30"/>
      <c r="S944" s="31"/>
    </row>
    <row r="945" spans="4:19" s="4" customFormat="1" ht="19.7" customHeight="1">
      <c r="D945" s="27"/>
      <c r="E945" s="27"/>
      <c r="F945" s="66"/>
      <c r="G945" s="47"/>
      <c r="H945" s="486"/>
      <c r="I945" s="26"/>
      <c r="J945" s="63"/>
      <c r="K945" s="29"/>
      <c r="L945" s="68"/>
      <c r="M945" s="26"/>
      <c r="N945" s="47"/>
      <c r="O945" s="30"/>
      <c r="P945" s="27"/>
      <c r="Q945" s="26"/>
      <c r="R945" s="30"/>
      <c r="S945" s="31"/>
    </row>
    <row r="946" spans="4:19" s="4" customFormat="1" ht="19.7" customHeight="1">
      <c r="D946" s="27"/>
      <c r="E946" s="27"/>
      <c r="F946" s="66"/>
      <c r="G946" s="47"/>
      <c r="H946" s="486"/>
      <c r="I946" s="26"/>
      <c r="J946" s="63"/>
      <c r="K946" s="29"/>
      <c r="L946" s="68"/>
      <c r="M946" s="26"/>
      <c r="N946" s="47"/>
      <c r="O946" s="30"/>
      <c r="P946" s="27"/>
      <c r="Q946" s="26"/>
      <c r="R946" s="30"/>
      <c r="S946" s="31"/>
    </row>
    <row r="947" spans="4:19" s="4" customFormat="1" ht="19.350000000000001" customHeight="1">
      <c r="D947" s="27"/>
      <c r="E947" s="66"/>
      <c r="F947" s="66"/>
      <c r="G947" s="47"/>
      <c r="H947" s="486"/>
      <c r="I947" s="26"/>
      <c r="J947" s="63"/>
      <c r="K947" s="29"/>
      <c r="L947" s="68"/>
      <c r="M947" s="26"/>
      <c r="N947" s="47"/>
      <c r="O947" s="30"/>
      <c r="P947" s="27"/>
      <c r="Q947" s="26"/>
      <c r="R947" s="30"/>
      <c r="S947" s="31"/>
    </row>
    <row r="948" spans="4:19" s="4" customFormat="1" ht="19.350000000000001" customHeight="1">
      <c r="D948" s="27"/>
      <c r="E948" s="66"/>
      <c r="F948" s="66"/>
      <c r="G948" s="69"/>
      <c r="H948" s="486"/>
      <c r="I948" s="26"/>
      <c r="J948" s="63"/>
      <c r="K948" s="29"/>
      <c r="L948" s="68"/>
      <c r="M948" s="26"/>
      <c r="N948" s="47"/>
      <c r="O948" s="30"/>
      <c r="P948" s="27"/>
      <c r="Q948" s="26"/>
      <c r="R948" s="30"/>
      <c r="S948" s="31"/>
    </row>
    <row r="949" spans="4:19" s="4" customFormat="1" ht="19.350000000000001" customHeight="1">
      <c r="D949" s="27"/>
      <c r="E949" s="66"/>
      <c r="F949" s="66"/>
      <c r="G949" s="70"/>
      <c r="H949" s="486"/>
      <c r="I949" s="26"/>
      <c r="J949" s="63"/>
      <c r="K949" s="29"/>
      <c r="L949" s="68"/>
      <c r="M949" s="26"/>
      <c r="N949" s="47"/>
      <c r="O949" s="30"/>
      <c r="P949" s="27"/>
      <c r="Q949" s="26"/>
      <c r="R949" s="30"/>
      <c r="S949" s="31"/>
    </row>
    <row r="950" spans="4:19" s="4" customFormat="1" ht="19.7" customHeight="1">
      <c r="D950" s="27"/>
      <c r="E950" s="66"/>
      <c r="F950" s="66"/>
      <c r="G950" s="70"/>
      <c r="H950" s="486"/>
      <c r="I950" s="26"/>
      <c r="J950" s="63"/>
      <c r="K950" s="29"/>
      <c r="L950" s="68"/>
      <c r="M950" s="26"/>
      <c r="N950" s="47"/>
      <c r="O950" s="30"/>
      <c r="P950" s="27"/>
      <c r="Q950" s="26"/>
      <c r="R950" s="30"/>
      <c r="S950" s="31"/>
    </row>
    <row r="951" spans="4:19" s="4" customFormat="1" ht="19.7" customHeight="1">
      <c r="D951" s="27"/>
      <c r="E951" s="66"/>
      <c r="F951" s="66"/>
      <c r="G951" s="70"/>
      <c r="H951" s="486"/>
      <c r="I951" s="26"/>
      <c r="J951" s="63"/>
      <c r="K951" s="29"/>
      <c r="L951" s="68"/>
      <c r="M951" s="26"/>
      <c r="N951" s="47"/>
      <c r="O951" s="30"/>
      <c r="P951" s="27"/>
      <c r="Q951" s="26"/>
      <c r="R951" s="30"/>
      <c r="S951" s="31"/>
    </row>
    <row r="952" spans="4:19" s="4" customFormat="1" ht="19.7" customHeight="1">
      <c r="D952" s="27"/>
      <c r="E952" s="66"/>
      <c r="F952" s="66"/>
      <c r="G952" s="70"/>
      <c r="H952" s="486"/>
      <c r="I952" s="26"/>
      <c r="J952" s="63"/>
      <c r="K952" s="29"/>
      <c r="L952" s="68"/>
      <c r="M952" s="26"/>
      <c r="N952" s="47"/>
      <c r="O952" s="30"/>
      <c r="P952" s="27"/>
      <c r="Q952" s="26"/>
      <c r="R952" s="30"/>
      <c r="S952" s="31"/>
    </row>
    <row r="953" spans="4:19" s="4" customFormat="1" ht="19.7" customHeight="1">
      <c r="D953" s="27"/>
      <c r="E953" s="66"/>
      <c r="F953" s="66"/>
      <c r="G953" s="70"/>
      <c r="H953" s="486"/>
      <c r="I953" s="26"/>
      <c r="J953" s="63"/>
      <c r="K953" s="29"/>
      <c r="L953" s="68"/>
      <c r="M953" s="26"/>
      <c r="N953" s="47"/>
      <c r="O953" s="30"/>
      <c r="P953" s="27"/>
      <c r="Q953" s="26"/>
      <c r="R953" s="30"/>
      <c r="S953" s="31"/>
    </row>
    <row r="954" spans="4:19" s="4" customFormat="1" ht="19.7" customHeight="1">
      <c r="D954" s="27"/>
      <c r="E954" s="66"/>
      <c r="F954" s="66"/>
      <c r="G954" s="70"/>
      <c r="H954" s="486"/>
      <c r="I954" s="26"/>
      <c r="J954" s="63"/>
      <c r="K954" s="29"/>
      <c r="L954" s="68"/>
      <c r="M954" s="26"/>
      <c r="N954" s="47"/>
      <c r="O954" s="30"/>
      <c r="P954" s="27"/>
      <c r="Q954" s="26"/>
      <c r="R954" s="30"/>
      <c r="S954" s="31"/>
    </row>
    <row r="955" spans="4:19" s="4" customFormat="1" ht="19.7" customHeight="1">
      <c r="D955" s="27"/>
      <c r="E955" s="27"/>
      <c r="F955" s="27"/>
      <c r="G955" s="47"/>
      <c r="H955" s="40"/>
      <c r="I955" s="63"/>
      <c r="J955" s="71"/>
      <c r="K955" s="72"/>
      <c r="L955" s="73"/>
      <c r="M955" s="26"/>
      <c r="N955" s="47"/>
      <c r="O955" s="30"/>
      <c r="P955" s="27"/>
      <c r="Q955" s="26"/>
      <c r="R955" s="30"/>
      <c r="S955" s="31"/>
    </row>
    <row r="956" spans="4:19" s="4" customFormat="1" ht="19.7" customHeight="1">
      <c r="D956" s="27"/>
      <c r="E956" s="27"/>
      <c r="F956" s="27"/>
      <c r="G956" s="47"/>
      <c r="H956" s="40"/>
      <c r="I956" s="63"/>
      <c r="J956" s="74"/>
      <c r="K956" s="75"/>
      <c r="L956" s="73"/>
      <c r="M956" s="26"/>
      <c r="N956" s="47"/>
      <c r="O956" s="30"/>
      <c r="P956" s="27"/>
      <c r="Q956" s="26"/>
      <c r="R956" s="30"/>
      <c r="S956" s="31"/>
    </row>
    <row r="957" spans="4:19" s="4" customFormat="1" ht="19.7" customHeight="1">
      <c r="D957" s="27"/>
      <c r="E957" s="66"/>
      <c r="F957" s="66"/>
      <c r="G957" s="76"/>
      <c r="H957" s="486"/>
      <c r="I957" s="26"/>
      <c r="J957" s="63"/>
      <c r="K957" s="29"/>
      <c r="L957" s="68"/>
      <c r="M957" s="26"/>
      <c r="N957" s="47"/>
      <c r="O957" s="30"/>
      <c r="P957" s="27"/>
      <c r="Q957" s="26"/>
      <c r="R957" s="30"/>
      <c r="S957" s="31"/>
    </row>
    <row r="958" spans="4:19" s="4" customFormat="1" ht="19.7" customHeight="1">
      <c r="D958" s="27"/>
      <c r="E958" s="66"/>
      <c r="F958" s="66"/>
      <c r="G958" s="70"/>
      <c r="H958" s="486"/>
      <c r="I958" s="26"/>
      <c r="J958" s="63"/>
      <c r="K958" s="29"/>
      <c r="L958" s="68"/>
      <c r="M958" s="26"/>
      <c r="N958" s="47"/>
      <c r="O958" s="30"/>
      <c r="P958" s="27"/>
      <c r="Q958" s="26"/>
      <c r="R958" s="30"/>
      <c r="S958" s="31"/>
    </row>
    <row r="959" spans="4:19" s="4" customFormat="1" ht="19.7" customHeight="1">
      <c r="D959" s="27"/>
      <c r="E959" s="66"/>
      <c r="F959" s="66"/>
      <c r="G959" s="70"/>
      <c r="H959" s="486"/>
      <c r="I959" s="26"/>
      <c r="J959" s="63"/>
      <c r="K959" s="29"/>
      <c r="L959" s="68"/>
      <c r="M959" s="26"/>
      <c r="N959" s="47"/>
      <c r="O959" s="30"/>
      <c r="P959" s="27"/>
      <c r="Q959" s="26"/>
      <c r="R959" s="30"/>
      <c r="S959" s="31"/>
    </row>
    <row r="960" spans="4:19" s="4" customFormat="1" ht="19.7" customHeight="1">
      <c r="D960" s="27"/>
      <c r="E960" s="66"/>
      <c r="F960" s="66"/>
      <c r="G960" s="70"/>
      <c r="H960" s="486"/>
      <c r="I960" s="26"/>
      <c r="J960" s="63"/>
      <c r="K960" s="29"/>
      <c r="L960" s="68"/>
      <c r="M960" s="26"/>
      <c r="N960" s="47"/>
      <c r="O960" s="30"/>
      <c r="P960" s="27"/>
      <c r="Q960" s="26"/>
      <c r="R960" s="30"/>
      <c r="S960" s="31"/>
    </row>
    <row r="961" spans="4:19" s="4" customFormat="1" ht="19.7" customHeight="1">
      <c r="D961" s="27"/>
      <c r="E961" s="66"/>
      <c r="F961" s="66"/>
      <c r="G961" s="70"/>
      <c r="H961" s="486"/>
      <c r="I961" s="26"/>
      <c r="J961" s="63"/>
      <c r="K961" s="29"/>
      <c r="L961" s="68"/>
      <c r="M961" s="26"/>
      <c r="N961" s="47"/>
      <c r="O961" s="30"/>
      <c r="P961" s="27"/>
      <c r="Q961" s="26"/>
      <c r="R961" s="30"/>
      <c r="S961" s="31"/>
    </row>
    <row r="962" spans="4:19" s="4" customFormat="1" ht="19.7" customHeight="1">
      <c r="D962" s="27"/>
      <c r="E962" s="66"/>
      <c r="F962" s="66"/>
      <c r="G962" s="70"/>
      <c r="H962" s="486"/>
      <c r="I962" s="26"/>
      <c r="J962" s="63"/>
      <c r="K962" s="29"/>
      <c r="L962" s="68"/>
      <c r="M962" s="26"/>
      <c r="N962" s="47"/>
      <c r="O962" s="30"/>
      <c r="P962" s="27"/>
      <c r="Q962" s="26"/>
      <c r="R962" s="30"/>
      <c r="S962" s="31"/>
    </row>
    <row r="963" spans="4:19" s="4" customFormat="1" ht="19.7" customHeight="1">
      <c r="D963" s="27"/>
      <c r="E963" s="66"/>
      <c r="F963" s="66"/>
      <c r="G963" s="70"/>
      <c r="H963" s="486"/>
      <c r="I963" s="26"/>
      <c r="J963" s="63"/>
      <c r="K963" s="29"/>
      <c r="L963" s="68"/>
      <c r="M963" s="26"/>
      <c r="N963" s="47"/>
      <c r="O963" s="30"/>
      <c r="P963" s="27"/>
      <c r="Q963" s="26"/>
      <c r="R963" s="30"/>
      <c r="S963" s="31"/>
    </row>
    <row r="964" spans="4:19" s="4" customFormat="1" ht="19.7" customHeight="1">
      <c r="D964" s="27"/>
      <c r="E964" s="66"/>
      <c r="F964" s="66"/>
      <c r="G964" s="70"/>
      <c r="H964" s="486"/>
      <c r="I964" s="26"/>
      <c r="J964" s="63"/>
      <c r="K964" s="29"/>
      <c r="L964" s="68"/>
      <c r="M964" s="26"/>
      <c r="N964" s="47"/>
      <c r="O964" s="30"/>
      <c r="P964" s="27"/>
      <c r="Q964" s="26"/>
      <c r="R964" s="30"/>
      <c r="S964" s="31"/>
    </row>
    <row r="965" spans="4:19" s="4" customFormat="1" ht="19.7" customHeight="1">
      <c r="D965" s="27"/>
      <c r="E965" s="66"/>
      <c r="F965" s="66"/>
      <c r="G965" s="70"/>
      <c r="H965" s="486"/>
      <c r="I965" s="26"/>
      <c r="J965" s="63"/>
      <c r="K965" s="29"/>
      <c r="L965" s="68"/>
      <c r="M965" s="26"/>
      <c r="N965" s="47"/>
      <c r="O965" s="30"/>
      <c r="P965" s="27"/>
      <c r="Q965" s="26"/>
      <c r="R965" s="30"/>
      <c r="S965" s="31"/>
    </row>
    <row r="966" spans="4:19" s="4" customFormat="1" ht="19.7" customHeight="1">
      <c r="D966" s="27"/>
      <c r="E966" s="66"/>
      <c r="F966" s="66"/>
      <c r="G966" s="70"/>
      <c r="H966" s="486"/>
      <c r="I966" s="26"/>
      <c r="J966" s="63"/>
      <c r="K966" s="29"/>
      <c r="L966" s="68"/>
      <c r="M966" s="26"/>
      <c r="N966" s="47"/>
      <c r="O966" s="30"/>
      <c r="P966" s="27"/>
      <c r="Q966" s="26"/>
      <c r="R966" s="30"/>
      <c r="S966" s="31"/>
    </row>
    <row r="967" spans="4:19" s="4" customFormat="1" ht="19.7" customHeight="1">
      <c r="D967" s="27"/>
      <c r="E967" s="66"/>
      <c r="F967" s="66"/>
      <c r="G967" s="70"/>
      <c r="H967" s="486"/>
      <c r="I967" s="26"/>
      <c r="J967" s="63"/>
      <c r="K967" s="29"/>
      <c r="L967" s="68"/>
      <c r="M967" s="26"/>
      <c r="N967" s="47"/>
      <c r="O967" s="30"/>
      <c r="P967" s="27"/>
      <c r="Q967" s="26"/>
      <c r="R967" s="30"/>
      <c r="S967" s="31"/>
    </row>
    <row r="968" spans="4:19" s="4" customFormat="1" ht="19.7" customHeight="1">
      <c r="D968" s="27"/>
      <c r="E968" s="66"/>
      <c r="F968" s="66"/>
      <c r="G968" s="70"/>
      <c r="H968" s="486"/>
      <c r="I968" s="26"/>
      <c r="J968" s="63"/>
      <c r="K968" s="29"/>
      <c r="L968" s="68"/>
      <c r="M968" s="26"/>
      <c r="N968" s="47"/>
      <c r="O968" s="30"/>
      <c r="P968" s="27"/>
      <c r="Q968" s="26"/>
      <c r="R968" s="30"/>
      <c r="S968" s="31"/>
    </row>
    <row r="969" spans="4:19" s="4" customFormat="1" ht="19.7" customHeight="1">
      <c r="D969" s="27"/>
      <c r="E969" s="66"/>
      <c r="F969" s="66"/>
      <c r="G969" s="70"/>
      <c r="H969" s="486"/>
      <c r="I969" s="26"/>
      <c r="J969" s="63"/>
      <c r="K969" s="29"/>
      <c r="L969" s="68"/>
      <c r="M969" s="26"/>
      <c r="N969" s="47"/>
      <c r="O969" s="30"/>
      <c r="P969" s="27"/>
      <c r="Q969" s="26"/>
      <c r="R969" s="30"/>
      <c r="S969" s="31"/>
    </row>
    <row r="970" spans="4:19" s="4" customFormat="1" ht="19.7" customHeight="1">
      <c r="D970" s="27"/>
      <c r="E970" s="66"/>
      <c r="F970" s="66"/>
      <c r="G970" s="70"/>
      <c r="H970" s="486"/>
      <c r="I970" s="26"/>
      <c r="J970" s="63"/>
      <c r="K970" s="29"/>
      <c r="L970" s="68"/>
      <c r="M970" s="26"/>
      <c r="N970" s="47"/>
      <c r="O970" s="30"/>
      <c r="P970" s="27"/>
      <c r="Q970" s="26"/>
      <c r="R970" s="30"/>
      <c r="S970" s="31"/>
    </row>
    <row r="971" spans="4:19" s="4" customFormat="1" ht="19.7" customHeight="1">
      <c r="D971" s="27"/>
      <c r="E971" s="66"/>
      <c r="F971" s="66"/>
      <c r="G971" s="70"/>
      <c r="H971" s="486"/>
      <c r="I971" s="26"/>
      <c r="J971" s="63"/>
      <c r="K971" s="29"/>
      <c r="L971" s="68"/>
      <c r="M971" s="26"/>
      <c r="N971" s="47"/>
      <c r="O971" s="30"/>
      <c r="P971" s="27"/>
      <c r="Q971" s="26"/>
      <c r="R971" s="30"/>
      <c r="S971" s="31"/>
    </row>
    <row r="972" spans="4:19" s="4" customFormat="1" ht="19.7" customHeight="1">
      <c r="D972" s="27"/>
      <c r="E972" s="66"/>
      <c r="F972" s="66"/>
      <c r="G972" s="70"/>
      <c r="H972" s="486"/>
      <c r="I972" s="26"/>
      <c r="J972" s="63"/>
      <c r="K972" s="29"/>
      <c r="L972" s="68"/>
      <c r="M972" s="26"/>
      <c r="N972" s="47"/>
      <c r="O972" s="30"/>
      <c r="P972" s="27"/>
      <c r="Q972" s="26"/>
      <c r="R972" s="30"/>
      <c r="S972" s="31"/>
    </row>
    <row r="973" spans="4:19" s="4" customFormat="1" ht="19.7" customHeight="1">
      <c r="D973" s="27"/>
      <c r="E973" s="66"/>
      <c r="F973" s="66"/>
      <c r="G973" s="70"/>
      <c r="H973" s="486"/>
      <c r="I973" s="26"/>
      <c r="J973" s="63"/>
      <c r="K973" s="29"/>
      <c r="L973" s="68"/>
      <c r="M973" s="26"/>
      <c r="N973" s="47"/>
      <c r="O973" s="30"/>
      <c r="P973" s="27"/>
      <c r="Q973" s="26"/>
      <c r="R973" s="30"/>
      <c r="S973" s="31"/>
    </row>
    <row r="974" spans="4:19" s="4" customFormat="1" ht="19.7" customHeight="1">
      <c r="D974" s="27"/>
      <c r="E974" s="66"/>
      <c r="F974" s="66"/>
      <c r="G974" s="70"/>
      <c r="H974" s="486"/>
      <c r="I974" s="26"/>
      <c r="J974" s="63"/>
      <c r="K974" s="29"/>
      <c r="L974" s="68"/>
      <c r="M974" s="26"/>
      <c r="N974" s="47"/>
      <c r="O974" s="30"/>
      <c r="P974" s="27"/>
      <c r="Q974" s="26"/>
      <c r="R974" s="30"/>
      <c r="S974" s="31"/>
    </row>
    <row r="975" spans="4:19" s="4" customFormat="1" ht="19.7" customHeight="1">
      <c r="D975" s="27"/>
      <c r="E975" s="66"/>
      <c r="F975" s="66"/>
      <c r="G975" s="70"/>
      <c r="H975" s="486"/>
      <c r="I975" s="26"/>
      <c r="J975" s="63"/>
      <c r="K975" s="29"/>
      <c r="L975" s="68"/>
      <c r="M975" s="26"/>
      <c r="N975" s="47"/>
      <c r="O975" s="30"/>
      <c r="P975" s="27"/>
      <c r="Q975" s="26"/>
      <c r="R975" s="30"/>
      <c r="S975" s="31"/>
    </row>
    <row r="976" spans="4:19" s="4" customFormat="1" ht="19.7" customHeight="1">
      <c r="D976" s="27"/>
      <c r="E976" s="66"/>
      <c r="F976" s="66"/>
      <c r="G976" s="70"/>
      <c r="H976" s="486"/>
      <c r="I976" s="26"/>
      <c r="J976" s="63"/>
      <c r="K976" s="29"/>
      <c r="L976" s="68"/>
      <c r="M976" s="26"/>
      <c r="N976" s="47"/>
      <c r="O976" s="30"/>
      <c r="P976" s="27"/>
      <c r="Q976" s="26"/>
      <c r="R976" s="30"/>
      <c r="S976" s="31"/>
    </row>
    <row r="977" spans="4:19" s="4" customFormat="1" ht="19.7" customHeight="1">
      <c r="D977" s="27"/>
      <c r="E977" s="66"/>
      <c r="F977" s="66"/>
      <c r="G977" s="70"/>
      <c r="H977" s="486"/>
      <c r="I977" s="26"/>
      <c r="J977" s="63"/>
      <c r="K977" s="29"/>
      <c r="L977" s="68"/>
      <c r="M977" s="26"/>
      <c r="N977" s="47"/>
      <c r="O977" s="30"/>
      <c r="P977" s="27"/>
      <c r="Q977" s="26"/>
      <c r="R977" s="30"/>
      <c r="S977" s="31"/>
    </row>
    <row r="978" spans="4:19" s="4" customFormat="1" ht="19.7" customHeight="1">
      <c r="D978" s="27"/>
      <c r="E978" s="66"/>
      <c r="F978" s="66"/>
      <c r="G978" s="70"/>
      <c r="H978" s="486"/>
      <c r="I978" s="26"/>
      <c r="J978" s="63"/>
      <c r="K978" s="29"/>
      <c r="L978" s="77"/>
      <c r="M978" s="26"/>
      <c r="N978" s="47"/>
      <c r="O978" s="30"/>
      <c r="P978" s="27"/>
      <c r="Q978" s="26"/>
      <c r="R978" s="30"/>
      <c r="S978" s="31"/>
    </row>
    <row r="979" spans="4:19" s="4" customFormat="1" ht="19.7" customHeight="1">
      <c r="D979" s="27"/>
      <c r="E979" s="66"/>
      <c r="F979" s="66"/>
      <c r="G979" s="70"/>
      <c r="H979" s="486"/>
      <c r="I979" s="26"/>
      <c r="J979" s="63"/>
      <c r="K979" s="29"/>
      <c r="L979" s="68"/>
      <c r="M979" s="26"/>
      <c r="N979" s="47"/>
      <c r="O979" s="30"/>
      <c r="P979" s="27"/>
      <c r="Q979" s="26"/>
      <c r="R979" s="30"/>
      <c r="S979" s="31"/>
    </row>
    <row r="980" spans="4:19" s="4" customFormat="1" ht="19.7" customHeight="1">
      <c r="D980" s="27"/>
      <c r="E980" s="66"/>
      <c r="F980" s="66"/>
      <c r="G980" s="70"/>
      <c r="H980" s="486"/>
      <c r="I980" s="26"/>
      <c r="J980" s="63"/>
      <c r="K980" s="29"/>
      <c r="L980" s="68"/>
      <c r="M980" s="26"/>
      <c r="N980" s="47"/>
      <c r="O980" s="30"/>
      <c r="P980" s="27"/>
      <c r="Q980" s="26"/>
      <c r="R980" s="30"/>
      <c r="S980" s="31"/>
    </row>
    <row r="981" spans="4:19" s="4" customFormat="1" ht="19.7" customHeight="1">
      <c r="D981" s="27"/>
      <c r="E981" s="66"/>
      <c r="F981" s="66"/>
      <c r="G981" s="70"/>
      <c r="H981" s="486"/>
      <c r="I981" s="26"/>
      <c r="J981" s="63"/>
      <c r="K981" s="29"/>
      <c r="L981" s="68"/>
      <c r="M981" s="26"/>
      <c r="N981" s="47"/>
      <c r="O981" s="30"/>
      <c r="P981" s="27"/>
      <c r="Q981" s="26"/>
      <c r="R981" s="30"/>
      <c r="S981" s="31"/>
    </row>
    <row r="982" spans="4:19" s="4" customFormat="1" ht="19.7" customHeight="1">
      <c r="D982" s="27"/>
      <c r="E982" s="66"/>
      <c r="F982" s="66"/>
      <c r="G982" s="70"/>
      <c r="H982" s="486"/>
      <c r="I982" s="26"/>
      <c r="J982" s="63"/>
      <c r="K982" s="29"/>
      <c r="L982" s="68"/>
      <c r="M982" s="26"/>
      <c r="N982" s="47"/>
      <c r="O982" s="30"/>
      <c r="P982" s="27"/>
      <c r="Q982" s="26"/>
      <c r="R982" s="30"/>
      <c r="S982" s="31"/>
    </row>
    <row r="983" spans="4:19" s="4" customFormat="1" ht="19.7" customHeight="1">
      <c r="D983" s="27"/>
      <c r="E983" s="66"/>
      <c r="F983" s="66"/>
      <c r="G983" s="70"/>
      <c r="H983" s="486"/>
      <c r="I983" s="26"/>
      <c r="J983" s="63"/>
      <c r="K983" s="29"/>
      <c r="L983" s="68"/>
      <c r="M983" s="26"/>
      <c r="N983" s="47"/>
      <c r="O983" s="30"/>
      <c r="P983" s="27"/>
      <c r="Q983" s="26"/>
      <c r="R983" s="30"/>
      <c r="S983" s="31"/>
    </row>
    <row r="984" spans="4:19" s="4" customFormat="1" ht="19.7" customHeight="1">
      <c r="D984" s="27"/>
      <c r="E984" s="66"/>
      <c r="F984" s="66"/>
      <c r="G984" s="70"/>
      <c r="H984" s="486"/>
      <c r="I984" s="26"/>
      <c r="J984" s="63"/>
      <c r="K984" s="29"/>
      <c r="L984" s="68"/>
      <c r="M984" s="26"/>
      <c r="N984" s="47"/>
      <c r="O984" s="30"/>
      <c r="P984" s="27"/>
      <c r="Q984" s="26"/>
      <c r="R984" s="30"/>
      <c r="S984" s="31"/>
    </row>
    <row r="985" spans="4:19" s="4" customFormat="1" ht="19.7" customHeight="1">
      <c r="D985" s="27"/>
      <c r="E985" s="66"/>
      <c r="F985" s="66"/>
      <c r="G985" s="70"/>
      <c r="H985" s="486"/>
      <c r="I985" s="26"/>
      <c r="J985" s="63"/>
      <c r="K985" s="29"/>
      <c r="L985" s="77"/>
      <c r="M985" s="26"/>
      <c r="N985" s="47"/>
      <c r="O985" s="30"/>
      <c r="P985" s="27"/>
      <c r="Q985" s="26"/>
      <c r="R985" s="30"/>
      <c r="S985" s="31"/>
    </row>
    <row r="986" spans="4:19" s="4" customFormat="1" ht="19.7" customHeight="1">
      <c r="D986" s="27"/>
      <c r="E986" s="27"/>
      <c r="F986" s="27"/>
      <c r="G986" s="70"/>
      <c r="H986" s="486"/>
      <c r="I986" s="26"/>
      <c r="J986" s="63"/>
      <c r="K986" s="29"/>
      <c r="L986" s="68"/>
      <c r="M986" s="26"/>
      <c r="N986" s="47"/>
      <c r="O986" s="30"/>
      <c r="P986" s="27"/>
      <c r="Q986" s="26"/>
      <c r="R986" s="30"/>
      <c r="S986" s="31"/>
    </row>
    <row r="987" spans="4:19" s="4" customFormat="1" ht="19.7" customHeight="1">
      <c r="D987" s="27"/>
      <c r="E987" s="66"/>
      <c r="F987" s="66"/>
      <c r="G987" s="70"/>
      <c r="H987" s="486"/>
      <c r="I987" s="26"/>
      <c r="J987" s="63"/>
      <c r="K987" s="29"/>
      <c r="L987" s="68"/>
      <c r="M987" s="26"/>
      <c r="N987" s="47"/>
      <c r="O987" s="30"/>
      <c r="P987" s="27"/>
      <c r="Q987" s="26"/>
      <c r="R987" s="30"/>
      <c r="S987" s="31"/>
    </row>
    <row r="988" spans="4:19" s="4" customFormat="1" ht="19.7" customHeight="1">
      <c r="D988" s="27"/>
      <c r="E988" s="66"/>
      <c r="F988" s="66"/>
      <c r="G988" s="70"/>
      <c r="H988" s="486"/>
      <c r="I988" s="26"/>
      <c r="J988" s="63"/>
      <c r="K988" s="29"/>
      <c r="L988" s="68"/>
      <c r="M988" s="26"/>
      <c r="N988" s="47"/>
      <c r="O988" s="30"/>
      <c r="P988" s="27"/>
      <c r="Q988" s="26"/>
      <c r="R988" s="30"/>
      <c r="S988" s="31"/>
    </row>
    <row r="989" spans="4:19" s="4" customFormat="1" ht="19.7" customHeight="1">
      <c r="D989" s="27"/>
      <c r="E989" s="27"/>
      <c r="F989" s="27"/>
      <c r="G989" s="70"/>
      <c r="H989" s="486"/>
      <c r="I989" s="26"/>
      <c r="J989" s="63"/>
      <c r="K989" s="29"/>
      <c r="L989" s="68"/>
      <c r="M989" s="26"/>
      <c r="N989" s="47"/>
      <c r="O989" s="30"/>
      <c r="P989" s="27"/>
      <c r="Q989" s="26"/>
      <c r="R989" s="30"/>
      <c r="S989" s="31"/>
    </row>
    <row r="990" spans="4:19" s="4" customFormat="1" ht="19.350000000000001" customHeight="1">
      <c r="D990" s="27"/>
      <c r="E990" s="66"/>
      <c r="F990" s="66"/>
      <c r="G990" s="70"/>
      <c r="H990" s="486"/>
      <c r="I990" s="26"/>
      <c r="J990" s="63"/>
      <c r="K990" s="29"/>
      <c r="L990" s="68"/>
      <c r="M990" s="26"/>
      <c r="N990" s="47"/>
      <c r="O990" s="30"/>
      <c r="P990" s="27"/>
      <c r="Q990" s="26"/>
      <c r="R990" s="30"/>
      <c r="S990" s="31"/>
    </row>
    <row r="991" spans="4:19" s="4" customFormat="1" ht="19.7" customHeight="1">
      <c r="D991" s="27"/>
      <c r="E991" s="27"/>
      <c r="F991" s="27"/>
      <c r="G991" s="78"/>
      <c r="H991" s="557"/>
      <c r="I991" s="26"/>
      <c r="J991" s="63"/>
      <c r="K991" s="29"/>
      <c r="L991" s="79"/>
      <c r="M991" s="26"/>
      <c r="N991" s="26"/>
      <c r="O991" s="30"/>
      <c r="P991" s="27"/>
      <c r="Q991" s="26"/>
      <c r="R991" s="30"/>
      <c r="S991" s="31"/>
    </row>
    <row r="992" spans="4:19" s="4" customFormat="1" ht="19.7" customHeight="1">
      <c r="D992" s="27"/>
      <c r="E992" s="27"/>
      <c r="F992" s="27"/>
      <c r="G992" s="80">
        <f>SUM(J941:J991)</f>
        <v>0</v>
      </c>
      <c r="H992" s="557"/>
      <c r="I992" s="26"/>
      <c r="J992" s="63"/>
      <c r="K992" s="29"/>
      <c r="L992" s="47"/>
      <c r="M992" s="26"/>
      <c r="N992" s="26"/>
      <c r="O992" s="30"/>
      <c r="P992" s="27"/>
      <c r="Q992" s="26"/>
      <c r="R992" s="30"/>
      <c r="S992" s="31"/>
    </row>
    <row r="993" spans="1:19" s="4" customFormat="1" ht="19.7" customHeight="1">
      <c r="D993" s="27"/>
      <c r="E993" s="27"/>
      <c r="F993" s="27"/>
      <c r="G993" s="47"/>
      <c r="H993" s="557"/>
      <c r="I993" s="26"/>
      <c r="J993" s="63"/>
      <c r="K993" s="29"/>
      <c r="L993" s="47"/>
      <c r="M993" s="26"/>
      <c r="N993" s="26"/>
      <c r="O993" s="30"/>
      <c r="P993" s="27"/>
      <c r="Q993" s="26"/>
      <c r="R993" s="30"/>
      <c r="S993" s="31"/>
    </row>
    <row r="994" spans="1:19" s="4" customFormat="1" ht="19.7" customHeight="1">
      <c r="D994" s="27"/>
      <c r="E994" s="27"/>
      <c r="F994" s="27"/>
      <c r="G994" s="47"/>
      <c r="H994" s="557"/>
      <c r="I994" s="26"/>
      <c r="J994" s="63"/>
      <c r="K994" s="29"/>
      <c r="L994" s="47"/>
      <c r="M994" s="47"/>
      <c r="N994" s="26"/>
      <c r="O994" s="30"/>
      <c r="P994" s="27"/>
      <c r="Q994" s="26"/>
      <c r="R994" s="30"/>
      <c r="S994" s="31"/>
    </row>
    <row r="995" spans="1:19">
      <c r="A995" s="4"/>
      <c r="B995" s="4"/>
      <c r="C995" s="4"/>
      <c r="D995" s="27"/>
      <c r="E995" s="27"/>
      <c r="F995" s="27"/>
      <c r="G995" s="47"/>
      <c r="H995" s="557"/>
      <c r="I995" s="26"/>
      <c r="J995" s="63"/>
      <c r="K995" s="29"/>
      <c r="L995" s="47"/>
      <c r="M995" s="26"/>
      <c r="N995" s="26"/>
      <c r="O995" s="30"/>
      <c r="P995" s="27"/>
      <c r="Q995" s="26"/>
      <c r="R995" s="30"/>
      <c r="S995" s="31"/>
    </row>
    <row r="996" spans="1:19" s="19" customFormat="1">
      <c r="A996" s="1"/>
      <c r="B996" s="1"/>
      <c r="C996" s="1"/>
      <c r="D996" s="4"/>
      <c r="E996" s="1"/>
      <c r="F996" s="1"/>
      <c r="G996" s="1"/>
      <c r="H996" s="1"/>
      <c r="I996" s="4"/>
      <c r="J996" s="1169"/>
      <c r="L996" s="1"/>
      <c r="M996" s="1"/>
      <c r="N996" s="4"/>
      <c r="O996" s="9"/>
      <c r="P996" s="1"/>
      <c r="Q996" s="10"/>
      <c r="R996" s="11"/>
      <c r="S996" s="12"/>
    </row>
  </sheetData>
  <mergeCells count="8">
    <mergeCell ref="D6:F6"/>
    <mergeCell ref="D2:F2"/>
    <mergeCell ref="I2:K2"/>
    <mergeCell ref="D3:F3"/>
    <mergeCell ref="J3:M4"/>
    <mergeCell ref="D4:F4"/>
    <mergeCell ref="I4:I5"/>
    <mergeCell ref="D5:F5"/>
  </mergeCells>
  <phoneticPr fontId="2"/>
  <dataValidations count="1">
    <dataValidation imeMode="hiragana" allowBlank="1" showInputMessage="1" showErrorMessage="1" sqref="L152:L153 L167:L168 L74:L75 L14 L119:L120 L124 L127 L36 L66 L54:L57 L62:L64 L68:L72 L46:L50 L38:L42" xr:uid="{21611B69-896C-4EC3-84E9-1CE245028030}"/>
  </dataValidations>
  <pageMargins left="0" right="0" top="0" bottom="0" header="0" footer="0"/>
  <pageSetup paperSize="8" scale="65" orientation="portrait"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4DF2-5DA8-4270-A676-EAEBCC6327B7}">
  <sheetPr>
    <tabColor rgb="FF92D050"/>
  </sheetPr>
  <dimension ref="A2:S563"/>
  <sheetViews>
    <sheetView zoomScale="92" zoomScaleNormal="92" workbookViewId="0">
      <pane xSplit="12" ySplit="9" topLeftCell="P11" activePane="bottomRight" state="frozen"/>
      <selection pane="topRight" activeCell="K1" sqref="K1"/>
      <selection pane="bottomLeft" activeCell="A9" sqref="A9"/>
      <selection pane="bottomRight" activeCell="G1" sqref="G1:G1048576"/>
    </sheetView>
  </sheetViews>
  <sheetFormatPr defaultRowHeight="18.75"/>
  <cols>
    <col min="1" max="2" width="9" style="1"/>
    <col min="3" max="3" width="9.125" style="1" customWidth="1"/>
    <col min="4" max="4" width="6.125" style="4" customWidth="1"/>
    <col min="5" max="6" width="15.875" style="1" customWidth="1"/>
    <col min="7" max="7" width="41.875" style="1" customWidth="1"/>
    <col min="8" max="8" width="6.125" style="1" customWidth="1"/>
    <col min="9" max="10" width="9.875" style="4" bestFit="1" customWidth="1"/>
    <col min="11" max="11" width="7.375" style="19" customWidth="1"/>
    <col min="12" max="12" width="47.875" style="1" customWidth="1"/>
    <col min="13" max="13" width="35.2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2357</v>
      </c>
      <c r="I2" s="5" t="s">
        <v>2</v>
      </c>
      <c r="J2" s="6"/>
      <c r="K2" s="7"/>
      <c r="L2" s="8">
        <f>SUM(J:J)</f>
        <v>2200000</v>
      </c>
    </row>
    <row r="3" spans="1:19" ht="20.100000000000001" customHeight="1">
      <c r="D3" s="2" t="s">
        <v>3</v>
      </c>
      <c r="E3" s="2"/>
      <c r="F3" s="2"/>
      <c r="G3" s="13" t="s">
        <v>1698</v>
      </c>
      <c r="J3" s="14" t="s">
        <v>2358</v>
      </c>
      <c r="K3" s="14"/>
      <c r="L3" s="14"/>
      <c r="M3" s="14"/>
    </row>
    <row r="4" spans="1:19" ht="20.100000000000001" customHeight="1">
      <c r="D4" s="2" t="s">
        <v>6</v>
      </c>
      <c r="E4" s="2"/>
      <c r="F4" s="2"/>
      <c r="G4" s="13" t="s">
        <v>2359</v>
      </c>
      <c r="I4" s="15" t="s">
        <v>3045</v>
      </c>
      <c r="J4" s="14"/>
      <c r="K4" s="14"/>
      <c r="L4" s="14"/>
      <c r="M4" s="14"/>
    </row>
    <row r="5" spans="1:19" ht="20.100000000000001" customHeight="1">
      <c r="D5" s="2" t="s">
        <v>9</v>
      </c>
      <c r="E5" s="2"/>
      <c r="F5" s="2"/>
      <c r="G5" s="16">
        <v>45839</v>
      </c>
      <c r="I5" s="17"/>
      <c r="J5" s="18"/>
    </row>
    <row r="6" spans="1:19" ht="20.100000000000001" customHeight="1">
      <c r="D6" s="2" t="s">
        <v>10</v>
      </c>
      <c r="E6" s="2"/>
      <c r="F6" s="2"/>
      <c r="G6" s="16">
        <v>45840</v>
      </c>
      <c r="I6" s="82"/>
      <c r="J6" s="19" t="s">
        <v>2391</v>
      </c>
    </row>
    <row r="7" spans="1:19">
      <c r="J7" s="19"/>
    </row>
    <row r="9" spans="1:19" s="4" customFormat="1" ht="19.7" customHeight="1">
      <c r="A9" s="20" t="s">
        <v>11</v>
      </c>
      <c r="B9" s="20" t="s">
        <v>12</v>
      </c>
      <c r="C9" s="20" t="s">
        <v>13</v>
      </c>
      <c r="D9" s="21" t="s">
        <v>14</v>
      </c>
      <c r="E9" s="21" t="s">
        <v>15</v>
      </c>
      <c r="F9" s="21" t="s">
        <v>16</v>
      </c>
      <c r="G9" s="20" t="s">
        <v>17</v>
      </c>
      <c r="H9" s="493" t="s">
        <v>18</v>
      </c>
      <c r="I9" s="20" t="s">
        <v>19</v>
      </c>
      <c r="J9" s="22" t="s">
        <v>20</v>
      </c>
      <c r="K9" s="23" t="s">
        <v>21</v>
      </c>
      <c r="L9" s="20" t="s">
        <v>22</v>
      </c>
      <c r="M9" s="20" t="s">
        <v>23</v>
      </c>
      <c r="N9" s="20" t="s">
        <v>24</v>
      </c>
      <c r="O9" s="24" t="s">
        <v>25</v>
      </c>
      <c r="P9" s="21" t="s">
        <v>26</v>
      </c>
      <c r="Q9" s="20" t="s">
        <v>27</v>
      </c>
      <c r="R9" s="24" t="s">
        <v>28</v>
      </c>
      <c r="S9" s="25" t="s">
        <v>29</v>
      </c>
    </row>
    <row r="10" spans="1:19" s="4" customFormat="1" ht="19.7" customHeight="1">
      <c r="A10" s="26" t="s">
        <v>30</v>
      </c>
      <c r="B10" s="26"/>
      <c r="C10" s="26" t="s">
        <v>31</v>
      </c>
      <c r="D10" s="27" t="s">
        <v>32</v>
      </c>
      <c r="E10" s="27" t="s">
        <v>33</v>
      </c>
      <c r="F10" s="27" t="s">
        <v>34</v>
      </c>
      <c r="G10" s="26" t="s">
        <v>35</v>
      </c>
      <c r="H10" s="40" t="s">
        <v>36</v>
      </c>
      <c r="I10" s="26" t="s">
        <v>37</v>
      </c>
      <c r="J10" s="28" t="s">
        <v>38</v>
      </c>
      <c r="K10" s="29" t="s">
        <v>39</v>
      </c>
      <c r="L10" s="26" t="s">
        <v>40</v>
      </c>
      <c r="M10" s="26" t="s">
        <v>41</v>
      </c>
      <c r="N10" s="26" t="s">
        <v>42</v>
      </c>
      <c r="O10" s="30" t="s">
        <v>43</v>
      </c>
      <c r="P10" s="27" t="s">
        <v>44</v>
      </c>
      <c r="Q10" s="26" t="s">
        <v>45</v>
      </c>
      <c r="R10" s="30" t="s">
        <v>46</v>
      </c>
      <c r="S10" s="31" t="s">
        <v>47</v>
      </c>
    </row>
    <row r="11" spans="1:19" s="4" customFormat="1" ht="19.7" customHeight="1">
      <c r="D11" s="27"/>
      <c r="E11" s="27"/>
      <c r="F11" s="27"/>
      <c r="G11" s="26"/>
      <c r="H11" s="40"/>
      <c r="I11" s="26"/>
      <c r="J11" s="28"/>
      <c r="K11" s="29"/>
      <c r="L11" s="26"/>
      <c r="M11" s="26"/>
      <c r="N11" s="26"/>
      <c r="O11" s="30"/>
      <c r="P11" s="27"/>
      <c r="Q11" s="26"/>
      <c r="R11" s="30"/>
      <c r="S11" s="31"/>
    </row>
    <row r="12" spans="1:19" s="4" customFormat="1" ht="19.7" customHeight="1">
      <c r="D12" s="27"/>
      <c r="E12" s="27"/>
      <c r="F12" s="27"/>
      <c r="G12" s="47"/>
      <c r="H12" s="557"/>
      <c r="I12" s="26"/>
      <c r="J12" s="63"/>
      <c r="K12" s="29"/>
      <c r="L12" s="47"/>
      <c r="M12" s="26"/>
      <c r="N12" s="26"/>
      <c r="O12" s="30"/>
      <c r="P12" s="27"/>
      <c r="Q12" s="26"/>
      <c r="R12" s="30"/>
      <c r="S12" s="31"/>
    </row>
    <row r="13" spans="1:19" s="4" customFormat="1" ht="19.7" customHeight="1">
      <c r="D13" s="27"/>
      <c r="E13" s="328" t="s">
        <v>3046</v>
      </c>
      <c r="F13" s="342"/>
      <c r="G13" s="1007"/>
      <c r="H13" s="557"/>
      <c r="I13" s="26"/>
      <c r="J13" s="63"/>
      <c r="K13" s="29"/>
      <c r="L13" s="47"/>
      <c r="M13" s="26"/>
      <c r="N13" s="26"/>
      <c r="O13" s="30"/>
      <c r="P13" s="27"/>
      <c r="Q13" s="26"/>
      <c r="R13" s="30"/>
      <c r="S13" s="31"/>
    </row>
    <row r="14" spans="1:19" s="4" customFormat="1" ht="19.7" customHeight="1">
      <c r="A14" s="986" t="s">
        <v>3047</v>
      </c>
      <c r="B14" s="35"/>
      <c r="C14" s="332"/>
      <c r="D14" s="36">
        <v>1</v>
      </c>
      <c r="E14" s="274" t="s">
        <v>2394</v>
      </c>
      <c r="F14" s="274" t="s">
        <v>2394</v>
      </c>
      <c r="G14" s="40" t="s">
        <v>3048</v>
      </c>
      <c r="H14" s="1170">
        <v>1</v>
      </c>
      <c r="I14" s="1171">
        <v>280000</v>
      </c>
      <c r="J14" s="1012">
        <f>H14*I14</f>
        <v>280000</v>
      </c>
      <c r="K14" s="952"/>
      <c r="L14" s="1039" t="s">
        <v>3048</v>
      </c>
      <c r="M14" s="26"/>
      <c r="N14" s="997" t="s">
        <v>3049</v>
      </c>
      <c r="O14" s="30">
        <v>45807</v>
      </c>
      <c r="P14" s="27"/>
      <c r="Q14" s="42">
        <v>45839</v>
      </c>
      <c r="R14" s="30"/>
      <c r="S14" s="31"/>
    </row>
    <row r="15" spans="1:19" s="4" customFormat="1" ht="19.7" customHeight="1">
      <c r="A15" s="986" t="s">
        <v>3047</v>
      </c>
      <c r="B15" s="35"/>
      <c r="C15" s="332"/>
      <c r="D15" s="36">
        <f t="shared" ref="D15:D24" si="0">+D14+1</f>
        <v>2</v>
      </c>
      <c r="E15" s="274" t="s">
        <v>2394</v>
      </c>
      <c r="F15" s="274" t="s">
        <v>2394</v>
      </c>
      <c r="G15" s="40" t="s">
        <v>3050</v>
      </c>
      <c r="H15" s="944">
        <v>1</v>
      </c>
      <c r="I15" s="94">
        <v>400000</v>
      </c>
      <c r="J15" s="1012">
        <f t="shared" ref="J15:J23" si="1">H15*I15</f>
        <v>400000</v>
      </c>
      <c r="K15" s="29"/>
      <c r="L15" s="52" t="s">
        <v>3050</v>
      </c>
      <c r="M15" s="191"/>
      <c r="N15" s="997" t="s">
        <v>3049</v>
      </c>
      <c r="O15" s="30">
        <v>45807</v>
      </c>
      <c r="P15" s="27"/>
      <c r="Q15" s="42">
        <v>45839</v>
      </c>
      <c r="R15" s="30"/>
      <c r="S15" s="31"/>
    </row>
    <row r="16" spans="1:19" s="4" customFormat="1" ht="19.7" customHeight="1">
      <c r="A16" s="986" t="s">
        <v>3047</v>
      </c>
      <c r="B16" s="35"/>
      <c r="C16" s="332"/>
      <c r="D16" s="36">
        <f t="shared" si="0"/>
        <v>3</v>
      </c>
      <c r="E16" s="274" t="s">
        <v>2394</v>
      </c>
      <c r="F16" s="274" t="s">
        <v>2394</v>
      </c>
      <c r="G16" s="40" t="s">
        <v>3051</v>
      </c>
      <c r="H16" s="35">
        <v>1</v>
      </c>
      <c r="I16" s="90">
        <v>250000</v>
      </c>
      <c r="J16" s="1012">
        <f t="shared" si="1"/>
        <v>250000</v>
      </c>
      <c r="K16" s="986"/>
      <c r="L16" s="966" t="s">
        <v>3052</v>
      </c>
      <c r="M16" s="26"/>
      <c r="N16" s="997" t="s">
        <v>3049</v>
      </c>
      <c r="O16" s="30">
        <v>45807</v>
      </c>
      <c r="P16" s="27"/>
      <c r="Q16" s="42">
        <v>45839</v>
      </c>
      <c r="R16" s="30"/>
      <c r="S16" s="31"/>
    </row>
    <row r="17" spans="1:19" s="4" customFormat="1" ht="19.7" customHeight="1">
      <c r="A17" s="986" t="s">
        <v>3047</v>
      </c>
      <c r="B17" s="35"/>
      <c r="C17" s="332"/>
      <c r="D17" s="36">
        <f t="shared" si="0"/>
        <v>4</v>
      </c>
      <c r="E17" s="274" t="s">
        <v>2394</v>
      </c>
      <c r="F17" s="274" t="s">
        <v>2394</v>
      </c>
      <c r="G17" s="40" t="s">
        <v>3053</v>
      </c>
      <c r="H17" s="35">
        <v>1</v>
      </c>
      <c r="I17" s="90">
        <v>150000</v>
      </c>
      <c r="J17" s="1012">
        <f t="shared" si="1"/>
        <v>150000</v>
      </c>
      <c r="K17" s="966"/>
      <c r="L17" s="52" t="s">
        <v>3053</v>
      </c>
      <c r="M17" s="26"/>
      <c r="N17" s="997" t="s">
        <v>3049</v>
      </c>
      <c r="O17" s="30">
        <v>45807</v>
      </c>
      <c r="P17" s="27"/>
      <c r="Q17" s="42">
        <v>45839</v>
      </c>
      <c r="R17" s="30"/>
      <c r="S17" s="31"/>
    </row>
    <row r="18" spans="1:19" s="4" customFormat="1" ht="19.7" customHeight="1">
      <c r="A18" s="986" t="s">
        <v>3047</v>
      </c>
      <c r="B18" s="35"/>
      <c r="C18" s="332"/>
      <c r="D18" s="36">
        <f t="shared" si="0"/>
        <v>5</v>
      </c>
      <c r="E18" s="274" t="s">
        <v>2394</v>
      </c>
      <c r="F18" s="274" t="s">
        <v>2394</v>
      </c>
      <c r="G18" s="40" t="s">
        <v>3054</v>
      </c>
      <c r="H18" s="35">
        <v>1</v>
      </c>
      <c r="I18" s="90">
        <v>240000</v>
      </c>
      <c r="J18" s="1012">
        <f t="shared" si="1"/>
        <v>240000</v>
      </c>
      <c r="K18" s="966"/>
      <c r="L18" s="52" t="s">
        <v>3054</v>
      </c>
      <c r="M18" s="26"/>
      <c r="N18" s="997" t="s">
        <v>3049</v>
      </c>
      <c r="O18" s="30">
        <v>45807</v>
      </c>
      <c r="P18" s="27"/>
      <c r="Q18" s="42">
        <v>45839</v>
      </c>
      <c r="R18" s="30"/>
      <c r="S18" s="31"/>
    </row>
    <row r="19" spans="1:19" s="4" customFormat="1" ht="19.7" customHeight="1">
      <c r="A19" s="986" t="s">
        <v>3047</v>
      </c>
      <c r="B19" s="35"/>
      <c r="C19" s="332"/>
      <c r="D19" s="36">
        <f t="shared" si="0"/>
        <v>6</v>
      </c>
      <c r="E19" s="274" t="s">
        <v>2394</v>
      </c>
      <c r="F19" s="274" t="s">
        <v>2394</v>
      </c>
      <c r="G19" s="70" t="s">
        <v>3055</v>
      </c>
      <c r="H19" s="35">
        <v>1</v>
      </c>
      <c r="I19" s="90">
        <v>300000</v>
      </c>
      <c r="J19" s="1012">
        <f t="shared" si="1"/>
        <v>300000</v>
      </c>
      <c r="K19" s="966"/>
      <c r="L19" s="52" t="s">
        <v>3056</v>
      </c>
      <c r="M19" s="26"/>
      <c r="N19" s="997" t="s">
        <v>3049</v>
      </c>
      <c r="O19" s="30">
        <v>45807</v>
      </c>
      <c r="P19" s="27"/>
      <c r="Q19" s="42">
        <v>45839</v>
      </c>
      <c r="R19" s="30"/>
      <c r="S19" s="31"/>
    </row>
    <row r="20" spans="1:19" s="4" customFormat="1" ht="19.7" customHeight="1">
      <c r="A20" s="986" t="s">
        <v>3047</v>
      </c>
      <c r="B20" s="35"/>
      <c r="C20" s="332"/>
      <c r="D20" s="36">
        <f t="shared" si="0"/>
        <v>7</v>
      </c>
      <c r="E20" s="274" t="s">
        <v>2394</v>
      </c>
      <c r="F20" s="274" t="s">
        <v>2394</v>
      </c>
      <c r="G20" s="40" t="s">
        <v>3057</v>
      </c>
      <c r="H20" s="35">
        <v>1</v>
      </c>
      <c r="I20" s="90">
        <v>60000</v>
      </c>
      <c r="J20" s="1012">
        <f t="shared" si="1"/>
        <v>60000</v>
      </c>
      <c r="K20" s="966"/>
      <c r="L20" s="52" t="s">
        <v>3057</v>
      </c>
      <c r="M20" s="26"/>
      <c r="N20" s="997" t="s">
        <v>3049</v>
      </c>
      <c r="O20" s="30">
        <v>45807</v>
      </c>
      <c r="P20" s="27"/>
      <c r="Q20" s="42">
        <v>45839</v>
      </c>
      <c r="R20" s="30"/>
      <c r="S20" s="31"/>
    </row>
    <row r="21" spans="1:19" s="4" customFormat="1" ht="19.7" customHeight="1">
      <c r="A21" s="986" t="s">
        <v>3047</v>
      </c>
      <c r="B21" s="35"/>
      <c r="C21" s="332"/>
      <c r="D21" s="36">
        <f t="shared" si="0"/>
        <v>8</v>
      </c>
      <c r="E21" s="274" t="s">
        <v>2394</v>
      </c>
      <c r="F21" s="274" t="s">
        <v>2394</v>
      </c>
      <c r="G21" s="40" t="s">
        <v>3058</v>
      </c>
      <c r="H21" s="35">
        <v>1</v>
      </c>
      <c r="I21" s="90">
        <v>300000</v>
      </c>
      <c r="J21" s="1012">
        <f t="shared" si="1"/>
        <v>300000</v>
      </c>
      <c r="K21" s="966"/>
      <c r="L21" s="52" t="s">
        <v>3058</v>
      </c>
      <c r="M21" s="26"/>
      <c r="N21" s="997" t="s">
        <v>3049</v>
      </c>
      <c r="O21" s="30">
        <v>45807</v>
      </c>
      <c r="P21" s="27"/>
      <c r="Q21" s="42">
        <v>45839</v>
      </c>
      <c r="R21" s="30"/>
      <c r="S21" s="31"/>
    </row>
    <row r="22" spans="1:19" s="4" customFormat="1" ht="19.7" customHeight="1">
      <c r="A22" s="986" t="s">
        <v>3047</v>
      </c>
      <c r="B22" s="35"/>
      <c r="C22" s="332"/>
      <c r="D22" s="36">
        <f t="shared" si="0"/>
        <v>9</v>
      </c>
      <c r="E22" s="274" t="s">
        <v>2394</v>
      </c>
      <c r="F22" s="274" t="s">
        <v>2394</v>
      </c>
      <c r="G22" s="40" t="s">
        <v>3059</v>
      </c>
      <c r="H22" s="35">
        <v>1</v>
      </c>
      <c r="I22" s="472">
        <v>100000</v>
      </c>
      <c r="J22" s="1012">
        <f t="shared" si="1"/>
        <v>100000</v>
      </c>
      <c r="K22" s="986"/>
      <c r="L22" s="966" t="s">
        <v>3059</v>
      </c>
      <c r="M22" s="26"/>
      <c r="N22" s="997" t="s">
        <v>3049</v>
      </c>
      <c r="O22" s="30">
        <v>45807</v>
      </c>
      <c r="P22" s="27"/>
      <c r="Q22" s="42">
        <v>45839</v>
      </c>
      <c r="R22" s="30"/>
      <c r="S22" s="31"/>
    </row>
    <row r="23" spans="1:19" s="4" customFormat="1" ht="19.7" customHeight="1">
      <c r="A23" s="986" t="s">
        <v>3047</v>
      </c>
      <c r="B23" s="35"/>
      <c r="C23" s="332"/>
      <c r="D23" s="36">
        <f t="shared" si="0"/>
        <v>10</v>
      </c>
      <c r="E23" s="274" t="s">
        <v>2394</v>
      </c>
      <c r="F23" s="274" t="s">
        <v>2394</v>
      </c>
      <c r="G23" s="40" t="s">
        <v>3060</v>
      </c>
      <c r="H23" s="35">
        <v>1</v>
      </c>
      <c r="I23" s="472">
        <v>200000</v>
      </c>
      <c r="J23" s="1012">
        <f t="shared" si="1"/>
        <v>200000</v>
      </c>
      <c r="K23" s="986"/>
      <c r="L23" s="966" t="s">
        <v>3060</v>
      </c>
      <c r="M23" s="26"/>
      <c r="N23" s="997" t="s">
        <v>3049</v>
      </c>
      <c r="O23" s="30">
        <v>45807</v>
      </c>
      <c r="P23" s="27"/>
      <c r="Q23" s="42">
        <v>45839</v>
      </c>
      <c r="R23" s="30"/>
      <c r="S23" s="31"/>
    </row>
    <row r="24" spans="1:19" s="4" customFormat="1" ht="19.7" customHeight="1">
      <c r="A24" s="986" t="s">
        <v>3047</v>
      </c>
      <c r="B24" s="35"/>
      <c r="C24" s="332"/>
      <c r="D24" s="36">
        <f t="shared" si="0"/>
        <v>11</v>
      </c>
      <c r="E24" s="274" t="s">
        <v>2394</v>
      </c>
      <c r="F24" s="274" t="s">
        <v>2394</v>
      </c>
      <c r="G24" s="78" t="s">
        <v>3061</v>
      </c>
      <c r="H24" s="35">
        <v>1</v>
      </c>
      <c r="I24" s="472">
        <v>-80000</v>
      </c>
      <c r="J24" s="472">
        <f>H24*I24</f>
        <v>-80000</v>
      </c>
      <c r="K24" s="986"/>
      <c r="L24" s="966" t="s">
        <v>3061</v>
      </c>
      <c r="M24" s="26"/>
      <c r="N24" s="997" t="s">
        <v>3049</v>
      </c>
      <c r="O24" s="30">
        <v>45807</v>
      </c>
      <c r="P24" s="27"/>
      <c r="Q24" s="42">
        <v>45839</v>
      </c>
      <c r="R24" s="30"/>
      <c r="S24" s="31"/>
    </row>
    <row r="25" spans="1:19" s="4" customFormat="1" ht="19.7" customHeight="1">
      <c r="D25" s="27"/>
      <c r="E25" s="27"/>
      <c r="F25" s="27"/>
      <c r="G25" s="47"/>
      <c r="H25" s="557"/>
      <c r="I25" s="40"/>
      <c r="J25" s="385"/>
      <c r="K25" s="29"/>
      <c r="L25" s="47"/>
      <c r="M25" s="26"/>
      <c r="N25" s="26"/>
      <c r="O25" s="30"/>
      <c r="P25" s="27"/>
      <c r="Q25" s="26"/>
      <c r="R25" s="30"/>
      <c r="S25" s="31"/>
    </row>
    <row r="26" spans="1:19" s="4" customFormat="1" ht="19.7" customHeight="1">
      <c r="D26" s="27"/>
      <c r="E26" s="27"/>
      <c r="F26" s="27"/>
      <c r="G26" s="60">
        <f>SUM(J14:J25)</f>
        <v>2200000</v>
      </c>
      <c r="H26" s="557"/>
      <c r="I26" s="26"/>
      <c r="J26" s="63"/>
      <c r="K26" s="29"/>
      <c r="L26" s="47"/>
      <c r="M26" s="26"/>
      <c r="N26" s="26"/>
      <c r="O26" s="30"/>
      <c r="P26" s="27"/>
      <c r="Q26" s="26"/>
      <c r="R26" s="30"/>
      <c r="S26" s="31"/>
    </row>
    <row r="27" spans="1:19" s="4" customFormat="1" ht="19.7" customHeight="1">
      <c r="D27" s="27"/>
      <c r="E27" s="27"/>
      <c r="F27" s="27"/>
      <c r="G27" s="47"/>
      <c r="H27" s="557"/>
      <c r="I27" s="26"/>
      <c r="J27" s="63"/>
      <c r="K27" s="29"/>
      <c r="L27" s="47"/>
      <c r="M27" s="26"/>
      <c r="N27" s="26"/>
      <c r="O27" s="30"/>
      <c r="P27" s="27"/>
      <c r="Q27" s="26"/>
      <c r="R27" s="30"/>
      <c r="S27" s="31"/>
    </row>
    <row r="28" spans="1:19" s="4" customFormat="1" ht="19.7" customHeight="1">
      <c r="D28" s="27"/>
      <c r="E28" s="27"/>
      <c r="F28" s="27"/>
      <c r="G28" s="47"/>
      <c r="H28" s="557"/>
      <c r="I28" s="26"/>
      <c r="J28" s="63"/>
      <c r="K28" s="29"/>
      <c r="L28" s="47"/>
      <c r="M28" s="26"/>
      <c r="N28" s="26"/>
      <c r="O28" s="30"/>
      <c r="P28" s="27"/>
      <c r="Q28" s="26"/>
      <c r="R28" s="30"/>
      <c r="S28" s="31"/>
    </row>
    <row r="29" spans="1:19" s="4" customFormat="1" ht="19.7" customHeight="1">
      <c r="D29" s="27"/>
      <c r="E29" s="27"/>
      <c r="F29" s="27"/>
      <c r="G29" s="47"/>
      <c r="H29" s="557"/>
      <c r="I29" s="26"/>
      <c r="J29" s="63"/>
      <c r="K29" s="29"/>
      <c r="L29" s="47"/>
      <c r="M29" s="26"/>
      <c r="N29" s="26"/>
      <c r="O29" s="30"/>
      <c r="P29" s="27"/>
      <c r="Q29" s="26"/>
      <c r="R29" s="30"/>
      <c r="S29" s="31"/>
    </row>
    <row r="30" spans="1:19" s="4" customFormat="1" ht="19.7" customHeight="1">
      <c r="D30" s="27"/>
      <c r="E30" s="27"/>
      <c r="F30" s="27"/>
      <c r="G30" s="47"/>
      <c r="H30" s="557"/>
      <c r="I30" s="26"/>
      <c r="J30" s="63"/>
      <c r="K30" s="29"/>
      <c r="L30" s="47"/>
      <c r="M30" s="26"/>
      <c r="N30" s="26"/>
      <c r="O30" s="30"/>
      <c r="P30" s="27"/>
      <c r="Q30" s="26"/>
      <c r="R30" s="30"/>
      <c r="S30" s="31"/>
    </row>
    <row r="31" spans="1:19" s="4" customFormat="1" ht="19.7" customHeight="1">
      <c r="D31" s="27"/>
      <c r="E31" s="27"/>
      <c r="F31" s="27"/>
      <c r="G31" s="47"/>
      <c r="H31" s="557"/>
      <c r="I31" s="26"/>
      <c r="J31" s="63"/>
      <c r="K31" s="29"/>
      <c r="L31" s="47"/>
      <c r="M31" s="26"/>
      <c r="N31" s="26"/>
      <c r="O31" s="30"/>
      <c r="P31" s="27"/>
      <c r="Q31" s="26"/>
      <c r="R31" s="30"/>
      <c r="S31" s="31"/>
    </row>
    <row r="32" spans="1:19" s="4" customFormat="1" ht="19.7" customHeight="1">
      <c r="D32" s="27"/>
      <c r="E32" s="27"/>
      <c r="F32" s="27"/>
      <c r="G32" s="47"/>
      <c r="H32" s="557"/>
      <c r="I32" s="26"/>
      <c r="J32" s="63"/>
      <c r="K32" s="29"/>
      <c r="L32" s="47"/>
      <c r="M32" s="26"/>
      <c r="N32" s="26"/>
      <c r="O32" s="30"/>
      <c r="P32" s="27"/>
      <c r="Q32" s="26"/>
      <c r="R32" s="30"/>
      <c r="S32" s="31"/>
    </row>
    <row r="33" spans="4:19" s="4" customFormat="1" ht="19.7" customHeight="1">
      <c r="D33" s="27"/>
      <c r="E33" s="27"/>
      <c r="F33" s="27"/>
      <c r="G33" s="47"/>
      <c r="H33" s="557"/>
      <c r="I33" s="26"/>
      <c r="J33" s="63"/>
      <c r="K33" s="29"/>
      <c r="L33" s="47"/>
      <c r="M33" s="26"/>
      <c r="N33" s="26"/>
      <c r="O33" s="30"/>
      <c r="P33" s="27"/>
      <c r="Q33" s="26"/>
      <c r="R33" s="30"/>
      <c r="S33" s="31"/>
    </row>
    <row r="34" spans="4:19" s="4" customFormat="1" ht="19.7" customHeight="1">
      <c r="D34" s="27"/>
      <c r="E34" s="27"/>
      <c r="F34" s="27"/>
      <c r="G34" s="47"/>
      <c r="H34" s="557"/>
      <c r="I34" s="26"/>
      <c r="J34" s="63"/>
      <c r="K34" s="29"/>
      <c r="L34" s="47"/>
      <c r="M34" s="26"/>
      <c r="N34" s="26"/>
      <c r="O34" s="30"/>
      <c r="P34" s="27"/>
      <c r="Q34" s="26"/>
      <c r="R34" s="30"/>
      <c r="S34" s="31"/>
    </row>
    <row r="35" spans="4:19" s="4" customFormat="1" ht="19.7" customHeight="1">
      <c r="D35" s="27"/>
      <c r="E35" s="27"/>
      <c r="F35" s="27"/>
      <c r="G35" s="47"/>
      <c r="H35" s="557"/>
      <c r="I35" s="26"/>
      <c r="J35" s="63"/>
      <c r="K35" s="29"/>
      <c r="L35" s="47"/>
      <c r="M35" s="26"/>
      <c r="N35" s="26"/>
      <c r="O35" s="30"/>
      <c r="P35" s="27"/>
      <c r="Q35" s="26"/>
      <c r="R35" s="30"/>
      <c r="S35" s="31"/>
    </row>
    <row r="36" spans="4:19" s="4" customFormat="1" ht="19.7" customHeight="1">
      <c r="D36" s="27"/>
      <c r="E36" s="27"/>
      <c r="F36" s="27"/>
      <c r="G36" s="47"/>
      <c r="H36" s="557"/>
      <c r="I36" s="26"/>
      <c r="J36" s="63"/>
      <c r="K36" s="29"/>
      <c r="L36" s="47"/>
      <c r="M36" s="26"/>
      <c r="N36" s="26"/>
      <c r="O36" s="30"/>
      <c r="P36" s="27"/>
      <c r="Q36" s="26"/>
      <c r="R36" s="30"/>
      <c r="S36" s="31"/>
    </row>
    <row r="37" spans="4:19" s="4" customFormat="1" ht="19.7" customHeight="1">
      <c r="D37" s="27"/>
      <c r="E37" s="27"/>
      <c r="F37" s="27"/>
      <c r="G37" s="47"/>
      <c r="H37" s="557"/>
      <c r="I37" s="26"/>
      <c r="J37" s="63"/>
      <c r="K37" s="29"/>
      <c r="L37" s="47"/>
      <c r="M37" s="26"/>
      <c r="N37" s="26"/>
      <c r="O37" s="30"/>
      <c r="P37" s="27"/>
      <c r="Q37" s="26"/>
      <c r="R37" s="30"/>
      <c r="S37" s="31"/>
    </row>
    <row r="38" spans="4:19" s="4" customFormat="1" ht="19.7" customHeight="1">
      <c r="D38" s="27"/>
      <c r="E38" s="27"/>
      <c r="F38" s="27"/>
      <c r="G38" s="47"/>
      <c r="H38" s="557"/>
      <c r="I38" s="26"/>
      <c r="J38" s="63"/>
      <c r="K38" s="29"/>
      <c r="L38" s="47"/>
      <c r="M38" s="26"/>
      <c r="N38" s="26"/>
      <c r="O38" s="30"/>
      <c r="P38" s="27"/>
      <c r="Q38" s="26"/>
      <c r="R38" s="30"/>
      <c r="S38" s="31"/>
    </row>
    <row r="39" spans="4:19" s="4" customFormat="1" ht="19.7" customHeight="1">
      <c r="D39" s="27"/>
      <c r="E39" s="27"/>
      <c r="F39" s="27"/>
      <c r="G39" s="47"/>
      <c r="H39" s="557"/>
      <c r="I39" s="26"/>
      <c r="J39" s="63"/>
      <c r="K39" s="29"/>
      <c r="L39" s="47"/>
      <c r="M39" s="26"/>
      <c r="N39" s="26"/>
      <c r="O39" s="30"/>
      <c r="P39" s="27"/>
      <c r="Q39" s="26"/>
      <c r="R39" s="30"/>
      <c r="S39" s="31"/>
    </row>
    <row r="40" spans="4:19" s="4" customFormat="1" ht="19.7" customHeight="1">
      <c r="D40" s="27"/>
      <c r="E40" s="27"/>
      <c r="F40" s="27"/>
      <c r="G40" s="47"/>
      <c r="H40" s="557"/>
      <c r="I40" s="26"/>
      <c r="J40" s="63"/>
      <c r="K40" s="29"/>
      <c r="L40" s="47"/>
      <c r="M40" s="26"/>
      <c r="N40" s="26"/>
      <c r="O40" s="30"/>
      <c r="P40" s="27"/>
      <c r="Q40" s="26"/>
      <c r="R40" s="30"/>
      <c r="S40" s="31"/>
    </row>
    <row r="41" spans="4:19" s="4" customFormat="1" ht="19.7" customHeight="1">
      <c r="D41" s="27"/>
      <c r="E41" s="27"/>
      <c r="F41" s="27"/>
      <c r="G41" s="47"/>
      <c r="H41" s="557"/>
      <c r="I41" s="26"/>
      <c r="J41" s="63"/>
      <c r="K41" s="29"/>
      <c r="L41" s="47"/>
      <c r="M41" s="26"/>
      <c r="N41" s="26"/>
      <c r="O41" s="30"/>
      <c r="P41" s="27"/>
      <c r="Q41" s="26"/>
      <c r="R41" s="30"/>
      <c r="S41" s="31"/>
    </row>
    <row r="42" spans="4:19" s="4" customFormat="1" ht="19.7" customHeight="1">
      <c r="D42" s="27"/>
      <c r="E42" s="27"/>
      <c r="F42" s="27"/>
      <c r="G42" s="47"/>
      <c r="H42" s="557"/>
      <c r="I42" s="26"/>
      <c r="J42" s="63"/>
      <c r="K42" s="29"/>
      <c r="L42" s="47"/>
      <c r="M42" s="26"/>
      <c r="N42" s="26"/>
      <c r="O42" s="30"/>
      <c r="P42" s="27"/>
      <c r="Q42" s="26"/>
      <c r="R42" s="30"/>
      <c r="S42" s="31"/>
    </row>
    <row r="43" spans="4:19" s="4" customFormat="1" ht="19.7" customHeight="1">
      <c r="D43" s="27"/>
      <c r="E43" s="27"/>
      <c r="F43" s="27"/>
      <c r="G43" s="47"/>
      <c r="H43" s="557"/>
      <c r="I43" s="26"/>
      <c r="J43" s="63"/>
      <c r="K43" s="29"/>
      <c r="L43" s="47"/>
      <c r="M43" s="26"/>
      <c r="N43" s="26"/>
      <c r="O43" s="30"/>
      <c r="P43" s="27"/>
      <c r="Q43" s="26"/>
      <c r="R43" s="30"/>
      <c r="S43" s="31"/>
    </row>
    <row r="44" spans="4:19" s="4" customFormat="1" ht="19.7" customHeight="1">
      <c r="D44" s="27"/>
      <c r="E44" s="27"/>
      <c r="F44" s="27"/>
      <c r="G44" s="47"/>
      <c r="H44" s="557"/>
      <c r="I44" s="26"/>
      <c r="J44" s="63"/>
      <c r="K44" s="29"/>
      <c r="L44" s="47"/>
      <c r="M44" s="26"/>
      <c r="N44" s="26"/>
      <c r="O44" s="30"/>
      <c r="P44" s="27"/>
      <c r="Q44" s="26"/>
      <c r="R44" s="30"/>
      <c r="S44" s="31"/>
    </row>
    <row r="45" spans="4:19" s="4" customFormat="1" ht="19.7" customHeight="1">
      <c r="D45" s="27"/>
      <c r="E45" s="27"/>
      <c r="F45" s="27"/>
      <c r="G45" s="47"/>
      <c r="H45" s="557"/>
      <c r="I45" s="26"/>
      <c r="J45" s="63"/>
      <c r="K45" s="29"/>
      <c r="L45" s="47"/>
      <c r="M45" s="26"/>
      <c r="N45" s="26"/>
      <c r="O45" s="30"/>
      <c r="P45" s="27"/>
      <c r="Q45" s="26"/>
      <c r="R45" s="30"/>
      <c r="S45" s="31"/>
    </row>
    <row r="46" spans="4:19" s="4" customFormat="1" ht="19.7" customHeight="1">
      <c r="D46" s="27"/>
      <c r="E46" s="27"/>
      <c r="F46" s="27"/>
      <c r="G46" s="47"/>
      <c r="H46" s="557"/>
      <c r="I46" s="26"/>
      <c r="J46" s="63"/>
      <c r="K46" s="29"/>
      <c r="L46" s="47"/>
      <c r="M46" s="26"/>
      <c r="N46" s="26"/>
      <c r="O46" s="30"/>
      <c r="P46" s="27"/>
      <c r="Q46" s="26"/>
      <c r="R46" s="30"/>
      <c r="S46" s="31"/>
    </row>
    <row r="47" spans="4:19" s="4" customFormat="1" ht="19.7" customHeight="1">
      <c r="D47" s="27"/>
      <c r="E47" s="27"/>
      <c r="F47" s="27"/>
      <c r="G47" s="47"/>
      <c r="H47" s="557"/>
      <c r="I47" s="26"/>
      <c r="J47" s="63"/>
      <c r="K47" s="29"/>
      <c r="L47" s="47"/>
      <c r="M47" s="26"/>
      <c r="N47" s="26"/>
      <c r="O47" s="30"/>
      <c r="P47" s="27"/>
      <c r="Q47" s="26"/>
      <c r="R47" s="30"/>
      <c r="S47" s="31"/>
    </row>
    <row r="48" spans="4:19" s="4" customFormat="1" ht="19.7" customHeight="1">
      <c r="D48" s="27"/>
      <c r="E48" s="27"/>
      <c r="F48" s="27"/>
      <c r="G48" s="47"/>
      <c r="H48" s="557"/>
      <c r="I48" s="26"/>
      <c r="J48" s="63"/>
      <c r="K48" s="29"/>
      <c r="L48" s="47"/>
      <c r="M48" s="26"/>
      <c r="N48" s="26"/>
      <c r="O48" s="30"/>
      <c r="P48" s="27"/>
      <c r="Q48" s="26"/>
      <c r="R48" s="30"/>
      <c r="S48" s="31"/>
    </row>
    <row r="49" spans="4:19" s="4" customFormat="1" ht="19.7" customHeight="1">
      <c r="D49" s="27"/>
      <c r="E49" s="27"/>
      <c r="F49" s="27"/>
      <c r="G49" s="47"/>
      <c r="H49" s="557"/>
      <c r="I49" s="26"/>
      <c r="J49" s="63"/>
      <c r="K49" s="29"/>
      <c r="L49" s="47"/>
      <c r="M49" s="26"/>
      <c r="N49" s="26"/>
      <c r="O49" s="30"/>
      <c r="P49" s="27"/>
      <c r="Q49" s="26"/>
      <c r="R49" s="30"/>
      <c r="S49" s="31"/>
    </row>
    <row r="50" spans="4:19" s="4" customFormat="1" ht="19.7" customHeight="1">
      <c r="D50" s="27"/>
      <c r="E50" s="27"/>
      <c r="F50" s="27"/>
      <c r="G50" s="47"/>
      <c r="H50" s="557"/>
      <c r="I50" s="26"/>
      <c r="J50" s="63"/>
      <c r="K50" s="29"/>
      <c r="L50" s="47"/>
      <c r="M50" s="26"/>
      <c r="N50" s="26"/>
      <c r="O50" s="30"/>
      <c r="P50" s="27"/>
      <c r="Q50" s="26"/>
      <c r="R50" s="30"/>
      <c r="S50" s="31"/>
    </row>
    <row r="51" spans="4:19" s="4" customFormat="1" ht="19.7" customHeight="1">
      <c r="D51" s="27"/>
      <c r="E51" s="27"/>
      <c r="F51" s="27"/>
      <c r="G51" s="47"/>
      <c r="H51" s="557"/>
      <c r="I51" s="26"/>
      <c r="J51" s="63"/>
      <c r="K51" s="29"/>
      <c r="L51" s="47"/>
      <c r="M51" s="26"/>
      <c r="N51" s="26"/>
      <c r="O51" s="30"/>
      <c r="P51" s="27"/>
      <c r="Q51" s="26"/>
      <c r="R51" s="30"/>
      <c r="S51" s="31"/>
    </row>
    <row r="52" spans="4:19" s="4" customFormat="1" ht="19.7" customHeight="1">
      <c r="D52" s="27"/>
      <c r="E52" s="27"/>
      <c r="F52" s="27"/>
      <c r="G52" s="47"/>
      <c r="H52" s="557"/>
      <c r="I52" s="26"/>
      <c r="J52" s="63"/>
      <c r="K52" s="29"/>
      <c r="L52" s="47"/>
      <c r="M52" s="26"/>
      <c r="N52" s="26"/>
      <c r="O52" s="30"/>
      <c r="P52" s="27"/>
      <c r="Q52" s="26"/>
      <c r="R52" s="30"/>
      <c r="S52" s="31"/>
    </row>
    <row r="53" spans="4:19" s="4" customFormat="1" ht="19.7" customHeight="1">
      <c r="D53" s="27"/>
      <c r="E53" s="27"/>
      <c r="F53" s="27"/>
      <c r="G53" s="47"/>
      <c r="H53" s="557"/>
      <c r="I53" s="26"/>
      <c r="J53" s="63"/>
      <c r="K53" s="29"/>
      <c r="L53" s="47"/>
      <c r="M53" s="26"/>
      <c r="N53" s="26"/>
      <c r="O53" s="30"/>
      <c r="P53" s="27"/>
      <c r="Q53" s="26"/>
      <c r="R53" s="30"/>
      <c r="S53" s="31"/>
    </row>
    <row r="54" spans="4:19" s="4" customFormat="1" ht="19.7" customHeight="1">
      <c r="D54" s="27"/>
      <c r="E54" s="27"/>
      <c r="F54" s="27"/>
      <c r="G54" s="47"/>
      <c r="H54" s="557"/>
      <c r="I54" s="26"/>
      <c r="J54" s="63"/>
      <c r="K54" s="29"/>
      <c r="L54" s="47"/>
      <c r="M54" s="26"/>
      <c r="N54" s="26"/>
      <c r="O54" s="30"/>
      <c r="P54" s="27"/>
      <c r="Q54" s="26"/>
      <c r="R54" s="30"/>
      <c r="S54" s="31"/>
    </row>
    <row r="55" spans="4:19" s="4" customFormat="1" ht="19.7" customHeight="1">
      <c r="D55" s="27"/>
      <c r="E55" s="27"/>
      <c r="F55" s="27"/>
      <c r="G55" s="47"/>
      <c r="H55" s="557"/>
      <c r="I55" s="26"/>
      <c r="J55" s="63"/>
      <c r="K55" s="29"/>
      <c r="L55" s="47"/>
      <c r="M55" s="26"/>
      <c r="N55" s="26"/>
      <c r="O55" s="30"/>
      <c r="P55" s="27"/>
      <c r="Q55" s="26"/>
      <c r="R55" s="30"/>
      <c r="S55" s="31"/>
    </row>
    <row r="56" spans="4:19" s="4" customFormat="1" ht="19.7" customHeight="1">
      <c r="D56" s="27"/>
      <c r="E56" s="27"/>
      <c r="F56" s="27"/>
      <c r="G56" s="47"/>
      <c r="H56" s="557"/>
      <c r="I56" s="26"/>
      <c r="J56" s="63"/>
      <c r="K56" s="29"/>
      <c r="L56" s="47"/>
      <c r="M56" s="26"/>
      <c r="N56" s="26"/>
      <c r="O56" s="30"/>
      <c r="P56" s="27"/>
      <c r="Q56" s="26"/>
      <c r="R56" s="30"/>
      <c r="S56" s="31"/>
    </row>
    <row r="57" spans="4:19" s="4" customFormat="1" ht="19.7" customHeight="1">
      <c r="D57" s="27"/>
      <c r="E57" s="27"/>
      <c r="F57" s="27"/>
      <c r="G57" s="47"/>
      <c r="H57" s="557"/>
      <c r="I57" s="26"/>
      <c r="J57" s="63"/>
      <c r="K57" s="29"/>
      <c r="L57" s="47"/>
      <c r="M57" s="26"/>
      <c r="N57" s="26"/>
      <c r="O57" s="30"/>
      <c r="P57" s="27"/>
      <c r="Q57" s="26"/>
      <c r="R57" s="30"/>
      <c r="S57" s="31"/>
    </row>
    <row r="58" spans="4:19" s="4" customFormat="1" ht="19.7" customHeight="1">
      <c r="D58" s="27"/>
      <c r="E58" s="27"/>
      <c r="F58" s="27"/>
      <c r="G58" s="47"/>
      <c r="H58" s="557"/>
      <c r="I58" s="26"/>
      <c r="J58" s="63"/>
      <c r="K58" s="29"/>
      <c r="L58" s="47"/>
      <c r="M58" s="26"/>
      <c r="N58" s="26"/>
      <c r="O58" s="30"/>
      <c r="P58" s="27"/>
      <c r="Q58" s="26"/>
      <c r="R58" s="30"/>
      <c r="S58" s="31"/>
    </row>
    <row r="59" spans="4:19" s="4" customFormat="1" ht="19.7" customHeight="1">
      <c r="D59" s="27"/>
      <c r="E59" s="27"/>
      <c r="F59" s="27"/>
      <c r="G59" s="47"/>
      <c r="H59" s="557"/>
      <c r="I59" s="26"/>
      <c r="J59" s="63"/>
      <c r="K59" s="29"/>
      <c r="L59" s="47"/>
      <c r="M59" s="26"/>
      <c r="N59" s="26"/>
      <c r="O59" s="30"/>
      <c r="P59" s="27"/>
      <c r="Q59" s="26"/>
      <c r="R59" s="30"/>
      <c r="S59" s="31"/>
    </row>
    <row r="60" spans="4:19" s="4" customFormat="1" ht="19.7" customHeight="1">
      <c r="D60" s="27"/>
      <c r="E60" s="27"/>
      <c r="F60" s="27"/>
      <c r="G60" s="47"/>
      <c r="H60" s="557"/>
      <c r="I60" s="26"/>
      <c r="J60" s="63"/>
      <c r="K60" s="29"/>
      <c r="L60" s="47"/>
      <c r="M60" s="26"/>
      <c r="N60" s="26"/>
      <c r="O60" s="30"/>
      <c r="P60" s="27"/>
      <c r="Q60" s="26"/>
      <c r="R60" s="30"/>
      <c r="S60" s="31"/>
    </row>
    <row r="61" spans="4:19" s="4" customFormat="1" ht="19.7" customHeight="1">
      <c r="D61" s="27"/>
      <c r="E61" s="27"/>
      <c r="F61" s="27"/>
      <c r="G61" s="47"/>
      <c r="H61" s="557"/>
      <c r="I61" s="26"/>
      <c r="J61" s="63"/>
      <c r="K61" s="29"/>
      <c r="L61" s="47"/>
      <c r="M61" s="26"/>
      <c r="N61" s="26"/>
      <c r="O61" s="30"/>
      <c r="P61" s="27"/>
      <c r="Q61" s="26"/>
      <c r="R61" s="30"/>
      <c r="S61" s="31"/>
    </row>
    <row r="62" spans="4:19" s="4" customFormat="1" ht="19.7" customHeight="1">
      <c r="D62" s="27"/>
      <c r="E62" s="27"/>
      <c r="F62" s="27"/>
      <c r="G62" s="47"/>
      <c r="H62" s="557"/>
      <c r="I62" s="26"/>
      <c r="J62" s="63"/>
      <c r="K62" s="29"/>
      <c r="L62" s="47"/>
      <c r="M62" s="26"/>
      <c r="N62" s="26"/>
      <c r="O62" s="30"/>
      <c r="P62" s="27"/>
      <c r="Q62" s="26"/>
      <c r="R62" s="30"/>
      <c r="S62" s="31"/>
    </row>
    <row r="63" spans="4:19" s="4" customFormat="1" ht="19.7" customHeight="1">
      <c r="D63" s="27"/>
      <c r="E63" s="27"/>
      <c r="F63" s="27"/>
      <c r="G63" s="47"/>
      <c r="H63" s="557"/>
      <c r="I63" s="26"/>
      <c r="J63" s="63"/>
      <c r="K63" s="29"/>
      <c r="L63" s="47"/>
      <c r="M63" s="26"/>
      <c r="N63" s="26"/>
      <c r="O63" s="30"/>
      <c r="P63" s="27"/>
      <c r="Q63" s="26"/>
      <c r="R63" s="30"/>
      <c r="S63" s="31"/>
    </row>
    <row r="64" spans="4:19" s="4" customFormat="1" ht="19.7" customHeight="1">
      <c r="D64" s="27"/>
      <c r="E64" s="27"/>
      <c r="F64" s="27"/>
      <c r="G64" s="47"/>
      <c r="H64" s="557"/>
      <c r="I64" s="26"/>
      <c r="J64" s="63"/>
      <c r="K64" s="29"/>
      <c r="L64" s="47"/>
      <c r="M64" s="26"/>
      <c r="N64" s="26"/>
      <c r="O64" s="30"/>
      <c r="P64" s="27"/>
      <c r="Q64" s="26"/>
      <c r="R64" s="30"/>
      <c r="S64" s="31"/>
    </row>
    <row r="65" spans="4:19" s="4" customFormat="1" ht="19.7" customHeight="1">
      <c r="D65" s="27"/>
      <c r="E65" s="27"/>
      <c r="F65" s="27"/>
      <c r="G65" s="47"/>
      <c r="H65" s="557"/>
      <c r="I65" s="26"/>
      <c r="J65" s="63"/>
      <c r="K65" s="29"/>
      <c r="L65" s="47"/>
      <c r="M65" s="26"/>
      <c r="N65" s="26"/>
      <c r="O65" s="30"/>
      <c r="P65" s="27"/>
      <c r="Q65" s="26"/>
      <c r="R65" s="30"/>
      <c r="S65" s="31"/>
    </row>
    <row r="66" spans="4:19" s="4" customFormat="1" ht="19.7" customHeight="1">
      <c r="D66" s="27"/>
      <c r="E66" s="27"/>
      <c r="F66" s="27"/>
      <c r="G66" s="47"/>
      <c r="H66" s="557"/>
      <c r="I66" s="26"/>
      <c r="J66" s="63"/>
      <c r="K66" s="29"/>
      <c r="L66" s="47"/>
      <c r="M66" s="26"/>
      <c r="N66" s="26"/>
      <c r="O66" s="30"/>
      <c r="P66" s="27"/>
      <c r="Q66" s="26"/>
      <c r="R66" s="30"/>
      <c r="S66" s="31"/>
    </row>
    <row r="67" spans="4:19" s="4" customFormat="1" ht="19.7" customHeight="1">
      <c r="D67" s="27"/>
      <c r="E67" s="27"/>
      <c r="F67" s="27"/>
      <c r="G67" s="47"/>
      <c r="H67" s="557"/>
      <c r="I67" s="26"/>
      <c r="J67" s="63"/>
      <c r="K67" s="29"/>
      <c r="L67" s="47"/>
      <c r="M67" s="26"/>
      <c r="N67" s="26"/>
      <c r="O67" s="30"/>
      <c r="P67" s="27"/>
      <c r="Q67" s="26"/>
      <c r="R67" s="30"/>
      <c r="S67" s="31"/>
    </row>
    <row r="68" spans="4:19" s="4" customFormat="1" ht="19.7" customHeight="1">
      <c r="D68" s="27"/>
      <c r="E68" s="27"/>
      <c r="F68" s="27"/>
      <c r="G68" s="47"/>
      <c r="H68" s="557"/>
      <c r="I68" s="26"/>
      <c r="J68" s="63"/>
      <c r="K68" s="29"/>
      <c r="L68" s="47"/>
      <c r="M68" s="26"/>
      <c r="N68" s="26"/>
      <c r="O68" s="30"/>
      <c r="P68" s="27"/>
      <c r="Q68" s="26"/>
      <c r="R68" s="30"/>
      <c r="S68" s="31"/>
    </row>
    <row r="69" spans="4:19" s="4" customFormat="1" ht="19.7" customHeight="1">
      <c r="D69" s="27"/>
      <c r="E69" s="27"/>
      <c r="F69" s="27"/>
      <c r="G69" s="47"/>
      <c r="H69" s="557"/>
      <c r="I69" s="26"/>
      <c r="J69" s="63"/>
      <c r="K69" s="29"/>
      <c r="L69" s="47"/>
      <c r="M69" s="26"/>
      <c r="N69" s="26"/>
      <c r="O69" s="30"/>
      <c r="P69" s="27"/>
      <c r="Q69" s="26"/>
      <c r="R69" s="30"/>
      <c r="S69" s="31"/>
    </row>
    <row r="70" spans="4:19" s="4" customFormat="1" ht="19.7" customHeight="1">
      <c r="D70" s="27"/>
      <c r="E70" s="27"/>
      <c r="F70" s="27"/>
      <c r="G70" s="47"/>
      <c r="H70" s="557"/>
      <c r="I70" s="26"/>
      <c r="J70" s="63"/>
      <c r="K70" s="29"/>
      <c r="L70" s="47"/>
      <c r="M70" s="26"/>
      <c r="N70" s="26"/>
      <c r="O70" s="30"/>
      <c r="P70" s="27"/>
      <c r="Q70" s="26"/>
      <c r="R70" s="30"/>
      <c r="S70" s="31"/>
    </row>
    <row r="71" spans="4:19" s="4" customFormat="1" ht="19.7" customHeight="1">
      <c r="D71" s="27"/>
      <c r="E71" s="27"/>
      <c r="F71" s="27"/>
      <c r="G71" s="47"/>
      <c r="H71" s="557"/>
      <c r="I71" s="26"/>
      <c r="J71" s="63"/>
      <c r="K71" s="29"/>
      <c r="L71" s="47"/>
      <c r="M71" s="26"/>
      <c r="N71" s="26"/>
      <c r="O71" s="30"/>
      <c r="P71" s="27"/>
      <c r="Q71" s="26"/>
      <c r="R71" s="30"/>
      <c r="S71" s="31"/>
    </row>
    <row r="72" spans="4:19" s="4" customFormat="1" ht="19.7" customHeight="1">
      <c r="D72" s="27"/>
      <c r="E72" s="27"/>
      <c r="F72" s="27"/>
      <c r="G72" s="47"/>
      <c r="H72" s="557"/>
      <c r="I72" s="26"/>
      <c r="J72" s="63"/>
      <c r="K72" s="29"/>
      <c r="L72" s="47"/>
      <c r="M72" s="26"/>
      <c r="N72" s="26"/>
      <c r="O72" s="30"/>
      <c r="P72" s="27"/>
      <c r="Q72" s="26"/>
      <c r="R72" s="30"/>
      <c r="S72" s="31"/>
    </row>
    <row r="73" spans="4:19" s="4" customFormat="1" ht="19.7" customHeight="1">
      <c r="D73" s="27"/>
      <c r="E73" s="27"/>
      <c r="F73" s="27"/>
      <c r="G73" s="47"/>
      <c r="H73" s="557"/>
      <c r="I73" s="26"/>
      <c r="J73" s="63"/>
      <c r="K73" s="29"/>
      <c r="L73" s="47"/>
      <c r="M73" s="26"/>
      <c r="N73" s="26"/>
      <c r="O73" s="30"/>
      <c r="P73" s="27"/>
      <c r="Q73" s="26"/>
      <c r="R73" s="30"/>
      <c r="S73" s="31"/>
    </row>
    <row r="74" spans="4:19" s="4" customFormat="1" ht="19.7" customHeight="1">
      <c r="D74" s="27"/>
      <c r="E74" s="27"/>
      <c r="F74" s="27"/>
      <c r="G74" s="47"/>
      <c r="H74" s="557"/>
      <c r="I74" s="26"/>
      <c r="J74" s="63"/>
      <c r="K74" s="29"/>
      <c r="L74" s="47"/>
      <c r="M74" s="26"/>
      <c r="N74" s="26"/>
      <c r="O74" s="30"/>
      <c r="P74" s="27"/>
      <c r="Q74" s="26"/>
      <c r="R74" s="30"/>
      <c r="S74" s="31"/>
    </row>
    <row r="75" spans="4:19" s="4" customFormat="1" ht="19.7" customHeight="1">
      <c r="D75" s="27"/>
      <c r="E75" s="27"/>
      <c r="F75" s="27"/>
      <c r="G75" s="47"/>
      <c r="H75" s="557"/>
      <c r="I75" s="26"/>
      <c r="J75" s="63"/>
      <c r="K75" s="29"/>
      <c r="L75" s="47"/>
      <c r="M75" s="26"/>
      <c r="N75" s="26"/>
      <c r="O75" s="30"/>
      <c r="P75" s="27"/>
      <c r="Q75" s="26"/>
      <c r="R75" s="30"/>
      <c r="S75" s="31"/>
    </row>
    <row r="76" spans="4:19" s="4" customFormat="1" ht="19.7" customHeight="1">
      <c r="D76" s="27"/>
      <c r="E76" s="27"/>
      <c r="F76" s="27"/>
      <c r="G76" s="47"/>
      <c r="H76" s="557"/>
      <c r="I76" s="26"/>
      <c r="J76" s="63"/>
      <c r="K76" s="29"/>
      <c r="L76" s="47"/>
      <c r="M76" s="26"/>
      <c r="N76" s="26"/>
      <c r="O76" s="30"/>
      <c r="P76" s="27"/>
      <c r="Q76" s="26"/>
      <c r="R76" s="30"/>
      <c r="S76" s="31"/>
    </row>
    <row r="77" spans="4:19" s="4" customFormat="1" ht="19.7" customHeight="1">
      <c r="D77" s="27"/>
      <c r="E77" s="27"/>
      <c r="F77" s="27"/>
      <c r="G77" s="47"/>
      <c r="H77" s="557"/>
      <c r="I77" s="26"/>
      <c r="J77" s="63"/>
      <c r="K77" s="29"/>
      <c r="L77" s="47"/>
      <c r="M77" s="26"/>
      <c r="N77" s="26"/>
      <c r="O77" s="30"/>
      <c r="P77" s="27"/>
      <c r="Q77" s="26"/>
      <c r="R77" s="30"/>
      <c r="S77" s="31"/>
    </row>
    <row r="78" spans="4:19" s="4" customFormat="1" ht="19.7" customHeight="1">
      <c r="D78" s="27"/>
      <c r="E78" s="27"/>
      <c r="F78" s="27"/>
      <c r="G78" s="47"/>
      <c r="H78" s="557"/>
      <c r="I78" s="26"/>
      <c r="J78" s="63"/>
      <c r="K78" s="29"/>
      <c r="L78" s="47"/>
      <c r="M78" s="26"/>
      <c r="N78" s="26"/>
      <c r="O78" s="30"/>
      <c r="P78" s="27"/>
      <c r="Q78" s="26"/>
      <c r="R78" s="30"/>
      <c r="S78" s="31"/>
    </row>
    <row r="79" spans="4:19" s="4" customFormat="1" ht="19.7" customHeight="1">
      <c r="D79" s="27"/>
      <c r="E79" s="27"/>
      <c r="F79" s="27"/>
      <c r="G79" s="47"/>
      <c r="H79" s="557"/>
      <c r="I79" s="26"/>
      <c r="J79" s="63"/>
      <c r="K79" s="29"/>
      <c r="L79" s="47"/>
      <c r="M79" s="26"/>
      <c r="N79" s="26"/>
      <c r="O79" s="30"/>
      <c r="P79" s="27"/>
      <c r="Q79" s="26"/>
      <c r="R79" s="30"/>
      <c r="S79" s="31"/>
    </row>
    <row r="80" spans="4:19" s="4" customFormat="1" ht="19.7" customHeight="1">
      <c r="D80" s="27"/>
      <c r="E80" s="27"/>
      <c r="F80" s="27"/>
      <c r="G80" s="47"/>
      <c r="H80" s="557"/>
      <c r="I80" s="26"/>
      <c r="J80" s="63"/>
      <c r="K80" s="29"/>
      <c r="L80" s="47"/>
      <c r="M80" s="26"/>
      <c r="N80" s="26"/>
      <c r="O80" s="30"/>
      <c r="P80" s="27"/>
      <c r="Q80" s="26"/>
      <c r="R80" s="30"/>
      <c r="S80" s="31"/>
    </row>
    <row r="81" spans="4:19" s="4" customFormat="1" ht="19.7" customHeight="1">
      <c r="D81" s="27"/>
      <c r="E81" s="27"/>
      <c r="F81" s="27"/>
      <c r="G81" s="47"/>
      <c r="H81" s="557"/>
      <c r="I81" s="26"/>
      <c r="J81" s="63"/>
      <c r="K81" s="29"/>
      <c r="L81" s="47"/>
      <c r="M81" s="26"/>
      <c r="N81" s="26"/>
      <c r="O81" s="30"/>
      <c r="P81" s="27"/>
      <c r="Q81" s="26"/>
      <c r="R81" s="30"/>
      <c r="S81" s="31"/>
    </row>
    <row r="82" spans="4:19" s="4" customFormat="1" ht="19.7" customHeight="1">
      <c r="D82" s="27"/>
      <c r="E82" s="27"/>
      <c r="F82" s="27"/>
      <c r="G82" s="47"/>
      <c r="H82" s="557"/>
      <c r="I82" s="26"/>
      <c r="J82" s="63"/>
      <c r="K82" s="29"/>
      <c r="L82" s="47"/>
      <c r="M82" s="26"/>
      <c r="N82" s="26"/>
      <c r="O82" s="30"/>
      <c r="P82" s="27"/>
      <c r="Q82" s="26"/>
      <c r="R82" s="30"/>
      <c r="S82" s="31"/>
    </row>
    <row r="83" spans="4:19" s="4" customFormat="1" ht="19.7" customHeight="1">
      <c r="D83" s="27"/>
      <c r="E83" s="27"/>
      <c r="F83" s="27"/>
      <c r="G83" s="47"/>
      <c r="H83" s="557"/>
      <c r="I83" s="26"/>
      <c r="J83" s="63"/>
      <c r="K83" s="29"/>
      <c r="L83" s="47"/>
      <c r="M83" s="26"/>
      <c r="N83" s="26"/>
      <c r="O83" s="30"/>
      <c r="P83" s="27"/>
      <c r="Q83" s="26"/>
      <c r="R83" s="30"/>
      <c r="S83" s="31"/>
    </row>
    <row r="84" spans="4:19" s="4" customFormat="1" ht="19.7" customHeight="1">
      <c r="D84" s="27"/>
      <c r="E84" s="27"/>
      <c r="F84" s="27"/>
      <c r="G84" s="47"/>
      <c r="H84" s="557"/>
      <c r="I84" s="26"/>
      <c r="J84" s="63"/>
      <c r="K84" s="29"/>
      <c r="L84" s="47"/>
      <c r="M84" s="26"/>
      <c r="N84" s="26"/>
      <c r="O84" s="30"/>
      <c r="P84" s="27"/>
      <c r="Q84" s="26"/>
      <c r="R84" s="30"/>
      <c r="S84" s="31"/>
    </row>
    <row r="85" spans="4:19" s="4" customFormat="1" ht="19.7" customHeight="1">
      <c r="D85" s="27"/>
      <c r="E85" s="27"/>
      <c r="F85" s="27"/>
      <c r="G85" s="47"/>
      <c r="H85" s="557"/>
      <c r="I85" s="26"/>
      <c r="J85" s="63"/>
      <c r="K85" s="29"/>
      <c r="L85" s="47"/>
      <c r="M85" s="26"/>
      <c r="N85" s="26"/>
      <c r="O85" s="30"/>
      <c r="P85" s="27"/>
      <c r="Q85" s="26"/>
      <c r="R85" s="30"/>
      <c r="S85" s="31"/>
    </row>
    <row r="86" spans="4:19" s="4" customFormat="1" ht="19.7" customHeight="1">
      <c r="D86" s="27"/>
      <c r="E86" s="27"/>
      <c r="F86" s="27"/>
      <c r="G86" s="47"/>
      <c r="H86" s="557"/>
      <c r="I86" s="26"/>
      <c r="J86" s="63"/>
      <c r="K86" s="29"/>
      <c r="L86" s="47"/>
      <c r="M86" s="26"/>
      <c r="N86" s="26"/>
      <c r="O86" s="30"/>
      <c r="P86" s="27"/>
      <c r="Q86" s="26"/>
      <c r="R86" s="30"/>
      <c r="S86" s="31"/>
    </row>
    <row r="87" spans="4:19" s="4" customFormat="1" ht="19.7" customHeight="1">
      <c r="D87" s="27"/>
      <c r="E87" s="27"/>
      <c r="F87" s="27"/>
      <c r="G87" s="47"/>
      <c r="H87" s="557"/>
      <c r="I87" s="26"/>
      <c r="J87" s="63"/>
      <c r="K87" s="29"/>
      <c r="L87" s="47"/>
      <c r="M87" s="26"/>
      <c r="N87" s="26"/>
      <c r="O87" s="30"/>
      <c r="P87" s="27"/>
      <c r="Q87" s="26"/>
      <c r="R87" s="30"/>
      <c r="S87" s="31"/>
    </row>
    <row r="88" spans="4:19" s="4" customFormat="1" ht="19.7" customHeight="1">
      <c r="D88" s="27"/>
      <c r="E88" s="27"/>
      <c r="F88" s="27"/>
      <c r="G88" s="47"/>
      <c r="H88" s="557"/>
      <c r="I88" s="26"/>
      <c r="J88" s="63"/>
      <c r="K88" s="29"/>
      <c r="L88" s="47"/>
      <c r="M88" s="26"/>
      <c r="N88" s="26"/>
      <c r="O88" s="30"/>
      <c r="P88" s="27"/>
      <c r="Q88" s="26"/>
      <c r="R88" s="30"/>
      <c r="S88" s="31"/>
    </row>
    <row r="89" spans="4:19" s="4" customFormat="1" ht="19.7" customHeight="1">
      <c r="D89" s="27"/>
      <c r="E89" s="27"/>
      <c r="F89" s="27"/>
      <c r="G89" s="47"/>
      <c r="H89" s="557"/>
      <c r="I89" s="26"/>
      <c r="J89" s="63"/>
      <c r="K89" s="29"/>
      <c r="L89" s="47"/>
      <c r="M89" s="26"/>
      <c r="N89" s="26"/>
      <c r="O89" s="30"/>
      <c r="P89" s="27"/>
      <c r="Q89" s="26"/>
      <c r="R89" s="30"/>
      <c r="S89" s="31"/>
    </row>
    <row r="90" spans="4:19" s="4" customFormat="1" ht="19.7" customHeight="1">
      <c r="D90" s="27"/>
      <c r="E90" s="27"/>
      <c r="F90" s="27"/>
      <c r="G90" s="47"/>
      <c r="H90" s="557"/>
      <c r="I90" s="26"/>
      <c r="J90" s="63"/>
      <c r="K90" s="29"/>
      <c r="L90" s="47"/>
      <c r="M90" s="26"/>
      <c r="N90" s="26"/>
      <c r="O90" s="30"/>
      <c r="P90" s="27"/>
      <c r="Q90" s="26"/>
      <c r="R90" s="30"/>
      <c r="S90" s="31"/>
    </row>
    <row r="91" spans="4:19" s="4" customFormat="1" ht="19.7" customHeight="1">
      <c r="D91" s="27"/>
      <c r="E91" s="27"/>
      <c r="F91" s="27"/>
      <c r="G91" s="47"/>
      <c r="H91" s="557"/>
      <c r="I91" s="26"/>
      <c r="J91" s="63"/>
      <c r="K91" s="29"/>
      <c r="L91" s="47"/>
      <c r="M91" s="26"/>
      <c r="N91" s="26"/>
      <c r="O91" s="30"/>
      <c r="P91" s="27"/>
      <c r="Q91" s="26"/>
      <c r="R91" s="30"/>
      <c r="S91" s="31"/>
    </row>
    <row r="92" spans="4:19" s="4" customFormat="1" ht="19.7" customHeight="1">
      <c r="D92" s="27"/>
      <c r="E92" s="27"/>
      <c r="F92" s="27"/>
      <c r="G92" s="47"/>
      <c r="H92" s="557"/>
      <c r="I92" s="26"/>
      <c r="J92" s="63"/>
      <c r="K92" s="29"/>
      <c r="L92" s="47"/>
      <c r="M92" s="26"/>
      <c r="N92" s="26"/>
      <c r="O92" s="30"/>
      <c r="P92" s="27"/>
      <c r="Q92" s="26"/>
      <c r="R92" s="30"/>
      <c r="S92" s="31"/>
    </row>
    <row r="93" spans="4:19" s="4" customFormat="1" ht="19.7" customHeight="1">
      <c r="D93" s="27"/>
      <c r="E93" s="27"/>
      <c r="F93" s="27"/>
      <c r="G93" s="47"/>
      <c r="H93" s="557"/>
      <c r="I93" s="26"/>
      <c r="J93" s="63"/>
      <c r="K93" s="29"/>
      <c r="L93" s="47"/>
      <c r="M93" s="26"/>
      <c r="N93" s="26"/>
      <c r="O93" s="30"/>
      <c r="P93" s="27"/>
      <c r="Q93" s="26"/>
      <c r="R93" s="30"/>
      <c r="S93" s="31"/>
    </row>
    <row r="94" spans="4:19" s="4" customFormat="1" ht="19.7" customHeight="1">
      <c r="D94" s="27"/>
      <c r="E94" s="27"/>
      <c r="F94" s="27"/>
      <c r="G94" s="47"/>
      <c r="H94" s="557"/>
      <c r="I94" s="26"/>
      <c r="J94" s="63"/>
      <c r="K94" s="29"/>
      <c r="L94" s="47"/>
      <c r="M94" s="26"/>
      <c r="N94" s="26"/>
      <c r="O94" s="30"/>
      <c r="P94" s="27"/>
      <c r="Q94" s="26"/>
      <c r="R94" s="30"/>
      <c r="S94" s="31"/>
    </row>
    <row r="95" spans="4:19" s="4" customFormat="1" ht="19.7" customHeight="1">
      <c r="D95" s="27"/>
      <c r="E95" s="27"/>
      <c r="F95" s="27"/>
      <c r="G95" s="47"/>
      <c r="H95" s="557"/>
      <c r="I95" s="26"/>
      <c r="J95" s="63"/>
      <c r="K95" s="29"/>
      <c r="L95" s="47"/>
      <c r="M95" s="26"/>
      <c r="N95" s="26"/>
      <c r="O95" s="30"/>
      <c r="P95" s="27"/>
      <c r="Q95" s="26"/>
      <c r="R95" s="30"/>
      <c r="S95" s="31"/>
    </row>
    <row r="96" spans="4:19" s="4" customFormat="1" ht="19.7" customHeight="1">
      <c r="D96" s="27"/>
      <c r="E96" s="27"/>
      <c r="F96" s="27"/>
      <c r="G96" s="47"/>
      <c r="H96" s="557"/>
      <c r="I96" s="26"/>
      <c r="J96" s="63"/>
      <c r="K96" s="29"/>
      <c r="L96" s="47"/>
      <c r="M96" s="26"/>
      <c r="N96" s="26"/>
      <c r="O96" s="30"/>
      <c r="P96" s="27"/>
      <c r="Q96" s="26"/>
      <c r="R96" s="30"/>
      <c r="S96" s="31"/>
    </row>
    <row r="97" spans="4:19" s="4" customFormat="1" ht="19.7" customHeight="1">
      <c r="D97" s="27"/>
      <c r="E97" s="27"/>
      <c r="F97" s="27"/>
      <c r="G97" s="47"/>
      <c r="H97" s="557"/>
      <c r="I97" s="26"/>
      <c r="J97" s="63"/>
      <c r="K97" s="29"/>
      <c r="L97" s="47"/>
      <c r="M97" s="26"/>
      <c r="N97" s="26"/>
      <c r="O97" s="30"/>
      <c r="P97" s="27"/>
      <c r="Q97" s="26"/>
      <c r="R97" s="30"/>
      <c r="S97" s="31"/>
    </row>
    <row r="98" spans="4:19" s="4" customFormat="1" ht="19.7" customHeight="1">
      <c r="D98" s="27"/>
      <c r="E98" s="27"/>
      <c r="F98" s="27"/>
      <c r="G98" s="47"/>
      <c r="H98" s="557"/>
      <c r="I98" s="26"/>
      <c r="J98" s="63"/>
      <c r="K98" s="29"/>
      <c r="L98" s="47"/>
      <c r="M98" s="26"/>
      <c r="N98" s="26"/>
      <c r="O98" s="30"/>
      <c r="P98" s="27"/>
      <c r="Q98" s="26"/>
      <c r="R98" s="30"/>
      <c r="S98" s="31"/>
    </row>
    <row r="99" spans="4:19" s="4" customFormat="1" ht="19.7" customHeight="1">
      <c r="D99" s="27"/>
      <c r="E99" s="27"/>
      <c r="F99" s="27"/>
      <c r="G99" s="47"/>
      <c r="H99" s="557"/>
      <c r="I99" s="26"/>
      <c r="J99" s="63"/>
      <c r="K99" s="29"/>
      <c r="L99" s="47"/>
      <c r="M99" s="26"/>
      <c r="N99" s="26"/>
      <c r="O99" s="30"/>
      <c r="P99" s="27"/>
      <c r="Q99" s="26"/>
      <c r="R99" s="30"/>
      <c r="S99" s="31"/>
    </row>
    <row r="100" spans="4:19" s="4" customFormat="1" ht="19.7" customHeight="1">
      <c r="D100" s="27"/>
      <c r="E100" s="27"/>
      <c r="F100" s="27"/>
      <c r="G100" s="47"/>
      <c r="H100" s="557"/>
      <c r="I100" s="26"/>
      <c r="J100" s="63"/>
      <c r="K100" s="29"/>
      <c r="L100" s="47"/>
      <c r="M100" s="26"/>
      <c r="N100" s="26"/>
      <c r="O100" s="30"/>
      <c r="P100" s="27"/>
      <c r="Q100" s="26"/>
      <c r="R100" s="30"/>
      <c r="S100" s="31"/>
    </row>
    <row r="101" spans="4:19" s="4" customFormat="1" ht="19.7" customHeight="1">
      <c r="D101" s="27"/>
      <c r="E101" s="27"/>
      <c r="F101" s="27"/>
      <c r="G101" s="47"/>
      <c r="H101" s="557"/>
      <c r="I101" s="26"/>
      <c r="J101" s="63"/>
      <c r="K101" s="29"/>
      <c r="L101" s="47"/>
      <c r="M101" s="26"/>
      <c r="N101" s="26"/>
      <c r="O101" s="30"/>
      <c r="P101" s="27"/>
      <c r="Q101" s="26"/>
      <c r="R101" s="30"/>
      <c r="S101" s="31"/>
    </row>
    <row r="102" spans="4:19" s="4" customFormat="1" ht="19.7" customHeight="1">
      <c r="D102" s="27"/>
      <c r="E102" s="27"/>
      <c r="F102" s="27"/>
      <c r="G102" s="47"/>
      <c r="H102" s="557"/>
      <c r="I102" s="26"/>
      <c r="J102" s="63"/>
      <c r="K102" s="29"/>
      <c r="L102" s="47"/>
      <c r="M102" s="26"/>
      <c r="N102" s="26"/>
      <c r="O102" s="30"/>
      <c r="P102" s="27"/>
      <c r="Q102" s="26"/>
      <c r="R102" s="30"/>
      <c r="S102" s="31"/>
    </row>
    <row r="103" spans="4:19" s="4" customFormat="1" ht="19.7" customHeight="1">
      <c r="D103" s="27"/>
      <c r="E103" s="27"/>
      <c r="F103" s="27"/>
      <c r="G103" s="47"/>
      <c r="H103" s="557"/>
      <c r="I103" s="26"/>
      <c r="J103" s="63"/>
      <c r="K103" s="29"/>
      <c r="L103" s="47"/>
      <c r="M103" s="26"/>
      <c r="N103" s="26"/>
      <c r="O103" s="30"/>
      <c r="P103" s="27"/>
      <c r="Q103" s="26"/>
      <c r="R103" s="30"/>
      <c r="S103" s="31"/>
    </row>
    <row r="104" spans="4:19" s="4" customFormat="1" ht="19.7" customHeight="1">
      <c r="D104" s="27"/>
      <c r="E104" s="27"/>
      <c r="F104" s="27"/>
      <c r="G104" s="47"/>
      <c r="H104" s="557"/>
      <c r="I104" s="26"/>
      <c r="J104" s="63"/>
      <c r="K104" s="29"/>
      <c r="L104" s="47"/>
      <c r="M104" s="26"/>
      <c r="N104" s="26"/>
      <c r="O104" s="30"/>
      <c r="P104" s="27"/>
      <c r="Q104" s="26"/>
      <c r="R104" s="30"/>
      <c r="S104" s="31"/>
    </row>
    <row r="105" spans="4:19" s="4" customFormat="1" ht="19.7" customHeight="1">
      <c r="D105" s="27"/>
      <c r="E105" s="27"/>
      <c r="F105" s="27"/>
      <c r="G105" s="47"/>
      <c r="H105" s="557"/>
      <c r="I105" s="26"/>
      <c r="J105" s="63"/>
      <c r="K105" s="29"/>
      <c r="L105" s="47"/>
      <c r="M105" s="26"/>
      <c r="N105" s="26"/>
      <c r="O105" s="30"/>
      <c r="P105" s="27"/>
      <c r="Q105" s="26"/>
      <c r="R105" s="30"/>
      <c r="S105" s="31"/>
    </row>
    <row r="106" spans="4:19" s="4" customFormat="1" ht="19.7" customHeight="1">
      <c r="D106" s="27"/>
      <c r="E106" s="27"/>
      <c r="F106" s="27"/>
      <c r="G106" s="47"/>
      <c r="H106" s="557"/>
      <c r="I106" s="26"/>
      <c r="J106" s="63"/>
      <c r="K106" s="29"/>
      <c r="L106" s="47"/>
      <c r="M106" s="26"/>
      <c r="N106" s="26"/>
      <c r="O106" s="30"/>
      <c r="P106" s="27"/>
      <c r="Q106" s="26"/>
      <c r="R106" s="30"/>
      <c r="S106" s="31"/>
    </row>
    <row r="107" spans="4:19" s="4" customFormat="1" ht="19.7" customHeight="1">
      <c r="D107" s="27"/>
      <c r="E107" s="27"/>
      <c r="F107" s="27"/>
      <c r="G107" s="47"/>
      <c r="H107" s="557"/>
      <c r="I107" s="26"/>
      <c r="J107" s="63"/>
      <c r="K107" s="29"/>
      <c r="L107" s="47"/>
      <c r="M107" s="26"/>
      <c r="N107" s="26"/>
      <c r="O107" s="30"/>
      <c r="P107" s="27"/>
      <c r="Q107" s="26"/>
      <c r="R107" s="30"/>
      <c r="S107" s="31"/>
    </row>
    <row r="108" spans="4:19" s="4" customFormat="1" ht="19.7" customHeight="1">
      <c r="D108" s="27"/>
      <c r="E108" s="27"/>
      <c r="F108" s="27"/>
      <c r="G108" s="47"/>
      <c r="H108" s="557"/>
      <c r="I108" s="26"/>
      <c r="J108" s="63"/>
      <c r="K108" s="29"/>
      <c r="L108" s="47"/>
      <c r="M108" s="26"/>
      <c r="N108" s="26"/>
      <c r="O108" s="30"/>
      <c r="P108" s="27"/>
      <c r="Q108" s="26"/>
      <c r="R108" s="30"/>
      <c r="S108" s="31"/>
    </row>
    <row r="109" spans="4:19" s="4" customFormat="1" ht="19.7" customHeight="1">
      <c r="D109" s="27"/>
      <c r="E109" s="27"/>
      <c r="F109" s="27"/>
      <c r="G109" s="47"/>
      <c r="H109" s="557"/>
      <c r="I109" s="26"/>
      <c r="J109" s="63"/>
      <c r="K109" s="29"/>
      <c r="L109" s="47"/>
      <c r="M109" s="26"/>
      <c r="N109" s="26"/>
      <c r="O109" s="30"/>
      <c r="P109" s="27"/>
      <c r="Q109" s="26"/>
      <c r="R109" s="30"/>
      <c r="S109" s="31"/>
    </row>
    <row r="110" spans="4:19" s="4" customFormat="1" ht="19.7" customHeight="1">
      <c r="D110" s="27"/>
      <c r="E110" s="27"/>
      <c r="F110" s="27"/>
      <c r="G110" s="47"/>
      <c r="H110" s="557"/>
      <c r="I110" s="26"/>
      <c r="J110" s="63"/>
      <c r="K110" s="29"/>
      <c r="L110" s="47"/>
      <c r="M110" s="26"/>
      <c r="N110" s="26"/>
      <c r="O110" s="30"/>
      <c r="P110" s="27"/>
      <c r="Q110" s="26"/>
      <c r="R110" s="30"/>
      <c r="S110" s="31"/>
    </row>
    <row r="111" spans="4:19" s="4" customFormat="1" ht="19.7" customHeight="1">
      <c r="D111" s="27"/>
      <c r="E111" s="27"/>
      <c r="F111" s="27"/>
      <c r="G111" s="47"/>
      <c r="H111" s="557"/>
      <c r="I111" s="26"/>
      <c r="J111" s="63"/>
      <c r="K111" s="29"/>
      <c r="L111" s="47"/>
      <c r="M111" s="26"/>
      <c r="N111" s="26"/>
      <c r="O111" s="30"/>
      <c r="P111" s="27"/>
      <c r="Q111" s="26"/>
      <c r="R111" s="30"/>
      <c r="S111" s="31"/>
    </row>
    <row r="112" spans="4:19" s="4" customFormat="1" ht="19.7" customHeight="1">
      <c r="D112" s="27"/>
      <c r="E112" s="27"/>
      <c r="F112" s="27"/>
      <c r="G112" s="47"/>
      <c r="H112" s="557"/>
      <c r="I112" s="26"/>
      <c r="J112" s="63"/>
      <c r="K112" s="29"/>
      <c r="L112" s="47"/>
      <c r="M112" s="26"/>
      <c r="N112" s="26"/>
      <c r="O112" s="30"/>
      <c r="P112" s="27"/>
      <c r="Q112" s="26"/>
      <c r="R112" s="30"/>
      <c r="S112" s="31"/>
    </row>
    <row r="113" spans="4:19" s="4" customFormat="1" ht="19.7" customHeight="1">
      <c r="D113" s="27"/>
      <c r="E113" s="27"/>
      <c r="F113" s="27"/>
      <c r="G113" s="47"/>
      <c r="H113" s="557"/>
      <c r="I113" s="26"/>
      <c r="J113" s="63"/>
      <c r="K113" s="29"/>
      <c r="L113" s="47"/>
      <c r="M113" s="26"/>
      <c r="N113" s="26"/>
      <c r="O113" s="30"/>
      <c r="P113" s="27"/>
      <c r="Q113" s="26"/>
      <c r="R113" s="30"/>
      <c r="S113" s="31"/>
    </row>
    <row r="114" spans="4:19" s="4" customFormat="1" ht="19.7" customHeight="1">
      <c r="D114" s="27"/>
      <c r="E114" s="27"/>
      <c r="F114" s="27"/>
      <c r="G114" s="47"/>
      <c r="H114" s="557"/>
      <c r="I114" s="26"/>
      <c r="J114" s="63"/>
      <c r="K114" s="29"/>
      <c r="L114" s="47"/>
      <c r="M114" s="26"/>
      <c r="N114" s="26"/>
      <c r="O114" s="30"/>
      <c r="P114" s="27"/>
      <c r="Q114" s="26"/>
      <c r="R114" s="30"/>
      <c r="S114" s="31"/>
    </row>
    <row r="115" spans="4:19" s="4" customFormat="1" ht="19.7" customHeight="1">
      <c r="D115" s="27"/>
      <c r="E115" s="27"/>
      <c r="F115" s="27"/>
      <c r="G115" s="47"/>
      <c r="H115" s="557"/>
      <c r="I115" s="26"/>
      <c r="J115" s="63"/>
      <c r="K115" s="29"/>
      <c r="L115" s="47"/>
      <c r="M115" s="26"/>
      <c r="N115" s="26"/>
      <c r="O115" s="30"/>
      <c r="P115" s="27"/>
      <c r="Q115" s="26"/>
      <c r="R115" s="30"/>
      <c r="S115" s="31"/>
    </row>
    <row r="116" spans="4:19" s="4" customFormat="1" ht="19.7" customHeight="1">
      <c r="D116" s="27"/>
      <c r="E116" s="27"/>
      <c r="F116" s="27"/>
      <c r="G116" s="47"/>
      <c r="H116" s="557"/>
      <c r="I116" s="26"/>
      <c r="J116" s="63"/>
      <c r="K116" s="29"/>
      <c r="L116" s="47"/>
      <c r="M116" s="26"/>
      <c r="N116" s="26"/>
      <c r="O116" s="30"/>
      <c r="P116" s="27"/>
      <c r="Q116" s="26"/>
      <c r="R116" s="30"/>
      <c r="S116" s="31"/>
    </row>
    <row r="117" spans="4:19" s="4" customFormat="1" ht="19.7" customHeight="1">
      <c r="D117" s="27"/>
      <c r="E117" s="27"/>
      <c r="F117" s="27"/>
      <c r="G117" s="47"/>
      <c r="H117" s="557"/>
      <c r="I117" s="26"/>
      <c r="J117" s="63"/>
      <c r="K117" s="29"/>
      <c r="L117" s="47"/>
      <c r="M117" s="26"/>
      <c r="N117" s="26"/>
      <c r="O117" s="30"/>
      <c r="P117" s="27"/>
      <c r="Q117" s="26"/>
      <c r="R117" s="30"/>
      <c r="S117" s="31"/>
    </row>
    <row r="118" spans="4:19" s="4" customFormat="1" ht="19.7" customHeight="1">
      <c r="D118" s="27"/>
      <c r="E118" s="27"/>
      <c r="F118" s="27"/>
      <c r="G118" s="47"/>
      <c r="H118" s="557"/>
      <c r="I118" s="26"/>
      <c r="J118" s="63"/>
      <c r="K118" s="29"/>
      <c r="L118" s="47"/>
      <c r="M118" s="26"/>
      <c r="N118" s="26"/>
      <c r="O118" s="30"/>
      <c r="P118" s="27"/>
      <c r="Q118" s="26"/>
      <c r="R118" s="30"/>
      <c r="S118" s="31"/>
    </row>
    <row r="119" spans="4:19" s="4" customFormat="1" ht="19.7" customHeight="1">
      <c r="D119" s="27"/>
      <c r="E119" s="27"/>
      <c r="F119" s="27"/>
      <c r="G119" s="47"/>
      <c r="H119" s="557"/>
      <c r="I119" s="26"/>
      <c r="J119" s="63"/>
      <c r="K119" s="29"/>
      <c r="L119" s="47"/>
      <c r="M119" s="26"/>
      <c r="N119" s="26"/>
      <c r="O119" s="30"/>
      <c r="P119" s="27"/>
      <c r="Q119" s="26"/>
      <c r="R119" s="30"/>
      <c r="S119" s="31"/>
    </row>
    <row r="120" spans="4:19" s="4" customFormat="1" ht="19.7" customHeight="1">
      <c r="D120" s="27"/>
      <c r="E120" s="27"/>
      <c r="F120" s="27"/>
      <c r="G120" s="47"/>
      <c r="H120" s="557"/>
      <c r="I120" s="26"/>
      <c r="J120" s="63"/>
      <c r="K120" s="29"/>
      <c r="L120" s="47"/>
      <c r="M120" s="26"/>
      <c r="N120" s="26"/>
      <c r="O120" s="30"/>
      <c r="P120" s="27"/>
      <c r="Q120" s="26"/>
      <c r="R120" s="30"/>
      <c r="S120" s="31"/>
    </row>
    <row r="121" spans="4:19" s="4" customFormat="1" ht="19.7" customHeight="1">
      <c r="D121" s="27"/>
      <c r="E121" s="27"/>
      <c r="F121" s="27"/>
      <c r="G121" s="47"/>
      <c r="H121" s="557"/>
      <c r="I121" s="26"/>
      <c r="J121" s="63"/>
      <c r="K121" s="29"/>
      <c r="L121" s="47"/>
      <c r="M121" s="26"/>
      <c r="N121" s="26"/>
      <c r="O121" s="30"/>
      <c r="P121" s="27"/>
      <c r="Q121" s="26"/>
      <c r="R121" s="30"/>
      <c r="S121" s="31"/>
    </row>
    <row r="122" spans="4:19" s="4" customFormat="1" ht="19.7" customHeight="1">
      <c r="D122" s="27"/>
      <c r="E122" s="27"/>
      <c r="F122" s="27"/>
      <c r="G122" s="47"/>
      <c r="H122" s="557"/>
      <c r="I122" s="26"/>
      <c r="J122" s="63"/>
      <c r="K122" s="29"/>
      <c r="L122" s="47"/>
      <c r="M122" s="26"/>
      <c r="N122" s="26"/>
      <c r="O122" s="30"/>
      <c r="P122" s="27"/>
      <c r="Q122" s="26"/>
      <c r="R122" s="30"/>
      <c r="S122" s="31"/>
    </row>
    <row r="123" spans="4:19" s="4" customFormat="1" ht="19.7" customHeight="1">
      <c r="D123" s="27"/>
      <c r="E123" s="27"/>
      <c r="F123" s="27"/>
      <c r="G123" s="47"/>
      <c r="H123" s="557"/>
      <c r="I123" s="26"/>
      <c r="J123" s="63"/>
      <c r="K123" s="29"/>
      <c r="L123" s="47"/>
      <c r="M123" s="26"/>
      <c r="N123" s="26"/>
      <c r="O123" s="30"/>
      <c r="P123" s="27"/>
      <c r="Q123" s="26"/>
      <c r="R123" s="30"/>
      <c r="S123" s="31"/>
    </row>
    <row r="124" spans="4:19" s="4" customFormat="1" ht="19.7" customHeight="1">
      <c r="D124" s="27"/>
      <c r="E124" s="27"/>
      <c r="F124" s="27"/>
      <c r="G124" s="47"/>
      <c r="H124" s="557"/>
      <c r="I124" s="26"/>
      <c r="J124" s="63"/>
      <c r="K124" s="29"/>
      <c r="L124" s="47"/>
      <c r="M124" s="26"/>
      <c r="N124" s="26"/>
      <c r="O124" s="30"/>
      <c r="P124" s="27"/>
      <c r="Q124" s="26"/>
      <c r="R124" s="30"/>
      <c r="S124" s="31"/>
    </row>
    <row r="125" spans="4:19" s="4" customFormat="1" ht="19.7" customHeight="1">
      <c r="D125" s="27"/>
      <c r="E125" s="27"/>
      <c r="F125" s="27"/>
      <c r="G125" s="47"/>
      <c r="H125" s="557"/>
      <c r="I125" s="26"/>
      <c r="J125" s="63"/>
      <c r="K125" s="29"/>
      <c r="L125" s="47"/>
      <c r="M125" s="26"/>
      <c r="N125" s="26"/>
      <c r="O125" s="30"/>
      <c r="P125" s="27"/>
      <c r="Q125" s="26"/>
      <c r="R125" s="30"/>
      <c r="S125" s="31"/>
    </row>
    <row r="126" spans="4:19" s="4" customFormat="1" ht="19.7" customHeight="1">
      <c r="D126" s="27"/>
      <c r="E126" s="27"/>
      <c r="F126" s="27"/>
      <c r="G126" s="47"/>
      <c r="H126" s="557"/>
      <c r="I126" s="26"/>
      <c r="J126" s="63"/>
      <c r="K126" s="29"/>
      <c r="L126" s="47"/>
      <c r="M126" s="26"/>
      <c r="N126" s="26"/>
      <c r="O126" s="30"/>
      <c r="P126" s="27"/>
      <c r="Q126" s="26"/>
      <c r="R126" s="30"/>
      <c r="S126" s="31"/>
    </row>
    <row r="127" spans="4:19" s="4" customFormat="1" ht="19.7" customHeight="1">
      <c r="D127" s="27"/>
      <c r="E127" s="27"/>
      <c r="F127" s="27"/>
      <c r="G127" s="47"/>
      <c r="H127" s="557"/>
      <c r="I127" s="26"/>
      <c r="J127" s="63"/>
      <c r="K127" s="29"/>
      <c r="L127" s="47"/>
      <c r="M127" s="26"/>
      <c r="N127" s="26"/>
      <c r="O127" s="30"/>
      <c r="P127" s="27"/>
      <c r="Q127" s="26"/>
      <c r="R127" s="30"/>
      <c r="S127" s="31"/>
    </row>
    <row r="128" spans="4:19" s="4" customFormat="1" ht="19.7" customHeight="1">
      <c r="D128" s="27"/>
      <c r="E128" s="27"/>
      <c r="F128" s="27"/>
      <c r="G128" s="47"/>
      <c r="H128" s="557"/>
      <c r="I128" s="26"/>
      <c r="J128" s="63"/>
      <c r="K128" s="29"/>
      <c r="L128" s="47"/>
      <c r="M128" s="26"/>
      <c r="N128" s="26"/>
      <c r="O128" s="30"/>
      <c r="P128" s="27"/>
      <c r="Q128" s="26"/>
      <c r="R128" s="30"/>
      <c r="S128" s="31"/>
    </row>
    <row r="129" spans="4:19" s="4" customFormat="1" ht="19.7" customHeight="1">
      <c r="D129" s="27"/>
      <c r="E129" s="27"/>
      <c r="F129" s="27"/>
      <c r="G129" s="47"/>
      <c r="H129" s="557"/>
      <c r="I129" s="26"/>
      <c r="J129" s="63"/>
      <c r="K129" s="29"/>
      <c r="L129" s="47"/>
      <c r="M129" s="26"/>
      <c r="N129" s="26"/>
      <c r="O129" s="30"/>
      <c r="P129" s="27"/>
      <c r="Q129" s="26"/>
      <c r="R129" s="30"/>
      <c r="S129" s="31"/>
    </row>
    <row r="130" spans="4:19" s="4" customFormat="1" ht="19.7" customHeight="1">
      <c r="D130" s="27"/>
      <c r="E130" s="27"/>
      <c r="F130" s="27"/>
      <c r="G130" s="47"/>
      <c r="H130" s="557"/>
      <c r="I130" s="26"/>
      <c r="J130" s="63"/>
      <c r="K130" s="29"/>
      <c r="L130" s="47"/>
      <c r="M130" s="26"/>
      <c r="N130" s="26"/>
      <c r="O130" s="30"/>
      <c r="P130" s="27"/>
      <c r="Q130" s="26"/>
      <c r="R130" s="30"/>
      <c r="S130" s="31"/>
    </row>
    <row r="131" spans="4:19" s="4" customFormat="1" ht="19.7" customHeight="1">
      <c r="D131" s="27"/>
      <c r="E131" s="27"/>
      <c r="F131" s="27"/>
      <c r="G131" s="47"/>
      <c r="H131" s="557"/>
      <c r="I131" s="26"/>
      <c r="J131" s="63"/>
      <c r="K131" s="29"/>
      <c r="L131" s="47"/>
      <c r="M131" s="26"/>
      <c r="N131" s="26"/>
      <c r="O131" s="30"/>
      <c r="P131" s="27"/>
      <c r="Q131" s="26"/>
      <c r="R131" s="30"/>
      <c r="S131" s="31"/>
    </row>
    <row r="132" spans="4:19" s="4" customFormat="1" ht="19.7" customHeight="1">
      <c r="D132" s="27"/>
      <c r="E132" s="27"/>
      <c r="F132" s="27"/>
      <c r="G132" s="47"/>
      <c r="H132" s="557"/>
      <c r="I132" s="26"/>
      <c r="J132" s="63"/>
      <c r="K132" s="29"/>
      <c r="L132" s="47"/>
      <c r="M132" s="26"/>
      <c r="N132" s="26"/>
      <c r="O132" s="30"/>
      <c r="P132" s="27"/>
      <c r="Q132" s="26"/>
      <c r="R132" s="30"/>
      <c r="S132" s="31"/>
    </row>
    <row r="133" spans="4:19" s="4" customFormat="1" ht="19.7" customHeight="1">
      <c r="D133" s="27"/>
      <c r="E133" s="27"/>
      <c r="F133" s="27"/>
      <c r="G133" s="47"/>
      <c r="H133" s="557"/>
      <c r="I133" s="26"/>
      <c r="J133" s="63"/>
      <c r="K133" s="29"/>
      <c r="L133" s="47"/>
      <c r="M133" s="26"/>
      <c r="N133" s="26"/>
      <c r="O133" s="30"/>
      <c r="P133" s="27"/>
      <c r="Q133" s="26"/>
      <c r="R133" s="30"/>
      <c r="S133" s="31"/>
    </row>
    <row r="134" spans="4:19" s="4" customFormat="1" ht="19.7" customHeight="1">
      <c r="D134" s="27"/>
      <c r="E134" s="27"/>
      <c r="F134" s="27"/>
      <c r="G134" s="47"/>
      <c r="H134" s="557"/>
      <c r="I134" s="26"/>
      <c r="J134" s="63"/>
      <c r="K134" s="29"/>
      <c r="L134" s="47"/>
      <c r="M134" s="26"/>
      <c r="N134" s="26"/>
      <c r="O134" s="30"/>
      <c r="P134" s="27"/>
      <c r="Q134" s="26"/>
      <c r="R134" s="30"/>
      <c r="S134" s="31"/>
    </row>
    <row r="135" spans="4:19" s="4" customFormat="1" ht="19.7" customHeight="1">
      <c r="D135" s="27"/>
      <c r="E135" s="27"/>
      <c r="F135" s="27"/>
      <c r="G135" s="47"/>
      <c r="H135" s="557"/>
      <c r="I135" s="26"/>
      <c r="J135" s="63"/>
      <c r="K135" s="29"/>
      <c r="L135" s="47"/>
      <c r="M135" s="26"/>
      <c r="N135" s="26"/>
      <c r="O135" s="30"/>
      <c r="P135" s="27"/>
      <c r="Q135" s="26"/>
      <c r="R135" s="30"/>
      <c r="S135" s="31"/>
    </row>
    <row r="136" spans="4:19" s="4" customFormat="1" ht="19.7" customHeight="1">
      <c r="D136" s="27"/>
      <c r="E136" s="27"/>
      <c r="F136" s="27"/>
      <c r="G136" s="47"/>
      <c r="H136" s="557"/>
      <c r="I136" s="26"/>
      <c r="J136" s="63"/>
      <c r="K136" s="29"/>
      <c r="L136" s="47"/>
      <c r="M136" s="26"/>
      <c r="N136" s="26"/>
      <c r="O136" s="30"/>
      <c r="P136" s="27"/>
      <c r="Q136" s="26"/>
      <c r="R136" s="30"/>
      <c r="S136" s="31"/>
    </row>
    <row r="137" spans="4:19" s="4" customFormat="1" ht="19.7" customHeight="1">
      <c r="D137" s="27"/>
      <c r="E137" s="27"/>
      <c r="F137" s="27"/>
      <c r="G137" s="47"/>
      <c r="H137" s="557"/>
      <c r="I137" s="26"/>
      <c r="J137" s="63"/>
      <c r="K137" s="29"/>
      <c r="L137" s="47"/>
      <c r="M137" s="26"/>
      <c r="N137" s="26"/>
      <c r="O137" s="30"/>
      <c r="P137" s="27"/>
      <c r="Q137" s="26"/>
      <c r="R137" s="30"/>
      <c r="S137" s="31"/>
    </row>
    <row r="138" spans="4:19" s="4" customFormat="1" ht="19.7" customHeight="1">
      <c r="D138" s="27"/>
      <c r="E138" s="27"/>
      <c r="F138" s="27"/>
      <c r="G138" s="47"/>
      <c r="H138" s="557"/>
      <c r="I138" s="26"/>
      <c r="J138" s="63"/>
      <c r="K138" s="29"/>
      <c r="L138" s="47"/>
      <c r="M138" s="26"/>
      <c r="N138" s="26"/>
      <c r="O138" s="30"/>
      <c r="P138" s="27"/>
      <c r="Q138" s="26"/>
      <c r="R138" s="30"/>
      <c r="S138" s="31"/>
    </row>
    <row r="139" spans="4:19" s="4" customFormat="1" ht="19.7" customHeight="1">
      <c r="D139" s="27"/>
      <c r="E139" s="27"/>
      <c r="F139" s="27"/>
      <c r="G139" s="47"/>
      <c r="H139" s="557"/>
      <c r="I139" s="26"/>
      <c r="J139" s="63"/>
      <c r="K139" s="29"/>
      <c r="L139" s="47"/>
      <c r="M139" s="26"/>
      <c r="N139" s="26"/>
      <c r="O139" s="30"/>
      <c r="P139" s="27"/>
      <c r="Q139" s="26"/>
      <c r="R139" s="30"/>
      <c r="S139" s="31"/>
    </row>
    <row r="140" spans="4:19" s="4" customFormat="1" ht="19.7" customHeight="1">
      <c r="D140" s="27"/>
      <c r="E140" s="27"/>
      <c r="F140" s="27"/>
      <c r="G140" s="47"/>
      <c r="H140" s="557"/>
      <c r="I140" s="26"/>
      <c r="J140" s="63"/>
      <c r="K140" s="29"/>
      <c r="L140" s="47"/>
      <c r="M140" s="26"/>
      <c r="N140" s="26"/>
      <c r="O140" s="30"/>
      <c r="P140" s="27"/>
      <c r="Q140" s="26"/>
      <c r="R140" s="30"/>
      <c r="S140" s="31"/>
    </row>
    <row r="141" spans="4:19" s="4" customFormat="1" ht="19.7" customHeight="1">
      <c r="D141" s="27"/>
      <c r="E141" s="27"/>
      <c r="F141" s="27"/>
      <c r="G141" s="47"/>
      <c r="H141" s="557"/>
      <c r="I141" s="26"/>
      <c r="J141" s="63"/>
      <c r="K141" s="29"/>
      <c r="L141" s="47"/>
      <c r="M141" s="26"/>
      <c r="N141" s="26"/>
      <c r="O141" s="30"/>
      <c r="P141" s="27"/>
      <c r="Q141" s="26"/>
      <c r="R141" s="30"/>
      <c r="S141" s="31"/>
    </row>
    <row r="142" spans="4:19" s="4" customFormat="1" ht="19.7" customHeight="1">
      <c r="D142" s="27"/>
      <c r="E142" s="27"/>
      <c r="F142" s="27"/>
      <c r="G142" s="47"/>
      <c r="H142" s="557"/>
      <c r="I142" s="26"/>
      <c r="J142" s="63"/>
      <c r="K142" s="29"/>
      <c r="L142" s="47"/>
      <c r="M142" s="26"/>
      <c r="N142" s="26"/>
      <c r="O142" s="30"/>
      <c r="P142" s="27"/>
      <c r="Q142" s="26"/>
      <c r="R142" s="30"/>
      <c r="S142" s="31"/>
    </row>
    <row r="143" spans="4:19" s="4" customFormat="1" ht="19.7" customHeight="1">
      <c r="D143" s="27"/>
      <c r="E143" s="27"/>
      <c r="F143" s="27"/>
      <c r="G143" s="47"/>
      <c r="H143" s="557"/>
      <c r="I143" s="26"/>
      <c r="J143" s="63"/>
      <c r="K143" s="29"/>
      <c r="L143" s="47"/>
      <c r="M143" s="26"/>
      <c r="N143" s="26"/>
      <c r="O143" s="30"/>
      <c r="P143" s="27"/>
      <c r="Q143" s="26"/>
      <c r="R143" s="30"/>
      <c r="S143" s="31"/>
    </row>
    <row r="144" spans="4:19" s="4" customFormat="1" ht="19.7" customHeight="1">
      <c r="D144" s="27"/>
      <c r="E144" s="27"/>
      <c r="F144" s="27"/>
      <c r="G144" s="47"/>
      <c r="H144" s="557"/>
      <c r="I144" s="26"/>
      <c r="J144" s="63"/>
      <c r="K144" s="29"/>
      <c r="L144" s="47"/>
      <c r="M144" s="26"/>
      <c r="N144" s="26"/>
      <c r="O144" s="30"/>
      <c r="P144" s="27"/>
      <c r="Q144" s="26"/>
      <c r="R144" s="30"/>
      <c r="S144" s="31"/>
    </row>
    <row r="145" spans="4:19" s="4" customFormat="1" ht="19.7" customHeight="1">
      <c r="D145" s="27"/>
      <c r="E145" s="27"/>
      <c r="F145" s="27"/>
      <c r="G145" s="47"/>
      <c r="H145" s="557"/>
      <c r="I145" s="26"/>
      <c r="J145" s="63"/>
      <c r="K145" s="29"/>
      <c r="L145" s="47"/>
      <c r="M145" s="26"/>
      <c r="N145" s="26"/>
      <c r="O145" s="30"/>
      <c r="P145" s="27"/>
      <c r="Q145" s="26"/>
      <c r="R145" s="30"/>
      <c r="S145" s="31"/>
    </row>
    <row r="146" spans="4:19" s="4" customFormat="1" ht="19.7" customHeight="1">
      <c r="D146" s="27"/>
      <c r="E146" s="27"/>
      <c r="F146" s="27"/>
      <c r="G146" s="47"/>
      <c r="H146" s="557"/>
      <c r="I146" s="26"/>
      <c r="J146" s="63"/>
      <c r="K146" s="29"/>
      <c r="L146" s="47"/>
      <c r="M146" s="26"/>
      <c r="N146" s="26"/>
      <c r="O146" s="30"/>
      <c r="P146" s="27"/>
      <c r="Q146" s="26"/>
      <c r="R146" s="30"/>
      <c r="S146" s="31"/>
    </row>
    <row r="147" spans="4:19" s="4" customFormat="1" ht="19.7" customHeight="1">
      <c r="D147" s="27"/>
      <c r="E147" s="27"/>
      <c r="F147" s="27"/>
      <c r="G147" s="47"/>
      <c r="H147" s="557"/>
      <c r="I147" s="26"/>
      <c r="J147" s="63"/>
      <c r="K147" s="29"/>
      <c r="L147" s="47"/>
      <c r="M147" s="26"/>
      <c r="N147" s="26"/>
      <c r="O147" s="30"/>
      <c r="P147" s="27"/>
      <c r="Q147" s="26"/>
      <c r="R147" s="30"/>
      <c r="S147" s="31"/>
    </row>
    <row r="148" spans="4:19" s="4" customFormat="1" ht="19.7" customHeight="1">
      <c r="D148" s="27"/>
      <c r="E148" s="27"/>
      <c r="F148" s="27"/>
      <c r="G148" s="47"/>
      <c r="H148" s="557"/>
      <c r="I148" s="26"/>
      <c r="J148" s="63"/>
      <c r="K148" s="29"/>
      <c r="L148" s="47"/>
      <c r="M148" s="26"/>
      <c r="N148" s="26"/>
      <c r="O148" s="30"/>
      <c r="P148" s="27"/>
      <c r="Q148" s="26"/>
      <c r="R148" s="30"/>
      <c r="S148" s="31"/>
    </row>
    <row r="149" spans="4:19" s="4" customFormat="1" ht="19.7" customHeight="1">
      <c r="D149" s="27"/>
      <c r="E149" s="27"/>
      <c r="F149" s="27"/>
      <c r="G149" s="47"/>
      <c r="H149" s="557"/>
      <c r="I149" s="26"/>
      <c r="J149" s="63"/>
      <c r="K149" s="29"/>
      <c r="L149" s="47"/>
      <c r="M149" s="26"/>
      <c r="N149" s="26"/>
      <c r="O149" s="30"/>
      <c r="P149" s="27"/>
      <c r="Q149" s="26"/>
      <c r="R149" s="30"/>
      <c r="S149" s="31"/>
    </row>
    <row r="150" spans="4:19" s="4" customFormat="1" ht="19.7" customHeight="1">
      <c r="D150" s="27"/>
      <c r="E150" s="27"/>
      <c r="F150" s="27"/>
      <c r="G150" s="47"/>
      <c r="H150" s="557"/>
      <c r="I150" s="26"/>
      <c r="J150" s="63"/>
      <c r="K150" s="29"/>
      <c r="L150" s="47"/>
      <c r="M150" s="26"/>
      <c r="N150" s="26"/>
      <c r="O150" s="30"/>
      <c r="P150" s="27"/>
      <c r="Q150" s="26"/>
      <c r="R150" s="30"/>
      <c r="S150" s="31"/>
    </row>
    <row r="151" spans="4:19" s="4" customFormat="1" ht="19.7" customHeight="1">
      <c r="D151" s="27"/>
      <c r="E151" s="27"/>
      <c r="F151" s="27"/>
      <c r="G151" s="47"/>
      <c r="H151" s="557"/>
      <c r="I151" s="26"/>
      <c r="J151" s="63"/>
      <c r="K151" s="29"/>
      <c r="L151" s="47"/>
      <c r="M151" s="26"/>
      <c r="N151" s="26"/>
      <c r="O151" s="30"/>
      <c r="P151" s="27"/>
      <c r="Q151" s="26"/>
      <c r="R151" s="30"/>
      <c r="S151" s="31"/>
    </row>
    <row r="152" spans="4:19" s="4" customFormat="1" ht="19.7" customHeight="1">
      <c r="D152" s="27"/>
      <c r="E152" s="27"/>
      <c r="F152" s="27"/>
      <c r="G152" s="47"/>
      <c r="H152" s="557"/>
      <c r="I152" s="26"/>
      <c r="J152" s="63"/>
      <c r="K152" s="29"/>
      <c r="L152" s="47"/>
      <c r="M152" s="26"/>
      <c r="N152" s="26"/>
      <c r="O152" s="30"/>
      <c r="P152" s="27"/>
      <c r="Q152" s="26"/>
      <c r="R152" s="30"/>
      <c r="S152" s="31"/>
    </row>
    <row r="153" spans="4:19" s="4" customFormat="1" ht="19.7" customHeight="1">
      <c r="D153" s="27"/>
      <c r="E153" s="27"/>
      <c r="F153" s="27"/>
      <c r="G153" s="47"/>
      <c r="H153" s="557"/>
      <c r="I153" s="26"/>
      <c r="J153" s="63"/>
      <c r="K153" s="29"/>
      <c r="L153" s="47"/>
      <c r="M153" s="26"/>
      <c r="N153" s="26"/>
      <c r="O153" s="30"/>
      <c r="P153" s="27"/>
      <c r="Q153" s="26"/>
      <c r="R153" s="30"/>
      <c r="S153" s="31"/>
    </row>
    <row r="154" spans="4:19" s="4" customFormat="1" ht="19.7" customHeight="1">
      <c r="D154" s="27"/>
      <c r="E154" s="27"/>
      <c r="F154" s="27"/>
      <c r="G154" s="47"/>
      <c r="H154" s="557"/>
      <c r="I154" s="26"/>
      <c r="J154" s="63"/>
      <c r="K154" s="29"/>
      <c r="L154" s="47"/>
      <c r="M154" s="26"/>
      <c r="N154" s="26"/>
      <c r="O154" s="30"/>
      <c r="P154" s="27"/>
      <c r="Q154" s="26"/>
      <c r="R154" s="30"/>
      <c r="S154" s="31"/>
    </row>
    <row r="155" spans="4:19" s="4" customFormat="1" ht="19.7" customHeight="1">
      <c r="D155" s="27"/>
      <c r="E155" s="27"/>
      <c r="F155" s="27"/>
      <c r="G155" s="47"/>
      <c r="H155" s="557"/>
      <c r="I155" s="26"/>
      <c r="J155" s="63"/>
      <c r="K155" s="29"/>
      <c r="L155" s="47"/>
      <c r="M155" s="26"/>
      <c r="N155" s="26"/>
      <c r="O155" s="30"/>
      <c r="P155" s="27"/>
      <c r="Q155" s="26"/>
      <c r="R155" s="30"/>
      <c r="S155" s="31"/>
    </row>
    <row r="156" spans="4:19" s="4" customFormat="1" ht="19.7" customHeight="1">
      <c r="D156" s="27"/>
      <c r="E156" s="27"/>
      <c r="F156" s="27"/>
      <c r="G156" s="47"/>
      <c r="H156" s="557"/>
      <c r="I156" s="26"/>
      <c r="J156" s="63"/>
      <c r="K156" s="29"/>
      <c r="L156" s="47"/>
      <c r="M156" s="26"/>
      <c r="N156" s="26"/>
      <c r="O156" s="30"/>
      <c r="P156" s="27"/>
      <c r="Q156" s="26"/>
      <c r="R156" s="30"/>
      <c r="S156" s="31"/>
    </row>
    <row r="157" spans="4:19" s="4" customFormat="1" ht="19.7" customHeight="1">
      <c r="D157" s="27"/>
      <c r="E157" s="27"/>
      <c r="F157" s="27"/>
      <c r="G157" s="47"/>
      <c r="H157" s="557"/>
      <c r="I157" s="26"/>
      <c r="J157" s="63"/>
      <c r="K157" s="29"/>
      <c r="L157" s="47"/>
      <c r="M157" s="26"/>
      <c r="N157" s="26"/>
      <c r="O157" s="30"/>
      <c r="P157" s="27"/>
      <c r="Q157" s="26"/>
      <c r="R157" s="30"/>
      <c r="S157" s="31"/>
    </row>
    <row r="158" spans="4:19" s="4" customFormat="1" ht="19.7" customHeight="1">
      <c r="D158" s="27"/>
      <c r="E158" s="27"/>
      <c r="F158" s="27"/>
      <c r="G158" s="47"/>
      <c r="H158" s="557"/>
      <c r="I158" s="26"/>
      <c r="J158" s="63"/>
      <c r="K158" s="29"/>
      <c r="L158" s="47"/>
      <c r="M158" s="26"/>
      <c r="N158" s="26"/>
      <c r="O158" s="30"/>
      <c r="P158" s="27"/>
      <c r="Q158" s="26"/>
      <c r="R158" s="30"/>
      <c r="S158" s="31"/>
    </row>
    <row r="159" spans="4:19" s="4" customFormat="1" ht="19.7" customHeight="1">
      <c r="D159" s="27"/>
      <c r="E159" s="27"/>
      <c r="F159" s="27"/>
      <c r="G159" s="47"/>
      <c r="H159" s="557"/>
      <c r="I159" s="26"/>
      <c r="J159" s="63"/>
      <c r="K159" s="29"/>
      <c r="L159" s="47"/>
      <c r="M159" s="26"/>
      <c r="N159" s="26"/>
      <c r="O159" s="30"/>
      <c r="P159" s="27"/>
      <c r="Q159" s="26"/>
      <c r="R159" s="30"/>
      <c r="S159" s="31"/>
    </row>
    <row r="160" spans="4:19" s="4" customFormat="1" ht="19.7" customHeight="1">
      <c r="D160" s="27"/>
      <c r="E160" s="27"/>
      <c r="F160" s="27"/>
      <c r="G160" s="47"/>
      <c r="H160" s="557"/>
      <c r="I160" s="26"/>
      <c r="J160" s="63"/>
      <c r="K160" s="29"/>
      <c r="L160" s="47"/>
      <c r="M160" s="26"/>
      <c r="N160" s="26"/>
      <c r="O160" s="30"/>
      <c r="P160" s="27"/>
      <c r="Q160" s="26"/>
      <c r="R160" s="30"/>
      <c r="S160" s="31"/>
    </row>
    <row r="161" spans="4:19" s="4" customFormat="1" ht="19.7" customHeight="1">
      <c r="D161" s="27"/>
      <c r="E161" s="27"/>
      <c r="F161" s="27"/>
      <c r="G161" s="47"/>
      <c r="H161" s="557"/>
      <c r="I161" s="26"/>
      <c r="J161" s="63"/>
      <c r="K161" s="29"/>
      <c r="L161" s="47"/>
      <c r="M161" s="26"/>
      <c r="N161" s="26"/>
      <c r="O161" s="30"/>
      <c r="P161" s="27"/>
      <c r="Q161" s="26"/>
      <c r="R161" s="30"/>
      <c r="S161" s="31"/>
    </row>
    <row r="162" spans="4:19" s="4" customFormat="1" ht="19.7" customHeight="1">
      <c r="D162" s="27"/>
      <c r="E162" s="27"/>
      <c r="F162" s="27"/>
      <c r="G162" s="47"/>
      <c r="H162" s="557"/>
      <c r="I162" s="26"/>
      <c r="J162" s="63"/>
      <c r="K162" s="29"/>
      <c r="L162" s="47"/>
      <c r="M162" s="26"/>
      <c r="N162" s="26"/>
      <c r="O162" s="30"/>
      <c r="P162" s="27"/>
      <c r="Q162" s="26"/>
      <c r="R162" s="30"/>
      <c r="S162" s="31"/>
    </row>
    <row r="163" spans="4:19" s="4" customFormat="1" ht="19.7" customHeight="1">
      <c r="D163" s="27"/>
      <c r="E163" s="27"/>
      <c r="F163" s="27"/>
      <c r="G163" s="47"/>
      <c r="H163" s="557"/>
      <c r="I163" s="26"/>
      <c r="J163" s="63"/>
      <c r="K163" s="29"/>
      <c r="L163" s="47"/>
      <c r="M163" s="26"/>
      <c r="N163" s="26"/>
      <c r="O163" s="30"/>
      <c r="P163" s="27"/>
      <c r="Q163" s="26"/>
      <c r="R163" s="30"/>
      <c r="S163" s="31"/>
    </row>
    <row r="164" spans="4:19" s="4" customFormat="1" ht="19.7" customHeight="1">
      <c r="D164" s="27"/>
      <c r="E164" s="27"/>
      <c r="F164" s="27"/>
      <c r="G164" s="47"/>
      <c r="H164" s="557"/>
      <c r="I164" s="26"/>
      <c r="J164" s="63"/>
      <c r="K164" s="29"/>
      <c r="L164" s="47"/>
      <c r="M164" s="26"/>
      <c r="N164" s="26"/>
      <c r="O164" s="30"/>
      <c r="P164" s="27"/>
      <c r="Q164" s="26"/>
      <c r="R164" s="30"/>
      <c r="S164" s="31"/>
    </row>
    <row r="165" spans="4:19" s="4" customFormat="1" ht="19.7" customHeight="1">
      <c r="D165" s="27"/>
      <c r="E165" s="27"/>
      <c r="F165" s="27"/>
      <c r="G165" s="47"/>
      <c r="H165" s="557"/>
      <c r="I165" s="26"/>
      <c r="J165" s="63"/>
      <c r="K165" s="29"/>
      <c r="L165" s="47"/>
      <c r="M165" s="26"/>
      <c r="N165" s="26"/>
      <c r="O165" s="30"/>
      <c r="P165" s="27"/>
      <c r="Q165" s="26"/>
      <c r="R165" s="30"/>
      <c r="S165" s="31"/>
    </row>
    <row r="166" spans="4:19" s="4" customFormat="1" ht="19.7" customHeight="1">
      <c r="D166" s="27"/>
      <c r="E166" s="27"/>
      <c r="F166" s="27"/>
      <c r="G166" s="47"/>
      <c r="H166" s="557"/>
      <c r="I166" s="26"/>
      <c r="J166" s="63"/>
      <c r="K166" s="29"/>
      <c r="L166" s="47"/>
      <c r="M166" s="26"/>
      <c r="N166" s="26"/>
      <c r="O166" s="30"/>
      <c r="P166" s="27"/>
      <c r="Q166" s="26"/>
      <c r="R166" s="30"/>
      <c r="S166" s="31"/>
    </row>
    <row r="167" spans="4:19" s="4" customFormat="1" ht="19.7" customHeight="1">
      <c r="D167" s="27"/>
      <c r="E167" s="27"/>
      <c r="F167" s="27"/>
      <c r="G167" s="47"/>
      <c r="H167" s="557"/>
      <c r="I167" s="26"/>
      <c r="J167" s="63"/>
      <c r="K167" s="29"/>
      <c r="L167" s="47"/>
      <c r="M167" s="26"/>
      <c r="N167" s="26"/>
      <c r="O167" s="30"/>
      <c r="P167" s="27"/>
      <c r="Q167" s="26"/>
      <c r="R167" s="30"/>
      <c r="S167" s="31"/>
    </row>
    <row r="168" spans="4:19" s="4" customFormat="1" ht="19.7" customHeight="1">
      <c r="D168" s="27"/>
      <c r="E168" s="27"/>
      <c r="F168" s="27"/>
      <c r="G168" s="47"/>
      <c r="H168" s="557"/>
      <c r="I168" s="26"/>
      <c r="J168" s="63"/>
      <c r="K168" s="29"/>
      <c r="L168" s="47"/>
      <c r="M168" s="26"/>
      <c r="N168" s="26"/>
      <c r="O168" s="30"/>
      <c r="P168" s="27"/>
      <c r="Q168" s="26"/>
      <c r="R168" s="30"/>
      <c r="S168" s="31"/>
    </row>
    <row r="169" spans="4:19" s="4" customFormat="1" ht="19.7" customHeight="1">
      <c r="D169" s="27"/>
      <c r="E169" s="27"/>
      <c r="F169" s="27"/>
      <c r="G169" s="47"/>
      <c r="H169" s="557"/>
      <c r="I169" s="26"/>
      <c r="J169" s="63"/>
      <c r="K169" s="29"/>
      <c r="L169" s="47"/>
      <c r="M169" s="26"/>
      <c r="N169" s="26"/>
      <c r="O169" s="30"/>
      <c r="P169" s="27"/>
      <c r="Q169" s="26"/>
      <c r="R169" s="30"/>
      <c r="S169" s="31"/>
    </row>
    <row r="170" spans="4:19" s="4" customFormat="1" ht="19.7" customHeight="1">
      <c r="D170" s="27"/>
      <c r="E170" s="27"/>
      <c r="F170" s="27"/>
      <c r="G170" s="47"/>
      <c r="H170" s="557"/>
      <c r="I170" s="26"/>
      <c r="J170" s="63"/>
      <c r="K170" s="29"/>
      <c r="L170" s="47"/>
      <c r="M170" s="26"/>
      <c r="N170" s="26"/>
      <c r="O170" s="30"/>
      <c r="P170" s="27"/>
      <c r="Q170" s="26"/>
      <c r="R170" s="30"/>
      <c r="S170" s="31"/>
    </row>
    <row r="171" spans="4:19" s="4" customFormat="1" ht="19.7" customHeight="1">
      <c r="D171" s="27"/>
      <c r="E171" s="27"/>
      <c r="F171" s="27"/>
      <c r="G171" s="47"/>
      <c r="H171" s="557"/>
      <c r="I171" s="26"/>
      <c r="J171" s="63"/>
      <c r="K171" s="29"/>
      <c r="L171" s="47"/>
      <c r="M171" s="26"/>
      <c r="N171" s="26"/>
      <c r="O171" s="30"/>
      <c r="P171" s="27"/>
      <c r="Q171" s="26"/>
      <c r="R171" s="30"/>
      <c r="S171" s="31"/>
    </row>
    <row r="172" spans="4:19" s="4" customFormat="1" ht="19.7" customHeight="1">
      <c r="D172" s="27"/>
      <c r="E172" s="27"/>
      <c r="F172" s="27"/>
      <c r="G172" s="47"/>
      <c r="H172" s="557"/>
      <c r="I172" s="26"/>
      <c r="J172" s="63"/>
      <c r="K172" s="29"/>
      <c r="L172" s="47"/>
      <c r="M172" s="26"/>
      <c r="N172" s="26"/>
      <c r="O172" s="30"/>
      <c r="P172" s="27"/>
      <c r="Q172" s="26"/>
      <c r="R172" s="30"/>
      <c r="S172" s="31"/>
    </row>
    <row r="173" spans="4:19" s="4" customFormat="1" ht="19.7" customHeight="1">
      <c r="D173" s="27"/>
      <c r="E173" s="27"/>
      <c r="F173" s="27"/>
      <c r="G173" s="47"/>
      <c r="H173" s="557"/>
      <c r="I173" s="26"/>
      <c r="J173" s="63"/>
      <c r="K173" s="29"/>
      <c r="L173" s="47"/>
      <c r="M173" s="26"/>
      <c r="N173" s="26"/>
      <c r="O173" s="30"/>
      <c r="P173" s="27"/>
      <c r="Q173" s="26"/>
      <c r="R173" s="30"/>
      <c r="S173" s="31"/>
    </row>
    <row r="174" spans="4:19" s="4" customFormat="1" ht="19.7" customHeight="1">
      <c r="D174" s="27"/>
      <c r="E174" s="27"/>
      <c r="F174" s="27"/>
      <c r="G174" s="47"/>
      <c r="H174" s="557"/>
      <c r="I174" s="26"/>
      <c r="J174" s="63"/>
      <c r="K174" s="29"/>
      <c r="L174" s="47"/>
      <c r="M174" s="26"/>
      <c r="N174" s="26"/>
      <c r="O174" s="30"/>
      <c r="P174" s="27"/>
      <c r="Q174" s="26"/>
      <c r="R174" s="30"/>
      <c r="S174" s="31"/>
    </row>
    <row r="175" spans="4:19" s="4" customFormat="1" ht="19.7" customHeight="1">
      <c r="D175" s="27"/>
      <c r="E175" s="27"/>
      <c r="F175" s="27"/>
      <c r="G175" s="47"/>
      <c r="H175" s="557"/>
      <c r="I175" s="26"/>
      <c r="J175" s="63"/>
      <c r="K175" s="29"/>
      <c r="L175" s="47"/>
      <c r="M175" s="26"/>
      <c r="N175" s="26"/>
      <c r="O175" s="30"/>
      <c r="P175" s="27"/>
      <c r="Q175" s="26"/>
      <c r="R175" s="30"/>
      <c r="S175" s="31"/>
    </row>
    <row r="176" spans="4:19" s="4" customFormat="1" ht="19.7" customHeight="1">
      <c r="D176" s="27"/>
      <c r="E176" s="27"/>
      <c r="F176" s="27"/>
      <c r="G176" s="47"/>
      <c r="H176" s="557"/>
      <c r="I176" s="26"/>
      <c r="J176" s="63"/>
      <c r="K176" s="29"/>
      <c r="L176" s="47"/>
      <c r="M176" s="26"/>
      <c r="N176" s="26"/>
      <c r="O176" s="30"/>
      <c r="P176" s="27"/>
      <c r="Q176" s="26"/>
      <c r="R176" s="30"/>
      <c r="S176" s="31"/>
    </row>
    <row r="177" spans="4:19" s="4" customFormat="1" ht="19.7" customHeight="1">
      <c r="D177" s="27"/>
      <c r="E177" s="27"/>
      <c r="F177" s="27"/>
      <c r="G177" s="47"/>
      <c r="H177" s="557"/>
      <c r="I177" s="26"/>
      <c r="J177" s="63"/>
      <c r="K177" s="29"/>
      <c r="L177" s="47"/>
      <c r="M177" s="26"/>
      <c r="N177" s="26"/>
      <c r="O177" s="30"/>
      <c r="P177" s="27"/>
      <c r="Q177" s="26"/>
      <c r="R177" s="30"/>
      <c r="S177" s="31"/>
    </row>
    <row r="178" spans="4:19" s="4" customFormat="1" ht="19.7" customHeight="1">
      <c r="D178" s="27"/>
      <c r="E178" s="27"/>
      <c r="F178" s="27"/>
      <c r="G178" s="47"/>
      <c r="H178" s="557"/>
      <c r="I178" s="26"/>
      <c r="J178" s="63"/>
      <c r="K178" s="29"/>
      <c r="L178" s="47"/>
      <c r="M178" s="26"/>
      <c r="N178" s="26"/>
      <c r="O178" s="30"/>
      <c r="P178" s="27"/>
      <c r="Q178" s="26"/>
      <c r="R178" s="30"/>
      <c r="S178" s="31"/>
    </row>
    <row r="179" spans="4:19" s="4" customFormat="1" ht="19.7" customHeight="1">
      <c r="D179" s="27"/>
      <c r="E179" s="27"/>
      <c r="F179" s="27"/>
      <c r="G179" s="47"/>
      <c r="H179" s="557"/>
      <c r="I179" s="26"/>
      <c r="J179" s="63"/>
      <c r="K179" s="29"/>
      <c r="L179" s="47"/>
      <c r="M179" s="26"/>
      <c r="N179" s="26"/>
      <c r="O179" s="30"/>
      <c r="P179" s="27"/>
      <c r="Q179" s="26"/>
      <c r="R179" s="30"/>
      <c r="S179" s="31"/>
    </row>
    <row r="180" spans="4:19" s="4" customFormat="1" ht="19.7" customHeight="1">
      <c r="D180" s="27"/>
      <c r="E180" s="27"/>
      <c r="F180" s="27"/>
      <c r="G180" s="47"/>
      <c r="H180" s="557"/>
      <c r="I180" s="26"/>
      <c r="J180" s="63"/>
      <c r="K180" s="29"/>
      <c r="L180" s="47"/>
      <c r="M180" s="26"/>
      <c r="N180" s="26"/>
      <c r="O180" s="30"/>
      <c r="P180" s="27"/>
      <c r="Q180" s="26"/>
      <c r="R180" s="30"/>
      <c r="S180" s="31"/>
    </row>
    <row r="181" spans="4:19" s="4" customFormat="1" ht="19.7" customHeight="1">
      <c r="D181" s="27"/>
      <c r="E181" s="27"/>
      <c r="F181" s="27"/>
      <c r="G181" s="47"/>
      <c r="H181" s="557"/>
      <c r="I181" s="26"/>
      <c r="J181" s="63"/>
      <c r="K181" s="29"/>
      <c r="L181" s="47"/>
      <c r="M181" s="26"/>
      <c r="N181" s="26"/>
      <c r="O181" s="30"/>
      <c r="P181" s="27"/>
      <c r="Q181" s="26"/>
      <c r="R181" s="30"/>
      <c r="S181" s="31"/>
    </row>
    <row r="182" spans="4:19" s="4" customFormat="1" ht="19.7" customHeight="1">
      <c r="D182" s="27"/>
      <c r="E182" s="27"/>
      <c r="F182" s="27"/>
      <c r="G182" s="47"/>
      <c r="H182" s="557"/>
      <c r="I182" s="26"/>
      <c r="J182" s="63"/>
      <c r="K182" s="29"/>
      <c r="L182" s="47"/>
      <c r="M182" s="26"/>
      <c r="N182" s="26"/>
      <c r="O182" s="30"/>
      <c r="P182" s="27"/>
      <c r="Q182" s="26"/>
      <c r="R182" s="30"/>
      <c r="S182" s="31"/>
    </row>
    <row r="183" spans="4:19" s="4" customFormat="1" ht="19.7" customHeight="1">
      <c r="D183" s="27"/>
      <c r="E183" s="27"/>
      <c r="F183" s="27"/>
      <c r="G183" s="47"/>
      <c r="H183" s="557"/>
      <c r="I183" s="26"/>
      <c r="J183" s="63"/>
      <c r="K183" s="29"/>
      <c r="L183" s="47"/>
      <c r="M183" s="26"/>
      <c r="N183" s="26"/>
      <c r="O183" s="30"/>
      <c r="P183" s="27"/>
      <c r="Q183" s="26"/>
      <c r="R183" s="30"/>
      <c r="S183" s="31"/>
    </row>
    <row r="184" spans="4:19" s="4" customFormat="1" ht="19.7" customHeight="1">
      <c r="D184" s="27"/>
      <c r="E184" s="27"/>
      <c r="F184" s="27"/>
      <c r="G184" s="47"/>
      <c r="H184" s="557"/>
      <c r="I184" s="26"/>
      <c r="J184" s="63"/>
      <c r="K184" s="29"/>
      <c r="L184" s="47"/>
      <c r="M184" s="26"/>
      <c r="N184" s="26"/>
      <c r="O184" s="30"/>
      <c r="P184" s="27"/>
      <c r="Q184" s="26"/>
      <c r="R184" s="30"/>
      <c r="S184" s="31"/>
    </row>
    <row r="185" spans="4:19" s="4" customFormat="1" ht="19.7" customHeight="1">
      <c r="D185" s="27"/>
      <c r="E185" s="27"/>
      <c r="F185" s="27"/>
      <c r="G185" s="47"/>
      <c r="H185" s="557"/>
      <c r="I185" s="26"/>
      <c r="J185" s="63"/>
      <c r="K185" s="29"/>
      <c r="L185" s="47"/>
      <c r="M185" s="26"/>
      <c r="N185" s="26"/>
      <c r="O185" s="30"/>
      <c r="P185" s="27"/>
      <c r="Q185" s="26"/>
      <c r="R185" s="30"/>
      <c r="S185" s="31"/>
    </row>
    <row r="186" spans="4:19" s="4" customFormat="1" ht="19.7" customHeight="1">
      <c r="D186" s="27"/>
      <c r="E186" s="27"/>
      <c r="F186" s="27"/>
      <c r="G186" s="47"/>
      <c r="H186" s="557"/>
      <c r="I186" s="26"/>
      <c r="J186" s="63"/>
      <c r="K186" s="29"/>
      <c r="L186" s="47"/>
      <c r="M186" s="26"/>
      <c r="N186" s="26"/>
      <c r="O186" s="30"/>
      <c r="P186" s="27"/>
      <c r="Q186" s="26"/>
      <c r="R186" s="30"/>
      <c r="S186" s="31"/>
    </row>
    <row r="187" spans="4:19" s="4" customFormat="1" ht="19.7" customHeight="1">
      <c r="D187" s="27"/>
      <c r="E187" s="27"/>
      <c r="F187" s="27"/>
      <c r="G187" s="47"/>
      <c r="H187" s="557"/>
      <c r="I187" s="26"/>
      <c r="J187" s="63"/>
      <c r="K187" s="29"/>
      <c r="L187" s="47"/>
      <c r="M187" s="26"/>
      <c r="N187" s="26"/>
      <c r="O187" s="30"/>
      <c r="P187" s="27"/>
      <c r="Q187" s="26"/>
      <c r="R187" s="30"/>
      <c r="S187" s="31"/>
    </row>
    <row r="188" spans="4:19" s="4" customFormat="1" ht="19.7" customHeight="1">
      <c r="D188" s="27"/>
      <c r="E188" s="27"/>
      <c r="F188" s="27"/>
      <c r="G188" s="47"/>
      <c r="H188" s="557"/>
      <c r="I188" s="26"/>
      <c r="J188" s="63"/>
      <c r="K188" s="29"/>
      <c r="L188" s="47"/>
      <c r="M188" s="26"/>
      <c r="N188" s="26"/>
      <c r="O188" s="30"/>
      <c r="P188" s="27"/>
      <c r="Q188" s="26"/>
      <c r="R188" s="30"/>
      <c r="S188" s="31"/>
    </row>
    <row r="189" spans="4:19" s="4" customFormat="1" ht="19.7" customHeight="1">
      <c r="D189" s="27"/>
      <c r="E189" s="27"/>
      <c r="F189" s="27"/>
      <c r="G189" s="47"/>
      <c r="H189" s="557"/>
      <c r="I189" s="26"/>
      <c r="J189" s="63"/>
      <c r="K189" s="29"/>
      <c r="L189" s="47"/>
      <c r="M189" s="26"/>
      <c r="N189" s="26"/>
      <c r="O189" s="30"/>
      <c r="P189" s="27"/>
      <c r="Q189" s="26"/>
      <c r="R189" s="30"/>
      <c r="S189" s="31"/>
    </row>
    <row r="190" spans="4:19" s="4" customFormat="1" ht="19.7" customHeight="1">
      <c r="D190" s="27"/>
      <c r="E190" s="27"/>
      <c r="F190" s="27"/>
      <c r="G190" s="47"/>
      <c r="H190" s="557"/>
      <c r="I190" s="26"/>
      <c r="J190" s="63"/>
      <c r="K190" s="29"/>
      <c r="L190" s="47"/>
      <c r="M190" s="26"/>
      <c r="N190" s="26"/>
      <c r="O190" s="30"/>
      <c r="P190" s="27"/>
      <c r="Q190" s="26"/>
      <c r="R190" s="30"/>
      <c r="S190" s="31"/>
    </row>
    <row r="191" spans="4:19" s="4" customFormat="1" ht="19.7" customHeight="1">
      <c r="D191" s="27"/>
      <c r="E191" s="27"/>
      <c r="F191" s="27"/>
      <c r="G191" s="47"/>
      <c r="H191" s="557"/>
      <c r="I191" s="26"/>
      <c r="J191" s="63"/>
      <c r="K191" s="29"/>
      <c r="L191" s="47"/>
      <c r="M191" s="26"/>
      <c r="N191" s="26"/>
      <c r="O191" s="30"/>
      <c r="P191" s="27"/>
      <c r="Q191" s="26"/>
      <c r="R191" s="30"/>
      <c r="S191" s="31"/>
    </row>
    <row r="192" spans="4:19" s="4" customFormat="1" ht="19.7" customHeight="1">
      <c r="D192" s="27"/>
      <c r="E192" s="27"/>
      <c r="F192" s="27"/>
      <c r="G192" s="47"/>
      <c r="H192" s="557"/>
      <c r="I192" s="26"/>
      <c r="J192" s="63"/>
      <c r="K192" s="29"/>
      <c r="L192" s="47"/>
      <c r="M192" s="26"/>
      <c r="N192" s="26"/>
      <c r="O192" s="30"/>
      <c r="P192" s="27"/>
      <c r="Q192" s="26"/>
      <c r="R192" s="30"/>
      <c r="S192" s="31"/>
    </row>
    <row r="193" spans="4:19" s="4" customFormat="1" ht="19.7" customHeight="1">
      <c r="D193" s="27"/>
      <c r="E193" s="27"/>
      <c r="F193" s="27"/>
      <c r="G193" s="47"/>
      <c r="H193" s="557"/>
      <c r="I193" s="26"/>
      <c r="J193" s="63"/>
      <c r="K193" s="29"/>
      <c r="L193" s="47"/>
      <c r="M193" s="26"/>
      <c r="N193" s="26"/>
      <c r="O193" s="30"/>
      <c r="P193" s="27"/>
      <c r="Q193" s="26"/>
      <c r="R193" s="30"/>
      <c r="S193" s="31"/>
    </row>
    <row r="194" spans="4:19" s="4" customFormat="1" ht="19.7" customHeight="1">
      <c r="D194" s="27"/>
      <c r="E194" s="27"/>
      <c r="F194" s="27"/>
      <c r="G194" s="47"/>
      <c r="H194" s="557"/>
      <c r="I194" s="26"/>
      <c r="J194" s="63"/>
      <c r="K194" s="29"/>
      <c r="L194" s="47"/>
      <c r="M194" s="26"/>
      <c r="N194" s="26"/>
      <c r="O194" s="30"/>
      <c r="P194" s="27"/>
      <c r="Q194" s="26"/>
      <c r="R194" s="30"/>
      <c r="S194" s="31"/>
    </row>
    <row r="195" spans="4:19" s="4" customFormat="1" ht="19.7" customHeight="1">
      <c r="D195" s="27"/>
      <c r="E195" s="27"/>
      <c r="F195" s="27"/>
      <c r="G195" s="47"/>
      <c r="H195" s="557"/>
      <c r="I195" s="26"/>
      <c r="J195" s="63"/>
      <c r="K195" s="29"/>
      <c r="L195" s="47"/>
      <c r="M195" s="26"/>
      <c r="N195" s="26"/>
      <c r="O195" s="30"/>
      <c r="P195" s="27"/>
      <c r="Q195" s="26"/>
      <c r="R195" s="30"/>
      <c r="S195" s="31"/>
    </row>
    <row r="196" spans="4:19" s="4" customFormat="1" ht="19.7" customHeight="1">
      <c r="D196" s="27"/>
      <c r="E196" s="27"/>
      <c r="F196" s="27"/>
      <c r="G196" s="47"/>
      <c r="H196" s="557"/>
      <c r="I196" s="26"/>
      <c r="J196" s="63"/>
      <c r="K196" s="29"/>
      <c r="L196" s="47"/>
      <c r="M196" s="26"/>
      <c r="N196" s="26"/>
      <c r="O196" s="30"/>
      <c r="P196" s="27"/>
      <c r="Q196" s="26"/>
      <c r="R196" s="30"/>
      <c r="S196" s="31"/>
    </row>
    <row r="197" spans="4:19" s="4" customFormat="1" ht="19.7" customHeight="1">
      <c r="D197" s="27"/>
      <c r="E197" s="27"/>
      <c r="F197" s="27"/>
      <c r="G197" s="47"/>
      <c r="H197" s="557"/>
      <c r="I197" s="26"/>
      <c r="J197" s="63"/>
      <c r="K197" s="29"/>
      <c r="L197" s="47"/>
      <c r="M197" s="26"/>
      <c r="N197" s="26"/>
      <c r="O197" s="30"/>
      <c r="P197" s="27"/>
      <c r="Q197" s="26"/>
      <c r="R197" s="30"/>
      <c r="S197" s="31"/>
    </row>
    <row r="198" spans="4:19" s="4" customFormat="1" ht="19.7" customHeight="1">
      <c r="D198" s="27"/>
      <c r="E198" s="27"/>
      <c r="F198" s="27"/>
      <c r="G198" s="47"/>
      <c r="H198" s="557"/>
      <c r="I198" s="26"/>
      <c r="J198" s="63"/>
      <c r="K198" s="29"/>
      <c r="L198" s="47"/>
      <c r="M198" s="26"/>
      <c r="N198" s="26"/>
      <c r="O198" s="30"/>
      <c r="P198" s="27"/>
      <c r="Q198" s="26"/>
      <c r="R198" s="30"/>
      <c r="S198" s="31"/>
    </row>
    <row r="199" spans="4:19" s="4" customFormat="1" ht="19.7" customHeight="1">
      <c r="D199" s="27"/>
      <c r="E199" s="27"/>
      <c r="F199" s="27"/>
      <c r="G199" s="47"/>
      <c r="H199" s="557"/>
      <c r="I199" s="26"/>
      <c r="J199" s="63"/>
      <c r="K199" s="29"/>
      <c r="L199" s="47"/>
      <c r="M199" s="26"/>
      <c r="N199" s="26"/>
      <c r="O199" s="30"/>
      <c r="P199" s="27"/>
      <c r="Q199" s="26"/>
      <c r="R199" s="30"/>
      <c r="S199" s="31"/>
    </row>
    <row r="200" spans="4:19" s="4" customFormat="1" ht="19.7" customHeight="1">
      <c r="D200" s="27"/>
      <c r="E200" s="27"/>
      <c r="F200" s="27"/>
      <c r="G200" s="47"/>
      <c r="H200" s="557"/>
      <c r="I200" s="26"/>
      <c r="J200" s="63"/>
      <c r="K200" s="29"/>
      <c r="L200" s="47"/>
      <c r="M200" s="26"/>
      <c r="N200" s="26"/>
      <c r="O200" s="30"/>
      <c r="P200" s="27"/>
      <c r="Q200" s="26"/>
      <c r="R200" s="30"/>
      <c r="S200" s="31"/>
    </row>
    <row r="201" spans="4:19" s="4" customFormat="1" ht="19.7" customHeight="1">
      <c r="D201" s="27"/>
      <c r="E201" s="27"/>
      <c r="F201" s="27"/>
      <c r="G201" s="47"/>
      <c r="H201" s="557"/>
      <c r="I201" s="26"/>
      <c r="J201" s="63"/>
      <c r="K201" s="29"/>
      <c r="L201" s="47"/>
      <c r="M201" s="26"/>
      <c r="N201" s="26"/>
      <c r="O201" s="30"/>
      <c r="P201" s="27"/>
      <c r="Q201" s="26"/>
      <c r="R201" s="30"/>
      <c r="S201" s="31"/>
    </row>
    <row r="202" spans="4:19" s="4" customFormat="1" ht="19.7" customHeight="1">
      <c r="D202" s="27"/>
      <c r="E202" s="27"/>
      <c r="F202" s="27"/>
      <c r="G202" s="47"/>
      <c r="H202" s="557"/>
      <c r="I202" s="26"/>
      <c r="J202" s="63"/>
      <c r="K202" s="29"/>
      <c r="L202" s="47"/>
      <c r="M202" s="26"/>
      <c r="N202" s="26"/>
      <c r="O202" s="30"/>
      <c r="P202" s="27"/>
      <c r="Q202" s="26"/>
      <c r="R202" s="30"/>
      <c r="S202" s="31"/>
    </row>
    <row r="203" spans="4:19" s="4" customFormat="1" ht="19.7" customHeight="1">
      <c r="D203" s="27"/>
      <c r="E203" s="27"/>
      <c r="F203" s="27"/>
      <c r="G203" s="47"/>
      <c r="H203" s="557"/>
      <c r="I203" s="26"/>
      <c r="J203" s="63"/>
      <c r="K203" s="29"/>
      <c r="L203" s="47"/>
      <c r="M203" s="26"/>
      <c r="N203" s="26"/>
      <c r="O203" s="30"/>
      <c r="P203" s="27"/>
      <c r="Q203" s="26"/>
      <c r="R203" s="30"/>
      <c r="S203" s="31"/>
    </row>
    <row r="204" spans="4:19" s="4" customFormat="1" ht="19.7" customHeight="1">
      <c r="D204" s="27"/>
      <c r="E204" s="27"/>
      <c r="F204" s="27"/>
      <c r="G204" s="47"/>
      <c r="H204" s="557"/>
      <c r="I204" s="26"/>
      <c r="J204" s="63"/>
      <c r="K204" s="29"/>
      <c r="L204" s="47"/>
      <c r="M204" s="26"/>
      <c r="N204" s="26"/>
      <c r="O204" s="30"/>
      <c r="P204" s="27"/>
      <c r="Q204" s="26"/>
      <c r="R204" s="30"/>
      <c r="S204" s="31"/>
    </row>
    <row r="205" spans="4:19" s="4" customFormat="1" ht="19.7" customHeight="1">
      <c r="D205" s="27"/>
      <c r="E205" s="27"/>
      <c r="F205" s="27"/>
      <c r="G205" s="47"/>
      <c r="H205" s="557"/>
      <c r="I205" s="26"/>
      <c r="J205" s="63"/>
      <c r="K205" s="29"/>
      <c r="L205" s="47"/>
      <c r="M205" s="26"/>
      <c r="N205" s="26"/>
      <c r="O205" s="30"/>
      <c r="P205" s="27"/>
      <c r="Q205" s="26"/>
      <c r="R205" s="30"/>
      <c r="S205" s="31"/>
    </row>
    <row r="206" spans="4:19" s="4" customFormat="1" ht="19.7" customHeight="1">
      <c r="D206" s="27"/>
      <c r="E206" s="27"/>
      <c r="F206" s="27"/>
      <c r="G206" s="47"/>
      <c r="H206" s="557"/>
      <c r="I206" s="26"/>
      <c r="J206" s="63"/>
      <c r="K206" s="29"/>
      <c r="L206" s="47"/>
      <c r="M206" s="26"/>
      <c r="N206" s="26"/>
      <c r="O206" s="30"/>
      <c r="P206" s="27"/>
      <c r="Q206" s="26"/>
      <c r="R206" s="30"/>
      <c r="S206" s="31"/>
    </row>
    <row r="207" spans="4:19" s="4" customFormat="1" ht="19.7" customHeight="1">
      <c r="D207" s="27"/>
      <c r="E207" s="27"/>
      <c r="F207" s="27"/>
      <c r="G207" s="47"/>
      <c r="H207" s="557"/>
      <c r="I207" s="26"/>
      <c r="J207" s="63"/>
      <c r="K207" s="29"/>
      <c r="L207" s="47"/>
      <c r="M207" s="26"/>
      <c r="N207" s="26"/>
      <c r="O207" s="30"/>
      <c r="P207" s="27"/>
      <c r="Q207" s="26"/>
      <c r="R207" s="30"/>
      <c r="S207" s="31"/>
    </row>
    <row r="208" spans="4:19" s="4" customFormat="1" ht="19.7" customHeight="1">
      <c r="D208" s="27"/>
      <c r="E208" s="27"/>
      <c r="F208" s="27"/>
      <c r="G208" s="47"/>
      <c r="H208" s="557"/>
      <c r="I208" s="26"/>
      <c r="J208" s="63"/>
      <c r="K208" s="29"/>
      <c r="L208" s="47"/>
      <c r="M208" s="26"/>
      <c r="N208" s="26"/>
      <c r="O208" s="30"/>
      <c r="P208" s="27"/>
      <c r="Q208" s="26"/>
      <c r="R208" s="30"/>
      <c r="S208" s="31"/>
    </row>
    <row r="209" spans="4:19" s="4" customFormat="1" ht="19.7" customHeight="1">
      <c r="D209" s="27"/>
      <c r="E209" s="27"/>
      <c r="F209" s="27"/>
      <c r="G209" s="47"/>
      <c r="H209" s="557"/>
      <c r="I209" s="26"/>
      <c r="J209" s="63"/>
      <c r="K209" s="29"/>
      <c r="L209" s="47"/>
      <c r="M209" s="26"/>
      <c r="N209" s="26"/>
      <c r="O209" s="30"/>
      <c r="P209" s="27"/>
      <c r="Q209" s="26"/>
      <c r="R209" s="30"/>
      <c r="S209" s="31"/>
    </row>
    <row r="210" spans="4:19" s="4" customFormat="1" ht="19.7" customHeight="1">
      <c r="D210" s="27"/>
      <c r="E210" s="27"/>
      <c r="F210" s="27"/>
      <c r="G210" s="47"/>
      <c r="H210" s="557"/>
      <c r="I210" s="26"/>
      <c r="J210" s="63"/>
      <c r="K210" s="29"/>
      <c r="L210" s="47"/>
      <c r="M210" s="26"/>
      <c r="N210" s="26"/>
      <c r="O210" s="30"/>
      <c r="P210" s="27"/>
      <c r="Q210" s="26"/>
      <c r="R210" s="30"/>
      <c r="S210" s="31"/>
    </row>
    <row r="211" spans="4:19" s="4" customFormat="1" ht="19.7" customHeight="1">
      <c r="D211" s="27"/>
      <c r="E211" s="27"/>
      <c r="F211" s="27"/>
      <c r="G211" s="47"/>
      <c r="H211" s="557"/>
      <c r="I211" s="26"/>
      <c r="J211" s="63"/>
      <c r="K211" s="29"/>
      <c r="L211" s="47"/>
      <c r="M211" s="26"/>
      <c r="N211" s="26"/>
      <c r="O211" s="30"/>
      <c r="P211" s="27"/>
      <c r="Q211" s="26"/>
      <c r="R211" s="30"/>
      <c r="S211" s="31"/>
    </row>
    <row r="212" spans="4:19" s="4" customFormat="1" ht="19.7" customHeight="1">
      <c r="D212" s="27"/>
      <c r="E212" s="27"/>
      <c r="F212" s="27"/>
      <c r="G212" s="47"/>
      <c r="H212" s="557"/>
      <c r="I212" s="26"/>
      <c r="J212" s="63"/>
      <c r="K212" s="29"/>
      <c r="L212" s="47"/>
      <c r="M212" s="26"/>
      <c r="N212" s="26"/>
      <c r="O212" s="30"/>
      <c r="P212" s="27"/>
      <c r="Q212" s="26"/>
      <c r="R212" s="30"/>
      <c r="S212" s="31"/>
    </row>
    <row r="213" spans="4:19" s="4" customFormat="1" ht="19.7" customHeight="1">
      <c r="D213" s="27"/>
      <c r="E213" s="27"/>
      <c r="F213" s="27"/>
      <c r="G213" s="47"/>
      <c r="H213" s="557"/>
      <c r="I213" s="26"/>
      <c r="J213" s="63"/>
      <c r="K213" s="29"/>
      <c r="L213" s="47"/>
      <c r="M213" s="26"/>
      <c r="N213" s="26"/>
      <c r="O213" s="30"/>
      <c r="P213" s="27"/>
      <c r="Q213" s="26"/>
      <c r="R213" s="30"/>
      <c r="S213" s="31"/>
    </row>
    <row r="214" spans="4:19" s="4" customFormat="1" ht="19.7" customHeight="1">
      <c r="D214" s="27"/>
      <c r="E214" s="27"/>
      <c r="F214" s="27"/>
      <c r="G214" s="47"/>
      <c r="H214" s="557"/>
      <c r="I214" s="26"/>
      <c r="J214" s="63"/>
      <c r="K214" s="29"/>
      <c r="L214" s="47"/>
      <c r="M214" s="26"/>
      <c r="N214" s="26"/>
      <c r="O214" s="30"/>
      <c r="P214" s="27"/>
      <c r="Q214" s="26"/>
      <c r="R214" s="30"/>
      <c r="S214" s="31"/>
    </row>
    <row r="215" spans="4:19" s="4" customFormat="1" ht="19.7" customHeight="1">
      <c r="D215" s="27"/>
      <c r="E215" s="27"/>
      <c r="F215" s="27"/>
      <c r="G215" s="47"/>
      <c r="H215" s="557"/>
      <c r="I215" s="26"/>
      <c r="J215" s="63"/>
      <c r="K215" s="29"/>
      <c r="L215" s="47"/>
      <c r="M215" s="26"/>
      <c r="N215" s="26"/>
      <c r="O215" s="30"/>
      <c r="P215" s="27"/>
      <c r="Q215" s="26"/>
      <c r="R215" s="30"/>
      <c r="S215" s="31"/>
    </row>
    <row r="216" spans="4:19" s="4" customFormat="1" ht="19.7" customHeight="1">
      <c r="D216" s="27"/>
      <c r="E216" s="27"/>
      <c r="F216" s="27"/>
      <c r="G216" s="47"/>
      <c r="H216" s="557"/>
      <c r="I216" s="26"/>
      <c r="J216" s="63"/>
      <c r="K216" s="29"/>
      <c r="L216" s="47"/>
      <c r="M216" s="26"/>
      <c r="N216" s="26"/>
      <c r="O216" s="30"/>
      <c r="P216" s="27"/>
      <c r="Q216" s="26"/>
      <c r="R216" s="30"/>
      <c r="S216" s="31"/>
    </row>
    <row r="217" spans="4:19" s="4" customFormat="1" ht="19.7" customHeight="1">
      <c r="D217" s="27"/>
      <c r="E217" s="27"/>
      <c r="F217" s="27"/>
      <c r="G217" s="47"/>
      <c r="H217" s="557"/>
      <c r="I217" s="26"/>
      <c r="J217" s="63"/>
      <c r="K217" s="29"/>
      <c r="L217" s="47"/>
      <c r="M217" s="26"/>
      <c r="N217" s="26"/>
      <c r="O217" s="30"/>
      <c r="P217" s="27"/>
      <c r="Q217" s="26"/>
      <c r="R217" s="30"/>
      <c r="S217" s="31"/>
    </row>
    <row r="218" spans="4:19" s="4" customFormat="1" ht="19.7" customHeight="1">
      <c r="D218" s="27"/>
      <c r="E218" s="27"/>
      <c r="F218" s="27"/>
      <c r="G218" s="47"/>
      <c r="H218" s="557"/>
      <c r="I218" s="26"/>
      <c r="J218" s="63"/>
      <c r="K218" s="29"/>
      <c r="L218" s="47"/>
      <c r="M218" s="26"/>
      <c r="N218" s="26"/>
      <c r="O218" s="30"/>
      <c r="P218" s="27"/>
      <c r="Q218" s="26"/>
      <c r="R218" s="30"/>
      <c r="S218" s="31"/>
    </row>
    <row r="219" spans="4:19" s="4" customFormat="1" ht="19.7" customHeight="1">
      <c r="D219" s="27"/>
      <c r="E219" s="27"/>
      <c r="F219" s="27"/>
      <c r="G219" s="47"/>
      <c r="H219" s="557"/>
      <c r="I219" s="26"/>
      <c r="J219" s="63"/>
      <c r="K219" s="29"/>
      <c r="L219" s="47"/>
      <c r="M219" s="26"/>
      <c r="N219" s="26"/>
      <c r="O219" s="30"/>
      <c r="P219" s="27"/>
      <c r="Q219" s="26"/>
      <c r="R219" s="30"/>
      <c r="S219" s="31"/>
    </row>
    <row r="220" spans="4:19" s="4" customFormat="1" ht="19.7" customHeight="1">
      <c r="D220" s="27"/>
      <c r="E220" s="27"/>
      <c r="F220" s="27"/>
      <c r="G220" s="47"/>
      <c r="H220" s="557"/>
      <c r="I220" s="26"/>
      <c r="J220" s="63"/>
      <c r="K220" s="29"/>
      <c r="L220" s="47"/>
      <c r="M220" s="26"/>
      <c r="N220" s="26"/>
      <c r="O220" s="30"/>
      <c r="P220" s="27"/>
      <c r="Q220" s="26"/>
      <c r="R220" s="30"/>
      <c r="S220" s="31"/>
    </row>
    <row r="221" spans="4:19" s="4" customFormat="1" ht="19.7" customHeight="1">
      <c r="D221" s="27"/>
      <c r="E221" s="27"/>
      <c r="F221" s="27"/>
      <c r="G221" s="47"/>
      <c r="H221" s="557"/>
      <c r="I221" s="26"/>
      <c r="J221" s="63"/>
      <c r="K221" s="29"/>
      <c r="L221" s="47"/>
      <c r="M221" s="26"/>
      <c r="N221" s="26"/>
      <c r="O221" s="30"/>
      <c r="P221" s="27"/>
      <c r="Q221" s="26"/>
      <c r="R221" s="30"/>
      <c r="S221" s="31"/>
    </row>
    <row r="222" spans="4:19" s="4" customFormat="1" ht="19.7" customHeight="1">
      <c r="D222" s="27"/>
      <c r="E222" s="27"/>
      <c r="F222" s="27"/>
      <c r="G222" s="47"/>
      <c r="H222" s="557"/>
      <c r="I222" s="26"/>
      <c r="J222" s="63"/>
      <c r="K222" s="29"/>
      <c r="L222" s="47"/>
      <c r="M222" s="26"/>
      <c r="N222" s="26"/>
      <c r="O222" s="30"/>
      <c r="P222" s="27"/>
      <c r="Q222" s="26"/>
      <c r="R222" s="30"/>
      <c r="S222" s="31"/>
    </row>
    <row r="223" spans="4:19" s="4" customFormat="1" ht="19.7" customHeight="1">
      <c r="D223" s="27"/>
      <c r="E223" s="27"/>
      <c r="F223" s="27"/>
      <c r="G223" s="47"/>
      <c r="H223" s="557"/>
      <c r="I223" s="26"/>
      <c r="J223" s="63"/>
      <c r="K223" s="29"/>
      <c r="L223" s="47"/>
      <c r="M223" s="26"/>
      <c r="N223" s="26"/>
      <c r="O223" s="30"/>
      <c r="P223" s="27"/>
      <c r="Q223" s="26"/>
      <c r="R223" s="30"/>
      <c r="S223" s="31"/>
    </row>
    <row r="224" spans="4:19" s="4" customFormat="1" ht="19.7" customHeight="1">
      <c r="D224" s="27"/>
      <c r="E224" s="27"/>
      <c r="F224" s="27"/>
      <c r="G224" s="47"/>
      <c r="H224" s="557"/>
      <c r="I224" s="26"/>
      <c r="J224" s="63"/>
      <c r="K224" s="29"/>
      <c r="L224" s="47"/>
      <c r="M224" s="26"/>
      <c r="N224" s="26"/>
      <c r="O224" s="30"/>
      <c r="P224" s="27"/>
      <c r="Q224" s="26"/>
      <c r="R224" s="30"/>
      <c r="S224" s="31"/>
    </row>
    <row r="225" spans="4:19" s="4" customFormat="1" ht="19.7" customHeight="1">
      <c r="D225" s="27"/>
      <c r="E225" s="27"/>
      <c r="F225" s="27"/>
      <c r="G225" s="47"/>
      <c r="H225" s="557"/>
      <c r="I225" s="26"/>
      <c r="J225" s="63"/>
      <c r="K225" s="29"/>
      <c r="L225" s="47"/>
      <c r="M225" s="26"/>
      <c r="N225" s="26"/>
      <c r="O225" s="30"/>
      <c r="P225" s="27"/>
      <c r="Q225" s="26"/>
      <c r="R225" s="30"/>
      <c r="S225" s="31"/>
    </row>
    <row r="226" spans="4:19" s="4" customFormat="1" ht="19.7" customHeight="1">
      <c r="D226" s="27"/>
      <c r="E226" s="27"/>
      <c r="F226" s="27"/>
      <c r="G226" s="47"/>
      <c r="H226" s="557"/>
      <c r="I226" s="26"/>
      <c r="J226" s="63"/>
      <c r="K226" s="29"/>
      <c r="L226" s="47"/>
      <c r="M226" s="26"/>
      <c r="N226" s="26"/>
      <c r="O226" s="30"/>
      <c r="P226" s="27"/>
      <c r="Q226" s="26"/>
      <c r="R226" s="30"/>
      <c r="S226" s="31"/>
    </row>
    <row r="227" spans="4:19" s="4" customFormat="1" ht="19.7" customHeight="1">
      <c r="D227" s="27"/>
      <c r="E227" s="27"/>
      <c r="F227" s="27"/>
      <c r="G227" s="47"/>
      <c r="H227" s="557"/>
      <c r="I227" s="26"/>
      <c r="J227" s="63"/>
      <c r="K227" s="29"/>
      <c r="L227" s="47"/>
      <c r="M227" s="26"/>
      <c r="N227" s="26"/>
      <c r="O227" s="30"/>
      <c r="P227" s="27"/>
      <c r="Q227" s="26"/>
      <c r="R227" s="30"/>
      <c r="S227" s="31"/>
    </row>
    <row r="228" spans="4:19" s="4" customFormat="1" ht="19.7" customHeight="1">
      <c r="D228" s="27"/>
      <c r="E228" s="27"/>
      <c r="F228" s="27"/>
      <c r="G228" s="47"/>
      <c r="H228" s="557"/>
      <c r="I228" s="26"/>
      <c r="J228" s="63"/>
      <c r="K228" s="29"/>
      <c r="L228" s="47"/>
      <c r="M228" s="26"/>
      <c r="N228" s="26"/>
      <c r="O228" s="30"/>
      <c r="P228" s="27"/>
      <c r="Q228" s="26"/>
      <c r="R228" s="30"/>
      <c r="S228" s="31"/>
    </row>
    <row r="229" spans="4:19" s="4" customFormat="1" ht="19.7" customHeight="1">
      <c r="D229" s="27"/>
      <c r="E229" s="27"/>
      <c r="F229" s="27"/>
      <c r="G229" s="47"/>
      <c r="H229" s="557"/>
      <c r="I229" s="26"/>
      <c r="J229" s="63"/>
      <c r="K229" s="29"/>
      <c r="L229" s="47"/>
      <c r="M229" s="26"/>
      <c r="N229" s="26"/>
      <c r="O229" s="30"/>
      <c r="P229" s="27"/>
      <c r="Q229" s="26"/>
      <c r="R229" s="30"/>
      <c r="S229" s="31"/>
    </row>
    <row r="230" spans="4:19" s="4" customFormat="1" ht="19.7" customHeight="1">
      <c r="D230" s="27"/>
      <c r="E230" s="27"/>
      <c r="F230" s="27"/>
      <c r="G230" s="47"/>
      <c r="H230" s="557"/>
      <c r="I230" s="26"/>
      <c r="J230" s="63"/>
      <c r="K230" s="29"/>
      <c r="L230" s="47"/>
      <c r="M230" s="26"/>
      <c r="N230" s="26"/>
      <c r="O230" s="30"/>
      <c r="P230" s="27"/>
      <c r="Q230" s="26"/>
      <c r="R230" s="30"/>
      <c r="S230" s="31"/>
    </row>
    <row r="231" spans="4:19" s="4" customFormat="1" ht="19.7" customHeight="1">
      <c r="D231" s="27"/>
      <c r="E231" s="27"/>
      <c r="F231" s="27"/>
      <c r="G231" s="47"/>
      <c r="H231" s="557"/>
      <c r="I231" s="26"/>
      <c r="J231" s="63"/>
      <c r="K231" s="29"/>
      <c r="L231" s="47"/>
      <c r="M231" s="26"/>
      <c r="N231" s="26"/>
      <c r="O231" s="30"/>
      <c r="P231" s="27"/>
      <c r="Q231" s="26"/>
      <c r="R231" s="30"/>
      <c r="S231" s="31"/>
    </row>
    <row r="232" spans="4:19" s="4" customFormat="1" ht="19.7" customHeight="1">
      <c r="D232" s="27"/>
      <c r="E232" s="27"/>
      <c r="F232" s="27"/>
      <c r="G232" s="47"/>
      <c r="H232" s="557"/>
      <c r="I232" s="26"/>
      <c r="J232" s="63"/>
      <c r="K232" s="29"/>
      <c r="L232" s="47"/>
      <c r="M232" s="26"/>
      <c r="N232" s="26"/>
      <c r="O232" s="30"/>
      <c r="P232" s="27"/>
      <c r="Q232" s="26"/>
      <c r="R232" s="30"/>
      <c r="S232" s="31"/>
    </row>
    <row r="233" spans="4:19" s="4" customFormat="1" ht="19.7" customHeight="1">
      <c r="D233" s="27"/>
      <c r="E233" s="27"/>
      <c r="F233" s="27"/>
      <c r="G233" s="47"/>
      <c r="H233" s="557"/>
      <c r="I233" s="26"/>
      <c r="J233" s="63"/>
      <c r="K233" s="29"/>
      <c r="L233" s="47"/>
      <c r="M233" s="26"/>
      <c r="N233" s="26"/>
      <c r="O233" s="30"/>
      <c r="P233" s="27"/>
      <c r="Q233" s="26"/>
      <c r="R233" s="30"/>
      <c r="S233" s="31"/>
    </row>
    <row r="234" spans="4:19" s="4" customFormat="1" ht="19.7" customHeight="1">
      <c r="D234" s="27"/>
      <c r="E234" s="27"/>
      <c r="F234" s="27"/>
      <c r="G234" s="47"/>
      <c r="H234" s="557"/>
      <c r="I234" s="26"/>
      <c r="J234" s="63"/>
      <c r="K234" s="29"/>
      <c r="L234" s="47"/>
      <c r="M234" s="26"/>
      <c r="N234" s="26"/>
      <c r="O234" s="30"/>
      <c r="P234" s="27"/>
      <c r="Q234" s="26"/>
      <c r="R234" s="30"/>
      <c r="S234" s="31"/>
    </row>
    <row r="235" spans="4:19" s="4" customFormat="1" ht="19.7" customHeight="1">
      <c r="D235" s="27"/>
      <c r="E235" s="27"/>
      <c r="F235" s="27"/>
      <c r="G235" s="47"/>
      <c r="H235" s="557"/>
      <c r="I235" s="26"/>
      <c r="J235" s="63"/>
      <c r="K235" s="29"/>
      <c r="L235" s="47"/>
      <c r="M235" s="26"/>
      <c r="N235" s="26"/>
      <c r="O235" s="30"/>
      <c r="P235" s="27"/>
      <c r="Q235" s="26"/>
      <c r="R235" s="30"/>
      <c r="S235" s="31"/>
    </row>
    <row r="236" spans="4:19" s="4" customFormat="1" ht="19.7" customHeight="1">
      <c r="D236" s="27"/>
      <c r="E236" s="27"/>
      <c r="F236" s="27"/>
      <c r="G236" s="47"/>
      <c r="H236" s="557"/>
      <c r="I236" s="26"/>
      <c r="J236" s="63"/>
      <c r="K236" s="29"/>
      <c r="L236" s="47"/>
      <c r="M236" s="26"/>
      <c r="N236" s="26"/>
      <c r="O236" s="30"/>
      <c r="P236" s="27"/>
      <c r="Q236" s="26"/>
      <c r="R236" s="30"/>
      <c r="S236" s="31"/>
    </row>
    <row r="237" spans="4:19" s="4" customFormat="1" ht="19.7" customHeight="1">
      <c r="D237" s="27"/>
      <c r="E237" s="27"/>
      <c r="F237" s="27"/>
      <c r="G237" s="47"/>
      <c r="H237" s="557"/>
      <c r="I237" s="26"/>
      <c r="J237" s="63"/>
      <c r="K237" s="29"/>
      <c r="L237" s="47"/>
      <c r="M237" s="26"/>
      <c r="N237" s="26"/>
      <c r="O237" s="30"/>
      <c r="P237" s="27"/>
      <c r="Q237" s="26"/>
      <c r="R237" s="30"/>
      <c r="S237" s="31"/>
    </row>
    <row r="238" spans="4:19" s="4" customFormat="1" ht="19.7" customHeight="1">
      <c r="D238" s="27"/>
      <c r="E238" s="27"/>
      <c r="F238" s="27"/>
      <c r="G238" s="47"/>
      <c r="H238" s="557"/>
      <c r="I238" s="26"/>
      <c r="J238" s="63"/>
      <c r="K238" s="29"/>
      <c r="L238" s="47"/>
      <c r="M238" s="26"/>
      <c r="N238" s="26"/>
      <c r="O238" s="30"/>
      <c r="P238" s="27"/>
      <c r="Q238" s="26"/>
      <c r="R238" s="30"/>
      <c r="S238" s="31"/>
    </row>
    <row r="239" spans="4:19" s="4" customFormat="1" ht="19.7" customHeight="1">
      <c r="D239" s="27"/>
      <c r="E239" s="27"/>
      <c r="F239" s="27"/>
      <c r="G239" s="47"/>
      <c r="H239" s="557"/>
      <c r="I239" s="26"/>
      <c r="J239" s="63"/>
      <c r="K239" s="29"/>
      <c r="L239" s="47"/>
      <c r="M239" s="26"/>
      <c r="N239" s="26"/>
      <c r="O239" s="30"/>
      <c r="P239" s="27"/>
      <c r="Q239" s="26"/>
      <c r="R239" s="30"/>
      <c r="S239" s="31"/>
    </row>
    <row r="240" spans="4:19" s="4" customFormat="1" ht="19.7" customHeight="1">
      <c r="D240" s="27"/>
      <c r="E240" s="27"/>
      <c r="F240" s="27"/>
      <c r="G240" s="47"/>
      <c r="H240" s="557"/>
      <c r="I240" s="26"/>
      <c r="J240" s="63"/>
      <c r="K240" s="29"/>
      <c r="L240" s="47"/>
      <c r="M240" s="26"/>
      <c r="N240" s="26"/>
      <c r="O240" s="30"/>
      <c r="P240" s="27"/>
      <c r="Q240" s="26"/>
      <c r="R240" s="30"/>
      <c r="S240" s="31"/>
    </row>
    <row r="241" spans="4:19" s="4" customFormat="1" ht="19.7" customHeight="1">
      <c r="D241" s="27"/>
      <c r="E241" s="27"/>
      <c r="F241" s="27"/>
      <c r="G241" s="47"/>
      <c r="H241" s="557"/>
      <c r="I241" s="26"/>
      <c r="J241" s="63"/>
      <c r="K241" s="29"/>
      <c r="L241" s="47"/>
      <c r="M241" s="26"/>
      <c r="N241" s="26"/>
      <c r="O241" s="30"/>
      <c r="P241" s="27"/>
      <c r="Q241" s="26"/>
      <c r="R241" s="30"/>
      <c r="S241" s="31"/>
    </row>
    <row r="242" spans="4:19" s="4" customFormat="1" ht="19.7" customHeight="1">
      <c r="D242" s="27"/>
      <c r="E242" s="27"/>
      <c r="F242" s="27"/>
      <c r="G242" s="47"/>
      <c r="H242" s="557"/>
      <c r="I242" s="26"/>
      <c r="J242" s="63"/>
      <c r="K242" s="29"/>
      <c r="L242" s="47"/>
      <c r="M242" s="26"/>
      <c r="N242" s="26"/>
      <c r="O242" s="30"/>
      <c r="P242" s="27"/>
      <c r="Q242" s="26"/>
      <c r="R242" s="30"/>
      <c r="S242" s="31"/>
    </row>
    <row r="243" spans="4:19" s="4" customFormat="1" ht="19.7" customHeight="1">
      <c r="D243" s="27"/>
      <c r="E243" s="27"/>
      <c r="F243" s="27"/>
      <c r="G243" s="47"/>
      <c r="H243" s="557"/>
      <c r="I243" s="26"/>
      <c r="J243" s="63"/>
      <c r="K243" s="29"/>
      <c r="L243" s="47"/>
      <c r="M243" s="26"/>
      <c r="N243" s="26"/>
      <c r="O243" s="30"/>
      <c r="P243" s="27"/>
      <c r="Q243" s="26"/>
      <c r="R243" s="30"/>
      <c r="S243" s="31"/>
    </row>
    <row r="244" spans="4:19" s="4" customFormat="1" ht="19.7" customHeight="1">
      <c r="D244" s="27"/>
      <c r="E244" s="27"/>
      <c r="F244" s="27"/>
      <c r="G244" s="47"/>
      <c r="H244" s="557"/>
      <c r="I244" s="26"/>
      <c r="J244" s="63"/>
      <c r="K244" s="29"/>
      <c r="L244" s="47"/>
      <c r="M244" s="26"/>
      <c r="N244" s="26"/>
      <c r="O244" s="30"/>
      <c r="P244" s="27"/>
      <c r="Q244" s="26"/>
      <c r="R244" s="30"/>
      <c r="S244" s="31"/>
    </row>
    <row r="245" spans="4:19" s="4" customFormat="1" ht="19.7" customHeight="1">
      <c r="D245" s="27"/>
      <c r="E245" s="27"/>
      <c r="F245" s="27"/>
      <c r="G245" s="47"/>
      <c r="H245" s="557"/>
      <c r="I245" s="26"/>
      <c r="J245" s="63"/>
      <c r="K245" s="29"/>
      <c r="L245" s="47"/>
      <c r="M245" s="26"/>
      <c r="N245" s="26"/>
      <c r="O245" s="30"/>
      <c r="P245" s="27"/>
      <c r="Q245" s="26"/>
      <c r="R245" s="30"/>
      <c r="S245" s="31"/>
    </row>
    <row r="246" spans="4:19" s="4" customFormat="1" ht="19.7" customHeight="1">
      <c r="D246" s="27"/>
      <c r="E246" s="27"/>
      <c r="F246" s="27"/>
      <c r="G246" s="47"/>
      <c r="H246" s="557"/>
      <c r="I246" s="26"/>
      <c r="J246" s="63"/>
      <c r="K246" s="29"/>
      <c r="L246" s="47"/>
      <c r="M246" s="26"/>
      <c r="N246" s="26"/>
      <c r="O246" s="30"/>
      <c r="P246" s="27"/>
      <c r="Q246" s="26"/>
      <c r="R246" s="30"/>
      <c r="S246" s="31"/>
    </row>
    <row r="247" spans="4:19" s="4" customFormat="1" ht="19.7" customHeight="1">
      <c r="D247" s="27"/>
      <c r="E247" s="27"/>
      <c r="F247" s="27"/>
      <c r="G247" s="47"/>
      <c r="H247" s="557"/>
      <c r="I247" s="26"/>
      <c r="J247" s="63"/>
      <c r="K247" s="29"/>
      <c r="L247" s="47"/>
      <c r="M247" s="26"/>
      <c r="N247" s="26"/>
      <c r="O247" s="30"/>
      <c r="P247" s="27"/>
      <c r="Q247" s="26"/>
      <c r="R247" s="30"/>
      <c r="S247" s="31"/>
    </row>
    <row r="248" spans="4:19" s="4" customFormat="1" ht="19.7" customHeight="1">
      <c r="D248" s="27"/>
      <c r="E248" s="27"/>
      <c r="F248" s="27"/>
      <c r="G248" s="47"/>
      <c r="H248" s="557"/>
      <c r="I248" s="26"/>
      <c r="J248" s="63"/>
      <c r="K248" s="29"/>
      <c r="L248" s="47"/>
      <c r="M248" s="26"/>
      <c r="N248" s="26"/>
      <c r="O248" s="30"/>
      <c r="P248" s="27"/>
      <c r="Q248" s="26"/>
      <c r="R248" s="30"/>
      <c r="S248" s="31"/>
    </row>
    <row r="249" spans="4:19" s="4" customFormat="1" ht="19.7" customHeight="1">
      <c r="D249" s="27"/>
      <c r="E249" s="27"/>
      <c r="F249" s="27"/>
      <c r="G249" s="47"/>
      <c r="H249" s="557"/>
      <c r="I249" s="26"/>
      <c r="J249" s="63"/>
      <c r="K249" s="29"/>
      <c r="L249" s="47"/>
      <c r="M249" s="26"/>
      <c r="N249" s="26"/>
      <c r="O249" s="30"/>
      <c r="P249" s="27"/>
      <c r="Q249" s="26"/>
      <c r="R249" s="30"/>
      <c r="S249" s="31"/>
    </row>
    <row r="250" spans="4:19" s="4" customFormat="1" ht="19.7" customHeight="1">
      <c r="D250" s="27"/>
      <c r="E250" s="27"/>
      <c r="F250" s="27"/>
      <c r="G250" s="47"/>
      <c r="H250" s="557"/>
      <c r="I250" s="26"/>
      <c r="J250" s="63"/>
      <c r="K250" s="29"/>
      <c r="L250" s="47"/>
      <c r="M250" s="26"/>
      <c r="N250" s="26"/>
      <c r="O250" s="30"/>
      <c r="P250" s="27"/>
      <c r="Q250" s="26"/>
      <c r="R250" s="30"/>
      <c r="S250" s="31"/>
    </row>
    <row r="251" spans="4:19" s="4" customFormat="1" ht="19.7" customHeight="1">
      <c r="D251" s="27"/>
      <c r="E251" s="27"/>
      <c r="F251" s="27"/>
      <c r="G251" s="47"/>
      <c r="H251" s="557"/>
      <c r="I251" s="26"/>
      <c r="J251" s="63"/>
      <c r="K251" s="29"/>
      <c r="L251" s="47"/>
      <c r="M251" s="26"/>
      <c r="N251" s="26"/>
      <c r="O251" s="30"/>
      <c r="P251" s="27"/>
      <c r="Q251" s="26"/>
      <c r="R251" s="30"/>
      <c r="S251" s="31"/>
    </row>
    <row r="252" spans="4:19" s="4" customFormat="1" ht="19.7" customHeight="1">
      <c r="D252" s="27"/>
      <c r="E252" s="27"/>
      <c r="F252" s="27"/>
      <c r="G252" s="47"/>
      <c r="H252" s="557"/>
      <c r="I252" s="26"/>
      <c r="J252" s="63"/>
      <c r="K252" s="29"/>
      <c r="L252" s="47"/>
      <c r="M252" s="26"/>
      <c r="N252" s="26"/>
      <c r="O252" s="30"/>
      <c r="P252" s="27"/>
      <c r="Q252" s="26"/>
      <c r="R252" s="30"/>
      <c r="S252" s="31"/>
    </row>
    <row r="253" spans="4:19" s="4" customFormat="1" ht="19.7" customHeight="1">
      <c r="D253" s="27"/>
      <c r="E253" s="27"/>
      <c r="F253" s="27"/>
      <c r="G253" s="47"/>
      <c r="H253" s="557"/>
      <c r="I253" s="26"/>
      <c r="J253" s="63"/>
      <c r="K253" s="29"/>
      <c r="L253" s="47"/>
      <c r="M253" s="26"/>
      <c r="N253" s="26"/>
      <c r="O253" s="30"/>
      <c r="P253" s="27"/>
      <c r="Q253" s="26"/>
      <c r="R253" s="30"/>
      <c r="S253" s="31"/>
    </row>
    <row r="254" spans="4:19" s="4" customFormat="1" ht="19.7" customHeight="1">
      <c r="D254" s="27"/>
      <c r="E254" s="27"/>
      <c r="F254" s="27"/>
      <c r="G254" s="47"/>
      <c r="H254" s="557"/>
      <c r="I254" s="26"/>
      <c r="J254" s="63"/>
      <c r="K254" s="29"/>
      <c r="L254" s="47"/>
      <c r="M254" s="26"/>
      <c r="N254" s="26"/>
      <c r="O254" s="30"/>
      <c r="P254" s="27"/>
      <c r="Q254" s="26"/>
      <c r="R254" s="30"/>
      <c r="S254" s="31"/>
    </row>
    <row r="255" spans="4:19" s="4" customFormat="1" ht="19.7" customHeight="1">
      <c r="D255" s="27"/>
      <c r="E255" s="27"/>
      <c r="F255" s="27"/>
      <c r="G255" s="47"/>
      <c r="H255" s="557"/>
      <c r="I255" s="26"/>
      <c r="J255" s="63"/>
      <c r="K255" s="29"/>
      <c r="L255" s="47"/>
      <c r="M255" s="26"/>
      <c r="N255" s="26"/>
      <c r="O255" s="30"/>
      <c r="P255" s="27"/>
      <c r="Q255" s="26"/>
      <c r="R255" s="30"/>
      <c r="S255" s="31"/>
    </row>
    <row r="256" spans="4:19" s="4" customFormat="1" ht="19.7" customHeight="1">
      <c r="D256" s="27"/>
      <c r="E256" s="27"/>
      <c r="F256" s="27"/>
      <c r="G256" s="47"/>
      <c r="H256" s="557"/>
      <c r="I256" s="26"/>
      <c r="J256" s="63"/>
      <c r="K256" s="29"/>
      <c r="L256" s="47"/>
      <c r="M256" s="26"/>
      <c r="N256" s="26"/>
      <c r="O256" s="30"/>
      <c r="P256" s="27"/>
      <c r="Q256" s="26"/>
      <c r="R256" s="30"/>
      <c r="S256" s="31"/>
    </row>
    <row r="257" spans="4:19" s="4" customFormat="1" ht="19.7" customHeight="1">
      <c r="D257" s="27"/>
      <c r="E257" s="27"/>
      <c r="F257" s="27"/>
      <c r="G257" s="47"/>
      <c r="H257" s="557"/>
      <c r="I257" s="26"/>
      <c r="J257" s="63"/>
      <c r="K257" s="29"/>
      <c r="L257" s="47"/>
      <c r="M257" s="26"/>
      <c r="N257" s="26"/>
      <c r="O257" s="30"/>
      <c r="P257" s="27"/>
      <c r="Q257" s="26"/>
      <c r="R257" s="30"/>
      <c r="S257" s="31"/>
    </row>
    <row r="258" spans="4:19" s="4" customFormat="1" ht="19.7" customHeight="1">
      <c r="D258" s="27"/>
      <c r="E258" s="27"/>
      <c r="F258" s="27"/>
      <c r="G258" s="47"/>
      <c r="H258" s="557"/>
      <c r="I258" s="26"/>
      <c r="J258" s="63"/>
      <c r="K258" s="29"/>
      <c r="L258" s="47"/>
      <c r="M258" s="26"/>
      <c r="N258" s="26"/>
      <c r="O258" s="30"/>
      <c r="P258" s="27"/>
      <c r="Q258" s="26"/>
      <c r="R258" s="30"/>
      <c r="S258" s="31"/>
    </row>
    <row r="259" spans="4:19" s="4" customFormat="1" ht="19.7" customHeight="1">
      <c r="D259" s="27"/>
      <c r="E259" s="27"/>
      <c r="F259" s="27"/>
      <c r="G259" s="47"/>
      <c r="H259" s="557"/>
      <c r="I259" s="26"/>
      <c r="J259" s="63"/>
      <c r="K259" s="29"/>
      <c r="L259" s="47"/>
      <c r="M259" s="26"/>
      <c r="N259" s="26"/>
      <c r="O259" s="30"/>
      <c r="P259" s="27"/>
      <c r="Q259" s="26"/>
      <c r="R259" s="30"/>
      <c r="S259" s="31"/>
    </row>
    <row r="260" spans="4:19" s="4" customFormat="1" ht="19.7" customHeight="1">
      <c r="D260" s="27"/>
      <c r="E260" s="27"/>
      <c r="F260" s="27"/>
      <c r="G260" s="47"/>
      <c r="H260" s="557"/>
      <c r="I260" s="26"/>
      <c r="J260" s="63"/>
      <c r="K260" s="29"/>
      <c r="L260" s="47"/>
      <c r="M260" s="26"/>
      <c r="N260" s="26"/>
      <c r="O260" s="30"/>
      <c r="P260" s="27"/>
      <c r="Q260" s="26"/>
      <c r="R260" s="30"/>
      <c r="S260" s="31"/>
    </row>
    <row r="261" spans="4:19" s="4" customFormat="1" ht="19.7" customHeight="1">
      <c r="D261" s="27"/>
      <c r="E261" s="27"/>
      <c r="F261" s="27"/>
      <c r="G261" s="47"/>
      <c r="H261" s="557"/>
      <c r="I261" s="26"/>
      <c r="J261" s="63"/>
      <c r="K261" s="29"/>
      <c r="L261" s="47"/>
      <c r="M261" s="26"/>
      <c r="N261" s="26"/>
      <c r="O261" s="30"/>
      <c r="P261" s="27"/>
      <c r="Q261" s="26"/>
      <c r="R261" s="30"/>
      <c r="S261" s="31"/>
    </row>
    <row r="262" spans="4:19" s="4" customFormat="1" ht="19.7" customHeight="1">
      <c r="D262" s="27"/>
      <c r="E262" s="27"/>
      <c r="F262" s="27"/>
      <c r="G262" s="47"/>
      <c r="H262" s="557"/>
      <c r="I262" s="26"/>
      <c r="J262" s="63"/>
      <c r="K262" s="29"/>
      <c r="L262" s="47"/>
      <c r="M262" s="26"/>
      <c r="N262" s="26"/>
      <c r="O262" s="30"/>
      <c r="P262" s="27"/>
      <c r="Q262" s="26"/>
      <c r="R262" s="30"/>
      <c r="S262" s="31"/>
    </row>
    <row r="263" spans="4:19" s="4" customFormat="1" ht="19.7" customHeight="1">
      <c r="D263" s="27"/>
      <c r="E263" s="27"/>
      <c r="F263" s="27"/>
      <c r="G263" s="47"/>
      <c r="H263" s="557"/>
      <c r="I263" s="26"/>
      <c r="J263" s="63"/>
      <c r="K263" s="29"/>
      <c r="L263" s="47"/>
      <c r="M263" s="26"/>
      <c r="N263" s="26"/>
      <c r="O263" s="30"/>
      <c r="P263" s="27"/>
      <c r="Q263" s="26"/>
      <c r="R263" s="30"/>
      <c r="S263" s="31"/>
    </row>
    <row r="264" spans="4:19" s="4" customFormat="1" ht="19.7" customHeight="1">
      <c r="D264" s="27"/>
      <c r="E264" s="27"/>
      <c r="F264" s="27"/>
      <c r="G264" s="47"/>
      <c r="H264" s="557"/>
      <c r="I264" s="26"/>
      <c r="J264" s="63"/>
      <c r="K264" s="29"/>
      <c r="L264" s="47"/>
      <c r="M264" s="26"/>
      <c r="N264" s="26"/>
      <c r="O264" s="30"/>
      <c r="P264" s="27"/>
      <c r="Q264" s="26"/>
      <c r="R264" s="30"/>
      <c r="S264" s="31"/>
    </row>
    <row r="265" spans="4:19" s="4" customFormat="1" ht="19.7" customHeight="1">
      <c r="D265" s="27"/>
      <c r="E265" s="27"/>
      <c r="F265" s="27"/>
      <c r="G265" s="47"/>
      <c r="H265" s="557"/>
      <c r="I265" s="26"/>
      <c r="J265" s="63"/>
      <c r="K265" s="29"/>
      <c r="L265" s="47"/>
      <c r="M265" s="26"/>
      <c r="N265" s="26"/>
      <c r="O265" s="30"/>
      <c r="P265" s="27"/>
      <c r="Q265" s="26"/>
      <c r="R265" s="30"/>
      <c r="S265" s="31"/>
    </row>
    <row r="266" spans="4:19" s="4" customFormat="1" ht="19.7" customHeight="1">
      <c r="D266" s="27"/>
      <c r="E266" s="27"/>
      <c r="F266" s="27"/>
      <c r="G266" s="47"/>
      <c r="H266" s="557"/>
      <c r="I266" s="26"/>
      <c r="J266" s="63"/>
      <c r="K266" s="29"/>
      <c r="L266" s="47"/>
      <c r="M266" s="26"/>
      <c r="N266" s="26"/>
      <c r="O266" s="30"/>
      <c r="P266" s="27"/>
      <c r="Q266" s="26"/>
      <c r="R266" s="30"/>
      <c r="S266" s="31"/>
    </row>
    <row r="267" spans="4:19" s="4" customFormat="1" ht="19.7" customHeight="1">
      <c r="D267" s="27"/>
      <c r="E267" s="27"/>
      <c r="F267" s="27"/>
      <c r="G267" s="47"/>
      <c r="H267" s="557"/>
      <c r="I267" s="26"/>
      <c r="J267" s="63"/>
      <c r="K267" s="29"/>
      <c r="L267" s="47"/>
      <c r="M267" s="26"/>
      <c r="N267" s="26"/>
      <c r="O267" s="30"/>
      <c r="P267" s="27"/>
      <c r="Q267" s="26"/>
      <c r="R267" s="30"/>
      <c r="S267" s="31"/>
    </row>
    <row r="268" spans="4:19" s="4" customFormat="1" ht="19.7" customHeight="1">
      <c r="D268" s="27"/>
      <c r="E268" s="27"/>
      <c r="F268" s="27"/>
      <c r="G268" s="47"/>
      <c r="H268" s="557"/>
      <c r="I268" s="26"/>
      <c r="J268" s="63"/>
      <c r="K268" s="29"/>
      <c r="L268" s="47"/>
      <c r="M268" s="26"/>
      <c r="N268" s="26"/>
      <c r="O268" s="30"/>
      <c r="P268" s="27"/>
      <c r="Q268" s="26"/>
      <c r="R268" s="30"/>
      <c r="S268" s="31"/>
    </row>
    <row r="269" spans="4:19" s="4" customFormat="1" ht="19.7" customHeight="1">
      <c r="D269" s="27"/>
      <c r="E269" s="27"/>
      <c r="F269" s="27"/>
      <c r="G269" s="47"/>
      <c r="H269" s="557"/>
      <c r="I269" s="26"/>
      <c r="J269" s="63"/>
      <c r="K269" s="29"/>
      <c r="L269" s="47"/>
      <c r="M269" s="26"/>
      <c r="N269" s="26"/>
      <c r="O269" s="30"/>
      <c r="P269" s="27"/>
      <c r="Q269" s="26"/>
      <c r="R269" s="30"/>
      <c r="S269" s="31"/>
    </row>
    <row r="270" spans="4:19" s="4" customFormat="1" ht="19.7" customHeight="1">
      <c r="D270" s="27"/>
      <c r="E270" s="27"/>
      <c r="F270" s="27"/>
      <c r="G270" s="47"/>
      <c r="H270" s="557"/>
      <c r="I270" s="26"/>
      <c r="J270" s="63"/>
      <c r="K270" s="29"/>
      <c r="L270" s="47"/>
      <c r="M270" s="26"/>
      <c r="N270" s="26"/>
      <c r="O270" s="30"/>
      <c r="P270" s="27"/>
      <c r="Q270" s="26"/>
      <c r="R270" s="30"/>
      <c r="S270" s="31"/>
    </row>
    <row r="271" spans="4:19" s="4" customFormat="1" ht="19.7" customHeight="1">
      <c r="D271" s="27"/>
      <c r="E271" s="27"/>
      <c r="F271" s="27"/>
      <c r="G271" s="47"/>
      <c r="H271" s="557"/>
      <c r="I271" s="26"/>
      <c r="J271" s="63"/>
      <c r="K271" s="29"/>
      <c r="L271" s="47"/>
      <c r="M271" s="26"/>
      <c r="N271" s="26"/>
      <c r="O271" s="30"/>
      <c r="P271" s="27"/>
      <c r="Q271" s="26"/>
      <c r="R271" s="30"/>
      <c r="S271" s="31"/>
    </row>
    <row r="272" spans="4:19" s="4" customFormat="1" ht="19.7" customHeight="1">
      <c r="D272" s="27"/>
      <c r="E272" s="27"/>
      <c r="F272" s="27"/>
      <c r="G272" s="47"/>
      <c r="H272" s="557"/>
      <c r="I272" s="26"/>
      <c r="J272" s="63"/>
      <c r="K272" s="29"/>
      <c r="L272" s="47"/>
      <c r="M272" s="26"/>
      <c r="N272" s="26"/>
      <c r="O272" s="30"/>
      <c r="P272" s="27"/>
      <c r="Q272" s="26"/>
      <c r="R272" s="30"/>
      <c r="S272" s="31"/>
    </row>
    <row r="273" spans="4:19" s="4" customFormat="1" ht="19.7" customHeight="1">
      <c r="D273" s="27"/>
      <c r="E273" s="27"/>
      <c r="F273" s="27"/>
      <c r="G273" s="47"/>
      <c r="H273" s="557"/>
      <c r="I273" s="26"/>
      <c r="J273" s="63"/>
      <c r="K273" s="29"/>
      <c r="L273" s="47"/>
      <c r="M273" s="26"/>
      <c r="N273" s="26"/>
      <c r="O273" s="30"/>
      <c r="P273" s="27"/>
      <c r="Q273" s="26"/>
      <c r="R273" s="30"/>
      <c r="S273" s="31"/>
    </row>
    <row r="274" spans="4:19" s="4" customFormat="1" ht="19.7" customHeight="1">
      <c r="D274" s="27"/>
      <c r="E274" s="27"/>
      <c r="F274" s="27"/>
      <c r="G274" s="47"/>
      <c r="H274" s="557"/>
      <c r="I274" s="26"/>
      <c r="J274" s="63"/>
      <c r="K274" s="29"/>
      <c r="L274" s="47"/>
      <c r="M274" s="26"/>
      <c r="N274" s="26"/>
      <c r="O274" s="30"/>
      <c r="P274" s="27"/>
      <c r="Q274" s="26"/>
      <c r="R274" s="30"/>
      <c r="S274" s="31"/>
    </row>
    <row r="275" spans="4:19" s="4" customFormat="1" ht="19.7" customHeight="1">
      <c r="D275" s="27"/>
      <c r="E275" s="27"/>
      <c r="F275" s="27"/>
      <c r="G275" s="47"/>
      <c r="H275" s="557"/>
      <c r="I275" s="26"/>
      <c r="J275" s="63"/>
      <c r="K275" s="29"/>
      <c r="L275" s="47"/>
      <c r="M275" s="26"/>
      <c r="N275" s="26"/>
      <c r="O275" s="30"/>
      <c r="P275" s="27"/>
      <c r="Q275" s="26"/>
      <c r="R275" s="30"/>
      <c r="S275" s="31"/>
    </row>
    <row r="276" spans="4:19" s="4" customFormat="1" ht="19.7" customHeight="1">
      <c r="D276" s="27"/>
      <c r="E276" s="27"/>
      <c r="F276" s="27"/>
      <c r="G276" s="47"/>
      <c r="H276" s="557"/>
      <c r="I276" s="26"/>
      <c r="J276" s="63"/>
      <c r="K276" s="29"/>
      <c r="L276" s="47"/>
      <c r="M276" s="26"/>
      <c r="N276" s="26"/>
      <c r="O276" s="30"/>
      <c r="P276" s="27"/>
      <c r="Q276" s="26"/>
      <c r="R276" s="30"/>
      <c r="S276" s="31"/>
    </row>
    <row r="277" spans="4:19" s="4" customFormat="1" ht="19.7" customHeight="1">
      <c r="D277" s="27"/>
      <c r="E277" s="27"/>
      <c r="F277" s="27"/>
      <c r="G277" s="47"/>
      <c r="H277" s="557"/>
      <c r="I277" s="26"/>
      <c r="J277" s="63"/>
      <c r="K277" s="29"/>
      <c r="L277" s="47"/>
      <c r="M277" s="26"/>
      <c r="N277" s="26"/>
      <c r="O277" s="30"/>
      <c r="P277" s="27"/>
      <c r="Q277" s="26"/>
      <c r="R277" s="30"/>
      <c r="S277" s="31"/>
    </row>
    <row r="278" spans="4:19" s="4" customFormat="1" ht="19.7" customHeight="1">
      <c r="D278" s="27"/>
      <c r="E278" s="27"/>
      <c r="F278" s="27"/>
      <c r="G278" s="47"/>
      <c r="H278" s="557"/>
      <c r="I278" s="26"/>
      <c r="J278" s="63"/>
      <c r="K278" s="29"/>
      <c r="L278" s="47"/>
      <c r="M278" s="26"/>
      <c r="N278" s="26"/>
      <c r="O278" s="30"/>
      <c r="P278" s="27"/>
      <c r="Q278" s="26"/>
      <c r="R278" s="30"/>
      <c r="S278" s="31"/>
    </row>
    <row r="279" spans="4:19" s="4" customFormat="1" ht="19.7" customHeight="1">
      <c r="D279" s="27"/>
      <c r="E279" s="27"/>
      <c r="F279" s="27"/>
      <c r="G279" s="47"/>
      <c r="H279" s="557"/>
      <c r="I279" s="26"/>
      <c r="J279" s="63"/>
      <c r="K279" s="29"/>
      <c r="L279" s="47"/>
      <c r="M279" s="26"/>
      <c r="N279" s="26"/>
      <c r="O279" s="30"/>
      <c r="P279" s="27"/>
      <c r="Q279" s="26"/>
      <c r="R279" s="30"/>
      <c r="S279" s="31"/>
    </row>
    <row r="280" spans="4:19" s="4" customFormat="1" ht="19.7" customHeight="1">
      <c r="D280" s="27"/>
      <c r="E280" s="27"/>
      <c r="F280" s="27"/>
      <c r="G280" s="47"/>
      <c r="H280" s="557"/>
      <c r="I280" s="26"/>
      <c r="J280" s="63"/>
      <c r="K280" s="29"/>
      <c r="L280" s="47"/>
      <c r="M280" s="26"/>
      <c r="N280" s="26"/>
      <c r="O280" s="30"/>
      <c r="P280" s="27"/>
      <c r="Q280" s="26"/>
      <c r="R280" s="30"/>
      <c r="S280" s="31"/>
    </row>
    <row r="281" spans="4:19" s="4" customFormat="1" ht="19.7" customHeight="1">
      <c r="D281" s="27"/>
      <c r="E281" s="27"/>
      <c r="F281" s="27"/>
      <c r="G281" s="47"/>
      <c r="H281" s="557"/>
      <c r="I281" s="26"/>
      <c r="J281" s="63"/>
      <c r="K281" s="29"/>
      <c r="L281" s="47"/>
      <c r="M281" s="26"/>
      <c r="N281" s="26"/>
      <c r="O281" s="30"/>
      <c r="P281" s="27"/>
      <c r="Q281" s="26"/>
      <c r="R281" s="30"/>
      <c r="S281" s="31"/>
    </row>
    <row r="282" spans="4:19" s="4" customFormat="1" ht="19.7" customHeight="1">
      <c r="D282" s="27"/>
      <c r="E282" s="27"/>
      <c r="F282" s="27"/>
      <c r="G282" s="47"/>
      <c r="H282" s="557"/>
      <c r="I282" s="26"/>
      <c r="J282" s="63"/>
      <c r="K282" s="29"/>
      <c r="L282" s="47"/>
      <c r="M282" s="26"/>
      <c r="N282" s="26"/>
      <c r="O282" s="30"/>
      <c r="P282" s="27"/>
      <c r="Q282" s="26"/>
      <c r="R282" s="30"/>
      <c r="S282" s="31"/>
    </row>
    <row r="283" spans="4:19" s="4" customFormat="1" ht="19.7" customHeight="1">
      <c r="D283" s="27"/>
      <c r="E283" s="27"/>
      <c r="F283" s="27"/>
      <c r="G283" s="47"/>
      <c r="H283" s="557"/>
      <c r="I283" s="26"/>
      <c r="J283" s="63"/>
      <c r="K283" s="29"/>
      <c r="L283" s="47"/>
      <c r="M283" s="26"/>
      <c r="N283" s="26"/>
      <c r="O283" s="30"/>
      <c r="P283" s="27"/>
      <c r="Q283" s="26"/>
      <c r="R283" s="30"/>
      <c r="S283" s="31"/>
    </row>
    <row r="284" spans="4:19" s="4" customFormat="1" ht="19.7" customHeight="1">
      <c r="D284" s="27"/>
      <c r="E284" s="27"/>
      <c r="F284" s="27"/>
      <c r="G284" s="47"/>
      <c r="H284" s="557"/>
      <c r="I284" s="26"/>
      <c r="J284" s="63"/>
      <c r="K284" s="29"/>
      <c r="L284" s="47"/>
      <c r="M284" s="26"/>
      <c r="N284" s="26"/>
      <c r="O284" s="30"/>
      <c r="P284" s="27"/>
      <c r="Q284" s="26"/>
      <c r="R284" s="30"/>
      <c r="S284" s="31"/>
    </row>
    <row r="285" spans="4:19" s="4" customFormat="1" ht="19.7" customHeight="1">
      <c r="D285" s="27"/>
      <c r="E285" s="27"/>
      <c r="F285" s="27"/>
      <c r="G285" s="47"/>
      <c r="H285" s="557"/>
      <c r="I285" s="26"/>
      <c r="J285" s="63"/>
      <c r="K285" s="29"/>
      <c r="L285" s="47"/>
      <c r="M285" s="26"/>
      <c r="N285" s="26"/>
      <c r="O285" s="30"/>
      <c r="P285" s="27"/>
      <c r="Q285" s="26"/>
      <c r="R285" s="30"/>
      <c r="S285" s="31"/>
    </row>
    <row r="286" spans="4:19" s="4" customFormat="1" ht="19.7" customHeight="1">
      <c r="D286" s="27"/>
      <c r="E286" s="27"/>
      <c r="F286" s="27"/>
      <c r="G286" s="47"/>
      <c r="H286" s="557"/>
      <c r="I286" s="26"/>
      <c r="J286" s="63"/>
      <c r="K286" s="29"/>
      <c r="L286" s="47"/>
      <c r="M286" s="26"/>
      <c r="N286" s="26"/>
      <c r="O286" s="30"/>
      <c r="P286" s="27"/>
      <c r="Q286" s="26"/>
      <c r="R286" s="30"/>
      <c r="S286" s="31"/>
    </row>
    <row r="287" spans="4:19" s="4" customFormat="1" ht="19.7" customHeight="1">
      <c r="D287" s="27"/>
      <c r="E287" s="27"/>
      <c r="F287" s="27"/>
      <c r="G287" s="47"/>
      <c r="H287" s="557"/>
      <c r="I287" s="26"/>
      <c r="J287" s="63"/>
      <c r="K287" s="29"/>
      <c r="L287" s="47"/>
      <c r="M287" s="26"/>
      <c r="N287" s="26"/>
      <c r="O287" s="30"/>
      <c r="P287" s="27"/>
      <c r="Q287" s="26"/>
      <c r="R287" s="30"/>
      <c r="S287" s="31"/>
    </row>
    <row r="288" spans="4:19" s="4" customFormat="1" ht="19.7" customHeight="1">
      <c r="D288" s="27"/>
      <c r="E288" s="27"/>
      <c r="F288" s="27"/>
      <c r="G288" s="47"/>
      <c r="H288" s="557"/>
      <c r="I288" s="26"/>
      <c r="J288" s="63"/>
      <c r="K288" s="29"/>
      <c r="L288" s="47"/>
      <c r="M288" s="26"/>
      <c r="N288" s="26"/>
      <c r="O288" s="30"/>
      <c r="P288" s="27"/>
      <c r="Q288" s="26"/>
      <c r="R288" s="30"/>
      <c r="S288" s="31"/>
    </row>
    <row r="289" spans="4:19" s="4" customFormat="1" ht="19.7" customHeight="1">
      <c r="D289" s="27"/>
      <c r="E289" s="27"/>
      <c r="F289" s="27"/>
      <c r="G289" s="47"/>
      <c r="H289" s="557"/>
      <c r="I289" s="26"/>
      <c r="J289" s="63"/>
      <c r="K289" s="29"/>
      <c r="L289" s="47"/>
      <c r="M289" s="26"/>
      <c r="N289" s="26"/>
      <c r="O289" s="30"/>
      <c r="P289" s="27"/>
      <c r="Q289" s="26"/>
      <c r="R289" s="30"/>
      <c r="S289" s="31"/>
    </row>
    <row r="290" spans="4:19" s="4" customFormat="1" ht="19.7" customHeight="1">
      <c r="D290" s="27"/>
      <c r="E290" s="27"/>
      <c r="F290" s="27"/>
      <c r="G290" s="47"/>
      <c r="H290" s="557"/>
      <c r="I290" s="26"/>
      <c r="J290" s="63"/>
      <c r="K290" s="29"/>
      <c r="L290" s="47"/>
      <c r="M290" s="26"/>
      <c r="N290" s="26"/>
      <c r="O290" s="30"/>
      <c r="P290" s="27"/>
      <c r="Q290" s="26"/>
      <c r="R290" s="30"/>
      <c r="S290" s="31"/>
    </row>
    <row r="291" spans="4:19" s="4" customFormat="1" ht="19.7" customHeight="1">
      <c r="D291" s="27"/>
      <c r="E291" s="27"/>
      <c r="F291" s="27"/>
      <c r="G291" s="47"/>
      <c r="H291" s="557"/>
      <c r="I291" s="26"/>
      <c r="J291" s="63"/>
      <c r="K291" s="29"/>
      <c r="L291" s="47"/>
      <c r="M291" s="26"/>
      <c r="N291" s="26"/>
      <c r="O291" s="30"/>
      <c r="P291" s="27"/>
      <c r="Q291" s="26"/>
      <c r="R291" s="30"/>
      <c r="S291" s="31"/>
    </row>
    <row r="292" spans="4:19" s="4" customFormat="1" ht="19.7" customHeight="1">
      <c r="D292" s="27"/>
      <c r="E292" s="27"/>
      <c r="F292" s="27"/>
      <c r="G292" s="47"/>
      <c r="H292" s="557"/>
      <c r="I292" s="26"/>
      <c r="J292" s="63"/>
      <c r="K292" s="29"/>
      <c r="L292" s="47"/>
      <c r="M292" s="26"/>
      <c r="N292" s="26"/>
      <c r="O292" s="30"/>
      <c r="P292" s="27"/>
      <c r="Q292" s="26"/>
      <c r="R292" s="30"/>
      <c r="S292" s="31"/>
    </row>
    <row r="293" spans="4:19" s="4" customFormat="1" ht="19.7" customHeight="1">
      <c r="D293" s="27"/>
      <c r="E293" s="27"/>
      <c r="F293" s="27"/>
      <c r="G293" s="47"/>
      <c r="H293" s="557"/>
      <c r="I293" s="26"/>
      <c r="J293" s="63"/>
      <c r="K293" s="29"/>
      <c r="L293" s="47"/>
      <c r="M293" s="26"/>
      <c r="N293" s="26"/>
      <c r="O293" s="30"/>
      <c r="P293" s="27"/>
      <c r="Q293" s="26"/>
      <c r="R293" s="30"/>
      <c r="S293" s="31"/>
    </row>
    <row r="294" spans="4:19" s="4" customFormat="1" ht="19.7" customHeight="1">
      <c r="D294" s="27"/>
      <c r="E294" s="27"/>
      <c r="F294" s="27"/>
      <c r="G294" s="47"/>
      <c r="H294" s="557"/>
      <c r="I294" s="26"/>
      <c r="J294" s="63"/>
      <c r="K294" s="29"/>
      <c r="L294" s="47"/>
      <c r="M294" s="26"/>
      <c r="N294" s="26"/>
      <c r="O294" s="30"/>
      <c r="P294" s="27"/>
      <c r="Q294" s="26"/>
      <c r="R294" s="30"/>
      <c r="S294" s="31"/>
    </row>
    <row r="295" spans="4:19" s="4" customFormat="1" ht="19.7" customHeight="1">
      <c r="D295" s="27"/>
      <c r="E295" s="27"/>
      <c r="F295" s="27"/>
      <c r="G295" s="47"/>
      <c r="H295" s="557"/>
      <c r="I295" s="26"/>
      <c r="J295" s="63"/>
      <c r="K295" s="29"/>
      <c r="L295" s="47"/>
      <c r="M295" s="26"/>
      <c r="N295" s="26"/>
      <c r="O295" s="30"/>
      <c r="P295" s="27"/>
      <c r="Q295" s="26"/>
      <c r="R295" s="30"/>
      <c r="S295" s="31"/>
    </row>
    <row r="296" spans="4:19" s="4" customFormat="1" ht="19.7" customHeight="1">
      <c r="D296" s="27"/>
      <c r="E296" s="27"/>
      <c r="F296" s="27"/>
      <c r="G296" s="47"/>
      <c r="H296" s="557"/>
      <c r="I296" s="26"/>
      <c r="J296" s="63"/>
      <c r="K296" s="29"/>
      <c r="L296" s="47"/>
      <c r="M296" s="26"/>
      <c r="N296" s="26"/>
      <c r="O296" s="30"/>
      <c r="P296" s="27"/>
      <c r="Q296" s="26"/>
      <c r="R296" s="30"/>
      <c r="S296" s="31"/>
    </row>
    <row r="297" spans="4:19" s="4" customFormat="1" ht="19.7" customHeight="1">
      <c r="D297" s="27"/>
      <c r="E297" s="27"/>
      <c r="F297" s="27"/>
      <c r="G297" s="47"/>
      <c r="H297" s="557"/>
      <c r="I297" s="26"/>
      <c r="J297" s="63"/>
      <c r="K297" s="29"/>
      <c r="L297" s="47"/>
      <c r="M297" s="26"/>
      <c r="N297" s="26"/>
      <c r="O297" s="30"/>
      <c r="P297" s="27"/>
      <c r="Q297" s="26"/>
      <c r="R297" s="30"/>
      <c r="S297" s="31"/>
    </row>
    <row r="298" spans="4:19" s="4" customFormat="1" ht="19.7" customHeight="1">
      <c r="D298" s="27"/>
      <c r="E298" s="27"/>
      <c r="F298" s="27"/>
      <c r="G298" s="47"/>
      <c r="H298" s="557"/>
      <c r="I298" s="26"/>
      <c r="J298" s="63"/>
      <c r="K298" s="29"/>
      <c r="L298" s="47"/>
      <c r="M298" s="26"/>
      <c r="N298" s="26"/>
      <c r="O298" s="30"/>
      <c r="P298" s="27"/>
      <c r="Q298" s="26"/>
      <c r="R298" s="30"/>
      <c r="S298" s="31"/>
    </row>
    <row r="299" spans="4:19" s="4" customFormat="1" ht="19.7" customHeight="1">
      <c r="D299" s="27"/>
      <c r="E299" s="27"/>
      <c r="F299" s="27"/>
      <c r="G299" s="47"/>
      <c r="H299" s="557"/>
      <c r="I299" s="26"/>
      <c r="J299" s="63"/>
      <c r="K299" s="29"/>
      <c r="L299" s="47"/>
      <c r="M299" s="26"/>
      <c r="N299" s="26"/>
      <c r="O299" s="30"/>
      <c r="P299" s="27"/>
      <c r="Q299" s="26"/>
      <c r="R299" s="30"/>
      <c r="S299" s="31"/>
    </row>
    <row r="300" spans="4:19" s="4" customFormat="1" ht="19.7" customHeight="1">
      <c r="D300" s="27"/>
      <c r="E300" s="27"/>
      <c r="F300" s="27"/>
      <c r="G300" s="47"/>
      <c r="H300" s="557"/>
      <c r="I300" s="26"/>
      <c r="J300" s="63"/>
      <c r="K300" s="29"/>
      <c r="L300" s="47"/>
      <c r="M300" s="26"/>
      <c r="N300" s="26"/>
      <c r="O300" s="30"/>
      <c r="P300" s="27"/>
      <c r="Q300" s="26"/>
      <c r="R300" s="30"/>
      <c r="S300" s="31"/>
    </row>
    <row r="301" spans="4:19" s="4" customFormat="1" ht="19.7" customHeight="1">
      <c r="D301" s="27"/>
      <c r="E301" s="27"/>
      <c r="F301" s="27"/>
      <c r="G301" s="47"/>
      <c r="H301" s="557"/>
      <c r="I301" s="26"/>
      <c r="J301" s="63"/>
      <c r="K301" s="29"/>
      <c r="L301" s="47"/>
      <c r="M301" s="26"/>
      <c r="N301" s="26"/>
      <c r="O301" s="30"/>
      <c r="P301" s="27"/>
      <c r="Q301" s="26"/>
      <c r="R301" s="30"/>
      <c r="S301" s="31"/>
    </row>
    <row r="302" spans="4:19" s="4" customFormat="1" ht="19.7" customHeight="1">
      <c r="D302" s="27"/>
      <c r="E302" s="27"/>
      <c r="F302" s="27"/>
      <c r="G302" s="47"/>
      <c r="H302" s="557"/>
      <c r="I302" s="26"/>
      <c r="J302" s="63"/>
      <c r="K302" s="29"/>
      <c r="L302" s="47"/>
      <c r="M302" s="26"/>
      <c r="N302" s="26"/>
      <c r="O302" s="30"/>
      <c r="P302" s="27"/>
      <c r="Q302" s="26"/>
      <c r="R302" s="30"/>
      <c r="S302" s="31"/>
    </row>
    <row r="303" spans="4:19" s="4" customFormat="1" ht="19.7" customHeight="1">
      <c r="D303" s="27"/>
      <c r="E303" s="27"/>
      <c r="F303" s="27"/>
      <c r="G303" s="47"/>
      <c r="H303" s="557"/>
      <c r="I303" s="26"/>
      <c r="J303" s="63"/>
      <c r="K303" s="29"/>
      <c r="L303" s="47"/>
      <c r="M303" s="26"/>
      <c r="N303" s="26"/>
      <c r="O303" s="30"/>
      <c r="P303" s="27"/>
      <c r="Q303" s="26"/>
      <c r="R303" s="30"/>
      <c r="S303" s="31"/>
    </row>
    <row r="304" spans="4:19" s="4" customFormat="1" ht="19.7" customHeight="1">
      <c r="D304" s="27"/>
      <c r="E304" s="27"/>
      <c r="F304" s="27"/>
      <c r="G304" s="47"/>
      <c r="H304" s="557"/>
      <c r="I304" s="26"/>
      <c r="J304" s="63"/>
      <c r="K304" s="29"/>
      <c r="L304" s="47"/>
      <c r="M304" s="26"/>
      <c r="N304" s="26"/>
      <c r="O304" s="30"/>
      <c r="P304" s="27"/>
      <c r="Q304" s="26"/>
      <c r="R304" s="30"/>
      <c r="S304" s="31"/>
    </row>
    <row r="305" spans="4:19" s="4" customFormat="1" ht="19.7" customHeight="1">
      <c r="D305" s="27"/>
      <c r="E305" s="27"/>
      <c r="F305" s="27"/>
      <c r="G305" s="47"/>
      <c r="H305" s="557"/>
      <c r="I305" s="26"/>
      <c r="J305" s="63"/>
      <c r="K305" s="29"/>
      <c r="L305" s="47"/>
      <c r="M305" s="26"/>
      <c r="N305" s="26"/>
      <c r="O305" s="30"/>
      <c r="P305" s="27"/>
      <c r="Q305" s="26"/>
      <c r="R305" s="30"/>
      <c r="S305" s="31"/>
    </row>
    <row r="306" spans="4:19" s="4" customFormat="1" ht="19.7" customHeight="1">
      <c r="D306" s="27"/>
      <c r="E306" s="27"/>
      <c r="F306" s="27"/>
      <c r="G306" s="47"/>
      <c r="H306" s="557"/>
      <c r="I306" s="26"/>
      <c r="J306" s="63"/>
      <c r="K306" s="29"/>
      <c r="L306" s="47"/>
      <c r="M306" s="26"/>
      <c r="N306" s="26"/>
      <c r="O306" s="30"/>
      <c r="P306" s="27"/>
      <c r="Q306" s="26"/>
      <c r="R306" s="30"/>
      <c r="S306" s="31"/>
    </row>
    <row r="307" spans="4:19" s="4" customFormat="1" ht="19.7" customHeight="1">
      <c r="D307" s="27"/>
      <c r="E307" s="27"/>
      <c r="F307" s="27"/>
      <c r="G307" s="47"/>
      <c r="H307" s="557"/>
      <c r="I307" s="26"/>
      <c r="J307" s="63"/>
      <c r="K307" s="29"/>
      <c r="L307" s="47"/>
      <c r="M307" s="26"/>
      <c r="N307" s="26"/>
      <c r="O307" s="30"/>
      <c r="P307" s="27"/>
      <c r="Q307" s="26"/>
      <c r="R307" s="30"/>
      <c r="S307" s="31"/>
    </row>
    <row r="308" spans="4:19" s="4" customFormat="1" ht="19.7" customHeight="1">
      <c r="D308" s="27"/>
      <c r="E308" s="27"/>
      <c r="F308" s="27"/>
      <c r="G308" s="47"/>
      <c r="H308" s="557"/>
      <c r="I308" s="26"/>
      <c r="J308" s="63"/>
      <c r="K308" s="29"/>
      <c r="L308" s="47"/>
      <c r="M308" s="26"/>
      <c r="N308" s="26"/>
      <c r="O308" s="30"/>
      <c r="P308" s="27"/>
      <c r="Q308" s="26"/>
      <c r="R308" s="30"/>
      <c r="S308" s="31"/>
    </row>
    <row r="309" spans="4:19" s="4" customFormat="1" ht="19.7" customHeight="1">
      <c r="D309" s="27"/>
      <c r="E309" s="27"/>
      <c r="F309" s="27"/>
      <c r="G309" s="47"/>
      <c r="H309" s="557"/>
      <c r="I309" s="26"/>
      <c r="J309" s="63"/>
      <c r="K309" s="29"/>
      <c r="L309" s="47"/>
      <c r="M309" s="26"/>
      <c r="N309" s="26"/>
      <c r="O309" s="30"/>
      <c r="P309" s="27"/>
      <c r="Q309" s="26"/>
      <c r="R309" s="30"/>
      <c r="S309" s="31"/>
    </row>
    <row r="310" spans="4:19" s="4" customFormat="1" ht="19.7" customHeight="1">
      <c r="D310" s="27"/>
      <c r="E310" s="27"/>
      <c r="F310" s="27"/>
      <c r="G310" s="47"/>
      <c r="H310" s="557"/>
      <c r="I310" s="26"/>
      <c r="J310" s="63"/>
      <c r="K310" s="29"/>
      <c r="L310" s="47"/>
      <c r="M310" s="26"/>
      <c r="N310" s="26"/>
      <c r="O310" s="30"/>
      <c r="P310" s="27"/>
      <c r="Q310" s="26"/>
      <c r="R310" s="30"/>
      <c r="S310" s="31"/>
    </row>
    <row r="311" spans="4:19" s="4" customFormat="1" ht="19.7" customHeight="1">
      <c r="D311" s="27"/>
      <c r="E311" s="27"/>
      <c r="F311" s="27"/>
      <c r="G311" s="47"/>
      <c r="H311" s="557"/>
      <c r="I311" s="26"/>
      <c r="J311" s="63"/>
      <c r="K311" s="29"/>
      <c r="L311" s="47"/>
      <c r="M311" s="26"/>
      <c r="N311" s="26"/>
      <c r="O311" s="30"/>
      <c r="P311" s="27"/>
      <c r="Q311" s="26"/>
      <c r="R311" s="30"/>
      <c r="S311" s="31"/>
    </row>
    <row r="312" spans="4:19" s="4" customFormat="1" ht="19.7" customHeight="1">
      <c r="D312" s="27"/>
      <c r="E312" s="27"/>
      <c r="F312" s="27"/>
      <c r="G312" s="47"/>
      <c r="H312" s="557"/>
      <c r="I312" s="26"/>
      <c r="J312" s="63"/>
      <c r="K312" s="29"/>
      <c r="L312" s="47"/>
      <c r="M312" s="26"/>
      <c r="N312" s="26"/>
      <c r="O312" s="30"/>
      <c r="P312" s="27"/>
      <c r="Q312" s="26"/>
      <c r="R312" s="30"/>
      <c r="S312" s="31"/>
    </row>
    <row r="313" spans="4:19" s="4" customFormat="1" ht="19.7" customHeight="1">
      <c r="D313" s="27"/>
      <c r="E313" s="27"/>
      <c r="F313" s="27"/>
      <c r="G313" s="47"/>
      <c r="H313" s="557"/>
      <c r="I313" s="26"/>
      <c r="J313" s="63"/>
      <c r="K313" s="29"/>
      <c r="L313" s="47"/>
      <c r="M313" s="26"/>
      <c r="N313" s="26"/>
      <c r="O313" s="30"/>
      <c r="P313" s="27"/>
      <c r="Q313" s="26"/>
      <c r="R313" s="30"/>
      <c r="S313" s="31"/>
    </row>
    <row r="314" spans="4:19" s="4" customFormat="1" ht="19.7" customHeight="1">
      <c r="D314" s="27"/>
      <c r="E314" s="27"/>
      <c r="F314" s="27"/>
      <c r="G314" s="47"/>
      <c r="H314" s="557"/>
      <c r="I314" s="26"/>
      <c r="J314" s="63"/>
      <c r="K314" s="29"/>
      <c r="L314" s="47"/>
      <c r="M314" s="26"/>
      <c r="N314" s="26"/>
      <c r="O314" s="30"/>
      <c r="P314" s="27"/>
      <c r="Q314" s="26"/>
      <c r="R314" s="30"/>
      <c r="S314" s="31"/>
    </row>
    <row r="315" spans="4:19" s="4" customFormat="1" ht="19.7" customHeight="1">
      <c r="D315" s="27"/>
      <c r="E315" s="27"/>
      <c r="F315" s="27"/>
      <c r="G315" s="47"/>
      <c r="H315" s="557"/>
      <c r="I315" s="26"/>
      <c r="J315" s="63"/>
      <c r="K315" s="29"/>
      <c r="L315" s="47"/>
      <c r="M315" s="26"/>
      <c r="N315" s="26"/>
      <c r="O315" s="30"/>
      <c r="P315" s="27"/>
      <c r="Q315" s="26"/>
      <c r="R315" s="30"/>
      <c r="S315" s="31"/>
    </row>
    <row r="316" spans="4:19" s="4" customFormat="1" ht="19.7" customHeight="1">
      <c r="D316" s="27"/>
      <c r="E316" s="27"/>
      <c r="F316" s="27"/>
      <c r="G316" s="47"/>
      <c r="H316" s="557"/>
      <c r="I316" s="26"/>
      <c r="J316" s="63"/>
      <c r="K316" s="29"/>
      <c r="L316" s="47"/>
      <c r="M316" s="26"/>
      <c r="N316" s="26"/>
      <c r="O316" s="30"/>
      <c r="P316" s="27"/>
      <c r="Q316" s="26"/>
      <c r="R316" s="30"/>
      <c r="S316" s="31"/>
    </row>
    <row r="317" spans="4:19" s="4" customFormat="1" ht="19.7" customHeight="1">
      <c r="D317" s="27"/>
      <c r="E317" s="27"/>
      <c r="F317" s="27"/>
      <c r="G317" s="47"/>
      <c r="H317" s="557"/>
      <c r="I317" s="26"/>
      <c r="J317" s="63"/>
      <c r="K317" s="29"/>
      <c r="L317" s="47"/>
      <c r="M317" s="26"/>
      <c r="N317" s="26"/>
      <c r="O317" s="30"/>
      <c r="P317" s="27"/>
      <c r="Q317" s="26"/>
      <c r="R317" s="30"/>
      <c r="S317" s="31"/>
    </row>
    <row r="318" spans="4:19" s="4" customFormat="1" ht="19.7" customHeight="1">
      <c r="D318" s="27"/>
      <c r="E318" s="27"/>
      <c r="F318" s="27"/>
      <c r="G318" s="47"/>
      <c r="H318" s="557"/>
      <c r="I318" s="26"/>
      <c r="J318" s="63"/>
      <c r="K318" s="29"/>
      <c r="L318" s="47"/>
      <c r="M318" s="26"/>
      <c r="N318" s="26"/>
      <c r="O318" s="30"/>
      <c r="P318" s="27"/>
      <c r="Q318" s="26"/>
      <c r="R318" s="30"/>
      <c r="S318" s="31"/>
    </row>
    <row r="319" spans="4:19" s="4" customFormat="1" ht="19.7" customHeight="1">
      <c r="D319" s="27"/>
      <c r="E319" s="27"/>
      <c r="F319" s="27"/>
      <c r="G319" s="47"/>
      <c r="H319" s="557"/>
      <c r="I319" s="26"/>
      <c r="J319" s="63"/>
      <c r="K319" s="29"/>
      <c r="L319" s="47"/>
      <c r="M319" s="26"/>
      <c r="N319" s="26"/>
      <c r="O319" s="30"/>
      <c r="P319" s="27"/>
      <c r="Q319" s="26"/>
      <c r="R319" s="30"/>
      <c r="S319" s="31"/>
    </row>
    <row r="320" spans="4:19" s="4" customFormat="1" ht="19.7" customHeight="1">
      <c r="D320" s="27"/>
      <c r="E320" s="27"/>
      <c r="F320" s="27"/>
      <c r="G320" s="47"/>
      <c r="H320" s="557"/>
      <c r="I320" s="26"/>
      <c r="J320" s="63"/>
      <c r="K320" s="29"/>
      <c r="L320" s="47"/>
      <c r="M320" s="26"/>
      <c r="N320" s="26"/>
      <c r="O320" s="30"/>
      <c r="P320" s="27"/>
      <c r="Q320" s="26"/>
      <c r="R320" s="30"/>
      <c r="S320" s="31"/>
    </row>
    <row r="321" spans="4:19" s="4" customFormat="1" ht="19.7" customHeight="1">
      <c r="D321" s="27"/>
      <c r="E321" s="27"/>
      <c r="F321" s="27"/>
      <c r="G321" s="47"/>
      <c r="H321" s="557"/>
      <c r="I321" s="26"/>
      <c r="J321" s="63"/>
      <c r="K321" s="29"/>
      <c r="L321" s="47"/>
      <c r="M321" s="26"/>
      <c r="N321" s="26"/>
      <c r="O321" s="30"/>
      <c r="P321" s="27"/>
      <c r="Q321" s="26"/>
      <c r="R321" s="30"/>
      <c r="S321" s="31"/>
    </row>
    <row r="322" spans="4:19" s="4" customFormat="1" ht="19.7" customHeight="1">
      <c r="D322" s="27"/>
      <c r="E322" s="27"/>
      <c r="F322" s="27"/>
      <c r="G322" s="47"/>
      <c r="H322" s="557"/>
      <c r="I322" s="26"/>
      <c r="J322" s="63"/>
      <c r="K322" s="29"/>
      <c r="L322" s="47"/>
      <c r="M322" s="26"/>
      <c r="N322" s="26"/>
      <c r="O322" s="30"/>
      <c r="P322" s="27"/>
      <c r="Q322" s="26"/>
      <c r="R322" s="30"/>
      <c r="S322" s="31"/>
    </row>
    <row r="323" spans="4:19" s="4" customFormat="1" ht="19.7" customHeight="1">
      <c r="D323" s="27"/>
      <c r="E323" s="27"/>
      <c r="F323" s="27"/>
      <c r="G323" s="47"/>
      <c r="H323" s="557"/>
      <c r="I323" s="26"/>
      <c r="J323" s="63"/>
      <c r="K323" s="29"/>
      <c r="L323" s="47"/>
      <c r="M323" s="26"/>
      <c r="N323" s="26"/>
      <c r="O323" s="30"/>
      <c r="P323" s="27"/>
      <c r="Q323" s="26"/>
      <c r="R323" s="30"/>
      <c r="S323" s="31"/>
    </row>
    <row r="324" spans="4:19" s="4" customFormat="1" ht="19.7" customHeight="1">
      <c r="D324" s="27"/>
      <c r="E324" s="27"/>
      <c r="F324" s="27"/>
      <c r="G324" s="47"/>
      <c r="H324" s="557"/>
      <c r="I324" s="26"/>
      <c r="J324" s="63"/>
      <c r="K324" s="29"/>
      <c r="L324" s="47"/>
      <c r="M324" s="26"/>
      <c r="N324" s="26"/>
      <c r="O324" s="30"/>
      <c r="P324" s="27"/>
      <c r="Q324" s="26"/>
      <c r="R324" s="30"/>
      <c r="S324" s="31"/>
    </row>
    <row r="325" spans="4:19" s="4" customFormat="1" ht="19.7" customHeight="1">
      <c r="D325" s="27"/>
      <c r="E325" s="27"/>
      <c r="F325" s="27"/>
      <c r="G325" s="47"/>
      <c r="H325" s="557"/>
      <c r="I325" s="26"/>
      <c r="J325" s="63"/>
      <c r="K325" s="29"/>
      <c r="L325" s="47"/>
      <c r="M325" s="26"/>
      <c r="N325" s="26"/>
      <c r="O325" s="30"/>
      <c r="P325" s="27"/>
      <c r="Q325" s="26"/>
      <c r="R325" s="30"/>
      <c r="S325" s="31"/>
    </row>
    <row r="326" spans="4:19" s="4" customFormat="1" ht="19.7" customHeight="1">
      <c r="D326" s="27"/>
      <c r="E326" s="27"/>
      <c r="F326" s="27"/>
      <c r="G326" s="47"/>
      <c r="H326" s="557"/>
      <c r="I326" s="26"/>
      <c r="J326" s="63"/>
      <c r="K326" s="29"/>
      <c r="L326" s="47"/>
      <c r="M326" s="26"/>
      <c r="N326" s="26"/>
      <c r="O326" s="30"/>
      <c r="P326" s="27"/>
      <c r="Q326" s="26"/>
      <c r="R326" s="30"/>
      <c r="S326" s="31"/>
    </row>
    <row r="327" spans="4:19" s="4" customFormat="1" ht="19.7" customHeight="1">
      <c r="D327" s="27"/>
      <c r="E327" s="27"/>
      <c r="F327" s="27"/>
      <c r="G327" s="47"/>
      <c r="H327" s="557"/>
      <c r="I327" s="26"/>
      <c r="J327" s="63"/>
      <c r="K327" s="29"/>
      <c r="L327" s="47"/>
      <c r="M327" s="26"/>
      <c r="N327" s="26"/>
      <c r="O327" s="30"/>
      <c r="P327" s="27"/>
      <c r="Q327" s="26"/>
      <c r="R327" s="30"/>
      <c r="S327" s="31"/>
    </row>
    <row r="328" spans="4:19" s="4" customFormat="1" ht="19.7" customHeight="1">
      <c r="D328" s="27"/>
      <c r="E328" s="27"/>
      <c r="F328" s="27"/>
      <c r="G328" s="47"/>
      <c r="H328" s="557"/>
      <c r="I328" s="26"/>
      <c r="J328" s="63"/>
      <c r="K328" s="29"/>
      <c r="L328" s="47"/>
      <c r="M328" s="26"/>
      <c r="N328" s="26"/>
      <c r="O328" s="30"/>
      <c r="P328" s="27"/>
      <c r="Q328" s="26"/>
      <c r="R328" s="30"/>
      <c r="S328" s="31"/>
    </row>
    <row r="329" spans="4:19" s="4" customFormat="1" ht="19.7" customHeight="1">
      <c r="D329" s="27"/>
      <c r="E329" s="27"/>
      <c r="F329" s="27"/>
      <c r="G329" s="47"/>
      <c r="H329" s="557"/>
      <c r="I329" s="26"/>
      <c r="J329" s="63"/>
      <c r="K329" s="29"/>
      <c r="L329" s="47"/>
      <c r="M329" s="26"/>
      <c r="N329" s="26"/>
      <c r="O329" s="30"/>
      <c r="P329" s="27"/>
      <c r="Q329" s="26"/>
      <c r="R329" s="30"/>
      <c r="S329" s="31"/>
    </row>
    <row r="330" spans="4:19" s="4" customFormat="1" ht="19.7" customHeight="1">
      <c r="D330" s="27"/>
      <c r="E330" s="27"/>
      <c r="F330" s="27"/>
      <c r="G330" s="47"/>
      <c r="H330" s="557"/>
      <c r="I330" s="26"/>
      <c r="J330" s="63"/>
      <c r="K330" s="29"/>
      <c r="L330" s="47"/>
      <c r="M330" s="26"/>
      <c r="N330" s="26"/>
      <c r="O330" s="30"/>
      <c r="P330" s="27"/>
      <c r="Q330" s="26"/>
      <c r="R330" s="30"/>
      <c r="S330" s="31"/>
    </row>
    <row r="331" spans="4:19" s="4" customFormat="1" ht="19.7" customHeight="1">
      <c r="D331" s="27"/>
      <c r="E331" s="27"/>
      <c r="F331" s="27"/>
      <c r="G331" s="47"/>
      <c r="H331" s="557"/>
      <c r="I331" s="26"/>
      <c r="J331" s="63"/>
      <c r="K331" s="29"/>
      <c r="L331" s="47"/>
      <c r="M331" s="26"/>
      <c r="N331" s="26"/>
      <c r="O331" s="30"/>
      <c r="P331" s="27"/>
      <c r="Q331" s="26"/>
      <c r="R331" s="30"/>
      <c r="S331" s="31"/>
    </row>
    <row r="332" spans="4:19" s="4" customFormat="1" ht="19.7" customHeight="1">
      <c r="D332" s="27"/>
      <c r="E332" s="27"/>
      <c r="F332" s="27"/>
      <c r="G332" s="47"/>
      <c r="H332" s="557"/>
      <c r="I332" s="26"/>
      <c r="J332" s="63"/>
      <c r="K332" s="29"/>
      <c r="L332" s="47"/>
      <c r="M332" s="26"/>
      <c r="N332" s="26"/>
      <c r="O332" s="30"/>
      <c r="P332" s="27"/>
      <c r="Q332" s="26"/>
      <c r="R332" s="30"/>
      <c r="S332" s="31"/>
    </row>
    <row r="333" spans="4:19" s="4" customFormat="1" ht="19.7" customHeight="1">
      <c r="D333" s="27"/>
      <c r="E333" s="27"/>
      <c r="F333" s="27"/>
      <c r="G333" s="47"/>
      <c r="H333" s="557"/>
      <c r="I333" s="26"/>
      <c r="J333" s="63"/>
      <c r="K333" s="29"/>
      <c r="L333" s="47"/>
      <c r="M333" s="26"/>
      <c r="N333" s="26"/>
      <c r="O333" s="30"/>
      <c r="P333" s="27"/>
      <c r="Q333" s="26"/>
      <c r="R333" s="30"/>
      <c r="S333" s="31"/>
    </row>
    <row r="334" spans="4:19" s="4" customFormat="1" ht="19.7" customHeight="1">
      <c r="D334" s="27"/>
      <c r="E334" s="27"/>
      <c r="F334" s="27"/>
      <c r="G334" s="47"/>
      <c r="H334" s="557"/>
      <c r="I334" s="26"/>
      <c r="J334" s="63"/>
      <c r="K334" s="29"/>
      <c r="L334" s="47"/>
      <c r="M334" s="26"/>
      <c r="N334" s="26"/>
      <c r="O334" s="30"/>
      <c r="P334" s="27"/>
      <c r="Q334" s="26"/>
      <c r="R334" s="30"/>
      <c r="S334" s="31"/>
    </row>
    <row r="335" spans="4:19" s="4" customFormat="1" ht="19.7" customHeight="1">
      <c r="D335" s="27"/>
      <c r="E335" s="27"/>
      <c r="F335" s="27"/>
      <c r="G335" s="47"/>
      <c r="H335" s="557"/>
      <c r="I335" s="26"/>
      <c r="J335" s="63"/>
      <c r="K335" s="29"/>
      <c r="L335" s="47"/>
      <c r="M335" s="26"/>
      <c r="N335" s="26"/>
      <c r="O335" s="30"/>
      <c r="P335" s="27"/>
      <c r="Q335" s="26"/>
      <c r="R335" s="30"/>
      <c r="S335" s="31"/>
    </row>
    <row r="336" spans="4:19" s="4" customFormat="1" ht="19.7" customHeight="1">
      <c r="D336" s="27"/>
      <c r="E336" s="27"/>
      <c r="F336" s="27"/>
      <c r="G336" s="47"/>
      <c r="H336" s="557"/>
      <c r="I336" s="26"/>
      <c r="J336" s="63"/>
      <c r="K336" s="29"/>
      <c r="L336" s="47"/>
      <c r="M336" s="26"/>
      <c r="N336" s="26"/>
      <c r="O336" s="30"/>
      <c r="P336" s="27"/>
      <c r="Q336" s="26"/>
      <c r="R336" s="30"/>
      <c r="S336" s="31"/>
    </row>
    <row r="337" spans="4:19" s="4" customFormat="1" ht="19.7" customHeight="1">
      <c r="D337" s="27"/>
      <c r="E337" s="27"/>
      <c r="F337" s="27"/>
      <c r="G337" s="47"/>
      <c r="H337" s="557"/>
      <c r="I337" s="26"/>
      <c r="J337" s="63"/>
      <c r="K337" s="29"/>
      <c r="L337" s="47"/>
      <c r="M337" s="26"/>
      <c r="N337" s="26"/>
      <c r="O337" s="30"/>
      <c r="P337" s="27"/>
      <c r="Q337" s="26"/>
      <c r="R337" s="30"/>
      <c r="S337" s="31"/>
    </row>
    <row r="338" spans="4:19" s="4" customFormat="1" ht="19.7" customHeight="1">
      <c r="D338" s="27"/>
      <c r="E338" s="27"/>
      <c r="F338" s="27"/>
      <c r="G338" s="47"/>
      <c r="H338" s="557"/>
      <c r="I338" s="26"/>
      <c r="J338" s="63"/>
      <c r="K338" s="29"/>
      <c r="L338" s="47"/>
      <c r="M338" s="26"/>
      <c r="N338" s="26"/>
      <c r="O338" s="30"/>
      <c r="P338" s="27"/>
      <c r="Q338" s="26"/>
      <c r="R338" s="30"/>
      <c r="S338" s="31"/>
    </row>
    <row r="339" spans="4:19" s="4" customFormat="1" ht="19.7" customHeight="1">
      <c r="D339" s="27"/>
      <c r="E339" s="27"/>
      <c r="F339" s="27"/>
      <c r="G339" s="47"/>
      <c r="H339" s="557"/>
      <c r="I339" s="26"/>
      <c r="J339" s="63"/>
      <c r="K339" s="29"/>
      <c r="L339" s="47"/>
      <c r="M339" s="26"/>
      <c r="N339" s="26"/>
      <c r="O339" s="30"/>
      <c r="P339" s="27"/>
      <c r="Q339" s="26"/>
      <c r="R339" s="30"/>
      <c r="S339" s="31"/>
    </row>
    <row r="340" spans="4:19" s="4" customFormat="1" ht="19.7" customHeight="1">
      <c r="D340" s="27"/>
      <c r="E340" s="27"/>
      <c r="F340" s="27"/>
      <c r="G340" s="47"/>
      <c r="H340" s="557"/>
      <c r="I340" s="26"/>
      <c r="J340" s="63"/>
      <c r="K340" s="29"/>
      <c r="L340" s="47"/>
      <c r="M340" s="26"/>
      <c r="N340" s="26"/>
      <c r="O340" s="30"/>
      <c r="P340" s="27"/>
      <c r="Q340" s="26"/>
      <c r="R340" s="30"/>
      <c r="S340" s="31"/>
    </row>
    <row r="341" spans="4:19" s="4" customFormat="1" ht="19.7" customHeight="1">
      <c r="D341" s="27"/>
      <c r="E341" s="27"/>
      <c r="F341" s="27"/>
      <c r="G341" s="47"/>
      <c r="H341" s="557"/>
      <c r="I341" s="26"/>
      <c r="J341" s="63"/>
      <c r="K341" s="29"/>
      <c r="L341" s="47"/>
      <c r="M341" s="26"/>
      <c r="N341" s="26"/>
      <c r="O341" s="30"/>
      <c r="P341" s="27"/>
      <c r="Q341" s="26"/>
      <c r="R341" s="30"/>
      <c r="S341" s="31"/>
    </row>
    <row r="342" spans="4:19" s="4" customFormat="1" ht="19.7" customHeight="1">
      <c r="D342" s="27"/>
      <c r="E342" s="27"/>
      <c r="F342" s="27"/>
      <c r="G342" s="47"/>
      <c r="H342" s="557"/>
      <c r="I342" s="26"/>
      <c r="J342" s="63"/>
      <c r="K342" s="29"/>
      <c r="L342" s="47"/>
      <c r="M342" s="26"/>
      <c r="N342" s="26"/>
      <c r="O342" s="30"/>
      <c r="P342" s="27"/>
      <c r="Q342" s="26"/>
      <c r="R342" s="30"/>
      <c r="S342" s="31"/>
    </row>
    <row r="343" spans="4:19" s="4" customFormat="1" ht="19.7" customHeight="1">
      <c r="D343" s="27"/>
      <c r="E343" s="27"/>
      <c r="F343" s="27"/>
      <c r="G343" s="47"/>
      <c r="H343" s="557"/>
      <c r="I343" s="26"/>
      <c r="J343" s="63"/>
      <c r="K343" s="29"/>
      <c r="L343" s="47"/>
      <c r="M343" s="26"/>
      <c r="N343" s="26"/>
      <c r="O343" s="30"/>
      <c r="P343" s="27"/>
      <c r="Q343" s="26"/>
      <c r="R343" s="30"/>
      <c r="S343" s="31"/>
    </row>
    <row r="344" spans="4:19" s="4" customFormat="1" ht="19.7" customHeight="1">
      <c r="D344" s="27"/>
      <c r="E344" s="27"/>
      <c r="F344" s="27"/>
      <c r="G344" s="47"/>
      <c r="H344" s="557"/>
      <c r="I344" s="26"/>
      <c r="J344" s="63"/>
      <c r="K344" s="29"/>
      <c r="L344" s="47"/>
      <c r="M344" s="26"/>
      <c r="N344" s="26"/>
      <c r="O344" s="30"/>
      <c r="P344" s="27"/>
      <c r="Q344" s="26"/>
      <c r="R344" s="30"/>
      <c r="S344" s="31"/>
    </row>
    <row r="345" spans="4:19" s="4" customFormat="1" ht="19.7" customHeight="1">
      <c r="D345" s="27"/>
      <c r="E345" s="27"/>
      <c r="F345" s="27"/>
      <c r="G345" s="47"/>
      <c r="H345" s="557"/>
      <c r="I345" s="26"/>
      <c r="J345" s="63"/>
      <c r="K345" s="29"/>
      <c r="L345" s="47"/>
      <c r="M345" s="26"/>
      <c r="N345" s="26"/>
      <c r="O345" s="30"/>
      <c r="P345" s="27"/>
      <c r="Q345" s="26"/>
      <c r="R345" s="30"/>
      <c r="S345" s="31"/>
    </row>
    <row r="346" spans="4:19" s="4" customFormat="1" ht="19.7" customHeight="1">
      <c r="D346" s="27"/>
      <c r="E346" s="27"/>
      <c r="F346" s="27"/>
      <c r="G346" s="47"/>
      <c r="H346" s="557"/>
      <c r="I346" s="26"/>
      <c r="J346" s="63"/>
      <c r="K346" s="29"/>
      <c r="L346" s="47"/>
      <c r="M346" s="26"/>
      <c r="N346" s="26"/>
      <c r="O346" s="30"/>
      <c r="P346" s="27"/>
      <c r="Q346" s="26"/>
      <c r="R346" s="30"/>
      <c r="S346" s="31"/>
    </row>
    <row r="347" spans="4:19" s="4" customFormat="1" ht="19.7" customHeight="1">
      <c r="D347" s="27"/>
      <c r="E347" s="27"/>
      <c r="F347" s="27"/>
      <c r="G347" s="47"/>
      <c r="H347" s="557"/>
      <c r="I347" s="26"/>
      <c r="J347" s="63"/>
      <c r="K347" s="29"/>
      <c r="L347" s="47"/>
      <c r="M347" s="26"/>
      <c r="N347" s="26"/>
      <c r="O347" s="30"/>
      <c r="P347" s="27"/>
      <c r="Q347" s="26"/>
      <c r="R347" s="30"/>
      <c r="S347" s="31"/>
    </row>
    <row r="348" spans="4:19" s="4" customFormat="1" ht="19.7" customHeight="1">
      <c r="D348" s="27"/>
      <c r="E348" s="27"/>
      <c r="F348" s="27"/>
      <c r="G348" s="47"/>
      <c r="H348" s="557"/>
      <c r="I348" s="26"/>
      <c r="J348" s="63"/>
      <c r="K348" s="29"/>
      <c r="L348" s="47"/>
      <c r="M348" s="26"/>
      <c r="N348" s="26"/>
      <c r="O348" s="30"/>
      <c r="P348" s="27"/>
      <c r="Q348" s="26"/>
      <c r="R348" s="30"/>
      <c r="S348" s="31"/>
    </row>
    <row r="349" spans="4:19" s="4" customFormat="1" ht="19.7" customHeight="1">
      <c r="D349" s="27"/>
      <c r="E349" s="27"/>
      <c r="F349" s="27"/>
      <c r="G349" s="47"/>
      <c r="H349" s="557"/>
      <c r="I349" s="26"/>
      <c r="J349" s="63"/>
      <c r="K349" s="29"/>
      <c r="L349" s="47"/>
      <c r="M349" s="26"/>
      <c r="N349" s="26"/>
      <c r="O349" s="30"/>
      <c r="P349" s="27"/>
      <c r="Q349" s="26"/>
      <c r="R349" s="30"/>
      <c r="S349" s="31"/>
    </row>
    <row r="350" spans="4:19" s="4" customFormat="1" ht="19.7" customHeight="1">
      <c r="D350" s="27"/>
      <c r="E350" s="27"/>
      <c r="F350" s="27"/>
      <c r="G350" s="47"/>
      <c r="H350" s="557"/>
      <c r="I350" s="26"/>
      <c r="J350" s="63"/>
      <c r="K350" s="29"/>
      <c r="L350" s="47"/>
      <c r="M350" s="26"/>
      <c r="N350" s="26"/>
      <c r="O350" s="30"/>
      <c r="P350" s="27"/>
      <c r="Q350" s="26"/>
      <c r="R350" s="30"/>
      <c r="S350" s="31"/>
    </row>
    <row r="351" spans="4:19" s="4" customFormat="1" ht="19.7" customHeight="1">
      <c r="D351" s="27"/>
      <c r="E351" s="27"/>
      <c r="F351" s="27"/>
      <c r="G351" s="47"/>
      <c r="H351" s="557"/>
      <c r="I351" s="26"/>
      <c r="J351" s="63"/>
      <c r="K351" s="29"/>
      <c r="L351" s="47"/>
      <c r="M351" s="26"/>
      <c r="N351" s="26"/>
      <c r="O351" s="30"/>
      <c r="P351" s="27"/>
      <c r="Q351" s="26"/>
      <c r="R351" s="30"/>
      <c r="S351" s="31"/>
    </row>
    <row r="352" spans="4:19" s="4" customFormat="1" ht="19.7" customHeight="1">
      <c r="D352" s="27"/>
      <c r="E352" s="27"/>
      <c r="F352" s="27"/>
      <c r="G352" s="47"/>
      <c r="H352" s="557"/>
      <c r="I352" s="26"/>
      <c r="J352" s="63"/>
      <c r="K352" s="29"/>
      <c r="L352" s="47"/>
      <c r="M352" s="26"/>
      <c r="N352" s="26"/>
      <c r="O352" s="30"/>
      <c r="P352" s="27"/>
      <c r="Q352" s="26"/>
      <c r="R352" s="30"/>
      <c r="S352" s="31"/>
    </row>
    <row r="353" spans="4:19" s="4" customFormat="1" ht="19.7" customHeight="1">
      <c r="D353" s="27"/>
      <c r="E353" s="27"/>
      <c r="F353" s="27"/>
      <c r="G353" s="47"/>
      <c r="H353" s="557"/>
      <c r="I353" s="26"/>
      <c r="J353" s="63"/>
      <c r="K353" s="29"/>
      <c r="L353" s="47"/>
      <c r="M353" s="26"/>
      <c r="N353" s="26"/>
      <c r="O353" s="30"/>
      <c r="P353" s="27"/>
      <c r="Q353" s="26"/>
      <c r="R353" s="30"/>
      <c r="S353" s="31"/>
    </row>
    <row r="354" spans="4:19" s="4" customFormat="1" ht="19.7" customHeight="1">
      <c r="D354" s="27"/>
      <c r="E354" s="27"/>
      <c r="F354" s="27"/>
      <c r="G354" s="47"/>
      <c r="H354" s="557"/>
      <c r="I354" s="26"/>
      <c r="J354" s="63"/>
      <c r="K354" s="29"/>
      <c r="L354" s="47"/>
      <c r="M354" s="26"/>
      <c r="N354" s="26"/>
      <c r="O354" s="30"/>
      <c r="P354" s="27"/>
      <c r="Q354" s="26"/>
      <c r="R354" s="30"/>
      <c r="S354" s="31"/>
    </row>
    <row r="355" spans="4:19" s="4" customFormat="1" ht="19.7" customHeight="1">
      <c r="D355" s="27"/>
      <c r="E355" s="27"/>
      <c r="F355" s="27"/>
      <c r="G355" s="47"/>
      <c r="H355" s="557"/>
      <c r="I355" s="26"/>
      <c r="J355" s="63"/>
      <c r="K355" s="29"/>
      <c r="L355" s="47"/>
      <c r="M355" s="26"/>
      <c r="N355" s="26"/>
      <c r="O355" s="30"/>
      <c r="P355" s="27"/>
      <c r="Q355" s="26"/>
      <c r="R355" s="30"/>
      <c r="S355" s="31"/>
    </row>
    <row r="356" spans="4:19" s="4" customFormat="1" ht="19.7" customHeight="1">
      <c r="D356" s="27"/>
      <c r="E356" s="27"/>
      <c r="F356" s="27"/>
      <c r="G356" s="47"/>
      <c r="H356" s="557"/>
      <c r="I356" s="26"/>
      <c r="J356" s="63"/>
      <c r="K356" s="29"/>
      <c r="L356" s="47"/>
      <c r="M356" s="26"/>
      <c r="N356" s="26"/>
      <c r="O356" s="30"/>
      <c r="P356" s="27"/>
      <c r="Q356" s="26"/>
      <c r="R356" s="30"/>
      <c r="S356" s="31"/>
    </row>
    <row r="357" spans="4:19" s="4" customFormat="1" ht="19.7" customHeight="1">
      <c r="D357" s="27"/>
      <c r="E357" s="27"/>
      <c r="F357" s="27"/>
      <c r="G357" s="47"/>
      <c r="H357" s="557"/>
      <c r="I357" s="26"/>
      <c r="J357" s="63"/>
      <c r="K357" s="29"/>
      <c r="L357" s="47"/>
      <c r="M357" s="26"/>
      <c r="N357" s="26"/>
      <c r="O357" s="30"/>
      <c r="P357" s="27"/>
      <c r="Q357" s="26"/>
      <c r="R357" s="30"/>
      <c r="S357" s="31"/>
    </row>
    <row r="358" spans="4:19" s="4" customFormat="1" ht="19.7" customHeight="1">
      <c r="D358" s="27"/>
      <c r="E358" s="27"/>
      <c r="F358" s="27"/>
      <c r="G358" s="47"/>
      <c r="H358" s="557"/>
      <c r="I358" s="26"/>
      <c r="J358" s="63"/>
      <c r="K358" s="29"/>
      <c r="L358" s="47"/>
      <c r="M358" s="26"/>
      <c r="N358" s="26"/>
      <c r="O358" s="30"/>
      <c r="P358" s="27"/>
      <c r="Q358" s="26"/>
      <c r="R358" s="30"/>
      <c r="S358" s="31"/>
    </row>
    <row r="359" spans="4:19" s="4" customFormat="1" ht="19.7" customHeight="1">
      <c r="D359" s="27"/>
      <c r="E359" s="27"/>
      <c r="F359" s="27"/>
      <c r="G359" s="47"/>
      <c r="H359" s="557"/>
      <c r="I359" s="26"/>
      <c r="J359" s="63"/>
      <c r="K359" s="29"/>
      <c r="L359" s="47"/>
      <c r="M359" s="26"/>
      <c r="N359" s="26"/>
      <c r="O359" s="30"/>
      <c r="P359" s="27"/>
      <c r="Q359" s="26"/>
      <c r="R359" s="30"/>
      <c r="S359" s="31"/>
    </row>
    <row r="360" spans="4:19" s="4" customFormat="1" ht="19.7" customHeight="1">
      <c r="D360" s="27"/>
      <c r="E360" s="27"/>
      <c r="F360" s="27"/>
      <c r="G360" s="47"/>
      <c r="H360" s="557"/>
      <c r="I360" s="26"/>
      <c r="J360" s="63"/>
      <c r="K360" s="29"/>
      <c r="L360" s="47"/>
      <c r="M360" s="26"/>
      <c r="N360" s="26"/>
      <c r="O360" s="30"/>
      <c r="P360" s="27"/>
      <c r="Q360" s="26"/>
      <c r="R360" s="30"/>
      <c r="S360" s="31"/>
    </row>
    <row r="361" spans="4:19" s="4" customFormat="1" ht="19.7" customHeight="1">
      <c r="D361" s="27"/>
      <c r="E361" s="27"/>
      <c r="F361" s="27"/>
      <c r="G361" s="47"/>
      <c r="H361" s="557"/>
      <c r="I361" s="26"/>
      <c r="J361" s="63"/>
      <c r="K361" s="29"/>
      <c r="L361" s="47"/>
      <c r="M361" s="26"/>
      <c r="N361" s="26"/>
      <c r="O361" s="30"/>
      <c r="P361" s="27"/>
      <c r="Q361" s="26"/>
      <c r="R361" s="30"/>
      <c r="S361" s="31"/>
    </row>
    <row r="362" spans="4:19" s="4" customFormat="1" ht="19.7" customHeight="1">
      <c r="D362" s="27"/>
      <c r="E362" s="27"/>
      <c r="F362" s="27"/>
      <c r="G362" s="47"/>
      <c r="H362" s="557"/>
      <c r="I362" s="26"/>
      <c r="J362" s="63"/>
      <c r="K362" s="29"/>
      <c r="L362" s="47"/>
      <c r="M362" s="26"/>
      <c r="N362" s="26"/>
      <c r="O362" s="30"/>
      <c r="P362" s="27"/>
      <c r="Q362" s="26"/>
      <c r="R362" s="30"/>
      <c r="S362" s="31"/>
    </row>
    <row r="363" spans="4:19" s="4" customFormat="1" ht="19.7" customHeight="1">
      <c r="D363" s="27"/>
      <c r="E363" s="27"/>
      <c r="F363" s="27"/>
      <c r="G363" s="47"/>
      <c r="H363" s="557"/>
      <c r="I363" s="26"/>
      <c r="J363" s="63"/>
      <c r="K363" s="29"/>
      <c r="L363" s="47"/>
      <c r="M363" s="26"/>
      <c r="N363" s="26"/>
      <c r="O363" s="30"/>
      <c r="P363" s="27"/>
      <c r="Q363" s="26"/>
      <c r="R363" s="30"/>
      <c r="S363" s="31"/>
    </row>
    <row r="364" spans="4:19" s="4" customFormat="1" ht="19.7" customHeight="1">
      <c r="D364" s="27"/>
      <c r="E364" s="27"/>
      <c r="F364" s="27"/>
      <c r="G364" s="47"/>
      <c r="H364" s="557"/>
      <c r="I364" s="26"/>
      <c r="J364" s="63"/>
      <c r="K364" s="29"/>
      <c r="L364" s="47"/>
      <c r="M364" s="26"/>
      <c r="N364" s="26"/>
      <c r="O364" s="30"/>
      <c r="P364" s="27"/>
      <c r="Q364" s="26"/>
      <c r="R364" s="30"/>
      <c r="S364" s="31"/>
    </row>
    <row r="365" spans="4:19" s="4" customFormat="1" ht="19.7" customHeight="1">
      <c r="D365" s="27"/>
      <c r="E365" s="27"/>
      <c r="F365" s="27"/>
      <c r="G365" s="47"/>
      <c r="H365" s="557"/>
      <c r="I365" s="26"/>
      <c r="J365" s="63"/>
      <c r="K365" s="29"/>
      <c r="L365" s="47"/>
      <c r="M365" s="26"/>
      <c r="N365" s="26"/>
      <c r="O365" s="30"/>
      <c r="P365" s="27"/>
      <c r="Q365" s="26"/>
      <c r="R365" s="30"/>
      <c r="S365" s="31"/>
    </row>
    <row r="366" spans="4:19" s="4" customFormat="1" ht="19.7" customHeight="1">
      <c r="D366" s="27"/>
      <c r="E366" s="27"/>
      <c r="F366" s="27"/>
      <c r="G366" s="47"/>
      <c r="H366" s="557"/>
      <c r="I366" s="26"/>
      <c r="J366" s="63"/>
      <c r="K366" s="29"/>
      <c r="L366" s="47"/>
      <c r="M366" s="26"/>
      <c r="N366" s="26"/>
      <c r="O366" s="30"/>
      <c r="P366" s="27"/>
      <c r="Q366" s="26"/>
      <c r="R366" s="30"/>
      <c r="S366" s="31"/>
    </row>
    <row r="367" spans="4:19" s="4" customFormat="1" ht="19.7" customHeight="1">
      <c r="D367" s="27"/>
      <c r="E367" s="27"/>
      <c r="F367" s="27"/>
      <c r="G367" s="47"/>
      <c r="H367" s="557"/>
      <c r="I367" s="26"/>
      <c r="J367" s="63"/>
      <c r="K367" s="29"/>
      <c r="L367" s="47"/>
      <c r="M367" s="26"/>
      <c r="N367" s="26"/>
      <c r="O367" s="30"/>
      <c r="P367" s="27"/>
      <c r="Q367" s="26"/>
      <c r="R367" s="30"/>
      <c r="S367" s="31"/>
    </row>
    <row r="368" spans="4:19" s="4" customFormat="1" ht="19.7" customHeight="1">
      <c r="D368" s="27"/>
      <c r="E368" s="27"/>
      <c r="F368" s="27"/>
      <c r="G368" s="47"/>
      <c r="H368" s="557"/>
      <c r="I368" s="26"/>
      <c r="J368" s="63"/>
      <c r="K368" s="29"/>
      <c r="L368" s="47"/>
      <c r="M368" s="26"/>
      <c r="N368" s="26"/>
      <c r="O368" s="30"/>
      <c r="P368" s="27"/>
      <c r="Q368" s="26"/>
      <c r="R368" s="30"/>
      <c r="S368" s="31"/>
    </row>
    <row r="369" spans="4:19" s="4" customFormat="1" ht="19.7" customHeight="1">
      <c r="D369" s="27"/>
      <c r="E369" s="27"/>
      <c r="F369" s="27"/>
      <c r="G369" s="47"/>
      <c r="H369" s="557"/>
      <c r="I369" s="26"/>
      <c r="J369" s="63"/>
      <c r="K369" s="29"/>
      <c r="L369" s="47"/>
      <c r="M369" s="26"/>
      <c r="N369" s="26"/>
      <c r="O369" s="30"/>
      <c r="P369" s="27"/>
      <c r="Q369" s="26"/>
      <c r="R369" s="30"/>
      <c r="S369" s="31"/>
    </row>
    <row r="370" spans="4:19" s="4" customFormat="1" ht="19.7" customHeight="1">
      <c r="D370" s="27"/>
      <c r="E370" s="27"/>
      <c r="F370" s="27"/>
      <c r="G370" s="47"/>
      <c r="H370" s="557"/>
      <c r="I370" s="26"/>
      <c r="J370" s="63"/>
      <c r="K370" s="29"/>
      <c r="L370" s="47"/>
      <c r="M370" s="26"/>
      <c r="N370" s="26"/>
      <c r="O370" s="30"/>
      <c r="P370" s="27"/>
      <c r="Q370" s="26"/>
      <c r="R370" s="30"/>
      <c r="S370" s="31"/>
    </row>
    <row r="371" spans="4:19" s="4" customFormat="1" ht="19.7" customHeight="1">
      <c r="D371" s="27"/>
      <c r="E371" s="27"/>
      <c r="F371" s="27"/>
      <c r="G371" s="47"/>
      <c r="H371" s="557"/>
      <c r="I371" s="26"/>
      <c r="J371" s="63"/>
      <c r="K371" s="29"/>
      <c r="L371" s="47"/>
      <c r="M371" s="26"/>
      <c r="N371" s="26"/>
      <c r="O371" s="30"/>
      <c r="P371" s="27"/>
      <c r="Q371" s="26"/>
      <c r="R371" s="30"/>
      <c r="S371" s="31"/>
    </row>
    <row r="372" spans="4:19" s="4" customFormat="1" ht="19.7" customHeight="1">
      <c r="D372" s="27"/>
      <c r="E372" s="27"/>
      <c r="F372" s="27"/>
      <c r="G372" s="47"/>
      <c r="H372" s="557"/>
      <c r="I372" s="26"/>
      <c r="J372" s="63"/>
      <c r="K372" s="29"/>
      <c r="L372" s="47"/>
      <c r="M372" s="26"/>
      <c r="N372" s="26"/>
      <c r="O372" s="30"/>
      <c r="P372" s="27"/>
      <c r="Q372" s="26"/>
      <c r="R372" s="30"/>
      <c r="S372" s="31"/>
    </row>
    <row r="373" spans="4:19" s="4" customFormat="1" ht="19.7" customHeight="1">
      <c r="D373" s="27"/>
      <c r="E373" s="27"/>
      <c r="F373" s="27"/>
      <c r="G373" s="47"/>
      <c r="H373" s="557"/>
      <c r="I373" s="26"/>
      <c r="J373" s="63"/>
      <c r="K373" s="29"/>
      <c r="L373" s="47"/>
      <c r="M373" s="26"/>
      <c r="N373" s="26"/>
      <c r="O373" s="30"/>
      <c r="P373" s="27"/>
      <c r="Q373" s="26"/>
      <c r="R373" s="30"/>
      <c r="S373" s="31"/>
    </row>
    <row r="374" spans="4:19" s="4" customFormat="1" ht="19.7" customHeight="1">
      <c r="D374" s="27"/>
      <c r="E374" s="27"/>
      <c r="F374" s="27"/>
      <c r="G374" s="47"/>
      <c r="H374" s="557"/>
      <c r="I374" s="26"/>
      <c r="J374" s="63"/>
      <c r="K374" s="29"/>
      <c r="L374" s="47"/>
      <c r="M374" s="26"/>
      <c r="N374" s="26"/>
      <c r="O374" s="30"/>
      <c r="P374" s="27"/>
      <c r="Q374" s="26"/>
      <c r="R374" s="30"/>
      <c r="S374" s="31"/>
    </row>
    <row r="375" spans="4:19" s="4" customFormat="1" ht="19.7" customHeight="1">
      <c r="D375" s="27"/>
      <c r="E375" s="27"/>
      <c r="F375" s="27"/>
      <c r="G375" s="47"/>
      <c r="H375" s="557"/>
      <c r="I375" s="26"/>
      <c r="J375" s="63"/>
      <c r="K375" s="29"/>
      <c r="L375" s="47"/>
      <c r="M375" s="26"/>
      <c r="N375" s="26"/>
      <c r="O375" s="30"/>
      <c r="P375" s="27"/>
      <c r="Q375" s="26"/>
      <c r="R375" s="30"/>
      <c r="S375" s="31"/>
    </row>
    <row r="376" spans="4:19" s="4" customFormat="1" ht="19.7" customHeight="1">
      <c r="D376" s="27"/>
      <c r="E376" s="27"/>
      <c r="F376" s="27"/>
      <c r="G376" s="47"/>
      <c r="H376" s="557"/>
      <c r="I376" s="26"/>
      <c r="J376" s="63"/>
      <c r="K376" s="29"/>
      <c r="L376" s="47"/>
      <c r="M376" s="26"/>
      <c r="N376" s="26"/>
      <c r="O376" s="30"/>
      <c r="P376" s="27"/>
      <c r="Q376" s="26"/>
      <c r="R376" s="30"/>
      <c r="S376" s="31"/>
    </row>
    <row r="377" spans="4:19" s="4" customFormat="1" ht="19.7" customHeight="1">
      <c r="D377" s="27"/>
      <c r="E377" s="27"/>
      <c r="F377" s="27"/>
      <c r="G377" s="47"/>
      <c r="H377" s="557"/>
      <c r="I377" s="26"/>
      <c r="J377" s="63"/>
      <c r="K377" s="29"/>
      <c r="L377" s="47"/>
      <c r="M377" s="26"/>
      <c r="N377" s="26"/>
      <c r="O377" s="30"/>
      <c r="P377" s="27"/>
      <c r="Q377" s="26"/>
      <c r="R377" s="30"/>
      <c r="S377" s="31"/>
    </row>
    <row r="378" spans="4:19" s="4" customFormat="1" ht="19.7" customHeight="1">
      <c r="D378" s="27"/>
      <c r="E378" s="27"/>
      <c r="F378" s="27"/>
      <c r="G378" s="47"/>
      <c r="H378" s="557"/>
      <c r="I378" s="26"/>
      <c r="J378" s="63"/>
      <c r="K378" s="29"/>
      <c r="L378" s="47"/>
      <c r="M378" s="26"/>
      <c r="N378" s="26"/>
      <c r="O378" s="30"/>
      <c r="P378" s="27"/>
      <c r="Q378" s="26"/>
      <c r="R378" s="30"/>
      <c r="S378" s="31"/>
    </row>
    <row r="379" spans="4:19" s="4" customFormat="1" ht="19.7" customHeight="1">
      <c r="D379" s="27"/>
      <c r="E379" s="27"/>
      <c r="F379" s="27"/>
      <c r="G379" s="47"/>
      <c r="H379" s="557"/>
      <c r="I379" s="26"/>
      <c r="J379" s="63"/>
      <c r="K379" s="29"/>
      <c r="L379" s="47"/>
      <c r="M379" s="26"/>
      <c r="N379" s="26"/>
      <c r="O379" s="30"/>
      <c r="P379" s="27"/>
      <c r="Q379" s="26"/>
      <c r="R379" s="30"/>
      <c r="S379" s="31"/>
    </row>
    <row r="380" spans="4:19" s="4" customFormat="1" ht="19.7" customHeight="1">
      <c r="D380" s="27"/>
      <c r="E380" s="27"/>
      <c r="F380" s="27"/>
      <c r="G380" s="47"/>
      <c r="H380" s="557"/>
      <c r="I380" s="26"/>
      <c r="J380" s="63"/>
      <c r="K380" s="29"/>
      <c r="L380" s="47"/>
      <c r="M380" s="26"/>
      <c r="N380" s="26"/>
      <c r="O380" s="30"/>
      <c r="P380" s="27"/>
      <c r="Q380" s="26"/>
      <c r="R380" s="30"/>
      <c r="S380" s="31"/>
    </row>
    <row r="381" spans="4:19" s="4" customFormat="1" ht="19.7" customHeight="1">
      <c r="D381" s="27"/>
      <c r="E381" s="27"/>
      <c r="F381" s="27"/>
      <c r="G381" s="47"/>
      <c r="H381" s="557"/>
      <c r="I381" s="26"/>
      <c r="J381" s="63"/>
      <c r="K381" s="29"/>
      <c r="L381" s="47"/>
      <c r="M381" s="26"/>
      <c r="N381" s="26"/>
      <c r="O381" s="30"/>
      <c r="P381" s="27"/>
      <c r="Q381" s="26"/>
      <c r="R381" s="30"/>
      <c r="S381" s="31"/>
    </row>
    <row r="382" spans="4:19" s="4" customFormat="1" ht="19.7" customHeight="1">
      <c r="D382" s="27"/>
      <c r="E382" s="27"/>
      <c r="F382" s="27"/>
      <c r="G382" s="47"/>
      <c r="H382" s="557"/>
      <c r="I382" s="26"/>
      <c r="J382" s="63"/>
      <c r="K382" s="29"/>
      <c r="L382" s="47"/>
      <c r="M382" s="26"/>
      <c r="N382" s="26"/>
      <c r="O382" s="30"/>
      <c r="P382" s="27"/>
      <c r="Q382" s="26"/>
      <c r="R382" s="30"/>
      <c r="S382" s="31"/>
    </row>
    <row r="383" spans="4:19" s="4" customFormat="1" ht="19.7" customHeight="1">
      <c r="D383" s="27"/>
      <c r="E383" s="27"/>
      <c r="F383" s="27"/>
      <c r="G383" s="47"/>
      <c r="H383" s="557"/>
      <c r="I383" s="26"/>
      <c r="J383" s="63"/>
      <c r="K383" s="29"/>
      <c r="L383" s="47"/>
      <c r="M383" s="26"/>
      <c r="N383" s="26"/>
      <c r="O383" s="30"/>
      <c r="P383" s="27"/>
      <c r="Q383" s="26"/>
      <c r="R383" s="30"/>
      <c r="S383" s="31"/>
    </row>
    <row r="384" spans="4:19" s="4" customFormat="1" ht="19.7" customHeight="1">
      <c r="D384" s="27"/>
      <c r="E384" s="27"/>
      <c r="F384" s="27"/>
      <c r="G384" s="47"/>
      <c r="H384" s="557"/>
      <c r="I384" s="26"/>
      <c r="J384" s="63"/>
      <c r="K384" s="29"/>
      <c r="L384" s="47"/>
      <c r="M384" s="26"/>
      <c r="N384" s="26"/>
      <c r="O384" s="30"/>
      <c r="P384" s="27"/>
      <c r="Q384" s="26"/>
      <c r="R384" s="30"/>
      <c r="S384" s="31"/>
    </row>
    <row r="385" spans="4:19" s="4" customFormat="1" ht="19.7" customHeight="1">
      <c r="D385" s="27"/>
      <c r="E385" s="27"/>
      <c r="F385" s="27"/>
      <c r="G385" s="47"/>
      <c r="H385" s="557"/>
      <c r="I385" s="26"/>
      <c r="J385" s="63"/>
      <c r="K385" s="29"/>
      <c r="L385" s="47"/>
      <c r="M385" s="26"/>
      <c r="N385" s="26"/>
      <c r="O385" s="30"/>
      <c r="P385" s="27"/>
      <c r="Q385" s="26"/>
      <c r="R385" s="30"/>
      <c r="S385" s="31"/>
    </row>
    <row r="386" spans="4:19" s="4" customFormat="1" ht="19.7" customHeight="1">
      <c r="D386" s="27"/>
      <c r="E386" s="27"/>
      <c r="F386" s="27"/>
      <c r="G386" s="47"/>
      <c r="H386" s="557"/>
      <c r="I386" s="26"/>
      <c r="J386" s="63"/>
      <c r="K386" s="29"/>
      <c r="L386" s="47"/>
      <c r="M386" s="26"/>
      <c r="N386" s="26"/>
      <c r="O386" s="30"/>
      <c r="P386" s="27"/>
      <c r="Q386" s="26"/>
      <c r="R386" s="30"/>
      <c r="S386" s="31"/>
    </row>
    <row r="387" spans="4:19" s="4" customFormat="1" ht="19.7" customHeight="1">
      <c r="D387" s="27"/>
      <c r="E387" s="27"/>
      <c r="F387" s="27"/>
      <c r="G387" s="47"/>
      <c r="H387" s="557"/>
      <c r="I387" s="26"/>
      <c r="J387" s="63"/>
      <c r="K387" s="29"/>
      <c r="L387" s="47"/>
      <c r="M387" s="26"/>
      <c r="N387" s="26"/>
      <c r="O387" s="30"/>
      <c r="P387" s="27"/>
      <c r="Q387" s="26"/>
      <c r="R387" s="30"/>
      <c r="S387" s="31"/>
    </row>
    <row r="388" spans="4:19" s="4" customFormat="1" ht="19.7" customHeight="1">
      <c r="D388" s="27"/>
      <c r="E388" s="27"/>
      <c r="F388" s="27"/>
      <c r="G388" s="47"/>
      <c r="H388" s="557"/>
      <c r="I388" s="26"/>
      <c r="J388" s="63"/>
      <c r="K388" s="29"/>
      <c r="L388" s="47"/>
      <c r="M388" s="26"/>
      <c r="N388" s="26"/>
      <c r="O388" s="30"/>
      <c r="P388" s="27"/>
      <c r="Q388" s="26"/>
      <c r="R388" s="30"/>
      <c r="S388" s="31"/>
    </row>
    <row r="389" spans="4:19" s="4" customFormat="1" ht="19.7" customHeight="1">
      <c r="D389" s="27"/>
      <c r="E389" s="27"/>
      <c r="F389" s="27"/>
      <c r="G389" s="47"/>
      <c r="H389" s="557"/>
      <c r="I389" s="26"/>
      <c r="J389" s="63"/>
      <c r="K389" s="29"/>
      <c r="L389" s="47"/>
      <c r="M389" s="26"/>
      <c r="N389" s="26"/>
      <c r="O389" s="30"/>
      <c r="P389" s="27"/>
      <c r="Q389" s="26"/>
      <c r="R389" s="30"/>
      <c r="S389" s="31"/>
    </row>
    <row r="390" spans="4:19" s="4" customFormat="1" ht="19.7" customHeight="1">
      <c r="D390" s="27"/>
      <c r="E390" s="27"/>
      <c r="F390" s="27"/>
      <c r="G390" s="47"/>
      <c r="H390" s="557"/>
      <c r="I390" s="26"/>
      <c r="J390" s="63"/>
      <c r="K390" s="29"/>
      <c r="L390" s="47"/>
      <c r="M390" s="26"/>
      <c r="N390" s="26"/>
      <c r="O390" s="30"/>
      <c r="P390" s="27"/>
      <c r="Q390" s="26"/>
      <c r="R390" s="30"/>
      <c r="S390" s="31"/>
    </row>
    <row r="391" spans="4:19" s="4" customFormat="1" ht="19.7" customHeight="1">
      <c r="D391" s="27"/>
      <c r="E391" s="27"/>
      <c r="F391" s="27"/>
      <c r="G391" s="47"/>
      <c r="H391" s="557"/>
      <c r="I391" s="26"/>
      <c r="J391" s="63"/>
      <c r="K391" s="29"/>
      <c r="L391" s="47"/>
      <c r="M391" s="26"/>
      <c r="N391" s="26"/>
      <c r="O391" s="30"/>
      <c r="P391" s="27"/>
      <c r="Q391" s="26"/>
      <c r="R391" s="30"/>
      <c r="S391" s="31"/>
    </row>
    <row r="392" spans="4:19" s="4" customFormat="1" ht="19.7" customHeight="1">
      <c r="D392" s="27"/>
      <c r="E392" s="27"/>
      <c r="F392" s="27"/>
      <c r="G392" s="47"/>
      <c r="H392" s="557"/>
      <c r="I392" s="26"/>
      <c r="J392" s="63"/>
      <c r="K392" s="29"/>
      <c r="L392" s="47"/>
      <c r="M392" s="26"/>
      <c r="N392" s="26"/>
      <c r="O392" s="30"/>
      <c r="P392" s="27"/>
      <c r="Q392" s="26"/>
      <c r="R392" s="30"/>
      <c r="S392" s="31"/>
    </row>
    <row r="393" spans="4:19" s="4" customFormat="1" ht="19.7" customHeight="1">
      <c r="D393" s="27"/>
      <c r="E393" s="27"/>
      <c r="F393" s="27"/>
      <c r="G393" s="47"/>
      <c r="H393" s="557"/>
      <c r="I393" s="26"/>
      <c r="J393" s="63"/>
      <c r="K393" s="29"/>
      <c r="L393" s="47"/>
      <c r="M393" s="26"/>
      <c r="N393" s="26"/>
      <c r="O393" s="30"/>
      <c r="P393" s="27"/>
      <c r="Q393" s="26"/>
      <c r="R393" s="30"/>
      <c r="S393" s="31"/>
    </row>
    <row r="394" spans="4:19" s="4" customFormat="1" ht="19.7" customHeight="1">
      <c r="D394" s="27"/>
      <c r="E394" s="27"/>
      <c r="F394" s="27"/>
      <c r="G394" s="47"/>
      <c r="H394" s="557"/>
      <c r="I394" s="26"/>
      <c r="J394" s="63"/>
      <c r="K394" s="29"/>
      <c r="L394" s="47"/>
      <c r="M394" s="26"/>
      <c r="N394" s="26"/>
      <c r="O394" s="30"/>
      <c r="P394" s="27"/>
      <c r="Q394" s="26"/>
      <c r="R394" s="30"/>
      <c r="S394" s="31"/>
    </row>
    <row r="395" spans="4:19" s="4" customFormat="1" ht="19.7" customHeight="1">
      <c r="D395" s="27"/>
      <c r="E395" s="27"/>
      <c r="F395" s="27"/>
      <c r="G395" s="47"/>
      <c r="H395" s="557"/>
      <c r="I395" s="26"/>
      <c r="J395" s="63"/>
      <c r="K395" s="29"/>
      <c r="L395" s="47"/>
      <c r="M395" s="26"/>
      <c r="N395" s="26"/>
      <c r="O395" s="30"/>
      <c r="P395" s="27"/>
      <c r="Q395" s="26"/>
      <c r="R395" s="30"/>
      <c r="S395" s="31"/>
    </row>
    <row r="396" spans="4:19" s="4" customFormat="1" ht="19.7" customHeight="1">
      <c r="D396" s="27"/>
      <c r="E396" s="27"/>
      <c r="F396" s="27"/>
      <c r="G396" s="47"/>
      <c r="H396" s="557"/>
      <c r="I396" s="26"/>
      <c r="J396" s="63"/>
      <c r="K396" s="29"/>
      <c r="L396" s="47"/>
      <c r="M396" s="26"/>
      <c r="N396" s="26"/>
      <c r="O396" s="30"/>
      <c r="P396" s="27"/>
      <c r="Q396" s="26"/>
      <c r="R396" s="30"/>
      <c r="S396" s="31"/>
    </row>
    <row r="397" spans="4:19" s="4" customFormat="1" ht="19.7" customHeight="1">
      <c r="D397" s="27"/>
      <c r="E397" s="27"/>
      <c r="F397" s="27"/>
      <c r="G397" s="47"/>
      <c r="H397" s="557"/>
      <c r="I397" s="26"/>
      <c r="J397" s="63"/>
      <c r="K397" s="29"/>
      <c r="L397" s="47"/>
      <c r="M397" s="26"/>
      <c r="N397" s="26"/>
      <c r="O397" s="30"/>
      <c r="P397" s="27"/>
      <c r="Q397" s="26"/>
      <c r="R397" s="30"/>
      <c r="S397" s="31"/>
    </row>
    <row r="398" spans="4:19" s="4" customFormat="1" ht="19.7" customHeight="1">
      <c r="D398" s="27"/>
      <c r="E398" s="27"/>
      <c r="F398" s="27"/>
      <c r="G398" s="47"/>
      <c r="H398" s="557"/>
      <c r="I398" s="26"/>
      <c r="J398" s="63"/>
      <c r="K398" s="29"/>
      <c r="L398" s="47"/>
      <c r="M398" s="26"/>
      <c r="N398" s="26"/>
      <c r="O398" s="30"/>
      <c r="P398" s="27"/>
      <c r="Q398" s="26"/>
      <c r="R398" s="30"/>
      <c r="S398" s="31"/>
    </row>
    <row r="399" spans="4:19" s="4" customFormat="1" ht="19.7" customHeight="1">
      <c r="D399" s="27"/>
      <c r="E399" s="27"/>
      <c r="F399" s="27"/>
      <c r="G399" s="47"/>
      <c r="H399" s="557"/>
      <c r="I399" s="26"/>
      <c r="J399" s="63"/>
      <c r="K399" s="29"/>
      <c r="L399" s="47"/>
      <c r="M399" s="26"/>
      <c r="N399" s="26"/>
      <c r="O399" s="30"/>
      <c r="P399" s="27"/>
      <c r="Q399" s="26"/>
      <c r="R399" s="30"/>
      <c r="S399" s="31"/>
    </row>
    <row r="400" spans="4:19" s="4" customFormat="1" ht="19.7" customHeight="1">
      <c r="D400" s="27"/>
      <c r="E400" s="27"/>
      <c r="F400" s="27"/>
      <c r="G400" s="47"/>
      <c r="H400" s="557"/>
      <c r="I400" s="26"/>
      <c r="J400" s="63"/>
      <c r="K400" s="29"/>
      <c r="L400" s="47"/>
      <c r="M400" s="26"/>
      <c r="N400" s="26"/>
      <c r="O400" s="30"/>
      <c r="P400" s="27"/>
      <c r="Q400" s="26"/>
      <c r="R400" s="30"/>
      <c r="S400" s="31"/>
    </row>
    <row r="401" spans="4:19" s="4" customFormat="1" ht="19.7" customHeight="1">
      <c r="D401" s="27"/>
      <c r="E401" s="27"/>
      <c r="F401" s="27"/>
      <c r="G401" s="47"/>
      <c r="H401" s="557"/>
      <c r="I401" s="26"/>
      <c r="J401" s="63"/>
      <c r="K401" s="29"/>
      <c r="L401" s="47"/>
      <c r="M401" s="26"/>
      <c r="N401" s="26"/>
      <c r="O401" s="30"/>
      <c r="P401" s="27"/>
      <c r="Q401" s="26"/>
      <c r="R401" s="30"/>
      <c r="S401" s="31"/>
    </row>
    <row r="402" spans="4:19" s="4" customFormat="1" ht="19.7" customHeight="1">
      <c r="D402" s="27"/>
      <c r="E402" s="27"/>
      <c r="F402" s="27"/>
      <c r="G402" s="47"/>
      <c r="H402" s="557"/>
      <c r="I402" s="26"/>
      <c r="J402" s="63"/>
      <c r="K402" s="29"/>
      <c r="L402" s="47"/>
      <c r="M402" s="26"/>
      <c r="N402" s="26"/>
      <c r="O402" s="30"/>
      <c r="P402" s="27"/>
      <c r="Q402" s="26"/>
      <c r="R402" s="30"/>
      <c r="S402" s="31"/>
    </row>
    <row r="403" spans="4:19" s="4" customFormat="1" ht="19.7" customHeight="1">
      <c r="D403" s="27"/>
      <c r="E403" s="27"/>
      <c r="F403" s="27"/>
      <c r="G403" s="47"/>
      <c r="H403" s="557"/>
      <c r="I403" s="26"/>
      <c r="J403" s="63"/>
      <c r="K403" s="29"/>
      <c r="L403" s="47"/>
      <c r="M403" s="26"/>
      <c r="N403" s="26"/>
      <c r="O403" s="30"/>
      <c r="P403" s="27"/>
      <c r="Q403" s="26"/>
      <c r="R403" s="30"/>
      <c r="S403" s="31"/>
    </row>
    <row r="404" spans="4:19" s="4" customFormat="1" ht="19.7" customHeight="1">
      <c r="D404" s="27"/>
      <c r="E404" s="27"/>
      <c r="F404" s="27"/>
      <c r="G404" s="47"/>
      <c r="H404" s="557"/>
      <c r="I404" s="26"/>
      <c r="J404" s="63"/>
      <c r="K404" s="29"/>
      <c r="L404" s="47"/>
      <c r="M404" s="26"/>
      <c r="N404" s="26"/>
      <c r="O404" s="30"/>
      <c r="P404" s="27"/>
      <c r="Q404" s="26"/>
      <c r="R404" s="30"/>
      <c r="S404" s="31"/>
    </row>
    <row r="405" spans="4:19" s="4" customFormat="1" ht="19.7" customHeight="1">
      <c r="D405" s="27"/>
      <c r="E405" s="27"/>
      <c r="F405" s="27"/>
      <c r="G405" s="47"/>
      <c r="H405" s="557"/>
      <c r="I405" s="26"/>
      <c r="J405" s="63"/>
      <c r="K405" s="29"/>
      <c r="L405" s="47"/>
      <c r="M405" s="26"/>
      <c r="N405" s="26"/>
      <c r="O405" s="30"/>
      <c r="P405" s="27"/>
      <c r="Q405" s="26"/>
      <c r="R405" s="30"/>
      <c r="S405" s="31"/>
    </row>
    <row r="406" spans="4:19" s="4" customFormat="1" ht="19.7" customHeight="1">
      <c r="D406" s="27"/>
      <c r="E406" s="27"/>
      <c r="F406" s="27"/>
      <c r="G406" s="47"/>
      <c r="H406" s="557"/>
      <c r="I406" s="26"/>
      <c r="J406" s="63"/>
      <c r="K406" s="29"/>
      <c r="L406" s="47"/>
      <c r="M406" s="26"/>
      <c r="N406" s="26"/>
      <c r="O406" s="30"/>
      <c r="P406" s="27"/>
      <c r="Q406" s="26"/>
      <c r="R406" s="30"/>
      <c r="S406" s="31"/>
    </row>
    <row r="407" spans="4:19" s="4" customFormat="1" ht="19.7" customHeight="1">
      <c r="D407" s="27"/>
      <c r="E407" s="27"/>
      <c r="F407" s="27"/>
      <c r="G407" s="47"/>
      <c r="H407" s="557"/>
      <c r="I407" s="26"/>
      <c r="J407" s="63"/>
      <c r="K407" s="29"/>
      <c r="L407" s="47"/>
      <c r="M407" s="26"/>
      <c r="N407" s="26"/>
      <c r="O407" s="30"/>
      <c r="P407" s="27"/>
      <c r="Q407" s="26"/>
      <c r="R407" s="30"/>
      <c r="S407" s="31"/>
    </row>
    <row r="408" spans="4:19" s="4" customFormat="1" ht="19.7" customHeight="1">
      <c r="D408" s="27"/>
      <c r="E408" s="27"/>
      <c r="F408" s="27"/>
      <c r="G408" s="47"/>
      <c r="H408" s="557"/>
      <c r="I408" s="26"/>
      <c r="J408" s="63"/>
      <c r="K408" s="29"/>
      <c r="L408" s="47"/>
      <c r="M408" s="26"/>
      <c r="N408" s="26"/>
      <c r="O408" s="30"/>
      <c r="P408" s="27"/>
      <c r="Q408" s="26"/>
      <c r="R408" s="30"/>
      <c r="S408" s="31"/>
    </row>
    <row r="409" spans="4:19" s="4" customFormat="1" ht="19.7" customHeight="1">
      <c r="D409" s="27"/>
      <c r="E409" s="27"/>
      <c r="F409" s="27"/>
      <c r="G409" s="47"/>
      <c r="H409" s="557"/>
      <c r="I409" s="26"/>
      <c r="J409" s="63"/>
      <c r="K409" s="29"/>
      <c r="L409" s="47"/>
      <c r="M409" s="26"/>
      <c r="N409" s="26"/>
      <c r="O409" s="30"/>
      <c r="P409" s="27"/>
      <c r="Q409" s="26"/>
      <c r="R409" s="30"/>
      <c r="S409" s="31"/>
    </row>
    <row r="410" spans="4:19" s="4" customFormat="1" ht="19.7" customHeight="1">
      <c r="D410" s="27"/>
      <c r="E410" s="27"/>
      <c r="F410" s="27"/>
      <c r="G410" s="47"/>
      <c r="H410" s="557"/>
      <c r="I410" s="26"/>
      <c r="J410" s="63"/>
      <c r="K410" s="29"/>
      <c r="L410" s="47"/>
      <c r="M410" s="26"/>
      <c r="N410" s="26"/>
      <c r="O410" s="30"/>
      <c r="P410" s="27"/>
      <c r="Q410" s="26"/>
      <c r="R410" s="30"/>
      <c r="S410" s="31"/>
    </row>
    <row r="411" spans="4:19" s="4" customFormat="1" ht="19.7" customHeight="1">
      <c r="D411" s="27"/>
      <c r="E411" s="27"/>
      <c r="F411" s="27"/>
      <c r="G411" s="47"/>
      <c r="H411" s="557"/>
      <c r="I411" s="26"/>
      <c r="J411" s="63"/>
      <c r="K411" s="29"/>
      <c r="L411" s="47"/>
      <c r="M411" s="26"/>
      <c r="N411" s="26"/>
      <c r="O411" s="30"/>
      <c r="P411" s="27"/>
      <c r="Q411" s="26"/>
      <c r="R411" s="30"/>
      <c r="S411" s="31"/>
    </row>
    <row r="412" spans="4:19" s="4" customFormat="1" ht="19.7" customHeight="1">
      <c r="D412" s="27"/>
      <c r="E412" s="27"/>
      <c r="F412" s="27"/>
      <c r="G412" s="47"/>
      <c r="H412" s="557"/>
      <c r="I412" s="26"/>
      <c r="J412" s="63"/>
      <c r="K412" s="29"/>
      <c r="L412" s="47"/>
      <c r="M412" s="26"/>
      <c r="N412" s="26"/>
      <c r="O412" s="30"/>
      <c r="P412" s="27"/>
      <c r="Q412" s="26"/>
      <c r="R412" s="30"/>
      <c r="S412" s="31"/>
    </row>
    <row r="413" spans="4:19" s="4" customFormat="1" ht="19.7" customHeight="1">
      <c r="D413" s="27"/>
      <c r="E413" s="27"/>
      <c r="F413" s="27"/>
      <c r="G413" s="47"/>
      <c r="H413" s="557"/>
      <c r="I413" s="26"/>
      <c r="J413" s="63"/>
      <c r="K413" s="29"/>
      <c r="L413" s="47"/>
      <c r="M413" s="26"/>
      <c r="N413" s="26"/>
      <c r="O413" s="30"/>
      <c r="P413" s="27"/>
      <c r="Q413" s="26"/>
      <c r="R413" s="30"/>
      <c r="S413" s="31"/>
    </row>
    <row r="414" spans="4:19" s="4" customFormat="1" ht="19.7" customHeight="1">
      <c r="D414" s="27"/>
      <c r="E414" s="27"/>
      <c r="F414" s="27"/>
      <c r="G414" s="47"/>
      <c r="H414" s="557"/>
      <c r="I414" s="26"/>
      <c r="J414" s="63"/>
      <c r="K414" s="29"/>
      <c r="L414" s="47"/>
      <c r="M414" s="26"/>
      <c r="N414" s="26"/>
      <c r="O414" s="30"/>
      <c r="P414" s="27"/>
      <c r="Q414" s="26"/>
      <c r="R414" s="30"/>
      <c r="S414" s="31"/>
    </row>
    <row r="415" spans="4:19" s="4" customFormat="1" ht="19.7" customHeight="1">
      <c r="D415" s="27"/>
      <c r="E415" s="27"/>
      <c r="F415" s="27"/>
      <c r="G415" s="47"/>
      <c r="H415" s="557"/>
      <c r="I415" s="26"/>
      <c r="J415" s="63"/>
      <c r="K415" s="29"/>
      <c r="L415" s="47"/>
      <c r="M415" s="26"/>
      <c r="N415" s="26"/>
      <c r="O415" s="30"/>
      <c r="P415" s="27"/>
      <c r="Q415" s="26"/>
      <c r="R415" s="30"/>
      <c r="S415" s="31"/>
    </row>
    <row r="416" spans="4:19" s="4" customFormat="1" ht="19.7" customHeight="1">
      <c r="D416" s="27"/>
      <c r="E416" s="27"/>
      <c r="F416" s="27"/>
      <c r="G416" s="47"/>
      <c r="H416" s="557"/>
      <c r="I416" s="26"/>
      <c r="J416" s="63"/>
      <c r="K416" s="29"/>
      <c r="L416" s="47"/>
      <c r="M416" s="26"/>
      <c r="N416" s="26"/>
      <c r="O416" s="30"/>
      <c r="P416" s="27"/>
      <c r="Q416" s="26"/>
      <c r="R416" s="30"/>
      <c r="S416" s="31"/>
    </row>
    <row r="417" spans="4:19" s="4" customFormat="1" ht="19.7" customHeight="1">
      <c r="D417" s="27"/>
      <c r="E417" s="27"/>
      <c r="F417" s="27"/>
      <c r="G417" s="47"/>
      <c r="H417" s="557"/>
      <c r="I417" s="26"/>
      <c r="J417" s="63"/>
      <c r="K417" s="29"/>
      <c r="L417" s="47"/>
      <c r="M417" s="26"/>
      <c r="N417" s="26"/>
      <c r="O417" s="30"/>
      <c r="P417" s="27"/>
      <c r="Q417" s="26"/>
      <c r="R417" s="30"/>
      <c r="S417" s="31"/>
    </row>
    <row r="418" spans="4:19" s="4" customFormat="1" ht="19.7" customHeight="1">
      <c r="D418" s="27"/>
      <c r="E418" s="27"/>
      <c r="F418" s="27"/>
      <c r="G418" s="47"/>
      <c r="H418" s="557"/>
      <c r="I418" s="26"/>
      <c r="J418" s="63"/>
      <c r="K418" s="29"/>
      <c r="L418" s="47"/>
      <c r="M418" s="26"/>
      <c r="N418" s="26"/>
      <c r="O418" s="30"/>
      <c r="P418" s="27"/>
      <c r="Q418" s="26"/>
      <c r="R418" s="30"/>
      <c r="S418" s="31"/>
    </row>
    <row r="419" spans="4:19" s="4" customFormat="1" ht="19.7" customHeight="1">
      <c r="D419" s="27"/>
      <c r="E419" s="27"/>
      <c r="F419" s="27"/>
      <c r="G419" s="47"/>
      <c r="H419" s="557"/>
      <c r="I419" s="26"/>
      <c r="J419" s="63"/>
      <c r="K419" s="29"/>
      <c r="L419" s="47"/>
      <c r="M419" s="26"/>
      <c r="N419" s="26"/>
      <c r="O419" s="30"/>
      <c r="P419" s="27"/>
      <c r="Q419" s="26"/>
      <c r="R419" s="30"/>
      <c r="S419" s="31"/>
    </row>
    <row r="420" spans="4:19" s="4" customFormat="1" ht="19.7" customHeight="1">
      <c r="D420" s="27"/>
      <c r="E420" s="27"/>
      <c r="F420" s="27"/>
      <c r="G420" s="47"/>
      <c r="H420" s="557"/>
      <c r="I420" s="26"/>
      <c r="J420" s="63"/>
      <c r="K420" s="29"/>
      <c r="L420" s="47"/>
      <c r="M420" s="26"/>
      <c r="N420" s="26"/>
      <c r="O420" s="30"/>
      <c r="P420" s="27"/>
      <c r="Q420" s="26"/>
      <c r="R420" s="30"/>
      <c r="S420" s="31"/>
    </row>
    <row r="421" spans="4:19" s="4" customFormat="1" ht="19.7" customHeight="1">
      <c r="D421" s="27"/>
      <c r="E421" s="27"/>
      <c r="F421" s="27"/>
      <c r="G421" s="47"/>
      <c r="H421" s="557"/>
      <c r="I421" s="26"/>
      <c r="J421" s="63"/>
      <c r="K421" s="29"/>
      <c r="L421" s="47"/>
      <c r="M421" s="26"/>
      <c r="N421" s="26"/>
      <c r="O421" s="30"/>
      <c r="P421" s="27"/>
      <c r="Q421" s="26"/>
      <c r="R421" s="30"/>
      <c r="S421" s="31"/>
    </row>
    <row r="422" spans="4:19" s="4" customFormat="1" ht="19.7" customHeight="1">
      <c r="D422" s="27"/>
      <c r="E422" s="27"/>
      <c r="F422" s="27"/>
      <c r="G422" s="47"/>
      <c r="H422" s="557"/>
      <c r="I422" s="26"/>
      <c r="J422" s="63"/>
      <c r="K422" s="29"/>
      <c r="L422" s="47"/>
      <c r="M422" s="26"/>
      <c r="N422" s="26"/>
      <c r="O422" s="30"/>
      <c r="P422" s="27"/>
      <c r="Q422" s="26"/>
      <c r="R422" s="30"/>
      <c r="S422" s="31"/>
    </row>
    <row r="423" spans="4:19" s="4" customFormat="1" ht="19.7" customHeight="1">
      <c r="D423" s="27"/>
      <c r="E423" s="27"/>
      <c r="F423" s="27"/>
      <c r="G423" s="47"/>
      <c r="H423" s="557"/>
      <c r="I423" s="26"/>
      <c r="J423" s="63"/>
      <c r="K423" s="29"/>
      <c r="L423" s="47"/>
      <c r="M423" s="26"/>
      <c r="N423" s="26"/>
      <c r="O423" s="30"/>
      <c r="P423" s="27"/>
      <c r="Q423" s="26"/>
      <c r="R423" s="30"/>
      <c r="S423" s="31"/>
    </row>
    <row r="424" spans="4:19" s="4" customFormat="1" ht="19.7" customHeight="1">
      <c r="D424" s="27"/>
      <c r="E424" s="27"/>
      <c r="F424" s="27"/>
      <c r="G424" s="47"/>
      <c r="H424" s="557"/>
      <c r="I424" s="26"/>
      <c r="J424" s="63"/>
      <c r="K424" s="29"/>
      <c r="L424" s="47"/>
      <c r="M424" s="26"/>
      <c r="N424" s="26"/>
      <c r="O424" s="30"/>
      <c r="P424" s="27"/>
      <c r="Q424" s="26"/>
      <c r="R424" s="30"/>
      <c r="S424" s="31"/>
    </row>
    <row r="425" spans="4:19" s="4" customFormat="1" ht="19.7" customHeight="1">
      <c r="D425" s="27"/>
      <c r="E425" s="27"/>
      <c r="F425" s="27"/>
      <c r="G425" s="47"/>
      <c r="H425" s="557"/>
      <c r="I425" s="26"/>
      <c r="J425" s="63"/>
      <c r="K425" s="29"/>
      <c r="L425" s="47"/>
      <c r="M425" s="26"/>
      <c r="N425" s="26"/>
      <c r="O425" s="30"/>
      <c r="P425" s="27"/>
      <c r="Q425" s="26"/>
      <c r="R425" s="30"/>
      <c r="S425" s="31"/>
    </row>
    <row r="426" spans="4:19" s="4" customFormat="1" ht="19.7" customHeight="1">
      <c r="D426" s="27"/>
      <c r="E426" s="27"/>
      <c r="F426" s="27"/>
      <c r="G426" s="47"/>
      <c r="H426" s="557"/>
      <c r="I426" s="26"/>
      <c r="J426" s="63"/>
      <c r="K426" s="29"/>
      <c r="L426" s="47"/>
      <c r="M426" s="26"/>
      <c r="N426" s="26"/>
      <c r="O426" s="30"/>
      <c r="P426" s="27"/>
      <c r="Q426" s="26"/>
      <c r="R426" s="30"/>
      <c r="S426" s="31"/>
    </row>
    <row r="427" spans="4:19" s="4" customFormat="1" ht="19.7" customHeight="1">
      <c r="D427" s="27"/>
      <c r="E427" s="27"/>
      <c r="F427" s="27"/>
      <c r="G427" s="47"/>
      <c r="H427" s="557"/>
      <c r="I427" s="26"/>
      <c r="J427" s="63"/>
      <c r="K427" s="29"/>
      <c r="L427" s="47"/>
      <c r="M427" s="26"/>
      <c r="N427" s="26"/>
      <c r="O427" s="30"/>
      <c r="P427" s="27"/>
      <c r="Q427" s="26"/>
      <c r="R427" s="30"/>
      <c r="S427" s="31"/>
    </row>
    <row r="428" spans="4:19" s="4" customFormat="1" ht="19.7" customHeight="1">
      <c r="D428" s="27"/>
      <c r="E428" s="27"/>
      <c r="F428" s="27"/>
      <c r="G428" s="47"/>
      <c r="H428" s="557"/>
      <c r="I428" s="26"/>
      <c r="J428" s="63"/>
      <c r="K428" s="29"/>
      <c r="L428" s="47"/>
      <c r="M428" s="26"/>
      <c r="N428" s="26"/>
      <c r="O428" s="30"/>
      <c r="P428" s="27"/>
      <c r="Q428" s="26"/>
      <c r="R428" s="30"/>
      <c r="S428" s="31"/>
    </row>
    <row r="429" spans="4:19" s="4" customFormat="1" ht="19.7" customHeight="1">
      <c r="D429" s="27"/>
      <c r="E429" s="27"/>
      <c r="F429" s="27"/>
      <c r="G429" s="47"/>
      <c r="H429" s="557"/>
      <c r="I429" s="26"/>
      <c r="J429" s="63"/>
      <c r="K429" s="29"/>
      <c r="L429" s="47"/>
      <c r="M429" s="26"/>
      <c r="N429" s="26"/>
      <c r="O429" s="30"/>
      <c r="P429" s="27"/>
      <c r="Q429" s="26"/>
      <c r="R429" s="30"/>
      <c r="S429" s="31"/>
    </row>
    <row r="430" spans="4:19" s="4" customFormat="1" ht="19.7" customHeight="1">
      <c r="D430" s="27"/>
      <c r="E430" s="27"/>
      <c r="F430" s="27"/>
      <c r="G430" s="47"/>
      <c r="H430" s="557"/>
      <c r="I430" s="26"/>
      <c r="J430" s="63"/>
      <c r="K430" s="29"/>
      <c r="L430" s="47"/>
      <c r="M430" s="26"/>
      <c r="N430" s="26"/>
      <c r="O430" s="30"/>
      <c r="P430" s="27"/>
      <c r="Q430" s="26"/>
      <c r="R430" s="30"/>
      <c r="S430" s="31"/>
    </row>
    <row r="431" spans="4:19" s="4" customFormat="1" ht="19.7" customHeight="1">
      <c r="D431" s="27"/>
      <c r="E431" s="27"/>
      <c r="F431" s="27"/>
      <c r="G431" s="47"/>
      <c r="H431" s="557"/>
      <c r="I431" s="26"/>
      <c r="J431" s="63"/>
      <c r="K431" s="29"/>
      <c r="L431" s="47"/>
      <c r="M431" s="26"/>
      <c r="N431" s="26"/>
      <c r="O431" s="30"/>
      <c r="P431" s="27"/>
      <c r="Q431" s="26"/>
      <c r="R431" s="30"/>
      <c r="S431" s="31"/>
    </row>
    <row r="432" spans="4:19" s="4" customFormat="1" ht="19.7" customHeight="1">
      <c r="D432" s="27"/>
      <c r="E432" s="27"/>
      <c r="F432" s="27"/>
      <c r="G432" s="47"/>
      <c r="H432" s="557"/>
      <c r="I432" s="26"/>
      <c r="J432" s="63"/>
      <c r="K432" s="29"/>
      <c r="L432" s="47"/>
      <c r="M432" s="26"/>
      <c r="N432" s="26"/>
      <c r="O432" s="30"/>
      <c r="P432" s="27"/>
      <c r="Q432" s="26"/>
      <c r="R432" s="30"/>
      <c r="S432" s="31"/>
    </row>
    <row r="433" spans="4:19" s="4" customFormat="1" ht="19.7" customHeight="1">
      <c r="D433" s="27"/>
      <c r="E433" s="27"/>
      <c r="F433" s="27"/>
      <c r="G433" s="47"/>
      <c r="H433" s="557"/>
      <c r="I433" s="26"/>
      <c r="J433" s="63"/>
      <c r="K433" s="29"/>
      <c r="L433" s="47"/>
      <c r="M433" s="26"/>
      <c r="N433" s="26"/>
      <c r="O433" s="30"/>
      <c r="P433" s="27"/>
      <c r="Q433" s="26"/>
      <c r="R433" s="30"/>
      <c r="S433" s="31"/>
    </row>
    <row r="434" spans="4:19" s="4" customFormat="1" ht="19.7" customHeight="1">
      <c r="D434" s="27"/>
      <c r="E434" s="27"/>
      <c r="F434" s="27"/>
      <c r="G434" s="47"/>
      <c r="H434" s="557"/>
      <c r="I434" s="26"/>
      <c r="J434" s="63"/>
      <c r="K434" s="29"/>
      <c r="L434" s="47"/>
      <c r="M434" s="26"/>
      <c r="N434" s="26"/>
      <c r="O434" s="30"/>
      <c r="P434" s="27"/>
      <c r="Q434" s="26"/>
      <c r="R434" s="30"/>
      <c r="S434" s="31"/>
    </row>
    <row r="435" spans="4:19" s="4" customFormat="1" ht="19.7" customHeight="1">
      <c r="D435" s="27"/>
      <c r="E435" s="27"/>
      <c r="F435" s="27"/>
      <c r="G435" s="47"/>
      <c r="H435" s="557"/>
      <c r="I435" s="26"/>
      <c r="J435" s="63"/>
      <c r="K435" s="29"/>
      <c r="L435" s="47"/>
      <c r="M435" s="26"/>
      <c r="N435" s="26"/>
      <c r="O435" s="30"/>
      <c r="P435" s="27"/>
      <c r="Q435" s="26"/>
      <c r="R435" s="30"/>
      <c r="S435" s="31"/>
    </row>
    <row r="436" spans="4:19" s="4" customFormat="1" ht="19.7" customHeight="1">
      <c r="D436" s="27"/>
      <c r="E436" s="27"/>
      <c r="F436" s="27"/>
      <c r="G436" s="47"/>
      <c r="H436" s="557"/>
      <c r="I436" s="26"/>
      <c r="J436" s="63"/>
      <c r="K436" s="29"/>
      <c r="L436" s="47"/>
      <c r="M436" s="26"/>
      <c r="N436" s="26"/>
      <c r="O436" s="30"/>
      <c r="P436" s="27"/>
      <c r="Q436" s="26"/>
      <c r="R436" s="30"/>
      <c r="S436" s="31"/>
    </row>
    <row r="437" spans="4:19" s="4" customFormat="1" ht="19.7" customHeight="1">
      <c r="D437" s="27"/>
      <c r="E437" s="27"/>
      <c r="F437" s="27"/>
      <c r="G437" s="47"/>
      <c r="H437" s="557"/>
      <c r="I437" s="26"/>
      <c r="J437" s="63"/>
      <c r="K437" s="29"/>
      <c r="L437" s="47"/>
      <c r="M437" s="26"/>
      <c r="N437" s="26"/>
      <c r="O437" s="30"/>
      <c r="P437" s="27"/>
      <c r="Q437" s="26"/>
      <c r="R437" s="30"/>
      <c r="S437" s="31"/>
    </row>
    <row r="438" spans="4:19" s="4" customFormat="1" ht="19.7" customHeight="1">
      <c r="D438" s="27"/>
      <c r="E438" s="27"/>
      <c r="F438" s="27"/>
      <c r="G438" s="47"/>
      <c r="H438" s="557"/>
      <c r="I438" s="26"/>
      <c r="J438" s="63"/>
      <c r="K438" s="29"/>
      <c r="L438" s="47"/>
      <c r="M438" s="26"/>
      <c r="N438" s="26"/>
      <c r="O438" s="30"/>
      <c r="P438" s="27"/>
      <c r="Q438" s="26"/>
      <c r="R438" s="30"/>
      <c r="S438" s="31"/>
    </row>
    <row r="439" spans="4:19" s="4" customFormat="1" ht="19.7" customHeight="1">
      <c r="D439" s="27"/>
      <c r="E439" s="27"/>
      <c r="F439" s="27"/>
      <c r="G439" s="47"/>
      <c r="H439" s="557"/>
      <c r="I439" s="26"/>
      <c r="J439" s="63"/>
      <c r="K439" s="29"/>
      <c r="L439" s="47"/>
      <c r="M439" s="26"/>
      <c r="N439" s="26"/>
      <c r="O439" s="30"/>
      <c r="P439" s="27"/>
      <c r="Q439" s="26"/>
      <c r="R439" s="30"/>
      <c r="S439" s="31"/>
    </row>
    <row r="440" spans="4:19" s="4" customFormat="1" ht="19.7" customHeight="1">
      <c r="D440" s="27"/>
      <c r="E440" s="27"/>
      <c r="F440" s="27"/>
      <c r="G440" s="47"/>
      <c r="H440" s="557"/>
      <c r="I440" s="26"/>
      <c r="J440" s="63"/>
      <c r="K440" s="29"/>
      <c r="L440" s="47"/>
      <c r="M440" s="26"/>
      <c r="N440" s="26"/>
      <c r="O440" s="30"/>
      <c r="P440" s="27"/>
      <c r="Q440" s="26"/>
      <c r="R440" s="30"/>
      <c r="S440" s="31"/>
    </row>
    <row r="441" spans="4:19" s="4" customFormat="1" ht="19.7" customHeight="1">
      <c r="D441" s="27"/>
      <c r="E441" s="27"/>
      <c r="F441" s="27"/>
      <c r="G441" s="47"/>
      <c r="H441" s="557"/>
      <c r="I441" s="26"/>
      <c r="J441" s="63"/>
      <c r="K441" s="29"/>
      <c r="L441" s="47"/>
      <c r="M441" s="26"/>
      <c r="N441" s="26"/>
      <c r="O441" s="30"/>
      <c r="P441" s="27"/>
      <c r="Q441" s="26"/>
      <c r="R441" s="30"/>
      <c r="S441" s="31"/>
    </row>
    <row r="442" spans="4:19" s="4" customFormat="1" ht="19.7" customHeight="1">
      <c r="D442" s="27"/>
      <c r="E442" s="27"/>
      <c r="F442" s="27"/>
      <c r="G442" s="47"/>
      <c r="H442" s="557"/>
      <c r="I442" s="26"/>
      <c r="J442" s="63"/>
      <c r="K442" s="29"/>
      <c r="L442" s="47"/>
      <c r="M442" s="26"/>
      <c r="N442" s="26"/>
      <c r="O442" s="30"/>
      <c r="P442" s="27"/>
      <c r="Q442" s="26"/>
      <c r="R442" s="30"/>
      <c r="S442" s="31"/>
    </row>
    <row r="443" spans="4:19" s="4" customFormat="1" ht="19.7" customHeight="1">
      <c r="D443" s="27"/>
      <c r="E443" s="27"/>
      <c r="F443" s="27"/>
      <c r="G443" s="47"/>
      <c r="H443" s="557"/>
      <c r="I443" s="26"/>
      <c r="J443" s="63"/>
      <c r="K443" s="29"/>
      <c r="L443" s="47"/>
      <c r="M443" s="26"/>
      <c r="N443" s="26"/>
      <c r="O443" s="30"/>
      <c r="P443" s="27"/>
      <c r="Q443" s="26"/>
      <c r="R443" s="30"/>
      <c r="S443" s="31"/>
    </row>
    <row r="444" spans="4:19" s="4" customFormat="1" ht="19.7" customHeight="1">
      <c r="D444" s="27"/>
      <c r="E444" s="27"/>
      <c r="F444" s="27"/>
      <c r="G444" s="47"/>
      <c r="H444" s="557"/>
      <c r="I444" s="26"/>
      <c r="J444" s="63"/>
      <c r="K444" s="29"/>
      <c r="L444" s="47"/>
      <c r="M444" s="26"/>
      <c r="N444" s="26"/>
      <c r="O444" s="30"/>
      <c r="P444" s="27"/>
      <c r="Q444" s="26"/>
      <c r="R444" s="30"/>
      <c r="S444" s="31"/>
    </row>
    <row r="445" spans="4:19" s="4" customFormat="1" ht="19.7" customHeight="1">
      <c r="D445" s="27"/>
      <c r="E445" s="27"/>
      <c r="F445" s="27"/>
      <c r="G445" s="47"/>
      <c r="H445" s="557"/>
      <c r="I445" s="26"/>
      <c r="J445" s="63"/>
      <c r="K445" s="29"/>
      <c r="L445" s="47"/>
      <c r="M445" s="26"/>
      <c r="N445" s="26"/>
      <c r="O445" s="30"/>
      <c r="P445" s="27"/>
      <c r="Q445" s="26"/>
      <c r="R445" s="30"/>
      <c r="S445" s="31"/>
    </row>
    <row r="446" spans="4:19" s="4" customFormat="1" ht="19.7" customHeight="1">
      <c r="D446" s="27"/>
      <c r="E446" s="27"/>
      <c r="F446" s="27"/>
      <c r="G446" s="47"/>
      <c r="H446" s="557"/>
      <c r="I446" s="26"/>
      <c r="J446" s="63"/>
      <c r="K446" s="29"/>
      <c r="L446" s="47"/>
      <c r="M446" s="26"/>
      <c r="N446" s="26"/>
      <c r="O446" s="30"/>
      <c r="P446" s="27"/>
      <c r="Q446" s="26"/>
      <c r="R446" s="30"/>
      <c r="S446" s="31"/>
    </row>
    <row r="447" spans="4:19" s="4" customFormat="1" ht="19.7" customHeight="1">
      <c r="D447" s="27"/>
      <c r="E447" s="27"/>
      <c r="F447" s="27"/>
      <c r="G447" s="47"/>
      <c r="H447" s="557"/>
      <c r="I447" s="26"/>
      <c r="J447" s="63"/>
      <c r="K447" s="29"/>
      <c r="L447" s="47"/>
      <c r="M447" s="26"/>
      <c r="N447" s="26"/>
      <c r="O447" s="30"/>
      <c r="P447" s="27"/>
      <c r="Q447" s="26"/>
      <c r="R447" s="30"/>
      <c r="S447" s="31"/>
    </row>
    <row r="448" spans="4:19" s="4" customFormat="1" ht="19.7" customHeight="1">
      <c r="D448" s="27"/>
      <c r="E448" s="27"/>
      <c r="F448" s="27"/>
      <c r="G448" s="47"/>
      <c r="H448" s="557"/>
      <c r="I448" s="26"/>
      <c r="J448" s="63"/>
      <c r="K448" s="29"/>
      <c r="L448" s="47"/>
      <c r="M448" s="26"/>
      <c r="N448" s="26"/>
      <c r="O448" s="30"/>
      <c r="P448" s="27"/>
      <c r="Q448" s="26"/>
      <c r="R448" s="30"/>
      <c r="S448" s="31"/>
    </row>
    <row r="449" spans="1:19" s="4" customFormat="1" ht="19.7" customHeight="1">
      <c r="D449" s="27"/>
      <c r="E449" s="27"/>
      <c r="F449" s="27"/>
      <c r="G449" s="47"/>
      <c r="H449" s="557"/>
      <c r="I449" s="26"/>
      <c r="J449" s="63"/>
      <c r="K449" s="29"/>
      <c r="L449" s="47"/>
      <c r="M449" s="26"/>
      <c r="N449" s="26"/>
      <c r="O449" s="30"/>
      <c r="P449" s="27"/>
      <c r="Q449" s="26"/>
      <c r="R449" s="30"/>
      <c r="S449" s="31"/>
    </row>
    <row r="450" spans="1:19" s="4" customFormat="1" ht="19.7" customHeight="1">
      <c r="D450" s="27"/>
      <c r="E450" s="27"/>
      <c r="F450" s="27"/>
      <c r="G450" s="47"/>
      <c r="H450" s="557"/>
      <c r="I450" s="26"/>
      <c r="J450" s="63"/>
      <c r="K450" s="29"/>
      <c r="L450" s="47"/>
      <c r="M450" s="26"/>
      <c r="N450" s="26"/>
      <c r="O450" s="30"/>
      <c r="P450" s="27"/>
      <c r="Q450" s="26"/>
      <c r="R450" s="30"/>
      <c r="S450" s="31"/>
    </row>
    <row r="451" spans="1:19" s="4" customFormat="1" ht="19.7" customHeight="1">
      <c r="D451" s="27"/>
      <c r="E451" s="27"/>
      <c r="F451" s="27"/>
      <c r="G451" s="47"/>
      <c r="H451" s="557"/>
      <c r="I451" s="26"/>
      <c r="J451" s="63"/>
      <c r="K451" s="29"/>
      <c r="L451" s="47"/>
      <c r="M451" s="26"/>
      <c r="N451" s="26"/>
      <c r="O451" s="30"/>
      <c r="P451" s="27"/>
      <c r="Q451" s="26"/>
      <c r="R451" s="30"/>
      <c r="S451" s="31"/>
    </row>
    <row r="452" spans="1:19" s="4" customFormat="1" ht="19.7" customHeight="1">
      <c r="D452" s="27"/>
      <c r="E452" s="27"/>
      <c r="F452" s="27"/>
      <c r="G452" s="47"/>
      <c r="H452" s="557"/>
      <c r="I452" s="26"/>
      <c r="J452" s="63"/>
      <c r="K452" s="29"/>
      <c r="L452" s="47"/>
      <c r="M452" s="26"/>
      <c r="N452" s="26"/>
      <c r="O452" s="30"/>
      <c r="P452" s="27"/>
      <c r="Q452" s="26"/>
      <c r="R452" s="30"/>
      <c r="S452" s="31"/>
    </row>
    <row r="453" spans="1:19" s="4" customFormat="1" ht="19.7" customHeight="1">
      <c r="D453" s="27"/>
      <c r="E453" s="27"/>
      <c r="F453" s="27"/>
      <c r="G453" s="47"/>
      <c r="H453" s="557"/>
      <c r="I453" s="26"/>
      <c r="J453" s="63"/>
      <c r="K453" s="29"/>
      <c r="L453" s="47"/>
      <c r="M453" s="26"/>
      <c r="N453" s="26"/>
      <c r="O453" s="30"/>
      <c r="P453" s="27"/>
      <c r="Q453" s="26"/>
      <c r="R453" s="30"/>
      <c r="S453" s="31"/>
    </row>
    <row r="454" spans="1:19" s="4" customFormat="1" ht="19.7" customHeight="1">
      <c r="D454" s="27"/>
      <c r="E454" s="27"/>
      <c r="F454" s="27"/>
      <c r="G454" s="47"/>
      <c r="H454" s="557"/>
      <c r="I454" s="26"/>
      <c r="J454" s="63"/>
      <c r="K454" s="29"/>
      <c r="L454" s="47"/>
      <c r="M454" s="26"/>
      <c r="N454" s="26"/>
      <c r="O454" s="30"/>
      <c r="P454" s="27"/>
      <c r="Q454" s="26"/>
      <c r="R454" s="30"/>
      <c r="S454" s="31"/>
    </row>
    <row r="455" spans="1:19" s="4" customFormat="1" ht="19.7" customHeight="1">
      <c r="D455" s="27"/>
      <c r="E455" s="27"/>
      <c r="F455" s="27"/>
      <c r="G455" s="47"/>
      <c r="H455" s="557"/>
      <c r="I455" s="26"/>
      <c r="J455" s="63"/>
      <c r="K455" s="29"/>
      <c r="L455" s="47"/>
      <c r="M455" s="26"/>
      <c r="N455" s="26"/>
      <c r="O455" s="30"/>
      <c r="P455" s="27"/>
      <c r="Q455" s="26"/>
      <c r="R455" s="30"/>
      <c r="S455" s="31"/>
    </row>
    <row r="456" spans="1:19" s="4" customFormat="1" ht="19.7" customHeight="1">
      <c r="D456" s="27"/>
      <c r="E456" s="27"/>
      <c r="F456" s="27"/>
      <c r="G456" s="47"/>
      <c r="H456" s="557"/>
      <c r="I456" s="26"/>
      <c r="J456" s="63"/>
      <c r="K456" s="29"/>
      <c r="L456" s="47"/>
      <c r="M456" s="26"/>
      <c r="N456" s="26"/>
      <c r="O456" s="30"/>
      <c r="P456" s="27"/>
      <c r="Q456" s="26"/>
      <c r="R456" s="30"/>
      <c r="S456" s="31"/>
    </row>
    <row r="457" spans="1:19" s="4" customFormat="1" ht="19.7" customHeight="1">
      <c r="D457" s="27"/>
      <c r="E457" s="27"/>
      <c r="F457" s="27"/>
      <c r="G457" s="47"/>
      <c r="H457" s="557"/>
      <c r="I457" s="26"/>
      <c r="J457" s="63"/>
      <c r="K457" s="29"/>
      <c r="L457" s="47"/>
      <c r="M457" s="26"/>
      <c r="N457" s="26"/>
      <c r="O457" s="30"/>
      <c r="P457" s="27"/>
      <c r="Q457" s="26"/>
      <c r="R457" s="30"/>
      <c r="S457" s="31"/>
    </row>
    <row r="458" spans="1:19" s="4" customFormat="1" ht="19.7" customHeight="1">
      <c r="D458" s="27"/>
      <c r="E458" s="27"/>
      <c r="F458" s="27"/>
      <c r="G458" s="47"/>
      <c r="H458" s="557"/>
      <c r="I458" s="26"/>
      <c r="J458" s="63"/>
      <c r="K458" s="29"/>
      <c r="L458" s="47"/>
      <c r="M458" s="26"/>
      <c r="N458" s="26"/>
      <c r="O458" s="30"/>
      <c r="P458" s="27"/>
      <c r="Q458" s="26"/>
      <c r="R458" s="30"/>
      <c r="S458" s="31"/>
    </row>
    <row r="459" spans="1:19" s="4" customFormat="1" ht="19.7" customHeight="1">
      <c r="D459" s="27"/>
      <c r="E459" s="27"/>
      <c r="F459" s="27"/>
      <c r="G459" s="26"/>
      <c r="H459" s="40"/>
      <c r="I459" s="26"/>
      <c r="J459" s="28"/>
      <c r="K459" s="29"/>
      <c r="L459" s="26"/>
      <c r="M459" s="26"/>
      <c r="N459" s="26"/>
      <c r="O459" s="30"/>
      <c r="P459" s="27"/>
      <c r="Q459" s="26"/>
      <c r="R459" s="30"/>
      <c r="S459" s="31"/>
    </row>
    <row r="460" spans="1:19" s="4" customFormat="1" ht="19.7" customHeight="1">
      <c r="D460" s="27"/>
      <c r="E460" s="27"/>
      <c r="F460" s="27"/>
      <c r="G460" s="26"/>
      <c r="H460" s="40"/>
      <c r="I460" s="26"/>
      <c r="J460" s="28"/>
      <c r="K460" s="29"/>
      <c r="L460" s="26"/>
      <c r="M460" s="26"/>
      <c r="N460" s="26"/>
      <c r="O460" s="30"/>
      <c r="P460" s="27"/>
      <c r="Q460" s="26"/>
      <c r="R460" s="30"/>
      <c r="S460" s="31"/>
    </row>
    <row r="461" spans="1:19" s="4" customFormat="1" ht="19.7" customHeight="1">
      <c r="D461" s="27"/>
      <c r="E461" s="27"/>
      <c r="F461" s="27"/>
      <c r="G461" s="26"/>
      <c r="H461" s="40"/>
      <c r="I461" s="26"/>
      <c r="J461" s="28"/>
      <c r="K461" s="29"/>
      <c r="L461" s="26"/>
      <c r="M461" s="26"/>
      <c r="N461" s="26"/>
      <c r="O461" s="30"/>
      <c r="P461" s="27"/>
      <c r="Q461" s="26"/>
      <c r="R461" s="30"/>
      <c r="S461" s="31"/>
    </row>
    <row r="462" spans="1:19" s="4" customFormat="1" ht="19.7" customHeight="1">
      <c r="A462" s="26"/>
      <c r="B462" s="64">
        <v>8</v>
      </c>
      <c r="C462" s="64" t="s">
        <v>63</v>
      </c>
      <c r="D462" s="27"/>
      <c r="E462" s="27"/>
      <c r="F462" s="27"/>
      <c r="G462" s="26"/>
      <c r="H462" s="40"/>
      <c r="I462" s="26"/>
      <c r="J462" s="28"/>
      <c r="K462" s="29"/>
      <c r="L462" s="26"/>
      <c r="M462" s="26"/>
      <c r="N462" s="26"/>
      <c r="O462" s="30"/>
      <c r="P462" s="27"/>
      <c r="Q462" s="26"/>
      <c r="R462" s="30"/>
      <c r="S462" s="31"/>
    </row>
    <row r="463" spans="1:19" s="4" customFormat="1" ht="19.7" customHeight="1">
      <c r="D463" s="27"/>
      <c r="E463" s="27"/>
      <c r="F463" s="27"/>
      <c r="G463" s="26"/>
      <c r="H463" s="40"/>
      <c r="I463" s="26"/>
      <c r="J463" s="28"/>
      <c r="K463" s="29"/>
      <c r="L463" s="26"/>
      <c r="M463" s="26"/>
      <c r="N463" s="26"/>
      <c r="O463" s="30"/>
      <c r="P463" s="27"/>
      <c r="Q463" s="26"/>
      <c r="R463" s="30"/>
      <c r="S463" s="31"/>
    </row>
    <row r="464" spans="1:19" s="4" customFormat="1" ht="19.7" customHeight="1">
      <c r="D464" s="27"/>
      <c r="E464" s="27"/>
      <c r="F464" s="27"/>
      <c r="G464" s="26"/>
      <c r="H464" s="40"/>
      <c r="I464" s="26"/>
      <c r="J464" s="28"/>
      <c r="K464" s="29"/>
      <c r="L464" s="26"/>
      <c r="M464" s="26"/>
      <c r="N464" s="26"/>
      <c r="O464" s="30"/>
      <c r="P464" s="27"/>
      <c r="Q464" s="26"/>
      <c r="R464" s="30"/>
      <c r="S464" s="31"/>
    </row>
    <row r="465" spans="4:19" s="4" customFormat="1" ht="19.7" customHeight="1">
      <c r="D465" s="27"/>
      <c r="E465" s="27"/>
      <c r="F465" s="27"/>
      <c r="G465" s="26"/>
      <c r="H465" s="40"/>
      <c r="I465" s="26"/>
      <c r="J465" s="28"/>
      <c r="K465" s="29"/>
      <c r="L465" s="26"/>
      <c r="M465" s="26"/>
      <c r="N465" s="26"/>
      <c r="O465" s="30"/>
      <c r="P465" s="27"/>
      <c r="Q465" s="26"/>
      <c r="R465" s="30"/>
      <c r="S465" s="31"/>
    </row>
    <row r="466" spans="4:19" s="4" customFormat="1" ht="19.7" customHeight="1">
      <c r="D466" s="27"/>
      <c r="E466" s="27"/>
      <c r="F466" s="27"/>
      <c r="G466" s="26"/>
      <c r="H466" s="40"/>
      <c r="I466" s="26"/>
      <c r="J466" s="28"/>
      <c r="K466" s="29"/>
      <c r="L466" s="26"/>
      <c r="M466" s="26"/>
      <c r="N466" s="26"/>
      <c r="O466" s="30"/>
      <c r="P466" s="27"/>
      <c r="Q466" s="26"/>
      <c r="R466" s="30"/>
      <c r="S466" s="31"/>
    </row>
    <row r="467" spans="4:19" s="4" customFormat="1" ht="19.7" customHeight="1">
      <c r="D467" s="27"/>
      <c r="E467" s="27"/>
      <c r="F467" s="27"/>
      <c r="G467" s="26"/>
      <c r="H467" s="40"/>
      <c r="I467" s="26"/>
      <c r="J467" s="28"/>
      <c r="K467" s="29"/>
      <c r="L467" s="26"/>
      <c r="M467" s="26"/>
      <c r="N467" s="26"/>
      <c r="O467" s="30"/>
      <c r="P467" s="27"/>
      <c r="Q467" s="26"/>
      <c r="R467" s="30"/>
      <c r="S467" s="31"/>
    </row>
    <row r="468" spans="4:19" s="4" customFormat="1" ht="19.7" customHeight="1">
      <c r="D468" s="27"/>
      <c r="E468" s="27"/>
      <c r="F468" s="27"/>
      <c r="G468" s="26"/>
      <c r="H468" s="40"/>
      <c r="I468" s="26"/>
      <c r="J468" s="28"/>
      <c r="K468" s="29"/>
      <c r="L468" s="26"/>
      <c r="M468" s="26"/>
      <c r="N468" s="26"/>
      <c r="O468" s="30"/>
      <c r="P468" s="27"/>
      <c r="Q468" s="26"/>
      <c r="R468" s="30"/>
      <c r="S468" s="31"/>
    </row>
    <row r="469" spans="4:19" s="4" customFormat="1" ht="19.7" customHeight="1">
      <c r="D469" s="27"/>
      <c r="E469" s="27"/>
      <c r="F469" s="27"/>
      <c r="G469" s="26"/>
      <c r="H469" s="40"/>
      <c r="I469" s="26"/>
      <c r="J469" s="28"/>
      <c r="K469" s="29"/>
      <c r="L469" s="26"/>
      <c r="M469" s="26"/>
      <c r="N469" s="26"/>
      <c r="O469" s="30"/>
      <c r="P469" s="27"/>
      <c r="Q469" s="26"/>
      <c r="R469" s="30"/>
      <c r="S469" s="31"/>
    </row>
    <row r="470" spans="4:19" s="4" customFormat="1" ht="19.7" customHeight="1">
      <c r="D470" s="27"/>
      <c r="E470" s="27"/>
      <c r="F470" s="27"/>
      <c r="G470" s="26"/>
      <c r="H470" s="40"/>
      <c r="I470" s="26"/>
      <c r="J470" s="28"/>
      <c r="K470" s="29"/>
      <c r="L470" s="26"/>
      <c r="M470" s="26"/>
      <c r="N470" s="26"/>
      <c r="O470" s="30"/>
      <c r="P470" s="27"/>
      <c r="Q470" s="26"/>
      <c r="R470" s="30"/>
      <c r="S470" s="31"/>
    </row>
    <row r="471" spans="4:19" s="4" customFormat="1" ht="19.7" customHeight="1">
      <c r="D471" s="27"/>
      <c r="E471" s="27"/>
      <c r="F471" s="27"/>
      <c r="G471" s="26"/>
      <c r="H471" s="40"/>
      <c r="I471" s="26"/>
      <c r="J471" s="28"/>
      <c r="K471" s="29"/>
      <c r="L471" s="26"/>
      <c r="M471" s="26"/>
      <c r="N471" s="26"/>
      <c r="O471" s="30"/>
      <c r="P471" s="27"/>
      <c r="Q471" s="26"/>
      <c r="R471" s="30"/>
      <c r="S471" s="31"/>
    </row>
    <row r="472" spans="4:19" s="4" customFormat="1" ht="19.7" customHeight="1">
      <c r="D472" s="27"/>
      <c r="E472" s="27"/>
      <c r="F472" s="27"/>
      <c r="G472" s="26"/>
      <c r="H472" s="40"/>
      <c r="I472" s="26"/>
      <c r="J472" s="28"/>
      <c r="K472" s="29"/>
      <c r="L472" s="26"/>
      <c r="M472" s="26"/>
      <c r="N472" s="26"/>
      <c r="O472" s="30"/>
      <c r="P472" s="27"/>
      <c r="Q472" s="26"/>
      <c r="R472" s="30"/>
      <c r="S472" s="31"/>
    </row>
    <row r="473" spans="4:19" s="4" customFormat="1" ht="19.7" customHeight="1">
      <c r="D473" s="27"/>
      <c r="E473" s="27"/>
      <c r="F473" s="27"/>
      <c r="G473" s="26"/>
      <c r="H473" s="40"/>
      <c r="I473" s="26"/>
      <c r="J473" s="28"/>
      <c r="K473" s="29"/>
      <c r="L473" s="26"/>
      <c r="M473" s="26"/>
      <c r="N473" s="26"/>
      <c r="O473" s="30"/>
      <c r="P473" s="27"/>
      <c r="Q473" s="26"/>
      <c r="R473" s="30"/>
      <c r="S473" s="31"/>
    </row>
    <row r="474" spans="4:19" s="4" customFormat="1" ht="19.7" customHeight="1">
      <c r="D474" s="27"/>
      <c r="E474" s="27"/>
      <c r="F474" s="27"/>
      <c r="G474" s="26"/>
      <c r="H474" s="40"/>
      <c r="I474" s="26"/>
      <c r="J474" s="28"/>
      <c r="K474" s="29"/>
      <c r="L474" s="26"/>
      <c r="M474" s="26"/>
      <c r="N474" s="26"/>
      <c r="O474" s="30"/>
      <c r="P474" s="27"/>
      <c r="Q474" s="26"/>
      <c r="R474" s="30"/>
      <c r="S474" s="31"/>
    </row>
    <row r="475" spans="4:19" s="4" customFormat="1" ht="19.7" customHeight="1">
      <c r="D475" s="27"/>
      <c r="E475" s="27"/>
      <c r="F475" s="27"/>
      <c r="G475" s="26"/>
      <c r="H475" s="40"/>
      <c r="I475" s="26"/>
      <c r="J475" s="28"/>
      <c r="K475" s="29"/>
      <c r="L475" s="26"/>
      <c r="M475" s="26"/>
      <c r="N475" s="26"/>
      <c r="O475" s="30"/>
      <c r="P475" s="27"/>
      <c r="Q475" s="26"/>
      <c r="R475" s="30"/>
      <c r="S475" s="31"/>
    </row>
    <row r="476" spans="4:19" s="4" customFormat="1" ht="19.7" customHeight="1">
      <c r="D476" s="27"/>
      <c r="E476" s="27"/>
      <c r="F476" s="27"/>
      <c r="G476" s="26"/>
      <c r="H476" s="40"/>
      <c r="I476" s="26"/>
      <c r="J476" s="28"/>
      <c r="K476" s="29"/>
      <c r="L476" s="26"/>
      <c r="M476" s="26"/>
      <c r="N476" s="26"/>
      <c r="O476" s="30"/>
      <c r="P476" s="27"/>
      <c r="Q476" s="26"/>
      <c r="R476" s="30"/>
      <c r="S476" s="31"/>
    </row>
    <row r="477" spans="4:19" s="4" customFormat="1" ht="19.7" customHeight="1">
      <c r="D477" s="27"/>
      <c r="E477" s="27"/>
      <c r="F477" s="27"/>
      <c r="G477" s="26"/>
      <c r="H477" s="40"/>
      <c r="I477" s="26"/>
      <c r="J477" s="28"/>
      <c r="K477" s="29"/>
      <c r="L477" s="26"/>
      <c r="M477" s="26"/>
      <c r="N477" s="26"/>
      <c r="O477" s="30"/>
      <c r="P477" s="27"/>
      <c r="Q477" s="26"/>
      <c r="R477" s="30"/>
      <c r="S477" s="31"/>
    </row>
    <row r="478" spans="4:19" s="4" customFormat="1" ht="19.7" customHeight="1">
      <c r="D478" s="27"/>
      <c r="E478" s="27"/>
      <c r="F478" s="27"/>
      <c r="G478" s="26"/>
      <c r="H478" s="40"/>
      <c r="I478" s="26"/>
      <c r="J478" s="28"/>
      <c r="K478" s="29"/>
      <c r="L478" s="26"/>
      <c r="M478" s="26"/>
      <c r="N478" s="26"/>
      <c r="O478" s="30"/>
      <c r="P478" s="27"/>
      <c r="Q478" s="26"/>
      <c r="R478" s="30"/>
      <c r="S478" s="31"/>
    </row>
    <row r="479" spans="4:19" s="4" customFormat="1" ht="19.7" customHeight="1">
      <c r="D479" s="27"/>
      <c r="E479" s="27"/>
      <c r="F479" s="27"/>
      <c r="G479" s="26"/>
      <c r="H479" s="40"/>
      <c r="I479" s="26"/>
      <c r="J479" s="28"/>
      <c r="K479" s="29"/>
      <c r="L479" s="26"/>
      <c r="M479" s="26"/>
      <c r="N479" s="26"/>
      <c r="O479" s="30"/>
      <c r="P479" s="27"/>
      <c r="Q479" s="26"/>
      <c r="R479" s="30"/>
      <c r="S479" s="31"/>
    </row>
    <row r="480" spans="4:19" s="4" customFormat="1" ht="19.7" customHeight="1">
      <c r="D480" s="27"/>
      <c r="E480" s="27"/>
      <c r="F480" s="27"/>
      <c r="G480" s="26"/>
      <c r="H480" s="40"/>
      <c r="I480" s="26"/>
      <c r="J480" s="28"/>
      <c r="K480" s="29"/>
      <c r="L480" s="26"/>
      <c r="M480" s="26"/>
      <c r="N480" s="26"/>
      <c r="O480" s="30"/>
      <c r="P480" s="27"/>
      <c r="Q480" s="26"/>
      <c r="R480" s="30"/>
      <c r="S480" s="31"/>
    </row>
    <row r="481" spans="4:19" s="4" customFormat="1" ht="19.7" customHeight="1">
      <c r="D481" s="27"/>
      <c r="E481" s="27"/>
      <c r="F481" s="27"/>
      <c r="G481" s="26"/>
      <c r="H481" s="40"/>
      <c r="I481" s="26"/>
      <c r="J481" s="28"/>
      <c r="K481" s="29"/>
      <c r="L481" s="26"/>
      <c r="M481" s="26"/>
      <c r="N481" s="26"/>
      <c r="O481" s="30"/>
      <c r="P481" s="27"/>
      <c r="Q481" s="26"/>
      <c r="R481" s="30"/>
      <c r="S481" s="31"/>
    </row>
    <row r="482" spans="4:19" s="4" customFormat="1" ht="19.7" customHeight="1">
      <c r="D482" s="27"/>
      <c r="E482" s="27"/>
      <c r="F482" s="27"/>
      <c r="G482" s="26"/>
      <c r="H482" s="40"/>
      <c r="I482" s="26"/>
      <c r="J482" s="28"/>
      <c r="K482" s="29"/>
      <c r="L482" s="26"/>
      <c r="M482" s="26"/>
      <c r="N482" s="26"/>
      <c r="O482" s="30"/>
      <c r="P482" s="27"/>
      <c r="Q482" s="26"/>
      <c r="R482" s="30"/>
      <c r="S482" s="31"/>
    </row>
    <row r="483" spans="4:19" s="4" customFormat="1" ht="19.7" customHeight="1">
      <c r="D483" s="27"/>
      <c r="E483" s="27"/>
      <c r="F483" s="27"/>
      <c r="G483" s="26"/>
      <c r="H483" s="40"/>
      <c r="I483" s="26"/>
      <c r="J483" s="28"/>
      <c r="K483" s="29"/>
      <c r="L483" s="26"/>
      <c r="M483" s="26"/>
      <c r="N483" s="26"/>
      <c r="O483" s="30"/>
      <c r="P483" s="27"/>
      <c r="Q483" s="26"/>
      <c r="R483" s="30"/>
      <c r="S483" s="31"/>
    </row>
    <row r="484" spans="4:19" s="4" customFormat="1" ht="19.7" customHeight="1">
      <c r="D484" s="27"/>
      <c r="E484" s="27"/>
      <c r="F484" s="27"/>
      <c r="G484" s="26"/>
      <c r="H484" s="40"/>
      <c r="I484" s="26"/>
      <c r="J484" s="28"/>
      <c r="K484" s="29"/>
      <c r="L484" s="26"/>
      <c r="M484" s="26"/>
      <c r="N484" s="26"/>
      <c r="O484" s="30"/>
      <c r="P484" s="27"/>
      <c r="Q484" s="26"/>
      <c r="R484" s="30"/>
      <c r="S484" s="31"/>
    </row>
    <row r="485" spans="4:19" s="4" customFormat="1" ht="19.7" customHeight="1">
      <c r="D485" s="27"/>
      <c r="E485" s="27"/>
      <c r="F485" s="27"/>
      <c r="G485" s="26"/>
      <c r="H485" s="40"/>
      <c r="I485" s="26"/>
      <c r="J485" s="28"/>
      <c r="K485" s="29"/>
      <c r="L485" s="26"/>
      <c r="M485" s="26"/>
      <c r="N485" s="26"/>
      <c r="O485" s="30"/>
      <c r="P485" s="27"/>
      <c r="Q485" s="26"/>
      <c r="R485" s="30"/>
      <c r="S485" s="31"/>
    </row>
    <row r="486" spans="4:19" s="4" customFormat="1" ht="19.7" customHeight="1">
      <c r="D486" s="27"/>
      <c r="E486" s="27"/>
      <c r="F486" s="27"/>
      <c r="G486" s="26"/>
      <c r="H486" s="40"/>
      <c r="I486" s="26"/>
      <c r="J486" s="28"/>
      <c r="K486" s="29"/>
      <c r="L486" s="26"/>
      <c r="M486" s="26"/>
      <c r="N486" s="26"/>
      <c r="O486" s="30"/>
      <c r="P486" s="27"/>
      <c r="Q486" s="26"/>
      <c r="R486" s="30"/>
      <c r="S486" s="31"/>
    </row>
    <row r="487" spans="4:19" s="4" customFormat="1" ht="19.7" customHeight="1">
      <c r="D487" s="27"/>
      <c r="E487" s="27"/>
      <c r="F487" s="27"/>
      <c r="G487" s="26"/>
      <c r="H487" s="40"/>
      <c r="I487" s="26"/>
      <c r="J487" s="28"/>
      <c r="K487" s="29"/>
      <c r="L487" s="26"/>
      <c r="M487" s="26"/>
      <c r="N487" s="26"/>
      <c r="O487" s="30"/>
      <c r="P487" s="27"/>
      <c r="Q487" s="26"/>
      <c r="R487" s="30"/>
      <c r="S487" s="31"/>
    </row>
    <row r="488" spans="4:19" s="4" customFormat="1" ht="19.7" customHeight="1">
      <c r="D488" s="27"/>
      <c r="E488" s="27"/>
      <c r="F488" s="27"/>
      <c r="G488" s="26"/>
      <c r="H488" s="40"/>
      <c r="I488" s="26"/>
      <c r="J488" s="28"/>
      <c r="K488" s="29"/>
      <c r="L488" s="26"/>
      <c r="M488" s="26"/>
      <c r="N488" s="26"/>
      <c r="O488" s="30"/>
      <c r="P488" s="27"/>
      <c r="Q488" s="26"/>
      <c r="R488" s="30"/>
      <c r="S488" s="31"/>
    </row>
    <row r="489" spans="4:19" s="4" customFormat="1" ht="19.7" customHeight="1">
      <c r="D489" s="27"/>
      <c r="E489" s="27"/>
      <c r="F489" s="27"/>
      <c r="G489" s="26"/>
      <c r="H489" s="40"/>
      <c r="I489" s="26"/>
      <c r="J489" s="28"/>
      <c r="K489" s="29"/>
      <c r="L489" s="26"/>
      <c r="M489" s="26"/>
      <c r="N489" s="26"/>
      <c r="O489" s="30"/>
      <c r="P489" s="27"/>
      <c r="Q489" s="26"/>
      <c r="R489" s="30"/>
      <c r="S489" s="31"/>
    </row>
    <row r="490" spans="4:19" s="4" customFormat="1" ht="19.7" customHeight="1">
      <c r="D490" s="27"/>
      <c r="E490" s="27"/>
      <c r="F490" s="27"/>
      <c r="G490" s="26"/>
      <c r="H490" s="40"/>
      <c r="I490" s="26"/>
      <c r="J490" s="28"/>
      <c r="K490" s="29"/>
      <c r="L490" s="26"/>
      <c r="M490" s="26"/>
      <c r="N490" s="26"/>
      <c r="O490" s="30"/>
      <c r="P490" s="27"/>
      <c r="Q490" s="26"/>
      <c r="R490" s="30"/>
      <c r="S490" s="31"/>
    </row>
    <row r="491" spans="4:19" s="4" customFormat="1" ht="19.7" customHeight="1">
      <c r="D491" s="27"/>
      <c r="E491" s="27"/>
      <c r="F491" s="27"/>
      <c r="G491" s="26"/>
      <c r="H491" s="40"/>
      <c r="I491" s="26"/>
      <c r="J491" s="28"/>
      <c r="K491" s="29"/>
      <c r="L491" s="26"/>
      <c r="M491" s="26"/>
      <c r="N491" s="26"/>
      <c r="O491" s="30"/>
      <c r="P491" s="27"/>
      <c r="Q491" s="26"/>
      <c r="R491" s="30"/>
      <c r="S491" s="31"/>
    </row>
    <row r="492" spans="4:19" s="4" customFormat="1" ht="19.7" customHeight="1">
      <c r="D492" s="27"/>
      <c r="E492" s="27"/>
      <c r="F492" s="27"/>
      <c r="G492" s="26"/>
      <c r="H492" s="40"/>
      <c r="I492" s="26"/>
      <c r="J492" s="28"/>
      <c r="K492" s="29"/>
      <c r="L492" s="26"/>
      <c r="M492" s="26"/>
      <c r="N492" s="26"/>
      <c r="O492" s="30"/>
      <c r="P492" s="27"/>
      <c r="Q492" s="26"/>
      <c r="R492" s="30"/>
      <c r="S492" s="31"/>
    </row>
    <row r="493" spans="4:19" s="4" customFormat="1" ht="19.7" customHeight="1">
      <c r="D493" s="27"/>
      <c r="E493" s="27"/>
      <c r="F493" s="27"/>
      <c r="G493" s="26"/>
      <c r="H493" s="40"/>
      <c r="I493" s="26"/>
      <c r="J493" s="28"/>
      <c r="K493" s="29"/>
      <c r="L493" s="26"/>
      <c r="M493" s="26"/>
      <c r="N493" s="26"/>
      <c r="O493" s="30"/>
      <c r="P493" s="27"/>
      <c r="Q493" s="26"/>
      <c r="R493" s="30"/>
      <c r="S493" s="31"/>
    </row>
    <row r="494" spans="4:19" s="4" customFormat="1" ht="19.7" customHeight="1">
      <c r="D494" s="27"/>
      <c r="E494" s="27"/>
      <c r="F494" s="27"/>
      <c r="G494" s="26"/>
      <c r="H494" s="40"/>
      <c r="I494" s="26"/>
      <c r="J494" s="28"/>
      <c r="K494" s="29"/>
      <c r="L494" s="26"/>
      <c r="M494" s="26"/>
      <c r="N494" s="26"/>
      <c r="O494" s="30"/>
      <c r="P494" s="27"/>
      <c r="Q494" s="26"/>
      <c r="R494" s="30"/>
      <c r="S494" s="31"/>
    </row>
    <row r="495" spans="4:19" s="4" customFormat="1" ht="19.7" customHeight="1">
      <c r="D495" s="27"/>
      <c r="E495" s="27"/>
      <c r="F495" s="27"/>
      <c r="G495" s="26"/>
      <c r="H495" s="40"/>
      <c r="I495" s="26"/>
      <c r="J495" s="28"/>
      <c r="K495" s="29"/>
      <c r="L495" s="26"/>
      <c r="M495" s="26"/>
      <c r="N495" s="26"/>
      <c r="O495" s="30"/>
      <c r="P495" s="27"/>
      <c r="Q495" s="26"/>
      <c r="R495" s="30"/>
      <c r="S495" s="31"/>
    </row>
    <row r="496" spans="4:19" s="4" customFormat="1" ht="19.7" customHeight="1">
      <c r="D496" s="27"/>
      <c r="E496" s="27"/>
      <c r="F496" s="27"/>
      <c r="G496" s="26"/>
      <c r="H496" s="40"/>
      <c r="I496" s="26"/>
      <c r="J496" s="28"/>
      <c r="K496" s="29"/>
      <c r="L496" s="26"/>
      <c r="M496" s="26"/>
      <c r="N496" s="26"/>
      <c r="O496" s="30"/>
      <c r="P496" s="27"/>
      <c r="Q496" s="26"/>
      <c r="R496" s="30"/>
      <c r="S496" s="31"/>
    </row>
    <row r="497" spans="4:19" s="4" customFormat="1" ht="19.7" customHeight="1">
      <c r="D497" s="27"/>
      <c r="E497" s="27"/>
      <c r="F497" s="27"/>
      <c r="G497" s="26"/>
      <c r="H497" s="40"/>
      <c r="I497" s="26"/>
      <c r="J497" s="28"/>
      <c r="K497" s="29"/>
      <c r="L497" s="26"/>
      <c r="M497" s="26"/>
      <c r="N497" s="26"/>
      <c r="O497" s="30"/>
      <c r="P497" s="27"/>
      <c r="Q497" s="26"/>
      <c r="R497" s="30"/>
      <c r="S497" s="31"/>
    </row>
    <row r="498" spans="4:19" s="4" customFormat="1" ht="19.7" customHeight="1">
      <c r="D498" s="27"/>
      <c r="E498" s="27"/>
      <c r="F498" s="27"/>
      <c r="G498" s="26"/>
      <c r="H498" s="40"/>
      <c r="I498" s="26"/>
      <c r="J498" s="28"/>
      <c r="K498" s="29"/>
      <c r="L498" s="26"/>
      <c r="M498" s="26"/>
      <c r="N498" s="26"/>
      <c r="O498" s="30"/>
      <c r="P498" s="27"/>
      <c r="Q498" s="26"/>
      <c r="R498" s="30"/>
      <c r="S498" s="31"/>
    </row>
    <row r="499" spans="4:19" s="4" customFormat="1" ht="19.7" customHeight="1">
      <c r="D499" s="27"/>
      <c r="E499" s="27"/>
      <c r="F499" s="27"/>
      <c r="G499" s="26"/>
      <c r="H499" s="40"/>
      <c r="I499" s="26"/>
      <c r="J499" s="28"/>
      <c r="K499" s="29"/>
      <c r="L499" s="26"/>
      <c r="M499" s="26"/>
      <c r="N499" s="26"/>
      <c r="O499" s="30"/>
      <c r="P499" s="27"/>
      <c r="Q499" s="26"/>
      <c r="R499" s="30"/>
      <c r="S499" s="31"/>
    </row>
    <row r="500" spans="4:19" s="4" customFormat="1" ht="19.7" customHeight="1">
      <c r="D500" s="27"/>
      <c r="E500" s="27"/>
      <c r="F500" s="27"/>
      <c r="G500" s="26"/>
      <c r="H500" s="40"/>
      <c r="I500" s="26"/>
      <c r="J500" s="28"/>
      <c r="K500" s="29"/>
      <c r="L500" s="26"/>
      <c r="M500" s="26"/>
      <c r="N500" s="26"/>
      <c r="O500" s="30"/>
      <c r="P500" s="27"/>
      <c r="Q500" s="26"/>
      <c r="R500" s="30"/>
      <c r="S500" s="31"/>
    </row>
    <row r="501" spans="4:19" s="4" customFormat="1" ht="19.7" customHeight="1">
      <c r="D501" s="27"/>
      <c r="E501" s="27"/>
      <c r="F501" s="27"/>
      <c r="G501" s="26"/>
      <c r="H501" s="40"/>
      <c r="I501" s="26"/>
      <c r="J501" s="28"/>
      <c r="K501" s="29"/>
      <c r="L501" s="26"/>
      <c r="M501" s="26"/>
      <c r="N501" s="26"/>
      <c r="O501" s="30"/>
      <c r="P501" s="27"/>
      <c r="Q501" s="26"/>
      <c r="R501" s="30"/>
      <c r="S501" s="31"/>
    </row>
    <row r="502" spans="4:19" s="4" customFormat="1" ht="19.7" customHeight="1">
      <c r="D502" s="27"/>
      <c r="E502" s="27"/>
      <c r="F502" s="27"/>
      <c r="G502" s="26"/>
      <c r="H502" s="40"/>
      <c r="I502" s="26"/>
      <c r="J502" s="28"/>
      <c r="K502" s="29"/>
      <c r="L502" s="26"/>
      <c r="M502" s="26"/>
      <c r="N502" s="26"/>
      <c r="O502" s="30"/>
      <c r="P502" s="27"/>
      <c r="Q502" s="26"/>
      <c r="R502" s="30"/>
      <c r="S502" s="31"/>
    </row>
    <row r="503" spans="4:19" s="4" customFormat="1" ht="19.7" customHeight="1">
      <c r="D503" s="27"/>
      <c r="E503" s="27"/>
      <c r="F503" s="27"/>
      <c r="G503" s="26"/>
      <c r="H503" s="40"/>
      <c r="I503" s="26"/>
      <c r="J503" s="28"/>
      <c r="K503" s="29"/>
      <c r="L503" s="26"/>
      <c r="M503" s="26"/>
      <c r="N503" s="26"/>
      <c r="O503" s="30"/>
      <c r="P503" s="27"/>
      <c r="Q503" s="26"/>
      <c r="R503" s="30"/>
      <c r="S503" s="31"/>
    </row>
    <row r="504" spans="4:19" s="4" customFormat="1" ht="19.7" customHeight="1">
      <c r="D504" s="27"/>
      <c r="E504" s="27"/>
      <c r="F504" s="27"/>
      <c r="G504" s="26"/>
      <c r="H504" s="40"/>
      <c r="I504" s="26"/>
      <c r="J504" s="28"/>
      <c r="K504" s="29"/>
      <c r="L504" s="26"/>
      <c r="M504" s="26"/>
      <c r="N504" s="26"/>
      <c r="O504" s="30"/>
      <c r="P504" s="27"/>
      <c r="Q504" s="26"/>
      <c r="R504" s="30"/>
      <c r="S504" s="31"/>
    </row>
    <row r="505" spans="4:19" s="4" customFormat="1" ht="19.7" customHeight="1">
      <c r="D505" s="27"/>
      <c r="E505" s="27"/>
      <c r="F505" s="27"/>
      <c r="G505" s="26"/>
      <c r="H505" s="40"/>
      <c r="I505" s="26"/>
      <c r="J505" s="28"/>
      <c r="K505" s="29"/>
      <c r="L505" s="26"/>
      <c r="M505" s="26"/>
      <c r="N505" s="26"/>
      <c r="O505" s="30"/>
      <c r="P505" s="27"/>
      <c r="Q505" s="26"/>
      <c r="R505" s="30"/>
      <c r="S505" s="31"/>
    </row>
    <row r="506" spans="4:19" s="4" customFormat="1" ht="19.7" customHeight="1">
      <c r="D506" s="27"/>
      <c r="E506" s="27"/>
      <c r="F506" s="27"/>
      <c r="G506" s="26"/>
      <c r="H506" s="40"/>
      <c r="I506" s="26"/>
      <c r="J506" s="28"/>
      <c r="K506" s="29"/>
      <c r="L506" s="26"/>
      <c r="M506" s="26"/>
      <c r="N506" s="26"/>
      <c r="O506" s="30"/>
      <c r="P506" s="27"/>
      <c r="Q506" s="26"/>
      <c r="R506" s="30"/>
      <c r="S506" s="31"/>
    </row>
    <row r="507" spans="4:19" s="4" customFormat="1" ht="19.7" customHeight="1">
      <c r="D507" s="27"/>
      <c r="E507" s="27"/>
      <c r="F507" s="27"/>
      <c r="G507" s="26"/>
      <c r="H507" s="40"/>
      <c r="I507" s="26"/>
      <c r="J507" s="28"/>
      <c r="K507" s="29"/>
      <c r="L507" s="26"/>
      <c r="M507" s="26"/>
      <c r="N507" s="26"/>
      <c r="O507" s="30"/>
      <c r="P507" s="27"/>
      <c r="Q507" s="26"/>
      <c r="R507" s="30"/>
      <c r="S507" s="31"/>
    </row>
    <row r="508" spans="4:19" s="4" customFormat="1" ht="19.7" customHeight="1">
      <c r="D508" s="27"/>
      <c r="E508" s="66"/>
      <c r="F508" s="66"/>
      <c r="G508" s="47"/>
      <c r="H508" s="486"/>
      <c r="I508" s="26"/>
      <c r="J508" s="63"/>
      <c r="K508" s="29"/>
      <c r="L508" s="68"/>
      <c r="M508" s="26"/>
      <c r="N508" s="47"/>
      <c r="O508" s="30"/>
      <c r="P508" s="27"/>
      <c r="Q508" s="26"/>
      <c r="R508" s="30"/>
      <c r="S508" s="31"/>
    </row>
    <row r="509" spans="4:19" s="4" customFormat="1" ht="19.7" customHeight="1">
      <c r="D509" s="27"/>
      <c r="E509" s="27"/>
      <c r="F509" s="66"/>
      <c r="G509" s="47"/>
      <c r="H509" s="486"/>
      <c r="I509" s="26"/>
      <c r="J509" s="63"/>
      <c r="K509" s="29"/>
      <c r="L509" s="68"/>
      <c r="M509" s="26"/>
      <c r="N509" s="47"/>
      <c r="O509" s="30"/>
      <c r="P509" s="27"/>
      <c r="Q509" s="26"/>
      <c r="R509" s="30"/>
      <c r="S509" s="31"/>
    </row>
    <row r="510" spans="4:19" s="4" customFormat="1" ht="19.7" customHeight="1">
      <c r="D510" s="27"/>
      <c r="E510" s="27"/>
      <c r="F510" s="66"/>
      <c r="G510" s="47"/>
      <c r="H510" s="486"/>
      <c r="I510" s="26"/>
      <c r="J510" s="63"/>
      <c r="K510" s="29"/>
      <c r="L510" s="68"/>
      <c r="M510" s="26"/>
      <c r="N510" s="47"/>
      <c r="O510" s="30"/>
      <c r="P510" s="27"/>
      <c r="Q510" s="26"/>
      <c r="R510" s="30"/>
      <c r="S510" s="31"/>
    </row>
    <row r="511" spans="4:19" s="4" customFormat="1" ht="19.7" customHeight="1">
      <c r="D511" s="27"/>
      <c r="E511" s="27"/>
      <c r="F511" s="66"/>
      <c r="G511" s="47"/>
      <c r="H511" s="486"/>
      <c r="I511" s="26"/>
      <c r="J511" s="63"/>
      <c r="K511" s="29"/>
      <c r="L511" s="68"/>
      <c r="M511" s="26"/>
      <c r="N511" s="47"/>
      <c r="O511" s="30"/>
      <c r="P511" s="27"/>
      <c r="Q511" s="26"/>
      <c r="R511" s="30"/>
      <c r="S511" s="31"/>
    </row>
    <row r="512" spans="4:19" s="4" customFormat="1" ht="19.7" customHeight="1">
      <c r="D512" s="27"/>
      <c r="E512" s="27"/>
      <c r="F512" s="66"/>
      <c r="G512" s="47"/>
      <c r="H512" s="486"/>
      <c r="I512" s="26"/>
      <c r="J512" s="63"/>
      <c r="K512" s="29"/>
      <c r="L512" s="68"/>
      <c r="M512" s="26"/>
      <c r="N512" s="47"/>
      <c r="O512" s="30"/>
      <c r="P512" s="27"/>
      <c r="Q512" s="26"/>
      <c r="R512" s="30"/>
      <c r="S512" s="31"/>
    </row>
    <row r="513" spans="4:19" s="4" customFormat="1" ht="19.7" customHeight="1">
      <c r="D513" s="27"/>
      <c r="E513" s="27"/>
      <c r="F513" s="66"/>
      <c r="G513" s="47"/>
      <c r="H513" s="486"/>
      <c r="I513" s="26"/>
      <c r="J513" s="63"/>
      <c r="K513" s="29"/>
      <c r="L513" s="68"/>
      <c r="M513" s="26"/>
      <c r="N513" s="47"/>
      <c r="O513" s="30"/>
      <c r="P513" s="27"/>
      <c r="Q513" s="26"/>
      <c r="R513" s="30"/>
      <c r="S513" s="31"/>
    </row>
    <row r="514" spans="4:19" s="4" customFormat="1" ht="19.350000000000001" customHeight="1">
      <c r="D514" s="27"/>
      <c r="E514" s="66"/>
      <c r="F514" s="66"/>
      <c r="G514" s="47"/>
      <c r="H514" s="486"/>
      <c r="I514" s="26"/>
      <c r="J514" s="63"/>
      <c r="K514" s="29"/>
      <c r="L514" s="68"/>
      <c r="M514" s="26"/>
      <c r="N514" s="47"/>
      <c r="O514" s="30"/>
      <c r="P514" s="27"/>
      <c r="Q514" s="26"/>
      <c r="R514" s="30"/>
      <c r="S514" s="31"/>
    </row>
    <row r="515" spans="4:19" s="4" customFormat="1" ht="19.350000000000001" customHeight="1">
      <c r="D515" s="27"/>
      <c r="E515" s="66"/>
      <c r="F515" s="66"/>
      <c r="G515" s="69"/>
      <c r="H515" s="486"/>
      <c r="I515" s="26"/>
      <c r="J515" s="63"/>
      <c r="K515" s="29"/>
      <c r="L515" s="68"/>
      <c r="M515" s="26"/>
      <c r="N515" s="47"/>
      <c r="O515" s="30"/>
      <c r="P515" s="27"/>
      <c r="Q515" s="26"/>
      <c r="R515" s="30"/>
      <c r="S515" s="31"/>
    </row>
    <row r="516" spans="4:19" s="4" customFormat="1" ht="19.350000000000001" customHeight="1">
      <c r="D516" s="27"/>
      <c r="E516" s="66"/>
      <c r="F516" s="66"/>
      <c r="G516" s="70"/>
      <c r="H516" s="486"/>
      <c r="I516" s="26"/>
      <c r="J516" s="63"/>
      <c r="K516" s="29"/>
      <c r="L516" s="68"/>
      <c r="M516" s="26"/>
      <c r="N516" s="47"/>
      <c r="O516" s="30"/>
      <c r="P516" s="27"/>
      <c r="Q516" s="26"/>
      <c r="R516" s="30"/>
      <c r="S516" s="31"/>
    </row>
    <row r="517" spans="4:19" s="4" customFormat="1" ht="19.7" customHeight="1">
      <c r="D517" s="27"/>
      <c r="E517" s="66"/>
      <c r="F517" s="66"/>
      <c r="G517" s="70"/>
      <c r="H517" s="486"/>
      <c r="I517" s="26"/>
      <c r="J517" s="63"/>
      <c r="K517" s="29"/>
      <c r="L517" s="68"/>
      <c r="M517" s="26"/>
      <c r="N517" s="47"/>
      <c r="O517" s="30"/>
      <c r="P517" s="27"/>
      <c r="Q517" s="26"/>
      <c r="R517" s="30"/>
      <c r="S517" s="31"/>
    </row>
    <row r="518" spans="4:19" s="4" customFormat="1" ht="19.7" customHeight="1">
      <c r="D518" s="27"/>
      <c r="E518" s="66"/>
      <c r="F518" s="66"/>
      <c r="G518" s="70"/>
      <c r="H518" s="486"/>
      <c r="I518" s="26"/>
      <c r="J518" s="63"/>
      <c r="K518" s="29"/>
      <c r="L518" s="68"/>
      <c r="M518" s="26"/>
      <c r="N518" s="47"/>
      <c r="O518" s="30"/>
      <c r="P518" s="27"/>
      <c r="Q518" s="26"/>
      <c r="R518" s="30"/>
      <c r="S518" s="31"/>
    </row>
    <row r="519" spans="4:19" s="4" customFormat="1" ht="19.7" customHeight="1">
      <c r="D519" s="27"/>
      <c r="E519" s="66"/>
      <c r="F519" s="66"/>
      <c r="G519" s="70"/>
      <c r="H519" s="486"/>
      <c r="I519" s="26"/>
      <c r="J519" s="63"/>
      <c r="K519" s="29"/>
      <c r="L519" s="68"/>
      <c r="M519" s="26"/>
      <c r="N519" s="47"/>
      <c r="O519" s="30"/>
      <c r="P519" s="27"/>
      <c r="Q519" s="26"/>
      <c r="R519" s="30"/>
      <c r="S519" s="31"/>
    </row>
    <row r="520" spans="4:19" s="4" customFormat="1" ht="19.7" customHeight="1">
      <c r="D520" s="27"/>
      <c r="E520" s="66"/>
      <c r="F520" s="66"/>
      <c r="G520" s="70"/>
      <c r="H520" s="486"/>
      <c r="I520" s="26"/>
      <c r="J520" s="63"/>
      <c r="K520" s="29"/>
      <c r="L520" s="68"/>
      <c r="M520" s="26"/>
      <c r="N520" s="47"/>
      <c r="O520" s="30"/>
      <c r="P520" s="27"/>
      <c r="Q520" s="26"/>
      <c r="R520" s="30"/>
      <c r="S520" s="31"/>
    </row>
    <row r="521" spans="4:19" s="4" customFormat="1" ht="19.7" customHeight="1">
      <c r="D521" s="27"/>
      <c r="E521" s="66"/>
      <c r="F521" s="66"/>
      <c r="G521" s="70"/>
      <c r="H521" s="486"/>
      <c r="I521" s="26"/>
      <c r="J521" s="63"/>
      <c r="K521" s="29"/>
      <c r="L521" s="68"/>
      <c r="M521" s="26"/>
      <c r="N521" s="47"/>
      <c r="O521" s="30"/>
      <c r="P521" s="27"/>
      <c r="Q521" s="26"/>
      <c r="R521" s="30"/>
      <c r="S521" s="31"/>
    </row>
    <row r="522" spans="4:19" s="4" customFormat="1" ht="19.7" customHeight="1">
      <c r="D522" s="27"/>
      <c r="E522" s="27"/>
      <c r="F522" s="27"/>
      <c r="G522" s="47"/>
      <c r="H522" s="40"/>
      <c r="I522" s="63"/>
      <c r="J522" s="71"/>
      <c r="K522" s="72"/>
      <c r="L522" s="73"/>
      <c r="M522" s="26"/>
      <c r="N522" s="47"/>
      <c r="O522" s="30"/>
      <c r="P522" s="27"/>
      <c r="Q522" s="26"/>
      <c r="R522" s="30"/>
      <c r="S522" s="31"/>
    </row>
    <row r="523" spans="4:19" s="4" customFormat="1" ht="19.7" customHeight="1">
      <c r="D523" s="27"/>
      <c r="E523" s="27"/>
      <c r="F523" s="27"/>
      <c r="G523" s="47"/>
      <c r="H523" s="40"/>
      <c r="I523" s="63"/>
      <c r="J523" s="74"/>
      <c r="K523" s="75"/>
      <c r="L523" s="73"/>
      <c r="M523" s="26"/>
      <c r="N523" s="47"/>
      <c r="O523" s="30"/>
      <c r="P523" s="27"/>
      <c r="Q523" s="26"/>
      <c r="R523" s="30"/>
      <c r="S523" s="31"/>
    </row>
    <row r="524" spans="4:19" s="4" customFormat="1" ht="19.7" customHeight="1">
      <c r="D524" s="27"/>
      <c r="E524" s="66"/>
      <c r="F524" s="66"/>
      <c r="G524" s="76"/>
      <c r="H524" s="486"/>
      <c r="I524" s="26"/>
      <c r="J524" s="63"/>
      <c r="K524" s="29"/>
      <c r="L524" s="68"/>
      <c r="M524" s="26"/>
      <c r="N524" s="47"/>
      <c r="O524" s="30"/>
      <c r="P524" s="27"/>
      <c r="Q524" s="26"/>
      <c r="R524" s="30"/>
      <c r="S524" s="31"/>
    </row>
    <row r="525" spans="4:19" s="4" customFormat="1" ht="19.7" customHeight="1">
      <c r="D525" s="27"/>
      <c r="E525" s="66"/>
      <c r="F525" s="66"/>
      <c r="G525" s="70"/>
      <c r="H525" s="486"/>
      <c r="I525" s="26"/>
      <c r="J525" s="63"/>
      <c r="K525" s="29"/>
      <c r="L525" s="68"/>
      <c r="M525" s="26"/>
      <c r="N525" s="47"/>
      <c r="O525" s="30"/>
      <c r="P525" s="27"/>
      <c r="Q525" s="26"/>
      <c r="R525" s="30"/>
      <c r="S525" s="31"/>
    </row>
    <row r="526" spans="4:19" s="4" customFormat="1" ht="19.7" customHeight="1">
      <c r="D526" s="27"/>
      <c r="E526" s="66"/>
      <c r="F526" s="66"/>
      <c r="G526" s="70"/>
      <c r="H526" s="486"/>
      <c r="I526" s="26"/>
      <c r="J526" s="63"/>
      <c r="K526" s="29"/>
      <c r="L526" s="68"/>
      <c r="M526" s="26"/>
      <c r="N526" s="47"/>
      <c r="O526" s="30"/>
      <c r="P526" s="27"/>
      <c r="Q526" s="26"/>
      <c r="R526" s="30"/>
      <c r="S526" s="31"/>
    </row>
    <row r="527" spans="4:19" s="4" customFormat="1" ht="19.7" customHeight="1">
      <c r="D527" s="27"/>
      <c r="E527" s="66"/>
      <c r="F527" s="66"/>
      <c r="G527" s="70"/>
      <c r="H527" s="486"/>
      <c r="I527" s="26"/>
      <c r="J527" s="63"/>
      <c r="K527" s="29"/>
      <c r="L527" s="68"/>
      <c r="M527" s="26"/>
      <c r="N527" s="47"/>
      <c r="O527" s="30"/>
      <c r="P527" s="27"/>
      <c r="Q527" s="26"/>
      <c r="R527" s="30"/>
      <c r="S527" s="31"/>
    </row>
    <row r="528" spans="4:19" s="4" customFormat="1" ht="19.7" customHeight="1">
      <c r="D528" s="27"/>
      <c r="E528" s="66"/>
      <c r="F528" s="66"/>
      <c r="G528" s="70"/>
      <c r="H528" s="486"/>
      <c r="I528" s="26"/>
      <c r="J528" s="63"/>
      <c r="K528" s="29"/>
      <c r="L528" s="68"/>
      <c r="M528" s="26"/>
      <c r="N528" s="47"/>
      <c r="O528" s="30"/>
      <c r="P528" s="27"/>
      <c r="Q528" s="26"/>
      <c r="R528" s="30"/>
      <c r="S528" s="31"/>
    </row>
    <row r="529" spans="4:19" s="4" customFormat="1" ht="19.7" customHeight="1">
      <c r="D529" s="27"/>
      <c r="E529" s="66"/>
      <c r="F529" s="66"/>
      <c r="G529" s="70"/>
      <c r="H529" s="486"/>
      <c r="I529" s="26"/>
      <c r="J529" s="63"/>
      <c r="K529" s="29"/>
      <c r="L529" s="68"/>
      <c r="M529" s="26"/>
      <c r="N529" s="47"/>
      <c r="O529" s="30"/>
      <c r="P529" s="27"/>
      <c r="Q529" s="26"/>
      <c r="R529" s="30"/>
      <c r="S529" s="31"/>
    </row>
    <row r="530" spans="4:19" s="4" customFormat="1" ht="19.7" customHeight="1">
      <c r="D530" s="27"/>
      <c r="E530" s="66"/>
      <c r="F530" s="66"/>
      <c r="G530" s="70"/>
      <c r="H530" s="486"/>
      <c r="I530" s="26"/>
      <c r="J530" s="63"/>
      <c r="K530" s="29"/>
      <c r="L530" s="68"/>
      <c r="M530" s="26"/>
      <c r="N530" s="47"/>
      <c r="O530" s="30"/>
      <c r="P530" s="27"/>
      <c r="Q530" s="26"/>
      <c r="R530" s="30"/>
      <c r="S530" s="31"/>
    </row>
    <row r="531" spans="4:19" s="4" customFormat="1" ht="19.7" customHeight="1">
      <c r="D531" s="27"/>
      <c r="E531" s="66"/>
      <c r="F531" s="66"/>
      <c r="G531" s="70"/>
      <c r="H531" s="486"/>
      <c r="I531" s="26"/>
      <c r="J531" s="63"/>
      <c r="K531" s="29"/>
      <c r="L531" s="68"/>
      <c r="M531" s="26"/>
      <c r="N531" s="47"/>
      <c r="O531" s="30"/>
      <c r="P531" s="27"/>
      <c r="Q531" s="26"/>
      <c r="R531" s="30"/>
      <c r="S531" s="31"/>
    </row>
    <row r="532" spans="4:19" s="4" customFormat="1" ht="19.7" customHeight="1">
      <c r="D532" s="27"/>
      <c r="E532" s="66"/>
      <c r="F532" s="66"/>
      <c r="G532" s="70"/>
      <c r="H532" s="486"/>
      <c r="I532" s="26"/>
      <c r="J532" s="63"/>
      <c r="K532" s="29"/>
      <c r="L532" s="68"/>
      <c r="M532" s="26"/>
      <c r="N532" s="47"/>
      <c r="O532" s="30"/>
      <c r="P532" s="27"/>
      <c r="Q532" s="26"/>
      <c r="R532" s="30"/>
      <c r="S532" s="31"/>
    </row>
    <row r="533" spans="4:19" s="4" customFormat="1" ht="19.7" customHeight="1">
      <c r="D533" s="27"/>
      <c r="E533" s="66"/>
      <c r="F533" s="66"/>
      <c r="G533" s="70"/>
      <c r="H533" s="486"/>
      <c r="I533" s="26"/>
      <c r="J533" s="63"/>
      <c r="K533" s="29"/>
      <c r="L533" s="68"/>
      <c r="M533" s="26"/>
      <c r="N533" s="47"/>
      <c r="O533" s="30"/>
      <c r="P533" s="27"/>
      <c r="Q533" s="26"/>
      <c r="R533" s="30"/>
      <c r="S533" s="31"/>
    </row>
    <row r="534" spans="4:19" s="4" customFormat="1" ht="19.7" customHeight="1">
      <c r="D534" s="27"/>
      <c r="E534" s="66"/>
      <c r="F534" s="66"/>
      <c r="G534" s="70"/>
      <c r="H534" s="486"/>
      <c r="I534" s="26"/>
      <c r="J534" s="63"/>
      <c r="K534" s="29"/>
      <c r="L534" s="68"/>
      <c r="M534" s="26"/>
      <c r="N534" s="47"/>
      <c r="O534" s="30"/>
      <c r="P534" s="27"/>
      <c r="Q534" s="26"/>
      <c r="R534" s="30"/>
      <c r="S534" s="31"/>
    </row>
    <row r="535" spans="4:19" s="4" customFormat="1" ht="19.7" customHeight="1">
      <c r="D535" s="27"/>
      <c r="E535" s="66"/>
      <c r="F535" s="66"/>
      <c r="G535" s="70"/>
      <c r="H535" s="486"/>
      <c r="I535" s="26"/>
      <c r="J535" s="63"/>
      <c r="K535" s="29"/>
      <c r="L535" s="68"/>
      <c r="M535" s="26"/>
      <c r="N535" s="47"/>
      <c r="O535" s="30"/>
      <c r="P535" s="27"/>
      <c r="Q535" s="26"/>
      <c r="R535" s="30"/>
      <c r="S535" s="31"/>
    </row>
    <row r="536" spans="4:19" s="4" customFormat="1" ht="19.7" customHeight="1">
      <c r="D536" s="27"/>
      <c r="E536" s="66"/>
      <c r="F536" s="66"/>
      <c r="G536" s="70"/>
      <c r="H536" s="486"/>
      <c r="I536" s="26"/>
      <c r="J536" s="63"/>
      <c r="K536" s="29"/>
      <c r="L536" s="68"/>
      <c r="M536" s="26"/>
      <c r="N536" s="47"/>
      <c r="O536" s="30"/>
      <c r="P536" s="27"/>
      <c r="Q536" s="26"/>
      <c r="R536" s="30"/>
      <c r="S536" s="31"/>
    </row>
    <row r="537" spans="4:19" s="4" customFormat="1" ht="19.7" customHeight="1">
      <c r="D537" s="27"/>
      <c r="E537" s="66"/>
      <c r="F537" s="66"/>
      <c r="G537" s="70"/>
      <c r="H537" s="486"/>
      <c r="I537" s="26"/>
      <c r="J537" s="63"/>
      <c r="K537" s="29"/>
      <c r="L537" s="68"/>
      <c r="M537" s="26"/>
      <c r="N537" s="47"/>
      <c r="O537" s="30"/>
      <c r="P537" s="27"/>
      <c r="Q537" s="26"/>
      <c r="R537" s="30"/>
      <c r="S537" s="31"/>
    </row>
    <row r="538" spans="4:19" s="4" customFormat="1" ht="19.7" customHeight="1">
      <c r="D538" s="27"/>
      <c r="E538" s="66"/>
      <c r="F538" s="66"/>
      <c r="G538" s="70"/>
      <c r="H538" s="486"/>
      <c r="I538" s="26"/>
      <c r="J538" s="63"/>
      <c r="K538" s="29"/>
      <c r="L538" s="68"/>
      <c r="M538" s="26"/>
      <c r="N538" s="47"/>
      <c r="O538" s="30"/>
      <c r="P538" s="27"/>
      <c r="Q538" s="26"/>
      <c r="R538" s="30"/>
      <c r="S538" s="31"/>
    </row>
    <row r="539" spans="4:19" s="4" customFormat="1" ht="19.7" customHeight="1">
      <c r="D539" s="27"/>
      <c r="E539" s="66"/>
      <c r="F539" s="66"/>
      <c r="G539" s="70"/>
      <c r="H539" s="486"/>
      <c r="I539" s="26"/>
      <c r="J539" s="63"/>
      <c r="K539" s="29"/>
      <c r="L539" s="68"/>
      <c r="M539" s="26"/>
      <c r="N539" s="47"/>
      <c r="O539" s="30"/>
      <c r="P539" s="27"/>
      <c r="Q539" s="26"/>
      <c r="R539" s="30"/>
      <c r="S539" s="31"/>
    </row>
    <row r="540" spans="4:19" s="4" customFormat="1" ht="19.7" customHeight="1">
      <c r="D540" s="27"/>
      <c r="E540" s="66"/>
      <c r="F540" s="66"/>
      <c r="G540" s="70"/>
      <c r="H540" s="486"/>
      <c r="I540" s="26"/>
      <c r="J540" s="63"/>
      <c r="K540" s="29"/>
      <c r="L540" s="68"/>
      <c r="M540" s="26"/>
      <c r="N540" s="47"/>
      <c r="O540" s="30"/>
      <c r="P540" s="27"/>
      <c r="Q540" s="26"/>
      <c r="R540" s="30"/>
      <c r="S540" s="31"/>
    </row>
    <row r="541" spans="4:19" s="4" customFormat="1" ht="19.7" customHeight="1">
      <c r="D541" s="27"/>
      <c r="E541" s="66"/>
      <c r="F541" s="66"/>
      <c r="G541" s="70"/>
      <c r="H541" s="486"/>
      <c r="I541" s="26"/>
      <c r="J541" s="63"/>
      <c r="K541" s="29"/>
      <c r="L541" s="68"/>
      <c r="M541" s="26"/>
      <c r="N541" s="47"/>
      <c r="O541" s="30"/>
      <c r="P541" s="27"/>
      <c r="Q541" s="26"/>
      <c r="R541" s="30"/>
      <c r="S541" s="31"/>
    </row>
    <row r="542" spans="4:19" s="4" customFormat="1" ht="19.7" customHeight="1">
      <c r="D542" s="27"/>
      <c r="E542" s="66"/>
      <c r="F542" s="66"/>
      <c r="G542" s="70"/>
      <c r="H542" s="486"/>
      <c r="I542" s="26"/>
      <c r="J542" s="63"/>
      <c r="K542" s="29"/>
      <c r="L542" s="68"/>
      <c r="M542" s="26"/>
      <c r="N542" s="47"/>
      <c r="O542" s="30"/>
      <c r="P542" s="27"/>
      <c r="Q542" s="26"/>
      <c r="R542" s="30"/>
      <c r="S542" s="31"/>
    </row>
    <row r="543" spans="4:19" s="4" customFormat="1" ht="19.7" customHeight="1">
      <c r="D543" s="27"/>
      <c r="E543" s="66"/>
      <c r="F543" s="66"/>
      <c r="G543" s="70"/>
      <c r="H543" s="486"/>
      <c r="I543" s="26"/>
      <c r="J543" s="63"/>
      <c r="K543" s="29"/>
      <c r="L543" s="68"/>
      <c r="M543" s="26"/>
      <c r="N543" s="47"/>
      <c r="O543" s="30"/>
      <c r="P543" s="27"/>
      <c r="Q543" s="26"/>
      <c r="R543" s="30"/>
      <c r="S543" s="31"/>
    </row>
    <row r="544" spans="4:19" s="4" customFormat="1" ht="19.7" customHeight="1">
      <c r="D544" s="27"/>
      <c r="E544" s="66"/>
      <c r="F544" s="66"/>
      <c r="G544" s="70"/>
      <c r="H544" s="486"/>
      <c r="I544" s="26"/>
      <c r="J544" s="63"/>
      <c r="K544" s="29"/>
      <c r="L544" s="68"/>
      <c r="M544" s="26"/>
      <c r="N544" s="47"/>
      <c r="O544" s="30"/>
      <c r="P544" s="27"/>
      <c r="Q544" s="26"/>
      <c r="R544" s="30"/>
      <c r="S544" s="31"/>
    </row>
    <row r="545" spans="4:19" s="4" customFormat="1" ht="19.7" customHeight="1">
      <c r="D545" s="27"/>
      <c r="E545" s="66"/>
      <c r="F545" s="66"/>
      <c r="G545" s="70"/>
      <c r="H545" s="486"/>
      <c r="I545" s="26"/>
      <c r="J545" s="63"/>
      <c r="K545" s="29"/>
      <c r="L545" s="77"/>
      <c r="M545" s="26"/>
      <c r="N545" s="47"/>
      <c r="O545" s="30"/>
      <c r="P545" s="27"/>
      <c r="Q545" s="26"/>
      <c r="R545" s="30"/>
      <c r="S545" s="31"/>
    </row>
    <row r="546" spans="4:19" s="4" customFormat="1" ht="19.7" customHeight="1">
      <c r="D546" s="27"/>
      <c r="E546" s="66"/>
      <c r="F546" s="66"/>
      <c r="G546" s="70"/>
      <c r="H546" s="486"/>
      <c r="I546" s="26"/>
      <c r="J546" s="63"/>
      <c r="K546" s="29"/>
      <c r="L546" s="68"/>
      <c r="M546" s="26"/>
      <c r="N546" s="47"/>
      <c r="O546" s="30"/>
      <c r="P546" s="27"/>
      <c r="Q546" s="26"/>
      <c r="R546" s="30"/>
      <c r="S546" s="31"/>
    </row>
    <row r="547" spans="4:19" s="4" customFormat="1" ht="19.7" customHeight="1">
      <c r="D547" s="27"/>
      <c r="E547" s="66"/>
      <c r="F547" s="66"/>
      <c r="G547" s="70"/>
      <c r="H547" s="486"/>
      <c r="I547" s="26"/>
      <c r="J547" s="63"/>
      <c r="K547" s="29"/>
      <c r="L547" s="68"/>
      <c r="M547" s="26"/>
      <c r="N547" s="47"/>
      <c r="O547" s="30"/>
      <c r="P547" s="27"/>
      <c r="Q547" s="26"/>
      <c r="R547" s="30"/>
      <c r="S547" s="31"/>
    </row>
    <row r="548" spans="4:19" s="4" customFormat="1" ht="19.7" customHeight="1">
      <c r="D548" s="27"/>
      <c r="E548" s="66"/>
      <c r="F548" s="66"/>
      <c r="G548" s="70"/>
      <c r="H548" s="486"/>
      <c r="I548" s="26"/>
      <c r="J548" s="63"/>
      <c r="K548" s="29"/>
      <c r="L548" s="68"/>
      <c r="M548" s="26"/>
      <c r="N548" s="47"/>
      <c r="O548" s="30"/>
      <c r="P548" s="27"/>
      <c r="Q548" s="26"/>
      <c r="R548" s="30"/>
      <c r="S548" s="31"/>
    </row>
    <row r="549" spans="4:19" s="4" customFormat="1" ht="19.7" customHeight="1">
      <c r="D549" s="27"/>
      <c r="E549" s="66"/>
      <c r="F549" s="66"/>
      <c r="G549" s="70"/>
      <c r="H549" s="486"/>
      <c r="I549" s="26"/>
      <c r="J549" s="63"/>
      <c r="K549" s="29"/>
      <c r="L549" s="68"/>
      <c r="M549" s="26"/>
      <c r="N549" s="47"/>
      <c r="O549" s="30"/>
      <c r="P549" s="27"/>
      <c r="Q549" s="26"/>
      <c r="R549" s="30"/>
      <c r="S549" s="31"/>
    </row>
    <row r="550" spans="4:19" s="4" customFormat="1" ht="19.7" customHeight="1">
      <c r="D550" s="27"/>
      <c r="E550" s="66"/>
      <c r="F550" s="66"/>
      <c r="G550" s="70"/>
      <c r="H550" s="486"/>
      <c r="I550" s="26"/>
      <c r="J550" s="63"/>
      <c r="K550" s="29"/>
      <c r="L550" s="68"/>
      <c r="M550" s="26"/>
      <c r="N550" s="47"/>
      <c r="O550" s="30"/>
      <c r="P550" s="27"/>
      <c r="Q550" s="26"/>
      <c r="R550" s="30"/>
      <c r="S550" s="31"/>
    </row>
    <row r="551" spans="4:19" s="4" customFormat="1" ht="19.7" customHeight="1">
      <c r="D551" s="27"/>
      <c r="E551" s="66"/>
      <c r="F551" s="66"/>
      <c r="G551" s="70"/>
      <c r="H551" s="486"/>
      <c r="I551" s="26"/>
      <c r="J551" s="63"/>
      <c r="K551" s="29"/>
      <c r="L551" s="68"/>
      <c r="M551" s="26"/>
      <c r="N551" s="47"/>
      <c r="O551" s="30"/>
      <c r="P551" s="27"/>
      <c r="Q551" s="26"/>
      <c r="R551" s="30"/>
      <c r="S551" s="31"/>
    </row>
    <row r="552" spans="4:19" s="4" customFormat="1" ht="19.7" customHeight="1">
      <c r="D552" s="27"/>
      <c r="E552" s="66"/>
      <c r="F552" s="66"/>
      <c r="G552" s="70"/>
      <c r="H552" s="486"/>
      <c r="I552" s="26"/>
      <c r="J552" s="63"/>
      <c r="K552" s="29"/>
      <c r="L552" s="77"/>
      <c r="M552" s="26"/>
      <c r="N552" s="47"/>
      <c r="O552" s="30"/>
      <c r="P552" s="27"/>
      <c r="Q552" s="26"/>
      <c r="R552" s="30"/>
      <c r="S552" s="31"/>
    </row>
    <row r="553" spans="4:19" s="4" customFormat="1" ht="19.7" customHeight="1">
      <c r="D553" s="27"/>
      <c r="E553" s="27"/>
      <c r="F553" s="27"/>
      <c r="G553" s="70"/>
      <c r="H553" s="486"/>
      <c r="I553" s="26"/>
      <c r="J553" s="63"/>
      <c r="K553" s="29"/>
      <c r="L553" s="68"/>
      <c r="M553" s="26"/>
      <c r="N553" s="47"/>
      <c r="O553" s="30"/>
      <c r="P553" s="27"/>
      <c r="Q553" s="26"/>
      <c r="R553" s="30"/>
      <c r="S553" s="31"/>
    </row>
    <row r="554" spans="4:19" s="4" customFormat="1" ht="19.7" customHeight="1">
      <c r="D554" s="27"/>
      <c r="E554" s="66"/>
      <c r="F554" s="66"/>
      <c r="G554" s="70"/>
      <c r="H554" s="486"/>
      <c r="I554" s="26"/>
      <c r="J554" s="63"/>
      <c r="K554" s="29"/>
      <c r="L554" s="68"/>
      <c r="M554" s="26"/>
      <c r="N554" s="47"/>
      <c r="O554" s="30"/>
      <c r="P554" s="27"/>
      <c r="Q554" s="26"/>
      <c r="R554" s="30"/>
      <c r="S554" s="31"/>
    </row>
    <row r="555" spans="4:19" s="4" customFormat="1" ht="19.7" customHeight="1">
      <c r="D555" s="27"/>
      <c r="E555" s="66"/>
      <c r="F555" s="66"/>
      <c r="G555" s="70"/>
      <c r="H555" s="486"/>
      <c r="I555" s="26"/>
      <c r="J555" s="63"/>
      <c r="K555" s="29"/>
      <c r="L555" s="68"/>
      <c r="M555" s="26"/>
      <c r="N555" s="47"/>
      <c r="O555" s="30"/>
      <c r="P555" s="27"/>
      <c r="Q555" s="26"/>
      <c r="R555" s="30"/>
      <c r="S555" s="31"/>
    </row>
    <row r="556" spans="4:19" s="4" customFormat="1" ht="19.7" customHeight="1">
      <c r="D556" s="27"/>
      <c r="E556" s="27"/>
      <c r="F556" s="27"/>
      <c r="G556" s="70"/>
      <c r="H556" s="486"/>
      <c r="I556" s="26"/>
      <c r="J556" s="63"/>
      <c r="K556" s="29"/>
      <c r="L556" s="68"/>
      <c r="M556" s="26"/>
      <c r="N556" s="47"/>
      <c r="O556" s="30"/>
      <c r="P556" s="27"/>
      <c r="Q556" s="26"/>
      <c r="R556" s="30"/>
      <c r="S556" s="31"/>
    </row>
    <row r="557" spans="4:19" s="4" customFormat="1" ht="19.350000000000001" customHeight="1">
      <c r="D557" s="27"/>
      <c r="E557" s="66"/>
      <c r="F557" s="66"/>
      <c r="G557" s="70"/>
      <c r="H557" s="486"/>
      <c r="I557" s="26"/>
      <c r="J557" s="63"/>
      <c r="K557" s="29"/>
      <c r="L557" s="68"/>
      <c r="M557" s="26"/>
      <c r="N557" s="47"/>
      <c r="O557" s="30"/>
      <c r="P557" s="27"/>
      <c r="Q557" s="26"/>
      <c r="R557" s="30"/>
      <c r="S557" s="31"/>
    </row>
    <row r="558" spans="4:19" s="4" customFormat="1" ht="19.7" customHeight="1">
      <c r="D558" s="27"/>
      <c r="E558" s="27"/>
      <c r="F558" s="27"/>
      <c r="G558" s="78"/>
      <c r="H558" s="557"/>
      <c r="I558" s="26"/>
      <c r="J558" s="63"/>
      <c r="K558" s="29"/>
      <c r="L558" s="79"/>
      <c r="M558" s="26"/>
      <c r="N558" s="26"/>
      <c r="O558" s="30"/>
      <c r="P558" s="27"/>
      <c r="Q558" s="26"/>
      <c r="R558" s="30"/>
      <c r="S558" s="31"/>
    </row>
    <row r="559" spans="4:19" s="4" customFormat="1" ht="19.7" customHeight="1">
      <c r="D559" s="27"/>
      <c r="E559" s="27"/>
      <c r="F559" s="27"/>
      <c r="G559" s="80">
        <f>SUM(J508:J558)</f>
        <v>0</v>
      </c>
      <c r="H559" s="557"/>
      <c r="I559" s="26"/>
      <c r="J559" s="63"/>
      <c r="K559" s="29"/>
      <c r="L559" s="47"/>
      <c r="M559" s="26"/>
      <c r="N559" s="26"/>
      <c r="O559" s="30"/>
      <c r="P559" s="27"/>
      <c r="Q559" s="26"/>
      <c r="R559" s="30"/>
      <c r="S559" s="31"/>
    </row>
    <row r="560" spans="4:19" s="4" customFormat="1" ht="19.7" customHeight="1">
      <c r="D560" s="27"/>
      <c r="E560" s="27"/>
      <c r="F560" s="27"/>
      <c r="G560" s="47"/>
      <c r="H560" s="557"/>
      <c r="I560" s="26"/>
      <c r="J560" s="63"/>
      <c r="K560" s="29"/>
      <c r="L560" s="47"/>
      <c r="M560" s="26"/>
      <c r="N560" s="26"/>
      <c r="O560" s="30"/>
      <c r="P560" s="27"/>
      <c r="Q560" s="26"/>
      <c r="R560" s="30"/>
      <c r="S560" s="31"/>
    </row>
    <row r="561" spans="1:19" s="4" customFormat="1" ht="19.7" customHeight="1">
      <c r="D561" s="27"/>
      <c r="E561" s="27"/>
      <c r="F561" s="27"/>
      <c r="G561" s="47"/>
      <c r="H561" s="557"/>
      <c r="I561" s="26"/>
      <c r="J561" s="63"/>
      <c r="K561" s="29"/>
      <c r="L561" s="47"/>
      <c r="M561" s="47"/>
      <c r="N561" s="26"/>
      <c r="O561" s="30"/>
      <c r="P561" s="27"/>
      <c r="Q561" s="26"/>
      <c r="R561" s="30"/>
      <c r="S561" s="31"/>
    </row>
    <row r="562" spans="1:19">
      <c r="A562" s="4"/>
      <c r="B562" s="4"/>
      <c r="C562" s="4"/>
      <c r="D562" s="27"/>
      <c r="E562" s="27"/>
      <c r="F562" s="27"/>
      <c r="G562" s="47"/>
      <c r="H562" s="557"/>
      <c r="I562" s="26"/>
      <c r="J562" s="63"/>
      <c r="K562" s="29"/>
      <c r="L562" s="47"/>
      <c r="M562" s="26"/>
      <c r="N562" s="26"/>
      <c r="O562" s="30"/>
      <c r="P562" s="27"/>
      <c r="Q562" s="26"/>
      <c r="R562" s="30"/>
      <c r="S562" s="31"/>
    </row>
    <row r="563" spans="1:19" s="19" customFormat="1">
      <c r="A563" s="1"/>
      <c r="B563" s="1"/>
      <c r="C563" s="1"/>
      <c r="D563" s="4"/>
      <c r="E563" s="1"/>
      <c r="F563" s="1"/>
      <c r="G563" s="1"/>
      <c r="H563" s="1"/>
      <c r="I563" s="4"/>
      <c r="J563" s="81"/>
      <c r="L563" s="1"/>
      <c r="M563" s="1"/>
      <c r="N563" s="4"/>
      <c r="O563" s="9"/>
      <c r="P563" s="1"/>
      <c r="Q563" s="10"/>
      <c r="R563" s="11"/>
      <c r="S563" s="12"/>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E22B1-5473-47BF-AF32-A6881C22A7A0}">
  <dimension ref="B2:Q17"/>
  <sheetViews>
    <sheetView zoomScaleNormal="100" workbookViewId="0">
      <pane xSplit="8" topLeftCell="P1" activePane="topRight" state="frozen"/>
      <selection pane="topRight" activeCell="U10" sqref="U10"/>
    </sheetView>
  </sheetViews>
  <sheetFormatPr defaultColWidth="9" defaultRowHeight="18.75"/>
  <cols>
    <col min="1" max="1" width="2.625" style="1" customWidth="1"/>
    <col min="2" max="2" width="14.375" style="4" bestFit="1" customWidth="1"/>
    <col min="3" max="4" width="20.625" style="1" customWidth="1"/>
    <col min="5" max="5" width="58.75" style="1" customWidth="1"/>
    <col min="6" max="6" width="6.25" style="4" customWidth="1"/>
    <col min="7" max="7" width="20.5" style="495" customWidth="1"/>
    <col min="8" max="8" width="11.875" style="799" bestFit="1" customWidth="1"/>
    <col min="9" max="9" width="14.375" style="10" customWidth="1"/>
    <col min="10" max="10" width="35.25" style="1" bestFit="1" customWidth="1"/>
    <col min="11" max="11" width="26" style="1" customWidth="1"/>
    <col min="12" max="12" width="28.125" style="19" customWidth="1"/>
    <col min="13" max="13" width="13.75" style="9" customWidth="1"/>
    <col min="14" max="14" width="6.375" style="1" customWidth="1"/>
    <col min="15" max="15" width="13.25" style="4" customWidth="1"/>
    <col min="16" max="16" width="14.5" style="9" customWidth="1"/>
    <col min="17" max="17" width="15.625" style="667" customWidth="1"/>
    <col min="18" max="16384" width="9" style="1"/>
  </cols>
  <sheetData>
    <row r="2" spans="2:17" ht="20.100000000000001" customHeight="1">
      <c r="B2" s="2" t="s">
        <v>0</v>
      </c>
      <c r="C2" s="2"/>
      <c r="D2" s="2"/>
      <c r="E2" s="3" t="s">
        <v>3062</v>
      </c>
      <c r="G2" s="5" t="s">
        <v>2</v>
      </c>
      <c r="H2" s="6"/>
      <c r="I2" s="7"/>
      <c r="J2" s="8">
        <f>SUM(H:H)</f>
        <v>1064000</v>
      </c>
    </row>
    <row r="3" spans="2:17" ht="20.100000000000001" customHeight="1">
      <c r="B3" s="2" t="s">
        <v>3</v>
      </c>
      <c r="C3" s="2"/>
      <c r="D3" s="2"/>
      <c r="E3" s="13" t="s">
        <v>3063</v>
      </c>
      <c r="P3" s="720"/>
    </row>
    <row r="4" spans="2:17" ht="20.100000000000001" customHeight="1">
      <c r="B4" s="2" t="s">
        <v>996</v>
      </c>
      <c r="C4" s="2"/>
      <c r="D4" s="2"/>
      <c r="E4" s="13">
        <v>228734</v>
      </c>
      <c r="I4" s="451"/>
      <c r="J4" s="10"/>
      <c r="K4" s="721"/>
      <c r="L4" s="722"/>
    </row>
    <row r="5" spans="2:17" ht="20.100000000000001" customHeight="1">
      <c r="B5" s="2" t="s">
        <v>9</v>
      </c>
      <c r="C5" s="2"/>
      <c r="D5" s="2"/>
      <c r="E5" s="16">
        <v>45707</v>
      </c>
      <c r="G5" s="74"/>
      <c r="I5" s="723"/>
      <c r="J5" s="451"/>
      <c r="K5" s="724"/>
      <c r="L5" s="725"/>
    </row>
    <row r="6" spans="2:17" ht="20.100000000000001" customHeight="1">
      <c r="B6" s="2" t="s">
        <v>10</v>
      </c>
      <c r="C6" s="2"/>
      <c r="D6" s="2"/>
      <c r="E6" s="16">
        <v>46086</v>
      </c>
      <c r="I6" s="726"/>
      <c r="J6" s="727"/>
      <c r="K6" s="728"/>
      <c r="L6" s="729"/>
    </row>
    <row r="7" spans="2:17" ht="20.100000000000001" customHeight="1">
      <c r="B7" s="453"/>
      <c r="C7" s="453"/>
      <c r="D7" s="453"/>
      <c r="E7" s="454"/>
      <c r="J7" s="451"/>
      <c r="L7" s="730"/>
    </row>
    <row r="9" spans="2:17" s="4" customFormat="1" ht="19.7" customHeight="1">
      <c r="B9" s="27" t="s">
        <v>32</v>
      </c>
      <c r="C9" s="27" t="s">
        <v>33</v>
      </c>
      <c r="D9" s="27" t="s">
        <v>34</v>
      </c>
      <c r="E9" s="26" t="s">
        <v>35</v>
      </c>
      <c r="F9" s="26" t="s">
        <v>36</v>
      </c>
      <c r="G9" s="63" t="s">
        <v>37</v>
      </c>
      <c r="H9" s="800" t="s">
        <v>38</v>
      </c>
      <c r="I9" s="28" t="s">
        <v>39</v>
      </c>
      <c r="J9" s="26" t="s">
        <v>40</v>
      </c>
      <c r="K9" s="26" t="s">
        <v>41</v>
      </c>
      <c r="L9" s="26" t="s">
        <v>42</v>
      </c>
      <c r="M9" s="30" t="s">
        <v>43</v>
      </c>
      <c r="N9" s="27" t="s">
        <v>44</v>
      </c>
      <c r="O9" s="26" t="s">
        <v>45</v>
      </c>
      <c r="P9" s="30" t="s">
        <v>46</v>
      </c>
      <c r="Q9" s="375" t="s">
        <v>47</v>
      </c>
    </row>
    <row r="10" spans="2:17" s="4" customFormat="1" ht="19.7" customHeight="1">
      <c r="B10" s="27">
        <v>1</v>
      </c>
      <c r="C10" s="27" t="s">
        <v>997</v>
      </c>
      <c r="D10" s="27" t="s">
        <v>997</v>
      </c>
      <c r="E10" s="40" t="s">
        <v>3064</v>
      </c>
      <c r="F10" s="26">
        <v>1</v>
      </c>
      <c r="G10" s="384">
        <v>843000</v>
      </c>
      <c r="H10" s="384">
        <f t="shared" ref="H10:H17" si="0">F10*G10</f>
        <v>843000</v>
      </c>
      <c r="I10" s="28"/>
      <c r="J10" s="40" t="s">
        <v>3064</v>
      </c>
      <c r="K10" s="64" t="s">
        <v>999</v>
      </c>
      <c r="L10" s="26"/>
      <c r="M10" s="30">
        <v>45996</v>
      </c>
      <c r="N10" s="27"/>
      <c r="O10" s="42">
        <v>45707</v>
      </c>
      <c r="P10" s="42">
        <v>45707</v>
      </c>
      <c r="Q10" s="375">
        <v>46072</v>
      </c>
    </row>
    <row r="11" spans="2:17" s="4" customFormat="1" ht="19.7" customHeight="1">
      <c r="B11" s="27">
        <v>1</v>
      </c>
      <c r="C11" s="27" t="s">
        <v>997</v>
      </c>
      <c r="D11" s="27" t="s">
        <v>997</v>
      </c>
      <c r="E11" s="40" t="s">
        <v>1000</v>
      </c>
      <c r="F11" s="26">
        <v>1</v>
      </c>
      <c r="G11" s="384">
        <v>12000</v>
      </c>
      <c r="H11" s="384">
        <f t="shared" si="0"/>
        <v>12000</v>
      </c>
      <c r="I11" s="28"/>
      <c r="J11" s="40" t="s">
        <v>1000</v>
      </c>
      <c r="K11" s="64" t="s">
        <v>999</v>
      </c>
      <c r="L11" s="26"/>
      <c r="M11" s="30">
        <v>45996</v>
      </c>
      <c r="N11" s="27"/>
      <c r="O11" s="42">
        <v>45707</v>
      </c>
      <c r="P11" s="42">
        <v>45707</v>
      </c>
      <c r="Q11" s="375">
        <v>46072</v>
      </c>
    </row>
    <row r="12" spans="2:17" s="4" customFormat="1" ht="19.7" customHeight="1">
      <c r="B12" s="27">
        <v>3</v>
      </c>
      <c r="C12" s="27" t="s">
        <v>997</v>
      </c>
      <c r="D12" s="27" t="s">
        <v>997</v>
      </c>
      <c r="E12" s="40" t="s">
        <v>3065</v>
      </c>
      <c r="F12" s="26">
        <v>1</v>
      </c>
      <c r="G12" s="384">
        <v>62000</v>
      </c>
      <c r="H12" s="384">
        <f t="shared" si="0"/>
        <v>62000</v>
      </c>
      <c r="I12" s="28"/>
      <c r="J12" s="40" t="s">
        <v>3065</v>
      </c>
      <c r="K12" s="64" t="s">
        <v>999</v>
      </c>
      <c r="L12" s="26"/>
      <c r="M12" s="30">
        <v>45996</v>
      </c>
      <c r="N12" s="27"/>
      <c r="O12" s="42">
        <v>45707</v>
      </c>
      <c r="P12" s="42">
        <v>45707</v>
      </c>
      <c r="Q12" s="375">
        <v>46072</v>
      </c>
    </row>
    <row r="13" spans="2:17" s="4" customFormat="1" ht="19.7" customHeight="1">
      <c r="B13" s="27">
        <v>2</v>
      </c>
      <c r="C13" s="27" t="s">
        <v>997</v>
      </c>
      <c r="D13" s="27" t="s">
        <v>997</v>
      </c>
      <c r="E13" s="40" t="s">
        <v>1462</v>
      </c>
      <c r="F13" s="26">
        <v>1</v>
      </c>
      <c r="G13" s="384">
        <v>58000</v>
      </c>
      <c r="H13" s="384">
        <f t="shared" si="0"/>
        <v>58000</v>
      </c>
      <c r="I13" s="28"/>
      <c r="J13" s="40" t="s">
        <v>1462</v>
      </c>
      <c r="K13" s="64" t="s">
        <v>999</v>
      </c>
      <c r="L13" s="26"/>
      <c r="M13" s="30">
        <v>45996</v>
      </c>
      <c r="N13" s="27"/>
      <c r="O13" s="42">
        <v>45707</v>
      </c>
      <c r="P13" s="42">
        <v>45707</v>
      </c>
      <c r="Q13" s="375">
        <v>46072</v>
      </c>
    </row>
    <row r="14" spans="2:17" s="4" customFormat="1" ht="19.7" customHeight="1">
      <c r="B14" s="27">
        <v>4</v>
      </c>
      <c r="C14" s="27" t="s">
        <v>997</v>
      </c>
      <c r="D14" s="27" t="s">
        <v>997</v>
      </c>
      <c r="E14" s="40" t="s">
        <v>3066</v>
      </c>
      <c r="F14" s="26">
        <v>1</v>
      </c>
      <c r="G14" s="384">
        <v>44000</v>
      </c>
      <c r="H14" s="384">
        <f t="shared" si="0"/>
        <v>44000</v>
      </c>
      <c r="I14" s="26"/>
      <c r="J14" s="40" t="s">
        <v>3066</v>
      </c>
      <c r="K14" s="64" t="s">
        <v>999</v>
      </c>
      <c r="L14" s="26"/>
      <c r="M14" s="30">
        <v>45996</v>
      </c>
      <c r="N14" s="27"/>
      <c r="O14" s="42">
        <v>45707</v>
      </c>
      <c r="P14" s="42">
        <v>45707</v>
      </c>
      <c r="Q14" s="375">
        <v>46072</v>
      </c>
    </row>
    <row r="15" spans="2:17" s="4" customFormat="1" ht="19.7" customHeight="1">
      <c r="B15" s="27">
        <v>5</v>
      </c>
      <c r="C15" s="27" t="s">
        <v>997</v>
      </c>
      <c r="D15" s="27" t="s">
        <v>997</v>
      </c>
      <c r="E15" s="40" t="s">
        <v>3067</v>
      </c>
      <c r="F15" s="26">
        <v>1</v>
      </c>
      <c r="G15" s="384">
        <v>21000</v>
      </c>
      <c r="H15" s="384">
        <f t="shared" si="0"/>
        <v>21000</v>
      </c>
      <c r="I15" s="26"/>
      <c r="J15" s="40" t="s">
        <v>3067</v>
      </c>
      <c r="K15" s="64" t="s">
        <v>999</v>
      </c>
      <c r="L15" s="47"/>
      <c r="M15" s="30">
        <v>45996</v>
      </c>
      <c r="N15" s="27"/>
      <c r="O15" s="42">
        <v>45707</v>
      </c>
      <c r="P15" s="42">
        <v>45707</v>
      </c>
      <c r="Q15" s="375">
        <v>46072</v>
      </c>
    </row>
    <row r="16" spans="2:17" s="4" customFormat="1" ht="19.7" customHeight="1">
      <c r="B16" s="27">
        <v>7</v>
      </c>
      <c r="C16" s="27" t="s">
        <v>997</v>
      </c>
      <c r="D16" s="27" t="s">
        <v>997</v>
      </c>
      <c r="E16" s="40" t="s">
        <v>3068</v>
      </c>
      <c r="F16" s="26">
        <v>1</v>
      </c>
      <c r="G16" s="384">
        <v>12000</v>
      </c>
      <c r="H16" s="384">
        <f t="shared" si="0"/>
        <v>12000</v>
      </c>
      <c r="I16" s="26"/>
      <c r="J16" s="40" t="s">
        <v>3068</v>
      </c>
      <c r="K16" s="64" t="s">
        <v>999</v>
      </c>
      <c r="L16" s="47"/>
      <c r="M16" s="30">
        <v>45996</v>
      </c>
      <c r="N16" s="27"/>
      <c r="O16" s="42">
        <v>45707</v>
      </c>
      <c r="P16" s="42">
        <v>45707</v>
      </c>
      <c r="Q16" s="375">
        <v>46072</v>
      </c>
    </row>
    <row r="17" spans="2:17" s="4" customFormat="1" ht="19.7" customHeight="1">
      <c r="B17" s="27">
        <v>8</v>
      </c>
      <c r="C17" s="27" t="s">
        <v>997</v>
      </c>
      <c r="D17" s="27" t="s">
        <v>997</v>
      </c>
      <c r="E17" s="40" t="s">
        <v>1466</v>
      </c>
      <c r="F17" s="26">
        <v>1</v>
      </c>
      <c r="G17" s="384">
        <v>12000</v>
      </c>
      <c r="H17" s="384">
        <f t="shared" si="0"/>
        <v>12000</v>
      </c>
      <c r="I17" s="26"/>
      <c r="J17" s="40" t="s">
        <v>1466</v>
      </c>
      <c r="K17" s="64" t="s">
        <v>999</v>
      </c>
      <c r="L17" s="47"/>
      <c r="M17" s="30">
        <v>45996</v>
      </c>
      <c r="N17" s="27"/>
      <c r="O17" s="42">
        <v>45707</v>
      </c>
      <c r="P17" s="42">
        <v>45707</v>
      </c>
      <c r="Q17" s="375">
        <v>46072</v>
      </c>
    </row>
  </sheetData>
  <autoFilter ref="B9:O14" xr:uid="{00000000-0009-0000-0000-000000000000}"/>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12A77-81C7-42C6-8660-8D360CFF05F0}">
  <dimension ref="B2:Q185"/>
  <sheetViews>
    <sheetView topLeftCell="A99" zoomScale="73" zoomScaleNormal="73" workbookViewId="0">
      <pane xSplit="8" topLeftCell="J1" activePane="topRight" state="frozen"/>
      <selection pane="topRight" activeCell="E114" sqref="E114"/>
    </sheetView>
  </sheetViews>
  <sheetFormatPr defaultColWidth="9" defaultRowHeight="18.75"/>
  <cols>
    <col min="1" max="1" width="2.625" style="1" customWidth="1"/>
    <col min="2" max="2" width="14.375" style="4" bestFit="1" customWidth="1"/>
    <col min="3" max="4" width="20.625" style="1" customWidth="1"/>
    <col min="5" max="5" width="58.75" style="1" customWidth="1"/>
    <col min="6" max="6" width="6.25" style="4" customWidth="1"/>
    <col min="7" max="7" width="20.5" style="495" customWidth="1"/>
    <col min="8" max="8" width="11.875" style="799" bestFit="1" customWidth="1"/>
    <col min="9" max="9" width="14.375" style="10" customWidth="1"/>
    <col min="10" max="10" width="52.625" style="1" bestFit="1" customWidth="1"/>
    <col min="11" max="11" width="26" style="1" customWidth="1"/>
    <col min="12" max="12" width="32.875" style="19" bestFit="1" customWidth="1"/>
    <col min="13" max="13" width="13.75" style="9" customWidth="1"/>
    <col min="14" max="14" width="6.375" style="1" customWidth="1"/>
    <col min="15" max="15" width="13.25" style="4" customWidth="1"/>
    <col min="16" max="16" width="14.5" style="9" customWidth="1"/>
    <col min="17" max="17" width="15.625" style="667" customWidth="1"/>
    <col min="18" max="16384" width="9" style="1"/>
  </cols>
  <sheetData>
    <row r="2" spans="2:17" ht="20.100000000000001" customHeight="1">
      <c r="B2" s="2" t="s">
        <v>0</v>
      </c>
      <c r="C2" s="2"/>
      <c r="D2" s="2"/>
      <c r="E2" s="3" t="s">
        <v>3062</v>
      </c>
      <c r="G2" s="5" t="s">
        <v>2</v>
      </c>
      <c r="H2" s="6"/>
      <c r="I2" s="7"/>
      <c r="J2" s="8">
        <f>SUM(H:H)</f>
        <v>4030567</v>
      </c>
    </row>
    <row r="3" spans="2:17" ht="20.100000000000001" customHeight="1">
      <c r="B3" s="2" t="s">
        <v>3</v>
      </c>
      <c r="C3" s="2"/>
      <c r="D3" s="2"/>
      <c r="E3" s="13" t="s">
        <v>3063</v>
      </c>
      <c r="P3" s="720"/>
    </row>
    <row r="4" spans="2:17" ht="20.100000000000001" customHeight="1">
      <c r="B4" s="2" t="s">
        <v>996</v>
      </c>
      <c r="C4" s="2"/>
      <c r="D4" s="2"/>
      <c r="E4" s="13">
        <v>228734</v>
      </c>
      <c r="I4" s="451"/>
      <c r="J4" s="10"/>
      <c r="K4" s="1172"/>
      <c r="L4" s="722"/>
    </row>
    <row r="5" spans="2:17" ht="20.100000000000001" customHeight="1">
      <c r="B5" s="2" t="s">
        <v>9</v>
      </c>
      <c r="C5" s="2"/>
      <c r="D5" s="2"/>
      <c r="E5" s="16">
        <v>45707</v>
      </c>
      <c r="G5" s="74"/>
      <c r="I5" s="723"/>
      <c r="J5" s="451"/>
      <c r="K5" s="1173"/>
      <c r="L5" s="725"/>
    </row>
    <row r="6" spans="2:17" ht="20.100000000000001" customHeight="1">
      <c r="B6" s="2" t="s">
        <v>10</v>
      </c>
      <c r="C6" s="2"/>
      <c r="D6" s="2"/>
      <c r="E6" s="16">
        <v>46097</v>
      </c>
      <c r="I6" s="726"/>
      <c r="J6" s="727"/>
      <c r="L6" s="729"/>
    </row>
    <row r="7" spans="2:17" ht="20.100000000000001" customHeight="1">
      <c r="B7" s="453"/>
      <c r="C7" s="453"/>
      <c r="D7" s="453"/>
      <c r="E7" s="454"/>
      <c r="J7" s="451"/>
      <c r="L7" s="730"/>
    </row>
    <row r="9" spans="2:17" s="4" customFormat="1" ht="19.7" customHeight="1">
      <c r="B9" s="27" t="s">
        <v>32</v>
      </c>
      <c r="C9" s="27" t="s">
        <v>33</v>
      </c>
      <c r="D9" s="27" t="s">
        <v>34</v>
      </c>
      <c r="E9" s="26" t="s">
        <v>35</v>
      </c>
      <c r="F9" s="26" t="s">
        <v>36</v>
      </c>
      <c r="G9" s="63" t="s">
        <v>37</v>
      </c>
      <c r="H9" s="800" t="s">
        <v>38</v>
      </c>
      <c r="I9" s="28" t="s">
        <v>39</v>
      </c>
      <c r="J9" s="26" t="s">
        <v>40</v>
      </c>
      <c r="K9" s="26" t="s">
        <v>41</v>
      </c>
      <c r="L9" s="26" t="s">
        <v>42</v>
      </c>
      <c r="M9" s="30" t="s">
        <v>43</v>
      </c>
      <c r="N9" s="27" t="s">
        <v>44</v>
      </c>
      <c r="O9" s="26" t="s">
        <v>45</v>
      </c>
      <c r="P9" s="30" t="s">
        <v>46</v>
      </c>
      <c r="Q9" s="375" t="s">
        <v>47</v>
      </c>
    </row>
    <row r="10" spans="2:17" s="4" customFormat="1" ht="19.5" customHeight="1">
      <c r="B10" s="654">
        <v>10</v>
      </c>
      <c r="C10" s="27" t="s">
        <v>1070</v>
      </c>
      <c r="D10" s="27" t="s">
        <v>1070</v>
      </c>
      <c r="E10" s="40" t="s">
        <v>1071</v>
      </c>
      <c r="F10" s="26">
        <v>200</v>
      </c>
      <c r="G10" s="384">
        <v>5000</v>
      </c>
      <c r="H10" s="384">
        <f t="shared" ref="H10:H75" si="0">F10*G10</f>
        <v>1000000</v>
      </c>
      <c r="I10" s="26"/>
      <c r="J10" s="40"/>
      <c r="K10" s="26" t="s">
        <v>1071</v>
      </c>
      <c r="L10" s="26"/>
      <c r="M10" s="30"/>
      <c r="N10" s="27"/>
      <c r="O10" s="26"/>
      <c r="P10" s="30"/>
      <c r="Q10" s="375"/>
    </row>
    <row r="11" spans="2:17" s="4" customFormat="1" ht="19.7" customHeight="1">
      <c r="B11" s="654"/>
      <c r="C11" s="27" t="s">
        <v>1070</v>
      </c>
      <c r="D11" s="27" t="s">
        <v>1070</v>
      </c>
      <c r="E11" s="40" t="s">
        <v>1072</v>
      </c>
      <c r="F11" s="26">
        <v>100</v>
      </c>
      <c r="G11" s="384">
        <v>5000</v>
      </c>
      <c r="H11" s="384">
        <f t="shared" si="0"/>
        <v>500000</v>
      </c>
      <c r="I11" s="26"/>
      <c r="J11" s="40"/>
      <c r="K11" s="26" t="s">
        <v>1072</v>
      </c>
      <c r="L11" s="26"/>
      <c r="M11" s="30"/>
      <c r="N11" s="27"/>
      <c r="O11" s="26"/>
      <c r="P11" s="30"/>
      <c r="Q11" s="375"/>
    </row>
    <row r="12" spans="2:17" s="4" customFormat="1" ht="19.7" customHeight="1">
      <c r="B12" s="666" t="s">
        <v>3069</v>
      </c>
      <c r="C12" s="27" t="s">
        <v>3070</v>
      </c>
      <c r="D12" s="27" t="s">
        <v>3070</v>
      </c>
      <c r="E12" s="683" t="s">
        <v>3071</v>
      </c>
      <c r="F12" s="1174" t="s">
        <v>1380</v>
      </c>
      <c r="G12" s="384">
        <v>42100</v>
      </c>
      <c r="H12" s="384">
        <f t="shared" si="0"/>
        <v>42100</v>
      </c>
      <c r="I12" s="26"/>
      <c r="J12" s="108" t="s">
        <v>3071</v>
      </c>
      <c r="K12" s="719" t="s">
        <v>3072</v>
      </c>
      <c r="L12" s="26"/>
      <c r="M12" s="30">
        <v>46069</v>
      </c>
      <c r="N12" s="27"/>
      <c r="O12" s="26" t="s">
        <v>3073</v>
      </c>
      <c r="P12" s="30">
        <v>46070</v>
      </c>
      <c r="Q12" s="375"/>
    </row>
    <row r="13" spans="2:17" s="4" customFormat="1" ht="19.7" customHeight="1">
      <c r="B13" s="654"/>
      <c r="C13" s="27" t="s">
        <v>3070</v>
      </c>
      <c r="D13" s="27" t="s">
        <v>3070</v>
      </c>
      <c r="E13" s="683" t="s">
        <v>3074</v>
      </c>
      <c r="F13" s="1174" t="s">
        <v>1380</v>
      </c>
      <c r="G13" s="384">
        <v>18400</v>
      </c>
      <c r="H13" s="384">
        <f t="shared" si="0"/>
        <v>18400</v>
      </c>
      <c r="I13" s="26"/>
      <c r="J13" s="108" t="s">
        <v>3074</v>
      </c>
      <c r="K13" s="719" t="s">
        <v>3072</v>
      </c>
      <c r="L13" s="26"/>
      <c r="M13" s="30">
        <v>46069</v>
      </c>
      <c r="N13" s="27"/>
      <c r="O13" s="26" t="s">
        <v>3073</v>
      </c>
      <c r="P13" s="30">
        <v>46070</v>
      </c>
      <c r="Q13" s="375"/>
    </row>
    <row r="14" spans="2:17" s="4" customFormat="1" ht="19.7" customHeight="1">
      <c r="B14" s="654"/>
      <c r="C14" s="27" t="s">
        <v>3070</v>
      </c>
      <c r="D14" s="27" t="s">
        <v>3070</v>
      </c>
      <c r="E14" s="683" t="s">
        <v>3075</v>
      </c>
      <c r="F14" s="1174" t="s">
        <v>1380</v>
      </c>
      <c r="G14" s="384">
        <v>278000</v>
      </c>
      <c r="H14" s="384">
        <f t="shared" si="0"/>
        <v>278000</v>
      </c>
      <c r="I14" s="26"/>
      <c r="J14" s="108" t="s">
        <v>3075</v>
      </c>
      <c r="K14" s="719" t="s">
        <v>3072</v>
      </c>
      <c r="L14" s="26"/>
      <c r="M14" s="30">
        <v>46069</v>
      </c>
      <c r="N14" s="27"/>
      <c r="O14" s="26" t="s">
        <v>3073</v>
      </c>
      <c r="P14" s="30">
        <v>46070</v>
      </c>
      <c r="Q14" s="375"/>
    </row>
    <row r="15" spans="2:17" s="4" customFormat="1" ht="19.7" customHeight="1">
      <c r="B15" s="654"/>
      <c r="C15" s="27" t="s">
        <v>1002</v>
      </c>
      <c r="D15" s="27" t="s">
        <v>1002</v>
      </c>
      <c r="E15" s="40" t="s">
        <v>3076</v>
      </c>
      <c r="F15" s="26">
        <v>1</v>
      </c>
      <c r="G15" s="40">
        <v>3762</v>
      </c>
      <c r="H15" s="384">
        <f t="shared" si="0"/>
        <v>3762</v>
      </c>
      <c r="I15" s="26"/>
      <c r="J15" s="108" t="s">
        <v>3077</v>
      </c>
      <c r="K15" s="26" t="s">
        <v>3078</v>
      </c>
      <c r="L15" s="26"/>
      <c r="M15" s="30">
        <v>46058</v>
      </c>
      <c r="N15" s="27"/>
      <c r="O15" s="26"/>
      <c r="P15" s="30">
        <v>46069</v>
      </c>
      <c r="Q15" s="375"/>
    </row>
    <row r="16" spans="2:17" s="4" customFormat="1" ht="19.7" customHeight="1">
      <c r="B16" s="654"/>
      <c r="C16" s="27" t="s">
        <v>1002</v>
      </c>
      <c r="D16" s="27" t="s">
        <v>1002</v>
      </c>
      <c r="E16" s="40" t="s">
        <v>3079</v>
      </c>
      <c r="F16" s="26">
        <v>2</v>
      </c>
      <c r="G16" s="40">
        <v>4102</v>
      </c>
      <c r="H16" s="384">
        <f t="shared" si="0"/>
        <v>8204</v>
      </c>
      <c r="I16" s="26"/>
      <c r="J16" s="108" t="s">
        <v>3080</v>
      </c>
      <c r="K16" s="26" t="s">
        <v>3078</v>
      </c>
      <c r="L16" s="26"/>
      <c r="M16" s="30">
        <v>46058</v>
      </c>
      <c r="N16" s="27"/>
      <c r="O16" s="42"/>
      <c r="P16" s="30">
        <v>46069</v>
      </c>
      <c r="Q16" s="30"/>
    </row>
    <row r="17" spans="2:17" s="4" customFormat="1" ht="19.7" customHeight="1">
      <c r="B17" s="654"/>
      <c r="C17" s="27" t="s">
        <v>1002</v>
      </c>
      <c r="D17" s="27" t="s">
        <v>1002</v>
      </c>
      <c r="E17" s="40" t="s">
        <v>3081</v>
      </c>
      <c r="F17" s="26">
        <v>1</v>
      </c>
      <c r="G17" s="40">
        <v>4186</v>
      </c>
      <c r="H17" s="384">
        <f t="shared" si="0"/>
        <v>4186</v>
      </c>
      <c r="I17" s="26"/>
      <c r="J17" s="108" t="s">
        <v>3082</v>
      </c>
      <c r="K17" s="26" t="s">
        <v>3078</v>
      </c>
      <c r="L17" s="47"/>
      <c r="M17" s="30">
        <v>46058</v>
      </c>
      <c r="N17" s="27"/>
      <c r="O17" s="42"/>
      <c r="P17" s="30">
        <v>46069</v>
      </c>
      <c r="Q17" s="30"/>
    </row>
    <row r="18" spans="2:17" s="4" customFormat="1" ht="19.7" customHeight="1">
      <c r="B18" s="654"/>
      <c r="C18" s="27" t="s">
        <v>1002</v>
      </c>
      <c r="D18" s="27" t="s">
        <v>1002</v>
      </c>
      <c r="E18" s="40" t="s">
        <v>3083</v>
      </c>
      <c r="F18" s="26">
        <v>1</v>
      </c>
      <c r="G18" s="40">
        <v>20940</v>
      </c>
      <c r="H18" s="384">
        <f t="shared" si="0"/>
        <v>20940</v>
      </c>
      <c r="I18" s="26"/>
      <c r="J18" s="108" t="s">
        <v>3084</v>
      </c>
      <c r="K18" s="26" t="s">
        <v>3078</v>
      </c>
      <c r="L18" s="47"/>
      <c r="M18" s="30">
        <v>46058</v>
      </c>
      <c r="N18" s="27"/>
      <c r="O18" s="42"/>
      <c r="P18" s="30">
        <v>46069</v>
      </c>
      <c r="Q18" s="375"/>
    </row>
    <row r="19" spans="2:17" s="4" customFormat="1" ht="19.7" customHeight="1">
      <c r="B19" s="654"/>
      <c r="C19" s="27" t="s">
        <v>1002</v>
      </c>
      <c r="D19" s="27" t="s">
        <v>1002</v>
      </c>
      <c r="E19" s="40" t="s">
        <v>3085</v>
      </c>
      <c r="F19" s="26">
        <v>1</v>
      </c>
      <c r="G19" s="40">
        <v>5046</v>
      </c>
      <c r="H19" s="384">
        <f t="shared" si="0"/>
        <v>5046</v>
      </c>
      <c r="I19" s="26"/>
      <c r="J19" s="108" t="s">
        <v>3086</v>
      </c>
      <c r="K19" s="26" t="s">
        <v>3078</v>
      </c>
      <c r="L19" s="26"/>
      <c r="M19" s="30">
        <v>46058</v>
      </c>
      <c r="N19" s="27"/>
      <c r="O19" s="26"/>
      <c r="P19" s="30">
        <v>46069</v>
      </c>
      <c r="Q19" s="375"/>
    </row>
    <row r="20" spans="2:17" s="4" customFormat="1" ht="19.7" customHeight="1">
      <c r="B20" s="654"/>
      <c r="C20" s="27" t="s">
        <v>1002</v>
      </c>
      <c r="D20" s="27" t="s">
        <v>1002</v>
      </c>
      <c r="E20" s="40" t="s">
        <v>3087</v>
      </c>
      <c r="F20" s="26">
        <v>2</v>
      </c>
      <c r="G20" s="40">
        <v>27344</v>
      </c>
      <c r="H20" s="384">
        <f t="shared" si="0"/>
        <v>54688</v>
      </c>
      <c r="I20" s="26"/>
      <c r="J20" s="108" t="s">
        <v>3088</v>
      </c>
      <c r="K20" s="26" t="s">
        <v>3078</v>
      </c>
      <c r="L20" s="26"/>
      <c r="M20" s="30">
        <v>46058</v>
      </c>
      <c r="N20" s="27"/>
      <c r="O20" s="26"/>
      <c r="P20" s="30">
        <v>46069</v>
      </c>
      <c r="Q20" s="375"/>
    </row>
    <row r="21" spans="2:17" s="4" customFormat="1" ht="19.7" customHeight="1">
      <c r="B21" s="654"/>
      <c r="C21" s="27" t="s">
        <v>1002</v>
      </c>
      <c r="D21" s="27" t="s">
        <v>1002</v>
      </c>
      <c r="E21" s="40" t="s">
        <v>3089</v>
      </c>
      <c r="F21" s="26">
        <v>3</v>
      </c>
      <c r="G21" s="40">
        <v>26186</v>
      </c>
      <c r="H21" s="384">
        <f t="shared" si="0"/>
        <v>78558</v>
      </c>
      <c r="I21" s="26"/>
      <c r="J21" s="108" t="s">
        <v>3090</v>
      </c>
      <c r="K21" s="26" t="s">
        <v>3078</v>
      </c>
      <c r="L21" s="26"/>
      <c r="M21" s="30">
        <v>46058</v>
      </c>
      <c r="N21" s="27"/>
      <c r="O21" s="26"/>
      <c r="P21" s="30">
        <v>46069</v>
      </c>
      <c r="Q21" s="375"/>
    </row>
    <row r="22" spans="2:17" s="4" customFormat="1" ht="19.7" customHeight="1">
      <c r="B22" s="654"/>
      <c r="C22" s="27" t="s">
        <v>1002</v>
      </c>
      <c r="D22" s="27" t="s">
        <v>1002</v>
      </c>
      <c r="E22" s="40" t="s">
        <v>3091</v>
      </c>
      <c r="F22" s="26">
        <v>1</v>
      </c>
      <c r="G22" s="40">
        <v>30819</v>
      </c>
      <c r="H22" s="384">
        <f t="shared" si="0"/>
        <v>30819</v>
      </c>
      <c r="I22" s="26"/>
      <c r="J22" s="108" t="s">
        <v>3092</v>
      </c>
      <c r="K22" s="26" t="s">
        <v>3078</v>
      </c>
      <c r="L22" s="26"/>
      <c r="M22" s="30">
        <v>46058</v>
      </c>
      <c r="N22" s="27"/>
      <c r="O22" s="26"/>
      <c r="P22" s="30">
        <v>46069</v>
      </c>
      <c r="Q22" s="375"/>
    </row>
    <row r="23" spans="2:17" s="4" customFormat="1" ht="19.7" customHeight="1">
      <c r="B23" s="654"/>
      <c r="C23" s="27" t="s">
        <v>1002</v>
      </c>
      <c r="D23" s="27" t="s">
        <v>1002</v>
      </c>
      <c r="E23" s="40" t="s">
        <v>3093</v>
      </c>
      <c r="F23" s="26">
        <v>1</v>
      </c>
      <c r="G23" s="40">
        <v>26908</v>
      </c>
      <c r="H23" s="384">
        <f t="shared" si="0"/>
        <v>26908</v>
      </c>
      <c r="I23" s="26"/>
      <c r="J23" s="108" t="s">
        <v>3094</v>
      </c>
      <c r="K23" s="26" t="s">
        <v>3078</v>
      </c>
      <c r="L23" s="26"/>
      <c r="M23" s="30">
        <v>46058</v>
      </c>
      <c r="N23" s="27"/>
      <c r="O23" s="42"/>
      <c r="P23" s="30">
        <v>46069</v>
      </c>
      <c r="Q23" s="30"/>
    </row>
    <row r="24" spans="2:17" s="4" customFormat="1" ht="19.7" customHeight="1">
      <c r="B24" s="654"/>
      <c r="C24" s="27" t="s">
        <v>1002</v>
      </c>
      <c r="D24" s="27" t="s">
        <v>1002</v>
      </c>
      <c r="E24" s="40" t="s">
        <v>3095</v>
      </c>
      <c r="F24" s="26">
        <v>1</v>
      </c>
      <c r="G24" s="40">
        <v>13075</v>
      </c>
      <c r="H24" s="384">
        <f t="shared" si="0"/>
        <v>13075</v>
      </c>
      <c r="I24" s="26"/>
      <c r="J24" s="108" t="s">
        <v>3096</v>
      </c>
      <c r="K24" s="26" t="s">
        <v>3078</v>
      </c>
      <c r="L24" s="47"/>
      <c r="M24" s="30">
        <v>46058</v>
      </c>
      <c r="N24" s="27"/>
      <c r="O24" s="42"/>
      <c r="P24" s="30">
        <v>46069</v>
      </c>
      <c r="Q24" s="30"/>
    </row>
    <row r="25" spans="2:17" s="4" customFormat="1" ht="19.5" customHeight="1">
      <c r="B25" s="654"/>
      <c r="C25" s="27" t="s">
        <v>1002</v>
      </c>
      <c r="D25" s="27" t="s">
        <v>1002</v>
      </c>
      <c r="E25" s="40" t="s">
        <v>3097</v>
      </c>
      <c r="F25" s="26" t="s">
        <v>3098</v>
      </c>
      <c r="G25" s="40">
        <v>12823</v>
      </c>
      <c r="H25" s="384">
        <f t="shared" si="0"/>
        <v>25646</v>
      </c>
      <c r="I25" s="26"/>
      <c r="J25" s="108" t="s">
        <v>3099</v>
      </c>
      <c r="K25" s="26" t="s">
        <v>3078</v>
      </c>
      <c r="L25" s="719"/>
      <c r="M25" s="30">
        <v>46070</v>
      </c>
      <c r="N25" s="27"/>
      <c r="O25" s="26"/>
      <c r="P25" s="30">
        <v>46077</v>
      </c>
      <c r="Q25" s="375"/>
    </row>
    <row r="26" spans="2:17" s="4" customFormat="1" ht="19.7" customHeight="1">
      <c r="B26" s="654"/>
      <c r="C26" s="27" t="s">
        <v>1002</v>
      </c>
      <c r="D26" s="27" t="s">
        <v>1002</v>
      </c>
      <c r="E26" s="40" t="s">
        <v>1474</v>
      </c>
      <c r="F26" s="26">
        <v>9</v>
      </c>
      <c r="G26" s="40">
        <v>2504</v>
      </c>
      <c r="H26" s="384">
        <f t="shared" si="0"/>
        <v>22536</v>
      </c>
      <c r="I26" s="26"/>
      <c r="J26" s="40" t="s">
        <v>1475</v>
      </c>
      <c r="K26" s="26" t="s">
        <v>3100</v>
      </c>
      <c r="L26" s="47"/>
      <c r="M26" s="30">
        <v>46058</v>
      </c>
      <c r="N26" s="27"/>
      <c r="O26" s="42"/>
      <c r="P26" s="30">
        <v>46069</v>
      </c>
      <c r="Q26" s="30"/>
    </row>
    <row r="27" spans="2:17" s="4" customFormat="1" ht="19.7" customHeight="1">
      <c r="B27" s="654"/>
      <c r="C27" s="27" t="s">
        <v>1002</v>
      </c>
      <c r="D27" s="27" t="s">
        <v>1002</v>
      </c>
      <c r="E27" s="40" t="s">
        <v>1476</v>
      </c>
      <c r="F27" s="26">
        <v>9</v>
      </c>
      <c r="G27" s="40">
        <v>2903</v>
      </c>
      <c r="H27" s="384">
        <f t="shared" si="0"/>
        <v>26127</v>
      </c>
      <c r="I27" s="26"/>
      <c r="J27" s="40" t="s">
        <v>1477</v>
      </c>
      <c r="K27" s="26" t="s">
        <v>3101</v>
      </c>
      <c r="L27" s="47"/>
      <c r="M27" s="30">
        <v>46058</v>
      </c>
      <c r="N27" s="27"/>
      <c r="O27" s="42"/>
      <c r="P27" s="30">
        <v>46069</v>
      </c>
      <c r="Q27" s="30"/>
    </row>
    <row r="28" spans="2:17" s="4" customFormat="1" ht="19.7" customHeight="1">
      <c r="B28" s="654"/>
      <c r="C28" s="27" t="s">
        <v>1002</v>
      </c>
      <c r="D28" s="27" t="s">
        <v>1002</v>
      </c>
      <c r="E28" s="40" t="s">
        <v>3102</v>
      </c>
      <c r="F28" s="26">
        <v>2</v>
      </c>
      <c r="G28" s="40">
        <v>10255</v>
      </c>
      <c r="H28" s="384">
        <f t="shared" si="0"/>
        <v>20510</v>
      </c>
      <c r="I28" s="26"/>
      <c r="J28" s="40" t="s">
        <v>3103</v>
      </c>
      <c r="K28" s="26" t="s">
        <v>3078</v>
      </c>
      <c r="L28" s="106" t="s">
        <v>3104</v>
      </c>
      <c r="M28" s="30">
        <v>46058</v>
      </c>
      <c r="N28" s="27"/>
      <c r="O28" s="42"/>
      <c r="P28" s="30">
        <v>46069</v>
      </c>
      <c r="Q28" s="375"/>
    </row>
    <row r="29" spans="2:17" s="82" customFormat="1" ht="19.7" customHeight="1">
      <c r="B29" s="654"/>
      <c r="C29" s="86" t="s">
        <v>1002</v>
      </c>
      <c r="D29" s="86" t="s">
        <v>1002</v>
      </c>
      <c r="E29" s="190" t="s">
        <v>3105</v>
      </c>
      <c r="F29" s="94">
        <v>2</v>
      </c>
      <c r="G29" s="190">
        <v>6401</v>
      </c>
      <c r="H29" s="478">
        <f t="shared" si="0"/>
        <v>12802</v>
      </c>
      <c r="I29" s="94"/>
      <c r="J29" s="190" t="s">
        <v>3103</v>
      </c>
      <c r="K29" s="94" t="s">
        <v>3100</v>
      </c>
      <c r="L29" s="419"/>
      <c r="M29" s="411">
        <v>46087</v>
      </c>
      <c r="N29" s="86"/>
      <c r="O29" s="412"/>
      <c r="P29" s="411">
        <v>46092</v>
      </c>
      <c r="Q29" s="413"/>
    </row>
    <row r="30" spans="2:17" s="4" customFormat="1" ht="19.7" customHeight="1">
      <c r="B30" s="654"/>
      <c r="C30" s="27" t="s">
        <v>1002</v>
      </c>
      <c r="D30" s="27" t="s">
        <v>1002</v>
      </c>
      <c r="E30" s="40" t="s">
        <v>1551</v>
      </c>
      <c r="F30" s="26">
        <v>2</v>
      </c>
      <c r="G30" s="40">
        <v>1065</v>
      </c>
      <c r="H30" s="384">
        <f t="shared" si="0"/>
        <v>2130</v>
      </c>
      <c r="I30" s="26"/>
      <c r="J30" s="40" t="s">
        <v>1552</v>
      </c>
      <c r="K30" s="26" t="s">
        <v>3078</v>
      </c>
      <c r="L30" s="47"/>
      <c r="M30" s="30">
        <v>46058</v>
      </c>
      <c r="N30" s="27"/>
      <c r="O30" s="42"/>
      <c r="P30" s="30">
        <v>46069</v>
      </c>
      <c r="Q30" s="375"/>
    </row>
    <row r="31" spans="2:17" s="4" customFormat="1" ht="19.5" customHeight="1">
      <c r="B31" s="654"/>
      <c r="C31" s="27" t="s">
        <v>1002</v>
      </c>
      <c r="D31" s="27" t="s">
        <v>1002</v>
      </c>
      <c r="E31" s="40" t="s">
        <v>1531</v>
      </c>
      <c r="F31" s="26">
        <v>1</v>
      </c>
      <c r="G31" s="40">
        <v>14211</v>
      </c>
      <c r="H31" s="384">
        <f t="shared" si="0"/>
        <v>14211</v>
      </c>
      <c r="I31" s="26"/>
      <c r="J31" s="40" t="s">
        <v>1532</v>
      </c>
      <c r="K31" s="26" t="s">
        <v>3078</v>
      </c>
      <c r="L31" s="26"/>
      <c r="M31" s="30">
        <v>46058</v>
      </c>
      <c r="N31" s="27"/>
      <c r="O31" s="26"/>
      <c r="P31" s="30">
        <v>46069</v>
      </c>
      <c r="Q31" s="375"/>
    </row>
    <row r="32" spans="2:17" s="4" customFormat="1" ht="19.7" customHeight="1">
      <c r="B32" s="654"/>
      <c r="C32" s="27" t="s">
        <v>1002</v>
      </c>
      <c r="D32" s="27" t="s">
        <v>1002</v>
      </c>
      <c r="E32" s="40" t="s">
        <v>1535</v>
      </c>
      <c r="F32" s="26">
        <v>8</v>
      </c>
      <c r="G32" s="40">
        <v>194</v>
      </c>
      <c r="H32" s="384">
        <f t="shared" si="0"/>
        <v>1552</v>
      </c>
      <c r="I32" s="26"/>
      <c r="J32" s="40" t="s">
        <v>1092</v>
      </c>
      <c r="K32" s="26" t="s">
        <v>3078</v>
      </c>
      <c r="L32" s="26"/>
      <c r="M32" s="30">
        <v>46058</v>
      </c>
      <c r="N32" s="27"/>
      <c r="O32" s="26"/>
      <c r="P32" s="30">
        <v>46069</v>
      </c>
      <c r="Q32" s="375"/>
    </row>
    <row r="33" spans="2:17" s="4" customFormat="1" ht="19.7" customHeight="1">
      <c r="B33" s="654"/>
      <c r="C33" s="27" t="s">
        <v>1002</v>
      </c>
      <c r="D33" s="27" t="s">
        <v>1002</v>
      </c>
      <c r="E33" s="40" t="s">
        <v>2007</v>
      </c>
      <c r="F33" s="26">
        <v>87</v>
      </c>
      <c r="G33" s="40">
        <v>247</v>
      </c>
      <c r="H33" s="384">
        <f t="shared" si="0"/>
        <v>21489</v>
      </c>
      <c r="I33" s="26"/>
      <c r="J33" s="40" t="s">
        <v>1092</v>
      </c>
      <c r="K33" s="26" t="s">
        <v>3078</v>
      </c>
      <c r="L33" s="26"/>
      <c r="M33" s="30">
        <v>46058</v>
      </c>
      <c r="N33" s="27"/>
      <c r="O33" s="26"/>
      <c r="P33" s="30">
        <v>46069</v>
      </c>
      <c r="Q33" s="375"/>
    </row>
    <row r="34" spans="2:17" s="4" customFormat="1" ht="19.7" customHeight="1">
      <c r="B34" s="654"/>
      <c r="C34" s="27" t="s">
        <v>1002</v>
      </c>
      <c r="D34" s="27" t="s">
        <v>1002</v>
      </c>
      <c r="E34" s="40" t="s">
        <v>1093</v>
      </c>
      <c r="F34" s="26">
        <v>10</v>
      </c>
      <c r="G34" s="40">
        <v>40</v>
      </c>
      <c r="H34" s="384">
        <f t="shared" si="0"/>
        <v>400</v>
      </c>
      <c r="I34" s="26"/>
      <c r="J34" s="40" t="s">
        <v>1094</v>
      </c>
      <c r="K34" s="26" t="s">
        <v>3078</v>
      </c>
      <c r="L34" s="26"/>
      <c r="M34" s="30">
        <v>46058</v>
      </c>
      <c r="N34" s="27"/>
      <c r="O34" s="26"/>
      <c r="P34" s="30">
        <v>46069</v>
      </c>
      <c r="Q34" s="375"/>
    </row>
    <row r="35" spans="2:17" s="4" customFormat="1" ht="19.7" customHeight="1">
      <c r="B35" s="654"/>
      <c r="C35" s="27" t="s">
        <v>1002</v>
      </c>
      <c r="D35" s="27" t="s">
        <v>1002</v>
      </c>
      <c r="E35" s="40" t="s">
        <v>1538</v>
      </c>
      <c r="F35" s="26">
        <v>10</v>
      </c>
      <c r="G35" s="40">
        <v>128</v>
      </c>
      <c r="H35" s="384">
        <f t="shared" si="0"/>
        <v>1280</v>
      </c>
      <c r="I35" s="26"/>
      <c r="J35" s="40" t="s">
        <v>1096</v>
      </c>
      <c r="K35" s="26" t="s">
        <v>3078</v>
      </c>
      <c r="L35" s="26"/>
      <c r="M35" s="30">
        <v>46058</v>
      </c>
      <c r="N35" s="27"/>
      <c r="O35" s="42"/>
      <c r="P35" s="30">
        <v>46069</v>
      </c>
      <c r="Q35" s="30"/>
    </row>
    <row r="36" spans="2:17" s="4" customFormat="1" ht="19.7" customHeight="1">
      <c r="B36" s="654"/>
      <c r="C36" s="27" t="s">
        <v>1002</v>
      </c>
      <c r="D36" s="27" t="s">
        <v>1002</v>
      </c>
      <c r="E36" s="40" t="s">
        <v>3106</v>
      </c>
      <c r="F36" s="26">
        <v>1</v>
      </c>
      <c r="G36" s="40">
        <v>427</v>
      </c>
      <c r="H36" s="384">
        <f t="shared" si="0"/>
        <v>427</v>
      </c>
      <c r="I36" s="26"/>
      <c r="J36" s="40" t="s">
        <v>1098</v>
      </c>
      <c r="K36" s="26" t="s">
        <v>3078</v>
      </c>
      <c r="L36" s="47"/>
      <c r="M36" s="30">
        <v>46058</v>
      </c>
      <c r="N36" s="27"/>
      <c r="O36" s="42"/>
      <c r="P36" s="30">
        <v>46069</v>
      </c>
      <c r="Q36" s="30"/>
    </row>
    <row r="37" spans="2:17" s="4" customFormat="1" ht="19.7" customHeight="1">
      <c r="B37" s="654"/>
      <c r="C37" s="27" t="s">
        <v>1002</v>
      </c>
      <c r="D37" s="27" t="s">
        <v>1002</v>
      </c>
      <c r="E37" s="40" t="s">
        <v>3107</v>
      </c>
      <c r="F37" s="26">
        <v>1</v>
      </c>
      <c r="G37" s="40">
        <v>427</v>
      </c>
      <c r="H37" s="384">
        <f t="shared" si="0"/>
        <v>427</v>
      </c>
      <c r="I37" s="26"/>
      <c r="J37" s="40" t="s">
        <v>1098</v>
      </c>
      <c r="K37" s="26" t="s">
        <v>3078</v>
      </c>
      <c r="L37" s="47"/>
      <c r="M37" s="30">
        <v>46058</v>
      </c>
      <c r="N37" s="27"/>
      <c r="O37" s="42"/>
      <c r="P37" s="30">
        <v>46069</v>
      </c>
      <c r="Q37" s="375"/>
    </row>
    <row r="38" spans="2:17" s="4" customFormat="1" ht="19.7" customHeight="1">
      <c r="B38" s="654"/>
      <c r="C38" s="27" t="s">
        <v>1002</v>
      </c>
      <c r="D38" s="27" t="s">
        <v>1002</v>
      </c>
      <c r="E38" s="40" t="s">
        <v>3108</v>
      </c>
      <c r="F38" s="26">
        <v>1</v>
      </c>
      <c r="G38" s="40">
        <v>427</v>
      </c>
      <c r="H38" s="384">
        <f t="shared" si="0"/>
        <v>427</v>
      </c>
      <c r="I38" s="26"/>
      <c r="J38" s="40" t="s">
        <v>1098</v>
      </c>
      <c r="K38" s="26" t="s">
        <v>3078</v>
      </c>
      <c r="L38" s="47"/>
      <c r="M38" s="30">
        <v>46058</v>
      </c>
      <c r="N38" s="27"/>
      <c r="O38" s="42"/>
      <c r="P38" s="30">
        <v>46069</v>
      </c>
      <c r="Q38" s="375"/>
    </row>
    <row r="39" spans="2:17" s="4" customFormat="1" ht="19.7" customHeight="1">
      <c r="B39" s="654"/>
      <c r="C39" s="27" t="s">
        <v>1002</v>
      </c>
      <c r="D39" s="27" t="s">
        <v>1002</v>
      </c>
      <c r="E39" s="40" t="s">
        <v>3109</v>
      </c>
      <c r="F39" s="26">
        <v>4</v>
      </c>
      <c r="G39" s="40">
        <v>427</v>
      </c>
      <c r="H39" s="384">
        <f t="shared" si="0"/>
        <v>1708</v>
      </c>
      <c r="I39" s="26"/>
      <c r="J39" s="40" t="s">
        <v>1098</v>
      </c>
      <c r="K39" s="26" t="s">
        <v>3078</v>
      </c>
      <c r="L39" s="26"/>
      <c r="M39" s="30">
        <v>46058</v>
      </c>
      <c r="N39" s="27"/>
      <c r="O39" s="26"/>
      <c r="P39" s="30">
        <v>46069</v>
      </c>
      <c r="Q39" s="375"/>
    </row>
    <row r="40" spans="2:17" s="4" customFormat="1" ht="19.7" customHeight="1">
      <c r="B40" s="654"/>
      <c r="C40" s="27" t="s">
        <v>1002</v>
      </c>
      <c r="D40" s="27" t="s">
        <v>1002</v>
      </c>
      <c r="E40" s="40" t="s">
        <v>3110</v>
      </c>
      <c r="F40" s="26">
        <v>1</v>
      </c>
      <c r="G40" s="40">
        <v>427</v>
      </c>
      <c r="H40" s="384">
        <f t="shared" si="0"/>
        <v>427</v>
      </c>
      <c r="I40" s="26"/>
      <c r="J40" s="40" t="s">
        <v>1098</v>
      </c>
      <c r="K40" s="26" t="s">
        <v>3078</v>
      </c>
      <c r="L40" s="26"/>
      <c r="M40" s="30">
        <v>46058</v>
      </c>
      <c r="N40" s="27"/>
      <c r="O40" s="26"/>
      <c r="P40" s="30">
        <v>46069</v>
      </c>
      <c r="Q40" s="375"/>
    </row>
    <row r="41" spans="2:17" s="4" customFormat="1" ht="19.7" customHeight="1">
      <c r="B41" s="654"/>
      <c r="C41" s="27" t="s">
        <v>1002</v>
      </c>
      <c r="D41" s="27" t="s">
        <v>1002</v>
      </c>
      <c r="E41" s="40" t="s">
        <v>3111</v>
      </c>
      <c r="F41" s="26">
        <v>7</v>
      </c>
      <c r="G41" s="40">
        <v>415</v>
      </c>
      <c r="H41" s="384">
        <f t="shared" si="0"/>
        <v>2905</v>
      </c>
      <c r="I41" s="26"/>
      <c r="J41" s="40" t="s">
        <v>1098</v>
      </c>
      <c r="K41" s="26" t="s">
        <v>3078</v>
      </c>
      <c r="L41" s="26"/>
      <c r="M41" s="30">
        <v>46058</v>
      </c>
      <c r="N41" s="27"/>
      <c r="O41" s="26"/>
      <c r="P41" s="30">
        <v>46069</v>
      </c>
      <c r="Q41" s="375"/>
    </row>
    <row r="42" spans="2:17" s="4" customFormat="1" ht="19.7" customHeight="1">
      <c r="B42" s="654"/>
      <c r="C42" s="27" t="s">
        <v>1002</v>
      </c>
      <c r="D42" s="27" t="s">
        <v>1002</v>
      </c>
      <c r="E42" s="40" t="s">
        <v>3112</v>
      </c>
      <c r="F42" s="26">
        <v>3</v>
      </c>
      <c r="G42" s="40">
        <v>435</v>
      </c>
      <c r="H42" s="384">
        <f t="shared" si="0"/>
        <v>1305</v>
      </c>
      <c r="I42" s="26"/>
      <c r="J42" s="40" t="s">
        <v>1098</v>
      </c>
      <c r="K42" s="26" t="s">
        <v>3078</v>
      </c>
      <c r="L42" s="26"/>
      <c r="M42" s="30">
        <v>46058</v>
      </c>
      <c r="N42" s="27"/>
      <c r="O42" s="26"/>
      <c r="P42" s="30">
        <v>46069</v>
      </c>
      <c r="Q42" s="375"/>
    </row>
    <row r="43" spans="2:17" s="4" customFormat="1" ht="19.7" customHeight="1">
      <c r="B43" s="654"/>
      <c r="C43" s="27" t="s">
        <v>1002</v>
      </c>
      <c r="D43" s="27" t="s">
        <v>1002</v>
      </c>
      <c r="E43" s="40" t="s">
        <v>3113</v>
      </c>
      <c r="F43" s="26">
        <v>4</v>
      </c>
      <c r="G43" s="40">
        <v>693</v>
      </c>
      <c r="H43" s="384">
        <f t="shared" si="0"/>
        <v>2772</v>
      </c>
      <c r="I43" s="26"/>
      <c r="J43" s="40" t="s">
        <v>1098</v>
      </c>
      <c r="K43" s="26" t="s">
        <v>3078</v>
      </c>
      <c r="L43" s="26"/>
      <c r="M43" s="30">
        <v>46058</v>
      </c>
      <c r="N43" s="27"/>
      <c r="O43" s="42"/>
      <c r="P43" s="30">
        <v>46069</v>
      </c>
      <c r="Q43" s="30"/>
    </row>
    <row r="44" spans="2:17" s="4" customFormat="1" ht="19.7" customHeight="1">
      <c r="B44" s="654"/>
      <c r="C44" s="27" t="s">
        <v>1002</v>
      </c>
      <c r="D44" s="27" t="s">
        <v>1002</v>
      </c>
      <c r="E44" s="40" t="s">
        <v>3114</v>
      </c>
      <c r="F44" s="26">
        <v>1</v>
      </c>
      <c r="G44" s="40">
        <v>702</v>
      </c>
      <c r="H44" s="384">
        <f t="shared" si="0"/>
        <v>702</v>
      </c>
      <c r="I44" s="26"/>
      <c r="J44" s="40" t="s">
        <v>1098</v>
      </c>
      <c r="K44" s="26" t="s">
        <v>3078</v>
      </c>
      <c r="L44" s="47"/>
      <c r="M44" s="30">
        <v>46058</v>
      </c>
      <c r="N44" s="27"/>
      <c r="O44" s="42"/>
      <c r="P44" s="30">
        <v>46069</v>
      </c>
      <c r="Q44" s="30"/>
    </row>
    <row r="45" spans="2:17" s="4" customFormat="1" ht="19.7" customHeight="1">
      <c r="B45" s="654"/>
      <c r="C45" s="27" t="s">
        <v>1002</v>
      </c>
      <c r="D45" s="27" t="s">
        <v>1002</v>
      </c>
      <c r="E45" s="40" t="s">
        <v>3115</v>
      </c>
      <c r="F45" s="26">
        <v>4</v>
      </c>
      <c r="G45" s="40">
        <v>1158</v>
      </c>
      <c r="H45" s="384">
        <f t="shared" si="0"/>
        <v>4632</v>
      </c>
      <c r="I45" s="26"/>
      <c r="J45" s="40" t="s">
        <v>1098</v>
      </c>
      <c r="K45" s="26" t="s">
        <v>3078</v>
      </c>
      <c r="L45" s="47"/>
      <c r="M45" s="30">
        <v>46058</v>
      </c>
      <c r="N45" s="27"/>
      <c r="O45" s="42"/>
      <c r="P45" s="30">
        <v>46069</v>
      </c>
      <c r="Q45" s="375"/>
    </row>
    <row r="46" spans="2:17" s="4" customFormat="1" ht="19.7" customHeight="1">
      <c r="B46" s="654"/>
      <c r="C46" s="27" t="s">
        <v>1002</v>
      </c>
      <c r="D46" s="27" t="s">
        <v>1002</v>
      </c>
      <c r="E46" s="40" t="s">
        <v>3116</v>
      </c>
      <c r="F46" s="26">
        <v>5</v>
      </c>
      <c r="G46" s="40">
        <v>900</v>
      </c>
      <c r="H46" s="384">
        <f t="shared" si="0"/>
        <v>4500</v>
      </c>
      <c r="I46" s="26"/>
      <c r="J46" s="40" t="s">
        <v>1098</v>
      </c>
      <c r="K46" s="26" t="s">
        <v>3078</v>
      </c>
      <c r="L46" s="47"/>
      <c r="M46" s="30">
        <v>46058</v>
      </c>
      <c r="N46" s="27"/>
      <c r="O46" s="42"/>
      <c r="P46" s="30">
        <v>46069</v>
      </c>
      <c r="Q46" s="375"/>
    </row>
    <row r="47" spans="2:17" s="4" customFormat="1" ht="19.5" customHeight="1">
      <c r="B47" s="654"/>
      <c r="C47" s="27" t="s">
        <v>1002</v>
      </c>
      <c r="D47" s="27" t="s">
        <v>1002</v>
      </c>
      <c r="E47" s="40" t="s">
        <v>3117</v>
      </c>
      <c r="F47" s="26">
        <v>4</v>
      </c>
      <c r="G47" s="40">
        <v>1415</v>
      </c>
      <c r="H47" s="384">
        <f t="shared" si="0"/>
        <v>5660</v>
      </c>
      <c r="I47" s="26"/>
      <c r="J47" s="40" t="s">
        <v>1098</v>
      </c>
      <c r="K47" s="26" t="s">
        <v>3078</v>
      </c>
      <c r="L47" s="26"/>
      <c r="M47" s="30">
        <v>46058</v>
      </c>
      <c r="N47" s="27"/>
      <c r="O47" s="26"/>
      <c r="P47" s="30">
        <v>46069</v>
      </c>
      <c r="Q47" s="375"/>
    </row>
    <row r="48" spans="2:17" s="4" customFormat="1" ht="19.7" customHeight="1">
      <c r="B48" s="654"/>
      <c r="C48" s="27" t="s">
        <v>1002</v>
      </c>
      <c r="D48" s="27" t="s">
        <v>1002</v>
      </c>
      <c r="E48" s="40" t="s">
        <v>3118</v>
      </c>
      <c r="F48" s="26">
        <v>3</v>
      </c>
      <c r="G48" s="40">
        <v>1207</v>
      </c>
      <c r="H48" s="384">
        <f t="shared" si="0"/>
        <v>3621</v>
      </c>
      <c r="I48" s="26"/>
      <c r="J48" s="40" t="s">
        <v>1098</v>
      </c>
      <c r="K48" s="26" t="s">
        <v>3078</v>
      </c>
      <c r="L48" s="26"/>
      <c r="M48" s="30">
        <v>46058</v>
      </c>
      <c r="N48" s="27"/>
      <c r="O48" s="26"/>
      <c r="P48" s="30">
        <v>46069</v>
      </c>
      <c r="Q48" s="375"/>
    </row>
    <row r="49" spans="2:17" s="4" customFormat="1" ht="19.7" customHeight="1">
      <c r="B49" s="654"/>
      <c r="C49" s="27" t="s">
        <v>1002</v>
      </c>
      <c r="D49" s="27" t="s">
        <v>1002</v>
      </c>
      <c r="E49" s="40" t="s">
        <v>3119</v>
      </c>
      <c r="F49" s="26">
        <v>6</v>
      </c>
      <c r="G49" s="40">
        <v>235</v>
      </c>
      <c r="H49" s="384">
        <f t="shared" si="0"/>
        <v>1410</v>
      </c>
      <c r="I49" s="26"/>
      <c r="J49" s="40" t="s">
        <v>1548</v>
      </c>
      <c r="K49" s="26" t="s">
        <v>3078</v>
      </c>
      <c r="L49" s="26"/>
      <c r="M49" s="30">
        <v>46058</v>
      </c>
      <c r="N49" s="27"/>
      <c r="O49" s="26"/>
      <c r="P49" s="30">
        <v>46069</v>
      </c>
      <c r="Q49" s="375"/>
    </row>
    <row r="50" spans="2:17" s="4" customFormat="1" ht="19.7" customHeight="1">
      <c r="B50" s="654"/>
      <c r="C50" s="27" t="s">
        <v>1002</v>
      </c>
      <c r="D50" s="27" t="s">
        <v>1002</v>
      </c>
      <c r="E50" s="40" t="s">
        <v>1553</v>
      </c>
      <c r="F50" s="26">
        <v>2</v>
      </c>
      <c r="G50" s="40">
        <v>1994</v>
      </c>
      <c r="H50" s="384">
        <f t="shared" si="0"/>
        <v>3988</v>
      </c>
      <c r="I50" s="26"/>
      <c r="J50" s="40" t="s">
        <v>1552</v>
      </c>
      <c r="K50" s="26" t="s">
        <v>3078</v>
      </c>
      <c r="L50" s="26"/>
      <c r="M50" s="30">
        <v>46058</v>
      </c>
      <c r="N50" s="27"/>
      <c r="O50" s="26"/>
      <c r="P50" s="30">
        <v>46069</v>
      </c>
      <c r="Q50" s="375"/>
    </row>
    <row r="51" spans="2:17" s="4" customFormat="1" ht="19.7" customHeight="1">
      <c r="B51" s="654"/>
      <c r="C51" s="27" t="s">
        <v>1002</v>
      </c>
      <c r="D51" s="27" t="s">
        <v>1002</v>
      </c>
      <c r="E51" s="40" t="s">
        <v>3120</v>
      </c>
      <c r="F51" s="26">
        <v>36</v>
      </c>
      <c r="G51" s="40">
        <v>58</v>
      </c>
      <c r="H51" s="384">
        <f t="shared" si="0"/>
        <v>2088</v>
      </c>
      <c r="I51" s="26"/>
      <c r="J51" s="40" t="s">
        <v>1406</v>
      </c>
      <c r="K51" s="26" t="s">
        <v>3078</v>
      </c>
      <c r="L51" s="26"/>
      <c r="M51" s="30">
        <v>46058</v>
      </c>
      <c r="N51" s="27"/>
      <c r="O51" s="42"/>
      <c r="P51" s="30">
        <v>46069</v>
      </c>
      <c r="Q51" s="30"/>
    </row>
    <row r="52" spans="2:17" s="4" customFormat="1" ht="19.7" customHeight="1">
      <c r="B52" s="654"/>
      <c r="C52" s="27" t="s">
        <v>1002</v>
      </c>
      <c r="D52" s="27" t="s">
        <v>1002</v>
      </c>
      <c r="E52" s="40" t="s">
        <v>3121</v>
      </c>
      <c r="F52" s="26">
        <v>1</v>
      </c>
      <c r="G52" s="40">
        <v>23188</v>
      </c>
      <c r="H52" s="384">
        <f t="shared" si="0"/>
        <v>23188</v>
      </c>
      <c r="I52" s="26"/>
      <c r="J52" s="40" t="s">
        <v>1534</v>
      </c>
      <c r="K52" s="26" t="s">
        <v>3078</v>
      </c>
      <c r="L52" s="47"/>
      <c r="M52" s="30">
        <v>46058</v>
      </c>
      <c r="N52" s="27"/>
      <c r="O52" s="42"/>
      <c r="P52" s="30">
        <v>46069</v>
      </c>
      <c r="Q52" s="30"/>
    </row>
    <row r="53" spans="2:17" s="4" customFormat="1" ht="19.7" customHeight="1">
      <c r="B53" s="654"/>
      <c r="C53" s="27" t="s">
        <v>1002</v>
      </c>
      <c r="D53" s="27" t="s">
        <v>1002</v>
      </c>
      <c r="E53" s="40" t="s">
        <v>3122</v>
      </c>
      <c r="F53" s="26">
        <v>1</v>
      </c>
      <c r="G53" s="40">
        <v>1315</v>
      </c>
      <c r="H53" s="384">
        <f t="shared" si="0"/>
        <v>1315</v>
      </c>
      <c r="I53" s="26"/>
      <c r="J53" s="40" t="s">
        <v>1111</v>
      </c>
      <c r="K53" s="26" t="s">
        <v>3078</v>
      </c>
      <c r="L53" s="26"/>
      <c r="M53" s="30">
        <v>46058</v>
      </c>
      <c r="N53" s="27"/>
      <c r="O53" s="26"/>
      <c r="P53" s="30">
        <v>46069</v>
      </c>
      <c r="Q53" s="375"/>
    </row>
    <row r="54" spans="2:17" s="4" customFormat="1" ht="19.7" customHeight="1">
      <c r="B54" s="654"/>
      <c r="C54" s="27" t="s">
        <v>1002</v>
      </c>
      <c r="D54" s="27" t="s">
        <v>1002</v>
      </c>
      <c r="E54" s="40" t="s">
        <v>1557</v>
      </c>
      <c r="F54" s="26">
        <v>2</v>
      </c>
      <c r="G54" s="40">
        <v>27</v>
      </c>
      <c r="H54" s="384">
        <f t="shared" si="0"/>
        <v>54</v>
      </c>
      <c r="I54" s="26"/>
      <c r="J54" s="40" t="s">
        <v>1082</v>
      </c>
      <c r="K54" s="26" t="s">
        <v>3078</v>
      </c>
      <c r="L54" s="47"/>
      <c r="M54" s="30">
        <v>46058</v>
      </c>
      <c r="N54" s="27"/>
      <c r="O54" s="42"/>
      <c r="P54" s="30">
        <v>46069</v>
      </c>
      <c r="Q54" s="375"/>
    </row>
    <row r="55" spans="2:17" s="4" customFormat="1" ht="19.7" customHeight="1">
      <c r="B55" s="654"/>
      <c r="C55" s="27" t="s">
        <v>1002</v>
      </c>
      <c r="D55" s="27" t="s">
        <v>1002</v>
      </c>
      <c r="E55" s="40" t="s">
        <v>1081</v>
      </c>
      <c r="F55" s="26">
        <v>11</v>
      </c>
      <c r="G55" s="40">
        <v>27</v>
      </c>
      <c r="H55" s="384">
        <f t="shared" si="0"/>
        <v>297</v>
      </c>
      <c r="I55" s="26"/>
      <c r="J55" s="40" t="s">
        <v>1082</v>
      </c>
      <c r="K55" s="26" t="s">
        <v>3078</v>
      </c>
      <c r="L55" s="47"/>
      <c r="M55" s="30">
        <v>46058</v>
      </c>
      <c r="N55" s="27"/>
      <c r="O55" s="42"/>
      <c r="P55" s="30">
        <v>46069</v>
      </c>
      <c r="Q55" s="375"/>
    </row>
    <row r="56" spans="2:17" s="4" customFormat="1" ht="19.5" customHeight="1">
      <c r="B56" s="654"/>
      <c r="C56" s="27" t="s">
        <v>1002</v>
      </c>
      <c r="D56" s="27" t="s">
        <v>1002</v>
      </c>
      <c r="E56" s="40" t="s">
        <v>1558</v>
      </c>
      <c r="F56" s="26">
        <v>18</v>
      </c>
      <c r="G56" s="40">
        <v>27</v>
      </c>
      <c r="H56" s="384">
        <f t="shared" si="0"/>
        <v>486</v>
      </c>
      <c r="I56" s="26"/>
      <c r="J56" s="40" t="s">
        <v>1082</v>
      </c>
      <c r="K56" s="26" t="s">
        <v>3078</v>
      </c>
      <c r="L56" s="26"/>
      <c r="M56" s="30">
        <v>46058</v>
      </c>
      <c r="N56" s="27"/>
      <c r="O56" s="26"/>
      <c r="P56" s="30">
        <v>46069</v>
      </c>
      <c r="Q56" s="375"/>
    </row>
    <row r="57" spans="2:17" s="4" customFormat="1" ht="19.7" customHeight="1">
      <c r="B57" s="654"/>
      <c r="C57" s="27" t="s">
        <v>1002</v>
      </c>
      <c r="D57" s="27" t="s">
        <v>1002</v>
      </c>
      <c r="E57" s="40" t="s">
        <v>3123</v>
      </c>
      <c r="F57" s="26">
        <v>2</v>
      </c>
      <c r="G57" s="40">
        <v>335</v>
      </c>
      <c r="H57" s="384">
        <f t="shared" si="0"/>
        <v>670</v>
      </c>
      <c r="I57" s="26"/>
      <c r="J57" s="40" t="s">
        <v>3124</v>
      </c>
      <c r="K57" s="26" t="s">
        <v>3078</v>
      </c>
      <c r="L57" s="26"/>
      <c r="M57" s="30">
        <v>46058</v>
      </c>
      <c r="N57" s="27"/>
      <c r="O57" s="26"/>
      <c r="P57" s="30">
        <v>46069</v>
      </c>
      <c r="Q57" s="375"/>
    </row>
    <row r="58" spans="2:17" s="4" customFormat="1" ht="19.7" customHeight="1">
      <c r="B58" s="654"/>
      <c r="C58" s="27" t="s">
        <v>1002</v>
      </c>
      <c r="D58" s="27" t="s">
        <v>1002</v>
      </c>
      <c r="E58" s="40" t="s">
        <v>3125</v>
      </c>
      <c r="F58" s="26">
        <v>2</v>
      </c>
      <c r="G58" s="40">
        <v>100</v>
      </c>
      <c r="H58" s="384">
        <f t="shared" si="0"/>
        <v>200</v>
      </c>
      <c r="I58" s="26"/>
      <c r="J58" s="40" t="s">
        <v>1560</v>
      </c>
      <c r="K58" s="26" t="s">
        <v>3078</v>
      </c>
      <c r="L58" s="26"/>
      <c r="M58" s="30">
        <v>46058</v>
      </c>
      <c r="N58" s="27"/>
      <c r="O58" s="26"/>
      <c r="P58" s="30">
        <v>46069</v>
      </c>
      <c r="Q58" s="375"/>
    </row>
    <row r="59" spans="2:17" s="4" customFormat="1" ht="19.7" customHeight="1">
      <c r="B59" s="654"/>
      <c r="C59" s="27" t="s">
        <v>1002</v>
      </c>
      <c r="D59" s="27" t="s">
        <v>1002</v>
      </c>
      <c r="E59" s="40" t="s">
        <v>1559</v>
      </c>
      <c r="F59" s="26">
        <v>73</v>
      </c>
      <c r="G59" s="40">
        <v>42</v>
      </c>
      <c r="H59" s="384">
        <f t="shared" si="0"/>
        <v>3066</v>
      </c>
      <c r="I59" s="26"/>
      <c r="J59" s="40" t="s">
        <v>1560</v>
      </c>
      <c r="K59" s="26" t="s">
        <v>3078</v>
      </c>
      <c r="L59" s="26"/>
      <c r="M59" s="30">
        <v>46058</v>
      </c>
      <c r="N59" s="27"/>
      <c r="O59" s="42"/>
      <c r="P59" s="30">
        <v>46069</v>
      </c>
      <c r="Q59" s="30"/>
    </row>
    <row r="60" spans="2:17" s="4" customFormat="1" ht="19.7" customHeight="1">
      <c r="B60" s="654"/>
      <c r="C60" s="27" t="s">
        <v>1002</v>
      </c>
      <c r="D60" s="27" t="s">
        <v>1002</v>
      </c>
      <c r="E60" s="40" t="s">
        <v>3126</v>
      </c>
      <c r="F60" s="26">
        <v>4</v>
      </c>
      <c r="G60" s="40">
        <v>248</v>
      </c>
      <c r="H60" s="384">
        <f t="shared" si="0"/>
        <v>992</v>
      </c>
      <c r="I60" s="26"/>
      <c r="J60" s="40" t="s">
        <v>1563</v>
      </c>
      <c r="K60" s="26" t="s">
        <v>3078</v>
      </c>
      <c r="L60" s="47"/>
      <c r="M60" s="30">
        <v>46058</v>
      </c>
      <c r="N60" s="27"/>
      <c r="O60" s="42"/>
      <c r="P60" s="30">
        <v>46069</v>
      </c>
      <c r="Q60" s="375"/>
    </row>
    <row r="61" spans="2:17" s="4" customFormat="1" ht="19.5" customHeight="1">
      <c r="B61" s="654"/>
      <c r="C61" s="27" t="s">
        <v>1002</v>
      </c>
      <c r="D61" s="27" t="s">
        <v>1002</v>
      </c>
      <c r="E61" s="40" t="s">
        <v>3127</v>
      </c>
      <c r="F61" s="26">
        <v>2</v>
      </c>
      <c r="G61" s="40">
        <v>436</v>
      </c>
      <c r="H61" s="384">
        <f t="shared" si="0"/>
        <v>872</v>
      </c>
      <c r="I61" s="26"/>
      <c r="J61" s="40" t="s">
        <v>1563</v>
      </c>
      <c r="K61" s="26" t="s">
        <v>3078</v>
      </c>
      <c r="L61" s="26"/>
      <c r="M61" s="30">
        <v>46058</v>
      </c>
      <c r="N61" s="27"/>
      <c r="O61" s="26"/>
      <c r="P61" s="30">
        <v>46069</v>
      </c>
      <c r="Q61" s="375"/>
    </row>
    <row r="62" spans="2:17" s="4" customFormat="1" ht="19.7" customHeight="1">
      <c r="B62" s="666" t="s">
        <v>3128</v>
      </c>
      <c r="C62" s="27" t="s">
        <v>1002</v>
      </c>
      <c r="D62" s="27" t="s">
        <v>1002</v>
      </c>
      <c r="E62" s="40" t="s">
        <v>1652</v>
      </c>
      <c r="F62" s="26">
        <v>1</v>
      </c>
      <c r="G62" s="40">
        <v>5451</v>
      </c>
      <c r="H62" s="384">
        <f t="shared" si="0"/>
        <v>5451</v>
      </c>
      <c r="I62" s="26"/>
      <c r="J62" s="40" t="s">
        <v>1653</v>
      </c>
      <c r="K62" s="26" t="s">
        <v>3078</v>
      </c>
      <c r="L62" s="26"/>
      <c r="M62" s="30">
        <v>46058</v>
      </c>
      <c r="N62" s="27"/>
      <c r="O62" s="26"/>
      <c r="P62" s="30">
        <v>46069</v>
      </c>
      <c r="Q62" s="375"/>
    </row>
    <row r="63" spans="2:17" s="4" customFormat="1" ht="19.7" customHeight="1">
      <c r="B63" s="654"/>
      <c r="C63" s="27" t="s">
        <v>1002</v>
      </c>
      <c r="D63" s="27" t="s">
        <v>1002</v>
      </c>
      <c r="E63" s="40" t="s">
        <v>3129</v>
      </c>
      <c r="F63" s="26">
        <v>4</v>
      </c>
      <c r="G63" s="40">
        <v>671</v>
      </c>
      <c r="H63" s="384">
        <f t="shared" si="0"/>
        <v>2684</v>
      </c>
      <c r="I63" s="26"/>
      <c r="J63" s="40" t="s">
        <v>3130</v>
      </c>
      <c r="K63" s="26" t="s">
        <v>3078</v>
      </c>
      <c r="L63" s="26"/>
      <c r="M63" s="30">
        <v>46058</v>
      </c>
      <c r="N63" s="27"/>
      <c r="O63" s="26"/>
      <c r="P63" s="30">
        <v>46069</v>
      </c>
      <c r="Q63" s="375"/>
    </row>
    <row r="64" spans="2:17" s="4" customFormat="1" ht="19.7" customHeight="1">
      <c r="B64" s="654"/>
      <c r="C64" s="27" t="s">
        <v>1002</v>
      </c>
      <c r="D64" s="27" t="s">
        <v>1002</v>
      </c>
      <c r="E64" s="40" t="s">
        <v>1572</v>
      </c>
      <c r="F64" s="26">
        <v>4</v>
      </c>
      <c r="G64" s="40">
        <v>6303</v>
      </c>
      <c r="H64" s="384">
        <f t="shared" si="0"/>
        <v>25212</v>
      </c>
      <c r="I64" s="26"/>
      <c r="J64" s="40" t="s">
        <v>1573</v>
      </c>
      <c r="K64" s="26" t="s">
        <v>3078</v>
      </c>
      <c r="L64" s="26"/>
      <c r="M64" s="30">
        <v>46058</v>
      </c>
      <c r="N64" s="27"/>
      <c r="O64" s="42"/>
      <c r="P64" s="30">
        <v>46069</v>
      </c>
      <c r="Q64" s="30"/>
    </row>
    <row r="65" spans="2:17" s="4" customFormat="1" ht="19.7" customHeight="1">
      <c r="B65" s="654"/>
      <c r="C65" s="27" t="s">
        <v>1002</v>
      </c>
      <c r="D65" s="27" t="s">
        <v>1002</v>
      </c>
      <c r="E65" s="40" t="s">
        <v>1574</v>
      </c>
      <c r="F65" s="26">
        <v>47</v>
      </c>
      <c r="G65" s="40">
        <v>375</v>
      </c>
      <c r="H65" s="384">
        <f t="shared" si="0"/>
        <v>17625</v>
      </c>
      <c r="I65" s="26"/>
      <c r="J65" s="40" t="s">
        <v>1092</v>
      </c>
      <c r="K65" s="26" t="s">
        <v>3078</v>
      </c>
      <c r="L65" s="47"/>
      <c r="M65" s="30">
        <v>46058</v>
      </c>
      <c r="N65" s="27"/>
      <c r="O65" s="42"/>
      <c r="P65" s="30">
        <v>46069</v>
      </c>
      <c r="Q65" s="30"/>
    </row>
    <row r="66" spans="2:17" s="4" customFormat="1" ht="19.7" customHeight="1">
      <c r="B66" s="654"/>
      <c r="C66" s="27" t="s">
        <v>1002</v>
      </c>
      <c r="D66" s="27" t="s">
        <v>1002</v>
      </c>
      <c r="E66" s="40" t="s">
        <v>2007</v>
      </c>
      <c r="F66" s="26">
        <v>36</v>
      </c>
      <c r="G66" s="40">
        <v>247</v>
      </c>
      <c r="H66" s="384">
        <f t="shared" si="0"/>
        <v>8892</v>
      </c>
      <c r="I66" s="26"/>
      <c r="J66" s="40" t="s">
        <v>1092</v>
      </c>
      <c r="K66" s="26" t="s">
        <v>3078</v>
      </c>
      <c r="L66" s="47"/>
      <c r="M66" s="30">
        <v>46058</v>
      </c>
      <c r="N66" s="27"/>
      <c r="O66" s="42"/>
      <c r="P66" s="30">
        <v>46069</v>
      </c>
      <c r="Q66" s="375"/>
    </row>
    <row r="67" spans="2:17" s="4" customFormat="1" ht="19.7" customHeight="1">
      <c r="B67" s="654"/>
      <c r="C67" s="27" t="s">
        <v>1002</v>
      </c>
      <c r="D67" s="27" t="s">
        <v>1002</v>
      </c>
      <c r="E67" s="40" t="s">
        <v>1575</v>
      </c>
      <c r="F67" s="26">
        <v>1</v>
      </c>
      <c r="G67" s="40">
        <v>300</v>
      </c>
      <c r="H67" s="384">
        <f t="shared" si="0"/>
        <v>300</v>
      </c>
      <c r="I67" s="26"/>
      <c r="J67" s="40" t="s">
        <v>1576</v>
      </c>
      <c r="K67" s="26" t="s">
        <v>3078</v>
      </c>
      <c r="L67" s="47"/>
      <c r="M67" s="30">
        <v>46058</v>
      </c>
      <c r="N67" s="27"/>
      <c r="O67" s="42"/>
      <c r="P67" s="30">
        <v>46069</v>
      </c>
      <c r="Q67" s="375"/>
    </row>
    <row r="68" spans="2:17" s="4" customFormat="1" ht="19.7" customHeight="1">
      <c r="B68" s="654"/>
      <c r="C68" s="27" t="s">
        <v>1002</v>
      </c>
      <c r="D68" s="27" t="s">
        <v>1002</v>
      </c>
      <c r="E68" s="40" t="s">
        <v>3131</v>
      </c>
      <c r="F68" s="26">
        <v>6</v>
      </c>
      <c r="G68" s="40">
        <v>427</v>
      </c>
      <c r="H68" s="384">
        <f t="shared" si="0"/>
        <v>2562</v>
      </c>
      <c r="I68" s="26"/>
      <c r="J68" s="40" t="s">
        <v>1098</v>
      </c>
      <c r="K68" s="26" t="s">
        <v>3078</v>
      </c>
      <c r="L68" s="26"/>
      <c r="M68" s="30">
        <v>46058</v>
      </c>
      <c r="N68" s="27"/>
      <c r="O68" s="26"/>
      <c r="P68" s="30">
        <v>46069</v>
      </c>
      <c r="Q68" s="375"/>
    </row>
    <row r="69" spans="2:17" s="4" customFormat="1" ht="19.7" customHeight="1">
      <c r="B69" s="654"/>
      <c r="C69" s="27" t="s">
        <v>1002</v>
      </c>
      <c r="D69" s="27" t="s">
        <v>1002</v>
      </c>
      <c r="E69" s="40" t="s">
        <v>3132</v>
      </c>
      <c r="F69" s="26">
        <v>6</v>
      </c>
      <c r="G69" s="40">
        <v>287</v>
      </c>
      <c r="H69" s="384">
        <f t="shared" si="0"/>
        <v>1722</v>
      </c>
      <c r="I69" s="26"/>
      <c r="J69" s="40" t="s">
        <v>1098</v>
      </c>
      <c r="K69" s="26" t="s">
        <v>3078</v>
      </c>
      <c r="L69" s="26"/>
      <c r="M69" s="30">
        <v>46058</v>
      </c>
      <c r="N69" s="27"/>
      <c r="O69" s="26"/>
      <c r="P69" s="30">
        <v>46069</v>
      </c>
      <c r="Q69" s="375"/>
    </row>
    <row r="70" spans="2:17" s="4" customFormat="1" ht="19.7" customHeight="1">
      <c r="B70" s="654"/>
      <c r="C70" s="27" t="s">
        <v>1002</v>
      </c>
      <c r="D70" s="27" t="s">
        <v>1002</v>
      </c>
      <c r="E70" s="40" t="s">
        <v>3133</v>
      </c>
      <c r="F70" s="26">
        <v>4</v>
      </c>
      <c r="G70" s="40">
        <v>712</v>
      </c>
      <c r="H70" s="384">
        <f t="shared" si="0"/>
        <v>2848</v>
      </c>
      <c r="I70" s="26"/>
      <c r="J70" s="40" t="s">
        <v>1098</v>
      </c>
      <c r="K70" s="26" t="s">
        <v>3078</v>
      </c>
      <c r="L70" s="26"/>
      <c r="M70" s="30">
        <v>46058</v>
      </c>
      <c r="N70" s="27"/>
      <c r="O70" s="26"/>
      <c r="P70" s="30">
        <v>46069</v>
      </c>
      <c r="Q70" s="375"/>
    </row>
    <row r="71" spans="2:17" s="4" customFormat="1" ht="19.7" customHeight="1">
      <c r="B71" s="654"/>
      <c r="C71" s="27" t="s">
        <v>1002</v>
      </c>
      <c r="D71" s="27" t="s">
        <v>1002</v>
      </c>
      <c r="E71" s="40" t="s">
        <v>3134</v>
      </c>
      <c r="F71" s="26">
        <v>1</v>
      </c>
      <c r="G71" s="40">
        <v>2643</v>
      </c>
      <c r="H71" s="384">
        <f t="shared" si="0"/>
        <v>2643</v>
      </c>
      <c r="I71" s="26"/>
      <c r="J71" s="40" t="s">
        <v>1098</v>
      </c>
      <c r="K71" s="26" t="s">
        <v>3078</v>
      </c>
      <c r="L71" s="26"/>
      <c r="M71" s="30">
        <v>46058</v>
      </c>
      <c r="N71" s="27"/>
      <c r="O71" s="26"/>
      <c r="P71" s="30">
        <v>46069</v>
      </c>
      <c r="Q71" s="375"/>
    </row>
    <row r="72" spans="2:17" s="4" customFormat="1" ht="19.7" customHeight="1">
      <c r="B72" s="654"/>
      <c r="C72" s="27" t="s">
        <v>1002</v>
      </c>
      <c r="D72" s="27" t="s">
        <v>1002</v>
      </c>
      <c r="E72" s="40" t="s">
        <v>3135</v>
      </c>
      <c r="F72" s="26">
        <v>1</v>
      </c>
      <c r="G72" s="40">
        <v>832</v>
      </c>
      <c r="H72" s="384">
        <f t="shared" si="0"/>
        <v>832</v>
      </c>
      <c r="I72" s="26"/>
      <c r="J72" s="40" t="s">
        <v>1098</v>
      </c>
      <c r="K72" s="26" t="s">
        <v>3078</v>
      </c>
      <c r="L72" s="26"/>
      <c r="M72" s="30">
        <v>46058</v>
      </c>
      <c r="N72" s="27"/>
      <c r="O72" s="42"/>
      <c r="P72" s="30">
        <v>46069</v>
      </c>
      <c r="Q72" s="30"/>
    </row>
    <row r="73" spans="2:17" s="4" customFormat="1" ht="19.7" customHeight="1">
      <c r="B73" s="654"/>
      <c r="C73" s="27" t="s">
        <v>1002</v>
      </c>
      <c r="D73" s="27" t="s">
        <v>1002</v>
      </c>
      <c r="E73" s="40" t="s">
        <v>3136</v>
      </c>
      <c r="F73" s="26">
        <v>2</v>
      </c>
      <c r="G73" s="40">
        <v>1494</v>
      </c>
      <c r="H73" s="384">
        <f t="shared" si="0"/>
        <v>2988</v>
      </c>
      <c r="I73" s="26"/>
      <c r="J73" s="40" t="s">
        <v>1098</v>
      </c>
      <c r="K73" s="26" t="s">
        <v>3078</v>
      </c>
      <c r="L73" s="47"/>
      <c r="M73" s="30">
        <v>46058</v>
      </c>
      <c r="N73" s="27"/>
      <c r="O73" s="42"/>
      <c r="P73" s="30">
        <v>46069</v>
      </c>
      <c r="Q73" s="30"/>
    </row>
    <row r="74" spans="2:17" s="4" customFormat="1" ht="19.7" customHeight="1">
      <c r="B74" s="654"/>
      <c r="C74" s="27" t="s">
        <v>1002</v>
      </c>
      <c r="D74" s="27" t="s">
        <v>1002</v>
      </c>
      <c r="E74" s="40" t="s">
        <v>3137</v>
      </c>
      <c r="F74" s="26">
        <v>4</v>
      </c>
      <c r="G74" s="40">
        <v>1821</v>
      </c>
      <c r="H74" s="384">
        <f t="shared" si="0"/>
        <v>7284</v>
      </c>
      <c r="I74" s="26"/>
      <c r="J74" s="40" t="s">
        <v>1098</v>
      </c>
      <c r="K74" s="26" t="s">
        <v>3078</v>
      </c>
      <c r="L74" s="47"/>
      <c r="M74" s="30">
        <v>46058</v>
      </c>
      <c r="N74" s="27"/>
      <c r="O74" s="42"/>
      <c r="P74" s="30">
        <v>46069</v>
      </c>
      <c r="Q74" s="375"/>
    </row>
    <row r="75" spans="2:17" s="4" customFormat="1" ht="19.7" customHeight="1">
      <c r="B75" s="654"/>
      <c r="C75" s="27" t="s">
        <v>1002</v>
      </c>
      <c r="D75" s="27" t="s">
        <v>1002</v>
      </c>
      <c r="E75" s="40" t="s">
        <v>3138</v>
      </c>
      <c r="F75" s="26">
        <v>11</v>
      </c>
      <c r="G75" s="40">
        <v>2376</v>
      </c>
      <c r="H75" s="384">
        <f t="shared" si="0"/>
        <v>26136</v>
      </c>
      <c r="I75" s="26"/>
      <c r="J75" s="40" t="s">
        <v>1098</v>
      </c>
      <c r="K75" s="26" t="s">
        <v>3078</v>
      </c>
      <c r="L75" s="47"/>
      <c r="M75" s="30">
        <v>46058</v>
      </c>
      <c r="N75" s="27"/>
      <c r="O75" s="42"/>
      <c r="P75" s="30">
        <v>46069</v>
      </c>
      <c r="Q75" s="375"/>
    </row>
    <row r="76" spans="2:17" s="4" customFormat="1" ht="19.7" customHeight="1">
      <c r="B76" s="654"/>
      <c r="C76" s="27" t="s">
        <v>1002</v>
      </c>
      <c r="D76" s="27" t="s">
        <v>1002</v>
      </c>
      <c r="E76" s="40" t="s">
        <v>1557</v>
      </c>
      <c r="F76" s="26">
        <v>2</v>
      </c>
      <c r="G76" s="40">
        <v>27</v>
      </c>
      <c r="H76" s="384">
        <f t="shared" ref="H76:H133" si="1">F76*G76</f>
        <v>54</v>
      </c>
      <c r="I76" s="26"/>
      <c r="J76" s="40" t="s">
        <v>1082</v>
      </c>
      <c r="K76" s="26" t="s">
        <v>3078</v>
      </c>
      <c r="L76" s="26"/>
      <c r="M76" s="30">
        <v>46058</v>
      </c>
      <c r="N76" s="27"/>
      <c r="O76" s="26"/>
      <c r="P76" s="30">
        <v>46069</v>
      </c>
      <c r="Q76" s="375"/>
    </row>
    <row r="77" spans="2:17" s="4" customFormat="1" ht="19.7" customHeight="1">
      <c r="B77" s="654"/>
      <c r="C77" s="27" t="s">
        <v>1002</v>
      </c>
      <c r="D77" s="27" t="s">
        <v>1002</v>
      </c>
      <c r="E77" s="40" t="s">
        <v>1081</v>
      </c>
      <c r="F77" s="26">
        <v>18</v>
      </c>
      <c r="G77" s="40">
        <v>27</v>
      </c>
      <c r="H77" s="384">
        <f t="shared" si="1"/>
        <v>486</v>
      </c>
      <c r="I77" s="26"/>
      <c r="J77" s="40" t="s">
        <v>1082</v>
      </c>
      <c r="K77" s="26" t="s">
        <v>3078</v>
      </c>
      <c r="L77" s="26"/>
      <c r="M77" s="30">
        <v>46058</v>
      </c>
      <c r="N77" s="27"/>
      <c r="O77" s="26"/>
      <c r="P77" s="30">
        <v>46069</v>
      </c>
      <c r="Q77" s="375"/>
    </row>
    <row r="78" spans="2:17" s="4" customFormat="1" ht="19.7" customHeight="1">
      <c r="B78" s="654"/>
      <c r="C78" s="27" t="s">
        <v>1002</v>
      </c>
      <c r="D78" s="27" t="s">
        <v>1002</v>
      </c>
      <c r="E78" s="40" t="s">
        <v>1558</v>
      </c>
      <c r="F78" s="26">
        <v>6</v>
      </c>
      <c r="G78" s="40">
        <v>27</v>
      </c>
      <c r="H78" s="384">
        <f t="shared" si="1"/>
        <v>162</v>
      </c>
      <c r="I78" s="26"/>
      <c r="J78" s="40" t="s">
        <v>1082</v>
      </c>
      <c r="K78" s="26" t="s">
        <v>3078</v>
      </c>
      <c r="L78" s="26"/>
      <c r="M78" s="30">
        <v>46058</v>
      </c>
      <c r="N78" s="27"/>
      <c r="O78" s="26"/>
      <c r="P78" s="30">
        <v>46069</v>
      </c>
      <c r="Q78" s="375"/>
    </row>
    <row r="79" spans="2:17" s="4" customFormat="1" ht="19.7" customHeight="1">
      <c r="B79" s="654"/>
      <c r="C79" s="27" t="s">
        <v>1002</v>
      </c>
      <c r="D79" s="27" t="s">
        <v>1002</v>
      </c>
      <c r="E79" s="40" t="s">
        <v>1559</v>
      </c>
      <c r="F79" s="26">
        <v>4</v>
      </c>
      <c r="G79" s="40">
        <v>90</v>
      </c>
      <c r="H79" s="384">
        <f t="shared" si="1"/>
        <v>360</v>
      </c>
      <c r="I79" s="26"/>
      <c r="J79" s="40" t="s">
        <v>1560</v>
      </c>
      <c r="K79" s="26" t="s">
        <v>3078</v>
      </c>
      <c r="L79" s="26"/>
      <c r="M79" s="30">
        <v>46058</v>
      </c>
      <c r="N79" s="27"/>
      <c r="O79" s="42"/>
      <c r="P79" s="30">
        <v>46069</v>
      </c>
      <c r="Q79" s="30"/>
    </row>
    <row r="80" spans="2:17" s="4" customFormat="1" ht="19.7" customHeight="1">
      <c r="B80" s="654"/>
      <c r="C80" s="27" t="s">
        <v>3139</v>
      </c>
      <c r="D80" s="27" t="s">
        <v>3140</v>
      </c>
      <c r="E80" s="40" t="s">
        <v>3141</v>
      </c>
      <c r="F80" s="26" t="s">
        <v>2182</v>
      </c>
      <c r="G80" s="384">
        <v>77780</v>
      </c>
      <c r="H80" s="384">
        <f t="shared" si="1"/>
        <v>77780</v>
      </c>
      <c r="I80" s="26"/>
      <c r="J80" s="47" t="s">
        <v>3142</v>
      </c>
      <c r="K80" s="719" t="s">
        <v>3143</v>
      </c>
      <c r="L80" s="26"/>
      <c r="M80" s="279">
        <v>46071</v>
      </c>
      <c r="N80" s="333"/>
      <c r="O80" s="278">
        <v>46084</v>
      </c>
      <c r="P80" s="30">
        <v>46084</v>
      </c>
      <c r="Q80" s="413"/>
    </row>
    <row r="81" spans="2:17" s="4" customFormat="1" ht="19.7" customHeight="1">
      <c r="B81" s="657">
        <v>24</v>
      </c>
      <c r="C81" s="27" t="s">
        <v>3144</v>
      </c>
      <c r="D81" s="27" t="s">
        <v>99</v>
      </c>
      <c r="E81" s="1175" t="s">
        <v>3145</v>
      </c>
      <c r="F81" s="1176">
        <v>1</v>
      </c>
      <c r="G81" s="384"/>
      <c r="H81" s="384">
        <f t="shared" si="1"/>
        <v>0</v>
      </c>
      <c r="I81" s="26"/>
      <c r="J81" s="47" t="s">
        <v>3146</v>
      </c>
      <c r="K81" s="655" t="s">
        <v>3147</v>
      </c>
      <c r="L81" s="47"/>
      <c r="M81" s="30"/>
      <c r="N81" s="27"/>
      <c r="O81" s="42"/>
      <c r="P81" s="30"/>
      <c r="Q81" s="30"/>
    </row>
    <row r="82" spans="2:17" s="4" customFormat="1" ht="19.7" customHeight="1">
      <c r="B82" s="658"/>
      <c r="C82" s="27" t="s">
        <v>1498</v>
      </c>
      <c r="D82" s="27" t="s">
        <v>1498</v>
      </c>
      <c r="E82" s="40" t="s">
        <v>3148</v>
      </c>
      <c r="F82" s="26">
        <v>1</v>
      </c>
      <c r="G82" s="384">
        <v>55000</v>
      </c>
      <c r="H82" s="384">
        <f t="shared" si="1"/>
        <v>55000</v>
      </c>
      <c r="I82" s="26"/>
      <c r="J82" s="47" t="s">
        <v>3149</v>
      </c>
      <c r="K82" s="655" t="s">
        <v>999</v>
      </c>
      <c r="L82" s="329" t="s">
        <v>3150</v>
      </c>
      <c r="M82" s="30">
        <v>46070</v>
      </c>
      <c r="N82" s="27"/>
      <c r="O82" s="42">
        <v>46078</v>
      </c>
      <c r="P82" s="30"/>
      <c r="Q82" s="30"/>
    </row>
    <row r="83" spans="2:17" s="4" customFormat="1" ht="19.7" customHeight="1">
      <c r="B83" s="660"/>
      <c r="C83" s="27" t="s">
        <v>1498</v>
      </c>
      <c r="D83" s="27" t="s">
        <v>1498</v>
      </c>
      <c r="E83" s="40" t="s">
        <v>3151</v>
      </c>
      <c r="F83" s="26">
        <v>1</v>
      </c>
      <c r="G83" s="384">
        <v>4200</v>
      </c>
      <c r="H83" s="384">
        <f t="shared" si="1"/>
        <v>4200</v>
      </c>
      <c r="I83" s="26"/>
      <c r="J83" s="47" t="s">
        <v>3152</v>
      </c>
      <c r="K83" s="655" t="s">
        <v>999</v>
      </c>
      <c r="L83" s="329" t="s">
        <v>3150</v>
      </c>
      <c r="M83" s="30">
        <v>46070</v>
      </c>
      <c r="N83" s="27"/>
      <c r="O83" s="42">
        <v>46078</v>
      </c>
      <c r="P83" s="30"/>
      <c r="Q83" s="30"/>
    </row>
    <row r="84" spans="2:17" s="4" customFormat="1" ht="19.7" customHeight="1">
      <c r="B84" s="654">
        <v>25</v>
      </c>
      <c r="C84" s="27" t="s">
        <v>1002</v>
      </c>
      <c r="D84" s="27" t="s">
        <v>1002</v>
      </c>
      <c r="E84" s="40" t="s">
        <v>2083</v>
      </c>
      <c r="F84" s="26">
        <v>1</v>
      </c>
      <c r="G84" s="40">
        <v>1915</v>
      </c>
      <c r="H84" s="384">
        <f t="shared" si="1"/>
        <v>1915</v>
      </c>
      <c r="I84" s="26"/>
      <c r="J84" s="40" t="s">
        <v>2084</v>
      </c>
      <c r="K84" s="26" t="s">
        <v>3078</v>
      </c>
      <c r="L84" s="26"/>
      <c r="M84" s="30">
        <v>46058</v>
      </c>
      <c r="N84" s="27"/>
      <c r="O84" s="26"/>
      <c r="P84" s="30">
        <v>46069</v>
      </c>
      <c r="Q84" s="375"/>
    </row>
    <row r="85" spans="2:17" s="4" customFormat="1" ht="19.7" customHeight="1">
      <c r="B85" s="654"/>
      <c r="C85" s="27" t="s">
        <v>1002</v>
      </c>
      <c r="D85" s="27" t="s">
        <v>1002</v>
      </c>
      <c r="E85" s="40" t="s">
        <v>2081</v>
      </c>
      <c r="F85" s="26">
        <v>1</v>
      </c>
      <c r="G85" s="40">
        <v>60000</v>
      </c>
      <c r="H85" s="384">
        <f t="shared" si="1"/>
        <v>60000</v>
      </c>
      <c r="I85" s="26"/>
      <c r="J85" s="40" t="s">
        <v>2082</v>
      </c>
      <c r="K85" s="26" t="s">
        <v>3078</v>
      </c>
      <c r="L85" s="26"/>
      <c r="M85" s="30">
        <v>46058</v>
      </c>
      <c r="N85" s="27"/>
      <c r="O85" s="42"/>
      <c r="P85" s="30">
        <v>46069</v>
      </c>
      <c r="Q85" s="30"/>
    </row>
    <row r="86" spans="2:17" s="4" customFormat="1" ht="19.7" customHeight="1">
      <c r="B86" s="666" t="s">
        <v>3153</v>
      </c>
      <c r="C86" s="27" t="s">
        <v>1002</v>
      </c>
      <c r="D86" s="27" t="s">
        <v>1002</v>
      </c>
      <c r="E86" s="40" t="s">
        <v>3154</v>
      </c>
      <c r="F86" s="26">
        <v>1</v>
      </c>
      <c r="G86" s="40">
        <v>5574</v>
      </c>
      <c r="H86" s="384">
        <f t="shared" si="1"/>
        <v>5574</v>
      </c>
      <c r="I86" s="26"/>
      <c r="J86" s="108" t="s">
        <v>3155</v>
      </c>
      <c r="K86" s="26" t="s">
        <v>3078</v>
      </c>
      <c r="L86" s="26"/>
      <c r="M86" s="30">
        <v>46058</v>
      </c>
      <c r="N86" s="27"/>
      <c r="O86" s="26"/>
      <c r="P86" s="30">
        <v>46069</v>
      </c>
      <c r="Q86" s="375"/>
    </row>
    <row r="87" spans="2:17" s="4" customFormat="1" ht="19.7" customHeight="1">
      <c r="B87" s="666"/>
      <c r="C87" s="27" t="s">
        <v>1002</v>
      </c>
      <c r="D87" s="27" t="s">
        <v>1002</v>
      </c>
      <c r="E87" s="40" t="s">
        <v>3156</v>
      </c>
      <c r="F87" s="26">
        <v>1</v>
      </c>
      <c r="G87" s="40">
        <v>12252</v>
      </c>
      <c r="H87" s="384">
        <f t="shared" si="1"/>
        <v>12252</v>
      </c>
      <c r="I87" s="26"/>
      <c r="J87" s="108" t="s">
        <v>3157</v>
      </c>
      <c r="K87" s="26" t="s">
        <v>3078</v>
      </c>
      <c r="L87" s="26"/>
      <c r="M87" s="30">
        <v>46058</v>
      </c>
      <c r="N87" s="27"/>
      <c r="O87" s="42"/>
      <c r="P87" s="30">
        <v>46069</v>
      </c>
      <c r="Q87" s="30"/>
    </row>
    <row r="88" spans="2:17" s="4" customFormat="1" ht="19.7" customHeight="1">
      <c r="B88" s="666"/>
      <c r="C88" s="27" t="s">
        <v>1002</v>
      </c>
      <c r="D88" s="27" t="s">
        <v>1002</v>
      </c>
      <c r="E88" s="40" t="s">
        <v>3158</v>
      </c>
      <c r="F88" s="26">
        <v>1</v>
      </c>
      <c r="G88" s="40">
        <v>3026</v>
      </c>
      <c r="H88" s="384">
        <f t="shared" si="1"/>
        <v>3026</v>
      </c>
      <c r="I88" s="26"/>
      <c r="J88" s="108" t="s">
        <v>3159</v>
      </c>
      <c r="K88" s="26" t="s">
        <v>3078</v>
      </c>
      <c r="L88" s="47"/>
      <c r="M88" s="30">
        <v>46058</v>
      </c>
      <c r="N88" s="27"/>
      <c r="O88" s="42"/>
      <c r="P88" s="30">
        <v>46069</v>
      </c>
      <c r="Q88" s="30"/>
    </row>
    <row r="89" spans="2:17" s="4" customFormat="1" ht="19.7" customHeight="1">
      <c r="B89" s="666"/>
      <c r="C89" s="27" t="s">
        <v>1002</v>
      </c>
      <c r="D89" s="27" t="s">
        <v>1002</v>
      </c>
      <c r="E89" s="40" t="s">
        <v>3160</v>
      </c>
      <c r="F89" s="26">
        <v>1</v>
      </c>
      <c r="G89" s="40">
        <v>5987</v>
      </c>
      <c r="H89" s="384">
        <f t="shared" si="1"/>
        <v>5987</v>
      </c>
      <c r="I89" s="26"/>
      <c r="J89" s="108" t="s">
        <v>3161</v>
      </c>
      <c r="K89" s="26" t="s">
        <v>3078</v>
      </c>
      <c r="L89" s="26"/>
      <c r="M89" s="30">
        <v>46058</v>
      </c>
      <c r="N89" s="27"/>
      <c r="O89" s="42"/>
      <c r="P89" s="30">
        <v>46069</v>
      </c>
      <c r="Q89" s="30"/>
    </row>
    <row r="90" spans="2:17" s="4" customFormat="1" ht="19.7" customHeight="1">
      <c r="B90" s="666"/>
      <c r="C90" s="27" t="s">
        <v>1002</v>
      </c>
      <c r="D90" s="27" t="s">
        <v>1002</v>
      </c>
      <c r="E90" s="40" t="s">
        <v>1634</v>
      </c>
      <c r="F90" s="26">
        <v>2</v>
      </c>
      <c r="G90" s="40">
        <v>454</v>
      </c>
      <c r="H90" s="384">
        <f t="shared" si="1"/>
        <v>908</v>
      </c>
      <c r="I90" s="26"/>
      <c r="J90" s="40" t="s">
        <v>3162</v>
      </c>
      <c r="K90" s="26" t="s">
        <v>3078</v>
      </c>
      <c r="L90" s="47"/>
      <c r="M90" s="30">
        <v>46058</v>
      </c>
      <c r="N90" s="27"/>
      <c r="O90" s="42"/>
      <c r="P90" s="30">
        <v>46069</v>
      </c>
      <c r="Q90" s="30"/>
    </row>
    <row r="91" spans="2:17" s="4" customFormat="1" ht="19.7" customHeight="1">
      <c r="B91" s="666"/>
      <c r="C91" s="27" t="s">
        <v>1002</v>
      </c>
      <c r="D91" s="27" t="s">
        <v>1002</v>
      </c>
      <c r="E91" s="40" t="s">
        <v>1621</v>
      </c>
      <c r="F91" s="26">
        <v>2</v>
      </c>
      <c r="G91" s="40">
        <v>158</v>
      </c>
      <c r="H91" s="384">
        <f t="shared" si="1"/>
        <v>316</v>
      </c>
      <c r="I91" s="26"/>
      <c r="J91" s="40" t="s">
        <v>1622</v>
      </c>
      <c r="K91" s="26" t="s">
        <v>3078</v>
      </c>
      <c r="L91" s="47"/>
      <c r="M91" s="30">
        <v>46058</v>
      </c>
      <c r="N91" s="27"/>
      <c r="O91" s="42"/>
      <c r="P91" s="30">
        <v>46069</v>
      </c>
      <c r="Q91" s="375"/>
    </row>
    <row r="92" spans="2:17" s="4" customFormat="1" ht="19.5" customHeight="1">
      <c r="B92" s="666"/>
      <c r="C92" s="27" t="s">
        <v>1002</v>
      </c>
      <c r="D92" s="27" t="s">
        <v>1002</v>
      </c>
      <c r="E92" s="40" t="s">
        <v>1398</v>
      </c>
      <c r="F92" s="26">
        <v>2</v>
      </c>
      <c r="G92" s="40">
        <v>51</v>
      </c>
      <c r="H92" s="384">
        <f t="shared" si="1"/>
        <v>102</v>
      </c>
      <c r="I92" s="26"/>
      <c r="J92" s="40" t="s">
        <v>1399</v>
      </c>
      <c r="K92" s="26" t="s">
        <v>3078</v>
      </c>
      <c r="L92" s="26"/>
      <c r="M92" s="30">
        <v>46058</v>
      </c>
      <c r="N92" s="27"/>
      <c r="O92" s="26"/>
      <c r="P92" s="30">
        <v>46069</v>
      </c>
      <c r="Q92" s="375"/>
    </row>
    <row r="93" spans="2:17" s="4" customFormat="1" ht="19.5" customHeight="1">
      <c r="B93" s="666"/>
      <c r="C93" s="27" t="s">
        <v>1002</v>
      </c>
      <c r="D93" s="27" t="s">
        <v>1002</v>
      </c>
      <c r="E93" s="40" t="s">
        <v>1623</v>
      </c>
      <c r="F93" s="26">
        <v>1</v>
      </c>
      <c r="G93" s="40">
        <v>237</v>
      </c>
      <c r="H93" s="384">
        <f t="shared" si="1"/>
        <v>237</v>
      </c>
      <c r="I93" s="26"/>
      <c r="J93" s="40" t="s">
        <v>1624</v>
      </c>
      <c r="K93" s="26" t="s">
        <v>3078</v>
      </c>
      <c r="L93" s="26"/>
      <c r="M93" s="30">
        <v>46058</v>
      </c>
      <c r="N93" s="27"/>
      <c r="O93" s="26"/>
      <c r="P93" s="30">
        <v>46069</v>
      </c>
      <c r="Q93" s="375"/>
    </row>
    <row r="94" spans="2:17" s="4" customFormat="1" ht="19.5" customHeight="1">
      <c r="B94" s="666"/>
      <c r="C94" s="27" t="s">
        <v>1002</v>
      </c>
      <c r="D94" s="27" t="s">
        <v>1002</v>
      </c>
      <c r="E94" s="40" t="s">
        <v>3163</v>
      </c>
      <c r="F94" s="26">
        <v>2</v>
      </c>
      <c r="G94" s="40">
        <v>277</v>
      </c>
      <c r="H94" s="384">
        <f t="shared" si="1"/>
        <v>554</v>
      </c>
      <c r="I94" s="26"/>
      <c r="J94" s="40" t="s">
        <v>1624</v>
      </c>
      <c r="K94" s="26" t="s">
        <v>3078</v>
      </c>
      <c r="L94" s="26"/>
      <c r="M94" s="30">
        <v>46058</v>
      </c>
      <c r="N94" s="27"/>
      <c r="O94" s="26"/>
      <c r="P94" s="30">
        <v>46069</v>
      </c>
      <c r="Q94" s="375"/>
    </row>
    <row r="95" spans="2:17" s="4" customFormat="1" ht="19.5" customHeight="1">
      <c r="B95" s="666"/>
      <c r="C95" s="27" t="s">
        <v>1002</v>
      </c>
      <c r="D95" s="27" t="s">
        <v>1002</v>
      </c>
      <c r="E95" s="40" t="s">
        <v>1787</v>
      </c>
      <c r="F95" s="26">
        <v>1</v>
      </c>
      <c r="G95" s="40">
        <v>346</v>
      </c>
      <c r="H95" s="384">
        <f t="shared" si="1"/>
        <v>346</v>
      </c>
      <c r="I95" s="26"/>
      <c r="J95" s="40" t="s">
        <v>1788</v>
      </c>
      <c r="K95" s="26" t="s">
        <v>3078</v>
      </c>
      <c r="L95" s="26"/>
      <c r="M95" s="30">
        <v>46058</v>
      </c>
      <c r="N95" s="27"/>
      <c r="O95" s="26"/>
      <c r="P95" s="30">
        <v>46069</v>
      </c>
      <c r="Q95" s="375"/>
    </row>
    <row r="96" spans="2:17" s="4" customFormat="1" ht="19.5" customHeight="1">
      <c r="B96" s="666"/>
      <c r="C96" s="27" t="s">
        <v>1002</v>
      </c>
      <c r="D96" s="27" t="s">
        <v>1002</v>
      </c>
      <c r="E96" s="40" t="s">
        <v>3164</v>
      </c>
      <c r="F96" s="26">
        <v>1</v>
      </c>
      <c r="G96" s="40">
        <v>850</v>
      </c>
      <c r="H96" s="384">
        <f t="shared" si="1"/>
        <v>850</v>
      </c>
      <c r="I96" s="26"/>
      <c r="J96" s="40" t="s">
        <v>3165</v>
      </c>
      <c r="K96" s="26" t="s">
        <v>3078</v>
      </c>
      <c r="L96" s="26"/>
      <c r="M96" s="30">
        <v>46058</v>
      </c>
      <c r="N96" s="27"/>
      <c r="O96" s="26"/>
      <c r="P96" s="30">
        <v>46069</v>
      </c>
      <c r="Q96" s="375"/>
    </row>
    <row r="97" spans="2:17" s="4" customFormat="1" ht="19.5" customHeight="1">
      <c r="B97" s="666"/>
      <c r="C97" s="27" t="s">
        <v>1002</v>
      </c>
      <c r="D97" s="27" t="s">
        <v>1002</v>
      </c>
      <c r="E97" s="40" t="s">
        <v>3166</v>
      </c>
      <c r="F97" s="26">
        <v>1</v>
      </c>
      <c r="G97" s="40">
        <v>346</v>
      </c>
      <c r="H97" s="384">
        <f t="shared" si="1"/>
        <v>346</v>
      </c>
      <c r="I97" s="26"/>
      <c r="J97" s="40" t="s">
        <v>1454</v>
      </c>
      <c r="K97" s="26" t="s">
        <v>3078</v>
      </c>
      <c r="L97" s="26"/>
      <c r="M97" s="30">
        <v>46058</v>
      </c>
      <c r="N97" s="27"/>
      <c r="O97" s="26"/>
      <c r="P97" s="30">
        <v>46069</v>
      </c>
      <c r="Q97" s="375"/>
    </row>
    <row r="98" spans="2:17" s="4" customFormat="1" ht="19.5" customHeight="1">
      <c r="B98" s="666"/>
      <c r="C98" s="27" t="s">
        <v>1002</v>
      </c>
      <c r="D98" s="27" t="s">
        <v>1002</v>
      </c>
      <c r="E98" s="40" t="s">
        <v>3167</v>
      </c>
      <c r="F98" s="26">
        <v>1</v>
      </c>
      <c r="G98" s="40">
        <v>102</v>
      </c>
      <c r="H98" s="384">
        <f t="shared" si="1"/>
        <v>102</v>
      </c>
      <c r="I98" s="26"/>
      <c r="J98" s="40" t="s">
        <v>3168</v>
      </c>
      <c r="K98" s="26" t="s">
        <v>3078</v>
      </c>
      <c r="L98" s="26"/>
      <c r="M98" s="30">
        <v>46058</v>
      </c>
      <c r="N98" s="27"/>
      <c r="O98" s="26"/>
      <c r="P98" s="30">
        <v>46069</v>
      </c>
      <c r="Q98" s="375"/>
    </row>
    <row r="99" spans="2:17" s="4" customFormat="1" ht="19.5" customHeight="1">
      <c r="B99" s="666"/>
      <c r="C99" s="27" t="s">
        <v>1002</v>
      </c>
      <c r="D99" s="27" t="s">
        <v>1002</v>
      </c>
      <c r="E99" s="40" t="s">
        <v>3169</v>
      </c>
      <c r="F99" s="26">
        <v>1</v>
      </c>
      <c r="G99" s="40">
        <v>198</v>
      </c>
      <c r="H99" s="384">
        <f t="shared" si="1"/>
        <v>198</v>
      </c>
      <c r="I99" s="26"/>
      <c r="J99" s="40" t="s">
        <v>3170</v>
      </c>
      <c r="K99" s="26" t="s">
        <v>3078</v>
      </c>
      <c r="L99" s="26"/>
      <c r="M99" s="30">
        <v>46058</v>
      </c>
      <c r="N99" s="27"/>
      <c r="O99" s="26"/>
      <c r="P99" s="30">
        <v>46069</v>
      </c>
      <c r="Q99" s="375"/>
    </row>
    <row r="100" spans="2:17" s="1180" customFormat="1" ht="19.5" customHeight="1">
      <c r="B100" s="666"/>
      <c r="C100" s="333" t="s">
        <v>145</v>
      </c>
      <c r="D100" s="333" t="s">
        <v>1143</v>
      </c>
      <c r="E100" s="282" t="s">
        <v>2023</v>
      </c>
      <c r="F100" s="197" t="s">
        <v>2182</v>
      </c>
      <c r="G100" s="1177">
        <v>9420</v>
      </c>
      <c r="H100" s="1177">
        <f t="shared" si="1"/>
        <v>9420</v>
      </c>
      <c r="I100" s="197"/>
      <c r="J100" s="542"/>
      <c r="K100" s="1178" t="s">
        <v>3143</v>
      </c>
      <c r="L100" s="197"/>
      <c r="M100" s="279">
        <v>46071</v>
      </c>
      <c r="N100" s="333"/>
      <c r="O100" s="278">
        <v>46084</v>
      </c>
      <c r="P100" s="278">
        <v>46084</v>
      </c>
      <c r="Q100" s="1179">
        <v>46084</v>
      </c>
    </row>
    <row r="101" spans="2:17" s="1180" customFormat="1" ht="19.5" customHeight="1">
      <c r="B101" s="666"/>
      <c r="C101" s="333" t="s">
        <v>145</v>
      </c>
      <c r="D101" s="333" t="s">
        <v>1143</v>
      </c>
      <c r="E101" s="542" t="s">
        <v>3171</v>
      </c>
      <c r="F101" s="1181" t="s">
        <v>2182</v>
      </c>
      <c r="G101" s="1177">
        <v>3680</v>
      </c>
      <c r="H101" s="1177">
        <f t="shared" si="1"/>
        <v>3680</v>
      </c>
      <c r="I101" s="197"/>
      <c r="J101" s="542"/>
      <c r="K101" s="1178" t="s">
        <v>3143</v>
      </c>
      <c r="L101" s="197"/>
      <c r="M101" s="279">
        <v>46071</v>
      </c>
      <c r="N101" s="333"/>
      <c r="O101" s="278">
        <v>46084</v>
      </c>
      <c r="P101" s="278">
        <v>46084</v>
      </c>
      <c r="Q101" s="1179">
        <v>46084</v>
      </c>
    </row>
    <row r="102" spans="2:17" s="1180" customFormat="1" ht="19.5" customHeight="1">
      <c r="B102" s="666"/>
      <c r="C102" s="333" t="s">
        <v>145</v>
      </c>
      <c r="D102" s="333" t="s">
        <v>1143</v>
      </c>
      <c r="E102" s="542" t="s">
        <v>3172</v>
      </c>
      <c r="F102" s="1181" t="s">
        <v>2182</v>
      </c>
      <c r="G102" s="1177">
        <v>5680</v>
      </c>
      <c r="H102" s="1177">
        <f t="shared" si="1"/>
        <v>5680</v>
      </c>
      <c r="I102" s="197"/>
      <c r="J102" s="542"/>
      <c r="K102" s="1178" t="s">
        <v>3143</v>
      </c>
      <c r="L102" s="197"/>
      <c r="M102" s="279">
        <v>46071</v>
      </c>
      <c r="N102" s="333"/>
      <c r="O102" s="278">
        <v>46084</v>
      </c>
      <c r="P102" s="278">
        <v>46084</v>
      </c>
      <c r="Q102" s="1179">
        <v>46084</v>
      </c>
    </row>
    <row r="103" spans="2:17" s="1180" customFormat="1" ht="19.5" customHeight="1">
      <c r="B103" s="666"/>
      <c r="C103" s="333" t="s">
        <v>145</v>
      </c>
      <c r="D103" s="333" t="s">
        <v>1143</v>
      </c>
      <c r="E103" s="542" t="s">
        <v>1639</v>
      </c>
      <c r="F103" s="1181" t="s">
        <v>2182</v>
      </c>
      <c r="G103" s="1177">
        <v>350</v>
      </c>
      <c r="H103" s="1177">
        <f t="shared" si="1"/>
        <v>350</v>
      </c>
      <c r="I103" s="197"/>
      <c r="J103" s="542"/>
      <c r="K103" s="1178" t="s">
        <v>3143</v>
      </c>
      <c r="L103" s="197"/>
      <c r="M103" s="279">
        <v>46071</v>
      </c>
      <c r="N103" s="333"/>
      <c r="O103" s="278">
        <v>46084</v>
      </c>
      <c r="P103" s="278">
        <v>46084</v>
      </c>
      <c r="Q103" s="1179">
        <v>46084</v>
      </c>
    </row>
    <row r="104" spans="2:17" s="1180" customFormat="1" ht="19.5" customHeight="1">
      <c r="B104" s="666"/>
      <c r="C104" s="333" t="s">
        <v>145</v>
      </c>
      <c r="D104" s="333" t="s">
        <v>1143</v>
      </c>
      <c r="E104" s="542" t="s">
        <v>3173</v>
      </c>
      <c r="F104" s="1181" t="s">
        <v>2182</v>
      </c>
      <c r="G104" s="1177">
        <v>2930</v>
      </c>
      <c r="H104" s="1177">
        <f t="shared" si="1"/>
        <v>2930</v>
      </c>
      <c r="I104" s="197"/>
      <c r="J104" s="542"/>
      <c r="K104" s="1178" t="s">
        <v>3143</v>
      </c>
      <c r="L104" s="197"/>
      <c r="M104" s="279">
        <v>46071</v>
      </c>
      <c r="N104" s="333"/>
      <c r="O104" s="278">
        <v>46084</v>
      </c>
      <c r="P104" s="278">
        <v>46084</v>
      </c>
      <c r="Q104" s="1179">
        <v>46084</v>
      </c>
    </row>
    <row r="105" spans="2:17" s="1180" customFormat="1" ht="19.5" customHeight="1">
      <c r="B105" s="666"/>
      <c r="C105" s="333" t="s">
        <v>145</v>
      </c>
      <c r="D105" s="333" t="s">
        <v>1143</v>
      </c>
      <c r="E105" s="542" t="s">
        <v>2026</v>
      </c>
      <c r="F105" s="1181" t="s">
        <v>2182</v>
      </c>
      <c r="G105" s="1177">
        <v>470</v>
      </c>
      <c r="H105" s="1177">
        <f t="shared" si="1"/>
        <v>470</v>
      </c>
      <c r="I105" s="197"/>
      <c r="J105" s="542"/>
      <c r="K105" s="1178" t="s">
        <v>3143</v>
      </c>
      <c r="L105" s="197"/>
      <c r="M105" s="279">
        <v>46071</v>
      </c>
      <c r="N105" s="333"/>
      <c r="O105" s="278">
        <v>46084</v>
      </c>
      <c r="P105" s="278">
        <v>46084</v>
      </c>
      <c r="Q105" s="1179">
        <v>46084</v>
      </c>
    </row>
    <row r="106" spans="2:17" s="1180" customFormat="1" ht="19.5" customHeight="1">
      <c r="B106" s="666"/>
      <c r="C106" s="333" t="s">
        <v>145</v>
      </c>
      <c r="D106" s="333" t="s">
        <v>1143</v>
      </c>
      <c r="E106" s="542" t="s">
        <v>3174</v>
      </c>
      <c r="F106" s="1181" t="s">
        <v>2182</v>
      </c>
      <c r="G106" s="1177">
        <v>1830</v>
      </c>
      <c r="H106" s="1177">
        <f t="shared" si="1"/>
        <v>1830</v>
      </c>
      <c r="I106" s="197"/>
      <c r="J106" s="542"/>
      <c r="K106" s="1178" t="s">
        <v>3143</v>
      </c>
      <c r="L106" s="197"/>
      <c r="M106" s="279">
        <v>46071</v>
      </c>
      <c r="N106" s="333"/>
      <c r="O106" s="278">
        <v>46084</v>
      </c>
      <c r="P106" s="278">
        <v>46084</v>
      </c>
      <c r="Q106" s="1179">
        <v>46084</v>
      </c>
    </row>
    <row r="107" spans="2:17" s="4" customFormat="1" ht="19.5" customHeight="1">
      <c r="B107" s="666"/>
      <c r="C107" s="27" t="s">
        <v>1378</v>
      </c>
      <c r="D107" s="27" t="s">
        <v>125</v>
      </c>
      <c r="E107" s="108" t="s">
        <v>3175</v>
      </c>
      <c r="F107" s="1174" t="s">
        <v>1380</v>
      </c>
      <c r="G107" s="384">
        <v>1200</v>
      </c>
      <c r="H107" s="384">
        <f t="shared" si="1"/>
        <v>1200</v>
      </c>
      <c r="I107" s="26"/>
      <c r="J107" s="108"/>
      <c r="K107" s="719" t="s">
        <v>999</v>
      </c>
      <c r="L107" s="26"/>
      <c r="M107" s="30">
        <v>46063</v>
      </c>
      <c r="N107" s="27"/>
      <c r="O107" s="42">
        <v>46072</v>
      </c>
      <c r="P107" s="30">
        <v>46072</v>
      </c>
      <c r="Q107" s="375">
        <v>46069</v>
      </c>
    </row>
    <row r="108" spans="2:17" s="4" customFormat="1" ht="19.7" customHeight="1">
      <c r="B108" s="668" t="s">
        <v>3176</v>
      </c>
      <c r="C108" s="27" t="s">
        <v>1002</v>
      </c>
      <c r="D108" s="27" t="s">
        <v>1002</v>
      </c>
      <c r="E108" s="40" t="s">
        <v>3177</v>
      </c>
      <c r="F108" s="26">
        <v>2</v>
      </c>
      <c r="G108" s="40">
        <v>10485</v>
      </c>
      <c r="H108" s="384">
        <f t="shared" si="1"/>
        <v>20970</v>
      </c>
      <c r="I108" s="26"/>
      <c r="J108" s="108" t="s">
        <v>3178</v>
      </c>
      <c r="K108" s="26" t="s">
        <v>3078</v>
      </c>
      <c r="L108" s="47"/>
      <c r="M108" s="30">
        <v>46058</v>
      </c>
      <c r="N108" s="27"/>
      <c r="O108" s="42"/>
      <c r="P108" s="30">
        <v>46069</v>
      </c>
      <c r="Q108" s="375"/>
    </row>
    <row r="109" spans="2:17" s="4" customFormat="1" ht="19.7" customHeight="1">
      <c r="B109" s="669"/>
      <c r="C109" s="27" t="s">
        <v>1002</v>
      </c>
      <c r="D109" s="27" t="s">
        <v>1002</v>
      </c>
      <c r="E109" s="40" t="s">
        <v>3179</v>
      </c>
      <c r="F109" s="26">
        <v>2</v>
      </c>
      <c r="G109" s="40">
        <v>3418</v>
      </c>
      <c r="H109" s="384">
        <f t="shared" si="1"/>
        <v>6836</v>
      </c>
      <c r="I109" s="26"/>
      <c r="J109" s="108" t="s">
        <v>3180</v>
      </c>
      <c r="K109" s="26" t="s">
        <v>3078</v>
      </c>
      <c r="L109" s="26"/>
      <c r="M109" s="30">
        <v>46058</v>
      </c>
      <c r="N109" s="27"/>
      <c r="O109" s="26"/>
      <c r="P109" s="30">
        <v>46069</v>
      </c>
      <c r="Q109" s="375"/>
    </row>
    <row r="110" spans="2:17" s="4" customFormat="1" ht="19.7" customHeight="1">
      <c r="B110" s="669"/>
      <c r="C110" s="27" t="s">
        <v>3070</v>
      </c>
      <c r="D110" s="27" t="s">
        <v>3070</v>
      </c>
      <c r="E110" s="683" t="s">
        <v>3181</v>
      </c>
      <c r="F110" s="1174" t="s">
        <v>3182</v>
      </c>
      <c r="G110" s="384">
        <v>2800</v>
      </c>
      <c r="H110" s="384">
        <f t="shared" si="1"/>
        <v>5600</v>
      </c>
      <c r="I110" s="26"/>
      <c r="J110" s="108" t="s">
        <v>3181</v>
      </c>
      <c r="K110" s="719" t="s">
        <v>3072</v>
      </c>
      <c r="L110" s="26"/>
      <c r="M110" s="30">
        <v>46069</v>
      </c>
      <c r="N110" s="27"/>
      <c r="O110" s="26" t="s">
        <v>3073</v>
      </c>
      <c r="P110" s="30">
        <v>46070</v>
      </c>
      <c r="Q110" s="375"/>
    </row>
    <row r="111" spans="2:17" s="4" customFormat="1" ht="19.7" customHeight="1">
      <c r="B111" s="669"/>
      <c r="C111" s="27" t="s">
        <v>3070</v>
      </c>
      <c r="D111" s="27" t="s">
        <v>3070</v>
      </c>
      <c r="E111" s="108" t="s">
        <v>3183</v>
      </c>
      <c r="F111" s="1174" t="s">
        <v>3184</v>
      </c>
      <c r="G111" s="384">
        <v>2400</v>
      </c>
      <c r="H111" s="384">
        <f t="shared" si="1"/>
        <v>9600</v>
      </c>
      <c r="I111" s="26"/>
      <c r="J111" s="108" t="s">
        <v>3183</v>
      </c>
      <c r="K111" s="719" t="s">
        <v>3072</v>
      </c>
      <c r="L111" s="26"/>
      <c r="M111" s="30">
        <v>46069</v>
      </c>
      <c r="N111" s="27"/>
      <c r="O111" s="26" t="s">
        <v>3073</v>
      </c>
      <c r="P111" s="30">
        <v>46070</v>
      </c>
      <c r="Q111" s="375"/>
    </row>
    <row r="112" spans="2:17" s="4" customFormat="1" ht="19.7" customHeight="1">
      <c r="B112" s="669"/>
      <c r="C112" s="27" t="s">
        <v>1002</v>
      </c>
      <c r="D112" s="27" t="s">
        <v>1002</v>
      </c>
      <c r="E112" s="40" t="s">
        <v>3185</v>
      </c>
      <c r="F112" s="26">
        <v>2</v>
      </c>
      <c r="G112" s="40">
        <v>1858</v>
      </c>
      <c r="H112" s="384">
        <f t="shared" si="1"/>
        <v>3716</v>
      </c>
      <c r="I112" s="26"/>
      <c r="J112" s="108" t="s">
        <v>3186</v>
      </c>
      <c r="K112" s="26" t="s">
        <v>3078</v>
      </c>
      <c r="L112" s="26"/>
      <c r="M112" s="30">
        <v>46058</v>
      </c>
      <c r="N112" s="27"/>
      <c r="O112" s="26"/>
      <c r="P112" s="30">
        <v>46069</v>
      </c>
      <c r="Q112" s="375"/>
    </row>
    <row r="113" spans="2:17" s="4" customFormat="1" ht="19.7" customHeight="1">
      <c r="B113" s="669"/>
      <c r="C113" s="27" t="s">
        <v>1002</v>
      </c>
      <c r="D113" s="27" t="s">
        <v>1002</v>
      </c>
      <c r="E113" s="40" t="s">
        <v>3187</v>
      </c>
      <c r="F113" s="26">
        <v>4</v>
      </c>
      <c r="G113" s="40">
        <v>2227</v>
      </c>
      <c r="H113" s="384">
        <f t="shared" si="1"/>
        <v>8908</v>
      </c>
      <c r="I113" s="26"/>
      <c r="J113" s="40" t="s">
        <v>3188</v>
      </c>
      <c r="K113" s="26" t="s">
        <v>3078</v>
      </c>
      <c r="L113" s="26"/>
      <c r="M113" s="30">
        <v>46058</v>
      </c>
      <c r="N113" s="27"/>
      <c r="O113" s="26"/>
      <c r="P113" s="30">
        <v>46069</v>
      </c>
      <c r="Q113" s="375"/>
    </row>
    <row r="114" spans="2:17" s="4" customFormat="1" ht="19.7" customHeight="1">
      <c r="B114" s="669"/>
      <c r="C114" s="27" t="s">
        <v>1002</v>
      </c>
      <c r="D114" s="27" t="s">
        <v>1002</v>
      </c>
      <c r="E114" s="40" t="s">
        <v>3189</v>
      </c>
      <c r="F114" s="26">
        <v>16</v>
      </c>
      <c r="G114" s="40">
        <v>127</v>
      </c>
      <c r="H114" s="384">
        <f t="shared" si="1"/>
        <v>2032</v>
      </c>
      <c r="I114" s="26"/>
      <c r="J114" s="40" t="s">
        <v>1402</v>
      </c>
      <c r="K114" s="26" t="s">
        <v>3078</v>
      </c>
      <c r="L114" s="26"/>
      <c r="M114" s="30">
        <v>46058</v>
      </c>
      <c r="N114" s="27"/>
      <c r="O114" s="26"/>
      <c r="P114" s="30">
        <v>46069</v>
      </c>
      <c r="Q114" s="375"/>
    </row>
    <row r="115" spans="2:17" s="4" customFormat="1" ht="19.7" customHeight="1">
      <c r="B115" s="669"/>
      <c r="C115" s="27" t="s">
        <v>1002</v>
      </c>
      <c r="D115" s="27" t="s">
        <v>1002</v>
      </c>
      <c r="E115" s="40" t="s">
        <v>3190</v>
      </c>
      <c r="F115" s="26">
        <v>8</v>
      </c>
      <c r="G115" s="40">
        <v>200</v>
      </c>
      <c r="H115" s="384">
        <f t="shared" si="1"/>
        <v>1600</v>
      </c>
      <c r="I115" s="26"/>
      <c r="J115" s="40" t="s">
        <v>1770</v>
      </c>
      <c r="K115" s="26" t="s">
        <v>3078</v>
      </c>
      <c r="L115" s="26"/>
      <c r="M115" s="30">
        <v>46058</v>
      </c>
      <c r="N115" s="27"/>
      <c r="O115" s="26"/>
      <c r="P115" s="30">
        <v>46069</v>
      </c>
      <c r="Q115" s="375"/>
    </row>
    <row r="116" spans="2:17" s="4" customFormat="1" ht="19.7" customHeight="1">
      <c r="B116" s="669"/>
      <c r="C116" s="27" t="s">
        <v>1002</v>
      </c>
      <c r="D116" s="27" t="s">
        <v>1002</v>
      </c>
      <c r="E116" s="40" t="s">
        <v>3191</v>
      </c>
      <c r="F116" s="26">
        <v>4</v>
      </c>
      <c r="G116" s="40">
        <v>410</v>
      </c>
      <c r="H116" s="384">
        <f t="shared" si="1"/>
        <v>1640</v>
      </c>
      <c r="I116" s="26"/>
      <c r="J116" s="40" t="s">
        <v>3192</v>
      </c>
      <c r="K116" s="26" t="s">
        <v>3078</v>
      </c>
      <c r="L116" s="26"/>
      <c r="M116" s="30">
        <v>46058</v>
      </c>
      <c r="N116" s="27"/>
      <c r="O116" s="26"/>
      <c r="P116" s="30">
        <v>46069</v>
      </c>
      <c r="Q116" s="375"/>
    </row>
    <row r="117" spans="2:17" s="4" customFormat="1" ht="19.7" customHeight="1">
      <c r="B117" s="669"/>
      <c r="C117" s="27" t="s">
        <v>1002</v>
      </c>
      <c r="D117" s="27" t="s">
        <v>1002</v>
      </c>
      <c r="E117" s="40" t="s">
        <v>3193</v>
      </c>
      <c r="F117" s="26">
        <v>8</v>
      </c>
      <c r="G117" s="40">
        <v>47</v>
      </c>
      <c r="H117" s="384">
        <f t="shared" si="1"/>
        <v>376</v>
      </c>
      <c r="I117" s="26"/>
      <c r="J117" s="40" t="s">
        <v>1492</v>
      </c>
      <c r="K117" s="26" t="s">
        <v>3078</v>
      </c>
      <c r="L117" s="26"/>
      <c r="M117" s="30">
        <v>46058</v>
      </c>
      <c r="N117" s="27"/>
      <c r="O117" s="26"/>
      <c r="P117" s="30">
        <v>46069</v>
      </c>
      <c r="Q117" s="375"/>
    </row>
    <row r="118" spans="2:17" s="379" customFormat="1" ht="19.7" customHeight="1">
      <c r="B118" s="669"/>
      <c r="C118" s="293" t="s">
        <v>1002</v>
      </c>
      <c r="D118" s="293" t="s">
        <v>1002</v>
      </c>
      <c r="E118" s="400" t="s">
        <v>3194</v>
      </c>
      <c r="F118" s="400">
        <v>3</v>
      </c>
      <c r="G118" s="400">
        <v>210</v>
      </c>
      <c r="H118" s="688">
        <f t="shared" si="1"/>
        <v>630</v>
      </c>
      <c r="I118" s="286"/>
      <c r="J118" s="40" t="s">
        <v>3195</v>
      </c>
      <c r="K118" s="286" t="s">
        <v>3078</v>
      </c>
      <c r="L118" s="286"/>
      <c r="M118" s="387">
        <v>46086</v>
      </c>
      <c r="N118" s="293"/>
      <c r="O118" s="286"/>
      <c r="P118" s="387">
        <v>46090</v>
      </c>
      <c r="Q118" s="404"/>
    </row>
    <row r="119" spans="2:17" s="379" customFormat="1" ht="19.7" customHeight="1">
      <c r="B119" s="669"/>
      <c r="C119" s="293" t="s">
        <v>1002</v>
      </c>
      <c r="D119" s="293" t="s">
        <v>1002</v>
      </c>
      <c r="E119" s="400" t="s">
        <v>3196</v>
      </c>
      <c r="F119" s="400">
        <v>3</v>
      </c>
      <c r="G119" s="400">
        <v>210</v>
      </c>
      <c r="H119" s="688">
        <f t="shared" si="1"/>
        <v>630</v>
      </c>
      <c r="I119" s="286"/>
      <c r="J119" s="40" t="s">
        <v>3197</v>
      </c>
      <c r="K119" s="286" t="s">
        <v>3078</v>
      </c>
      <c r="L119" s="286"/>
      <c r="M119" s="387">
        <v>46086</v>
      </c>
      <c r="N119" s="293"/>
      <c r="O119" s="286"/>
      <c r="P119" s="387">
        <v>46090</v>
      </c>
      <c r="Q119" s="404"/>
    </row>
    <row r="120" spans="2:17" s="379" customFormat="1" ht="19.7" customHeight="1">
      <c r="B120" s="669"/>
      <c r="C120" s="293" t="s">
        <v>1002</v>
      </c>
      <c r="D120" s="293" t="s">
        <v>1002</v>
      </c>
      <c r="E120" s="400" t="s">
        <v>3198</v>
      </c>
      <c r="F120" s="400">
        <v>3</v>
      </c>
      <c r="G120" s="400">
        <v>200</v>
      </c>
      <c r="H120" s="688">
        <f t="shared" si="1"/>
        <v>600</v>
      </c>
      <c r="I120" s="286"/>
      <c r="J120" s="40" t="s">
        <v>3199</v>
      </c>
      <c r="K120" s="286" t="s">
        <v>3078</v>
      </c>
      <c r="L120" s="286"/>
      <c r="M120" s="387">
        <v>46086</v>
      </c>
      <c r="N120" s="293"/>
      <c r="O120" s="286"/>
      <c r="P120" s="387">
        <v>46090</v>
      </c>
      <c r="Q120" s="404"/>
    </row>
    <row r="121" spans="2:17" s="379" customFormat="1" ht="19.7" customHeight="1">
      <c r="B121" s="669"/>
      <c r="C121" s="293" t="s">
        <v>1002</v>
      </c>
      <c r="D121" s="293" t="s">
        <v>1002</v>
      </c>
      <c r="E121" s="400" t="s">
        <v>3200</v>
      </c>
      <c r="F121" s="400">
        <v>3</v>
      </c>
      <c r="G121" s="400">
        <v>230</v>
      </c>
      <c r="H121" s="688">
        <f t="shared" si="1"/>
        <v>690</v>
      </c>
      <c r="I121" s="286"/>
      <c r="J121" s="40" t="s">
        <v>3197</v>
      </c>
      <c r="K121" s="286" t="s">
        <v>3078</v>
      </c>
      <c r="L121" s="286"/>
      <c r="M121" s="387">
        <v>46086</v>
      </c>
      <c r="N121" s="293"/>
      <c r="O121" s="286"/>
      <c r="P121" s="387">
        <v>46090</v>
      </c>
      <c r="Q121" s="404"/>
    </row>
    <row r="122" spans="2:17" s="379" customFormat="1" ht="19.7" customHeight="1">
      <c r="B122" s="669"/>
      <c r="C122" s="293" t="s">
        <v>1002</v>
      </c>
      <c r="D122" s="293" t="s">
        <v>1002</v>
      </c>
      <c r="E122" s="400" t="s">
        <v>3201</v>
      </c>
      <c r="F122" s="400">
        <v>3</v>
      </c>
      <c r="G122" s="400">
        <v>230</v>
      </c>
      <c r="H122" s="688">
        <f t="shared" si="1"/>
        <v>690</v>
      </c>
      <c r="I122" s="286"/>
      <c r="J122" s="40" t="s">
        <v>3197</v>
      </c>
      <c r="K122" s="286" t="s">
        <v>3078</v>
      </c>
      <c r="L122" s="286"/>
      <c r="M122" s="387">
        <v>46086</v>
      </c>
      <c r="N122" s="293"/>
      <c r="O122" s="286"/>
      <c r="P122" s="387">
        <v>46090</v>
      </c>
      <c r="Q122" s="404"/>
    </row>
    <row r="123" spans="2:17" s="379" customFormat="1" ht="19.7" customHeight="1">
      <c r="B123" s="669"/>
      <c r="C123" s="293" t="s">
        <v>1002</v>
      </c>
      <c r="D123" s="293" t="s">
        <v>1002</v>
      </c>
      <c r="E123" s="400" t="s">
        <v>3202</v>
      </c>
      <c r="F123" s="400">
        <v>3</v>
      </c>
      <c r="G123" s="400">
        <v>1560</v>
      </c>
      <c r="H123" s="688">
        <f t="shared" si="1"/>
        <v>4680</v>
      </c>
      <c r="I123" s="286"/>
      <c r="J123" s="40" t="s">
        <v>3203</v>
      </c>
      <c r="K123" s="286" t="s">
        <v>3078</v>
      </c>
      <c r="L123" s="286"/>
      <c r="M123" s="387">
        <v>46086</v>
      </c>
      <c r="N123" s="293"/>
      <c r="O123" s="286"/>
      <c r="P123" s="387">
        <v>46090</v>
      </c>
      <c r="Q123" s="404"/>
    </row>
    <row r="124" spans="2:17" s="82" customFormat="1" ht="19.7" customHeight="1">
      <c r="B124" s="669"/>
      <c r="C124" s="86" t="s">
        <v>1002</v>
      </c>
      <c r="D124" s="86" t="s">
        <v>1002</v>
      </c>
      <c r="E124" s="190" t="s">
        <v>3204</v>
      </c>
      <c r="F124" s="190">
        <v>1</v>
      </c>
      <c r="G124" s="190">
        <v>50502</v>
      </c>
      <c r="H124" s="478">
        <f t="shared" si="1"/>
        <v>50502</v>
      </c>
      <c r="I124" s="94"/>
      <c r="J124" s="93" t="s">
        <v>3205</v>
      </c>
      <c r="K124" s="94" t="s">
        <v>3078</v>
      </c>
      <c r="L124" s="94"/>
      <c r="M124" s="411">
        <v>46094</v>
      </c>
      <c r="N124" s="86"/>
      <c r="O124" s="94"/>
      <c r="P124" s="411">
        <v>46108</v>
      </c>
      <c r="Q124" s="413"/>
    </row>
    <row r="125" spans="2:17" s="82" customFormat="1" ht="19.7" customHeight="1">
      <c r="B125" s="669"/>
      <c r="C125" s="86" t="s">
        <v>1002</v>
      </c>
      <c r="D125" s="86" t="s">
        <v>1002</v>
      </c>
      <c r="E125" s="190" t="s">
        <v>3206</v>
      </c>
      <c r="F125" s="190">
        <v>1</v>
      </c>
      <c r="G125" s="190">
        <v>42436</v>
      </c>
      <c r="H125" s="478">
        <f t="shared" si="1"/>
        <v>42436</v>
      </c>
      <c r="I125" s="94"/>
      <c r="J125" s="93" t="s">
        <v>3207</v>
      </c>
      <c r="K125" s="94" t="s">
        <v>3078</v>
      </c>
      <c r="L125" s="94"/>
      <c r="M125" s="411">
        <v>46094</v>
      </c>
      <c r="N125" s="86"/>
      <c r="O125" s="94"/>
      <c r="P125" s="411">
        <v>46108</v>
      </c>
      <c r="Q125" s="413"/>
    </row>
    <row r="126" spans="2:17" s="82" customFormat="1" ht="19.7" customHeight="1">
      <c r="B126" s="671"/>
      <c r="C126" s="86" t="s">
        <v>1002</v>
      </c>
      <c r="D126" s="86" t="s">
        <v>1002</v>
      </c>
      <c r="E126" s="190" t="s">
        <v>3208</v>
      </c>
      <c r="F126" s="190">
        <v>30</v>
      </c>
      <c r="G126" s="190">
        <v>686</v>
      </c>
      <c r="H126" s="478">
        <f t="shared" si="1"/>
        <v>20580</v>
      </c>
      <c r="I126" s="94"/>
      <c r="J126" s="673" t="s">
        <v>3209</v>
      </c>
      <c r="K126" s="94" t="s">
        <v>3078</v>
      </c>
      <c r="L126" s="94"/>
      <c r="M126" s="411">
        <v>46094</v>
      </c>
      <c r="N126" s="86"/>
      <c r="O126" s="94"/>
      <c r="P126" s="411">
        <v>46108</v>
      </c>
      <c r="Q126" s="413"/>
    </row>
    <row r="127" spans="2:17" s="4" customFormat="1" ht="19.7" customHeight="1">
      <c r="B127" s="666" t="s">
        <v>3210</v>
      </c>
      <c r="C127" s="27" t="s">
        <v>1002</v>
      </c>
      <c r="D127" s="27" t="s">
        <v>1002</v>
      </c>
      <c r="E127" s="40" t="s">
        <v>3211</v>
      </c>
      <c r="F127" s="26">
        <v>1</v>
      </c>
      <c r="G127" s="40">
        <v>14261</v>
      </c>
      <c r="H127" s="384">
        <f t="shared" si="1"/>
        <v>14261</v>
      </c>
      <c r="I127" s="26"/>
      <c r="J127" s="108" t="s">
        <v>3212</v>
      </c>
      <c r="K127" s="26" t="s">
        <v>3078</v>
      </c>
      <c r="L127" s="26"/>
      <c r="M127" s="30">
        <v>46058</v>
      </c>
      <c r="N127" s="27"/>
      <c r="O127" s="42"/>
      <c r="P127" s="30">
        <v>46069</v>
      </c>
      <c r="Q127" s="30"/>
    </row>
    <row r="128" spans="2:17" s="4" customFormat="1" ht="19.7" customHeight="1">
      <c r="B128" s="666"/>
      <c r="C128" s="27" t="s">
        <v>1002</v>
      </c>
      <c r="D128" s="27" t="s">
        <v>1002</v>
      </c>
      <c r="E128" s="40" t="s">
        <v>3213</v>
      </c>
      <c r="F128" s="26">
        <v>1</v>
      </c>
      <c r="G128" s="40">
        <v>4609</v>
      </c>
      <c r="H128" s="384">
        <f t="shared" si="1"/>
        <v>4609</v>
      </c>
      <c r="I128" s="26"/>
      <c r="J128" s="108" t="s">
        <v>3214</v>
      </c>
      <c r="K128" s="26" t="s">
        <v>3078</v>
      </c>
      <c r="L128" s="47"/>
      <c r="M128" s="30">
        <v>46058</v>
      </c>
      <c r="N128" s="27"/>
      <c r="O128" s="42"/>
      <c r="P128" s="30">
        <v>46069</v>
      </c>
      <c r="Q128" s="30"/>
    </row>
    <row r="129" spans="2:17" s="4" customFormat="1" ht="19.7" customHeight="1">
      <c r="B129" s="666"/>
      <c r="C129" s="27" t="s">
        <v>1002</v>
      </c>
      <c r="D129" s="27" t="s">
        <v>1002</v>
      </c>
      <c r="E129" s="40" t="s">
        <v>3215</v>
      </c>
      <c r="F129" s="26">
        <v>1</v>
      </c>
      <c r="G129" s="40">
        <v>3200</v>
      </c>
      <c r="H129" s="384">
        <f t="shared" si="1"/>
        <v>3200</v>
      </c>
      <c r="I129" s="26"/>
      <c r="J129" s="108" t="s">
        <v>3216</v>
      </c>
      <c r="K129" s="26" t="s">
        <v>3078</v>
      </c>
      <c r="L129" s="47"/>
      <c r="M129" s="30">
        <v>46058</v>
      </c>
      <c r="N129" s="27"/>
      <c r="O129" s="42"/>
      <c r="P129" s="30">
        <v>46069</v>
      </c>
      <c r="Q129" s="375"/>
    </row>
    <row r="130" spans="2:17" s="4" customFormat="1" ht="19.7" customHeight="1">
      <c r="B130" s="666"/>
      <c r="C130" s="27" t="s">
        <v>1002</v>
      </c>
      <c r="D130" s="27" t="s">
        <v>1002</v>
      </c>
      <c r="E130" s="40" t="s">
        <v>3217</v>
      </c>
      <c r="F130" s="26">
        <v>2</v>
      </c>
      <c r="G130" s="40">
        <v>187</v>
      </c>
      <c r="H130" s="384">
        <f t="shared" si="1"/>
        <v>374</v>
      </c>
      <c r="I130" s="26"/>
      <c r="J130" s="40" t="s">
        <v>1492</v>
      </c>
      <c r="K130" s="26" t="s">
        <v>3078</v>
      </c>
      <c r="L130" s="26"/>
      <c r="M130" s="30">
        <v>46058</v>
      </c>
      <c r="N130" s="27"/>
      <c r="O130" s="26"/>
      <c r="P130" s="30">
        <v>46069</v>
      </c>
      <c r="Q130" s="375"/>
    </row>
    <row r="131" spans="2:17" s="4" customFormat="1" ht="19.7" customHeight="1">
      <c r="B131" s="666"/>
      <c r="C131" s="27" t="s">
        <v>1002</v>
      </c>
      <c r="D131" s="27" t="s">
        <v>1002</v>
      </c>
      <c r="E131" s="40" t="s">
        <v>1491</v>
      </c>
      <c r="F131" s="26">
        <v>2</v>
      </c>
      <c r="G131" s="40">
        <v>191</v>
      </c>
      <c r="H131" s="384">
        <f t="shared" si="1"/>
        <v>382</v>
      </c>
      <c r="I131" s="26"/>
      <c r="J131" s="40" t="s">
        <v>1492</v>
      </c>
      <c r="K131" s="26" t="s">
        <v>3078</v>
      </c>
      <c r="L131" s="26"/>
      <c r="M131" s="30">
        <v>46058</v>
      </c>
      <c r="N131" s="27"/>
      <c r="O131" s="42"/>
      <c r="P131" s="30">
        <v>46069</v>
      </c>
      <c r="Q131" s="30"/>
    </row>
    <row r="132" spans="2:17" s="4" customFormat="1" ht="19.7" customHeight="1">
      <c r="B132" s="666"/>
      <c r="C132" s="27" t="s">
        <v>1002</v>
      </c>
      <c r="D132" s="27" t="s">
        <v>1002</v>
      </c>
      <c r="E132" s="40" t="s">
        <v>3218</v>
      </c>
      <c r="F132" s="26">
        <v>4</v>
      </c>
      <c r="G132" s="40">
        <v>494</v>
      </c>
      <c r="H132" s="384">
        <f t="shared" si="1"/>
        <v>1976</v>
      </c>
      <c r="I132" s="26"/>
      <c r="J132" s="40" t="s">
        <v>3219</v>
      </c>
      <c r="K132" s="26" t="s">
        <v>3078</v>
      </c>
      <c r="L132" s="47"/>
      <c r="M132" s="30">
        <v>46058</v>
      </c>
      <c r="N132" s="27"/>
      <c r="O132" s="42"/>
      <c r="P132" s="30">
        <v>46069</v>
      </c>
      <c r="Q132" s="375"/>
    </row>
    <row r="133" spans="2:17" s="4" customFormat="1" ht="19.7" customHeight="1">
      <c r="B133" s="666"/>
      <c r="C133" s="27" t="s">
        <v>1002</v>
      </c>
      <c r="D133" s="27" t="s">
        <v>1002</v>
      </c>
      <c r="E133" s="40" t="s">
        <v>3220</v>
      </c>
      <c r="F133" s="26">
        <v>1</v>
      </c>
      <c r="G133" s="40">
        <v>405</v>
      </c>
      <c r="H133" s="384">
        <f t="shared" si="1"/>
        <v>405</v>
      </c>
      <c r="I133" s="26"/>
      <c r="J133" s="40" t="s">
        <v>1377</v>
      </c>
      <c r="K133" s="26" t="s">
        <v>3078</v>
      </c>
      <c r="L133" s="47"/>
      <c r="M133" s="30">
        <v>46058</v>
      </c>
      <c r="N133" s="27"/>
      <c r="O133" s="42"/>
      <c r="P133" s="30">
        <v>46069</v>
      </c>
      <c r="Q133" s="375"/>
    </row>
    <row r="134" spans="2:17" s="379" customFormat="1" ht="19.5" customHeight="1">
      <c r="B134" s="666"/>
      <c r="C134" s="293" t="s">
        <v>3144</v>
      </c>
      <c r="D134" s="293" t="s">
        <v>99</v>
      </c>
      <c r="E134" s="400" t="s">
        <v>3221</v>
      </c>
      <c r="F134" s="286" t="s">
        <v>2182</v>
      </c>
      <c r="G134" s="688">
        <v>177000</v>
      </c>
      <c r="H134" s="688">
        <f>F134*G134</f>
        <v>177000</v>
      </c>
      <c r="I134" s="286"/>
      <c r="J134" s="296" t="s">
        <v>3222</v>
      </c>
      <c r="K134" s="1182" t="s">
        <v>3143</v>
      </c>
      <c r="L134" s="286"/>
      <c r="M134" s="387">
        <v>46070</v>
      </c>
      <c r="N134" s="293"/>
      <c r="O134" s="395">
        <v>46078</v>
      </c>
      <c r="P134" s="387">
        <v>46078</v>
      </c>
      <c r="Q134" s="404" t="s">
        <v>3223</v>
      </c>
    </row>
    <row r="135" spans="2:17" s="379" customFormat="1" ht="19.7" customHeight="1">
      <c r="B135" s="666"/>
      <c r="C135" s="293" t="s">
        <v>3144</v>
      </c>
      <c r="D135" s="293" t="s">
        <v>99</v>
      </c>
      <c r="E135" s="400" t="s">
        <v>3224</v>
      </c>
      <c r="F135" s="286" t="s">
        <v>2182</v>
      </c>
      <c r="G135" s="688">
        <v>177000</v>
      </c>
      <c r="H135" s="688">
        <f>F135*G135</f>
        <v>177000</v>
      </c>
      <c r="I135" s="286"/>
      <c r="J135" s="296" t="s">
        <v>3225</v>
      </c>
      <c r="K135" s="1182" t="s">
        <v>3143</v>
      </c>
      <c r="L135" s="286"/>
      <c r="M135" s="387">
        <v>46070</v>
      </c>
      <c r="N135" s="293"/>
      <c r="O135" s="395">
        <v>46078</v>
      </c>
      <c r="P135" s="387">
        <v>46078</v>
      </c>
      <c r="Q135" s="404">
        <v>46078</v>
      </c>
    </row>
    <row r="136" spans="2:17" s="379" customFormat="1" ht="19.7" customHeight="1">
      <c r="B136" s="666"/>
      <c r="C136" s="293" t="s">
        <v>3144</v>
      </c>
      <c r="D136" s="293" t="s">
        <v>99</v>
      </c>
      <c r="E136" s="400" t="s">
        <v>3226</v>
      </c>
      <c r="F136" s="286">
        <v>1</v>
      </c>
      <c r="G136" s="688">
        <v>15300</v>
      </c>
      <c r="H136" s="688">
        <f t="shared" ref="H136:H138" si="2">F136*G136</f>
        <v>15300</v>
      </c>
      <c r="I136" s="286"/>
      <c r="J136" s="296" t="s">
        <v>3227</v>
      </c>
      <c r="K136" s="1182" t="s">
        <v>3143</v>
      </c>
      <c r="L136" s="286"/>
      <c r="M136" s="387">
        <v>46070</v>
      </c>
      <c r="N136" s="293"/>
      <c r="O136" s="395">
        <v>46078</v>
      </c>
      <c r="P136" s="387">
        <v>46078</v>
      </c>
      <c r="Q136" s="404">
        <v>46078</v>
      </c>
    </row>
    <row r="137" spans="2:17" s="379" customFormat="1" ht="19.7" customHeight="1">
      <c r="B137" s="666"/>
      <c r="C137" s="293" t="s">
        <v>3144</v>
      </c>
      <c r="D137" s="293" t="s">
        <v>99</v>
      </c>
      <c r="E137" s="400" t="s">
        <v>3228</v>
      </c>
      <c r="F137" s="286">
        <v>1</v>
      </c>
      <c r="G137" s="688">
        <v>20100</v>
      </c>
      <c r="H137" s="688">
        <f t="shared" si="2"/>
        <v>20100</v>
      </c>
      <c r="I137" s="286"/>
      <c r="J137" s="296" t="s">
        <v>3229</v>
      </c>
      <c r="K137" s="1182" t="s">
        <v>3143</v>
      </c>
      <c r="L137" s="296"/>
      <c r="M137" s="387">
        <v>46070</v>
      </c>
      <c r="N137" s="293"/>
      <c r="O137" s="395">
        <v>46078</v>
      </c>
      <c r="P137" s="387">
        <v>46078</v>
      </c>
      <c r="Q137" s="404">
        <v>46078</v>
      </c>
    </row>
    <row r="138" spans="2:17" s="379" customFormat="1" ht="19.7" customHeight="1">
      <c r="B138" s="666"/>
      <c r="C138" s="293" t="s">
        <v>3144</v>
      </c>
      <c r="D138" s="293" t="s">
        <v>99</v>
      </c>
      <c r="E138" s="400" t="s">
        <v>3230</v>
      </c>
      <c r="F138" s="286" t="s">
        <v>2182</v>
      </c>
      <c r="G138" s="688">
        <v>44700</v>
      </c>
      <c r="H138" s="688">
        <f t="shared" si="2"/>
        <v>44700</v>
      </c>
      <c r="I138" s="286"/>
      <c r="J138" s="296" t="s">
        <v>3231</v>
      </c>
      <c r="K138" s="1182" t="s">
        <v>3143</v>
      </c>
      <c r="L138" s="296"/>
      <c r="M138" s="387">
        <v>46070</v>
      </c>
      <c r="N138" s="293"/>
      <c r="O138" s="395">
        <v>46078</v>
      </c>
      <c r="P138" s="387">
        <v>46078</v>
      </c>
      <c r="Q138" s="404">
        <v>46078</v>
      </c>
    </row>
    <row r="139" spans="2:17" s="379" customFormat="1" ht="19.7" customHeight="1">
      <c r="B139" s="666"/>
      <c r="C139" s="293" t="s">
        <v>3144</v>
      </c>
      <c r="D139" s="293" t="s">
        <v>99</v>
      </c>
      <c r="E139" s="400" t="s">
        <v>3232</v>
      </c>
      <c r="F139" s="286" t="s">
        <v>2182</v>
      </c>
      <c r="G139" s="688">
        <v>45000</v>
      </c>
      <c r="H139" s="688">
        <f>F139*G139</f>
        <v>45000</v>
      </c>
      <c r="I139" s="286"/>
      <c r="J139" s="296" t="s">
        <v>3233</v>
      </c>
      <c r="K139" s="1182" t="s">
        <v>3143</v>
      </c>
      <c r="L139" s="286"/>
      <c r="M139" s="387">
        <v>46070</v>
      </c>
      <c r="N139" s="293"/>
      <c r="O139" s="395">
        <v>46078</v>
      </c>
      <c r="P139" s="387">
        <v>46078</v>
      </c>
      <c r="Q139" s="404">
        <v>46078</v>
      </c>
    </row>
    <row r="140" spans="2:17" s="379" customFormat="1" ht="19.7" customHeight="1">
      <c r="B140" s="666"/>
      <c r="C140" s="293" t="s">
        <v>3144</v>
      </c>
      <c r="D140" s="293" t="s">
        <v>99</v>
      </c>
      <c r="E140" s="400" t="s">
        <v>3234</v>
      </c>
      <c r="F140" s="286">
        <v>2</v>
      </c>
      <c r="G140" s="688">
        <v>3300</v>
      </c>
      <c r="H140" s="688">
        <f>F140*G140</f>
        <v>6600</v>
      </c>
      <c r="I140" s="286"/>
      <c r="J140" s="296" t="s">
        <v>3235</v>
      </c>
      <c r="K140" s="1182" t="s">
        <v>3143</v>
      </c>
      <c r="L140" s="286"/>
      <c r="M140" s="387">
        <v>46070</v>
      </c>
      <c r="N140" s="293"/>
      <c r="O140" s="395">
        <v>46078</v>
      </c>
      <c r="P140" s="387">
        <v>46078</v>
      </c>
      <c r="Q140" s="404">
        <v>46078</v>
      </c>
    </row>
    <row r="141" spans="2:17" s="379" customFormat="1" ht="19.7" customHeight="1">
      <c r="B141" s="666"/>
      <c r="C141" s="293" t="s">
        <v>3144</v>
      </c>
      <c r="D141" s="293" t="s">
        <v>99</v>
      </c>
      <c r="E141" s="400" t="s">
        <v>3236</v>
      </c>
      <c r="F141" s="286" t="s">
        <v>2182</v>
      </c>
      <c r="G141" s="688">
        <v>27900</v>
      </c>
      <c r="H141" s="688">
        <f t="shared" ref="H141:H144" si="3">F141*G141</f>
        <v>27900</v>
      </c>
      <c r="I141" s="286"/>
      <c r="J141" s="296" t="s">
        <v>3237</v>
      </c>
      <c r="K141" s="1182" t="s">
        <v>3143</v>
      </c>
      <c r="L141" s="286"/>
      <c r="M141" s="387">
        <v>46070</v>
      </c>
      <c r="N141" s="293"/>
      <c r="O141" s="395">
        <v>46078</v>
      </c>
      <c r="P141" s="387">
        <v>46078</v>
      </c>
      <c r="Q141" s="404">
        <v>46078</v>
      </c>
    </row>
    <row r="142" spans="2:17" s="4" customFormat="1" ht="19.7" customHeight="1">
      <c r="B142" s="657" t="s">
        <v>1651</v>
      </c>
      <c r="C142" s="27" t="s">
        <v>1002</v>
      </c>
      <c r="D142" s="27" t="s">
        <v>1002</v>
      </c>
      <c r="E142" s="40" t="s">
        <v>3238</v>
      </c>
      <c r="F142" s="26">
        <v>1</v>
      </c>
      <c r="G142" s="40">
        <v>10359</v>
      </c>
      <c r="H142" s="384">
        <f t="shared" si="3"/>
        <v>10359</v>
      </c>
      <c r="I142" s="26"/>
      <c r="J142" s="40" t="s">
        <v>3239</v>
      </c>
      <c r="K142" s="26" t="s">
        <v>3078</v>
      </c>
      <c r="L142" s="26"/>
      <c r="M142" s="30">
        <v>46058</v>
      </c>
      <c r="N142" s="27"/>
      <c r="O142" s="26"/>
      <c r="P142" s="30">
        <v>46069</v>
      </c>
      <c r="Q142" s="375"/>
    </row>
    <row r="143" spans="2:17" s="4" customFormat="1" ht="19.7" customHeight="1">
      <c r="B143" s="658"/>
      <c r="C143" s="27" t="s">
        <v>1002</v>
      </c>
      <c r="D143" s="27" t="s">
        <v>1002</v>
      </c>
      <c r="E143" s="40" t="s">
        <v>2083</v>
      </c>
      <c r="F143" s="26">
        <v>1</v>
      </c>
      <c r="G143" s="40">
        <v>1915</v>
      </c>
      <c r="H143" s="384">
        <f t="shared" si="3"/>
        <v>1915</v>
      </c>
      <c r="I143" s="26"/>
      <c r="J143" s="40" t="s">
        <v>2084</v>
      </c>
      <c r="K143" s="26" t="s">
        <v>3078</v>
      </c>
      <c r="L143" s="26"/>
      <c r="M143" s="30">
        <v>46058</v>
      </c>
      <c r="N143" s="27"/>
      <c r="O143" s="26"/>
      <c r="P143" s="30">
        <v>46069</v>
      </c>
      <c r="Q143" s="375"/>
    </row>
    <row r="144" spans="2:17" s="4" customFormat="1" ht="19.7" customHeight="1">
      <c r="B144" s="658"/>
      <c r="C144" s="27" t="s">
        <v>1002</v>
      </c>
      <c r="D144" s="27" t="s">
        <v>1002</v>
      </c>
      <c r="E144" s="40" t="s">
        <v>2081</v>
      </c>
      <c r="F144" s="26">
        <v>1</v>
      </c>
      <c r="G144" s="40">
        <v>60000</v>
      </c>
      <c r="H144" s="384">
        <f t="shared" si="3"/>
        <v>60000</v>
      </c>
      <c r="I144" s="26"/>
      <c r="J144" s="40" t="s">
        <v>2082</v>
      </c>
      <c r="K144" s="26" t="s">
        <v>3078</v>
      </c>
      <c r="L144" s="26"/>
      <c r="M144" s="30">
        <v>46058</v>
      </c>
      <c r="N144" s="27"/>
      <c r="O144" s="42"/>
      <c r="P144" s="30">
        <v>46069</v>
      </c>
      <c r="Q144" s="30"/>
    </row>
    <row r="145" spans="2:17" s="4" customFormat="1" ht="19.7" customHeight="1">
      <c r="B145" s="658"/>
      <c r="C145" s="27" t="s">
        <v>3144</v>
      </c>
      <c r="D145" s="27" t="s">
        <v>99</v>
      </c>
      <c r="E145" s="1175" t="s">
        <v>3240</v>
      </c>
      <c r="F145" s="1176" t="s">
        <v>2182</v>
      </c>
      <c r="G145" s="384"/>
      <c r="H145" s="384">
        <f>F145*G145</f>
        <v>0</v>
      </c>
      <c r="I145" s="26"/>
      <c r="J145" s="47" t="s">
        <v>3241</v>
      </c>
      <c r="K145" s="655" t="s">
        <v>3147</v>
      </c>
      <c r="L145" s="26"/>
      <c r="M145" s="30"/>
      <c r="N145" s="27"/>
      <c r="O145" s="26"/>
      <c r="P145" s="30"/>
      <c r="Q145" s="375"/>
    </row>
    <row r="146" spans="2:17" s="4" customFormat="1" ht="19.7" customHeight="1">
      <c r="B146" s="658"/>
      <c r="C146" s="27" t="s">
        <v>3144</v>
      </c>
      <c r="D146" s="27" t="s">
        <v>99</v>
      </c>
      <c r="E146" s="1175" t="s">
        <v>3242</v>
      </c>
      <c r="F146" s="1176" t="s">
        <v>2182</v>
      </c>
      <c r="G146" s="384"/>
      <c r="H146" s="384">
        <f>F146*G146</f>
        <v>0</v>
      </c>
      <c r="I146" s="26"/>
      <c r="J146" s="47" t="s">
        <v>3243</v>
      </c>
      <c r="K146" s="655" t="s">
        <v>3147</v>
      </c>
      <c r="L146" s="26"/>
      <c r="M146" s="30"/>
      <c r="N146" s="27"/>
      <c r="O146" s="42"/>
      <c r="P146" s="30"/>
      <c r="Q146" s="30"/>
    </row>
    <row r="147" spans="2:17" s="4" customFormat="1" ht="19.7" customHeight="1">
      <c r="B147" s="658"/>
      <c r="C147" s="27" t="s">
        <v>3144</v>
      </c>
      <c r="D147" s="27" t="s">
        <v>99</v>
      </c>
      <c r="E147" s="1175" t="s">
        <v>3244</v>
      </c>
      <c r="F147" s="1176" t="s">
        <v>2182</v>
      </c>
      <c r="G147" s="384"/>
      <c r="H147" s="384">
        <f>F147*G147</f>
        <v>0</v>
      </c>
      <c r="I147" s="26"/>
      <c r="J147" s="47" t="s">
        <v>3243</v>
      </c>
      <c r="K147" s="655" t="s">
        <v>3147</v>
      </c>
      <c r="L147" s="47"/>
      <c r="M147" s="30"/>
      <c r="N147" s="27"/>
      <c r="O147" s="42"/>
      <c r="P147" s="30"/>
      <c r="Q147" s="30"/>
    </row>
    <row r="148" spans="2:17" s="4" customFormat="1" ht="19.7" customHeight="1">
      <c r="B148" s="658"/>
      <c r="C148" s="27" t="s">
        <v>3144</v>
      </c>
      <c r="D148" s="27" t="s">
        <v>99</v>
      </c>
      <c r="E148" s="1175" t="s">
        <v>3245</v>
      </c>
      <c r="F148" s="1176">
        <v>1</v>
      </c>
      <c r="G148" s="384"/>
      <c r="H148" s="384">
        <f t="shared" ref="H148:H185" si="4">F148*G148</f>
        <v>0</v>
      </c>
      <c r="I148" s="26"/>
      <c r="J148" s="47" t="s">
        <v>3246</v>
      </c>
      <c r="K148" s="655" t="s">
        <v>3147</v>
      </c>
      <c r="L148" s="47"/>
      <c r="M148" s="30"/>
      <c r="N148" s="27"/>
      <c r="O148" s="42"/>
      <c r="P148" s="30"/>
      <c r="Q148" s="30"/>
    </row>
    <row r="149" spans="2:17" s="4" customFormat="1" ht="19.7" customHeight="1">
      <c r="B149" s="658"/>
      <c r="C149" s="27" t="s">
        <v>3144</v>
      </c>
      <c r="D149" s="27" t="s">
        <v>99</v>
      </c>
      <c r="E149" s="1175" t="s">
        <v>3247</v>
      </c>
      <c r="F149" s="1176">
        <v>1</v>
      </c>
      <c r="G149" s="384"/>
      <c r="H149" s="384">
        <f t="shared" si="4"/>
        <v>0</v>
      </c>
      <c r="I149" s="26"/>
      <c r="J149" s="47" t="s">
        <v>3248</v>
      </c>
      <c r="K149" s="655" t="s">
        <v>3147</v>
      </c>
      <c r="L149" s="47"/>
      <c r="M149" s="30"/>
      <c r="N149" s="27"/>
      <c r="O149" s="42"/>
      <c r="P149" s="30"/>
      <c r="Q149" s="375"/>
    </row>
    <row r="150" spans="2:17" s="4" customFormat="1" ht="19.7" customHeight="1">
      <c r="B150" s="658"/>
      <c r="C150" s="27" t="s">
        <v>3144</v>
      </c>
      <c r="D150" s="27" t="s">
        <v>99</v>
      </c>
      <c r="E150" s="1175" t="s">
        <v>3249</v>
      </c>
      <c r="F150" s="1176">
        <v>1</v>
      </c>
      <c r="G150" s="384"/>
      <c r="H150" s="384">
        <f t="shared" si="4"/>
        <v>0</v>
      </c>
      <c r="I150" s="26"/>
      <c r="J150" s="47" t="s">
        <v>3250</v>
      </c>
      <c r="K150" s="655" t="s">
        <v>3147</v>
      </c>
      <c r="L150" s="47"/>
      <c r="M150" s="30"/>
      <c r="N150" s="27"/>
      <c r="O150" s="42"/>
      <c r="P150" s="30"/>
      <c r="Q150" s="375"/>
    </row>
    <row r="151" spans="2:17" s="4" customFormat="1" ht="19.7" customHeight="1">
      <c r="B151" s="658"/>
      <c r="C151" s="27" t="s">
        <v>1498</v>
      </c>
      <c r="D151" s="27" t="s">
        <v>1498</v>
      </c>
      <c r="E151" s="40" t="s">
        <v>3251</v>
      </c>
      <c r="F151" s="26">
        <v>1</v>
      </c>
      <c r="G151" s="384">
        <v>72000</v>
      </c>
      <c r="H151" s="384">
        <f t="shared" si="4"/>
        <v>72000</v>
      </c>
      <c r="I151" s="26"/>
      <c r="J151" s="47" t="s">
        <v>3252</v>
      </c>
      <c r="K151" s="655" t="s">
        <v>999</v>
      </c>
      <c r="L151" s="719" t="s">
        <v>3253</v>
      </c>
      <c r="M151" s="30">
        <v>46070</v>
      </c>
      <c r="N151" s="27"/>
      <c r="O151" s="42">
        <v>46078</v>
      </c>
      <c r="P151" s="30"/>
      <c r="Q151" s="375"/>
    </row>
    <row r="152" spans="2:17" s="4" customFormat="1" ht="19.7" customHeight="1">
      <c r="B152" s="658"/>
      <c r="C152" s="27" t="s">
        <v>1498</v>
      </c>
      <c r="D152" s="27" t="s">
        <v>1498</v>
      </c>
      <c r="E152" s="40" t="s">
        <v>3254</v>
      </c>
      <c r="F152" s="26">
        <v>1</v>
      </c>
      <c r="G152" s="384">
        <v>47000</v>
      </c>
      <c r="H152" s="384">
        <f t="shared" si="4"/>
        <v>47000</v>
      </c>
      <c r="I152" s="26"/>
      <c r="J152" s="47" t="s">
        <v>3255</v>
      </c>
      <c r="K152" s="655" t="s">
        <v>999</v>
      </c>
      <c r="L152" s="719" t="s">
        <v>3253</v>
      </c>
      <c r="M152" s="30">
        <v>46070</v>
      </c>
      <c r="N152" s="27"/>
      <c r="O152" s="42">
        <v>46078</v>
      </c>
      <c r="P152" s="30"/>
      <c r="Q152" s="375"/>
    </row>
    <row r="153" spans="2:17" s="4" customFormat="1" ht="19.7" customHeight="1">
      <c r="B153" s="660"/>
      <c r="C153" s="27" t="s">
        <v>1498</v>
      </c>
      <c r="D153" s="27" t="s">
        <v>1498</v>
      </c>
      <c r="E153" s="40" t="s">
        <v>3256</v>
      </c>
      <c r="F153" s="26">
        <v>1</v>
      </c>
      <c r="G153" s="384">
        <v>-38200</v>
      </c>
      <c r="H153" s="384">
        <f t="shared" si="4"/>
        <v>-38200</v>
      </c>
      <c r="I153" s="26"/>
      <c r="J153" s="40" t="s">
        <v>3256</v>
      </c>
      <c r="K153" s="655" t="s">
        <v>999</v>
      </c>
      <c r="L153" s="719" t="s">
        <v>3253</v>
      </c>
      <c r="M153" s="30">
        <v>46070</v>
      </c>
      <c r="N153" s="27"/>
      <c r="O153" s="42">
        <v>46078</v>
      </c>
      <c r="P153" s="30"/>
      <c r="Q153" s="375"/>
    </row>
    <row r="154" spans="2:17" s="4" customFormat="1" ht="19.7" customHeight="1">
      <c r="B154" s="657" t="s">
        <v>3257</v>
      </c>
      <c r="C154" s="27" t="s">
        <v>1002</v>
      </c>
      <c r="D154" s="27" t="s">
        <v>1002</v>
      </c>
      <c r="E154" s="47" t="s">
        <v>1654</v>
      </c>
      <c r="F154" s="26" t="s">
        <v>2182</v>
      </c>
      <c r="G154" s="393">
        <v>2410</v>
      </c>
      <c r="H154" s="384">
        <f t="shared" si="4"/>
        <v>2410</v>
      </c>
      <c r="I154" s="26"/>
      <c r="J154" s="47" t="s">
        <v>3258</v>
      </c>
      <c r="K154" s="719" t="s">
        <v>3143</v>
      </c>
      <c r="L154" s="719" t="s">
        <v>3253</v>
      </c>
      <c r="M154" s="30"/>
      <c r="N154" s="27"/>
      <c r="O154" s="26"/>
      <c r="P154" s="30"/>
      <c r="Q154" s="375"/>
    </row>
    <row r="155" spans="2:17" s="4" customFormat="1" ht="19.5" customHeight="1">
      <c r="B155" s="658"/>
      <c r="C155" s="27" t="s">
        <v>1002</v>
      </c>
      <c r="D155" s="27" t="s">
        <v>1002</v>
      </c>
      <c r="E155" s="40" t="s">
        <v>3259</v>
      </c>
      <c r="F155" s="26" t="s">
        <v>3098</v>
      </c>
      <c r="G155" s="384">
        <v>5720</v>
      </c>
      <c r="H155" s="384">
        <f t="shared" si="4"/>
        <v>11440</v>
      </c>
      <c r="I155" s="26"/>
      <c r="J155" s="47" t="s">
        <v>3260</v>
      </c>
      <c r="K155" s="719" t="s">
        <v>3143</v>
      </c>
      <c r="L155" s="719" t="s">
        <v>3253</v>
      </c>
      <c r="M155" s="30"/>
      <c r="N155" s="27"/>
      <c r="O155" s="26"/>
      <c r="P155" s="30"/>
      <c r="Q155" s="375"/>
    </row>
    <row r="156" spans="2:17" s="4" customFormat="1" ht="19.7" customHeight="1">
      <c r="B156" s="658"/>
      <c r="C156" s="27" t="s">
        <v>1002</v>
      </c>
      <c r="D156" s="27" t="s">
        <v>1002</v>
      </c>
      <c r="E156" s="40" t="s">
        <v>1656</v>
      </c>
      <c r="F156" s="26" t="s">
        <v>2182</v>
      </c>
      <c r="G156" s="384">
        <v>5720</v>
      </c>
      <c r="H156" s="384">
        <f t="shared" si="4"/>
        <v>5720</v>
      </c>
      <c r="I156" s="26"/>
      <c r="J156" s="47" t="s">
        <v>3260</v>
      </c>
      <c r="K156" s="719" t="s">
        <v>3143</v>
      </c>
      <c r="L156" s="719" t="s">
        <v>3253</v>
      </c>
      <c r="M156" s="30"/>
      <c r="N156" s="27"/>
      <c r="O156" s="26"/>
      <c r="P156" s="30"/>
      <c r="Q156" s="375"/>
    </row>
    <row r="157" spans="2:17" s="4" customFormat="1" ht="19.7" customHeight="1">
      <c r="B157" s="658"/>
      <c r="C157" s="27" t="s">
        <v>1002</v>
      </c>
      <c r="D157" s="27" t="s">
        <v>1002</v>
      </c>
      <c r="E157" s="47" t="s">
        <v>3261</v>
      </c>
      <c r="F157" s="26" t="s">
        <v>2182</v>
      </c>
      <c r="G157" s="393">
        <v>15963</v>
      </c>
      <c r="H157" s="384">
        <f t="shared" si="4"/>
        <v>15963</v>
      </c>
      <c r="I157" s="26"/>
      <c r="J157" s="47" t="s">
        <v>3262</v>
      </c>
      <c r="K157" s="719" t="s">
        <v>3143</v>
      </c>
      <c r="L157" s="719" t="s">
        <v>3253</v>
      </c>
      <c r="M157" s="30"/>
      <c r="N157" s="27"/>
      <c r="O157" s="42"/>
      <c r="P157" s="30"/>
      <c r="Q157" s="375"/>
    </row>
    <row r="158" spans="2:17" s="4" customFormat="1" ht="19.7" customHeight="1">
      <c r="B158" s="658"/>
      <c r="C158" s="27" t="s">
        <v>1002</v>
      </c>
      <c r="D158" s="27" t="s">
        <v>1002</v>
      </c>
      <c r="E158" s="47" t="s">
        <v>1681</v>
      </c>
      <c r="F158" s="26" t="s">
        <v>2182</v>
      </c>
      <c r="G158" s="393">
        <v>46018</v>
      </c>
      <c r="H158" s="384">
        <f t="shared" si="4"/>
        <v>46018</v>
      </c>
      <c r="I158" s="26"/>
      <c r="J158" s="47" t="s">
        <v>3263</v>
      </c>
      <c r="K158" s="719" t="s">
        <v>3143</v>
      </c>
      <c r="L158" s="719" t="s">
        <v>3253</v>
      </c>
      <c r="M158" s="30"/>
      <c r="N158" s="27"/>
      <c r="O158" s="42"/>
      <c r="P158" s="30"/>
      <c r="Q158" s="375"/>
    </row>
    <row r="159" spans="2:17" s="4" customFormat="1" ht="19.7" customHeight="1">
      <c r="B159" s="658"/>
      <c r="C159" s="27" t="s">
        <v>1002</v>
      </c>
      <c r="D159" s="27" t="s">
        <v>1002</v>
      </c>
      <c r="E159" s="47" t="s">
        <v>1660</v>
      </c>
      <c r="F159" s="26" t="s">
        <v>3098</v>
      </c>
      <c r="G159" s="393">
        <v>1450</v>
      </c>
      <c r="H159" s="384">
        <f t="shared" si="4"/>
        <v>2900</v>
      </c>
      <c r="I159" s="26"/>
      <c r="J159" s="47" t="s">
        <v>1842</v>
      </c>
      <c r="K159" s="719" t="s">
        <v>3143</v>
      </c>
      <c r="L159" s="719" t="s">
        <v>3253</v>
      </c>
      <c r="M159" s="30"/>
      <c r="N159" s="27"/>
      <c r="O159" s="42"/>
      <c r="P159" s="30"/>
      <c r="Q159" s="375"/>
    </row>
    <row r="160" spans="2:17" s="4" customFormat="1" ht="19.7" customHeight="1">
      <c r="B160" s="658"/>
      <c r="C160" s="27" t="s">
        <v>1002</v>
      </c>
      <c r="D160" s="27" t="s">
        <v>1002</v>
      </c>
      <c r="E160" s="47" t="s">
        <v>3264</v>
      </c>
      <c r="F160" s="26">
        <v>10</v>
      </c>
      <c r="G160" s="393">
        <v>94</v>
      </c>
      <c r="H160" s="384">
        <f t="shared" si="4"/>
        <v>940</v>
      </c>
      <c r="I160" s="26"/>
      <c r="J160" s="47" t="s">
        <v>2186</v>
      </c>
      <c r="K160" s="719" t="s">
        <v>3143</v>
      </c>
      <c r="L160" s="719" t="s">
        <v>3253</v>
      </c>
      <c r="M160" s="30"/>
      <c r="N160" s="27"/>
      <c r="O160" s="26"/>
      <c r="P160" s="30"/>
      <c r="Q160" s="375"/>
    </row>
    <row r="161" spans="2:17" s="4" customFormat="1" ht="19.7" customHeight="1">
      <c r="B161" s="658"/>
      <c r="C161" s="27" t="s">
        <v>1002</v>
      </c>
      <c r="D161" s="27" t="s">
        <v>1002</v>
      </c>
      <c r="E161" s="47" t="s">
        <v>3265</v>
      </c>
      <c r="F161" s="26" t="s">
        <v>3098</v>
      </c>
      <c r="G161" s="393">
        <v>409</v>
      </c>
      <c r="H161" s="384">
        <f t="shared" si="4"/>
        <v>818</v>
      </c>
      <c r="I161" s="26"/>
      <c r="J161" s="47" t="s">
        <v>3266</v>
      </c>
      <c r="K161" s="719" t="s">
        <v>3143</v>
      </c>
      <c r="L161" s="719" t="s">
        <v>3253</v>
      </c>
      <c r="M161" s="30"/>
      <c r="N161" s="27"/>
      <c r="O161" s="42"/>
      <c r="P161" s="30"/>
      <c r="Q161" s="30"/>
    </row>
    <row r="162" spans="2:17" s="4" customFormat="1" ht="19.7" customHeight="1">
      <c r="B162" s="658"/>
      <c r="C162" s="27" t="s">
        <v>3070</v>
      </c>
      <c r="D162" s="27" t="s">
        <v>3070</v>
      </c>
      <c r="E162" s="47" t="s">
        <v>3267</v>
      </c>
      <c r="F162" s="26">
        <v>1</v>
      </c>
      <c r="G162" s="393">
        <v>278000</v>
      </c>
      <c r="H162" s="384">
        <f t="shared" si="4"/>
        <v>278000</v>
      </c>
      <c r="I162" s="26"/>
      <c r="J162" s="47" t="s">
        <v>3268</v>
      </c>
      <c r="K162" s="719" t="s">
        <v>3072</v>
      </c>
      <c r="L162" s="719" t="s">
        <v>3253</v>
      </c>
      <c r="M162" s="30">
        <v>46069</v>
      </c>
      <c r="N162" s="27"/>
      <c r="O162" s="26" t="s">
        <v>3073</v>
      </c>
      <c r="P162" s="483" t="s">
        <v>3269</v>
      </c>
      <c r="Q162" s="30">
        <v>46084</v>
      </c>
    </row>
    <row r="163" spans="2:17" s="4" customFormat="1" ht="19.7" customHeight="1">
      <c r="B163" s="658"/>
      <c r="C163" s="27" t="s">
        <v>3070</v>
      </c>
      <c r="D163" s="27" t="s">
        <v>3070</v>
      </c>
      <c r="E163" s="47" t="s">
        <v>3270</v>
      </c>
      <c r="F163" s="26">
        <v>1</v>
      </c>
      <c r="G163" s="393">
        <v>20000</v>
      </c>
      <c r="H163" s="384">
        <f t="shared" si="4"/>
        <v>20000</v>
      </c>
      <c r="I163" s="26"/>
      <c r="J163" s="47" t="s">
        <v>3270</v>
      </c>
      <c r="K163" s="719" t="s">
        <v>3072</v>
      </c>
      <c r="L163" s="719" t="s">
        <v>3253</v>
      </c>
      <c r="M163" s="30">
        <v>46069</v>
      </c>
      <c r="N163" s="27"/>
      <c r="O163" s="26" t="s">
        <v>3073</v>
      </c>
      <c r="P163" s="483" t="s">
        <v>3271</v>
      </c>
      <c r="Q163" s="30">
        <v>46084</v>
      </c>
    </row>
    <row r="164" spans="2:17" s="4" customFormat="1" ht="19.7" customHeight="1">
      <c r="B164" s="658"/>
      <c r="C164" s="27" t="s">
        <v>1002</v>
      </c>
      <c r="D164" s="27" t="s">
        <v>1002</v>
      </c>
      <c r="E164" s="40" t="s">
        <v>3272</v>
      </c>
      <c r="F164" s="26">
        <v>1</v>
      </c>
      <c r="G164" s="40">
        <v>905</v>
      </c>
      <c r="H164" s="384">
        <f t="shared" si="4"/>
        <v>905</v>
      </c>
      <c r="I164" s="26"/>
      <c r="J164" s="40" t="s">
        <v>1683</v>
      </c>
      <c r="K164" s="26" t="s">
        <v>3078</v>
      </c>
      <c r="L164" s="719" t="s">
        <v>3253</v>
      </c>
      <c r="M164" s="30">
        <v>46058</v>
      </c>
      <c r="N164" s="27"/>
      <c r="O164" s="26"/>
      <c r="P164" s="30">
        <v>46063</v>
      </c>
      <c r="Q164" s="375"/>
    </row>
    <row r="165" spans="2:17" s="4" customFormat="1" ht="19.7" customHeight="1">
      <c r="B165" s="658"/>
      <c r="C165" s="27" t="s">
        <v>1002</v>
      </c>
      <c r="D165" s="27" t="s">
        <v>1002</v>
      </c>
      <c r="E165" s="40" t="s">
        <v>3238</v>
      </c>
      <c r="F165" s="26">
        <v>1</v>
      </c>
      <c r="G165" s="40">
        <v>10359</v>
      </c>
      <c r="H165" s="384">
        <f t="shared" si="4"/>
        <v>10359</v>
      </c>
      <c r="I165" s="26"/>
      <c r="J165" s="40" t="s">
        <v>3239</v>
      </c>
      <c r="K165" s="26" t="s">
        <v>3078</v>
      </c>
      <c r="L165" s="719" t="s">
        <v>3253</v>
      </c>
      <c r="M165" s="30">
        <v>46058</v>
      </c>
      <c r="N165" s="27"/>
      <c r="O165" s="26"/>
      <c r="P165" s="30">
        <v>46063</v>
      </c>
      <c r="Q165" s="375"/>
    </row>
    <row r="166" spans="2:17" s="4" customFormat="1" ht="19.7" customHeight="1">
      <c r="B166" s="658"/>
      <c r="C166" s="27" t="s">
        <v>1002</v>
      </c>
      <c r="D166" s="27" t="s">
        <v>1002</v>
      </c>
      <c r="E166" s="40" t="s">
        <v>3273</v>
      </c>
      <c r="F166" s="26">
        <v>1</v>
      </c>
      <c r="G166" s="40">
        <v>2510</v>
      </c>
      <c r="H166" s="384">
        <f t="shared" si="4"/>
        <v>2510</v>
      </c>
      <c r="I166" s="26"/>
      <c r="J166" s="40" t="s">
        <v>3274</v>
      </c>
      <c r="K166" s="26" t="s">
        <v>3078</v>
      </c>
      <c r="L166" s="719" t="s">
        <v>3253</v>
      </c>
      <c r="M166" s="30">
        <v>46058</v>
      </c>
      <c r="N166" s="27"/>
      <c r="O166" s="26"/>
      <c r="P166" s="30">
        <v>46063</v>
      </c>
      <c r="Q166" s="375"/>
    </row>
    <row r="167" spans="2:17" s="4" customFormat="1" ht="19.7" customHeight="1">
      <c r="B167" s="658"/>
      <c r="C167" s="27" t="s">
        <v>1002</v>
      </c>
      <c r="D167" s="27" t="s">
        <v>1002</v>
      </c>
      <c r="E167" s="40" t="s">
        <v>1691</v>
      </c>
      <c r="F167" s="26">
        <v>2</v>
      </c>
      <c r="G167" s="40">
        <v>2626</v>
      </c>
      <c r="H167" s="384">
        <f t="shared" si="4"/>
        <v>5252</v>
      </c>
      <c r="I167" s="26"/>
      <c r="J167" s="40" t="s">
        <v>1692</v>
      </c>
      <c r="K167" s="26" t="s">
        <v>3078</v>
      </c>
      <c r="L167" s="719" t="s">
        <v>3253</v>
      </c>
      <c r="M167" s="30">
        <v>46058</v>
      </c>
      <c r="N167" s="27"/>
      <c r="O167" s="42"/>
      <c r="P167" s="30">
        <v>46063</v>
      </c>
      <c r="Q167" s="30"/>
    </row>
    <row r="168" spans="2:17" s="4" customFormat="1" ht="19.7" customHeight="1">
      <c r="B168" s="658"/>
      <c r="C168" s="27" t="s">
        <v>1002</v>
      </c>
      <c r="D168" s="27" t="s">
        <v>1002</v>
      </c>
      <c r="E168" s="40" t="s">
        <v>1689</v>
      </c>
      <c r="F168" s="26">
        <v>2</v>
      </c>
      <c r="G168" s="40">
        <v>4370</v>
      </c>
      <c r="H168" s="384">
        <f t="shared" si="4"/>
        <v>8740</v>
      </c>
      <c r="I168" s="26"/>
      <c r="J168" s="40" t="s">
        <v>1690</v>
      </c>
      <c r="K168" s="26" t="s">
        <v>3078</v>
      </c>
      <c r="L168" s="719" t="s">
        <v>3253</v>
      </c>
      <c r="M168" s="30">
        <v>46058</v>
      </c>
      <c r="N168" s="27"/>
      <c r="O168" s="26"/>
      <c r="P168" s="30">
        <v>46063</v>
      </c>
      <c r="Q168" s="375"/>
    </row>
    <row r="169" spans="2:17" s="4" customFormat="1" ht="19.7" customHeight="1">
      <c r="B169" s="658"/>
      <c r="C169" s="27" t="s">
        <v>1002</v>
      </c>
      <c r="D169" s="27" t="s">
        <v>1002</v>
      </c>
      <c r="E169" s="40" t="s">
        <v>3275</v>
      </c>
      <c r="F169" s="26">
        <v>2</v>
      </c>
      <c r="G169" s="40">
        <v>1544</v>
      </c>
      <c r="H169" s="384">
        <f t="shared" si="4"/>
        <v>3088</v>
      </c>
      <c r="I169" s="26"/>
      <c r="J169" s="40" t="s">
        <v>1111</v>
      </c>
      <c r="K169" s="26" t="s">
        <v>3078</v>
      </c>
      <c r="L169" s="719" t="s">
        <v>3253</v>
      </c>
      <c r="M169" s="30">
        <v>46058</v>
      </c>
      <c r="N169" s="27"/>
      <c r="O169" s="26"/>
      <c r="P169" s="30">
        <v>46063</v>
      </c>
      <c r="Q169" s="375"/>
    </row>
    <row r="170" spans="2:17" s="4" customFormat="1" ht="19.7" customHeight="1">
      <c r="B170" s="658"/>
      <c r="C170" s="27" t="s">
        <v>1002</v>
      </c>
      <c r="D170" s="27" t="s">
        <v>1002</v>
      </c>
      <c r="E170" s="40" t="s">
        <v>1009</v>
      </c>
      <c r="F170" s="26">
        <v>2</v>
      </c>
      <c r="G170" s="40">
        <v>1599</v>
      </c>
      <c r="H170" s="384">
        <f t="shared" si="4"/>
        <v>3198</v>
      </c>
      <c r="I170" s="26"/>
      <c r="J170" s="40" t="s">
        <v>1010</v>
      </c>
      <c r="K170" s="26" t="s">
        <v>3078</v>
      </c>
      <c r="L170" s="719" t="s">
        <v>3253</v>
      </c>
      <c r="M170" s="30">
        <v>46058</v>
      </c>
      <c r="N170" s="27"/>
      <c r="O170" s="26"/>
      <c r="P170" s="30">
        <v>46063</v>
      </c>
      <c r="Q170" s="375"/>
    </row>
    <row r="171" spans="2:17" s="4" customFormat="1" ht="19.7" customHeight="1">
      <c r="B171" s="658"/>
      <c r="C171" s="27" t="s">
        <v>1002</v>
      </c>
      <c r="D171" s="27" t="s">
        <v>1002</v>
      </c>
      <c r="E171" s="40" t="s">
        <v>1012</v>
      </c>
      <c r="F171" s="26">
        <v>1</v>
      </c>
      <c r="G171" s="40">
        <v>5373</v>
      </c>
      <c r="H171" s="384">
        <f t="shared" si="4"/>
        <v>5373</v>
      </c>
      <c r="I171" s="26"/>
      <c r="J171" s="40" t="s">
        <v>1013</v>
      </c>
      <c r="K171" s="26" t="s">
        <v>3078</v>
      </c>
      <c r="L171" s="719" t="s">
        <v>3253</v>
      </c>
      <c r="M171" s="30">
        <v>46058</v>
      </c>
      <c r="N171" s="27"/>
      <c r="O171" s="26"/>
      <c r="P171" s="30">
        <v>46063</v>
      </c>
      <c r="Q171" s="375"/>
    </row>
    <row r="172" spans="2:17" s="4" customFormat="1" ht="19.7" customHeight="1">
      <c r="B172" s="658"/>
      <c r="C172" s="27" t="s">
        <v>1002</v>
      </c>
      <c r="D172" s="27" t="s">
        <v>1002</v>
      </c>
      <c r="E172" s="40" t="s">
        <v>1665</v>
      </c>
      <c r="F172" s="26">
        <v>1</v>
      </c>
      <c r="G172" s="40">
        <v>7598</v>
      </c>
      <c r="H172" s="384">
        <f t="shared" si="4"/>
        <v>7598</v>
      </c>
      <c r="I172" s="26"/>
      <c r="J172" s="40" t="s">
        <v>1015</v>
      </c>
      <c r="K172" s="26" t="s">
        <v>3078</v>
      </c>
      <c r="L172" s="719" t="s">
        <v>3253</v>
      </c>
      <c r="M172" s="30">
        <v>46058</v>
      </c>
      <c r="N172" s="27"/>
      <c r="O172" s="42"/>
      <c r="P172" s="30">
        <v>46063</v>
      </c>
      <c r="Q172" s="375"/>
    </row>
    <row r="173" spans="2:17" s="4" customFormat="1" ht="19.7" customHeight="1">
      <c r="B173" s="658"/>
      <c r="C173" s="27" t="s">
        <v>1002</v>
      </c>
      <c r="D173" s="27" t="s">
        <v>1002</v>
      </c>
      <c r="E173" s="40" t="s">
        <v>3276</v>
      </c>
      <c r="F173" s="26">
        <v>1</v>
      </c>
      <c r="G173" s="40">
        <v>5746</v>
      </c>
      <c r="H173" s="384">
        <f t="shared" si="4"/>
        <v>5746</v>
      </c>
      <c r="I173" s="26"/>
      <c r="J173" s="40" t="s">
        <v>1343</v>
      </c>
      <c r="K173" s="26" t="s">
        <v>3078</v>
      </c>
      <c r="L173" s="719" t="s">
        <v>3253</v>
      </c>
      <c r="M173" s="30">
        <v>46058</v>
      </c>
      <c r="N173" s="27"/>
      <c r="O173" s="26"/>
      <c r="P173" s="30">
        <v>46063</v>
      </c>
      <c r="Q173" s="375"/>
    </row>
    <row r="174" spans="2:17" s="4" customFormat="1" ht="19.7" customHeight="1">
      <c r="B174" s="658"/>
      <c r="C174" s="27" t="s">
        <v>1002</v>
      </c>
      <c r="D174" s="27" t="s">
        <v>1002</v>
      </c>
      <c r="E174" s="40" t="s">
        <v>3277</v>
      </c>
      <c r="F174" s="26">
        <v>1</v>
      </c>
      <c r="G174" s="40">
        <v>5610</v>
      </c>
      <c r="H174" s="384">
        <f t="shared" si="4"/>
        <v>5610</v>
      </c>
      <c r="I174" s="26"/>
      <c r="J174" s="40" t="s">
        <v>3278</v>
      </c>
      <c r="K174" s="26" t="s">
        <v>3078</v>
      </c>
      <c r="L174" s="719" t="s">
        <v>3253</v>
      </c>
      <c r="M174" s="30">
        <v>46058</v>
      </c>
      <c r="N174" s="27"/>
      <c r="O174" s="26"/>
      <c r="P174" s="30">
        <v>46063</v>
      </c>
      <c r="Q174" s="375"/>
    </row>
    <row r="175" spans="2:17" s="4" customFormat="1" ht="19.7" customHeight="1">
      <c r="B175" s="658"/>
      <c r="C175" s="27" t="s">
        <v>1002</v>
      </c>
      <c r="D175" s="27" t="s">
        <v>1002</v>
      </c>
      <c r="E175" s="40" t="s">
        <v>3279</v>
      </c>
      <c r="F175" s="26">
        <v>1</v>
      </c>
      <c r="G175" s="40">
        <v>24131</v>
      </c>
      <c r="H175" s="384">
        <f t="shared" si="4"/>
        <v>24131</v>
      </c>
      <c r="I175" s="26"/>
      <c r="J175" s="40" t="s">
        <v>1669</v>
      </c>
      <c r="K175" s="26" t="s">
        <v>3078</v>
      </c>
      <c r="L175" s="719" t="s">
        <v>3253</v>
      </c>
      <c r="M175" s="30">
        <v>46058</v>
      </c>
      <c r="N175" s="27"/>
      <c r="O175" s="42"/>
      <c r="P175" s="30">
        <v>46063</v>
      </c>
      <c r="Q175" s="30"/>
    </row>
    <row r="176" spans="2:17" s="4" customFormat="1" ht="19.5" customHeight="1">
      <c r="B176" s="658"/>
      <c r="C176" s="27" t="s">
        <v>1002</v>
      </c>
      <c r="D176" s="27" t="s">
        <v>1002</v>
      </c>
      <c r="E176" s="40" t="s">
        <v>1132</v>
      </c>
      <c r="F176" s="26">
        <v>2</v>
      </c>
      <c r="G176" s="40">
        <v>326</v>
      </c>
      <c r="H176" s="384">
        <f t="shared" si="4"/>
        <v>652</v>
      </c>
      <c r="I176" s="26"/>
      <c r="J176" s="40" t="s">
        <v>1133</v>
      </c>
      <c r="K176" s="26" t="s">
        <v>3078</v>
      </c>
      <c r="L176" s="719" t="s">
        <v>3253</v>
      </c>
      <c r="M176" s="30">
        <v>46058</v>
      </c>
      <c r="N176" s="27"/>
      <c r="O176" s="26"/>
      <c r="P176" s="30">
        <v>46063</v>
      </c>
      <c r="Q176" s="375"/>
    </row>
    <row r="177" spans="2:17" s="4" customFormat="1" ht="19.7" customHeight="1">
      <c r="B177" s="658"/>
      <c r="C177" s="27" t="s">
        <v>1002</v>
      </c>
      <c r="D177" s="27" t="s">
        <v>1002</v>
      </c>
      <c r="E177" s="40" t="s">
        <v>3280</v>
      </c>
      <c r="F177" s="26" t="s">
        <v>2182</v>
      </c>
      <c r="G177" s="384">
        <v>650</v>
      </c>
      <c r="H177" s="384">
        <f t="shared" si="4"/>
        <v>650</v>
      </c>
      <c r="I177" s="26"/>
      <c r="J177" s="40" t="s">
        <v>3281</v>
      </c>
      <c r="K177" s="26" t="s">
        <v>3078</v>
      </c>
      <c r="L177" s="719" t="s">
        <v>3253</v>
      </c>
      <c r="M177" s="30">
        <v>46070</v>
      </c>
      <c r="N177" s="27"/>
      <c r="O177" s="42"/>
      <c r="P177" s="30">
        <v>46071</v>
      </c>
      <c r="Q177" s="375"/>
    </row>
    <row r="178" spans="2:17" s="4" customFormat="1" ht="19.5" customHeight="1">
      <c r="B178" s="658"/>
      <c r="C178" s="27" t="s">
        <v>1002</v>
      </c>
      <c r="D178" s="27" t="s">
        <v>1002</v>
      </c>
      <c r="E178" s="40" t="s">
        <v>3282</v>
      </c>
      <c r="F178" s="26">
        <v>1</v>
      </c>
      <c r="G178" s="40">
        <v>5780</v>
      </c>
      <c r="H178" s="384">
        <f t="shared" si="4"/>
        <v>5780</v>
      </c>
      <c r="I178" s="26"/>
      <c r="J178" s="40" t="s">
        <v>3278</v>
      </c>
      <c r="K178" s="26" t="s">
        <v>3078</v>
      </c>
      <c r="L178" s="719" t="s">
        <v>3253</v>
      </c>
      <c r="M178" s="30">
        <v>46070</v>
      </c>
      <c r="N178" s="27"/>
      <c r="O178" s="26"/>
      <c r="P178" s="30">
        <v>46077</v>
      </c>
      <c r="Q178" s="375"/>
    </row>
    <row r="179" spans="2:17" s="4" customFormat="1" ht="19.5" customHeight="1">
      <c r="B179" s="658"/>
      <c r="C179" s="27" t="s">
        <v>1002</v>
      </c>
      <c r="D179" s="27" t="s">
        <v>1002</v>
      </c>
      <c r="E179" s="40" t="s">
        <v>3283</v>
      </c>
      <c r="F179" s="26">
        <v>1</v>
      </c>
      <c r="G179" s="40">
        <v>1545</v>
      </c>
      <c r="H179" s="384">
        <f t="shared" si="4"/>
        <v>1545</v>
      </c>
      <c r="I179" s="26"/>
      <c r="J179" s="40" t="s">
        <v>1111</v>
      </c>
      <c r="K179" s="26" t="s">
        <v>3078</v>
      </c>
      <c r="L179" s="719" t="s">
        <v>3253</v>
      </c>
      <c r="M179" s="30">
        <v>46070</v>
      </c>
      <c r="N179" s="27"/>
      <c r="O179" s="26"/>
      <c r="P179" s="30">
        <v>46077</v>
      </c>
      <c r="Q179" s="375"/>
    </row>
    <row r="180" spans="2:17" s="4" customFormat="1" ht="19.5" customHeight="1">
      <c r="B180" s="658"/>
      <c r="C180" s="27" t="s">
        <v>1002</v>
      </c>
      <c r="D180" s="27" t="s">
        <v>1002</v>
      </c>
      <c r="E180" s="40" t="s">
        <v>3284</v>
      </c>
      <c r="F180" s="26">
        <v>1</v>
      </c>
      <c r="G180" s="40">
        <v>8900</v>
      </c>
      <c r="H180" s="384">
        <f t="shared" si="4"/>
        <v>8900</v>
      </c>
      <c r="I180" s="26"/>
      <c r="J180" s="40" t="s">
        <v>2143</v>
      </c>
      <c r="K180" s="26" t="s">
        <v>3078</v>
      </c>
      <c r="L180" s="719" t="s">
        <v>3253</v>
      </c>
      <c r="M180" s="30">
        <v>46070</v>
      </c>
      <c r="N180" s="27"/>
      <c r="O180" s="26"/>
      <c r="P180" s="30">
        <v>46072</v>
      </c>
      <c r="Q180" s="375"/>
    </row>
    <row r="181" spans="2:17" s="4" customFormat="1" ht="19.5" customHeight="1">
      <c r="B181" s="658"/>
      <c r="C181" s="27" t="s">
        <v>1002</v>
      </c>
      <c r="D181" s="27" t="s">
        <v>1002</v>
      </c>
      <c r="E181" s="40" t="s">
        <v>3285</v>
      </c>
      <c r="F181" s="26">
        <v>2</v>
      </c>
      <c r="G181" s="40">
        <v>862</v>
      </c>
      <c r="H181" s="384">
        <f t="shared" si="4"/>
        <v>1724</v>
      </c>
      <c r="I181" s="26"/>
      <c r="J181" s="40" t="s">
        <v>3286</v>
      </c>
      <c r="K181" s="26" t="s">
        <v>3287</v>
      </c>
      <c r="L181" s="719"/>
      <c r="M181" s="30">
        <v>46087</v>
      </c>
      <c r="N181" s="27"/>
      <c r="O181" s="26"/>
      <c r="P181" s="30">
        <v>46089</v>
      </c>
      <c r="Q181" s="375"/>
    </row>
    <row r="182" spans="2:17" s="4" customFormat="1" ht="19.5" customHeight="1">
      <c r="B182" s="658"/>
      <c r="C182" s="27" t="s">
        <v>1002</v>
      </c>
      <c r="D182" s="27" t="s">
        <v>1002</v>
      </c>
      <c r="E182" s="40" t="s">
        <v>3288</v>
      </c>
      <c r="F182" s="26">
        <v>2</v>
      </c>
      <c r="G182" s="40">
        <v>1254</v>
      </c>
      <c r="H182" s="384">
        <f t="shared" si="4"/>
        <v>2508</v>
      </c>
      <c r="I182" s="26"/>
      <c r="J182" s="40" t="s">
        <v>3286</v>
      </c>
      <c r="K182" s="26" t="s">
        <v>3287</v>
      </c>
      <c r="L182" s="719"/>
      <c r="M182" s="30">
        <v>46087</v>
      </c>
      <c r="N182" s="27"/>
      <c r="O182" s="26"/>
      <c r="P182" s="30">
        <v>46089</v>
      </c>
      <c r="Q182" s="375"/>
    </row>
    <row r="183" spans="2:17" s="4" customFormat="1" ht="19.5" customHeight="1">
      <c r="B183" s="658"/>
      <c r="C183" s="27" t="s">
        <v>1002</v>
      </c>
      <c r="D183" s="27" t="s">
        <v>1002</v>
      </c>
      <c r="E183" s="40" t="s">
        <v>3289</v>
      </c>
      <c r="F183" s="26">
        <v>1</v>
      </c>
      <c r="G183" s="40">
        <v>890</v>
      </c>
      <c r="H183" s="384">
        <f t="shared" si="4"/>
        <v>890</v>
      </c>
      <c r="I183" s="26"/>
      <c r="J183" s="40" t="s">
        <v>3290</v>
      </c>
      <c r="K183" s="26" t="s">
        <v>3287</v>
      </c>
      <c r="L183" s="719"/>
      <c r="M183" s="30">
        <v>46087</v>
      </c>
      <c r="N183" s="27"/>
      <c r="O183" s="26"/>
      <c r="P183" s="30">
        <v>46089</v>
      </c>
      <c r="Q183" s="375"/>
    </row>
    <row r="184" spans="2:17" s="4" customFormat="1" ht="19.5" customHeight="1">
      <c r="B184" s="660"/>
      <c r="C184" s="27" t="s">
        <v>1002</v>
      </c>
      <c r="D184" s="27" t="s">
        <v>1002</v>
      </c>
      <c r="E184" s="40" t="s">
        <v>3291</v>
      </c>
      <c r="F184" s="26">
        <v>2</v>
      </c>
      <c r="G184" s="40">
        <v>800</v>
      </c>
      <c r="H184" s="384">
        <f t="shared" si="4"/>
        <v>1600</v>
      </c>
      <c r="I184" s="26"/>
      <c r="J184" s="40" t="s">
        <v>3290</v>
      </c>
      <c r="K184" s="26" t="s">
        <v>3287</v>
      </c>
      <c r="L184" s="719"/>
      <c r="M184" s="30">
        <v>46087</v>
      </c>
      <c r="N184" s="27"/>
      <c r="O184" s="26"/>
      <c r="P184" s="30">
        <v>46089</v>
      </c>
      <c r="Q184" s="375"/>
    </row>
    <row r="185" spans="2:17" s="4" customFormat="1" ht="19.7" customHeight="1">
      <c r="B185" s="27"/>
      <c r="C185" s="27"/>
      <c r="D185" s="27"/>
      <c r="E185" s="40"/>
      <c r="F185" s="26"/>
      <c r="G185" s="384"/>
      <c r="H185" s="384">
        <f t="shared" si="4"/>
        <v>0</v>
      </c>
      <c r="I185" s="26"/>
      <c r="J185" s="40"/>
      <c r="K185" s="719"/>
      <c r="L185" s="47"/>
      <c r="M185" s="30"/>
      <c r="N185" s="27"/>
      <c r="O185" s="42"/>
      <c r="P185" s="30"/>
      <c r="Q185" s="375"/>
    </row>
  </sheetData>
  <autoFilter ref="B9:O16" xr:uid="{00000000-0009-0000-0000-000000000000}"/>
  <mergeCells count="16">
    <mergeCell ref="B108:B126"/>
    <mergeCell ref="B127:B141"/>
    <mergeCell ref="B142:B153"/>
    <mergeCell ref="B154:B184"/>
    <mergeCell ref="B10:B11"/>
    <mergeCell ref="B12:B61"/>
    <mergeCell ref="B62:B80"/>
    <mergeCell ref="B81:B83"/>
    <mergeCell ref="B84:B85"/>
    <mergeCell ref="B86:B107"/>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81D31-003D-4329-AE74-CCB8EC83F1D4}">
  <dimension ref="B2:Q134"/>
  <sheetViews>
    <sheetView zoomScale="85" zoomScaleNormal="85" workbookViewId="0">
      <pane xSplit="10" ySplit="8" topLeftCell="K123" activePane="bottomRight" state="frozen"/>
      <selection pane="topRight" activeCell="K1" sqref="K1"/>
      <selection pane="bottomLeft" activeCell="A9" sqref="A9"/>
      <selection pane="bottomRight" activeCell="D131" sqref="D131"/>
    </sheetView>
  </sheetViews>
  <sheetFormatPr defaultRowHeight="18.75"/>
  <cols>
    <col min="1" max="1" width="2.625" style="1" customWidth="1"/>
    <col min="2" max="2" width="5.625" style="4" customWidth="1"/>
    <col min="3" max="3" width="16.375" style="1" customWidth="1"/>
    <col min="4" max="4" width="14.75" style="1" customWidth="1"/>
    <col min="5" max="5" width="53.125" style="1" customWidth="1"/>
    <col min="6" max="6" width="6.25" style="1" customWidth="1"/>
    <col min="7" max="8" width="9.875" style="1" bestFit="1" customWidth="1"/>
    <col min="9" max="9" width="5.75" style="10" customWidth="1"/>
    <col min="10" max="10" width="29.5" style="1" customWidth="1"/>
    <col min="11" max="11" width="15.8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59" width="16.375" style="1" customWidth="1"/>
    <col min="260" max="260" width="14.75" style="1" customWidth="1"/>
    <col min="261" max="261" width="53.125" style="1" customWidth="1"/>
    <col min="262" max="262" width="6.25" style="1" customWidth="1"/>
    <col min="263" max="264" width="9.875" style="1" bestFit="1" customWidth="1"/>
    <col min="265" max="265" width="5.75" style="1" customWidth="1"/>
    <col min="266" max="266" width="29.5" style="1" customWidth="1"/>
    <col min="267" max="267" width="15.8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5" width="16.375" style="1" customWidth="1"/>
    <col min="516" max="516" width="14.75" style="1" customWidth="1"/>
    <col min="517" max="517" width="53.125" style="1" customWidth="1"/>
    <col min="518" max="518" width="6.25" style="1" customWidth="1"/>
    <col min="519" max="520" width="9.875" style="1" bestFit="1" customWidth="1"/>
    <col min="521" max="521" width="5.75" style="1" customWidth="1"/>
    <col min="522" max="522" width="29.5" style="1" customWidth="1"/>
    <col min="523" max="523" width="15.8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1" width="16.375" style="1" customWidth="1"/>
    <col min="772" max="772" width="14.75" style="1" customWidth="1"/>
    <col min="773" max="773" width="53.125" style="1" customWidth="1"/>
    <col min="774" max="774" width="6.25" style="1" customWidth="1"/>
    <col min="775" max="776" width="9.875" style="1" bestFit="1" customWidth="1"/>
    <col min="777" max="777" width="5.75" style="1" customWidth="1"/>
    <col min="778" max="778" width="29.5" style="1" customWidth="1"/>
    <col min="779" max="779" width="15.8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7" width="16.375" style="1" customWidth="1"/>
    <col min="1028" max="1028" width="14.75" style="1" customWidth="1"/>
    <col min="1029" max="1029" width="53.125" style="1" customWidth="1"/>
    <col min="1030" max="1030" width="6.25" style="1" customWidth="1"/>
    <col min="1031" max="1032" width="9.875" style="1" bestFit="1" customWidth="1"/>
    <col min="1033" max="1033" width="5.75" style="1" customWidth="1"/>
    <col min="1034" max="1034" width="29.5" style="1" customWidth="1"/>
    <col min="1035" max="1035" width="15.8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3" width="16.375" style="1" customWidth="1"/>
    <col min="1284" max="1284" width="14.75" style="1" customWidth="1"/>
    <col min="1285" max="1285" width="53.125" style="1" customWidth="1"/>
    <col min="1286" max="1286" width="6.25" style="1" customWidth="1"/>
    <col min="1287" max="1288" width="9.875" style="1" bestFit="1" customWidth="1"/>
    <col min="1289" max="1289" width="5.75" style="1" customWidth="1"/>
    <col min="1290" max="1290" width="29.5" style="1" customWidth="1"/>
    <col min="1291" max="1291" width="15.8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39" width="16.375" style="1" customWidth="1"/>
    <col min="1540" max="1540" width="14.75" style="1" customWidth="1"/>
    <col min="1541" max="1541" width="53.125" style="1" customWidth="1"/>
    <col min="1542" max="1542" width="6.25" style="1" customWidth="1"/>
    <col min="1543" max="1544" width="9.875" style="1" bestFit="1" customWidth="1"/>
    <col min="1545" max="1545" width="5.75" style="1" customWidth="1"/>
    <col min="1546" max="1546" width="29.5" style="1" customWidth="1"/>
    <col min="1547" max="1547" width="15.8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5" width="16.375" style="1" customWidth="1"/>
    <col min="1796" max="1796" width="14.75" style="1" customWidth="1"/>
    <col min="1797" max="1797" width="53.125" style="1" customWidth="1"/>
    <col min="1798" max="1798" width="6.25" style="1" customWidth="1"/>
    <col min="1799" max="1800" width="9.875" style="1" bestFit="1" customWidth="1"/>
    <col min="1801" max="1801" width="5.75" style="1" customWidth="1"/>
    <col min="1802" max="1802" width="29.5" style="1" customWidth="1"/>
    <col min="1803" max="1803" width="15.8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1" width="16.375" style="1" customWidth="1"/>
    <col min="2052" max="2052" width="14.75" style="1" customWidth="1"/>
    <col min="2053" max="2053" width="53.125" style="1" customWidth="1"/>
    <col min="2054" max="2054" width="6.25" style="1" customWidth="1"/>
    <col min="2055" max="2056" width="9.875" style="1" bestFit="1" customWidth="1"/>
    <col min="2057" max="2057" width="5.75" style="1" customWidth="1"/>
    <col min="2058" max="2058" width="29.5" style="1" customWidth="1"/>
    <col min="2059" max="2059" width="15.8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7" width="16.375" style="1" customWidth="1"/>
    <col min="2308" max="2308" width="14.75" style="1" customWidth="1"/>
    <col min="2309" max="2309" width="53.125" style="1" customWidth="1"/>
    <col min="2310" max="2310" width="6.25" style="1" customWidth="1"/>
    <col min="2311" max="2312" width="9.875" style="1" bestFit="1" customWidth="1"/>
    <col min="2313" max="2313" width="5.75" style="1" customWidth="1"/>
    <col min="2314" max="2314" width="29.5" style="1" customWidth="1"/>
    <col min="2315" max="2315" width="15.8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3" width="16.375" style="1" customWidth="1"/>
    <col min="2564" max="2564" width="14.75" style="1" customWidth="1"/>
    <col min="2565" max="2565" width="53.125" style="1" customWidth="1"/>
    <col min="2566" max="2566" width="6.25" style="1" customWidth="1"/>
    <col min="2567" max="2568" width="9.875" style="1" bestFit="1" customWidth="1"/>
    <col min="2569" max="2569" width="5.75" style="1" customWidth="1"/>
    <col min="2570" max="2570" width="29.5" style="1" customWidth="1"/>
    <col min="2571" max="2571" width="15.8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19" width="16.375" style="1" customWidth="1"/>
    <col min="2820" max="2820" width="14.75" style="1" customWidth="1"/>
    <col min="2821" max="2821" width="53.125" style="1" customWidth="1"/>
    <col min="2822" max="2822" width="6.25" style="1" customWidth="1"/>
    <col min="2823" max="2824" width="9.875" style="1" bestFit="1" customWidth="1"/>
    <col min="2825" max="2825" width="5.75" style="1" customWidth="1"/>
    <col min="2826" max="2826" width="29.5" style="1" customWidth="1"/>
    <col min="2827" max="2827" width="15.8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5" width="16.375" style="1" customWidth="1"/>
    <col min="3076" max="3076" width="14.75" style="1" customWidth="1"/>
    <col min="3077" max="3077" width="53.125" style="1" customWidth="1"/>
    <col min="3078" max="3078" width="6.25" style="1" customWidth="1"/>
    <col min="3079" max="3080" width="9.875" style="1" bestFit="1" customWidth="1"/>
    <col min="3081" max="3081" width="5.75" style="1" customWidth="1"/>
    <col min="3082" max="3082" width="29.5" style="1" customWidth="1"/>
    <col min="3083" max="3083" width="15.8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1" width="16.375" style="1" customWidth="1"/>
    <col min="3332" max="3332" width="14.75" style="1" customWidth="1"/>
    <col min="3333" max="3333" width="53.125" style="1" customWidth="1"/>
    <col min="3334" max="3334" width="6.25" style="1" customWidth="1"/>
    <col min="3335" max="3336" width="9.875" style="1" bestFit="1" customWidth="1"/>
    <col min="3337" max="3337" width="5.75" style="1" customWidth="1"/>
    <col min="3338" max="3338" width="29.5" style="1" customWidth="1"/>
    <col min="3339" max="3339" width="15.8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7" width="16.375" style="1" customWidth="1"/>
    <col min="3588" max="3588" width="14.75" style="1" customWidth="1"/>
    <col min="3589" max="3589" width="53.125" style="1" customWidth="1"/>
    <col min="3590" max="3590" width="6.25" style="1" customWidth="1"/>
    <col min="3591" max="3592" width="9.875" style="1" bestFit="1" customWidth="1"/>
    <col min="3593" max="3593" width="5.75" style="1" customWidth="1"/>
    <col min="3594" max="3594" width="29.5" style="1" customWidth="1"/>
    <col min="3595" max="3595" width="15.8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3" width="16.375" style="1" customWidth="1"/>
    <col min="3844" max="3844" width="14.75" style="1" customWidth="1"/>
    <col min="3845" max="3845" width="53.125" style="1" customWidth="1"/>
    <col min="3846" max="3846" width="6.25" style="1" customWidth="1"/>
    <col min="3847" max="3848" width="9.875" style="1" bestFit="1" customWidth="1"/>
    <col min="3849" max="3849" width="5.75" style="1" customWidth="1"/>
    <col min="3850" max="3850" width="29.5" style="1" customWidth="1"/>
    <col min="3851" max="3851" width="15.8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099" width="16.375" style="1" customWidth="1"/>
    <col min="4100" max="4100" width="14.75" style="1" customWidth="1"/>
    <col min="4101" max="4101" width="53.125" style="1" customWidth="1"/>
    <col min="4102" max="4102" width="6.25" style="1" customWidth="1"/>
    <col min="4103" max="4104" width="9.875" style="1" bestFit="1" customWidth="1"/>
    <col min="4105" max="4105" width="5.75" style="1" customWidth="1"/>
    <col min="4106" max="4106" width="29.5" style="1" customWidth="1"/>
    <col min="4107" max="4107" width="15.8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5" width="16.375" style="1" customWidth="1"/>
    <col min="4356" max="4356" width="14.75" style="1" customWidth="1"/>
    <col min="4357" max="4357" width="53.125" style="1" customWidth="1"/>
    <col min="4358" max="4358" width="6.25" style="1" customWidth="1"/>
    <col min="4359" max="4360" width="9.875" style="1" bestFit="1" customWidth="1"/>
    <col min="4361" max="4361" width="5.75" style="1" customWidth="1"/>
    <col min="4362" max="4362" width="29.5" style="1" customWidth="1"/>
    <col min="4363" max="4363" width="15.8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1" width="16.375" style="1" customWidth="1"/>
    <col min="4612" max="4612" width="14.75" style="1" customWidth="1"/>
    <col min="4613" max="4613" width="53.125" style="1" customWidth="1"/>
    <col min="4614" max="4614" width="6.25" style="1" customWidth="1"/>
    <col min="4615" max="4616" width="9.875" style="1" bestFit="1" customWidth="1"/>
    <col min="4617" max="4617" width="5.75" style="1" customWidth="1"/>
    <col min="4618" max="4618" width="29.5" style="1" customWidth="1"/>
    <col min="4619" max="4619" width="15.8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7" width="16.375" style="1" customWidth="1"/>
    <col min="4868" max="4868" width="14.75" style="1" customWidth="1"/>
    <col min="4869" max="4869" width="53.125" style="1" customWidth="1"/>
    <col min="4870" max="4870" width="6.25" style="1" customWidth="1"/>
    <col min="4871" max="4872" width="9.875" style="1" bestFit="1" customWidth="1"/>
    <col min="4873" max="4873" width="5.75" style="1" customWidth="1"/>
    <col min="4874" max="4874" width="29.5" style="1" customWidth="1"/>
    <col min="4875" max="4875" width="15.8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3" width="16.375" style="1" customWidth="1"/>
    <col min="5124" max="5124" width="14.75" style="1" customWidth="1"/>
    <col min="5125" max="5125" width="53.125" style="1" customWidth="1"/>
    <col min="5126" max="5126" width="6.25" style="1" customWidth="1"/>
    <col min="5127" max="5128" width="9.875" style="1" bestFit="1" customWidth="1"/>
    <col min="5129" max="5129" width="5.75" style="1" customWidth="1"/>
    <col min="5130" max="5130" width="29.5" style="1" customWidth="1"/>
    <col min="5131" max="5131" width="15.8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79" width="16.375" style="1" customWidth="1"/>
    <col min="5380" max="5380" width="14.75" style="1" customWidth="1"/>
    <col min="5381" max="5381" width="53.125" style="1" customWidth="1"/>
    <col min="5382" max="5382" width="6.25" style="1" customWidth="1"/>
    <col min="5383" max="5384" width="9.875" style="1" bestFit="1" customWidth="1"/>
    <col min="5385" max="5385" width="5.75" style="1" customWidth="1"/>
    <col min="5386" max="5386" width="29.5" style="1" customWidth="1"/>
    <col min="5387" max="5387" width="15.8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5" width="16.375" style="1" customWidth="1"/>
    <col min="5636" max="5636" width="14.75" style="1" customWidth="1"/>
    <col min="5637" max="5637" width="53.125" style="1" customWidth="1"/>
    <col min="5638" max="5638" width="6.25" style="1" customWidth="1"/>
    <col min="5639" max="5640" width="9.875" style="1" bestFit="1" customWidth="1"/>
    <col min="5641" max="5641" width="5.75" style="1" customWidth="1"/>
    <col min="5642" max="5642" width="29.5" style="1" customWidth="1"/>
    <col min="5643" max="5643" width="15.8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1" width="16.375" style="1" customWidth="1"/>
    <col min="5892" max="5892" width="14.75" style="1" customWidth="1"/>
    <col min="5893" max="5893" width="53.125" style="1" customWidth="1"/>
    <col min="5894" max="5894" width="6.25" style="1" customWidth="1"/>
    <col min="5895" max="5896" width="9.875" style="1" bestFit="1" customWidth="1"/>
    <col min="5897" max="5897" width="5.75" style="1" customWidth="1"/>
    <col min="5898" max="5898" width="29.5" style="1" customWidth="1"/>
    <col min="5899" max="5899" width="15.8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7" width="16.375" style="1" customWidth="1"/>
    <col min="6148" max="6148" width="14.75" style="1" customWidth="1"/>
    <col min="6149" max="6149" width="53.125" style="1" customWidth="1"/>
    <col min="6150" max="6150" width="6.25" style="1" customWidth="1"/>
    <col min="6151" max="6152" width="9.875" style="1" bestFit="1" customWidth="1"/>
    <col min="6153" max="6153" width="5.75" style="1" customWidth="1"/>
    <col min="6154" max="6154" width="29.5" style="1" customWidth="1"/>
    <col min="6155" max="6155" width="15.8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3" width="16.375" style="1" customWidth="1"/>
    <col min="6404" max="6404" width="14.75" style="1" customWidth="1"/>
    <col min="6405" max="6405" width="53.125" style="1" customWidth="1"/>
    <col min="6406" max="6406" width="6.25" style="1" customWidth="1"/>
    <col min="6407" max="6408" width="9.875" style="1" bestFit="1" customWidth="1"/>
    <col min="6409" max="6409" width="5.75" style="1" customWidth="1"/>
    <col min="6410" max="6410" width="29.5" style="1" customWidth="1"/>
    <col min="6411" max="6411" width="15.8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59" width="16.375" style="1" customWidth="1"/>
    <col min="6660" max="6660" width="14.75" style="1" customWidth="1"/>
    <col min="6661" max="6661" width="53.125" style="1" customWidth="1"/>
    <col min="6662" max="6662" width="6.25" style="1" customWidth="1"/>
    <col min="6663" max="6664" width="9.875" style="1" bestFit="1" customWidth="1"/>
    <col min="6665" max="6665" width="5.75" style="1" customWidth="1"/>
    <col min="6666" max="6666" width="29.5" style="1" customWidth="1"/>
    <col min="6667" max="6667" width="15.8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5" width="16.375" style="1" customWidth="1"/>
    <col min="6916" max="6916" width="14.75" style="1" customWidth="1"/>
    <col min="6917" max="6917" width="53.125" style="1" customWidth="1"/>
    <col min="6918" max="6918" width="6.25" style="1" customWidth="1"/>
    <col min="6919" max="6920" width="9.875" style="1" bestFit="1" customWidth="1"/>
    <col min="6921" max="6921" width="5.75" style="1" customWidth="1"/>
    <col min="6922" max="6922" width="29.5" style="1" customWidth="1"/>
    <col min="6923" max="6923" width="15.8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1" width="16.375" style="1" customWidth="1"/>
    <col min="7172" max="7172" width="14.75" style="1" customWidth="1"/>
    <col min="7173" max="7173" width="53.125" style="1" customWidth="1"/>
    <col min="7174" max="7174" width="6.25" style="1" customWidth="1"/>
    <col min="7175" max="7176" width="9.875" style="1" bestFit="1" customWidth="1"/>
    <col min="7177" max="7177" width="5.75" style="1" customWidth="1"/>
    <col min="7178" max="7178" width="29.5" style="1" customWidth="1"/>
    <col min="7179" max="7179" width="15.8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7" width="16.375" style="1" customWidth="1"/>
    <col min="7428" max="7428" width="14.75" style="1" customWidth="1"/>
    <col min="7429" max="7429" width="53.125" style="1" customWidth="1"/>
    <col min="7430" max="7430" width="6.25" style="1" customWidth="1"/>
    <col min="7431" max="7432" width="9.875" style="1" bestFit="1" customWidth="1"/>
    <col min="7433" max="7433" width="5.75" style="1" customWidth="1"/>
    <col min="7434" max="7434" width="29.5" style="1" customWidth="1"/>
    <col min="7435" max="7435" width="15.8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3" width="16.375" style="1" customWidth="1"/>
    <col min="7684" max="7684" width="14.75" style="1" customWidth="1"/>
    <col min="7685" max="7685" width="53.125" style="1" customWidth="1"/>
    <col min="7686" max="7686" width="6.25" style="1" customWidth="1"/>
    <col min="7687" max="7688" width="9.875" style="1" bestFit="1" customWidth="1"/>
    <col min="7689" max="7689" width="5.75" style="1" customWidth="1"/>
    <col min="7690" max="7690" width="29.5" style="1" customWidth="1"/>
    <col min="7691" max="7691" width="15.8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39" width="16.375" style="1" customWidth="1"/>
    <col min="7940" max="7940" width="14.75" style="1" customWidth="1"/>
    <col min="7941" max="7941" width="53.125" style="1" customWidth="1"/>
    <col min="7942" max="7942" width="6.25" style="1" customWidth="1"/>
    <col min="7943" max="7944" width="9.875" style="1" bestFit="1" customWidth="1"/>
    <col min="7945" max="7945" width="5.75" style="1" customWidth="1"/>
    <col min="7946" max="7946" width="29.5" style="1" customWidth="1"/>
    <col min="7947" max="7947" width="15.8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5" width="16.375" style="1" customWidth="1"/>
    <col min="8196" max="8196" width="14.75" style="1" customWidth="1"/>
    <col min="8197" max="8197" width="53.125" style="1" customWidth="1"/>
    <col min="8198" max="8198" width="6.25" style="1" customWidth="1"/>
    <col min="8199" max="8200" width="9.875" style="1" bestFit="1" customWidth="1"/>
    <col min="8201" max="8201" width="5.75" style="1" customWidth="1"/>
    <col min="8202" max="8202" width="29.5" style="1" customWidth="1"/>
    <col min="8203" max="8203" width="15.8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1" width="16.375" style="1" customWidth="1"/>
    <col min="8452" max="8452" width="14.75" style="1" customWidth="1"/>
    <col min="8453" max="8453" width="53.125" style="1" customWidth="1"/>
    <col min="8454" max="8454" width="6.25" style="1" customWidth="1"/>
    <col min="8455" max="8456" width="9.875" style="1" bestFit="1" customWidth="1"/>
    <col min="8457" max="8457" width="5.75" style="1" customWidth="1"/>
    <col min="8458" max="8458" width="29.5" style="1" customWidth="1"/>
    <col min="8459" max="8459" width="15.8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7" width="16.375" style="1" customWidth="1"/>
    <col min="8708" max="8708" width="14.75" style="1" customWidth="1"/>
    <col min="8709" max="8709" width="53.125" style="1" customWidth="1"/>
    <col min="8710" max="8710" width="6.25" style="1" customWidth="1"/>
    <col min="8711" max="8712" width="9.875" style="1" bestFit="1" customWidth="1"/>
    <col min="8713" max="8713" width="5.75" style="1" customWidth="1"/>
    <col min="8714" max="8714" width="29.5" style="1" customWidth="1"/>
    <col min="8715" max="8715" width="15.8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3" width="16.375" style="1" customWidth="1"/>
    <col min="8964" max="8964" width="14.75" style="1" customWidth="1"/>
    <col min="8965" max="8965" width="53.125" style="1" customWidth="1"/>
    <col min="8966" max="8966" width="6.25" style="1" customWidth="1"/>
    <col min="8967" max="8968" width="9.875" style="1" bestFit="1" customWidth="1"/>
    <col min="8969" max="8969" width="5.75" style="1" customWidth="1"/>
    <col min="8970" max="8970" width="29.5" style="1" customWidth="1"/>
    <col min="8971" max="8971" width="15.8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19" width="16.375" style="1" customWidth="1"/>
    <col min="9220" max="9220" width="14.75" style="1" customWidth="1"/>
    <col min="9221" max="9221" width="53.125" style="1" customWidth="1"/>
    <col min="9222" max="9222" width="6.25" style="1" customWidth="1"/>
    <col min="9223" max="9224" width="9.875" style="1" bestFit="1" customWidth="1"/>
    <col min="9225" max="9225" width="5.75" style="1" customWidth="1"/>
    <col min="9226" max="9226" width="29.5" style="1" customWidth="1"/>
    <col min="9227" max="9227" width="15.8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5" width="16.375" style="1" customWidth="1"/>
    <col min="9476" max="9476" width="14.75" style="1" customWidth="1"/>
    <col min="9477" max="9477" width="53.125" style="1" customWidth="1"/>
    <col min="9478" max="9478" width="6.25" style="1" customWidth="1"/>
    <col min="9479" max="9480" width="9.875" style="1" bestFit="1" customWidth="1"/>
    <col min="9481" max="9481" width="5.75" style="1" customWidth="1"/>
    <col min="9482" max="9482" width="29.5" style="1" customWidth="1"/>
    <col min="9483" max="9483" width="15.8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1" width="16.375" style="1" customWidth="1"/>
    <col min="9732" max="9732" width="14.75" style="1" customWidth="1"/>
    <col min="9733" max="9733" width="53.125" style="1" customWidth="1"/>
    <col min="9734" max="9734" width="6.25" style="1" customWidth="1"/>
    <col min="9735" max="9736" width="9.875" style="1" bestFit="1" customWidth="1"/>
    <col min="9737" max="9737" width="5.75" style="1" customWidth="1"/>
    <col min="9738" max="9738" width="29.5" style="1" customWidth="1"/>
    <col min="9739" max="9739" width="15.8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7" width="16.375" style="1" customWidth="1"/>
    <col min="9988" max="9988" width="14.75" style="1" customWidth="1"/>
    <col min="9989" max="9989" width="53.125" style="1" customWidth="1"/>
    <col min="9990" max="9990" width="6.25" style="1" customWidth="1"/>
    <col min="9991" max="9992" width="9.875" style="1" bestFit="1" customWidth="1"/>
    <col min="9993" max="9993" width="5.75" style="1" customWidth="1"/>
    <col min="9994" max="9994" width="29.5" style="1" customWidth="1"/>
    <col min="9995" max="9995" width="15.8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3" width="16.375" style="1" customWidth="1"/>
    <col min="10244" max="10244" width="14.75" style="1" customWidth="1"/>
    <col min="10245" max="10245" width="53.125" style="1" customWidth="1"/>
    <col min="10246" max="10246" width="6.25" style="1" customWidth="1"/>
    <col min="10247" max="10248" width="9.875" style="1" bestFit="1" customWidth="1"/>
    <col min="10249" max="10249" width="5.75" style="1" customWidth="1"/>
    <col min="10250" max="10250" width="29.5" style="1" customWidth="1"/>
    <col min="10251" max="10251" width="15.8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499" width="16.375" style="1" customWidth="1"/>
    <col min="10500" max="10500" width="14.75" style="1" customWidth="1"/>
    <col min="10501" max="10501" width="53.125" style="1" customWidth="1"/>
    <col min="10502" max="10502" width="6.25" style="1" customWidth="1"/>
    <col min="10503" max="10504" width="9.875" style="1" bestFit="1" customWidth="1"/>
    <col min="10505" max="10505" width="5.75" style="1" customWidth="1"/>
    <col min="10506" max="10506" width="29.5" style="1" customWidth="1"/>
    <col min="10507" max="10507" width="15.8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5" width="16.375" style="1" customWidth="1"/>
    <col min="10756" max="10756" width="14.75" style="1" customWidth="1"/>
    <col min="10757" max="10757" width="53.125" style="1" customWidth="1"/>
    <col min="10758" max="10758" width="6.25" style="1" customWidth="1"/>
    <col min="10759" max="10760" width="9.875" style="1" bestFit="1" customWidth="1"/>
    <col min="10761" max="10761" width="5.75" style="1" customWidth="1"/>
    <col min="10762" max="10762" width="29.5" style="1" customWidth="1"/>
    <col min="10763" max="10763" width="15.8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1" width="16.375" style="1" customWidth="1"/>
    <col min="11012" max="11012" width="14.75" style="1" customWidth="1"/>
    <col min="11013" max="11013" width="53.125" style="1" customWidth="1"/>
    <col min="11014" max="11014" width="6.25" style="1" customWidth="1"/>
    <col min="11015" max="11016" width="9.875" style="1" bestFit="1" customWidth="1"/>
    <col min="11017" max="11017" width="5.75" style="1" customWidth="1"/>
    <col min="11018" max="11018" width="29.5" style="1" customWidth="1"/>
    <col min="11019" max="11019" width="15.8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7" width="16.375" style="1" customWidth="1"/>
    <col min="11268" max="11268" width="14.75" style="1" customWidth="1"/>
    <col min="11269" max="11269" width="53.125" style="1" customWidth="1"/>
    <col min="11270" max="11270" width="6.25" style="1" customWidth="1"/>
    <col min="11271" max="11272" width="9.875" style="1" bestFit="1" customWidth="1"/>
    <col min="11273" max="11273" width="5.75" style="1" customWidth="1"/>
    <col min="11274" max="11274" width="29.5" style="1" customWidth="1"/>
    <col min="11275" max="11275" width="15.8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3" width="16.375" style="1" customWidth="1"/>
    <col min="11524" max="11524" width="14.75" style="1" customWidth="1"/>
    <col min="11525" max="11525" width="53.125" style="1" customWidth="1"/>
    <col min="11526" max="11526" width="6.25" style="1" customWidth="1"/>
    <col min="11527" max="11528" width="9.875" style="1" bestFit="1" customWidth="1"/>
    <col min="11529" max="11529" width="5.75" style="1" customWidth="1"/>
    <col min="11530" max="11530" width="29.5" style="1" customWidth="1"/>
    <col min="11531" max="11531" width="15.8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79" width="16.375" style="1" customWidth="1"/>
    <col min="11780" max="11780" width="14.75" style="1" customWidth="1"/>
    <col min="11781" max="11781" width="53.125" style="1" customWidth="1"/>
    <col min="11782" max="11782" width="6.25" style="1" customWidth="1"/>
    <col min="11783" max="11784" width="9.875" style="1" bestFit="1" customWidth="1"/>
    <col min="11785" max="11785" width="5.75" style="1" customWidth="1"/>
    <col min="11786" max="11786" width="29.5" style="1" customWidth="1"/>
    <col min="11787" max="11787" width="15.8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5" width="16.375" style="1" customWidth="1"/>
    <col min="12036" max="12036" width="14.75" style="1" customWidth="1"/>
    <col min="12037" max="12037" width="53.125" style="1" customWidth="1"/>
    <col min="12038" max="12038" width="6.25" style="1" customWidth="1"/>
    <col min="12039" max="12040" width="9.875" style="1" bestFit="1" customWidth="1"/>
    <col min="12041" max="12041" width="5.75" style="1" customWidth="1"/>
    <col min="12042" max="12042" width="29.5" style="1" customWidth="1"/>
    <col min="12043" max="12043" width="15.8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1" width="16.375" style="1" customWidth="1"/>
    <col min="12292" max="12292" width="14.75" style="1" customWidth="1"/>
    <col min="12293" max="12293" width="53.125" style="1" customWidth="1"/>
    <col min="12294" max="12294" width="6.25" style="1" customWidth="1"/>
    <col min="12295" max="12296" width="9.875" style="1" bestFit="1" customWidth="1"/>
    <col min="12297" max="12297" width="5.75" style="1" customWidth="1"/>
    <col min="12298" max="12298" width="29.5" style="1" customWidth="1"/>
    <col min="12299" max="12299" width="15.8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7" width="16.375" style="1" customWidth="1"/>
    <col min="12548" max="12548" width="14.75" style="1" customWidth="1"/>
    <col min="12549" max="12549" width="53.125" style="1" customWidth="1"/>
    <col min="12550" max="12550" width="6.25" style="1" customWidth="1"/>
    <col min="12551" max="12552" width="9.875" style="1" bestFit="1" customWidth="1"/>
    <col min="12553" max="12553" width="5.75" style="1" customWidth="1"/>
    <col min="12554" max="12554" width="29.5" style="1" customWidth="1"/>
    <col min="12555" max="12555" width="15.8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3" width="16.375" style="1" customWidth="1"/>
    <col min="12804" max="12804" width="14.75" style="1" customWidth="1"/>
    <col min="12805" max="12805" width="53.125" style="1" customWidth="1"/>
    <col min="12806" max="12806" width="6.25" style="1" customWidth="1"/>
    <col min="12807" max="12808" width="9.875" style="1" bestFit="1" customWidth="1"/>
    <col min="12809" max="12809" width="5.75" style="1" customWidth="1"/>
    <col min="12810" max="12810" width="29.5" style="1" customWidth="1"/>
    <col min="12811" max="12811" width="15.8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59" width="16.375" style="1" customWidth="1"/>
    <col min="13060" max="13060" width="14.75" style="1" customWidth="1"/>
    <col min="13061" max="13061" width="53.125" style="1" customWidth="1"/>
    <col min="13062" max="13062" width="6.25" style="1" customWidth="1"/>
    <col min="13063" max="13064" width="9.875" style="1" bestFit="1" customWidth="1"/>
    <col min="13065" max="13065" width="5.75" style="1" customWidth="1"/>
    <col min="13066" max="13066" width="29.5" style="1" customWidth="1"/>
    <col min="13067" max="13067" width="15.8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5" width="16.375" style="1" customWidth="1"/>
    <col min="13316" max="13316" width="14.75" style="1" customWidth="1"/>
    <col min="13317" max="13317" width="53.125" style="1" customWidth="1"/>
    <col min="13318" max="13318" width="6.25" style="1" customWidth="1"/>
    <col min="13319" max="13320" width="9.875" style="1" bestFit="1" customWidth="1"/>
    <col min="13321" max="13321" width="5.75" style="1" customWidth="1"/>
    <col min="13322" max="13322" width="29.5" style="1" customWidth="1"/>
    <col min="13323" max="13323" width="15.8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1" width="16.375" style="1" customWidth="1"/>
    <col min="13572" max="13572" width="14.75" style="1" customWidth="1"/>
    <col min="13573" max="13573" width="53.125" style="1" customWidth="1"/>
    <col min="13574" max="13574" width="6.25" style="1" customWidth="1"/>
    <col min="13575" max="13576" width="9.875" style="1" bestFit="1" customWidth="1"/>
    <col min="13577" max="13577" width="5.75" style="1" customWidth="1"/>
    <col min="13578" max="13578" width="29.5" style="1" customWidth="1"/>
    <col min="13579" max="13579" width="15.8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7" width="16.375" style="1" customWidth="1"/>
    <col min="13828" max="13828" width="14.75" style="1" customWidth="1"/>
    <col min="13829" max="13829" width="53.125" style="1" customWidth="1"/>
    <col min="13830" max="13830" width="6.25" style="1" customWidth="1"/>
    <col min="13831" max="13832" width="9.875" style="1" bestFit="1" customWidth="1"/>
    <col min="13833" max="13833" width="5.75" style="1" customWidth="1"/>
    <col min="13834" max="13834" width="29.5" style="1" customWidth="1"/>
    <col min="13835" max="13835" width="15.8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3" width="16.375" style="1" customWidth="1"/>
    <col min="14084" max="14084" width="14.75" style="1" customWidth="1"/>
    <col min="14085" max="14085" width="53.125" style="1" customWidth="1"/>
    <col min="14086" max="14086" width="6.25" style="1" customWidth="1"/>
    <col min="14087" max="14088" width="9.875" style="1" bestFit="1" customWidth="1"/>
    <col min="14089" max="14089" width="5.75" style="1" customWidth="1"/>
    <col min="14090" max="14090" width="29.5" style="1" customWidth="1"/>
    <col min="14091" max="14091" width="15.8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39" width="16.375" style="1" customWidth="1"/>
    <col min="14340" max="14340" width="14.75" style="1" customWidth="1"/>
    <col min="14341" max="14341" width="53.125" style="1" customWidth="1"/>
    <col min="14342" max="14342" width="6.25" style="1" customWidth="1"/>
    <col min="14343" max="14344" width="9.875" style="1" bestFit="1" customWidth="1"/>
    <col min="14345" max="14345" width="5.75" style="1" customWidth="1"/>
    <col min="14346" max="14346" width="29.5" style="1" customWidth="1"/>
    <col min="14347" max="14347" width="15.8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5" width="16.375" style="1" customWidth="1"/>
    <col min="14596" max="14596" width="14.75" style="1" customWidth="1"/>
    <col min="14597" max="14597" width="53.125" style="1" customWidth="1"/>
    <col min="14598" max="14598" width="6.25" style="1" customWidth="1"/>
    <col min="14599" max="14600" width="9.875" style="1" bestFit="1" customWidth="1"/>
    <col min="14601" max="14601" width="5.75" style="1" customWidth="1"/>
    <col min="14602" max="14602" width="29.5" style="1" customWidth="1"/>
    <col min="14603" max="14603" width="15.8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1" width="16.375" style="1" customWidth="1"/>
    <col min="14852" max="14852" width="14.75" style="1" customWidth="1"/>
    <col min="14853" max="14853" width="53.125" style="1" customWidth="1"/>
    <col min="14854" max="14854" width="6.25" style="1" customWidth="1"/>
    <col min="14855" max="14856" width="9.875" style="1" bestFit="1" customWidth="1"/>
    <col min="14857" max="14857" width="5.75" style="1" customWidth="1"/>
    <col min="14858" max="14858" width="29.5" style="1" customWidth="1"/>
    <col min="14859" max="14859" width="15.8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7" width="16.375" style="1" customWidth="1"/>
    <col min="15108" max="15108" width="14.75" style="1" customWidth="1"/>
    <col min="15109" max="15109" width="53.125" style="1" customWidth="1"/>
    <col min="15110" max="15110" width="6.25" style="1" customWidth="1"/>
    <col min="15111" max="15112" width="9.875" style="1" bestFit="1" customWidth="1"/>
    <col min="15113" max="15113" width="5.75" style="1" customWidth="1"/>
    <col min="15114" max="15114" width="29.5" style="1" customWidth="1"/>
    <col min="15115" max="15115" width="15.8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3" width="16.375" style="1" customWidth="1"/>
    <col min="15364" max="15364" width="14.75" style="1" customWidth="1"/>
    <col min="15365" max="15365" width="53.125" style="1" customWidth="1"/>
    <col min="15366" max="15366" width="6.25" style="1" customWidth="1"/>
    <col min="15367" max="15368" width="9.875" style="1" bestFit="1" customWidth="1"/>
    <col min="15369" max="15369" width="5.75" style="1" customWidth="1"/>
    <col min="15370" max="15370" width="29.5" style="1" customWidth="1"/>
    <col min="15371" max="15371" width="15.8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19" width="16.375" style="1" customWidth="1"/>
    <col min="15620" max="15620" width="14.75" style="1" customWidth="1"/>
    <col min="15621" max="15621" width="53.125" style="1" customWidth="1"/>
    <col min="15622" max="15622" width="6.25" style="1" customWidth="1"/>
    <col min="15623" max="15624" width="9.875" style="1" bestFit="1" customWidth="1"/>
    <col min="15625" max="15625" width="5.75" style="1" customWidth="1"/>
    <col min="15626" max="15626" width="29.5" style="1" customWidth="1"/>
    <col min="15627" max="15627" width="15.8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5" width="16.375" style="1" customWidth="1"/>
    <col min="15876" max="15876" width="14.75" style="1" customWidth="1"/>
    <col min="15877" max="15877" width="53.125" style="1" customWidth="1"/>
    <col min="15878" max="15878" width="6.25" style="1" customWidth="1"/>
    <col min="15879" max="15880" width="9.875" style="1" bestFit="1" customWidth="1"/>
    <col min="15881" max="15881" width="5.75" style="1" customWidth="1"/>
    <col min="15882" max="15882" width="29.5" style="1" customWidth="1"/>
    <col min="15883" max="15883" width="15.8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1" width="16.375" style="1" customWidth="1"/>
    <col min="16132" max="16132" width="14.75" style="1" customWidth="1"/>
    <col min="16133" max="16133" width="53.125" style="1" customWidth="1"/>
    <col min="16134" max="16134" width="6.25" style="1" customWidth="1"/>
    <col min="16135" max="16136" width="9.875" style="1" bestFit="1" customWidth="1"/>
    <col min="16137" max="16137" width="5.75" style="1" customWidth="1"/>
    <col min="16138" max="16138" width="29.5" style="1" customWidth="1"/>
    <col min="16139" max="16139" width="15.8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3292</v>
      </c>
      <c r="G2" s="5" t="s">
        <v>2</v>
      </c>
      <c r="H2" s="6"/>
      <c r="I2" s="7"/>
      <c r="J2" s="8">
        <f>SUM(H:H)</f>
        <v>985519</v>
      </c>
    </row>
    <row r="3" spans="2:17" ht="20.100000000000001" customHeight="1">
      <c r="B3" s="2" t="s">
        <v>3</v>
      </c>
      <c r="C3" s="2"/>
      <c r="D3" s="2"/>
      <c r="E3" s="13" t="s">
        <v>3293</v>
      </c>
    </row>
    <row r="4" spans="2:17" ht="20.100000000000001" customHeight="1">
      <c r="B4" s="2" t="s">
        <v>996</v>
      </c>
      <c r="C4" s="2"/>
      <c r="D4" s="2"/>
      <c r="E4" s="13">
        <v>228811</v>
      </c>
    </row>
    <row r="5" spans="2:17" ht="20.100000000000001" customHeight="1">
      <c r="B5" s="2" t="s">
        <v>9</v>
      </c>
      <c r="C5" s="2"/>
      <c r="D5" s="2"/>
      <c r="E5" s="16">
        <v>46063</v>
      </c>
    </row>
    <row r="6" spans="2:17" ht="20.100000000000001" customHeight="1">
      <c r="B6" s="2" t="s">
        <v>10</v>
      </c>
      <c r="C6" s="2"/>
      <c r="D6" s="2"/>
      <c r="E6" s="16">
        <v>46108</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 t="shared" ref="H9:H16" si="0">F9*G9</f>
        <v>0</v>
      </c>
      <c r="I9" s="28"/>
      <c r="J9" s="47"/>
      <c r="K9" s="47"/>
      <c r="L9" s="26"/>
      <c r="M9" s="30"/>
      <c r="N9" s="27"/>
      <c r="O9" s="26"/>
      <c r="P9" s="30"/>
      <c r="Q9" s="375"/>
    </row>
    <row r="10" spans="2:17" s="4" customFormat="1" ht="19.7" customHeight="1">
      <c r="B10" s="27">
        <v>15</v>
      </c>
      <c r="C10" s="27"/>
      <c r="D10" s="27"/>
      <c r="E10" s="148" t="s">
        <v>1071</v>
      </c>
      <c r="F10" s="67">
        <v>0</v>
      </c>
      <c r="G10" s="768">
        <v>5000</v>
      </c>
      <c r="H10" s="139">
        <f>F10*G10</f>
        <v>0</v>
      </c>
      <c r="I10" s="28"/>
      <c r="J10" s="40"/>
      <c r="K10" s="26"/>
      <c r="L10" s="26"/>
      <c r="M10" s="30"/>
      <c r="N10" s="27"/>
      <c r="O10" s="26"/>
      <c r="P10" s="30"/>
      <c r="Q10" s="375"/>
    </row>
    <row r="11" spans="2:17" s="4" customFormat="1" ht="19.7" customHeight="1">
      <c r="B11" s="27">
        <v>15</v>
      </c>
      <c r="C11" s="27"/>
      <c r="D11" s="27"/>
      <c r="E11" s="148" t="s">
        <v>1072</v>
      </c>
      <c r="F11" s="67">
        <v>24</v>
      </c>
      <c r="G11" s="768">
        <v>5000</v>
      </c>
      <c r="H11" s="139">
        <f>F11*G11</f>
        <v>120000</v>
      </c>
      <c r="I11" s="28"/>
      <c r="J11" s="40"/>
      <c r="K11" s="26"/>
      <c r="L11" s="26"/>
      <c r="M11" s="30"/>
      <c r="N11" s="27"/>
      <c r="O11" s="26"/>
      <c r="P11" s="30"/>
      <c r="Q11" s="375"/>
    </row>
    <row r="12" spans="2:17" s="4" customFormat="1" ht="19.7" customHeight="1">
      <c r="B12" s="27"/>
      <c r="C12" s="27"/>
      <c r="D12" s="27"/>
      <c r="E12" s="108"/>
      <c r="F12" s="26"/>
      <c r="G12" s="139">
        <v>0</v>
      </c>
      <c r="H12" s="139">
        <f>F12*G12</f>
        <v>0</v>
      </c>
      <c r="I12" s="28"/>
      <c r="J12" s="40"/>
      <c r="K12" s="26"/>
      <c r="L12" s="26"/>
      <c r="M12" s="30"/>
      <c r="N12" s="27"/>
      <c r="O12" s="26"/>
      <c r="P12" s="30"/>
      <c r="Q12" s="375"/>
    </row>
    <row r="13" spans="2:17" s="4" customFormat="1" ht="19.7" customHeight="1">
      <c r="B13" s="27">
        <v>1</v>
      </c>
      <c r="C13" s="27" t="s">
        <v>48</v>
      </c>
      <c r="D13" s="27" t="s">
        <v>48</v>
      </c>
      <c r="E13" s="108" t="s">
        <v>3294</v>
      </c>
      <c r="F13" s="26">
        <v>1</v>
      </c>
      <c r="G13" s="139">
        <v>467000</v>
      </c>
      <c r="H13" s="139">
        <f t="shared" si="0"/>
        <v>467000</v>
      </c>
      <c r="I13" s="28"/>
      <c r="J13" s="40" t="s">
        <v>1749</v>
      </c>
      <c r="K13" s="47" t="s">
        <v>3295</v>
      </c>
      <c r="L13" s="26"/>
      <c r="M13" s="30">
        <v>46001</v>
      </c>
      <c r="N13" s="27"/>
      <c r="O13" s="42">
        <v>45698</v>
      </c>
      <c r="P13" s="30">
        <v>46097</v>
      </c>
      <c r="Q13" s="375">
        <v>46097</v>
      </c>
    </row>
    <row r="14" spans="2:17" s="4" customFormat="1" ht="19.7" customHeight="1">
      <c r="B14" s="27">
        <v>1</v>
      </c>
      <c r="C14" s="66" t="s">
        <v>48</v>
      </c>
      <c r="D14" s="66" t="s">
        <v>48</v>
      </c>
      <c r="E14" s="108" t="s">
        <v>3296</v>
      </c>
      <c r="F14" s="26">
        <v>1</v>
      </c>
      <c r="G14" s="139">
        <v>12000</v>
      </c>
      <c r="H14" s="139">
        <f t="shared" si="0"/>
        <v>12000</v>
      </c>
      <c r="I14" s="28"/>
      <c r="J14" s="40"/>
      <c r="K14" s="47" t="s">
        <v>3295</v>
      </c>
      <c r="L14" s="26"/>
      <c r="M14" s="30">
        <v>46001</v>
      </c>
      <c r="N14" s="27"/>
      <c r="O14" s="42">
        <v>45698</v>
      </c>
      <c r="P14" s="30">
        <v>46097</v>
      </c>
      <c r="Q14" s="375">
        <v>46097</v>
      </c>
    </row>
    <row r="15" spans="2:17" s="4" customFormat="1" ht="19.7" customHeight="1">
      <c r="B15" s="27">
        <v>4</v>
      </c>
      <c r="C15" s="66" t="s">
        <v>48</v>
      </c>
      <c r="D15" s="66" t="s">
        <v>48</v>
      </c>
      <c r="E15" s="148" t="s">
        <v>3297</v>
      </c>
      <c r="F15" s="155">
        <v>1</v>
      </c>
      <c r="G15" s="139">
        <v>50000</v>
      </c>
      <c r="H15" s="139">
        <f t="shared" si="0"/>
        <v>50000</v>
      </c>
      <c r="I15" s="28"/>
      <c r="J15" s="69"/>
      <c r="K15" s="47" t="s">
        <v>3295</v>
      </c>
      <c r="L15" s="26"/>
      <c r="M15" s="30">
        <v>46001</v>
      </c>
      <c r="N15" s="27"/>
      <c r="O15" s="42">
        <v>45698</v>
      </c>
      <c r="P15" s="30">
        <v>46097</v>
      </c>
      <c r="Q15" s="375">
        <v>46097</v>
      </c>
    </row>
    <row r="16" spans="2:17" s="4" customFormat="1" ht="19.7" customHeight="1">
      <c r="B16" s="27">
        <v>2</v>
      </c>
      <c r="C16" s="66" t="s">
        <v>48</v>
      </c>
      <c r="D16" s="66" t="s">
        <v>48</v>
      </c>
      <c r="E16" s="69" t="s">
        <v>3298</v>
      </c>
      <c r="F16" s="155">
        <v>2</v>
      </c>
      <c r="G16" s="139">
        <v>630</v>
      </c>
      <c r="H16" s="139">
        <f t="shared" si="0"/>
        <v>1260</v>
      </c>
      <c r="I16" s="28"/>
      <c r="J16" s="40" t="s">
        <v>3299</v>
      </c>
      <c r="K16" s="47" t="s">
        <v>3295</v>
      </c>
      <c r="L16" s="26"/>
      <c r="M16" s="30">
        <v>46001</v>
      </c>
      <c r="N16" s="27"/>
      <c r="O16" s="42">
        <v>45698</v>
      </c>
      <c r="P16" s="30">
        <v>46097</v>
      </c>
      <c r="Q16" s="375">
        <v>46097</v>
      </c>
    </row>
    <row r="17" spans="2:17" s="4" customFormat="1" ht="19.7" customHeight="1">
      <c r="B17" s="27"/>
      <c r="C17" s="27"/>
      <c r="D17" s="27"/>
      <c r="E17" s="108"/>
      <c r="F17" s="26"/>
      <c r="G17" s="139">
        <v>0</v>
      </c>
      <c r="H17" s="139">
        <f>F17*G17</f>
        <v>0</v>
      </c>
      <c r="I17" s="28"/>
      <c r="J17" s="40"/>
      <c r="K17" s="26"/>
      <c r="L17" s="26"/>
      <c r="M17" s="30"/>
      <c r="N17" s="27"/>
      <c r="O17" s="26"/>
      <c r="P17" s="30"/>
      <c r="Q17" s="375"/>
    </row>
    <row r="18" spans="2:17" s="4" customFormat="1" ht="19.7" customHeight="1">
      <c r="B18" s="27">
        <v>3</v>
      </c>
      <c r="C18" s="66" t="s">
        <v>48</v>
      </c>
      <c r="D18" s="66" t="s">
        <v>1070</v>
      </c>
      <c r="E18" s="108" t="s">
        <v>3300</v>
      </c>
      <c r="F18" s="26">
        <v>1</v>
      </c>
      <c r="G18" s="139">
        <v>2000</v>
      </c>
      <c r="H18" s="139">
        <f>F18*G18</f>
        <v>2000</v>
      </c>
      <c r="I18" s="28"/>
      <c r="J18" s="40"/>
      <c r="K18" s="26"/>
      <c r="L18" s="26"/>
      <c r="M18" s="30"/>
      <c r="N18" s="27"/>
      <c r="O18" s="42"/>
      <c r="P18" s="30"/>
      <c r="Q18" s="375"/>
    </row>
    <row r="19" spans="2:17" s="4" customFormat="1" ht="19.7" customHeight="1">
      <c r="B19" s="27"/>
      <c r="C19" s="27"/>
      <c r="D19" s="27"/>
      <c r="E19" s="108"/>
      <c r="F19" s="26"/>
      <c r="G19" s="139">
        <v>0</v>
      </c>
      <c r="H19" s="139">
        <f>F19*G19</f>
        <v>0</v>
      </c>
      <c r="I19" s="28"/>
      <c r="J19" s="40"/>
      <c r="K19" s="26"/>
      <c r="L19" s="26"/>
      <c r="M19" s="30"/>
      <c r="N19" s="27"/>
      <c r="O19" s="26"/>
      <c r="P19" s="30"/>
      <c r="Q19" s="375"/>
    </row>
    <row r="20" spans="2:17" s="4" customFormat="1" ht="19.7" customHeight="1">
      <c r="B20" s="66">
        <v>11</v>
      </c>
      <c r="C20" s="66" t="s">
        <v>145</v>
      </c>
      <c r="D20" s="66" t="s">
        <v>1143</v>
      </c>
      <c r="E20" s="148" t="s">
        <v>3301</v>
      </c>
      <c r="F20" s="155">
        <v>1</v>
      </c>
      <c r="G20" s="139">
        <v>4240</v>
      </c>
      <c r="H20" s="139">
        <f t="shared" ref="H20:H83" si="1">F20*G20</f>
        <v>4240</v>
      </c>
      <c r="I20" s="28"/>
      <c r="J20" s="40" t="s">
        <v>3302</v>
      </c>
      <c r="K20" s="47" t="s">
        <v>3303</v>
      </c>
      <c r="L20" s="26"/>
      <c r="M20" s="30">
        <v>46010</v>
      </c>
      <c r="N20" s="27"/>
      <c r="O20" s="42">
        <v>45671</v>
      </c>
      <c r="P20" s="30">
        <v>46035</v>
      </c>
      <c r="Q20" s="375">
        <v>46030</v>
      </c>
    </row>
    <row r="21" spans="2:17" s="4" customFormat="1" ht="19.7" customHeight="1">
      <c r="B21" s="66">
        <v>11</v>
      </c>
      <c r="C21" s="66" t="s">
        <v>145</v>
      </c>
      <c r="D21" s="66" t="s">
        <v>1143</v>
      </c>
      <c r="E21" s="148" t="s">
        <v>3304</v>
      </c>
      <c r="F21" s="155">
        <v>1</v>
      </c>
      <c r="G21" s="139">
        <v>230</v>
      </c>
      <c r="H21" s="139">
        <f>F21*G21</f>
        <v>230</v>
      </c>
      <c r="I21" s="28"/>
      <c r="J21" s="40" t="s">
        <v>3305</v>
      </c>
      <c r="K21" s="47" t="s">
        <v>3303</v>
      </c>
      <c r="L21" s="26"/>
      <c r="M21" s="30">
        <v>46010</v>
      </c>
      <c r="N21" s="27"/>
      <c r="O21" s="42">
        <v>45671</v>
      </c>
      <c r="P21" s="30">
        <v>46035</v>
      </c>
      <c r="Q21" s="375">
        <v>46030</v>
      </c>
    </row>
    <row r="22" spans="2:17" s="4" customFormat="1" ht="19.7" customHeight="1">
      <c r="B22" s="66">
        <v>11</v>
      </c>
      <c r="C22" s="66" t="s">
        <v>145</v>
      </c>
      <c r="D22" s="66" t="s">
        <v>1143</v>
      </c>
      <c r="E22" s="148" t="s">
        <v>3306</v>
      </c>
      <c r="F22" s="155">
        <v>1</v>
      </c>
      <c r="G22" s="139">
        <v>180</v>
      </c>
      <c r="H22" s="139">
        <f>F22*G22</f>
        <v>180</v>
      </c>
      <c r="I22" s="28"/>
      <c r="J22" s="40" t="s">
        <v>3305</v>
      </c>
      <c r="K22" s="47" t="s">
        <v>3303</v>
      </c>
      <c r="L22" s="26"/>
      <c r="M22" s="30">
        <v>46010</v>
      </c>
      <c r="N22" s="27"/>
      <c r="O22" s="42">
        <v>45671</v>
      </c>
      <c r="P22" s="30">
        <v>46035</v>
      </c>
      <c r="Q22" s="375">
        <v>46030</v>
      </c>
    </row>
    <row r="23" spans="2:17" s="4" customFormat="1" ht="19.7" customHeight="1">
      <c r="B23" s="66">
        <v>11</v>
      </c>
      <c r="C23" s="66" t="s">
        <v>145</v>
      </c>
      <c r="D23" s="66" t="s">
        <v>1143</v>
      </c>
      <c r="E23" s="148" t="s">
        <v>3307</v>
      </c>
      <c r="F23" s="155">
        <v>1</v>
      </c>
      <c r="G23" s="139">
        <v>300</v>
      </c>
      <c r="H23" s="139">
        <f t="shared" si="1"/>
        <v>300</v>
      </c>
      <c r="I23" s="28"/>
      <c r="J23" s="40" t="s">
        <v>3305</v>
      </c>
      <c r="K23" s="47" t="s">
        <v>3303</v>
      </c>
      <c r="L23" s="26"/>
      <c r="M23" s="30">
        <v>46010</v>
      </c>
      <c r="N23" s="27"/>
      <c r="O23" s="42">
        <v>45671</v>
      </c>
      <c r="P23" s="30">
        <v>46035</v>
      </c>
      <c r="Q23" s="375">
        <v>46030</v>
      </c>
    </row>
    <row r="24" spans="2:17" s="4" customFormat="1" ht="19.7" customHeight="1">
      <c r="B24" s="66">
        <v>11</v>
      </c>
      <c r="C24" s="66" t="s">
        <v>145</v>
      </c>
      <c r="D24" s="66" t="s">
        <v>1143</v>
      </c>
      <c r="E24" s="148" t="s">
        <v>3308</v>
      </c>
      <c r="F24" s="155">
        <v>1</v>
      </c>
      <c r="G24" s="139">
        <v>6820</v>
      </c>
      <c r="H24" s="139">
        <f t="shared" si="1"/>
        <v>6820</v>
      </c>
      <c r="I24" s="28"/>
      <c r="J24" s="40" t="s">
        <v>77</v>
      </c>
      <c r="K24" s="47" t="s">
        <v>3303</v>
      </c>
      <c r="L24" s="26"/>
      <c r="M24" s="30">
        <v>46010</v>
      </c>
      <c r="N24" s="27"/>
      <c r="O24" s="42">
        <v>45671</v>
      </c>
      <c r="P24" s="30">
        <v>46035</v>
      </c>
      <c r="Q24" s="375">
        <v>46030</v>
      </c>
    </row>
    <row r="25" spans="2:17" s="4" customFormat="1" ht="19.7" customHeight="1">
      <c r="B25" s="66">
        <v>11</v>
      </c>
      <c r="C25" s="66" t="s">
        <v>145</v>
      </c>
      <c r="D25" s="66" t="s">
        <v>1143</v>
      </c>
      <c r="E25" s="148" t="s">
        <v>3309</v>
      </c>
      <c r="F25" s="155">
        <v>1</v>
      </c>
      <c r="G25" s="139">
        <v>18660</v>
      </c>
      <c r="H25" s="139">
        <f t="shared" si="1"/>
        <v>18660</v>
      </c>
      <c r="I25" s="28"/>
      <c r="J25" s="40" t="s">
        <v>3310</v>
      </c>
      <c r="K25" s="47" t="s">
        <v>3303</v>
      </c>
      <c r="L25" s="26"/>
      <c r="M25" s="30">
        <v>46010</v>
      </c>
      <c r="N25" s="27"/>
      <c r="O25" s="42">
        <v>45671</v>
      </c>
      <c r="P25" s="30">
        <v>46035</v>
      </c>
      <c r="Q25" s="375">
        <v>46030</v>
      </c>
    </row>
    <row r="26" spans="2:17" s="4" customFormat="1" ht="19.7" customHeight="1">
      <c r="B26" s="66">
        <v>11</v>
      </c>
      <c r="C26" s="66" t="s">
        <v>145</v>
      </c>
      <c r="D26" s="66" t="s">
        <v>1143</v>
      </c>
      <c r="E26" s="148" t="s">
        <v>3311</v>
      </c>
      <c r="F26" s="155">
        <v>2</v>
      </c>
      <c r="G26" s="139">
        <v>310</v>
      </c>
      <c r="H26" s="139">
        <f>F26*G26</f>
        <v>620</v>
      </c>
      <c r="I26" s="28"/>
      <c r="J26" s="40" t="s">
        <v>3305</v>
      </c>
      <c r="K26" s="47" t="s">
        <v>3303</v>
      </c>
      <c r="L26" s="26"/>
      <c r="M26" s="30">
        <v>46010</v>
      </c>
      <c r="N26" s="27"/>
      <c r="O26" s="42">
        <v>45671</v>
      </c>
      <c r="P26" s="30">
        <v>46035</v>
      </c>
      <c r="Q26" s="375">
        <v>46030</v>
      </c>
    </row>
    <row r="27" spans="2:17" s="4" customFormat="1" ht="19.7" customHeight="1">
      <c r="B27" s="66">
        <v>11</v>
      </c>
      <c r="C27" s="66" t="s">
        <v>145</v>
      </c>
      <c r="D27" s="66" t="s">
        <v>1143</v>
      </c>
      <c r="E27" s="148" t="s">
        <v>3312</v>
      </c>
      <c r="F27" s="155">
        <v>1</v>
      </c>
      <c r="G27" s="139">
        <v>6920</v>
      </c>
      <c r="H27" s="139">
        <f t="shared" si="1"/>
        <v>6920</v>
      </c>
      <c r="I27" s="28"/>
      <c r="J27" s="40" t="s">
        <v>3313</v>
      </c>
      <c r="K27" s="47" t="s">
        <v>3303</v>
      </c>
      <c r="L27" s="26"/>
      <c r="M27" s="30">
        <v>46010</v>
      </c>
      <c r="N27" s="27"/>
      <c r="O27" s="42">
        <v>45671</v>
      </c>
      <c r="P27" s="30">
        <v>46035</v>
      </c>
      <c r="Q27" s="375">
        <v>46035</v>
      </c>
    </row>
    <row r="28" spans="2:17" s="4" customFormat="1" ht="19.7" customHeight="1">
      <c r="B28" s="66">
        <v>11</v>
      </c>
      <c r="C28" s="66" t="s">
        <v>145</v>
      </c>
      <c r="D28" s="66" t="s">
        <v>1143</v>
      </c>
      <c r="E28" s="148" t="s">
        <v>3314</v>
      </c>
      <c r="F28" s="155">
        <v>2</v>
      </c>
      <c r="G28" s="139">
        <v>230</v>
      </c>
      <c r="H28" s="139">
        <f t="shared" si="1"/>
        <v>460</v>
      </c>
      <c r="I28" s="28"/>
      <c r="J28" s="40" t="s">
        <v>3315</v>
      </c>
      <c r="K28" s="47" t="s">
        <v>3316</v>
      </c>
      <c r="L28" s="26"/>
      <c r="M28" s="30">
        <v>46014</v>
      </c>
      <c r="N28" s="27"/>
      <c r="O28" s="42">
        <v>45671</v>
      </c>
      <c r="P28" s="30">
        <v>45671</v>
      </c>
      <c r="Q28" s="404">
        <v>46036</v>
      </c>
    </row>
    <row r="29" spans="2:17" s="4" customFormat="1" ht="19.7" customHeight="1">
      <c r="B29" s="66">
        <v>11</v>
      </c>
      <c r="C29" s="66" t="s">
        <v>145</v>
      </c>
      <c r="D29" s="66" t="s">
        <v>1143</v>
      </c>
      <c r="E29" s="148" t="s">
        <v>3317</v>
      </c>
      <c r="F29" s="155">
        <v>2</v>
      </c>
      <c r="G29" s="139">
        <v>60</v>
      </c>
      <c r="H29" s="139">
        <f t="shared" si="1"/>
        <v>120</v>
      </c>
      <c r="I29" s="28"/>
      <c r="J29" s="40" t="s">
        <v>3318</v>
      </c>
      <c r="K29" s="47" t="s">
        <v>3303</v>
      </c>
      <c r="L29" s="26"/>
      <c r="M29" s="30">
        <v>46010</v>
      </c>
      <c r="N29" s="27"/>
      <c r="O29" s="42">
        <v>45671</v>
      </c>
      <c r="P29" s="30">
        <v>46035</v>
      </c>
      <c r="Q29" s="375">
        <v>46030</v>
      </c>
    </row>
    <row r="30" spans="2:17" s="4" customFormat="1" ht="19.7" customHeight="1">
      <c r="B30" s="66">
        <v>11</v>
      </c>
      <c r="C30" s="66" t="s">
        <v>145</v>
      </c>
      <c r="D30" s="66" t="s">
        <v>1143</v>
      </c>
      <c r="E30" s="148" t="s">
        <v>3319</v>
      </c>
      <c r="F30" s="155">
        <v>2</v>
      </c>
      <c r="G30" s="139">
        <v>240</v>
      </c>
      <c r="H30" s="139">
        <f t="shared" si="1"/>
        <v>480</v>
      </c>
      <c r="I30" s="28"/>
      <c r="J30" s="40" t="s">
        <v>3305</v>
      </c>
      <c r="K30" s="47" t="s">
        <v>3303</v>
      </c>
      <c r="L30" s="26"/>
      <c r="M30" s="30">
        <v>46010</v>
      </c>
      <c r="N30" s="27"/>
      <c r="O30" s="42">
        <v>45671</v>
      </c>
      <c r="P30" s="30">
        <v>46035</v>
      </c>
      <c r="Q30" s="375">
        <v>46030</v>
      </c>
    </row>
    <row r="31" spans="2:17" s="4" customFormat="1" ht="19.7" customHeight="1">
      <c r="B31" s="66">
        <v>11</v>
      </c>
      <c r="C31" s="66" t="s">
        <v>145</v>
      </c>
      <c r="D31" s="66" t="s">
        <v>1143</v>
      </c>
      <c r="E31" s="148" t="s">
        <v>3320</v>
      </c>
      <c r="F31" s="155">
        <v>2</v>
      </c>
      <c r="G31" s="139">
        <v>200</v>
      </c>
      <c r="H31" s="139">
        <f>F31*G31</f>
        <v>400</v>
      </c>
      <c r="I31" s="28"/>
      <c r="J31" s="40" t="s">
        <v>3305</v>
      </c>
      <c r="K31" s="47" t="s">
        <v>3303</v>
      </c>
      <c r="L31" s="26"/>
      <c r="M31" s="30">
        <v>46010</v>
      </c>
      <c r="N31" s="27"/>
      <c r="O31" s="42">
        <v>45671</v>
      </c>
      <c r="P31" s="30">
        <v>46035</v>
      </c>
      <c r="Q31" s="375">
        <v>46030</v>
      </c>
    </row>
    <row r="32" spans="2:17" s="4" customFormat="1" ht="19.7" customHeight="1">
      <c r="B32" s="66">
        <v>12</v>
      </c>
      <c r="C32" s="66" t="s">
        <v>145</v>
      </c>
      <c r="D32" s="66" t="s">
        <v>1143</v>
      </c>
      <c r="E32" s="148" t="s">
        <v>1791</v>
      </c>
      <c r="F32" s="155">
        <v>1</v>
      </c>
      <c r="G32" s="139">
        <v>60</v>
      </c>
      <c r="H32" s="139">
        <f t="shared" si="1"/>
        <v>60</v>
      </c>
      <c r="I32" s="28"/>
      <c r="J32" s="40" t="s">
        <v>936</v>
      </c>
      <c r="K32" s="47" t="s">
        <v>3303</v>
      </c>
      <c r="L32" s="26"/>
      <c r="M32" s="30">
        <v>46010</v>
      </c>
      <c r="N32" s="27"/>
      <c r="O32" s="42">
        <v>45671</v>
      </c>
      <c r="P32" s="30">
        <v>46035</v>
      </c>
      <c r="Q32" s="375">
        <v>46030</v>
      </c>
    </row>
    <row r="33" spans="2:17" s="4" customFormat="1" ht="19.7" customHeight="1">
      <c r="B33" s="66">
        <v>12</v>
      </c>
      <c r="C33" s="66" t="s">
        <v>145</v>
      </c>
      <c r="D33" s="66" t="s">
        <v>1143</v>
      </c>
      <c r="E33" s="148" t="s">
        <v>3321</v>
      </c>
      <c r="F33" s="155">
        <v>1</v>
      </c>
      <c r="G33" s="139">
        <v>110</v>
      </c>
      <c r="H33" s="139">
        <f t="shared" si="1"/>
        <v>110</v>
      </c>
      <c r="I33" s="28"/>
      <c r="J33" s="40" t="s">
        <v>3305</v>
      </c>
      <c r="K33" s="47" t="s">
        <v>3303</v>
      </c>
      <c r="L33" s="26"/>
      <c r="M33" s="30">
        <v>46010</v>
      </c>
      <c r="N33" s="27"/>
      <c r="O33" s="42">
        <v>45671</v>
      </c>
      <c r="P33" s="30">
        <v>46035</v>
      </c>
      <c r="Q33" s="375">
        <v>46030</v>
      </c>
    </row>
    <row r="34" spans="2:17" s="4" customFormat="1" ht="19.7" customHeight="1">
      <c r="B34" s="66">
        <v>12</v>
      </c>
      <c r="C34" s="66" t="s">
        <v>145</v>
      </c>
      <c r="D34" s="66" t="s">
        <v>1143</v>
      </c>
      <c r="E34" s="148" t="s">
        <v>3322</v>
      </c>
      <c r="F34" s="155">
        <v>1</v>
      </c>
      <c r="G34" s="139">
        <v>430</v>
      </c>
      <c r="H34" s="139">
        <f t="shared" si="1"/>
        <v>430</v>
      </c>
      <c r="I34" s="28"/>
      <c r="J34" s="40" t="s">
        <v>3305</v>
      </c>
      <c r="K34" s="47" t="s">
        <v>3303</v>
      </c>
      <c r="L34" s="26"/>
      <c r="M34" s="30">
        <v>46010</v>
      </c>
      <c r="N34" s="27"/>
      <c r="O34" s="42">
        <v>45671</v>
      </c>
      <c r="P34" s="30">
        <v>46035</v>
      </c>
      <c r="Q34" s="375">
        <v>46030</v>
      </c>
    </row>
    <row r="35" spans="2:17" s="4" customFormat="1" ht="19.7" customHeight="1">
      <c r="B35" s="66">
        <v>13</v>
      </c>
      <c r="C35" s="66" t="s">
        <v>145</v>
      </c>
      <c r="D35" s="66" t="s">
        <v>1143</v>
      </c>
      <c r="E35" s="148" t="s">
        <v>3323</v>
      </c>
      <c r="F35" s="155">
        <v>1</v>
      </c>
      <c r="G35" s="139">
        <v>140</v>
      </c>
      <c r="H35" s="139">
        <f>F35*G35</f>
        <v>140</v>
      </c>
      <c r="I35" s="28"/>
      <c r="J35" s="40" t="s">
        <v>3305</v>
      </c>
      <c r="K35" s="47" t="s">
        <v>3303</v>
      </c>
      <c r="L35" s="26"/>
      <c r="M35" s="30">
        <v>46010</v>
      </c>
      <c r="N35" s="27"/>
      <c r="O35" s="26">
        <v>45671</v>
      </c>
      <c r="P35" s="30">
        <v>46035</v>
      </c>
      <c r="Q35" s="375">
        <v>46030</v>
      </c>
    </row>
    <row r="36" spans="2:17" s="4" customFormat="1" ht="19.7" customHeight="1">
      <c r="B36" s="66">
        <v>14</v>
      </c>
      <c r="C36" s="66" t="s">
        <v>145</v>
      </c>
      <c r="D36" s="66" t="s">
        <v>1143</v>
      </c>
      <c r="E36" s="148" t="s">
        <v>3324</v>
      </c>
      <c r="F36" s="155">
        <v>1</v>
      </c>
      <c r="G36" s="139">
        <v>30900</v>
      </c>
      <c r="H36" s="139">
        <f t="shared" si="1"/>
        <v>30900</v>
      </c>
      <c r="I36" s="28"/>
      <c r="J36" s="40" t="s">
        <v>3325</v>
      </c>
      <c r="K36" s="47" t="s">
        <v>3303</v>
      </c>
      <c r="L36" s="26"/>
      <c r="M36" s="30">
        <v>46010</v>
      </c>
      <c r="N36" s="27"/>
      <c r="O36" s="42">
        <v>45671</v>
      </c>
      <c r="P36" s="30">
        <v>46035</v>
      </c>
      <c r="Q36" s="375">
        <v>46030</v>
      </c>
    </row>
    <row r="37" spans="2:17" s="4" customFormat="1" ht="19.7" customHeight="1">
      <c r="B37" s="66">
        <v>14</v>
      </c>
      <c r="C37" s="66" t="s">
        <v>145</v>
      </c>
      <c r="D37" s="66" t="s">
        <v>1143</v>
      </c>
      <c r="E37" s="148" t="s">
        <v>3326</v>
      </c>
      <c r="F37" s="155">
        <v>2</v>
      </c>
      <c r="G37" s="139">
        <v>660</v>
      </c>
      <c r="H37" s="139">
        <f t="shared" si="1"/>
        <v>1320</v>
      </c>
      <c r="I37" s="28"/>
      <c r="J37" s="40" t="s">
        <v>3327</v>
      </c>
      <c r="K37" s="47" t="s">
        <v>3303</v>
      </c>
      <c r="L37" s="26"/>
      <c r="M37" s="30">
        <v>46010</v>
      </c>
      <c r="N37" s="27"/>
      <c r="O37" s="42">
        <v>45671</v>
      </c>
      <c r="P37" s="30">
        <v>46035</v>
      </c>
      <c r="Q37" s="375">
        <v>46030</v>
      </c>
    </row>
    <row r="38" spans="2:17" s="4" customFormat="1" ht="19.7" customHeight="1">
      <c r="B38" s="66">
        <v>14</v>
      </c>
      <c r="C38" s="66" t="s">
        <v>145</v>
      </c>
      <c r="D38" s="66" t="s">
        <v>1143</v>
      </c>
      <c r="E38" s="148" t="s">
        <v>3328</v>
      </c>
      <c r="F38" s="155">
        <v>1</v>
      </c>
      <c r="G38" s="139">
        <v>2470</v>
      </c>
      <c r="H38" s="139">
        <f t="shared" si="1"/>
        <v>2470</v>
      </c>
      <c r="I38" s="28"/>
      <c r="J38" s="40" t="s">
        <v>3329</v>
      </c>
      <c r="K38" s="47" t="s">
        <v>3303</v>
      </c>
      <c r="L38" s="26"/>
      <c r="M38" s="30">
        <v>46010</v>
      </c>
      <c r="N38" s="27"/>
      <c r="O38" s="42">
        <v>45671</v>
      </c>
      <c r="P38" s="30">
        <v>46035</v>
      </c>
      <c r="Q38" s="375">
        <v>46030</v>
      </c>
    </row>
    <row r="39" spans="2:17" s="4" customFormat="1" ht="19.7" customHeight="1">
      <c r="B39" s="66">
        <v>11</v>
      </c>
      <c r="C39" s="66" t="s">
        <v>1837</v>
      </c>
      <c r="D39" s="66" t="s">
        <v>1143</v>
      </c>
      <c r="E39" s="148" t="s">
        <v>1838</v>
      </c>
      <c r="F39" s="155">
        <v>1</v>
      </c>
      <c r="G39" s="139">
        <v>1700</v>
      </c>
      <c r="H39" s="139">
        <f>F39*G39</f>
        <v>1700</v>
      </c>
      <c r="I39" s="28"/>
      <c r="J39" s="40" t="s">
        <v>3330</v>
      </c>
      <c r="K39" s="47" t="s">
        <v>3303</v>
      </c>
      <c r="L39" s="26"/>
      <c r="M39" s="30">
        <v>46010</v>
      </c>
      <c r="N39" s="27"/>
      <c r="O39" s="26">
        <v>45671</v>
      </c>
      <c r="P39" s="30">
        <v>46035</v>
      </c>
      <c r="Q39" s="375">
        <v>46030</v>
      </c>
    </row>
    <row r="40" spans="2:17" s="4" customFormat="1" ht="19.7" customHeight="1">
      <c r="B40" s="66">
        <v>11</v>
      </c>
      <c r="C40" s="66" t="s">
        <v>156</v>
      </c>
      <c r="D40" s="66" t="s">
        <v>1143</v>
      </c>
      <c r="E40" s="148" t="s">
        <v>1843</v>
      </c>
      <c r="F40" s="155">
        <v>2</v>
      </c>
      <c r="G40" s="139">
        <v>40</v>
      </c>
      <c r="H40" s="139">
        <f t="shared" si="1"/>
        <v>80</v>
      </c>
      <c r="I40" s="28"/>
      <c r="J40" s="40" t="s">
        <v>3331</v>
      </c>
      <c r="K40" s="47" t="s">
        <v>3303</v>
      </c>
      <c r="L40" s="26"/>
      <c r="M40" s="30">
        <v>46010</v>
      </c>
      <c r="N40" s="27"/>
      <c r="O40" s="42">
        <v>45671</v>
      </c>
      <c r="P40" s="30">
        <v>46035</v>
      </c>
      <c r="Q40" s="375">
        <v>46030</v>
      </c>
    </row>
    <row r="41" spans="2:17" s="4" customFormat="1" ht="19.7" customHeight="1">
      <c r="B41" s="66">
        <v>13</v>
      </c>
      <c r="C41" s="66" t="s">
        <v>156</v>
      </c>
      <c r="D41" s="66" t="s">
        <v>1143</v>
      </c>
      <c r="E41" s="148" t="s">
        <v>3332</v>
      </c>
      <c r="F41" s="155">
        <v>1</v>
      </c>
      <c r="G41" s="139">
        <v>5450</v>
      </c>
      <c r="H41" s="139">
        <f>F41*G41</f>
        <v>5450</v>
      </c>
      <c r="I41" s="28"/>
      <c r="J41" s="40" t="s">
        <v>3333</v>
      </c>
      <c r="K41" s="47" t="s">
        <v>3303</v>
      </c>
      <c r="L41" s="26"/>
      <c r="M41" s="30">
        <v>46010</v>
      </c>
      <c r="N41" s="27"/>
      <c r="O41" s="42">
        <v>45671</v>
      </c>
      <c r="P41" s="30">
        <v>46035</v>
      </c>
      <c r="Q41" s="375">
        <v>46030</v>
      </c>
    </row>
    <row r="42" spans="2:17" s="379" customFormat="1" ht="19.7" customHeight="1">
      <c r="B42" s="66">
        <v>11</v>
      </c>
      <c r="C42" s="220" t="s">
        <v>3334</v>
      </c>
      <c r="D42" s="66" t="s">
        <v>1143</v>
      </c>
      <c r="E42" s="148" t="s">
        <v>3335</v>
      </c>
      <c r="F42" s="155">
        <v>2</v>
      </c>
      <c r="G42" s="139">
        <v>3070</v>
      </c>
      <c r="H42" s="1183">
        <f>F42*G42</f>
        <v>6140</v>
      </c>
      <c r="I42" s="287"/>
      <c r="J42" s="40" t="s">
        <v>3336</v>
      </c>
      <c r="K42" s="47" t="s">
        <v>3303</v>
      </c>
      <c r="L42" s="286"/>
      <c r="M42" s="387">
        <v>46010</v>
      </c>
      <c r="N42" s="293"/>
      <c r="O42" s="42">
        <v>45671</v>
      </c>
      <c r="P42" s="30">
        <v>46035</v>
      </c>
      <c r="Q42" s="375">
        <v>46030</v>
      </c>
    </row>
    <row r="43" spans="2:17" s="379" customFormat="1" ht="19.7" customHeight="1">
      <c r="B43" s="66">
        <v>11</v>
      </c>
      <c r="C43" s="220" t="s">
        <v>3334</v>
      </c>
      <c r="D43" s="66" t="s">
        <v>1143</v>
      </c>
      <c r="E43" s="148" t="s">
        <v>131</v>
      </c>
      <c r="F43" s="155">
        <v>1</v>
      </c>
      <c r="G43" s="139">
        <v>700</v>
      </c>
      <c r="H43" s="1183">
        <f>F43*G43</f>
        <v>700</v>
      </c>
      <c r="I43" s="287"/>
      <c r="J43" s="40"/>
      <c r="K43" s="47" t="s">
        <v>3303</v>
      </c>
      <c r="L43" s="286"/>
      <c r="M43" s="387">
        <v>46010</v>
      </c>
      <c r="N43" s="293"/>
      <c r="O43" s="42">
        <v>45671</v>
      </c>
      <c r="P43" s="30">
        <v>46035</v>
      </c>
      <c r="Q43" s="375">
        <v>46030</v>
      </c>
    </row>
    <row r="44" spans="2:17" s="4" customFormat="1" ht="19.7" customHeight="1">
      <c r="B44" s="66"/>
      <c r="C44" s="66"/>
      <c r="D44" s="66"/>
      <c r="E44" s="148"/>
      <c r="F44" s="155"/>
      <c r="G44" s="139">
        <v>0</v>
      </c>
      <c r="H44" s="139">
        <f t="shared" si="1"/>
        <v>0</v>
      </c>
      <c r="I44" s="28"/>
      <c r="J44" s="40"/>
      <c r="K44" s="26"/>
      <c r="L44" s="26"/>
      <c r="M44" s="30"/>
      <c r="N44" s="27"/>
      <c r="O44" s="26"/>
      <c r="P44" s="30"/>
      <c r="Q44" s="375"/>
    </row>
    <row r="45" spans="2:17" s="379" customFormat="1" ht="19.7" customHeight="1">
      <c r="B45" s="66">
        <v>11</v>
      </c>
      <c r="C45" s="220" t="s">
        <v>3337</v>
      </c>
      <c r="D45" s="220" t="s">
        <v>125</v>
      </c>
      <c r="E45" s="148" t="s">
        <v>3338</v>
      </c>
      <c r="F45" s="155">
        <v>1</v>
      </c>
      <c r="G45" s="139">
        <v>340</v>
      </c>
      <c r="H45" s="1183">
        <f t="shared" si="1"/>
        <v>340</v>
      </c>
      <c r="I45" s="287"/>
      <c r="J45" s="40" t="s">
        <v>3315</v>
      </c>
      <c r="K45" s="223" t="s">
        <v>3339</v>
      </c>
      <c r="L45" s="286"/>
      <c r="M45" s="387">
        <v>46010</v>
      </c>
      <c r="N45" s="293"/>
      <c r="O45" s="42">
        <v>45671</v>
      </c>
      <c r="P45" s="387"/>
      <c r="Q45" s="404">
        <v>46030</v>
      </c>
    </row>
    <row r="46" spans="2:17" s="379" customFormat="1" ht="19.7" customHeight="1">
      <c r="B46" s="66">
        <v>13</v>
      </c>
      <c r="C46" s="220" t="s">
        <v>3337</v>
      </c>
      <c r="D46" s="220" t="s">
        <v>125</v>
      </c>
      <c r="E46" s="148" t="s">
        <v>3340</v>
      </c>
      <c r="F46" s="155">
        <v>1</v>
      </c>
      <c r="G46" s="139">
        <v>825</v>
      </c>
      <c r="H46" s="1183">
        <f t="shared" si="1"/>
        <v>825</v>
      </c>
      <c r="I46" s="287"/>
      <c r="J46" s="40" t="s">
        <v>321</v>
      </c>
      <c r="K46" s="223" t="s">
        <v>3339</v>
      </c>
      <c r="L46" s="286"/>
      <c r="M46" s="387">
        <v>46010</v>
      </c>
      <c r="N46" s="293"/>
      <c r="O46" s="42">
        <v>45671</v>
      </c>
      <c r="P46" s="387"/>
      <c r="Q46" s="404">
        <v>46030</v>
      </c>
    </row>
    <row r="47" spans="2:17" s="1184" customFormat="1" ht="19.7" customHeight="1">
      <c r="B47" s="66">
        <v>13</v>
      </c>
      <c r="C47" s="66" t="s">
        <v>124</v>
      </c>
      <c r="D47" s="66" t="s">
        <v>125</v>
      </c>
      <c r="E47" s="148" t="s">
        <v>1379</v>
      </c>
      <c r="F47" s="155">
        <v>1</v>
      </c>
      <c r="G47" s="768">
        <v>2240</v>
      </c>
      <c r="H47" s="768">
        <f>F47*G47</f>
        <v>2240</v>
      </c>
      <c r="I47" s="91"/>
      <c r="J47" s="68" t="s">
        <v>3341</v>
      </c>
      <c r="K47" s="69" t="s">
        <v>3342</v>
      </c>
      <c r="L47" s="155"/>
      <c r="M47" s="483">
        <v>46010</v>
      </c>
      <c r="N47" s="66"/>
      <c r="O47" s="484">
        <v>45671</v>
      </c>
      <c r="P47" s="483"/>
      <c r="Q47" s="404">
        <v>46030</v>
      </c>
    </row>
    <row r="48" spans="2:17" s="4" customFormat="1" ht="19.7" customHeight="1">
      <c r="B48" s="66"/>
      <c r="C48" s="66"/>
      <c r="D48" s="66"/>
      <c r="E48" s="148"/>
      <c r="F48" s="155"/>
      <c r="G48" s="139">
        <v>0</v>
      </c>
      <c r="H48" s="139">
        <f t="shared" si="1"/>
        <v>0</v>
      </c>
      <c r="I48" s="28"/>
      <c r="J48" s="40"/>
      <c r="K48" s="26"/>
      <c r="L48" s="26"/>
      <c r="M48" s="30"/>
      <c r="N48" s="27"/>
      <c r="O48" s="26"/>
      <c r="P48" s="30"/>
      <c r="Q48" s="375"/>
    </row>
    <row r="49" spans="2:17" s="4" customFormat="1" ht="19.7" customHeight="1">
      <c r="B49" s="66">
        <v>14</v>
      </c>
      <c r="C49" s="66" t="s">
        <v>2107</v>
      </c>
      <c r="D49" s="66" t="s">
        <v>2107</v>
      </c>
      <c r="E49" s="148" t="s">
        <v>3343</v>
      </c>
      <c r="F49" s="155">
        <v>1</v>
      </c>
      <c r="G49" s="139">
        <v>7500</v>
      </c>
      <c r="H49" s="139">
        <f>F49*G49</f>
        <v>7500</v>
      </c>
      <c r="I49" s="28"/>
      <c r="J49" s="40" t="s">
        <v>3344</v>
      </c>
      <c r="K49" s="47" t="s">
        <v>3345</v>
      </c>
      <c r="L49" s="26"/>
      <c r="M49" s="483">
        <v>46010</v>
      </c>
      <c r="N49" s="66"/>
      <c r="O49" s="484">
        <v>45671</v>
      </c>
      <c r="P49" s="30"/>
      <c r="Q49" s="375">
        <v>46035</v>
      </c>
    </row>
    <row r="50" spans="2:17" s="4" customFormat="1" ht="19.7" customHeight="1">
      <c r="B50" s="66">
        <v>14</v>
      </c>
      <c r="C50" s="66" t="s">
        <v>2107</v>
      </c>
      <c r="D50" s="66" t="s">
        <v>2107</v>
      </c>
      <c r="E50" s="148" t="s">
        <v>3346</v>
      </c>
      <c r="F50" s="155">
        <v>1</v>
      </c>
      <c r="G50" s="139">
        <v>17600</v>
      </c>
      <c r="H50" s="139">
        <f t="shared" si="1"/>
        <v>17600</v>
      </c>
      <c r="I50" s="28"/>
      <c r="J50" s="40" t="s">
        <v>3347</v>
      </c>
      <c r="K50" s="47" t="s">
        <v>3345</v>
      </c>
      <c r="L50" s="26"/>
      <c r="M50" s="483">
        <v>46010</v>
      </c>
      <c r="N50" s="66"/>
      <c r="O50" s="484">
        <v>45671</v>
      </c>
      <c r="P50" s="30"/>
      <c r="Q50" s="375">
        <v>46035</v>
      </c>
    </row>
    <row r="51" spans="2:17" s="4" customFormat="1" ht="19.7" customHeight="1">
      <c r="B51" s="66">
        <v>14</v>
      </c>
      <c r="C51" s="66" t="s">
        <v>2107</v>
      </c>
      <c r="D51" s="66" t="s">
        <v>2107</v>
      </c>
      <c r="E51" s="148" t="s">
        <v>3348</v>
      </c>
      <c r="F51" s="155">
        <v>1</v>
      </c>
      <c r="G51" s="139">
        <v>110</v>
      </c>
      <c r="H51" s="139">
        <f t="shared" si="1"/>
        <v>110</v>
      </c>
      <c r="I51" s="28"/>
      <c r="J51" s="40" t="s">
        <v>3349</v>
      </c>
      <c r="K51" s="47" t="s">
        <v>3345</v>
      </c>
      <c r="L51" s="26"/>
      <c r="M51" s="483">
        <v>46010</v>
      </c>
      <c r="N51" s="66"/>
      <c r="O51" s="484">
        <v>45671</v>
      </c>
      <c r="P51" s="30"/>
      <c r="Q51" s="375">
        <v>46035</v>
      </c>
    </row>
    <row r="52" spans="2:17" s="4" customFormat="1" ht="19.7" customHeight="1">
      <c r="B52" s="66"/>
      <c r="C52" s="66"/>
      <c r="D52" s="66"/>
      <c r="E52" s="148"/>
      <c r="F52" s="155"/>
      <c r="G52" s="139">
        <v>0</v>
      </c>
      <c r="H52" s="139">
        <f t="shared" si="1"/>
        <v>0</v>
      </c>
      <c r="I52" s="28"/>
      <c r="J52" s="47"/>
      <c r="K52" s="47"/>
      <c r="L52" s="26"/>
      <c r="M52" s="30"/>
      <c r="N52" s="27"/>
      <c r="O52" s="26"/>
      <c r="P52" s="30"/>
      <c r="Q52" s="375"/>
    </row>
    <row r="53" spans="2:17" s="4" customFormat="1" ht="19.7" customHeight="1">
      <c r="B53" s="66">
        <v>14</v>
      </c>
      <c r="C53" s="66" t="s">
        <v>1821</v>
      </c>
      <c r="D53" s="66" t="s">
        <v>1821</v>
      </c>
      <c r="E53" s="68" t="s">
        <v>3350</v>
      </c>
      <c r="F53" s="155">
        <v>2</v>
      </c>
      <c r="G53" s="139">
        <v>1300</v>
      </c>
      <c r="H53" s="139">
        <f t="shared" si="1"/>
        <v>2600</v>
      </c>
      <c r="I53" s="28"/>
      <c r="J53" s="40" t="s">
        <v>3351</v>
      </c>
      <c r="K53" s="47" t="s">
        <v>3352</v>
      </c>
      <c r="L53" s="26"/>
      <c r="M53" s="483">
        <v>46010</v>
      </c>
      <c r="N53" s="66"/>
      <c r="O53" s="484">
        <v>45671</v>
      </c>
      <c r="P53" s="30"/>
      <c r="Q53" s="375">
        <v>46036</v>
      </c>
    </row>
    <row r="54" spans="2:17" s="4" customFormat="1" ht="19.7" customHeight="1">
      <c r="B54" s="66">
        <v>14</v>
      </c>
      <c r="C54" s="66" t="s">
        <v>1821</v>
      </c>
      <c r="D54" s="66" t="s">
        <v>1821</v>
      </c>
      <c r="E54" s="68" t="s">
        <v>3353</v>
      </c>
      <c r="F54" s="155">
        <v>2</v>
      </c>
      <c r="G54" s="139">
        <v>1200</v>
      </c>
      <c r="H54" s="139">
        <f t="shared" si="1"/>
        <v>2400</v>
      </c>
      <c r="I54" s="28"/>
      <c r="J54" s="40" t="s">
        <v>3354</v>
      </c>
      <c r="K54" s="47" t="s">
        <v>3352</v>
      </c>
      <c r="L54" s="26"/>
      <c r="M54" s="483">
        <v>46010</v>
      </c>
      <c r="N54" s="66"/>
      <c r="O54" s="484">
        <v>45671</v>
      </c>
      <c r="P54" s="30"/>
      <c r="Q54" s="375">
        <v>46036</v>
      </c>
    </row>
    <row r="55" spans="2:17" s="4" customFormat="1" ht="19.7" customHeight="1">
      <c r="B55" s="66">
        <v>14</v>
      </c>
      <c r="C55" s="66" t="s">
        <v>1821</v>
      </c>
      <c r="D55" s="66" t="s">
        <v>1821</v>
      </c>
      <c r="E55" s="68" t="s">
        <v>3355</v>
      </c>
      <c r="F55" s="155">
        <v>1</v>
      </c>
      <c r="G55" s="139">
        <v>900</v>
      </c>
      <c r="H55" s="139">
        <f t="shared" si="1"/>
        <v>900</v>
      </c>
      <c r="I55" s="28"/>
      <c r="J55" s="40" t="s">
        <v>3356</v>
      </c>
      <c r="K55" s="47" t="s">
        <v>3352</v>
      </c>
      <c r="L55" s="26"/>
      <c r="M55" s="483">
        <v>46010</v>
      </c>
      <c r="N55" s="66"/>
      <c r="O55" s="484">
        <v>45671</v>
      </c>
      <c r="P55" s="30"/>
      <c r="Q55" s="375">
        <v>46036</v>
      </c>
    </row>
    <row r="56" spans="2:17" s="4" customFormat="1" ht="19.7" customHeight="1">
      <c r="B56" s="66"/>
      <c r="C56" s="66"/>
      <c r="D56" s="66"/>
      <c r="E56" s="148"/>
      <c r="F56" s="155"/>
      <c r="G56" s="139">
        <v>0</v>
      </c>
      <c r="H56" s="139">
        <f t="shared" si="1"/>
        <v>0</v>
      </c>
      <c r="I56" s="28"/>
      <c r="J56" s="47"/>
      <c r="K56" s="47"/>
      <c r="L56" s="26"/>
      <c r="M56" s="30"/>
      <c r="N56" s="27"/>
      <c r="O56" s="26"/>
      <c r="P56" s="30"/>
      <c r="Q56" s="375"/>
    </row>
    <row r="57" spans="2:17" s="4" customFormat="1" ht="19.7" customHeight="1">
      <c r="B57" s="66">
        <v>11</v>
      </c>
      <c r="C57" s="66" t="s">
        <v>175</v>
      </c>
      <c r="D57" s="66" t="s">
        <v>175</v>
      </c>
      <c r="E57" s="148" t="s">
        <v>1877</v>
      </c>
      <c r="F57" s="188">
        <v>0</v>
      </c>
      <c r="G57" s="139">
        <v>1179</v>
      </c>
      <c r="H57" s="139">
        <f t="shared" si="1"/>
        <v>0</v>
      </c>
      <c r="I57" s="28"/>
      <c r="J57" s="40" t="s">
        <v>455</v>
      </c>
      <c r="K57" s="419" t="s">
        <v>3357</v>
      </c>
      <c r="L57" s="26"/>
      <c r="M57" s="30"/>
      <c r="N57" s="27"/>
      <c r="O57" s="26"/>
      <c r="P57" s="30"/>
      <c r="Q57" s="375"/>
    </row>
    <row r="58" spans="2:17" s="4" customFormat="1" ht="19.7" customHeight="1">
      <c r="B58" s="66">
        <v>11</v>
      </c>
      <c r="C58" s="66" t="s">
        <v>175</v>
      </c>
      <c r="D58" s="66" t="s">
        <v>175</v>
      </c>
      <c r="E58" s="148" t="s">
        <v>459</v>
      </c>
      <c r="F58" s="188">
        <v>0</v>
      </c>
      <c r="G58" s="139">
        <v>2097</v>
      </c>
      <c r="H58" s="139">
        <f t="shared" si="1"/>
        <v>0</v>
      </c>
      <c r="I58" s="28"/>
      <c r="J58" s="40" t="s">
        <v>3358</v>
      </c>
      <c r="K58" s="419" t="s">
        <v>3357</v>
      </c>
      <c r="L58" s="26"/>
      <c r="M58" s="30"/>
      <c r="N58" s="27"/>
      <c r="O58" s="26"/>
      <c r="P58" s="30"/>
      <c r="Q58" s="375"/>
    </row>
    <row r="59" spans="2:17" s="4" customFormat="1" ht="19.7" customHeight="1">
      <c r="B59" s="66">
        <v>11</v>
      </c>
      <c r="C59" s="66" t="s">
        <v>175</v>
      </c>
      <c r="D59" s="66" t="s">
        <v>175</v>
      </c>
      <c r="E59" s="148" t="s">
        <v>3359</v>
      </c>
      <c r="F59" s="155">
        <v>1</v>
      </c>
      <c r="G59" s="139">
        <v>7598</v>
      </c>
      <c r="H59" s="139">
        <f t="shared" si="1"/>
        <v>7598</v>
      </c>
      <c r="I59" s="28"/>
      <c r="J59" s="40" t="s">
        <v>3360</v>
      </c>
      <c r="K59" s="47" t="s">
        <v>3361</v>
      </c>
      <c r="L59" s="26"/>
      <c r="M59" s="30">
        <v>46000</v>
      </c>
      <c r="N59" s="27"/>
      <c r="O59" s="26"/>
      <c r="P59" s="30">
        <v>46036</v>
      </c>
      <c r="Q59" s="375"/>
    </row>
    <row r="60" spans="2:17" s="4" customFormat="1" ht="19.7" customHeight="1">
      <c r="B60" s="66">
        <v>11</v>
      </c>
      <c r="C60" s="66" t="s">
        <v>175</v>
      </c>
      <c r="D60" s="66" t="s">
        <v>175</v>
      </c>
      <c r="E60" s="148" t="s">
        <v>3362</v>
      </c>
      <c r="F60" s="155">
        <v>2</v>
      </c>
      <c r="G60" s="139">
        <v>405</v>
      </c>
      <c r="H60" s="139">
        <f t="shared" si="1"/>
        <v>810</v>
      </c>
      <c r="I60" s="28"/>
      <c r="J60" s="40" t="s">
        <v>3363</v>
      </c>
      <c r="K60" s="47" t="s">
        <v>3361</v>
      </c>
      <c r="L60" s="26"/>
      <c r="M60" s="30">
        <v>46000</v>
      </c>
      <c r="N60" s="27"/>
      <c r="O60" s="26"/>
      <c r="P60" s="30">
        <v>46036</v>
      </c>
      <c r="Q60" s="375"/>
    </row>
    <row r="61" spans="2:17" s="4" customFormat="1" ht="19.7" customHeight="1">
      <c r="B61" s="66">
        <v>11</v>
      </c>
      <c r="C61" s="66" t="s">
        <v>175</v>
      </c>
      <c r="D61" s="66" t="s">
        <v>175</v>
      </c>
      <c r="E61" s="148" t="s">
        <v>448</v>
      </c>
      <c r="F61" s="155">
        <v>1</v>
      </c>
      <c r="G61" s="139">
        <v>5373</v>
      </c>
      <c r="H61" s="139">
        <f t="shared" si="1"/>
        <v>5373</v>
      </c>
      <c r="I61" s="28"/>
      <c r="J61" s="40" t="s">
        <v>3364</v>
      </c>
      <c r="K61" s="47" t="s">
        <v>3361</v>
      </c>
      <c r="L61" s="26"/>
      <c r="M61" s="30">
        <v>46000</v>
      </c>
      <c r="N61" s="27"/>
      <c r="O61" s="26"/>
      <c r="P61" s="30">
        <v>46036</v>
      </c>
      <c r="Q61" s="375"/>
    </row>
    <row r="62" spans="2:17" s="4" customFormat="1" ht="19.7" customHeight="1">
      <c r="B62" s="66">
        <v>11</v>
      </c>
      <c r="C62" s="66" t="s">
        <v>175</v>
      </c>
      <c r="D62" s="66" t="s">
        <v>175</v>
      </c>
      <c r="E62" s="148" t="s">
        <v>3365</v>
      </c>
      <c r="F62" s="155">
        <v>2</v>
      </c>
      <c r="G62" s="139">
        <v>553</v>
      </c>
      <c r="H62" s="139">
        <f>F62*G62</f>
        <v>1106</v>
      </c>
      <c r="I62" s="28"/>
      <c r="J62" s="40" t="s">
        <v>3366</v>
      </c>
      <c r="K62" s="47" t="s">
        <v>3361</v>
      </c>
      <c r="L62" s="26"/>
      <c r="M62" s="30">
        <v>46000</v>
      </c>
      <c r="N62" s="27"/>
      <c r="O62" s="26"/>
      <c r="P62" s="30">
        <v>46036</v>
      </c>
      <c r="Q62" s="375"/>
    </row>
    <row r="63" spans="2:17" s="4" customFormat="1" ht="19.7" customHeight="1">
      <c r="B63" s="66">
        <v>11</v>
      </c>
      <c r="C63" s="66" t="s">
        <v>175</v>
      </c>
      <c r="D63" s="66" t="s">
        <v>175</v>
      </c>
      <c r="E63" s="148" t="s">
        <v>3367</v>
      </c>
      <c r="F63" s="155">
        <v>1</v>
      </c>
      <c r="G63" s="139">
        <v>1196</v>
      </c>
      <c r="H63" s="139">
        <f t="shared" ref="H63:H68" si="2">F63*G63</f>
        <v>1196</v>
      </c>
      <c r="I63" s="28"/>
      <c r="J63" s="40" t="s">
        <v>3368</v>
      </c>
      <c r="K63" s="47" t="s">
        <v>3361</v>
      </c>
      <c r="L63" s="26"/>
      <c r="M63" s="30">
        <v>46000</v>
      </c>
      <c r="N63" s="27"/>
      <c r="O63" s="26"/>
      <c r="P63" s="30">
        <v>46036</v>
      </c>
      <c r="Q63" s="375"/>
    </row>
    <row r="64" spans="2:17" s="4" customFormat="1" ht="19.7" customHeight="1">
      <c r="B64" s="66">
        <v>11</v>
      </c>
      <c r="C64" s="66" t="s">
        <v>175</v>
      </c>
      <c r="D64" s="66" t="s">
        <v>175</v>
      </c>
      <c r="E64" s="148" t="s">
        <v>3369</v>
      </c>
      <c r="F64" s="155">
        <v>1</v>
      </c>
      <c r="G64" s="139">
        <v>1117</v>
      </c>
      <c r="H64" s="139">
        <f t="shared" si="2"/>
        <v>1117</v>
      </c>
      <c r="I64" s="28"/>
      <c r="J64" s="40" t="s">
        <v>3370</v>
      </c>
      <c r="K64" s="47" t="s">
        <v>3361</v>
      </c>
      <c r="L64" s="26"/>
      <c r="M64" s="30">
        <v>46000</v>
      </c>
      <c r="N64" s="27"/>
      <c r="O64" s="26"/>
      <c r="P64" s="30">
        <v>46036</v>
      </c>
      <c r="Q64" s="375"/>
    </row>
    <row r="65" spans="2:17" s="4" customFormat="1" ht="19.7" customHeight="1">
      <c r="B65" s="66">
        <v>11</v>
      </c>
      <c r="C65" s="66" t="s">
        <v>175</v>
      </c>
      <c r="D65" s="66" t="s">
        <v>175</v>
      </c>
      <c r="E65" s="148" t="s">
        <v>3371</v>
      </c>
      <c r="F65" s="155">
        <v>1</v>
      </c>
      <c r="G65" s="139">
        <v>1196</v>
      </c>
      <c r="H65" s="139">
        <f>F65*G65</f>
        <v>1196</v>
      </c>
      <c r="I65" s="28"/>
      <c r="J65" s="40" t="s">
        <v>3372</v>
      </c>
      <c r="K65" s="47" t="s">
        <v>3361</v>
      </c>
      <c r="L65" s="26"/>
      <c r="M65" s="30">
        <v>46000</v>
      </c>
      <c r="N65" s="27"/>
      <c r="O65" s="26"/>
      <c r="P65" s="30">
        <v>46036</v>
      </c>
      <c r="Q65" s="375"/>
    </row>
    <row r="66" spans="2:17" s="4" customFormat="1" ht="19.7" customHeight="1">
      <c r="B66" s="66">
        <v>11</v>
      </c>
      <c r="C66" s="66" t="s">
        <v>175</v>
      </c>
      <c r="D66" s="66" t="s">
        <v>175</v>
      </c>
      <c r="E66" s="148" t="s">
        <v>3373</v>
      </c>
      <c r="F66" s="155">
        <v>1</v>
      </c>
      <c r="G66" s="139">
        <v>1064</v>
      </c>
      <c r="H66" s="139">
        <f>F66*G66</f>
        <v>1064</v>
      </c>
      <c r="I66" s="28"/>
      <c r="J66" s="40" t="s">
        <v>3374</v>
      </c>
      <c r="K66" s="47" t="s">
        <v>3361</v>
      </c>
      <c r="L66" s="26"/>
      <c r="M66" s="30">
        <v>46000</v>
      </c>
      <c r="N66" s="27"/>
      <c r="O66" s="26"/>
      <c r="P66" s="30">
        <v>46036</v>
      </c>
      <c r="Q66" s="375"/>
    </row>
    <row r="67" spans="2:17" s="4" customFormat="1" ht="19.7" customHeight="1">
      <c r="B67" s="66">
        <v>11</v>
      </c>
      <c r="C67" s="66" t="s">
        <v>175</v>
      </c>
      <c r="D67" s="66" t="s">
        <v>175</v>
      </c>
      <c r="E67" s="148" t="s">
        <v>3375</v>
      </c>
      <c r="F67" s="155">
        <v>1</v>
      </c>
      <c r="G67" s="139">
        <v>1242</v>
      </c>
      <c r="H67" s="139">
        <f>F67*G67</f>
        <v>1242</v>
      </c>
      <c r="I67" s="28"/>
      <c r="J67" s="40" t="s">
        <v>3372</v>
      </c>
      <c r="K67" s="47" t="s">
        <v>3361</v>
      </c>
      <c r="L67" s="26"/>
      <c r="M67" s="30">
        <v>46000</v>
      </c>
      <c r="N67" s="27"/>
      <c r="O67" s="26"/>
      <c r="P67" s="30">
        <v>46036</v>
      </c>
      <c r="Q67" s="375"/>
    </row>
    <row r="68" spans="2:17" s="4" customFormat="1" ht="19.7" customHeight="1">
      <c r="B68" s="66">
        <v>11</v>
      </c>
      <c r="C68" s="66" t="s">
        <v>175</v>
      </c>
      <c r="D68" s="66" t="s">
        <v>175</v>
      </c>
      <c r="E68" s="148" t="s">
        <v>3376</v>
      </c>
      <c r="F68" s="155">
        <v>1</v>
      </c>
      <c r="G68" s="139">
        <v>1018</v>
      </c>
      <c r="H68" s="139">
        <f t="shared" si="2"/>
        <v>1018</v>
      </c>
      <c r="I68" s="28"/>
      <c r="J68" s="40" t="s">
        <v>3374</v>
      </c>
      <c r="K68" s="47" t="s">
        <v>3361</v>
      </c>
      <c r="L68" s="26"/>
      <c r="M68" s="30">
        <v>46000</v>
      </c>
      <c r="N68" s="27"/>
      <c r="O68" s="26"/>
      <c r="P68" s="30">
        <v>46036</v>
      </c>
      <c r="Q68" s="375"/>
    </row>
    <row r="69" spans="2:17" s="4" customFormat="1" ht="19.7" customHeight="1">
      <c r="B69" s="66">
        <v>11</v>
      </c>
      <c r="C69" s="66" t="s">
        <v>175</v>
      </c>
      <c r="D69" s="66" t="s">
        <v>175</v>
      </c>
      <c r="E69" s="148" t="s">
        <v>3377</v>
      </c>
      <c r="F69" s="155">
        <v>2</v>
      </c>
      <c r="G69" s="139">
        <v>99</v>
      </c>
      <c r="H69" s="139">
        <f t="shared" si="1"/>
        <v>198</v>
      </c>
      <c r="I69" s="28"/>
      <c r="J69" s="40" t="s">
        <v>3378</v>
      </c>
      <c r="K69" s="47" t="s">
        <v>3361</v>
      </c>
      <c r="L69" s="26"/>
      <c r="M69" s="30">
        <v>46000</v>
      </c>
      <c r="N69" s="27"/>
      <c r="O69" s="26"/>
      <c r="P69" s="30">
        <v>46036</v>
      </c>
      <c r="Q69" s="375"/>
    </row>
    <row r="70" spans="2:17" s="4" customFormat="1" ht="19.7" customHeight="1">
      <c r="B70" s="66">
        <v>11</v>
      </c>
      <c r="C70" s="66" t="s">
        <v>385</v>
      </c>
      <c r="D70" s="66" t="s">
        <v>175</v>
      </c>
      <c r="E70" s="148" t="s">
        <v>3379</v>
      </c>
      <c r="F70" s="155">
        <v>8</v>
      </c>
      <c r="G70" s="139">
        <v>28</v>
      </c>
      <c r="H70" s="139">
        <f>F70*G70</f>
        <v>224</v>
      </c>
      <c r="I70" s="28"/>
      <c r="J70" s="40" t="s">
        <v>3380</v>
      </c>
      <c r="K70" s="47" t="s">
        <v>3361</v>
      </c>
      <c r="L70" s="26"/>
      <c r="M70" s="30">
        <v>46000</v>
      </c>
      <c r="N70" s="27"/>
      <c r="O70" s="26"/>
      <c r="P70" s="30">
        <v>46036</v>
      </c>
      <c r="Q70" s="375"/>
    </row>
    <row r="71" spans="2:17" s="4" customFormat="1" ht="19.7" customHeight="1">
      <c r="B71" s="66">
        <v>13</v>
      </c>
      <c r="C71" s="66" t="s">
        <v>175</v>
      </c>
      <c r="D71" s="66" t="s">
        <v>175</v>
      </c>
      <c r="E71" s="148" t="s">
        <v>3381</v>
      </c>
      <c r="F71" s="155">
        <v>1</v>
      </c>
      <c r="G71" s="139">
        <v>338</v>
      </c>
      <c r="H71" s="139">
        <f t="shared" si="1"/>
        <v>338</v>
      </c>
      <c r="I71" s="28"/>
      <c r="J71" s="40" t="s">
        <v>3382</v>
      </c>
      <c r="K71" s="47" t="s">
        <v>3361</v>
      </c>
      <c r="L71" s="26"/>
      <c r="M71" s="30">
        <v>46000</v>
      </c>
      <c r="N71" s="27"/>
      <c r="O71" s="26"/>
      <c r="P71" s="30">
        <v>46036</v>
      </c>
      <c r="Q71" s="375"/>
    </row>
    <row r="72" spans="2:17" s="4" customFormat="1" ht="19.7" customHeight="1">
      <c r="B72" s="66">
        <v>13</v>
      </c>
      <c r="C72" s="66" t="s">
        <v>385</v>
      </c>
      <c r="D72" s="66" t="s">
        <v>175</v>
      </c>
      <c r="E72" s="148" t="s">
        <v>3383</v>
      </c>
      <c r="F72" s="155">
        <v>2</v>
      </c>
      <c r="G72" s="139">
        <v>503</v>
      </c>
      <c r="H72" s="139">
        <f t="shared" si="1"/>
        <v>1006</v>
      </c>
      <c r="I72" s="28"/>
      <c r="J72" s="40" t="s">
        <v>3384</v>
      </c>
      <c r="K72" s="47" t="s">
        <v>3361</v>
      </c>
      <c r="L72" s="26"/>
      <c r="M72" s="30">
        <v>46000</v>
      </c>
      <c r="N72" s="27"/>
      <c r="O72" s="26"/>
      <c r="P72" s="30">
        <v>46036</v>
      </c>
      <c r="Q72" s="375"/>
    </row>
    <row r="73" spans="2:17" s="4" customFormat="1" ht="19.7" customHeight="1">
      <c r="B73" s="66">
        <v>13</v>
      </c>
      <c r="C73" s="66" t="s">
        <v>3385</v>
      </c>
      <c r="D73" s="66" t="s">
        <v>175</v>
      </c>
      <c r="E73" s="148" t="s">
        <v>3386</v>
      </c>
      <c r="F73" s="155">
        <v>2</v>
      </c>
      <c r="G73" s="139">
        <v>219</v>
      </c>
      <c r="H73" s="139">
        <f>F73*G73</f>
        <v>438</v>
      </c>
      <c r="I73" s="28"/>
      <c r="J73" s="40" t="s">
        <v>3387</v>
      </c>
      <c r="K73" s="47" t="s">
        <v>3361</v>
      </c>
      <c r="L73" s="26"/>
      <c r="M73" s="30">
        <v>46000</v>
      </c>
      <c r="N73" s="27"/>
      <c r="O73" s="26"/>
      <c r="P73" s="30">
        <v>46036</v>
      </c>
      <c r="Q73" s="375"/>
    </row>
    <row r="74" spans="2:17" s="4" customFormat="1" ht="19.7" customHeight="1">
      <c r="B74" s="66">
        <v>13</v>
      </c>
      <c r="C74" s="66" t="s">
        <v>175</v>
      </c>
      <c r="D74" s="66" t="s">
        <v>175</v>
      </c>
      <c r="E74" s="148" t="s">
        <v>3388</v>
      </c>
      <c r="F74" s="155">
        <v>2</v>
      </c>
      <c r="G74" s="139">
        <v>52</v>
      </c>
      <c r="H74" s="139">
        <f>F74*G74</f>
        <v>104</v>
      </c>
      <c r="I74" s="28"/>
      <c r="J74" s="40" t="s">
        <v>3389</v>
      </c>
      <c r="K74" s="47" t="s">
        <v>3361</v>
      </c>
      <c r="L74" s="26"/>
      <c r="M74" s="30">
        <v>46000</v>
      </c>
      <c r="N74" s="27"/>
      <c r="O74" s="26"/>
      <c r="P74" s="30">
        <v>46036</v>
      </c>
      <c r="Q74" s="375"/>
    </row>
    <row r="75" spans="2:17" s="4" customFormat="1" ht="19.7" customHeight="1">
      <c r="B75" s="66">
        <v>13</v>
      </c>
      <c r="C75" s="66" t="s">
        <v>175</v>
      </c>
      <c r="D75" s="66" t="s">
        <v>175</v>
      </c>
      <c r="E75" s="148" t="s">
        <v>1234</v>
      </c>
      <c r="F75" s="155">
        <v>1</v>
      </c>
      <c r="G75" s="139">
        <v>33</v>
      </c>
      <c r="H75" s="139">
        <f>F75*G75</f>
        <v>33</v>
      </c>
      <c r="I75" s="28"/>
      <c r="J75" s="40" t="s">
        <v>3390</v>
      </c>
      <c r="K75" s="47" t="s">
        <v>3361</v>
      </c>
      <c r="L75" s="26"/>
      <c r="M75" s="30">
        <v>46000</v>
      </c>
      <c r="N75" s="27"/>
      <c r="O75" s="26"/>
      <c r="P75" s="30">
        <v>46036</v>
      </c>
      <c r="Q75" s="375"/>
    </row>
    <row r="76" spans="2:17" s="4" customFormat="1" ht="19.7" customHeight="1">
      <c r="B76" s="66">
        <v>13</v>
      </c>
      <c r="C76" s="66" t="s">
        <v>175</v>
      </c>
      <c r="D76" s="66" t="s">
        <v>175</v>
      </c>
      <c r="E76" s="148" t="s">
        <v>1232</v>
      </c>
      <c r="F76" s="155">
        <v>1</v>
      </c>
      <c r="G76" s="139">
        <v>84</v>
      </c>
      <c r="H76" s="139">
        <f t="shared" si="1"/>
        <v>84</v>
      </c>
      <c r="I76" s="28"/>
      <c r="J76" s="40" t="s">
        <v>3391</v>
      </c>
      <c r="K76" s="47" t="s">
        <v>3361</v>
      </c>
      <c r="L76" s="26"/>
      <c r="M76" s="30">
        <v>46000</v>
      </c>
      <c r="N76" s="27"/>
      <c r="O76" s="26"/>
      <c r="P76" s="30">
        <v>46036</v>
      </c>
      <c r="Q76" s="375"/>
    </row>
    <row r="77" spans="2:17" s="4" customFormat="1" ht="19.7" customHeight="1">
      <c r="B77" s="66">
        <v>12</v>
      </c>
      <c r="C77" s="66" t="s">
        <v>175</v>
      </c>
      <c r="D77" s="66" t="s">
        <v>175</v>
      </c>
      <c r="E77" s="148" t="s">
        <v>3392</v>
      </c>
      <c r="F77" s="155">
        <v>1</v>
      </c>
      <c r="G77" s="139">
        <v>677</v>
      </c>
      <c r="H77" s="139">
        <f t="shared" si="1"/>
        <v>677</v>
      </c>
      <c r="I77" s="28"/>
      <c r="J77" s="40" t="s">
        <v>3393</v>
      </c>
      <c r="K77" s="47" t="s">
        <v>3361</v>
      </c>
      <c r="L77" s="26"/>
      <c r="M77" s="30">
        <v>46000</v>
      </c>
      <c r="N77" s="27"/>
      <c r="O77" s="26"/>
      <c r="P77" s="30">
        <v>46036</v>
      </c>
      <c r="Q77" s="375"/>
    </row>
    <row r="78" spans="2:17" s="4" customFormat="1" ht="19.7" customHeight="1">
      <c r="B78" s="66">
        <v>12</v>
      </c>
      <c r="C78" s="66" t="s">
        <v>175</v>
      </c>
      <c r="D78" s="66" t="s">
        <v>175</v>
      </c>
      <c r="E78" s="148" t="s">
        <v>3394</v>
      </c>
      <c r="F78" s="155">
        <v>1</v>
      </c>
      <c r="G78" s="139">
        <v>5030</v>
      </c>
      <c r="H78" s="139">
        <f t="shared" si="1"/>
        <v>5030</v>
      </c>
      <c r="I78" s="28"/>
      <c r="J78" s="40" t="s">
        <v>3395</v>
      </c>
      <c r="K78" s="47" t="s">
        <v>3361</v>
      </c>
      <c r="L78" s="26"/>
      <c r="M78" s="30">
        <v>46000</v>
      </c>
      <c r="N78" s="27"/>
      <c r="O78" s="26"/>
      <c r="P78" s="30">
        <v>46036</v>
      </c>
      <c r="Q78" s="375"/>
    </row>
    <row r="79" spans="2:17" s="4" customFormat="1" ht="19.7" customHeight="1">
      <c r="B79" s="66">
        <v>12</v>
      </c>
      <c r="C79" s="66" t="s">
        <v>175</v>
      </c>
      <c r="D79" s="66" t="s">
        <v>175</v>
      </c>
      <c r="E79" s="148" t="s">
        <v>3396</v>
      </c>
      <c r="F79" s="155">
        <v>1</v>
      </c>
      <c r="G79" s="139">
        <v>320</v>
      </c>
      <c r="H79" s="139">
        <f t="shared" si="1"/>
        <v>320</v>
      </c>
      <c r="I79" s="28"/>
      <c r="J79" s="40" t="s">
        <v>3397</v>
      </c>
      <c r="K79" s="47" t="s">
        <v>3361</v>
      </c>
      <c r="L79" s="26"/>
      <c r="M79" s="30">
        <v>46000</v>
      </c>
      <c r="N79" s="27"/>
      <c r="O79" s="26"/>
      <c r="P79" s="30">
        <v>46036</v>
      </c>
      <c r="Q79" s="375"/>
    </row>
    <row r="80" spans="2:17" s="4" customFormat="1" ht="19.7" customHeight="1">
      <c r="B80" s="66">
        <v>12</v>
      </c>
      <c r="C80" s="66" t="s">
        <v>3398</v>
      </c>
      <c r="D80" s="66" t="s">
        <v>175</v>
      </c>
      <c r="E80" s="148" t="s">
        <v>3399</v>
      </c>
      <c r="F80" s="155">
        <v>2</v>
      </c>
      <c r="G80" s="139">
        <v>367</v>
      </c>
      <c r="H80" s="139">
        <f t="shared" si="1"/>
        <v>734</v>
      </c>
      <c r="I80" s="28"/>
      <c r="J80" s="40" t="s">
        <v>3391</v>
      </c>
      <c r="K80" s="47" t="s">
        <v>3361</v>
      </c>
      <c r="L80" s="26"/>
      <c r="M80" s="30">
        <v>46000</v>
      </c>
      <c r="N80" s="27"/>
      <c r="O80" s="26"/>
      <c r="P80" s="30">
        <v>46036</v>
      </c>
      <c r="Q80" s="375"/>
    </row>
    <row r="81" spans="2:17" s="4" customFormat="1" ht="19.7" customHeight="1">
      <c r="B81" s="66">
        <v>12</v>
      </c>
      <c r="C81" s="66" t="s">
        <v>175</v>
      </c>
      <c r="D81" s="66" t="s">
        <v>175</v>
      </c>
      <c r="E81" s="148" t="s">
        <v>3400</v>
      </c>
      <c r="F81" s="155">
        <v>1</v>
      </c>
      <c r="G81" s="139">
        <v>469</v>
      </c>
      <c r="H81" s="139">
        <f t="shared" si="1"/>
        <v>469</v>
      </c>
      <c r="I81" s="28"/>
      <c r="J81" s="40" t="s">
        <v>3401</v>
      </c>
      <c r="K81" s="47" t="s">
        <v>3361</v>
      </c>
      <c r="L81" s="26"/>
      <c r="M81" s="30">
        <v>46000</v>
      </c>
      <c r="N81" s="27"/>
      <c r="O81" s="26"/>
      <c r="P81" s="30">
        <v>46036</v>
      </c>
      <c r="Q81" s="375"/>
    </row>
    <row r="82" spans="2:17" s="4" customFormat="1" ht="19.7" customHeight="1">
      <c r="B82" s="66">
        <v>12</v>
      </c>
      <c r="C82" s="66" t="s">
        <v>175</v>
      </c>
      <c r="D82" s="66" t="s">
        <v>175</v>
      </c>
      <c r="E82" s="148" t="s">
        <v>3402</v>
      </c>
      <c r="F82" s="155">
        <v>1</v>
      </c>
      <c r="G82" s="139">
        <v>1010</v>
      </c>
      <c r="H82" s="139">
        <f>F82*G82</f>
        <v>1010</v>
      </c>
      <c r="I82" s="28"/>
      <c r="J82" s="40" t="s">
        <v>3403</v>
      </c>
      <c r="K82" s="47" t="s">
        <v>3361</v>
      </c>
      <c r="L82" s="26"/>
      <c r="M82" s="30">
        <v>46000</v>
      </c>
      <c r="N82" s="27"/>
      <c r="O82" s="26"/>
      <c r="P82" s="30">
        <v>46036</v>
      </c>
      <c r="Q82" s="375"/>
    </row>
    <row r="83" spans="2:17" s="4" customFormat="1" ht="19.7" customHeight="1">
      <c r="B83" s="66">
        <v>13</v>
      </c>
      <c r="C83" s="66" t="s">
        <v>175</v>
      </c>
      <c r="D83" s="66" t="s">
        <v>175</v>
      </c>
      <c r="E83" s="148" t="s">
        <v>2678</v>
      </c>
      <c r="F83" s="155">
        <v>1</v>
      </c>
      <c r="G83" s="139">
        <v>5030</v>
      </c>
      <c r="H83" s="139">
        <f t="shared" si="1"/>
        <v>5030</v>
      </c>
      <c r="I83" s="28"/>
      <c r="J83" s="40" t="s">
        <v>3395</v>
      </c>
      <c r="K83" s="47" t="s">
        <v>3361</v>
      </c>
      <c r="L83" s="26"/>
      <c r="M83" s="30">
        <v>46000</v>
      </c>
      <c r="N83" s="27"/>
      <c r="O83" s="26"/>
      <c r="P83" s="30">
        <v>46036</v>
      </c>
      <c r="Q83" s="375"/>
    </row>
    <row r="84" spans="2:17" s="4" customFormat="1" ht="19.7" customHeight="1">
      <c r="B84" s="66">
        <v>13</v>
      </c>
      <c r="C84" s="66" t="s">
        <v>175</v>
      </c>
      <c r="D84" s="66" t="s">
        <v>175</v>
      </c>
      <c r="E84" s="148" t="s">
        <v>2689</v>
      </c>
      <c r="F84" s="155">
        <v>1</v>
      </c>
      <c r="G84" s="139">
        <v>320</v>
      </c>
      <c r="H84" s="139">
        <f t="shared" ref="H84:H140" si="3">F84*G84</f>
        <v>320</v>
      </c>
      <c r="I84" s="28"/>
      <c r="J84" s="40" t="s">
        <v>3397</v>
      </c>
      <c r="K84" s="47" t="s">
        <v>3361</v>
      </c>
      <c r="L84" s="26"/>
      <c r="M84" s="30">
        <v>46000</v>
      </c>
      <c r="N84" s="27"/>
      <c r="O84" s="26"/>
      <c r="P84" s="30">
        <v>46036</v>
      </c>
      <c r="Q84" s="375"/>
    </row>
    <row r="85" spans="2:17" s="4" customFormat="1" ht="19.7" customHeight="1">
      <c r="B85" s="66">
        <v>13</v>
      </c>
      <c r="C85" s="66" t="s">
        <v>175</v>
      </c>
      <c r="D85" s="66" t="s">
        <v>175</v>
      </c>
      <c r="E85" s="148" t="s">
        <v>3404</v>
      </c>
      <c r="F85" s="155">
        <v>1</v>
      </c>
      <c r="G85" s="139">
        <v>1160</v>
      </c>
      <c r="H85" s="139">
        <f t="shared" si="3"/>
        <v>1160</v>
      </c>
      <c r="I85" s="28"/>
      <c r="J85" s="40" t="s">
        <v>3397</v>
      </c>
      <c r="K85" s="47" t="s">
        <v>3361</v>
      </c>
      <c r="L85" s="26"/>
      <c r="M85" s="30">
        <v>46000</v>
      </c>
      <c r="N85" s="27"/>
      <c r="O85" s="26"/>
      <c r="P85" s="30">
        <v>46036</v>
      </c>
      <c r="Q85" s="375"/>
    </row>
    <row r="86" spans="2:17" s="4" customFormat="1" ht="19.7" customHeight="1">
      <c r="B86" s="66">
        <v>13</v>
      </c>
      <c r="C86" s="66" t="s">
        <v>3385</v>
      </c>
      <c r="D86" s="66" t="s">
        <v>175</v>
      </c>
      <c r="E86" s="148" t="s">
        <v>1870</v>
      </c>
      <c r="F86" s="155">
        <v>2</v>
      </c>
      <c r="G86" s="139">
        <v>174</v>
      </c>
      <c r="H86" s="139">
        <f t="shared" si="3"/>
        <v>348</v>
      </c>
      <c r="I86" s="28"/>
      <c r="J86" s="40" t="s">
        <v>3405</v>
      </c>
      <c r="K86" s="47" t="s">
        <v>3361</v>
      </c>
      <c r="L86" s="26"/>
      <c r="M86" s="30">
        <v>46000</v>
      </c>
      <c r="N86" s="27"/>
      <c r="O86" s="26"/>
      <c r="P86" s="30">
        <v>46036</v>
      </c>
      <c r="Q86" s="375"/>
    </row>
    <row r="87" spans="2:17" s="4" customFormat="1" ht="19.7" customHeight="1">
      <c r="B87" s="66">
        <v>12</v>
      </c>
      <c r="C87" s="66" t="s">
        <v>175</v>
      </c>
      <c r="D87" s="66" t="s">
        <v>175</v>
      </c>
      <c r="E87" s="148" t="s">
        <v>3406</v>
      </c>
      <c r="F87" s="155">
        <v>1</v>
      </c>
      <c r="G87" s="139">
        <v>308</v>
      </c>
      <c r="H87" s="139">
        <f>F87*G87</f>
        <v>308</v>
      </c>
      <c r="I87" s="28"/>
      <c r="J87" s="40" t="s">
        <v>3407</v>
      </c>
      <c r="K87" s="47" t="s">
        <v>3361</v>
      </c>
      <c r="L87" s="26"/>
      <c r="M87" s="30">
        <v>46000</v>
      </c>
      <c r="N87" s="27"/>
      <c r="O87" s="26"/>
      <c r="P87" s="30">
        <v>46036</v>
      </c>
      <c r="Q87" s="375"/>
    </row>
    <row r="88" spans="2:17" s="4" customFormat="1" ht="19.7" customHeight="1">
      <c r="B88" s="66">
        <v>13</v>
      </c>
      <c r="C88" s="66" t="s">
        <v>175</v>
      </c>
      <c r="D88" s="66" t="s">
        <v>175</v>
      </c>
      <c r="E88" s="148" t="s">
        <v>3408</v>
      </c>
      <c r="F88" s="155">
        <v>1</v>
      </c>
      <c r="G88" s="139">
        <v>1470</v>
      </c>
      <c r="H88" s="139">
        <f>F88*G88</f>
        <v>1470</v>
      </c>
      <c r="I88" s="28"/>
      <c r="J88" s="40" t="s">
        <v>3409</v>
      </c>
      <c r="K88" s="47" t="s">
        <v>3361</v>
      </c>
      <c r="L88" s="26"/>
      <c r="M88" s="30">
        <v>46000</v>
      </c>
      <c r="N88" s="27"/>
      <c r="O88" s="26"/>
      <c r="P88" s="30">
        <v>46036</v>
      </c>
      <c r="Q88" s="375"/>
    </row>
    <row r="89" spans="2:17" s="4" customFormat="1" ht="19.7" customHeight="1">
      <c r="B89" s="66">
        <v>13</v>
      </c>
      <c r="C89" s="66" t="s">
        <v>1848</v>
      </c>
      <c r="D89" s="66" t="s">
        <v>175</v>
      </c>
      <c r="E89" s="148" t="s">
        <v>3410</v>
      </c>
      <c r="F89" s="155">
        <v>1</v>
      </c>
      <c r="G89" s="139">
        <v>334</v>
      </c>
      <c r="H89" s="139">
        <f>F89*G89</f>
        <v>334</v>
      </c>
      <c r="I89" s="28"/>
      <c r="J89" s="40" t="s">
        <v>1850</v>
      </c>
      <c r="K89" s="47" t="s">
        <v>3361</v>
      </c>
      <c r="L89" s="26"/>
      <c r="M89" s="30">
        <v>46000</v>
      </c>
      <c r="N89" s="27"/>
      <c r="O89" s="26"/>
      <c r="P89" s="30">
        <v>46036</v>
      </c>
      <c r="Q89" s="375"/>
    </row>
    <row r="90" spans="2:17" s="4" customFormat="1" ht="19.7" customHeight="1">
      <c r="B90" s="66">
        <v>14</v>
      </c>
      <c r="C90" s="66" t="s">
        <v>175</v>
      </c>
      <c r="D90" s="66" t="s">
        <v>175</v>
      </c>
      <c r="E90" s="148" t="s">
        <v>3411</v>
      </c>
      <c r="F90" s="155">
        <v>1</v>
      </c>
      <c r="G90" s="139">
        <v>3890</v>
      </c>
      <c r="H90" s="139">
        <f t="shared" si="3"/>
        <v>3890</v>
      </c>
      <c r="I90" s="28"/>
      <c r="J90" s="40" t="s">
        <v>3412</v>
      </c>
      <c r="K90" s="47" t="s">
        <v>3361</v>
      </c>
      <c r="L90" s="26"/>
      <c r="M90" s="30">
        <v>46000</v>
      </c>
      <c r="N90" s="27"/>
      <c r="O90" s="26"/>
      <c r="P90" s="30">
        <v>46036</v>
      </c>
      <c r="Q90" s="375"/>
    </row>
    <row r="91" spans="2:17" s="4" customFormat="1" ht="19.7" customHeight="1">
      <c r="B91" s="66">
        <v>14</v>
      </c>
      <c r="C91" s="66" t="s">
        <v>385</v>
      </c>
      <c r="D91" s="66" t="s">
        <v>175</v>
      </c>
      <c r="E91" s="148" t="s">
        <v>3413</v>
      </c>
      <c r="F91" s="155">
        <v>5</v>
      </c>
      <c r="G91" s="139">
        <v>53</v>
      </c>
      <c r="H91" s="139">
        <f>F91*G91</f>
        <v>265</v>
      </c>
      <c r="I91" s="28"/>
      <c r="J91" s="40" t="s">
        <v>3414</v>
      </c>
      <c r="K91" s="47" t="s">
        <v>3361</v>
      </c>
      <c r="L91" s="26"/>
      <c r="M91" s="30">
        <v>46000</v>
      </c>
      <c r="N91" s="27"/>
      <c r="O91" s="26"/>
      <c r="P91" s="30">
        <v>46036</v>
      </c>
      <c r="Q91" s="375"/>
    </row>
    <row r="92" spans="2:17" s="4" customFormat="1" ht="19.7" customHeight="1">
      <c r="B92" s="66">
        <v>14</v>
      </c>
      <c r="C92" s="66" t="s">
        <v>1853</v>
      </c>
      <c r="D92" s="66" t="s">
        <v>175</v>
      </c>
      <c r="E92" s="148" t="s">
        <v>3415</v>
      </c>
      <c r="F92" s="155">
        <v>1</v>
      </c>
      <c r="G92" s="139">
        <v>8926</v>
      </c>
      <c r="H92" s="139">
        <f t="shared" si="3"/>
        <v>8926</v>
      </c>
      <c r="I92" s="28"/>
      <c r="J92" s="40" t="s">
        <v>3416</v>
      </c>
      <c r="K92" s="47" t="s">
        <v>3361</v>
      </c>
      <c r="L92" s="26"/>
      <c r="M92" s="30">
        <v>46000</v>
      </c>
      <c r="N92" s="27"/>
      <c r="O92" s="26"/>
      <c r="P92" s="30">
        <v>46036</v>
      </c>
      <c r="Q92" s="375"/>
    </row>
    <row r="93" spans="2:17" s="4" customFormat="1" ht="19.7" customHeight="1">
      <c r="B93" s="66">
        <v>14</v>
      </c>
      <c r="C93" s="66" t="s">
        <v>1853</v>
      </c>
      <c r="D93" s="66" t="s">
        <v>175</v>
      </c>
      <c r="E93" s="148" t="s">
        <v>3417</v>
      </c>
      <c r="F93" s="155">
        <v>1</v>
      </c>
      <c r="G93" s="139">
        <v>5993</v>
      </c>
      <c r="H93" s="139">
        <f t="shared" si="3"/>
        <v>5993</v>
      </c>
      <c r="I93" s="28"/>
      <c r="J93" s="40" t="s">
        <v>3418</v>
      </c>
      <c r="K93" s="47" t="s">
        <v>3361</v>
      </c>
      <c r="L93" s="26"/>
      <c r="M93" s="30">
        <v>46000</v>
      </c>
      <c r="N93" s="27"/>
      <c r="O93" s="26"/>
      <c r="P93" s="30">
        <v>46036</v>
      </c>
      <c r="Q93" s="375"/>
    </row>
    <row r="94" spans="2:17" s="4" customFormat="1" ht="19.7" customHeight="1">
      <c r="B94" s="66">
        <v>14</v>
      </c>
      <c r="C94" s="66" t="s">
        <v>1853</v>
      </c>
      <c r="D94" s="66" t="s">
        <v>175</v>
      </c>
      <c r="E94" s="148" t="s">
        <v>3419</v>
      </c>
      <c r="F94" s="155">
        <v>1</v>
      </c>
      <c r="G94" s="139">
        <v>5325</v>
      </c>
      <c r="H94" s="139">
        <f t="shared" si="3"/>
        <v>5325</v>
      </c>
      <c r="I94" s="28"/>
      <c r="J94" s="40" t="s">
        <v>3420</v>
      </c>
      <c r="K94" s="47" t="s">
        <v>3361</v>
      </c>
      <c r="L94" s="26"/>
      <c r="M94" s="30">
        <v>46000</v>
      </c>
      <c r="N94" s="27"/>
      <c r="O94" s="26"/>
      <c r="P94" s="30">
        <v>46036</v>
      </c>
      <c r="Q94" s="375"/>
    </row>
    <row r="95" spans="2:17" s="4" customFormat="1" ht="19.7" customHeight="1">
      <c r="B95" s="66">
        <v>14</v>
      </c>
      <c r="C95" s="66" t="s">
        <v>1853</v>
      </c>
      <c r="D95" s="66" t="s">
        <v>175</v>
      </c>
      <c r="E95" s="148" t="s">
        <v>3421</v>
      </c>
      <c r="F95" s="155">
        <v>1</v>
      </c>
      <c r="G95" s="139">
        <v>4891</v>
      </c>
      <c r="H95" s="139">
        <f t="shared" si="3"/>
        <v>4891</v>
      </c>
      <c r="I95" s="28"/>
      <c r="J95" s="40" t="s">
        <v>3422</v>
      </c>
      <c r="K95" s="47" t="s">
        <v>3361</v>
      </c>
      <c r="L95" s="26"/>
      <c r="M95" s="30">
        <v>46000</v>
      </c>
      <c r="N95" s="27"/>
      <c r="O95" s="26"/>
      <c r="P95" s="30">
        <v>46036</v>
      </c>
      <c r="Q95" s="375"/>
    </row>
    <row r="96" spans="2:17" s="4" customFormat="1" ht="19.7" customHeight="1">
      <c r="B96" s="66">
        <v>14</v>
      </c>
      <c r="C96" s="66" t="s">
        <v>1853</v>
      </c>
      <c r="D96" s="66" t="s">
        <v>175</v>
      </c>
      <c r="E96" s="148" t="s">
        <v>3423</v>
      </c>
      <c r="F96" s="155">
        <v>1</v>
      </c>
      <c r="G96" s="139">
        <v>4140</v>
      </c>
      <c r="H96" s="139">
        <f t="shared" si="3"/>
        <v>4140</v>
      </c>
      <c r="I96" s="28"/>
      <c r="J96" s="40" t="s">
        <v>3424</v>
      </c>
      <c r="K96" s="47" t="s">
        <v>3361</v>
      </c>
      <c r="L96" s="26"/>
      <c r="M96" s="30">
        <v>46000</v>
      </c>
      <c r="N96" s="27"/>
      <c r="O96" s="26"/>
      <c r="P96" s="30">
        <v>46036</v>
      </c>
      <c r="Q96" s="375"/>
    </row>
    <row r="97" spans="2:17" s="4" customFormat="1" ht="19.7" customHeight="1">
      <c r="B97" s="66">
        <v>14</v>
      </c>
      <c r="C97" s="66" t="s">
        <v>1853</v>
      </c>
      <c r="D97" s="66" t="s">
        <v>175</v>
      </c>
      <c r="E97" s="148" t="s">
        <v>3425</v>
      </c>
      <c r="F97" s="155">
        <v>1</v>
      </c>
      <c r="G97" s="139">
        <v>12173</v>
      </c>
      <c r="H97" s="139">
        <f>F97*G97</f>
        <v>12173</v>
      </c>
      <c r="I97" s="28"/>
      <c r="J97" s="40" t="s">
        <v>3426</v>
      </c>
      <c r="K97" s="47" t="s">
        <v>3361</v>
      </c>
      <c r="L97" s="26"/>
      <c r="M97" s="30">
        <v>46000</v>
      </c>
      <c r="N97" s="27"/>
      <c r="O97" s="26"/>
      <c r="P97" s="30">
        <v>46036</v>
      </c>
      <c r="Q97" s="375"/>
    </row>
    <row r="98" spans="2:17" s="4" customFormat="1" ht="19.7" customHeight="1">
      <c r="B98" s="66">
        <v>14</v>
      </c>
      <c r="C98" s="66" t="s">
        <v>1853</v>
      </c>
      <c r="D98" s="66" t="s">
        <v>175</v>
      </c>
      <c r="E98" s="148" t="s">
        <v>3427</v>
      </c>
      <c r="F98" s="155">
        <v>1</v>
      </c>
      <c r="G98" s="139">
        <v>16328</v>
      </c>
      <c r="H98" s="139">
        <f t="shared" si="3"/>
        <v>16328</v>
      </c>
      <c r="I98" s="28"/>
      <c r="J98" s="40" t="s">
        <v>3428</v>
      </c>
      <c r="K98" s="47" t="s">
        <v>3361</v>
      </c>
      <c r="L98" s="26"/>
      <c r="M98" s="30">
        <v>46000</v>
      </c>
      <c r="N98" s="27"/>
      <c r="O98" s="26"/>
      <c r="P98" s="30">
        <v>46036</v>
      </c>
      <c r="Q98" s="375"/>
    </row>
    <row r="99" spans="2:17" s="4" customFormat="1" ht="19.7" customHeight="1">
      <c r="B99" s="66">
        <v>14</v>
      </c>
      <c r="C99" s="66" t="s">
        <v>1853</v>
      </c>
      <c r="D99" s="66" t="s">
        <v>175</v>
      </c>
      <c r="E99" s="148" t="s">
        <v>3429</v>
      </c>
      <c r="F99" s="155">
        <v>1</v>
      </c>
      <c r="G99" s="139">
        <v>4362</v>
      </c>
      <c r="H99" s="139">
        <f t="shared" si="3"/>
        <v>4362</v>
      </c>
      <c r="I99" s="28"/>
      <c r="J99" s="40" t="s">
        <v>3430</v>
      </c>
      <c r="K99" s="47" t="s">
        <v>3361</v>
      </c>
      <c r="L99" s="26"/>
      <c r="M99" s="30">
        <v>46000</v>
      </c>
      <c r="N99" s="27"/>
      <c r="O99" s="26"/>
      <c r="P99" s="30">
        <v>46036</v>
      </c>
      <c r="Q99" s="375"/>
    </row>
    <row r="100" spans="2:17" s="4" customFormat="1" ht="19.7" customHeight="1">
      <c r="B100" s="66">
        <v>14</v>
      </c>
      <c r="C100" s="66" t="s">
        <v>1853</v>
      </c>
      <c r="D100" s="66" t="s">
        <v>175</v>
      </c>
      <c r="E100" s="148" t="s">
        <v>3431</v>
      </c>
      <c r="F100" s="155">
        <v>1</v>
      </c>
      <c r="G100" s="139">
        <v>4362</v>
      </c>
      <c r="H100" s="139">
        <f t="shared" si="3"/>
        <v>4362</v>
      </c>
      <c r="I100" s="28"/>
      <c r="J100" s="40" t="s">
        <v>3432</v>
      </c>
      <c r="K100" s="47" t="s">
        <v>3361</v>
      </c>
      <c r="L100" s="26"/>
      <c r="M100" s="30">
        <v>46000</v>
      </c>
      <c r="N100" s="27"/>
      <c r="O100" s="26"/>
      <c r="P100" s="30">
        <v>46036</v>
      </c>
      <c r="Q100" s="375"/>
    </row>
    <row r="101" spans="2:17" s="4" customFormat="1" ht="19.7" customHeight="1">
      <c r="B101" s="66">
        <v>14</v>
      </c>
      <c r="C101" s="66" t="s">
        <v>1853</v>
      </c>
      <c r="D101" s="66" t="s">
        <v>175</v>
      </c>
      <c r="E101" s="148" t="s">
        <v>3433</v>
      </c>
      <c r="F101" s="155">
        <v>1</v>
      </c>
      <c r="G101" s="139">
        <v>1470</v>
      </c>
      <c r="H101" s="139">
        <f t="shared" si="3"/>
        <v>1470</v>
      </c>
      <c r="I101" s="28"/>
      <c r="J101" s="40" t="s">
        <v>3434</v>
      </c>
      <c r="K101" s="47" t="s">
        <v>3361</v>
      </c>
      <c r="L101" s="26"/>
      <c r="M101" s="30">
        <v>46000</v>
      </c>
      <c r="N101" s="27"/>
      <c r="O101" s="26"/>
      <c r="P101" s="30">
        <v>46036</v>
      </c>
      <c r="Q101" s="375"/>
    </row>
    <row r="102" spans="2:17" s="4" customFormat="1" ht="19.7" customHeight="1">
      <c r="B102" s="66">
        <v>14</v>
      </c>
      <c r="C102" s="66" t="s">
        <v>1853</v>
      </c>
      <c r="D102" s="66" t="s">
        <v>175</v>
      </c>
      <c r="E102" s="148" t="s">
        <v>3435</v>
      </c>
      <c r="F102" s="155">
        <v>1</v>
      </c>
      <c r="G102" s="139">
        <v>1520</v>
      </c>
      <c r="H102" s="139">
        <f>F102*G102</f>
        <v>1520</v>
      </c>
      <c r="I102" s="28"/>
      <c r="J102" s="40" t="s">
        <v>3436</v>
      </c>
      <c r="K102" s="47" t="s">
        <v>3361</v>
      </c>
      <c r="L102" s="26"/>
      <c r="M102" s="30">
        <v>46000</v>
      </c>
      <c r="N102" s="27"/>
      <c r="O102" s="26"/>
      <c r="P102" s="30">
        <v>46036</v>
      </c>
      <c r="Q102" s="375"/>
    </row>
    <row r="103" spans="2:17" s="4" customFormat="1" ht="19.7" customHeight="1">
      <c r="B103" s="66">
        <v>13</v>
      </c>
      <c r="C103" s="66" t="s">
        <v>1853</v>
      </c>
      <c r="D103" s="66" t="s">
        <v>175</v>
      </c>
      <c r="E103" s="148" t="s">
        <v>3437</v>
      </c>
      <c r="F103" s="155">
        <v>1</v>
      </c>
      <c r="G103" s="139">
        <v>5867</v>
      </c>
      <c r="H103" s="139">
        <f t="shared" si="3"/>
        <v>5867</v>
      </c>
      <c r="I103" s="28"/>
      <c r="J103" s="40" t="s">
        <v>3438</v>
      </c>
      <c r="K103" s="47" t="s">
        <v>3361</v>
      </c>
      <c r="L103" s="26"/>
      <c r="M103" s="30">
        <v>46000</v>
      </c>
      <c r="N103" s="27"/>
      <c r="O103" s="26"/>
      <c r="P103" s="30">
        <v>46036</v>
      </c>
      <c r="Q103" s="375"/>
    </row>
    <row r="104" spans="2:17" s="4" customFormat="1" ht="19.7" customHeight="1">
      <c r="B104" s="66">
        <v>13</v>
      </c>
      <c r="C104" s="66" t="s">
        <v>1853</v>
      </c>
      <c r="D104" s="66" t="s">
        <v>175</v>
      </c>
      <c r="E104" s="148" t="s">
        <v>3439</v>
      </c>
      <c r="F104" s="155">
        <v>1</v>
      </c>
      <c r="G104" s="139">
        <v>8053</v>
      </c>
      <c r="H104" s="139">
        <f t="shared" si="3"/>
        <v>8053</v>
      </c>
      <c r="I104" s="28"/>
      <c r="J104" s="40" t="s">
        <v>3440</v>
      </c>
      <c r="K104" s="47" t="s">
        <v>3361</v>
      </c>
      <c r="L104" s="26"/>
      <c r="M104" s="30">
        <v>46000</v>
      </c>
      <c r="N104" s="27"/>
      <c r="O104" s="26"/>
      <c r="P104" s="30">
        <v>46036</v>
      </c>
      <c r="Q104" s="375"/>
    </row>
    <row r="105" spans="2:17" s="4" customFormat="1" ht="19.7" customHeight="1">
      <c r="B105" s="66">
        <v>13</v>
      </c>
      <c r="C105" s="66" t="s">
        <v>1853</v>
      </c>
      <c r="D105" s="66" t="s">
        <v>175</v>
      </c>
      <c r="E105" s="148" t="s">
        <v>3441</v>
      </c>
      <c r="F105" s="155">
        <v>1</v>
      </c>
      <c r="G105" s="139">
        <v>5359</v>
      </c>
      <c r="H105" s="139">
        <f t="shared" si="3"/>
        <v>5359</v>
      </c>
      <c r="I105" s="28"/>
      <c r="J105" s="40" t="s">
        <v>3442</v>
      </c>
      <c r="K105" s="47" t="s">
        <v>3361</v>
      </c>
      <c r="L105" s="26"/>
      <c r="M105" s="30">
        <v>46000</v>
      </c>
      <c r="N105" s="27"/>
      <c r="O105" s="26"/>
      <c r="P105" s="30">
        <v>46036</v>
      </c>
      <c r="Q105" s="375"/>
    </row>
    <row r="106" spans="2:17" s="4" customFormat="1" ht="19.7" customHeight="1">
      <c r="B106" s="66">
        <v>13</v>
      </c>
      <c r="C106" s="66" t="s">
        <v>1853</v>
      </c>
      <c r="D106" s="66" t="s">
        <v>175</v>
      </c>
      <c r="E106" s="148" t="s">
        <v>3443</v>
      </c>
      <c r="F106" s="155">
        <v>1</v>
      </c>
      <c r="G106" s="139">
        <v>1590</v>
      </c>
      <c r="H106" s="139">
        <f t="shared" si="3"/>
        <v>1590</v>
      </c>
      <c r="I106" s="28"/>
      <c r="J106" s="40" t="s">
        <v>3444</v>
      </c>
      <c r="K106" s="47" t="s">
        <v>3361</v>
      </c>
      <c r="L106" s="26"/>
      <c r="M106" s="30">
        <v>46000</v>
      </c>
      <c r="N106" s="27"/>
      <c r="O106" s="26"/>
      <c r="P106" s="30">
        <v>46036</v>
      </c>
      <c r="Q106" s="375"/>
    </row>
    <row r="107" spans="2:17" s="4" customFormat="1" ht="19.7" customHeight="1">
      <c r="B107" s="66">
        <v>13</v>
      </c>
      <c r="C107" s="66" t="s">
        <v>1853</v>
      </c>
      <c r="D107" s="66" t="s">
        <v>175</v>
      </c>
      <c r="E107" s="148" t="s">
        <v>3445</v>
      </c>
      <c r="F107" s="155">
        <v>1</v>
      </c>
      <c r="G107" s="139">
        <v>4271</v>
      </c>
      <c r="H107" s="139">
        <f t="shared" si="3"/>
        <v>4271</v>
      </c>
      <c r="I107" s="28"/>
      <c r="J107" s="40" t="s">
        <v>3446</v>
      </c>
      <c r="K107" s="47" t="s">
        <v>3361</v>
      </c>
      <c r="L107" s="26"/>
      <c r="M107" s="30">
        <v>46000</v>
      </c>
      <c r="N107" s="27"/>
      <c r="O107" s="26"/>
      <c r="P107" s="30">
        <v>46036</v>
      </c>
      <c r="Q107" s="375"/>
    </row>
    <row r="108" spans="2:17" s="4" customFormat="1" ht="19.7" customHeight="1">
      <c r="B108" s="66">
        <v>11</v>
      </c>
      <c r="C108" s="66" t="s">
        <v>1853</v>
      </c>
      <c r="D108" s="66" t="s">
        <v>175</v>
      </c>
      <c r="E108" s="148" t="s">
        <v>3447</v>
      </c>
      <c r="F108" s="155">
        <v>1</v>
      </c>
      <c r="G108" s="139">
        <v>1730</v>
      </c>
      <c r="H108" s="139">
        <f t="shared" si="3"/>
        <v>1730</v>
      </c>
      <c r="I108" s="28"/>
      <c r="J108" s="40" t="s">
        <v>3448</v>
      </c>
      <c r="K108" s="47" t="s">
        <v>3361</v>
      </c>
      <c r="L108" s="26"/>
      <c r="M108" s="30">
        <v>46000</v>
      </c>
      <c r="N108" s="27"/>
      <c r="O108" s="26"/>
      <c r="P108" s="30">
        <v>46036</v>
      </c>
      <c r="Q108" s="375"/>
    </row>
    <row r="109" spans="2:17" s="4" customFormat="1" ht="19.7" customHeight="1">
      <c r="B109" s="66">
        <v>11</v>
      </c>
      <c r="C109" s="66" t="s">
        <v>1853</v>
      </c>
      <c r="D109" s="66" t="s">
        <v>175</v>
      </c>
      <c r="E109" s="148" t="s">
        <v>3449</v>
      </c>
      <c r="F109" s="155">
        <v>1</v>
      </c>
      <c r="G109" s="139">
        <v>4040</v>
      </c>
      <c r="H109" s="139">
        <f t="shared" si="3"/>
        <v>4040</v>
      </c>
      <c r="I109" s="28"/>
      <c r="J109" s="40" t="s">
        <v>3450</v>
      </c>
      <c r="K109" s="47" t="s">
        <v>3361</v>
      </c>
      <c r="L109" s="26"/>
      <c r="M109" s="30">
        <v>46000</v>
      </c>
      <c r="N109" s="27"/>
      <c r="O109" s="26"/>
      <c r="P109" s="30">
        <v>46036</v>
      </c>
      <c r="Q109" s="375"/>
    </row>
    <row r="110" spans="2:17" s="4" customFormat="1" ht="19.7" customHeight="1">
      <c r="B110" s="66">
        <v>11</v>
      </c>
      <c r="C110" s="66" t="s">
        <v>1853</v>
      </c>
      <c r="D110" s="66" t="s">
        <v>175</v>
      </c>
      <c r="E110" s="148" t="s">
        <v>3451</v>
      </c>
      <c r="F110" s="155">
        <v>1</v>
      </c>
      <c r="G110" s="139">
        <v>2820</v>
      </c>
      <c r="H110" s="139">
        <f t="shared" si="3"/>
        <v>2820</v>
      </c>
      <c r="I110" s="28"/>
      <c r="J110" s="40" t="s">
        <v>3452</v>
      </c>
      <c r="K110" s="47" t="s">
        <v>3361</v>
      </c>
      <c r="L110" s="26"/>
      <c r="M110" s="30">
        <v>46000</v>
      </c>
      <c r="N110" s="27"/>
      <c r="O110" s="26"/>
      <c r="P110" s="30">
        <v>46036</v>
      </c>
      <c r="Q110" s="375"/>
    </row>
    <row r="111" spans="2:17" s="4" customFormat="1" ht="19.7" customHeight="1">
      <c r="B111" s="66">
        <v>11</v>
      </c>
      <c r="C111" s="66" t="s">
        <v>1853</v>
      </c>
      <c r="D111" s="66" t="s">
        <v>175</v>
      </c>
      <c r="E111" s="148" t="s">
        <v>3453</v>
      </c>
      <c r="F111" s="155">
        <v>1</v>
      </c>
      <c r="G111" s="139">
        <v>2390</v>
      </c>
      <c r="H111" s="139">
        <f t="shared" si="3"/>
        <v>2390</v>
      </c>
      <c r="I111" s="28"/>
      <c r="J111" s="40" t="s">
        <v>3454</v>
      </c>
      <c r="K111" s="47" t="s">
        <v>3361</v>
      </c>
      <c r="L111" s="26"/>
      <c r="M111" s="30">
        <v>46000</v>
      </c>
      <c r="N111" s="27"/>
      <c r="O111" s="26"/>
      <c r="P111" s="30">
        <v>46036</v>
      </c>
      <c r="Q111" s="375"/>
    </row>
    <row r="112" spans="2:17" s="4" customFormat="1" ht="19.7" customHeight="1">
      <c r="B112" s="66">
        <v>11</v>
      </c>
      <c r="C112" s="66" t="s">
        <v>1853</v>
      </c>
      <c r="D112" s="66" t="s">
        <v>175</v>
      </c>
      <c r="E112" s="148" t="s">
        <v>3455</v>
      </c>
      <c r="F112" s="155">
        <v>1</v>
      </c>
      <c r="G112" s="139">
        <v>1760</v>
      </c>
      <c r="H112" s="139">
        <f t="shared" si="3"/>
        <v>1760</v>
      </c>
      <c r="I112" s="28"/>
      <c r="J112" s="40" t="s">
        <v>3456</v>
      </c>
      <c r="K112" s="47" t="s">
        <v>3361</v>
      </c>
      <c r="L112" s="26"/>
      <c r="M112" s="30">
        <v>46000</v>
      </c>
      <c r="N112" s="27"/>
      <c r="O112" s="26"/>
      <c r="P112" s="30">
        <v>46036</v>
      </c>
      <c r="Q112" s="375"/>
    </row>
    <row r="113" spans="2:17" s="4" customFormat="1" ht="19.7" customHeight="1">
      <c r="B113" s="66">
        <v>11</v>
      </c>
      <c r="C113" s="66" t="s">
        <v>1853</v>
      </c>
      <c r="D113" s="66" t="s">
        <v>175</v>
      </c>
      <c r="E113" s="148" t="s">
        <v>3457</v>
      </c>
      <c r="F113" s="155">
        <v>1</v>
      </c>
      <c r="G113" s="139">
        <v>2120</v>
      </c>
      <c r="H113" s="139">
        <f t="shared" si="3"/>
        <v>2120</v>
      </c>
      <c r="I113" s="28"/>
      <c r="J113" s="40" t="s">
        <v>3458</v>
      </c>
      <c r="K113" s="47" t="s">
        <v>3361</v>
      </c>
      <c r="L113" s="26"/>
      <c r="M113" s="30">
        <v>46000</v>
      </c>
      <c r="N113" s="27"/>
      <c r="O113" s="26"/>
      <c r="P113" s="30">
        <v>46036</v>
      </c>
      <c r="Q113" s="375"/>
    </row>
    <row r="114" spans="2:17" s="4" customFormat="1" ht="19.7" customHeight="1">
      <c r="B114" s="66">
        <v>11</v>
      </c>
      <c r="C114" s="66" t="s">
        <v>1853</v>
      </c>
      <c r="D114" s="66" t="s">
        <v>175</v>
      </c>
      <c r="E114" s="148" t="s">
        <v>3459</v>
      </c>
      <c r="F114" s="155">
        <v>1</v>
      </c>
      <c r="G114" s="139">
        <v>1810</v>
      </c>
      <c r="H114" s="139">
        <f t="shared" si="3"/>
        <v>1810</v>
      </c>
      <c r="I114" s="28"/>
      <c r="J114" s="40" t="s">
        <v>3460</v>
      </c>
      <c r="K114" s="47" t="s">
        <v>3361</v>
      </c>
      <c r="L114" s="26"/>
      <c r="M114" s="30">
        <v>46000</v>
      </c>
      <c r="N114" s="27"/>
      <c r="O114" s="26"/>
      <c r="P114" s="30">
        <v>46036</v>
      </c>
      <c r="Q114" s="375"/>
    </row>
    <row r="115" spans="2:17" s="4" customFormat="1" ht="19.7" customHeight="1">
      <c r="B115" s="66">
        <v>13</v>
      </c>
      <c r="C115" s="66" t="s">
        <v>1853</v>
      </c>
      <c r="D115" s="66" t="s">
        <v>175</v>
      </c>
      <c r="E115" s="148" t="s">
        <v>3461</v>
      </c>
      <c r="F115" s="155">
        <v>1</v>
      </c>
      <c r="G115" s="139">
        <v>2000</v>
      </c>
      <c r="H115" s="139">
        <f t="shared" si="3"/>
        <v>2000</v>
      </c>
      <c r="I115" s="28"/>
      <c r="J115" s="40" t="s">
        <v>3462</v>
      </c>
      <c r="K115" s="47" t="s">
        <v>3361</v>
      </c>
      <c r="L115" s="26"/>
      <c r="M115" s="30">
        <v>46000</v>
      </c>
      <c r="N115" s="27"/>
      <c r="O115" s="26"/>
      <c r="P115" s="30">
        <v>46036</v>
      </c>
      <c r="Q115" s="375"/>
    </row>
    <row r="116" spans="2:17" s="4" customFormat="1" ht="19.7" customHeight="1">
      <c r="B116" s="66">
        <v>13</v>
      </c>
      <c r="C116" s="66" t="s">
        <v>1853</v>
      </c>
      <c r="D116" s="66" t="s">
        <v>175</v>
      </c>
      <c r="E116" s="148" t="s">
        <v>3463</v>
      </c>
      <c r="F116" s="155">
        <v>1</v>
      </c>
      <c r="G116" s="139">
        <v>5648</v>
      </c>
      <c r="H116" s="139">
        <f t="shared" si="3"/>
        <v>5648</v>
      </c>
      <c r="I116" s="28"/>
      <c r="J116" s="40" t="s">
        <v>3464</v>
      </c>
      <c r="K116" s="47" t="s">
        <v>3361</v>
      </c>
      <c r="L116" s="26"/>
      <c r="M116" s="30">
        <v>46000</v>
      </c>
      <c r="N116" s="27"/>
      <c r="O116" s="26"/>
      <c r="P116" s="30">
        <v>46036</v>
      </c>
      <c r="Q116" s="375"/>
    </row>
    <row r="117" spans="2:17" s="4" customFormat="1" ht="19.7" customHeight="1">
      <c r="B117" s="66">
        <v>12</v>
      </c>
      <c r="C117" s="66" t="s">
        <v>1853</v>
      </c>
      <c r="D117" s="66" t="s">
        <v>175</v>
      </c>
      <c r="E117" s="148" t="s">
        <v>3465</v>
      </c>
      <c r="F117" s="155">
        <v>1</v>
      </c>
      <c r="G117" s="139">
        <v>9369</v>
      </c>
      <c r="H117" s="139">
        <f t="shared" si="3"/>
        <v>9369</v>
      </c>
      <c r="I117" s="28"/>
      <c r="J117" s="40" t="s">
        <v>3466</v>
      </c>
      <c r="K117" s="47" t="s">
        <v>3361</v>
      </c>
      <c r="L117" s="26"/>
      <c r="M117" s="30">
        <v>46000</v>
      </c>
      <c r="N117" s="27"/>
      <c r="O117" s="26"/>
      <c r="P117" s="30">
        <v>46036</v>
      </c>
      <c r="Q117" s="375"/>
    </row>
    <row r="118" spans="2:17" s="4" customFormat="1" ht="19.7" customHeight="1">
      <c r="B118" s="66">
        <v>12</v>
      </c>
      <c r="C118" s="66" t="s">
        <v>1853</v>
      </c>
      <c r="D118" s="66" t="s">
        <v>175</v>
      </c>
      <c r="E118" s="148" t="s">
        <v>3467</v>
      </c>
      <c r="F118" s="155">
        <v>1</v>
      </c>
      <c r="G118" s="139">
        <v>7673</v>
      </c>
      <c r="H118" s="139">
        <f>F118*G118</f>
        <v>7673</v>
      </c>
      <c r="I118" s="28"/>
      <c r="J118" s="40" t="s">
        <v>3468</v>
      </c>
      <c r="K118" s="47" t="s">
        <v>3361</v>
      </c>
      <c r="L118" s="26"/>
      <c r="M118" s="30">
        <v>46000</v>
      </c>
      <c r="N118" s="27"/>
      <c r="O118" s="26"/>
      <c r="P118" s="30">
        <v>46036</v>
      </c>
      <c r="Q118" s="375"/>
    </row>
    <row r="119" spans="2:17" s="4" customFormat="1" ht="19.7" customHeight="1">
      <c r="B119" s="66">
        <v>13</v>
      </c>
      <c r="C119" s="66" t="s">
        <v>1853</v>
      </c>
      <c r="D119" s="66" t="s">
        <v>175</v>
      </c>
      <c r="E119" s="148" t="s">
        <v>3469</v>
      </c>
      <c r="F119" s="155">
        <v>1</v>
      </c>
      <c r="G119" s="139">
        <v>1980</v>
      </c>
      <c r="H119" s="139">
        <f>F119*G119</f>
        <v>1980</v>
      </c>
      <c r="I119" s="28"/>
      <c r="J119" s="40" t="s">
        <v>3470</v>
      </c>
      <c r="K119" s="47" t="s">
        <v>3361</v>
      </c>
      <c r="L119" s="26"/>
      <c r="M119" s="30">
        <v>46000</v>
      </c>
      <c r="N119" s="27"/>
      <c r="O119" s="26"/>
      <c r="P119" s="30">
        <v>46036</v>
      </c>
      <c r="Q119" s="375"/>
    </row>
    <row r="120" spans="2:17" s="4" customFormat="1" ht="19.7" customHeight="1">
      <c r="B120" s="66">
        <v>13</v>
      </c>
      <c r="C120" s="66" t="s">
        <v>1853</v>
      </c>
      <c r="D120" s="66" t="s">
        <v>175</v>
      </c>
      <c r="E120" s="148" t="s">
        <v>3471</v>
      </c>
      <c r="F120" s="155">
        <v>1</v>
      </c>
      <c r="G120" s="139">
        <v>3383</v>
      </c>
      <c r="H120" s="139">
        <f>F120*G120</f>
        <v>3383</v>
      </c>
      <c r="I120" s="28"/>
      <c r="J120" s="40" t="s">
        <v>3472</v>
      </c>
      <c r="K120" s="47" t="s">
        <v>3361</v>
      </c>
      <c r="L120" s="26"/>
      <c r="M120" s="30">
        <v>46000</v>
      </c>
      <c r="N120" s="27"/>
      <c r="O120" s="26"/>
      <c r="P120" s="30">
        <v>46036</v>
      </c>
      <c r="Q120" s="375"/>
    </row>
    <row r="121" spans="2:17" s="4" customFormat="1" ht="19.7" customHeight="1">
      <c r="B121" s="66">
        <v>13</v>
      </c>
      <c r="C121" s="66" t="s">
        <v>1853</v>
      </c>
      <c r="D121" s="66" t="s">
        <v>175</v>
      </c>
      <c r="E121" s="1185" t="s">
        <v>3473</v>
      </c>
      <c r="F121" s="155">
        <v>1</v>
      </c>
      <c r="G121" s="139">
        <v>11716</v>
      </c>
      <c r="H121" s="139">
        <f t="shared" ref="H121:H130" si="4">F121*G121</f>
        <v>11716</v>
      </c>
      <c r="I121" s="28"/>
      <c r="J121" s="40" t="s">
        <v>3474</v>
      </c>
      <c r="K121" s="47" t="s">
        <v>3361</v>
      </c>
      <c r="L121" s="26"/>
      <c r="M121" s="30">
        <v>46000</v>
      </c>
      <c r="N121" s="27"/>
      <c r="O121" s="26"/>
      <c r="P121" s="30">
        <v>46036</v>
      </c>
      <c r="Q121" s="375"/>
    </row>
    <row r="122" spans="2:17" s="4" customFormat="1" ht="19.7" customHeight="1">
      <c r="B122" s="66">
        <v>13</v>
      </c>
      <c r="C122" s="66" t="s">
        <v>1853</v>
      </c>
      <c r="D122" s="66" t="s">
        <v>175</v>
      </c>
      <c r="E122" s="78" t="s">
        <v>3475</v>
      </c>
      <c r="F122" s="155">
        <v>1</v>
      </c>
      <c r="G122" s="139">
        <v>1800</v>
      </c>
      <c r="H122" s="139">
        <f t="shared" si="4"/>
        <v>1800</v>
      </c>
      <c r="I122" s="28"/>
      <c r="J122" s="40" t="s">
        <v>3476</v>
      </c>
      <c r="K122" s="47" t="s">
        <v>3361</v>
      </c>
      <c r="L122" s="26"/>
      <c r="M122" s="30">
        <v>46000</v>
      </c>
      <c r="N122" s="27"/>
      <c r="O122" s="26"/>
      <c r="P122" s="30">
        <v>46036</v>
      </c>
      <c r="Q122" s="375"/>
    </row>
    <row r="123" spans="2:17" s="4" customFormat="1" ht="19.7" customHeight="1">
      <c r="B123" s="66">
        <v>13</v>
      </c>
      <c r="C123" s="66" t="s">
        <v>1853</v>
      </c>
      <c r="D123" s="66" t="s">
        <v>175</v>
      </c>
      <c r="E123" s="714" t="s">
        <v>3477</v>
      </c>
      <c r="F123" s="155">
        <v>1</v>
      </c>
      <c r="G123" s="139">
        <v>1940</v>
      </c>
      <c r="H123" s="139">
        <f t="shared" si="4"/>
        <v>1940</v>
      </c>
      <c r="I123" s="28"/>
      <c r="J123" s="40" t="s">
        <v>3478</v>
      </c>
      <c r="K123" s="47" t="s">
        <v>3361</v>
      </c>
      <c r="L123" s="26"/>
      <c r="M123" s="30">
        <v>46000</v>
      </c>
      <c r="N123" s="27"/>
      <c r="O123" s="26"/>
      <c r="P123" s="30">
        <v>46036</v>
      </c>
      <c r="Q123" s="375"/>
    </row>
    <row r="124" spans="2:17" s="4" customFormat="1" ht="19.7" customHeight="1">
      <c r="B124" s="66">
        <v>13</v>
      </c>
      <c r="C124" s="66" t="s">
        <v>1853</v>
      </c>
      <c r="D124" s="66" t="s">
        <v>175</v>
      </c>
      <c r="E124" s="1185" t="s">
        <v>3479</v>
      </c>
      <c r="F124" s="155">
        <v>1</v>
      </c>
      <c r="G124" s="139">
        <v>1880</v>
      </c>
      <c r="H124" s="139">
        <f t="shared" si="4"/>
        <v>1880</v>
      </c>
      <c r="I124" s="28"/>
      <c r="J124" s="40" t="s">
        <v>3480</v>
      </c>
      <c r="K124" s="47" t="s">
        <v>3361</v>
      </c>
      <c r="L124" s="26"/>
      <c r="M124" s="30">
        <v>46000</v>
      </c>
      <c r="N124" s="27"/>
      <c r="O124" s="26"/>
      <c r="P124" s="30">
        <v>46036</v>
      </c>
      <c r="Q124" s="375"/>
    </row>
    <row r="125" spans="2:17" s="4" customFormat="1" ht="19.7" customHeight="1">
      <c r="B125" s="66">
        <v>13</v>
      </c>
      <c r="C125" s="66" t="s">
        <v>175</v>
      </c>
      <c r="D125" s="66" t="s">
        <v>175</v>
      </c>
      <c r="E125" s="714" t="s">
        <v>3481</v>
      </c>
      <c r="F125" s="155">
        <v>1</v>
      </c>
      <c r="G125" s="139">
        <v>268</v>
      </c>
      <c r="H125" s="139">
        <f t="shared" si="4"/>
        <v>268</v>
      </c>
      <c r="I125" s="28"/>
      <c r="J125" s="40" t="s">
        <v>3382</v>
      </c>
      <c r="K125" s="47" t="s">
        <v>3361</v>
      </c>
      <c r="L125" s="26"/>
      <c r="M125" s="30">
        <v>46000</v>
      </c>
      <c r="N125" s="27"/>
      <c r="O125" s="26"/>
      <c r="P125" s="30">
        <v>46036</v>
      </c>
      <c r="Q125" s="375"/>
    </row>
    <row r="126" spans="2:17" s="4" customFormat="1" ht="19.7" customHeight="1">
      <c r="B126" s="66">
        <v>13</v>
      </c>
      <c r="C126" s="66" t="s">
        <v>175</v>
      </c>
      <c r="D126" s="66" t="s">
        <v>175</v>
      </c>
      <c r="E126" s="714" t="s">
        <v>1900</v>
      </c>
      <c r="F126" s="155">
        <v>2</v>
      </c>
      <c r="G126" s="139">
        <v>245</v>
      </c>
      <c r="H126" s="139">
        <f t="shared" si="4"/>
        <v>490</v>
      </c>
      <c r="I126" s="28"/>
      <c r="J126" s="40" t="s">
        <v>3482</v>
      </c>
      <c r="K126" s="47" t="s">
        <v>3361</v>
      </c>
      <c r="L126" s="26"/>
      <c r="M126" s="30">
        <v>46000</v>
      </c>
      <c r="N126" s="27"/>
      <c r="O126" s="26"/>
      <c r="P126" s="30">
        <v>46036</v>
      </c>
      <c r="Q126" s="375"/>
    </row>
    <row r="127" spans="2:17" s="4" customFormat="1" ht="19.7" customHeight="1">
      <c r="B127" s="66">
        <v>13</v>
      </c>
      <c r="C127" s="66" t="s">
        <v>175</v>
      </c>
      <c r="D127" s="66" t="s">
        <v>175</v>
      </c>
      <c r="E127" s="714" t="s">
        <v>3483</v>
      </c>
      <c r="F127" s="155">
        <v>4</v>
      </c>
      <c r="G127" s="139">
        <v>36</v>
      </c>
      <c r="H127" s="139">
        <f t="shared" si="4"/>
        <v>144</v>
      </c>
      <c r="I127" s="28"/>
      <c r="J127" s="40" t="s">
        <v>3484</v>
      </c>
      <c r="K127" s="47" t="s">
        <v>3361</v>
      </c>
      <c r="L127" s="26"/>
      <c r="M127" s="30">
        <v>46000</v>
      </c>
      <c r="N127" s="27"/>
      <c r="O127" s="26"/>
      <c r="P127" s="30">
        <v>46036</v>
      </c>
      <c r="Q127" s="375"/>
    </row>
    <row r="128" spans="2:17" s="4" customFormat="1" ht="19.7" customHeight="1">
      <c r="B128" s="66">
        <v>13</v>
      </c>
      <c r="C128" s="66" t="s">
        <v>175</v>
      </c>
      <c r="D128" s="66" t="s">
        <v>175</v>
      </c>
      <c r="E128" s="714" t="s">
        <v>3485</v>
      </c>
      <c r="F128" s="155">
        <v>2</v>
      </c>
      <c r="G128" s="139">
        <v>53</v>
      </c>
      <c r="H128" s="139">
        <f t="shared" si="4"/>
        <v>106</v>
      </c>
      <c r="I128" s="28"/>
      <c r="J128" s="40" t="s">
        <v>3486</v>
      </c>
      <c r="K128" s="47" t="s">
        <v>3361</v>
      </c>
      <c r="L128" s="26"/>
      <c r="M128" s="30">
        <v>46000</v>
      </c>
      <c r="N128" s="27"/>
      <c r="O128" s="26"/>
      <c r="P128" s="30">
        <v>46036</v>
      </c>
      <c r="Q128" s="375"/>
    </row>
    <row r="129" spans="2:17" s="4" customFormat="1" ht="19.7" customHeight="1">
      <c r="B129" s="27"/>
      <c r="C129" s="27"/>
      <c r="D129" s="27"/>
      <c r="E129" s="108"/>
      <c r="F129" s="26"/>
      <c r="G129" s="139">
        <v>0</v>
      </c>
      <c r="H129" s="139">
        <f>F129*G129</f>
        <v>0</v>
      </c>
      <c r="I129" s="28"/>
      <c r="J129" s="40"/>
      <c r="K129" s="26"/>
      <c r="L129" s="26"/>
      <c r="M129" s="30"/>
      <c r="N129" s="27"/>
      <c r="O129" s="26"/>
      <c r="P129" s="30"/>
      <c r="Q129" s="375"/>
    </row>
    <row r="130" spans="2:17" s="4" customFormat="1" ht="19.7" customHeight="1">
      <c r="B130" s="27">
        <v>13</v>
      </c>
      <c r="C130" s="27" t="s">
        <v>145</v>
      </c>
      <c r="D130" s="27" t="s">
        <v>175</v>
      </c>
      <c r="E130" s="108" t="s">
        <v>3487</v>
      </c>
      <c r="F130" s="26">
        <v>1</v>
      </c>
      <c r="G130" s="139">
        <v>4607</v>
      </c>
      <c r="H130" s="139">
        <f t="shared" si="4"/>
        <v>4607</v>
      </c>
      <c r="I130" s="28"/>
      <c r="J130" s="40" t="s">
        <v>3488</v>
      </c>
      <c r="K130" s="47" t="s">
        <v>3361</v>
      </c>
      <c r="L130" s="26"/>
      <c r="M130" s="30">
        <v>46100</v>
      </c>
      <c r="N130" s="27"/>
      <c r="O130" s="26"/>
      <c r="P130" s="30">
        <v>46108</v>
      </c>
      <c r="Q130" s="375"/>
    </row>
    <row r="131" spans="2:17" s="4" customFormat="1" ht="19.7" customHeight="1">
      <c r="B131" s="27"/>
      <c r="C131" s="27"/>
      <c r="D131" s="27"/>
      <c r="E131" s="108"/>
      <c r="F131" s="26"/>
      <c r="G131" s="139">
        <v>0</v>
      </c>
      <c r="H131" s="139">
        <f>F131*G131</f>
        <v>0</v>
      </c>
      <c r="I131" s="28"/>
      <c r="J131" s="40"/>
      <c r="K131" s="26"/>
      <c r="L131" s="26"/>
      <c r="M131" s="30"/>
      <c r="N131" s="27"/>
      <c r="O131" s="26"/>
      <c r="P131" s="30"/>
      <c r="Q131" s="375"/>
    </row>
    <row r="132" spans="2:17" s="4" customFormat="1" ht="19.7" customHeight="1">
      <c r="B132" s="27"/>
      <c r="C132" s="27"/>
      <c r="D132" s="27"/>
      <c r="E132" s="108"/>
      <c r="F132" s="26"/>
      <c r="G132" s="139">
        <v>0</v>
      </c>
      <c r="H132" s="139">
        <f>F132*G132</f>
        <v>0</v>
      </c>
      <c r="I132" s="28"/>
      <c r="J132" s="40"/>
      <c r="K132" s="26"/>
      <c r="L132" s="26"/>
      <c r="M132" s="30"/>
      <c r="N132" s="27"/>
      <c r="O132" s="26"/>
      <c r="P132" s="30"/>
      <c r="Q132" s="375"/>
    </row>
    <row r="133" spans="2:17" s="4" customFormat="1" ht="19.7" customHeight="1">
      <c r="B133" s="27"/>
      <c r="C133" s="27"/>
      <c r="D133" s="27"/>
      <c r="E133" s="108"/>
      <c r="F133" s="26"/>
      <c r="G133" s="139">
        <v>0</v>
      </c>
      <c r="H133" s="139">
        <f>F133*G133</f>
        <v>0</v>
      </c>
      <c r="I133" s="28"/>
      <c r="J133" s="40"/>
      <c r="K133" s="26"/>
      <c r="L133" s="26"/>
      <c r="M133" s="30"/>
      <c r="N133" s="27"/>
      <c r="O133" s="26"/>
      <c r="P133" s="30"/>
      <c r="Q133" s="375"/>
    </row>
    <row r="134" spans="2:17" s="4" customFormat="1" ht="19.7" customHeight="1">
      <c r="B134" s="27"/>
      <c r="C134" s="27"/>
      <c r="D134" s="27"/>
      <c r="E134" s="108"/>
      <c r="F134" s="26"/>
      <c r="G134" s="139">
        <v>0</v>
      </c>
      <c r="H134" s="139">
        <f>F134*G134</f>
        <v>0</v>
      </c>
      <c r="I134" s="28"/>
      <c r="J134" s="40"/>
      <c r="K134" s="26"/>
      <c r="L134" s="26"/>
      <c r="M134" s="30"/>
      <c r="N134" s="27"/>
      <c r="O134" s="26"/>
      <c r="P134" s="30"/>
      <c r="Q134" s="375"/>
    </row>
  </sheetData>
  <autoFilter ref="B8:O134" xr:uid="{03BF0B12-A095-405A-9D2B-2210601C63EA}"/>
  <mergeCells count="6">
    <mergeCell ref="B2:D2"/>
    <mergeCell ref="G2:I2"/>
    <mergeCell ref="B3:D3"/>
    <mergeCell ref="B4:D4"/>
    <mergeCell ref="B5:D5"/>
    <mergeCell ref="B6:D6"/>
  </mergeCells>
  <phoneticPr fontId="2"/>
  <pageMargins left="0.19685039370078741" right="0.19685039370078741" top="0.35433070866141736" bottom="0.39370078740157483" header="0.31496062992125984" footer="0.31496062992125984"/>
  <pageSetup paperSize="8" scale="70" orientation="landscape"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0615-54ED-435A-A3E9-B12C40CB253C}">
  <dimension ref="A1:B5"/>
  <sheetViews>
    <sheetView view="pageBreakPreview" zoomScale="60" zoomScaleNormal="100" workbookViewId="0">
      <selection sqref="A1:IV65536"/>
    </sheetView>
  </sheetViews>
  <sheetFormatPr defaultRowHeight="18.75"/>
  <cols>
    <col min="1" max="1" width="12.625" style="1" bestFit="1" customWidth="1"/>
    <col min="2" max="2" width="24.375" style="1" bestFit="1" customWidth="1"/>
    <col min="3" max="256" width="9" style="1"/>
    <col min="257" max="257" width="12.625" style="1" bestFit="1" customWidth="1"/>
    <col min="258" max="258" width="24.375" style="1" bestFit="1" customWidth="1"/>
    <col min="259" max="512" width="9" style="1"/>
    <col min="513" max="513" width="12.625" style="1" bestFit="1" customWidth="1"/>
    <col min="514" max="514" width="24.375" style="1" bestFit="1" customWidth="1"/>
    <col min="515" max="768" width="9" style="1"/>
    <col min="769" max="769" width="12.625" style="1" bestFit="1" customWidth="1"/>
    <col min="770" max="770" width="24.375" style="1" bestFit="1" customWidth="1"/>
    <col min="771" max="1024" width="9" style="1"/>
    <col min="1025" max="1025" width="12.625" style="1" bestFit="1" customWidth="1"/>
    <col min="1026" max="1026" width="24.375" style="1" bestFit="1" customWidth="1"/>
    <col min="1027" max="1280" width="9" style="1"/>
    <col min="1281" max="1281" width="12.625" style="1" bestFit="1" customWidth="1"/>
    <col min="1282" max="1282" width="24.375" style="1" bestFit="1" customWidth="1"/>
    <col min="1283" max="1536" width="9" style="1"/>
    <col min="1537" max="1537" width="12.625" style="1" bestFit="1" customWidth="1"/>
    <col min="1538" max="1538" width="24.375" style="1" bestFit="1" customWidth="1"/>
    <col min="1539" max="1792" width="9" style="1"/>
    <col min="1793" max="1793" width="12.625" style="1" bestFit="1" customWidth="1"/>
    <col min="1794" max="1794" width="24.375" style="1" bestFit="1" customWidth="1"/>
    <col min="1795" max="2048" width="9" style="1"/>
    <col min="2049" max="2049" width="12.625" style="1" bestFit="1" customWidth="1"/>
    <col min="2050" max="2050" width="24.375" style="1" bestFit="1" customWidth="1"/>
    <col min="2051" max="2304" width="9" style="1"/>
    <col min="2305" max="2305" width="12.625" style="1" bestFit="1" customWidth="1"/>
    <col min="2306" max="2306" width="24.375" style="1" bestFit="1" customWidth="1"/>
    <col min="2307" max="2560" width="9" style="1"/>
    <col min="2561" max="2561" width="12.625" style="1" bestFit="1" customWidth="1"/>
    <col min="2562" max="2562" width="24.375" style="1" bestFit="1" customWidth="1"/>
    <col min="2563" max="2816" width="9" style="1"/>
    <col min="2817" max="2817" width="12.625" style="1" bestFit="1" customWidth="1"/>
    <col min="2818" max="2818" width="24.375" style="1" bestFit="1" customWidth="1"/>
    <col min="2819" max="3072" width="9" style="1"/>
    <col min="3073" max="3073" width="12.625" style="1" bestFit="1" customWidth="1"/>
    <col min="3074" max="3074" width="24.375" style="1" bestFit="1" customWidth="1"/>
    <col min="3075" max="3328" width="9" style="1"/>
    <col min="3329" max="3329" width="12.625" style="1" bestFit="1" customWidth="1"/>
    <col min="3330" max="3330" width="24.375" style="1" bestFit="1" customWidth="1"/>
    <col min="3331" max="3584" width="9" style="1"/>
    <col min="3585" max="3585" width="12.625" style="1" bestFit="1" customWidth="1"/>
    <col min="3586" max="3586" width="24.375" style="1" bestFit="1" customWidth="1"/>
    <col min="3587" max="3840" width="9" style="1"/>
    <col min="3841" max="3841" width="12.625" style="1" bestFit="1" customWidth="1"/>
    <col min="3842" max="3842" width="24.375" style="1" bestFit="1" customWidth="1"/>
    <col min="3843" max="4096" width="9" style="1"/>
    <col min="4097" max="4097" width="12.625" style="1" bestFit="1" customWidth="1"/>
    <col min="4098" max="4098" width="24.375" style="1" bestFit="1" customWidth="1"/>
    <col min="4099" max="4352" width="9" style="1"/>
    <col min="4353" max="4353" width="12.625" style="1" bestFit="1" customWidth="1"/>
    <col min="4354" max="4354" width="24.375" style="1" bestFit="1" customWidth="1"/>
    <col min="4355" max="4608" width="9" style="1"/>
    <col min="4609" max="4609" width="12.625" style="1" bestFit="1" customWidth="1"/>
    <col min="4610" max="4610" width="24.375" style="1" bestFit="1" customWidth="1"/>
    <col min="4611" max="4864" width="9" style="1"/>
    <col min="4865" max="4865" width="12.625" style="1" bestFit="1" customWidth="1"/>
    <col min="4866" max="4866" width="24.375" style="1" bestFit="1" customWidth="1"/>
    <col min="4867" max="5120" width="9" style="1"/>
    <col min="5121" max="5121" width="12.625" style="1" bestFit="1" customWidth="1"/>
    <col min="5122" max="5122" width="24.375" style="1" bestFit="1" customWidth="1"/>
    <col min="5123" max="5376" width="9" style="1"/>
    <col min="5377" max="5377" width="12.625" style="1" bestFit="1" customWidth="1"/>
    <col min="5378" max="5378" width="24.375" style="1" bestFit="1" customWidth="1"/>
    <col min="5379" max="5632" width="9" style="1"/>
    <col min="5633" max="5633" width="12.625" style="1" bestFit="1" customWidth="1"/>
    <col min="5634" max="5634" width="24.375" style="1" bestFit="1" customWidth="1"/>
    <col min="5635" max="5888" width="9" style="1"/>
    <col min="5889" max="5889" width="12.625" style="1" bestFit="1" customWidth="1"/>
    <col min="5890" max="5890" width="24.375" style="1" bestFit="1" customWidth="1"/>
    <col min="5891" max="6144" width="9" style="1"/>
    <col min="6145" max="6145" width="12.625" style="1" bestFit="1" customWidth="1"/>
    <col min="6146" max="6146" width="24.375" style="1" bestFit="1" customWidth="1"/>
    <col min="6147" max="6400" width="9" style="1"/>
    <col min="6401" max="6401" width="12.625" style="1" bestFit="1" customWidth="1"/>
    <col min="6402" max="6402" width="24.375" style="1" bestFit="1" customWidth="1"/>
    <col min="6403" max="6656" width="9" style="1"/>
    <col min="6657" max="6657" width="12.625" style="1" bestFit="1" customWidth="1"/>
    <col min="6658" max="6658" width="24.375" style="1" bestFit="1" customWidth="1"/>
    <col min="6659" max="6912" width="9" style="1"/>
    <col min="6913" max="6913" width="12.625" style="1" bestFit="1" customWidth="1"/>
    <col min="6914" max="6914" width="24.375" style="1" bestFit="1" customWidth="1"/>
    <col min="6915" max="7168" width="9" style="1"/>
    <col min="7169" max="7169" width="12.625" style="1" bestFit="1" customWidth="1"/>
    <col min="7170" max="7170" width="24.375" style="1" bestFit="1" customWidth="1"/>
    <col min="7171" max="7424" width="9" style="1"/>
    <col min="7425" max="7425" width="12.625" style="1" bestFit="1" customWidth="1"/>
    <col min="7426" max="7426" width="24.375" style="1" bestFit="1" customWidth="1"/>
    <col min="7427" max="7680" width="9" style="1"/>
    <col min="7681" max="7681" width="12.625" style="1" bestFit="1" customWidth="1"/>
    <col min="7682" max="7682" width="24.375" style="1" bestFit="1" customWidth="1"/>
    <col min="7683" max="7936" width="9" style="1"/>
    <col min="7937" max="7937" width="12.625" style="1" bestFit="1" customWidth="1"/>
    <col min="7938" max="7938" width="24.375" style="1" bestFit="1" customWidth="1"/>
    <col min="7939" max="8192" width="9" style="1"/>
    <col min="8193" max="8193" width="12.625" style="1" bestFit="1" customWidth="1"/>
    <col min="8194" max="8194" width="24.375" style="1" bestFit="1" customWidth="1"/>
    <col min="8195" max="8448" width="9" style="1"/>
    <col min="8449" max="8449" width="12.625" style="1" bestFit="1" customWidth="1"/>
    <col min="8450" max="8450" width="24.375" style="1" bestFit="1" customWidth="1"/>
    <col min="8451" max="8704" width="9" style="1"/>
    <col min="8705" max="8705" width="12.625" style="1" bestFit="1" customWidth="1"/>
    <col min="8706" max="8706" width="24.375" style="1" bestFit="1" customWidth="1"/>
    <col min="8707" max="8960" width="9" style="1"/>
    <col min="8961" max="8961" width="12.625" style="1" bestFit="1" customWidth="1"/>
    <col min="8962" max="8962" width="24.375" style="1" bestFit="1" customWidth="1"/>
    <col min="8963" max="9216" width="9" style="1"/>
    <col min="9217" max="9217" width="12.625" style="1" bestFit="1" customWidth="1"/>
    <col min="9218" max="9218" width="24.375" style="1" bestFit="1" customWidth="1"/>
    <col min="9219" max="9472" width="9" style="1"/>
    <col min="9473" max="9473" width="12.625" style="1" bestFit="1" customWidth="1"/>
    <col min="9474" max="9474" width="24.375" style="1" bestFit="1" customWidth="1"/>
    <col min="9475" max="9728" width="9" style="1"/>
    <col min="9729" max="9729" width="12.625" style="1" bestFit="1" customWidth="1"/>
    <col min="9730" max="9730" width="24.375" style="1" bestFit="1" customWidth="1"/>
    <col min="9731" max="9984" width="9" style="1"/>
    <col min="9985" max="9985" width="12.625" style="1" bestFit="1" customWidth="1"/>
    <col min="9986" max="9986" width="24.375" style="1" bestFit="1" customWidth="1"/>
    <col min="9987" max="10240" width="9" style="1"/>
    <col min="10241" max="10241" width="12.625" style="1" bestFit="1" customWidth="1"/>
    <col min="10242" max="10242" width="24.375" style="1" bestFit="1" customWidth="1"/>
    <col min="10243" max="10496" width="9" style="1"/>
    <col min="10497" max="10497" width="12.625" style="1" bestFit="1" customWidth="1"/>
    <col min="10498" max="10498" width="24.375" style="1" bestFit="1" customWidth="1"/>
    <col min="10499" max="10752" width="9" style="1"/>
    <col min="10753" max="10753" width="12.625" style="1" bestFit="1" customWidth="1"/>
    <col min="10754" max="10754" width="24.375" style="1" bestFit="1" customWidth="1"/>
    <col min="10755" max="11008" width="9" style="1"/>
    <col min="11009" max="11009" width="12.625" style="1" bestFit="1" customWidth="1"/>
    <col min="11010" max="11010" width="24.375" style="1" bestFit="1" customWidth="1"/>
    <col min="11011" max="11264" width="9" style="1"/>
    <col min="11265" max="11265" width="12.625" style="1" bestFit="1" customWidth="1"/>
    <col min="11266" max="11266" width="24.375" style="1" bestFit="1" customWidth="1"/>
    <col min="11267" max="11520" width="9" style="1"/>
    <col min="11521" max="11521" width="12.625" style="1" bestFit="1" customWidth="1"/>
    <col min="11522" max="11522" width="24.375" style="1" bestFit="1" customWidth="1"/>
    <col min="11523" max="11776" width="9" style="1"/>
    <col min="11777" max="11777" width="12.625" style="1" bestFit="1" customWidth="1"/>
    <col min="11778" max="11778" width="24.375" style="1" bestFit="1" customWidth="1"/>
    <col min="11779" max="12032" width="9" style="1"/>
    <col min="12033" max="12033" width="12.625" style="1" bestFit="1" customWidth="1"/>
    <col min="12034" max="12034" width="24.375" style="1" bestFit="1" customWidth="1"/>
    <col min="12035" max="12288" width="9" style="1"/>
    <col min="12289" max="12289" width="12.625" style="1" bestFit="1" customWidth="1"/>
    <col min="12290" max="12290" width="24.375" style="1" bestFit="1" customWidth="1"/>
    <col min="12291" max="12544" width="9" style="1"/>
    <col min="12545" max="12545" width="12.625" style="1" bestFit="1" customWidth="1"/>
    <col min="12546" max="12546" width="24.375" style="1" bestFit="1" customWidth="1"/>
    <col min="12547" max="12800" width="9" style="1"/>
    <col min="12801" max="12801" width="12.625" style="1" bestFit="1" customWidth="1"/>
    <col min="12802" max="12802" width="24.375" style="1" bestFit="1" customWidth="1"/>
    <col min="12803" max="13056" width="9" style="1"/>
    <col min="13057" max="13057" width="12.625" style="1" bestFit="1" customWidth="1"/>
    <col min="13058" max="13058" width="24.375" style="1" bestFit="1" customWidth="1"/>
    <col min="13059" max="13312" width="9" style="1"/>
    <col min="13313" max="13313" width="12.625" style="1" bestFit="1" customWidth="1"/>
    <col min="13314" max="13314" width="24.375" style="1" bestFit="1" customWidth="1"/>
    <col min="13315" max="13568" width="9" style="1"/>
    <col min="13569" max="13569" width="12.625" style="1" bestFit="1" customWidth="1"/>
    <col min="13570" max="13570" width="24.375" style="1" bestFit="1" customWidth="1"/>
    <col min="13571" max="13824" width="9" style="1"/>
    <col min="13825" max="13825" width="12.625" style="1" bestFit="1" customWidth="1"/>
    <col min="13826" max="13826" width="24.375" style="1" bestFit="1" customWidth="1"/>
    <col min="13827" max="14080" width="9" style="1"/>
    <col min="14081" max="14081" width="12.625" style="1" bestFit="1" customWidth="1"/>
    <col min="14082" max="14082" width="24.375" style="1" bestFit="1" customWidth="1"/>
    <col min="14083" max="14336" width="9" style="1"/>
    <col min="14337" max="14337" width="12.625" style="1" bestFit="1" customWidth="1"/>
    <col min="14338" max="14338" width="24.375" style="1" bestFit="1" customWidth="1"/>
    <col min="14339" max="14592" width="9" style="1"/>
    <col min="14593" max="14593" width="12.625" style="1" bestFit="1" customWidth="1"/>
    <col min="14594" max="14594" width="24.375" style="1" bestFit="1" customWidth="1"/>
    <col min="14595" max="14848" width="9" style="1"/>
    <col min="14849" max="14849" width="12.625" style="1" bestFit="1" customWidth="1"/>
    <col min="14850" max="14850" width="24.375" style="1" bestFit="1" customWidth="1"/>
    <col min="14851" max="15104" width="9" style="1"/>
    <col min="15105" max="15105" width="12.625" style="1" bestFit="1" customWidth="1"/>
    <col min="15106" max="15106" width="24.375" style="1" bestFit="1" customWidth="1"/>
    <col min="15107" max="15360" width="9" style="1"/>
    <col min="15361" max="15361" width="12.625" style="1" bestFit="1" customWidth="1"/>
    <col min="15362" max="15362" width="24.375" style="1" bestFit="1" customWidth="1"/>
    <col min="15363" max="15616" width="9" style="1"/>
    <col min="15617" max="15617" width="12.625" style="1" bestFit="1" customWidth="1"/>
    <col min="15618" max="15618" width="24.375" style="1" bestFit="1" customWidth="1"/>
    <col min="15619" max="15872" width="9" style="1"/>
    <col min="15873" max="15873" width="12.625" style="1" bestFit="1" customWidth="1"/>
    <col min="15874" max="15874" width="24.375" style="1" bestFit="1" customWidth="1"/>
    <col min="15875" max="16128" width="9" style="1"/>
    <col min="16129" max="16129" width="12.625" style="1" bestFit="1" customWidth="1"/>
    <col min="16130" max="16130" width="24.375" style="1" bestFit="1" customWidth="1"/>
    <col min="16131" max="16384" width="9" style="1"/>
  </cols>
  <sheetData>
    <row r="1" spans="1:2">
      <c r="A1" s="732" t="s">
        <v>0</v>
      </c>
      <c r="B1" s="3" t="s">
        <v>3292</v>
      </c>
    </row>
    <row r="2" spans="1:2">
      <c r="A2" s="732" t="s">
        <v>3</v>
      </c>
      <c r="B2" s="13" t="s">
        <v>3293</v>
      </c>
    </row>
    <row r="3" spans="1:2">
      <c r="A3" s="732" t="s">
        <v>996</v>
      </c>
      <c r="B3" s="13">
        <v>190599</v>
      </c>
    </row>
    <row r="4" spans="1:2">
      <c r="A4" s="732" t="s">
        <v>9</v>
      </c>
      <c r="B4" s="16">
        <v>44510</v>
      </c>
    </row>
    <row r="5" spans="1:2">
      <c r="A5" s="732" t="s">
        <v>10</v>
      </c>
      <c r="B5" s="16"/>
    </row>
  </sheetData>
  <phoneticPr fontId="2"/>
  <pageMargins left="0.7" right="0.7" top="0.75" bottom="0.75" header="0.3" footer="0.3"/>
  <pageSetup paperSize="9" scale="241"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F8593-2787-4AE3-AF9F-FC1B619EA196}">
  <sheetPr>
    <tabColor rgb="FFFFC000"/>
  </sheetPr>
  <dimension ref="A2:S61"/>
  <sheetViews>
    <sheetView topLeftCell="H1" zoomScale="85" zoomScaleNormal="85" workbookViewId="0">
      <pane ySplit="10" topLeftCell="A11" activePane="bottomLeft" state="frozen"/>
      <selection pane="bottomLeft" activeCell="S13" sqref="S13:S22"/>
    </sheetView>
  </sheetViews>
  <sheetFormatPr defaultColWidth="11.875" defaultRowHeight="13.5" customHeight="1"/>
  <cols>
    <col min="1" max="2" width="8.5" style="1" customWidth="1"/>
    <col min="3" max="3" width="9.375" style="1" customWidth="1"/>
    <col min="4" max="4" width="6.125" style="4" customWidth="1"/>
    <col min="5" max="5" width="15.125" style="1" customWidth="1"/>
    <col min="6" max="6" width="15.5" style="1" customWidth="1"/>
    <col min="7" max="7" width="59.75" style="1" customWidth="1"/>
    <col min="8" max="8" width="14.5" style="4" customWidth="1"/>
    <col min="9" max="10" width="12.125" style="4" customWidth="1"/>
    <col min="11" max="11" width="7.125" style="10" customWidth="1"/>
    <col min="12" max="12" width="57.125" style="1" customWidth="1"/>
    <col min="13" max="13" width="28.375" style="1" customWidth="1"/>
    <col min="14" max="14" width="22.5" style="4" customWidth="1"/>
    <col min="15" max="15" width="17" style="4" customWidth="1"/>
    <col min="16" max="16" width="7.875" style="1" customWidth="1"/>
    <col min="17" max="17" width="16.375" style="4" customWidth="1"/>
    <col min="18" max="18" width="17.875" style="1191" customWidth="1"/>
    <col min="19" max="19" width="19.375" style="1191" customWidth="1"/>
    <col min="20" max="16384" width="11.875" style="1"/>
  </cols>
  <sheetData>
    <row r="2" spans="1:19" ht="20.100000000000001" customHeight="1">
      <c r="D2" s="1186" t="s">
        <v>2307</v>
      </c>
      <c r="E2" s="1186"/>
      <c r="F2" s="1186"/>
      <c r="G2" s="3" t="s">
        <v>3489</v>
      </c>
      <c r="I2" s="1187" t="s">
        <v>2309</v>
      </c>
      <c r="J2" s="1188"/>
      <c r="K2" s="1189"/>
      <c r="L2" s="1190">
        <f>SUM(J:J)</f>
        <v>1296000</v>
      </c>
    </row>
    <row r="3" spans="1:19" ht="20.100000000000001" customHeight="1">
      <c r="D3" s="1186" t="s">
        <v>2310</v>
      </c>
      <c r="E3" s="1186"/>
      <c r="F3" s="1186"/>
      <c r="G3" s="13" t="s">
        <v>3490</v>
      </c>
    </row>
    <row r="4" spans="1:19" ht="20.100000000000001" customHeight="1">
      <c r="D4" s="1186" t="s">
        <v>2312</v>
      </c>
      <c r="E4" s="1186"/>
      <c r="F4" s="1186"/>
      <c r="G4" s="13" t="s">
        <v>3491</v>
      </c>
      <c r="I4" s="1192" t="s">
        <v>3492</v>
      </c>
      <c r="J4" s="1192"/>
      <c r="K4" s="1192"/>
      <c r="L4" s="1192"/>
    </row>
    <row r="5" spans="1:19" ht="20.100000000000001" customHeight="1">
      <c r="D5" s="1186" t="s">
        <v>2315</v>
      </c>
      <c r="E5" s="1186"/>
      <c r="F5" s="1186"/>
      <c r="G5" s="16">
        <v>46086</v>
      </c>
      <c r="H5" s="1193" t="s">
        <v>2316</v>
      </c>
      <c r="I5" s="1192"/>
      <c r="J5" s="1192"/>
      <c r="K5" s="1192"/>
      <c r="L5" s="1192"/>
    </row>
    <row r="6" spans="1:19" ht="20.100000000000001" customHeight="1">
      <c r="D6" s="1186" t="s">
        <v>2317</v>
      </c>
      <c r="E6" s="1186"/>
      <c r="F6" s="1186"/>
      <c r="G6" s="16">
        <v>46087</v>
      </c>
      <c r="H6" s="1193"/>
      <c r="J6" s="352"/>
    </row>
    <row r="7" spans="1:19" ht="19.899999999999999" customHeight="1">
      <c r="L7" s="1194"/>
      <c r="M7" s="1194"/>
    </row>
    <row r="8" spans="1:19" ht="16.899999999999999" customHeight="1">
      <c r="K8" s="1195"/>
      <c r="L8" s="1196"/>
    </row>
    <row r="10" spans="1:19" s="4" customFormat="1" ht="19.5" customHeight="1">
      <c r="C10" s="64" t="s">
        <v>2319</v>
      </c>
      <c r="D10" s="1197" t="s">
        <v>2320</v>
      </c>
      <c r="E10" s="1198" t="s">
        <v>2321</v>
      </c>
      <c r="F10" s="1198" t="s">
        <v>2322</v>
      </c>
      <c r="G10" s="1199" t="s">
        <v>2323</v>
      </c>
      <c r="H10" s="1199" t="s">
        <v>36</v>
      </c>
      <c r="I10" s="1199" t="s">
        <v>37</v>
      </c>
      <c r="J10" s="1200" t="s">
        <v>38</v>
      </c>
      <c r="K10" s="1200" t="s">
        <v>2324</v>
      </c>
      <c r="L10" s="1199" t="s">
        <v>2325</v>
      </c>
      <c r="M10" s="1199" t="s">
        <v>2326</v>
      </c>
      <c r="N10" s="1199" t="s">
        <v>2327</v>
      </c>
      <c r="O10" s="1201" t="s">
        <v>2328</v>
      </c>
      <c r="P10" s="1198" t="s">
        <v>2329</v>
      </c>
      <c r="Q10" s="1199" t="s">
        <v>2330</v>
      </c>
      <c r="R10" s="1201" t="s">
        <v>2331</v>
      </c>
      <c r="S10" s="1202" t="s">
        <v>2332</v>
      </c>
    </row>
    <row r="11" spans="1:19" s="804" customFormat="1" ht="19.5" customHeight="1">
      <c r="D11" s="819"/>
      <c r="E11" s="1203" t="s">
        <v>48</v>
      </c>
      <c r="F11" s="1204"/>
      <c r="G11" s="1205"/>
      <c r="H11" s="827"/>
      <c r="I11" s="827"/>
      <c r="J11" s="827"/>
      <c r="K11" s="828"/>
      <c r="L11" s="829"/>
      <c r="M11" s="830"/>
      <c r="N11" s="830"/>
      <c r="O11" s="877"/>
      <c r="P11" s="899"/>
      <c r="Q11" s="830"/>
      <c r="R11" s="877"/>
      <c r="S11" s="1206"/>
    </row>
    <row r="12" spans="1:19" s="804" customFormat="1" ht="19.5" customHeight="1">
      <c r="A12" s="831" t="s">
        <v>3493</v>
      </c>
      <c r="B12" s="831"/>
      <c r="C12" s="855">
        <v>1</v>
      </c>
      <c r="D12" s="856">
        <v>1</v>
      </c>
      <c r="E12" s="27" t="s">
        <v>48</v>
      </c>
      <c r="F12" s="27" t="s">
        <v>48</v>
      </c>
      <c r="G12" s="47" t="s">
        <v>3494</v>
      </c>
      <c r="H12" s="35">
        <v>1</v>
      </c>
      <c r="I12" s="333">
        <v>959000</v>
      </c>
      <c r="J12" s="436">
        <f t="shared" ref="J12:J22" si="0">H12*I12</f>
        <v>959000</v>
      </c>
      <c r="K12" s="28"/>
      <c r="L12" s="47" t="s">
        <v>3495</v>
      </c>
      <c r="M12" s="831" t="s">
        <v>3496</v>
      </c>
      <c r="N12" s="831"/>
      <c r="O12" s="1207">
        <v>46381</v>
      </c>
      <c r="P12" s="1208"/>
      <c r="Q12" s="853">
        <v>46084</v>
      </c>
      <c r="R12" s="1207">
        <v>46080</v>
      </c>
      <c r="S12" s="854">
        <v>46080</v>
      </c>
    </row>
    <row r="13" spans="1:19" s="804" customFormat="1" ht="19.5" customHeight="1">
      <c r="A13" s="831" t="s">
        <v>3493</v>
      </c>
      <c r="B13" s="831"/>
      <c r="C13" s="1209">
        <v>7</v>
      </c>
      <c r="D13" s="856">
        <f t="shared" ref="D13:D22" si="1">+D12+1</f>
        <v>2</v>
      </c>
      <c r="E13" s="27" t="s">
        <v>48</v>
      </c>
      <c r="F13" s="27" t="s">
        <v>48</v>
      </c>
      <c r="G13" s="47" t="s">
        <v>3497</v>
      </c>
      <c r="H13" s="35">
        <v>1</v>
      </c>
      <c r="I13" s="333">
        <v>30000</v>
      </c>
      <c r="J13" s="436">
        <f t="shared" si="0"/>
        <v>30000</v>
      </c>
      <c r="K13" s="28"/>
      <c r="L13" s="47" t="s">
        <v>3497</v>
      </c>
      <c r="M13" s="831" t="s">
        <v>3496</v>
      </c>
      <c r="N13" s="831"/>
      <c r="O13" s="1207">
        <v>46381</v>
      </c>
      <c r="P13" s="1208"/>
      <c r="Q13" s="853">
        <v>46084</v>
      </c>
      <c r="R13" s="1207">
        <v>46080</v>
      </c>
      <c r="S13" s="854">
        <v>46080</v>
      </c>
    </row>
    <row r="14" spans="1:19" s="804" customFormat="1" ht="19.5" customHeight="1">
      <c r="A14" s="831" t="s">
        <v>3493</v>
      </c>
      <c r="B14" s="831"/>
      <c r="C14" s="1210">
        <v>5</v>
      </c>
      <c r="D14" s="856">
        <f t="shared" si="1"/>
        <v>3</v>
      </c>
      <c r="E14" s="27" t="s">
        <v>48</v>
      </c>
      <c r="F14" s="27" t="s">
        <v>48</v>
      </c>
      <c r="G14" s="47" t="s">
        <v>3498</v>
      </c>
      <c r="H14" s="35">
        <v>1</v>
      </c>
      <c r="I14" s="200">
        <v>30000</v>
      </c>
      <c r="J14" s="436">
        <f t="shared" si="0"/>
        <v>30000</v>
      </c>
      <c r="K14" s="28"/>
      <c r="L14" s="47" t="s">
        <v>3499</v>
      </c>
      <c r="M14" s="831" t="s">
        <v>3496</v>
      </c>
      <c r="N14" s="831"/>
      <c r="O14" s="1207">
        <v>46381</v>
      </c>
      <c r="P14" s="1208"/>
      <c r="Q14" s="853">
        <v>46084</v>
      </c>
      <c r="R14" s="1207">
        <v>46080</v>
      </c>
      <c r="S14" s="854">
        <v>46080</v>
      </c>
    </row>
    <row r="15" spans="1:19" s="804" customFormat="1" ht="19.5" customHeight="1">
      <c r="A15" s="831" t="s">
        <v>3493</v>
      </c>
      <c r="B15" s="831"/>
      <c r="C15" s="1211">
        <v>8</v>
      </c>
      <c r="D15" s="856">
        <f t="shared" si="1"/>
        <v>4</v>
      </c>
      <c r="E15" s="27" t="s">
        <v>48</v>
      </c>
      <c r="F15" s="27" t="s">
        <v>48</v>
      </c>
      <c r="G15" s="47" t="s">
        <v>3500</v>
      </c>
      <c r="H15" s="35">
        <v>1</v>
      </c>
      <c r="I15" s="200">
        <v>20000</v>
      </c>
      <c r="J15" s="436">
        <f t="shared" si="0"/>
        <v>20000</v>
      </c>
      <c r="K15" s="28"/>
      <c r="L15" s="47" t="s">
        <v>3501</v>
      </c>
      <c r="M15" s="831" t="s">
        <v>3496</v>
      </c>
      <c r="N15" s="831"/>
      <c r="O15" s="1207">
        <v>46381</v>
      </c>
      <c r="P15" s="1208"/>
      <c r="Q15" s="853">
        <v>46084</v>
      </c>
      <c r="R15" s="1207">
        <v>46080</v>
      </c>
      <c r="S15" s="854">
        <v>46080</v>
      </c>
    </row>
    <row r="16" spans="1:19" s="804" customFormat="1" ht="19.5" customHeight="1">
      <c r="A16" s="831" t="s">
        <v>3493</v>
      </c>
      <c r="B16" s="831"/>
      <c r="C16" s="1212">
        <v>12</v>
      </c>
      <c r="D16" s="856">
        <f t="shared" si="1"/>
        <v>5</v>
      </c>
      <c r="E16" s="27" t="s">
        <v>48</v>
      </c>
      <c r="F16" s="27" t="s">
        <v>48</v>
      </c>
      <c r="G16" s="47" t="s">
        <v>3502</v>
      </c>
      <c r="H16" s="35">
        <v>1</v>
      </c>
      <c r="I16" s="200">
        <v>40000</v>
      </c>
      <c r="J16" s="436">
        <f t="shared" si="0"/>
        <v>40000</v>
      </c>
      <c r="K16" s="28"/>
      <c r="L16" s="47" t="s">
        <v>3503</v>
      </c>
      <c r="M16" s="831" t="s">
        <v>3496</v>
      </c>
      <c r="N16" s="831"/>
      <c r="O16" s="1207">
        <v>46381</v>
      </c>
      <c r="P16" s="1208"/>
      <c r="Q16" s="853">
        <v>46084</v>
      </c>
      <c r="R16" s="1207">
        <v>46080</v>
      </c>
      <c r="S16" s="854">
        <v>46080</v>
      </c>
    </row>
    <row r="17" spans="1:19" s="804" customFormat="1" ht="19.5" customHeight="1">
      <c r="A17" s="831" t="s">
        <v>3493</v>
      </c>
      <c r="B17" s="831"/>
      <c r="C17" s="862">
        <v>6</v>
      </c>
      <c r="D17" s="856">
        <f t="shared" si="1"/>
        <v>6</v>
      </c>
      <c r="E17" s="27" t="s">
        <v>48</v>
      </c>
      <c r="F17" s="27" t="s">
        <v>48</v>
      </c>
      <c r="G17" s="261" t="s">
        <v>3504</v>
      </c>
      <c r="H17" s="45">
        <v>1</v>
      </c>
      <c r="I17" s="208">
        <v>45000</v>
      </c>
      <c r="J17" s="436">
        <f t="shared" si="0"/>
        <v>45000</v>
      </c>
      <c r="K17" s="441"/>
      <c r="L17" s="261" t="s">
        <v>3505</v>
      </c>
      <c r="M17" s="831" t="s">
        <v>3496</v>
      </c>
      <c r="N17" s="831"/>
      <c r="O17" s="1207">
        <v>46381</v>
      </c>
      <c r="P17" s="1208"/>
      <c r="Q17" s="853">
        <v>46084</v>
      </c>
      <c r="R17" s="1207">
        <v>46080</v>
      </c>
      <c r="S17" s="854">
        <v>46080</v>
      </c>
    </row>
    <row r="18" spans="1:19" s="804" customFormat="1" ht="19.5" customHeight="1">
      <c r="A18" s="831" t="s">
        <v>3493</v>
      </c>
      <c r="B18" s="831"/>
      <c r="C18" s="1210">
        <v>2</v>
      </c>
      <c r="D18" s="856">
        <f t="shared" si="1"/>
        <v>7</v>
      </c>
      <c r="E18" s="27" t="s">
        <v>48</v>
      </c>
      <c r="F18" s="27" t="s">
        <v>48</v>
      </c>
      <c r="G18" s="47" t="s">
        <v>3506</v>
      </c>
      <c r="H18" s="35">
        <v>1</v>
      </c>
      <c r="I18" s="200">
        <v>65000</v>
      </c>
      <c r="J18" s="436">
        <f t="shared" si="0"/>
        <v>65000</v>
      </c>
      <c r="K18" s="28"/>
      <c r="L18" s="47" t="s">
        <v>3506</v>
      </c>
      <c r="M18" s="831" t="s">
        <v>3496</v>
      </c>
      <c r="N18" s="831"/>
      <c r="O18" s="1207">
        <v>46381</v>
      </c>
      <c r="P18" s="1208"/>
      <c r="Q18" s="853">
        <v>46084</v>
      </c>
      <c r="R18" s="1207">
        <v>46080</v>
      </c>
      <c r="S18" s="854">
        <v>46080</v>
      </c>
    </row>
    <row r="19" spans="1:19" s="804" customFormat="1" ht="19.5" customHeight="1">
      <c r="A19" s="831" t="s">
        <v>3493</v>
      </c>
      <c r="B19" s="831"/>
      <c r="C19" s="1212">
        <v>4</v>
      </c>
      <c r="D19" s="856">
        <f t="shared" si="1"/>
        <v>8</v>
      </c>
      <c r="E19" s="27" t="s">
        <v>48</v>
      </c>
      <c r="F19" s="27" t="s">
        <v>48</v>
      </c>
      <c r="G19" s="1213" t="s">
        <v>3507</v>
      </c>
      <c r="H19" s="35">
        <v>1</v>
      </c>
      <c r="I19" s="333">
        <v>60000</v>
      </c>
      <c r="J19" s="436">
        <f t="shared" si="0"/>
        <v>60000</v>
      </c>
      <c r="K19" s="28"/>
      <c r="L19" s="47"/>
      <c r="M19" s="831" t="s">
        <v>3496</v>
      </c>
      <c r="N19" s="831"/>
      <c r="O19" s="1207">
        <v>46381</v>
      </c>
      <c r="P19" s="1208"/>
      <c r="Q19" s="853">
        <v>46084</v>
      </c>
      <c r="R19" s="1207">
        <v>46080</v>
      </c>
      <c r="S19" s="854">
        <v>46080</v>
      </c>
    </row>
    <row r="20" spans="1:19" s="804" customFormat="1" ht="19.5" customHeight="1">
      <c r="A20" s="831"/>
      <c r="B20" s="831"/>
      <c r="C20" s="855">
        <v>1</v>
      </c>
      <c r="D20" s="856">
        <f>+D19+1</f>
        <v>9</v>
      </c>
      <c r="E20" s="1214" t="s">
        <v>48</v>
      </c>
      <c r="F20" s="1214" t="s">
        <v>48</v>
      </c>
      <c r="G20" s="1215" t="s">
        <v>53</v>
      </c>
      <c r="H20" s="45">
        <v>1</v>
      </c>
      <c r="I20" s="208">
        <v>12000</v>
      </c>
      <c r="J20" s="436">
        <f t="shared" si="0"/>
        <v>12000</v>
      </c>
      <c r="K20" s="28"/>
      <c r="L20" s="47"/>
      <c r="M20" s="831" t="s">
        <v>3496</v>
      </c>
      <c r="N20" s="1216"/>
      <c r="O20" s="1207">
        <v>46381</v>
      </c>
      <c r="P20" s="1208"/>
      <c r="Q20" s="853">
        <v>46084</v>
      </c>
      <c r="R20" s="1207">
        <v>46080</v>
      </c>
      <c r="S20" s="854">
        <v>46080</v>
      </c>
    </row>
    <row r="21" spans="1:19" s="804" customFormat="1" ht="19.5" customHeight="1">
      <c r="A21" s="804" t="s">
        <v>3508</v>
      </c>
      <c r="C21" s="855">
        <v>1</v>
      </c>
      <c r="D21" s="856">
        <f t="shared" si="1"/>
        <v>10</v>
      </c>
      <c r="E21" s="27" t="s">
        <v>48</v>
      </c>
      <c r="F21" s="27" t="s">
        <v>48</v>
      </c>
      <c r="G21" s="1217" t="s">
        <v>3509</v>
      </c>
      <c r="H21" s="219">
        <v>1</v>
      </c>
      <c r="I21" s="208">
        <v>20000</v>
      </c>
      <c r="J21" s="61">
        <f t="shared" si="0"/>
        <v>20000</v>
      </c>
      <c r="K21" s="28"/>
      <c r="L21" s="47" t="s">
        <v>3509</v>
      </c>
      <c r="M21" s="315" t="s">
        <v>3510</v>
      </c>
      <c r="N21" s="1216"/>
      <c r="O21" s="1207">
        <v>46059</v>
      </c>
      <c r="P21" s="1208"/>
      <c r="Q21" s="853"/>
      <c r="R21" s="1207">
        <v>46080</v>
      </c>
      <c r="S21" s="854">
        <v>46080</v>
      </c>
    </row>
    <row r="22" spans="1:19" s="804" customFormat="1" ht="19.5" customHeight="1">
      <c r="A22" s="804" t="s">
        <v>3508</v>
      </c>
      <c r="C22" s="855">
        <v>1</v>
      </c>
      <c r="D22" s="856">
        <f t="shared" si="1"/>
        <v>11</v>
      </c>
      <c r="E22" s="27" t="s">
        <v>48</v>
      </c>
      <c r="F22" s="27" t="s">
        <v>48</v>
      </c>
      <c r="G22" s="1217" t="s">
        <v>3511</v>
      </c>
      <c r="H22" s="219">
        <v>1</v>
      </c>
      <c r="I22" s="208">
        <v>15000</v>
      </c>
      <c r="J22" s="61">
        <f t="shared" si="0"/>
        <v>15000</v>
      </c>
      <c r="K22" s="28"/>
      <c r="L22" s="47" t="s">
        <v>3511</v>
      </c>
      <c r="M22" s="315" t="s">
        <v>3510</v>
      </c>
      <c r="N22" s="1216"/>
      <c r="O22" s="1207">
        <v>46059</v>
      </c>
      <c r="P22" s="1208"/>
      <c r="Q22" s="853"/>
      <c r="R22" s="1207">
        <v>46080</v>
      </c>
      <c r="S22" s="854">
        <v>46080</v>
      </c>
    </row>
    <row r="23" spans="1:19" s="804" customFormat="1" ht="19.5" customHeight="1">
      <c r="C23" s="831"/>
      <c r="D23" s="1208"/>
      <c r="E23" s="43"/>
      <c r="F23" s="43"/>
      <c r="G23" s="1218"/>
      <c r="H23" s="57"/>
      <c r="I23" s="57"/>
      <c r="J23" s="61"/>
      <c r="K23" s="28"/>
      <c r="L23" s="47"/>
      <c r="M23" s="1219"/>
      <c r="N23" s="1216"/>
      <c r="O23" s="1207"/>
      <c r="P23" s="1208"/>
      <c r="Q23" s="853"/>
      <c r="R23" s="1220"/>
      <c r="S23" s="1221"/>
    </row>
    <row r="24" spans="1:19" s="804" customFormat="1" ht="19.5" customHeight="1">
      <c r="C24" s="831"/>
      <c r="D24" s="1208"/>
      <c r="E24" s="1222"/>
      <c r="F24" s="1222"/>
      <c r="G24" s="1218"/>
      <c r="H24" s="57"/>
      <c r="I24" s="57"/>
      <c r="J24" s="1223"/>
      <c r="K24" s="1224"/>
      <c r="L24" s="1225"/>
      <c r="M24" s="1219"/>
      <c r="N24" s="1216"/>
      <c r="O24" s="1207"/>
      <c r="P24" s="1208"/>
      <c r="Q24" s="853"/>
      <c r="R24" s="1220"/>
      <c r="S24" s="1221"/>
    </row>
    <row r="25" spans="1:19" s="804" customFormat="1" ht="19.5" customHeight="1">
      <c r="C25" s="831"/>
      <c r="D25" s="1208"/>
      <c r="E25" s="1208"/>
      <c r="F25" s="1226"/>
      <c r="G25" s="1227">
        <f>SUM(J12:J24)</f>
        <v>1296000</v>
      </c>
      <c r="H25" s="831"/>
      <c r="I25" s="1228"/>
      <c r="J25" s="1229"/>
      <c r="K25" s="479"/>
      <c r="L25" s="852"/>
      <c r="M25" s="1230"/>
      <c r="N25" s="1208"/>
      <c r="O25" s="1207"/>
      <c r="P25" s="1208"/>
      <c r="Q25" s="853"/>
      <c r="R25" s="853"/>
      <c r="S25" s="854"/>
    </row>
    <row r="26" spans="1:19" s="4" customFormat="1" ht="19.5" customHeight="1">
      <c r="C26" s="26"/>
      <c r="D26" s="704"/>
      <c r="E26" s="27"/>
      <c r="F26" s="27"/>
      <c r="G26" s="291"/>
      <c r="H26" s="63"/>
      <c r="I26" s="63"/>
      <c r="J26" s="63"/>
      <c r="K26" s="958"/>
      <c r="L26" s="109"/>
      <c r="M26" s="26"/>
      <c r="N26" s="26"/>
      <c r="O26" s="30"/>
      <c r="P26" s="27"/>
      <c r="Q26" s="26"/>
      <c r="R26" s="1231"/>
      <c r="S26" s="1232"/>
    </row>
    <row r="27" spans="1:19" s="4" customFormat="1" ht="19.5" customHeight="1">
      <c r="C27" s="26"/>
      <c r="D27" s="704"/>
      <c r="E27" s="27"/>
      <c r="F27" s="27"/>
      <c r="G27" s="291"/>
      <c r="H27" s="63"/>
      <c r="I27" s="63"/>
      <c r="J27" s="63"/>
      <c r="K27" s="958"/>
      <c r="L27" s="109"/>
      <c r="M27" s="26"/>
      <c r="N27" s="26"/>
      <c r="O27" s="30"/>
      <c r="P27" s="27"/>
      <c r="Q27" s="26"/>
      <c r="R27" s="1231"/>
      <c r="S27" s="1232"/>
    </row>
    <row r="28" spans="1:19" s="4" customFormat="1" ht="19.5" customHeight="1">
      <c r="C28" s="26"/>
      <c r="D28" s="27"/>
      <c r="E28" s="27"/>
      <c r="F28" s="27"/>
      <c r="G28" s="291"/>
      <c r="H28" s="1233"/>
      <c r="I28" s="71"/>
      <c r="J28" s="71"/>
      <c r="K28" s="1234"/>
      <c r="L28" s="1235"/>
      <c r="M28" s="1199"/>
      <c r="N28" s="1199"/>
      <c r="O28" s="1201"/>
      <c r="P28" s="1198"/>
      <c r="Q28" s="1200"/>
      <c r="R28" s="30"/>
      <c r="S28" s="374"/>
    </row>
    <row r="29" spans="1:19" s="4" customFormat="1" ht="19.5" customHeight="1">
      <c r="C29" s="26"/>
      <c r="D29" s="27"/>
      <c r="E29" s="27"/>
      <c r="F29" s="27"/>
      <c r="G29" s="291"/>
      <c r="H29" s="1233"/>
      <c r="I29" s="71"/>
      <c r="J29" s="71"/>
      <c r="K29" s="1234"/>
      <c r="L29" s="1235"/>
      <c r="M29" s="1199"/>
      <c r="N29" s="1199"/>
      <c r="O29" s="1201"/>
      <c r="P29" s="1198"/>
      <c r="Q29" s="1200"/>
      <c r="R29" s="30"/>
      <c r="S29" s="374"/>
    </row>
    <row r="30" spans="1:19" s="4" customFormat="1" ht="19.5" customHeight="1">
      <c r="C30" s="26"/>
      <c r="D30" s="27"/>
      <c r="E30" s="27"/>
      <c r="F30" s="27"/>
      <c r="G30" s="291"/>
      <c r="H30" s="1233"/>
      <c r="I30" s="71"/>
      <c r="J30" s="71"/>
      <c r="K30" s="1234"/>
      <c r="L30" s="1235"/>
      <c r="M30" s="1199"/>
      <c r="N30" s="1199"/>
      <c r="O30" s="1201"/>
      <c r="P30" s="1198"/>
      <c r="Q30" s="1200"/>
      <c r="R30" s="30"/>
      <c r="S30" s="374"/>
    </row>
    <row r="31" spans="1:19" s="4" customFormat="1" ht="19.5" customHeight="1">
      <c r="C31" s="26"/>
      <c r="D31" s="27"/>
      <c r="E31" s="27"/>
      <c r="F31" s="27"/>
      <c r="G31" s="291"/>
      <c r="H31" s="1233"/>
      <c r="I31" s="71"/>
      <c r="J31" s="71"/>
      <c r="K31" s="1234"/>
      <c r="L31" s="1235"/>
      <c r="M31" s="1199"/>
      <c r="N31" s="1199"/>
      <c r="O31" s="1201"/>
      <c r="P31" s="1198"/>
      <c r="Q31" s="1200"/>
      <c r="R31" s="30"/>
      <c r="S31" s="374"/>
    </row>
    <row r="32" spans="1:19" s="4" customFormat="1" ht="19.5" customHeight="1">
      <c r="C32" s="26"/>
      <c r="D32" s="27"/>
      <c r="E32" s="27"/>
      <c r="F32" s="27"/>
      <c r="G32" s="291"/>
      <c r="H32" s="1233"/>
      <c r="I32" s="71"/>
      <c r="J32" s="71"/>
      <c r="K32" s="1234"/>
      <c r="L32" s="1235"/>
      <c r="M32" s="1199"/>
      <c r="N32" s="1199"/>
      <c r="O32" s="1201"/>
      <c r="P32" s="1198"/>
      <c r="Q32" s="1200"/>
      <c r="R32" s="30"/>
      <c r="S32" s="374"/>
    </row>
    <row r="33" spans="3:19" s="4" customFormat="1" ht="19.5" customHeight="1">
      <c r="C33" s="26"/>
      <c r="D33" s="27"/>
      <c r="E33" s="27"/>
      <c r="F33" s="27"/>
      <c r="G33" s="291"/>
      <c r="H33" s="1233"/>
      <c r="I33" s="71"/>
      <c r="J33" s="71"/>
      <c r="K33" s="1234"/>
      <c r="L33" s="1235"/>
      <c r="M33" s="1199"/>
      <c r="N33" s="1199"/>
      <c r="O33" s="1201"/>
      <c r="P33" s="1198"/>
      <c r="Q33" s="1200"/>
      <c r="R33" s="30"/>
      <c r="S33" s="374"/>
    </row>
    <row r="34" spans="3:19" s="4" customFormat="1" ht="19.5" customHeight="1">
      <c r="C34" s="26"/>
      <c r="D34" s="27"/>
      <c r="E34" s="27"/>
      <c r="F34" s="27"/>
      <c r="G34" s="291"/>
      <c r="H34" s="1233"/>
      <c r="I34" s="71"/>
      <c r="J34" s="71"/>
      <c r="K34" s="1234"/>
      <c r="L34" s="1235"/>
      <c r="M34" s="1199"/>
      <c r="N34" s="1199"/>
      <c r="O34" s="1201"/>
      <c r="P34" s="1198"/>
      <c r="Q34" s="1200"/>
      <c r="R34" s="30"/>
      <c r="S34" s="374"/>
    </row>
    <row r="35" spans="3:19" s="4" customFormat="1" ht="19.5" customHeight="1">
      <c r="C35" s="26"/>
      <c r="D35" s="27"/>
      <c r="E35" s="27"/>
      <c r="F35" s="27"/>
      <c r="G35" s="291"/>
      <c r="H35" s="1233"/>
      <c r="I35" s="71"/>
      <c r="J35" s="71"/>
      <c r="K35" s="1234"/>
      <c r="L35" s="1235"/>
      <c r="M35" s="1199"/>
      <c r="N35" s="1199"/>
      <c r="O35" s="1201"/>
      <c r="P35" s="1198"/>
      <c r="Q35" s="1200"/>
      <c r="R35" s="30"/>
      <c r="S35" s="374"/>
    </row>
    <row r="36" spans="3:19" s="4" customFormat="1" ht="19.5" customHeight="1">
      <c r="C36" s="26"/>
      <c r="D36" s="27"/>
      <c r="E36" s="27"/>
      <c r="F36" s="27"/>
      <c r="G36" s="291"/>
      <c r="H36" s="1233"/>
      <c r="I36" s="71"/>
      <c r="J36" s="71"/>
      <c r="K36" s="1234"/>
      <c r="L36" s="1235"/>
      <c r="M36" s="1199"/>
      <c r="N36" s="1199"/>
      <c r="O36" s="1201"/>
      <c r="P36" s="1198"/>
      <c r="Q36" s="1200"/>
      <c r="R36" s="30"/>
      <c r="S36" s="374"/>
    </row>
    <row r="37" spans="3:19" s="4" customFormat="1" ht="19.5" customHeight="1">
      <c r="C37" s="26"/>
      <c r="D37" s="27"/>
      <c r="E37" s="27"/>
      <c r="F37" s="27"/>
      <c r="G37" s="291"/>
      <c r="H37" s="1233"/>
      <c r="I37" s="71"/>
      <c r="J37" s="71"/>
      <c r="K37" s="1234"/>
      <c r="L37" s="1235"/>
      <c r="M37" s="1199"/>
      <c r="N37" s="1199"/>
      <c r="O37" s="1201"/>
      <c r="P37" s="1198"/>
      <c r="Q37" s="1200"/>
      <c r="R37" s="30"/>
      <c r="S37" s="374"/>
    </row>
    <row r="38" spans="3:19" s="4" customFormat="1" ht="19.5" customHeight="1">
      <c r="C38" s="26"/>
      <c r="D38" s="27"/>
      <c r="E38" s="27"/>
      <c r="F38" s="27"/>
      <c r="G38" s="291"/>
      <c r="H38" s="1233"/>
      <c r="I38" s="71"/>
      <c r="J38" s="71"/>
      <c r="K38" s="1234"/>
      <c r="L38" s="1235"/>
      <c r="M38" s="1199"/>
      <c r="N38" s="1199"/>
      <c r="O38" s="1201"/>
      <c r="P38" s="1198"/>
      <c r="Q38" s="1200"/>
      <c r="R38" s="30"/>
      <c r="S38" s="374"/>
    </row>
    <row r="39" spans="3:19" s="4" customFormat="1" ht="19.5" customHeight="1">
      <c r="C39" s="26"/>
      <c r="D39" s="27"/>
      <c r="E39" s="27"/>
      <c r="F39" s="27"/>
      <c r="G39" s="291"/>
      <c r="H39" s="1233"/>
      <c r="I39" s="71"/>
      <c r="J39" s="71"/>
      <c r="K39" s="1234"/>
      <c r="L39" s="1235"/>
      <c r="M39" s="1199"/>
      <c r="N39" s="1199"/>
      <c r="O39" s="1201"/>
      <c r="P39" s="1198"/>
      <c r="Q39" s="1200"/>
      <c r="R39" s="30"/>
      <c r="S39" s="374"/>
    </row>
    <row r="40" spans="3:19" s="4" customFormat="1" ht="19.5" customHeight="1">
      <c r="C40" s="26"/>
      <c r="D40" s="27"/>
      <c r="E40" s="27"/>
      <c r="F40" s="27"/>
      <c r="G40" s="291"/>
      <c r="H40" s="1233"/>
      <c r="I40" s="71"/>
      <c r="J40" s="71"/>
      <c r="K40" s="1234"/>
      <c r="L40" s="1235"/>
      <c r="M40" s="1199"/>
      <c r="N40" s="1199"/>
      <c r="O40" s="1201"/>
      <c r="P40" s="1198"/>
      <c r="Q40" s="1200"/>
      <c r="R40" s="30"/>
      <c r="S40" s="374"/>
    </row>
    <row r="41" spans="3:19" s="4" customFormat="1" ht="19.5" customHeight="1">
      <c r="C41" s="26"/>
      <c r="D41" s="27"/>
      <c r="E41" s="27"/>
      <c r="F41" s="27"/>
      <c r="G41" s="291"/>
      <c r="H41" s="1233"/>
      <c r="I41" s="71"/>
      <c r="J41" s="71"/>
      <c r="K41" s="1234"/>
      <c r="L41" s="1235"/>
      <c r="M41" s="1199"/>
      <c r="N41" s="1199"/>
      <c r="O41" s="1201"/>
      <c r="P41" s="1198"/>
      <c r="Q41" s="1200"/>
      <c r="R41" s="30"/>
      <c r="S41" s="374"/>
    </row>
    <row r="42" spans="3:19" s="4" customFormat="1" ht="19.5" customHeight="1">
      <c r="C42" s="26"/>
      <c r="D42" s="27"/>
      <c r="E42" s="27"/>
      <c r="F42" s="27"/>
      <c r="G42" s="291"/>
      <c r="H42" s="1233"/>
      <c r="I42" s="71"/>
      <c r="J42" s="71"/>
      <c r="K42" s="1234"/>
      <c r="L42" s="1235"/>
      <c r="M42" s="1199"/>
      <c r="N42" s="1199"/>
      <c r="O42" s="1201"/>
      <c r="P42" s="1198"/>
      <c r="Q42" s="1200"/>
      <c r="R42" s="30"/>
      <c r="S42" s="374"/>
    </row>
    <row r="43" spans="3:19" s="4" customFormat="1" ht="19.5" customHeight="1">
      <c r="C43" s="26"/>
      <c r="D43" s="27"/>
      <c r="E43" s="27"/>
      <c r="F43" s="27"/>
      <c r="G43" s="291"/>
      <c r="H43" s="1233"/>
      <c r="I43" s="71"/>
      <c r="J43" s="71"/>
      <c r="K43" s="1234"/>
      <c r="L43" s="1235"/>
      <c r="M43" s="1199"/>
      <c r="N43" s="1199"/>
      <c r="O43" s="1201"/>
      <c r="P43" s="1198"/>
      <c r="Q43" s="1200"/>
      <c r="R43" s="30"/>
      <c r="S43" s="374"/>
    </row>
    <row r="44" spans="3:19" s="4" customFormat="1" ht="19.5" customHeight="1">
      <c r="C44" s="26"/>
      <c r="D44" s="27"/>
      <c r="E44" s="27"/>
      <c r="F44" s="27"/>
      <c r="G44" s="291"/>
      <c r="H44" s="1233"/>
      <c r="I44" s="71"/>
      <c r="J44" s="71"/>
      <c r="K44" s="1234"/>
      <c r="L44" s="1235"/>
      <c r="M44" s="1199"/>
      <c r="N44" s="1199"/>
      <c r="O44" s="1201"/>
      <c r="P44" s="1198"/>
      <c r="Q44" s="1200"/>
      <c r="R44" s="30"/>
      <c r="S44" s="374"/>
    </row>
    <row r="45" spans="3:19" s="4" customFormat="1" ht="19.5" customHeight="1">
      <c r="C45" s="26"/>
      <c r="D45" s="27"/>
      <c r="E45" s="27"/>
      <c r="F45" s="27"/>
      <c r="G45" s="291"/>
      <c r="H45" s="1233"/>
      <c r="I45" s="71"/>
      <c r="J45" s="71"/>
      <c r="K45" s="1234"/>
      <c r="L45" s="1235"/>
      <c r="M45" s="1199"/>
      <c r="N45" s="1199"/>
      <c r="O45" s="1201"/>
      <c r="P45" s="1198"/>
      <c r="Q45" s="1200"/>
      <c r="R45" s="30"/>
      <c r="S45" s="374"/>
    </row>
    <row r="46" spans="3:19" s="4" customFormat="1" ht="19.5" customHeight="1">
      <c r="C46" s="26"/>
      <c r="D46" s="27"/>
      <c r="E46" s="27"/>
      <c r="F46" s="27"/>
      <c r="G46" s="291"/>
      <c r="H46" s="1233"/>
      <c r="I46" s="71"/>
      <c r="J46" s="71"/>
      <c r="K46" s="1234"/>
      <c r="L46" s="1235"/>
      <c r="M46" s="1199"/>
      <c r="N46" s="1199"/>
      <c r="O46" s="1201"/>
      <c r="P46" s="1198"/>
      <c r="Q46" s="1200"/>
      <c r="R46" s="30"/>
      <c r="S46" s="374"/>
    </row>
    <row r="47" spans="3:19" s="4" customFormat="1" ht="19.5" customHeight="1">
      <c r="C47" s="26"/>
      <c r="D47" s="27"/>
      <c r="E47" s="27"/>
      <c r="F47" s="27"/>
      <c r="G47" s="291"/>
      <c r="H47" s="1233"/>
      <c r="I47" s="71"/>
      <c r="J47" s="71"/>
      <c r="K47" s="1234"/>
      <c r="L47" s="1235"/>
      <c r="M47" s="1199"/>
      <c r="N47" s="1199"/>
      <c r="O47" s="1201"/>
      <c r="P47" s="1198"/>
      <c r="Q47" s="1200"/>
      <c r="R47" s="30"/>
      <c r="S47" s="374"/>
    </row>
    <row r="48" spans="3:19" s="4" customFormat="1" ht="19.5" customHeight="1">
      <c r="C48" s="26"/>
      <c r="D48" s="27"/>
      <c r="E48" s="27"/>
      <c r="F48" s="27"/>
      <c r="G48" s="291"/>
      <c r="H48" s="1233"/>
      <c r="I48" s="71"/>
      <c r="J48" s="71"/>
      <c r="K48" s="1234"/>
      <c r="L48" s="1235"/>
      <c r="M48" s="1199"/>
      <c r="N48" s="1199"/>
      <c r="O48" s="1201"/>
      <c r="P48" s="1198"/>
      <c r="Q48" s="1200"/>
      <c r="R48" s="30"/>
      <c r="S48" s="374"/>
    </row>
    <row r="49" spans="3:19" s="4" customFormat="1" ht="19.5" customHeight="1">
      <c r="C49" s="26"/>
      <c r="D49" s="27"/>
      <c r="E49" s="27"/>
      <c r="F49" s="27"/>
      <c r="G49" s="291"/>
      <c r="H49" s="1233"/>
      <c r="I49" s="71"/>
      <c r="J49" s="71"/>
      <c r="K49" s="1234"/>
      <c r="L49" s="1235"/>
      <c r="M49" s="1199"/>
      <c r="N49" s="1199"/>
      <c r="O49" s="1201"/>
      <c r="P49" s="1198"/>
      <c r="Q49" s="1200"/>
      <c r="R49" s="30"/>
      <c r="S49" s="374"/>
    </row>
    <row r="50" spans="3:19" s="4" customFormat="1" ht="19.5" customHeight="1">
      <c r="C50" s="26"/>
      <c r="D50" s="27"/>
      <c r="E50" s="27"/>
      <c r="F50" s="27"/>
      <c r="G50" s="291"/>
      <c r="H50" s="1233"/>
      <c r="I50" s="71"/>
      <c r="J50" s="71"/>
      <c r="K50" s="1234"/>
      <c r="L50" s="1235"/>
      <c r="M50" s="1199"/>
      <c r="N50" s="1199"/>
      <c r="O50" s="1201"/>
      <c r="P50" s="1198"/>
      <c r="Q50" s="1200"/>
      <c r="R50" s="30"/>
      <c r="S50" s="374"/>
    </row>
    <row r="51" spans="3:19" s="4" customFormat="1" ht="19.5" customHeight="1">
      <c r="C51" s="26"/>
      <c r="D51" s="27"/>
      <c r="E51" s="27"/>
      <c r="F51" s="27"/>
      <c r="G51" s="291"/>
      <c r="H51" s="1233"/>
      <c r="I51" s="71"/>
      <c r="J51" s="71"/>
      <c r="K51" s="1234"/>
      <c r="L51" s="1235"/>
      <c r="M51" s="1199"/>
      <c r="N51" s="1199"/>
      <c r="O51" s="1201"/>
      <c r="P51" s="1198"/>
      <c r="Q51" s="1200"/>
      <c r="R51" s="30"/>
      <c r="S51" s="374"/>
    </row>
    <row r="52" spans="3:19" s="4" customFormat="1" ht="19.5" customHeight="1">
      <c r="C52" s="26"/>
      <c r="D52" s="27"/>
      <c r="E52" s="27"/>
      <c r="F52" s="27"/>
      <c r="G52" s="291"/>
      <c r="H52" s="1233"/>
      <c r="I52" s="71"/>
      <c r="J52" s="71"/>
      <c r="K52" s="1234"/>
      <c r="L52" s="1235"/>
      <c r="M52" s="1199"/>
      <c r="N52" s="1199"/>
      <c r="O52" s="1201"/>
      <c r="P52" s="1198"/>
      <c r="Q52" s="1200"/>
      <c r="R52" s="30"/>
      <c r="S52" s="374"/>
    </row>
    <row r="53" spans="3:19" s="4" customFormat="1" ht="19.5" customHeight="1">
      <c r="C53" s="26"/>
      <c r="D53" s="27"/>
      <c r="E53" s="27"/>
      <c r="F53" s="27"/>
      <c r="G53" s="291"/>
      <c r="H53" s="1233"/>
      <c r="I53" s="71"/>
      <c r="J53" s="71"/>
      <c r="K53" s="1234"/>
      <c r="L53" s="1235"/>
      <c r="M53" s="1199"/>
      <c r="N53" s="1199"/>
      <c r="O53" s="1201"/>
      <c r="P53" s="1198"/>
      <c r="Q53" s="1200"/>
      <c r="R53" s="30"/>
      <c r="S53" s="374"/>
    </row>
    <row r="54" spans="3:19" s="4" customFormat="1" ht="19.5" customHeight="1">
      <c r="C54" s="26"/>
      <c r="D54" s="27"/>
      <c r="E54" s="27"/>
      <c r="F54" s="27"/>
      <c r="G54" s="291"/>
      <c r="H54" s="1233"/>
      <c r="I54" s="71"/>
      <c r="J54" s="71"/>
      <c r="K54" s="1234"/>
      <c r="L54" s="1235"/>
      <c r="M54" s="1199"/>
      <c r="N54" s="1199"/>
      <c r="O54" s="1201"/>
      <c r="P54" s="1198"/>
      <c r="Q54" s="1200"/>
      <c r="R54" s="30"/>
      <c r="S54" s="374"/>
    </row>
    <row r="55" spans="3:19" ht="18" customHeight="1">
      <c r="C55" s="26"/>
      <c r="D55" s="1199"/>
      <c r="E55" s="1198"/>
      <c r="F55" s="1198"/>
      <c r="G55" s="1236"/>
      <c r="H55" s="1237"/>
      <c r="I55" s="1237"/>
      <c r="J55" s="71"/>
      <c r="K55" s="1200"/>
      <c r="L55" s="1236"/>
      <c r="M55" s="1238"/>
      <c r="N55" s="1199"/>
      <c r="O55" s="1201"/>
      <c r="P55" s="1239"/>
      <c r="Q55" s="1200"/>
      <c r="R55" s="30"/>
      <c r="S55" s="375"/>
    </row>
    <row r="56" spans="3:19" ht="18" customHeight="1">
      <c r="C56" s="26"/>
      <c r="D56" s="1199"/>
      <c r="E56" s="1199"/>
      <c r="F56" s="1199"/>
      <c r="G56" s="1238" t="s">
        <v>3512</v>
      </c>
      <c r="H56" s="71"/>
      <c r="I56" s="71"/>
      <c r="J56" s="71">
        <f>H56*I56</f>
        <v>0</v>
      </c>
      <c r="K56" s="1234"/>
      <c r="L56" s="1236" t="s">
        <v>2352</v>
      </c>
      <c r="M56" s="1239"/>
      <c r="N56" s="1199"/>
      <c r="O56" s="1201"/>
      <c r="P56" s="1239"/>
      <c r="Q56" s="1200"/>
      <c r="R56" s="30"/>
      <c r="S56" s="374"/>
    </row>
    <row r="57" spans="3:19" ht="18" customHeight="1">
      <c r="C57" s="26"/>
      <c r="D57" s="1199"/>
      <c r="E57" s="1198"/>
      <c r="F57" s="1198"/>
      <c r="G57" s="1238" t="s">
        <v>2352</v>
      </c>
      <c r="H57" s="71"/>
      <c r="I57" s="71">
        <v>5000</v>
      </c>
      <c r="J57" s="71">
        <f>H57*I57</f>
        <v>0</v>
      </c>
      <c r="K57" s="1234"/>
      <c r="L57" s="1236" t="s">
        <v>2353</v>
      </c>
      <c r="M57" s="1239"/>
      <c r="N57" s="1199"/>
      <c r="O57" s="1199"/>
      <c r="P57" s="1239"/>
      <c r="Q57" s="1200"/>
      <c r="R57" s="374"/>
      <c r="S57" s="374"/>
    </row>
    <row r="58" spans="3:19" ht="18" customHeight="1">
      <c r="C58" s="26"/>
      <c r="D58" s="1199"/>
      <c r="E58" s="1198"/>
      <c r="F58" s="1198"/>
      <c r="G58" s="1238" t="s">
        <v>2353</v>
      </c>
      <c r="H58" s="71"/>
      <c r="I58" s="71"/>
      <c r="J58" s="71">
        <f>H58*I58</f>
        <v>0</v>
      </c>
      <c r="K58" s="1234"/>
      <c r="L58" s="1240"/>
      <c r="M58" s="1239"/>
      <c r="N58" s="1199"/>
      <c r="O58" s="1199"/>
      <c r="P58" s="1239"/>
      <c r="Q58" s="1200"/>
      <c r="R58" s="374"/>
      <c r="S58" s="374"/>
    </row>
    <row r="59" spans="3:19" ht="18" customHeight="1">
      <c r="C59" s="26"/>
      <c r="D59" s="1199"/>
      <c r="E59" s="1198"/>
      <c r="F59" s="1198"/>
      <c r="G59" s="1241"/>
      <c r="H59" s="1242"/>
      <c r="I59" s="1242"/>
      <c r="J59" s="1243"/>
      <c r="K59" s="1244"/>
      <c r="L59" s="1245"/>
      <c r="M59" s="1239"/>
      <c r="N59" s="1199"/>
      <c r="O59" s="1199"/>
      <c r="P59" s="1239"/>
      <c r="Q59" s="1200"/>
      <c r="R59" s="374"/>
      <c r="S59" s="374"/>
    </row>
    <row r="60" spans="3:19" ht="18" customHeight="1"/>
    <row r="61" spans="3:19" ht="18" customHeight="1"/>
  </sheetData>
  <autoFilter ref="A10:S27" xr:uid="{45795B11-EA03-4D9F-B7D5-933EB783FCD2}"/>
  <mergeCells count="11">
    <mergeCell ref="L7:M7"/>
    <mergeCell ref="E11:G11"/>
    <mergeCell ref="G59:J59"/>
    <mergeCell ref="D2:F2"/>
    <mergeCell ref="I2:K2"/>
    <mergeCell ref="D3:F3"/>
    <mergeCell ref="D4:F4"/>
    <mergeCell ref="I4:L5"/>
    <mergeCell ref="D5:F5"/>
    <mergeCell ref="H5:H6"/>
    <mergeCell ref="D6:F6"/>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DD754-4A83-4EFF-A0E4-05456C0788E9}">
  <sheetPr>
    <tabColor rgb="FF00B0F0"/>
  </sheetPr>
  <dimension ref="A2:S601"/>
  <sheetViews>
    <sheetView zoomScale="85" zoomScaleNormal="85" workbookViewId="0">
      <pane xSplit="12" ySplit="9" topLeftCell="M10" activePane="bottomRight" state="frozen"/>
      <selection pane="topRight" activeCell="K1" sqref="K1"/>
      <selection pane="bottomLeft" activeCell="A9" sqref="A9"/>
      <selection pane="bottomRight" activeCell="O15" sqref="O15:Q18"/>
    </sheetView>
  </sheetViews>
  <sheetFormatPr defaultColWidth="8.875" defaultRowHeight="18.75"/>
  <cols>
    <col min="1" max="2" width="8.875" style="801"/>
    <col min="3" max="3" width="9.125" style="801" customWidth="1"/>
    <col min="4" max="4" width="6.125" style="804" customWidth="1"/>
    <col min="5" max="6" width="15.875" style="801" customWidth="1"/>
    <col min="7" max="7" width="64.125" style="801" customWidth="1"/>
    <col min="8" max="8" width="6.125" style="801" customWidth="1"/>
    <col min="9" max="10" width="9.875" style="804" bestFit="1" customWidth="1"/>
    <col min="11" max="11" width="7.375" style="1257" customWidth="1"/>
    <col min="12" max="12" width="47.875" style="801" customWidth="1"/>
    <col min="13" max="13" width="47.5" style="801" customWidth="1"/>
    <col min="14" max="14" width="30.875" style="804" customWidth="1"/>
    <col min="15" max="15" width="13.875" style="1251" customWidth="1"/>
    <col min="16" max="16" width="7.375" style="801" customWidth="1"/>
    <col min="17" max="17" width="13.125" style="811" customWidth="1"/>
    <col min="18" max="18" width="18.125" style="1252" customWidth="1"/>
    <col min="19" max="19" width="15.625" style="1253" customWidth="1"/>
    <col min="20" max="16384" width="8.875" style="801"/>
  </cols>
  <sheetData>
    <row r="2" spans="1:19" ht="20.100000000000001" customHeight="1">
      <c r="D2" s="1246" t="s">
        <v>0</v>
      </c>
      <c r="E2" s="1246"/>
      <c r="F2" s="1246"/>
      <c r="G2" s="3" t="s">
        <v>3489</v>
      </c>
      <c r="I2" s="1247" t="s">
        <v>2</v>
      </c>
      <c r="J2" s="1248"/>
      <c r="K2" s="1249"/>
      <c r="L2" s="1250">
        <f>SUM(J:J)</f>
        <v>783000</v>
      </c>
    </row>
    <row r="3" spans="1:19" ht="20.100000000000001" customHeight="1">
      <c r="D3" s="1246" t="s">
        <v>3</v>
      </c>
      <c r="E3" s="1246"/>
      <c r="F3" s="1246"/>
      <c r="G3" s="13" t="s">
        <v>3490</v>
      </c>
      <c r="J3" s="1192" t="s">
        <v>3492</v>
      </c>
      <c r="K3" s="1192"/>
      <c r="L3" s="1192"/>
      <c r="M3" s="1192"/>
    </row>
    <row r="4" spans="1:19" ht="20.100000000000001" customHeight="1">
      <c r="D4" s="1246" t="s">
        <v>6</v>
      </c>
      <c r="E4" s="1246"/>
      <c r="F4" s="1246"/>
      <c r="G4" s="13" t="s">
        <v>3491</v>
      </c>
      <c r="I4" s="1254" t="s">
        <v>65</v>
      </c>
      <c r="J4" s="1192"/>
      <c r="K4" s="1192"/>
      <c r="L4" s="1192"/>
      <c r="M4" s="1192"/>
    </row>
    <row r="5" spans="1:19" ht="20.100000000000001" customHeight="1">
      <c r="D5" s="1246" t="s">
        <v>9</v>
      </c>
      <c r="E5" s="1246"/>
      <c r="F5" s="1246"/>
      <c r="G5" s="16">
        <v>46078</v>
      </c>
      <c r="I5" s="1255"/>
      <c r="J5" s="1256"/>
    </row>
    <row r="6" spans="1:19" ht="20.100000000000001" customHeight="1">
      <c r="D6" s="1246" t="s">
        <v>10</v>
      </c>
      <c r="E6" s="1246"/>
      <c r="F6" s="1246"/>
      <c r="G6" s="16">
        <v>46079</v>
      </c>
      <c r="J6" s="1257"/>
    </row>
    <row r="7" spans="1:19" ht="20.100000000000001" customHeight="1">
      <c r="D7" s="1258"/>
      <c r="E7" s="1258"/>
      <c r="F7" s="1258"/>
      <c r="G7" s="1259"/>
      <c r="J7" s="1257"/>
    </row>
    <row r="9" spans="1:19" s="804" customFormat="1" ht="19.7" customHeight="1">
      <c r="A9" s="885" t="s">
        <v>11</v>
      </c>
      <c r="B9" s="885" t="s">
        <v>12</v>
      </c>
      <c r="C9" s="885" t="s">
        <v>13</v>
      </c>
      <c r="D9" s="1216" t="s">
        <v>14</v>
      </c>
      <c r="E9" s="1216" t="s">
        <v>15</v>
      </c>
      <c r="F9" s="1216" t="s">
        <v>16</v>
      </c>
      <c r="G9" s="885" t="s">
        <v>17</v>
      </c>
      <c r="H9" s="1260" t="s">
        <v>18</v>
      </c>
      <c r="I9" s="885" t="s">
        <v>19</v>
      </c>
      <c r="J9" s="1261" t="s">
        <v>20</v>
      </c>
      <c r="K9" s="1262" t="s">
        <v>21</v>
      </c>
      <c r="L9" s="885" t="s">
        <v>22</v>
      </c>
      <c r="M9" s="885" t="s">
        <v>23</v>
      </c>
      <c r="N9" s="885" t="s">
        <v>24</v>
      </c>
      <c r="O9" s="1263" t="s">
        <v>25</v>
      </c>
      <c r="P9" s="1216" t="s">
        <v>26</v>
      </c>
      <c r="Q9" s="885" t="s">
        <v>27</v>
      </c>
      <c r="R9" s="1263" t="s">
        <v>28</v>
      </c>
      <c r="S9" s="1264" t="s">
        <v>29</v>
      </c>
    </row>
    <row r="10" spans="1:19" s="804" customFormat="1" ht="19.7" customHeight="1">
      <c r="A10" s="831" t="s">
        <v>30</v>
      </c>
      <c r="B10" s="831"/>
      <c r="C10" s="831" t="s">
        <v>31</v>
      </c>
      <c r="D10" s="1208" t="s">
        <v>32</v>
      </c>
      <c r="E10" s="1208" t="s">
        <v>33</v>
      </c>
      <c r="F10" s="1208" t="s">
        <v>34</v>
      </c>
      <c r="G10" s="831" t="s">
        <v>35</v>
      </c>
      <c r="H10" s="852" t="s">
        <v>36</v>
      </c>
      <c r="I10" s="831" t="s">
        <v>37</v>
      </c>
      <c r="J10" s="479" t="s">
        <v>38</v>
      </c>
      <c r="K10" s="1125" t="s">
        <v>39</v>
      </c>
      <c r="L10" s="831" t="s">
        <v>40</v>
      </c>
      <c r="M10" s="831" t="s">
        <v>41</v>
      </c>
      <c r="N10" s="831" t="s">
        <v>42</v>
      </c>
      <c r="O10" s="1207" t="s">
        <v>43</v>
      </c>
      <c r="P10" s="1208" t="s">
        <v>44</v>
      </c>
      <c r="Q10" s="831" t="s">
        <v>45</v>
      </c>
      <c r="R10" s="1207" t="s">
        <v>46</v>
      </c>
      <c r="S10" s="1265" t="s">
        <v>47</v>
      </c>
    </row>
    <row r="11" spans="1:19" s="804" customFormat="1" ht="19.7" customHeight="1">
      <c r="D11" s="1208"/>
      <c r="E11" s="1208"/>
      <c r="F11" s="1208"/>
      <c r="G11" s="831"/>
      <c r="H11" s="852"/>
      <c r="I11" s="831"/>
      <c r="J11" s="479"/>
      <c r="K11" s="1125"/>
      <c r="L11" s="831"/>
      <c r="M11" s="831"/>
      <c r="N11" s="831"/>
      <c r="O11" s="1207"/>
      <c r="P11" s="1208"/>
      <c r="Q11" s="831"/>
      <c r="R11" s="1207"/>
      <c r="S11" s="1265"/>
    </row>
    <row r="12" spans="1:19" s="804" customFormat="1" ht="19.7" customHeight="1">
      <c r="D12" s="1208"/>
      <c r="E12" s="1208"/>
      <c r="F12" s="1208"/>
      <c r="G12" s="831"/>
      <c r="H12" s="852"/>
      <c r="I12" s="831"/>
      <c r="J12" s="479"/>
      <c r="K12" s="1125"/>
      <c r="L12" s="831"/>
      <c r="M12" s="831"/>
      <c r="N12" s="831"/>
      <c r="O12" s="1207"/>
      <c r="P12" s="1208"/>
      <c r="Q12" s="831"/>
      <c r="R12" s="1207"/>
      <c r="S12" s="1265"/>
    </row>
    <row r="13" spans="1:19" s="804" customFormat="1" ht="19.7" customHeight="1">
      <c r="D13" s="1208"/>
      <c r="E13" s="1208"/>
      <c r="F13" s="1208"/>
      <c r="G13" s="907"/>
      <c r="H13" s="1266"/>
      <c r="I13" s="831"/>
      <c r="J13" s="881"/>
      <c r="K13" s="1125"/>
      <c r="L13" s="907"/>
      <c r="M13" s="831"/>
      <c r="N13" s="831"/>
      <c r="O13" s="1207"/>
      <c r="P13" s="1208"/>
      <c r="Q13" s="831"/>
      <c r="R13" s="1207"/>
      <c r="S13" s="1265"/>
    </row>
    <row r="14" spans="1:19" s="804" customFormat="1" ht="19.7" customHeight="1">
      <c r="D14" s="1267"/>
      <c r="E14" s="1268" t="s">
        <v>575</v>
      </c>
      <c r="F14" s="1269"/>
      <c r="G14" s="1270"/>
      <c r="H14" s="831"/>
      <c r="I14" s="831"/>
      <c r="J14" s="479"/>
      <c r="K14" s="1125"/>
      <c r="L14" s="831"/>
      <c r="M14" s="831"/>
      <c r="N14" s="831"/>
      <c r="O14" s="1207"/>
      <c r="P14" s="1208"/>
      <c r="Q14" s="831"/>
      <c r="R14" s="1207"/>
      <c r="S14" s="1265"/>
    </row>
    <row r="15" spans="1:19" s="804" customFormat="1" ht="19.7" customHeight="1">
      <c r="A15" s="855" t="s">
        <v>213</v>
      </c>
      <c r="C15" s="831">
        <v>12</v>
      </c>
      <c r="D15" s="1271">
        <v>1</v>
      </c>
      <c r="E15" s="1208" t="s">
        <v>3513</v>
      </c>
      <c r="F15" s="1208" t="s">
        <v>3513</v>
      </c>
      <c r="G15" s="1272" t="s">
        <v>3514</v>
      </c>
      <c r="H15" s="1273"/>
      <c r="I15" s="855"/>
      <c r="J15" s="1274"/>
      <c r="K15" s="1125"/>
      <c r="L15" s="1275"/>
      <c r="M15" s="831" t="s">
        <v>3515</v>
      </c>
      <c r="N15" s="831"/>
      <c r="O15" s="1207">
        <v>46052</v>
      </c>
      <c r="P15" s="1208"/>
      <c r="Q15" s="853">
        <v>46078</v>
      </c>
      <c r="R15" s="1207"/>
      <c r="S15" s="1265"/>
    </row>
    <row r="16" spans="1:19" s="804" customFormat="1" ht="19.7" customHeight="1">
      <c r="A16" s="831"/>
      <c r="C16" s="831"/>
      <c r="D16" s="1271">
        <f>+D15+1</f>
        <v>2</v>
      </c>
      <c r="E16" s="1208" t="s">
        <v>3513</v>
      </c>
      <c r="F16" s="1208" t="s">
        <v>3513</v>
      </c>
      <c r="G16" s="1272" t="s">
        <v>3516</v>
      </c>
      <c r="H16" s="1276">
        <v>1</v>
      </c>
      <c r="I16" s="855">
        <v>688000</v>
      </c>
      <c r="J16" s="1274">
        <f t="shared" ref="J16:J18" si="0">H16*I16</f>
        <v>688000</v>
      </c>
      <c r="K16" s="1125"/>
      <c r="L16" s="1275"/>
      <c r="M16" s="831" t="s">
        <v>3515</v>
      </c>
      <c r="N16" s="831"/>
      <c r="O16" s="1207">
        <v>46052</v>
      </c>
      <c r="P16" s="1208"/>
      <c r="Q16" s="853">
        <v>46078</v>
      </c>
      <c r="R16" s="1207"/>
      <c r="S16" s="1265"/>
    </row>
    <row r="17" spans="1:19" s="804" customFormat="1" ht="19.7" customHeight="1">
      <c r="A17" s="831"/>
      <c r="C17" s="831"/>
      <c r="D17" s="1271">
        <f t="shared" ref="D17:D18" si="1">+D16+1</f>
        <v>3</v>
      </c>
      <c r="E17" s="1208" t="s">
        <v>3513</v>
      </c>
      <c r="F17" s="1208" t="s">
        <v>3513</v>
      </c>
      <c r="G17" s="1272" t="s">
        <v>3517</v>
      </c>
      <c r="H17" s="1276">
        <v>1</v>
      </c>
      <c r="I17" s="855">
        <v>60000</v>
      </c>
      <c r="J17" s="1274">
        <f t="shared" si="0"/>
        <v>60000</v>
      </c>
      <c r="K17" s="1125"/>
      <c r="L17" s="1275"/>
      <c r="M17" s="831" t="s">
        <v>3515</v>
      </c>
      <c r="N17" s="831"/>
      <c r="O17" s="1207">
        <v>46052</v>
      </c>
      <c r="P17" s="1208"/>
      <c r="Q17" s="853">
        <v>46078</v>
      </c>
      <c r="R17" s="1207"/>
      <c r="S17" s="1265"/>
    </row>
    <row r="18" spans="1:19" s="804" customFormat="1" ht="19.7" customHeight="1">
      <c r="A18" s="831"/>
      <c r="C18" s="831"/>
      <c r="D18" s="1271">
        <f t="shared" si="1"/>
        <v>4</v>
      </c>
      <c r="E18" s="1208" t="s">
        <v>3513</v>
      </c>
      <c r="F18" s="1208" t="s">
        <v>3513</v>
      </c>
      <c r="G18" s="1272" t="s">
        <v>3518</v>
      </c>
      <c r="H18" s="1276">
        <v>1</v>
      </c>
      <c r="I18" s="855">
        <v>35000</v>
      </c>
      <c r="J18" s="1274">
        <f t="shared" si="0"/>
        <v>35000</v>
      </c>
      <c r="K18" s="1125"/>
      <c r="L18" s="1275"/>
      <c r="M18" s="831" t="s">
        <v>3515</v>
      </c>
      <c r="N18" s="831"/>
      <c r="O18" s="1207">
        <v>46052</v>
      </c>
      <c r="P18" s="1208"/>
      <c r="Q18" s="853">
        <v>46078</v>
      </c>
      <c r="R18" s="1207"/>
      <c r="S18" s="1265"/>
    </row>
    <row r="19" spans="1:19" s="804" customFormat="1" ht="19.7" customHeight="1">
      <c r="A19" s="831"/>
      <c r="C19" s="831"/>
      <c r="D19" s="1208"/>
      <c r="E19" s="1208"/>
      <c r="F19" s="1208"/>
      <c r="G19" s="1277"/>
      <c r="H19" s="1266"/>
      <c r="I19" s="831"/>
      <c r="J19" s="1278"/>
      <c r="K19" s="1125"/>
      <c r="L19" s="907"/>
      <c r="M19" s="831"/>
      <c r="N19" s="831"/>
      <c r="O19" s="1207"/>
      <c r="P19" s="1208"/>
      <c r="Q19" s="831"/>
      <c r="R19" s="1207"/>
      <c r="S19" s="1265"/>
    </row>
    <row r="20" spans="1:19" s="804" customFormat="1" ht="19.7" customHeight="1">
      <c r="C20" s="831"/>
      <c r="D20" s="1208"/>
      <c r="E20" s="1279"/>
      <c r="F20" s="1280"/>
      <c r="G20" s="1277"/>
      <c r="H20" s="1266"/>
      <c r="I20" s="831"/>
      <c r="J20" s="881"/>
      <c r="K20" s="1125"/>
      <c r="L20" s="907"/>
      <c r="M20" s="831"/>
      <c r="N20" s="831"/>
      <c r="O20" s="1207"/>
      <c r="P20" s="1208"/>
      <c r="Q20" s="831"/>
      <c r="R20" s="1207"/>
      <c r="S20" s="1265"/>
    </row>
    <row r="21" spans="1:19" s="804" customFormat="1" ht="19.7" customHeight="1">
      <c r="D21" s="1208"/>
      <c r="E21" s="1208"/>
      <c r="F21" s="1208"/>
      <c r="G21" s="1281">
        <f>SUM(J14:J20)</f>
        <v>783000</v>
      </c>
      <c r="H21" s="831"/>
      <c r="I21" s="831"/>
      <c r="J21" s="479"/>
      <c r="K21" s="1125"/>
      <c r="L21" s="831"/>
      <c r="M21" s="831"/>
      <c r="N21" s="831"/>
      <c r="O21" s="1207"/>
      <c r="P21" s="1208"/>
      <c r="Q21" s="831"/>
      <c r="R21" s="1207"/>
      <c r="S21" s="1265"/>
    </row>
    <row r="22" spans="1:19" s="804" customFormat="1" ht="19.7" customHeight="1">
      <c r="D22" s="1208"/>
      <c r="E22" s="1208"/>
      <c r="F22" s="1208"/>
      <c r="G22" s="1282"/>
      <c r="H22" s="831"/>
      <c r="I22" s="831"/>
      <c r="J22" s="479"/>
      <c r="K22" s="1125"/>
      <c r="L22" s="831"/>
      <c r="M22" s="831"/>
      <c r="N22" s="831"/>
      <c r="O22" s="1207"/>
      <c r="P22" s="1208"/>
      <c r="Q22" s="831"/>
      <c r="R22" s="1207"/>
      <c r="S22" s="1265"/>
    </row>
    <row r="23" spans="1:19" s="804" customFormat="1" ht="19.7" customHeight="1">
      <c r="D23" s="1208"/>
      <c r="E23" s="1208"/>
      <c r="F23" s="1208"/>
      <c r="G23" s="907"/>
      <c r="H23" s="1266"/>
      <c r="I23" s="831"/>
      <c r="J23" s="881"/>
      <c r="K23" s="1125"/>
      <c r="L23" s="907"/>
      <c r="M23" s="831"/>
      <c r="N23" s="831"/>
      <c r="O23" s="1207"/>
      <c r="P23" s="1208"/>
      <c r="Q23" s="831"/>
      <c r="R23" s="1207"/>
      <c r="S23" s="1265"/>
    </row>
    <row r="24" spans="1:19" s="804" customFormat="1" ht="19.7" customHeight="1">
      <c r="D24" s="1208"/>
      <c r="E24" s="1208"/>
      <c r="F24" s="1208"/>
      <c r="G24" s="907"/>
      <c r="H24" s="1266"/>
      <c r="I24" s="831"/>
      <c r="J24" s="881"/>
      <c r="K24" s="1125"/>
      <c r="L24" s="907"/>
      <c r="M24" s="831"/>
      <c r="N24" s="831"/>
      <c r="O24" s="1207"/>
      <c r="P24" s="1208"/>
      <c r="Q24" s="831"/>
      <c r="R24" s="1207"/>
      <c r="S24" s="1265"/>
    </row>
    <row r="25" spans="1:19" s="804" customFormat="1" ht="19.7" customHeight="1">
      <c r="D25" s="1208"/>
      <c r="E25" s="1208"/>
      <c r="F25" s="1208"/>
      <c r="G25" s="907"/>
      <c r="H25" s="1266"/>
      <c r="I25" s="831"/>
      <c r="J25" s="881"/>
      <c r="K25" s="1125"/>
      <c r="L25" s="907"/>
      <c r="M25" s="831"/>
      <c r="N25" s="831"/>
      <c r="O25" s="1207"/>
      <c r="P25" s="1208"/>
      <c r="Q25" s="831"/>
      <c r="R25" s="1207"/>
      <c r="S25" s="1265"/>
    </row>
    <row r="26" spans="1:19" s="804" customFormat="1" ht="19.7" customHeight="1">
      <c r="D26" s="1208"/>
      <c r="E26" s="1208"/>
      <c r="F26" s="1208"/>
      <c r="G26" s="907"/>
      <c r="H26" s="1266"/>
      <c r="I26" s="831"/>
      <c r="J26" s="881"/>
      <c r="K26" s="1125"/>
      <c r="L26" s="907"/>
      <c r="M26" s="831"/>
      <c r="N26" s="831"/>
      <c r="O26" s="1207"/>
      <c r="P26" s="1208"/>
      <c r="Q26" s="831"/>
      <c r="R26" s="1207"/>
      <c r="S26" s="1265"/>
    </row>
    <row r="27" spans="1:19" s="804" customFormat="1" ht="19.7" customHeight="1">
      <c r="D27" s="1208"/>
      <c r="E27" s="1208"/>
      <c r="F27" s="1208"/>
      <c r="G27" s="907"/>
      <c r="H27" s="1266"/>
      <c r="I27" s="831"/>
      <c r="J27" s="881"/>
      <c r="K27" s="1125"/>
      <c r="L27" s="907"/>
      <c r="M27" s="831"/>
      <c r="N27" s="831"/>
      <c r="O27" s="1207"/>
      <c r="P27" s="1208"/>
      <c r="Q27" s="831"/>
      <c r="R27" s="1207"/>
      <c r="S27" s="1265"/>
    </row>
    <row r="28" spans="1:19" s="804" customFormat="1" ht="19.7" customHeight="1">
      <c r="D28" s="1208"/>
      <c r="E28" s="1208"/>
      <c r="F28" s="1208"/>
      <c r="G28" s="907"/>
      <c r="H28" s="1266"/>
      <c r="I28" s="831"/>
      <c r="J28" s="881"/>
      <c r="K28" s="1125"/>
      <c r="L28" s="907"/>
      <c r="M28" s="831"/>
      <c r="N28" s="831"/>
      <c r="O28" s="1207"/>
      <c r="P28" s="1208"/>
      <c r="Q28" s="831"/>
      <c r="R28" s="1207"/>
      <c r="S28" s="1265"/>
    </row>
    <row r="29" spans="1:19" s="804" customFormat="1" ht="19.7" customHeight="1">
      <c r="D29" s="1208"/>
      <c r="E29" s="1208"/>
      <c r="F29" s="1208"/>
      <c r="G29" s="907"/>
      <c r="H29" s="1266"/>
      <c r="I29" s="831"/>
      <c r="J29" s="881"/>
      <c r="K29" s="1125"/>
      <c r="L29" s="907"/>
      <c r="M29" s="831"/>
      <c r="N29" s="831"/>
      <c r="O29" s="1207"/>
      <c r="P29" s="1208"/>
      <c r="Q29" s="831"/>
      <c r="R29" s="1207"/>
      <c r="S29" s="1265"/>
    </row>
    <row r="30" spans="1:19" s="804" customFormat="1" ht="19.7" customHeight="1">
      <c r="D30" s="1208"/>
      <c r="E30" s="1208"/>
      <c r="F30" s="1208"/>
      <c r="G30" s="907"/>
      <c r="H30" s="1266"/>
      <c r="I30" s="831"/>
      <c r="J30" s="881"/>
      <c r="K30" s="1125"/>
      <c r="L30" s="907"/>
      <c r="M30" s="831"/>
      <c r="N30" s="831"/>
      <c r="O30" s="1207"/>
      <c r="P30" s="1208"/>
      <c r="Q30" s="831"/>
      <c r="R30" s="1207"/>
      <c r="S30" s="1265"/>
    </row>
    <row r="31" spans="1:19" s="804" customFormat="1" ht="19.7" customHeight="1">
      <c r="D31" s="1208"/>
      <c r="E31" s="1208"/>
      <c r="F31" s="1208"/>
      <c r="G31" s="907"/>
      <c r="H31" s="1266"/>
      <c r="I31" s="831"/>
      <c r="J31" s="881"/>
      <c r="K31" s="1125"/>
      <c r="L31" s="907"/>
      <c r="M31" s="831"/>
      <c r="N31" s="831"/>
      <c r="O31" s="1207"/>
      <c r="P31" s="1208"/>
      <c r="Q31" s="831"/>
      <c r="R31" s="1207"/>
      <c r="S31" s="1265"/>
    </row>
    <row r="32" spans="1:19" s="804" customFormat="1" ht="19.7" customHeight="1">
      <c r="D32" s="1208"/>
      <c r="E32" s="1208"/>
      <c r="F32" s="1208"/>
      <c r="G32" s="907"/>
      <c r="H32" s="1266"/>
      <c r="I32" s="831"/>
      <c r="J32" s="881"/>
      <c r="K32" s="1125"/>
      <c r="L32" s="907"/>
      <c r="M32" s="831"/>
      <c r="N32" s="831"/>
      <c r="O32" s="1207"/>
      <c r="P32" s="1208"/>
      <c r="Q32" s="831"/>
      <c r="R32" s="1207"/>
      <c r="S32" s="1265"/>
    </row>
    <row r="33" spans="4:19" s="804" customFormat="1" ht="19.7" customHeight="1">
      <c r="D33" s="1208"/>
      <c r="E33" s="1208"/>
      <c r="F33" s="1208"/>
      <c r="G33" s="907"/>
      <c r="H33" s="1266"/>
      <c r="I33" s="831"/>
      <c r="J33" s="881"/>
      <c r="K33" s="1125"/>
      <c r="L33" s="907"/>
      <c r="M33" s="831"/>
      <c r="N33" s="831"/>
      <c r="O33" s="1207"/>
      <c r="P33" s="1208"/>
      <c r="Q33" s="831"/>
      <c r="R33" s="1207"/>
      <c r="S33" s="1265"/>
    </row>
    <row r="34" spans="4:19" s="804" customFormat="1" ht="19.7" customHeight="1">
      <c r="D34" s="1208"/>
      <c r="E34" s="1208"/>
      <c r="F34" s="1208"/>
      <c r="G34" s="907"/>
      <c r="H34" s="1266"/>
      <c r="I34" s="831"/>
      <c r="J34" s="881"/>
      <c r="K34" s="1125"/>
      <c r="L34" s="907"/>
      <c r="M34" s="831"/>
      <c r="N34" s="831"/>
      <c r="O34" s="1207"/>
      <c r="P34" s="1208"/>
      <c r="Q34" s="831"/>
      <c r="R34" s="1207"/>
      <c r="S34" s="1265"/>
    </row>
    <row r="35" spans="4:19" s="804" customFormat="1" ht="19.7" customHeight="1">
      <c r="D35" s="1208"/>
      <c r="E35" s="1208"/>
      <c r="F35" s="1208"/>
      <c r="G35" s="907"/>
      <c r="H35" s="1266"/>
      <c r="I35" s="831"/>
      <c r="J35" s="881"/>
      <c r="K35" s="1125"/>
      <c r="L35" s="907"/>
      <c r="M35" s="831"/>
      <c r="N35" s="831"/>
      <c r="O35" s="1207"/>
      <c r="P35" s="1208"/>
      <c r="Q35" s="831"/>
      <c r="R35" s="1207"/>
      <c r="S35" s="1265"/>
    </row>
    <row r="36" spans="4:19" s="804" customFormat="1" ht="19.7" customHeight="1">
      <c r="D36" s="1208"/>
      <c r="E36" s="1208"/>
      <c r="F36" s="1208"/>
      <c r="G36" s="907"/>
      <c r="H36" s="1266"/>
      <c r="I36" s="831"/>
      <c r="J36" s="881"/>
      <c r="K36" s="1125"/>
      <c r="L36" s="907"/>
      <c r="M36" s="831"/>
      <c r="N36" s="831"/>
      <c r="O36" s="1207"/>
      <c r="P36" s="1208"/>
      <c r="Q36" s="831"/>
      <c r="R36" s="1207"/>
      <c r="S36" s="1265"/>
    </row>
    <row r="37" spans="4:19" s="804" customFormat="1" ht="19.7" customHeight="1">
      <c r="D37" s="1208"/>
      <c r="E37" s="1208"/>
      <c r="F37" s="1208"/>
      <c r="G37" s="907"/>
      <c r="H37" s="1266"/>
      <c r="I37" s="831"/>
      <c r="J37" s="881"/>
      <c r="K37" s="1125"/>
      <c r="L37" s="907"/>
      <c r="M37" s="831"/>
      <c r="N37" s="831"/>
      <c r="O37" s="1207"/>
      <c r="P37" s="1208"/>
      <c r="Q37" s="831"/>
      <c r="R37" s="1207"/>
      <c r="S37" s="1265"/>
    </row>
    <row r="38" spans="4:19" s="804" customFormat="1" ht="19.7" customHeight="1">
      <c r="D38" s="1208"/>
      <c r="E38" s="1208"/>
      <c r="F38" s="1208"/>
      <c r="G38" s="907"/>
      <c r="H38" s="1266"/>
      <c r="I38" s="831"/>
      <c r="J38" s="881"/>
      <c r="K38" s="1125"/>
      <c r="L38" s="907"/>
      <c r="M38" s="831"/>
      <c r="N38" s="831"/>
      <c r="O38" s="1207"/>
      <c r="P38" s="1208"/>
      <c r="Q38" s="831"/>
      <c r="R38" s="1207"/>
      <c r="S38" s="1265"/>
    </row>
    <row r="39" spans="4:19" s="804" customFormat="1" ht="19.7" customHeight="1">
      <c r="D39" s="1208"/>
      <c r="E39" s="1208"/>
      <c r="F39" s="1208"/>
      <c r="G39" s="907"/>
      <c r="H39" s="1266"/>
      <c r="I39" s="831"/>
      <c r="J39" s="881"/>
      <c r="K39" s="1125"/>
      <c r="L39" s="907"/>
      <c r="M39" s="831"/>
      <c r="N39" s="831"/>
      <c r="O39" s="1207"/>
      <c r="P39" s="1208"/>
      <c r="Q39" s="831"/>
      <c r="R39" s="1207"/>
      <c r="S39" s="1265"/>
    </row>
    <row r="40" spans="4:19" s="804" customFormat="1" ht="19.7" customHeight="1">
      <c r="D40" s="1208"/>
      <c r="E40" s="1208"/>
      <c r="F40" s="1208"/>
      <c r="G40" s="907"/>
      <c r="H40" s="1266"/>
      <c r="I40" s="831"/>
      <c r="J40" s="881"/>
      <c r="K40" s="1125"/>
      <c r="L40" s="907"/>
      <c r="M40" s="831"/>
      <c r="N40" s="831"/>
      <c r="O40" s="1207"/>
      <c r="P40" s="1208"/>
      <c r="Q40" s="831"/>
      <c r="R40" s="1207"/>
      <c r="S40" s="1265"/>
    </row>
    <row r="41" spans="4:19" s="804" customFormat="1" ht="19.7" customHeight="1">
      <c r="D41" s="1208"/>
      <c r="E41" s="1208"/>
      <c r="F41" s="1208"/>
      <c r="G41" s="907"/>
      <c r="H41" s="1266"/>
      <c r="I41" s="831"/>
      <c r="J41" s="881"/>
      <c r="K41" s="1125"/>
      <c r="L41" s="907"/>
      <c r="M41" s="831"/>
      <c r="N41" s="831"/>
      <c r="O41" s="1207"/>
      <c r="P41" s="1208"/>
      <c r="Q41" s="831"/>
      <c r="R41" s="1207"/>
      <c r="S41" s="1265"/>
    </row>
    <row r="42" spans="4:19" s="804" customFormat="1" ht="19.7" customHeight="1">
      <c r="D42" s="1208"/>
      <c r="E42" s="1208"/>
      <c r="F42" s="1208"/>
      <c r="G42" s="907"/>
      <c r="H42" s="1266"/>
      <c r="I42" s="831"/>
      <c r="J42" s="881"/>
      <c r="K42" s="1125"/>
      <c r="L42" s="907"/>
      <c r="M42" s="831"/>
      <c r="N42" s="831"/>
      <c r="O42" s="1207"/>
      <c r="P42" s="1208"/>
      <c r="Q42" s="831"/>
      <c r="R42" s="1207"/>
      <c r="S42" s="1265"/>
    </row>
    <row r="43" spans="4:19" s="804" customFormat="1" ht="19.7" customHeight="1">
      <c r="D43" s="1208"/>
      <c r="E43" s="1208"/>
      <c r="F43" s="1208"/>
      <c r="G43" s="907"/>
      <c r="H43" s="1266"/>
      <c r="I43" s="831"/>
      <c r="J43" s="881"/>
      <c r="K43" s="1125"/>
      <c r="L43" s="907"/>
      <c r="M43" s="831"/>
      <c r="N43" s="831"/>
      <c r="O43" s="1207"/>
      <c r="P43" s="1208"/>
      <c r="Q43" s="831"/>
      <c r="R43" s="1207"/>
      <c r="S43" s="1265"/>
    </row>
    <row r="44" spans="4:19" s="804" customFormat="1" ht="19.7" customHeight="1">
      <c r="D44" s="1208"/>
      <c r="E44" s="1208"/>
      <c r="F44" s="1208"/>
      <c r="G44" s="907"/>
      <c r="H44" s="1266"/>
      <c r="I44" s="831"/>
      <c r="J44" s="881"/>
      <c r="K44" s="1125"/>
      <c r="L44" s="907"/>
      <c r="M44" s="831"/>
      <c r="N44" s="831"/>
      <c r="O44" s="1207"/>
      <c r="P44" s="1208"/>
      <c r="Q44" s="831"/>
      <c r="R44" s="1207"/>
      <c r="S44" s="1265"/>
    </row>
    <row r="45" spans="4:19" s="804" customFormat="1" ht="19.7" customHeight="1">
      <c r="D45" s="1208"/>
      <c r="E45" s="1208"/>
      <c r="F45" s="1208"/>
      <c r="G45" s="907"/>
      <c r="H45" s="1266"/>
      <c r="I45" s="831"/>
      <c r="J45" s="881"/>
      <c r="K45" s="1125"/>
      <c r="L45" s="907"/>
      <c r="M45" s="831"/>
      <c r="N45" s="831"/>
      <c r="O45" s="1207"/>
      <c r="P45" s="1208"/>
      <c r="Q45" s="831"/>
      <c r="R45" s="1207"/>
      <c r="S45" s="1265"/>
    </row>
    <row r="46" spans="4:19" s="804" customFormat="1" ht="19.7" customHeight="1">
      <c r="D46" s="1208"/>
      <c r="E46" s="1208"/>
      <c r="F46" s="1208"/>
      <c r="G46" s="907"/>
      <c r="H46" s="1266"/>
      <c r="I46" s="831"/>
      <c r="J46" s="881"/>
      <c r="K46" s="1125"/>
      <c r="L46" s="907"/>
      <c r="M46" s="831"/>
      <c r="N46" s="831"/>
      <c r="O46" s="1207"/>
      <c r="P46" s="1208"/>
      <c r="Q46" s="831"/>
      <c r="R46" s="1207"/>
      <c r="S46" s="1265"/>
    </row>
    <row r="47" spans="4:19" s="804" customFormat="1" ht="19.7" customHeight="1">
      <c r="D47" s="1208"/>
      <c r="E47" s="1208"/>
      <c r="F47" s="1208"/>
      <c r="G47" s="907"/>
      <c r="H47" s="1266"/>
      <c r="I47" s="831"/>
      <c r="J47" s="881"/>
      <c r="K47" s="1125"/>
      <c r="L47" s="907"/>
      <c r="M47" s="831"/>
      <c r="N47" s="831"/>
      <c r="O47" s="1207"/>
      <c r="P47" s="1208"/>
      <c r="Q47" s="831"/>
      <c r="R47" s="1207"/>
      <c r="S47" s="1265"/>
    </row>
    <row r="48" spans="4:19" s="804" customFormat="1" ht="19.7" customHeight="1">
      <c r="D48" s="1208"/>
      <c r="E48" s="1208"/>
      <c r="F48" s="1208"/>
      <c r="G48" s="907"/>
      <c r="H48" s="1266"/>
      <c r="I48" s="831"/>
      <c r="J48" s="881"/>
      <c r="K48" s="1125"/>
      <c r="L48" s="907"/>
      <c r="M48" s="831"/>
      <c r="N48" s="831"/>
      <c r="O48" s="1207"/>
      <c r="P48" s="1208"/>
      <c r="Q48" s="831"/>
      <c r="R48" s="1207"/>
      <c r="S48" s="1265"/>
    </row>
    <row r="49" spans="4:19" s="804" customFormat="1" ht="19.7" customHeight="1">
      <c r="D49" s="1208"/>
      <c r="E49" s="1208"/>
      <c r="F49" s="1208"/>
      <c r="G49" s="907"/>
      <c r="H49" s="1266"/>
      <c r="I49" s="831"/>
      <c r="J49" s="881"/>
      <c r="K49" s="1125"/>
      <c r="L49" s="907"/>
      <c r="M49" s="831"/>
      <c r="N49" s="831"/>
      <c r="O49" s="1207"/>
      <c r="P49" s="1208"/>
      <c r="Q49" s="831"/>
      <c r="R49" s="1207"/>
      <c r="S49" s="1265"/>
    </row>
    <row r="50" spans="4:19" s="804" customFormat="1" ht="19.7" customHeight="1">
      <c r="D50" s="1208"/>
      <c r="E50" s="1208"/>
      <c r="F50" s="1208"/>
      <c r="G50" s="907"/>
      <c r="H50" s="1266"/>
      <c r="I50" s="831"/>
      <c r="J50" s="881"/>
      <c r="K50" s="1125"/>
      <c r="L50" s="907"/>
      <c r="M50" s="831"/>
      <c r="N50" s="831"/>
      <c r="O50" s="1207"/>
      <c r="P50" s="1208"/>
      <c r="Q50" s="831"/>
      <c r="R50" s="1207"/>
      <c r="S50" s="1265"/>
    </row>
    <row r="51" spans="4:19" s="804" customFormat="1" ht="19.7" customHeight="1">
      <c r="D51" s="1208"/>
      <c r="E51" s="1208"/>
      <c r="F51" s="1208"/>
      <c r="G51" s="907"/>
      <c r="H51" s="1266"/>
      <c r="I51" s="831"/>
      <c r="J51" s="881"/>
      <c r="K51" s="1125"/>
      <c r="L51" s="907"/>
      <c r="M51" s="831"/>
      <c r="N51" s="831"/>
      <c r="O51" s="1207"/>
      <c r="P51" s="1208"/>
      <c r="Q51" s="831"/>
      <c r="R51" s="1207"/>
      <c r="S51" s="1265"/>
    </row>
    <row r="52" spans="4:19" s="804" customFormat="1" ht="19.7" customHeight="1">
      <c r="D52" s="1208"/>
      <c r="E52" s="1208"/>
      <c r="F52" s="1208"/>
      <c r="G52" s="907"/>
      <c r="H52" s="1266"/>
      <c r="I52" s="831"/>
      <c r="J52" s="881"/>
      <c r="K52" s="1125"/>
      <c r="L52" s="907"/>
      <c r="M52" s="831"/>
      <c r="N52" s="831"/>
      <c r="O52" s="1207"/>
      <c r="P52" s="1208"/>
      <c r="Q52" s="831"/>
      <c r="R52" s="1207"/>
      <c r="S52" s="1265"/>
    </row>
    <row r="53" spans="4:19" s="804" customFormat="1" ht="19.7" customHeight="1">
      <c r="D53" s="1208"/>
      <c r="E53" s="1208"/>
      <c r="F53" s="1208"/>
      <c r="G53" s="907"/>
      <c r="H53" s="1266"/>
      <c r="I53" s="831"/>
      <c r="J53" s="881"/>
      <c r="K53" s="1125"/>
      <c r="L53" s="907"/>
      <c r="M53" s="831"/>
      <c r="N53" s="831"/>
      <c r="O53" s="1207"/>
      <c r="P53" s="1208"/>
      <c r="Q53" s="831"/>
      <c r="R53" s="1207"/>
      <c r="S53" s="1265"/>
    </row>
    <row r="54" spans="4:19" s="804" customFormat="1" ht="19.7" customHeight="1">
      <c r="D54" s="1208"/>
      <c r="E54" s="1208"/>
      <c r="F54" s="1208"/>
      <c r="G54" s="907"/>
      <c r="H54" s="1266"/>
      <c r="I54" s="831"/>
      <c r="J54" s="881"/>
      <c r="K54" s="1125"/>
      <c r="L54" s="907"/>
      <c r="M54" s="831"/>
      <c r="N54" s="831"/>
      <c r="O54" s="1207"/>
      <c r="P54" s="1208"/>
      <c r="Q54" s="831"/>
      <c r="R54" s="1207"/>
      <c r="S54" s="1265"/>
    </row>
    <row r="55" spans="4:19" s="804" customFormat="1" ht="19.7" customHeight="1">
      <c r="D55" s="1208"/>
      <c r="E55" s="1208"/>
      <c r="F55" s="1208"/>
      <c r="G55" s="907"/>
      <c r="H55" s="1266"/>
      <c r="I55" s="831"/>
      <c r="J55" s="881"/>
      <c r="K55" s="1125"/>
      <c r="L55" s="907"/>
      <c r="M55" s="831"/>
      <c r="N55" s="831"/>
      <c r="O55" s="1207"/>
      <c r="P55" s="1208"/>
      <c r="Q55" s="831"/>
      <c r="R55" s="1207"/>
      <c r="S55" s="1265"/>
    </row>
    <row r="56" spans="4:19" s="804" customFormat="1" ht="19.7" customHeight="1">
      <c r="D56" s="1208"/>
      <c r="E56" s="1208"/>
      <c r="F56" s="1208"/>
      <c r="G56" s="907"/>
      <c r="H56" s="1266"/>
      <c r="I56" s="831"/>
      <c r="J56" s="881"/>
      <c r="K56" s="1125"/>
      <c r="L56" s="907"/>
      <c r="M56" s="831"/>
      <c r="N56" s="831"/>
      <c r="O56" s="1207"/>
      <c r="P56" s="1208"/>
      <c r="Q56" s="831"/>
      <c r="R56" s="1207"/>
      <c r="S56" s="1265"/>
    </row>
    <row r="57" spans="4:19" s="804" customFormat="1" ht="19.7" customHeight="1">
      <c r="D57" s="1208"/>
      <c r="E57" s="1208"/>
      <c r="F57" s="1208"/>
      <c r="G57" s="907"/>
      <c r="H57" s="1266"/>
      <c r="I57" s="831"/>
      <c r="J57" s="881"/>
      <c r="K57" s="1125"/>
      <c r="L57" s="907"/>
      <c r="M57" s="831"/>
      <c r="N57" s="831"/>
      <c r="O57" s="1207"/>
      <c r="P57" s="1208"/>
      <c r="Q57" s="831"/>
      <c r="R57" s="1207"/>
      <c r="S57" s="1265"/>
    </row>
    <row r="58" spans="4:19" s="804" customFormat="1" ht="19.7" customHeight="1">
      <c r="D58" s="1208"/>
      <c r="E58" s="1208"/>
      <c r="F58" s="1208"/>
      <c r="G58" s="907"/>
      <c r="H58" s="1266"/>
      <c r="I58" s="831"/>
      <c r="J58" s="881"/>
      <c r="K58" s="1125"/>
      <c r="L58" s="907"/>
      <c r="M58" s="831"/>
      <c r="N58" s="831"/>
      <c r="O58" s="1207"/>
      <c r="P58" s="1208"/>
      <c r="Q58" s="831"/>
      <c r="R58" s="1207"/>
      <c r="S58" s="1265"/>
    </row>
    <row r="59" spans="4:19" s="804" customFormat="1" ht="19.7" customHeight="1">
      <c r="D59" s="1208"/>
      <c r="E59" s="1208"/>
      <c r="F59" s="1208"/>
      <c r="G59" s="907"/>
      <c r="H59" s="1266"/>
      <c r="I59" s="831"/>
      <c r="J59" s="881"/>
      <c r="K59" s="1125"/>
      <c r="L59" s="907"/>
      <c r="M59" s="831"/>
      <c r="N59" s="831"/>
      <c r="O59" s="1207"/>
      <c r="P59" s="1208"/>
      <c r="Q59" s="831"/>
      <c r="R59" s="1207"/>
      <c r="S59" s="1265"/>
    </row>
    <row r="60" spans="4:19" s="804" customFormat="1" ht="19.7" customHeight="1">
      <c r="D60" s="1208"/>
      <c r="E60" s="1208"/>
      <c r="F60" s="1208"/>
      <c r="G60" s="907"/>
      <c r="H60" s="1266"/>
      <c r="I60" s="831"/>
      <c r="J60" s="881"/>
      <c r="K60" s="1125"/>
      <c r="L60" s="907"/>
      <c r="M60" s="831"/>
      <c r="N60" s="831"/>
      <c r="O60" s="1207"/>
      <c r="P60" s="1208"/>
      <c r="Q60" s="831"/>
      <c r="R60" s="1207"/>
      <c r="S60" s="1265"/>
    </row>
    <row r="61" spans="4:19" s="804" customFormat="1" ht="19.7" customHeight="1">
      <c r="D61" s="1208"/>
      <c r="E61" s="1208"/>
      <c r="F61" s="1208"/>
      <c r="G61" s="907"/>
      <c r="H61" s="1266"/>
      <c r="I61" s="831"/>
      <c r="J61" s="881"/>
      <c r="K61" s="1125"/>
      <c r="L61" s="907"/>
      <c r="M61" s="831"/>
      <c r="N61" s="831"/>
      <c r="O61" s="1207"/>
      <c r="P61" s="1208"/>
      <c r="Q61" s="831"/>
      <c r="R61" s="1207"/>
      <c r="S61" s="1265"/>
    </row>
    <row r="62" spans="4:19" s="804" customFormat="1" ht="19.7" customHeight="1">
      <c r="D62" s="1208"/>
      <c r="E62" s="1208"/>
      <c r="F62" s="1208"/>
      <c r="G62" s="907"/>
      <c r="H62" s="1266"/>
      <c r="I62" s="831"/>
      <c r="J62" s="881"/>
      <c r="K62" s="1125"/>
      <c r="L62" s="907"/>
      <c r="M62" s="831"/>
      <c r="N62" s="831"/>
      <c r="O62" s="1207"/>
      <c r="P62" s="1208"/>
      <c r="Q62" s="831"/>
      <c r="R62" s="1207"/>
      <c r="S62" s="1265"/>
    </row>
    <row r="63" spans="4:19" s="804" customFormat="1" ht="19.7" customHeight="1">
      <c r="D63" s="1208"/>
      <c r="E63" s="1208"/>
      <c r="F63" s="1208"/>
      <c r="G63" s="907"/>
      <c r="H63" s="1266"/>
      <c r="I63" s="831"/>
      <c r="J63" s="881"/>
      <c r="K63" s="1125"/>
      <c r="L63" s="907"/>
      <c r="M63" s="831"/>
      <c r="N63" s="831"/>
      <c r="O63" s="1207"/>
      <c r="P63" s="1208"/>
      <c r="Q63" s="831"/>
      <c r="R63" s="1207"/>
      <c r="S63" s="1265"/>
    </row>
    <row r="64" spans="4:19" s="804" customFormat="1" ht="19.7" customHeight="1">
      <c r="D64" s="1208"/>
      <c r="E64" s="1208"/>
      <c r="F64" s="1208"/>
      <c r="G64" s="907"/>
      <c r="H64" s="1266"/>
      <c r="I64" s="831"/>
      <c r="J64" s="881"/>
      <c r="K64" s="1125"/>
      <c r="L64" s="907"/>
      <c r="M64" s="831"/>
      <c r="N64" s="831"/>
      <c r="O64" s="1207"/>
      <c r="P64" s="1208"/>
      <c r="Q64" s="831"/>
      <c r="R64" s="1207"/>
      <c r="S64" s="1265"/>
    </row>
    <row r="65" spans="4:19" s="804" customFormat="1" ht="19.7" customHeight="1">
      <c r="D65" s="1208"/>
      <c r="E65" s="1208"/>
      <c r="F65" s="1208"/>
      <c r="G65" s="907"/>
      <c r="H65" s="1266"/>
      <c r="I65" s="831"/>
      <c r="J65" s="881"/>
      <c r="K65" s="1125"/>
      <c r="L65" s="907"/>
      <c r="M65" s="831"/>
      <c r="N65" s="831"/>
      <c r="O65" s="1207"/>
      <c r="P65" s="1208"/>
      <c r="Q65" s="831"/>
      <c r="R65" s="1207"/>
      <c r="S65" s="1265"/>
    </row>
    <row r="66" spans="4:19" s="804" customFormat="1" ht="19.7" customHeight="1">
      <c r="D66" s="1208"/>
      <c r="E66" s="1208"/>
      <c r="F66" s="1208"/>
      <c r="G66" s="907"/>
      <c r="H66" s="1266"/>
      <c r="I66" s="831"/>
      <c r="J66" s="881"/>
      <c r="K66" s="1125"/>
      <c r="L66" s="907"/>
      <c r="M66" s="831"/>
      <c r="N66" s="831"/>
      <c r="O66" s="1207"/>
      <c r="P66" s="1208"/>
      <c r="Q66" s="831"/>
      <c r="R66" s="1207"/>
      <c r="S66" s="1265"/>
    </row>
    <row r="67" spans="4:19" s="804" customFormat="1" ht="19.7" customHeight="1">
      <c r="D67" s="1208"/>
      <c r="E67" s="1208"/>
      <c r="F67" s="1208"/>
      <c r="G67" s="907"/>
      <c r="H67" s="1266"/>
      <c r="I67" s="831"/>
      <c r="J67" s="881"/>
      <c r="K67" s="1125"/>
      <c r="L67" s="907"/>
      <c r="M67" s="831"/>
      <c r="N67" s="831"/>
      <c r="O67" s="1207"/>
      <c r="P67" s="1208"/>
      <c r="Q67" s="831"/>
      <c r="R67" s="1207"/>
      <c r="S67" s="1265"/>
    </row>
    <row r="68" spans="4:19" s="804" customFormat="1" ht="19.7" customHeight="1">
      <c r="D68" s="1208"/>
      <c r="E68" s="1208"/>
      <c r="F68" s="1208"/>
      <c r="G68" s="907"/>
      <c r="H68" s="1266"/>
      <c r="I68" s="831"/>
      <c r="J68" s="881"/>
      <c r="K68" s="1125"/>
      <c r="L68" s="907"/>
      <c r="M68" s="831"/>
      <c r="N68" s="831"/>
      <c r="O68" s="1207"/>
      <c r="P68" s="1208"/>
      <c r="Q68" s="831"/>
      <c r="R68" s="1207"/>
      <c r="S68" s="1265"/>
    </row>
    <row r="69" spans="4:19" s="804" customFormat="1" ht="19.7" customHeight="1">
      <c r="D69" s="1208"/>
      <c r="E69" s="1208"/>
      <c r="F69" s="1208"/>
      <c r="G69" s="907"/>
      <c r="H69" s="1266"/>
      <c r="I69" s="831"/>
      <c r="J69" s="881"/>
      <c r="K69" s="1125"/>
      <c r="L69" s="907"/>
      <c r="M69" s="831"/>
      <c r="N69" s="831"/>
      <c r="O69" s="1207"/>
      <c r="P69" s="1208"/>
      <c r="Q69" s="831"/>
      <c r="R69" s="1207"/>
      <c r="S69" s="1265"/>
    </row>
    <row r="70" spans="4:19" s="804" customFormat="1" ht="19.7" customHeight="1">
      <c r="D70" s="1208"/>
      <c r="E70" s="1208"/>
      <c r="F70" s="1208"/>
      <c r="G70" s="907"/>
      <c r="H70" s="1266"/>
      <c r="I70" s="831"/>
      <c r="J70" s="881"/>
      <c r="K70" s="1125"/>
      <c r="L70" s="907"/>
      <c r="M70" s="831"/>
      <c r="N70" s="831"/>
      <c r="O70" s="1207"/>
      <c r="P70" s="1208"/>
      <c r="Q70" s="831"/>
      <c r="R70" s="1207"/>
      <c r="S70" s="1265"/>
    </row>
    <row r="71" spans="4:19" s="804" customFormat="1" ht="19.7" customHeight="1">
      <c r="D71" s="1208"/>
      <c r="E71" s="1208"/>
      <c r="F71" s="1208"/>
      <c r="G71" s="907"/>
      <c r="H71" s="1266"/>
      <c r="I71" s="831"/>
      <c r="J71" s="881"/>
      <c r="K71" s="1125"/>
      <c r="L71" s="907"/>
      <c r="M71" s="831"/>
      <c r="N71" s="831"/>
      <c r="O71" s="1207"/>
      <c r="P71" s="1208"/>
      <c r="Q71" s="831"/>
      <c r="R71" s="1207"/>
      <c r="S71" s="1265"/>
    </row>
    <row r="72" spans="4:19" s="804" customFormat="1" ht="19.7" customHeight="1">
      <c r="D72" s="1208"/>
      <c r="E72" s="1208"/>
      <c r="F72" s="1208"/>
      <c r="G72" s="907"/>
      <c r="H72" s="1266"/>
      <c r="I72" s="831"/>
      <c r="J72" s="881"/>
      <c r="K72" s="1125"/>
      <c r="L72" s="907"/>
      <c r="M72" s="831"/>
      <c r="N72" s="831"/>
      <c r="O72" s="1207"/>
      <c r="P72" s="1208"/>
      <c r="Q72" s="831"/>
      <c r="R72" s="1207"/>
      <c r="S72" s="1265"/>
    </row>
    <row r="73" spans="4:19" s="804" customFormat="1" ht="19.7" customHeight="1">
      <c r="D73" s="1208"/>
      <c r="E73" s="1208"/>
      <c r="F73" s="1208"/>
      <c r="G73" s="907"/>
      <c r="H73" s="1266"/>
      <c r="I73" s="831"/>
      <c r="J73" s="881"/>
      <c r="K73" s="1125"/>
      <c r="L73" s="907"/>
      <c r="M73" s="831"/>
      <c r="N73" s="831"/>
      <c r="O73" s="1207"/>
      <c r="P73" s="1208"/>
      <c r="Q73" s="831"/>
      <c r="R73" s="1207"/>
      <c r="S73" s="1265"/>
    </row>
    <row r="74" spans="4:19" s="804" customFormat="1" ht="19.7" customHeight="1">
      <c r="D74" s="1208"/>
      <c r="E74" s="1208"/>
      <c r="F74" s="1208"/>
      <c r="G74" s="907"/>
      <c r="H74" s="1266"/>
      <c r="I74" s="831"/>
      <c r="J74" s="881"/>
      <c r="K74" s="1125"/>
      <c r="L74" s="907"/>
      <c r="M74" s="831"/>
      <c r="N74" s="831"/>
      <c r="O74" s="1207"/>
      <c r="P74" s="1208"/>
      <c r="Q74" s="831"/>
      <c r="R74" s="1207"/>
      <c r="S74" s="1265"/>
    </row>
    <row r="75" spans="4:19" s="804" customFormat="1" ht="19.7" customHeight="1">
      <c r="D75" s="1208"/>
      <c r="E75" s="1208"/>
      <c r="F75" s="1208"/>
      <c r="G75" s="907"/>
      <c r="H75" s="1266"/>
      <c r="I75" s="831"/>
      <c r="J75" s="881"/>
      <c r="K75" s="1125"/>
      <c r="L75" s="907"/>
      <c r="M75" s="831"/>
      <c r="N75" s="831"/>
      <c r="O75" s="1207"/>
      <c r="P75" s="1208"/>
      <c r="Q75" s="831"/>
      <c r="R75" s="1207"/>
      <c r="S75" s="1265"/>
    </row>
    <row r="76" spans="4:19" s="804" customFormat="1" ht="19.7" customHeight="1">
      <c r="D76" s="1208"/>
      <c r="E76" s="1208"/>
      <c r="F76" s="1208"/>
      <c r="G76" s="907"/>
      <c r="H76" s="1266"/>
      <c r="I76" s="831"/>
      <c r="J76" s="881"/>
      <c r="K76" s="1125"/>
      <c r="L76" s="907"/>
      <c r="M76" s="831"/>
      <c r="N76" s="831"/>
      <c r="O76" s="1207"/>
      <c r="P76" s="1208"/>
      <c r="Q76" s="831"/>
      <c r="R76" s="1207"/>
      <c r="S76" s="1265"/>
    </row>
    <row r="77" spans="4:19" s="804" customFormat="1" ht="19.7" customHeight="1">
      <c r="D77" s="1208"/>
      <c r="E77" s="1208"/>
      <c r="F77" s="1208"/>
      <c r="G77" s="907"/>
      <c r="H77" s="1266"/>
      <c r="I77" s="831"/>
      <c r="J77" s="881"/>
      <c r="K77" s="1125"/>
      <c r="L77" s="907"/>
      <c r="M77" s="831"/>
      <c r="N77" s="831"/>
      <c r="O77" s="1207"/>
      <c r="P77" s="1208"/>
      <c r="Q77" s="831"/>
      <c r="R77" s="1207"/>
      <c r="S77" s="1265"/>
    </row>
    <row r="78" spans="4:19" s="804" customFormat="1" ht="19.7" customHeight="1">
      <c r="D78" s="1208"/>
      <c r="E78" s="1208"/>
      <c r="F78" s="1208"/>
      <c r="G78" s="907"/>
      <c r="H78" s="1266"/>
      <c r="I78" s="831"/>
      <c r="J78" s="881"/>
      <c r="K78" s="1125"/>
      <c r="L78" s="907"/>
      <c r="M78" s="831"/>
      <c r="N78" s="831"/>
      <c r="O78" s="1207"/>
      <c r="P78" s="1208"/>
      <c r="Q78" s="831"/>
      <c r="R78" s="1207"/>
      <c r="S78" s="1265"/>
    </row>
    <row r="79" spans="4:19" s="804" customFormat="1" ht="19.7" customHeight="1">
      <c r="D79" s="1208"/>
      <c r="E79" s="1208"/>
      <c r="F79" s="1208"/>
      <c r="G79" s="907"/>
      <c r="H79" s="1266"/>
      <c r="I79" s="831"/>
      <c r="J79" s="881"/>
      <c r="K79" s="1125"/>
      <c r="L79" s="907"/>
      <c r="M79" s="831"/>
      <c r="N79" s="831"/>
      <c r="O79" s="1207"/>
      <c r="P79" s="1208"/>
      <c r="Q79" s="831"/>
      <c r="R79" s="1207"/>
      <c r="S79" s="1265"/>
    </row>
    <row r="80" spans="4:19" s="804" customFormat="1" ht="19.7" customHeight="1">
      <c r="D80" s="1208"/>
      <c r="E80" s="1208"/>
      <c r="F80" s="1208"/>
      <c r="G80" s="907"/>
      <c r="H80" s="1266"/>
      <c r="I80" s="831"/>
      <c r="J80" s="881"/>
      <c r="K80" s="1125"/>
      <c r="L80" s="907"/>
      <c r="M80" s="831"/>
      <c r="N80" s="831"/>
      <c r="O80" s="1207"/>
      <c r="P80" s="1208"/>
      <c r="Q80" s="831"/>
      <c r="R80" s="1207"/>
      <c r="S80" s="1265"/>
    </row>
    <row r="81" spans="4:19" s="804" customFormat="1" ht="19.7" customHeight="1">
      <c r="D81" s="1208"/>
      <c r="E81" s="1208"/>
      <c r="F81" s="1208"/>
      <c r="G81" s="907"/>
      <c r="H81" s="1266"/>
      <c r="I81" s="831"/>
      <c r="J81" s="881"/>
      <c r="K81" s="1125"/>
      <c r="L81" s="907"/>
      <c r="M81" s="831"/>
      <c r="N81" s="831"/>
      <c r="O81" s="1207"/>
      <c r="P81" s="1208"/>
      <c r="Q81" s="831"/>
      <c r="R81" s="1207"/>
      <c r="S81" s="1265"/>
    </row>
    <row r="82" spans="4:19" s="804" customFormat="1" ht="19.7" customHeight="1">
      <c r="D82" s="1208"/>
      <c r="E82" s="1208"/>
      <c r="F82" s="1208"/>
      <c r="G82" s="907"/>
      <c r="H82" s="1266"/>
      <c r="I82" s="831"/>
      <c r="J82" s="881"/>
      <c r="K82" s="1125"/>
      <c r="L82" s="907"/>
      <c r="M82" s="831"/>
      <c r="N82" s="831"/>
      <c r="O82" s="1207"/>
      <c r="P82" s="1208"/>
      <c r="Q82" s="831"/>
      <c r="R82" s="1207"/>
      <c r="S82" s="1265"/>
    </row>
    <row r="83" spans="4:19" s="804" customFormat="1" ht="19.7" customHeight="1">
      <c r="D83" s="1208"/>
      <c r="E83" s="1208"/>
      <c r="F83" s="1208"/>
      <c r="G83" s="907"/>
      <c r="H83" s="1266"/>
      <c r="I83" s="831"/>
      <c r="J83" s="881"/>
      <c r="K83" s="1125"/>
      <c r="L83" s="907"/>
      <c r="M83" s="831"/>
      <c r="N83" s="831"/>
      <c r="O83" s="1207"/>
      <c r="P83" s="1208"/>
      <c r="Q83" s="831"/>
      <c r="R83" s="1207"/>
      <c r="S83" s="1265"/>
    </row>
    <row r="84" spans="4:19" s="804" customFormat="1" ht="19.7" customHeight="1">
      <c r="D84" s="1208"/>
      <c r="E84" s="1208"/>
      <c r="F84" s="1208"/>
      <c r="G84" s="907"/>
      <c r="H84" s="1266"/>
      <c r="I84" s="831"/>
      <c r="J84" s="881"/>
      <c r="K84" s="1125"/>
      <c r="L84" s="907"/>
      <c r="M84" s="831"/>
      <c r="N84" s="831"/>
      <c r="O84" s="1207"/>
      <c r="P84" s="1208"/>
      <c r="Q84" s="831"/>
      <c r="R84" s="1207"/>
      <c r="S84" s="1265"/>
    </row>
    <row r="85" spans="4:19" s="804" customFormat="1" ht="19.7" customHeight="1">
      <c r="D85" s="1208"/>
      <c r="E85" s="1208"/>
      <c r="F85" s="1208"/>
      <c r="G85" s="907"/>
      <c r="H85" s="1266"/>
      <c r="I85" s="831"/>
      <c r="J85" s="881"/>
      <c r="K85" s="1125"/>
      <c r="L85" s="907"/>
      <c r="M85" s="831"/>
      <c r="N85" s="831"/>
      <c r="O85" s="1207"/>
      <c r="P85" s="1208"/>
      <c r="Q85" s="831"/>
      <c r="R85" s="1207"/>
      <c r="S85" s="1265"/>
    </row>
    <row r="86" spans="4:19" s="804" customFormat="1" ht="19.7" customHeight="1">
      <c r="D86" s="1208"/>
      <c r="E86" s="1208"/>
      <c r="F86" s="1208"/>
      <c r="G86" s="907"/>
      <c r="H86" s="1266"/>
      <c r="I86" s="831"/>
      <c r="J86" s="881"/>
      <c r="K86" s="1125"/>
      <c r="L86" s="907"/>
      <c r="M86" s="831"/>
      <c r="N86" s="831"/>
      <c r="O86" s="1207"/>
      <c r="P86" s="1208"/>
      <c r="Q86" s="831"/>
      <c r="R86" s="1207"/>
      <c r="S86" s="1265"/>
    </row>
    <row r="87" spans="4:19" s="804" customFormat="1" ht="19.7" customHeight="1">
      <c r="D87" s="1208"/>
      <c r="E87" s="1208"/>
      <c r="F87" s="1208"/>
      <c r="G87" s="907"/>
      <c r="H87" s="1266"/>
      <c r="I87" s="831"/>
      <c r="J87" s="881"/>
      <c r="K87" s="1125"/>
      <c r="L87" s="907"/>
      <c r="M87" s="831"/>
      <c r="N87" s="831"/>
      <c r="O87" s="1207"/>
      <c r="P87" s="1208"/>
      <c r="Q87" s="831"/>
      <c r="R87" s="1207"/>
      <c r="S87" s="1265"/>
    </row>
    <row r="88" spans="4:19" s="804" customFormat="1" ht="19.7" customHeight="1">
      <c r="D88" s="1208"/>
      <c r="E88" s="1208"/>
      <c r="F88" s="1208"/>
      <c r="G88" s="907"/>
      <c r="H88" s="1266"/>
      <c r="I88" s="831"/>
      <c r="J88" s="881"/>
      <c r="K88" s="1125"/>
      <c r="L88" s="907"/>
      <c r="M88" s="831"/>
      <c r="N88" s="831"/>
      <c r="O88" s="1207"/>
      <c r="P88" s="1208"/>
      <c r="Q88" s="831"/>
      <c r="R88" s="1207"/>
      <c r="S88" s="1265"/>
    </row>
    <row r="89" spans="4:19" s="804" customFormat="1" ht="19.7" customHeight="1">
      <c r="D89" s="1208"/>
      <c r="E89" s="1208"/>
      <c r="F89" s="1208"/>
      <c r="G89" s="907"/>
      <c r="H89" s="1266"/>
      <c r="I89" s="831"/>
      <c r="J89" s="881"/>
      <c r="K89" s="1125"/>
      <c r="L89" s="907"/>
      <c r="M89" s="831"/>
      <c r="N89" s="831"/>
      <c r="O89" s="1207"/>
      <c r="P89" s="1208"/>
      <c r="Q89" s="831"/>
      <c r="R89" s="1207"/>
      <c r="S89" s="1265"/>
    </row>
    <row r="90" spans="4:19" s="804" customFormat="1" ht="19.7" customHeight="1">
      <c r="D90" s="1208"/>
      <c r="E90" s="1208"/>
      <c r="F90" s="1208"/>
      <c r="G90" s="907"/>
      <c r="H90" s="1266"/>
      <c r="I90" s="831"/>
      <c r="J90" s="881"/>
      <c r="K90" s="1125"/>
      <c r="L90" s="907"/>
      <c r="M90" s="831"/>
      <c r="N90" s="831"/>
      <c r="O90" s="1207"/>
      <c r="P90" s="1208"/>
      <c r="Q90" s="831"/>
      <c r="R90" s="1207"/>
      <c r="S90" s="1265"/>
    </row>
    <row r="91" spans="4:19" s="804" customFormat="1" ht="19.7" customHeight="1">
      <c r="D91" s="1208"/>
      <c r="E91" s="1208"/>
      <c r="F91" s="1208"/>
      <c r="G91" s="907"/>
      <c r="H91" s="1266"/>
      <c r="I91" s="831"/>
      <c r="J91" s="881"/>
      <c r="K91" s="1125"/>
      <c r="L91" s="907"/>
      <c r="M91" s="831"/>
      <c r="N91" s="831"/>
      <c r="O91" s="1207"/>
      <c r="P91" s="1208"/>
      <c r="Q91" s="831"/>
      <c r="R91" s="1207"/>
      <c r="S91" s="1265"/>
    </row>
    <row r="92" spans="4:19" s="804" customFormat="1" ht="19.7" customHeight="1">
      <c r="D92" s="1208"/>
      <c r="E92" s="1208"/>
      <c r="F92" s="1208"/>
      <c r="G92" s="907"/>
      <c r="H92" s="1266"/>
      <c r="I92" s="831"/>
      <c r="J92" s="881"/>
      <c r="K92" s="1125"/>
      <c r="L92" s="907"/>
      <c r="M92" s="831"/>
      <c r="N92" s="831"/>
      <c r="O92" s="1207"/>
      <c r="P92" s="1208"/>
      <c r="Q92" s="831"/>
      <c r="R92" s="1207"/>
      <c r="S92" s="1265"/>
    </row>
    <row r="93" spans="4:19" s="804" customFormat="1" ht="19.7" customHeight="1">
      <c r="D93" s="1208"/>
      <c r="E93" s="1208"/>
      <c r="F93" s="1208"/>
      <c r="G93" s="907"/>
      <c r="H93" s="1266"/>
      <c r="I93" s="831"/>
      <c r="J93" s="881"/>
      <c r="K93" s="1125"/>
      <c r="L93" s="907"/>
      <c r="M93" s="831"/>
      <c r="N93" s="831"/>
      <c r="O93" s="1207"/>
      <c r="P93" s="1208"/>
      <c r="Q93" s="831"/>
      <c r="R93" s="1207"/>
      <c r="S93" s="1265"/>
    </row>
    <row r="94" spans="4:19" s="804" customFormat="1" ht="19.7" customHeight="1">
      <c r="D94" s="1208"/>
      <c r="E94" s="1208"/>
      <c r="F94" s="1208"/>
      <c r="G94" s="907"/>
      <c r="H94" s="1266"/>
      <c r="I94" s="831"/>
      <c r="J94" s="881"/>
      <c r="K94" s="1125"/>
      <c r="L94" s="907"/>
      <c r="M94" s="831"/>
      <c r="N94" s="831"/>
      <c r="O94" s="1207"/>
      <c r="P94" s="1208"/>
      <c r="Q94" s="831"/>
      <c r="R94" s="1207"/>
      <c r="S94" s="1265"/>
    </row>
    <row r="95" spans="4:19" s="804" customFormat="1" ht="19.7" customHeight="1">
      <c r="D95" s="1208"/>
      <c r="E95" s="1208"/>
      <c r="F95" s="1208"/>
      <c r="G95" s="907"/>
      <c r="H95" s="1266"/>
      <c r="I95" s="831"/>
      <c r="J95" s="881"/>
      <c r="K95" s="1125"/>
      <c r="L95" s="907"/>
      <c r="M95" s="831"/>
      <c r="N95" s="831"/>
      <c r="O95" s="1207"/>
      <c r="P95" s="1208"/>
      <c r="Q95" s="831"/>
      <c r="R95" s="1207"/>
      <c r="S95" s="1265"/>
    </row>
    <row r="96" spans="4:19" s="804" customFormat="1" ht="19.7" customHeight="1">
      <c r="D96" s="1208"/>
      <c r="E96" s="1208"/>
      <c r="F96" s="1208"/>
      <c r="G96" s="907"/>
      <c r="H96" s="1266"/>
      <c r="I96" s="831"/>
      <c r="J96" s="881"/>
      <c r="K96" s="1125"/>
      <c r="L96" s="907"/>
      <c r="M96" s="831"/>
      <c r="N96" s="831"/>
      <c r="O96" s="1207"/>
      <c r="P96" s="1208"/>
      <c r="Q96" s="831"/>
      <c r="R96" s="1207"/>
      <c r="S96" s="1265"/>
    </row>
    <row r="97" spans="4:19" s="804" customFormat="1" ht="19.7" customHeight="1">
      <c r="D97" s="1208"/>
      <c r="E97" s="1208"/>
      <c r="F97" s="1208"/>
      <c r="G97" s="907"/>
      <c r="H97" s="1266"/>
      <c r="I97" s="831"/>
      <c r="J97" s="881"/>
      <c r="K97" s="1125"/>
      <c r="L97" s="907"/>
      <c r="M97" s="831"/>
      <c r="N97" s="831"/>
      <c r="O97" s="1207"/>
      <c r="P97" s="1208"/>
      <c r="Q97" s="831"/>
      <c r="R97" s="1207"/>
      <c r="S97" s="1265"/>
    </row>
    <row r="98" spans="4:19" s="804" customFormat="1" ht="19.7" customHeight="1">
      <c r="D98" s="1208"/>
      <c r="E98" s="1208"/>
      <c r="F98" s="1208"/>
      <c r="G98" s="907"/>
      <c r="H98" s="1266"/>
      <c r="I98" s="831"/>
      <c r="J98" s="881"/>
      <c r="K98" s="1125"/>
      <c r="L98" s="907"/>
      <c r="M98" s="831"/>
      <c r="N98" s="831"/>
      <c r="O98" s="1207"/>
      <c r="P98" s="1208"/>
      <c r="Q98" s="831"/>
      <c r="R98" s="1207"/>
      <c r="S98" s="1265"/>
    </row>
    <row r="99" spans="4:19" s="804" customFormat="1" ht="19.7" customHeight="1">
      <c r="D99" s="1208"/>
      <c r="E99" s="1208"/>
      <c r="F99" s="1208"/>
      <c r="G99" s="907"/>
      <c r="H99" s="1266"/>
      <c r="I99" s="831"/>
      <c r="J99" s="881"/>
      <c r="K99" s="1125"/>
      <c r="L99" s="907"/>
      <c r="M99" s="831"/>
      <c r="N99" s="831"/>
      <c r="O99" s="1207"/>
      <c r="P99" s="1208"/>
      <c r="Q99" s="831"/>
      <c r="R99" s="1207"/>
      <c r="S99" s="1265"/>
    </row>
    <row r="100" spans="4:19" s="804" customFormat="1" ht="19.7" customHeight="1">
      <c r="D100" s="1208"/>
      <c r="E100" s="1208"/>
      <c r="F100" s="1208"/>
      <c r="G100" s="907"/>
      <c r="H100" s="1266"/>
      <c r="I100" s="831"/>
      <c r="J100" s="881"/>
      <c r="K100" s="1125"/>
      <c r="L100" s="907"/>
      <c r="M100" s="831"/>
      <c r="N100" s="831"/>
      <c r="O100" s="1207"/>
      <c r="P100" s="1208"/>
      <c r="Q100" s="831"/>
      <c r="R100" s="1207"/>
      <c r="S100" s="1265"/>
    </row>
    <row r="101" spans="4:19" s="804" customFormat="1" ht="19.7" customHeight="1">
      <c r="D101" s="1208"/>
      <c r="E101" s="1208"/>
      <c r="F101" s="1208"/>
      <c r="G101" s="907"/>
      <c r="H101" s="1266"/>
      <c r="I101" s="831"/>
      <c r="J101" s="881"/>
      <c r="K101" s="1125"/>
      <c r="L101" s="907"/>
      <c r="M101" s="831"/>
      <c r="N101" s="831"/>
      <c r="O101" s="1207"/>
      <c r="P101" s="1208"/>
      <c r="Q101" s="831"/>
      <c r="R101" s="1207"/>
      <c r="S101" s="1265"/>
    </row>
    <row r="102" spans="4:19" s="804" customFormat="1" ht="19.7" customHeight="1">
      <c r="D102" s="1208"/>
      <c r="E102" s="1208"/>
      <c r="F102" s="1208"/>
      <c r="G102" s="907"/>
      <c r="H102" s="1266"/>
      <c r="I102" s="831"/>
      <c r="J102" s="881"/>
      <c r="K102" s="1125"/>
      <c r="L102" s="907"/>
      <c r="M102" s="831"/>
      <c r="N102" s="831"/>
      <c r="O102" s="1207"/>
      <c r="P102" s="1208"/>
      <c r="Q102" s="831"/>
      <c r="R102" s="1207"/>
      <c r="S102" s="1265"/>
    </row>
    <row r="103" spans="4:19" s="804" customFormat="1" ht="19.7" customHeight="1">
      <c r="D103" s="1208"/>
      <c r="E103" s="1208"/>
      <c r="F103" s="1208"/>
      <c r="G103" s="907"/>
      <c r="H103" s="1266"/>
      <c r="I103" s="831"/>
      <c r="J103" s="881"/>
      <c r="K103" s="1125"/>
      <c r="L103" s="907"/>
      <c r="M103" s="831"/>
      <c r="N103" s="831"/>
      <c r="O103" s="1207"/>
      <c r="P103" s="1208"/>
      <c r="Q103" s="831"/>
      <c r="R103" s="1207"/>
      <c r="S103" s="1265"/>
    </row>
    <row r="104" spans="4:19" s="804" customFormat="1" ht="19.7" customHeight="1">
      <c r="D104" s="1208"/>
      <c r="E104" s="1208"/>
      <c r="F104" s="1208"/>
      <c r="G104" s="907"/>
      <c r="H104" s="1266"/>
      <c r="I104" s="831"/>
      <c r="J104" s="881"/>
      <c r="K104" s="1125"/>
      <c r="L104" s="907"/>
      <c r="M104" s="831"/>
      <c r="N104" s="831"/>
      <c r="O104" s="1207"/>
      <c r="P104" s="1208"/>
      <c r="Q104" s="831"/>
      <c r="R104" s="1207"/>
      <c r="S104" s="1265"/>
    </row>
    <row r="105" spans="4:19" s="804" customFormat="1" ht="19.7" customHeight="1">
      <c r="D105" s="1208"/>
      <c r="E105" s="1208"/>
      <c r="F105" s="1208"/>
      <c r="G105" s="907"/>
      <c r="H105" s="1266"/>
      <c r="I105" s="831"/>
      <c r="J105" s="881"/>
      <c r="K105" s="1125"/>
      <c r="L105" s="907"/>
      <c r="M105" s="831"/>
      <c r="N105" s="831"/>
      <c r="O105" s="1207"/>
      <c r="P105" s="1208"/>
      <c r="Q105" s="831"/>
      <c r="R105" s="1207"/>
      <c r="S105" s="1265"/>
    </row>
    <row r="106" spans="4:19" s="804" customFormat="1" ht="19.7" customHeight="1">
      <c r="D106" s="1208"/>
      <c r="E106" s="1208"/>
      <c r="F106" s="1208"/>
      <c r="G106" s="907"/>
      <c r="H106" s="1266"/>
      <c r="I106" s="831"/>
      <c r="J106" s="881"/>
      <c r="K106" s="1125"/>
      <c r="L106" s="907"/>
      <c r="M106" s="831"/>
      <c r="N106" s="831"/>
      <c r="O106" s="1207"/>
      <c r="P106" s="1208"/>
      <c r="Q106" s="831"/>
      <c r="R106" s="1207"/>
      <c r="S106" s="1265"/>
    </row>
    <row r="107" spans="4:19" s="804" customFormat="1" ht="19.7" customHeight="1">
      <c r="D107" s="1208"/>
      <c r="E107" s="1208"/>
      <c r="F107" s="1208"/>
      <c r="G107" s="907"/>
      <c r="H107" s="1266"/>
      <c r="I107" s="831"/>
      <c r="J107" s="881"/>
      <c r="K107" s="1125"/>
      <c r="L107" s="907"/>
      <c r="M107" s="831"/>
      <c r="N107" s="831"/>
      <c r="O107" s="1207"/>
      <c r="P107" s="1208"/>
      <c r="Q107" s="831"/>
      <c r="R107" s="1207"/>
      <c r="S107" s="1265"/>
    </row>
    <row r="108" spans="4:19" s="804" customFormat="1" ht="19.7" customHeight="1">
      <c r="D108" s="1208"/>
      <c r="E108" s="1208"/>
      <c r="F108" s="1208"/>
      <c r="G108" s="907"/>
      <c r="H108" s="1266"/>
      <c r="I108" s="831"/>
      <c r="J108" s="881"/>
      <c r="K108" s="1125"/>
      <c r="L108" s="907"/>
      <c r="M108" s="831"/>
      <c r="N108" s="831"/>
      <c r="O108" s="1207"/>
      <c r="P108" s="1208"/>
      <c r="Q108" s="831"/>
      <c r="R108" s="1207"/>
      <c r="S108" s="1265"/>
    </row>
    <row r="109" spans="4:19" s="804" customFormat="1" ht="19.7" customHeight="1">
      <c r="D109" s="1208"/>
      <c r="E109" s="1208"/>
      <c r="F109" s="1208"/>
      <c r="G109" s="907"/>
      <c r="H109" s="1266"/>
      <c r="I109" s="831"/>
      <c r="J109" s="881"/>
      <c r="K109" s="1125"/>
      <c r="L109" s="907"/>
      <c r="M109" s="831"/>
      <c r="N109" s="831"/>
      <c r="O109" s="1207"/>
      <c r="P109" s="1208"/>
      <c r="Q109" s="831"/>
      <c r="R109" s="1207"/>
      <c r="S109" s="1265"/>
    </row>
    <row r="110" spans="4:19" s="804" customFormat="1" ht="19.7" customHeight="1">
      <c r="D110" s="1208"/>
      <c r="E110" s="1208"/>
      <c r="F110" s="1208"/>
      <c r="G110" s="907"/>
      <c r="H110" s="1266"/>
      <c r="I110" s="831"/>
      <c r="J110" s="881"/>
      <c r="K110" s="1125"/>
      <c r="L110" s="907"/>
      <c r="M110" s="831"/>
      <c r="N110" s="831"/>
      <c r="O110" s="1207"/>
      <c r="P110" s="1208"/>
      <c r="Q110" s="831"/>
      <c r="R110" s="1207"/>
      <c r="S110" s="1265"/>
    </row>
    <row r="111" spans="4:19" s="804" customFormat="1" ht="19.7" customHeight="1">
      <c r="D111" s="1208"/>
      <c r="E111" s="1208"/>
      <c r="F111" s="1208"/>
      <c r="G111" s="907"/>
      <c r="H111" s="1266"/>
      <c r="I111" s="831"/>
      <c r="J111" s="881"/>
      <c r="K111" s="1125"/>
      <c r="L111" s="907"/>
      <c r="M111" s="831"/>
      <c r="N111" s="831"/>
      <c r="O111" s="1207"/>
      <c r="P111" s="1208"/>
      <c r="Q111" s="831"/>
      <c r="R111" s="1207"/>
      <c r="S111" s="1265"/>
    </row>
    <row r="112" spans="4:19" s="804" customFormat="1" ht="19.7" customHeight="1">
      <c r="D112" s="1208"/>
      <c r="E112" s="1208"/>
      <c r="F112" s="1208"/>
      <c r="G112" s="907"/>
      <c r="H112" s="1266"/>
      <c r="I112" s="831"/>
      <c r="J112" s="881"/>
      <c r="K112" s="1125"/>
      <c r="L112" s="907"/>
      <c r="M112" s="831"/>
      <c r="N112" s="831"/>
      <c r="O112" s="1207"/>
      <c r="P112" s="1208"/>
      <c r="Q112" s="831"/>
      <c r="R112" s="1207"/>
      <c r="S112" s="1265"/>
    </row>
    <row r="113" spans="4:19" s="804" customFormat="1" ht="19.7" customHeight="1">
      <c r="D113" s="1208"/>
      <c r="E113" s="1208"/>
      <c r="F113" s="1208"/>
      <c r="G113" s="907"/>
      <c r="H113" s="1266"/>
      <c r="I113" s="831"/>
      <c r="J113" s="881"/>
      <c r="K113" s="1125"/>
      <c r="L113" s="907"/>
      <c r="M113" s="831"/>
      <c r="N113" s="831"/>
      <c r="O113" s="1207"/>
      <c r="P113" s="1208"/>
      <c r="Q113" s="831"/>
      <c r="R113" s="1207"/>
      <c r="S113" s="1265"/>
    </row>
    <row r="114" spans="4:19" s="804" customFormat="1" ht="19.7" customHeight="1">
      <c r="D114" s="1208"/>
      <c r="E114" s="1208"/>
      <c r="F114" s="1208"/>
      <c r="G114" s="907"/>
      <c r="H114" s="1266"/>
      <c r="I114" s="831"/>
      <c r="J114" s="881"/>
      <c r="K114" s="1125"/>
      <c r="L114" s="907"/>
      <c r="M114" s="831"/>
      <c r="N114" s="831"/>
      <c r="O114" s="1207"/>
      <c r="P114" s="1208"/>
      <c r="Q114" s="831"/>
      <c r="R114" s="1207"/>
      <c r="S114" s="1265"/>
    </row>
    <row r="115" spans="4:19" s="804" customFormat="1" ht="19.7" customHeight="1">
      <c r="D115" s="1208"/>
      <c r="E115" s="1208"/>
      <c r="F115" s="1208"/>
      <c r="G115" s="907"/>
      <c r="H115" s="1266"/>
      <c r="I115" s="831"/>
      <c r="J115" s="881"/>
      <c r="K115" s="1125"/>
      <c r="L115" s="907"/>
      <c r="M115" s="831"/>
      <c r="N115" s="831"/>
      <c r="O115" s="1207"/>
      <c r="P115" s="1208"/>
      <c r="Q115" s="831"/>
      <c r="R115" s="1207"/>
      <c r="S115" s="1265"/>
    </row>
    <row r="116" spans="4:19" s="804" customFormat="1" ht="19.7" customHeight="1">
      <c r="D116" s="1208"/>
      <c r="E116" s="1208"/>
      <c r="F116" s="1208"/>
      <c r="G116" s="907"/>
      <c r="H116" s="1266"/>
      <c r="I116" s="831"/>
      <c r="J116" s="881"/>
      <c r="K116" s="1125"/>
      <c r="L116" s="907"/>
      <c r="M116" s="831"/>
      <c r="N116" s="831"/>
      <c r="O116" s="1207"/>
      <c r="P116" s="1208"/>
      <c r="Q116" s="831"/>
      <c r="R116" s="1207"/>
      <c r="S116" s="1265"/>
    </row>
    <row r="117" spans="4:19" s="804" customFormat="1" ht="19.7" customHeight="1">
      <c r="D117" s="1208"/>
      <c r="E117" s="1208"/>
      <c r="F117" s="1208"/>
      <c r="G117" s="907"/>
      <c r="H117" s="1266"/>
      <c r="I117" s="831"/>
      <c r="J117" s="881"/>
      <c r="K117" s="1125"/>
      <c r="L117" s="907"/>
      <c r="M117" s="831"/>
      <c r="N117" s="831"/>
      <c r="O117" s="1207"/>
      <c r="P117" s="1208"/>
      <c r="Q117" s="831"/>
      <c r="R117" s="1207"/>
      <c r="S117" s="1265"/>
    </row>
    <row r="118" spans="4:19" s="804" customFormat="1" ht="19.7" customHeight="1">
      <c r="D118" s="1208"/>
      <c r="E118" s="1208"/>
      <c r="F118" s="1208"/>
      <c r="G118" s="907"/>
      <c r="H118" s="1266"/>
      <c r="I118" s="831"/>
      <c r="J118" s="881"/>
      <c r="K118" s="1125"/>
      <c r="L118" s="907"/>
      <c r="M118" s="831"/>
      <c r="N118" s="831"/>
      <c r="O118" s="1207"/>
      <c r="P118" s="1208"/>
      <c r="Q118" s="831"/>
      <c r="R118" s="1207"/>
      <c r="S118" s="1265"/>
    </row>
    <row r="119" spans="4:19" s="804" customFormat="1" ht="19.7" customHeight="1">
      <c r="D119" s="1208"/>
      <c r="E119" s="1208"/>
      <c r="F119" s="1208"/>
      <c r="G119" s="907"/>
      <c r="H119" s="1266"/>
      <c r="I119" s="831"/>
      <c r="J119" s="881"/>
      <c r="K119" s="1125"/>
      <c r="L119" s="907"/>
      <c r="M119" s="831"/>
      <c r="N119" s="831"/>
      <c r="O119" s="1207"/>
      <c r="P119" s="1208"/>
      <c r="Q119" s="831"/>
      <c r="R119" s="1207"/>
      <c r="S119" s="1265"/>
    </row>
    <row r="120" spans="4:19" s="804" customFormat="1" ht="19.7" customHeight="1">
      <c r="D120" s="1208"/>
      <c r="E120" s="1208"/>
      <c r="F120" s="1208"/>
      <c r="G120" s="907"/>
      <c r="H120" s="1266"/>
      <c r="I120" s="831"/>
      <c r="J120" s="881"/>
      <c r="K120" s="1125"/>
      <c r="L120" s="907"/>
      <c r="M120" s="831"/>
      <c r="N120" s="831"/>
      <c r="O120" s="1207"/>
      <c r="P120" s="1208"/>
      <c r="Q120" s="831"/>
      <c r="R120" s="1207"/>
      <c r="S120" s="1265"/>
    </row>
    <row r="121" spans="4:19" s="804" customFormat="1" ht="19.7" customHeight="1">
      <c r="D121" s="1208"/>
      <c r="E121" s="1208"/>
      <c r="F121" s="1208"/>
      <c r="G121" s="907"/>
      <c r="H121" s="1266"/>
      <c r="I121" s="831"/>
      <c r="J121" s="881"/>
      <c r="K121" s="1125"/>
      <c r="L121" s="907"/>
      <c r="M121" s="831"/>
      <c r="N121" s="831"/>
      <c r="O121" s="1207"/>
      <c r="P121" s="1208"/>
      <c r="Q121" s="831"/>
      <c r="R121" s="1207"/>
      <c r="S121" s="1265"/>
    </row>
    <row r="122" spans="4:19" s="804" customFormat="1" ht="19.7" customHeight="1">
      <c r="D122" s="1208"/>
      <c r="E122" s="1208"/>
      <c r="F122" s="1208"/>
      <c r="G122" s="907"/>
      <c r="H122" s="1266"/>
      <c r="I122" s="831"/>
      <c r="J122" s="881"/>
      <c r="K122" s="1125"/>
      <c r="L122" s="907"/>
      <c r="M122" s="831"/>
      <c r="N122" s="831"/>
      <c r="O122" s="1207"/>
      <c r="P122" s="1208"/>
      <c r="Q122" s="831"/>
      <c r="R122" s="1207"/>
      <c r="S122" s="1265"/>
    </row>
    <row r="123" spans="4:19" s="804" customFormat="1" ht="19.7" customHeight="1">
      <c r="D123" s="1208"/>
      <c r="E123" s="1208"/>
      <c r="F123" s="1208"/>
      <c r="G123" s="907"/>
      <c r="H123" s="1266"/>
      <c r="I123" s="831"/>
      <c r="J123" s="881"/>
      <c r="K123" s="1125"/>
      <c r="L123" s="907"/>
      <c r="M123" s="831"/>
      <c r="N123" s="831"/>
      <c r="O123" s="1207"/>
      <c r="P123" s="1208"/>
      <c r="Q123" s="831"/>
      <c r="R123" s="1207"/>
      <c r="S123" s="1265"/>
    </row>
    <row r="124" spans="4:19" s="804" customFormat="1" ht="19.7" customHeight="1">
      <c r="D124" s="1208"/>
      <c r="E124" s="1208"/>
      <c r="F124" s="1208"/>
      <c r="G124" s="907"/>
      <c r="H124" s="1266"/>
      <c r="I124" s="831"/>
      <c r="J124" s="881"/>
      <c r="K124" s="1125"/>
      <c r="L124" s="907"/>
      <c r="M124" s="831"/>
      <c r="N124" s="831"/>
      <c r="O124" s="1207"/>
      <c r="P124" s="1208"/>
      <c r="Q124" s="831"/>
      <c r="R124" s="1207"/>
      <c r="S124" s="1265"/>
    </row>
    <row r="125" spans="4:19" s="804" customFormat="1" ht="19.7" customHeight="1">
      <c r="D125" s="1208"/>
      <c r="E125" s="1208"/>
      <c r="F125" s="1208"/>
      <c r="G125" s="907"/>
      <c r="H125" s="1266"/>
      <c r="I125" s="831"/>
      <c r="J125" s="881"/>
      <c r="K125" s="1125"/>
      <c r="L125" s="907"/>
      <c r="M125" s="831"/>
      <c r="N125" s="831"/>
      <c r="O125" s="1207"/>
      <c r="P125" s="1208"/>
      <c r="Q125" s="831"/>
      <c r="R125" s="1207"/>
      <c r="S125" s="1265"/>
    </row>
    <row r="126" spans="4:19" s="804" customFormat="1" ht="19.7" customHeight="1">
      <c r="D126" s="1208"/>
      <c r="E126" s="1208"/>
      <c r="F126" s="1208"/>
      <c r="G126" s="907"/>
      <c r="H126" s="1266"/>
      <c r="I126" s="831"/>
      <c r="J126" s="881"/>
      <c r="K126" s="1125"/>
      <c r="L126" s="907"/>
      <c r="M126" s="831"/>
      <c r="N126" s="831"/>
      <c r="O126" s="1207"/>
      <c r="P126" s="1208"/>
      <c r="Q126" s="831"/>
      <c r="R126" s="1207"/>
      <c r="S126" s="1265"/>
    </row>
    <row r="127" spans="4:19" s="804" customFormat="1" ht="19.7" customHeight="1">
      <c r="D127" s="1208"/>
      <c r="E127" s="1208"/>
      <c r="F127" s="1208"/>
      <c r="G127" s="907"/>
      <c r="H127" s="1266"/>
      <c r="I127" s="831"/>
      <c r="J127" s="881"/>
      <c r="K127" s="1125"/>
      <c r="L127" s="907"/>
      <c r="M127" s="831"/>
      <c r="N127" s="831"/>
      <c r="O127" s="1207"/>
      <c r="P127" s="1208"/>
      <c r="Q127" s="831"/>
      <c r="R127" s="1207"/>
      <c r="S127" s="1265"/>
    </row>
    <row r="128" spans="4:19" s="804" customFormat="1" ht="19.7" customHeight="1">
      <c r="D128" s="1208"/>
      <c r="E128" s="1208"/>
      <c r="F128" s="1208"/>
      <c r="G128" s="907"/>
      <c r="H128" s="1266"/>
      <c r="I128" s="831"/>
      <c r="J128" s="881"/>
      <c r="K128" s="1125"/>
      <c r="L128" s="907"/>
      <c r="M128" s="831"/>
      <c r="N128" s="831"/>
      <c r="O128" s="1207"/>
      <c r="P128" s="1208"/>
      <c r="Q128" s="831"/>
      <c r="R128" s="1207"/>
      <c r="S128" s="1265"/>
    </row>
    <row r="129" spans="4:19" s="804" customFormat="1" ht="19.7" customHeight="1">
      <c r="D129" s="1208"/>
      <c r="E129" s="1208"/>
      <c r="F129" s="1208"/>
      <c r="G129" s="907"/>
      <c r="H129" s="1266"/>
      <c r="I129" s="831"/>
      <c r="J129" s="881"/>
      <c r="K129" s="1125"/>
      <c r="L129" s="907"/>
      <c r="M129" s="831"/>
      <c r="N129" s="831"/>
      <c r="O129" s="1207"/>
      <c r="P129" s="1208"/>
      <c r="Q129" s="831"/>
      <c r="R129" s="1207"/>
      <c r="S129" s="1265"/>
    </row>
    <row r="130" spans="4:19" s="804" customFormat="1" ht="19.7" customHeight="1">
      <c r="D130" s="1208"/>
      <c r="E130" s="1208"/>
      <c r="F130" s="1208"/>
      <c r="G130" s="907"/>
      <c r="H130" s="1266"/>
      <c r="I130" s="831"/>
      <c r="J130" s="881"/>
      <c r="K130" s="1125"/>
      <c r="L130" s="907"/>
      <c r="M130" s="831"/>
      <c r="N130" s="831"/>
      <c r="O130" s="1207"/>
      <c r="P130" s="1208"/>
      <c r="Q130" s="831"/>
      <c r="R130" s="1207"/>
      <c r="S130" s="1265"/>
    </row>
    <row r="131" spans="4:19" s="804" customFormat="1" ht="19.7" customHeight="1">
      <c r="D131" s="1208"/>
      <c r="E131" s="1208"/>
      <c r="F131" s="1208"/>
      <c r="G131" s="907"/>
      <c r="H131" s="1266"/>
      <c r="I131" s="831"/>
      <c r="J131" s="881"/>
      <c r="K131" s="1125"/>
      <c r="L131" s="907"/>
      <c r="M131" s="831"/>
      <c r="N131" s="831"/>
      <c r="O131" s="1207"/>
      <c r="P131" s="1208"/>
      <c r="Q131" s="831"/>
      <c r="R131" s="1207"/>
      <c r="S131" s="1265"/>
    </row>
    <row r="132" spans="4:19" s="804" customFormat="1" ht="19.7" customHeight="1">
      <c r="D132" s="1208"/>
      <c r="E132" s="1208"/>
      <c r="F132" s="1208"/>
      <c r="G132" s="907"/>
      <c r="H132" s="1266"/>
      <c r="I132" s="831"/>
      <c r="J132" s="881"/>
      <c r="K132" s="1125"/>
      <c r="L132" s="907"/>
      <c r="M132" s="831"/>
      <c r="N132" s="831"/>
      <c r="O132" s="1207"/>
      <c r="P132" s="1208"/>
      <c r="Q132" s="831"/>
      <c r="R132" s="1207"/>
      <c r="S132" s="1265"/>
    </row>
    <row r="133" spans="4:19" s="804" customFormat="1" ht="19.7" customHeight="1">
      <c r="D133" s="1208"/>
      <c r="E133" s="1208"/>
      <c r="F133" s="1208"/>
      <c r="G133" s="907"/>
      <c r="H133" s="1266"/>
      <c r="I133" s="831"/>
      <c r="J133" s="881"/>
      <c r="K133" s="1125"/>
      <c r="L133" s="907"/>
      <c r="M133" s="831"/>
      <c r="N133" s="831"/>
      <c r="O133" s="1207"/>
      <c r="P133" s="1208"/>
      <c r="Q133" s="831"/>
      <c r="R133" s="1207"/>
      <c r="S133" s="1265"/>
    </row>
    <row r="134" spans="4:19" s="804" customFormat="1" ht="19.7" customHeight="1">
      <c r="D134" s="1208"/>
      <c r="E134" s="1208"/>
      <c r="F134" s="1208"/>
      <c r="G134" s="907"/>
      <c r="H134" s="1266"/>
      <c r="I134" s="831"/>
      <c r="J134" s="881"/>
      <c r="K134" s="1125"/>
      <c r="L134" s="907"/>
      <c r="M134" s="831"/>
      <c r="N134" s="831"/>
      <c r="O134" s="1207"/>
      <c r="P134" s="1208"/>
      <c r="Q134" s="831"/>
      <c r="R134" s="1207"/>
      <c r="S134" s="1265"/>
    </row>
    <row r="135" spans="4:19" s="804" customFormat="1" ht="19.7" customHeight="1">
      <c r="D135" s="1208"/>
      <c r="E135" s="1208"/>
      <c r="F135" s="1208"/>
      <c r="G135" s="907"/>
      <c r="H135" s="1266"/>
      <c r="I135" s="831"/>
      <c r="J135" s="881"/>
      <c r="K135" s="1125"/>
      <c r="L135" s="907"/>
      <c r="M135" s="831"/>
      <c r="N135" s="831"/>
      <c r="O135" s="1207"/>
      <c r="P135" s="1208"/>
      <c r="Q135" s="831"/>
      <c r="R135" s="1207"/>
      <c r="S135" s="1265"/>
    </row>
    <row r="136" spans="4:19" s="804" customFormat="1" ht="19.7" customHeight="1">
      <c r="D136" s="1208"/>
      <c r="E136" s="1208"/>
      <c r="F136" s="1208"/>
      <c r="G136" s="907"/>
      <c r="H136" s="1266"/>
      <c r="I136" s="831"/>
      <c r="J136" s="881"/>
      <c r="K136" s="1125"/>
      <c r="L136" s="907"/>
      <c r="M136" s="831"/>
      <c r="N136" s="831"/>
      <c r="O136" s="1207"/>
      <c r="P136" s="1208"/>
      <c r="Q136" s="831"/>
      <c r="R136" s="1207"/>
      <c r="S136" s="1265"/>
    </row>
    <row r="137" spans="4:19" s="804" customFormat="1" ht="19.7" customHeight="1">
      <c r="D137" s="1208"/>
      <c r="E137" s="1208"/>
      <c r="F137" s="1208"/>
      <c r="G137" s="907"/>
      <c r="H137" s="1266"/>
      <c r="I137" s="831"/>
      <c r="J137" s="881"/>
      <c r="K137" s="1125"/>
      <c r="L137" s="907"/>
      <c r="M137" s="831"/>
      <c r="N137" s="831"/>
      <c r="O137" s="1207"/>
      <c r="P137" s="1208"/>
      <c r="Q137" s="831"/>
      <c r="R137" s="1207"/>
      <c r="S137" s="1265"/>
    </row>
    <row r="138" spans="4:19" s="804" customFormat="1" ht="19.7" customHeight="1">
      <c r="D138" s="1208"/>
      <c r="E138" s="1208"/>
      <c r="F138" s="1208"/>
      <c r="G138" s="907"/>
      <c r="H138" s="1266"/>
      <c r="I138" s="831"/>
      <c r="J138" s="881"/>
      <c r="K138" s="1125"/>
      <c r="L138" s="907"/>
      <c r="M138" s="831"/>
      <c r="N138" s="831"/>
      <c r="O138" s="1207"/>
      <c r="P138" s="1208"/>
      <c r="Q138" s="831"/>
      <c r="R138" s="1207"/>
      <c r="S138" s="1265"/>
    </row>
    <row r="139" spans="4:19" s="804" customFormat="1" ht="19.7" customHeight="1">
      <c r="D139" s="1208"/>
      <c r="E139" s="1208"/>
      <c r="F139" s="1208"/>
      <c r="G139" s="907"/>
      <c r="H139" s="1266"/>
      <c r="I139" s="831"/>
      <c r="J139" s="881"/>
      <c r="K139" s="1125"/>
      <c r="L139" s="907"/>
      <c r="M139" s="831"/>
      <c r="N139" s="831"/>
      <c r="O139" s="1207"/>
      <c r="P139" s="1208"/>
      <c r="Q139" s="831"/>
      <c r="R139" s="1207"/>
      <c r="S139" s="1265"/>
    </row>
    <row r="140" spans="4:19" s="804" customFormat="1" ht="19.7" customHeight="1">
      <c r="D140" s="1208"/>
      <c r="E140" s="1208"/>
      <c r="F140" s="1208"/>
      <c r="G140" s="907"/>
      <c r="H140" s="1266"/>
      <c r="I140" s="831"/>
      <c r="J140" s="881"/>
      <c r="K140" s="1125"/>
      <c r="L140" s="907"/>
      <c r="M140" s="831"/>
      <c r="N140" s="831"/>
      <c r="O140" s="1207"/>
      <c r="P140" s="1208"/>
      <c r="Q140" s="831"/>
      <c r="R140" s="1207"/>
      <c r="S140" s="1265"/>
    </row>
    <row r="141" spans="4:19" s="804" customFormat="1" ht="19.7" customHeight="1">
      <c r="D141" s="1208"/>
      <c r="E141" s="1208"/>
      <c r="F141" s="1208"/>
      <c r="G141" s="907"/>
      <c r="H141" s="1266"/>
      <c r="I141" s="831"/>
      <c r="J141" s="881"/>
      <c r="K141" s="1125"/>
      <c r="L141" s="907"/>
      <c r="M141" s="831"/>
      <c r="N141" s="831"/>
      <c r="O141" s="1207"/>
      <c r="P141" s="1208"/>
      <c r="Q141" s="831"/>
      <c r="R141" s="1207"/>
      <c r="S141" s="1265"/>
    </row>
    <row r="142" spans="4:19" s="804" customFormat="1" ht="19.7" customHeight="1">
      <c r="D142" s="1208"/>
      <c r="E142" s="1208"/>
      <c r="F142" s="1208"/>
      <c r="G142" s="907"/>
      <c r="H142" s="1266"/>
      <c r="I142" s="831"/>
      <c r="J142" s="881"/>
      <c r="K142" s="1125"/>
      <c r="L142" s="907"/>
      <c r="M142" s="831"/>
      <c r="N142" s="831"/>
      <c r="O142" s="1207"/>
      <c r="P142" s="1208"/>
      <c r="Q142" s="831"/>
      <c r="R142" s="1207"/>
      <c r="S142" s="1265"/>
    </row>
    <row r="143" spans="4:19" s="804" customFormat="1" ht="19.7" customHeight="1">
      <c r="D143" s="1208"/>
      <c r="E143" s="1208"/>
      <c r="F143" s="1208"/>
      <c r="G143" s="907"/>
      <c r="H143" s="1266"/>
      <c r="I143" s="831"/>
      <c r="J143" s="881"/>
      <c r="K143" s="1125"/>
      <c r="L143" s="907"/>
      <c r="M143" s="831"/>
      <c r="N143" s="831"/>
      <c r="O143" s="1207"/>
      <c r="P143" s="1208"/>
      <c r="Q143" s="831"/>
      <c r="R143" s="1207"/>
      <c r="S143" s="1265"/>
    </row>
    <row r="144" spans="4:19" s="804" customFormat="1" ht="19.7" customHeight="1">
      <c r="D144" s="1208"/>
      <c r="E144" s="1208"/>
      <c r="F144" s="1208"/>
      <c r="G144" s="907"/>
      <c r="H144" s="1266"/>
      <c r="I144" s="831"/>
      <c r="J144" s="881"/>
      <c r="K144" s="1125"/>
      <c r="L144" s="907"/>
      <c r="M144" s="831"/>
      <c r="N144" s="831"/>
      <c r="O144" s="1207"/>
      <c r="P144" s="1208"/>
      <c r="Q144" s="831"/>
      <c r="R144" s="1207"/>
      <c r="S144" s="1265"/>
    </row>
    <row r="145" spans="4:19" s="804" customFormat="1" ht="19.7" customHeight="1">
      <c r="D145" s="1208"/>
      <c r="E145" s="1208"/>
      <c r="F145" s="1208"/>
      <c r="G145" s="907"/>
      <c r="H145" s="1266"/>
      <c r="I145" s="831"/>
      <c r="J145" s="881"/>
      <c r="K145" s="1125"/>
      <c r="L145" s="907"/>
      <c r="M145" s="831"/>
      <c r="N145" s="831"/>
      <c r="O145" s="1207"/>
      <c r="P145" s="1208"/>
      <c r="Q145" s="831"/>
      <c r="R145" s="1207"/>
      <c r="S145" s="1265"/>
    </row>
    <row r="146" spans="4:19" s="804" customFormat="1" ht="19.7" customHeight="1">
      <c r="D146" s="1208"/>
      <c r="E146" s="1208"/>
      <c r="F146" s="1208"/>
      <c r="G146" s="907"/>
      <c r="H146" s="1266"/>
      <c r="I146" s="831"/>
      <c r="J146" s="881"/>
      <c r="K146" s="1125"/>
      <c r="L146" s="907"/>
      <c r="M146" s="831"/>
      <c r="N146" s="831"/>
      <c r="O146" s="1207"/>
      <c r="P146" s="1208"/>
      <c r="Q146" s="831"/>
      <c r="R146" s="1207"/>
      <c r="S146" s="1265"/>
    </row>
    <row r="147" spans="4:19" s="804" customFormat="1" ht="19.7" customHeight="1">
      <c r="D147" s="1208"/>
      <c r="E147" s="1208"/>
      <c r="F147" s="1208"/>
      <c r="G147" s="907"/>
      <c r="H147" s="1266"/>
      <c r="I147" s="831"/>
      <c r="J147" s="881"/>
      <c r="K147" s="1125"/>
      <c r="L147" s="907"/>
      <c r="M147" s="831"/>
      <c r="N147" s="831"/>
      <c r="O147" s="1207"/>
      <c r="P147" s="1208"/>
      <c r="Q147" s="831"/>
      <c r="R147" s="1207"/>
      <c r="S147" s="1265"/>
    </row>
    <row r="148" spans="4:19" s="804" customFormat="1" ht="19.7" customHeight="1">
      <c r="D148" s="1208"/>
      <c r="E148" s="1208"/>
      <c r="F148" s="1208"/>
      <c r="G148" s="907"/>
      <c r="H148" s="1266"/>
      <c r="I148" s="831"/>
      <c r="J148" s="881"/>
      <c r="K148" s="1125"/>
      <c r="L148" s="907"/>
      <c r="M148" s="831"/>
      <c r="N148" s="831"/>
      <c r="O148" s="1207"/>
      <c r="P148" s="1208"/>
      <c r="Q148" s="831"/>
      <c r="R148" s="1207"/>
      <c r="S148" s="1265"/>
    </row>
    <row r="149" spans="4:19" s="804" customFormat="1" ht="19.7" customHeight="1">
      <c r="D149" s="1208"/>
      <c r="E149" s="1208"/>
      <c r="F149" s="1208"/>
      <c r="G149" s="907"/>
      <c r="H149" s="1266"/>
      <c r="I149" s="831"/>
      <c r="J149" s="881"/>
      <c r="K149" s="1125"/>
      <c r="L149" s="907"/>
      <c r="M149" s="831"/>
      <c r="N149" s="831"/>
      <c r="O149" s="1207"/>
      <c r="P149" s="1208"/>
      <c r="Q149" s="831"/>
      <c r="R149" s="1207"/>
      <c r="S149" s="1265"/>
    </row>
    <row r="150" spans="4:19" s="804" customFormat="1" ht="19.7" customHeight="1">
      <c r="D150" s="1208"/>
      <c r="E150" s="1208"/>
      <c r="F150" s="1208"/>
      <c r="G150" s="907"/>
      <c r="H150" s="1266"/>
      <c r="I150" s="831"/>
      <c r="J150" s="881"/>
      <c r="K150" s="1125"/>
      <c r="L150" s="907"/>
      <c r="M150" s="831"/>
      <c r="N150" s="831"/>
      <c r="O150" s="1207"/>
      <c r="P150" s="1208"/>
      <c r="Q150" s="831"/>
      <c r="R150" s="1207"/>
      <c r="S150" s="1265"/>
    </row>
    <row r="151" spans="4:19" s="804" customFormat="1" ht="19.7" customHeight="1">
      <c r="D151" s="1208"/>
      <c r="E151" s="1208"/>
      <c r="F151" s="1208"/>
      <c r="G151" s="907"/>
      <c r="H151" s="1266"/>
      <c r="I151" s="831"/>
      <c r="J151" s="881"/>
      <c r="K151" s="1125"/>
      <c r="L151" s="907"/>
      <c r="M151" s="831"/>
      <c r="N151" s="831"/>
      <c r="O151" s="1207"/>
      <c r="P151" s="1208"/>
      <c r="Q151" s="831"/>
      <c r="R151" s="1207"/>
      <c r="S151" s="1265"/>
    </row>
    <row r="152" spans="4:19" s="804" customFormat="1" ht="19.7" customHeight="1">
      <c r="D152" s="1208"/>
      <c r="E152" s="1208"/>
      <c r="F152" s="1208"/>
      <c r="G152" s="907"/>
      <c r="H152" s="1266"/>
      <c r="I152" s="831"/>
      <c r="J152" s="881"/>
      <c r="K152" s="1125"/>
      <c r="L152" s="907"/>
      <c r="M152" s="831"/>
      <c r="N152" s="831"/>
      <c r="O152" s="1207"/>
      <c r="P152" s="1208"/>
      <c r="Q152" s="831"/>
      <c r="R152" s="1207"/>
      <c r="S152" s="1265"/>
    </row>
    <row r="153" spans="4:19" s="804" customFormat="1" ht="19.7" customHeight="1">
      <c r="D153" s="1208"/>
      <c r="E153" s="1208"/>
      <c r="F153" s="1208"/>
      <c r="G153" s="907"/>
      <c r="H153" s="1266"/>
      <c r="I153" s="831"/>
      <c r="J153" s="881"/>
      <c r="K153" s="1125"/>
      <c r="L153" s="907"/>
      <c r="M153" s="831"/>
      <c r="N153" s="831"/>
      <c r="O153" s="1207"/>
      <c r="P153" s="1208"/>
      <c r="Q153" s="831"/>
      <c r="R153" s="1207"/>
      <c r="S153" s="1265"/>
    </row>
    <row r="154" spans="4:19" s="804" customFormat="1" ht="19.7" customHeight="1">
      <c r="D154" s="1208"/>
      <c r="E154" s="1208"/>
      <c r="F154" s="1208"/>
      <c r="G154" s="907"/>
      <c r="H154" s="1266"/>
      <c r="I154" s="831"/>
      <c r="J154" s="881"/>
      <c r="K154" s="1125"/>
      <c r="L154" s="907"/>
      <c r="M154" s="831"/>
      <c r="N154" s="831"/>
      <c r="O154" s="1207"/>
      <c r="P154" s="1208"/>
      <c r="Q154" s="831"/>
      <c r="R154" s="1207"/>
      <c r="S154" s="1265"/>
    </row>
    <row r="155" spans="4:19" s="804" customFormat="1" ht="19.7" customHeight="1">
      <c r="D155" s="1208"/>
      <c r="E155" s="1208"/>
      <c r="F155" s="1208"/>
      <c r="G155" s="907"/>
      <c r="H155" s="1266"/>
      <c r="I155" s="831"/>
      <c r="J155" s="881"/>
      <c r="K155" s="1125"/>
      <c r="L155" s="907"/>
      <c r="M155" s="831"/>
      <c r="N155" s="831"/>
      <c r="O155" s="1207"/>
      <c r="P155" s="1208"/>
      <c r="Q155" s="831"/>
      <c r="R155" s="1207"/>
      <c r="S155" s="1265"/>
    </row>
    <row r="156" spans="4:19" s="804" customFormat="1" ht="19.7" customHeight="1">
      <c r="D156" s="1208"/>
      <c r="E156" s="1208"/>
      <c r="F156" s="1208"/>
      <c r="G156" s="907"/>
      <c r="H156" s="1266"/>
      <c r="I156" s="831"/>
      <c r="J156" s="881"/>
      <c r="K156" s="1125"/>
      <c r="L156" s="907"/>
      <c r="M156" s="831"/>
      <c r="N156" s="831"/>
      <c r="O156" s="1207"/>
      <c r="P156" s="1208"/>
      <c r="Q156" s="831"/>
      <c r="R156" s="1207"/>
      <c r="S156" s="1265"/>
    </row>
    <row r="157" spans="4:19" s="804" customFormat="1" ht="19.7" customHeight="1">
      <c r="D157" s="1208"/>
      <c r="E157" s="1208"/>
      <c r="F157" s="1208"/>
      <c r="G157" s="907"/>
      <c r="H157" s="1266"/>
      <c r="I157" s="831"/>
      <c r="J157" s="881"/>
      <c r="K157" s="1125"/>
      <c r="L157" s="907"/>
      <c r="M157" s="831"/>
      <c r="N157" s="831"/>
      <c r="O157" s="1207"/>
      <c r="P157" s="1208"/>
      <c r="Q157" s="831"/>
      <c r="R157" s="1207"/>
      <c r="S157" s="1265"/>
    </row>
    <row r="158" spans="4:19" s="804" customFormat="1" ht="19.7" customHeight="1">
      <c r="D158" s="1208"/>
      <c r="E158" s="1208"/>
      <c r="F158" s="1208"/>
      <c r="G158" s="907"/>
      <c r="H158" s="1266"/>
      <c r="I158" s="831"/>
      <c r="J158" s="881"/>
      <c r="K158" s="1125"/>
      <c r="L158" s="907"/>
      <c r="M158" s="831"/>
      <c r="N158" s="831"/>
      <c r="O158" s="1207"/>
      <c r="P158" s="1208"/>
      <c r="Q158" s="831"/>
      <c r="R158" s="1207"/>
      <c r="S158" s="1265"/>
    </row>
    <row r="159" spans="4:19" s="804" customFormat="1" ht="19.7" customHeight="1">
      <c r="D159" s="1208"/>
      <c r="E159" s="1208"/>
      <c r="F159" s="1208"/>
      <c r="G159" s="907"/>
      <c r="H159" s="1266"/>
      <c r="I159" s="831"/>
      <c r="J159" s="881"/>
      <c r="K159" s="1125"/>
      <c r="L159" s="907"/>
      <c r="M159" s="831"/>
      <c r="N159" s="831"/>
      <c r="O159" s="1207"/>
      <c r="P159" s="1208"/>
      <c r="Q159" s="831"/>
      <c r="R159" s="1207"/>
      <c r="S159" s="1265"/>
    </row>
    <row r="160" spans="4:19" s="804" customFormat="1" ht="19.7" customHeight="1">
      <c r="D160" s="1208"/>
      <c r="E160" s="1208"/>
      <c r="F160" s="1208"/>
      <c r="G160" s="907"/>
      <c r="H160" s="1266"/>
      <c r="I160" s="831"/>
      <c r="J160" s="881"/>
      <c r="K160" s="1125"/>
      <c r="L160" s="907"/>
      <c r="M160" s="831"/>
      <c r="N160" s="831"/>
      <c r="O160" s="1207"/>
      <c r="P160" s="1208"/>
      <c r="Q160" s="831"/>
      <c r="R160" s="1207"/>
      <c r="S160" s="1265"/>
    </row>
    <row r="161" spans="4:19" s="804" customFormat="1" ht="19.7" customHeight="1">
      <c r="D161" s="1208"/>
      <c r="E161" s="1208"/>
      <c r="F161" s="1208"/>
      <c r="G161" s="907"/>
      <c r="H161" s="1266"/>
      <c r="I161" s="831"/>
      <c r="J161" s="881"/>
      <c r="K161" s="1125"/>
      <c r="L161" s="907"/>
      <c r="M161" s="831"/>
      <c r="N161" s="831"/>
      <c r="O161" s="1207"/>
      <c r="P161" s="1208"/>
      <c r="Q161" s="831"/>
      <c r="R161" s="1207"/>
      <c r="S161" s="1265"/>
    </row>
    <row r="162" spans="4:19" s="804" customFormat="1" ht="19.7" customHeight="1">
      <c r="D162" s="1208"/>
      <c r="E162" s="1208"/>
      <c r="F162" s="1208"/>
      <c r="G162" s="907"/>
      <c r="H162" s="1266"/>
      <c r="I162" s="831"/>
      <c r="J162" s="881"/>
      <c r="K162" s="1125"/>
      <c r="L162" s="907"/>
      <c r="M162" s="831"/>
      <c r="N162" s="831"/>
      <c r="O162" s="1207"/>
      <c r="P162" s="1208"/>
      <c r="Q162" s="831"/>
      <c r="R162" s="1207"/>
      <c r="S162" s="1265"/>
    </row>
    <row r="163" spans="4:19" s="804" customFormat="1" ht="19.7" customHeight="1">
      <c r="D163" s="1208"/>
      <c r="E163" s="1208"/>
      <c r="F163" s="1208"/>
      <c r="G163" s="907"/>
      <c r="H163" s="1266"/>
      <c r="I163" s="831"/>
      <c r="J163" s="881"/>
      <c r="K163" s="1125"/>
      <c r="L163" s="907"/>
      <c r="M163" s="831"/>
      <c r="N163" s="831"/>
      <c r="O163" s="1207"/>
      <c r="P163" s="1208"/>
      <c r="Q163" s="831"/>
      <c r="R163" s="1207"/>
      <c r="S163" s="1265"/>
    </row>
    <row r="164" spans="4:19" s="804" customFormat="1" ht="19.7" customHeight="1">
      <c r="D164" s="1208"/>
      <c r="E164" s="1208"/>
      <c r="F164" s="1208"/>
      <c r="G164" s="907"/>
      <c r="H164" s="1266"/>
      <c r="I164" s="831"/>
      <c r="J164" s="881"/>
      <c r="K164" s="1125"/>
      <c r="L164" s="907"/>
      <c r="M164" s="831"/>
      <c r="N164" s="831"/>
      <c r="O164" s="1207"/>
      <c r="P164" s="1208"/>
      <c r="Q164" s="831"/>
      <c r="R164" s="1207"/>
      <c r="S164" s="1265"/>
    </row>
    <row r="165" spans="4:19" s="804" customFormat="1" ht="19.7" customHeight="1">
      <c r="D165" s="1208"/>
      <c r="E165" s="1208"/>
      <c r="F165" s="1208"/>
      <c r="G165" s="907"/>
      <c r="H165" s="1266"/>
      <c r="I165" s="831"/>
      <c r="J165" s="881"/>
      <c r="K165" s="1125"/>
      <c r="L165" s="907"/>
      <c r="M165" s="831"/>
      <c r="N165" s="831"/>
      <c r="O165" s="1207"/>
      <c r="P165" s="1208"/>
      <c r="Q165" s="831"/>
      <c r="R165" s="1207"/>
      <c r="S165" s="1265"/>
    </row>
    <row r="166" spans="4:19" s="804" customFormat="1" ht="19.7" customHeight="1">
      <c r="D166" s="1208"/>
      <c r="E166" s="1208"/>
      <c r="F166" s="1208"/>
      <c r="G166" s="907"/>
      <c r="H166" s="1266"/>
      <c r="I166" s="831"/>
      <c r="J166" s="881"/>
      <c r="K166" s="1125"/>
      <c r="L166" s="907"/>
      <c r="M166" s="831"/>
      <c r="N166" s="831"/>
      <c r="O166" s="1207"/>
      <c r="P166" s="1208"/>
      <c r="Q166" s="831"/>
      <c r="R166" s="1207"/>
      <c r="S166" s="1265"/>
    </row>
    <row r="167" spans="4:19" s="804" customFormat="1" ht="19.7" customHeight="1">
      <c r="D167" s="1208"/>
      <c r="E167" s="1208"/>
      <c r="F167" s="1208"/>
      <c r="G167" s="907"/>
      <c r="H167" s="1266"/>
      <c r="I167" s="831"/>
      <c r="J167" s="881"/>
      <c r="K167" s="1125"/>
      <c r="L167" s="907"/>
      <c r="M167" s="831"/>
      <c r="N167" s="831"/>
      <c r="O167" s="1207"/>
      <c r="P167" s="1208"/>
      <c r="Q167" s="831"/>
      <c r="R167" s="1207"/>
      <c r="S167" s="1265"/>
    </row>
    <row r="168" spans="4:19" s="804" customFormat="1" ht="19.7" customHeight="1">
      <c r="D168" s="1208"/>
      <c r="E168" s="1208"/>
      <c r="F168" s="1208"/>
      <c r="G168" s="907"/>
      <c r="H168" s="1266"/>
      <c r="I168" s="831"/>
      <c r="J168" s="881"/>
      <c r="K168" s="1125"/>
      <c r="L168" s="907"/>
      <c r="M168" s="831"/>
      <c r="N168" s="831"/>
      <c r="O168" s="1207"/>
      <c r="P168" s="1208"/>
      <c r="Q168" s="831"/>
      <c r="R168" s="1207"/>
      <c r="S168" s="1265"/>
    </row>
    <row r="169" spans="4:19" s="804" customFormat="1" ht="19.7" customHeight="1">
      <c r="D169" s="1208"/>
      <c r="E169" s="1208"/>
      <c r="F169" s="1208"/>
      <c r="G169" s="907"/>
      <c r="H169" s="1266"/>
      <c r="I169" s="831"/>
      <c r="J169" s="881"/>
      <c r="K169" s="1125"/>
      <c r="L169" s="907"/>
      <c r="M169" s="831"/>
      <c r="N169" s="831"/>
      <c r="O169" s="1207"/>
      <c r="P169" s="1208"/>
      <c r="Q169" s="831"/>
      <c r="R169" s="1207"/>
      <c r="S169" s="1265"/>
    </row>
    <row r="170" spans="4:19" s="804" customFormat="1" ht="19.7" customHeight="1">
      <c r="D170" s="1208"/>
      <c r="E170" s="1208"/>
      <c r="F170" s="1208"/>
      <c r="G170" s="907"/>
      <c r="H170" s="1266"/>
      <c r="I170" s="831"/>
      <c r="J170" s="881"/>
      <c r="K170" s="1125"/>
      <c r="L170" s="907"/>
      <c r="M170" s="831"/>
      <c r="N170" s="831"/>
      <c r="O170" s="1207"/>
      <c r="P170" s="1208"/>
      <c r="Q170" s="831"/>
      <c r="R170" s="1207"/>
      <c r="S170" s="1265"/>
    </row>
    <row r="171" spans="4:19" s="804" customFormat="1" ht="19.7" customHeight="1">
      <c r="D171" s="1208"/>
      <c r="E171" s="1208"/>
      <c r="F171" s="1208"/>
      <c r="G171" s="907"/>
      <c r="H171" s="1266"/>
      <c r="I171" s="831"/>
      <c r="J171" s="881"/>
      <c r="K171" s="1125"/>
      <c r="L171" s="907"/>
      <c r="M171" s="831"/>
      <c r="N171" s="831"/>
      <c r="O171" s="1207"/>
      <c r="P171" s="1208"/>
      <c r="Q171" s="831"/>
      <c r="R171" s="1207"/>
      <c r="S171" s="1265"/>
    </row>
    <row r="172" spans="4:19" s="804" customFormat="1" ht="19.7" customHeight="1">
      <c r="D172" s="1208"/>
      <c r="E172" s="1208"/>
      <c r="F172" s="1208"/>
      <c r="G172" s="907"/>
      <c r="H172" s="1266"/>
      <c r="I172" s="831"/>
      <c r="J172" s="881"/>
      <c r="K172" s="1125"/>
      <c r="L172" s="907"/>
      <c r="M172" s="831"/>
      <c r="N172" s="831"/>
      <c r="O172" s="1207"/>
      <c r="P172" s="1208"/>
      <c r="Q172" s="831"/>
      <c r="R172" s="1207"/>
      <c r="S172" s="1265"/>
    </row>
    <row r="173" spans="4:19" s="804" customFormat="1" ht="19.7" customHeight="1">
      <c r="D173" s="1208"/>
      <c r="E173" s="1208"/>
      <c r="F173" s="1208"/>
      <c r="G173" s="907"/>
      <c r="H173" s="1266"/>
      <c r="I173" s="831"/>
      <c r="J173" s="881"/>
      <c r="K173" s="1125"/>
      <c r="L173" s="907"/>
      <c r="M173" s="831"/>
      <c r="N173" s="831"/>
      <c r="O173" s="1207"/>
      <c r="P173" s="1208"/>
      <c r="Q173" s="831"/>
      <c r="R173" s="1207"/>
      <c r="S173" s="1265"/>
    </row>
    <row r="174" spans="4:19" s="804" customFormat="1" ht="19.7" customHeight="1">
      <c r="D174" s="1208"/>
      <c r="E174" s="1208"/>
      <c r="F174" s="1208"/>
      <c r="G174" s="907"/>
      <c r="H174" s="1266"/>
      <c r="I174" s="831"/>
      <c r="J174" s="881"/>
      <c r="K174" s="1125"/>
      <c r="L174" s="907"/>
      <c r="M174" s="831"/>
      <c r="N174" s="831"/>
      <c r="O174" s="1207"/>
      <c r="P174" s="1208"/>
      <c r="Q174" s="831"/>
      <c r="R174" s="1207"/>
      <c r="S174" s="1265"/>
    </row>
    <row r="175" spans="4:19" s="804" customFormat="1" ht="19.7" customHeight="1">
      <c r="D175" s="1208"/>
      <c r="E175" s="1208"/>
      <c r="F175" s="1208"/>
      <c r="G175" s="907"/>
      <c r="H175" s="1266"/>
      <c r="I175" s="831"/>
      <c r="J175" s="881"/>
      <c r="K175" s="1125"/>
      <c r="L175" s="907"/>
      <c r="M175" s="831"/>
      <c r="N175" s="831"/>
      <c r="O175" s="1207"/>
      <c r="P175" s="1208"/>
      <c r="Q175" s="831"/>
      <c r="R175" s="1207"/>
      <c r="S175" s="1265"/>
    </row>
    <row r="176" spans="4:19" s="804" customFormat="1" ht="19.7" customHeight="1">
      <c r="D176" s="1208"/>
      <c r="E176" s="1208"/>
      <c r="F176" s="1208"/>
      <c r="G176" s="907"/>
      <c r="H176" s="1266"/>
      <c r="I176" s="831"/>
      <c r="J176" s="881"/>
      <c r="K176" s="1125"/>
      <c r="L176" s="907"/>
      <c r="M176" s="831"/>
      <c r="N176" s="831"/>
      <c r="O176" s="1207"/>
      <c r="P176" s="1208"/>
      <c r="Q176" s="831"/>
      <c r="R176" s="1207"/>
      <c r="S176" s="1265"/>
    </row>
    <row r="177" spans="4:19" s="804" customFormat="1" ht="19.7" customHeight="1">
      <c r="D177" s="1208"/>
      <c r="E177" s="1208"/>
      <c r="F177" s="1208"/>
      <c r="G177" s="907"/>
      <c r="H177" s="1266"/>
      <c r="I177" s="831"/>
      <c r="J177" s="881"/>
      <c r="K177" s="1125"/>
      <c r="L177" s="907"/>
      <c r="M177" s="831"/>
      <c r="N177" s="831"/>
      <c r="O177" s="1207"/>
      <c r="P177" s="1208"/>
      <c r="Q177" s="831"/>
      <c r="R177" s="1207"/>
      <c r="S177" s="1265"/>
    </row>
    <row r="178" spans="4:19" s="804" customFormat="1" ht="19.7" customHeight="1">
      <c r="D178" s="1208"/>
      <c r="E178" s="1208"/>
      <c r="F178" s="1208"/>
      <c r="G178" s="907"/>
      <c r="H178" s="1266"/>
      <c r="I178" s="831"/>
      <c r="J178" s="881"/>
      <c r="K178" s="1125"/>
      <c r="L178" s="907"/>
      <c r="M178" s="831"/>
      <c r="N178" s="831"/>
      <c r="O178" s="1207"/>
      <c r="P178" s="1208"/>
      <c r="Q178" s="831"/>
      <c r="R178" s="1207"/>
      <c r="S178" s="1265"/>
    </row>
    <row r="179" spans="4:19" s="804" customFormat="1" ht="19.7" customHeight="1">
      <c r="D179" s="1208"/>
      <c r="E179" s="1208"/>
      <c r="F179" s="1208"/>
      <c r="G179" s="907"/>
      <c r="H179" s="1266"/>
      <c r="I179" s="831"/>
      <c r="J179" s="881"/>
      <c r="K179" s="1125"/>
      <c r="L179" s="907"/>
      <c r="M179" s="831"/>
      <c r="N179" s="831"/>
      <c r="O179" s="1207"/>
      <c r="P179" s="1208"/>
      <c r="Q179" s="831"/>
      <c r="R179" s="1207"/>
      <c r="S179" s="1265"/>
    </row>
    <row r="180" spans="4:19" s="804" customFormat="1" ht="19.7" customHeight="1">
      <c r="D180" s="1208"/>
      <c r="E180" s="1208"/>
      <c r="F180" s="1208"/>
      <c r="G180" s="907"/>
      <c r="H180" s="1266"/>
      <c r="I180" s="831"/>
      <c r="J180" s="881"/>
      <c r="K180" s="1125"/>
      <c r="L180" s="907"/>
      <c r="M180" s="831"/>
      <c r="N180" s="831"/>
      <c r="O180" s="1207"/>
      <c r="P180" s="1208"/>
      <c r="Q180" s="831"/>
      <c r="R180" s="1207"/>
      <c r="S180" s="1265"/>
    </row>
    <row r="181" spans="4:19" s="804" customFormat="1" ht="19.7" customHeight="1">
      <c r="D181" s="1208"/>
      <c r="E181" s="1208"/>
      <c r="F181" s="1208"/>
      <c r="G181" s="907"/>
      <c r="H181" s="1266"/>
      <c r="I181" s="831"/>
      <c r="J181" s="881"/>
      <c r="K181" s="1125"/>
      <c r="L181" s="907"/>
      <c r="M181" s="831"/>
      <c r="N181" s="831"/>
      <c r="O181" s="1207"/>
      <c r="P181" s="1208"/>
      <c r="Q181" s="831"/>
      <c r="R181" s="1207"/>
      <c r="S181" s="1265"/>
    </row>
    <row r="182" spans="4:19" s="804" customFormat="1" ht="19.7" customHeight="1">
      <c r="D182" s="1208"/>
      <c r="E182" s="1208"/>
      <c r="F182" s="1208"/>
      <c r="G182" s="907"/>
      <c r="H182" s="1266"/>
      <c r="I182" s="831"/>
      <c r="J182" s="881"/>
      <c r="K182" s="1125"/>
      <c r="L182" s="907"/>
      <c r="M182" s="831"/>
      <c r="N182" s="831"/>
      <c r="O182" s="1207"/>
      <c r="P182" s="1208"/>
      <c r="Q182" s="831"/>
      <c r="R182" s="1207"/>
      <c r="S182" s="1265"/>
    </row>
    <row r="183" spans="4:19" s="804" customFormat="1" ht="19.7" customHeight="1">
      <c r="D183" s="1208"/>
      <c r="E183" s="1208"/>
      <c r="F183" s="1208"/>
      <c r="G183" s="907"/>
      <c r="H183" s="1266"/>
      <c r="I183" s="831"/>
      <c r="J183" s="881"/>
      <c r="K183" s="1125"/>
      <c r="L183" s="907"/>
      <c r="M183" s="831"/>
      <c r="N183" s="831"/>
      <c r="O183" s="1207"/>
      <c r="P183" s="1208"/>
      <c r="Q183" s="831"/>
      <c r="R183" s="1207"/>
      <c r="S183" s="1265"/>
    </row>
    <row r="184" spans="4:19" s="804" customFormat="1" ht="19.7" customHeight="1">
      <c r="D184" s="1208"/>
      <c r="E184" s="1208"/>
      <c r="F184" s="1208"/>
      <c r="G184" s="907"/>
      <c r="H184" s="1266"/>
      <c r="I184" s="831"/>
      <c r="J184" s="881"/>
      <c r="K184" s="1125"/>
      <c r="L184" s="907"/>
      <c r="M184" s="831"/>
      <c r="N184" s="831"/>
      <c r="O184" s="1207"/>
      <c r="P184" s="1208"/>
      <c r="Q184" s="831"/>
      <c r="R184" s="1207"/>
      <c r="S184" s="1265"/>
    </row>
    <row r="185" spans="4:19" s="804" customFormat="1" ht="19.7" customHeight="1">
      <c r="D185" s="1208"/>
      <c r="E185" s="1208"/>
      <c r="F185" s="1208"/>
      <c r="G185" s="907"/>
      <c r="H185" s="1266"/>
      <c r="I185" s="831"/>
      <c r="J185" s="881"/>
      <c r="K185" s="1125"/>
      <c r="L185" s="907"/>
      <c r="M185" s="831"/>
      <c r="N185" s="831"/>
      <c r="O185" s="1207"/>
      <c r="P185" s="1208"/>
      <c r="Q185" s="831"/>
      <c r="R185" s="1207"/>
      <c r="S185" s="1265"/>
    </row>
    <row r="186" spans="4:19" s="804" customFormat="1" ht="19.7" customHeight="1">
      <c r="D186" s="1208"/>
      <c r="E186" s="1208"/>
      <c r="F186" s="1208"/>
      <c r="G186" s="907"/>
      <c r="H186" s="1266"/>
      <c r="I186" s="831"/>
      <c r="J186" s="881"/>
      <c r="K186" s="1125"/>
      <c r="L186" s="907"/>
      <c r="M186" s="831"/>
      <c r="N186" s="831"/>
      <c r="O186" s="1207"/>
      <c r="P186" s="1208"/>
      <c r="Q186" s="831"/>
      <c r="R186" s="1207"/>
      <c r="S186" s="1265"/>
    </row>
    <row r="187" spans="4:19" s="804" customFormat="1" ht="19.7" customHeight="1">
      <c r="D187" s="1208"/>
      <c r="E187" s="1208"/>
      <c r="F187" s="1208"/>
      <c r="G187" s="907"/>
      <c r="H187" s="1266"/>
      <c r="I187" s="831"/>
      <c r="J187" s="881"/>
      <c r="K187" s="1125"/>
      <c r="L187" s="907"/>
      <c r="M187" s="831"/>
      <c r="N187" s="831"/>
      <c r="O187" s="1207"/>
      <c r="P187" s="1208"/>
      <c r="Q187" s="831"/>
      <c r="R187" s="1207"/>
      <c r="S187" s="1265"/>
    </row>
    <row r="188" spans="4:19" s="804" customFormat="1" ht="19.7" customHeight="1">
      <c r="D188" s="1208"/>
      <c r="E188" s="1208"/>
      <c r="F188" s="1208"/>
      <c r="G188" s="907"/>
      <c r="H188" s="1266"/>
      <c r="I188" s="831"/>
      <c r="J188" s="881"/>
      <c r="K188" s="1125"/>
      <c r="L188" s="907"/>
      <c r="M188" s="831"/>
      <c r="N188" s="831"/>
      <c r="O188" s="1207"/>
      <c r="P188" s="1208"/>
      <c r="Q188" s="831"/>
      <c r="R188" s="1207"/>
      <c r="S188" s="1265"/>
    </row>
    <row r="189" spans="4:19" s="804" customFormat="1" ht="19.7" customHeight="1">
      <c r="D189" s="1208"/>
      <c r="E189" s="1208"/>
      <c r="F189" s="1208"/>
      <c r="G189" s="907"/>
      <c r="H189" s="1266"/>
      <c r="I189" s="831"/>
      <c r="J189" s="881"/>
      <c r="K189" s="1125"/>
      <c r="L189" s="907"/>
      <c r="M189" s="831"/>
      <c r="N189" s="831"/>
      <c r="O189" s="1207"/>
      <c r="P189" s="1208"/>
      <c r="Q189" s="831"/>
      <c r="R189" s="1207"/>
      <c r="S189" s="1265"/>
    </row>
    <row r="190" spans="4:19" s="804" customFormat="1" ht="19.7" customHeight="1">
      <c r="D190" s="1208"/>
      <c r="E190" s="1208"/>
      <c r="F190" s="1208"/>
      <c r="G190" s="907"/>
      <c r="H190" s="1266"/>
      <c r="I190" s="831"/>
      <c r="J190" s="881"/>
      <c r="K190" s="1125"/>
      <c r="L190" s="907"/>
      <c r="M190" s="831"/>
      <c r="N190" s="831"/>
      <c r="O190" s="1207"/>
      <c r="P190" s="1208"/>
      <c r="Q190" s="831"/>
      <c r="R190" s="1207"/>
      <c r="S190" s="1265"/>
    </row>
    <row r="191" spans="4:19" s="804" customFormat="1" ht="19.7" customHeight="1">
      <c r="D191" s="1208"/>
      <c r="E191" s="1208"/>
      <c r="F191" s="1208"/>
      <c r="G191" s="907"/>
      <c r="H191" s="1266"/>
      <c r="I191" s="831"/>
      <c r="J191" s="881"/>
      <c r="K191" s="1125"/>
      <c r="L191" s="907"/>
      <c r="M191" s="831"/>
      <c r="N191" s="831"/>
      <c r="O191" s="1207"/>
      <c r="P191" s="1208"/>
      <c r="Q191" s="831"/>
      <c r="R191" s="1207"/>
      <c r="S191" s="1265"/>
    </row>
    <row r="192" spans="4:19" s="804" customFormat="1" ht="19.7" customHeight="1">
      <c r="D192" s="1208"/>
      <c r="E192" s="1208"/>
      <c r="F192" s="1208"/>
      <c r="G192" s="907"/>
      <c r="H192" s="1266"/>
      <c r="I192" s="831"/>
      <c r="J192" s="881"/>
      <c r="K192" s="1125"/>
      <c r="L192" s="907"/>
      <c r="M192" s="831"/>
      <c r="N192" s="831"/>
      <c r="O192" s="1207"/>
      <c r="P192" s="1208"/>
      <c r="Q192" s="831"/>
      <c r="R192" s="1207"/>
      <c r="S192" s="1265"/>
    </row>
    <row r="193" spans="4:19" s="804" customFormat="1" ht="19.7" customHeight="1">
      <c r="D193" s="1208"/>
      <c r="E193" s="1208"/>
      <c r="F193" s="1208"/>
      <c r="G193" s="907"/>
      <c r="H193" s="1266"/>
      <c r="I193" s="831"/>
      <c r="J193" s="881"/>
      <c r="K193" s="1125"/>
      <c r="L193" s="907"/>
      <c r="M193" s="831"/>
      <c r="N193" s="831"/>
      <c r="O193" s="1207"/>
      <c r="P193" s="1208"/>
      <c r="Q193" s="831"/>
      <c r="R193" s="1207"/>
      <c r="S193" s="1265"/>
    </row>
    <row r="194" spans="4:19" s="804" customFormat="1" ht="19.7" customHeight="1">
      <c r="D194" s="1208"/>
      <c r="E194" s="1208"/>
      <c r="F194" s="1208"/>
      <c r="G194" s="907"/>
      <c r="H194" s="1266"/>
      <c r="I194" s="831"/>
      <c r="J194" s="881"/>
      <c r="K194" s="1125"/>
      <c r="L194" s="907"/>
      <c r="M194" s="831"/>
      <c r="N194" s="831"/>
      <c r="O194" s="1207"/>
      <c r="P194" s="1208"/>
      <c r="Q194" s="831"/>
      <c r="R194" s="1207"/>
      <c r="S194" s="1265"/>
    </row>
    <row r="195" spans="4:19" s="804" customFormat="1" ht="19.7" customHeight="1">
      <c r="D195" s="1208"/>
      <c r="E195" s="1208"/>
      <c r="F195" s="1208"/>
      <c r="G195" s="907"/>
      <c r="H195" s="1266"/>
      <c r="I195" s="831"/>
      <c r="J195" s="881"/>
      <c r="K195" s="1125"/>
      <c r="L195" s="907"/>
      <c r="M195" s="831"/>
      <c r="N195" s="831"/>
      <c r="O195" s="1207"/>
      <c r="P195" s="1208"/>
      <c r="Q195" s="831"/>
      <c r="R195" s="1207"/>
      <c r="S195" s="1265"/>
    </row>
    <row r="196" spans="4:19" s="804" customFormat="1" ht="19.7" customHeight="1">
      <c r="D196" s="1208"/>
      <c r="E196" s="1208"/>
      <c r="F196" s="1208"/>
      <c r="G196" s="907"/>
      <c r="H196" s="1266"/>
      <c r="I196" s="831"/>
      <c r="J196" s="881"/>
      <c r="K196" s="1125"/>
      <c r="L196" s="907"/>
      <c r="M196" s="831"/>
      <c r="N196" s="831"/>
      <c r="O196" s="1207"/>
      <c r="P196" s="1208"/>
      <c r="Q196" s="831"/>
      <c r="R196" s="1207"/>
      <c r="S196" s="1265"/>
    </row>
    <row r="197" spans="4:19" s="804" customFormat="1" ht="19.7" customHeight="1">
      <c r="D197" s="1208"/>
      <c r="E197" s="1208"/>
      <c r="F197" s="1208"/>
      <c r="G197" s="907"/>
      <c r="H197" s="1266"/>
      <c r="I197" s="831"/>
      <c r="J197" s="881"/>
      <c r="K197" s="1125"/>
      <c r="L197" s="907"/>
      <c r="M197" s="831"/>
      <c r="N197" s="831"/>
      <c r="O197" s="1207"/>
      <c r="P197" s="1208"/>
      <c r="Q197" s="831"/>
      <c r="R197" s="1207"/>
      <c r="S197" s="1265"/>
    </row>
    <row r="198" spans="4:19" s="804" customFormat="1" ht="19.7" customHeight="1">
      <c r="D198" s="1208"/>
      <c r="E198" s="1208"/>
      <c r="F198" s="1208"/>
      <c r="G198" s="907"/>
      <c r="H198" s="1266"/>
      <c r="I198" s="831"/>
      <c r="J198" s="881"/>
      <c r="K198" s="1125"/>
      <c r="L198" s="907"/>
      <c r="M198" s="831"/>
      <c r="N198" s="831"/>
      <c r="O198" s="1207"/>
      <c r="P198" s="1208"/>
      <c r="Q198" s="831"/>
      <c r="R198" s="1207"/>
      <c r="S198" s="1265"/>
    </row>
    <row r="199" spans="4:19" s="804" customFormat="1" ht="19.7" customHeight="1">
      <c r="D199" s="1208"/>
      <c r="E199" s="1208"/>
      <c r="F199" s="1208"/>
      <c r="G199" s="907"/>
      <c r="H199" s="1266"/>
      <c r="I199" s="831"/>
      <c r="J199" s="881"/>
      <c r="K199" s="1125"/>
      <c r="L199" s="907"/>
      <c r="M199" s="831"/>
      <c r="N199" s="831"/>
      <c r="O199" s="1207"/>
      <c r="P199" s="1208"/>
      <c r="Q199" s="831"/>
      <c r="R199" s="1207"/>
      <c r="S199" s="1265"/>
    </row>
    <row r="200" spans="4:19" s="804" customFormat="1" ht="19.7" customHeight="1">
      <c r="D200" s="1208"/>
      <c r="E200" s="1208"/>
      <c r="F200" s="1208"/>
      <c r="G200" s="907"/>
      <c r="H200" s="1266"/>
      <c r="I200" s="831"/>
      <c r="J200" s="881"/>
      <c r="K200" s="1125"/>
      <c r="L200" s="907"/>
      <c r="M200" s="831"/>
      <c r="N200" s="831"/>
      <c r="O200" s="1207"/>
      <c r="P200" s="1208"/>
      <c r="Q200" s="831"/>
      <c r="R200" s="1207"/>
      <c r="S200" s="1265"/>
    </row>
    <row r="201" spans="4:19" s="804" customFormat="1" ht="19.7" customHeight="1">
      <c r="D201" s="1208"/>
      <c r="E201" s="1208"/>
      <c r="F201" s="1208"/>
      <c r="G201" s="907"/>
      <c r="H201" s="1266"/>
      <c r="I201" s="831"/>
      <c r="J201" s="881"/>
      <c r="K201" s="1125"/>
      <c r="L201" s="907"/>
      <c r="M201" s="831"/>
      <c r="N201" s="831"/>
      <c r="O201" s="1207"/>
      <c r="P201" s="1208"/>
      <c r="Q201" s="831"/>
      <c r="R201" s="1207"/>
      <c r="S201" s="1265"/>
    </row>
    <row r="202" spans="4:19" s="804" customFormat="1" ht="19.7" customHeight="1">
      <c r="D202" s="1208"/>
      <c r="E202" s="1208"/>
      <c r="F202" s="1208"/>
      <c r="G202" s="907"/>
      <c r="H202" s="1266"/>
      <c r="I202" s="831"/>
      <c r="J202" s="881"/>
      <c r="K202" s="1125"/>
      <c r="L202" s="907"/>
      <c r="M202" s="831"/>
      <c r="N202" s="831"/>
      <c r="O202" s="1207"/>
      <c r="P202" s="1208"/>
      <c r="Q202" s="831"/>
      <c r="R202" s="1207"/>
      <c r="S202" s="1265"/>
    </row>
    <row r="203" spans="4:19" s="804" customFormat="1" ht="19.7" customHeight="1">
      <c r="D203" s="1208"/>
      <c r="E203" s="1208"/>
      <c r="F203" s="1208"/>
      <c r="G203" s="907"/>
      <c r="H203" s="1266"/>
      <c r="I203" s="831"/>
      <c r="J203" s="881"/>
      <c r="K203" s="1125"/>
      <c r="L203" s="907"/>
      <c r="M203" s="831"/>
      <c r="N203" s="831"/>
      <c r="O203" s="1207"/>
      <c r="P203" s="1208"/>
      <c r="Q203" s="831"/>
      <c r="R203" s="1207"/>
      <c r="S203" s="1265"/>
    </row>
    <row r="204" spans="4:19" s="804" customFormat="1" ht="19.7" customHeight="1">
      <c r="D204" s="1208"/>
      <c r="E204" s="1208"/>
      <c r="F204" s="1208"/>
      <c r="G204" s="907"/>
      <c r="H204" s="1266"/>
      <c r="I204" s="831"/>
      <c r="J204" s="881"/>
      <c r="K204" s="1125"/>
      <c r="L204" s="907"/>
      <c r="M204" s="831"/>
      <c r="N204" s="831"/>
      <c r="O204" s="1207"/>
      <c r="P204" s="1208"/>
      <c r="Q204" s="831"/>
      <c r="R204" s="1207"/>
      <c r="S204" s="1265"/>
    </row>
    <row r="205" spans="4:19" s="804" customFormat="1" ht="19.7" customHeight="1">
      <c r="D205" s="1208"/>
      <c r="E205" s="1208"/>
      <c r="F205" s="1208"/>
      <c r="G205" s="907"/>
      <c r="H205" s="1266"/>
      <c r="I205" s="831"/>
      <c r="J205" s="881"/>
      <c r="K205" s="1125"/>
      <c r="L205" s="907"/>
      <c r="M205" s="831"/>
      <c r="N205" s="831"/>
      <c r="O205" s="1207"/>
      <c r="P205" s="1208"/>
      <c r="Q205" s="831"/>
      <c r="R205" s="1207"/>
      <c r="S205" s="1265"/>
    </row>
    <row r="206" spans="4:19" s="804" customFormat="1" ht="19.7" customHeight="1">
      <c r="D206" s="1208"/>
      <c r="E206" s="1208"/>
      <c r="F206" s="1208"/>
      <c r="G206" s="907"/>
      <c r="H206" s="1266"/>
      <c r="I206" s="831"/>
      <c r="J206" s="881"/>
      <c r="K206" s="1125"/>
      <c r="L206" s="907"/>
      <c r="M206" s="831"/>
      <c r="N206" s="831"/>
      <c r="O206" s="1207"/>
      <c r="P206" s="1208"/>
      <c r="Q206" s="831"/>
      <c r="R206" s="1207"/>
      <c r="S206" s="1265"/>
    </row>
    <row r="207" spans="4:19" s="804" customFormat="1" ht="19.7" customHeight="1">
      <c r="D207" s="1208"/>
      <c r="E207" s="1208"/>
      <c r="F207" s="1208"/>
      <c r="G207" s="907"/>
      <c r="H207" s="1266"/>
      <c r="I207" s="831"/>
      <c r="J207" s="881"/>
      <c r="K207" s="1125"/>
      <c r="L207" s="907"/>
      <c r="M207" s="831"/>
      <c r="N207" s="831"/>
      <c r="O207" s="1207"/>
      <c r="P207" s="1208"/>
      <c r="Q207" s="831"/>
      <c r="R207" s="1207"/>
      <c r="S207" s="1265"/>
    </row>
    <row r="208" spans="4:19" s="804" customFormat="1" ht="19.7" customHeight="1">
      <c r="D208" s="1208"/>
      <c r="E208" s="1208"/>
      <c r="F208" s="1208"/>
      <c r="G208" s="907"/>
      <c r="H208" s="1266"/>
      <c r="I208" s="831"/>
      <c r="J208" s="881"/>
      <c r="K208" s="1125"/>
      <c r="L208" s="907"/>
      <c r="M208" s="831"/>
      <c r="N208" s="831"/>
      <c r="O208" s="1207"/>
      <c r="P208" s="1208"/>
      <c r="Q208" s="831"/>
      <c r="R208" s="1207"/>
      <c r="S208" s="1265"/>
    </row>
    <row r="209" spans="4:19" s="804" customFormat="1" ht="19.7" customHeight="1">
      <c r="D209" s="1208"/>
      <c r="E209" s="1208"/>
      <c r="F209" s="1208"/>
      <c r="G209" s="907"/>
      <c r="H209" s="1266"/>
      <c r="I209" s="831"/>
      <c r="J209" s="881"/>
      <c r="K209" s="1125"/>
      <c r="L209" s="907"/>
      <c r="M209" s="831"/>
      <c r="N209" s="831"/>
      <c r="O209" s="1207"/>
      <c r="P209" s="1208"/>
      <c r="Q209" s="831"/>
      <c r="R209" s="1207"/>
      <c r="S209" s="1265"/>
    </row>
    <row r="210" spans="4:19" s="804" customFormat="1" ht="19.7" customHeight="1">
      <c r="D210" s="1208"/>
      <c r="E210" s="1208"/>
      <c r="F210" s="1208"/>
      <c r="G210" s="907"/>
      <c r="H210" s="1266"/>
      <c r="I210" s="831"/>
      <c r="J210" s="881"/>
      <c r="K210" s="1125"/>
      <c r="L210" s="907"/>
      <c r="M210" s="831"/>
      <c r="N210" s="831"/>
      <c r="O210" s="1207"/>
      <c r="P210" s="1208"/>
      <c r="Q210" s="831"/>
      <c r="R210" s="1207"/>
      <c r="S210" s="1265"/>
    </row>
    <row r="211" spans="4:19" s="804" customFormat="1" ht="19.7" customHeight="1">
      <c r="D211" s="1208"/>
      <c r="E211" s="1208"/>
      <c r="F211" s="1208"/>
      <c r="G211" s="907"/>
      <c r="H211" s="1266"/>
      <c r="I211" s="831"/>
      <c r="J211" s="881"/>
      <c r="K211" s="1125"/>
      <c r="L211" s="907"/>
      <c r="M211" s="831"/>
      <c r="N211" s="831"/>
      <c r="O211" s="1207"/>
      <c r="P211" s="1208"/>
      <c r="Q211" s="831"/>
      <c r="R211" s="1207"/>
      <c r="S211" s="1265"/>
    </row>
    <row r="212" spans="4:19" s="804" customFormat="1" ht="19.7" customHeight="1">
      <c r="D212" s="1208"/>
      <c r="E212" s="1208"/>
      <c r="F212" s="1208"/>
      <c r="G212" s="907"/>
      <c r="H212" s="1266"/>
      <c r="I212" s="831"/>
      <c r="J212" s="881"/>
      <c r="K212" s="1125"/>
      <c r="L212" s="907"/>
      <c r="M212" s="831"/>
      <c r="N212" s="831"/>
      <c r="O212" s="1207"/>
      <c r="P212" s="1208"/>
      <c r="Q212" s="831"/>
      <c r="R212" s="1207"/>
      <c r="S212" s="1265"/>
    </row>
    <row r="213" spans="4:19" s="804" customFormat="1" ht="19.7" customHeight="1">
      <c r="D213" s="1208"/>
      <c r="E213" s="1208"/>
      <c r="F213" s="1208"/>
      <c r="G213" s="907"/>
      <c r="H213" s="1266"/>
      <c r="I213" s="831"/>
      <c r="J213" s="881"/>
      <c r="K213" s="1125"/>
      <c r="L213" s="907"/>
      <c r="M213" s="831"/>
      <c r="N213" s="831"/>
      <c r="O213" s="1207"/>
      <c r="P213" s="1208"/>
      <c r="Q213" s="831"/>
      <c r="R213" s="1207"/>
      <c r="S213" s="1265"/>
    </row>
    <row r="214" spans="4:19" s="804" customFormat="1" ht="19.7" customHeight="1">
      <c r="D214" s="1208"/>
      <c r="E214" s="1208"/>
      <c r="F214" s="1208"/>
      <c r="G214" s="907"/>
      <c r="H214" s="1266"/>
      <c r="I214" s="831"/>
      <c r="J214" s="881"/>
      <c r="K214" s="1125"/>
      <c r="L214" s="907"/>
      <c r="M214" s="831"/>
      <c r="N214" s="831"/>
      <c r="O214" s="1207"/>
      <c r="P214" s="1208"/>
      <c r="Q214" s="831"/>
      <c r="R214" s="1207"/>
      <c r="S214" s="1265"/>
    </row>
    <row r="215" spans="4:19" s="804" customFormat="1" ht="19.7" customHeight="1">
      <c r="D215" s="1208"/>
      <c r="E215" s="1208"/>
      <c r="F215" s="1208"/>
      <c r="G215" s="907"/>
      <c r="H215" s="1266"/>
      <c r="I215" s="831"/>
      <c r="J215" s="881"/>
      <c r="K215" s="1125"/>
      <c r="L215" s="907"/>
      <c r="M215" s="831"/>
      <c r="N215" s="831"/>
      <c r="O215" s="1207"/>
      <c r="P215" s="1208"/>
      <c r="Q215" s="831"/>
      <c r="R215" s="1207"/>
      <c r="S215" s="1265"/>
    </row>
    <row r="216" spans="4:19" s="804" customFormat="1" ht="19.7" customHeight="1">
      <c r="D216" s="1208"/>
      <c r="E216" s="1208"/>
      <c r="F216" s="1208"/>
      <c r="G216" s="907"/>
      <c r="H216" s="1266"/>
      <c r="I216" s="831"/>
      <c r="J216" s="881"/>
      <c r="K216" s="1125"/>
      <c r="L216" s="907"/>
      <c r="M216" s="831"/>
      <c r="N216" s="831"/>
      <c r="O216" s="1207"/>
      <c r="P216" s="1208"/>
      <c r="Q216" s="831"/>
      <c r="R216" s="1207"/>
      <c r="S216" s="1265"/>
    </row>
    <row r="217" spans="4:19" s="804" customFormat="1" ht="19.7" customHeight="1">
      <c r="D217" s="1208"/>
      <c r="E217" s="1208"/>
      <c r="F217" s="1208"/>
      <c r="G217" s="907"/>
      <c r="H217" s="1266"/>
      <c r="I217" s="831"/>
      <c r="J217" s="881"/>
      <c r="K217" s="1125"/>
      <c r="L217" s="907"/>
      <c r="M217" s="831"/>
      <c r="N217" s="831"/>
      <c r="O217" s="1207"/>
      <c r="P217" s="1208"/>
      <c r="Q217" s="831"/>
      <c r="R217" s="1207"/>
      <c r="S217" s="1265"/>
    </row>
    <row r="218" spans="4:19" s="804" customFormat="1" ht="19.7" customHeight="1">
      <c r="D218" s="1208"/>
      <c r="E218" s="1208"/>
      <c r="F218" s="1208"/>
      <c r="G218" s="907"/>
      <c r="H218" s="1266"/>
      <c r="I218" s="831"/>
      <c r="J218" s="881"/>
      <c r="K218" s="1125"/>
      <c r="L218" s="907"/>
      <c r="M218" s="831"/>
      <c r="N218" s="831"/>
      <c r="O218" s="1207"/>
      <c r="P218" s="1208"/>
      <c r="Q218" s="831"/>
      <c r="R218" s="1207"/>
      <c r="S218" s="1265"/>
    </row>
    <row r="219" spans="4:19" s="804" customFormat="1" ht="19.7" customHeight="1">
      <c r="D219" s="1208"/>
      <c r="E219" s="1208"/>
      <c r="F219" s="1208"/>
      <c r="G219" s="907"/>
      <c r="H219" s="1266"/>
      <c r="I219" s="831"/>
      <c r="J219" s="881"/>
      <c r="K219" s="1125"/>
      <c r="L219" s="907"/>
      <c r="M219" s="831"/>
      <c r="N219" s="831"/>
      <c r="O219" s="1207"/>
      <c r="P219" s="1208"/>
      <c r="Q219" s="831"/>
      <c r="R219" s="1207"/>
      <c r="S219" s="1265"/>
    </row>
    <row r="220" spans="4:19" s="804" customFormat="1" ht="19.7" customHeight="1">
      <c r="D220" s="1208"/>
      <c r="E220" s="1208"/>
      <c r="F220" s="1208"/>
      <c r="G220" s="907"/>
      <c r="H220" s="1266"/>
      <c r="I220" s="831"/>
      <c r="J220" s="881"/>
      <c r="K220" s="1125"/>
      <c r="L220" s="907"/>
      <c r="M220" s="831"/>
      <c r="N220" s="831"/>
      <c r="O220" s="1207"/>
      <c r="P220" s="1208"/>
      <c r="Q220" s="831"/>
      <c r="R220" s="1207"/>
      <c r="S220" s="1265"/>
    </row>
    <row r="221" spans="4:19" s="804" customFormat="1" ht="19.7" customHeight="1">
      <c r="D221" s="1208"/>
      <c r="E221" s="1208"/>
      <c r="F221" s="1208"/>
      <c r="G221" s="907"/>
      <c r="H221" s="1266"/>
      <c r="I221" s="831"/>
      <c r="J221" s="881"/>
      <c r="K221" s="1125"/>
      <c r="L221" s="907"/>
      <c r="M221" s="831"/>
      <c r="N221" s="831"/>
      <c r="O221" s="1207"/>
      <c r="P221" s="1208"/>
      <c r="Q221" s="831"/>
      <c r="R221" s="1207"/>
      <c r="S221" s="1265"/>
    </row>
    <row r="222" spans="4:19" s="804" customFormat="1" ht="19.7" customHeight="1">
      <c r="D222" s="1208"/>
      <c r="E222" s="1208"/>
      <c r="F222" s="1208"/>
      <c r="G222" s="907"/>
      <c r="H222" s="1266"/>
      <c r="I222" s="831"/>
      <c r="J222" s="881"/>
      <c r="K222" s="1125"/>
      <c r="L222" s="907"/>
      <c r="M222" s="831"/>
      <c r="N222" s="831"/>
      <c r="O222" s="1207"/>
      <c r="P222" s="1208"/>
      <c r="Q222" s="831"/>
      <c r="R222" s="1207"/>
      <c r="S222" s="1265"/>
    </row>
    <row r="223" spans="4:19" s="804" customFormat="1" ht="19.7" customHeight="1">
      <c r="D223" s="1208"/>
      <c r="E223" s="1208"/>
      <c r="F223" s="1208"/>
      <c r="G223" s="907"/>
      <c r="H223" s="1266"/>
      <c r="I223" s="831"/>
      <c r="J223" s="881"/>
      <c r="K223" s="1125"/>
      <c r="L223" s="907"/>
      <c r="M223" s="831"/>
      <c r="N223" s="831"/>
      <c r="O223" s="1207"/>
      <c r="P223" s="1208"/>
      <c r="Q223" s="831"/>
      <c r="R223" s="1207"/>
      <c r="S223" s="1265"/>
    </row>
    <row r="224" spans="4:19" s="804" customFormat="1" ht="19.7" customHeight="1">
      <c r="D224" s="1208"/>
      <c r="E224" s="1208"/>
      <c r="F224" s="1208"/>
      <c r="G224" s="907"/>
      <c r="H224" s="1266"/>
      <c r="I224" s="831"/>
      <c r="J224" s="881"/>
      <c r="K224" s="1125"/>
      <c r="L224" s="907"/>
      <c r="M224" s="831"/>
      <c r="N224" s="831"/>
      <c r="O224" s="1207"/>
      <c r="P224" s="1208"/>
      <c r="Q224" s="831"/>
      <c r="R224" s="1207"/>
      <c r="S224" s="1265"/>
    </row>
    <row r="225" spans="4:19" s="804" customFormat="1" ht="19.7" customHeight="1">
      <c r="D225" s="1208"/>
      <c r="E225" s="1208"/>
      <c r="F225" s="1208"/>
      <c r="G225" s="907"/>
      <c r="H225" s="1266"/>
      <c r="I225" s="831"/>
      <c r="J225" s="881"/>
      <c r="K225" s="1125"/>
      <c r="L225" s="907"/>
      <c r="M225" s="831"/>
      <c r="N225" s="831"/>
      <c r="O225" s="1207"/>
      <c r="P225" s="1208"/>
      <c r="Q225" s="831"/>
      <c r="R225" s="1207"/>
      <c r="S225" s="1265"/>
    </row>
    <row r="226" spans="4:19" s="804" customFormat="1" ht="19.7" customHeight="1">
      <c r="D226" s="1208"/>
      <c r="E226" s="1208"/>
      <c r="F226" s="1208"/>
      <c r="G226" s="907"/>
      <c r="H226" s="1266"/>
      <c r="I226" s="831"/>
      <c r="J226" s="881"/>
      <c r="K226" s="1125"/>
      <c r="L226" s="907"/>
      <c r="M226" s="831"/>
      <c r="N226" s="831"/>
      <c r="O226" s="1207"/>
      <c r="P226" s="1208"/>
      <c r="Q226" s="831"/>
      <c r="R226" s="1207"/>
      <c r="S226" s="1265"/>
    </row>
    <row r="227" spans="4:19" s="804" customFormat="1" ht="19.7" customHeight="1">
      <c r="D227" s="1208"/>
      <c r="E227" s="1208"/>
      <c r="F227" s="1208"/>
      <c r="G227" s="907"/>
      <c r="H227" s="1266"/>
      <c r="I227" s="831"/>
      <c r="J227" s="881"/>
      <c r="K227" s="1125"/>
      <c r="L227" s="907"/>
      <c r="M227" s="831"/>
      <c r="N227" s="831"/>
      <c r="O227" s="1207"/>
      <c r="P227" s="1208"/>
      <c r="Q227" s="831"/>
      <c r="R227" s="1207"/>
      <c r="S227" s="1265"/>
    </row>
    <row r="228" spans="4:19" s="804" customFormat="1" ht="19.7" customHeight="1">
      <c r="D228" s="1208"/>
      <c r="E228" s="1208"/>
      <c r="F228" s="1208"/>
      <c r="G228" s="907"/>
      <c r="H228" s="1266"/>
      <c r="I228" s="831"/>
      <c r="J228" s="881"/>
      <c r="K228" s="1125"/>
      <c r="L228" s="907"/>
      <c r="M228" s="831"/>
      <c r="N228" s="831"/>
      <c r="O228" s="1207"/>
      <c r="P228" s="1208"/>
      <c r="Q228" s="831"/>
      <c r="R228" s="1207"/>
      <c r="S228" s="1265"/>
    </row>
    <row r="229" spans="4:19" s="804" customFormat="1" ht="19.7" customHeight="1">
      <c r="D229" s="1208"/>
      <c r="E229" s="1208"/>
      <c r="F229" s="1208"/>
      <c r="G229" s="907"/>
      <c r="H229" s="1266"/>
      <c r="I229" s="831"/>
      <c r="J229" s="881"/>
      <c r="K229" s="1125"/>
      <c r="L229" s="907"/>
      <c r="M229" s="831"/>
      <c r="N229" s="831"/>
      <c r="O229" s="1207"/>
      <c r="P229" s="1208"/>
      <c r="Q229" s="831"/>
      <c r="R229" s="1207"/>
      <c r="S229" s="1265"/>
    </row>
    <row r="230" spans="4:19" s="804" customFormat="1" ht="19.7" customHeight="1">
      <c r="D230" s="1208"/>
      <c r="E230" s="1208"/>
      <c r="F230" s="1208"/>
      <c r="G230" s="907"/>
      <c r="H230" s="1266"/>
      <c r="I230" s="831"/>
      <c r="J230" s="881"/>
      <c r="K230" s="1125"/>
      <c r="L230" s="907"/>
      <c r="M230" s="831"/>
      <c r="N230" s="831"/>
      <c r="O230" s="1207"/>
      <c r="P230" s="1208"/>
      <c r="Q230" s="831"/>
      <c r="R230" s="1207"/>
      <c r="S230" s="1265"/>
    </row>
    <row r="231" spans="4:19" s="804" customFormat="1" ht="19.7" customHeight="1">
      <c r="D231" s="1208"/>
      <c r="E231" s="1208"/>
      <c r="F231" s="1208"/>
      <c r="G231" s="907"/>
      <c r="H231" s="1266"/>
      <c r="I231" s="831"/>
      <c r="J231" s="881"/>
      <c r="K231" s="1125"/>
      <c r="L231" s="907"/>
      <c r="M231" s="831"/>
      <c r="N231" s="831"/>
      <c r="O231" s="1207"/>
      <c r="P231" s="1208"/>
      <c r="Q231" s="831"/>
      <c r="R231" s="1207"/>
      <c r="S231" s="1265"/>
    </row>
    <row r="232" spans="4:19" s="804" customFormat="1" ht="19.7" customHeight="1">
      <c r="D232" s="1208"/>
      <c r="E232" s="1208"/>
      <c r="F232" s="1208"/>
      <c r="G232" s="907"/>
      <c r="H232" s="1266"/>
      <c r="I232" s="831"/>
      <c r="J232" s="881"/>
      <c r="K232" s="1125"/>
      <c r="L232" s="907"/>
      <c r="M232" s="831"/>
      <c r="N232" s="831"/>
      <c r="O232" s="1207"/>
      <c r="P232" s="1208"/>
      <c r="Q232" s="831"/>
      <c r="R232" s="1207"/>
      <c r="S232" s="1265"/>
    </row>
    <row r="233" spans="4:19" s="804" customFormat="1" ht="19.7" customHeight="1">
      <c r="D233" s="1208"/>
      <c r="E233" s="1208"/>
      <c r="F233" s="1208"/>
      <c r="G233" s="907"/>
      <c r="H233" s="1266"/>
      <c r="I233" s="831"/>
      <c r="J233" s="881"/>
      <c r="K233" s="1125"/>
      <c r="L233" s="907"/>
      <c r="M233" s="831"/>
      <c r="N233" s="831"/>
      <c r="O233" s="1207"/>
      <c r="P233" s="1208"/>
      <c r="Q233" s="831"/>
      <c r="R233" s="1207"/>
      <c r="S233" s="1265"/>
    </row>
    <row r="234" spans="4:19" s="804" customFormat="1" ht="19.7" customHeight="1">
      <c r="D234" s="1208"/>
      <c r="E234" s="1208"/>
      <c r="F234" s="1208"/>
      <c r="G234" s="907"/>
      <c r="H234" s="1266"/>
      <c r="I234" s="831"/>
      <c r="J234" s="881"/>
      <c r="K234" s="1125"/>
      <c r="L234" s="907"/>
      <c r="M234" s="831"/>
      <c r="N234" s="831"/>
      <c r="O234" s="1207"/>
      <c r="P234" s="1208"/>
      <c r="Q234" s="831"/>
      <c r="R234" s="1207"/>
      <c r="S234" s="1265"/>
    </row>
    <row r="235" spans="4:19" s="804" customFormat="1" ht="19.7" customHeight="1">
      <c r="D235" s="1208"/>
      <c r="E235" s="1208"/>
      <c r="F235" s="1208"/>
      <c r="G235" s="907"/>
      <c r="H235" s="1266"/>
      <c r="I235" s="831"/>
      <c r="J235" s="881"/>
      <c r="K235" s="1125"/>
      <c r="L235" s="907"/>
      <c r="M235" s="831"/>
      <c r="N235" s="831"/>
      <c r="O235" s="1207"/>
      <c r="P235" s="1208"/>
      <c r="Q235" s="831"/>
      <c r="R235" s="1207"/>
      <c r="S235" s="1265"/>
    </row>
    <row r="236" spans="4:19" s="804" customFormat="1" ht="19.7" customHeight="1">
      <c r="D236" s="1208"/>
      <c r="E236" s="1208"/>
      <c r="F236" s="1208"/>
      <c r="G236" s="907"/>
      <c r="H236" s="1266"/>
      <c r="I236" s="831"/>
      <c r="J236" s="881"/>
      <c r="K236" s="1125"/>
      <c r="L236" s="907"/>
      <c r="M236" s="831"/>
      <c r="N236" s="831"/>
      <c r="O236" s="1207"/>
      <c r="P236" s="1208"/>
      <c r="Q236" s="831"/>
      <c r="R236" s="1207"/>
      <c r="S236" s="1265"/>
    </row>
    <row r="237" spans="4:19" s="804" customFormat="1" ht="19.7" customHeight="1">
      <c r="D237" s="1208"/>
      <c r="E237" s="1208"/>
      <c r="F237" s="1208"/>
      <c r="G237" s="907"/>
      <c r="H237" s="1266"/>
      <c r="I237" s="831"/>
      <c r="J237" s="881"/>
      <c r="K237" s="1125"/>
      <c r="L237" s="907"/>
      <c r="M237" s="831"/>
      <c r="N237" s="831"/>
      <c r="O237" s="1207"/>
      <c r="P237" s="1208"/>
      <c r="Q237" s="831"/>
      <c r="R237" s="1207"/>
      <c r="S237" s="1265"/>
    </row>
    <row r="238" spans="4:19" s="804" customFormat="1" ht="19.7" customHeight="1">
      <c r="D238" s="1208"/>
      <c r="E238" s="1208"/>
      <c r="F238" s="1208"/>
      <c r="G238" s="907"/>
      <c r="H238" s="1266"/>
      <c r="I238" s="831"/>
      <c r="J238" s="881"/>
      <c r="K238" s="1125"/>
      <c r="L238" s="907"/>
      <c r="M238" s="831"/>
      <c r="N238" s="831"/>
      <c r="O238" s="1207"/>
      <c r="P238" s="1208"/>
      <c r="Q238" s="831"/>
      <c r="R238" s="1207"/>
      <c r="S238" s="1265"/>
    </row>
    <row r="239" spans="4:19" s="804" customFormat="1" ht="19.7" customHeight="1">
      <c r="D239" s="1208"/>
      <c r="E239" s="1208"/>
      <c r="F239" s="1208"/>
      <c r="G239" s="907"/>
      <c r="H239" s="1266"/>
      <c r="I239" s="831"/>
      <c r="J239" s="881"/>
      <c r="K239" s="1125"/>
      <c r="L239" s="907"/>
      <c r="M239" s="831"/>
      <c r="N239" s="831"/>
      <c r="O239" s="1207"/>
      <c r="P239" s="1208"/>
      <c r="Q239" s="831"/>
      <c r="R239" s="1207"/>
      <c r="S239" s="1265"/>
    </row>
    <row r="240" spans="4:19" s="804" customFormat="1" ht="19.7" customHeight="1">
      <c r="D240" s="1208"/>
      <c r="E240" s="1208"/>
      <c r="F240" s="1208"/>
      <c r="G240" s="907"/>
      <c r="H240" s="1266"/>
      <c r="I240" s="831"/>
      <c r="J240" s="881"/>
      <c r="K240" s="1125"/>
      <c r="L240" s="907"/>
      <c r="M240" s="831"/>
      <c r="N240" s="831"/>
      <c r="O240" s="1207"/>
      <c r="P240" s="1208"/>
      <c r="Q240" s="831"/>
      <c r="R240" s="1207"/>
      <c r="S240" s="1265"/>
    </row>
    <row r="241" spans="4:19" s="804" customFormat="1" ht="19.7" customHeight="1">
      <c r="D241" s="1208"/>
      <c r="E241" s="1208"/>
      <c r="F241" s="1208"/>
      <c r="G241" s="907"/>
      <c r="H241" s="1266"/>
      <c r="I241" s="831"/>
      <c r="J241" s="881"/>
      <c r="K241" s="1125"/>
      <c r="L241" s="907"/>
      <c r="M241" s="831"/>
      <c r="N241" s="831"/>
      <c r="O241" s="1207"/>
      <c r="P241" s="1208"/>
      <c r="Q241" s="831"/>
      <c r="R241" s="1207"/>
      <c r="S241" s="1265"/>
    </row>
    <row r="242" spans="4:19" s="804" customFormat="1" ht="19.7" customHeight="1">
      <c r="D242" s="1208"/>
      <c r="E242" s="1208"/>
      <c r="F242" s="1208"/>
      <c r="G242" s="907"/>
      <c r="H242" s="1266"/>
      <c r="I242" s="831"/>
      <c r="J242" s="881"/>
      <c r="K242" s="1125"/>
      <c r="L242" s="907"/>
      <c r="M242" s="831"/>
      <c r="N242" s="831"/>
      <c r="O242" s="1207"/>
      <c r="P242" s="1208"/>
      <c r="Q242" s="831"/>
      <c r="R242" s="1207"/>
      <c r="S242" s="1265"/>
    </row>
    <row r="243" spans="4:19" s="804" customFormat="1" ht="19.7" customHeight="1">
      <c r="D243" s="1208"/>
      <c r="E243" s="1208"/>
      <c r="F243" s="1208"/>
      <c r="G243" s="907"/>
      <c r="H243" s="1266"/>
      <c r="I243" s="831"/>
      <c r="J243" s="881"/>
      <c r="K243" s="1125"/>
      <c r="L243" s="907"/>
      <c r="M243" s="831"/>
      <c r="N243" s="831"/>
      <c r="O243" s="1207"/>
      <c r="P243" s="1208"/>
      <c r="Q243" s="831"/>
      <c r="R243" s="1207"/>
      <c r="S243" s="1265"/>
    </row>
    <row r="244" spans="4:19" s="804" customFormat="1" ht="19.7" customHeight="1">
      <c r="D244" s="1208"/>
      <c r="E244" s="1208"/>
      <c r="F244" s="1208"/>
      <c r="G244" s="907"/>
      <c r="H244" s="1266"/>
      <c r="I244" s="831"/>
      <c r="J244" s="881"/>
      <c r="K244" s="1125"/>
      <c r="L244" s="907"/>
      <c r="M244" s="831"/>
      <c r="N244" s="831"/>
      <c r="O244" s="1207"/>
      <c r="P244" s="1208"/>
      <c r="Q244" s="831"/>
      <c r="R244" s="1207"/>
      <c r="S244" s="1265"/>
    </row>
    <row r="245" spans="4:19" s="804" customFormat="1" ht="19.7" customHeight="1">
      <c r="D245" s="1208"/>
      <c r="E245" s="1208"/>
      <c r="F245" s="1208"/>
      <c r="G245" s="907"/>
      <c r="H245" s="1266"/>
      <c r="I245" s="831"/>
      <c r="J245" s="881"/>
      <c r="K245" s="1125"/>
      <c r="L245" s="907"/>
      <c r="M245" s="831"/>
      <c r="N245" s="831"/>
      <c r="O245" s="1207"/>
      <c r="P245" s="1208"/>
      <c r="Q245" s="831"/>
      <c r="R245" s="1207"/>
      <c r="S245" s="1265"/>
    </row>
    <row r="246" spans="4:19" s="804" customFormat="1" ht="19.7" customHeight="1">
      <c r="D246" s="1208"/>
      <c r="E246" s="1208"/>
      <c r="F246" s="1208"/>
      <c r="G246" s="907"/>
      <c r="H246" s="1266"/>
      <c r="I246" s="831"/>
      <c r="J246" s="881"/>
      <c r="K246" s="1125"/>
      <c r="L246" s="907"/>
      <c r="M246" s="831"/>
      <c r="N246" s="831"/>
      <c r="O246" s="1207"/>
      <c r="P246" s="1208"/>
      <c r="Q246" s="831"/>
      <c r="R246" s="1207"/>
      <c r="S246" s="1265"/>
    </row>
    <row r="247" spans="4:19" s="804" customFormat="1" ht="19.7" customHeight="1">
      <c r="D247" s="1208"/>
      <c r="E247" s="1208"/>
      <c r="F247" s="1208"/>
      <c r="G247" s="907"/>
      <c r="H247" s="1266"/>
      <c r="I247" s="831"/>
      <c r="J247" s="881"/>
      <c r="K247" s="1125"/>
      <c r="L247" s="907"/>
      <c r="M247" s="831"/>
      <c r="N247" s="831"/>
      <c r="O247" s="1207"/>
      <c r="P247" s="1208"/>
      <c r="Q247" s="831"/>
      <c r="R247" s="1207"/>
      <c r="S247" s="1265"/>
    </row>
    <row r="248" spans="4:19" s="804" customFormat="1" ht="19.7" customHeight="1">
      <c r="D248" s="1208"/>
      <c r="E248" s="1208"/>
      <c r="F248" s="1208"/>
      <c r="G248" s="907"/>
      <c r="H248" s="1266"/>
      <c r="I248" s="831"/>
      <c r="J248" s="881"/>
      <c r="K248" s="1125"/>
      <c r="L248" s="907"/>
      <c r="M248" s="831"/>
      <c r="N248" s="831"/>
      <c r="O248" s="1207"/>
      <c r="P248" s="1208"/>
      <c r="Q248" s="831"/>
      <c r="R248" s="1207"/>
      <c r="S248" s="1265"/>
    </row>
    <row r="249" spans="4:19" s="804" customFormat="1" ht="19.7" customHeight="1">
      <c r="D249" s="1208"/>
      <c r="E249" s="1208"/>
      <c r="F249" s="1208"/>
      <c r="G249" s="907"/>
      <c r="H249" s="1266"/>
      <c r="I249" s="831"/>
      <c r="J249" s="881"/>
      <c r="K249" s="1125"/>
      <c r="L249" s="907"/>
      <c r="M249" s="831"/>
      <c r="N249" s="831"/>
      <c r="O249" s="1207"/>
      <c r="P249" s="1208"/>
      <c r="Q249" s="831"/>
      <c r="R249" s="1207"/>
      <c r="S249" s="1265"/>
    </row>
    <row r="250" spans="4:19" s="804" customFormat="1" ht="19.7" customHeight="1">
      <c r="D250" s="1208"/>
      <c r="E250" s="1208"/>
      <c r="F250" s="1208"/>
      <c r="G250" s="907"/>
      <c r="H250" s="1266"/>
      <c r="I250" s="831"/>
      <c r="J250" s="881"/>
      <c r="K250" s="1125"/>
      <c r="L250" s="907"/>
      <c r="M250" s="831"/>
      <c r="N250" s="831"/>
      <c r="O250" s="1207"/>
      <c r="P250" s="1208"/>
      <c r="Q250" s="831"/>
      <c r="R250" s="1207"/>
      <c r="S250" s="1265"/>
    </row>
    <row r="251" spans="4:19" s="804" customFormat="1" ht="19.7" customHeight="1">
      <c r="D251" s="1208"/>
      <c r="E251" s="1208"/>
      <c r="F251" s="1208"/>
      <c r="G251" s="907"/>
      <c r="H251" s="1266"/>
      <c r="I251" s="831"/>
      <c r="J251" s="881"/>
      <c r="K251" s="1125"/>
      <c r="L251" s="907"/>
      <c r="M251" s="831"/>
      <c r="N251" s="831"/>
      <c r="O251" s="1207"/>
      <c r="P251" s="1208"/>
      <c r="Q251" s="831"/>
      <c r="R251" s="1207"/>
      <c r="S251" s="1265"/>
    </row>
    <row r="252" spans="4:19" s="804" customFormat="1" ht="19.7" customHeight="1">
      <c r="D252" s="1208"/>
      <c r="E252" s="1208"/>
      <c r="F252" s="1208"/>
      <c r="G252" s="907"/>
      <c r="H252" s="1266"/>
      <c r="I252" s="831"/>
      <c r="J252" s="881"/>
      <c r="K252" s="1125"/>
      <c r="L252" s="907"/>
      <c r="M252" s="831"/>
      <c r="N252" s="831"/>
      <c r="O252" s="1207"/>
      <c r="P252" s="1208"/>
      <c r="Q252" s="831"/>
      <c r="R252" s="1207"/>
      <c r="S252" s="1265"/>
    </row>
    <row r="253" spans="4:19" s="804" customFormat="1" ht="19.7" customHeight="1">
      <c r="D253" s="1208"/>
      <c r="E253" s="1208"/>
      <c r="F253" s="1208"/>
      <c r="G253" s="907"/>
      <c r="H253" s="1266"/>
      <c r="I253" s="831"/>
      <c r="J253" s="881"/>
      <c r="K253" s="1125"/>
      <c r="L253" s="907"/>
      <c r="M253" s="831"/>
      <c r="N253" s="831"/>
      <c r="O253" s="1207"/>
      <c r="P253" s="1208"/>
      <c r="Q253" s="831"/>
      <c r="R253" s="1207"/>
      <c r="S253" s="1265"/>
    </row>
    <row r="254" spans="4:19" s="804" customFormat="1" ht="19.7" customHeight="1">
      <c r="D254" s="1208"/>
      <c r="E254" s="1208"/>
      <c r="F254" s="1208"/>
      <c r="G254" s="907"/>
      <c r="H254" s="1266"/>
      <c r="I254" s="831"/>
      <c r="J254" s="881"/>
      <c r="K254" s="1125"/>
      <c r="L254" s="907"/>
      <c r="M254" s="831"/>
      <c r="N254" s="831"/>
      <c r="O254" s="1207"/>
      <c r="P254" s="1208"/>
      <c r="Q254" s="831"/>
      <c r="R254" s="1207"/>
      <c r="S254" s="1265"/>
    </row>
    <row r="255" spans="4:19" s="804" customFormat="1" ht="19.7" customHeight="1">
      <c r="D255" s="1208"/>
      <c r="E255" s="1208"/>
      <c r="F255" s="1208"/>
      <c r="G255" s="907"/>
      <c r="H255" s="1266"/>
      <c r="I255" s="831"/>
      <c r="J255" s="881"/>
      <c r="K255" s="1125"/>
      <c r="L255" s="907"/>
      <c r="M255" s="831"/>
      <c r="N255" s="831"/>
      <c r="O255" s="1207"/>
      <c r="P255" s="1208"/>
      <c r="Q255" s="831"/>
      <c r="R255" s="1207"/>
      <c r="S255" s="1265"/>
    </row>
    <row r="256" spans="4:19" s="804" customFormat="1" ht="19.7" customHeight="1">
      <c r="D256" s="1208"/>
      <c r="E256" s="1208"/>
      <c r="F256" s="1208"/>
      <c r="G256" s="907"/>
      <c r="H256" s="1266"/>
      <c r="I256" s="831"/>
      <c r="J256" s="881"/>
      <c r="K256" s="1125"/>
      <c r="L256" s="907"/>
      <c r="M256" s="831"/>
      <c r="N256" s="831"/>
      <c r="O256" s="1207"/>
      <c r="P256" s="1208"/>
      <c r="Q256" s="831"/>
      <c r="R256" s="1207"/>
      <c r="S256" s="1265"/>
    </row>
    <row r="257" spans="4:19" s="804" customFormat="1" ht="19.7" customHeight="1">
      <c r="D257" s="1208"/>
      <c r="E257" s="1208"/>
      <c r="F257" s="1208"/>
      <c r="G257" s="907"/>
      <c r="H257" s="1266"/>
      <c r="I257" s="831"/>
      <c r="J257" s="881"/>
      <c r="K257" s="1125"/>
      <c r="L257" s="907"/>
      <c r="M257" s="831"/>
      <c r="N257" s="831"/>
      <c r="O257" s="1207"/>
      <c r="P257" s="1208"/>
      <c r="Q257" s="831"/>
      <c r="R257" s="1207"/>
      <c r="S257" s="1265"/>
    </row>
    <row r="258" spans="4:19" s="804" customFormat="1" ht="19.7" customHeight="1">
      <c r="D258" s="1208"/>
      <c r="E258" s="1208"/>
      <c r="F258" s="1208"/>
      <c r="G258" s="907"/>
      <c r="H258" s="1266"/>
      <c r="I258" s="831"/>
      <c r="J258" s="881"/>
      <c r="K258" s="1125"/>
      <c r="L258" s="907"/>
      <c r="M258" s="831"/>
      <c r="N258" s="831"/>
      <c r="O258" s="1207"/>
      <c r="P258" s="1208"/>
      <c r="Q258" s="831"/>
      <c r="R258" s="1207"/>
      <c r="S258" s="1265"/>
    </row>
    <row r="259" spans="4:19" s="804" customFormat="1" ht="19.7" customHeight="1">
      <c r="D259" s="1208"/>
      <c r="E259" s="1208"/>
      <c r="F259" s="1208"/>
      <c r="G259" s="907"/>
      <c r="H259" s="1266"/>
      <c r="I259" s="831"/>
      <c r="J259" s="881"/>
      <c r="K259" s="1125"/>
      <c r="L259" s="907"/>
      <c r="M259" s="831"/>
      <c r="N259" s="831"/>
      <c r="O259" s="1207"/>
      <c r="P259" s="1208"/>
      <c r="Q259" s="831"/>
      <c r="R259" s="1207"/>
      <c r="S259" s="1265"/>
    </row>
    <row r="260" spans="4:19" s="804" customFormat="1" ht="19.7" customHeight="1">
      <c r="D260" s="1208"/>
      <c r="E260" s="1208"/>
      <c r="F260" s="1208"/>
      <c r="G260" s="907"/>
      <c r="H260" s="1266"/>
      <c r="I260" s="831"/>
      <c r="J260" s="881"/>
      <c r="K260" s="1125"/>
      <c r="L260" s="907"/>
      <c r="M260" s="831"/>
      <c r="N260" s="831"/>
      <c r="O260" s="1207"/>
      <c r="P260" s="1208"/>
      <c r="Q260" s="831"/>
      <c r="R260" s="1207"/>
      <c r="S260" s="1265"/>
    </row>
    <row r="261" spans="4:19" s="804" customFormat="1" ht="19.7" customHeight="1">
      <c r="D261" s="1208"/>
      <c r="E261" s="1208"/>
      <c r="F261" s="1208"/>
      <c r="G261" s="907"/>
      <c r="H261" s="1266"/>
      <c r="I261" s="831"/>
      <c r="J261" s="881"/>
      <c r="K261" s="1125"/>
      <c r="L261" s="907"/>
      <c r="M261" s="831"/>
      <c r="N261" s="831"/>
      <c r="O261" s="1207"/>
      <c r="P261" s="1208"/>
      <c r="Q261" s="831"/>
      <c r="R261" s="1207"/>
      <c r="S261" s="1265"/>
    </row>
    <row r="262" spans="4:19" s="804" customFormat="1" ht="19.7" customHeight="1">
      <c r="D262" s="1208"/>
      <c r="E262" s="1208"/>
      <c r="F262" s="1208"/>
      <c r="G262" s="907"/>
      <c r="H262" s="1266"/>
      <c r="I262" s="831"/>
      <c r="J262" s="881"/>
      <c r="K262" s="1125"/>
      <c r="L262" s="907"/>
      <c r="M262" s="831"/>
      <c r="N262" s="831"/>
      <c r="O262" s="1207"/>
      <c r="P262" s="1208"/>
      <c r="Q262" s="831"/>
      <c r="R262" s="1207"/>
      <c r="S262" s="1265"/>
    </row>
    <row r="263" spans="4:19" s="804" customFormat="1" ht="19.7" customHeight="1">
      <c r="D263" s="1208"/>
      <c r="E263" s="1208"/>
      <c r="F263" s="1208"/>
      <c r="G263" s="907"/>
      <c r="H263" s="1266"/>
      <c r="I263" s="831"/>
      <c r="J263" s="881"/>
      <c r="K263" s="1125"/>
      <c r="L263" s="907"/>
      <c r="M263" s="831"/>
      <c r="N263" s="831"/>
      <c r="O263" s="1207"/>
      <c r="P263" s="1208"/>
      <c r="Q263" s="831"/>
      <c r="R263" s="1207"/>
      <c r="S263" s="1265"/>
    </row>
    <row r="264" spans="4:19" s="804" customFormat="1" ht="19.7" customHeight="1">
      <c r="D264" s="1208"/>
      <c r="E264" s="1208"/>
      <c r="F264" s="1208"/>
      <c r="G264" s="907"/>
      <c r="H264" s="1266"/>
      <c r="I264" s="831"/>
      <c r="J264" s="881"/>
      <c r="K264" s="1125"/>
      <c r="L264" s="907"/>
      <c r="M264" s="831"/>
      <c r="N264" s="831"/>
      <c r="O264" s="1207"/>
      <c r="P264" s="1208"/>
      <c r="Q264" s="831"/>
      <c r="R264" s="1207"/>
      <c r="S264" s="1265"/>
    </row>
    <row r="265" spans="4:19" s="804" customFormat="1" ht="19.7" customHeight="1">
      <c r="D265" s="1208"/>
      <c r="E265" s="1208"/>
      <c r="F265" s="1208"/>
      <c r="G265" s="907"/>
      <c r="H265" s="1266"/>
      <c r="I265" s="831"/>
      <c r="J265" s="881"/>
      <c r="K265" s="1125"/>
      <c r="L265" s="907"/>
      <c r="M265" s="831"/>
      <c r="N265" s="831"/>
      <c r="O265" s="1207"/>
      <c r="P265" s="1208"/>
      <c r="Q265" s="831"/>
      <c r="R265" s="1207"/>
      <c r="S265" s="1265"/>
    </row>
    <row r="266" spans="4:19" s="804" customFormat="1" ht="19.7" customHeight="1">
      <c r="D266" s="1208"/>
      <c r="E266" s="1208"/>
      <c r="F266" s="1208"/>
      <c r="G266" s="907"/>
      <c r="H266" s="1266"/>
      <c r="I266" s="831"/>
      <c r="J266" s="881"/>
      <c r="K266" s="1125"/>
      <c r="L266" s="907"/>
      <c r="M266" s="831"/>
      <c r="N266" s="831"/>
      <c r="O266" s="1207"/>
      <c r="P266" s="1208"/>
      <c r="Q266" s="831"/>
      <c r="R266" s="1207"/>
      <c r="S266" s="1265"/>
    </row>
    <row r="267" spans="4:19" s="804" customFormat="1" ht="19.7" customHeight="1">
      <c r="D267" s="1208"/>
      <c r="E267" s="1208"/>
      <c r="F267" s="1208"/>
      <c r="G267" s="907"/>
      <c r="H267" s="1266"/>
      <c r="I267" s="831"/>
      <c r="J267" s="881"/>
      <c r="K267" s="1125"/>
      <c r="L267" s="907"/>
      <c r="M267" s="831"/>
      <c r="N267" s="831"/>
      <c r="O267" s="1207"/>
      <c r="P267" s="1208"/>
      <c r="Q267" s="831"/>
      <c r="R267" s="1207"/>
      <c r="S267" s="1265"/>
    </row>
    <row r="268" spans="4:19" s="804" customFormat="1" ht="19.7" customHeight="1">
      <c r="D268" s="1208"/>
      <c r="E268" s="1208"/>
      <c r="F268" s="1208"/>
      <c r="G268" s="907"/>
      <c r="H268" s="1266"/>
      <c r="I268" s="831"/>
      <c r="J268" s="881"/>
      <c r="K268" s="1125"/>
      <c r="L268" s="907"/>
      <c r="M268" s="831"/>
      <c r="N268" s="831"/>
      <c r="O268" s="1207"/>
      <c r="P268" s="1208"/>
      <c r="Q268" s="831"/>
      <c r="R268" s="1207"/>
      <c r="S268" s="1265"/>
    </row>
    <row r="269" spans="4:19" s="804" customFormat="1" ht="19.7" customHeight="1">
      <c r="D269" s="1208"/>
      <c r="E269" s="1208"/>
      <c r="F269" s="1208"/>
      <c r="G269" s="907"/>
      <c r="H269" s="1266"/>
      <c r="I269" s="831"/>
      <c r="J269" s="881"/>
      <c r="K269" s="1125"/>
      <c r="L269" s="907"/>
      <c r="M269" s="831"/>
      <c r="N269" s="831"/>
      <c r="O269" s="1207"/>
      <c r="P269" s="1208"/>
      <c r="Q269" s="831"/>
      <c r="R269" s="1207"/>
      <c r="S269" s="1265"/>
    </row>
    <row r="270" spans="4:19" s="804" customFormat="1" ht="19.7" customHeight="1">
      <c r="D270" s="1208"/>
      <c r="E270" s="1208"/>
      <c r="F270" s="1208"/>
      <c r="G270" s="907"/>
      <c r="H270" s="1266"/>
      <c r="I270" s="831"/>
      <c r="J270" s="881"/>
      <c r="K270" s="1125"/>
      <c r="L270" s="907"/>
      <c r="M270" s="831"/>
      <c r="N270" s="831"/>
      <c r="O270" s="1207"/>
      <c r="P270" s="1208"/>
      <c r="Q270" s="831"/>
      <c r="R270" s="1207"/>
      <c r="S270" s="1265"/>
    </row>
    <row r="271" spans="4:19" s="804" customFormat="1" ht="19.7" customHeight="1">
      <c r="D271" s="1208"/>
      <c r="E271" s="1208"/>
      <c r="F271" s="1208"/>
      <c r="G271" s="907"/>
      <c r="H271" s="1266"/>
      <c r="I271" s="831"/>
      <c r="J271" s="881"/>
      <c r="K271" s="1125"/>
      <c r="L271" s="907"/>
      <c r="M271" s="831"/>
      <c r="N271" s="831"/>
      <c r="O271" s="1207"/>
      <c r="P271" s="1208"/>
      <c r="Q271" s="831"/>
      <c r="R271" s="1207"/>
      <c r="S271" s="1265"/>
    </row>
    <row r="272" spans="4:19" s="804" customFormat="1" ht="19.7" customHeight="1">
      <c r="D272" s="1208"/>
      <c r="E272" s="1208"/>
      <c r="F272" s="1208"/>
      <c r="G272" s="907"/>
      <c r="H272" s="1266"/>
      <c r="I272" s="831"/>
      <c r="J272" s="881"/>
      <c r="K272" s="1125"/>
      <c r="L272" s="907"/>
      <c r="M272" s="831"/>
      <c r="N272" s="831"/>
      <c r="O272" s="1207"/>
      <c r="P272" s="1208"/>
      <c r="Q272" s="831"/>
      <c r="R272" s="1207"/>
      <c r="S272" s="1265"/>
    </row>
    <row r="273" spans="4:19" s="804" customFormat="1" ht="19.7" customHeight="1">
      <c r="D273" s="1208"/>
      <c r="E273" s="1208"/>
      <c r="F273" s="1208"/>
      <c r="G273" s="907"/>
      <c r="H273" s="1266"/>
      <c r="I273" s="831"/>
      <c r="J273" s="881"/>
      <c r="K273" s="1125"/>
      <c r="L273" s="907"/>
      <c r="M273" s="831"/>
      <c r="N273" s="831"/>
      <c r="O273" s="1207"/>
      <c r="P273" s="1208"/>
      <c r="Q273" s="831"/>
      <c r="R273" s="1207"/>
      <c r="S273" s="1265"/>
    </row>
    <row r="274" spans="4:19" s="804" customFormat="1" ht="19.7" customHeight="1">
      <c r="D274" s="1208"/>
      <c r="E274" s="1208"/>
      <c r="F274" s="1208"/>
      <c r="G274" s="907"/>
      <c r="H274" s="1266"/>
      <c r="I274" s="831"/>
      <c r="J274" s="881"/>
      <c r="K274" s="1125"/>
      <c r="L274" s="907"/>
      <c r="M274" s="831"/>
      <c r="N274" s="831"/>
      <c r="O274" s="1207"/>
      <c r="P274" s="1208"/>
      <c r="Q274" s="831"/>
      <c r="R274" s="1207"/>
      <c r="S274" s="1265"/>
    </row>
    <row r="275" spans="4:19" s="804" customFormat="1" ht="19.7" customHeight="1">
      <c r="D275" s="1208"/>
      <c r="E275" s="1208"/>
      <c r="F275" s="1208"/>
      <c r="G275" s="907"/>
      <c r="H275" s="1266"/>
      <c r="I275" s="831"/>
      <c r="J275" s="881"/>
      <c r="K275" s="1125"/>
      <c r="L275" s="907"/>
      <c r="M275" s="831"/>
      <c r="N275" s="831"/>
      <c r="O275" s="1207"/>
      <c r="P275" s="1208"/>
      <c r="Q275" s="831"/>
      <c r="R275" s="1207"/>
      <c r="S275" s="1265"/>
    </row>
    <row r="276" spans="4:19" s="804" customFormat="1" ht="19.7" customHeight="1">
      <c r="D276" s="1208"/>
      <c r="E276" s="1208"/>
      <c r="F276" s="1208"/>
      <c r="G276" s="907"/>
      <c r="H276" s="1266"/>
      <c r="I276" s="831"/>
      <c r="J276" s="881"/>
      <c r="K276" s="1125"/>
      <c r="L276" s="907"/>
      <c r="M276" s="831"/>
      <c r="N276" s="831"/>
      <c r="O276" s="1207"/>
      <c r="P276" s="1208"/>
      <c r="Q276" s="831"/>
      <c r="R276" s="1207"/>
      <c r="S276" s="1265"/>
    </row>
    <row r="277" spans="4:19" s="804" customFormat="1" ht="19.7" customHeight="1">
      <c r="D277" s="1208"/>
      <c r="E277" s="1208"/>
      <c r="F277" s="1208"/>
      <c r="G277" s="907"/>
      <c r="H277" s="1266"/>
      <c r="I277" s="831"/>
      <c r="J277" s="881"/>
      <c r="K277" s="1125"/>
      <c r="L277" s="907"/>
      <c r="M277" s="831"/>
      <c r="N277" s="831"/>
      <c r="O277" s="1207"/>
      <c r="P277" s="1208"/>
      <c r="Q277" s="831"/>
      <c r="R277" s="1207"/>
      <c r="S277" s="1265"/>
    </row>
    <row r="278" spans="4:19" s="804" customFormat="1" ht="19.7" customHeight="1">
      <c r="D278" s="1208"/>
      <c r="E278" s="1208"/>
      <c r="F278" s="1208"/>
      <c r="G278" s="907"/>
      <c r="H278" s="1266"/>
      <c r="I278" s="831"/>
      <c r="J278" s="881"/>
      <c r="K278" s="1125"/>
      <c r="L278" s="907"/>
      <c r="M278" s="831"/>
      <c r="N278" s="831"/>
      <c r="O278" s="1207"/>
      <c r="P278" s="1208"/>
      <c r="Q278" s="831"/>
      <c r="R278" s="1207"/>
      <c r="S278" s="1265"/>
    </row>
    <row r="279" spans="4:19" s="804" customFormat="1" ht="19.7" customHeight="1">
      <c r="D279" s="1208"/>
      <c r="E279" s="1208"/>
      <c r="F279" s="1208"/>
      <c r="G279" s="907"/>
      <c r="H279" s="1266"/>
      <c r="I279" s="831"/>
      <c r="J279" s="881"/>
      <c r="K279" s="1125"/>
      <c r="L279" s="907"/>
      <c r="M279" s="831"/>
      <c r="N279" s="831"/>
      <c r="O279" s="1207"/>
      <c r="P279" s="1208"/>
      <c r="Q279" s="831"/>
      <c r="R279" s="1207"/>
      <c r="S279" s="1265"/>
    </row>
    <row r="280" spans="4:19" s="804" customFormat="1" ht="19.7" customHeight="1">
      <c r="D280" s="1208"/>
      <c r="E280" s="1208"/>
      <c r="F280" s="1208"/>
      <c r="G280" s="907"/>
      <c r="H280" s="1266"/>
      <c r="I280" s="831"/>
      <c r="J280" s="881"/>
      <c r="K280" s="1125"/>
      <c r="L280" s="907"/>
      <c r="M280" s="831"/>
      <c r="N280" s="831"/>
      <c r="O280" s="1207"/>
      <c r="P280" s="1208"/>
      <c r="Q280" s="831"/>
      <c r="R280" s="1207"/>
      <c r="S280" s="1265"/>
    </row>
    <row r="281" spans="4:19" s="804" customFormat="1" ht="19.7" customHeight="1">
      <c r="D281" s="1208"/>
      <c r="E281" s="1208"/>
      <c r="F281" s="1208"/>
      <c r="G281" s="907"/>
      <c r="H281" s="1266"/>
      <c r="I281" s="831"/>
      <c r="J281" s="881"/>
      <c r="K281" s="1125"/>
      <c r="L281" s="907"/>
      <c r="M281" s="831"/>
      <c r="N281" s="831"/>
      <c r="O281" s="1207"/>
      <c r="P281" s="1208"/>
      <c r="Q281" s="831"/>
      <c r="R281" s="1207"/>
      <c r="S281" s="1265"/>
    </row>
    <row r="282" spans="4:19" s="804" customFormat="1" ht="19.7" customHeight="1">
      <c r="D282" s="1208"/>
      <c r="E282" s="1208"/>
      <c r="F282" s="1208"/>
      <c r="G282" s="907"/>
      <c r="H282" s="1266"/>
      <c r="I282" s="831"/>
      <c r="J282" s="881"/>
      <c r="K282" s="1125"/>
      <c r="L282" s="907"/>
      <c r="M282" s="831"/>
      <c r="N282" s="831"/>
      <c r="O282" s="1207"/>
      <c r="P282" s="1208"/>
      <c r="Q282" s="831"/>
      <c r="R282" s="1207"/>
      <c r="S282" s="1265"/>
    </row>
    <row r="283" spans="4:19" s="804" customFormat="1" ht="19.7" customHeight="1">
      <c r="D283" s="1208"/>
      <c r="E283" s="1208"/>
      <c r="F283" s="1208"/>
      <c r="G283" s="907"/>
      <c r="H283" s="1266"/>
      <c r="I283" s="831"/>
      <c r="J283" s="881"/>
      <c r="K283" s="1125"/>
      <c r="L283" s="907"/>
      <c r="M283" s="831"/>
      <c r="N283" s="831"/>
      <c r="O283" s="1207"/>
      <c r="P283" s="1208"/>
      <c r="Q283" s="831"/>
      <c r="R283" s="1207"/>
      <c r="S283" s="1265"/>
    </row>
    <row r="284" spans="4:19" s="804" customFormat="1" ht="19.7" customHeight="1">
      <c r="D284" s="1208"/>
      <c r="E284" s="1208"/>
      <c r="F284" s="1208"/>
      <c r="G284" s="907"/>
      <c r="H284" s="1266"/>
      <c r="I284" s="831"/>
      <c r="J284" s="881"/>
      <c r="K284" s="1125"/>
      <c r="L284" s="907"/>
      <c r="M284" s="831"/>
      <c r="N284" s="831"/>
      <c r="O284" s="1207"/>
      <c r="P284" s="1208"/>
      <c r="Q284" s="831"/>
      <c r="R284" s="1207"/>
      <c r="S284" s="1265"/>
    </row>
    <row r="285" spans="4:19" s="804" customFormat="1" ht="19.7" customHeight="1">
      <c r="D285" s="1208"/>
      <c r="E285" s="1208"/>
      <c r="F285" s="1208"/>
      <c r="G285" s="907"/>
      <c r="H285" s="1266"/>
      <c r="I285" s="831"/>
      <c r="J285" s="881"/>
      <c r="K285" s="1125"/>
      <c r="L285" s="907"/>
      <c r="M285" s="831"/>
      <c r="N285" s="831"/>
      <c r="O285" s="1207"/>
      <c r="P285" s="1208"/>
      <c r="Q285" s="831"/>
      <c r="R285" s="1207"/>
      <c r="S285" s="1265"/>
    </row>
    <row r="286" spans="4:19" s="804" customFormat="1" ht="19.7" customHeight="1">
      <c r="D286" s="1208"/>
      <c r="E286" s="1208"/>
      <c r="F286" s="1208"/>
      <c r="G286" s="907"/>
      <c r="H286" s="1266"/>
      <c r="I286" s="831"/>
      <c r="J286" s="881"/>
      <c r="K286" s="1125"/>
      <c r="L286" s="907"/>
      <c r="M286" s="831"/>
      <c r="N286" s="831"/>
      <c r="O286" s="1207"/>
      <c r="P286" s="1208"/>
      <c r="Q286" s="831"/>
      <c r="R286" s="1207"/>
      <c r="S286" s="1265"/>
    </row>
    <row r="287" spans="4:19" s="804" customFormat="1" ht="19.7" customHeight="1">
      <c r="D287" s="1208"/>
      <c r="E287" s="1208"/>
      <c r="F287" s="1208"/>
      <c r="G287" s="907"/>
      <c r="H287" s="1266"/>
      <c r="I287" s="831"/>
      <c r="J287" s="881"/>
      <c r="K287" s="1125"/>
      <c r="L287" s="907"/>
      <c r="M287" s="831"/>
      <c r="N287" s="831"/>
      <c r="O287" s="1207"/>
      <c r="P287" s="1208"/>
      <c r="Q287" s="831"/>
      <c r="R287" s="1207"/>
      <c r="S287" s="1265"/>
    </row>
    <row r="288" spans="4:19" s="804" customFormat="1" ht="19.7" customHeight="1">
      <c r="D288" s="1208"/>
      <c r="E288" s="1208"/>
      <c r="F288" s="1208"/>
      <c r="G288" s="907"/>
      <c r="H288" s="1266"/>
      <c r="I288" s="831"/>
      <c r="J288" s="881"/>
      <c r="K288" s="1125"/>
      <c r="L288" s="907"/>
      <c r="M288" s="831"/>
      <c r="N288" s="831"/>
      <c r="O288" s="1207"/>
      <c r="P288" s="1208"/>
      <c r="Q288" s="831"/>
      <c r="R288" s="1207"/>
      <c r="S288" s="1265"/>
    </row>
    <row r="289" spans="4:19" s="804" customFormat="1" ht="19.7" customHeight="1">
      <c r="D289" s="1208"/>
      <c r="E289" s="1208"/>
      <c r="F289" s="1208"/>
      <c r="G289" s="907"/>
      <c r="H289" s="1266"/>
      <c r="I289" s="831"/>
      <c r="J289" s="881"/>
      <c r="K289" s="1125"/>
      <c r="L289" s="907"/>
      <c r="M289" s="831"/>
      <c r="N289" s="831"/>
      <c r="O289" s="1207"/>
      <c r="P289" s="1208"/>
      <c r="Q289" s="831"/>
      <c r="R289" s="1207"/>
      <c r="S289" s="1265"/>
    </row>
    <row r="290" spans="4:19" s="804" customFormat="1" ht="19.7" customHeight="1">
      <c r="D290" s="1208"/>
      <c r="E290" s="1208"/>
      <c r="F290" s="1208"/>
      <c r="G290" s="907"/>
      <c r="H290" s="1266"/>
      <c r="I290" s="831"/>
      <c r="J290" s="881"/>
      <c r="K290" s="1125"/>
      <c r="L290" s="907"/>
      <c r="M290" s="831"/>
      <c r="N290" s="831"/>
      <c r="O290" s="1207"/>
      <c r="P290" s="1208"/>
      <c r="Q290" s="831"/>
      <c r="R290" s="1207"/>
      <c r="S290" s="1265"/>
    </row>
    <row r="291" spans="4:19" s="804" customFormat="1" ht="19.7" customHeight="1">
      <c r="D291" s="1208"/>
      <c r="E291" s="1208"/>
      <c r="F291" s="1208"/>
      <c r="G291" s="907"/>
      <c r="H291" s="1266"/>
      <c r="I291" s="831"/>
      <c r="J291" s="881"/>
      <c r="K291" s="1125"/>
      <c r="L291" s="907"/>
      <c r="M291" s="831"/>
      <c r="N291" s="831"/>
      <c r="O291" s="1207"/>
      <c r="P291" s="1208"/>
      <c r="Q291" s="831"/>
      <c r="R291" s="1207"/>
      <c r="S291" s="1265"/>
    </row>
    <row r="292" spans="4:19" s="804" customFormat="1" ht="19.7" customHeight="1">
      <c r="D292" s="1208"/>
      <c r="E292" s="1208"/>
      <c r="F292" s="1208"/>
      <c r="G292" s="907"/>
      <c r="H292" s="1266"/>
      <c r="I292" s="831"/>
      <c r="J292" s="881"/>
      <c r="K292" s="1125"/>
      <c r="L292" s="907"/>
      <c r="M292" s="831"/>
      <c r="N292" s="831"/>
      <c r="O292" s="1207"/>
      <c r="P292" s="1208"/>
      <c r="Q292" s="831"/>
      <c r="R292" s="1207"/>
      <c r="S292" s="1265"/>
    </row>
    <row r="293" spans="4:19" s="804" customFormat="1" ht="19.7" customHeight="1">
      <c r="D293" s="1208"/>
      <c r="E293" s="1208"/>
      <c r="F293" s="1208"/>
      <c r="G293" s="907"/>
      <c r="H293" s="1266"/>
      <c r="I293" s="831"/>
      <c r="J293" s="881"/>
      <c r="K293" s="1125"/>
      <c r="L293" s="907"/>
      <c r="M293" s="831"/>
      <c r="N293" s="831"/>
      <c r="O293" s="1207"/>
      <c r="P293" s="1208"/>
      <c r="Q293" s="831"/>
      <c r="R293" s="1207"/>
      <c r="S293" s="1265"/>
    </row>
    <row r="294" spans="4:19" s="804" customFormat="1" ht="19.7" customHeight="1">
      <c r="D294" s="1208"/>
      <c r="E294" s="1208"/>
      <c r="F294" s="1208"/>
      <c r="G294" s="907"/>
      <c r="H294" s="1266"/>
      <c r="I294" s="831"/>
      <c r="J294" s="881"/>
      <c r="K294" s="1125"/>
      <c r="L294" s="907"/>
      <c r="M294" s="831"/>
      <c r="N294" s="831"/>
      <c r="O294" s="1207"/>
      <c r="P294" s="1208"/>
      <c r="Q294" s="831"/>
      <c r="R294" s="1207"/>
      <c r="S294" s="1265"/>
    </row>
    <row r="295" spans="4:19" s="804" customFormat="1" ht="19.7" customHeight="1">
      <c r="D295" s="1208"/>
      <c r="E295" s="1208"/>
      <c r="F295" s="1208"/>
      <c r="G295" s="907"/>
      <c r="H295" s="1266"/>
      <c r="I295" s="831"/>
      <c r="J295" s="881"/>
      <c r="K295" s="1125"/>
      <c r="L295" s="907"/>
      <c r="M295" s="831"/>
      <c r="N295" s="831"/>
      <c r="O295" s="1207"/>
      <c r="P295" s="1208"/>
      <c r="Q295" s="831"/>
      <c r="R295" s="1207"/>
      <c r="S295" s="1265"/>
    </row>
    <row r="296" spans="4:19" s="804" customFormat="1" ht="19.7" customHeight="1">
      <c r="D296" s="1208"/>
      <c r="E296" s="1208"/>
      <c r="F296" s="1208"/>
      <c r="G296" s="907"/>
      <c r="H296" s="1266"/>
      <c r="I296" s="831"/>
      <c r="J296" s="881"/>
      <c r="K296" s="1125"/>
      <c r="L296" s="907"/>
      <c r="M296" s="831"/>
      <c r="N296" s="831"/>
      <c r="O296" s="1207"/>
      <c r="P296" s="1208"/>
      <c r="Q296" s="831"/>
      <c r="R296" s="1207"/>
      <c r="S296" s="1265"/>
    </row>
    <row r="297" spans="4:19" s="804" customFormat="1" ht="19.7" customHeight="1">
      <c r="D297" s="1208"/>
      <c r="E297" s="1208"/>
      <c r="F297" s="1208"/>
      <c r="G297" s="907"/>
      <c r="H297" s="1266"/>
      <c r="I297" s="831"/>
      <c r="J297" s="881"/>
      <c r="K297" s="1125"/>
      <c r="L297" s="907"/>
      <c r="M297" s="831"/>
      <c r="N297" s="831"/>
      <c r="O297" s="1207"/>
      <c r="P297" s="1208"/>
      <c r="Q297" s="831"/>
      <c r="R297" s="1207"/>
      <c r="S297" s="1265"/>
    </row>
    <row r="298" spans="4:19" s="804" customFormat="1" ht="19.7" customHeight="1">
      <c r="D298" s="1208"/>
      <c r="E298" s="1208"/>
      <c r="F298" s="1208"/>
      <c r="G298" s="907"/>
      <c r="H298" s="1266"/>
      <c r="I298" s="831"/>
      <c r="J298" s="881"/>
      <c r="K298" s="1125"/>
      <c r="L298" s="907"/>
      <c r="M298" s="831"/>
      <c r="N298" s="831"/>
      <c r="O298" s="1207"/>
      <c r="P298" s="1208"/>
      <c r="Q298" s="831"/>
      <c r="R298" s="1207"/>
      <c r="S298" s="1265"/>
    </row>
    <row r="299" spans="4:19" s="804" customFormat="1" ht="19.7" customHeight="1">
      <c r="D299" s="1208"/>
      <c r="E299" s="1208"/>
      <c r="F299" s="1208"/>
      <c r="G299" s="907"/>
      <c r="H299" s="1266"/>
      <c r="I299" s="831"/>
      <c r="J299" s="881"/>
      <c r="K299" s="1125"/>
      <c r="L299" s="907"/>
      <c r="M299" s="831"/>
      <c r="N299" s="831"/>
      <c r="O299" s="1207"/>
      <c r="P299" s="1208"/>
      <c r="Q299" s="831"/>
      <c r="R299" s="1207"/>
      <c r="S299" s="1265"/>
    </row>
    <row r="300" spans="4:19" s="804" customFormat="1" ht="19.7" customHeight="1">
      <c r="D300" s="1208"/>
      <c r="E300" s="1208"/>
      <c r="F300" s="1208"/>
      <c r="G300" s="907"/>
      <c r="H300" s="1266"/>
      <c r="I300" s="831"/>
      <c r="J300" s="881"/>
      <c r="K300" s="1125"/>
      <c r="L300" s="907"/>
      <c r="M300" s="831"/>
      <c r="N300" s="831"/>
      <c r="O300" s="1207"/>
      <c r="P300" s="1208"/>
      <c r="Q300" s="831"/>
      <c r="R300" s="1207"/>
      <c r="S300" s="1265"/>
    </row>
    <row r="301" spans="4:19" s="804" customFormat="1" ht="19.7" customHeight="1">
      <c r="D301" s="1208"/>
      <c r="E301" s="1208"/>
      <c r="F301" s="1208"/>
      <c r="G301" s="907"/>
      <c r="H301" s="1266"/>
      <c r="I301" s="831"/>
      <c r="J301" s="881"/>
      <c r="K301" s="1125"/>
      <c r="L301" s="907"/>
      <c r="M301" s="831"/>
      <c r="N301" s="831"/>
      <c r="O301" s="1207"/>
      <c r="P301" s="1208"/>
      <c r="Q301" s="831"/>
      <c r="R301" s="1207"/>
      <c r="S301" s="1265"/>
    </row>
    <row r="302" spans="4:19" s="804" customFormat="1" ht="19.7" customHeight="1">
      <c r="D302" s="1208"/>
      <c r="E302" s="1208"/>
      <c r="F302" s="1208"/>
      <c r="G302" s="907"/>
      <c r="H302" s="1266"/>
      <c r="I302" s="831"/>
      <c r="J302" s="881"/>
      <c r="K302" s="1125"/>
      <c r="L302" s="907"/>
      <c r="M302" s="831"/>
      <c r="N302" s="831"/>
      <c r="O302" s="1207"/>
      <c r="P302" s="1208"/>
      <c r="Q302" s="831"/>
      <c r="R302" s="1207"/>
      <c r="S302" s="1265"/>
    </row>
    <row r="303" spans="4:19" s="804" customFormat="1" ht="19.7" customHeight="1">
      <c r="D303" s="1208"/>
      <c r="E303" s="1208"/>
      <c r="F303" s="1208"/>
      <c r="G303" s="907"/>
      <c r="H303" s="1266"/>
      <c r="I303" s="831"/>
      <c r="J303" s="881"/>
      <c r="K303" s="1125"/>
      <c r="L303" s="907"/>
      <c r="M303" s="831"/>
      <c r="N303" s="831"/>
      <c r="O303" s="1207"/>
      <c r="P303" s="1208"/>
      <c r="Q303" s="831"/>
      <c r="R303" s="1207"/>
      <c r="S303" s="1265"/>
    </row>
    <row r="304" spans="4:19" s="804" customFormat="1" ht="19.7" customHeight="1">
      <c r="D304" s="1208"/>
      <c r="E304" s="1208"/>
      <c r="F304" s="1208"/>
      <c r="G304" s="907"/>
      <c r="H304" s="1266"/>
      <c r="I304" s="831"/>
      <c r="J304" s="881"/>
      <c r="K304" s="1125"/>
      <c r="L304" s="907"/>
      <c r="M304" s="831"/>
      <c r="N304" s="831"/>
      <c r="O304" s="1207"/>
      <c r="P304" s="1208"/>
      <c r="Q304" s="831"/>
      <c r="R304" s="1207"/>
      <c r="S304" s="1265"/>
    </row>
    <row r="305" spans="4:19" s="804" customFormat="1" ht="19.7" customHeight="1">
      <c r="D305" s="1208"/>
      <c r="E305" s="1208"/>
      <c r="F305" s="1208"/>
      <c r="G305" s="907"/>
      <c r="H305" s="1266"/>
      <c r="I305" s="831"/>
      <c r="J305" s="881"/>
      <c r="K305" s="1125"/>
      <c r="L305" s="907"/>
      <c r="M305" s="831"/>
      <c r="N305" s="831"/>
      <c r="O305" s="1207"/>
      <c r="P305" s="1208"/>
      <c r="Q305" s="831"/>
      <c r="R305" s="1207"/>
      <c r="S305" s="1265"/>
    </row>
    <row r="306" spans="4:19" s="804" customFormat="1" ht="19.7" customHeight="1">
      <c r="D306" s="1208"/>
      <c r="E306" s="1208"/>
      <c r="F306" s="1208"/>
      <c r="G306" s="907"/>
      <c r="H306" s="1266"/>
      <c r="I306" s="831"/>
      <c r="J306" s="881"/>
      <c r="K306" s="1125"/>
      <c r="L306" s="907"/>
      <c r="M306" s="831"/>
      <c r="N306" s="831"/>
      <c r="O306" s="1207"/>
      <c r="P306" s="1208"/>
      <c r="Q306" s="831"/>
      <c r="R306" s="1207"/>
      <c r="S306" s="1265"/>
    </row>
    <row r="307" spans="4:19" s="804" customFormat="1" ht="19.7" customHeight="1">
      <c r="D307" s="1208"/>
      <c r="E307" s="1208"/>
      <c r="F307" s="1208"/>
      <c r="G307" s="907"/>
      <c r="H307" s="1266"/>
      <c r="I307" s="831"/>
      <c r="J307" s="881"/>
      <c r="K307" s="1125"/>
      <c r="L307" s="907"/>
      <c r="M307" s="831"/>
      <c r="N307" s="831"/>
      <c r="O307" s="1207"/>
      <c r="P307" s="1208"/>
      <c r="Q307" s="831"/>
      <c r="R307" s="1207"/>
      <c r="S307" s="1265"/>
    </row>
    <row r="308" spans="4:19" s="804" customFormat="1" ht="19.7" customHeight="1">
      <c r="D308" s="1208"/>
      <c r="E308" s="1208"/>
      <c r="F308" s="1208"/>
      <c r="G308" s="907"/>
      <c r="H308" s="1266"/>
      <c r="I308" s="831"/>
      <c r="J308" s="881"/>
      <c r="K308" s="1125"/>
      <c r="L308" s="907"/>
      <c r="M308" s="831"/>
      <c r="N308" s="831"/>
      <c r="O308" s="1207"/>
      <c r="P308" s="1208"/>
      <c r="Q308" s="831"/>
      <c r="R308" s="1207"/>
      <c r="S308" s="1265"/>
    </row>
    <row r="309" spans="4:19" s="804" customFormat="1" ht="19.7" customHeight="1">
      <c r="D309" s="1208"/>
      <c r="E309" s="1208"/>
      <c r="F309" s="1208"/>
      <c r="G309" s="907"/>
      <c r="H309" s="1266"/>
      <c r="I309" s="831"/>
      <c r="J309" s="881"/>
      <c r="K309" s="1125"/>
      <c r="L309" s="907"/>
      <c r="M309" s="831"/>
      <c r="N309" s="831"/>
      <c r="O309" s="1207"/>
      <c r="P309" s="1208"/>
      <c r="Q309" s="831"/>
      <c r="R309" s="1207"/>
      <c r="S309" s="1265"/>
    </row>
    <row r="310" spans="4:19" s="804" customFormat="1" ht="19.7" customHeight="1">
      <c r="D310" s="1208"/>
      <c r="E310" s="1208"/>
      <c r="F310" s="1208"/>
      <c r="G310" s="907"/>
      <c r="H310" s="1266"/>
      <c r="I310" s="831"/>
      <c r="J310" s="881"/>
      <c r="K310" s="1125"/>
      <c r="L310" s="907"/>
      <c r="M310" s="831"/>
      <c r="N310" s="831"/>
      <c r="O310" s="1207"/>
      <c r="P310" s="1208"/>
      <c r="Q310" s="831"/>
      <c r="R310" s="1207"/>
      <c r="S310" s="1265"/>
    </row>
    <row r="311" spans="4:19" s="804" customFormat="1" ht="19.7" customHeight="1">
      <c r="D311" s="1208"/>
      <c r="E311" s="1208"/>
      <c r="F311" s="1208"/>
      <c r="G311" s="907"/>
      <c r="H311" s="1266"/>
      <c r="I311" s="831"/>
      <c r="J311" s="881"/>
      <c r="K311" s="1125"/>
      <c r="L311" s="907"/>
      <c r="M311" s="831"/>
      <c r="N311" s="831"/>
      <c r="O311" s="1207"/>
      <c r="P311" s="1208"/>
      <c r="Q311" s="831"/>
      <c r="R311" s="1207"/>
      <c r="S311" s="1265"/>
    </row>
    <row r="312" spans="4:19" s="804" customFormat="1" ht="19.7" customHeight="1">
      <c r="D312" s="1208"/>
      <c r="E312" s="1208"/>
      <c r="F312" s="1208"/>
      <c r="G312" s="907"/>
      <c r="H312" s="1266"/>
      <c r="I312" s="831"/>
      <c r="J312" s="881"/>
      <c r="K312" s="1125"/>
      <c r="L312" s="907"/>
      <c r="M312" s="831"/>
      <c r="N312" s="831"/>
      <c r="O312" s="1207"/>
      <c r="P312" s="1208"/>
      <c r="Q312" s="831"/>
      <c r="R312" s="1207"/>
      <c r="S312" s="1265"/>
    </row>
    <row r="313" spans="4:19" s="804" customFormat="1" ht="19.7" customHeight="1">
      <c r="D313" s="1208"/>
      <c r="E313" s="1208"/>
      <c r="F313" s="1208"/>
      <c r="G313" s="907"/>
      <c r="H313" s="1266"/>
      <c r="I313" s="831"/>
      <c r="J313" s="881"/>
      <c r="K313" s="1125"/>
      <c r="L313" s="907"/>
      <c r="M313" s="831"/>
      <c r="N313" s="831"/>
      <c r="O313" s="1207"/>
      <c r="P313" s="1208"/>
      <c r="Q313" s="831"/>
      <c r="R313" s="1207"/>
      <c r="S313" s="1265"/>
    </row>
    <row r="314" spans="4:19" s="804" customFormat="1" ht="19.7" customHeight="1">
      <c r="D314" s="1208"/>
      <c r="E314" s="1208"/>
      <c r="F314" s="1208"/>
      <c r="G314" s="907"/>
      <c r="H314" s="1266"/>
      <c r="I314" s="831"/>
      <c r="J314" s="881"/>
      <c r="K314" s="1125"/>
      <c r="L314" s="907"/>
      <c r="M314" s="831"/>
      <c r="N314" s="831"/>
      <c r="O314" s="1207"/>
      <c r="P314" s="1208"/>
      <c r="Q314" s="831"/>
      <c r="R314" s="1207"/>
      <c r="S314" s="1265"/>
    </row>
    <row r="315" spans="4:19" s="804" customFormat="1" ht="19.7" customHeight="1">
      <c r="D315" s="1208"/>
      <c r="E315" s="1208"/>
      <c r="F315" s="1208"/>
      <c r="G315" s="907"/>
      <c r="H315" s="1266"/>
      <c r="I315" s="831"/>
      <c r="J315" s="881"/>
      <c r="K315" s="1125"/>
      <c r="L315" s="907"/>
      <c r="M315" s="831"/>
      <c r="N315" s="831"/>
      <c r="O315" s="1207"/>
      <c r="P315" s="1208"/>
      <c r="Q315" s="831"/>
      <c r="R315" s="1207"/>
      <c r="S315" s="1265"/>
    </row>
    <row r="316" spans="4:19" s="804" customFormat="1" ht="19.7" customHeight="1">
      <c r="D316" s="1208"/>
      <c r="E316" s="1208"/>
      <c r="F316" s="1208"/>
      <c r="G316" s="907"/>
      <c r="H316" s="1266"/>
      <c r="I316" s="831"/>
      <c r="J316" s="881"/>
      <c r="K316" s="1125"/>
      <c r="L316" s="907"/>
      <c r="M316" s="831"/>
      <c r="N316" s="831"/>
      <c r="O316" s="1207"/>
      <c r="P316" s="1208"/>
      <c r="Q316" s="831"/>
      <c r="R316" s="1207"/>
      <c r="S316" s="1265"/>
    </row>
    <row r="317" spans="4:19" s="804" customFormat="1" ht="19.7" customHeight="1">
      <c r="D317" s="1208"/>
      <c r="E317" s="1208"/>
      <c r="F317" s="1208"/>
      <c r="G317" s="907"/>
      <c r="H317" s="1266"/>
      <c r="I317" s="831"/>
      <c r="J317" s="881"/>
      <c r="K317" s="1125"/>
      <c r="L317" s="907"/>
      <c r="M317" s="831"/>
      <c r="N317" s="831"/>
      <c r="O317" s="1207"/>
      <c r="P317" s="1208"/>
      <c r="Q317" s="831"/>
      <c r="R317" s="1207"/>
      <c r="S317" s="1265"/>
    </row>
    <row r="318" spans="4:19" s="804" customFormat="1" ht="19.7" customHeight="1">
      <c r="D318" s="1208"/>
      <c r="E318" s="1208"/>
      <c r="F318" s="1208"/>
      <c r="G318" s="907"/>
      <c r="H318" s="1266"/>
      <c r="I318" s="831"/>
      <c r="J318" s="881"/>
      <c r="K318" s="1125"/>
      <c r="L318" s="907"/>
      <c r="M318" s="831"/>
      <c r="N318" s="831"/>
      <c r="O318" s="1207"/>
      <c r="P318" s="1208"/>
      <c r="Q318" s="831"/>
      <c r="R318" s="1207"/>
      <c r="S318" s="1265"/>
    </row>
    <row r="319" spans="4:19" s="804" customFormat="1" ht="19.7" customHeight="1">
      <c r="D319" s="1208"/>
      <c r="E319" s="1208"/>
      <c r="F319" s="1208"/>
      <c r="G319" s="907"/>
      <c r="H319" s="1266"/>
      <c r="I319" s="831"/>
      <c r="J319" s="881"/>
      <c r="K319" s="1125"/>
      <c r="L319" s="907"/>
      <c r="M319" s="831"/>
      <c r="N319" s="831"/>
      <c r="O319" s="1207"/>
      <c r="P319" s="1208"/>
      <c r="Q319" s="831"/>
      <c r="R319" s="1207"/>
      <c r="S319" s="1265"/>
    </row>
    <row r="320" spans="4:19" s="804" customFormat="1" ht="19.7" customHeight="1">
      <c r="D320" s="1208"/>
      <c r="E320" s="1208"/>
      <c r="F320" s="1208"/>
      <c r="G320" s="907"/>
      <c r="H320" s="1266"/>
      <c r="I320" s="831"/>
      <c r="J320" s="881"/>
      <c r="K320" s="1125"/>
      <c r="L320" s="907"/>
      <c r="M320" s="831"/>
      <c r="N320" s="831"/>
      <c r="O320" s="1207"/>
      <c r="P320" s="1208"/>
      <c r="Q320" s="831"/>
      <c r="R320" s="1207"/>
      <c r="S320" s="1265"/>
    </row>
    <row r="321" spans="4:19" s="804" customFormat="1" ht="19.7" customHeight="1">
      <c r="D321" s="1208"/>
      <c r="E321" s="1208"/>
      <c r="F321" s="1208"/>
      <c r="G321" s="907"/>
      <c r="H321" s="1266"/>
      <c r="I321" s="831"/>
      <c r="J321" s="881"/>
      <c r="K321" s="1125"/>
      <c r="L321" s="907"/>
      <c r="M321" s="831"/>
      <c r="N321" s="831"/>
      <c r="O321" s="1207"/>
      <c r="P321" s="1208"/>
      <c r="Q321" s="831"/>
      <c r="R321" s="1207"/>
      <c r="S321" s="1265"/>
    </row>
    <row r="322" spans="4:19" s="804" customFormat="1" ht="19.7" customHeight="1">
      <c r="D322" s="1208"/>
      <c r="E322" s="1208"/>
      <c r="F322" s="1208"/>
      <c r="G322" s="907"/>
      <c r="H322" s="1266"/>
      <c r="I322" s="831"/>
      <c r="J322" s="881"/>
      <c r="K322" s="1125"/>
      <c r="L322" s="907"/>
      <c r="M322" s="831"/>
      <c r="N322" s="831"/>
      <c r="O322" s="1207"/>
      <c r="P322" s="1208"/>
      <c r="Q322" s="831"/>
      <c r="R322" s="1207"/>
      <c r="S322" s="1265"/>
    </row>
    <row r="323" spans="4:19" s="804" customFormat="1" ht="19.7" customHeight="1">
      <c r="D323" s="1208"/>
      <c r="E323" s="1208"/>
      <c r="F323" s="1208"/>
      <c r="G323" s="907"/>
      <c r="H323" s="1266"/>
      <c r="I323" s="831"/>
      <c r="J323" s="881"/>
      <c r="K323" s="1125"/>
      <c r="L323" s="907"/>
      <c r="M323" s="831"/>
      <c r="N323" s="831"/>
      <c r="O323" s="1207"/>
      <c r="P323" s="1208"/>
      <c r="Q323" s="831"/>
      <c r="R323" s="1207"/>
      <c r="S323" s="1265"/>
    </row>
    <row r="324" spans="4:19" s="804" customFormat="1" ht="19.7" customHeight="1">
      <c r="D324" s="1208"/>
      <c r="E324" s="1208"/>
      <c r="F324" s="1208"/>
      <c r="G324" s="907"/>
      <c r="H324" s="1266"/>
      <c r="I324" s="831"/>
      <c r="J324" s="881"/>
      <c r="K324" s="1125"/>
      <c r="L324" s="907"/>
      <c r="M324" s="831"/>
      <c r="N324" s="831"/>
      <c r="O324" s="1207"/>
      <c r="P324" s="1208"/>
      <c r="Q324" s="831"/>
      <c r="R324" s="1207"/>
      <c r="S324" s="1265"/>
    </row>
    <row r="325" spans="4:19" s="804" customFormat="1" ht="19.7" customHeight="1">
      <c r="D325" s="1208"/>
      <c r="E325" s="1208"/>
      <c r="F325" s="1208"/>
      <c r="G325" s="907"/>
      <c r="H325" s="1266"/>
      <c r="I325" s="831"/>
      <c r="J325" s="881"/>
      <c r="K325" s="1125"/>
      <c r="L325" s="907"/>
      <c r="M325" s="831"/>
      <c r="N325" s="831"/>
      <c r="O325" s="1207"/>
      <c r="P325" s="1208"/>
      <c r="Q325" s="831"/>
      <c r="R325" s="1207"/>
      <c r="S325" s="1265"/>
    </row>
    <row r="326" spans="4:19" s="804" customFormat="1" ht="19.7" customHeight="1">
      <c r="D326" s="1208"/>
      <c r="E326" s="1208"/>
      <c r="F326" s="1208"/>
      <c r="G326" s="907"/>
      <c r="H326" s="1266"/>
      <c r="I326" s="831"/>
      <c r="J326" s="881"/>
      <c r="K326" s="1125"/>
      <c r="L326" s="907"/>
      <c r="M326" s="831"/>
      <c r="N326" s="831"/>
      <c r="O326" s="1207"/>
      <c r="P326" s="1208"/>
      <c r="Q326" s="831"/>
      <c r="R326" s="1207"/>
      <c r="S326" s="1265"/>
    </row>
    <row r="327" spans="4:19" s="804" customFormat="1" ht="19.7" customHeight="1">
      <c r="D327" s="1208"/>
      <c r="E327" s="1208"/>
      <c r="F327" s="1208"/>
      <c r="G327" s="907"/>
      <c r="H327" s="1266"/>
      <c r="I327" s="831"/>
      <c r="J327" s="881"/>
      <c r="K327" s="1125"/>
      <c r="L327" s="907"/>
      <c r="M327" s="831"/>
      <c r="N327" s="831"/>
      <c r="O327" s="1207"/>
      <c r="P327" s="1208"/>
      <c r="Q327" s="831"/>
      <c r="R327" s="1207"/>
      <c r="S327" s="1265"/>
    </row>
    <row r="328" spans="4:19" s="804" customFormat="1" ht="19.7" customHeight="1">
      <c r="D328" s="1208"/>
      <c r="E328" s="1208"/>
      <c r="F328" s="1208"/>
      <c r="G328" s="907"/>
      <c r="H328" s="1266"/>
      <c r="I328" s="831"/>
      <c r="J328" s="881"/>
      <c r="K328" s="1125"/>
      <c r="L328" s="907"/>
      <c r="M328" s="831"/>
      <c r="N328" s="831"/>
      <c r="O328" s="1207"/>
      <c r="P328" s="1208"/>
      <c r="Q328" s="831"/>
      <c r="R328" s="1207"/>
      <c r="S328" s="1265"/>
    </row>
    <row r="329" spans="4:19" s="804" customFormat="1" ht="19.7" customHeight="1">
      <c r="D329" s="1208"/>
      <c r="E329" s="1208"/>
      <c r="F329" s="1208"/>
      <c r="G329" s="907"/>
      <c r="H329" s="1266"/>
      <c r="I329" s="831"/>
      <c r="J329" s="881"/>
      <c r="K329" s="1125"/>
      <c r="L329" s="907"/>
      <c r="M329" s="831"/>
      <c r="N329" s="831"/>
      <c r="O329" s="1207"/>
      <c r="P329" s="1208"/>
      <c r="Q329" s="831"/>
      <c r="R329" s="1207"/>
      <c r="S329" s="1265"/>
    </row>
    <row r="330" spans="4:19" s="804" customFormat="1" ht="19.7" customHeight="1">
      <c r="D330" s="1208"/>
      <c r="E330" s="1208"/>
      <c r="F330" s="1208"/>
      <c r="G330" s="907"/>
      <c r="H330" s="1266"/>
      <c r="I330" s="831"/>
      <c r="J330" s="881"/>
      <c r="K330" s="1125"/>
      <c r="L330" s="907"/>
      <c r="M330" s="831"/>
      <c r="N330" s="831"/>
      <c r="O330" s="1207"/>
      <c r="P330" s="1208"/>
      <c r="Q330" s="831"/>
      <c r="R330" s="1207"/>
      <c r="S330" s="1265"/>
    </row>
    <row r="331" spans="4:19" s="804" customFormat="1" ht="19.7" customHeight="1">
      <c r="D331" s="1208"/>
      <c r="E331" s="1208"/>
      <c r="F331" s="1208"/>
      <c r="G331" s="907"/>
      <c r="H331" s="1266"/>
      <c r="I331" s="831"/>
      <c r="J331" s="881"/>
      <c r="K331" s="1125"/>
      <c r="L331" s="907"/>
      <c r="M331" s="831"/>
      <c r="N331" s="831"/>
      <c r="O331" s="1207"/>
      <c r="P331" s="1208"/>
      <c r="Q331" s="831"/>
      <c r="R331" s="1207"/>
      <c r="S331" s="1265"/>
    </row>
    <row r="332" spans="4:19" s="804" customFormat="1" ht="19.7" customHeight="1">
      <c r="D332" s="1208"/>
      <c r="E332" s="1208"/>
      <c r="F332" s="1208"/>
      <c r="G332" s="907"/>
      <c r="H332" s="1266"/>
      <c r="I332" s="831"/>
      <c r="J332" s="881"/>
      <c r="K332" s="1125"/>
      <c r="L332" s="907"/>
      <c r="M332" s="831"/>
      <c r="N332" s="831"/>
      <c r="O332" s="1207"/>
      <c r="P332" s="1208"/>
      <c r="Q332" s="831"/>
      <c r="R332" s="1207"/>
      <c r="S332" s="1265"/>
    </row>
    <row r="333" spans="4:19" s="804" customFormat="1" ht="19.7" customHeight="1">
      <c r="D333" s="1208"/>
      <c r="E333" s="1208"/>
      <c r="F333" s="1208"/>
      <c r="G333" s="907"/>
      <c r="H333" s="1266"/>
      <c r="I333" s="831"/>
      <c r="J333" s="881"/>
      <c r="K333" s="1125"/>
      <c r="L333" s="907"/>
      <c r="M333" s="831"/>
      <c r="N333" s="831"/>
      <c r="O333" s="1207"/>
      <c r="P333" s="1208"/>
      <c r="Q333" s="831"/>
      <c r="R333" s="1207"/>
      <c r="S333" s="1265"/>
    </row>
    <row r="334" spans="4:19" s="804" customFormat="1" ht="19.7" customHeight="1">
      <c r="D334" s="1208"/>
      <c r="E334" s="1208"/>
      <c r="F334" s="1208"/>
      <c r="G334" s="907"/>
      <c r="H334" s="1266"/>
      <c r="I334" s="831"/>
      <c r="J334" s="881"/>
      <c r="K334" s="1125"/>
      <c r="L334" s="907"/>
      <c r="M334" s="831"/>
      <c r="N334" s="831"/>
      <c r="O334" s="1207"/>
      <c r="P334" s="1208"/>
      <c r="Q334" s="831"/>
      <c r="R334" s="1207"/>
      <c r="S334" s="1265"/>
    </row>
    <row r="335" spans="4:19" s="804" customFormat="1" ht="19.7" customHeight="1">
      <c r="D335" s="1208"/>
      <c r="E335" s="1208"/>
      <c r="F335" s="1208"/>
      <c r="G335" s="907"/>
      <c r="H335" s="1266"/>
      <c r="I335" s="831"/>
      <c r="J335" s="881"/>
      <c r="K335" s="1125"/>
      <c r="L335" s="907"/>
      <c r="M335" s="831"/>
      <c r="N335" s="831"/>
      <c r="O335" s="1207"/>
      <c r="P335" s="1208"/>
      <c r="Q335" s="831"/>
      <c r="R335" s="1207"/>
      <c r="S335" s="1265"/>
    </row>
    <row r="336" spans="4:19" s="804" customFormat="1" ht="19.7" customHeight="1">
      <c r="D336" s="1208"/>
      <c r="E336" s="1208"/>
      <c r="F336" s="1208"/>
      <c r="G336" s="907"/>
      <c r="H336" s="1266"/>
      <c r="I336" s="831"/>
      <c r="J336" s="881"/>
      <c r="K336" s="1125"/>
      <c r="L336" s="907"/>
      <c r="M336" s="831"/>
      <c r="N336" s="831"/>
      <c r="O336" s="1207"/>
      <c r="P336" s="1208"/>
      <c r="Q336" s="831"/>
      <c r="R336" s="1207"/>
      <c r="S336" s="1265"/>
    </row>
    <row r="337" spans="4:19" s="804" customFormat="1" ht="19.7" customHeight="1">
      <c r="D337" s="1208"/>
      <c r="E337" s="1208"/>
      <c r="F337" s="1208"/>
      <c r="G337" s="907"/>
      <c r="H337" s="1266"/>
      <c r="I337" s="831"/>
      <c r="J337" s="881"/>
      <c r="K337" s="1125"/>
      <c r="L337" s="907"/>
      <c r="M337" s="831"/>
      <c r="N337" s="831"/>
      <c r="O337" s="1207"/>
      <c r="P337" s="1208"/>
      <c r="Q337" s="831"/>
      <c r="R337" s="1207"/>
      <c r="S337" s="1265"/>
    </row>
    <row r="338" spans="4:19" s="804" customFormat="1" ht="19.7" customHeight="1">
      <c r="D338" s="1208"/>
      <c r="E338" s="1208"/>
      <c r="F338" s="1208"/>
      <c r="G338" s="907"/>
      <c r="H338" s="1266"/>
      <c r="I338" s="831"/>
      <c r="J338" s="881"/>
      <c r="K338" s="1125"/>
      <c r="L338" s="907"/>
      <c r="M338" s="831"/>
      <c r="N338" s="831"/>
      <c r="O338" s="1207"/>
      <c r="P338" s="1208"/>
      <c r="Q338" s="831"/>
      <c r="R338" s="1207"/>
      <c r="S338" s="1265"/>
    </row>
    <row r="339" spans="4:19" s="804" customFormat="1" ht="19.7" customHeight="1">
      <c r="D339" s="1208"/>
      <c r="E339" s="1208"/>
      <c r="F339" s="1208"/>
      <c r="G339" s="907"/>
      <c r="H339" s="1266"/>
      <c r="I339" s="831"/>
      <c r="J339" s="881"/>
      <c r="K339" s="1125"/>
      <c r="L339" s="907"/>
      <c r="M339" s="831"/>
      <c r="N339" s="831"/>
      <c r="O339" s="1207"/>
      <c r="P339" s="1208"/>
      <c r="Q339" s="831"/>
      <c r="R339" s="1207"/>
      <c r="S339" s="1265"/>
    </row>
    <row r="340" spans="4:19" s="804" customFormat="1" ht="19.7" customHeight="1">
      <c r="D340" s="1208"/>
      <c r="E340" s="1208"/>
      <c r="F340" s="1208"/>
      <c r="G340" s="907"/>
      <c r="H340" s="1266"/>
      <c r="I340" s="831"/>
      <c r="J340" s="881"/>
      <c r="K340" s="1125"/>
      <c r="L340" s="907"/>
      <c r="M340" s="831"/>
      <c r="N340" s="831"/>
      <c r="O340" s="1207"/>
      <c r="P340" s="1208"/>
      <c r="Q340" s="831"/>
      <c r="R340" s="1207"/>
      <c r="S340" s="1265"/>
    </row>
    <row r="341" spans="4:19" s="804" customFormat="1" ht="19.7" customHeight="1">
      <c r="D341" s="1208"/>
      <c r="E341" s="1208"/>
      <c r="F341" s="1208"/>
      <c r="G341" s="907"/>
      <c r="H341" s="1266"/>
      <c r="I341" s="831"/>
      <c r="J341" s="881"/>
      <c r="K341" s="1125"/>
      <c r="L341" s="907"/>
      <c r="M341" s="831"/>
      <c r="N341" s="831"/>
      <c r="O341" s="1207"/>
      <c r="P341" s="1208"/>
      <c r="Q341" s="831"/>
      <c r="R341" s="1207"/>
      <c r="S341" s="1265"/>
    </row>
    <row r="342" spans="4:19" s="804" customFormat="1" ht="19.7" customHeight="1">
      <c r="D342" s="1208"/>
      <c r="E342" s="1208"/>
      <c r="F342" s="1208"/>
      <c r="G342" s="907"/>
      <c r="H342" s="1266"/>
      <c r="I342" s="831"/>
      <c r="J342" s="881"/>
      <c r="K342" s="1125"/>
      <c r="L342" s="907"/>
      <c r="M342" s="831"/>
      <c r="N342" s="831"/>
      <c r="O342" s="1207"/>
      <c r="P342" s="1208"/>
      <c r="Q342" s="831"/>
      <c r="R342" s="1207"/>
      <c r="S342" s="1265"/>
    </row>
    <row r="343" spans="4:19" s="804" customFormat="1" ht="19.7" customHeight="1">
      <c r="D343" s="1208"/>
      <c r="E343" s="1208"/>
      <c r="F343" s="1208"/>
      <c r="G343" s="907"/>
      <c r="H343" s="1266"/>
      <c r="I343" s="831"/>
      <c r="J343" s="881"/>
      <c r="K343" s="1125"/>
      <c r="L343" s="907"/>
      <c r="M343" s="831"/>
      <c r="N343" s="831"/>
      <c r="O343" s="1207"/>
      <c r="P343" s="1208"/>
      <c r="Q343" s="831"/>
      <c r="R343" s="1207"/>
      <c r="S343" s="1265"/>
    </row>
    <row r="344" spans="4:19" s="804" customFormat="1" ht="19.7" customHeight="1">
      <c r="D344" s="1208"/>
      <c r="E344" s="1208"/>
      <c r="F344" s="1208"/>
      <c r="G344" s="907"/>
      <c r="H344" s="1266"/>
      <c r="I344" s="831"/>
      <c r="J344" s="881"/>
      <c r="K344" s="1125"/>
      <c r="L344" s="907"/>
      <c r="M344" s="831"/>
      <c r="N344" s="831"/>
      <c r="O344" s="1207"/>
      <c r="P344" s="1208"/>
      <c r="Q344" s="831"/>
      <c r="R344" s="1207"/>
      <c r="S344" s="1265"/>
    </row>
    <row r="345" spans="4:19" s="804" customFormat="1" ht="19.7" customHeight="1">
      <c r="D345" s="1208"/>
      <c r="E345" s="1208"/>
      <c r="F345" s="1208"/>
      <c r="G345" s="907"/>
      <c r="H345" s="1266"/>
      <c r="I345" s="831"/>
      <c r="J345" s="881"/>
      <c r="K345" s="1125"/>
      <c r="L345" s="907"/>
      <c r="M345" s="831"/>
      <c r="N345" s="831"/>
      <c r="O345" s="1207"/>
      <c r="P345" s="1208"/>
      <c r="Q345" s="831"/>
      <c r="R345" s="1207"/>
      <c r="S345" s="1265"/>
    </row>
    <row r="346" spans="4:19" s="804" customFormat="1" ht="19.7" customHeight="1">
      <c r="D346" s="1208"/>
      <c r="E346" s="1208"/>
      <c r="F346" s="1208"/>
      <c r="G346" s="907"/>
      <c r="H346" s="1266"/>
      <c r="I346" s="831"/>
      <c r="J346" s="881"/>
      <c r="K346" s="1125"/>
      <c r="L346" s="907"/>
      <c r="M346" s="831"/>
      <c r="N346" s="831"/>
      <c r="O346" s="1207"/>
      <c r="P346" s="1208"/>
      <c r="Q346" s="831"/>
      <c r="R346" s="1207"/>
      <c r="S346" s="1265"/>
    </row>
    <row r="347" spans="4:19" s="804" customFormat="1" ht="19.7" customHeight="1">
      <c r="D347" s="1208"/>
      <c r="E347" s="1208"/>
      <c r="F347" s="1208"/>
      <c r="G347" s="907"/>
      <c r="H347" s="1266"/>
      <c r="I347" s="831"/>
      <c r="J347" s="881"/>
      <c r="K347" s="1125"/>
      <c r="L347" s="907"/>
      <c r="M347" s="831"/>
      <c r="N347" s="831"/>
      <c r="O347" s="1207"/>
      <c r="P347" s="1208"/>
      <c r="Q347" s="831"/>
      <c r="R347" s="1207"/>
      <c r="S347" s="1265"/>
    </row>
    <row r="348" spans="4:19" s="804" customFormat="1" ht="19.7" customHeight="1">
      <c r="D348" s="1208"/>
      <c r="E348" s="1208"/>
      <c r="F348" s="1208"/>
      <c r="G348" s="907"/>
      <c r="H348" s="1266"/>
      <c r="I348" s="831"/>
      <c r="J348" s="881"/>
      <c r="K348" s="1125"/>
      <c r="L348" s="907"/>
      <c r="M348" s="831"/>
      <c r="N348" s="831"/>
      <c r="O348" s="1207"/>
      <c r="P348" s="1208"/>
      <c r="Q348" s="831"/>
      <c r="R348" s="1207"/>
      <c r="S348" s="1265"/>
    </row>
    <row r="349" spans="4:19" s="804" customFormat="1" ht="19.7" customHeight="1">
      <c r="D349" s="1208"/>
      <c r="E349" s="1208"/>
      <c r="F349" s="1208"/>
      <c r="G349" s="907"/>
      <c r="H349" s="1266"/>
      <c r="I349" s="831"/>
      <c r="J349" s="881"/>
      <c r="K349" s="1125"/>
      <c r="L349" s="907"/>
      <c r="M349" s="831"/>
      <c r="N349" s="831"/>
      <c r="O349" s="1207"/>
      <c r="P349" s="1208"/>
      <c r="Q349" s="831"/>
      <c r="R349" s="1207"/>
      <c r="S349" s="1265"/>
    </row>
    <row r="350" spans="4:19" s="804" customFormat="1" ht="19.7" customHeight="1">
      <c r="D350" s="1208"/>
      <c r="E350" s="1208"/>
      <c r="F350" s="1208"/>
      <c r="G350" s="907"/>
      <c r="H350" s="1266"/>
      <c r="I350" s="831"/>
      <c r="J350" s="881"/>
      <c r="K350" s="1125"/>
      <c r="L350" s="907"/>
      <c r="M350" s="831"/>
      <c r="N350" s="831"/>
      <c r="O350" s="1207"/>
      <c r="P350" s="1208"/>
      <c r="Q350" s="831"/>
      <c r="R350" s="1207"/>
      <c r="S350" s="1265"/>
    </row>
    <row r="351" spans="4:19" s="804" customFormat="1" ht="19.7" customHeight="1">
      <c r="D351" s="1208"/>
      <c r="E351" s="1208"/>
      <c r="F351" s="1208"/>
      <c r="G351" s="907"/>
      <c r="H351" s="1266"/>
      <c r="I351" s="831"/>
      <c r="J351" s="881"/>
      <c r="K351" s="1125"/>
      <c r="L351" s="907"/>
      <c r="M351" s="831"/>
      <c r="N351" s="831"/>
      <c r="O351" s="1207"/>
      <c r="P351" s="1208"/>
      <c r="Q351" s="831"/>
      <c r="R351" s="1207"/>
      <c r="S351" s="1265"/>
    </row>
    <row r="352" spans="4:19" s="804" customFormat="1" ht="19.7" customHeight="1">
      <c r="D352" s="1208"/>
      <c r="E352" s="1208"/>
      <c r="F352" s="1208"/>
      <c r="G352" s="907"/>
      <c r="H352" s="1266"/>
      <c r="I352" s="831"/>
      <c r="J352" s="881"/>
      <c r="K352" s="1125"/>
      <c r="L352" s="907"/>
      <c r="M352" s="831"/>
      <c r="N352" s="831"/>
      <c r="O352" s="1207"/>
      <c r="P352" s="1208"/>
      <c r="Q352" s="831"/>
      <c r="R352" s="1207"/>
      <c r="S352" s="1265"/>
    </row>
    <row r="353" spans="4:19" s="804" customFormat="1" ht="19.7" customHeight="1">
      <c r="D353" s="1208"/>
      <c r="E353" s="1208"/>
      <c r="F353" s="1208"/>
      <c r="G353" s="907"/>
      <c r="H353" s="1266"/>
      <c r="I353" s="831"/>
      <c r="J353" s="881"/>
      <c r="K353" s="1125"/>
      <c r="L353" s="907"/>
      <c r="M353" s="831"/>
      <c r="N353" s="831"/>
      <c r="O353" s="1207"/>
      <c r="P353" s="1208"/>
      <c r="Q353" s="831"/>
      <c r="R353" s="1207"/>
      <c r="S353" s="1265"/>
    </row>
    <row r="354" spans="4:19" s="804" customFormat="1" ht="19.7" customHeight="1">
      <c r="D354" s="1208"/>
      <c r="E354" s="1208"/>
      <c r="F354" s="1208"/>
      <c r="G354" s="907"/>
      <c r="H354" s="1266"/>
      <c r="I354" s="831"/>
      <c r="J354" s="881"/>
      <c r="K354" s="1125"/>
      <c r="L354" s="907"/>
      <c r="M354" s="831"/>
      <c r="N354" s="831"/>
      <c r="O354" s="1207"/>
      <c r="P354" s="1208"/>
      <c r="Q354" s="831"/>
      <c r="R354" s="1207"/>
      <c r="S354" s="1265"/>
    </row>
    <row r="355" spans="4:19" s="804" customFormat="1" ht="19.7" customHeight="1">
      <c r="D355" s="1208"/>
      <c r="E355" s="1208"/>
      <c r="F355" s="1208"/>
      <c r="G355" s="907"/>
      <c r="H355" s="1266"/>
      <c r="I355" s="831"/>
      <c r="J355" s="881"/>
      <c r="K355" s="1125"/>
      <c r="L355" s="907"/>
      <c r="M355" s="831"/>
      <c r="N355" s="831"/>
      <c r="O355" s="1207"/>
      <c r="P355" s="1208"/>
      <c r="Q355" s="831"/>
      <c r="R355" s="1207"/>
      <c r="S355" s="1265"/>
    </row>
    <row r="356" spans="4:19" s="804" customFormat="1" ht="19.7" customHeight="1">
      <c r="D356" s="1208"/>
      <c r="E356" s="1208"/>
      <c r="F356" s="1208"/>
      <c r="G356" s="907"/>
      <c r="H356" s="1266"/>
      <c r="I356" s="831"/>
      <c r="J356" s="881"/>
      <c r="K356" s="1125"/>
      <c r="L356" s="907"/>
      <c r="M356" s="831"/>
      <c r="N356" s="831"/>
      <c r="O356" s="1207"/>
      <c r="P356" s="1208"/>
      <c r="Q356" s="831"/>
      <c r="R356" s="1207"/>
      <c r="S356" s="1265"/>
    </row>
    <row r="357" spans="4:19" s="804" customFormat="1" ht="19.7" customHeight="1">
      <c r="D357" s="1208"/>
      <c r="E357" s="1208"/>
      <c r="F357" s="1208"/>
      <c r="G357" s="907"/>
      <c r="H357" s="1266"/>
      <c r="I357" s="831"/>
      <c r="J357" s="881"/>
      <c r="K357" s="1125"/>
      <c r="L357" s="907"/>
      <c r="M357" s="831"/>
      <c r="N357" s="831"/>
      <c r="O357" s="1207"/>
      <c r="P357" s="1208"/>
      <c r="Q357" s="831"/>
      <c r="R357" s="1207"/>
      <c r="S357" s="1265"/>
    </row>
    <row r="358" spans="4:19" s="804" customFormat="1" ht="19.7" customHeight="1">
      <c r="D358" s="1208"/>
      <c r="E358" s="1208"/>
      <c r="F358" s="1208"/>
      <c r="G358" s="907"/>
      <c r="H358" s="1266"/>
      <c r="I358" s="831"/>
      <c r="J358" s="881"/>
      <c r="K358" s="1125"/>
      <c r="L358" s="907"/>
      <c r="M358" s="831"/>
      <c r="N358" s="831"/>
      <c r="O358" s="1207"/>
      <c r="P358" s="1208"/>
      <c r="Q358" s="831"/>
      <c r="R358" s="1207"/>
      <c r="S358" s="1265"/>
    </row>
    <row r="359" spans="4:19" s="804" customFormat="1" ht="19.7" customHeight="1">
      <c r="D359" s="1208"/>
      <c r="E359" s="1208"/>
      <c r="F359" s="1208"/>
      <c r="G359" s="907"/>
      <c r="H359" s="1266"/>
      <c r="I359" s="831"/>
      <c r="J359" s="881"/>
      <c r="K359" s="1125"/>
      <c r="L359" s="907"/>
      <c r="M359" s="831"/>
      <c r="N359" s="831"/>
      <c r="O359" s="1207"/>
      <c r="P359" s="1208"/>
      <c r="Q359" s="831"/>
      <c r="R359" s="1207"/>
      <c r="S359" s="1265"/>
    </row>
    <row r="360" spans="4:19" s="804" customFormat="1" ht="19.7" customHeight="1">
      <c r="D360" s="1208"/>
      <c r="E360" s="1208"/>
      <c r="F360" s="1208"/>
      <c r="G360" s="907"/>
      <c r="H360" s="1266"/>
      <c r="I360" s="831"/>
      <c r="J360" s="881"/>
      <c r="K360" s="1125"/>
      <c r="L360" s="907"/>
      <c r="M360" s="831"/>
      <c r="N360" s="831"/>
      <c r="O360" s="1207"/>
      <c r="P360" s="1208"/>
      <c r="Q360" s="831"/>
      <c r="R360" s="1207"/>
      <c r="S360" s="1265"/>
    </row>
    <row r="361" spans="4:19" s="804" customFormat="1" ht="19.7" customHeight="1">
      <c r="D361" s="1208"/>
      <c r="E361" s="1208"/>
      <c r="F361" s="1208"/>
      <c r="G361" s="907"/>
      <c r="H361" s="1266"/>
      <c r="I361" s="831"/>
      <c r="J361" s="881"/>
      <c r="K361" s="1125"/>
      <c r="L361" s="907"/>
      <c r="M361" s="831"/>
      <c r="N361" s="831"/>
      <c r="O361" s="1207"/>
      <c r="P361" s="1208"/>
      <c r="Q361" s="831"/>
      <c r="R361" s="1207"/>
      <c r="S361" s="1265"/>
    </row>
    <row r="362" spans="4:19" s="804" customFormat="1" ht="19.7" customHeight="1">
      <c r="D362" s="1208"/>
      <c r="E362" s="1208"/>
      <c r="F362" s="1208"/>
      <c r="G362" s="907"/>
      <c r="H362" s="1266"/>
      <c r="I362" s="831"/>
      <c r="J362" s="881"/>
      <c r="K362" s="1125"/>
      <c r="L362" s="907"/>
      <c r="M362" s="831"/>
      <c r="N362" s="831"/>
      <c r="O362" s="1207"/>
      <c r="P362" s="1208"/>
      <c r="Q362" s="831"/>
      <c r="R362" s="1207"/>
      <c r="S362" s="1265"/>
    </row>
    <row r="363" spans="4:19" s="804" customFormat="1" ht="19.7" customHeight="1">
      <c r="D363" s="1208"/>
      <c r="E363" s="1208"/>
      <c r="F363" s="1208"/>
      <c r="G363" s="907"/>
      <c r="H363" s="1266"/>
      <c r="I363" s="831"/>
      <c r="J363" s="881"/>
      <c r="K363" s="1125"/>
      <c r="L363" s="907"/>
      <c r="M363" s="831"/>
      <c r="N363" s="831"/>
      <c r="O363" s="1207"/>
      <c r="P363" s="1208"/>
      <c r="Q363" s="831"/>
      <c r="R363" s="1207"/>
      <c r="S363" s="1265"/>
    </row>
    <row r="364" spans="4:19" s="804" customFormat="1" ht="19.7" customHeight="1">
      <c r="D364" s="1208"/>
      <c r="E364" s="1208"/>
      <c r="F364" s="1208"/>
      <c r="G364" s="907"/>
      <c r="H364" s="1266"/>
      <c r="I364" s="831"/>
      <c r="J364" s="881"/>
      <c r="K364" s="1125"/>
      <c r="L364" s="907"/>
      <c r="M364" s="831"/>
      <c r="N364" s="831"/>
      <c r="O364" s="1207"/>
      <c r="P364" s="1208"/>
      <c r="Q364" s="831"/>
      <c r="R364" s="1207"/>
      <c r="S364" s="1265"/>
    </row>
    <row r="365" spans="4:19" s="804" customFormat="1" ht="19.7" customHeight="1">
      <c r="D365" s="1208"/>
      <c r="E365" s="1208"/>
      <c r="F365" s="1208"/>
      <c r="G365" s="907"/>
      <c r="H365" s="1266"/>
      <c r="I365" s="831"/>
      <c r="J365" s="881"/>
      <c r="K365" s="1125"/>
      <c r="L365" s="907"/>
      <c r="M365" s="831"/>
      <c r="N365" s="831"/>
      <c r="O365" s="1207"/>
      <c r="P365" s="1208"/>
      <c r="Q365" s="831"/>
      <c r="R365" s="1207"/>
      <c r="S365" s="1265"/>
    </row>
    <row r="366" spans="4:19" s="804" customFormat="1" ht="19.7" customHeight="1">
      <c r="D366" s="1208"/>
      <c r="E366" s="1208"/>
      <c r="F366" s="1208"/>
      <c r="G366" s="907"/>
      <c r="H366" s="1266"/>
      <c r="I366" s="831"/>
      <c r="J366" s="881"/>
      <c r="K366" s="1125"/>
      <c r="L366" s="907"/>
      <c r="M366" s="831"/>
      <c r="N366" s="831"/>
      <c r="O366" s="1207"/>
      <c r="P366" s="1208"/>
      <c r="Q366" s="831"/>
      <c r="R366" s="1207"/>
      <c r="S366" s="1265"/>
    </row>
    <row r="367" spans="4:19" s="804" customFormat="1" ht="19.7" customHeight="1">
      <c r="D367" s="1208"/>
      <c r="E367" s="1208"/>
      <c r="F367" s="1208"/>
      <c r="G367" s="907"/>
      <c r="H367" s="1266"/>
      <c r="I367" s="831"/>
      <c r="J367" s="881"/>
      <c r="K367" s="1125"/>
      <c r="L367" s="907"/>
      <c r="M367" s="831"/>
      <c r="N367" s="831"/>
      <c r="O367" s="1207"/>
      <c r="P367" s="1208"/>
      <c r="Q367" s="831"/>
      <c r="R367" s="1207"/>
      <c r="S367" s="1265"/>
    </row>
    <row r="368" spans="4:19" s="804" customFormat="1" ht="19.7" customHeight="1">
      <c r="D368" s="1208"/>
      <c r="E368" s="1208"/>
      <c r="F368" s="1208"/>
      <c r="G368" s="907"/>
      <c r="H368" s="1266"/>
      <c r="I368" s="831"/>
      <c r="J368" s="881"/>
      <c r="K368" s="1125"/>
      <c r="L368" s="907"/>
      <c r="M368" s="831"/>
      <c r="N368" s="831"/>
      <c r="O368" s="1207"/>
      <c r="P368" s="1208"/>
      <c r="Q368" s="831"/>
      <c r="R368" s="1207"/>
      <c r="S368" s="1265"/>
    </row>
    <row r="369" spans="4:19" s="804" customFormat="1" ht="19.7" customHeight="1">
      <c r="D369" s="1208"/>
      <c r="E369" s="1208"/>
      <c r="F369" s="1208"/>
      <c r="G369" s="907"/>
      <c r="H369" s="1266"/>
      <c r="I369" s="831"/>
      <c r="J369" s="881"/>
      <c r="K369" s="1125"/>
      <c r="L369" s="907"/>
      <c r="M369" s="831"/>
      <c r="N369" s="831"/>
      <c r="O369" s="1207"/>
      <c r="P369" s="1208"/>
      <c r="Q369" s="831"/>
      <c r="R369" s="1207"/>
      <c r="S369" s="1265"/>
    </row>
    <row r="370" spans="4:19" s="804" customFormat="1" ht="19.7" customHeight="1">
      <c r="D370" s="1208"/>
      <c r="E370" s="1208"/>
      <c r="F370" s="1208"/>
      <c r="G370" s="907"/>
      <c r="H370" s="1266"/>
      <c r="I370" s="831"/>
      <c r="J370" s="881"/>
      <c r="K370" s="1125"/>
      <c r="L370" s="907"/>
      <c r="M370" s="831"/>
      <c r="N370" s="831"/>
      <c r="O370" s="1207"/>
      <c r="P370" s="1208"/>
      <c r="Q370" s="831"/>
      <c r="R370" s="1207"/>
      <c r="S370" s="1265"/>
    </row>
    <row r="371" spans="4:19" s="804" customFormat="1" ht="19.7" customHeight="1">
      <c r="D371" s="1208"/>
      <c r="E371" s="1208"/>
      <c r="F371" s="1208"/>
      <c r="G371" s="907"/>
      <c r="H371" s="1266"/>
      <c r="I371" s="831"/>
      <c r="J371" s="881"/>
      <c r="K371" s="1125"/>
      <c r="L371" s="907"/>
      <c r="M371" s="831"/>
      <c r="N371" s="831"/>
      <c r="O371" s="1207"/>
      <c r="P371" s="1208"/>
      <c r="Q371" s="831"/>
      <c r="R371" s="1207"/>
      <c r="S371" s="1265"/>
    </row>
    <row r="372" spans="4:19" s="804" customFormat="1" ht="19.7" customHeight="1">
      <c r="D372" s="1208"/>
      <c r="E372" s="1208"/>
      <c r="F372" s="1208"/>
      <c r="G372" s="907"/>
      <c r="H372" s="1266"/>
      <c r="I372" s="831"/>
      <c r="J372" s="881"/>
      <c r="K372" s="1125"/>
      <c r="L372" s="907"/>
      <c r="M372" s="831"/>
      <c r="N372" s="831"/>
      <c r="O372" s="1207"/>
      <c r="P372" s="1208"/>
      <c r="Q372" s="831"/>
      <c r="R372" s="1207"/>
      <c r="S372" s="1265"/>
    </row>
    <row r="373" spans="4:19" s="804" customFormat="1" ht="19.7" customHeight="1">
      <c r="D373" s="1208"/>
      <c r="E373" s="1208"/>
      <c r="F373" s="1208"/>
      <c r="G373" s="907"/>
      <c r="H373" s="1266"/>
      <c r="I373" s="831"/>
      <c r="J373" s="881"/>
      <c r="K373" s="1125"/>
      <c r="L373" s="907"/>
      <c r="M373" s="831"/>
      <c r="N373" s="831"/>
      <c r="O373" s="1207"/>
      <c r="P373" s="1208"/>
      <c r="Q373" s="831"/>
      <c r="R373" s="1207"/>
      <c r="S373" s="1265"/>
    </row>
    <row r="374" spans="4:19" s="804" customFormat="1" ht="19.7" customHeight="1">
      <c r="D374" s="1208"/>
      <c r="E374" s="1208"/>
      <c r="F374" s="1208"/>
      <c r="G374" s="907"/>
      <c r="H374" s="1266"/>
      <c r="I374" s="831"/>
      <c r="J374" s="881"/>
      <c r="K374" s="1125"/>
      <c r="L374" s="907"/>
      <c r="M374" s="831"/>
      <c r="N374" s="831"/>
      <c r="O374" s="1207"/>
      <c r="P374" s="1208"/>
      <c r="Q374" s="831"/>
      <c r="R374" s="1207"/>
      <c r="S374" s="1265"/>
    </row>
    <row r="375" spans="4:19" s="804" customFormat="1" ht="19.7" customHeight="1">
      <c r="D375" s="1208"/>
      <c r="E375" s="1208"/>
      <c r="F375" s="1208"/>
      <c r="G375" s="907"/>
      <c r="H375" s="1266"/>
      <c r="I375" s="831"/>
      <c r="J375" s="881"/>
      <c r="K375" s="1125"/>
      <c r="L375" s="907"/>
      <c r="M375" s="831"/>
      <c r="N375" s="831"/>
      <c r="O375" s="1207"/>
      <c r="P375" s="1208"/>
      <c r="Q375" s="831"/>
      <c r="R375" s="1207"/>
      <c r="S375" s="1265"/>
    </row>
    <row r="376" spans="4:19" s="804" customFormat="1" ht="19.7" customHeight="1">
      <c r="D376" s="1208"/>
      <c r="E376" s="1208"/>
      <c r="F376" s="1208"/>
      <c r="G376" s="907"/>
      <c r="H376" s="1266"/>
      <c r="I376" s="831"/>
      <c r="J376" s="881"/>
      <c r="K376" s="1125"/>
      <c r="L376" s="907"/>
      <c r="M376" s="831"/>
      <c r="N376" s="831"/>
      <c r="O376" s="1207"/>
      <c r="P376" s="1208"/>
      <c r="Q376" s="831"/>
      <c r="R376" s="1207"/>
      <c r="S376" s="1265"/>
    </row>
    <row r="377" spans="4:19" s="804" customFormat="1" ht="19.7" customHeight="1">
      <c r="D377" s="1208"/>
      <c r="E377" s="1208"/>
      <c r="F377" s="1208"/>
      <c r="G377" s="907"/>
      <c r="H377" s="1266"/>
      <c r="I377" s="831"/>
      <c r="J377" s="881"/>
      <c r="K377" s="1125"/>
      <c r="L377" s="907"/>
      <c r="M377" s="831"/>
      <c r="N377" s="831"/>
      <c r="O377" s="1207"/>
      <c r="P377" s="1208"/>
      <c r="Q377" s="831"/>
      <c r="R377" s="1207"/>
      <c r="S377" s="1265"/>
    </row>
    <row r="378" spans="4:19" s="804" customFormat="1" ht="19.7" customHeight="1">
      <c r="D378" s="1208"/>
      <c r="E378" s="1208"/>
      <c r="F378" s="1208"/>
      <c r="G378" s="907"/>
      <c r="H378" s="1266"/>
      <c r="I378" s="831"/>
      <c r="J378" s="881"/>
      <c r="K378" s="1125"/>
      <c r="L378" s="907"/>
      <c r="M378" s="831"/>
      <c r="N378" s="831"/>
      <c r="O378" s="1207"/>
      <c r="P378" s="1208"/>
      <c r="Q378" s="831"/>
      <c r="R378" s="1207"/>
      <c r="S378" s="1265"/>
    </row>
    <row r="379" spans="4:19" s="804" customFormat="1" ht="19.7" customHeight="1">
      <c r="D379" s="1208"/>
      <c r="E379" s="1208"/>
      <c r="F379" s="1208"/>
      <c r="G379" s="907"/>
      <c r="H379" s="1266"/>
      <c r="I379" s="831"/>
      <c r="J379" s="881"/>
      <c r="K379" s="1125"/>
      <c r="L379" s="907"/>
      <c r="M379" s="831"/>
      <c r="N379" s="831"/>
      <c r="O379" s="1207"/>
      <c r="P379" s="1208"/>
      <c r="Q379" s="831"/>
      <c r="R379" s="1207"/>
      <c r="S379" s="1265"/>
    </row>
    <row r="380" spans="4:19" s="804" customFormat="1" ht="19.7" customHeight="1">
      <c r="D380" s="1208"/>
      <c r="E380" s="1208"/>
      <c r="F380" s="1208"/>
      <c r="G380" s="907"/>
      <c r="H380" s="1266"/>
      <c r="I380" s="831"/>
      <c r="J380" s="881"/>
      <c r="K380" s="1125"/>
      <c r="L380" s="907"/>
      <c r="M380" s="831"/>
      <c r="N380" s="831"/>
      <c r="O380" s="1207"/>
      <c r="P380" s="1208"/>
      <c r="Q380" s="831"/>
      <c r="R380" s="1207"/>
      <c r="S380" s="1265"/>
    </row>
    <row r="381" spans="4:19" s="804" customFormat="1" ht="19.7" customHeight="1">
      <c r="D381" s="1208"/>
      <c r="E381" s="1208"/>
      <c r="F381" s="1208"/>
      <c r="G381" s="907"/>
      <c r="H381" s="1266"/>
      <c r="I381" s="831"/>
      <c r="J381" s="881"/>
      <c r="K381" s="1125"/>
      <c r="L381" s="907"/>
      <c r="M381" s="831"/>
      <c r="N381" s="831"/>
      <c r="O381" s="1207"/>
      <c r="P381" s="1208"/>
      <c r="Q381" s="831"/>
      <c r="R381" s="1207"/>
      <c r="S381" s="1265"/>
    </row>
    <row r="382" spans="4:19" s="804" customFormat="1" ht="19.7" customHeight="1">
      <c r="D382" s="1208"/>
      <c r="E382" s="1208"/>
      <c r="F382" s="1208"/>
      <c r="G382" s="907"/>
      <c r="H382" s="1266"/>
      <c r="I382" s="831"/>
      <c r="J382" s="881"/>
      <c r="K382" s="1125"/>
      <c r="L382" s="907"/>
      <c r="M382" s="831"/>
      <c r="N382" s="831"/>
      <c r="O382" s="1207"/>
      <c r="P382" s="1208"/>
      <c r="Q382" s="831"/>
      <c r="R382" s="1207"/>
      <c r="S382" s="1265"/>
    </row>
    <row r="383" spans="4:19" s="804" customFormat="1" ht="19.7" customHeight="1">
      <c r="D383" s="1208"/>
      <c r="E383" s="1208"/>
      <c r="F383" s="1208"/>
      <c r="G383" s="907"/>
      <c r="H383" s="1266"/>
      <c r="I383" s="831"/>
      <c r="J383" s="881"/>
      <c r="K383" s="1125"/>
      <c r="L383" s="907"/>
      <c r="M383" s="831"/>
      <c r="N383" s="831"/>
      <c r="O383" s="1207"/>
      <c r="P383" s="1208"/>
      <c r="Q383" s="831"/>
      <c r="R383" s="1207"/>
      <c r="S383" s="1265"/>
    </row>
    <row r="384" spans="4:19" s="804" customFormat="1" ht="19.7" customHeight="1">
      <c r="D384" s="1208"/>
      <c r="E384" s="1208"/>
      <c r="F384" s="1208"/>
      <c r="G384" s="907"/>
      <c r="H384" s="1266"/>
      <c r="I384" s="831"/>
      <c r="J384" s="881"/>
      <c r="K384" s="1125"/>
      <c r="L384" s="907"/>
      <c r="M384" s="831"/>
      <c r="N384" s="831"/>
      <c r="O384" s="1207"/>
      <c r="P384" s="1208"/>
      <c r="Q384" s="831"/>
      <c r="R384" s="1207"/>
      <c r="S384" s="1265"/>
    </row>
    <row r="385" spans="4:19" s="804" customFormat="1" ht="19.7" customHeight="1">
      <c r="D385" s="1208"/>
      <c r="E385" s="1208"/>
      <c r="F385" s="1208"/>
      <c r="G385" s="907"/>
      <c r="H385" s="1266"/>
      <c r="I385" s="831"/>
      <c r="J385" s="881"/>
      <c r="K385" s="1125"/>
      <c r="L385" s="907"/>
      <c r="M385" s="831"/>
      <c r="N385" s="831"/>
      <c r="O385" s="1207"/>
      <c r="P385" s="1208"/>
      <c r="Q385" s="831"/>
      <c r="R385" s="1207"/>
      <c r="S385" s="1265"/>
    </row>
    <row r="386" spans="4:19" s="804" customFormat="1" ht="19.7" customHeight="1">
      <c r="D386" s="1208"/>
      <c r="E386" s="1208"/>
      <c r="F386" s="1208"/>
      <c r="G386" s="907"/>
      <c r="H386" s="1266"/>
      <c r="I386" s="831"/>
      <c r="J386" s="881"/>
      <c r="K386" s="1125"/>
      <c r="L386" s="907"/>
      <c r="M386" s="831"/>
      <c r="N386" s="831"/>
      <c r="O386" s="1207"/>
      <c r="P386" s="1208"/>
      <c r="Q386" s="831"/>
      <c r="R386" s="1207"/>
      <c r="S386" s="1265"/>
    </row>
    <row r="387" spans="4:19" s="804" customFormat="1" ht="19.7" customHeight="1">
      <c r="D387" s="1208"/>
      <c r="E387" s="1208"/>
      <c r="F387" s="1208"/>
      <c r="G387" s="907"/>
      <c r="H387" s="1266"/>
      <c r="I387" s="831"/>
      <c r="J387" s="881"/>
      <c r="K387" s="1125"/>
      <c r="L387" s="907"/>
      <c r="M387" s="831"/>
      <c r="N387" s="831"/>
      <c r="O387" s="1207"/>
      <c r="P387" s="1208"/>
      <c r="Q387" s="831"/>
      <c r="R387" s="1207"/>
      <c r="S387" s="1265"/>
    </row>
    <row r="388" spans="4:19" s="804" customFormat="1" ht="19.7" customHeight="1">
      <c r="D388" s="1208"/>
      <c r="E388" s="1208"/>
      <c r="F388" s="1208"/>
      <c r="G388" s="907"/>
      <c r="H388" s="1266"/>
      <c r="I388" s="831"/>
      <c r="J388" s="881"/>
      <c r="K388" s="1125"/>
      <c r="L388" s="907"/>
      <c r="M388" s="831"/>
      <c r="N388" s="831"/>
      <c r="O388" s="1207"/>
      <c r="P388" s="1208"/>
      <c r="Q388" s="831"/>
      <c r="R388" s="1207"/>
      <c r="S388" s="1265"/>
    </row>
    <row r="389" spans="4:19" s="804" customFormat="1" ht="19.7" customHeight="1">
      <c r="D389" s="1208"/>
      <c r="E389" s="1208"/>
      <c r="F389" s="1208"/>
      <c r="G389" s="907"/>
      <c r="H389" s="1266"/>
      <c r="I389" s="831"/>
      <c r="J389" s="881"/>
      <c r="K389" s="1125"/>
      <c r="L389" s="907"/>
      <c r="M389" s="831"/>
      <c r="N389" s="831"/>
      <c r="O389" s="1207"/>
      <c r="P389" s="1208"/>
      <c r="Q389" s="831"/>
      <c r="R389" s="1207"/>
      <c r="S389" s="1265"/>
    </row>
    <row r="390" spans="4:19" s="804" customFormat="1" ht="19.7" customHeight="1">
      <c r="D390" s="1208"/>
      <c r="E390" s="1208"/>
      <c r="F390" s="1208"/>
      <c r="G390" s="907"/>
      <c r="H390" s="1266"/>
      <c r="I390" s="831"/>
      <c r="J390" s="881"/>
      <c r="K390" s="1125"/>
      <c r="L390" s="907"/>
      <c r="M390" s="831"/>
      <c r="N390" s="831"/>
      <c r="O390" s="1207"/>
      <c r="P390" s="1208"/>
      <c r="Q390" s="831"/>
      <c r="R390" s="1207"/>
      <c r="S390" s="1265"/>
    </row>
    <row r="391" spans="4:19" s="804" customFormat="1" ht="19.7" customHeight="1">
      <c r="D391" s="1208"/>
      <c r="E391" s="1208"/>
      <c r="F391" s="1208"/>
      <c r="G391" s="907"/>
      <c r="H391" s="1266"/>
      <c r="I391" s="831"/>
      <c r="J391" s="881"/>
      <c r="K391" s="1125"/>
      <c r="L391" s="907"/>
      <c r="M391" s="831"/>
      <c r="N391" s="831"/>
      <c r="O391" s="1207"/>
      <c r="P391" s="1208"/>
      <c r="Q391" s="831"/>
      <c r="R391" s="1207"/>
      <c r="S391" s="1265"/>
    </row>
    <row r="392" spans="4:19" s="804" customFormat="1" ht="19.7" customHeight="1">
      <c r="D392" s="1208"/>
      <c r="E392" s="1208"/>
      <c r="F392" s="1208"/>
      <c r="G392" s="907"/>
      <c r="H392" s="1266"/>
      <c r="I392" s="831"/>
      <c r="J392" s="881"/>
      <c r="K392" s="1125"/>
      <c r="L392" s="907"/>
      <c r="M392" s="831"/>
      <c r="N392" s="831"/>
      <c r="O392" s="1207"/>
      <c r="P392" s="1208"/>
      <c r="Q392" s="831"/>
      <c r="R392" s="1207"/>
      <c r="S392" s="1265"/>
    </row>
    <row r="393" spans="4:19" s="804" customFormat="1" ht="19.7" customHeight="1">
      <c r="D393" s="1208"/>
      <c r="E393" s="1208"/>
      <c r="F393" s="1208"/>
      <c r="G393" s="907"/>
      <c r="H393" s="1266"/>
      <c r="I393" s="831"/>
      <c r="J393" s="881"/>
      <c r="K393" s="1125"/>
      <c r="L393" s="907"/>
      <c r="M393" s="831"/>
      <c r="N393" s="831"/>
      <c r="O393" s="1207"/>
      <c r="P393" s="1208"/>
      <c r="Q393" s="831"/>
      <c r="R393" s="1207"/>
      <c r="S393" s="1265"/>
    </row>
    <row r="394" spans="4:19" s="804" customFormat="1" ht="19.7" customHeight="1">
      <c r="D394" s="1208"/>
      <c r="E394" s="1208"/>
      <c r="F394" s="1208"/>
      <c r="G394" s="907"/>
      <c r="H394" s="1266"/>
      <c r="I394" s="831"/>
      <c r="J394" s="881"/>
      <c r="K394" s="1125"/>
      <c r="L394" s="907"/>
      <c r="M394" s="831"/>
      <c r="N394" s="831"/>
      <c r="O394" s="1207"/>
      <c r="P394" s="1208"/>
      <c r="Q394" s="831"/>
      <c r="R394" s="1207"/>
      <c r="S394" s="1265"/>
    </row>
    <row r="395" spans="4:19" s="804" customFormat="1" ht="19.7" customHeight="1">
      <c r="D395" s="1208"/>
      <c r="E395" s="1208"/>
      <c r="F395" s="1208"/>
      <c r="G395" s="907"/>
      <c r="H395" s="1266"/>
      <c r="I395" s="831"/>
      <c r="J395" s="881"/>
      <c r="K395" s="1125"/>
      <c r="L395" s="907"/>
      <c r="M395" s="831"/>
      <c r="N395" s="831"/>
      <c r="O395" s="1207"/>
      <c r="P395" s="1208"/>
      <c r="Q395" s="831"/>
      <c r="R395" s="1207"/>
      <c r="S395" s="1265"/>
    </row>
    <row r="396" spans="4:19" s="804" customFormat="1" ht="19.7" customHeight="1">
      <c r="D396" s="1208"/>
      <c r="E396" s="1208"/>
      <c r="F396" s="1208"/>
      <c r="G396" s="907"/>
      <c r="H396" s="1266"/>
      <c r="I396" s="831"/>
      <c r="J396" s="881"/>
      <c r="K396" s="1125"/>
      <c r="L396" s="907"/>
      <c r="M396" s="831"/>
      <c r="N396" s="831"/>
      <c r="O396" s="1207"/>
      <c r="P396" s="1208"/>
      <c r="Q396" s="831"/>
      <c r="R396" s="1207"/>
      <c r="S396" s="1265"/>
    </row>
    <row r="397" spans="4:19" s="804" customFormat="1" ht="19.7" customHeight="1">
      <c r="D397" s="1208"/>
      <c r="E397" s="1208"/>
      <c r="F397" s="1208"/>
      <c r="G397" s="907"/>
      <c r="H397" s="1266"/>
      <c r="I397" s="831"/>
      <c r="J397" s="881"/>
      <c r="K397" s="1125"/>
      <c r="L397" s="907"/>
      <c r="M397" s="831"/>
      <c r="N397" s="831"/>
      <c r="O397" s="1207"/>
      <c r="P397" s="1208"/>
      <c r="Q397" s="831"/>
      <c r="R397" s="1207"/>
      <c r="S397" s="1265"/>
    </row>
    <row r="398" spans="4:19" s="804" customFormat="1" ht="19.7" customHeight="1">
      <c r="D398" s="1208"/>
      <c r="E398" s="1208"/>
      <c r="F398" s="1208"/>
      <c r="G398" s="907"/>
      <c r="H398" s="1266"/>
      <c r="I398" s="831"/>
      <c r="J398" s="881"/>
      <c r="K398" s="1125"/>
      <c r="L398" s="907"/>
      <c r="M398" s="831"/>
      <c r="N398" s="831"/>
      <c r="O398" s="1207"/>
      <c r="P398" s="1208"/>
      <c r="Q398" s="831"/>
      <c r="R398" s="1207"/>
      <c r="S398" s="1265"/>
    </row>
    <row r="399" spans="4:19" s="804" customFormat="1" ht="19.7" customHeight="1">
      <c r="D399" s="1208"/>
      <c r="E399" s="1208"/>
      <c r="F399" s="1208"/>
      <c r="G399" s="907"/>
      <c r="H399" s="1266"/>
      <c r="I399" s="831"/>
      <c r="J399" s="881"/>
      <c r="K399" s="1125"/>
      <c r="L399" s="907"/>
      <c r="M399" s="831"/>
      <c r="N399" s="831"/>
      <c r="O399" s="1207"/>
      <c r="P399" s="1208"/>
      <c r="Q399" s="831"/>
      <c r="R399" s="1207"/>
      <c r="S399" s="1265"/>
    </row>
    <row r="400" spans="4:19" s="804" customFormat="1" ht="19.7" customHeight="1">
      <c r="D400" s="1208"/>
      <c r="E400" s="1208"/>
      <c r="F400" s="1208"/>
      <c r="G400" s="907"/>
      <c r="H400" s="1266"/>
      <c r="I400" s="831"/>
      <c r="J400" s="881"/>
      <c r="K400" s="1125"/>
      <c r="L400" s="907"/>
      <c r="M400" s="831"/>
      <c r="N400" s="831"/>
      <c r="O400" s="1207"/>
      <c r="P400" s="1208"/>
      <c r="Q400" s="831"/>
      <c r="R400" s="1207"/>
      <c r="S400" s="1265"/>
    </row>
    <row r="401" spans="4:19" s="804" customFormat="1" ht="19.7" customHeight="1">
      <c r="D401" s="1208"/>
      <c r="E401" s="1208"/>
      <c r="F401" s="1208"/>
      <c r="G401" s="907"/>
      <c r="H401" s="1266"/>
      <c r="I401" s="831"/>
      <c r="J401" s="881"/>
      <c r="K401" s="1125"/>
      <c r="L401" s="907"/>
      <c r="M401" s="831"/>
      <c r="N401" s="831"/>
      <c r="O401" s="1207"/>
      <c r="P401" s="1208"/>
      <c r="Q401" s="831"/>
      <c r="R401" s="1207"/>
      <c r="S401" s="1265"/>
    </row>
    <row r="402" spans="4:19" s="804" customFormat="1" ht="19.7" customHeight="1">
      <c r="D402" s="1208"/>
      <c r="E402" s="1208"/>
      <c r="F402" s="1208"/>
      <c r="G402" s="907"/>
      <c r="H402" s="1266"/>
      <c r="I402" s="831"/>
      <c r="J402" s="881"/>
      <c r="K402" s="1125"/>
      <c r="L402" s="907"/>
      <c r="M402" s="831"/>
      <c r="N402" s="831"/>
      <c r="O402" s="1207"/>
      <c r="P402" s="1208"/>
      <c r="Q402" s="831"/>
      <c r="R402" s="1207"/>
      <c r="S402" s="1265"/>
    </row>
    <row r="403" spans="4:19" s="804" customFormat="1" ht="19.7" customHeight="1">
      <c r="D403" s="1208"/>
      <c r="E403" s="1208"/>
      <c r="F403" s="1208"/>
      <c r="G403" s="907"/>
      <c r="H403" s="1266"/>
      <c r="I403" s="831"/>
      <c r="J403" s="881"/>
      <c r="K403" s="1125"/>
      <c r="L403" s="907"/>
      <c r="M403" s="831"/>
      <c r="N403" s="831"/>
      <c r="O403" s="1207"/>
      <c r="P403" s="1208"/>
      <c r="Q403" s="831"/>
      <c r="R403" s="1207"/>
      <c r="S403" s="1265"/>
    </row>
    <row r="404" spans="4:19" s="804" customFormat="1" ht="19.7" customHeight="1">
      <c r="D404" s="1208"/>
      <c r="E404" s="1208"/>
      <c r="F404" s="1208"/>
      <c r="G404" s="907"/>
      <c r="H404" s="1266"/>
      <c r="I404" s="831"/>
      <c r="J404" s="881"/>
      <c r="K404" s="1125"/>
      <c r="L404" s="907"/>
      <c r="M404" s="831"/>
      <c r="N404" s="831"/>
      <c r="O404" s="1207"/>
      <c r="P404" s="1208"/>
      <c r="Q404" s="831"/>
      <c r="R404" s="1207"/>
      <c r="S404" s="1265"/>
    </row>
    <row r="405" spans="4:19" s="804" customFormat="1" ht="19.7" customHeight="1">
      <c r="D405" s="1208"/>
      <c r="E405" s="1208"/>
      <c r="F405" s="1208"/>
      <c r="G405" s="907"/>
      <c r="H405" s="1266"/>
      <c r="I405" s="831"/>
      <c r="J405" s="881"/>
      <c r="K405" s="1125"/>
      <c r="L405" s="907"/>
      <c r="M405" s="831"/>
      <c r="N405" s="831"/>
      <c r="O405" s="1207"/>
      <c r="P405" s="1208"/>
      <c r="Q405" s="831"/>
      <c r="R405" s="1207"/>
      <c r="S405" s="1265"/>
    </row>
    <row r="406" spans="4:19" s="804" customFormat="1" ht="19.7" customHeight="1">
      <c r="D406" s="1208"/>
      <c r="E406" s="1208"/>
      <c r="F406" s="1208"/>
      <c r="G406" s="907"/>
      <c r="H406" s="1266"/>
      <c r="I406" s="831"/>
      <c r="J406" s="881"/>
      <c r="K406" s="1125"/>
      <c r="L406" s="907"/>
      <c r="M406" s="831"/>
      <c r="N406" s="831"/>
      <c r="O406" s="1207"/>
      <c r="P406" s="1208"/>
      <c r="Q406" s="831"/>
      <c r="R406" s="1207"/>
      <c r="S406" s="1265"/>
    </row>
    <row r="407" spans="4:19" s="804" customFormat="1" ht="19.7" customHeight="1">
      <c r="D407" s="1208"/>
      <c r="E407" s="1208"/>
      <c r="F407" s="1208"/>
      <c r="G407" s="907"/>
      <c r="H407" s="1266"/>
      <c r="I407" s="831"/>
      <c r="J407" s="881"/>
      <c r="K407" s="1125"/>
      <c r="L407" s="907"/>
      <c r="M407" s="831"/>
      <c r="N407" s="831"/>
      <c r="O407" s="1207"/>
      <c r="P407" s="1208"/>
      <c r="Q407" s="831"/>
      <c r="R407" s="1207"/>
      <c r="S407" s="1265"/>
    </row>
    <row r="408" spans="4:19" s="804" customFormat="1" ht="19.7" customHeight="1">
      <c r="D408" s="1208"/>
      <c r="E408" s="1208"/>
      <c r="F408" s="1208"/>
      <c r="G408" s="907"/>
      <c r="H408" s="1266"/>
      <c r="I408" s="831"/>
      <c r="J408" s="881"/>
      <c r="K408" s="1125"/>
      <c r="L408" s="907"/>
      <c r="M408" s="831"/>
      <c r="N408" s="831"/>
      <c r="O408" s="1207"/>
      <c r="P408" s="1208"/>
      <c r="Q408" s="831"/>
      <c r="R408" s="1207"/>
      <c r="S408" s="1265"/>
    </row>
    <row r="409" spans="4:19" s="804" customFormat="1" ht="19.7" customHeight="1">
      <c r="D409" s="1208"/>
      <c r="E409" s="1208"/>
      <c r="F409" s="1208"/>
      <c r="G409" s="907"/>
      <c r="H409" s="1266"/>
      <c r="I409" s="831"/>
      <c r="J409" s="881"/>
      <c r="K409" s="1125"/>
      <c r="L409" s="907"/>
      <c r="M409" s="831"/>
      <c r="N409" s="831"/>
      <c r="O409" s="1207"/>
      <c r="P409" s="1208"/>
      <c r="Q409" s="831"/>
      <c r="R409" s="1207"/>
      <c r="S409" s="1265"/>
    </row>
    <row r="410" spans="4:19" s="804" customFormat="1" ht="19.7" customHeight="1">
      <c r="D410" s="1208"/>
      <c r="E410" s="1208"/>
      <c r="F410" s="1208"/>
      <c r="G410" s="907"/>
      <c r="H410" s="1266"/>
      <c r="I410" s="831"/>
      <c r="J410" s="881"/>
      <c r="K410" s="1125"/>
      <c r="L410" s="907"/>
      <c r="M410" s="831"/>
      <c r="N410" s="831"/>
      <c r="O410" s="1207"/>
      <c r="P410" s="1208"/>
      <c r="Q410" s="831"/>
      <c r="R410" s="1207"/>
      <c r="S410" s="1265"/>
    </row>
    <row r="411" spans="4:19" s="804" customFormat="1" ht="19.7" customHeight="1">
      <c r="D411" s="1208"/>
      <c r="E411" s="1208"/>
      <c r="F411" s="1208"/>
      <c r="G411" s="907"/>
      <c r="H411" s="1266"/>
      <c r="I411" s="831"/>
      <c r="J411" s="881"/>
      <c r="K411" s="1125"/>
      <c r="L411" s="907"/>
      <c r="M411" s="831"/>
      <c r="N411" s="831"/>
      <c r="O411" s="1207"/>
      <c r="P411" s="1208"/>
      <c r="Q411" s="831"/>
      <c r="R411" s="1207"/>
      <c r="S411" s="1265"/>
    </row>
    <row r="412" spans="4:19" s="804" customFormat="1" ht="19.7" customHeight="1">
      <c r="D412" s="1208"/>
      <c r="E412" s="1208"/>
      <c r="F412" s="1208"/>
      <c r="G412" s="907"/>
      <c r="H412" s="1266"/>
      <c r="I412" s="831"/>
      <c r="J412" s="881"/>
      <c r="K412" s="1125"/>
      <c r="L412" s="907"/>
      <c r="M412" s="831"/>
      <c r="N412" s="831"/>
      <c r="O412" s="1207"/>
      <c r="P412" s="1208"/>
      <c r="Q412" s="831"/>
      <c r="R412" s="1207"/>
      <c r="S412" s="1265"/>
    </row>
    <row r="413" spans="4:19" s="804" customFormat="1" ht="19.7" customHeight="1">
      <c r="D413" s="1208"/>
      <c r="E413" s="1208"/>
      <c r="F413" s="1208"/>
      <c r="G413" s="907"/>
      <c r="H413" s="1266"/>
      <c r="I413" s="831"/>
      <c r="J413" s="881"/>
      <c r="K413" s="1125"/>
      <c r="L413" s="907"/>
      <c r="M413" s="831"/>
      <c r="N413" s="831"/>
      <c r="O413" s="1207"/>
      <c r="P413" s="1208"/>
      <c r="Q413" s="831"/>
      <c r="R413" s="1207"/>
      <c r="S413" s="1265"/>
    </row>
    <row r="414" spans="4:19" s="804" customFormat="1" ht="19.7" customHeight="1">
      <c r="D414" s="1208"/>
      <c r="E414" s="1208"/>
      <c r="F414" s="1208"/>
      <c r="G414" s="907"/>
      <c r="H414" s="1266"/>
      <c r="I414" s="831"/>
      <c r="J414" s="881"/>
      <c r="K414" s="1125"/>
      <c r="L414" s="907"/>
      <c r="M414" s="831"/>
      <c r="N414" s="831"/>
      <c r="O414" s="1207"/>
      <c r="P414" s="1208"/>
      <c r="Q414" s="831"/>
      <c r="R414" s="1207"/>
      <c r="S414" s="1265"/>
    </row>
    <row r="415" spans="4:19" s="804" customFormat="1" ht="19.7" customHeight="1">
      <c r="D415" s="1208"/>
      <c r="E415" s="1208"/>
      <c r="F415" s="1208"/>
      <c r="G415" s="907"/>
      <c r="H415" s="1266"/>
      <c r="I415" s="831"/>
      <c r="J415" s="881"/>
      <c r="K415" s="1125"/>
      <c r="L415" s="907"/>
      <c r="M415" s="831"/>
      <c r="N415" s="831"/>
      <c r="O415" s="1207"/>
      <c r="P415" s="1208"/>
      <c r="Q415" s="831"/>
      <c r="R415" s="1207"/>
      <c r="S415" s="1265"/>
    </row>
    <row r="416" spans="4:19" s="804" customFormat="1" ht="19.7" customHeight="1">
      <c r="D416" s="1208"/>
      <c r="E416" s="1208"/>
      <c r="F416" s="1208"/>
      <c r="G416" s="907"/>
      <c r="H416" s="1266"/>
      <c r="I416" s="831"/>
      <c r="J416" s="881"/>
      <c r="K416" s="1125"/>
      <c r="L416" s="907"/>
      <c r="M416" s="831"/>
      <c r="N416" s="831"/>
      <c r="O416" s="1207"/>
      <c r="P416" s="1208"/>
      <c r="Q416" s="831"/>
      <c r="R416" s="1207"/>
      <c r="S416" s="1265"/>
    </row>
    <row r="417" spans="4:19" s="804" customFormat="1" ht="19.7" customHeight="1">
      <c r="D417" s="1208"/>
      <c r="E417" s="1208"/>
      <c r="F417" s="1208"/>
      <c r="G417" s="907"/>
      <c r="H417" s="1266"/>
      <c r="I417" s="831"/>
      <c r="J417" s="881"/>
      <c r="K417" s="1125"/>
      <c r="L417" s="907"/>
      <c r="M417" s="831"/>
      <c r="N417" s="831"/>
      <c r="O417" s="1207"/>
      <c r="P417" s="1208"/>
      <c r="Q417" s="831"/>
      <c r="R417" s="1207"/>
      <c r="S417" s="1265"/>
    </row>
    <row r="418" spans="4:19" s="804" customFormat="1" ht="19.7" customHeight="1">
      <c r="D418" s="1208"/>
      <c r="E418" s="1208"/>
      <c r="F418" s="1208"/>
      <c r="G418" s="907"/>
      <c r="H418" s="1266"/>
      <c r="I418" s="831"/>
      <c r="J418" s="881"/>
      <c r="K418" s="1125"/>
      <c r="L418" s="907"/>
      <c r="M418" s="831"/>
      <c r="N418" s="831"/>
      <c r="O418" s="1207"/>
      <c r="P418" s="1208"/>
      <c r="Q418" s="831"/>
      <c r="R418" s="1207"/>
      <c r="S418" s="1265"/>
    </row>
    <row r="419" spans="4:19" s="804" customFormat="1" ht="19.7" customHeight="1">
      <c r="D419" s="1208"/>
      <c r="E419" s="1208"/>
      <c r="F419" s="1208"/>
      <c r="G419" s="907"/>
      <c r="H419" s="1266"/>
      <c r="I419" s="831"/>
      <c r="J419" s="881"/>
      <c r="K419" s="1125"/>
      <c r="L419" s="907"/>
      <c r="M419" s="831"/>
      <c r="N419" s="831"/>
      <c r="O419" s="1207"/>
      <c r="P419" s="1208"/>
      <c r="Q419" s="831"/>
      <c r="R419" s="1207"/>
      <c r="S419" s="1265"/>
    </row>
    <row r="420" spans="4:19" s="804" customFormat="1" ht="19.7" customHeight="1">
      <c r="D420" s="1208"/>
      <c r="E420" s="1208"/>
      <c r="F420" s="1208"/>
      <c r="G420" s="907"/>
      <c r="H420" s="1266"/>
      <c r="I420" s="831"/>
      <c r="J420" s="881"/>
      <c r="K420" s="1125"/>
      <c r="L420" s="907"/>
      <c r="M420" s="831"/>
      <c r="N420" s="831"/>
      <c r="O420" s="1207"/>
      <c r="P420" s="1208"/>
      <c r="Q420" s="831"/>
      <c r="R420" s="1207"/>
      <c r="S420" s="1265"/>
    </row>
    <row r="421" spans="4:19" s="804" customFormat="1" ht="19.7" customHeight="1">
      <c r="D421" s="1208"/>
      <c r="E421" s="1208"/>
      <c r="F421" s="1208"/>
      <c r="G421" s="907"/>
      <c r="H421" s="1266"/>
      <c r="I421" s="831"/>
      <c r="J421" s="881"/>
      <c r="K421" s="1125"/>
      <c r="L421" s="907"/>
      <c r="M421" s="831"/>
      <c r="N421" s="831"/>
      <c r="O421" s="1207"/>
      <c r="P421" s="1208"/>
      <c r="Q421" s="831"/>
      <c r="R421" s="1207"/>
      <c r="S421" s="1265"/>
    </row>
    <row r="422" spans="4:19" s="804" customFormat="1" ht="19.7" customHeight="1">
      <c r="D422" s="1208"/>
      <c r="E422" s="1208"/>
      <c r="F422" s="1208"/>
      <c r="G422" s="907"/>
      <c r="H422" s="1266"/>
      <c r="I422" s="831"/>
      <c r="J422" s="881"/>
      <c r="K422" s="1125"/>
      <c r="L422" s="907"/>
      <c r="M422" s="831"/>
      <c r="N422" s="831"/>
      <c r="O422" s="1207"/>
      <c r="P422" s="1208"/>
      <c r="Q422" s="831"/>
      <c r="R422" s="1207"/>
      <c r="S422" s="1265"/>
    </row>
    <row r="423" spans="4:19" s="804" customFormat="1" ht="19.7" customHeight="1">
      <c r="D423" s="1208"/>
      <c r="E423" s="1208"/>
      <c r="F423" s="1208"/>
      <c r="G423" s="907"/>
      <c r="H423" s="1266"/>
      <c r="I423" s="831"/>
      <c r="J423" s="881"/>
      <c r="K423" s="1125"/>
      <c r="L423" s="907"/>
      <c r="M423" s="831"/>
      <c r="N423" s="831"/>
      <c r="O423" s="1207"/>
      <c r="P423" s="1208"/>
      <c r="Q423" s="831"/>
      <c r="R423" s="1207"/>
      <c r="S423" s="1265"/>
    </row>
    <row r="424" spans="4:19" s="804" customFormat="1" ht="19.7" customHeight="1">
      <c r="D424" s="1208"/>
      <c r="E424" s="1208"/>
      <c r="F424" s="1208"/>
      <c r="G424" s="907"/>
      <c r="H424" s="1266"/>
      <c r="I424" s="831"/>
      <c r="J424" s="881"/>
      <c r="K424" s="1125"/>
      <c r="L424" s="907"/>
      <c r="M424" s="831"/>
      <c r="N424" s="831"/>
      <c r="O424" s="1207"/>
      <c r="P424" s="1208"/>
      <c r="Q424" s="831"/>
      <c r="R424" s="1207"/>
      <c r="S424" s="1265"/>
    </row>
    <row r="425" spans="4:19" s="804" customFormat="1" ht="19.7" customHeight="1">
      <c r="D425" s="1208"/>
      <c r="E425" s="1208"/>
      <c r="F425" s="1208"/>
      <c r="G425" s="907"/>
      <c r="H425" s="1266"/>
      <c r="I425" s="831"/>
      <c r="J425" s="881"/>
      <c r="K425" s="1125"/>
      <c r="L425" s="907"/>
      <c r="M425" s="831"/>
      <c r="N425" s="831"/>
      <c r="O425" s="1207"/>
      <c r="P425" s="1208"/>
      <c r="Q425" s="831"/>
      <c r="R425" s="1207"/>
      <c r="S425" s="1265"/>
    </row>
    <row r="426" spans="4:19" s="804" customFormat="1" ht="19.7" customHeight="1">
      <c r="D426" s="1208"/>
      <c r="E426" s="1208"/>
      <c r="F426" s="1208"/>
      <c r="G426" s="907"/>
      <c r="H426" s="1266"/>
      <c r="I426" s="831"/>
      <c r="J426" s="881"/>
      <c r="K426" s="1125"/>
      <c r="L426" s="907"/>
      <c r="M426" s="831"/>
      <c r="N426" s="831"/>
      <c r="O426" s="1207"/>
      <c r="P426" s="1208"/>
      <c r="Q426" s="831"/>
      <c r="R426" s="1207"/>
      <c r="S426" s="1265"/>
    </row>
    <row r="427" spans="4:19" s="804" customFormat="1" ht="19.7" customHeight="1">
      <c r="D427" s="1208"/>
      <c r="E427" s="1208"/>
      <c r="F427" s="1208"/>
      <c r="G427" s="907"/>
      <c r="H427" s="1266"/>
      <c r="I427" s="831"/>
      <c r="J427" s="881"/>
      <c r="K427" s="1125"/>
      <c r="L427" s="907"/>
      <c r="M427" s="831"/>
      <c r="N427" s="831"/>
      <c r="O427" s="1207"/>
      <c r="P427" s="1208"/>
      <c r="Q427" s="831"/>
      <c r="R427" s="1207"/>
      <c r="S427" s="1265"/>
    </row>
    <row r="428" spans="4:19" s="804" customFormat="1" ht="19.7" customHeight="1">
      <c r="D428" s="1208"/>
      <c r="E428" s="1208"/>
      <c r="F428" s="1208"/>
      <c r="G428" s="907"/>
      <c r="H428" s="1266"/>
      <c r="I428" s="831"/>
      <c r="J428" s="881"/>
      <c r="K428" s="1125"/>
      <c r="L428" s="907"/>
      <c r="M428" s="831"/>
      <c r="N428" s="831"/>
      <c r="O428" s="1207"/>
      <c r="P428" s="1208"/>
      <c r="Q428" s="831"/>
      <c r="R428" s="1207"/>
      <c r="S428" s="1265"/>
    </row>
    <row r="429" spans="4:19" s="804" customFormat="1" ht="19.7" customHeight="1">
      <c r="D429" s="1208"/>
      <c r="E429" s="1208"/>
      <c r="F429" s="1208"/>
      <c r="G429" s="907"/>
      <c r="H429" s="1266"/>
      <c r="I429" s="831"/>
      <c r="J429" s="881"/>
      <c r="K429" s="1125"/>
      <c r="L429" s="907"/>
      <c r="M429" s="831"/>
      <c r="N429" s="831"/>
      <c r="O429" s="1207"/>
      <c r="P429" s="1208"/>
      <c r="Q429" s="831"/>
      <c r="R429" s="1207"/>
      <c r="S429" s="1265"/>
    </row>
    <row r="430" spans="4:19" s="804" customFormat="1" ht="19.7" customHeight="1">
      <c r="D430" s="1208"/>
      <c r="E430" s="1208"/>
      <c r="F430" s="1208"/>
      <c r="G430" s="907"/>
      <c r="H430" s="1266"/>
      <c r="I430" s="831"/>
      <c r="J430" s="881"/>
      <c r="K430" s="1125"/>
      <c r="L430" s="907"/>
      <c r="M430" s="831"/>
      <c r="N430" s="831"/>
      <c r="O430" s="1207"/>
      <c r="P430" s="1208"/>
      <c r="Q430" s="831"/>
      <c r="R430" s="1207"/>
      <c r="S430" s="1265"/>
    </row>
    <row r="431" spans="4:19" s="804" customFormat="1" ht="19.7" customHeight="1">
      <c r="D431" s="1208"/>
      <c r="E431" s="1208"/>
      <c r="F431" s="1208"/>
      <c r="G431" s="907"/>
      <c r="H431" s="1266"/>
      <c r="I431" s="831"/>
      <c r="J431" s="881"/>
      <c r="K431" s="1125"/>
      <c r="L431" s="907"/>
      <c r="M431" s="831"/>
      <c r="N431" s="831"/>
      <c r="O431" s="1207"/>
      <c r="P431" s="1208"/>
      <c r="Q431" s="831"/>
      <c r="R431" s="1207"/>
      <c r="S431" s="1265"/>
    </row>
    <row r="432" spans="4:19" s="804" customFormat="1" ht="19.7" customHeight="1">
      <c r="D432" s="1208"/>
      <c r="E432" s="1208"/>
      <c r="F432" s="1208"/>
      <c r="G432" s="907"/>
      <c r="H432" s="1266"/>
      <c r="I432" s="831"/>
      <c r="J432" s="881"/>
      <c r="K432" s="1125"/>
      <c r="L432" s="907"/>
      <c r="M432" s="831"/>
      <c r="N432" s="831"/>
      <c r="O432" s="1207"/>
      <c r="P432" s="1208"/>
      <c r="Q432" s="831"/>
      <c r="R432" s="1207"/>
      <c r="S432" s="1265"/>
    </row>
    <row r="433" spans="4:19" s="804" customFormat="1" ht="19.7" customHeight="1">
      <c r="D433" s="1208"/>
      <c r="E433" s="1208"/>
      <c r="F433" s="1208"/>
      <c r="G433" s="907"/>
      <c r="H433" s="1266"/>
      <c r="I433" s="831"/>
      <c r="J433" s="881"/>
      <c r="K433" s="1125"/>
      <c r="L433" s="907"/>
      <c r="M433" s="831"/>
      <c r="N433" s="831"/>
      <c r="O433" s="1207"/>
      <c r="P433" s="1208"/>
      <c r="Q433" s="831"/>
      <c r="R433" s="1207"/>
      <c r="S433" s="1265"/>
    </row>
    <row r="434" spans="4:19" s="804" customFormat="1" ht="19.7" customHeight="1">
      <c r="D434" s="1208"/>
      <c r="E434" s="1208"/>
      <c r="F434" s="1208"/>
      <c r="G434" s="907"/>
      <c r="H434" s="1266"/>
      <c r="I434" s="831"/>
      <c r="J434" s="881"/>
      <c r="K434" s="1125"/>
      <c r="L434" s="907"/>
      <c r="M434" s="831"/>
      <c r="N434" s="831"/>
      <c r="O434" s="1207"/>
      <c r="P434" s="1208"/>
      <c r="Q434" s="831"/>
      <c r="R434" s="1207"/>
      <c r="S434" s="1265"/>
    </row>
    <row r="435" spans="4:19" s="804" customFormat="1" ht="19.7" customHeight="1">
      <c r="D435" s="1208"/>
      <c r="E435" s="1208"/>
      <c r="F435" s="1208"/>
      <c r="G435" s="907"/>
      <c r="H435" s="1266"/>
      <c r="I435" s="831"/>
      <c r="J435" s="881"/>
      <c r="K435" s="1125"/>
      <c r="L435" s="907"/>
      <c r="M435" s="831"/>
      <c r="N435" s="831"/>
      <c r="O435" s="1207"/>
      <c r="P435" s="1208"/>
      <c r="Q435" s="831"/>
      <c r="R435" s="1207"/>
      <c r="S435" s="1265"/>
    </row>
    <row r="436" spans="4:19" s="804" customFormat="1" ht="19.7" customHeight="1">
      <c r="D436" s="1208"/>
      <c r="E436" s="1208"/>
      <c r="F436" s="1208"/>
      <c r="G436" s="907"/>
      <c r="H436" s="1266"/>
      <c r="I436" s="831"/>
      <c r="J436" s="881"/>
      <c r="K436" s="1125"/>
      <c r="L436" s="907"/>
      <c r="M436" s="831"/>
      <c r="N436" s="831"/>
      <c r="O436" s="1207"/>
      <c r="P436" s="1208"/>
      <c r="Q436" s="831"/>
      <c r="R436" s="1207"/>
      <c r="S436" s="1265"/>
    </row>
    <row r="437" spans="4:19" s="804" customFormat="1" ht="19.7" customHeight="1">
      <c r="D437" s="1208"/>
      <c r="E437" s="1208"/>
      <c r="F437" s="1208"/>
      <c r="G437" s="907"/>
      <c r="H437" s="1266"/>
      <c r="I437" s="831"/>
      <c r="J437" s="881"/>
      <c r="K437" s="1125"/>
      <c r="L437" s="907"/>
      <c r="M437" s="831"/>
      <c r="N437" s="831"/>
      <c r="O437" s="1207"/>
      <c r="P437" s="1208"/>
      <c r="Q437" s="831"/>
      <c r="R437" s="1207"/>
      <c r="S437" s="1265"/>
    </row>
    <row r="438" spans="4:19" s="804" customFormat="1" ht="19.7" customHeight="1">
      <c r="D438" s="1208"/>
      <c r="E438" s="1208"/>
      <c r="F438" s="1208"/>
      <c r="G438" s="907"/>
      <c r="H438" s="1266"/>
      <c r="I438" s="831"/>
      <c r="J438" s="881"/>
      <c r="K438" s="1125"/>
      <c r="L438" s="907"/>
      <c r="M438" s="831"/>
      <c r="N438" s="831"/>
      <c r="O438" s="1207"/>
      <c r="P438" s="1208"/>
      <c r="Q438" s="831"/>
      <c r="R438" s="1207"/>
      <c r="S438" s="1265"/>
    </row>
    <row r="439" spans="4:19" s="804" customFormat="1" ht="19.7" customHeight="1">
      <c r="D439" s="1208"/>
      <c r="E439" s="1208"/>
      <c r="F439" s="1208"/>
      <c r="G439" s="907"/>
      <c r="H439" s="1266"/>
      <c r="I439" s="831"/>
      <c r="J439" s="881"/>
      <c r="K439" s="1125"/>
      <c r="L439" s="907"/>
      <c r="M439" s="831"/>
      <c r="N439" s="831"/>
      <c r="O439" s="1207"/>
      <c r="P439" s="1208"/>
      <c r="Q439" s="831"/>
      <c r="R439" s="1207"/>
      <c r="S439" s="1265"/>
    </row>
    <row r="440" spans="4:19" s="804" customFormat="1" ht="19.7" customHeight="1">
      <c r="D440" s="1208"/>
      <c r="E440" s="1208"/>
      <c r="F440" s="1208"/>
      <c r="G440" s="907"/>
      <c r="H440" s="1266"/>
      <c r="I440" s="831"/>
      <c r="J440" s="881"/>
      <c r="K440" s="1125"/>
      <c r="L440" s="907"/>
      <c r="M440" s="831"/>
      <c r="N440" s="831"/>
      <c r="O440" s="1207"/>
      <c r="P440" s="1208"/>
      <c r="Q440" s="831"/>
      <c r="R440" s="1207"/>
      <c r="S440" s="1265"/>
    </row>
    <row r="441" spans="4:19" s="804" customFormat="1" ht="19.7" customHeight="1">
      <c r="D441" s="1208"/>
      <c r="E441" s="1208"/>
      <c r="F441" s="1208"/>
      <c r="G441" s="907"/>
      <c r="H441" s="1266"/>
      <c r="I441" s="831"/>
      <c r="J441" s="881"/>
      <c r="K441" s="1125"/>
      <c r="L441" s="907"/>
      <c r="M441" s="831"/>
      <c r="N441" s="831"/>
      <c r="O441" s="1207"/>
      <c r="P441" s="1208"/>
      <c r="Q441" s="831"/>
      <c r="R441" s="1207"/>
      <c r="S441" s="1265"/>
    </row>
    <row r="442" spans="4:19" s="804" customFormat="1" ht="19.7" customHeight="1">
      <c r="D442" s="1208"/>
      <c r="E442" s="1208"/>
      <c r="F442" s="1208"/>
      <c r="G442" s="907"/>
      <c r="H442" s="1266"/>
      <c r="I442" s="831"/>
      <c r="J442" s="881"/>
      <c r="K442" s="1125"/>
      <c r="L442" s="907"/>
      <c r="M442" s="831"/>
      <c r="N442" s="831"/>
      <c r="O442" s="1207"/>
      <c r="P442" s="1208"/>
      <c r="Q442" s="831"/>
      <c r="R442" s="1207"/>
      <c r="S442" s="1265"/>
    </row>
    <row r="443" spans="4:19" s="804" customFormat="1" ht="19.7" customHeight="1">
      <c r="D443" s="1208"/>
      <c r="E443" s="1208"/>
      <c r="F443" s="1208"/>
      <c r="G443" s="907"/>
      <c r="H443" s="1266"/>
      <c r="I443" s="831"/>
      <c r="J443" s="881"/>
      <c r="K443" s="1125"/>
      <c r="L443" s="907"/>
      <c r="M443" s="831"/>
      <c r="N443" s="831"/>
      <c r="O443" s="1207"/>
      <c r="P443" s="1208"/>
      <c r="Q443" s="831"/>
      <c r="R443" s="1207"/>
      <c r="S443" s="1265"/>
    </row>
    <row r="444" spans="4:19" s="804" customFormat="1" ht="19.7" customHeight="1">
      <c r="D444" s="1208"/>
      <c r="E444" s="1208"/>
      <c r="F444" s="1208"/>
      <c r="G444" s="907"/>
      <c r="H444" s="1266"/>
      <c r="I444" s="831"/>
      <c r="J444" s="881"/>
      <c r="K444" s="1125"/>
      <c r="L444" s="907"/>
      <c r="M444" s="831"/>
      <c r="N444" s="831"/>
      <c r="O444" s="1207"/>
      <c r="P444" s="1208"/>
      <c r="Q444" s="831"/>
      <c r="R444" s="1207"/>
      <c r="S444" s="1265"/>
    </row>
    <row r="445" spans="4:19" s="804" customFormat="1" ht="19.7" customHeight="1">
      <c r="D445" s="1208"/>
      <c r="E445" s="1208"/>
      <c r="F445" s="1208"/>
      <c r="G445" s="907"/>
      <c r="H445" s="1266"/>
      <c r="I445" s="831"/>
      <c r="J445" s="881"/>
      <c r="K445" s="1125"/>
      <c r="L445" s="907"/>
      <c r="M445" s="831"/>
      <c r="N445" s="831"/>
      <c r="O445" s="1207"/>
      <c r="P445" s="1208"/>
      <c r="Q445" s="831"/>
      <c r="R445" s="1207"/>
      <c r="S445" s="1265"/>
    </row>
    <row r="446" spans="4:19" s="804" customFormat="1" ht="19.7" customHeight="1">
      <c r="D446" s="1208"/>
      <c r="E446" s="1208"/>
      <c r="F446" s="1208"/>
      <c r="G446" s="907"/>
      <c r="H446" s="1266"/>
      <c r="I446" s="831"/>
      <c r="J446" s="881"/>
      <c r="K446" s="1125"/>
      <c r="L446" s="907"/>
      <c r="M446" s="831"/>
      <c r="N446" s="831"/>
      <c r="O446" s="1207"/>
      <c r="P446" s="1208"/>
      <c r="Q446" s="831"/>
      <c r="R446" s="1207"/>
      <c r="S446" s="1265"/>
    </row>
    <row r="447" spans="4:19" s="804" customFormat="1" ht="19.7" customHeight="1">
      <c r="D447" s="1208"/>
      <c r="E447" s="1208"/>
      <c r="F447" s="1208"/>
      <c r="G447" s="907"/>
      <c r="H447" s="1266"/>
      <c r="I447" s="831"/>
      <c r="J447" s="881"/>
      <c r="K447" s="1125"/>
      <c r="L447" s="907"/>
      <c r="M447" s="831"/>
      <c r="N447" s="831"/>
      <c r="O447" s="1207"/>
      <c r="P447" s="1208"/>
      <c r="Q447" s="831"/>
      <c r="R447" s="1207"/>
      <c r="S447" s="1265"/>
    </row>
    <row r="448" spans="4:19" s="804" customFormat="1" ht="19.7" customHeight="1">
      <c r="D448" s="1208"/>
      <c r="E448" s="1208"/>
      <c r="F448" s="1208"/>
      <c r="G448" s="907"/>
      <c r="H448" s="1266"/>
      <c r="I448" s="831"/>
      <c r="J448" s="881"/>
      <c r="K448" s="1125"/>
      <c r="L448" s="907"/>
      <c r="M448" s="831"/>
      <c r="N448" s="831"/>
      <c r="O448" s="1207"/>
      <c r="P448" s="1208"/>
      <c r="Q448" s="831"/>
      <c r="R448" s="1207"/>
      <c r="S448" s="1265"/>
    </row>
    <row r="449" spans="4:19" s="804" customFormat="1" ht="19.7" customHeight="1">
      <c r="D449" s="1208"/>
      <c r="E449" s="1208"/>
      <c r="F449" s="1208"/>
      <c r="G449" s="907"/>
      <c r="H449" s="1266"/>
      <c r="I449" s="831"/>
      <c r="J449" s="881"/>
      <c r="K449" s="1125"/>
      <c r="L449" s="907"/>
      <c r="M449" s="831"/>
      <c r="N449" s="831"/>
      <c r="O449" s="1207"/>
      <c r="P449" s="1208"/>
      <c r="Q449" s="831"/>
      <c r="R449" s="1207"/>
      <c r="S449" s="1265"/>
    </row>
    <row r="450" spans="4:19" s="804" customFormat="1" ht="19.7" customHeight="1">
      <c r="D450" s="1208"/>
      <c r="E450" s="1208"/>
      <c r="F450" s="1208"/>
      <c r="G450" s="907"/>
      <c r="H450" s="1266"/>
      <c r="I450" s="831"/>
      <c r="J450" s="881"/>
      <c r="K450" s="1125"/>
      <c r="L450" s="907"/>
      <c r="M450" s="831"/>
      <c r="N450" s="831"/>
      <c r="O450" s="1207"/>
      <c r="P450" s="1208"/>
      <c r="Q450" s="831"/>
      <c r="R450" s="1207"/>
      <c r="S450" s="1265"/>
    </row>
    <row r="451" spans="4:19" s="804" customFormat="1" ht="19.7" customHeight="1">
      <c r="D451" s="1208"/>
      <c r="E451" s="1208"/>
      <c r="F451" s="1208"/>
      <c r="G451" s="907"/>
      <c r="H451" s="1266"/>
      <c r="I451" s="831"/>
      <c r="J451" s="881"/>
      <c r="K451" s="1125"/>
      <c r="L451" s="907"/>
      <c r="M451" s="831"/>
      <c r="N451" s="831"/>
      <c r="O451" s="1207"/>
      <c r="P451" s="1208"/>
      <c r="Q451" s="831"/>
      <c r="R451" s="1207"/>
      <c r="S451" s="1265"/>
    </row>
    <row r="452" spans="4:19" s="804" customFormat="1" ht="19.7" customHeight="1">
      <c r="D452" s="1208"/>
      <c r="E452" s="1208"/>
      <c r="F452" s="1208"/>
      <c r="G452" s="907"/>
      <c r="H452" s="1266"/>
      <c r="I452" s="831"/>
      <c r="J452" s="881"/>
      <c r="K452" s="1125"/>
      <c r="L452" s="907"/>
      <c r="M452" s="831"/>
      <c r="N452" s="831"/>
      <c r="O452" s="1207"/>
      <c r="P452" s="1208"/>
      <c r="Q452" s="831"/>
      <c r="R452" s="1207"/>
      <c r="S452" s="1265"/>
    </row>
    <row r="453" spans="4:19" s="804" customFormat="1" ht="19.7" customHeight="1">
      <c r="D453" s="1208"/>
      <c r="E453" s="1208"/>
      <c r="F453" s="1208"/>
      <c r="G453" s="907"/>
      <c r="H453" s="1266"/>
      <c r="I453" s="831"/>
      <c r="J453" s="881"/>
      <c r="K453" s="1125"/>
      <c r="L453" s="907"/>
      <c r="M453" s="831"/>
      <c r="N453" s="831"/>
      <c r="O453" s="1207"/>
      <c r="P453" s="1208"/>
      <c r="Q453" s="831"/>
      <c r="R453" s="1207"/>
      <c r="S453" s="1265"/>
    </row>
    <row r="454" spans="4:19" s="804" customFormat="1" ht="19.7" customHeight="1">
      <c r="D454" s="1208"/>
      <c r="E454" s="1208"/>
      <c r="F454" s="1208"/>
      <c r="G454" s="907"/>
      <c r="H454" s="1266"/>
      <c r="I454" s="831"/>
      <c r="J454" s="881"/>
      <c r="K454" s="1125"/>
      <c r="L454" s="907"/>
      <c r="M454" s="831"/>
      <c r="N454" s="831"/>
      <c r="O454" s="1207"/>
      <c r="P454" s="1208"/>
      <c r="Q454" s="831"/>
      <c r="R454" s="1207"/>
      <c r="S454" s="1265"/>
    </row>
    <row r="455" spans="4:19" s="804" customFormat="1" ht="19.7" customHeight="1">
      <c r="D455" s="1208"/>
      <c r="E455" s="1208"/>
      <c r="F455" s="1208"/>
      <c r="G455" s="907"/>
      <c r="H455" s="1266"/>
      <c r="I455" s="831"/>
      <c r="J455" s="881"/>
      <c r="K455" s="1125"/>
      <c r="L455" s="907"/>
      <c r="M455" s="831"/>
      <c r="N455" s="831"/>
      <c r="O455" s="1207"/>
      <c r="P455" s="1208"/>
      <c r="Q455" s="831"/>
      <c r="R455" s="1207"/>
      <c r="S455" s="1265"/>
    </row>
    <row r="456" spans="4:19" s="804" customFormat="1" ht="19.7" customHeight="1">
      <c r="D456" s="1208"/>
      <c r="E456" s="1208"/>
      <c r="F456" s="1208"/>
      <c r="G456" s="907"/>
      <c r="H456" s="1266"/>
      <c r="I456" s="831"/>
      <c r="J456" s="881"/>
      <c r="K456" s="1125"/>
      <c r="L456" s="907"/>
      <c r="M456" s="831"/>
      <c r="N456" s="831"/>
      <c r="O456" s="1207"/>
      <c r="P456" s="1208"/>
      <c r="Q456" s="831"/>
      <c r="R456" s="1207"/>
      <c r="S456" s="1265"/>
    </row>
    <row r="457" spans="4:19" s="804" customFormat="1" ht="19.7" customHeight="1">
      <c r="D457" s="1208"/>
      <c r="E457" s="1208"/>
      <c r="F457" s="1208"/>
      <c r="G457" s="907"/>
      <c r="H457" s="1266"/>
      <c r="I457" s="831"/>
      <c r="J457" s="881"/>
      <c r="K457" s="1125"/>
      <c r="L457" s="907"/>
      <c r="M457" s="831"/>
      <c r="N457" s="831"/>
      <c r="O457" s="1207"/>
      <c r="P457" s="1208"/>
      <c r="Q457" s="831"/>
      <c r="R457" s="1207"/>
      <c r="S457" s="1265"/>
    </row>
    <row r="458" spans="4:19" s="804" customFormat="1" ht="19.7" customHeight="1">
      <c r="D458" s="1208"/>
      <c r="E458" s="1208"/>
      <c r="F458" s="1208"/>
      <c r="G458" s="907"/>
      <c r="H458" s="1266"/>
      <c r="I458" s="831"/>
      <c r="J458" s="881"/>
      <c r="K458" s="1125"/>
      <c r="L458" s="907"/>
      <c r="M458" s="831"/>
      <c r="N458" s="831"/>
      <c r="O458" s="1207"/>
      <c r="P458" s="1208"/>
      <c r="Q458" s="831"/>
      <c r="R458" s="1207"/>
      <c r="S458" s="1265"/>
    </row>
    <row r="459" spans="4:19" s="804" customFormat="1" ht="19.7" customHeight="1">
      <c r="D459" s="1208"/>
      <c r="E459" s="1208"/>
      <c r="F459" s="1208"/>
      <c r="G459" s="907"/>
      <c r="H459" s="1266"/>
      <c r="I459" s="831"/>
      <c r="J459" s="881"/>
      <c r="K459" s="1125"/>
      <c r="L459" s="907"/>
      <c r="M459" s="831"/>
      <c r="N459" s="831"/>
      <c r="O459" s="1207"/>
      <c r="P459" s="1208"/>
      <c r="Q459" s="831"/>
      <c r="R459" s="1207"/>
      <c r="S459" s="1265"/>
    </row>
    <row r="460" spans="4:19" s="804" customFormat="1" ht="19.7" customHeight="1">
      <c r="D460" s="1208"/>
      <c r="E460" s="1208"/>
      <c r="F460" s="1208"/>
      <c r="G460" s="907"/>
      <c r="H460" s="1266"/>
      <c r="I460" s="831"/>
      <c r="J460" s="881"/>
      <c r="K460" s="1125"/>
      <c r="L460" s="907"/>
      <c r="M460" s="831"/>
      <c r="N460" s="831"/>
      <c r="O460" s="1207"/>
      <c r="P460" s="1208"/>
      <c r="Q460" s="831"/>
      <c r="R460" s="1207"/>
      <c r="S460" s="1265"/>
    </row>
    <row r="461" spans="4:19" s="804" customFormat="1" ht="19.7" customHeight="1">
      <c r="D461" s="1208"/>
      <c r="E461" s="1208"/>
      <c r="F461" s="1208"/>
      <c r="G461" s="907"/>
      <c r="H461" s="1266"/>
      <c r="I461" s="831"/>
      <c r="J461" s="881"/>
      <c r="K461" s="1125"/>
      <c r="L461" s="907"/>
      <c r="M461" s="831"/>
      <c r="N461" s="831"/>
      <c r="O461" s="1207"/>
      <c r="P461" s="1208"/>
      <c r="Q461" s="831"/>
      <c r="R461" s="1207"/>
      <c r="S461" s="1265"/>
    </row>
    <row r="462" spans="4:19" s="804" customFormat="1" ht="19.7" customHeight="1">
      <c r="D462" s="1208"/>
      <c r="E462" s="1208"/>
      <c r="F462" s="1208"/>
      <c r="G462" s="907"/>
      <c r="H462" s="1266"/>
      <c r="I462" s="831"/>
      <c r="J462" s="881"/>
      <c r="K462" s="1125"/>
      <c r="L462" s="907"/>
      <c r="M462" s="831"/>
      <c r="N462" s="831"/>
      <c r="O462" s="1207"/>
      <c r="P462" s="1208"/>
      <c r="Q462" s="831"/>
      <c r="R462" s="1207"/>
      <c r="S462" s="1265"/>
    </row>
    <row r="463" spans="4:19" s="804" customFormat="1" ht="19.7" customHeight="1">
      <c r="D463" s="1208"/>
      <c r="E463" s="1208"/>
      <c r="F463" s="1208"/>
      <c r="G463" s="907"/>
      <c r="H463" s="1266"/>
      <c r="I463" s="831"/>
      <c r="J463" s="881"/>
      <c r="K463" s="1125"/>
      <c r="L463" s="907"/>
      <c r="M463" s="831"/>
      <c r="N463" s="831"/>
      <c r="O463" s="1207"/>
      <c r="P463" s="1208"/>
      <c r="Q463" s="831"/>
      <c r="R463" s="1207"/>
      <c r="S463" s="1265"/>
    </row>
    <row r="464" spans="4:19" s="804" customFormat="1" ht="19.7" customHeight="1">
      <c r="D464" s="1208"/>
      <c r="E464" s="1208"/>
      <c r="F464" s="1208"/>
      <c r="G464" s="907"/>
      <c r="H464" s="1266"/>
      <c r="I464" s="831"/>
      <c r="J464" s="881"/>
      <c r="K464" s="1125"/>
      <c r="L464" s="907"/>
      <c r="M464" s="831"/>
      <c r="N464" s="831"/>
      <c r="O464" s="1207"/>
      <c r="P464" s="1208"/>
      <c r="Q464" s="831"/>
      <c r="R464" s="1207"/>
      <c r="S464" s="1265"/>
    </row>
    <row r="465" spans="4:19" s="804" customFormat="1" ht="19.7" customHeight="1">
      <c r="D465" s="1208"/>
      <c r="E465" s="1208"/>
      <c r="F465" s="1208"/>
      <c r="G465" s="907"/>
      <c r="H465" s="1266"/>
      <c r="I465" s="831"/>
      <c r="J465" s="881"/>
      <c r="K465" s="1125"/>
      <c r="L465" s="907"/>
      <c r="M465" s="831"/>
      <c r="N465" s="831"/>
      <c r="O465" s="1207"/>
      <c r="P465" s="1208"/>
      <c r="Q465" s="831"/>
      <c r="R465" s="1207"/>
      <c r="S465" s="1265"/>
    </row>
    <row r="466" spans="4:19" s="804" customFormat="1" ht="19.7" customHeight="1">
      <c r="D466" s="1208"/>
      <c r="E466" s="1208"/>
      <c r="F466" s="1208"/>
      <c r="G466" s="907"/>
      <c r="H466" s="1266"/>
      <c r="I466" s="831"/>
      <c r="J466" s="881"/>
      <c r="K466" s="1125"/>
      <c r="L466" s="907"/>
      <c r="M466" s="831"/>
      <c r="N466" s="831"/>
      <c r="O466" s="1207"/>
      <c r="P466" s="1208"/>
      <c r="Q466" s="831"/>
      <c r="R466" s="1207"/>
      <c r="S466" s="1265"/>
    </row>
    <row r="467" spans="4:19" s="804" customFormat="1" ht="19.7" customHeight="1">
      <c r="D467" s="1208"/>
      <c r="E467" s="1208"/>
      <c r="F467" s="1208"/>
      <c r="G467" s="907"/>
      <c r="H467" s="1266"/>
      <c r="I467" s="831"/>
      <c r="J467" s="881"/>
      <c r="K467" s="1125"/>
      <c r="L467" s="907"/>
      <c r="M467" s="831"/>
      <c r="N467" s="831"/>
      <c r="O467" s="1207"/>
      <c r="P467" s="1208"/>
      <c r="Q467" s="831"/>
      <c r="R467" s="1207"/>
      <c r="S467" s="1265"/>
    </row>
    <row r="468" spans="4:19" s="804" customFormat="1" ht="19.7" customHeight="1">
      <c r="D468" s="1208"/>
      <c r="E468" s="1208"/>
      <c r="F468" s="1208"/>
      <c r="G468" s="907"/>
      <c r="H468" s="1266"/>
      <c r="I468" s="831"/>
      <c r="J468" s="881"/>
      <c r="K468" s="1125"/>
      <c r="L468" s="907"/>
      <c r="M468" s="831"/>
      <c r="N468" s="831"/>
      <c r="O468" s="1207"/>
      <c r="P468" s="1208"/>
      <c r="Q468" s="831"/>
      <c r="R468" s="1207"/>
      <c r="S468" s="1265"/>
    </row>
    <row r="469" spans="4:19" s="804" customFormat="1" ht="19.7" customHeight="1">
      <c r="D469" s="1208"/>
      <c r="E469" s="1208"/>
      <c r="F469" s="1208"/>
      <c r="G469" s="907"/>
      <c r="H469" s="1266"/>
      <c r="I469" s="831"/>
      <c r="J469" s="881"/>
      <c r="K469" s="1125"/>
      <c r="L469" s="907"/>
      <c r="M469" s="831"/>
      <c r="N469" s="831"/>
      <c r="O469" s="1207"/>
      <c r="P469" s="1208"/>
      <c r="Q469" s="831"/>
      <c r="R469" s="1207"/>
      <c r="S469" s="1265"/>
    </row>
    <row r="470" spans="4:19" s="804" customFormat="1" ht="19.7" customHeight="1">
      <c r="D470" s="1208"/>
      <c r="E470" s="1208"/>
      <c r="F470" s="1208"/>
      <c r="G470" s="907"/>
      <c r="H470" s="1266"/>
      <c r="I470" s="831"/>
      <c r="J470" s="881"/>
      <c r="K470" s="1125"/>
      <c r="L470" s="907"/>
      <c r="M470" s="831"/>
      <c r="N470" s="831"/>
      <c r="O470" s="1207"/>
      <c r="P470" s="1208"/>
      <c r="Q470" s="831"/>
      <c r="R470" s="1207"/>
      <c r="S470" s="1265"/>
    </row>
    <row r="471" spans="4:19" s="804" customFormat="1" ht="19.7" customHeight="1">
      <c r="D471" s="1208"/>
      <c r="E471" s="1208"/>
      <c r="F471" s="1208"/>
      <c r="G471" s="907"/>
      <c r="H471" s="1266"/>
      <c r="I471" s="831"/>
      <c r="J471" s="881"/>
      <c r="K471" s="1125"/>
      <c r="L471" s="907"/>
      <c r="M471" s="831"/>
      <c r="N471" s="831"/>
      <c r="O471" s="1207"/>
      <c r="P471" s="1208"/>
      <c r="Q471" s="831"/>
      <c r="R471" s="1207"/>
      <c r="S471" s="1265"/>
    </row>
    <row r="472" spans="4:19" s="804" customFormat="1" ht="19.7" customHeight="1">
      <c r="D472" s="1208"/>
      <c r="E472" s="1208"/>
      <c r="F472" s="1208"/>
      <c r="G472" s="907"/>
      <c r="H472" s="1266"/>
      <c r="I472" s="831"/>
      <c r="J472" s="881"/>
      <c r="K472" s="1125"/>
      <c r="L472" s="907"/>
      <c r="M472" s="831"/>
      <c r="N472" s="831"/>
      <c r="O472" s="1207"/>
      <c r="P472" s="1208"/>
      <c r="Q472" s="831"/>
      <c r="R472" s="1207"/>
      <c r="S472" s="1265"/>
    </row>
    <row r="473" spans="4:19" s="804" customFormat="1" ht="19.7" customHeight="1">
      <c r="D473" s="1208"/>
      <c r="E473" s="1208"/>
      <c r="F473" s="1208"/>
      <c r="G473" s="907"/>
      <c r="H473" s="1266"/>
      <c r="I473" s="831"/>
      <c r="J473" s="881"/>
      <c r="K473" s="1125"/>
      <c r="L473" s="907"/>
      <c r="M473" s="831"/>
      <c r="N473" s="831"/>
      <c r="O473" s="1207"/>
      <c r="P473" s="1208"/>
      <c r="Q473" s="831"/>
      <c r="R473" s="1207"/>
      <c r="S473" s="1265"/>
    </row>
    <row r="474" spans="4:19" s="804" customFormat="1" ht="19.7" customHeight="1">
      <c r="D474" s="1208"/>
      <c r="E474" s="1208"/>
      <c r="F474" s="1208"/>
      <c r="G474" s="907"/>
      <c r="H474" s="1266"/>
      <c r="I474" s="831"/>
      <c r="J474" s="881"/>
      <c r="K474" s="1125"/>
      <c r="L474" s="907"/>
      <c r="M474" s="831"/>
      <c r="N474" s="831"/>
      <c r="O474" s="1207"/>
      <c r="P474" s="1208"/>
      <c r="Q474" s="831"/>
      <c r="R474" s="1207"/>
      <c r="S474" s="1265"/>
    </row>
    <row r="475" spans="4:19" s="804" customFormat="1" ht="19.7" customHeight="1">
      <c r="D475" s="1208"/>
      <c r="E475" s="1208"/>
      <c r="F475" s="1208"/>
      <c r="G475" s="907"/>
      <c r="H475" s="1266"/>
      <c r="I475" s="831"/>
      <c r="J475" s="881"/>
      <c r="K475" s="1125"/>
      <c r="L475" s="907"/>
      <c r="M475" s="831"/>
      <c r="N475" s="831"/>
      <c r="O475" s="1207"/>
      <c r="P475" s="1208"/>
      <c r="Q475" s="831"/>
      <c r="R475" s="1207"/>
      <c r="S475" s="1265"/>
    </row>
    <row r="476" spans="4:19" s="804" customFormat="1" ht="19.7" customHeight="1">
      <c r="D476" s="1208"/>
      <c r="E476" s="1208"/>
      <c r="F476" s="1208"/>
      <c r="G476" s="907"/>
      <c r="H476" s="1266"/>
      <c r="I476" s="831"/>
      <c r="J476" s="881"/>
      <c r="K476" s="1125"/>
      <c r="L476" s="907"/>
      <c r="M476" s="831"/>
      <c r="N476" s="831"/>
      <c r="O476" s="1207"/>
      <c r="P476" s="1208"/>
      <c r="Q476" s="831"/>
      <c r="R476" s="1207"/>
      <c r="S476" s="1265"/>
    </row>
    <row r="477" spans="4:19" s="804" customFormat="1" ht="19.7" customHeight="1">
      <c r="D477" s="1208"/>
      <c r="E477" s="1208"/>
      <c r="F477" s="1208"/>
      <c r="G477" s="907"/>
      <c r="H477" s="1266"/>
      <c r="I477" s="831"/>
      <c r="J477" s="881"/>
      <c r="K477" s="1125"/>
      <c r="L477" s="907"/>
      <c r="M477" s="831"/>
      <c r="N477" s="831"/>
      <c r="O477" s="1207"/>
      <c r="P477" s="1208"/>
      <c r="Q477" s="831"/>
      <c r="R477" s="1207"/>
      <c r="S477" s="1265"/>
    </row>
    <row r="478" spans="4:19" s="804" customFormat="1" ht="19.7" customHeight="1">
      <c r="D478" s="1208"/>
      <c r="E478" s="1208"/>
      <c r="F478" s="1208"/>
      <c r="G478" s="907"/>
      <c r="H478" s="1266"/>
      <c r="I478" s="831"/>
      <c r="J478" s="881"/>
      <c r="K478" s="1125"/>
      <c r="L478" s="907"/>
      <c r="M478" s="831"/>
      <c r="N478" s="831"/>
      <c r="O478" s="1207"/>
      <c r="P478" s="1208"/>
      <c r="Q478" s="831"/>
      <c r="R478" s="1207"/>
      <c r="S478" s="1265"/>
    </row>
    <row r="479" spans="4:19" s="804" customFormat="1" ht="19.7" customHeight="1">
      <c r="D479" s="1208"/>
      <c r="E479" s="1208"/>
      <c r="F479" s="1208"/>
      <c r="G479" s="907"/>
      <c r="H479" s="1266"/>
      <c r="I479" s="831"/>
      <c r="J479" s="881"/>
      <c r="K479" s="1125"/>
      <c r="L479" s="907"/>
      <c r="M479" s="831"/>
      <c r="N479" s="831"/>
      <c r="O479" s="1207"/>
      <c r="P479" s="1208"/>
      <c r="Q479" s="831"/>
      <c r="R479" s="1207"/>
      <c r="S479" s="1265"/>
    </row>
    <row r="480" spans="4:19" s="804" customFormat="1" ht="19.7" customHeight="1">
      <c r="D480" s="1208"/>
      <c r="E480" s="1208"/>
      <c r="F480" s="1208"/>
      <c r="G480" s="907"/>
      <c r="H480" s="1266"/>
      <c r="I480" s="831"/>
      <c r="J480" s="881"/>
      <c r="K480" s="1125"/>
      <c r="L480" s="907"/>
      <c r="M480" s="831"/>
      <c r="N480" s="831"/>
      <c r="O480" s="1207"/>
      <c r="P480" s="1208"/>
      <c r="Q480" s="831"/>
      <c r="R480" s="1207"/>
      <c r="S480" s="1265"/>
    </row>
    <row r="481" spans="4:19" s="804" customFormat="1" ht="19.7" customHeight="1">
      <c r="D481" s="1208"/>
      <c r="E481" s="1208"/>
      <c r="F481" s="1208"/>
      <c r="G481" s="907"/>
      <c r="H481" s="1266"/>
      <c r="I481" s="831"/>
      <c r="J481" s="881"/>
      <c r="K481" s="1125"/>
      <c r="L481" s="907"/>
      <c r="M481" s="831"/>
      <c r="N481" s="831"/>
      <c r="O481" s="1207"/>
      <c r="P481" s="1208"/>
      <c r="Q481" s="831"/>
      <c r="R481" s="1207"/>
      <c r="S481" s="1265"/>
    </row>
    <row r="482" spans="4:19" s="804" customFormat="1" ht="19.7" customHeight="1">
      <c r="D482" s="1208"/>
      <c r="E482" s="1208"/>
      <c r="F482" s="1208"/>
      <c r="G482" s="907"/>
      <c r="H482" s="1266"/>
      <c r="I482" s="831"/>
      <c r="J482" s="881"/>
      <c r="K482" s="1125"/>
      <c r="L482" s="907"/>
      <c r="M482" s="831"/>
      <c r="N482" s="831"/>
      <c r="O482" s="1207"/>
      <c r="P482" s="1208"/>
      <c r="Q482" s="831"/>
      <c r="R482" s="1207"/>
      <c r="S482" s="1265"/>
    </row>
    <row r="483" spans="4:19" s="804" customFormat="1" ht="19.7" customHeight="1">
      <c r="D483" s="1208"/>
      <c r="E483" s="1208"/>
      <c r="F483" s="1208"/>
      <c r="G483" s="907"/>
      <c r="H483" s="1266"/>
      <c r="I483" s="831"/>
      <c r="J483" s="881"/>
      <c r="K483" s="1125"/>
      <c r="L483" s="907"/>
      <c r="M483" s="831"/>
      <c r="N483" s="831"/>
      <c r="O483" s="1207"/>
      <c r="P483" s="1208"/>
      <c r="Q483" s="831"/>
      <c r="R483" s="1207"/>
      <c r="S483" s="1265"/>
    </row>
    <row r="484" spans="4:19" s="804" customFormat="1" ht="19.7" customHeight="1">
      <c r="D484" s="1208"/>
      <c r="E484" s="1208"/>
      <c r="F484" s="1208"/>
      <c r="G484" s="907"/>
      <c r="H484" s="1266"/>
      <c r="I484" s="831"/>
      <c r="J484" s="881"/>
      <c r="K484" s="1125"/>
      <c r="L484" s="907"/>
      <c r="M484" s="831"/>
      <c r="N484" s="831"/>
      <c r="O484" s="1207"/>
      <c r="P484" s="1208"/>
      <c r="Q484" s="831"/>
      <c r="R484" s="1207"/>
      <c r="S484" s="1265"/>
    </row>
    <row r="485" spans="4:19" s="804" customFormat="1" ht="19.7" customHeight="1">
      <c r="D485" s="1208"/>
      <c r="E485" s="1208"/>
      <c r="F485" s="1208"/>
      <c r="G485" s="907"/>
      <c r="H485" s="1266"/>
      <c r="I485" s="831"/>
      <c r="J485" s="881"/>
      <c r="K485" s="1125"/>
      <c r="L485" s="907"/>
      <c r="M485" s="831"/>
      <c r="N485" s="831"/>
      <c r="O485" s="1207"/>
      <c r="P485" s="1208"/>
      <c r="Q485" s="831"/>
      <c r="R485" s="1207"/>
      <c r="S485" s="1265"/>
    </row>
    <row r="486" spans="4:19" s="804" customFormat="1" ht="19.7" customHeight="1">
      <c r="D486" s="1208"/>
      <c r="E486" s="1208"/>
      <c r="F486" s="1208"/>
      <c r="G486" s="907"/>
      <c r="H486" s="1266"/>
      <c r="I486" s="831"/>
      <c r="J486" s="881"/>
      <c r="K486" s="1125"/>
      <c r="L486" s="907"/>
      <c r="M486" s="831"/>
      <c r="N486" s="831"/>
      <c r="O486" s="1207"/>
      <c r="P486" s="1208"/>
      <c r="Q486" s="831"/>
      <c r="R486" s="1207"/>
      <c r="S486" s="1265"/>
    </row>
    <row r="487" spans="4:19" s="804" customFormat="1" ht="19.7" customHeight="1">
      <c r="D487" s="1208"/>
      <c r="E487" s="1208"/>
      <c r="F487" s="1208"/>
      <c r="G487" s="907"/>
      <c r="H487" s="1266"/>
      <c r="I487" s="831"/>
      <c r="J487" s="881"/>
      <c r="K487" s="1125"/>
      <c r="L487" s="907"/>
      <c r="M487" s="831"/>
      <c r="N487" s="831"/>
      <c r="O487" s="1207"/>
      <c r="P487" s="1208"/>
      <c r="Q487" s="831"/>
      <c r="R487" s="1207"/>
      <c r="S487" s="1265"/>
    </row>
    <row r="488" spans="4:19" s="804" customFormat="1" ht="19.7" customHeight="1">
      <c r="D488" s="1208"/>
      <c r="E488" s="1208"/>
      <c r="F488" s="1208"/>
      <c r="G488" s="907"/>
      <c r="H488" s="1266"/>
      <c r="I488" s="831"/>
      <c r="J488" s="881"/>
      <c r="K488" s="1125"/>
      <c r="L488" s="907"/>
      <c r="M488" s="831"/>
      <c r="N488" s="831"/>
      <c r="O488" s="1207"/>
      <c r="P488" s="1208"/>
      <c r="Q488" s="831"/>
      <c r="R488" s="1207"/>
      <c r="S488" s="1265"/>
    </row>
    <row r="489" spans="4:19" s="804" customFormat="1" ht="19.7" customHeight="1">
      <c r="D489" s="1208"/>
      <c r="E489" s="1208"/>
      <c r="F489" s="1208"/>
      <c r="G489" s="907"/>
      <c r="H489" s="1266"/>
      <c r="I489" s="831"/>
      <c r="J489" s="881"/>
      <c r="K489" s="1125"/>
      <c r="L489" s="907"/>
      <c r="M489" s="831"/>
      <c r="N489" s="831"/>
      <c r="O489" s="1207"/>
      <c r="P489" s="1208"/>
      <c r="Q489" s="831"/>
      <c r="R489" s="1207"/>
      <c r="S489" s="1265"/>
    </row>
    <row r="490" spans="4:19" s="804" customFormat="1" ht="19.7" customHeight="1">
      <c r="D490" s="1208"/>
      <c r="E490" s="1208"/>
      <c r="F490" s="1208"/>
      <c r="G490" s="907"/>
      <c r="H490" s="1266"/>
      <c r="I490" s="831"/>
      <c r="J490" s="881"/>
      <c r="K490" s="1125"/>
      <c r="L490" s="907"/>
      <c r="M490" s="831"/>
      <c r="N490" s="831"/>
      <c r="O490" s="1207"/>
      <c r="P490" s="1208"/>
      <c r="Q490" s="831"/>
      <c r="R490" s="1207"/>
      <c r="S490" s="1265"/>
    </row>
    <row r="491" spans="4:19" s="804" customFormat="1" ht="19.7" customHeight="1">
      <c r="D491" s="1208"/>
      <c r="E491" s="1208"/>
      <c r="F491" s="1208"/>
      <c r="G491" s="907"/>
      <c r="H491" s="1266"/>
      <c r="I491" s="831"/>
      <c r="J491" s="881"/>
      <c r="K491" s="1125"/>
      <c r="L491" s="907"/>
      <c r="M491" s="831"/>
      <c r="N491" s="831"/>
      <c r="O491" s="1207"/>
      <c r="P491" s="1208"/>
      <c r="Q491" s="831"/>
      <c r="R491" s="1207"/>
      <c r="S491" s="1265"/>
    </row>
    <row r="492" spans="4:19" s="804" customFormat="1" ht="19.7" customHeight="1">
      <c r="D492" s="1208"/>
      <c r="E492" s="1208"/>
      <c r="F492" s="1208"/>
      <c r="G492" s="907"/>
      <c r="H492" s="1266"/>
      <c r="I492" s="831"/>
      <c r="J492" s="881"/>
      <c r="K492" s="1125"/>
      <c r="L492" s="907"/>
      <c r="M492" s="831"/>
      <c r="N492" s="831"/>
      <c r="O492" s="1207"/>
      <c r="P492" s="1208"/>
      <c r="Q492" s="831"/>
      <c r="R492" s="1207"/>
      <c r="S492" s="1265"/>
    </row>
    <row r="493" spans="4:19" s="804" customFormat="1" ht="19.7" customHeight="1">
      <c r="D493" s="1208"/>
      <c r="E493" s="1208"/>
      <c r="F493" s="1208"/>
      <c r="G493" s="907"/>
      <c r="H493" s="1266"/>
      <c r="I493" s="831"/>
      <c r="J493" s="881"/>
      <c r="K493" s="1125"/>
      <c r="L493" s="907"/>
      <c r="M493" s="831"/>
      <c r="N493" s="831"/>
      <c r="O493" s="1207"/>
      <c r="P493" s="1208"/>
      <c r="Q493" s="831"/>
      <c r="R493" s="1207"/>
      <c r="S493" s="1265"/>
    </row>
    <row r="494" spans="4:19" s="804" customFormat="1" ht="19.7" customHeight="1">
      <c r="D494" s="1208"/>
      <c r="E494" s="1208"/>
      <c r="F494" s="1208"/>
      <c r="G494" s="907"/>
      <c r="H494" s="1266"/>
      <c r="I494" s="831"/>
      <c r="J494" s="881"/>
      <c r="K494" s="1125"/>
      <c r="L494" s="907"/>
      <c r="M494" s="831"/>
      <c r="N494" s="831"/>
      <c r="O494" s="1207"/>
      <c r="P494" s="1208"/>
      <c r="Q494" s="831"/>
      <c r="R494" s="1207"/>
      <c r="S494" s="1265"/>
    </row>
    <row r="495" spans="4:19" s="804" customFormat="1" ht="19.7" customHeight="1">
      <c r="D495" s="1208"/>
      <c r="E495" s="1208"/>
      <c r="F495" s="1208"/>
      <c r="G495" s="907"/>
      <c r="H495" s="1266"/>
      <c r="I495" s="831"/>
      <c r="J495" s="881"/>
      <c r="K495" s="1125"/>
      <c r="L495" s="907"/>
      <c r="M495" s="831"/>
      <c r="N495" s="831"/>
      <c r="O495" s="1207"/>
      <c r="P495" s="1208"/>
      <c r="Q495" s="831"/>
      <c r="R495" s="1207"/>
      <c r="S495" s="1265"/>
    </row>
    <row r="496" spans="4:19" s="804" customFormat="1" ht="19.7" customHeight="1">
      <c r="D496" s="1208"/>
      <c r="E496" s="1208"/>
      <c r="F496" s="1208"/>
      <c r="G496" s="907"/>
      <c r="H496" s="1266"/>
      <c r="I496" s="831"/>
      <c r="J496" s="881"/>
      <c r="K496" s="1125"/>
      <c r="L496" s="907"/>
      <c r="M496" s="831"/>
      <c r="N496" s="831"/>
      <c r="O496" s="1207"/>
      <c r="P496" s="1208"/>
      <c r="Q496" s="831"/>
      <c r="R496" s="1207"/>
      <c r="S496" s="1265"/>
    </row>
    <row r="497" spans="1:19" s="804" customFormat="1" ht="19.7" customHeight="1">
      <c r="D497" s="1208"/>
      <c r="E497" s="1208"/>
      <c r="F497" s="1208"/>
      <c r="G497" s="831"/>
      <c r="H497" s="852"/>
      <c r="I497" s="831"/>
      <c r="J497" s="479"/>
      <c r="K497" s="1125"/>
      <c r="L497" s="831"/>
      <c r="M497" s="831"/>
      <c r="N497" s="831"/>
      <c r="O497" s="1207"/>
      <c r="P497" s="1208"/>
      <c r="Q497" s="831"/>
      <c r="R497" s="1207"/>
      <c r="S497" s="1265"/>
    </row>
    <row r="498" spans="1:19" s="804" customFormat="1" ht="19.7" customHeight="1">
      <c r="D498" s="1208"/>
      <c r="E498" s="1208"/>
      <c r="F498" s="1208"/>
      <c r="G498" s="831"/>
      <c r="H498" s="852"/>
      <c r="I498" s="831"/>
      <c r="J498" s="479"/>
      <c r="K498" s="1125"/>
      <c r="L498" s="831"/>
      <c r="M498" s="831"/>
      <c r="N498" s="831"/>
      <c r="O498" s="1207"/>
      <c r="P498" s="1208"/>
      <c r="Q498" s="831"/>
      <c r="R498" s="1207"/>
      <c r="S498" s="1265"/>
    </row>
    <row r="499" spans="1:19" s="804" customFormat="1" ht="19.7" customHeight="1">
      <c r="D499" s="1208"/>
      <c r="E499" s="1208"/>
      <c r="F499" s="1208"/>
      <c r="G499" s="831"/>
      <c r="H499" s="852"/>
      <c r="I499" s="831"/>
      <c r="J499" s="479"/>
      <c r="K499" s="1125"/>
      <c r="L499" s="831"/>
      <c r="M499" s="831"/>
      <c r="N499" s="831"/>
      <c r="O499" s="1207"/>
      <c r="P499" s="1208"/>
      <c r="Q499" s="831"/>
      <c r="R499" s="1207"/>
      <c r="S499" s="1265"/>
    </row>
    <row r="500" spans="1:19" s="804" customFormat="1" ht="19.7" customHeight="1">
      <c r="A500" s="831"/>
      <c r="B500" s="817">
        <v>8</v>
      </c>
      <c r="C500" s="1283" t="s">
        <v>63</v>
      </c>
      <c r="D500" s="1208"/>
      <c r="E500" s="1208"/>
      <c r="F500" s="1208"/>
      <c r="G500" s="831"/>
      <c r="H500" s="852"/>
      <c r="I500" s="831"/>
      <c r="J500" s="479"/>
      <c r="K500" s="1125"/>
      <c r="L500" s="831"/>
      <c r="M500" s="831"/>
      <c r="N500" s="831"/>
      <c r="O500" s="1207"/>
      <c r="P500" s="1208"/>
      <c r="Q500" s="831"/>
      <c r="R500" s="1207"/>
      <c r="S500" s="1265"/>
    </row>
    <row r="501" spans="1:19" s="804" customFormat="1" ht="19.7" customHeight="1">
      <c r="D501" s="1208"/>
      <c r="E501" s="1208"/>
      <c r="F501" s="1208"/>
      <c r="G501" s="831"/>
      <c r="H501" s="852"/>
      <c r="I501" s="831"/>
      <c r="J501" s="479"/>
      <c r="K501" s="1125"/>
      <c r="L501" s="831"/>
      <c r="M501" s="831"/>
      <c r="N501" s="831"/>
      <c r="O501" s="1207"/>
      <c r="P501" s="1208"/>
      <c r="Q501" s="831"/>
      <c r="R501" s="1207"/>
      <c r="S501" s="1265"/>
    </row>
    <row r="502" spans="1:19" s="804" customFormat="1" ht="19.7" customHeight="1">
      <c r="D502" s="1208"/>
      <c r="E502" s="1208"/>
      <c r="F502" s="1208"/>
      <c r="G502" s="831"/>
      <c r="H502" s="852"/>
      <c r="I502" s="831"/>
      <c r="J502" s="479"/>
      <c r="K502" s="1125"/>
      <c r="L502" s="831"/>
      <c r="M502" s="831"/>
      <c r="N502" s="831"/>
      <c r="O502" s="1207"/>
      <c r="P502" s="1208"/>
      <c r="Q502" s="831"/>
      <c r="R502" s="1207"/>
      <c r="S502" s="1265"/>
    </row>
    <row r="503" spans="1:19" s="804" customFormat="1" ht="19.7" customHeight="1">
      <c r="D503" s="1208"/>
      <c r="E503" s="1208"/>
      <c r="F503" s="1208"/>
      <c r="G503" s="831"/>
      <c r="H503" s="852"/>
      <c r="I503" s="831"/>
      <c r="J503" s="479"/>
      <c r="K503" s="1125"/>
      <c r="L503" s="831"/>
      <c r="M503" s="831"/>
      <c r="N503" s="831"/>
      <c r="O503" s="1207"/>
      <c r="P503" s="1208"/>
      <c r="Q503" s="831"/>
      <c r="R503" s="1207"/>
      <c r="S503" s="1265"/>
    </row>
    <row r="504" spans="1:19" s="804" customFormat="1" ht="19.7" customHeight="1">
      <c r="D504" s="1208"/>
      <c r="E504" s="1208"/>
      <c r="F504" s="1208"/>
      <c r="G504" s="831"/>
      <c r="H504" s="852"/>
      <c r="I504" s="831"/>
      <c r="J504" s="479"/>
      <c r="K504" s="1125"/>
      <c r="L504" s="831"/>
      <c r="M504" s="831"/>
      <c r="N504" s="831"/>
      <c r="O504" s="1207"/>
      <c r="P504" s="1208"/>
      <c r="Q504" s="831"/>
      <c r="R504" s="1207"/>
      <c r="S504" s="1265"/>
    </row>
    <row r="505" spans="1:19" s="804" customFormat="1" ht="19.7" customHeight="1">
      <c r="D505" s="1208"/>
      <c r="E505" s="1208"/>
      <c r="F505" s="1208"/>
      <c r="G505" s="831"/>
      <c r="H505" s="852"/>
      <c r="I505" s="831"/>
      <c r="J505" s="479"/>
      <c r="K505" s="1125"/>
      <c r="L505" s="831"/>
      <c r="M505" s="831"/>
      <c r="N505" s="831"/>
      <c r="O505" s="1207"/>
      <c r="P505" s="1208"/>
      <c r="Q505" s="831"/>
      <c r="R505" s="1207"/>
      <c r="S505" s="1265"/>
    </row>
    <row r="506" spans="1:19" s="804" customFormat="1" ht="19.7" customHeight="1">
      <c r="D506" s="1208"/>
      <c r="E506" s="1208"/>
      <c r="F506" s="1208"/>
      <c r="G506" s="831"/>
      <c r="H506" s="852"/>
      <c r="I506" s="831"/>
      <c r="J506" s="479"/>
      <c r="K506" s="1125"/>
      <c r="L506" s="831"/>
      <c r="M506" s="831"/>
      <c r="N506" s="831"/>
      <c r="O506" s="1207"/>
      <c r="P506" s="1208"/>
      <c r="Q506" s="831"/>
      <c r="R506" s="1207"/>
      <c r="S506" s="1265"/>
    </row>
    <row r="507" spans="1:19" s="804" customFormat="1" ht="19.7" customHeight="1">
      <c r="D507" s="1208"/>
      <c r="E507" s="1208"/>
      <c r="F507" s="1208"/>
      <c r="G507" s="831"/>
      <c r="H507" s="852"/>
      <c r="I507" s="831"/>
      <c r="J507" s="479"/>
      <c r="K507" s="1125"/>
      <c r="L507" s="831"/>
      <c r="M507" s="831"/>
      <c r="N507" s="831"/>
      <c r="O507" s="1207"/>
      <c r="P507" s="1208"/>
      <c r="Q507" s="831"/>
      <c r="R507" s="1207"/>
      <c r="S507" s="1265"/>
    </row>
    <row r="508" spans="1:19" s="804" customFormat="1" ht="19.7" customHeight="1">
      <c r="D508" s="1208"/>
      <c r="E508" s="1208"/>
      <c r="F508" s="1208"/>
      <c r="G508" s="831"/>
      <c r="H508" s="852"/>
      <c r="I508" s="831"/>
      <c r="J508" s="479"/>
      <c r="K508" s="1125"/>
      <c r="L508" s="831"/>
      <c r="M508" s="831"/>
      <c r="N508" s="831"/>
      <c r="O508" s="1207"/>
      <c r="P508" s="1208"/>
      <c r="Q508" s="831"/>
      <c r="R508" s="1207"/>
      <c r="S508" s="1265"/>
    </row>
    <row r="509" spans="1:19" s="804" customFormat="1" ht="19.7" customHeight="1">
      <c r="D509" s="1208"/>
      <c r="E509" s="1208"/>
      <c r="F509" s="1208"/>
      <c r="G509" s="831"/>
      <c r="H509" s="852"/>
      <c r="I509" s="831"/>
      <c r="J509" s="479"/>
      <c r="K509" s="1125"/>
      <c r="L509" s="831"/>
      <c r="M509" s="831"/>
      <c r="N509" s="831"/>
      <c r="O509" s="1207"/>
      <c r="P509" s="1208"/>
      <c r="Q509" s="831"/>
      <c r="R509" s="1207"/>
      <c r="S509" s="1265"/>
    </row>
    <row r="510" spans="1:19" s="804" customFormat="1" ht="19.7" customHeight="1">
      <c r="D510" s="1208"/>
      <c r="E510" s="1208"/>
      <c r="F510" s="1208"/>
      <c r="G510" s="831"/>
      <c r="H510" s="852"/>
      <c r="I510" s="831"/>
      <c r="J510" s="479"/>
      <c r="K510" s="1125"/>
      <c r="L510" s="831"/>
      <c r="M510" s="831"/>
      <c r="N510" s="831"/>
      <c r="O510" s="1207"/>
      <c r="P510" s="1208"/>
      <c r="Q510" s="831"/>
      <c r="R510" s="1207"/>
      <c r="S510" s="1265"/>
    </row>
    <row r="511" spans="1:19" s="804" customFormat="1" ht="19.7" customHeight="1">
      <c r="D511" s="1208"/>
      <c r="E511" s="1208"/>
      <c r="F511" s="1208"/>
      <c r="G511" s="831"/>
      <c r="H511" s="852"/>
      <c r="I511" s="831"/>
      <c r="J511" s="479"/>
      <c r="K511" s="1125"/>
      <c r="L511" s="831"/>
      <c r="M511" s="831"/>
      <c r="N511" s="831"/>
      <c r="O511" s="1207"/>
      <c r="P511" s="1208"/>
      <c r="Q511" s="831"/>
      <c r="R511" s="1207"/>
      <c r="S511" s="1265"/>
    </row>
    <row r="512" spans="1:19" s="804" customFormat="1" ht="19.7" customHeight="1">
      <c r="D512" s="1208"/>
      <c r="E512" s="1208"/>
      <c r="F512" s="1208"/>
      <c r="G512" s="831"/>
      <c r="H512" s="852"/>
      <c r="I512" s="831"/>
      <c r="J512" s="479"/>
      <c r="K512" s="1125"/>
      <c r="L512" s="831"/>
      <c r="M512" s="831"/>
      <c r="N512" s="831"/>
      <c r="O512" s="1207"/>
      <c r="P512" s="1208"/>
      <c r="Q512" s="831"/>
      <c r="R512" s="1207"/>
      <c r="S512" s="1265"/>
    </row>
    <row r="513" spans="4:19" s="804" customFormat="1" ht="19.7" customHeight="1">
      <c r="D513" s="1208"/>
      <c r="E513" s="1208"/>
      <c r="F513" s="1208"/>
      <c r="G513" s="831"/>
      <c r="H513" s="852"/>
      <c r="I513" s="831"/>
      <c r="J513" s="479"/>
      <c r="K513" s="1125"/>
      <c r="L513" s="831"/>
      <c r="M513" s="831"/>
      <c r="N513" s="831"/>
      <c r="O513" s="1207"/>
      <c r="P513" s="1208"/>
      <c r="Q513" s="831"/>
      <c r="R513" s="1207"/>
      <c r="S513" s="1265"/>
    </row>
    <row r="514" spans="4:19" s="804" customFormat="1" ht="19.7" customHeight="1">
      <c r="D514" s="1208"/>
      <c r="E514" s="1208"/>
      <c r="F514" s="1208"/>
      <c r="G514" s="831"/>
      <c r="H514" s="852"/>
      <c r="I514" s="831"/>
      <c r="J514" s="479"/>
      <c r="K514" s="1125"/>
      <c r="L514" s="831"/>
      <c r="M514" s="831"/>
      <c r="N514" s="831"/>
      <c r="O514" s="1207"/>
      <c r="P514" s="1208"/>
      <c r="Q514" s="831"/>
      <c r="R514" s="1207"/>
      <c r="S514" s="1265"/>
    </row>
    <row r="515" spans="4:19" s="804" customFormat="1" ht="19.7" customHeight="1">
      <c r="D515" s="1208"/>
      <c r="E515" s="1208"/>
      <c r="F515" s="1208"/>
      <c r="G515" s="831"/>
      <c r="H515" s="852"/>
      <c r="I515" s="831"/>
      <c r="J515" s="479"/>
      <c r="K515" s="1125"/>
      <c r="L515" s="831"/>
      <c r="M515" s="831"/>
      <c r="N515" s="831"/>
      <c r="O515" s="1207"/>
      <c r="P515" s="1208"/>
      <c r="Q515" s="831"/>
      <c r="R515" s="1207"/>
      <c r="S515" s="1265"/>
    </row>
    <row r="516" spans="4:19" s="804" customFormat="1" ht="19.7" customHeight="1">
      <c r="D516" s="1208"/>
      <c r="E516" s="1208"/>
      <c r="F516" s="1208"/>
      <c r="G516" s="831"/>
      <c r="H516" s="852"/>
      <c r="I516" s="831"/>
      <c r="J516" s="479"/>
      <c r="K516" s="1125"/>
      <c r="L516" s="831"/>
      <c r="M516" s="831"/>
      <c r="N516" s="831"/>
      <c r="O516" s="1207"/>
      <c r="P516" s="1208"/>
      <c r="Q516" s="831"/>
      <c r="R516" s="1207"/>
      <c r="S516" s="1265"/>
    </row>
    <row r="517" spans="4:19" s="804" customFormat="1" ht="19.7" customHeight="1">
      <c r="D517" s="1208"/>
      <c r="E517" s="1208"/>
      <c r="F517" s="1208"/>
      <c r="G517" s="831"/>
      <c r="H517" s="852"/>
      <c r="I517" s="831"/>
      <c r="J517" s="479"/>
      <c r="K517" s="1125"/>
      <c r="L517" s="831"/>
      <c r="M517" s="831"/>
      <c r="N517" s="831"/>
      <c r="O517" s="1207"/>
      <c r="P517" s="1208"/>
      <c r="Q517" s="831"/>
      <c r="R517" s="1207"/>
      <c r="S517" s="1265"/>
    </row>
    <row r="518" spans="4:19" s="804" customFormat="1" ht="19.7" customHeight="1">
      <c r="D518" s="1208"/>
      <c r="E518" s="1208"/>
      <c r="F518" s="1208"/>
      <c r="G518" s="831"/>
      <c r="H518" s="852"/>
      <c r="I518" s="831"/>
      <c r="J518" s="479"/>
      <c r="K518" s="1125"/>
      <c r="L518" s="831"/>
      <c r="M518" s="831"/>
      <c r="N518" s="831"/>
      <c r="O518" s="1207"/>
      <c r="P518" s="1208"/>
      <c r="Q518" s="831"/>
      <c r="R518" s="1207"/>
      <c r="S518" s="1265"/>
    </row>
    <row r="519" spans="4:19" s="804" customFormat="1" ht="19.7" customHeight="1">
      <c r="D519" s="1208"/>
      <c r="E519" s="1208"/>
      <c r="F519" s="1208"/>
      <c r="G519" s="831"/>
      <c r="H519" s="852"/>
      <c r="I519" s="831"/>
      <c r="J519" s="479"/>
      <c r="K519" s="1125"/>
      <c r="L519" s="831"/>
      <c r="M519" s="831"/>
      <c r="N519" s="831"/>
      <c r="O519" s="1207"/>
      <c r="P519" s="1208"/>
      <c r="Q519" s="831"/>
      <c r="R519" s="1207"/>
      <c r="S519" s="1265"/>
    </row>
    <row r="520" spans="4:19" s="804" customFormat="1" ht="19.7" customHeight="1">
      <c r="D520" s="1208"/>
      <c r="E520" s="1208"/>
      <c r="F520" s="1208"/>
      <c r="G520" s="831"/>
      <c r="H520" s="852"/>
      <c r="I520" s="831"/>
      <c r="J520" s="479"/>
      <c r="K520" s="1125"/>
      <c r="L520" s="831"/>
      <c r="M520" s="831"/>
      <c r="N520" s="831"/>
      <c r="O520" s="1207"/>
      <c r="P520" s="1208"/>
      <c r="Q520" s="831"/>
      <c r="R520" s="1207"/>
      <c r="S520" s="1265"/>
    </row>
    <row r="521" spans="4:19" s="804" customFormat="1" ht="19.7" customHeight="1">
      <c r="D521" s="1208"/>
      <c r="E521" s="1208"/>
      <c r="F521" s="1208"/>
      <c r="G521" s="831"/>
      <c r="H521" s="852"/>
      <c r="I521" s="831"/>
      <c r="J521" s="479"/>
      <c r="K521" s="1125"/>
      <c r="L521" s="831"/>
      <c r="M521" s="831"/>
      <c r="N521" s="831"/>
      <c r="O521" s="1207"/>
      <c r="P521" s="1208"/>
      <c r="Q521" s="831"/>
      <c r="R521" s="1207"/>
      <c r="S521" s="1265"/>
    </row>
    <row r="522" spans="4:19" s="804" customFormat="1" ht="19.7" customHeight="1">
      <c r="D522" s="1208"/>
      <c r="E522" s="1208"/>
      <c r="F522" s="1208"/>
      <c r="G522" s="831"/>
      <c r="H522" s="852"/>
      <c r="I522" s="831"/>
      <c r="J522" s="479"/>
      <c r="K522" s="1125"/>
      <c r="L522" s="831"/>
      <c r="M522" s="831"/>
      <c r="N522" s="831"/>
      <c r="O522" s="1207"/>
      <c r="P522" s="1208"/>
      <c r="Q522" s="831"/>
      <c r="R522" s="1207"/>
      <c r="S522" s="1265"/>
    </row>
    <row r="523" spans="4:19" s="804" customFormat="1" ht="19.7" customHeight="1">
      <c r="D523" s="1208"/>
      <c r="E523" s="1208"/>
      <c r="F523" s="1208"/>
      <c r="G523" s="831"/>
      <c r="H523" s="852"/>
      <c r="I523" s="831"/>
      <c r="J523" s="479"/>
      <c r="K523" s="1125"/>
      <c r="L523" s="831"/>
      <c r="M523" s="831"/>
      <c r="N523" s="831"/>
      <c r="O523" s="1207"/>
      <c r="P523" s="1208"/>
      <c r="Q523" s="831"/>
      <c r="R523" s="1207"/>
      <c r="S523" s="1265"/>
    </row>
    <row r="524" spans="4:19" s="804" customFormat="1" ht="19.7" customHeight="1">
      <c r="D524" s="1208"/>
      <c r="E524" s="1208"/>
      <c r="F524" s="1208"/>
      <c r="G524" s="831"/>
      <c r="H524" s="852"/>
      <c r="I524" s="831"/>
      <c r="J524" s="479"/>
      <c r="K524" s="1125"/>
      <c r="L524" s="831"/>
      <c r="M524" s="831"/>
      <c r="N524" s="831"/>
      <c r="O524" s="1207"/>
      <c r="P524" s="1208"/>
      <c r="Q524" s="831"/>
      <c r="R524" s="1207"/>
      <c r="S524" s="1265"/>
    </row>
    <row r="525" spans="4:19" s="804" customFormat="1" ht="19.7" customHeight="1">
      <c r="D525" s="1208"/>
      <c r="E525" s="1208"/>
      <c r="F525" s="1208"/>
      <c r="G525" s="831"/>
      <c r="H525" s="852"/>
      <c r="I525" s="831"/>
      <c r="J525" s="479"/>
      <c r="K525" s="1125"/>
      <c r="L525" s="831"/>
      <c r="M525" s="831"/>
      <c r="N525" s="831"/>
      <c r="O525" s="1207"/>
      <c r="P525" s="1208"/>
      <c r="Q525" s="831"/>
      <c r="R525" s="1207"/>
      <c r="S525" s="1265"/>
    </row>
    <row r="526" spans="4:19" s="804" customFormat="1" ht="19.7" customHeight="1">
      <c r="D526" s="1208"/>
      <c r="E526" s="1208"/>
      <c r="F526" s="1208"/>
      <c r="G526" s="831"/>
      <c r="H526" s="852"/>
      <c r="I526" s="831"/>
      <c r="J526" s="479"/>
      <c r="K526" s="1125"/>
      <c r="L526" s="831"/>
      <c r="M526" s="831"/>
      <c r="N526" s="831"/>
      <c r="O526" s="1207"/>
      <c r="P526" s="1208"/>
      <c r="Q526" s="831"/>
      <c r="R526" s="1207"/>
      <c r="S526" s="1265"/>
    </row>
    <row r="527" spans="4:19" s="804" customFormat="1" ht="19.7" customHeight="1">
      <c r="D527" s="1208"/>
      <c r="E527" s="1208"/>
      <c r="F527" s="1208"/>
      <c r="G527" s="831"/>
      <c r="H527" s="852"/>
      <c r="I527" s="831"/>
      <c r="J527" s="479"/>
      <c r="K527" s="1125"/>
      <c r="L527" s="831"/>
      <c r="M527" s="831"/>
      <c r="N527" s="831"/>
      <c r="O527" s="1207"/>
      <c r="P527" s="1208"/>
      <c r="Q527" s="831"/>
      <c r="R527" s="1207"/>
      <c r="S527" s="1265"/>
    </row>
    <row r="528" spans="4:19" s="804" customFormat="1" ht="19.7" customHeight="1">
      <c r="D528" s="1208"/>
      <c r="E528" s="1208"/>
      <c r="F528" s="1208"/>
      <c r="G528" s="831"/>
      <c r="H528" s="852"/>
      <c r="I528" s="831"/>
      <c r="J528" s="479"/>
      <c r="K528" s="1125"/>
      <c r="L528" s="831"/>
      <c r="M528" s="831"/>
      <c r="N528" s="831"/>
      <c r="O528" s="1207"/>
      <c r="P528" s="1208"/>
      <c r="Q528" s="831"/>
      <c r="R528" s="1207"/>
      <c r="S528" s="1265"/>
    </row>
    <row r="529" spans="4:19" s="804" customFormat="1" ht="19.7" customHeight="1">
      <c r="D529" s="1208"/>
      <c r="E529" s="1208"/>
      <c r="F529" s="1208"/>
      <c r="G529" s="831"/>
      <c r="H529" s="852"/>
      <c r="I529" s="831"/>
      <c r="J529" s="479"/>
      <c r="K529" s="1125"/>
      <c r="L529" s="831"/>
      <c r="M529" s="831"/>
      <c r="N529" s="831"/>
      <c r="O529" s="1207"/>
      <c r="P529" s="1208"/>
      <c r="Q529" s="831"/>
      <c r="R529" s="1207"/>
      <c r="S529" s="1265"/>
    </row>
    <row r="530" spans="4:19" s="804" customFormat="1" ht="19.7" customHeight="1">
      <c r="D530" s="1208"/>
      <c r="E530" s="1208"/>
      <c r="F530" s="1208"/>
      <c r="G530" s="831"/>
      <c r="H530" s="852"/>
      <c r="I530" s="831"/>
      <c r="J530" s="479"/>
      <c r="K530" s="1125"/>
      <c r="L530" s="831"/>
      <c r="M530" s="831"/>
      <c r="N530" s="831"/>
      <c r="O530" s="1207"/>
      <c r="P530" s="1208"/>
      <c r="Q530" s="831"/>
      <c r="R530" s="1207"/>
      <c r="S530" s="1265"/>
    </row>
    <row r="531" spans="4:19" s="804" customFormat="1" ht="19.7" customHeight="1">
      <c r="D531" s="1208"/>
      <c r="E531" s="1208"/>
      <c r="F531" s="1208"/>
      <c r="G531" s="831"/>
      <c r="H531" s="852"/>
      <c r="I531" s="831"/>
      <c r="J531" s="479"/>
      <c r="K531" s="1125"/>
      <c r="L531" s="831"/>
      <c r="M531" s="831"/>
      <c r="N531" s="831"/>
      <c r="O531" s="1207"/>
      <c r="P531" s="1208"/>
      <c r="Q531" s="831"/>
      <c r="R531" s="1207"/>
      <c r="S531" s="1265"/>
    </row>
    <row r="532" spans="4:19" s="804" customFormat="1" ht="19.7" customHeight="1">
      <c r="D532" s="1208"/>
      <c r="E532" s="1208"/>
      <c r="F532" s="1208"/>
      <c r="G532" s="831"/>
      <c r="H532" s="852"/>
      <c r="I532" s="831"/>
      <c r="J532" s="479"/>
      <c r="K532" s="1125"/>
      <c r="L532" s="831"/>
      <c r="M532" s="831"/>
      <c r="N532" s="831"/>
      <c r="O532" s="1207"/>
      <c r="P532" s="1208"/>
      <c r="Q532" s="831"/>
      <c r="R532" s="1207"/>
      <c r="S532" s="1265"/>
    </row>
    <row r="533" spans="4:19" s="804" customFormat="1" ht="19.7" customHeight="1">
      <c r="D533" s="1208"/>
      <c r="E533" s="1208"/>
      <c r="F533" s="1208"/>
      <c r="G533" s="831"/>
      <c r="H533" s="852"/>
      <c r="I533" s="831"/>
      <c r="J533" s="479"/>
      <c r="K533" s="1125"/>
      <c r="L533" s="831"/>
      <c r="M533" s="831"/>
      <c r="N533" s="831"/>
      <c r="O533" s="1207"/>
      <c r="P533" s="1208"/>
      <c r="Q533" s="831"/>
      <c r="R533" s="1207"/>
      <c r="S533" s="1265"/>
    </row>
    <row r="534" spans="4:19" s="804" customFormat="1" ht="19.7" customHeight="1">
      <c r="D534" s="1208"/>
      <c r="E534" s="1208"/>
      <c r="F534" s="1208"/>
      <c r="G534" s="831"/>
      <c r="H534" s="852"/>
      <c r="I534" s="831"/>
      <c r="J534" s="479"/>
      <c r="K534" s="1125"/>
      <c r="L534" s="831"/>
      <c r="M534" s="831"/>
      <c r="N534" s="831"/>
      <c r="O534" s="1207"/>
      <c r="P534" s="1208"/>
      <c r="Q534" s="831"/>
      <c r="R534" s="1207"/>
      <c r="S534" s="1265"/>
    </row>
    <row r="535" spans="4:19" s="804" customFormat="1" ht="19.7" customHeight="1">
      <c r="D535" s="1208"/>
      <c r="E535" s="1208"/>
      <c r="F535" s="1208"/>
      <c r="G535" s="831"/>
      <c r="H535" s="852"/>
      <c r="I535" s="831"/>
      <c r="J535" s="479"/>
      <c r="K535" s="1125"/>
      <c r="L535" s="831"/>
      <c r="M535" s="831"/>
      <c r="N535" s="831"/>
      <c r="O535" s="1207"/>
      <c r="P535" s="1208"/>
      <c r="Q535" s="831"/>
      <c r="R535" s="1207"/>
      <c r="S535" s="1265"/>
    </row>
    <row r="536" spans="4:19" s="804" customFormat="1" ht="19.7" customHeight="1">
      <c r="D536" s="1208"/>
      <c r="E536" s="1208"/>
      <c r="F536" s="1208"/>
      <c r="G536" s="831"/>
      <c r="H536" s="852"/>
      <c r="I536" s="831"/>
      <c r="J536" s="479"/>
      <c r="K536" s="1125"/>
      <c r="L536" s="831"/>
      <c r="M536" s="831"/>
      <c r="N536" s="831"/>
      <c r="O536" s="1207"/>
      <c r="P536" s="1208"/>
      <c r="Q536" s="831"/>
      <c r="R536" s="1207"/>
      <c r="S536" s="1265"/>
    </row>
    <row r="537" spans="4:19" s="804" customFormat="1" ht="19.7" customHeight="1">
      <c r="D537" s="1208"/>
      <c r="E537" s="1208"/>
      <c r="F537" s="1208"/>
      <c r="G537" s="831"/>
      <c r="H537" s="852"/>
      <c r="I537" s="831"/>
      <c r="J537" s="479"/>
      <c r="K537" s="1125"/>
      <c r="L537" s="831"/>
      <c r="M537" s="831"/>
      <c r="N537" s="831"/>
      <c r="O537" s="1207"/>
      <c r="P537" s="1208"/>
      <c r="Q537" s="831"/>
      <c r="R537" s="1207"/>
      <c r="S537" s="1265"/>
    </row>
    <row r="538" spans="4:19" s="804" customFormat="1" ht="19.7" customHeight="1">
      <c r="D538" s="1208"/>
      <c r="E538" s="1208"/>
      <c r="F538" s="1208"/>
      <c r="G538" s="831"/>
      <c r="H538" s="852"/>
      <c r="I538" s="831"/>
      <c r="J538" s="479"/>
      <c r="K538" s="1125"/>
      <c r="L538" s="831"/>
      <c r="M538" s="831"/>
      <c r="N538" s="831"/>
      <c r="O538" s="1207"/>
      <c r="P538" s="1208"/>
      <c r="Q538" s="831"/>
      <c r="R538" s="1207"/>
      <c r="S538" s="1265"/>
    </row>
    <row r="539" spans="4:19" s="804" customFormat="1" ht="19.7" customHeight="1">
      <c r="D539" s="1208"/>
      <c r="E539" s="1208"/>
      <c r="F539" s="1208"/>
      <c r="G539" s="831"/>
      <c r="H539" s="852"/>
      <c r="I539" s="831"/>
      <c r="J539" s="479"/>
      <c r="K539" s="1125"/>
      <c r="L539" s="831"/>
      <c r="M539" s="831"/>
      <c r="N539" s="831"/>
      <c r="O539" s="1207"/>
      <c r="P539" s="1208"/>
      <c r="Q539" s="831"/>
      <c r="R539" s="1207"/>
      <c r="S539" s="1265"/>
    </row>
    <row r="540" spans="4:19" s="804" customFormat="1" ht="19.7" customHeight="1">
      <c r="D540" s="1208"/>
      <c r="E540" s="1208"/>
      <c r="F540" s="1208"/>
      <c r="G540" s="831"/>
      <c r="H540" s="852"/>
      <c r="I540" s="831"/>
      <c r="J540" s="479"/>
      <c r="K540" s="1125"/>
      <c r="L540" s="831"/>
      <c r="M540" s="831"/>
      <c r="N540" s="831"/>
      <c r="O540" s="1207"/>
      <c r="P540" s="1208"/>
      <c r="Q540" s="831"/>
      <c r="R540" s="1207"/>
      <c r="S540" s="1265"/>
    </row>
    <row r="541" spans="4:19" s="804" customFormat="1" ht="19.7" customHeight="1">
      <c r="D541" s="1208"/>
      <c r="E541" s="1208"/>
      <c r="F541" s="1208"/>
      <c r="G541" s="831"/>
      <c r="H541" s="852"/>
      <c r="I541" s="831"/>
      <c r="J541" s="479"/>
      <c r="K541" s="1125"/>
      <c r="L541" s="831"/>
      <c r="M541" s="831"/>
      <c r="N541" s="831"/>
      <c r="O541" s="1207"/>
      <c r="P541" s="1208"/>
      <c r="Q541" s="831"/>
      <c r="R541" s="1207"/>
      <c r="S541" s="1265"/>
    </row>
    <row r="542" spans="4:19" s="804" customFormat="1" ht="19.7" customHeight="1">
      <c r="D542" s="1208"/>
      <c r="E542" s="1208"/>
      <c r="F542" s="1208"/>
      <c r="G542" s="831"/>
      <c r="H542" s="852"/>
      <c r="I542" s="831"/>
      <c r="J542" s="479"/>
      <c r="K542" s="1125"/>
      <c r="L542" s="831"/>
      <c r="M542" s="831"/>
      <c r="N542" s="831"/>
      <c r="O542" s="1207"/>
      <c r="P542" s="1208"/>
      <c r="Q542" s="831"/>
      <c r="R542" s="1207"/>
      <c r="S542" s="1265"/>
    </row>
    <row r="543" spans="4:19" s="804" customFormat="1" ht="19.7" customHeight="1">
      <c r="D543" s="1208"/>
      <c r="E543" s="1208"/>
      <c r="F543" s="1208"/>
      <c r="G543" s="831"/>
      <c r="H543" s="852"/>
      <c r="I543" s="831"/>
      <c r="J543" s="479"/>
      <c r="K543" s="1125"/>
      <c r="L543" s="831"/>
      <c r="M543" s="831"/>
      <c r="N543" s="831"/>
      <c r="O543" s="1207"/>
      <c r="P543" s="1208"/>
      <c r="Q543" s="831"/>
      <c r="R543" s="1207"/>
      <c r="S543" s="1265"/>
    </row>
    <row r="544" spans="4:19" s="804" customFormat="1" ht="19.7" customHeight="1">
      <c r="D544" s="1208"/>
      <c r="E544" s="1208"/>
      <c r="F544" s="1208"/>
      <c r="G544" s="831"/>
      <c r="H544" s="852"/>
      <c r="I544" s="831"/>
      <c r="J544" s="479"/>
      <c r="K544" s="1125"/>
      <c r="L544" s="831"/>
      <c r="M544" s="831"/>
      <c r="N544" s="831"/>
      <c r="O544" s="1207"/>
      <c r="P544" s="1208"/>
      <c r="Q544" s="831"/>
      <c r="R544" s="1207"/>
      <c r="S544" s="1265"/>
    </row>
    <row r="545" spans="4:19" s="804" customFormat="1" ht="19.7" customHeight="1">
      <c r="D545" s="1208"/>
      <c r="E545" s="1208"/>
      <c r="F545" s="1208"/>
      <c r="G545" s="831"/>
      <c r="H545" s="852"/>
      <c r="I545" s="831"/>
      <c r="J545" s="479"/>
      <c r="K545" s="1125"/>
      <c r="L545" s="831"/>
      <c r="M545" s="831"/>
      <c r="N545" s="831"/>
      <c r="O545" s="1207"/>
      <c r="P545" s="1208"/>
      <c r="Q545" s="831"/>
      <c r="R545" s="1207"/>
      <c r="S545" s="1265"/>
    </row>
    <row r="546" spans="4:19" s="804" customFormat="1" ht="19.7" customHeight="1">
      <c r="D546" s="1208"/>
      <c r="E546" s="1279"/>
      <c r="F546" s="1279"/>
      <c r="G546" s="907"/>
      <c r="H546" s="1284"/>
      <c r="I546" s="831"/>
      <c r="J546" s="881"/>
      <c r="K546" s="1125"/>
      <c r="L546" s="913"/>
      <c r="M546" s="831"/>
      <c r="N546" s="907"/>
      <c r="O546" s="1207"/>
      <c r="P546" s="1208"/>
      <c r="Q546" s="831"/>
      <c r="R546" s="1207"/>
      <c r="S546" s="1265"/>
    </row>
    <row r="547" spans="4:19" s="804" customFormat="1" ht="19.7" customHeight="1">
      <c r="D547" s="1208"/>
      <c r="E547" s="1208"/>
      <c r="F547" s="1279"/>
      <c r="G547" s="907"/>
      <c r="H547" s="1284"/>
      <c r="I547" s="831"/>
      <c r="J547" s="881"/>
      <c r="K547" s="1125"/>
      <c r="L547" s="913"/>
      <c r="M547" s="831"/>
      <c r="N547" s="907"/>
      <c r="O547" s="1207"/>
      <c r="P547" s="1208"/>
      <c r="Q547" s="831"/>
      <c r="R547" s="1207"/>
      <c r="S547" s="1265"/>
    </row>
    <row r="548" spans="4:19" s="804" customFormat="1" ht="19.7" customHeight="1">
      <c r="D548" s="1208"/>
      <c r="E548" s="1208"/>
      <c r="F548" s="1279"/>
      <c r="G548" s="907"/>
      <c r="H548" s="1284"/>
      <c r="I548" s="831"/>
      <c r="J548" s="881"/>
      <c r="K548" s="1125"/>
      <c r="L548" s="913"/>
      <c r="M548" s="831"/>
      <c r="N548" s="907"/>
      <c r="O548" s="1207"/>
      <c r="P548" s="1208"/>
      <c r="Q548" s="831"/>
      <c r="R548" s="1207"/>
      <c r="S548" s="1265"/>
    </row>
    <row r="549" spans="4:19" s="804" customFormat="1" ht="19.7" customHeight="1">
      <c r="D549" s="1208"/>
      <c r="E549" s="1208"/>
      <c r="F549" s="1279"/>
      <c r="G549" s="907"/>
      <c r="H549" s="1284"/>
      <c r="I549" s="831"/>
      <c r="J549" s="881"/>
      <c r="K549" s="1125"/>
      <c r="L549" s="913"/>
      <c r="M549" s="831"/>
      <c r="N549" s="907"/>
      <c r="O549" s="1207"/>
      <c r="P549" s="1208"/>
      <c r="Q549" s="831"/>
      <c r="R549" s="1207"/>
      <c r="S549" s="1265"/>
    </row>
    <row r="550" spans="4:19" s="804" customFormat="1" ht="19.7" customHeight="1">
      <c r="D550" s="1208"/>
      <c r="E550" s="1208"/>
      <c r="F550" s="1279"/>
      <c r="G550" s="907"/>
      <c r="H550" s="1284"/>
      <c r="I550" s="831"/>
      <c r="J550" s="881"/>
      <c r="K550" s="1125"/>
      <c r="L550" s="913"/>
      <c r="M550" s="831"/>
      <c r="N550" s="907"/>
      <c r="O550" s="1207"/>
      <c r="P550" s="1208"/>
      <c r="Q550" s="831"/>
      <c r="R550" s="1207"/>
      <c r="S550" s="1265"/>
    </row>
    <row r="551" spans="4:19" s="804" customFormat="1" ht="19.7" customHeight="1">
      <c r="D551" s="1208"/>
      <c r="E551" s="1208"/>
      <c r="F551" s="1279"/>
      <c r="G551" s="907"/>
      <c r="H551" s="1284"/>
      <c r="I551" s="831"/>
      <c r="J551" s="881"/>
      <c r="K551" s="1125"/>
      <c r="L551" s="913"/>
      <c r="M551" s="831"/>
      <c r="N551" s="907"/>
      <c r="O551" s="1207"/>
      <c r="P551" s="1208"/>
      <c r="Q551" s="831"/>
      <c r="R551" s="1207"/>
      <c r="S551" s="1265"/>
    </row>
    <row r="552" spans="4:19" s="804" customFormat="1" ht="19.350000000000001" customHeight="1">
      <c r="D552" s="1208"/>
      <c r="E552" s="1279"/>
      <c r="F552" s="1279"/>
      <c r="G552" s="907"/>
      <c r="H552" s="1284"/>
      <c r="I552" s="831"/>
      <c r="J552" s="881"/>
      <c r="K552" s="1125"/>
      <c r="L552" s="913"/>
      <c r="M552" s="831"/>
      <c r="N552" s="907"/>
      <c r="O552" s="1207"/>
      <c r="P552" s="1208"/>
      <c r="Q552" s="831"/>
      <c r="R552" s="1207"/>
      <c r="S552" s="1265"/>
    </row>
    <row r="553" spans="4:19" s="804" customFormat="1" ht="19.350000000000001" customHeight="1">
      <c r="D553" s="1208"/>
      <c r="E553" s="1279"/>
      <c r="F553" s="1279"/>
      <c r="G553" s="848"/>
      <c r="H553" s="1284"/>
      <c r="I553" s="831"/>
      <c r="J553" s="881"/>
      <c r="K553" s="1125"/>
      <c r="L553" s="913"/>
      <c r="M553" s="831"/>
      <c r="N553" s="907"/>
      <c r="O553" s="1207"/>
      <c r="P553" s="1208"/>
      <c r="Q553" s="831"/>
      <c r="R553" s="1207"/>
      <c r="S553" s="1265"/>
    </row>
    <row r="554" spans="4:19" s="804" customFormat="1" ht="19.350000000000001" customHeight="1">
      <c r="D554" s="1208"/>
      <c r="E554" s="1279"/>
      <c r="F554" s="1279"/>
      <c r="G554" s="1285"/>
      <c r="H554" s="1284"/>
      <c r="I554" s="831"/>
      <c r="J554" s="881"/>
      <c r="K554" s="1125"/>
      <c r="L554" s="913"/>
      <c r="M554" s="831"/>
      <c r="N554" s="907"/>
      <c r="O554" s="1207"/>
      <c r="P554" s="1208"/>
      <c r="Q554" s="831"/>
      <c r="R554" s="1207"/>
      <c r="S554" s="1265"/>
    </row>
    <row r="555" spans="4:19" s="804" customFormat="1" ht="19.7" customHeight="1">
      <c r="D555" s="1208"/>
      <c r="E555" s="1279"/>
      <c r="F555" s="1279"/>
      <c r="G555" s="1285"/>
      <c r="H555" s="1284"/>
      <c r="I555" s="831"/>
      <c r="J555" s="881"/>
      <c r="K555" s="1125"/>
      <c r="L555" s="913"/>
      <c r="M555" s="831"/>
      <c r="N555" s="907"/>
      <c r="O555" s="1207"/>
      <c r="P555" s="1208"/>
      <c r="Q555" s="831"/>
      <c r="R555" s="1207"/>
      <c r="S555" s="1265"/>
    </row>
    <row r="556" spans="4:19" s="804" customFormat="1" ht="19.7" customHeight="1">
      <c r="D556" s="1208"/>
      <c r="E556" s="1279"/>
      <c r="F556" s="1279"/>
      <c r="G556" s="1285"/>
      <c r="H556" s="1284"/>
      <c r="I556" s="831"/>
      <c r="J556" s="881"/>
      <c r="K556" s="1125"/>
      <c r="L556" s="913"/>
      <c r="M556" s="831"/>
      <c r="N556" s="907"/>
      <c r="O556" s="1207"/>
      <c r="P556" s="1208"/>
      <c r="Q556" s="831"/>
      <c r="R556" s="1207"/>
      <c r="S556" s="1265"/>
    </row>
    <row r="557" spans="4:19" s="804" customFormat="1" ht="19.7" customHeight="1">
      <c r="D557" s="1208"/>
      <c r="E557" s="1279"/>
      <c r="F557" s="1279"/>
      <c r="G557" s="1285"/>
      <c r="H557" s="1284"/>
      <c r="I557" s="831"/>
      <c r="J557" s="881"/>
      <c r="K557" s="1125"/>
      <c r="L557" s="913"/>
      <c r="M557" s="831"/>
      <c r="N557" s="907"/>
      <c r="O557" s="1207"/>
      <c r="P557" s="1208"/>
      <c r="Q557" s="831"/>
      <c r="R557" s="1207"/>
      <c r="S557" s="1265"/>
    </row>
    <row r="558" spans="4:19" s="804" customFormat="1" ht="19.7" customHeight="1">
      <c r="D558" s="1208"/>
      <c r="E558" s="1279"/>
      <c r="F558" s="1279"/>
      <c r="G558" s="1285"/>
      <c r="H558" s="1284"/>
      <c r="I558" s="831"/>
      <c r="J558" s="881"/>
      <c r="K558" s="1125"/>
      <c r="L558" s="913"/>
      <c r="M558" s="831"/>
      <c r="N558" s="907"/>
      <c r="O558" s="1207"/>
      <c r="P558" s="1208"/>
      <c r="Q558" s="831"/>
      <c r="R558" s="1207"/>
      <c r="S558" s="1265"/>
    </row>
    <row r="559" spans="4:19" s="804" customFormat="1" ht="19.7" customHeight="1">
      <c r="D559" s="1208"/>
      <c r="E559" s="1279"/>
      <c r="F559" s="1279"/>
      <c r="G559" s="1285"/>
      <c r="H559" s="1284"/>
      <c r="I559" s="831"/>
      <c r="J559" s="881"/>
      <c r="K559" s="1125"/>
      <c r="L559" s="913"/>
      <c r="M559" s="831"/>
      <c r="N559" s="907"/>
      <c r="O559" s="1207"/>
      <c r="P559" s="1208"/>
      <c r="Q559" s="831"/>
      <c r="R559" s="1207"/>
      <c r="S559" s="1265"/>
    </row>
    <row r="560" spans="4:19" s="804" customFormat="1" ht="19.7" customHeight="1">
      <c r="D560" s="1208"/>
      <c r="E560" s="1208"/>
      <c r="F560" s="1208"/>
      <c r="G560" s="907"/>
      <c r="H560" s="852"/>
      <c r="I560" s="881"/>
      <c r="J560" s="827"/>
      <c r="K560" s="1286"/>
      <c r="L560" s="1287"/>
      <c r="M560" s="831"/>
      <c r="N560" s="907"/>
      <c r="O560" s="1207"/>
      <c r="P560" s="1208"/>
      <c r="Q560" s="831"/>
      <c r="R560" s="1207"/>
      <c r="S560" s="1265"/>
    </row>
    <row r="561" spans="4:19" s="804" customFormat="1" ht="19.7" customHeight="1">
      <c r="D561" s="1208"/>
      <c r="E561" s="1208"/>
      <c r="F561" s="1208"/>
      <c r="G561" s="907"/>
      <c r="H561" s="852"/>
      <c r="I561" s="881"/>
      <c r="J561" s="1288"/>
      <c r="K561" s="1289"/>
      <c r="L561" s="1287"/>
      <c r="M561" s="831"/>
      <c r="N561" s="907"/>
      <c r="O561" s="1207"/>
      <c r="P561" s="1208"/>
      <c r="Q561" s="831"/>
      <c r="R561" s="1207"/>
      <c r="S561" s="1265"/>
    </row>
    <row r="562" spans="4:19" s="804" customFormat="1" ht="19.7" customHeight="1">
      <c r="D562" s="1208"/>
      <c r="E562" s="1279"/>
      <c r="F562" s="1279"/>
      <c r="G562" s="1290"/>
      <c r="H562" s="1284"/>
      <c r="I562" s="831"/>
      <c r="J562" s="881"/>
      <c r="K562" s="1125"/>
      <c r="L562" s="913"/>
      <c r="M562" s="831"/>
      <c r="N562" s="907"/>
      <c r="O562" s="1207"/>
      <c r="P562" s="1208"/>
      <c r="Q562" s="831"/>
      <c r="R562" s="1207"/>
      <c r="S562" s="1265"/>
    </row>
    <row r="563" spans="4:19" s="804" customFormat="1" ht="19.7" customHeight="1">
      <c r="D563" s="1208"/>
      <c r="E563" s="1279"/>
      <c r="F563" s="1279"/>
      <c r="G563" s="1285"/>
      <c r="H563" s="1284"/>
      <c r="I563" s="831"/>
      <c r="J563" s="881"/>
      <c r="K563" s="1125"/>
      <c r="L563" s="913"/>
      <c r="M563" s="831"/>
      <c r="N563" s="907"/>
      <c r="O563" s="1207"/>
      <c r="P563" s="1208"/>
      <c r="Q563" s="831"/>
      <c r="R563" s="1207"/>
      <c r="S563" s="1265"/>
    </row>
    <row r="564" spans="4:19" s="804" customFormat="1" ht="19.7" customHeight="1">
      <c r="D564" s="1208"/>
      <c r="E564" s="1279"/>
      <c r="F564" s="1279"/>
      <c r="G564" s="1285"/>
      <c r="H564" s="1284"/>
      <c r="I564" s="831"/>
      <c r="J564" s="881"/>
      <c r="K564" s="1125"/>
      <c r="L564" s="913"/>
      <c r="M564" s="831"/>
      <c r="N564" s="907"/>
      <c r="O564" s="1207"/>
      <c r="P564" s="1208"/>
      <c r="Q564" s="831"/>
      <c r="R564" s="1207"/>
      <c r="S564" s="1265"/>
    </row>
    <row r="565" spans="4:19" s="804" customFormat="1" ht="19.7" customHeight="1">
      <c r="D565" s="1208"/>
      <c r="E565" s="1279"/>
      <c r="F565" s="1279"/>
      <c r="G565" s="1285"/>
      <c r="H565" s="1284"/>
      <c r="I565" s="831"/>
      <c r="J565" s="881"/>
      <c r="K565" s="1125"/>
      <c r="L565" s="913"/>
      <c r="M565" s="831"/>
      <c r="N565" s="907"/>
      <c r="O565" s="1207"/>
      <c r="P565" s="1208"/>
      <c r="Q565" s="831"/>
      <c r="R565" s="1207"/>
      <c r="S565" s="1265"/>
    </row>
    <row r="566" spans="4:19" s="804" customFormat="1" ht="19.7" customHeight="1">
      <c r="D566" s="1208"/>
      <c r="E566" s="1279"/>
      <c r="F566" s="1279"/>
      <c r="G566" s="1285"/>
      <c r="H566" s="1284"/>
      <c r="I566" s="831"/>
      <c r="J566" s="881"/>
      <c r="K566" s="1125"/>
      <c r="L566" s="913"/>
      <c r="M566" s="831"/>
      <c r="N566" s="907"/>
      <c r="O566" s="1207"/>
      <c r="P566" s="1208"/>
      <c r="Q566" s="831"/>
      <c r="R566" s="1207"/>
      <c r="S566" s="1265"/>
    </row>
    <row r="567" spans="4:19" s="804" customFormat="1" ht="19.7" customHeight="1">
      <c r="D567" s="1208"/>
      <c r="E567" s="1279"/>
      <c r="F567" s="1279"/>
      <c r="G567" s="1285"/>
      <c r="H567" s="1284"/>
      <c r="I567" s="831"/>
      <c r="J567" s="881"/>
      <c r="K567" s="1125"/>
      <c r="L567" s="913"/>
      <c r="M567" s="831"/>
      <c r="N567" s="907"/>
      <c r="O567" s="1207"/>
      <c r="P567" s="1208"/>
      <c r="Q567" s="831"/>
      <c r="R567" s="1207"/>
      <c r="S567" s="1265"/>
    </row>
    <row r="568" spans="4:19" s="804" customFormat="1" ht="19.7" customHeight="1">
      <c r="D568" s="1208"/>
      <c r="E568" s="1279"/>
      <c r="F568" s="1279"/>
      <c r="G568" s="1285"/>
      <c r="H568" s="1284"/>
      <c r="I568" s="831"/>
      <c r="J568" s="881"/>
      <c r="K568" s="1125"/>
      <c r="L568" s="913"/>
      <c r="M568" s="831"/>
      <c r="N568" s="907"/>
      <c r="O568" s="1207"/>
      <c r="P568" s="1208"/>
      <c r="Q568" s="831"/>
      <c r="R568" s="1207"/>
      <c r="S568" s="1265"/>
    </row>
    <row r="569" spans="4:19" s="804" customFormat="1" ht="19.7" customHeight="1">
      <c r="D569" s="1208"/>
      <c r="E569" s="1279"/>
      <c r="F569" s="1279"/>
      <c r="G569" s="1285"/>
      <c r="H569" s="1284"/>
      <c r="I569" s="831"/>
      <c r="J569" s="881"/>
      <c r="K569" s="1125"/>
      <c r="L569" s="913"/>
      <c r="M569" s="831"/>
      <c r="N569" s="907"/>
      <c r="O569" s="1207"/>
      <c r="P569" s="1208"/>
      <c r="Q569" s="831"/>
      <c r="R569" s="1207"/>
      <c r="S569" s="1265"/>
    </row>
    <row r="570" spans="4:19" s="804" customFormat="1" ht="19.7" customHeight="1">
      <c r="D570" s="1208"/>
      <c r="E570" s="1279"/>
      <c r="F570" s="1279"/>
      <c r="G570" s="1285"/>
      <c r="H570" s="1284"/>
      <c r="I570" s="831"/>
      <c r="J570" s="881"/>
      <c r="K570" s="1125"/>
      <c r="L570" s="913"/>
      <c r="M570" s="831"/>
      <c r="N570" s="907"/>
      <c r="O570" s="1207"/>
      <c r="P570" s="1208"/>
      <c r="Q570" s="831"/>
      <c r="R570" s="1207"/>
      <c r="S570" s="1265"/>
    </row>
    <row r="571" spans="4:19" s="804" customFormat="1" ht="19.7" customHeight="1">
      <c r="D571" s="1208"/>
      <c r="E571" s="1279"/>
      <c r="F571" s="1279"/>
      <c r="G571" s="1285"/>
      <c r="H571" s="1284"/>
      <c r="I571" s="831"/>
      <c r="J571" s="881"/>
      <c r="K571" s="1125"/>
      <c r="L571" s="913"/>
      <c r="M571" s="831"/>
      <c r="N571" s="907"/>
      <c r="O571" s="1207"/>
      <c r="P571" s="1208"/>
      <c r="Q571" s="831"/>
      <c r="R571" s="1207"/>
      <c r="S571" s="1265"/>
    </row>
    <row r="572" spans="4:19" s="804" customFormat="1" ht="19.7" customHeight="1">
      <c r="D572" s="1208"/>
      <c r="E572" s="1279"/>
      <c r="F572" s="1279"/>
      <c r="G572" s="1285"/>
      <c r="H572" s="1284"/>
      <c r="I572" s="831"/>
      <c r="J572" s="881"/>
      <c r="K572" s="1125"/>
      <c r="L572" s="913"/>
      <c r="M572" s="831"/>
      <c r="N572" s="907"/>
      <c r="O572" s="1207"/>
      <c r="P572" s="1208"/>
      <c r="Q572" s="831"/>
      <c r="R572" s="1207"/>
      <c r="S572" s="1265"/>
    </row>
    <row r="573" spans="4:19" s="804" customFormat="1" ht="19.7" customHeight="1">
      <c r="D573" s="1208"/>
      <c r="E573" s="1279"/>
      <c r="F573" s="1279"/>
      <c r="G573" s="1285"/>
      <c r="H573" s="1284"/>
      <c r="I573" s="831"/>
      <c r="J573" s="881"/>
      <c r="K573" s="1125"/>
      <c r="L573" s="913"/>
      <c r="M573" s="831"/>
      <c r="N573" s="907"/>
      <c r="O573" s="1207"/>
      <c r="P573" s="1208"/>
      <c r="Q573" s="831"/>
      <c r="R573" s="1207"/>
      <c r="S573" s="1265"/>
    </row>
    <row r="574" spans="4:19" s="804" customFormat="1" ht="19.7" customHeight="1">
      <c r="D574" s="1208"/>
      <c r="E574" s="1279"/>
      <c r="F574" s="1279"/>
      <c r="G574" s="1285"/>
      <c r="H574" s="1284"/>
      <c r="I574" s="831"/>
      <c r="J574" s="881"/>
      <c r="K574" s="1125"/>
      <c r="L574" s="913"/>
      <c r="M574" s="831"/>
      <c r="N574" s="907"/>
      <c r="O574" s="1207"/>
      <c r="P574" s="1208"/>
      <c r="Q574" s="831"/>
      <c r="R574" s="1207"/>
      <c r="S574" s="1265"/>
    </row>
    <row r="575" spans="4:19" s="804" customFormat="1" ht="19.7" customHeight="1">
      <c r="D575" s="1208"/>
      <c r="E575" s="1279"/>
      <c r="F575" s="1279"/>
      <c r="G575" s="1285"/>
      <c r="H575" s="1284"/>
      <c r="I575" s="831"/>
      <c r="J575" s="881"/>
      <c r="K575" s="1125"/>
      <c r="L575" s="913"/>
      <c r="M575" s="831"/>
      <c r="N575" s="907"/>
      <c r="O575" s="1207"/>
      <c r="P575" s="1208"/>
      <c r="Q575" s="831"/>
      <c r="R575" s="1207"/>
      <c r="S575" s="1265"/>
    </row>
    <row r="576" spans="4:19" s="804" customFormat="1" ht="19.7" customHeight="1">
      <c r="D576" s="1208"/>
      <c r="E576" s="1279"/>
      <c r="F576" s="1279"/>
      <c r="G576" s="1285"/>
      <c r="H576" s="1284"/>
      <c r="I576" s="831"/>
      <c r="J576" s="881"/>
      <c r="K576" s="1125"/>
      <c r="L576" s="913"/>
      <c r="M576" s="831"/>
      <c r="N576" s="907"/>
      <c r="O576" s="1207"/>
      <c r="P576" s="1208"/>
      <c r="Q576" s="831"/>
      <c r="R576" s="1207"/>
      <c r="S576" s="1265"/>
    </row>
    <row r="577" spans="4:19" s="804" customFormat="1" ht="19.7" customHeight="1">
      <c r="D577" s="1208"/>
      <c r="E577" s="1279"/>
      <c r="F577" s="1279"/>
      <c r="G577" s="1285"/>
      <c r="H577" s="1284"/>
      <c r="I577" s="831"/>
      <c r="J577" s="881"/>
      <c r="K577" s="1125"/>
      <c r="L577" s="913"/>
      <c r="M577" s="831"/>
      <c r="N577" s="907"/>
      <c r="O577" s="1207"/>
      <c r="P577" s="1208"/>
      <c r="Q577" s="831"/>
      <c r="R577" s="1207"/>
      <c r="S577" s="1265"/>
    </row>
    <row r="578" spans="4:19" s="804" customFormat="1" ht="19.7" customHeight="1">
      <c r="D578" s="1208"/>
      <c r="E578" s="1279"/>
      <c r="F578" s="1279"/>
      <c r="G578" s="1285"/>
      <c r="H578" s="1284"/>
      <c r="I578" s="831"/>
      <c r="J578" s="881"/>
      <c r="K578" s="1125"/>
      <c r="L578" s="913"/>
      <c r="M578" s="831"/>
      <c r="N578" s="907"/>
      <c r="O578" s="1207"/>
      <c r="P578" s="1208"/>
      <c r="Q578" s="831"/>
      <c r="R578" s="1207"/>
      <c r="S578" s="1265"/>
    </row>
    <row r="579" spans="4:19" s="804" customFormat="1" ht="19.7" customHeight="1">
      <c r="D579" s="1208"/>
      <c r="E579" s="1279"/>
      <c r="F579" s="1279"/>
      <c r="G579" s="1285"/>
      <c r="H579" s="1284"/>
      <c r="I579" s="831"/>
      <c r="J579" s="881"/>
      <c r="K579" s="1125"/>
      <c r="L579" s="913"/>
      <c r="M579" s="831"/>
      <c r="N579" s="907"/>
      <c r="O579" s="1207"/>
      <c r="P579" s="1208"/>
      <c r="Q579" s="831"/>
      <c r="R579" s="1207"/>
      <c r="S579" s="1265"/>
    </row>
    <row r="580" spans="4:19" s="804" customFormat="1" ht="19.7" customHeight="1">
      <c r="D580" s="1208"/>
      <c r="E580" s="1279"/>
      <c r="F580" s="1279"/>
      <c r="G580" s="1285"/>
      <c r="H580" s="1284"/>
      <c r="I580" s="831"/>
      <c r="J580" s="881"/>
      <c r="K580" s="1125"/>
      <c r="L580" s="913"/>
      <c r="M580" s="831"/>
      <c r="N580" s="907"/>
      <c r="O580" s="1207"/>
      <c r="P580" s="1208"/>
      <c r="Q580" s="831"/>
      <c r="R580" s="1207"/>
      <c r="S580" s="1265"/>
    </row>
    <row r="581" spans="4:19" s="804" customFormat="1" ht="19.7" customHeight="1">
      <c r="D581" s="1208"/>
      <c r="E581" s="1279"/>
      <c r="F581" s="1279"/>
      <c r="G581" s="1285"/>
      <c r="H581" s="1284"/>
      <c r="I581" s="831"/>
      <c r="J581" s="881"/>
      <c r="K581" s="1125"/>
      <c r="L581" s="913"/>
      <c r="M581" s="831"/>
      <c r="N581" s="907"/>
      <c r="O581" s="1207"/>
      <c r="P581" s="1208"/>
      <c r="Q581" s="831"/>
      <c r="R581" s="1207"/>
      <c r="S581" s="1265"/>
    </row>
    <row r="582" spans="4:19" s="804" customFormat="1" ht="19.7" customHeight="1">
      <c r="D582" s="1208"/>
      <c r="E582" s="1279"/>
      <c r="F582" s="1279"/>
      <c r="G582" s="1285"/>
      <c r="H582" s="1284"/>
      <c r="I582" s="831"/>
      <c r="J582" s="881"/>
      <c r="K582" s="1125"/>
      <c r="L582" s="913"/>
      <c r="M582" s="831"/>
      <c r="N582" s="907"/>
      <c r="O582" s="1207"/>
      <c r="P582" s="1208"/>
      <c r="Q582" s="831"/>
      <c r="R582" s="1207"/>
      <c r="S582" s="1265"/>
    </row>
    <row r="583" spans="4:19" s="804" customFormat="1" ht="19.7" customHeight="1">
      <c r="D583" s="1208"/>
      <c r="E583" s="1279"/>
      <c r="F583" s="1279"/>
      <c r="G583" s="1285"/>
      <c r="H583" s="1284"/>
      <c r="I583" s="831"/>
      <c r="J583" s="881"/>
      <c r="K583" s="1125"/>
      <c r="L583" s="1291"/>
      <c r="M583" s="831"/>
      <c r="N583" s="907"/>
      <c r="O583" s="1207"/>
      <c r="P583" s="1208"/>
      <c r="Q583" s="831"/>
      <c r="R583" s="1207"/>
      <c r="S583" s="1265"/>
    </row>
    <row r="584" spans="4:19" s="804" customFormat="1" ht="19.7" customHeight="1">
      <c r="D584" s="1208"/>
      <c r="E584" s="1279"/>
      <c r="F584" s="1279"/>
      <c r="G584" s="1285"/>
      <c r="H584" s="1284"/>
      <c r="I584" s="831"/>
      <c r="J584" s="881"/>
      <c r="K584" s="1125"/>
      <c r="L584" s="913"/>
      <c r="M584" s="831"/>
      <c r="N584" s="907"/>
      <c r="O584" s="1207"/>
      <c r="P584" s="1208"/>
      <c r="Q584" s="831"/>
      <c r="R584" s="1207"/>
      <c r="S584" s="1265"/>
    </row>
    <row r="585" spans="4:19" s="804" customFormat="1" ht="19.7" customHeight="1">
      <c r="D585" s="1208"/>
      <c r="E585" s="1279"/>
      <c r="F585" s="1279"/>
      <c r="G585" s="1285"/>
      <c r="H585" s="1284"/>
      <c r="I585" s="831"/>
      <c r="J585" s="881"/>
      <c r="K585" s="1125"/>
      <c r="L585" s="913"/>
      <c r="M585" s="831"/>
      <c r="N585" s="907"/>
      <c r="O585" s="1207"/>
      <c r="P585" s="1208"/>
      <c r="Q585" s="831"/>
      <c r="R585" s="1207"/>
      <c r="S585" s="1265"/>
    </row>
    <row r="586" spans="4:19" s="804" customFormat="1" ht="19.7" customHeight="1">
      <c r="D586" s="1208"/>
      <c r="E586" s="1279"/>
      <c r="F586" s="1279"/>
      <c r="G586" s="1285"/>
      <c r="H586" s="1284"/>
      <c r="I586" s="831"/>
      <c r="J586" s="881"/>
      <c r="K586" s="1125"/>
      <c r="L586" s="913"/>
      <c r="M586" s="831"/>
      <c r="N586" s="907"/>
      <c r="O586" s="1207"/>
      <c r="P586" s="1208"/>
      <c r="Q586" s="831"/>
      <c r="R586" s="1207"/>
      <c r="S586" s="1265"/>
    </row>
    <row r="587" spans="4:19" s="804" customFormat="1" ht="19.7" customHeight="1">
      <c r="D587" s="1208"/>
      <c r="E587" s="1279"/>
      <c r="F587" s="1279"/>
      <c r="G587" s="1285"/>
      <c r="H587" s="1284"/>
      <c r="I587" s="831"/>
      <c r="J587" s="881"/>
      <c r="K587" s="1125"/>
      <c r="L587" s="913"/>
      <c r="M587" s="831"/>
      <c r="N587" s="907"/>
      <c r="O587" s="1207"/>
      <c r="P587" s="1208"/>
      <c r="Q587" s="831"/>
      <c r="R587" s="1207"/>
      <c r="S587" s="1265"/>
    </row>
    <row r="588" spans="4:19" s="804" customFormat="1" ht="19.7" customHeight="1">
      <c r="D588" s="1208"/>
      <c r="E588" s="1279"/>
      <c r="F588" s="1279"/>
      <c r="G588" s="1285"/>
      <c r="H588" s="1284"/>
      <c r="I588" s="831"/>
      <c r="J588" s="881"/>
      <c r="K588" s="1125"/>
      <c r="L588" s="913"/>
      <c r="M588" s="831"/>
      <c r="N588" s="907"/>
      <c r="O588" s="1207"/>
      <c r="P588" s="1208"/>
      <c r="Q588" s="831"/>
      <c r="R588" s="1207"/>
      <c r="S588" s="1265"/>
    </row>
    <row r="589" spans="4:19" s="804" customFormat="1" ht="19.7" customHeight="1">
      <c r="D589" s="1208"/>
      <c r="E589" s="1279"/>
      <c r="F589" s="1279"/>
      <c r="G589" s="1285"/>
      <c r="H589" s="1284"/>
      <c r="I589" s="831"/>
      <c r="J589" s="881"/>
      <c r="K589" s="1125"/>
      <c r="L589" s="913"/>
      <c r="M589" s="831"/>
      <c r="N589" s="907"/>
      <c r="O589" s="1207"/>
      <c r="P589" s="1208"/>
      <c r="Q589" s="831"/>
      <c r="R589" s="1207"/>
      <c r="S589" s="1265"/>
    </row>
    <row r="590" spans="4:19" s="804" customFormat="1" ht="19.7" customHeight="1">
      <c r="D590" s="1208"/>
      <c r="E590" s="1279"/>
      <c r="F590" s="1279"/>
      <c r="G590" s="1285"/>
      <c r="H590" s="1284"/>
      <c r="I590" s="831"/>
      <c r="J590" s="881"/>
      <c r="K590" s="1125"/>
      <c r="L590" s="1291"/>
      <c r="M590" s="831"/>
      <c r="N590" s="907"/>
      <c r="O590" s="1207"/>
      <c r="P590" s="1208"/>
      <c r="Q590" s="831"/>
      <c r="R590" s="1207"/>
      <c r="S590" s="1265"/>
    </row>
    <row r="591" spans="4:19" s="804" customFormat="1" ht="19.7" customHeight="1">
      <c r="D591" s="1208"/>
      <c r="E591" s="1208"/>
      <c r="F591" s="1208"/>
      <c r="G591" s="1285"/>
      <c r="H591" s="1284"/>
      <c r="I591" s="831"/>
      <c r="J591" s="881"/>
      <c r="K591" s="1125"/>
      <c r="L591" s="913"/>
      <c r="M591" s="831"/>
      <c r="N591" s="907"/>
      <c r="O591" s="1207"/>
      <c r="P591" s="1208"/>
      <c r="Q591" s="831"/>
      <c r="R591" s="1207"/>
      <c r="S591" s="1265"/>
    </row>
    <row r="592" spans="4:19" s="804" customFormat="1" ht="19.7" customHeight="1">
      <c r="D592" s="1208"/>
      <c r="E592" s="1279"/>
      <c r="F592" s="1279"/>
      <c r="G592" s="1285"/>
      <c r="H592" s="1284"/>
      <c r="I592" s="831"/>
      <c r="J592" s="881"/>
      <c r="K592" s="1125"/>
      <c r="L592" s="913"/>
      <c r="M592" s="831"/>
      <c r="N592" s="907"/>
      <c r="O592" s="1207"/>
      <c r="P592" s="1208"/>
      <c r="Q592" s="831"/>
      <c r="R592" s="1207"/>
      <c r="S592" s="1265"/>
    </row>
    <row r="593" spans="1:19" s="804" customFormat="1" ht="19.7" customHeight="1">
      <c r="D593" s="1208"/>
      <c r="E593" s="1279"/>
      <c r="F593" s="1279"/>
      <c r="G593" s="1285"/>
      <c r="H593" s="1284"/>
      <c r="I593" s="831"/>
      <c r="J593" s="881"/>
      <c r="K593" s="1125"/>
      <c r="L593" s="913"/>
      <c r="M593" s="831"/>
      <c r="N593" s="907"/>
      <c r="O593" s="1207"/>
      <c r="P593" s="1208"/>
      <c r="Q593" s="831"/>
      <c r="R593" s="1207"/>
      <c r="S593" s="1265"/>
    </row>
    <row r="594" spans="1:19" s="804" customFormat="1" ht="19.7" customHeight="1">
      <c r="D594" s="1208"/>
      <c r="E594" s="1208"/>
      <c r="F594" s="1208"/>
      <c r="G594" s="1285"/>
      <c r="H594" s="1284"/>
      <c r="I594" s="831"/>
      <c r="J594" s="881"/>
      <c r="K594" s="1125"/>
      <c r="L594" s="913"/>
      <c r="M594" s="831"/>
      <c r="N594" s="907"/>
      <c r="O594" s="1207"/>
      <c r="P594" s="1208"/>
      <c r="Q594" s="831"/>
      <c r="R594" s="1207"/>
      <c r="S594" s="1265"/>
    </row>
    <row r="595" spans="1:19" s="804" customFormat="1" ht="19.350000000000001" customHeight="1">
      <c r="D595" s="1208"/>
      <c r="E595" s="1279"/>
      <c r="F595" s="1279"/>
      <c r="G595" s="1285"/>
      <c r="H595" s="1284"/>
      <c r="I595" s="831"/>
      <c r="J595" s="881"/>
      <c r="K595" s="1125"/>
      <c r="L595" s="913"/>
      <c r="M595" s="831"/>
      <c r="N595" s="907"/>
      <c r="O595" s="1207"/>
      <c r="P595" s="1208"/>
      <c r="Q595" s="831"/>
      <c r="R595" s="1207"/>
      <c r="S595" s="1265"/>
    </row>
    <row r="596" spans="1:19" s="804" customFormat="1" ht="19.7" customHeight="1">
      <c r="D596" s="1208"/>
      <c r="E596" s="1208"/>
      <c r="F596" s="1208"/>
      <c r="G596" s="1292"/>
      <c r="H596" s="1266"/>
      <c r="I596" s="831"/>
      <c r="J596" s="881"/>
      <c r="K596" s="1125"/>
      <c r="L596" s="1293"/>
      <c r="M596" s="831"/>
      <c r="N596" s="831"/>
      <c r="O596" s="1207"/>
      <c r="P596" s="1208"/>
      <c r="Q596" s="831"/>
      <c r="R596" s="1207"/>
      <c r="S596" s="1265"/>
    </row>
    <row r="597" spans="1:19" s="804" customFormat="1" ht="19.7" customHeight="1">
      <c r="D597" s="1208"/>
      <c r="E597" s="1208"/>
      <c r="F597" s="1208"/>
      <c r="G597" s="1294">
        <f>SUM(J546:J596)</f>
        <v>0</v>
      </c>
      <c r="H597" s="1266"/>
      <c r="I597" s="831"/>
      <c r="J597" s="881"/>
      <c r="K597" s="1125"/>
      <c r="L597" s="907"/>
      <c r="M597" s="831"/>
      <c r="N597" s="831"/>
      <c r="O597" s="1207"/>
      <c r="P597" s="1208"/>
      <c r="Q597" s="831"/>
      <c r="R597" s="1207"/>
      <c r="S597" s="1265"/>
    </row>
    <row r="598" spans="1:19" s="804" customFormat="1" ht="19.7" customHeight="1">
      <c r="D598" s="1208"/>
      <c r="E598" s="1208"/>
      <c r="F598" s="1208"/>
      <c r="G598" s="907"/>
      <c r="H598" s="1266"/>
      <c r="I598" s="831"/>
      <c r="J598" s="881"/>
      <c r="K598" s="1125"/>
      <c r="L598" s="907"/>
      <c r="M598" s="831"/>
      <c r="N598" s="831"/>
      <c r="O598" s="1207"/>
      <c r="P598" s="1208"/>
      <c r="Q598" s="831"/>
      <c r="R598" s="1207"/>
      <c r="S598" s="1265"/>
    </row>
    <row r="599" spans="1:19" s="804" customFormat="1" ht="19.7" customHeight="1">
      <c r="D599" s="1208"/>
      <c r="E599" s="1208"/>
      <c r="F599" s="1208"/>
      <c r="G599" s="907"/>
      <c r="H599" s="1266"/>
      <c r="I599" s="831"/>
      <c r="J599" s="881"/>
      <c r="K599" s="1125"/>
      <c r="L599" s="907"/>
      <c r="M599" s="907"/>
      <c r="N599" s="831"/>
      <c r="O599" s="1207"/>
      <c r="P599" s="1208"/>
      <c r="Q599" s="831"/>
      <c r="R599" s="1207"/>
      <c r="S599" s="1265"/>
    </row>
    <row r="600" spans="1:19">
      <c r="A600" s="804"/>
      <c r="B600" s="804"/>
      <c r="C600" s="804"/>
      <c r="D600" s="1208"/>
      <c r="E600" s="1208"/>
      <c r="F600" s="1208"/>
      <c r="G600" s="907"/>
      <c r="H600" s="1266"/>
      <c r="I600" s="831"/>
      <c r="J600" s="881"/>
      <c r="K600" s="1125"/>
      <c r="L600" s="907"/>
      <c r="M600" s="831"/>
      <c r="N600" s="831"/>
      <c r="O600" s="1207"/>
      <c r="P600" s="1208"/>
      <c r="Q600" s="831"/>
      <c r="R600" s="1207"/>
      <c r="S600" s="1265"/>
    </row>
    <row r="601" spans="1:19" s="1257" customFormat="1">
      <c r="A601" s="801"/>
      <c r="B601" s="801"/>
      <c r="C601" s="801"/>
      <c r="D601" s="804"/>
      <c r="E601" s="801"/>
      <c r="F601" s="801"/>
      <c r="G601" s="801"/>
      <c r="H601" s="801"/>
      <c r="I601" s="804"/>
      <c r="J601" s="81"/>
      <c r="L601" s="801"/>
      <c r="M601" s="801"/>
      <c r="N601" s="804"/>
      <c r="O601" s="1251"/>
      <c r="P601" s="801"/>
      <c r="Q601" s="811"/>
      <c r="R601" s="1252"/>
      <c r="S601" s="1253"/>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6481C-4C16-41D9-8B64-D80BDA92E763}">
  <sheetPr>
    <tabColor rgb="FFFFFF00"/>
  </sheetPr>
  <dimension ref="A2:S701"/>
  <sheetViews>
    <sheetView zoomScale="85" zoomScaleNormal="85" workbookViewId="0">
      <pane xSplit="12" ySplit="11" topLeftCell="M89" activePane="bottomRight" state="frozen"/>
      <selection pane="topRight" activeCell="K1" sqref="K1"/>
      <selection pane="bottomLeft" activeCell="A9" sqref="A9"/>
      <selection pane="bottomRight" activeCell="Q101" sqref="Q101"/>
    </sheetView>
  </sheetViews>
  <sheetFormatPr defaultColWidth="8.875" defaultRowHeight="18.75"/>
  <cols>
    <col min="1" max="2" width="8.875" style="801"/>
    <col min="3" max="3" width="9.125" style="801" customWidth="1"/>
    <col min="4" max="4" width="6.125" style="804" customWidth="1"/>
    <col min="5" max="6" width="15.875" style="801" customWidth="1"/>
    <col min="7" max="7" width="64.125" style="801" customWidth="1"/>
    <col min="8" max="8" width="6.125" style="801" customWidth="1"/>
    <col min="9" max="10" width="9.875" style="804" bestFit="1" customWidth="1"/>
    <col min="11" max="11" width="7.375" style="1257" customWidth="1"/>
    <col min="12" max="12" width="47.875" style="801" customWidth="1"/>
    <col min="13" max="13" width="47.5" style="801" customWidth="1"/>
    <col min="14" max="14" width="30.875" style="804" customWidth="1"/>
    <col min="15" max="15" width="13.875" style="1251" customWidth="1"/>
    <col min="16" max="16" width="7.375" style="801" customWidth="1"/>
    <col min="17" max="17" width="13.125" style="811" customWidth="1"/>
    <col min="18" max="18" width="18.125" style="1252" customWidth="1"/>
    <col min="19" max="19" width="15.625" style="1253" customWidth="1"/>
    <col min="20" max="16384" width="8.875" style="801"/>
  </cols>
  <sheetData>
    <row r="2" spans="1:19" ht="20.100000000000001" customHeight="1">
      <c r="D2" s="1246" t="s">
        <v>0</v>
      </c>
      <c r="E2" s="1246"/>
      <c r="F2" s="1246"/>
      <c r="G2" s="3" t="s">
        <v>3489</v>
      </c>
      <c r="I2" s="1247" t="s">
        <v>2</v>
      </c>
      <c r="J2" s="1248"/>
      <c r="K2" s="1249"/>
      <c r="L2" s="1250">
        <f>SUM(J:J)</f>
        <v>580253</v>
      </c>
    </row>
    <row r="3" spans="1:19" ht="20.100000000000001" customHeight="1">
      <c r="D3" s="1246" t="s">
        <v>3</v>
      </c>
      <c r="E3" s="1246"/>
      <c r="F3" s="1246"/>
      <c r="G3" s="13" t="s">
        <v>3490</v>
      </c>
      <c r="J3" s="1192" t="s">
        <v>3492</v>
      </c>
      <c r="K3" s="1192"/>
      <c r="L3" s="1192"/>
      <c r="M3" s="1192"/>
    </row>
    <row r="4" spans="1:19" ht="20.100000000000001" customHeight="1">
      <c r="D4" s="1246" t="s">
        <v>6</v>
      </c>
      <c r="E4" s="1246"/>
      <c r="F4" s="1246"/>
      <c r="G4" s="13" t="s">
        <v>3491</v>
      </c>
      <c r="I4" s="1295" t="s">
        <v>171</v>
      </c>
      <c r="J4" s="1192"/>
      <c r="K4" s="1192"/>
      <c r="L4" s="1192"/>
      <c r="M4" s="1192"/>
    </row>
    <row r="5" spans="1:19" ht="20.100000000000001" customHeight="1">
      <c r="D5" s="1246" t="s">
        <v>9</v>
      </c>
      <c r="E5" s="1246"/>
      <c r="F5" s="1246"/>
      <c r="G5" s="16">
        <v>46078</v>
      </c>
      <c r="I5" s="1296"/>
      <c r="J5" s="1256"/>
    </row>
    <row r="6" spans="1:19" ht="20.100000000000001" customHeight="1">
      <c r="D6" s="1246" t="s">
        <v>10</v>
      </c>
      <c r="E6" s="1246"/>
      <c r="F6" s="1246"/>
      <c r="G6" s="16">
        <v>46079</v>
      </c>
      <c r="I6" s="862"/>
      <c r="J6" s="1257" t="s">
        <v>66</v>
      </c>
    </row>
    <row r="7" spans="1:19" ht="20.100000000000001" customHeight="1">
      <c r="D7" s="1297"/>
      <c r="E7" s="1297"/>
      <c r="F7" s="1297"/>
      <c r="G7" s="1259"/>
      <c r="I7" s="1298"/>
      <c r="J7" s="1257" t="s">
        <v>66</v>
      </c>
    </row>
    <row r="8" spans="1:19" ht="20.100000000000001" customHeight="1">
      <c r="D8" s="1297"/>
      <c r="E8" s="1297"/>
      <c r="F8" s="1297"/>
      <c r="G8" s="1259"/>
      <c r="I8" s="1299"/>
      <c r="J8" s="1257" t="s">
        <v>66</v>
      </c>
    </row>
    <row r="9" spans="1:19" ht="20.100000000000001" customHeight="1">
      <c r="D9" s="1297"/>
      <c r="E9" s="1297"/>
      <c r="F9" s="1297"/>
      <c r="G9" s="1259"/>
      <c r="I9" s="1300"/>
      <c r="J9" s="1257" t="s">
        <v>66</v>
      </c>
    </row>
    <row r="10" spans="1:19" ht="24.6" customHeight="1"/>
    <row r="11" spans="1:19" s="804" customFormat="1" ht="19.7" customHeight="1">
      <c r="A11" s="885" t="s">
        <v>11</v>
      </c>
      <c r="B11" s="885" t="s">
        <v>12</v>
      </c>
      <c r="C11" s="885" t="s">
        <v>13</v>
      </c>
      <c r="D11" s="1216" t="s">
        <v>14</v>
      </c>
      <c r="E11" s="1216" t="s">
        <v>15</v>
      </c>
      <c r="F11" s="1216" t="s">
        <v>16</v>
      </c>
      <c r="G11" s="885" t="s">
        <v>17</v>
      </c>
      <c r="H11" s="1260" t="s">
        <v>18</v>
      </c>
      <c r="I11" s="885" t="s">
        <v>19</v>
      </c>
      <c r="J11" s="1261" t="s">
        <v>20</v>
      </c>
      <c r="K11" s="1262" t="s">
        <v>21</v>
      </c>
      <c r="L11" s="885" t="s">
        <v>22</v>
      </c>
      <c r="M11" s="885" t="s">
        <v>23</v>
      </c>
      <c r="N11" s="885" t="s">
        <v>24</v>
      </c>
      <c r="O11" s="1263" t="s">
        <v>25</v>
      </c>
      <c r="P11" s="1216" t="s">
        <v>26</v>
      </c>
      <c r="Q11" s="885" t="s">
        <v>27</v>
      </c>
      <c r="R11" s="1263" t="s">
        <v>28</v>
      </c>
      <c r="S11" s="1264" t="s">
        <v>29</v>
      </c>
    </row>
    <row r="12" spans="1:19" s="804" customFormat="1" ht="19.7" customHeight="1">
      <c r="A12" s="831" t="s">
        <v>30</v>
      </c>
      <c r="B12" s="831"/>
      <c r="C12" s="831" t="s">
        <v>31</v>
      </c>
      <c r="D12" s="1208" t="s">
        <v>32</v>
      </c>
      <c r="E12" s="1208" t="s">
        <v>33</v>
      </c>
      <c r="F12" s="1208" t="s">
        <v>34</v>
      </c>
      <c r="G12" s="831" t="s">
        <v>35</v>
      </c>
      <c r="H12" s="852" t="s">
        <v>36</v>
      </c>
      <c r="I12" s="831" t="s">
        <v>37</v>
      </c>
      <c r="J12" s="479" t="s">
        <v>38</v>
      </c>
      <c r="K12" s="1125" t="s">
        <v>39</v>
      </c>
      <c r="L12" s="831" t="s">
        <v>40</v>
      </c>
      <c r="M12" s="831" t="s">
        <v>41</v>
      </c>
      <c r="N12" s="831" t="s">
        <v>42</v>
      </c>
      <c r="O12" s="1207" t="s">
        <v>43</v>
      </c>
      <c r="P12" s="1208" t="s">
        <v>44</v>
      </c>
      <c r="Q12" s="831" t="s">
        <v>45</v>
      </c>
      <c r="R12" s="1207" t="s">
        <v>46</v>
      </c>
      <c r="S12" s="1265" t="s">
        <v>47</v>
      </c>
    </row>
    <row r="13" spans="1:19" s="804" customFormat="1" ht="19.7" customHeight="1">
      <c r="D13" s="1208"/>
      <c r="E13" s="1208"/>
      <c r="F13" s="1208"/>
      <c r="G13" s="831"/>
      <c r="H13" s="852"/>
      <c r="I13" s="831"/>
      <c r="J13" s="479"/>
      <c r="K13" s="1125"/>
      <c r="L13" s="831"/>
      <c r="M13" s="831"/>
      <c r="N13" s="831"/>
      <c r="O13" s="1207"/>
      <c r="P13" s="1208"/>
      <c r="Q13" s="831"/>
      <c r="R13" s="1207"/>
      <c r="S13" s="1265"/>
    </row>
    <row r="14" spans="1:19" s="804" customFormat="1" ht="19.7" customHeight="1">
      <c r="D14" s="1208"/>
      <c r="E14" s="1208"/>
      <c r="F14" s="1208"/>
      <c r="G14" s="907"/>
      <c r="H14" s="1266"/>
      <c r="I14" s="831"/>
      <c r="J14" s="881"/>
      <c r="K14" s="1125"/>
      <c r="L14" s="907"/>
      <c r="M14" s="831"/>
      <c r="N14" s="831"/>
      <c r="O14" s="1207"/>
      <c r="P14" s="1208"/>
      <c r="Q14" s="831"/>
      <c r="R14" s="1207"/>
      <c r="S14" s="1265"/>
    </row>
    <row r="15" spans="1:19" s="804" customFormat="1" ht="19.7" customHeight="1">
      <c r="D15" s="1208"/>
      <c r="E15" s="1301" t="s">
        <v>67</v>
      </c>
      <c r="F15" s="1269"/>
      <c r="G15" s="1270" t="s">
        <v>2651</v>
      </c>
      <c r="H15" s="831"/>
      <c r="I15" s="831"/>
      <c r="J15" s="479"/>
      <c r="K15" s="1125"/>
      <c r="L15" s="831"/>
      <c r="M15" s="831"/>
      <c r="N15" s="831"/>
      <c r="O15" s="1207"/>
      <c r="P15" s="1208"/>
      <c r="Q15" s="831"/>
      <c r="R15" s="1207"/>
      <c r="S15" s="1265"/>
    </row>
    <row r="16" spans="1:19" s="804" customFormat="1" ht="19.7" customHeight="1">
      <c r="C16" s="831"/>
      <c r="D16" s="1208"/>
      <c r="E16" s="1280"/>
      <c r="F16" s="1280"/>
      <c r="G16" s="1285"/>
      <c r="H16" s="1302"/>
      <c r="I16" s="1303"/>
      <c r="J16" s="905"/>
      <c r="K16" s="1289"/>
      <c r="L16" s="907"/>
      <c r="M16" s="880"/>
      <c r="N16" s="831"/>
      <c r="O16" s="1207"/>
      <c r="P16" s="1208"/>
      <c r="Q16" s="831"/>
      <c r="R16" s="1207"/>
      <c r="S16" s="1265"/>
    </row>
    <row r="17" spans="1:19" s="4" customFormat="1" ht="19.5" customHeight="1">
      <c r="A17" s="831" t="s">
        <v>165</v>
      </c>
      <c r="B17" s="862"/>
      <c r="C17" s="26">
        <v>14</v>
      </c>
      <c r="D17" s="38">
        <v>1</v>
      </c>
      <c r="E17" s="1271" t="s">
        <v>2610</v>
      </c>
      <c r="F17" s="1271" t="s">
        <v>2611</v>
      </c>
      <c r="G17" s="861" t="s">
        <v>3519</v>
      </c>
      <c r="H17" s="831">
        <v>1</v>
      </c>
      <c r="I17" s="1304">
        <v>32960</v>
      </c>
      <c r="J17" s="880">
        <f t="shared" ref="J17:J19" si="0">H17*I17</f>
        <v>32960</v>
      </c>
      <c r="K17" s="479"/>
      <c r="L17" s="852" t="s">
        <v>2613</v>
      </c>
      <c r="M17" s="930" t="s">
        <v>3520</v>
      </c>
      <c r="N17" s="1305" t="s">
        <v>3521</v>
      </c>
      <c r="O17" s="822">
        <v>46065</v>
      </c>
      <c r="P17" s="819"/>
      <c r="Q17" s="1306">
        <v>46078</v>
      </c>
      <c r="R17" s="1207">
        <v>46090</v>
      </c>
      <c r="S17" s="883"/>
    </row>
    <row r="18" spans="1:19" s="4" customFormat="1" ht="19.5" customHeight="1">
      <c r="A18" s="831" t="s">
        <v>165</v>
      </c>
      <c r="B18" s="862"/>
      <c r="C18" s="26">
        <v>14</v>
      </c>
      <c r="D18" s="38">
        <f t="shared" ref="D18:D22" si="1">+D17+1</f>
        <v>2</v>
      </c>
      <c r="E18" s="1271" t="s">
        <v>2610</v>
      </c>
      <c r="F18" s="1271" t="s">
        <v>2611</v>
      </c>
      <c r="G18" s="857" t="s">
        <v>3522</v>
      </c>
      <c r="H18" s="831">
        <v>1</v>
      </c>
      <c r="I18" s="1304">
        <v>15520</v>
      </c>
      <c r="J18" s="880">
        <f t="shared" si="0"/>
        <v>15520</v>
      </c>
      <c r="K18" s="479"/>
      <c r="L18" s="852" t="s">
        <v>3523</v>
      </c>
      <c r="M18" s="930" t="s">
        <v>3520</v>
      </c>
      <c r="N18" s="1305" t="s">
        <v>3521</v>
      </c>
      <c r="O18" s="822">
        <v>46065</v>
      </c>
      <c r="P18" s="819"/>
      <c r="Q18" s="1306">
        <v>46078</v>
      </c>
      <c r="R18" s="1207">
        <v>46090</v>
      </c>
      <c r="S18" s="883"/>
    </row>
    <row r="19" spans="1:19" s="4" customFormat="1" ht="19.5" customHeight="1">
      <c r="A19" s="831" t="s">
        <v>155</v>
      </c>
      <c r="B19" s="862"/>
      <c r="C19" s="26">
        <v>14</v>
      </c>
      <c r="D19" s="38">
        <f t="shared" si="1"/>
        <v>3</v>
      </c>
      <c r="E19" s="1271" t="s">
        <v>2610</v>
      </c>
      <c r="F19" s="1271" t="s">
        <v>2611</v>
      </c>
      <c r="G19" s="861" t="s">
        <v>3524</v>
      </c>
      <c r="H19" s="831">
        <v>1</v>
      </c>
      <c r="I19" s="1304">
        <v>63600</v>
      </c>
      <c r="J19" s="880">
        <f t="shared" si="0"/>
        <v>63600</v>
      </c>
      <c r="K19" s="479"/>
      <c r="L19" s="852" t="s">
        <v>3525</v>
      </c>
      <c r="M19" s="930" t="s">
        <v>3520</v>
      </c>
      <c r="N19" s="1305" t="s">
        <v>3521</v>
      </c>
      <c r="O19" s="822">
        <v>46065</v>
      </c>
      <c r="P19" s="819"/>
      <c r="Q19" s="1306">
        <v>46078</v>
      </c>
      <c r="R19" s="1207">
        <v>46090</v>
      </c>
      <c r="S19" s="883"/>
    </row>
    <row r="20" spans="1:19" s="4" customFormat="1" ht="19.5" customHeight="1">
      <c r="A20" s="831"/>
      <c r="B20" s="831"/>
      <c r="C20" s="26"/>
      <c r="D20" s="27"/>
      <c r="E20" s="1208"/>
      <c r="F20" s="1208"/>
      <c r="G20" s="879"/>
      <c r="H20" s="1307"/>
      <c r="I20" s="1303"/>
      <c r="J20" s="905"/>
      <c r="K20" s="905"/>
      <c r="L20" s="907"/>
      <c r="M20" s="831"/>
      <c r="N20" s="831"/>
      <c r="O20" s="1207"/>
      <c r="P20" s="1208"/>
      <c r="Q20" s="831"/>
      <c r="R20" s="1207"/>
      <c r="S20" s="1265"/>
    </row>
    <row r="21" spans="1:19" s="4" customFormat="1" ht="19.5" customHeight="1">
      <c r="A21" s="831" t="s">
        <v>123</v>
      </c>
      <c r="B21" s="1211"/>
      <c r="C21" s="26">
        <v>14</v>
      </c>
      <c r="D21" s="85">
        <f>+D19+1</f>
        <v>4</v>
      </c>
      <c r="E21" s="1308" t="s">
        <v>3526</v>
      </c>
      <c r="F21" s="1308" t="s">
        <v>3526</v>
      </c>
      <c r="G21" s="1309" t="s">
        <v>3527</v>
      </c>
      <c r="H21" s="831">
        <v>1</v>
      </c>
      <c r="I21" s="880">
        <v>27</v>
      </c>
      <c r="J21" s="880">
        <f t="shared" ref="J21:J22" si="2">H21*I21</f>
        <v>27</v>
      </c>
      <c r="K21" s="479"/>
      <c r="L21" s="852" t="s">
        <v>3528</v>
      </c>
      <c r="M21" s="860" t="s">
        <v>3529</v>
      </c>
      <c r="N21" s="1305" t="s">
        <v>3521</v>
      </c>
      <c r="O21" s="822">
        <v>46063</v>
      </c>
      <c r="P21" s="819"/>
      <c r="Q21" s="821"/>
      <c r="R21" s="1207">
        <v>46065</v>
      </c>
      <c r="S21" s="883"/>
    </row>
    <row r="22" spans="1:19" s="4" customFormat="1" ht="19.5" customHeight="1">
      <c r="A22" s="831"/>
      <c r="B22" s="1211"/>
      <c r="C22" s="26">
        <v>14</v>
      </c>
      <c r="D22" s="85">
        <f t="shared" si="1"/>
        <v>5</v>
      </c>
      <c r="E22" s="1308" t="s">
        <v>3526</v>
      </c>
      <c r="F22" s="1308" t="s">
        <v>3526</v>
      </c>
      <c r="G22" s="1310" t="s">
        <v>131</v>
      </c>
      <c r="H22" s="831">
        <v>1</v>
      </c>
      <c r="I22" s="831">
        <v>500</v>
      </c>
      <c r="J22" s="479">
        <f t="shared" si="2"/>
        <v>500</v>
      </c>
      <c r="K22" s="1125"/>
      <c r="L22" s="831"/>
      <c r="M22" s="820"/>
      <c r="N22" s="1305" t="s">
        <v>3521</v>
      </c>
      <c r="O22" s="822">
        <v>46063</v>
      </c>
      <c r="P22" s="819"/>
      <c r="Q22" s="821"/>
      <c r="R22" s="1207">
        <v>46065</v>
      </c>
      <c r="S22" s="883"/>
    </row>
    <row r="23" spans="1:19" s="804" customFormat="1" ht="19.149999999999999" customHeight="1">
      <c r="D23" s="1208"/>
      <c r="E23" s="1208"/>
      <c r="F23" s="1208"/>
      <c r="G23" s="55"/>
      <c r="H23" s="1311"/>
      <c r="I23" s="364"/>
      <c r="J23" s="881"/>
      <c r="K23" s="1125"/>
      <c r="L23" s="907"/>
      <c r="M23" s="831"/>
      <c r="N23" s="831"/>
      <c r="O23" s="1207"/>
      <c r="P23" s="1208"/>
      <c r="Q23" s="831"/>
      <c r="R23" s="1207"/>
      <c r="S23" s="1265"/>
    </row>
    <row r="24" spans="1:19" s="804" customFormat="1" ht="19.7" customHeight="1">
      <c r="D24" s="1208"/>
      <c r="E24" s="1208"/>
      <c r="F24" s="1208"/>
      <c r="G24" s="1281">
        <f>SUM(J15:J23)</f>
        <v>112607</v>
      </c>
      <c r="H24" s="831"/>
      <c r="I24" s="831"/>
      <c r="J24" s="479"/>
      <c r="K24" s="1125"/>
      <c r="L24" s="831"/>
      <c r="M24" s="831"/>
      <c r="N24" s="831"/>
      <c r="O24" s="1207"/>
      <c r="P24" s="1208"/>
      <c r="Q24" s="831"/>
      <c r="R24" s="1207"/>
      <c r="S24" s="1265"/>
    </row>
    <row r="25" spans="1:19" s="804" customFormat="1" ht="19.7" customHeight="1">
      <c r="D25" s="1208"/>
      <c r="E25" s="1208"/>
      <c r="F25" s="1208"/>
      <c r="G25" s="1312"/>
      <c r="H25" s="1266"/>
      <c r="I25" s="831"/>
      <c r="J25" s="881"/>
      <c r="K25" s="1125"/>
      <c r="L25" s="907"/>
      <c r="M25" s="831"/>
      <c r="N25" s="831"/>
      <c r="O25" s="1207"/>
      <c r="P25" s="1208"/>
      <c r="Q25" s="831"/>
      <c r="R25" s="1207"/>
      <c r="S25" s="1265"/>
    </row>
    <row r="26" spans="1:19" s="804" customFormat="1" ht="19.7" customHeight="1">
      <c r="D26" s="1208"/>
      <c r="E26" s="1208"/>
      <c r="F26" s="1208"/>
      <c r="G26" s="1312"/>
      <c r="H26" s="1266"/>
      <c r="I26" s="831"/>
      <c r="J26" s="881"/>
      <c r="K26" s="1125"/>
      <c r="L26" s="907"/>
      <c r="M26" s="831"/>
      <c r="N26" s="831"/>
      <c r="O26" s="1207"/>
      <c r="P26" s="1208"/>
      <c r="Q26" s="831"/>
      <c r="R26" s="1207"/>
      <c r="S26" s="1265"/>
    </row>
    <row r="27" spans="1:19" s="804" customFormat="1" ht="19.7" customHeight="1">
      <c r="D27" s="1208"/>
      <c r="E27" s="1208"/>
      <c r="F27" s="1208"/>
      <c r="G27" s="1312"/>
      <c r="H27" s="1313"/>
      <c r="I27" s="831"/>
      <c r="J27" s="881"/>
      <c r="K27" s="1125"/>
      <c r="L27" s="907"/>
      <c r="M27" s="831"/>
      <c r="N27" s="831"/>
      <c r="O27" s="1207"/>
      <c r="P27" s="1208"/>
      <c r="Q27" s="831"/>
      <c r="R27" s="1207"/>
      <c r="S27" s="1265"/>
    </row>
    <row r="28" spans="1:19" s="804" customFormat="1" ht="19.7" customHeight="1">
      <c r="D28" s="1208"/>
      <c r="E28" s="1301" t="s">
        <v>2747</v>
      </c>
      <c r="F28" s="1314"/>
      <c r="G28" s="1315"/>
      <c r="H28" s="1313"/>
      <c r="I28" s="831"/>
      <c r="J28" s="881"/>
      <c r="K28" s="1125"/>
      <c r="L28" s="907"/>
      <c r="M28" s="831"/>
      <c r="N28" s="831"/>
      <c r="O28" s="1207"/>
      <c r="P28" s="1208"/>
      <c r="Q28" s="831"/>
      <c r="R28" s="1207"/>
      <c r="S28" s="1265"/>
    </row>
    <row r="29" spans="1:19" s="804" customFormat="1" ht="19.7" customHeight="1">
      <c r="A29" s="1210" t="s">
        <v>172</v>
      </c>
      <c r="B29" s="1316"/>
      <c r="C29" s="831"/>
      <c r="D29" s="1317">
        <f>+D22+1</f>
        <v>6</v>
      </c>
      <c r="E29" s="172" t="s">
        <v>1185</v>
      </c>
      <c r="F29" s="469" t="s">
        <v>1186</v>
      </c>
      <c r="G29" s="1318" t="s">
        <v>3530</v>
      </c>
      <c r="H29" s="1266">
        <v>1</v>
      </c>
      <c r="I29" s="1319">
        <v>5900</v>
      </c>
      <c r="J29" s="1320">
        <f t="shared" ref="J29" si="3">H29*I29</f>
        <v>5900</v>
      </c>
      <c r="K29" s="1125"/>
      <c r="L29" s="907" t="s">
        <v>3531</v>
      </c>
      <c r="M29" s="831" t="s">
        <v>3532</v>
      </c>
      <c r="N29" s="1305" t="s">
        <v>3521</v>
      </c>
      <c r="O29" s="1207">
        <v>46069</v>
      </c>
      <c r="P29" s="1208"/>
      <c r="Q29" s="853">
        <v>46078</v>
      </c>
      <c r="R29" s="1207">
        <v>46092</v>
      </c>
      <c r="S29" s="1265"/>
    </row>
    <row r="30" spans="1:19" s="804" customFormat="1" ht="19.7" customHeight="1">
      <c r="A30" s="831"/>
      <c r="B30" s="831"/>
      <c r="C30" s="831"/>
      <c r="D30" s="1208"/>
      <c r="E30" s="1113"/>
      <c r="F30" s="1113"/>
      <c r="G30" s="1286"/>
      <c r="H30" s="1266"/>
      <c r="I30" s="831"/>
      <c r="J30" s="1303"/>
      <c r="K30" s="1125"/>
      <c r="L30" s="907"/>
      <c r="M30" s="831"/>
      <c r="N30" s="831"/>
      <c r="O30" s="1207"/>
      <c r="P30" s="1208"/>
      <c r="Q30" s="831"/>
      <c r="R30" s="1207"/>
      <c r="S30" s="1265"/>
    </row>
    <row r="31" spans="1:19" s="804" customFormat="1" ht="19.5" customHeight="1">
      <c r="A31" s="855" t="s">
        <v>165</v>
      </c>
      <c r="B31" s="862"/>
      <c r="C31" s="831">
        <v>14</v>
      </c>
      <c r="D31" s="1271">
        <f>+D29+1</f>
        <v>7</v>
      </c>
      <c r="E31" s="1271" t="s">
        <v>2610</v>
      </c>
      <c r="F31" s="1271" t="s">
        <v>2611</v>
      </c>
      <c r="G31" s="857" t="s">
        <v>3519</v>
      </c>
      <c r="H31" s="831">
        <v>1</v>
      </c>
      <c r="I31" s="477">
        <v>32960</v>
      </c>
      <c r="J31" s="1228">
        <f t="shared" ref="J31:J33" si="4">H31*I31</f>
        <v>32960</v>
      </c>
      <c r="K31" s="479"/>
      <c r="L31" s="852" t="s">
        <v>2613</v>
      </c>
      <c r="M31" s="930" t="s">
        <v>3520</v>
      </c>
      <c r="N31" s="1305" t="s">
        <v>3521</v>
      </c>
      <c r="O31" s="822">
        <v>46065</v>
      </c>
      <c r="P31" s="819"/>
      <c r="Q31" s="1306">
        <v>46078</v>
      </c>
      <c r="R31" s="1207">
        <v>46090</v>
      </c>
      <c r="S31" s="883"/>
    </row>
    <row r="32" spans="1:19" s="804" customFormat="1" ht="19.5" customHeight="1">
      <c r="A32" s="855" t="s">
        <v>165</v>
      </c>
      <c r="B32" s="862"/>
      <c r="C32" s="831">
        <v>14</v>
      </c>
      <c r="D32" s="1271">
        <f t="shared" ref="D32:D33" si="5">+D31+1</f>
        <v>8</v>
      </c>
      <c r="E32" s="1271" t="s">
        <v>2610</v>
      </c>
      <c r="F32" s="1271" t="s">
        <v>2611</v>
      </c>
      <c r="G32" s="861" t="s">
        <v>3533</v>
      </c>
      <c r="H32" s="831">
        <v>1</v>
      </c>
      <c r="I32" s="477">
        <v>13280</v>
      </c>
      <c r="J32" s="1228">
        <f t="shared" si="4"/>
        <v>13280</v>
      </c>
      <c r="K32" s="479"/>
      <c r="L32" s="1036" t="s">
        <v>2616</v>
      </c>
      <c r="M32" s="930" t="s">
        <v>3520</v>
      </c>
      <c r="N32" s="1305" t="s">
        <v>3521</v>
      </c>
      <c r="O32" s="822">
        <v>46065</v>
      </c>
      <c r="P32" s="819"/>
      <c r="Q32" s="1306">
        <v>46078</v>
      </c>
      <c r="R32" s="1207">
        <v>46090</v>
      </c>
      <c r="S32" s="883"/>
    </row>
    <row r="33" spans="1:19" s="804" customFormat="1" ht="19.5" customHeight="1">
      <c r="A33" s="855" t="s">
        <v>155</v>
      </c>
      <c r="B33" s="862"/>
      <c r="C33" s="831">
        <v>14</v>
      </c>
      <c r="D33" s="1271">
        <f t="shared" si="5"/>
        <v>9</v>
      </c>
      <c r="E33" s="1271" t="s">
        <v>2610</v>
      </c>
      <c r="F33" s="1271" t="s">
        <v>2611</v>
      </c>
      <c r="G33" s="861" t="s">
        <v>3534</v>
      </c>
      <c r="H33" s="831">
        <v>1</v>
      </c>
      <c r="I33" s="477">
        <v>158000</v>
      </c>
      <c r="J33" s="1228">
        <f t="shared" si="4"/>
        <v>158000</v>
      </c>
      <c r="K33" s="479"/>
      <c r="L33" s="1321" t="s">
        <v>3535</v>
      </c>
      <c r="M33" s="930" t="s">
        <v>3520</v>
      </c>
      <c r="N33" s="1305" t="s">
        <v>3521</v>
      </c>
      <c r="O33" s="822">
        <v>46065</v>
      </c>
      <c r="P33" s="819"/>
      <c r="Q33" s="1306">
        <v>46078</v>
      </c>
      <c r="R33" s="1207">
        <v>46090</v>
      </c>
      <c r="S33" s="883"/>
    </row>
    <row r="34" spans="1:19" s="804" customFormat="1" ht="19.7" customHeight="1">
      <c r="D34" s="1208"/>
      <c r="E34" s="1322"/>
      <c r="F34" s="1208"/>
      <c r="G34" s="165"/>
      <c r="H34" s="1278"/>
      <c r="I34" s="57"/>
      <c r="J34" s="1278"/>
      <c r="K34" s="1323"/>
      <c r="L34" s="165"/>
      <c r="M34" s="831"/>
      <c r="N34" s="831"/>
      <c r="O34" s="1207"/>
      <c r="P34" s="1208"/>
      <c r="Q34" s="831"/>
      <c r="R34" s="1207"/>
      <c r="S34" s="1265"/>
    </row>
    <row r="35" spans="1:19" s="804" customFormat="1" ht="19.7" customHeight="1">
      <c r="D35" s="1208"/>
      <c r="E35" s="1208"/>
      <c r="F35" s="1208"/>
      <c r="G35" s="1324">
        <f>SUM(J29:J34)</f>
        <v>210140</v>
      </c>
      <c r="H35" s="1313"/>
      <c r="I35" s="831"/>
      <c r="J35" s="881"/>
      <c r="K35" s="1125"/>
      <c r="L35" s="907"/>
      <c r="M35" s="831"/>
      <c r="N35" s="831"/>
      <c r="O35" s="1207"/>
      <c r="P35" s="1208"/>
      <c r="Q35" s="831"/>
      <c r="R35" s="1207"/>
      <c r="S35" s="1265"/>
    </row>
    <row r="36" spans="1:19" s="804" customFormat="1" ht="19.149999999999999" customHeight="1">
      <c r="D36" s="1208"/>
      <c r="E36" s="1208"/>
      <c r="F36" s="1208"/>
      <c r="G36" s="1312"/>
      <c r="H36" s="1313"/>
      <c r="I36" s="831"/>
      <c r="J36" s="881"/>
      <c r="K36" s="1125"/>
      <c r="L36" s="907"/>
      <c r="M36" s="831"/>
      <c r="N36" s="831"/>
      <c r="O36" s="1207"/>
      <c r="P36" s="1208"/>
      <c r="Q36" s="831"/>
      <c r="R36" s="1207"/>
      <c r="S36" s="1265"/>
    </row>
    <row r="37" spans="1:19" s="804" customFormat="1" ht="19.149999999999999" customHeight="1">
      <c r="D37" s="1208"/>
      <c r="E37" s="1208"/>
      <c r="F37" s="1208"/>
      <c r="G37" s="1312"/>
      <c r="H37" s="1266"/>
      <c r="I37" s="831"/>
      <c r="J37" s="881"/>
      <c r="K37" s="1125"/>
      <c r="L37" s="907"/>
      <c r="M37" s="831"/>
      <c r="N37" s="831"/>
      <c r="O37" s="1207"/>
      <c r="P37" s="1208"/>
      <c r="Q37" s="831"/>
      <c r="R37" s="1207"/>
      <c r="S37" s="1265"/>
    </row>
    <row r="38" spans="1:19" s="804" customFormat="1" ht="19.7" customHeight="1">
      <c r="D38" s="1208"/>
      <c r="E38" s="1208"/>
      <c r="F38" s="1208"/>
      <c r="G38" s="1312"/>
      <c r="H38" s="1313"/>
      <c r="I38" s="831"/>
      <c r="J38" s="881"/>
      <c r="K38" s="1125"/>
      <c r="L38" s="907"/>
      <c r="M38" s="831"/>
      <c r="N38" s="831"/>
      <c r="O38" s="1207"/>
      <c r="P38" s="1208"/>
      <c r="Q38" s="831"/>
      <c r="R38" s="1207"/>
      <c r="S38" s="1265"/>
    </row>
    <row r="39" spans="1:19" s="804" customFormat="1" ht="19.7" customHeight="1">
      <c r="D39" s="1208"/>
      <c r="E39" s="1208"/>
      <c r="F39" s="1208"/>
      <c r="G39" s="831"/>
      <c r="H39" s="831"/>
      <c r="I39" s="831"/>
      <c r="J39" s="479"/>
      <c r="K39" s="1125"/>
      <c r="L39" s="831"/>
      <c r="M39" s="831"/>
      <c r="N39" s="831"/>
      <c r="O39" s="1207"/>
      <c r="P39" s="1208"/>
      <c r="Q39" s="831"/>
      <c r="R39" s="1207"/>
      <c r="S39" s="1265"/>
    </row>
    <row r="40" spans="1:19" s="804" customFormat="1" ht="19.7" customHeight="1">
      <c r="D40" s="1208"/>
      <c r="E40" s="1301" t="s">
        <v>2814</v>
      </c>
      <c r="F40" s="1269"/>
      <c r="G40" s="1325"/>
      <c r="H40" s="831"/>
      <c r="I40" s="831"/>
      <c r="J40" s="479"/>
      <c r="K40" s="1125"/>
      <c r="L40" s="831"/>
      <c r="M40" s="831"/>
      <c r="N40" s="831"/>
      <c r="O40" s="1207"/>
      <c r="P40" s="1208"/>
      <c r="Q40" s="831"/>
      <c r="R40" s="1207"/>
      <c r="S40" s="1265"/>
    </row>
    <row r="41" spans="1:19" s="804" customFormat="1" ht="19.7" customHeight="1">
      <c r="A41" s="855" t="s">
        <v>123</v>
      </c>
      <c r="B41" s="1326"/>
      <c r="C41" s="831">
        <v>15</v>
      </c>
      <c r="D41" s="1031">
        <f>+D33+1</f>
        <v>10</v>
      </c>
      <c r="E41" s="1327" t="s">
        <v>124</v>
      </c>
      <c r="F41" s="1327" t="s">
        <v>125</v>
      </c>
      <c r="G41" s="1328" t="s">
        <v>126</v>
      </c>
      <c r="H41" s="1322">
        <v>1</v>
      </c>
      <c r="I41" s="1329">
        <v>2240</v>
      </c>
      <c r="J41" s="1330">
        <f t="shared" ref="J41:J42" si="6">H41*I41</f>
        <v>2240</v>
      </c>
      <c r="K41" s="847"/>
      <c r="L41" s="1032" t="s">
        <v>127</v>
      </c>
      <c r="M41" s="1331" t="s">
        <v>2489</v>
      </c>
      <c r="N41" s="831" t="s">
        <v>2635</v>
      </c>
      <c r="O41" s="1207">
        <v>46063</v>
      </c>
      <c r="P41" s="1208"/>
      <c r="Q41" s="853">
        <v>46078</v>
      </c>
      <c r="R41" s="1207">
        <v>46066</v>
      </c>
      <c r="S41" s="1265"/>
    </row>
    <row r="42" spans="1:19" s="804" customFormat="1" ht="19.7" customHeight="1">
      <c r="A42" s="831"/>
      <c r="B42" s="1326"/>
      <c r="C42" s="831"/>
      <c r="D42" s="1031">
        <f>+D41+1</f>
        <v>11</v>
      </c>
      <c r="E42" s="1327" t="s">
        <v>124</v>
      </c>
      <c r="F42" s="1327" t="s">
        <v>125</v>
      </c>
      <c r="G42" s="1328" t="s">
        <v>140</v>
      </c>
      <c r="H42" s="1284">
        <v>1</v>
      </c>
      <c r="I42" s="1329">
        <v>1000</v>
      </c>
      <c r="J42" s="1330">
        <f t="shared" si="6"/>
        <v>1000</v>
      </c>
      <c r="K42" s="1332"/>
      <c r="L42" s="1032"/>
      <c r="M42" s="1322"/>
      <c r="N42" s="1305" t="s">
        <v>3521</v>
      </c>
      <c r="O42" s="1207">
        <v>46063</v>
      </c>
      <c r="P42" s="1208"/>
      <c r="Q42" s="853">
        <v>46078</v>
      </c>
      <c r="R42" s="1207">
        <v>46066</v>
      </c>
      <c r="S42" s="1265"/>
    </row>
    <row r="43" spans="1:19" s="804" customFormat="1" ht="19.7" customHeight="1">
      <c r="D43" s="1208"/>
      <c r="E43" s="1333"/>
      <c r="F43" s="1333"/>
      <c r="G43" s="907"/>
      <c r="H43" s="1266"/>
      <c r="I43" s="881"/>
      <c r="J43" s="881"/>
      <c r="K43" s="1125"/>
      <c r="L43" s="1334"/>
      <c r="M43" s="1335"/>
      <c r="N43" s="831"/>
      <c r="O43" s="1207"/>
      <c r="P43" s="1208"/>
      <c r="Q43" s="831"/>
      <c r="R43" s="1207"/>
      <c r="S43" s="1265"/>
    </row>
    <row r="44" spans="1:19" s="804" customFormat="1" ht="19.7" customHeight="1">
      <c r="D44" s="1208"/>
      <c r="E44" s="1336"/>
      <c r="F44" s="1336"/>
      <c r="G44" s="1281">
        <f>SUM(J41:J42)</f>
        <v>3240</v>
      </c>
      <c r="H44" s="915"/>
      <c r="I44" s="1335"/>
      <c r="J44" s="881"/>
      <c r="K44" s="1125"/>
      <c r="L44" s="1337"/>
      <c r="M44" s="1335"/>
      <c r="N44" s="831"/>
      <c r="O44" s="1207"/>
      <c r="P44" s="1208"/>
      <c r="Q44" s="831"/>
      <c r="R44" s="1207"/>
      <c r="S44" s="1265"/>
    </row>
    <row r="45" spans="1:19" s="804" customFormat="1" ht="19.7" customHeight="1">
      <c r="D45" s="1208"/>
      <c r="E45" s="1208"/>
      <c r="F45" s="1208"/>
      <c r="G45" s="831"/>
      <c r="H45" s="831"/>
      <c r="I45" s="831"/>
      <c r="J45" s="479"/>
      <c r="K45" s="1125"/>
      <c r="L45" s="831"/>
      <c r="M45" s="831"/>
      <c r="N45" s="831"/>
      <c r="O45" s="1207"/>
      <c r="P45" s="1208"/>
      <c r="Q45" s="831"/>
      <c r="R45" s="1207"/>
      <c r="S45" s="1265"/>
    </row>
    <row r="46" spans="1:19" s="804" customFormat="1" ht="19.7" customHeight="1">
      <c r="D46" s="1208"/>
      <c r="E46" s="1208"/>
      <c r="F46" s="1208"/>
      <c r="G46" s="831"/>
      <c r="H46" s="831"/>
      <c r="I46" s="831"/>
      <c r="J46" s="479"/>
      <c r="K46" s="1125"/>
      <c r="L46" s="831"/>
      <c r="M46" s="831"/>
      <c r="N46" s="831"/>
      <c r="O46" s="1207"/>
      <c r="P46" s="1208"/>
      <c r="Q46" s="831"/>
      <c r="R46" s="1207"/>
      <c r="S46" s="1265"/>
    </row>
    <row r="47" spans="1:19" s="804" customFormat="1" ht="19.7" customHeight="1">
      <c r="D47" s="1208"/>
      <c r="E47" s="1208"/>
      <c r="F47" s="1208"/>
      <c r="G47" s="1338"/>
      <c r="H47" s="831"/>
      <c r="I47" s="881"/>
      <c r="J47" s="881"/>
      <c r="K47" s="1289"/>
      <c r="L47" s="852"/>
      <c r="M47" s="831"/>
      <c r="N47" s="831"/>
      <c r="O47" s="1207"/>
      <c r="P47" s="1208"/>
      <c r="Q47" s="831"/>
      <c r="R47" s="1207"/>
      <c r="S47" s="1265"/>
    </row>
    <row r="48" spans="1:19" s="804" customFormat="1" ht="19.7" customHeight="1">
      <c r="D48" s="1208"/>
      <c r="E48" s="1268" t="s">
        <v>2836</v>
      </c>
      <c r="F48" s="1339"/>
      <c r="G48" s="1340"/>
      <c r="H48" s="1341"/>
      <c r="I48" s="1330"/>
      <c r="J48" s="905"/>
      <c r="K48" s="1332"/>
      <c r="L48" s="913"/>
      <c r="M48" s="831"/>
      <c r="N48" s="831"/>
      <c r="O48" s="1207"/>
      <c r="P48" s="1208"/>
      <c r="Q48" s="831"/>
      <c r="R48" s="1207"/>
      <c r="S48" s="1265"/>
    </row>
    <row r="49" spans="1:19" s="804" customFormat="1" ht="19.7" customHeight="1">
      <c r="A49" s="855" t="s">
        <v>2620</v>
      </c>
      <c r="B49" s="1298"/>
      <c r="C49" s="831">
        <v>17</v>
      </c>
      <c r="D49" s="1317">
        <f>+D42+1</f>
        <v>12</v>
      </c>
      <c r="E49" s="172" t="s">
        <v>1185</v>
      </c>
      <c r="F49" s="469" t="s">
        <v>3526</v>
      </c>
      <c r="G49" s="1342" t="s">
        <v>2622</v>
      </c>
      <c r="H49" s="1343">
        <v>1</v>
      </c>
      <c r="I49" s="1344">
        <v>16980</v>
      </c>
      <c r="J49" s="1345">
        <f t="shared" ref="J49" si="7">H49*I49</f>
        <v>16980</v>
      </c>
      <c r="K49" s="1346"/>
      <c r="L49" s="1347" t="s">
        <v>2623</v>
      </c>
      <c r="M49" s="831"/>
      <c r="N49" s="831" t="s">
        <v>2624</v>
      </c>
      <c r="O49" s="1207">
        <v>46071</v>
      </c>
      <c r="P49" s="1208"/>
      <c r="Q49" s="853"/>
      <c r="R49" s="1207">
        <v>46090</v>
      </c>
      <c r="S49" s="1265"/>
    </row>
    <row r="50" spans="1:19" s="804" customFormat="1" ht="19.7" customHeight="1">
      <c r="D50" s="1208"/>
      <c r="E50" s="1279"/>
      <c r="F50" s="1279"/>
      <c r="G50" s="907"/>
      <c r="H50" s="915"/>
      <c r="I50" s="831"/>
      <c r="J50" s="881"/>
      <c r="K50" s="1125"/>
      <c r="L50" s="848"/>
      <c r="M50" s="831"/>
      <c r="N50" s="1305" t="s">
        <v>3521</v>
      </c>
      <c r="O50" s="1207"/>
      <c r="P50" s="1208"/>
      <c r="Q50" s="831"/>
      <c r="R50" s="1207"/>
      <c r="S50" s="1265"/>
    </row>
    <row r="51" spans="1:19" s="804" customFormat="1" ht="19.7" customHeight="1">
      <c r="D51" s="1208"/>
      <c r="E51" s="1208"/>
      <c r="F51" s="1208"/>
      <c r="G51" s="1281">
        <f>SUM(J49:J50)</f>
        <v>16980</v>
      </c>
      <c r="H51" s="1348"/>
      <c r="I51" s="1348"/>
      <c r="J51" s="1348"/>
      <c r="K51" s="1286"/>
      <c r="L51" s="852"/>
      <c r="M51" s="831"/>
      <c r="N51" s="831"/>
      <c r="O51" s="1207"/>
      <c r="P51" s="1208"/>
      <c r="Q51" s="831"/>
      <c r="R51" s="1207"/>
      <c r="S51" s="1265"/>
    </row>
    <row r="52" spans="1:19" s="804" customFormat="1" ht="19.7" customHeight="1">
      <c r="D52" s="1208"/>
      <c r="E52" s="1208"/>
      <c r="F52" s="1208"/>
      <c r="G52" s="831"/>
      <c r="H52" s="831"/>
      <c r="I52" s="831"/>
      <c r="J52" s="479"/>
      <c r="K52" s="1125"/>
      <c r="L52" s="831"/>
      <c r="M52" s="831"/>
      <c r="N52" s="831"/>
      <c r="O52" s="1207"/>
      <c r="P52" s="1208"/>
      <c r="Q52" s="831"/>
      <c r="R52" s="1207"/>
      <c r="S52" s="1265"/>
    </row>
    <row r="53" spans="1:19" s="804" customFormat="1" ht="19.7" customHeight="1">
      <c r="D53" s="1208"/>
      <c r="E53" s="1208"/>
      <c r="F53" s="1208"/>
      <c r="G53" s="907"/>
      <c r="H53" s="1266"/>
      <c r="I53" s="831"/>
      <c r="J53" s="881"/>
      <c r="K53" s="1125"/>
      <c r="L53" s="907"/>
      <c r="M53" s="831"/>
      <c r="N53" s="831"/>
      <c r="O53" s="1207"/>
      <c r="P53" s="1208"/>
      <c r="Q53" s="831"/>
      <c r="R53" s="1207"/>
      <c r="S53" s="1265"/>
    </row>
    <row r="54" spans="1:19" s="804" customFormat="1" ht="19.7" customHeight="1">
      <c r="D54" s="1208"/>
      <c r="E54" s="1208"/>
      <c r="F54" s="1208"/>
      <c r="G54" s="907"/>
      <c r="H54" s="1266"/>
      <c r="I54" s="831"/>
      <c r="J54" s="881"/>
      <c r="K54" s="1125"/>
      <c r="L54" s="907"/>
      <c r="M54" s="831"/>
      <c r="N54" s="831"/>
      <c r="O54" s="1207"/>
      <c r="P54" s="1208"/>
      <c r="Q54" s="831"/>
      <c r="R54" s="1207"/>
      <c r="S54" s="1265"/>
    </row>
    <row r="55" spans="1:19" s="804" customFormat="1" ht="19.7" customHeight="1">
      <c r="D55" s="1208"/>
      <c r="E55" s="1208"/>
      <c r="F55" s="1208"/>
      <c r="G55" s="831"/>
      <c r="H55" s="831"/>
      <c r="I55" s="831"/>
      <c r="J55" s="479"/>
      <c r="K55" s="1125"/>
      <c r="L55" s="831"/>
      <c r="M55" s="831"/>
      <c r="N55" s="831"/>
      <c r="O55" s="1207"/>
      <c r="P55" s="1208"/>
      <c r="Q55" s="831"/>
      <c r="R55" s="1207"/>
      <c r="S55" s="1265"/>
    </row>
    <row r="56" spans="1:19" s="804" customFormat="1" ht="19.7" customHeight="1">
      <c r="D56" s="1208"/>
      <c r="E56" s="1208"/>
      <c r="F56" s="1208"/>
      <c r="G56" s="907"/>
      <c r="H56" s="1266"/>
      <c r="I56" s="831"/>
      <c r="J56" s="881"/>
      <c r="K56" s="1125"/>
      <c r="L56" s="907"/>
      <c r="M56" s="831"/>
      <c r="N56" s="831"/>
      <c r="O56" s="1207"/>
      <c r="P56" s="1208"/>
      <c r="Q56" s="831"/>
      <c r="R56" s="1207"/>
      <c r="S56" s="1265"/>
    </row>
    <row r="57" spans="1:19" s="804" customFormat="1" ht="19.7" customHeight="1">
      <c r="D57" s="1208"/>
      <c r="E57" s="1208"/>
      <c r="F57" s="1208"/>
      <c r="G57" s="831"/>
      <c r="H57" s="831"/>
      <c r="I57" s="831"/>
      <c r="J57" s="479"/>
      <c r="K57" s="1125"/>
      <c r="L57" s="831"/>
      <c r="M57" s="831"/>
      <c r="N57" s="831"/>
      <c r="O57" s="1207"/>
      <c r="P57" s="1208"/>
      <c r="Q57" s="831"/>
      <c r="R57" s="1207"/>
      <c r="S57" s="1265"/>
    </row>
    <row r="58" spans="1:19" s="804" customFormat="1" ht="19.7" customHeight="1">
      <c r="D58" s="1208"/>
      <c r="E58" s="1268" t="s">
        <v>154</v>
      </c>
      <c r="F58" s="1269"/>
      <c r="G58" s="1325"/>
      <c r="H58" s="831"/>
      <c r="I58" s="831"/>
      <c r="J58" s="479"/>
      <c r="K58" s="1125"/>
      <c r="L58" s="831"/>
      <c r="M58" s="831"/>
      <c r="N58" s="831"/>
      <c r="O58" s="1207"/>
      <c r="P58" s="1208"/>
      <c r="Q58" s="831"/>
      <c r="R58" s="1207"/>
      <c r="S58" s="1265"/>
    </row>
    <row r="59" spans="1:19" s="4" customFormat="1" ht="19.5" customHeight="1">
      <c r="A59" s="536" t="s">
        <v>556</v>
      </c>
      <c r="B59" s="1349"/>
      <c r="C59" s="26">
        <v>14</v>
      </c>
      <c r="D59" s="1350">
        <f>+D49+1</f>
        <v>13</v>
      </c>
      <c r="E59" s="86" t="s">
        <v>161</v>
      </c>
      <c r="F59" s="469" t="s">
        <v>1186</v>
      </c>
      <c r="G59" s="93" t="s">
        <v>3536</v>
      </c>
      <c r="H59" s="26">
        <v>2</v>
      </c>
      <c r="I59" s="90">
        <v>2100</v>
      </c>
      <c r="J59" s="107">
        <f t="shared" ref="J59:J70" si="8">H59*I59</f>
        <v>4200</v>
      </c>
      <c r="K59" s="28"/>
      <c r="L59" s="40" t="s">
        <v>163</v>
      </c>
      <c r="M59" s="831" t="s">
        <v>3532</v>
      </c>
      <c r="N59" s="1305" t="s">
        <v>3521</v>
      </c>
      <c r="O59" s="1201">
        <v>46069</v>
      </c>
      <c r="P59" s="1198"/>
      <c r="Q59" s="853">
        <v>46078</v>
      </c>
      <c r="R59" s="853">
        <v>46078</v>
      </c>
      <c r="S59" s="374"/>
    </row>
    <row r="60" spans="1:19" s="4" customFormat="1" ht="19.5" customHeight="1">
      <c r="A60" s="536" t="s">
        <v>556</v>
      </c>
      <c r="B60" s="1349"/>
      <c r="C60" s="26">
        <v>14</v>
      </c>
      <c r="D60" s="1351">
        <f t="shared" ref="D60:D63" si="9">+D59+1</f>
        <v>14</v>
      </c>
      <c r="E60" s="86" t="s">
        <v>161</v>
      </c>
      <c r="F60" s="469" t="s">
        <v>1186</v>
      </c>
      <c r="G60" s="93" t="s">
        <v>3537</v>
      </c>
      <c r="H60" s="26">
        <v>1</v>
      </c>
      <c r="I60" s="90">
        <v>2100</v>
      </c>
      <c r="J60" s="107">
        <f t="shared" si="8"/>
        <v>2100</v>
      </c>
      <c r="K60" s="28"/>
      <c r="L60" s="40" t="s">
        <v>163</v>
      </c>
      <c r="M60" s="831" t="s">
        <v>3532</v>
      </c>
      <c r="N60" s="1305" t="s">
        <v>3521</v>
      </c>
      <c r="O60" s="1201">
        <v>46069</v>
      </c>
      <c r="P60" s="1198"/>
      <c r="Q60" s="853">
        <v>46078</v>
      </c>
      <c r="R60" s="853">
        <v>46078</v>
      </c>
      <c r="S60" s="374"/>
    </row>
    <row r="61" spans="1:19" s="4" customFormat="1" ht="19.5" customHeight="1">
      <c r="A61" s="536" t="s">
        <v>165</v>
      </c>
      <c r="B61" s="1349"/>
      <c r="C61" s="26">
        <v>14</v>
      </c>
      <c r="D61" s="1351">
        <f t="shared" si="9"/>
        <v>15</v>
      </c>
      <c r="E61" s="172" t="s">
        <v>161</v>
      </c>
      <c r="F61" s="469" t="s">
        <v>1186</v>
      </c>
      <c r="G61" s="190" t="s">
        <v>166</v>
      </c>
      <c r="H61" s="26">
        <v>1</v>
      </c>
      <c r="I61" s="94">
        <v>980</v>
      </c>
      <c r="J61" s="71">
        <f t="shared" si="8"/>
        <v>980</v>
      </c>
      <c r="K61" s="393"/>
      <c r="L61" s="40" t="s">
        <v>167</v>
      </c>
      <c r="M61" s="831" t="s">
        <v>3532</v>
      </c>
      <c r="N61" s="1305" t="s">
        <v>3521</v>
      </c>
      <c r="O61" s="1201">
        <v>46069</v>
      </c>
      <c r="P61" s="1198"/>
      <c r="Q61" s="853">
        <v>46078</v>
      </c>
      <c r="R61" s="853">
        <v>46078</v>
      </c>
      <c r="S61" s="374"/>
    </row>
    <row r="62" spans="1:19" s="4" customFormat="1" ht="19.5" customHeight="1">
      <c r="A62" s="536" t="s">
        <v>446</v>
      </c>
      <c r="B62" s="1349"/>
      <c r="C62" s="26">
        <v>14</v>
      </c>
      <c r="D62" s="1351">
        <f t="shared" si="9"/>
        <v>16</v>
      </c>
      <c r="E62" s="86" t="s">
        <v>3538</v>
      </c>
      <c r="F62" s="469" t="s">
        <v>1186</v>
      </c>
      <c r="G62" s="1352" t="s">
        <v>3539</v>
      </c>
      <c r="H62" s="26">
        <v>1</v>
      </c>
      <c r="I62" s="97">
        <v>5540</v>
      </c>
      <c r="J62" s="63">
        <f t="shared" si="8"/>
        <v>5540</v>
      </c>
      <c r="K62" s="28"/>
      <c r="L62" s="47" t="s">
        <v>3540</v>
      </c>
      <c r="M62" s="831" t="s">
        <v>3532</v>
      </c>
      <c r="N62" s="1305" t="s">
        <v>3521</v>
      </c>
      <c r="O62" s="30">
        <v>46069</v>
      </c>
      <c r="P62" s="27"/>
      <c r="Q62" s="853">
        <v>46078</v>
      </c>
      <c r="R62" s="853">
        <v>46078</v>
      </c>
      <c r="S62" s="374"/>
    </row>
    <row r="63" spans="1:19" s="4" customFormat="1" ht="19.5" customHeight="1">
      <c r="A63" s="536" t="s">
        <v>446</v>
      </c>
      <c r="B63" s="1349"/>
      <c r="C63" s="26">
        <v>14</v>
      </c>
      <c r="D63" s="1351">
        <f t="shared" si="9"/>
        <v>17</v>
      </c>
      <c r="E63" s="86" t="s">
        <v>3538</v>
      </c>
      <c r="F63" s="469" t="s">
        <v>1186</v>
      </c>
      <c r="G63" s="187" t="s">
        <v>3541</v>
      </c>
      <c r="H63" s="155">
        <v>1</v>
      </c>
      <c r="I63" s="949">
        <v>330</v>
      </c>
      <c r="J63" s="167">
        <f t="shared" si="8"/>
        <v>330</v>
      </c>
      <c r="K63" s="91"/>
      <c r="L63" s="68" t="s">
        <v>3542</v>
      </c>
      <c r="M63" s="831" t="s">
        <v>3532</v>
      </c>
      <c r="N63" s="1305" t="s">
        <v>3521</v>
      </c>
      <c r="O63" s="30">
        <v>46069</v>
      </c>
      <c r="P63" s="27"/>
      <c r="Q63" s="853">
        <v>46078</v>
      </c>
      <c r="R63" s="853">
        <v>46078</v>
      </c>
      <c r="S63" s="374"/>
    </row>
    <row r="64" spans="1:19" s="4" customFormat="1" ht="19.5" customHeight="1">
      <c r="A64" s="536" t="s">
        <v>556</v>
      </c>
      <c r="B64" s="1349"/>
      <c r="C64" s="26">
        <v>14</v>
      </c>
      <c r="D64" s="1351">
        <f>+D63+1</f>
        <v>18</v>
      </c>
      <c r="E64" s="86" t="s">
        <v>156</v>
      </c>
      <c r="F64" s="469" t="s">
        <v>1186</v>
      </c>
      <c r="G64" s="93" t="s">
        <v>157</v>
      </c>
      <c r="H64" s="26">
        <v>1</v>
      </c>
      <c r="I64" s="95">
        <v>14790</v>
      </c>
      <c r="J64" s="107">
        <f t="shared" si="8"/>
        <v>14790</v>
      </c>
      <c r="K64" s="28"/>
      <c r="L64" s="40" t="s">
        <v>3543</v>
      </c>
      <c r="M64" s="831" t="s">
        <v>3532</v>
      </c>
      <c r="N64" s="1305" t="s">
        <v>3521</v>
      </c>
      <c r="O64" s="1201">
        <v>46069</v>
      </c>
      <c r="P64" s="1198"/>
      <c r="Q64" s="853">
        <v>46078</v>
      </c>
      <c r="R64" s="853">
        <v>46078</v>
      </c>
      <c r="S64" s="374"/>
    </row>
    <row r="65" spans="1:19" s="4" customFormat="1" ht="19.5" customHeight="1">
      <c r="A65" s="26"/>
      <c r="B65" s="1349"/>
      <c r="C65" s="26"/>
      <c r="D65" s="1351">
        <f>+D64+1</f>
        <v>19</v>
      </c>
      <c r="E65" s="86" t="s">
        <v>156</v>
      </c>
      <c r="F65" s="469" t="s">
        <v>1186</v>
      </c>
      <c r="G65" s="93" t="s">
        <v>460</v>
      </c>
      <c r="H65" s="26">
        <v>3</v>
      </c>
      <c r="I65" s="189">
        <v>3100</v>
      </c>
      <c r="J65" s="107">
        <f t="shared" si="8"/>
        <v>9300</v>
      </c>
      <c r="K65" s="28"/>
      <c r="L65" s="40" t="s">
        <v>461</v>
      </c>
      <c r="M65" s="831" t="s">
        <v>3532</v>
      </c>
      <c r="N65" s="1305" t="s">
        <v>3521</v>
      </c>
      <c r="O65" s="30">
        <v>46069</v>
      </c>
      <c r="P65" s="27"/>
      <c r="Q65" s="853">
        <v>46078</v>
      </c>
      <c r="R65" s="853">
        <v>46078</v>
      </c>
      <c r="S65" s="31"/>
    </row>
    <row r="66" spans="1:19" s="804" customFormat="1" ht="19.7" customHeight="1">
      <c r="A66" s="855" t="s">
        <v>165</v>
      </c>
      <c r="B66" s="1300"/>
      <c r="C66" s="831">
        <v>18</v>
      </c>
      <c r="D66" s="1351">
        <f t="shared" ref="D66:D70" si="10">+D65+1</f>
        <v>20</v>
      </c>
      <c r="E66" s="86" t="s">
        <v>156</v>
      </c>
      <c r="F66" s="469" t="s">
        <v>1186</v>
      </c>
      <c r="G66" s="1353" t="s">
        <v>535</v>
      </c>
      <c r="H66" s="1354">
        <v>2</v>
      </c>
      <c r="I66" s="1355">
        <v>1040</v>
      </c>
      <c r="J66" s="107">
        <f t="shared" si="8"/>
        <v>2080</v>
      </c>
      <c r="K66" s="1356"/>
      <c r="L66" s="315" t="s">
        <v>3544</v>
      </c>
      <c r="M66" s="831" t="s">
        <v>3532</v>
      </c>
      <c r="N66" s="1305" t="s">
        <v>3521</v>
      </c>
      <c r="O66" s="1207">
        <v>46069</v>
      </c>
      <c r="P66" s="1208"/>
      <c r="Q66" s="853">
        <v>46078</v>
      </c>
      <c r="R66" s="853">
        <v>46078</v>
      </c>
      <c r="S66" s="1265"/>
    </row>
    <row r="67" spans="1:19" s="804" customFormat="1" ht="19.7" customHeight="1">
      <c r="A67" s="1030" t="s">
        <v>3545</v>
      </c>
      <c r="B67" s="1300"/>
      <c r="C67" s="831">
        <v>18</v>
      </c>
      <c r="D67" s="1351">
        <f t="shared" si="10"/>
        <v>21</v>
      </c>
      <c r="E67" s="86" t="s">
        <v>156</v>
      </c>
      <c r="F67" s="469" t="s">
        <v>1186</v>
      </c>
      <c r="G67" s="1353" t="s">
        <v>537</v>
      </c>
      <c r="H67" s="1354">
        <v>3</v>
      </c>
      <c r="I67" s="1355">
        <v>300</v>
      </c>
      <c r="J67" s="107">
        <f t="shared" si="8"/>
        <v>900</v>
      </c>
      <c r="K67" s="1356"/>
      <c r="L67" s="315" t="s">
        <v>538</v>
      </c>
      <c r="M67" s="831" t="s">
        <v>3532</v>
      </c>
      <c r="N67" s="1305" t="s">
        <v>3521</v>
      </c>
      <c r="O67" s="1207">
        <v>46069</v>
      </c>
      <c r="P67" s="1208"/>
      <c r="Q67" s="853">
        <v>46078</v>
      </c>
      <c r="R67" s="853">
        <v>46078</v>
      </c>
      <c r="S67" s="1265"/>
    </row>
    <row r="68" spans="1:19" s="804" customFormat="1" ht="19.7" customHeight="1">
      <c r="A68" s="855" t="s">
        <v>446</v>
      </c>
      <c r="B68" s="1300"/>
      <c r="C68" s="831">
        <v>18</v>
      </c>
      <c r="D68" s="1351">
        <f t="shared" si="10"/>
        <v>22</v>
      </c>
      <c r="E68" s="86" t="s">
        <v>156</v>
      </c>
      <c r="F68" s="469" t="s">
        <v>1186</v>
      </c>
      <c r="G68" s="1353" t="s">
        <v>539</v>
      </c>
      <c r="H68" s="1354">
        <v>3</v>
      </c>
      <c r="I68" s="1355">
        <v>30</v>
      </c>
      <c r="J68" s="107">
        <f t="shared" si="8"/>
        <v>90</v>
      </c>
      <c r="K68" s="1356"/>
      <c r="L68" s="315" t="s">
        <v>540</v>
      </c>
      <c r="M68" s="831" t="s">
        <v>3532</v>
      </c>
      <c r="N68" s="1305" t="s">
        <v>3521</v>
      </c>
      <c r="O68" s="1207">
        <v>46069</v>
      </c>
      <c r="P68" s="1208"/>
      <c r="Q68" s="853">
        <v>46078</v>
      </c>
      <c r="R68" s="853">
        <v>46078</v>
      </c>
      <c r="S68" s="1265"/>
    </row>
    <row r="69" spans="1:19" s="804" customFormat="1" ht="19.7" customHeight="1">
      <c r="A69" s="855" t="s">
        <v>200</v>
      </c>
      <c r="B69" s="1300"/>
      <c r="C69" s="831">
        <v>18</v>
      </c>
      <c r="D69" s="1351">
        <f t="shared" si="10"/>
        <v>23</v>
      </c>
      <c r="E69" s="86" t="s">
        <v>156</v>
      </c>
      <c r="F69" s="469" t="s">
        <v>1186</v>
      </c>
      <c r="G69" s="475" t="s">
        <v>3546</v>
      </c>
      <c r="H69" s="831">
        <v>10</v>
      </c>
      <c r="I69" s="1304">
        <v>70</v>
      </c>
      <c r="J69" s="107">
        <f t="shared" si="8"/>
        <v>700</v>
      </c>
      <c r="K69" s="479"/>
      <c r="L69" s="852" t="s">
        <v>3547</v>
      </c>
      <c r="M69" s="831" t="s">
        <v>3532</v>
      </c>
      <c r="N69" s="1305" t="s">
        <v>3521</v>
      </c>
      <c r="O69" s="1207">
        <v>46069</v>
      </c>
      <c r="P69" s="1208"/>
      <c r="Q69" s="853">
        <v>46078</v>
      </c>
      <c r="R69" s="853">
        <v>46078</v>
      </c>
      <c r="S69" s="1265"/>
    </row>
    <row r="70" spans="1:19" s="804" customFormat="1" ht="19.7" customHeight="1">
      <c r="A70" s="831"/>
      <c r="B70" s="1300"/>
      <c r="C70" s="831"/>
      <c r="D70" s="1351">
        <f t="shared" si="10"/>
        <v>24</v>
      </c>
      <c r="E70" s="86" t="s">
        <v>156</v>
      </c>
      <c r="F70" s="469" t="s">
        <v>1186</v>
      </c>
      <c r="G70" s="475" t="s">
        <v>3548</v>
      </c>
      <c r="H70" s="1266">
        <v>1</v>
      </c>
      <c r="I70" s="1304">
        <v>810</v>
      </c>
      <c r="J70" s="107">
        <f t="shared" si="8"/>
        <v>810</v>
      </c>
      <c r="K70" s="1125"/>
      <c r="L70" s="907" t="s">
        <v>3549</v>
      </c>
      <c r="M70" s="831" t="s">
        <v>3532</v>
      </c>
      <c r="N70" s="1305" t="s">
        <v>3521</v>
      </c>
      <c r="O70" s="1207">
        <v>46069</v>
      </c>
      <c r="P70" s="1208"/>
      <c r="Q70" s="853">
        <v>46078</v>
      </c>
      <c r="R70" s="853">
        <v>46078</v>
      </c>
      <c r="S70" s="1265"/>
    </row>
    <row r="71" spans="1:19" s="804" customFormat="1" ht="19.7" customHeight="1">
      <c r="A71" s="831"/>
      <c r="B71" s="831"/>
      <c r="C71" s="831"/>
      <c r="D71" s="1208"/>
      <c r="E71" s="1208"/>
      <c r="F71" s="1208"/>
      <c r="G71" s="848"/>
      <c r="H71" s="1266"/>
      <c r="I71" s="881"/>
      <c r="J71" s="881"/>
      <c r="K71" s="1125"/>
      <c r="L71" s="907"/>
      <c r="M71" s="1161"/>
      <c r="N71" s="831"/>
      <c r="O71" s="1207"/>
      <c r="P71" s="1208"/>
      <c r="Q71" s="853"/>
      <c r="R71" s="1207"/>
      <c r="S71" s="1265"/>
    </row>
    <row r="72" spans="1:19" s="804" customFormat="1" ht="19.7" customHeight="1">
      <c r="A72" s="831"/>
      <c r="B72" s="831"/>
      <c r="C72" s="831"/>
      <c r="D72" s="1208"/>
      <c r="E72" s="1208"/>
      <c r="F72" s="1208"/>
      <c r="G72" s="848"/>
      <c r="H72" s="1266"/>
      <c r="I72" s="881"/>
      <c r="J72" s="881"/>
      <c r="K72" s="1125"/>
      <c r="L72" s="907"/>
      <c r="M72" s="1161"/>
      <c r="N72" s="831"/>
      <c r="O72" s="1207"/>
      <c r="P72" s="1208"/>
      <c r="Q72" s="853"/>
      <c r="R72" s="1207"/>
      <c r="S72" s="1265"/>
    </row>
    <row r="73" spans="1:19" s="804" customFormat="1" ht="19.7" customHeight="1">
      <c r="A73" s="831"/>
      <c r="B73" s="831"/>
      <c r="C73" s="831"/>
      <c r="D73" s="1208"/>
      <c r="E73" s="1208"/>
      <c r="F73" s="1208"/>
      <c r="G73" s="848"/>
      <c r="H73" s="1313"/>
      <c r="I73" s="831"/>
      <c r="J73" s="881"/>
      <c r="K73" s="1125"/>
      <c r="L73" s="907"/>
      <c r="M73" s="191"/>
      <c r="N73" s="831"/>
      <c r="O73" s="1207"/>
      <c r="P73" s="1208"/>
      <c r="Q73" s="853"/>
      <c r="R73" s="1207"/>
      <c r="S73" s="1265"/>
    </row>
    <row r="74" spans="1:19" s="804" customFormat="1" ht="19.7" customHeight="1">
      <c r="A74" s="831"/>
      <c r="B74" s="831"/>
      <c r="C74" s="831"/>
      <c r="D74" s="1208"/>
      <c r="E74" s="1208"/>
      <c r="F74" s="1208"/>
      <c r="G74" s="1281">
        <f>SUM(J58:J73)</f>
        <v>41820</v>
      </c>
      <c r="H74" s="831"/>
      <c r="I74" s="831"/>
      <c r="J74" s="479"/>
      <c r="K74" s="1125"/>
      <c r="L74" s="831"/>
      <c r="M74" s="831"/>
      <c r="N74" s="831"/>
      <c r="O74" s="1207"/>
      <c r="P74" s="1208"/>
      <c r="Q74" s="831"/>
      <c r="R74" s="1207"/>
      <c r="S74" s="1265"/>
    </row>
    <row r="75" spans="1:19" s="804" customFormat="1" ht="19.7" customHeight="1">
      <c r="A75" s="831"/>
      <c r="B75" s="831"/>
      <c r="C75" s="831"/>
      <c r="D75" s="1208"/>
      <c r="E75" s="1208"/>
      <c r="F75" s="1208"/>
      <c r="G75" s="831"/>
      <c r="H75" s="852"/>
      <c r="I75" s="831"/>
      <c r="J75" s="479"/>
      <c r="K75" s="1125"/>
      <c r="L75" s="831"/>
      <c r="M75" s="831"/>
      <c r="N75" s="831"/>
      <c r="O75" s="1207"/>
      <c r="P75" s="1208"/>
      <c r="Q75" s="831"/>
      <c r="R75" s="1207"/>
      <c r="S75" s="1265"/>
    </row>
    <row r="76" spans="1:19" s="804" customFormat="1" ht="19.7" customHeight="1">
      <c r="A76" s="831"/>
      <c r="B76" s="831"/>
      <c r="C76" s="831"/>
      <c r="D76" s="1208"/>
      <c r="E76" s="1208"/>
      <c r="F76" s="1208"/>
      <c r="G76" s="907"/>
      <c r="H76" s="1266"/>
      <c r="I76" s="831"/>
      <c r="J76" s="881"/>
      <c r="K76" s="1125"/>
      <c r="L76" s="907"/>
      <c r="M76" s="831"/>
      <c r="N76" s="831"/>
      <c r="O76" s="1207"/>
      <c r="P76" s="1208"/>
      <c r="Q76" s="831"/>
      <c r="R76" s="1207"/>
      <c r="S76" s="1265"/>
    </row>
    <row r="77" spans="1:19" s="804" customFormat="1" ht="19.7" customHeight="1">
      <c r="A77" s="831"/>
      <c r="B77" s="831"/>
      <c r="C77" s="831"/>
      <c r="D77" s="1208"/>
      <c r="E77" s="1268" t="s">
        <v>575</v>
      </c>
      <c r="F77" s="1269"/>
      <c r="G77" s="1270"/>
      <c r="H77" s="831"/>
      <c r="I77" s="831"/>
      <c r="J77" s="479"/>
      <c r="K77" s="1125"/>
      <c r="L77" s="831"/>
      <c r="M77" s="831"/>
      <c r="N77" s="831"/>
      <c r="O77" s="1207"/>
      <c r="P77" s="1208"/>
      <c r="Q77" s="831"/>
      <c r="R77" s="1207"/>
      <c r="S77" s="1265"/>
    </row>
    <row r="78" spans="1:19" s="804" customFormat="1" ht="19.7" customHeight="1">
      <c r="A78" s="855" t="s">
        <v>213</v>
      </c>
      <c r="B78" s="1212"/>
      <c r="C78" s="1357"/>
      <c r="D78" s="1358">
        <f>+D70+1</f>
        <v>25</v>
      </c>
      <c r="E78" s="1358" t="s">
        <v>3550</v>
      </c>
      <c r="F78" s="1358" t="s">
        <v>3550</v>
      </c>
      <c r="G78" s="1359" t="s">
        <v>3551</v>
      </c>
      <c r="H78" s="1360">
        <v>2</v>
      </c>
      <c r="I78" s="1212">
        <v>35200</v>
      </c>
      <c r="J78" s="1361">
        <f t="shared" ref="J78:J87" si="11">H78*I78</f>
        <v>70400</v>
      </c>
      <c r="K78" s="1125"/>
      <c r="L78" s="1275" t="s">
        <v>3552</v>
      </c>
      <c r="M78" s="831" t="s">
        <v>3553</v>
      </c>
      <c r="N78" s="1305" t="s">
        <v>3521</v>
      </c>
      <c r="O78" s="1207">
        <v>46063</v>
      </c>
      <c r="P78" s="1208"/>
      <c r="Q78" s="853">
        <v>46078</v>
      </c>
      <c r="R78" s="853">
        <v>46078</v>
      </c>
      <c r="S78" s="1265"/>
    </row>
    <row r="79" spans="1:19" s="804" customFormat="1" ht="19.7" customHeight="1">
      <c r="A79" s="855" t="s">
        <v>213</v>
      </c>
      <c r="B79" s="1212"/>
      <c r="C79" s="1357"/>
      <c r="D79" s="1358">
        <f>+D78+1</f>
        <v>26</v>
      </c>
      <c r="E79" s="1358" t="s">
        <v>3550</v>
      </c>
      <c r="F79" s="1358" t="s">
        <v>3550</v>
      </c>
      <c r="G79" s="1359" t="s">
        <v>3554</v>
      </c>
      <c r="H79" s="1360">
        <v>2</v>
      </c>
      <c r="I79" s="1212">
        <v>8800</v>
      </c>
      <c r="J79" s="1361">
        <f t="shared" si="11"/>
        <v>17600</v>
      </c>
      <c r="K79" s="1125"/>
      <c r="L79" s="1275" t="s">
        <v>3555</v>
      </c>
      <c r="M79" s="831" t="s">
        <v>3553</v>
      </c>
      <c r="N79" s="1305" t="s">
        <v>3521</v>
      </c>
      <c r="O79" s="1207">
        <v>46063</v>
      </c>
      <c r="P79" s="1208"/>
      <c r="Q79" s="853">
        <v>46078</v>
      </c>
      <c r="R79" s="853">
        <v>46078</v>
      </c>
      <c r="S79" s="1265"/>
    </row>
    <row r="80" spans="1:19" s="804" customFormat="1" ht="19.7" customHeight="1">
      <c r="A80" s="855" t="s">
        <v>213</v>
      </c>
      <c r="B80" s="1212"/>
      <c r="C80" s="1357"/>
      <c r="D80" s="1358">
        <f t="shared" ref="D80:D87" si="12">+D79+1</f>
        <v>27</v>
      </c>
      <c r="E80" s="1358" t="s">
        <v>3550</v>
      </c>
      <c r="F80" s="1358" t="s">
        <v>3550</v>
      </c>
      <c r="G80" s="1359" t="s">
        <v>3556</v>
      </c>
      <c r="H80" s="1360">
        <v>2</v>
      </c>
      <c r="I80" s="1212">
        <v>7700</v>
      </c>
      <c r="J80" s="1361">
        <f t="shared" si="11"/>
        <v>15400</v>
      </c>
      <c r="K80" s="1125"/>
      <c r="L80" s="1275" t="s">
        <v>3557</v>
      </c>
      <c r="M80" s="831" t="s">
        <v>3553</v>
      </c>
      <c r="N80" s="1305" t="s">
        <v>3521</v>
      </c>
      <c r="O80" s="1207">
        <v>46063</v>
      </c>
      <c r="P80" s="1208"/>
      <c r="Q80" s="853">
        <v>46078</v>
      </c>
      <c r="R80" s="853">
        <v>46078</v>
      </c>
      <c r="S80" s="1265"/>
    </row>
    <row r="81" spans="1:19" s="804" customFormat="1" ht="19.7" customHeight="1">
      <c r="A81" s="855" t="s">
        <v>213</v>
      </c>
      <c r="B81" s="1212"/>
      <c r="C81" s="1357"/>
      <c r="D81" s="1358">
        <f t="shared" si="12"/>
        <v>28</v>
      </c>
      <c r="E81" s="1358" t="s">
        <v>3550</v>
      </c>
      <c r="F81" s="1358" t="s">
        <v>3550</v>
      </c>
      <c r="G81" s="1359" t="s">
        <v>3558</v>
      </c>
      <c r="H81" s="1360">
        <v>1</v>
      </c>
      <c r="I81" s="1212">
        <v>3300</v>
      </c>
      <c r="J81" s="1361">
        <f t="shared" si="11"/>
        <v>3300</v>
      </c>
      <c r="K81" s="1125"/>
      <c r="L81" s="1275" t="s">
        <v>3559</v>
      </c>
      <c r="M81" s="831" t="s">
        <v>3553</v>
      </c>
      <c r="N81" s="1305" t="s">
        <v>3521</v>
      </c>
      <c r="O81" s="1207">
        <v>46063</v>
      </c>
      <c r="P81" s="1208"/>
      <c r="Q81" s="853">
        <v>46078</v>
      </c>
      <c r="R81" s="853">
        <v>46078</v>
      </c>
      <c r="S81" s="1265"/>
    </row>
    <row r="82" spans="1:19" s="804" customFormat="1" ht="19.7" customHeight="1">
      <c r="A82" s="855" t="s">
        <v>213</v>
      </c>
      <c r="B82" s="1212"/>
      <c r="C82" s="1357"/>
      <c r="D82" s="1358">
        <f t="shared" si="12"/>
        <v>29</v>
      </c>
      <c r="E82" s="1358" t="s">
        <v>3550</v>
      </c>
      <c r="F82" s="1358" t="s">
        <v>3550</v>
      </c>
      <c r="G82" s="1359" t="s">
        <v>3560</v>
      </c>
      <c r="H82" s="1360">
        <v>1</v>
      </c>
      <c r="I82" s="1212">
        <v>7700</v>
      </c>
      <c r="J82" s="1361">
        <f t="shared" si="11"/>
        <v>7700</v>
      </c>
      <c r="K82" s="1125"/>
      <c r="L82" s="1275" t="s">
        <v>3561</v>
      </c>
      <c r="M82" s="831" t="s">
        <v>3553</v>
      </c>
      <c r="N82" s="1305" t="s">
        <v>3521</v>
      </c>
      <c r="O82" s="1207">
        <v>46063</v>
      </c>
      <c r="P82" s="1208"/>
      <c r="Q82" s="853">
        <v>46078</v>
      </c>
      <c r="R82" s="853">
        <v>46078</v>
      </c>
      <c r="S82" s="1265"/>
    </row>
    <row r="83" spans="1:19" s="804" customFormat="1" ht="19.7" customHeight="1">
      <c r="A83" s="855" t="s">
        <v>213</v>
      </c>
      <c r="B83" s="1212"/>
      <c r="C83" s="1357"/>
      <c r="D83" s="1358">
        <f t="shared" si="12"/>
        <v>30</v>
      </c>
      <c r="E83" s="1358" t="s">
        <v>3550</v>
      </c>
      <c r="F83" s="1358" t="s">
        <v>3550</v>
      </c>
      <c r="G83" s="1359" t="s">
        <v>3562</v>
      </c>
      <c r="H83" s="1360">
        <v>1</v>
      </c>
      <c r="I83" s="1212">
        <v>7700</v>
      </c>
      <c r="J83" s="1361">
        <f t="shared" si="11"/>
        <v>7700</v>
      </c>
      <c r="K83" s="1125"/>
      <c r="L83" s="1275" t="s">
        <v>3563</v>
      </c>
      <c r="M83" s="831" t="s">
        <v>3553</v>
      </c>
      <c r="N83" s="1305" t="s">
        <v>3521</v>
      </c>
      <c r="O83" s="1207">
        <v>46063</v>
      </c>
      <c r="P83" s="1208"/>
      <c r="Q83" s="853">
        <v>46078</v>
      </c>
      <c r="R83" s="853">
        <v>46078</v>
      </c>
      <c r="S83" s="1265"/>
    </row>
    <row r="84" spans="1:19" s="804" customFormat="1" ht="19.7" customHeight="1">
      <c r="A84" s="855" t="s">
        <v>213</v>
      </c>
      <c r="B84" s="1212"/>
      <c r="C84" s="1357"/>
      <c r="D84" s="1358">
        <f t="shared" si="12"/>
        <v>31</v>
      </c>
      <c r="E84" s="1358" t="s">
        <v>3550</v>
      </c>
      <c r="F84" s="1358" t="s">
        <v>3550</v>
      </c>
      <c r="G84" s="1359" t="s">
        <v>3564</v>
      </c>
      <c r="H84" s="1360">
        <v>1</v>
      </c>
      <c r="I84" s="1212">
        <v>5500</v>
      </c>
      <c r="J84" s="1361">
        <f t="shared" si="11"/>
        <v>5500</v>
      </c>
      <c r="K84" s="1125"/>
      <c r="L84" s="1275" t="s">
        <v>3565</v>
      </c>
      <c r="M84" s="831" t="s">
        <v>3553</v>
      </c>
      <c r="N84" s="1305" t="s">
        <v>3521</v>
      </c>
      <c r="O84" s="1207">
        <v>46063</v>
      </c>
      <c r="P84" s="1208"/>
      <c r="Q84" s="853">
        <v>46078</v>
      </c>
      <c r="R84" s="853">
        <v>46078</v>
      </c>
      <c r="S84" s="1265"/>
    </row>
    <row r="85" spans="1:19" s="804" customFormat="1" ht="19.7" customHeight="1">
      <c r="A85" s="855" t="s">
        <v>213</v>
      </c>
      <c r="B85" s="1212"/>
      <c r="C85" s="1357"/>
      <c r="D85" s="1358">
        <f t="shared" si="12"/>
        <v>32</v>
      </c>
      <c r="E85" s="1358" t="s">
        <v>3550</v>
      </c>
      <c r="F85" s="1358" t="s">
        <v>3550</v>
      </c>
      <c r="G85" s="1359" t="s">
        <v>3566</v>
      </c>
      <c r="H85" s="1360">
        <v>4</v>
      </c>
      <c r="I85" s="1212">
        <v>1100</v>
      </c>
      <c r="J85" s="1361">
        <f t="shared" si="11"/>
        <v>4400</v>
      </c>
      <c r="K85" s="1125"/>
      <c r="L85" s="1275" t="s">
        <v>3567</v>
      </c>
      <c r="M85" s="831" t="s">
        <v>3553</v>
      </c>
      <c r="N85" s="1305" t="s">
        <v>3521</v>
      </c>
      <c r="O85" s="1207">
        <v>46063</v>
      </c>
      <c r="P85" s="1208"/>
      <c r="Q85" s="853">
        <v>46078</v>
      </c>
      <c r="R85" s="853">
        <v>46078</v>
      </c>
      <c r="S85" s="1265"/>
    </row>
    <row r="86" spans="1:19" s="804" customFormat="1" ht="19.7" customHeight="1">
      <c r="A86" s="855" t="s">
        <v>213</v>
      </c>
      <c r="B86" s="1212"/>
      <c r="C86" s="1357"/>
      <c r="D86" s="1358">
        <f t="shared" si="12"/>
        <v>33</v>
      </c>
      <c r="E86" s="1358" t="s">
        <v>3550</v>
      </c>
      <c r="F86" s="1358" t="s">
        <v>3550</v>
      </c>
      <c r="G86" s="1359" t="s">
        <v>3568</v>
      </c>
      <c r="H86" s="1360">
        <v>1</v>
      </c>
      <c r="I86" s="1212">
        <v>98800</v>
      </c>
      <c r="J86" s="1361">
        <f t="shared" si="11"/>
        <v>98800</v>
      </c>
      <c r="K86" s="1125"/>
      <c r="L86" s="1275" t="s">
        <v>3569</v>
      </c>
      <c r="M86" s="831" t="s">
        <v>3553</v>
      </c>
      <c r="N86" s="1305" t="s">
        <v>3521</v>
      </c>
      <c r="O86" s="1207">
        <v>46063</v>
      </c>
      <c r="P86" s="1208"/>
      <c r="Q86" s="853">
        <v>46078</v>
      </c>
      <c r="R86" s="853">
        <v>46078</v>
      </c>
      <c r="S86" s="1265"/>
    </row>
    <row r="87" spans="1:19" s="804" customFormat="1" ht="19.7" customHeight="1">
      <c r="A87" s="855" t="s">
        <v>213</v>
      </c>
      <c r="B87" s="1212"/>
      <c r="C87" s="1357"/>
      <c r="D87" s="1358">
        <f t="shared" si="12"/>
        <v>34</v>
      </c>
      <c r="E87" s="1358" t="s">
        <v>3550</v>
      </c>
      <c r="F87" s="1358" t="s">
        <v>3550</v>
      </c>
      <c r="G87" s="1359" t="s">
        <v>3570</v>
      </c>
      <c r="H87" s="1360">
        <v>1</v>
      </c>
      <c r="I87" s="1212">
        <v>-62800</v>
      </c>
      <c r="J87" s="1361">
        <f t="shared" si="11"/>
        <v>-62800</v>
      </c>
      <c r="K87" s="1125"/>
      <c r="L87" s="1275" t="s">
        <v>3571</v>
      </c>
      <c r="M87" s="831" t="s">
        <v>3553</v>
      </c>
      <c r="N87" s="1305" t="s">
        <v>3521</v>
      </c>
      <c r="O87" s="1207">
        <v>46063</v>
      </c>
      <c r="P87" s="1208"/>
      <c r="Q87" s="853">
        <v>46078</v>
      </c>
      <c r="R87" s="853">
        <v>46078</v>
      </c>
      <c r="S87" s="1265"/>
    </row>
    <row r="88" spans="1:19" s="804" customFormat="1" ht="19.7" customHeight="1">
      <c r="A88" s="831"/>
      <c r="B88" s="831"/>
      <c r="C88" s="831"/>
      <c r="D88" s="1208"/>
      <c r="E88" s="1279"/>
      <c r="F88" s="1280"/>
      <c r="G88" s="1277"/>
      <c r="H88" s="1266"/>
      <c r="I88" s="831"/>
      <c r="J88" s="881"/>
      <c r="K88" s="1125"/>
      <c r="L88" s="907"/>
      <c r="M88" s="831"/>
      <c r="N88" s="831"/>
      <c r="O88" s="1207"/>
      <c r="P88" s="1208"/>
      <c r="Q88" s="831"/>
      <c r="R88" s="1207"/>
      <c r="S88" s="1265"/>
    </row>
    <row r="89" spans="1:19" s="804" customFormat="1" ht="19.7" customHeight="1">
      <c r="A89" s="831"/>
      <c r="B89" s="831"/>
      <c r="C89" s="831"/>
      <c r="D89" s="1208"/>
      <c r="E89" s="1208"/>
      <c r="F89" s="1208"/>
      <c r="G89" s="1281">
        <f>SUM(J77:J88)</f>
        <v>168000</v>
      </c>
      <c r="H89" s="831"/>
      <c r="I89" s="831"/>
      <c r="J89" s="479"/>
      <c r="K89" s="1125"/>
      <c r="L89" s="831"/>
      <c r="M89" s="831"/>
      <c r="N89" s="831"/>
      <c r="O89" s="1207"/>
      <c r="P89" s="1208"/>
      <c r="Q89" s="831"/>
      <c r="R89" s="1207"/>
      <c r="S89" s="1265"/>
    </row>
    <row r="90" spans="1:19" s="804" customFormat="1" ht="19.7" customHeight="1">
      <c r="A90" s="831"/>
      <c r="B90" s="831"/>
      <c r="C90" s="831"/>
      <c r="D90" s="1208"/>
      <c r="E90" s="1208"/>
      <c r="F90" s="1208"/>
      <c r="G90" s="1282"/>
      <c r="H90" s="831"/>
      <c r="I90" s="831"/>
      <c r="J90" s="479"/>
      <c r="K90" s="1125"/>
      <c r="L90" s="831"/>
      <c r="M90" s="831"/>
      <c r="N90" s="831"/>
      <c r="O90" s="1207"/>
      <c r="P90" s="1208"/>
      <c r="Q90" s="831"/>
      <c r="R90" s="1207"/>
      <c r="S90" s="1265"/>
    </row>
    <row r="91" spans="1:19" s="804" customFormat="1" ht="19.7" customHeight="1">
      <c r="A91" s="831"/>
      <c r="B91" s="831"/>
      <c r="C91" s="831"/>
      <c r="D91" s="1208"/>
      <c r="E91" s="1208"/>
      <c r="F91" s="1208"/>
      <c r="G91" s="1312"/>
      <c r="H91" s="1313"/>
      <c r="I91" s="831"/>
      <c r="J91" s="881"/>
      <c r="K91" s="1125"/>
      <c r="L91" s="907"/>
      <c r="M91" s="831"/>
      <c r="N91" s="831"/>
      <c r="O91" s="1207"/>
      <c r="P91" s="1208"/>
      <c r="Q91" s="831"/>
      <c r="R91" s="1207"/>
      <c r="S91" s="1265"/>
    </row>
    <row r="92" spans="1:19" s="804" customFormat="1" ht="19.7" customHeight="1">
      <c r="A92" s="831"/>
      <c r="B92" s="831"/>
      <c r="C92" s="831"/>
      <c r="D92" s="1208"/>
      <c r="E92" s="1301" t="s">
        <v>716</v>
      </c>
      <c r="F92" s="1314"/>
      <c r="G92" s="1315"/>
      <c r="H92" s="1313"/>
      <c r="I92" s="831"/>
      <c r="J92" s="881"/>
      <c r="K92" s="1125"/>
      <c r="L92" s="907"/>
      <c r="M92" s="831"/>
      <c r="N92" s="831"/>
      <c r="O92" s="1207"/>
      <c r="P92" s="1208"/>
      <c r="Q92" s="831"/>
      <c r="R92" s="1207"/>
      <c r="S92" s="1265"/>
    </row>
    <row r="93" spans="1:19" s="804" customFormat="1" ht="19.7" customHeight="1">
      <c r="A93" s="855" t="s">
        <v>181</v>
      </c>
      <c r="B93" s="1298"/>
      <c r="C93" s="831"/>
      <c r="D93" s="1317">
        <f>+D87+1</f>
        <v>35</v>
      </c>
      <c r="E93" s="172" t="s">
        <v>1185</v>
      </c>
      <c r="F93" s="469" t="s">
        <v>1186</v>
      </c>
      <c r="G93" s="1362" t="s">
        <v>3572</v>
      </c>
      <c r="H93" s="1363">
        <v>1</v>
      </c>
      <c r="I93" s="1304">
        <v>9270</v>
      </c>
      <c r="J93" s="1230">
        <f t="shared" ref="J93:J99" si="13">H93*I93</f>
        <v>9270</v>
      </c>
      <c r="K93" s="479"/>
      <c r="L93" s="1364" t="s">
        <v>1188</v>
      </c>
      <c r="M93" s="831" t="s">
        <v>3532</v>
      </c>
      <c r="N93" s="831"/>
      <c r="O93" s="1201">
        <v>46069</v>
      </c>
      <c r="P93" s="1198"/>
      <c r="Q93" s="853">
        <v>46078</v>
      </c>
      <c r="R93" s="1365">
        <v>46080</v>
      </c>
      <c r="S93" s="1265"/>
    </row>
    <row r="94" spans="1:19" s="804" customFormat="1" ht="19.7" customHeight="1">
      <c r="A94" s="855" t="s">
        <v>123</v>
      </c>
      <c r="B94" s="1298"/>
      <c r="C94" s="831"/>
      <c r="D94" s="1317">
        <f>+D93+1</f>
        <v>36</v>
      </c>
      <c r="E94" s="172" t="s">
        <v>1185</v>
      </c>
      <c r="F94" s="469" t="s">
        <v>1186</v>
      </c>
      <c r="G94" s="1366" t="s">
        <v>1191</v>
      </c>
      <c r="H94" s="1363">
        <v>2</v>
      </c>
      <c r="I94" s="1304">
        <v>190</v>
      </c>
      <c r="J94" s="1230">
        <f t="shared" si="13"/>
        <v>380</v>
      </c>
      <c r="K94" s="479"/>
      <c r="L94" s="1364" t="s">
        <v>1192</v>
      </c>
      <c r="M94" s="831" t="s">
        <v>3532</v>
      </c>
      <c r="N94" s="831"/>
      <c r="O94" s="1201">
        <v>46069</v>
      </c>
      <c r="P94" s="1198"/>
      <c r="Q94" s="853">
        <v>46078</v>
      </c>
      <c r="R94" s="853">
        <v>46078</v>
      </c>
      <c r="S94" s="1265"/>
    </row>
    <row r="95" spans="1:19" s="804" customFormat="1" ht="19.7" customHeight="1">
      <c r="A95" s="855" t="s">
        <v>3573</v>
      </c>
      <c r="B95" s="1298"/>
      <c r="C95" s="831"/>
      <c r="D95" s="1317">
        <f>+D94+1</f>
        <v>37</v>
      </c>
      <c r="E95" s="172" t="s">
        <v>1185</v>
      </c>
      <c r="F95" s="469" t="s">
        <v>1186</v>
      </c>
      <c r="G95" s="1366" t="s">
        <v>1193</v>
      </c>
      <c r="H95" s="1363">
        <v>1</v>
      </c>
      <c r="I95" s="1304">
        <v>2930</v>
      </c>
      <c r="J95" s="1230">
        <f t="shared" si="13"/>
        <v>2930</v>
      </c>
      <c r="K95" s="479"/>
      <c r="L95" s="1364" t="s">
        <v>1194</v>
      </c>
      <c r="M95" s="831" t="s">
        <v>3532</v>
      </c>
      <c r="N95" s="831"/>
      <c r="O95" s="1201">
        <v>46069</v>
      </c>
      <c r="P95" s="1198"/>
      <c r="Q95" s="853">
        <v>46078</v>
      </c>
      <c r="R95" s="853">
        <v>46078</v>
      </c>
      <c r="S95" s="1265"/>
    </row>
    <row r="96" spans="1:19" s="804" customFormat="1" ht="19.7" customHeight="1">
      <c r="A96" s="855" t="s">
        <v>3573</v>
      </c>
      <c r="B96" s="1298"/>
      <c r="C96" s="831"/>
      <c r="D96" s="1317">
        <f t="shared" ref="D96" si="14">+D95+1</f>
        <v>38</v>
      </c>
      <c r="E96" s="172" t="s">
        <v>1185</v>
      </c>
      <c r="F96" s="469" t="s">
        <v>1186</v>
      </c>
      <c r="G96" s="1366" t="s">
        <v>1195</v>
      </c>
      <c r="H96" s="1363">
        <v>1</v>
      </c>
      <c r="I96" s="1304">
        <v>470</v>
      </c>
      <c r="J96" s="1230">
        <f t="shared" si="13"/>
        <v>470</v>
      </c>
      <c r="K96" s="479"/>
      <c r="L96" s="1364" t="s">
        <v>1196</v>
      </c>
      <c r="M96" s="831" t="s">
        <v>3532</v>
      </c>
      <c r="N96" s="831"/>
      <c r="O96" s="1201">
        <v>46069</v>
      </c>
      <c r="P96" s="1198"/>
      <c r="Q96" s="853">
        <v>46078</v>
      </c>
      <c r="R96" s="853">
        <v>46078</v>
      </c>
      <c r="S96" s="1265"/>
    </row>
    <row r="97" spans="1:19" s="804" customFormat="1" ht="19.7" customHeight="1">
      <c r="A97" s="831"/>
      <c r="B97" s="831"/>
      <c r="C97" s="831"/>
      <c r="D97" s="1208"/>
      <c r="E97" s="1208"/>
      <c r="F97" s="1208"/>
      <c r="G97" s="852"/>
      <c r="H97" s="1363"/>
      <c r="I97" s="831"/>
      <c r="J97" s="905"/>
      <c r="K97" s="479"/>
      <c r="L97" s="913"/>
      <c r="M97" s="907"/>
      <c r="N97" s="1305" t="s">
        <v>3521</v>
      </c>
      <c r="O97" s="1207"/>
      <c r="P97" s="1208"/>
      <c r="Q97" s="831"/>
      <c r="R97" s="1207"/>
      <c r="S97" s="1265"/>
    </row>
    <row r="98" spans="1:19" s="804" customFormat="1" ht="19.7" customHeight="1">
      <c r="A98" s="855" t="s">
        <v>123</v>
      </c>
      <c r="B98" s="1211"/>
      <c r="C98" s="831"/>
      <c r="D98" s="1308">
        <f>+D96+1</f>
        <v>39</v>
      </c>
      <c r="E98" s="1308" t="s">
        <v>3574</v>
      </c>
      <c r="F98" s="1308" t="s">
        <v>3526</v>
      </c>
      <c r="G98" s="1310" t="s">
        <v>3575</v>
      </c>
      <c r="H98" s="1266">
        <v>1</v>
      </c>
      <c r="I98" s="831">
        <v>3598</v>
      </c>
      <c r="J98" s="905">
        <f t="shared" si="13"/>
        <v>3598</v>
      </c>
      <c r="K98" s="1125"/>
      <c r="L98" s="1367" t="s">
        <v>3576</v>
      </c>
      <c r="M98" s="860" t="s">
        <v>3577</v>
      </c>
      <c r="N98" s="831"/>
      <c r="O98" s="1207">
        <v>46063</v>
      </c>
      <c r="P98" s="1208"/>
      <c r="Q98" s="853">
        <v>46069</v>
      </c>
      <c r="R98" s="1207"/>
      <c r="S98" s="1265"/>
    </row>
    <row r="99" spans="1:19" s="804" customFormat="1" ht="19.7" customHeight="1">
      <c r="A99" s="855" t="s">
        <v>123</v>
      </c>
      <c r="B99" s="1211"/>
      <c r="C99" s="831"/>
      <c r="D99" s="1308"/>
      <c r="E99" s="1368" t="s">
        <v>3574</v>
      </c>
      <c r="F99" s="1368" t="s">
        <v>3526</v>
      </c>
      <c r="G99" s="1369" t="s">
        <v>3578</v>
      </c>
      <c r="H99" s="1370">
        <v>1</v>
      </c>
      <c r="I99" s="1319">
        <v>4298</v>
      </c>
      <c r="J99" s="1371">
        <f t="shared" si="13"/>
        <v>4298</v>
      </c>
      <c r="K99" s="1125"/>
      <c r="L99" s="1367" t="s">
        <v>3576</v>
      </c>
      <c r="M99" s="860" t="s">
        <v>3579</v>
      </c>
      <c r="N99" s="831"/>
      <c r="O99" s="1207">
        <v>46080</v>
      </c>
      <c r="P99" s="1208"/>
      <c r="Q99" s="853">
        <v>46087</v>
      </c>
      <c r="R99" s="1207"/>
      <c r="S99" s="1265"/>
    </row>
    <row r="100" spans="1:19" s="804" customFormat="1" ht="19.7" customHeight="1">
      <c r="A100" s="831"/>
      <c r="B100" s="831"/>
      <c r="C100" s="831"/>
      <c r="D100" s="1208"/>
      <c r="E100" s="1280"/>
      <c r="F100" s="1372"/>
      <c r="G100" s="1285"/>
      <c r="H100" s="1266"/>
      <c r="I100" s="880"/>
      <c r="J100" s="881"/>
      <c r="K100" s="1125"/>
      <c r="L100" s="907"/>
      <c r="M100" s="831"/>
      <c r="N100" s="1373"/>
      <c r="O100" s="1207"/>
      <c r="P100" s="1208"/>
      <c r="Q100" s="831"/>
      <c r="R100" s="1207"/>
      <c r="S100" s="1265"/>
    </row>
    <row r="101" spans="1:19" s="804" customFormat="1" ht="19.7" customHeight="1">
      <c r="A101" s="855" t="s">
        <v>213</v>
      </c>
      <c r="B101" s="1298"/>
      <c r="C101" s="831"/>
      <c r="D101" s="1317">
        <f>+D98+1</f>
        <v>40</v>
      </c>
      <c r="E101" s="172" t="s">
        <v>1185</v>
      </c>
      <c r="F101" s="469" t="s">
        <v>1186</v>
      </c>
      <c r="G101" s="1374" t="s">
        <v>3580</v>
      </c>
      <c r="H101" s="1266">
        <v>1</v>
      </c>
      <c r="I101" s="1304">
        <v>6520</v>
      </c>
      <c r="J101" s="905">
        <f t="shared" ref="J101" si="15">H101*I101</f>
        <v>6520</v>
      </c>
      <c r="K101" s="1125"/>
      <c r="L101" s="907" t="s">
        <v>3581</v>
      </c>
      <c r="M101" s="831" t="s">
        <v>3532</v>
      </c>
      <c r="N101" s="1375"/>
      <c r="O101" s="1207">
        <v>46069</v>
      </c>
      <c r="P101" s="1208"/>
      <c r="Q101" s="853">
        <v>46078</v>
      </c>
      <c r="R101" s="1207">
        <v>46078</v>
      </c>
      <c r="S101" s="1265"/>
    </row>
    <row r="102" spans="1:19" s="804" customFormat="1" ht="19.7" customHeight="1">
      <c r="A102" s="831"/>
      <c r="B102" s="831"/>
      <c r="C102" s="831"/>
      <c r="D102" s="1208"/>
      <c r="E102" s="1280"/>
      <c r="F102" s="1372"/>
      <c r="G102" s="1285"/>
      <c r="H102" s="1266"/>
      <c r="I102" s="880"/>
      <c r="J102" s="881"/>
      <c r="K102" s="1125"/>
      <c r="L102" s="907"/>
      <c r="M102" s="831"/>
      <c r="N102" s="1305" t="s">
        <v>3521</v>
      </c>
      <c r="O102" s="1207"/>
      <c r="P102" s="1208"/>
      <c r="Q102" s="831"/>
      <c r="R102" s="1207"/>
      <c r="S102" s="1265"/>
    </row>
    <row r="103" spans="1:19" s="804" customFormat="1" ht="19.7" customHeight="1">
      <c r="A103" s="831"/>
      <c r="B103" s="831"/>
      <c r="C103" s="831"/>
      <c r="D103" s="1208"/>
      <c r="E103" s="1208"/>
      <c r="F103" s="1208"/>
      <c r="G103" s="55"/>
      <c r="H103" s="1376"/>
      <c r="I103" s="364"/>
      <c r="J103" s="1303"/>
      <c r="K103" s="1125"/>
      <c r="L103" s="907"/>
      <c r="M103" s="831"/>
      <c r="N103" s="831"/>
      <c r="O103" s="1207"/>
      <c r="P103" s="1208"/>
      <c r="Q103" s="831"/>
      <c r="R103" s="1207"/>
      <c r="S103" s="1265"/>
    </row>
    <row r="104" spans="1:19" s="804" customFormat="1" ht="19.7" customHeight="1">
      <c r="A104" s="831"/>
      <c r="B104" s="831"/>
      <c r="C104" s="831"/>
      <c r="D104" s="1208"/>
      <c r="E104" s="1208"/>
      <c r="F104" s="1208"/>
      <c r="G104" s="1324">
        <f>SUM(J93:J103)</f>
        <v>27466</v>
      </c>
      <c r="H104" s="1313"/>
      <c r="I104" s="831"/>
      <c r="J104" s="881"/>
      <c r="K104" s="1125"/>
      <c r="L104" s="907"/>
      <c r="M104" s="831"/>
      <c r="N104" s="831"/>
      <c r="O104" s="1207"/>
      <c r="P104" s="1208"/>
      <c r="Q104" s="831"/>
      <c r="R104" s="1207"/>
      <c r="S104" s="1265"/>
    </row>
    <row r="105" spans="1:19" s="804" customFormat="1" ht="19.7" customHeight="1">
      <c r="A105" s="831"/>
      <c r="B105" s="831"/>
      <c r="C105" s="831"/>
      <c r="D105" s="1208"/>
      <c r="E105" s="1208"/>
      <c r="F105" s="1208"/>
      <c r="G105" s="907"/>
      <c r="H105" s="1266"/>
      <c r="I105" s="831"/>
      <c r="J105" s="881"/>
      <c r="K105" s="1125"/>
      <c r="L105" s="907"/>
      <c r="M105" s="831"/>
      <c r="N105" s="831"/>
      <c r="O105" s="1207"/>
      <c r="P105" s="1208"/>
      <c r="Q105" s="831"/>
      <c r="R105" s="1207"/>
      <c r="S105" s="1265"/>
    </row>
    <row r="106" spans="1:19" s="804" customFormat="1" ht="19.7" customHeight="1">
      <c r="A106" s="831"/>
      <c r="B106" s="831"/>
      <c r="C106" s="831"/>
      <c r="D106" s="1208"/>
      <c r="E106" s="1208"/>
      <c r="F106" s="1208"/>
      <c r="G106" s="907"/>
      <c r="H106" s="1266"/>
      <c r="I106" s="831"/>
      <c r="J106" s="881"/>
      <c r="K106" s="1125"/>
      <c r="L106" s="907"/>
      <c r="M106" s="831"/>
      <c r="N106" s="831"/>
      <c r="O106" s="1207"/>
      <c r="P106" s="1208"/>
      <c r="Q106" s="831"/>
      <c r="R106" s="1207"/>
      <c r="S106" s="1265"/>
    </row>
    <row r="107" spans="1:19" s="804" customFormat="1" ht="19.7" customHeight="1">
      <c r="A107" s="831"/>
      <c r="B107" s="831"/>
      <c r="C107" s="831"/>
      <c r="D107" s="1208"/>
      <c r="E107" s="1208"/>
      <c r="F107" s="1208"/>
      <c r="G107" s="907"/>
      <c r="H107" s="1266"/>
      <c r="I107" s="831"/>
      <c r="J107" s="881"/>
      <c r="K107" s="1125"/>
      <c r="L107" s="907"/>
      <c r="M107" s="831"/>
      <c r="N107" s="831"/>
      <c r="O107" s="1207"/>
      <c r="P107" s="1208"/>
      <c r="Q107" s="831"/>
      <c r="R107" s="1207"/>
      <c r="S107" s="1265"/>
    </row>
    <row r="108" spans="1:19" s="804" customFormat="1" ht="19.7" customHeight="1">
      <c r="A108" s="831"/>
      <c r="B108" s="831"/>
      <c r="C108" s="831"/>
      <c r="D108" s="1208"/>
      <c r="E108" s="1208"/>
      <c r="F108" s="1208"/>
      <c r="G108" s="907"/>
      <c r="H108" s="1266"/>
      <c r="I108" s="831"/>
      <c r="J108" s="881"/>
      <c r="K108" s="1125"/>
      <c r="L108" s="907"/>
      <c r="M108" s="831"/>
      <c r="N108" s="831"/>
      <c r="O108" s="1207"/>
      <c r="P108" s="1208"/>
      <c r="Q108" s="831"/>
      <c r="R108" s="1207"/>
      <c r="S108" s="1265"/>
    </row>
    <row r="109" spans="1:19" s="804" customFormat="1" ht="19.7" customHeight="1">
      <c r="A109" s="831"/>
      <c r="B109" s="831"/>
      <c r="C109" s="831"/>
      <c r="D109" s="1208"/>
      <c r="E109" s="1208"/>
      <c r="F109" s="1208"/>
      <c r="G109" s="907"/>
      <c r="H109" s="1266"/>
      <c r="I109" s="831"/>
      <c r="J109" s="881"/>
      <c r="K109" s="1125"/>
      <c r="L109" s="907"/>
      <c r="M109" s="831"/>
      <c r="N109" s="831"/>
      <c r="O109" s="1207"/>
      <c r="P109" s="1208"/>
      <c r="Q109" s="831"/>
      <c r="R109" s="1207"/>
      <c r="S109" s="1265"/>
    </row>
    <row r="110" spans="1:19" s="804" customFormat="1" ht="19.7" customHeight="1">
      <c r="A110" s="831"/>
      <c r="B110" s="831"/>
      <c r="C110" s="831"/>
      <c r="D110" s="1208"/>
      <c r="E110" s="1208"/>
      <c r="F110" s="1208"/>
      <c r="G110" s="907"/>
      <c r="H110" s="1266"/>
      <c r="I110" s="831"/>
      <c r="J110" s="881"/>
      <c r="K110" s="1125"/>
      <c r="L110" s="907"/>
      <c r="M110" s="831"/>
      <c r="N110" s="831"/>
      <c r="O110" s="1207"/>
      <c r="P110" s="1208"/>
      <c r="Q110" s="831"/>
      <c r="R110" s="1207"/>
      <c r="S110" s="1265"/>
    </row>
    <row r="111" spans="1:19" s="804" customFormat="1" ht="19.7" customHeight="1">
      <c r="A111" s="831"/>
      <c r="B111" s="831"/>
      <c r="C111" s="831"/>
      <c r="D111" s="1208"/>
      <c r="E111" s="1208"/>
      <c r="F111" s="1208"/>
      <c r="G111" s="907"/>
      <c r="H111" s="1266"/>
      <c r="I111" s="831"/>
      <c r="J111" s="881"/>
      <c r="K111" s="1125"/>
      <c r="L111" s="907"/>
      <c r="M111" s="831"/>
      <c r="N111" s="831"/>
      <c r="O111" s="1207"/>
      <c r="P111" s="1208"/>
      <c r="Q111" s="831"/>
      <c r="R111" s="1207"/>
      <c r="S111" s="1265"/>
    </row>
    <row r="112" spans="1:19" s="804" customFormat="1" ht="19.7" customHeight="1">
      <c r="A112" s="831"/>
      <c r="B112" s="831"/>
      <c r="C112" s="831"/>
      <c r="D112" s="1208"/>
      <c r="E112" s="1208"/>
      <c r="F112" s="1208"/>
      <c r="G112" s="907"/>
      <c r="H112" s="1266"/>
      <c r="I112" s="831"/>
      <c r="J112" s="881"/>
      <c r="K112" s="1125"/>
      <c r="L112" s="907"/>
      <c r="M112" s="831"/>
      <c r="N112" s="831"/>
      <c r="O112" s="1207"/>
      <c r="P112" s="1208"/>
      <c r="Q112" s="831"/>
      <c r="R112" s="1207"/>
      <c r="S112" s="1265"/>
    </row>
    <row r="113" spans="1:19" s="804" customFormat="1" ht="19.7" customHeight="1">
      <c r="A113" s="831"/>
      <c r="B113" s="831"/>
      <c r="C113" s="831"/>
      <c r="D113" s="1208"/>
      <c r="E113" s="1208"/>
      <c r="F113" s="1208"/>
      <c r="G113" s="907"/>
      <c r="H113" s="1266"/>
      <c r="I113" s="831"/>
      <c r="J113" s="881"/>
      <c r="K113" s="1125"/>
      <c r="L113" s="907"/>
      <c r="M113" s="831"/>
      <c r="N113" s="831"/>
      <c r="O113" s="1207"/>
      <c r="P113" s="1208"/>
      <c r="Q113" s="831"/>
      <c r="R113" s="1207"/>
      <c r="S113" s="1265"/>
    </row>
    <row r="114" spans="1:19" s="804" customFormat="1" ht="19.7" customHeight="1">
      <c r="A114" s="831"/>
      <c r="B114" s="831"/>
      <c r="C114" s="831"/>
      <c r="D114" s="1208"/>
      <c r="E114" s="1208"/>
      <c r="F114" s="1208"/>
      <c r="G114" s="907"/>
      <c r="H114" s="1266"/>
      <c r="I114" s="831"/>
      <c r="J114" s="881"/>
      <c r="K114" s="1125"/>
      <c r="L114" s="907"/>
      <c r="M114" s="831"/>
      <c r="N114" s="831"/>
      <c r="O114" s="1207"/>
      <c r="P114" s="1208"/>
      <c r="Q114" s="831"/>
      <c r="R114" s="1207"/>
      <c r="S114" s="1265"/>
    </row>
    <row r="115" spans="1:19" s="804" customFormat="1" ht="19.7" customHeight="1">
      <c r="A115" s="831"/>
      <c r="B115" s="831"/>
      <c r="C115" s="831"/>
      <c r="D115" s="1208"/>
      <c r="E115" s="1208"/>
      <c r="F115" s="1208"/>
      <c r="G115" s="907"/>
      <c r="H115" s="1266"/>
      <c r="I115" s="831"/>
      <c r="J115" s="881"/>
      <c r="K115" s="1125"/>
      <c r="L115" s="907"/>
      <c r="M115" s="831"/>
      <c r="N115" s="831"/>
      <c r="O115" s="1207"/>
      <c r="P115" s="1208"/>
      <c r="Q115" s="831"/>
      <c r="R115" s="1207"/>
      <c r="S115" s="1265"/>
    </row>
    <row r="116" spans="1:19" s="804" customFormat="1" ht="19.7" customHeight="1">
      <c r="A116" s="831"/>
      <c r="B116" s="831"/>
      <c r="C116" s="831"/>
      <c r="D116" s="1208"/>
      <c r="E116" s="1208"/>
      <c r="F116" s="1208"/>
      <c r="G116" s="907"/>
      <c r="H116" s="1266"/>
      <c r="I116" s="831"/>
      <c r="J116" s="881"/>
      <c r="K116" s="1125"/>
      <c r="L116" s="907"/>
      <c r="M116" s="831"/>
      <c r="N116" s="831"/>
      <c r="O116" s="1207"/>
      <c r="P116" s="1208"/>
      <c r="Q116" s="831"/>
      <c r="R116" s="1207"/>
      <c r="S116" s="1265"/>
    </row>
    <row r="117" spans="1:19" s="804" customFormat="1" ht="19.7" customHeight="1">
      <c r="A117" s="831"/>
      <c r="B117" s="831"/>
      <c r="C117" s="831"/>
      <c r="D117" s="1208"/>
      <c r="E117" s="1208"/>
      <c r="F117" s="1208"/>
      <c r="G117" s="907"/>
      <c r="H117" s="1266"/>
      <c r="I117" s="831"/>
      <c r="J117" s="881"/>
      <c r="K117" s="1125"/>
      <c r="L117" s="907"/>
      <c r="M117" s="831"/>
      <c r="N117" s="831"/>
      <c r="O117" s="1207"/>
      <c r="P117" s="1208"/>
      <c r="Q117" s="831"/>
      <c r="R117" s="1207"/>
      <c r="S117" s="1265"/>
    </row>
    <row r="118" spans="1:19" s="804" customFormat="1" ht="19.7" customHeight="1">
      <c r="A118" s="831"/>
      <c r="B118" s="831"/>
      <c r="C118" s="831"/>
      <c r="D118" s="1208"/>
      <c r="E118" s="1208"/>
      <c r="F118" s="1208"/>
      <c r="G118" s="907"/>
      <c r="H118" s="1266"/>
      <c r="I118" s="831"/>
      <c r="J118" s="881"/>
      <c r="K118" s="1125"/>
      <c r="L118" s="907"/>
      <c r="M118" s="831"/>
      <c r="N118" s="831"/>
      <c r="O118" s="1207"/>
      <c r="P118" s="1208"/>
      <c r="Q118" s="831"/>
      <c r="R118" s="1207"/>
      <c r="S118" s="1265"/>
    </row>
    <row r="119" spans="1:19" s="804" customFormat="1" ht="19.7" customHeight="1">
      <c r="A119" s="831"/>
      <c r="B119" s="831"/>
      <c r="C119" s="831"/>
      <c r="D119" s="1208"/>
      <c r="E119" s="1208"/>
      <c r="F119" s="1208"/>
      <c r="G119" s="907"/>
      <c r="H119" s="1266"/>
      <c r="I119" s="831"/>
      <c r="J119" s="881"/>
      <c r="K119" s="1125"/>
      <c r="L119" s="907"/>
      <c r="M119" s="831"/>
      <c r="N119" s="831"/>
      <c r="O119" s="1207"/>
      <c r="P119" s="1208"/>
      <c r="Q119" s="831"/>
      <c r="R119" s="1207"/>
      <c r="S119" s="1265"/>
    </row>
    <row r="120" spans="1:19" s="804" customFormat="1" ht="19.7" customHeight="1">
      <c r="A120" s="831"/>
      <c r="B120" s="831"/>
      <c r="C120" s="831"/>
      <c r="D120" s="1208"/>
      <c r="E120" s="1208"/>
      <c r="F120" s="1208"/>
      <c r="G120" s="907"/>
      <c r="H120" s="1266"/>
      <c r="I120" s="831"/>
      <c r="J120" s="881"/>
      <c r="K120" s="1125"/>
      <c r="L120" s="907"/>
      <c r="M120" s="831"/>
      <c r="N120" s="831"/>
      <c r="O120" s="1207"/>
      <c r="P120" s="1208"/>
      <c r="Q120" s="831"/>
      <c r="R120" s="1207"/>
      <c r="S120" s="1265"/>
    </row>
    <row r="121" spans="1:19" s="804" customFormat="1" ht="19.7" customHeight="1">
      <c r="A121" s="831"/>
      <c r="B121" s="831"/>
      <c r="C121" s="831"/>
      <c r="D121" s="1208"/>
      <c r="E121" s="1208"/>
      <c r="F121" s="1208"/>
      <c r="G121" s="907"/>
      <c r="H121" s="1266"/>
      <c r="I121" s="831"/>
      <c r="J121" s="881"/>
      <c r="K121" s="1125"/>
      <c r="L121" s="907"/>
      <c r="M121" s="831"/>
      <c r="N121" s="831"/>
      <c r="O121" s="1207"/>
      <c r="P121" s="1208"/>
      <c r="Q121" s="831"/>
      <c r="R121" s="1207"/>
      <c r="S121" s="1265"/>
    </row>
    <row r="122" spans="1:19" s="804" customFormat="1" ht="19.7" customHeight="1">
      <c r="A122" s="831"/>
      <c r="B122" s="831"/>
      <c r="C122" s="831"/>
      <c r="D122" s="1208"/>
      <c r="E122" s="1208"/>
      <c r="F122" s="1208"/>
      <c r="G122" s="907"/>
      <c r="H122" s="1266"/>
      <c r="I122" s="831"/>
      <c r="J122" s="881"/>
      <c r="K122" s="1125"/>
      <c r="L122" s="907"/>
      <c r="M122" s="831"/>
      <c r="N122" s="831"/>
      <c r="O122" s="1207"/>
      <c r="P122" s="1208"/>
      <c r="Q122" s="831"/>
      <c r="R122" s="1207"/>
      <c r="S122" s="1265"/>
    </row>
    <row r="123" spans="1:19" s="804" customFormat="1" ht="19.7" customHeight="1">
      <c r="A123" s="831"/>
      <c r="B123" s="831"/>
      <c r="C123" s="831"/>
      <c r="D123" s="1208"/>
      <c r="E123" s="1208"/>
      <c r="F123" s="1208"/>
      <c r="G123" s="907"/>
      <c r="H123" s="1266"/>
      <c r="I123" s="831"/>
      <c r="J123" s="881"/>
      <c r="K123" s="1125"/>
      <c r="L123" s="907"/>
      <c r="M123" s="831"/>
      <c r="N123" s="831"/>
      <c r="O123" s="1207"/>
      <c r="P123" s="1208"/>
      <c r="Q123" s="831"/>
      <c r="R123" s="1207"/>
      <c r="S123" s="1265"/>
    </row>
    <row r="124" spans="1:19" s="804" customFormat="1" ht="19.7" customHeight="1">
      <c r="A124" s="831"/>
      <c r="B124" s="831"/>
      <c r="C124" s="831"/>
      <c r="D124" s="1208"/>
      <c r="E124" s="1208"/>
      <c r="F124" s="1208"/>
      <c r="G124" s="907"/>
      <c r="H124" s="1266"/>
      <c r="I124" s="831"/>
      <c r="J124" s="881"/>
      <c r="K124" s="1125"/>
      <c r="L124" s="907"/>
      <c r="M124" s="831"/>
      <c r="N124" s="831"/>
      <c r="O124" s="1207"/>
      <c r="P124" s="1208"/>
      <c r="Q124" s="831"/>
      <c r="R124" s="1207"/>
      <c r="S124" s="1265"/>
    </row>
    <row r="125" spans="1:19" s="804" customFormat="1" ht="19.7" customHeight="1">
      <c r="A125" s="831"/>
      <c r="B125" s="831"/>
      <c r="C125" s="831"/>
      <c r="D125" s="1208"/>
      <c r="E125" s="1208"/>
      <c r="F125" s="1208"/>
      <c r="G125" s="907"/>
      <c r="H125" s="1266"/>
      <c r="I125" s="831"/>
      <c r="J125" s="881"/>
      <c r="K125" s="1125"/>
      <c r="L125" s="907"/>
      <c r="M125" s="831"/>
      <c r="N125" s="831"/>
      <c r="O125" s="1207"/>
      <c r="P125" s="1208"/>
      <c r="Q125" s="831"/>
      <c r="R125" s="1207"/>
      <c r="S125" s="1265"/>
    </row>
    <row r="126" spans="1:19" s="804" customFormat="1" ht="19.7" customHeight="1">
      <c r="A126" s="831"/>
      <c r="B126" s="831"/>
      <c r="C126" s="831"/>
      <c r="D126" s="1208"/>
      <c r="E126" s="1208"/>
      <c r="F126" s="1208"/>
      <c r="G126" s="907"/>
      <c r="H126" s="1266"/>
      <c r="I126" s="831"/>
      <c r="J126" s="881"/>
      <c r="K126" s="1125"/>
      <c r="L126" s="907"/>
      <c r="M126" s="831"/>
      <c r="N126" s="831"/>
      <c r="O126" s="1207"/>
      <c r="P126" s="1208"/>
      <c r="Q126" s="831"/>
      <c r="R126" s="1207"/>
      <c r="S126" s="1265"/>
    </row>
    <row r="127" spans="1:19" s="804" customFormat="1" ht="19.7" customHeight="1">
      <c r="A127" s="831"/>
      <c r="B127" s="831"/>
      <c r="C127" s="831"/>
      <c r="D127" s="1208"/>
      <c r="E127" s="1208"/>
      <c r="F127" s="1208"/>
      <c r="G127" s="907"/>
      <c r="H127" s="1266"/>
      <c r="I127" s="831"/>
      <c r="J127" s="881"/>
      <c r="K127" s="1125"/>
      <c r="L127" s="907"/>
      <c r="M127" s="831"/>
      <c r="N127" s="831"/>
      <c r="O127" s="1207"/>
      <c r="P127" s="1208"/>
      <c r="Q127" s="831"/>
      <c r="R127" s="1207"/>
      <c r="S127" s="1265"/>
    </row>
    <row r="128" spans="1:19" s="804" customFormat="1" ht="19.7" customHeight="1">
      <c r="A128" s="831"/>
      <c r="B128" s="831"/>
      <c r="C128" s="831"/>
      <c r="D128" s="1208"/>
      <c r="E128" s="1208"/>
      <c r="F128" s="1208"/>
      <c r="G128" s="907"/>
      <c r="H128" s="1266"/>
      <c r="I128" s="831"/>
      <c r="J128" s="881"/>
      <c r="K128" s="1125"/>
      <c r="L128" s="907"/>
      <c r="M128" s="831"/>
      <c r="N128" s="831"/>
      <c r="O128" s="1207"/>
      <c r="P128" s="1208"/>
      <c r="Q128" s="831"/>
      <c r="R128" s="1207"/>
      <c r="S128" s="1265"/>
    </row>
    <row r="129" spans="1:19" s="804" customFormat="1" ht="19.7" customHeight="1">
      <c r="A129" s="831"/>
      <c r="B129" s="831"/>
      <c r="C129" s="831"/>
      <c r="D129" s="1208"/>
      <c r="E129" s="1208"/>
      <c r="F129" s="1208"/>
      <c r="G129" s="907"/>
      <c r="H129" s="1266"/>
      <c r="I129" s="831"/>
      <c r="J129" s="881"/>
      <c r="K129" s="1125"/>
      <c r="L129" s="907"/>
      <c r="M129" s="831"/>
      <c r="N129" s="831"/>
      <c r="O129" s="1207"/>
      <c r="P129" s="1208"/>
      <c r="Q129" s="831"/>
      <c r="R129" s="1207"/>
      <c r="S129" s="1265"/>
    </row>
    <row r="130" spans="1:19" s="804" customFormat="1" ht="19.7" customHeight="1">
      <c r="A130" s="831"/>
      <c r="B130" s="831"/>
      <c r="C130" s="831"/>
      <c r="D130" s="1208"/>
      <c r="E130" s="1208"/>
      <c r="F130" s="1208"/>
      <c r="G130" s="907"/>
      <c r="H130" s="1266"/>
      <c r="I130" s="831"/>
      <c r="J130" s="881"/>
      <c r="K130" s="1125"/>
      <c r="L130" s="907"/>
      <c r="M130" s="831"/>
      <c r="N130" s="831"/>
      <c r="O130" s="1207"/>
      <c r="P130" s="1208"/>
      <c r="Q130" s="831"/>
      <c r="R130" s="1207"/>
      <c r="S130" s="1265"/>
    </row>
    <row r="131" spans="1:19" s="804" customFormat="1" ht="19.7" customHeight="1">
      <c r="A131" s="831"/>
      <c r="B131" s="831"/>
      <c r="C131" s="831"/>
      <c r="D131" s="1208"/>
      <c r="E131" s="1208"/>
      <c r="F131" s="1208"/>
      <c r="G131" s="907"/>
      <c r="H131" s="1266"/>
      <c r="I131" s="831"/>
      <c r="J131" s="881"/>
      <c r="K131" s="1125"/>
      <c r="L131" s="907"/>
      <c r="M131" s="831"/>
      <c r="N131" s="831"/>
      <c r="O131" s="1207"/>
      <c r="P131" s="1208"/>
      <c r="Q131" s="831"/>
      <c r="R131" s="1207"/>
      <c r="S131" s="1265"/>
    </row>
    <row r="132" spans="1:19" s="804" customFormat="1" ht="19.7" customHeight="1">
      <c r="A132" s="831"/>
      <c r="B132" s="831"/>
      <c r="C132" s="831"/>
      <c r="D132" s="1208"/>
      <c r="E132" s="1208"/>
      <c r="F132" s="1208"/>
      <c r="G132" s="907"/>
      <c r="H132" s="1266"/>
      <c r="I132" s="831"/>
      <c r="J132" s="881"/>
      <c r="K132" s="1125"/>
      <c r="L132" s="907"/>
      <c r="M132" s="831"/>
      <c r="N132" s="831"/>
      <c r="O132" s="1207"/>
      <c r="P132" s="1208"/>
      <c r="Q132" s="831"/>
      <c r="R132" s="1207"/>
      <c r="S132" s="1265"/>
    </row>
    <row r="133" spans="1:19" s="804" customFormat="1" ht="19.7" customHeight="1">
      <c r="A133" s="831"/>
      <c r="B133" s="831"/>
      <c r="C133" s="831"/>
      <c r="D133" s="1208"/>
      <c r="E133" s="1208"/>
      <c r="F133" s="1208"/>
      <c r="G133" s="907"/>
      <c r="H133" s="1266"/>
      <c r="I133" s="831"/>
      <c r="J133" s="881"/>
      <c r="K133" s="1125"/>
      <c r="L133" s="907"/>
      <c r="M133" s="831"/>
      <c r="N133" s="831"/>
      <c r="O133" s="1207"/>
      <c r="P133" s="1208"/>
      <c r="Q133" s="831"/>
      <c r="R133" s="1207"/>
      <c r="S133" s="1265"/>
    </row>
    <row r="134" spans="1:19" s="804" customFormat="1" ht="19.7" customHeight="1">
      <c r="A134" s="831"/>
      <c r="B134" s="831"/>
      <c r="C134" s="831"/>
      <c r="D134" s="1208"/>
      <c r="E134" s="1208"/>
      <c r="F134" s="1208"/>
      <c r="G134" s="907"/>
      <c r="H134" s="1266"/>
      <c r="I134" s="831"/>
      <c r="J134" s="881"/>
      <c r="K134" s="1125"/>
      <c r="L134" s="907"/>
      <c r="M134" s="831"/>
      <c r="N134" s="831"/>
      <c r="O134" s="1207"/>
      <c r="P134" s="1208"/>
      <c r="Q134" s="831"/>
      <c r="R134" s="1207"/>
      <c r="S134" s="1265"/>
    </row>
    <row r="135" spans="1:19" s="804" customFormat="1" ht="19.7" customHeight="1">
      <c r="A135" s="831"/>
      <c r="B135" s="831"/>
      <c r="C135" s="831"/>
      <c r="D135" s="1208"/>
      <c r="E135" s="1208"/>
      <c r="F135" s="1208"/>
      <c r="G135" s="907"/>
      <c r="H135" s="1266"/>
      <c r="I135" s="831"/>
      <c r="J135" s="881"/>
      <c r="K135" s="1125"/>
      <c r="L135" s="907"/>
      <c r="M135" s="831"/>
      <c r="N135" s="831"/>
      <c r="O135" s="1207"/>
      <c r="P135" s="1208"/>
      <c r="Q135" s="831"/>
      <c r="R135" s="1207"/>
      <c r="S135" s="1265"/>
    </row>
    <row r="136" spans="1:19" s="804" customFormat="1" ht="19.7" customHeight="1">
      <c r="A136" s="831"/>
      <c r="B136" s="831"/>
      <c r="C136" s="831"/>
      <c r="D136" s="1208"/>
      <c r="E136" s="1208"/>
      <c r="F136" s="1208"/>
      <c r="G136" s="907"/>
      <c r="H136" s="1266"/>
      <c r="I136" s="831"/>
      <c r="J136" s="881"/>
      <c r="K136" s="1125"/>
      <c r="L136" s="907"/>
      <c r="M136" s="831"/>
      <c r="N136" s="831"/>
      <c r="O136" s="1207"/>
      <c r="P136" s="1208"/>
      <c r="Q136" s="831"/>
      <c r="R136" s="1207"/>
      <c r="S136" s="1265"/>
    </row>
    <row r="137" spans="1:19" s="804" customFormat="1" ht="19.7" customHeight="1">
      <c r="A137" s="831"/>
      <c r="B137" s="831"/>
      <c r="C137" s="831"/>
      <c r="D137" s="1208"/>
      <c r="E137" s="1208"/>
      <c r="F137" s="1208"/>
      <c r="G137" s="907"/>
      <c r="H137" s="1266"/>
      <c r="I137" s="831"/>
      <c r="J137" s="881"/>
      <c r="K137" s="1125"/>
      <c r="L137" s="907"/>
      <c r="M137" s="831"/>
      <c r="N137" s="831"/>
      <c r="O137" s="1207"/>
      <c r="P137" s="1208"/>
      <c r="Q137" s="831"/>
      <c r="R137" s="1207"/>
      <c r="S137" s="1265"/>
    </row>
    <row r="138" spans="1:19" s="804" customFormat="1" ht="19.7" customHeight="1">
      <c r="A138" s="831"/>
      <c r="B138" s="831"/>
      <c r="C138" s="831"/>
      <c r="D138" s="1208"/>
      <c r="E138" s="1208"/>
      <c r="F138" s="1208"/>
      <c r="G138" s="907"/>
      <c r="H138" s="1266"/>
      <c r="I138" s="831"/>
      <c r="J138" s="881"/>
      <c r="K138" s="1125"/>
      <c r="L138" s="907"/>
      <c r="M138" s="831"/>
      <c r="N138" s="831"/>
      <c r="O138" s="1207"/>
      <c r="P138" s="1208"/>
      <c r="Q138" s="831"/>
      <c r="R138" s="1207"/>
      <c r="S138" s="1265"/>
    </row>
    <row r="139" spans="1:19" s="804" customFormat="1" ht="19.7" customHeight="1">
      <c r="A139" s="831"/>
      <c r="B139" s="831"/>
      <c r="C139" s="831"/>
      <c r="D139" s="1208"/>
      <c r="E139" s="1208"/>
      <c r="F139" s="1208"/>
      <c r="G139" s="907"/>
      <c r="H139" s="1266"/>
      <c r="I139" s="831"/>
      <c r="J139" s="881"/>
      <c r="K139" s="1125"/>
      <c r="L139" s="907"/>
      <c r="M139" s="831"/>
      <c r="N139" s="831"/>
      <c r="O139" s="1207"/>
      <c r="P139" s="1208"/>
      <c r="Q139" s="831"/>
      <c r="R139" s="1207"/>
      <c r="S139" s="1265"/>
    </row>
    <row r="140" spans="1:19" s="804" customFormat="1" ht="19.7" customHeight="1">
      <c r="A140" s="831"/>
      <c r="B140" s="831"/>
      <c r="C140" s="831"/>
      <c r="D140" s="1208"/>
      <c r="E140" s="1208"/>
      <c r="F140" s="1208"/>
      <c r="G140" s="907"/>
      <c r="H140" s="1266"/>
      <c r="I140" s="831"/>
      <c r="J140" s="881"/>
      <c r="K140" s="1125"/>
      <c r="L140" s="907"/>
      <c r="M140" s="831"/>
      <c r="N140" s="831"/>
      <c r="O140" s="1207"/>
      <c r="P140" s="1208"/>
      <c r="Q140" s="831"/>
      <c r="R140" s="1207"/>
      <c r="S140" s="1265"/>
    </row>
    <row r="141" spans="1:19" s="804" customFormat="1" ht="19.7" customHeight="1">
      <c r="A141" s="831"/>
      <c r="B141" s="831"/>
      <c r="C141" s="831"/>
      <c r="D141" s="1208"/>
      <c r="E141" s="1208"/>
      <c r="F141" s="1208"/>
      <c r="G141" s="907"/>
      <c r="H141" s="1266"/>
      <c r="I141" s="831"/>
      <c r="J141" s="881"/>
      <c r="K141" s="1125"/>
      <c r="L141" s="907"/>
      <c r="M141" s="831"/>
      <c r="N141" s="831"/>
      <c r="O141" s="1207"/>
      <c r="P141" s="1208"/>
      <c r="Q141" s="831"/>
      <c r="R141" s="1207"/>
      <c r="S141" s="1265"/>
    </row>
    <row r="142" spans="1:19" s="804" customFormat="1" ht="19.7" customHeight="1">
      <c r="A142" s="831"/>
      <c r="B142" s="831"/>
      <c r="C142" s="831"/>
      <c r="D142" s="1208"/>
      <c r="E142" s="1208"/>
      <c r="F142" s="1208"/>
      <c r="G142" s="907"/>
      <c r="H142" s="1266"/>
      <c r="I142" s="831"/>
      <c r="J142" s="881"/>
      <c r="K142" s="1125"/>
      <c r="L142" s="907"/>
      <c r="M142" s="831"/>
      <c r="N142" s="831"/>
      <c r="O142" s="1207"/>
      <c r="P142" s="1208"/>
      <c r="Q142" s="831"/>
      <c r="R142" s="1207"/>
      <c r="S142" s="1265"/>
    </row>
    <row r="143" spans="1:19" s="804" customFormat="1" ht="19.7" customHeight="1">
      <c r="A143" s="831"/>
      <c r="B143" s="831"/>
      <c r="C143" s="831"/>
      <c r="D143" s="1208"/>
      <c r="E143" s="1208"/>
      <c r="F143" s="1208"/>
      <c r="G143" s="907"/>
      <c r="H143" s="1266"/>
      <c r="I143" s="831"/>
      <c r="J143" s="881"/>
      <c r="K143" s="1125"/>
      <c r="L143" s="907"/>
      <c r="M143" s="831"/>
      <c r="N143" s="831"/>
      <c r="O143" s="1207"/>
      <c r="P143" s="1208"/>
      <c r="Q143" s="831"/>
      <c r="R143" s="1207"/>
      <c r="S143" s="1265"/>
    </row>
    <row r="144" spans="1:19" s="804" customFormat="1" ht="19.7" customHeight="1">
      <c r="A144" s="831"/>
      <c r="B144" s="831"/>
      <c r="C144" s="831"/>
      <c r="D144" s="1208"/>
      <c r="E144" s="1208"/>
      <c r="F144" s="1208"/>
      <c r="G144" s="907"/>
      <c r="H144" s="1266"/>
      <c r="I144" s="831"/>
      <c r="J144" s="881"/>
      <c r="K144" s="1125"/>
      <c r="L144" s="907"/>
      <c r="M144" s="831"/>
      <c r="N144" s="831"/>
      <c r="O144" s="1207"/>
      <c r="P144" s="1208"/>
      <c r="Q144" s="831"/>
      <c r="R144" s="1207"/>
      <c r="S144" s="1265"/>
    </row>
    <row r="145" spans="1:19" s="804" customFormat="1" ht="19.7" customHeight="1">
      <c r="A145" s="831"/>
      <c r="B145" s="831"/>
      <c r="C145" s="831"/>
      <c r="D145" s="1208"/>
      <c r="E145" s="1208"/>
      <c r="F145" s="1208"/>
      <c r="G145" s="907"/>
      <c r="H145" s="1266"/>
      <c r="I145" s="831"/>
      <c r="J145" s="881"/>
      <c r="K145" s="1125"/>
      <c r="L145" s="907"/>
      <c r="M145" s="831"/>
      <c r="N145" s="831"/>
      <c r="O145" s="1207"/>
      <c r="P145" s="1208"/>
      <c r="Q145" s="831"/>
      <c r="R145" s="1207"/>
      <c r="S145" s="1265"/>
    </row>
    <row r="146" spans="1:19" s="804" customFormat="1" ht="19.7" customHeight="1">
      <c r="D146" s="1208"/>
      <c r="E146" s="1208"/>
      <c r="F146" s="1208"/>
      <c r="G146" s="907"/>
      <c r="H146" s="1266"/>
      <c r="I146" s="831"/>
      <c r="J146" s="881"/>
      <c r="K146" s="1125"/>
      <c r="L146" s="907"/>
      <c r="M146" s="831"/>
      <c r="N146" s="831"/>
      <c r="O146" s="1207"/>
      <c r="P146" s="1208"/>
      <c r="Q146" s="831"/>
      <c r="R146" s="1207"/>
      <c r="S146" s="1265"/>
    </row>
    <row r="147" spans="1:19" s="804" customFormat="1" ht="19.7" customHeight="1">
      <c r="D147" s="1208"/>
      <c r="E147" s="1208"/>
      <c r="F147" s="1208"/>
      <c r="G147" s="907"/>
      <c r="H147" s="1266"/>
      <c r="I147" s="831"/>
      <c r="J147" s="881"/>
      <c r="K147" s="1125"/>
      <c r="L147" s="907"/>
      <c r="M147" s="831"/>
      <c r="N147" s="831"/>
      <c r="O147" s="1207"/>
      <c r="P147" s="1208"/>
      <c r="Q147" s="831"/>
      <c r="R147" s="1207"/>
      <c r="S147" s="1265"/>
    </row>
    <row r="148" spans="1:19" s="804" customFormat="1" ht="19.7" customHeight="1">
      <c r="D148" s="1208"/>
      <c r="E148" s="1208"/>
      <c r="F148" s="1208"/>
      <c r="G148" s="907"/>
      <c r="H148" s="1266"/>
      <c r="I148" s="831"/>
      <c r="J148" s="881"/>
      <c r="K148" s="1125"/>
      <c r="L148" s="907"/>
      <c r="M148" s="831"/>
      <c r="N148" s="831"/>
      <c r="O148" s="1207"/>
      <c r="P148" s="1208"/>
      <c r="Q148" s="831"/>
      <c r="R148" s="1207"/>
      <c r="S148" s="1265"/>
    </row>
    <row r="149" spans="1:19" s="804" customFormat="1" ht="19.7" customHeight="1">
      <c r="D149" s="1208"/>
      <c r="E149" s="1208"/>
      <c r="F149" s="1208"/>
      <c r="G149" s="907"/>
      <c r="H149" s="1266"/>
      <c r="I149" s="831"/>
      <c r="J149" s="881"/>
      <c r="K149" s="1125"/>
      <c r="L149" s="907"/>
      <c r="M149" s="831"/>
      <c r="N149" s="831"/>
      <c r="O149" s="1207"/>
      <c r="P149" s="1208"/>
      <c r="Q149" s="831"/>
      <c r="R149" s="1207"/>
      <c r="S149" s="1265"/>
    </row>
    <row r="150" spans="1:19" s="804" customFormat="1" ht="19.7" customHeight="1">
      <c r="D150" s="1208"/>
      <c r="E150" s="1208"/>
      <c r="F150" s="1208"/>
      <c r="G150" s="907"/>
      <c r="H150" s="1266"/>
      <c r="I150" s="831"/>
      <c r="J150" s="881"/>
      <c r="K150" s="1125"/>
      <c r="L150" s="907"/>
      <c r="M150" s="831"/>
      <c r="N150" s="831"/>
      <c r="O150" s="1207"/>
      <c r="P150" s="1208"/>
      <c r="Q150" s="831"/>
      <c r="R150" s="1207"/>
      <c r="S150" s="1265"/>
    </row>
    <row r="151" spans="1:19" s="804" customFormat="1" ht="19.7" customHeight="1">
      <c r="D151" s="1208"/>
      <c r="E151" s="1208"/>
      <c r="F151" s="1208"/>
      <c r="G151" s="907"/>
      <c r="H151" s="1266"/>
      <c r="I151" s="831"/>
      <c r="J151" s="881"/>
      <c r="K151" s="1125"/>
      <c r="L151" s="907"/>
      <c r="M151" s="831"/>
      <c r="N151" s="831"/>
      <c r="O151" s="1207"/>
      <c r="P151" s="1208"/>
      <c r="Q151" s="831"/>
      <c r="R151" s="1207"/>
      <c r="S151" s="1265"/>
    </row>
    <row r="152" spans="1:19" s="804" customFormat="1" ht="19.7" customHeight="1">
      <c r="D152" s="1208"/>
      <c r="E152" s="1208"/>
      <c r="F152" s="1208"/>
      <c r="G152" s="907"/>
      <c r="H152" s="1266"/>
      <c r="I152" s="831"/>
      <c r="J152" s="881"/>
      <c r="K152" s="1125"/>
      <c r="L152" s="907"/>
      <c r="M152" s="831"/>
      <c r="N152" s="831"/>
      <c r="O152" s="1207"/>
      <c r="P152" s="1208"/>
      <c r="Q152" s="831"/>
      <c r="R152" s="1207"/>
      <c r="S152" s="1265"/>
    </row>
    <row r="153" spans="1:19" s="804" customFormat="1" ht="19.7" customHeight="1">
      <c r="D153" s="1208"/>
      <c r="E153" s="1208"/>
      <c r="F153" s="1208"/>
      <c r="G153" s="907"/>
      <c r="H153" s="1266"/>
      <c r="I153" s="831"/>
      <c r="J153" s="881"/>
      <c r="K153" s="1125"/>
      <c r="L153" s="907"/>
      <c r="M153" s="831"/>
      <c r="N153" s="831"/>
      <c r="O153" s="1207"/>
      <c r="P153" s="1208"/>
      <c r="Q153" s="831"/>
      <c r="R153" s="1207"/>
      <c r="S153" s="1265"/>
    </row>
    <row r="154" spans="1:19" s="804" customFormat="1" ht="19.7" customHeight="1">
      <c r="D154" s="1208"/>
      <c r="E154" s="1208"/>
      <c r="F154" s="1208"/>
      <c r="G154" s="907"/>
      <c r="H154" s="1266"/>
      <c r="I154" s="831"/>
      <c r="J154" s="881"/>
      <c r="K154" s="1125"/>
      <c r="L154" s="907"/>
      <c r="M154" s="831"/>
      <c r="N154" s="831"/>
      <c r="O154" s="1207"/>
      <c r="P154" s="1208"/>
      <c r="Q154" s="831"/>
      <c r="R154" s="1207"/>
      <c r="S154" s="1265"/>
    </row>
    <row r="155" spans="1:19" s="804" customFormat="1" ht="19.7" customHeight="1">
      <c r="D155" s="1208"/>
      <c r="E155" s="1208"/>
      <c r="F155" s="1208"/>
      <c r="G155" s="907"/>
      <c r="H155" s="1266"/>
      <c r="I155" s="831"/>
      <c r="J155" s="881"/>
      <c r="K155" s="1125"/>
      <c r="L155" s="907"/>
      <c r="M155" s="831"/>
      <c r="N155" s="831"/>
      <c r="O155" s="1207"/>
      <c r="P155" s="1208"/>
      <c r="Q155" s="831"/>
      <c r="R155" s="1207"/>
      <c r="S155" s="1265"/>
    </row>
    <row r="156" spans="1:19" s="804" customFormat="1" ht="19.7" customHeight="1">
      <c r="D156" s="1208"/>
      <c r="E156" s="1208"/>
      <c r="F156" s="1208"/>
      <c r="G156" s="907"/>
      <c r="H156" s="1266"/>
      <c r="I156" s="831"/>
      <c r="J156" s="881"/>
      <c r="K156" s="1125"/>
      <c r="L156" s="907"/>
      <c r="M156" s="831"/>
      <c r="N156" s="831"/>
      <c r="O156" s="1207"/>
      <c r="P156" s="1208"/>
      <c r="Q156" s="831"/>
      <c r="R156" s="1207"/>
      <c r="S156" s="1265"/>
    </row>
    <row r="157" spans="1:19" s="804" customFormat="1" ht="19.7" customHeight="1">
      <c r="D157" s="1208"/>
      <c r="E157" s="1208"/>
      <c r="F157" s="1208"/>
      <c r="G157" s="907"/>
      <c r="H157" s="1266"/>
      <c r="I157" s="831"/>
      <c r="J157" s="881"/>
      <c r="K157" s="1125"/>
      <c r="L157" s="907"/>
      <c r="M157" s="831"/>
      <c r="N157" s="831"/>
      <c r="O157" s="1207"/>
      <c r="P157" s="1208"/>
      <c r="Q157" s="831"/>
      <c r="R157" s="1207"/>
      <c r="S157" s="1265"/>
    </row>
    <row r="158" spans="1:19" s="804" customFormat="1" ht="19.7" customHeight="1">
      <c r="D158" s="1208"/>
      <c r="E158" s="1208"/>
      <c r="F158" s="1208"/>
      <c r="G158" s="907"/>
      <c r="H158" s="1266"/>
      <c r="I158" s="831"/>
      <c r="J158" s="881"/>
      <c r="K158" s="1125"/>
      <c r="L158" s="907"/>
      <c r="M158" s="831"/>
      <c r="N158" s="831"/>
      <c r="O158" s="1207"/>
      <c r="P158" s="1208"/>
      <c r="Q158" s="831"/>
      <c r="R158" s="1207"/>
      <c r="S158" s="1265"/>
    </row>
    <row r="159" spans="1:19" s="804" customFormat="1" ht="19.7" customHeight="1">
      <c r="D159" s="1208"/>
      <c r="E159" s="1208"/>
      <c r="F159" s="1208"/>
      <c r="G159" s="907"/>
      <c r="H159" s="1266"/>
      <c r="I159" s="831"/>
      <c r="J159" s="881"/>
      <c r="K159" s="1125"/>
      <c r="L159" s="907"/>
      <c r="M159" s="831"/>
      <c r="N159" s="831"/>
      <c r="O159" s="1207"/>
      <c r="P159" s="1208"/>
      <c r="Q159" s="831"/>
      <c r="R159" s="1207"/>
      <c r="S159" s="1265"/>
    </row>
    <row r="160" spans="1:19" s="804" customFormat="1" ht="19.7" customHeight="1">
      <c r="D160" s="1208"/>
      <c r="E160" s="1208"/>
      <c r="F160" s="1208"/>
      <c r="G160" s="907"/>
      <c r="H160" s="1266"/>
      <c r="I160" s="831"/>
      <c r="J160" s="881"/>
      <c r="K160" s="1125"/>
      <c r="L160" s="907"/>
      <c r="M160" s="831"/>
      <c r="N160" s="831"/>
      <c r="O160" s="1207"/>
      <c r="P160" s="1208"/>
      <c r="Q160" s="831"/>
      <c r="R160" s="1207"/>
      <c r="S160" s="1265"/>
    </row>
    <row r="161" spans="4:19" s="804" customFormat="1" ht="19.7" customHeight="1">
      <c r="D161" s="1208"/>
      <c r="E161" s="1208"/>
      <c r="F161" s="1208"/>
      <c r="G161" s="907"/>
      <c r="H161" s="1266"/>
      <c r="I161" s="831"/>
      <c r="J161" s="881"/>
      <c r="K161" s="1125"/>
      <c r="L161" s="907"/>
      <c r="M161" s="831"/>
      <c r="N161" s="831"/>
      <c r="O161" s="1207"/>
      <c r="P161" s="1208"/>
      <c r="Q161" s="831"/>
      <c r="R161" s="1207"/>
      <c r="S161" s="1265"/>
    </row>
    <row r="162" spans="4:19" s="804" customFormat="1" ht="19.7" customHeight="1">
      <c r="D162" s="1208"/>
      <c r="E162" s="1208"/>
      <c r="F162" s="1208"/>
      <c r="G162" s="907"/>
      <c r="H162" s="1266"/>
      <c r="I162" s="831"/>
      <c r="J162" s="881"/>
      <c r="K162" s="1125"/>
      <c r="L162" s="907"/>
      <c r="M162" s="831"/>
      <c r="N162" s="831"/>
      <c r="O162" s="1207"/>
      <c r="P162" s="1208"/>
      <c r="Q162" s="831"/>
      <c r="R162" s="1207"/>
      <c r="S162" s="1265"/>
    </row>
    <row r="163" spans="4:19" s="804" customFormat="1" ht="19.7" customHeight="1">
      <c r="D163" s="1208"/>
      <c r="E163" s="1208"/>
      <c r="F163" s="1208"/>
      <c r="G163" s="907"/>
      <c r="H163" s="1266"/>
      <c r="I163" s="831"/>
      <c r="J163" s="881"/>
      <c r="K163" s="1125"/>
      <c r="L163" s="907"/>
      <c r="M163" s="831"/>
      <c r="N163" s="831"/>
      <c r="O163" s="1207"/>
      <c r="P163" s="1208"/>
      <c r="Q163" s="831"/>
      <c r="R163" s="1207"/>
      <c r="S163" s="1265"/>
    </row>
    <row r="164" spans="4:19" s="804" customFormat="1" ht="19.7" customHeight="1">
      <c r="D164" s="1208"/>
      <c r="E164" s="1208"/>
      <c r="F164" s="1208"/>
      <c r="G164" s="907"/>
      <c r="H164" s="1266"/>
      <c r="I164" s="831"/>
      <c r="J164" s="881"/>
      <c r="K164" s="1125"/>
      <c r="L164" s="907"/>
      <c r="M164" s="831"/>
      <c r="N164" s="831"/>
      <c r="O164" s="1207"/>
      <c r="P164" s="1208"/>
      <c r="Q164" s="831"/>
      <c r="R164" s="1207"/>
      <c r="S164" s="1265"/>
    </row>
    <row r="165" spans="4:19" s="804" customFormat="1" ht="19.7" customHeight="1">
      <c r="D165" s="1208"/>
      <c r="E165" s="1208"/>
      <c r="F165" s="1208"/>
      <c r="G165" s="907"/>
      <c r="H165" s="1266"/>
      <c r="I165" s="831"/>
      <c r="J165" s="881"/>
      <c r="K165" s="1125"/>
      <c r="L165" s="907"/>
      <c r="M165" s="831"/>
      <c r="N165" s="831"/>
      <c r="O165" s="1207"/>
      <c r="P165" s="1208"/>
      <c r="Q165" s="831"/>
      <c r="R165" s="1207"/>
      <c r="S165" s="1265"/>
    </row>
    <row r="166" spans="4:19" s="804" customFormat="1" ht="19.7" customHeight="1">
      <c r="D166" s="1208"/>
      <c r="E166" s="1208"/>
      <c r="F166" s="1208"/>
      <c r="G166" s="907"/>
      <c r="H166" s="1266"/>
      <c r="I166" s="831"/>
      <c r="J166" s="881"/>
      <c r="K166" s="1125"/>
      <c r="L166" s="907"/>
      <c r="M166" s="831"/>
      <c r="N166" s="831"/>
      <c r="O166" s="1207"/>
      <c r="P166" s="1208"/>
      <c r="Q166" s="831"/>
      <c r="R166" s="1207"/>
      <c r="S166" s="1265"/>
    </row>
    <row r="167" spans="4:19" s="804" customFormat="1" ht="19.7" customHeight="1">
      <c r="D167" s="1208"/>
      <c r="E167" s="1208"/>
      <c r="F167" s="1208"/>
      <c r="G167" s="907"/>
      <c r="H167" s="1266"/>
      <c r="I167" s="831"/>
      <c r="J167" s="881"/>
      <c r="K167" s="1125"/>
      <c r="L167" s="907"/>
      <c r="M167" s="831"/>
      <c r="N167" s="831"/>
      <c r="O167" s="1207"/>
      <c r="P167" s="1208"/>
      <c r="Q167" s="831"/>
      <c r="R167" s="1207"/>
      <c r="S167" s="1265"/>
    </row>
    <row r="168" spans="4:19" s="804" customFormat="1" ht="19.7" customHeight="1">
      <c r="D168" s="1208"/>
      <c r="E168" s="1208"/>
      <c r="F168" s="1208"/>
      <c r="G168" s="907"/>
      <c r="H168" s="1266"/>
      <c r="I168" s="831"/>
      <c r="J168" s="881"/>
      <c r="K168" s="1125"/>
      <c r="L168" s="907"/>
      <c r="M168" s="831"/>
      <c r="N168" s="831"/>
      <c r="O168" s="1207"/>
      <c r="P168" s="1208"/>
      <c r="Q168" s="831"/>
      <c r="R168" s="1207"/>
      <c r="S168" s="1265"/>
    </row>
    <row r="169" spans="4:19" s="804" customFormat="1" ht="19.7" customHeight="1">
      <c r="D169" s="1208"/>
      <c r="E169" s="1208"/>
      <c r="F169" s="1208"/>
      <c r="G169" s="907"/>
      <c r="H169" s="1266"/>
      <c r="I169" s="831"/>
      <c r="J169" s="881"/>
      <c r="K169" s="1125"/>
      <c r="L169" s="907"/>
      <c r="M169" s="831"/>
      <c r="N169" s="831"/>
      <c r="O169" s="1207"/>
      <c r="P169" s="1208"/>
      <c r="Q169" s="831"/>
      <c r="R169" s="1207"/>
      <c r="S169" s="1265"/>
    </row>
    <row r="170" spans="4:19" s="804" customFormat="1" ht="19.7" customHeight="1">
      <c r="D170" s="1208"/>
      <c r="E170" s="1208"/>
      <c r="F170" s="1208"/>
      <c r="G170" s="907"/>
      <c r="H170" s="1266"/>
      <c r="I170" s="831"/>
      <c r="J170" s="881"/>
      <c r="K170" s="1125"/>
      <c r="L170" s="907"/>
      <c r="M170" s="831"/>
      <c r="N170" s="831"/>
      <c r="O170" s="1207"/>
      <c r="P170" s="1208"/>
      <c r="Q170" s="831"/>
      <c r="R170" s="1207"/>
      <c r="S170" s="1265"/>
    </row>
    <row r="171" spans="4:19" s="804" customFormat="1" ht="19.7" customHeight="1">
      <c r="D171" s="1208"/>
      <c r="E171" s="1208"/>
      <c r="F171" s="1208"/>
      <c r="G171" s="907"/>
      <c r="H171" s="1266"/>
      <c r="I171" s="831"/>
      <c r="J171" s="881"/>
      <c r="K171" s="1125"/>
      <c r="L171" s="907"/>
      <c r="M171" s="831"/>
      <c r="N171" s="831"/>
      <c r="O171" s="1207"/>
      <c r="P171" s="1208"/>
      <c r="Q171" s="831"/>
      <c r="R171" s="1207"/>
      <c r="S171" s="1265"/>
    </row>
    <row r="172" spans="4:19" s="804" customFormat="1" ht="19.7" customHeight="1">
      <c r="D172" s="1208"/>
      <c r="E172" s="1208"/>
      <c r="F172" s="1208"/>
      <c r="G172" s="907"/>
      <c r="H172" s="1266"/>
      <c r="I172" s="831"/>
      <c r="J172" s="881"/>
      <c r="K172" s="1125"/>
      <c r="L172" s="907"/>
      <c r="M172" s="831"/>
      <c r="N172" s="831"/>
      <c r="O172" s="1207"/>
      <c r="P172" s="1208"/>
      <c r="Q172" s="831"/>
      <c r="R172" s="1207"/>
      <c r="S172" s="1265"/>
    </row>
    <row r="173" spans="4:19" s="804" customFormat="1" ht="19.7" customHeight="1">
      <c r="D173" s="1208"/>
      <c r="E173" s="1208"/>
      <c r="F173" s="1208"/>
      <c r="G173" s="907"/>
      <c r="H173" s="1266"/>
      <c r="I173" s="831"/>
      <c r="J173" s="881"/>
      <c r="K173" s="1125"/>
      <c r="L173" s="907"/>
      <c r="M173" s="831"/>
      <c r="N173" s="831"/>
      <c r="O173" s="1207"/>
      <c r="P173" s="1208"/>
      <c r="Q173" s="831"/>
      <c r="R173" s="1207"/>
      <c r="S173" s="1265"/>
    </row>
    <row r="174" spans="4:19" s="804" customFormat="1" ht="19.7" customHeight="1">
      <c r="D174" s="1208"/>
      <c r="E174" s="1208"/>
      <c r="F174" s="1208"/>
      <c r="G174" s="907"/>
      <c r="H174" s="1266"/>
      <c r="I174" s="831"/>
      <c r="J174" s="881"/>
      <c r="K174" s="1125"/>
      <c r="L174" s="907"/>
      <c r="M174" s="831"/>
      <c r="N174" s="831"/>
      <c r="O174" s="1207"/>
      <c r="P174" s="1208"/>
      <c r="Q174" s="831"/>
      <c r="R174" s="1207"/>
      <c r="S174" s="1265"/>
    </row>
    <row r="175" spans="4:19" s="804" customFormat="1" ht="19.7" customHeight="1">
      <c r="D175" s="1208"/>
      <c r="E175" s="1208"/>
      <c r="F175" s="1208"/>
      <c r="G175" s="907"/>
      <c r="H175" s="1266"/>
      <c r="I175" s="831"/>
      <c r="J175" s="881"/>
      <c r="K175" s="1125"/>
      <c r="L175" s="907"/>
      <c r="M175" s="831"/>
      <c r="N175" s="831"/>
      <c r="O175" s="1207"/>
      <c r="P175" s="1208"/>
      <c r="Q175" s="831"/>
      <c r="R175" s="1207"/>
      <c r="S175" s="1265"/>
    </row>
    <row r="176" spans="4:19" s="804" customFormat="1" ht="19.7" customHeight="1">
      <c r="D176" s="1208"/>
      <c r="E176" s="1208"/>
      <c r="F176" s="1208"/>
      <c r="G176" s="907"/>
      <c r="H176" s="1266"/>
      <c r="I176" s="831"/>
      <c r="J176" s="881"/>
      <c r="K176" s="1125"/>
      <c r="L176" s="907"/>
      <c r="M176" s="831"/>
      <c r="N176" s="831"/>
      <c r="O176" s="1207"/>
      <c r="P176" s="1208"/>
      <c r="Q176" s="831"/>
      <c r="R176" s="1207"/>
      <c r="S176" s="1265"/>
    </row>
    <row r="177" spans="4:19" s="804" customFormat="1" ht="19.7" customHeight="1">
      <c r="D177" s="1208"/>
      <c r="E177" s="1208"/>
      <c r="F177" s="1208"/>
      <c r="G177" s="907"/>
      <c r="H177" s="1266"/>
      <c r="I177" s="831"/>
      <c r="J177" s="881"/>
      <c r="K177" s="1125"/>
      <c r="L177" s="907"/>
      <c r="M177" s="831"/>
      <c r="N177" s="831"/>
      <c r="O177" s="1207"/>
      <c r="P177" s="1208"/>
      <c r="Q177" s="831"/>
      <c r="R177" s="1207"/>
      <c r="S177" s="1265"/>
    </row>
    <row r="178" spans="4:19" s="804" customFormat="1" ht="19.7" customHeight="1">
      <c r="D178" s="1208"/>
      <c r="E178" s="1208"/>
      <c r="F178" s="1208"/>
      <c r="G178" s="907"/>
      <c r="H178" s="1266"/>
      <c r="I178" s="831"/>
      <c r="J178" s="881"/>
      <c r="K178" s="1125"/>
      <c r="L178" s="907"/>
      <c r="M178" s="831"/>
      <c r="N178" s="831"/>
      <c r="O178" s="1207"/>
      <c r="P178" s="1208"/>
      <c r="Q178" s="831"/>
      <c r="R178" s="1207"/>
      <c r="S178" s="1265"/>
    </row>
    <row r="179" spans="4:19" s="804" customFormat="1" ht="19.7" customHeight="1">
      <c r="D179" s="1208"/>
      <c r="E179" s="1208"/>
      <c r="F179" s="1208"/>
      <c r="G179" s="907"/>
      <c r="H179" s="1266"/>
      <c r="I179" s="831"/>
      <c r="J179" s="881"/>
      <c r="K179" s="1125"/>
      <c r="L179" s="907"/>
      <c r="M179" s="831"/>
      <c r="N179" s="831"/>
      <c r="O179" s="1207"/>
      <c r="P179" s="1208"/>
      <c r="Q179" s="831"/>
      <c r="R179" s="1207"/>
      <c r="S179" s="1265"/>
    </row>
    <row r="180" spans="4:19" s="804" customFormat="1" ht="19.7" customHeight="1">
      <c r="D180" s="1208"/>
      <c r="E180" s="1208"/>
      <c r="F180" s="1208"/>
      <c r="G180" s="907"/>
      <c r="H180" s="1266"/>
      <c r="I180" s="831"/>
      <c r="J180" s="881"/>
      <c r="K180" s="1125"/>
      <c r="L180" s="907"/>
      <c r="M180" s="831"/>
      <c r="N180" s="831"/>
      <c r="O180" s="1207"/>
      <c r="P180" s="1208"/>
      <c r="Q180" s="831"/>
      <c r="R180" s="1207"/>
      <c r="S180" s="1265"/>
    </row>
    <row r="181" spans="4:19" s="804" customFormat="1" ht="19.7" customHeight="1">
      <c r="D181" s="1208"/>
      <c r="E181" s="1208"/>
      <c r="F181" s="1208"/>
      <c r="G181" s="907"/>
      <c r="H181" s="1266"/>
      <c r="I181" s="831"/>
      <c r="J181" s="881"/>
      <c r="K181" s="1125"/>
      <c r="L181" s="907"/>
      <c r="M181" s="831"/>
      <c r="N181" s="831"/>
      <c r="O181" s="1207"/>
      <c r="P181" s="1208"/>
      <c r="Q181" s="831"/>
      <c r="R181" s="1207"/>
      <c r="S181" s="1265"/>
    </row>
    <row r="182" spans="4:19" s="804" customFormat="1" ht="19.7" customHeight="1">
      <c r="D182" s="1208"/>
      <c r="E182" s="1208"/>
      <c r="F182" s="1208"/>
      <c r="G182" s="907"/>
      <c r="H182" s="1266"/>
      <c r="I182" s="831"/>
      <c r="J182" s="881"/>
      <c r="K182" s="1125"/>
      <c r="L182" s="907"/>
      <c r="M182" s="831"/>
      <c r="N182" s="831"/>
      <c r="O182" s="1207"/>
      <c r="P182" s="1208"/>
      <c r="Q182" s="831"/>
      <c r="R182" s="1207"/>
      <c r="S182" s="1265"/>
    </row>
    <row r="183" spans="4:19" s="804" customFormat="1" ht="19.7" customHeight="1">
      <c r="D183" s="1208"/>
      <c r="E183" s="1208"/>
      <c r="F183" s="1208"/>
      <c r="G183" s="907"/>
      <c r="H183" s="1266"/>
      <c r="I183" s="831"/>
      <c r="J183" s="881"/>
      <c r="K183" s="1125"/>
      <c r="L183" s="907"/>
      <c r="M183" s="831"/>
      <c r="N183" s="831"/>
      <c r="O183" s="1207"/>
      <c r="P183" s="1208"/>
      <c r="Q183" s="831"/>
      <c r="R183" s="1207"/>
      <c r="S183" s="1265"/>
    </row>
    <row r="184" spans="4:19" s="804" customFormat="1" ht="19.7" customHeight="1">
      <c r="D184" s="1208"/>
      <c r="E184" s="1208"/>
      <c r="F184" s="1208"/>
      <c r="G184" s="907"/>
      <c r="H184" s="1266"/>
      <c r="I184" s="831"/>
      <c r="J184" s="881"/>
      <c r="K184" s="1125"/>
      <c r="L184" s="907"/>
      <c r="M184" s="831"/>
      <c r="N184" s="831"/>
      <c r="O184" s="1207"/>
      <c r="P184" s="1208"/>
      <c r="Q184" s="831"/>
      <c r="R184" s="1207"/>
      <c r="S184" s="1265"/>
    </row>
    <row r="185" spans="4:19" s="804" customFormat="1" ht="19.7" customHeight="1">
      <c r="D185" s="1208"/>
      <c r="E185" s="1208"/>
      <c r="F185" s="1208"/>
      <c r="G185" s="907"/>
      <c r="H185" s="1266"/>
      <c r="I185" s="831"/>
      <c r="J185" s="881"/>
      <c r="K185" s="1125"/>
      <c r="L185" s="907"/>
      <c r="M185" s="831"/>
      <c r="N185" s="831"/>
      <c r="O185" s="1207"/>
      <c r="P185" s="1208"/>
      <c r="Q185" s="831"/>
      <c r="R185" s="1207"/>
      <c r="S185" s="1265"/>
    </row>
    <row r="186" spans="4:19" s="804" customFormat="1" ht="19.7" customHeight="1">
      <c r="D186" s="1208"/>
      <c r="E186" s="1208"/>
      <c r="F186" s="1208"/>
      <c r="G186" s="907"/>
      <c r="H186" s="1266"/>
      <c r="I186" s="831"/>
      <c r="J186" s="881"/>
      <c r="K186" s="1125"/>
      <c r="L186" s="907"/>
      <c r="M186" s="831"/>
      <c r="N186" s="831"/>
      <c r="O186" s="1207"/>
      <c r="P186" s="1208"/>
      <c r="Q186" s="831"/>
      <c r="R186" s="1207"/>
      <c r="S186" s="1265"/>
    </row>
    <row r="187" spans="4:19" s="804" customFormat="1" ht="19.7" customHeight="1">
      <c r="D187" s="1208"/>
      <c r="E187" s="1208"/>
      <c r="F187" s="1208"/>
      <c r="G187" s="907"/>
      <c r="H187" s="1266"/>
      <c r="I187" s="831"/>
      <c r="J187" s="881"/>
      <c r="K187" s="1125"/>
      <c r="L187" s="907"/>
      <c r="M187" s="831"/>
      <c r="N187" s="831"/>
      <c r="O187" s="1207"/>
      <c r="P187" s="1208"/>
      <c r="Q187" s="831"/>
      <c r="R187" s="1207"/>
      <c r="S187" s="1265"/>
    </row>
    <row r="188" spans="4:19" s="804" customFormat="1" ht="19.7" customHeight="1">
      <c r="D188" s="1208"/>
      <c r="E188" s="1208"/>
      <c r="F188" s="1208"/>
      <c r="G188" s="907"/>
      <c r="H188" s="1266"/>
      <c r="I188" s="831"/>
      <c r="J188" s="881"/>
      <c r="K188" s="1125"/>
      <c r="L188" s="907"/>
      <c r="M188" s="831"/>
      <c r="N188" s="831"/>
      <c r="O188" s="1207"/>
      <c r="P188" s="1208"/>
      <c r="Q188" s="831"/>
      <c r="R188" s="1207"/>
      <c r="S188" s="1265"/>
    </row>
    <row r="189" spans="4:19" s="804" customFormat="1" ht="19.7" customHeight="1">
      <c r="D189" s="1208"/>
      <c r="E189" s="1208"/>
      <c r="F189" s="1208"/>
      <c r="G189" s="907"/>
      <c r="H189" s="1266"/>
      <c r="I189" s="831"/>
      <c r="J189" s="881"/>
      <c r="K189" s="1125"/>
      <c r="L189" s="907"/>
      <c r="M189" s="831"/>
      <c r="N189" s="831"/>
      <c r="O189" s="1207"/>
      <c r="P189" s="1208"/>
      <c r="Q189" s="831"/>
      <c r="R189" s="1207"/>
      <c r="S189" s="1265"/>
    </row>
    <row r="190" spans="4:19" s="804" customFormat="1" ht="19.7" customHeight="1">
      <c r="D190" s="1208"/>
      <c r="E190" s="1208"/>
      <c r="F190" s="1208"/>
      <c r="G190" s="907"/>
      <c r="H190" s="1266"/>
      <c r="I190" s="831"/>
      <c r="J190" s="881"/>
      <c r="K190" s="1125"/>
      <c r="L190" s="907"/>
      <c r="M190" s="831"/>
      <c r="N190" s="831"/>
      <c r="O190" s="1207"/>
      <c r="P190" s="1208"/>
      <c r="Q190" s="831"/>
      <c r="R190" s="1207"/>
      <c r="S190" s="1265"/>
    </row>
    <row r="191" spans="4:19" s="804" customFormat="1" ht="19.7" customHeight="1">
      <c r="D191" s="1208"/>
      <c r="E191" s="1208"/>
      <c r="F191" s="1208"/>
      <c r="G191" s="907"/>
      <c r="H191" s="1266"/>
      <c r="I191" s="831"/>
      <c r="J191" s="881"/>
      <c r="K191" s="1125"/>
      <c r="L191" s="907"/>
      <c r="M191" s="831"/>
      <c r="N191" s="831"/>
      <c r="O191" s="1207"/>
      <c r="P191" s="1208"/>
      <c r="Q191" s="831"/>
      <c r="R191" s="1207"/>
      <c r="S191" s="1265"/>
    </row>
    <row r="192" spans="4:19" s="804" customFormat="1" ht="19.7" customHeight="1">
      <c r="D192" s="1208"/>
      <c r="E192" s="1208"/>
      <c r="F192" s="1208"/>
      <c r="G192" s="907"/>
      <c r="H192" s="1266"/>
      <c r="I192" s="831"/>
      <c r="J192" s="881"/>
      <c r="K192" s="1125"/>
      <c r="L192" s="907"/>
      <c r="M192" s="831"/>
      <c r="N192" s="831"/>
      <c r="O192" s="1207"/>
      <c r="P192" s="1208"/>
      <c r="Q192" s="831"/>
      <c r="R192" s="1207"/>
      <c r="S192" s="1265"/>
    </row>
    <row r="193" spans="4:19" s="804" customFormat="1" ht="19.7" customHeight="1">
      <c r="D193" s="1208"/>
      <c r="E193" s="1208"/>
      <c r="F193" s="1208"/>
      <c r="G193" s="907"/>
      <c r="H193" s="1266"/>
      <c r="I193" s="831"/>
      <c r="J193" s="881"/>
      <c r="K193" s="1125"/>
      <c r="L193" s="907"/>
      <c r="M193" s="831"/>
      <c r="N193" s="831"/>
      <c r="O193" s="1207"/>
      <c r="P193" s="1208"/>
      <c r="Q193" s="831"/>
      <c r="R193" s="1207"/>
      <c r="S193" s="1265"/>
    </row>
    <row r="194" spans="4:19" s="804" customFormat="1" ht="19.7" customHeight="1">
      <c r="D194" s="1208"/>
      <c r="E194" s="1208"/>
      <c r="F194" s="1208"/>
      <c r="G194" s="907"/>
      <c r="H194" s="1266"/>
      <c r="I194" s="831"/>
      <c r="J194" s="881"/>
      <c r="K194" s="1125"/>
      <c r="L194" s="907"/>
      <c r="M194" s="831"/>
      <c r="N194" s="831"/>
      <c r="O194" s="1207"/>
      <c r="P194" s="1208"/>
      <c r="Q194" s="831"/>
      <c r="R194" s="1207"/>
      <c r="S194" s="1265"/>
    </row>
    <row r="195" spans="4:19" s="804" customFormat="1" ht="19.7" customHeight="1">
      <c r="D195" s="1208"/>
      <c r="E195" s="1208"/>
      <c r="F195" s="1208"/>
      <c r="G195" s="907"/>
      <c r="H195" s="1266"/>
      <c r="I195" s="831"/>
      <c r="J195" s="881"/>
      <c r="K195" s="1125"/>
      <c r="L195" s="907"/>
      <c r="M195" s="831"/>
      <c r="N195" s="831"/>
      <c r="O195" s="1207"/>
      <c r="P195" s="1208"/>
      <c r="Q195" s="831"/>
      <c r="R195" s="1207"/>
      <c r="S195" s="1265"/>
    </row>
    <row r="196" spans="4:19" s="804" customFormat="1" ht="19.7" customHeight="1">
      <c r="D196" s="1208"/>
      <c r="E196" s="1208"/>
      <c r="F196" s="1208"/>
      <c r="G196" s="907"/>
      <c r="H196" s="1266"/>
      <c r="I196" s="831"/>
      <c r="J196" s="881"/>
      <c r="K196" s="1125"/>
      <c r="L196" s="907"/>
      <c r="M196" s="831"/>
      <c r="N196" s="831"/>
      <c r="O196" s="1207"/>
      <c r="P196" s="1208"/>
      <c r="Q196" s="831"/>
      <c r="R196" s="1207"/>
      <c r="S196" s="1265"/>
    </row>
    <row r="197" spans="4:19" s="804" customFormat="1" ht="19.7" customHeight="1">
      <c r="D197" s="1208"/>
      <c r="E197" s="1208"/>
      <c r="F197" s="1208"/>
      <c r="G197" s="907"/>
      <c r="H197" s="1266"/>
      <c r="I197" s="831"/>
      <c r="J197" s="881"/>
      <c r="K197" s="1125"/>
      <c r="L197" s="907"/>
      <c r="M197" s="831"/>
      <c r="N197" s="831"/>
      <c r="O197" s="1207"/>
      <c r="P197" s="1208"/>
      <c r="Q197" s="831"/>
      <c r="R197" s="1207"/>
      <c r="S197" s="1265"/>
    </row>
    <row r="198" spans="4:19" s="804" customFormat="1" ht="19.7" customHeight="1">
      <c r="D198" s="1208"/>
      <c r="E198" s="1208"/>
      <c r="F198" s="1208"/>
      <c r="G198" s="907"/>
      <c r="H198" s="1266"/>
      <c r="I198" s="831"/>
      <c r="J198" s="881"/>
      <c r="K198" s="1125"/>
      <c r="L198" s="907"/>
      <c r="M198" s="831"/>
      <c r="N198" s="831"/>
      <c r="O198" s="1207"/>
      <c r="P198" s="1208"/>
      <c r="Q198" s="831"/>
      <c r="R198" s="1207"/>
      <c r="S198" s="1265"/>
    </row>
    <row r="199" spans="4:19" s="804" customFormat="1" ht="19.7" customHeight="1">
      <c r="D199" s="1208"/>
      <c r="E199" s="1208"/>
      <c r="F199" s="1208"/>
      <c r="G199" s="907"/>
      <c r="H199" s="1266"/>
      <c r="I199" s="831"/>
      <c r="J199" s="881"/>
      <c r="K199" s="1125"/>
      <c r="L199" s="907"/>
      <c r="M199" s="831"/>
      <c r="N199" s="831"/>
      <c r="O199" s="1207"/>
      <c r="P199" s="1208"/>
      <c r="Q199" s="831"/>
      <c r="R199" s="1207"/>
      <c r="S199" s="1265"/>
    </row>
    <row r="200" spans="4:19" s="804" customFormat="1" ht="19.7" customHeight="1">
      <c r="D200" s="1208"/>
      <c r="E200" s="1208"/>
      <c r="F200" s="1208"/>
      <c r="G200" s="907"/>
      <c r="H200" s="1266"/>
      <c r="I200" s="831"/>
      <c r="J200" s="881"/>
      <c r="K200" s="1125"/>
      <c r="L200" s="907"/>
      <c r="M200" s="831"/>
      <c r="N200" s="831"/>
      <c r="O200" s="1207"/>
      <c r="P200" s="1208"/>
      <c r="Q200" s="831"/>
      <c r="R200" s="1207"/>
      <c r="S200" s="1265"/>
    </row>
    <row r="201" spans="4:19" s="804" customFormat="1" ht="19.7" customHeight="1">
      <c r="D201" s="1208"/>
      <c r="E201" s="1208"/>
      <c r="F201" s="1208"/>
      <c r="G201" s="907"/>
      <c r="H201" s="1266"/>
      <c r="I201" s="831"/>
      <c r="J201" s="881"/>
      <c r="K201" s="1125"/>
      <c r="L201" s="907"/>
      <c r="M201" s="831"/>
      <c r="N201" s="831"/>
      <c r="O201" s="1207"/>
      <c r="P201" s="1208"/>
      <c r="Q201" s="831"/>
      <c r="R201" s="1207"/>
      <c r="S201" s="1265"/>
    </row>
    <row r="202" spans="4:19" s="804" customFormat="1" ht="19.7" customHeight="1">
      <c r="D202" s="1208"/>
      <c r="E202" s="1208"/>
      <c r="F202" s="1208"/>
      <c r="G202" s="907"/>
      <c r="H202" s="1266"/>
      <c r="I202" s="831"/>
      <c r="J202" s="881"/>
      <c r="K202" s="1125"/>
      <c r="L202" s="907"/>
      <c r="M202" s="831"/>
      <c r="N202" s="831"/>
      <c r="O202" s="1207"/>
      <c r="P202" s="1208"/>
      <c r="Q202" s="831"/>
      <c r="R202" s="1207"/>
      <c r="S202" s="1265"/>
    </row>
    <row r="203" spans="4:19" s="804" customFormat="1" ht="19.7" customHeight="1">
      <c r="D203" s="1208"/>
      <c r="E203" s="1208"/>
      <c r="F203" s="1208"/>
      <c r="G203" s="907"/>
      <c r="H203" s="1266"/>
      <c r="I203" s="831"/>
      <c r="J203" s="881"/>
      <c r="K203" s="1125"/>
      <c r="L203" s="907"/>
      <c r="M203" s="831"/>
      <c r="N203" s="831"/>
      <c r="O203" s="1207"/>
      <c r="P203" s="1208"/>
      <c r="Q203" s="831"/>
      <c r="R203" s="1207"/>
      <c r="S203" s="1265"/>
    </row>
    <row r="204" spans="4:19" s="804" customFormat="1" ht="19.7" customHeight="1">
      <c r="D204" s="1208"/>
      <c r="E204" s="1208"/>
      <c r="F204" s="1208"/>
      <c r="G204" s="907"/>
      <c r="H204" s="1266"/>
      <c r="I204" s="831"/>
      <c r="J204" s="881"/>
      <c r="K204" s="1125"/>
      <c r="L204" s="907"/>
      <c r="M204" s="831"/>
      <c r="N204" s="831"/>
      <c r="O204" s="1207"/>
      <c r="P204" s="1208"/>
      <c r="Q204" s="831"/>
      <c r="R204" s="1207"/>
      <c r="S204" s="1265"/>
    </row>
    <row r="205" spans="4:19" s="804" customFormat="1" ht="19.7" customHeight="1">
      <c r="D205" s="1208"/>
      <c r="E205" s="1208"/>
      <c r="F205" s="1208"/>
      <c r="G205" s="907"/>
      <c r="H205" s="1266"/>
      <c r="I205" s="831"/>
      <c r="J205" s="881"/>
      <c r="K205" s="1125"/>
      <c r="L205" s="907"/>
      <c r="M205" s="831"/>
      <c r="N205" s="831"/>
      <c r="O205" s="1207"/>
      <c r="P205" s="1208"/>
      <c r="Q205" s="831"/>
      <c r="R205" s="1207"/>
      <c r="S205" s="1265"/>
    </row>
    <row r="206" spans="4:19" s="804" customFormat="1" ht="19.7" customHeight="1">
      <c r="D206" s="1208"/>
      <c r="E206" s="1208"/>
      <c r="F206" s="1208"/>
      <c r="G206" s="907"/>
      <c r="H206" s="1266"/>
      <c r="I206" s="831"/>
      <c r="J206" s="881"/>
      <c r="K206" s="1125"/>
      <c r="L206" s="907"/>
      <c r="M206" s="831"/>
      <c r="N206" s="831"/>
      <c r="O206" s="1207"/>
      <c r="P206" s="1208"/>
      <c r="Q206" s="831"/>
      <c r="R206" s="1207"/>
      <c r="S206" s="1265"/>
    </row>
    <row r="207" spans="4:19" s="804" customFormat="1" ht="19.7" customHeight="1">
      <c r="D207" s="1208"/>
      <c r="E207" s="1208"/>
      <c r="F207" s="1208"/>
      <c r="G207" s="907"/>
      <c r="H207" s="1266"/>
      <c r="I207" s="831"/>
      <c r="J207" s="881"/>
      <c r="K207" s="1125"/>
      <c r="L207" s="907"/>
      <c r="M207" s="831"/>
      <c r="N207" s="831"/>
      <c r="O207" s="1207"/>
      <c r="P207" s="1208"/>
      <c r="Q207" s="831"/>
      <c r="R207" s="1207"/>
      <c r="S207" s="1265"/>
    </row>
    <row r="208" spans="4:19" s="804" customFormat="1" ht="19.7" customHeight="1">
      <c r="D208" s="1208"/>
      <c r="E208" s="1208"/>
      <c r="F208" s="1208"/>
      <c r="G208" s="907"/>
      <c r="H208" s="1266"/>
      <c r="I208" s="831"/>
      <c r="J208" s="881"/>
      <c r="K208" s="1125"/>
      <c r="L208" s="907"/>
      <c r="M208" s="831"/>
      <c r="N208" s="831"/>
      <c r="O208" s="1207"/>
      <c r="P208" s="1208"/>
      <c r="Q208" s="831"/>
      <c r="R208" s="1207"/>
      <c r="S208" s="1265"/>
    </row>
    <row r="209" spans="4:19" s="804" customFormat="1" ht="19.7" customHeight="1">
      <c r="D209" s="1208"/>
      <c r="E209" s="1208"/>
      <c r="F209" s="1208"/>
      <c r="G209" s="907"/>
      <c r="H209" s="1266"/>
      <c r="I209" s="831"/>
      <c r="J209" s="881"/>
      <c r="K209" s="1125"/>
      <c r="L209" s="907"/>
      <c r="M209" s="831"/>
      <c r="N209" s="831"/>
      <c r="O209" s="1207"/>
      <c r="P209" s="1208"/>
      <c r="Q209" s="831"/>
      <c r="R209" s="1207"/>
      <c r="S209" s="1265"/>
    </row>
    <row r="210" spans="4:19" s="804" customFormat="1" ht="19.7" customHeight="1">
      <c r="D210" s="1208"/>
      <c r="E210" s="1208"/>
      <c r="F210" s="1208"/>
      <c r="G210" s="907"/>
      <c r="H210" s="1266"/>
      <c r="I210" s="831"/>
      <c r="J210" s="881"/>
      <c r="K210" s="1125"/>
      <c r="L210" s="907"/>
      <c r="M210" s="831"/>
      <c r="N210" s="831"/>
      <c r="O210" s="1207"/>
      <c r="P210" s="1208"/>
      <c r="Q210" s="831"/>
      <c r="R210" s="1207"/>
      <c r="S210" s="1265"/>
    </row>
    <row r="211" spans="4:19" s="804" customFormat="1" ht="19.7" customHeight="1">
      <c r="D211" s="1208"/>
      <c r="E211" s="1208"/>
      <c r="F211" s="1208"/>
      <c r="G211" s="907"/>
      <c r="H211" s="1266"/>
      <c r="I211" s="831"/>
      <c r="J211" s="881"/>
      <c r="K211" s="1125"/>
      <c r="L211" s="907"/>
      <c r="M211" s="831"/>
      <c r="N211" s="831"/>
      <c r="O211" s="1207"/>
      <c r="P211" s="1208"/>
      <c r="Q211" s="831"/>
      <c r="R211" s="1207"/>
      <c r="S211" s="1265"/>
    </row>
    <row r="212" spans="4:19" s="804" customFormat="1" ht="19.7" customHeight="1">
      <c r="D212" s="1208"/>
      <c r="E212" s="1208"/>
      <c r="F212" s="1208"/>
      <c r="G212" s="907"/>
      <c r="H212" s="1266"/>
      <c r="I212" s="831"/>
      <c r="J212" s="881"/>
      <c r="K212" s="1125"/>
      <c r="L212" s="907"/>
      <c r="M212" s="831"/>
      <c r="N212" s="831"/>
      <c r="O212" s="1207"/>
      <c r="P212" s="1208"/>
      <c r="Q212" s="831"/>
      <c r="R212" s="1207"/>
      <c r="S212" s="1265"/>
    </row>
    <row r="213" spans="4:19" s="804" customFormat="1" ht="19.7" customHeight="1">
      <c r="D213" s="1208"/>
      <c r="E213" s="1208"/>
      <c r="F213" s="1208"/>
      <c r="G213" s="907"/>
      <c r="H213" s="1266"/>
      <c r="I213" s="831"/>
      <c r="J213" s="881"/>
      <c r="K213" s="1125"/>
      <c r="L213" s="907"/>
      <c r="M213" s="831"/>
      <c r="N213" s="831"/>
      <c r="O213" s="1207"/>
      <c r="P213" s="1208"/>
      <c r="Q213" s="831"/>
      <c r="R213" s="1207"/>
      <c r="S213" s="1265"/>
    </row>
    <row r="214" spans="4:19" s="804" customFormat="1" ht="19.7" customHeight="1">
      <c r="D214" s="1208"/>
      <c r="E214" s="1208"/>
      <c r="F214" s="1208"/>
      <c r="G214" s="907"/>
      <c r="H214" s="1266"/>
      <c r="I214" s="831"/>
      <c r="J214" s="881"/>
      <c r="K214" s="1125"/>
      <c r="L214" s="907"/>
      <c r="M214" s="831"/>
      <c r="N214" s="831"/>
      <c r="O214" s="1207"/>
      <c r="P214" s="1208"/>
      <c r="Q214" s="831"/>
      <c r="R214" s="1207"/>
      <c r="S214" s="1265"/>
    </row>
    <row r="215" spans="4:19" s="804" customFormat="1" ht="19.7" customHeight="1">
      <c r="D215" s="1208"/>
      <c r="E215" s="1208"/>
      <c r="F215" s="1208"/>
      <c r="G215" s="907"/>
      <c r="H215" s="1266"/>
      <c r="I215" s="831"/>
      <c r="J215" s="881"/>
      <c r="K215" s="1125"/>
      <c r="L215" s="907"/>
      <c r="M215" s="831"/>
      <c r="N215" s="831"/>
      <c r="O215" s="1207"/>
      <c r="P215" s="1208"/>
      <c r="Q215" s="831"/>
      <c r="R215" s="1207"/>
      <c r="S215" s="1265"/>
    </row>
    <row r="216" spans="4:19" s="804" customFormat="1" ht="19.7" customHeight="1">
      <c r="D216" s="1208"/>
      <c r="E216" s="1208"/>
      <c r="F216" s="1208"/>
      <c r="G216" s="907"/>
      <c r="H216" s="1266"/>
      <c r="I216" s="831"/>
      <c r="J216" s="881"/>
      <c r="K216" s="1125"/>
      <c r="L216" s="907"/>
      <c r="M216" s="831"/>
      <c r="N216" s="831"/>
      <c r="O216" s="1207"/>
      <c r="P216" s="1208"/>
      <c r="Q216" s="831"/>
      <c r="R216" s="1207"/>
      <c r="S216" s="1265"/>
    </row>
    <row r="217" spans="4:19" s="804" customFormat="1" ht="19.7" customHeight="1">
      <c r="D217" s="1208"/>
      <c r="E217" s="1208"/>
      <c r="F217" s="1208"/>
      <c r="G217" s="907"/>
      <c r="H217" s="1266"/>
      <c r="I217" s="831"/>
      <c r="J217" s="881"/>
      <c r="K217" s="1125"/>
      <c r="L217" s="907"/>
      <c r="M217" s="831"/>
      <c r="N217" s="831"/>
      <c r="O217" s="1207"/>
      <c r="P217" s="1208"/>
      <c r="Q217" s="831"/>
      <c r="R217" s="1207"/>
      <c r="S217" s="1265"/>
    </row>
    <row r="218" spans="4:19" s="804" customFormat="1" ht="19.7" customHeight="1">
      <c r="D218" s="1208"/>
      <c r="E218" s="1208"/>
      <c r="F218" s="1208"/>
      <c r="G218" s="907"/>
      <c r="H218" s="1266"/>
      <c r="I218" s="831"/>
      <c r="J218" s="881"/>
      <c r="K218" s="1125"/>
      <c r="L218" s="907"/>
      <c r="M218" s="831"/>
      <c r="N218" s="831"/>
      <c r="O218" s="1207"/>
      <c r="P218" s="1208"/>
      <c r="Q218" s="831"/>
      <c r="R218" s="1207"/>
      <c r="S218" s="1265"/>
    </row>
    <row r="219" spans="4:19" s="804" customFormat="1" ht="19.7" customHeight="1">
      <c r="D219" s="1208"/>
      <c r="E219" s="1208"/>
      <c r="F219" s="1208"/>
      <c r="G219" s="907"/>
      <c r="H219" s="1266"/>
      <c r="I219" s="831"/>
      <c r="J219" s="881"/>
      <c r="K219" s="1125"/>
      <c r="L219" s="907"/>
      <c r="M219" s="831"/>
      <c r="N219" s="831"/>
      <c r="O219" s="1207"/>
      <c r="P219" s="1208"/>
      <c r="Q219" s="831"/>
      <c r="R219" s="1207"/>
      <c r="S219" s="1265"/>
    </row>
    <row r="220" spans="4:19" s="804" customFormat="1" ht="19.7" customHeight="1">
      <c r="D220" s="1208"/>
      <c r="E220" s="1208"/>
      <c r="F220" s="1208"/>
      <c r="G220" s="907"/>
      <c r="H220" s="1266"/>
      <c r="I220" s="831"/>
      <c r="J220" s="881"/>
      <c r="K220" s="1125"/>
      <c r="L220" s="907"/>
      <c r="M220" s="831"/>
      <c r="N220" s="831"/>
      <c r="O220" s="1207"/>
      <c r="P220" s="1208"/>
      <c r="Q220" s="831"/>
      <c r="R220" s="1207"/>
      <c r="S220" s="1265"/>
    </row>
    <row r="221" spans="4:19" s="804" customFormat="1" ht="19.7" customHeight="1">
      <c r="D221" s="1208"/>
      <c r="E221" s="1208"/>
      <c r="F221" s="1208"/>
      <c r="G221" s="907"/>
      <c r="H221" s="1266"/>
      <c r="I221" s="831"/>
      <c r="J221" s="881"/>
      <c r="K221" s="1125"/>
      <c r="L221" s="907"/>
      <c r="M221" s="831"/>
      <c r="N221" s="831"/>
      <c r="O221" s="1207"/>
      <c r="P221" s="1208"/>
      <c r="Q221" s="831"/>
      <c r="R221" s="1207"/>
      <c r="S221" s="1265"/>
    </row>
    <row r="222" spans="4:19" s="804" customFormat="1" ht="19.7" customHeight="1">
      <c r="D222" s="1208"/>
      <c r="E222" s="1208"/>
      <c r="F222" s="1208"/>
      <c r="G222" s="907"/>
      <c r="H222" s="1266"/>
      <c r="I222" s="831"/>
      <c r="J222" s="881"/>
      <c r="K222" s="1125"/>
      <c r="L222" s="907"/>
      <c r="M222" s="831"/>
      <c r="N222" s="831"/>
      <c r="O222" s="1207"/>
      <c r="P222" s="1208"/>
      <c r="Q222" s="831"/>
      <c r="R222" s="1207"/>
      <c r="S222" s="1265"/>
    </row>
    <row r="223" spans="4:19" s="804" customFormat="1" ht="19.7" customHeight="1">
      <c r="D223" s="1208"/>
      <c r="E223" s="1208"/>
      <c r="F223" s="1208"/>
      <c r="G223" s="907"/>
      <c r="H223" s="1266"/>
      <c r="I223" s="831"/>
      <c r="J223" s="881"/>
      <c r="K223" s="1125"/>
      <c r="L223" s="907"/>
      <c r="M223" s="831"/>
      <c r="N223" s="831"/>
      <c r="O223" s="1207"/>
      <c r="P223" s="1208"/>
      <c r="Q223" s="831"/>
      <c r="R223" s="1207"/>
      <c r="S223" s="1265"/>
    </row>
    <row r="224" spans="4:19" s="804" customFormat="1" ht="19.7" customHeight="1">
      <c r="D224" s="1208"/>
      <c r="E224" s="1208"/>
      <c r="F224" s="1208"/>
      <c r="G224" s="907"/>
      <c r="H224" s="1266"/>
      <c r="I224" s="831"/>
      <c r="J224" s="881"/>
      <c r="K224" s="1125"/>
      <c r="L224" s="907"/>
      <c r="M224" s="831"/>
      <c r="N224" s="831"/>
      <c r="O224" s="1207"/>
      <c r="P224" s="1208"/>
      <c r="Q224" s="831"/>
      <c r="R224" s="1207"/>
      <c r="S224" s="1265"/>
    </row>
    <row r="225" spans="4:19" s="804" customFormat="1" ht="19.7" customHeight="1">
      <c r="D225" s="1208"/>
      <c r="E225" s="1208"/>
      <c r="F225" s="1208"/>
      <c r="G225" s="907"/>
      <c r="H225" s="1266"/>
      <c r="I225" s="831"/>
      <c r="J225" s="881"/>
      <c r="K225" s="1125"/>
      <c r="L225" s="907"/>
      <c r="M225" s="831"/>
      <c r="N225" s="831"/>
      <c r="O225" s="1207"/>
      <c r="P225" s="1208"/>
      <c r="Q225" s="831"/>
      <c r="R225" s="1207"/>
      <c r="S225" s="1265"/>
    </row>
    <row r="226" spans="4:19" s="804" customFormat="1" ht="19.7" customHeight="1">
      <c r="D226" s="1208"/>
      <c r="E226" s="1208"/>
      <c r="F226" s="1208"/>
      <c r="G226" s="907"/>
      <c r="H226" s="1266"/>
      <c r="I226" s="831"/>
      <c r="J226" s="881"/>
      <c r="K226" s="1125"/>
      <c r="L226" s="907"/>
      <c r="M226" s="831"/>
      <c r="N226" s="831"/>
      <c r="O226" s="1207"/>
      <c r="P226" s="1208"/>
      <c r="Q226" s="831"/>
      <c r="R226" s="1207"/>
      <c r="S226" s="1265"/>
    </row>
    <row r="227" spans="4:19" s="804" customFormat="1" ht="19.7" customHeight="1">
      <c r="D227" s="1208"/>
      <c r="E227" s="1208"/>
      <c r="F227" s="1208"/>
      <c r="G227" s="907"/>
      <c r="H227" s="1266"/>
      <c r="I227" s="831"/>
      <c r="J227" s="881"/>
      <c r="K227" s="1125"/>
      <c r="L227" s="907"/>
      <c r="M227" s="831"/>
      <c r="N227" s="831"/>
      <c r="O227" s="1207"/>
      <c r="P227" s="1208"/>
      <c r="Q227" s="831"/>
      <c r="R227" s="1207"/>
      <c r="S227" s="1265"/>
    </row>
    <row r="228" spans="4:19" s="804" customFormat="1" ht="19.7" customHeight="1">
      <c r="D228" s="1208"/>
      <c r="E228" s="1208"/>
      <c r="F228" s="1208"/>
      <c r="G228" s="907"/>
      <c r="H228" s="1266"/>
      <c r="I228" s="831"/>
      <c r="J228" s="881"/>
      <c r="K228" s="1125"/>
      <c r="L228" s="907"/>
      <c r="M228" s="831"/>
      <c r="N228" s="831"/>
      <c r="O228" s="1207"/>
      <c r="P228" s="1208"/>
      <c r="Q228" s="831"/>
      <c r="R228" s="1207"/>
      <c r="S228" s="1265"/>
    </row>
    <row r="229" spans="4:19" s="804" customFormat="1" ht="19.7" customHeight="1">
      <c r="D229" s="1208"/>
      <c r="E229" s="1208"/>
      <c r="F229" s="1208"/>
      <c r="G229" s="907"/>
      <c r="H229" s="1266"/>
      <c r="I229" s="831"/>
      <c r="J229" s="881"/>
      <c r="K229" s="1125"/>
      <c r="L229" s="907"/>
      <c r="M229" s="831"/>
      <c r="N229" s="831"/>
      <c r="O229" s="1207"/>
      <c r="P229" s="1208"/>
      <c r="Q229" s="831"/>
      <c r="R229" s="1207"/>
      <c r="S229" s="1265"/>
    </row>
    <row r="230" spans="4:19" s="804" customFormat="1" ht="19.7" customHeight="1">
      <c r="D230" s="1208"/>
      <c r="E230" s="1208"/>
      <c r="F230" s="1208"/>
      <c r="G230" s="907"/>
      <c r="H230" s="1266"/>
      <c r="I230" s="831"/>
      <c r="J230" s="881"/>
      <c r="K230" s="1125"/>
      <c r="L230" s="907"/>
      <c r="M230" s="831"/>
      <c r="N230" s="831"/>
      <c r="O230" s="1207"/>
      <c r="P230" s="1208"/>
      <c r="Q230" s="831"/>
      <c r="R230" s="1207"/>
      <c r="S230" s="1265"/>
    </row>
    <row r="231" spans="4:19" s="804" customFormat="1" ht="19.7" customHeight="1">
      <c r="D231" s="1208"/>
      <c r="E231" s="1208"/>
      <c r="F231" s="1208"/>
      <c r="G231" s="907"/>
      <c r="H231" s="1266"/>
      <c r="I231" s="831"/>
      <c r="J231" s="881"/>
      <c r="K231" s="1125"/>
      <c r="L231" s="907"/>
      <c r="M231" s="831"/>
      <c r="N231" s="831"/>
      <c r="O231" s="1207"/>
      <c r="P231" s="1208"/>
      <c r="Q231" s="831"/>
      <c r="R231" s="1207"/>
      <c r="S231" s="1265"/>
    </row>
    <row r="232" spans="4:19" s="804" customFormat="1" ht="19.7" customHeight="1">
      <c r="D232" s="1208"/>
      <c r="E232" s="1208"/>
      <c r="F232" s="1208"/>
      <c r="G232" s="907"/>
      <c r="H232" s="1266"/>
      <c r="I232" s="831"/>
      <c r="J232" s="881"/>
      <c r="K232" s="1125"/>
      <c r="L232" s="907"/>
      <c r="M232" s="831"/>
      <c r="N232" s="831"/>
      <c r="O232" s="1207"/>
      <c r="P232" s="1208"/>
      <c r="Q232" s="831"/>
      <c r="R232" s="1207"/>
      <c r="S232" s="1265"/>
    </row>
    <row r="233" spans="4:19" s="804" customFormat="1" ht="19.7" customHeight="1">
      <c r="D233" s="1208"/>
      <c r="E233" s="1208"/>
      <c r="F233" s="1208"/>
      <c r="G233" s="907"/>
      <c r="H233" s="1266"/>
      <c r="I233" s="831"/>
      <c r="J233" s="881"/>
      <c r="K233" s="1125"/>
      <c r="L233" s="907"/>
      <c r="M233" s="831"/>
      <c r="N233" s="831"/>
      <c r="O233" s="1207"/>
      <c r="P233" s="1208"/>
      <c r="Q233" s="831"/>
      <c r="R233" s="1207"/>
      <c r="S233" s="1265"/>
    </row>
    <row r="234" spans="4:19" s="804" customFormat="1" ht="19.7" customHeight="1">
      <c r="D234" s="1208"/>
      <c r="E234" s="1208"/>
      <c r="F234" s="1208"/>
      <c r="G234" s="907"/>
      <c r="H234" s="1266"/>
      <c r="I234" s="831"/>
      <c r="J234" s="881"/>
      <c r="K234" s="1125"/>
      <c r="L234" s="907"/>
      <c r="M234" s="831"/>
      <c r="N234" s="831"/>
      <c r="O234" s="1207"/>
      <c r="P234" s="1208"/>
      <c r="Q234" s="831"/>
      <c r="R234" s="1207"/>
      <c r="S234" s="1265"/>
    </row>
    <row r="235" spans="4:19" s="804" customFormat="1" ht="19.7" customHeight="1">
      <c r="D235" s="1208"/>
      <c r="E235" s="1208"/>
      <c r="F235" s="1208"/>
      <c r="G235" s="907"/>
      <c r="H235" s="1266"/>
      <c r="I235" s="831"/>
      <c r="J235" s="881"/>
      <c r="K235" s="1125"/>
      <c r="L235" s="907"/>
      <c r="M235" s="831"/>
      <c r="N235" s="831"/>
      <c r="O235" s="1207"/>
      <c r="P235" s="1208"/>
      <c r="Q235" s="831"/>
      <c r="R235" s="1207"/>
      <c r="S235" s="1265"/>
    </row>
    <row r="236" spans="4:19" s="804" customFormat="1" ht="19.7" customHeight="1">
      <c r="D236" s="1208"/>
      <c r="E236" s="1208"/>
      <c r="F236" s="1208"/>
      <c r="G236" s="907"/>
      <c r="H236" s="1266"/>
      <c r="I236" s="831"/>
      <c r="J236" s="881"/>
      <c r="K236" s="1125"/>
      <c r="L236" s="907"/>
      <c r="M236" s="831"/>
      <c r="N236" s="831"/>
      <c r="O236" s="1207"/>
      <c r="P236" s="1208"/>
      <c r="Q236" s="831"/>
      <c r="R236" s="1207"/>
      <c r="S236" s="1265"/>
    </row>
    <row r="237" spans="4:19" s="804" customFormat="1" ht="19.7" customHeight="1">
      <c r="D237" s="1208"/>
      <c r="E237" s="1208"/>
      <c r="F237" s="1208"/>
      <c r="G237" s="907"/>
      <c r="H237" s="1266"/>
      <c r="I237" s="831"/>
      <c r="J237" s="881"/>
      <c r="K237" s="1125"/>
      <c r="L237" s="907"/>
      <c r="M237" s="831"/>
      <c r="N237" s="831"/>
      <c r="O237" s="1207"/>
      <c r="P237" s="1208"/>
      <c r="Q237" s="831"/>
      <c r="R237" s="1207"/>
      <c r="S237" s="1265"/>
    </row>
    <row r="238" spans="4:19" s="804" customFormat="1" ht="19.7" customHeight="1">
      <c r="D238" s="1208"/>
      <c r="E238" s="1208"/>
      <c r="F238" s="1208"/>
      <c r="G238" s="907"/>
      <c r="H238" s="1266"/>
      <c r="I238" s="831"/>
      <c r="J238" s="881"/>
      <c r="K238" s="1125"/>
      <c r="L238" s="907"/>
      <c r="M238" s="831"/>
      <c r="N238" s="831"/>
      <c r="O238" s="1207"/>
      <c r="P238" s="1208"/>
      <c r="Q238" s="831"/>
      <c r="R238" s="1207"/>
      <c r="S238" s="1265"/>
    </row>
    <row r="239" spans="4:19" s="804" customFormat="1" ht="19.7" customHeight="1">
      <c r="D239" s="1208"/>
      <c r="E239" s="1208"/>
      <c r="F239" s="1208"/>
      <c r="G239" s="907"/>
      <c r="H239" s="1266"/>
      <c r="I239" s="831"/>
      <c r="J239" s="881"/>
      <c r="K239" s="1125"/>
      <c r="L239" s="907"/>
      <c r="M239" s="831"/>
      <c r="N239" s="831"/>
      <c r="O239" s="1207"/>
      <c r="P239" s="1208"/>
      <c r="Q239" s="831"/>
      <c r="R239" s="1207"/>
      <c r="S239" s="1265"/>
    </row>
    <row r="240" spans="4:19" s="804" customFormat="1" ht="19.7" customHeight="1">
      <c r="D240" s="1208"/>
      <c r="E240" s="1208"/>
      <c r="F240" s="1208"/>
      <c r="G240" s="907"/>
      <c r="H240" s="1266"/>
      <c r="I240" s="831"/>
      <c r="J240" s="881"/>
      <c r="K240" s="1125"/>
      <c r="L240" s="907"/>
      <c r="M240" s="831"/>
      <c r="N240" s="831"/>
      <c r="O240" s="1207"/>
      <c r="P240" s="1208"/>
      <c r="Q240" s="831"/>
      <c r="R240" s="1207"/>
      <c r="S240" s="1265"/>
    </row>
    <row r="241" spans="4:19" s="804" customFormat="1" ht="19.7" customHeight="1">
      <c r="D241" s="1208"/>
      <c r="E241" s="1208"/>
      <c r="F241" s="1208"/>
      <c r="G241" s="907"/>
      <c r="H241" s="1266"/>
      <c r="I241" s="831"/>
      <c r="J241" s="881"/>
      <c r="K241" s="1125"/>
      <c r="L241" s="907"/>
      <c r="M241" s="831"/>
      <c r="N241" s="831"/>
      <c r="O241" s="1207"/>
      <c r="P241" s="1208"/>
      <c r="Q241" s="831"/>
      <c r="R241" s="1207"/>
      <c r="S241" s="1265"/>
    </row>
    <row r="242" spans="4:19" s="804" customFormat="1" ht="19.7" customHeight="1">
      <c r="D242" s="1208"/>
      <c r="E242" s="1208"/>
      <c r="F242" s="1208"/>
      <c r="G242" s="907"/>
      <c r="H242" s="1266"/>
      <c r="I242" s="831"/>
      <c r="J242" s="881"/>
      <c r="K242" s="1125"/>
      <c r="L242" s="907"/>
      <c r="M242" s="831"/>
      <c r="N242" s="831"/>
      <c r="O242" s="1207"/>
      <c r="P242" s="1208"/>
      <c r="Q242" s="831"/>
      <c r="R242" s="1207"/>
      <c r="S242" s="1265"/>
    </row>
    <row r="243" spans="4:19" s="804" customFormat="1" ht="19.7" customHeight="1">
      <c r="D243" s="1208"/>
      <c r="E243" s="1208"/>
      <c r="F243" s="1208"/>
      <c r="G243" s="907"/>
      <c r="H243" s="1266"/>
      <c r="I243" s="831"/>
      <c r="J243" s="881"/>
      <c r="K243" s="1125"/>
      <c r="L243" s="907"/>
      <c r="M243" s="831"/>
      <c r="N243" s="831"/>
      <c r="O243" s="1207"/>
      <c r="P243" s="1208"/>
      <c r="Q243" s="831"/>
      <c r="R243" s="1207"/>
      <c r="S243" s="1265"/>
    </row>
    <row r="244" spans="4:19" s="804" customFormat="1" ht="19.7" customHeight="1">
      <c r="D244" s="1208"/>
      <c r="E244" s="1208"/>
      <c r="F244" s="1208"/>
      <c r="G244" s="907"/>
      <c r="H244" s="1266"/>
      <c r="I244" s="831"/>
      <c r="J244" s="881"/>
      <c r="K244" s="1125"/>
      <c r="L244" s="907"/>
      <c r="M244" s="831"/>
      <c r="N244" s="831"/>
      <c r="O244" s="1207"/>
      <c r="P244" s="1208"/>
      <c r="Q244" s="831"/>
      <c r="R244" s="1207"/>
      <c r="S244" s="1265"/>
    </row>
    <row r="245" spans="4:19" s="804" customFormat="1" ht="19.7" customHeight="1">
      <c r="D245" s="1208"/>
      <c r="E245" s="1208"/>
      <c r="F245" s="1208"/>
      <c r="G245" s="907"/>
      <c r="H245" s="1266"/>
      <c r="I245" s="831"/>
      <c r="J245" s="881"/>
      <c r="K245" s="1125"/>
      <c r="L245" s="907"/>
      <c r="M245" s="831"/>
      <c r="N245" s="831"/>
      <c r="O245" s="1207"/>
      <c r="P245" s="1208"/>
      <c r="Q245" s="831"/>
      <c r="R245" s="1207"/>
      <c r="S245" s="1265"/>
    </row>
    <row r="246" spans="4:19" s="804" customFormat="1" ht="19.7" customHeight="1">
      <c r="D246" s="1208"/>
      <c r="E246" s="1208"/>
      <c r="F246" s="1208"/>
      <c r="G246" s="907"/>
      <c r="H246" s="1266"/>
      <c r="I246" s="831"/>
      <c r="J246" s="881"/>
      <c r="K246" s="1125"/>
      <c r="L246" s="907"/>
      <c r="M246" s="831"/>
      <c r="N246" s="831"/>
      <c r="O246" s="1207"/>
      <c r="P246" s="1208"/>
      <c r="Q246" s="831"/>
      <c r="R246" s="1207"/>
      <c r="S246" s="1265"/>
    </row>
    <row r="247" spans="4:19" s="804" customFormat="1" ht="19.7" customHeight="1">
      <c r="D247" s="1208"/>
      <c r="E247" s="1208"/>
      <c r="F247" s="1208"/>
      <c r="G247" s="907"/>
      <c r="H247" s="1266"/>
      <c r="I247" s="831"/>
      <c r="J247" s="881"/>
      <c r="K247" s="1125"/>
      <c r="L247" s="907"/>
      <c r="M247" s="831"/>
      <c r="N247" s="831"/>
      <c r="O247" s="1207"/>
      <c r="P247" s="1208"/>
      <c r="Q247" s="831"/>
      <c r="R247" s="1207"/>
      <c r="S247" s="1265"/>
    </row>
    <row r="248" spans="4:19" s="804" customFormat="1" ht="19.7" customHeight="1">
      <c r="D248" s="1208"/>
      <c r="E248" s="1208"/>
      <c r="F248" s="1208"/>
      <c r="G248" s="907"/>
      <c r="H248" s="1266"/>
      <c r="I248" s="831"/>
      <c r="J248" s="881"/>
      <c r="K248" s="1125"/>
      <c r="L248" s="907"/>
      <c r="M248" s="831"/>
      <c r="N248" s="831"/>
      <c r="O248" s="1207"/>
      <c r="P248" s="1208"/>
      <c r="Q248" s="831"/>
      <c r="R248" s="1207"/>
      <c r="S248" s="1265"/>
    </row>
    <row r="249" spans="4:19" s="804" customFormat="1" ht="19.7" customHeight="1">
      <c r="D249" s="1208"/>
      <c r="E249" s="1208"/>
      <c r="F249" s="1208"/>
      <c r="G249" s="907"/>
      <c r="H249" s="1266"/>
      <c r="I249" s="831"/>
      <c r="J249" s="881"/>
      <c r="K249" s="1125"/>
      <c r="L249" s="907"/>
      <c r="M249" s="831"/>
      <c r="N249" s="831"/>
      <c r="O249" s="1207"/>
      <c r="P249" s="1208"/>
      <c r="Q249" s="831"/>
      <c r="R249" s="1207"/>
      <c r="S249" s="1265"/>
    </row>
    <row r="250" spans="4:19" s="804" customFormat="1" ht="19.7" customHeight="1">
      <c r="D250" s="1208"/>
      <c r="E250" s="1208"/>
      <c r="F250" s="1208"/>
      <c r="G250" s="907"/>
      <c r="H250" s="1266"/>
      <c r="I250" s="831"/>
      <c r="J250" s="881"/>
      <c r="K250" s="1125"/>
      <c r="L250" s="907"/>
      <c r="M250" s="831"/>
      <c r="N250" s="831"/>
      <c r="O250" s="1207"/>
      <c r="P250" s="1208"/>
      <c r="Q250" s="831"/>
      <c r="R250" s="1207"/>
      <c r="S250" s="1265"/>
    </row>
    <row r="251" spans="4:19" s="804" customFormat="1" ht="19.7" customHeight="1">
      <c r="D251" s="1208"/>
      <c r="E251" s="1208"/>
      <c r="F251" s="1208"/>
      <c r="G251" s="907"/>
      <c r="H251" s="1266"/>
      <c r="I251" s="831"/>
      <c r="J251" s="881"/>
      <c r="K251" s="1125"/>
      <c r="L251" s="907"/>
      <c r="M251" s="831"/>
      <c r="N251" s="831"/>
      <c r="O251" s="1207"/>
      <c r="P251" s="1208"/>
      <c r="Q251" s="831"/>
      <c r="R251" s="1207"/>
      <c r="S251" s="1265"/>
    </row>
    <row r="252" spans="4:19" s="804" customFormat="1" ht="19.7" customHeight="1">
      <c r="D252" s="1208"/>
      <c r="E252" s="1208"/>
      <c r="F252" s="1208"/>
      <c r="G252" s="907"/>
      <c r="H252" s="1266"/>
      <c r="I252" s="831"/>
      <c r="J252" s="881"/>
      <c r="K252" s="1125"/>
      <c r="L252" s="907"/>
      <c r="M252" s="831"/>
      <c r="N252" s="831"/>
      <c r="O252" s="1207"/>
      <c r="P252" s="1208"/>
      <c r="Q252" s="831"/>
      <c r="R252" s="1207"/>
      <c r="S252" s="1265"/>
    </row>
    <row r="253" spans="4:19" s="804" customFormat="1" ht="19.7" customHeight="1">
      <c r="D253" s="1208"/>
      <c r="E253" s="1208"/>
      <c r="F253" s="1208"/>
      <c r="G253" s="907"/>
      <c r="H253" s="1266"/>
      <c r="I253" s="831"/>
      <c r="J253" s="881"/>
      <c r="K253" s="1125"/>
      <c r="L253" s="907"/>
      <c r="M253" s="831"/>
      <c r="N253" s="831"/>
      <c r="O253" s="1207"/>
      <c r="P253" s="1208"/>
      <c r="Q253" s="831"/>
      <c r="R253" s="1207"/>
      <c r="S253" s="1265"/>
    </row>
    <row r="254" spans="4:19" s="804" customFormat="1" ht="19.7" customHeight="1">
      <c r="D254" s="1208"/>
      <c r="E254" s="1208"/>
      <c r="F254" s="1208"/>
      <c r="G254" s="907"/>
      <c r="H254" s="1266"/>
      <c r="I254" s="831"/>
      <c r="J254" s="881"/>
      <c r="K254" s="1125"/>
      <c r="L254" s="907"/>
      <c r="M254" s="831"/>
      <c r="N254" s="831"/>
      <c r="O254" s="1207"/>
      <c r="P254" s="1208"/>
      <c r="Q254" s="831"/>
      <c r="R254" s="1207"/>
      <c r="S254" s="1265"/>
    </row>
    <row r="255" spans="4:19" s="804" customFormat="1" ht="19.7" customHeight="1">
      <c r="D255" s="1208"/>
      <c r="E255" s="1208"/>
      <c r="F255" s="1208"/>
      <c r="G255" s="907"/>
      <c r="H255" s="1266"/>
      <c r="I255" s="831"/>
      <c r="J255" s="881"/>
      <c r="K255" s="1125"/>
      <c r="L255" s="907"/>
      <c r="M255" s="831"/>
      <c r="N255" s="831"/>
      <c r="O255" s="1207"/>
      <c r="P255" s="1208"/>
      <c r="Q255" s="831"/>
      <c r="R255" s="1207"/>
      <c r="S255" s="1265"/>
    </row>
    <row r="256" spans="4:19" s="804" customFormat="1" ht="19.7" customHeight="1">
      <c r="D256" s="1208"/>
      <c r="E256" s="1208"/>
      <c r="F256" s="1208"/>
      <c r="G256" s="907"/>
      <c r="H256" s="1266"/>
      <c r="I256" s="831"/>
      <c r="J256" s="881"/>
      <c r="K256" s="1125"/>
      <c r="L256" s="907"/>
      <c r="M256" s="831"/>
      <c r="N256" s="831"/>
      <c r="O256" s="1207"/>
      <c r="P256" s="1208"/>
      <c r="Q256" s="831"/>
      <c r="R256" s="1207"/>
      <c r="S256" s="1265"/>
    </row>
    <row r="257" spans="4:19" s="804" customFormat="1" ht="19.7" customHeight="1">
      <c r="D257" s="1208"/>
      <c r="E257" s="1208"/>
      <c r="F257" s="1208"/>
      <c r="G257" s="907"/>
      <c r="H257" s="1266"/>
      <c r="I257" s="831"/>
      <c r="J257" s="881"/>
      <c r="K257" s="1125"/>
      <c r="L257" s="907"/>
      <c r="M257" s="831"/>
      <c r="N257" s="831"/>
      <c r="O257" s="1207"/>
      <c r="P257" s="1208"/>
      <c r="Q257" s="831"/>
      <c r="R257" s="1207"/>
      <c r="S257" s="1265"/>
    </row>
    <row r="258" spans="4:19" s="804" customFormat="1" ht="19.7" customHeight="1">
      <c r="D258" s="1208"/>
      <c r="E258" s="1208"/>
      <c r="F258" s="1208"/>
      <c r="G258" s="907"/>
      <c r="H258" s="1266"/>
      <c r="I258" s="831"/>
      <c r="J258" s="881"/>
      <c r="K258" s="1125"/>
      <c r="L258" s="907"/>
      <c r="M258" s="831"/>
      <c r="N258" s="831"/>
      <c r="O258" s="1207"/>
      <c r="P258" s="1208"/>
      <c r="Q258" s="831"/>
      <c r="R258" s="1207"/>
      <c r="S258" s="1265"/>
    </row>
    <row r="259" spans="4:19" s="804" customFormat="1" ht="19.7" customHeight="1">
      <c r="D259" s="1208"/>
      <c r="E259" s="1208"/>
      <c r="F259" s="1208"/>
      <c r="G259" s="907"/>
      <c r="H259" s="1266"/>
      <c r="I259" s="831"/>
      <c r="J259" s="881"/>
      <c r="K259" s="1125"/>
      <c r="L259" s="907"/>
      <c r="M259" s="831"/>
      <c r="N259" s="831"/>
      <c r="O259" s="1207"/>
      <c r="P259" s="1208"/>
      <c r="Q259" s="831"/>
      <c r="R259" s="1207"/>
      <c r="S259" s="1265"/>
    </row>
    <row r="260" spans="4:19" s="804" customFormat="1" ht="19.7" customHeight="1">
      <c r="D260" s="1208"/>
      <c r="E260" s="1208"/>
      <c r="F260" s="1208"/>
      <c r="G260" s="907"/>
      <c r="H260" s="1266"/>
      <c r="I260" s="831"/>
      <c r="J260" s="881"/>
      <c r="K260" s="1125"/>
      <c r="L260" s="907"/>
      <c r="M260" s="831"/>
      <c r="N260" s="831"/>
      <c r="O260" s="1207"/>
      <c r="P260" s="1208"/>
      <c r="Q260" s="831"/>
      <c r="R260" s="1207"/>
      <c r="S260" s="1265"/>
    </row>
    <row r="261" spans="4:19" s="804" customFormat="1" ht="19.7" customHeight="1">
      <c r="D261" s="1208"/>
      <c r="E261" s="1208"/>
      <c r="F261" s="1208"/>
      <c r="G261" s="907"/>
      <c r="H261" s="1266"/>
      <c r="I261" s="831"/>
      <c r="J261" s="881"/>
      <c r="K261" s="1125"/>
      <c r="L261" s="907"/>
      <c r="M261" s="831"/>
      <c r="N261" s="831"/>
      <c r="O261" s="1207"/>
      <c r="P261" s="1208"/>
      <c r="Q261" s="831"/>
      <c r="R261" s="1207"/>
      <c r="S261" s="1265"/>
    </row>
    <row r="262" spans="4:19" s="804" customFormat="1" ht="19.7" customHeight="1">
      <c r="D262" s="1208"/>
      <c r="E262" s="1208"/>
      <c r="F262" s="1208"/>
      <c r="G262" s="907"/>
      <c r="H262" s="1266"/>
      <c r="I262" s="831"/>
      <c r="J262" s="881"/>
      <c r="K262" s="1125"/>
      <c r="L262" s="907"/>
      <c r="M262" s="831"/>
      <c r="N262" s="831"/>
      <c r="O262" s="1207"/>
      <c r="P262" s="1208"/>
      <c r="Q262" s="831"/>
      <c r="R262" s="1207"/>
      <c r="S262" s="1265"/>
    </row>
    <row r="263" spans="4:19" s="804" customFormat="1" ht="19.7" customHeight="1">
      <c r="D263" s="1208"/>
      <c r="E263" s="1208"/>
      <c r="F263" s="1208"/>
      <c r="G263" s="907"/>
      <c r="H263" s="1266"/>
      <c r="I263" s="831"/>
      <c r="J263" s="881"/>
      <c r="K263" s="1125"/>
      <c r="L263" s="907"/>
      <c r="M263" s="831"/>
      <c r="N263" s="831"/>
      <c r="O263" s="1207"/>
      <c r="P263" s="1208"/>
      <c r="Q263" s="831"/>
      <c r="R263" s="1207"/>
      <c r="S263" s="1265"/>
    </row>
    <row r="264" spans="4:19" s="804" customFormat="1" ht="19.7" customHeight="1">
      <c r="D264" s="1208"/>
      <c r="E264" s="1208"/>
      <c r="F264" s="1208"/>
      <c r="G264" s="907"/>
      <c r="H264" s="1266"/>
      <c r="I264" s="831"/>
      <c r="J264" s="881"/>
      <c r="K264" s="1125"/>
      <c r="L264" s="907"/>
      <c r="M264" s="831"/>
      <c r="N264" s="831"/>
      <c r="O264" s="1207"/>
      <c r="P264" s="1208"/>
      <c r="Q264" s="831"/>
      <c r="R264" s="1207"/>
      <c r="S264" s="1265"/>
    </row>
    <row r="265" spans="4:19" s="804" customFormat="1" ht="19.7" customHeight="1">
      <c r="D265" s="1208"/>
      <c r="E265" s="1208"/>
      <c r="F265" s="1208"/>
      <c r="G265" s="907"/>
      <c r="H265" s="1266"/>
      <c r="I265" s="831"/>
      <c r="J265" s="881"/>
      <c r="K265" s="1125"/>
      <c r="L265" s="907"/>
      <c r="M265" s="831"/>
      <c r="N265" s="831"/>
      <c r="O265" s="1207"/>
      <c r="P265" s="1208"/>
      <c r="Q265" s="831"/>
      <c r="R265" s="1207"/>
      <c r="S265" s="1265"/>
    </row>
    <row r="266" spans="4:19" s="804" customFormat="1" ht="19.7" customHeight="1">
      <c r="D266" s="1208"/>
      <c r="E266" s="1208"/>
      <c r="F266" s="1208"/>
      <c r="G266" s="907"/>
      <c r="H266" s="1266"/>
      <c r="I266" s="831"/>
      <c r="J266" s="881"/>
      <c r="K266" s="1125"/>
      <c r="L266" s="907"/>
      <c r="M266" s="831"/>
      <c r="N266" s="831"/>
      <c r="O266" s="1207"/>
      <c r="P266" s="1208"/>
      <c r="Q266" s="831"/>
      <c r="R266" s="1207"/>
      <c r="S266" s="1265"/>
    </row>
    <row r="267" spans="4:19" s="804" customFormat="1" ht="19.7" customHeight="1">
      <c r="D267" s="1208"/>
      <c r="E267" s="1208"/>
      <c r="F267" s="1208"/>
      <c r="G267" s="907"/>
      <c r="H267" s="1266"/>
      <c r="I267" s="831"/>
      <c r="J267" s="881"/>
      <c r="K267" s="1125"/>
      <c r="L267" s="907"/>
      <c r="M267" s="831"/>
      <c r="N267" s="831"/>
      <c r="O267" s="1207"/>
      <c r="P267" s="1208"/>
      <c r="Q267" s="831"/>
      <c r="R267" s="1207"/>
      <c r="S267" s="1265"/>
    </row>
    <row r="268" spans="4:19" s="804" customFormat="1" ht="19.7" customHeight="1">
      <c r="D268" s="1208"/>
      <c r="E268" s="1208"/>
      <c r="F268" s="1208"/>
      <c r="G268" s="907"/>
      <c r="H268" s="1266"/>
      <c r="I268" s="831"/>
      <c r="J268" s="881"/>
      <c r="K268" s="1125"/>
      <c r="L268" s="907"/>
      <c r="M268" s="831"/>
      <c r="N268" s="831"/>
      <c r="O268" s="1207"/>
      <c r="P268" s="1208"/>
      <c r="Q268" s="831"/>
      <c r="R268" s="1207"/>
      <c r="S268" s="1265"/>
    </row>
    <row r="269" spans="4:19" s="804" customFormat="1" ht="19.7" customHeight="1">
      <c r="D269" s="1208"/>
      <c r="E269" s="1208"/>
      <c r="F269" s="1208"/>
      <c r="G269" s="907"/>
      <c r="H269" s="1266"/>
      <c r="I269" s="831"/>
      <c r="J269" s="881"/>
      <c r="K269" s="1125"/>
      <c r="L269" s="907"/>
      <c r="M269" s="831"/>
      <c r="N269" s="831"/>
      <c r="O269" s="1207"/>
      <c r="P269" s="1208"/>
      <c r="Q269" s="831"/>
      <c r="R269" s="1207"/>
      <c r="S269" s="1265"/>
    </row>
    <row r="270" spans="4:19" s="804" customFormat="1" ht="19.7" customHeight="1">
      <c r="D270" s="1208"/>
      <c r="E270" s="1208"/>
      <c r="F270" s="1208"/>
      <c r="G270" s="907"/>
      <c r="H270" s="1266"/>
      <c r="I270" s="831"/>
      <c r="J270" s="881"/>
      <c r="K270" s="1125"/>
      <c r="L270" s="907"/>
      <c r="M270" s="831"/>
      <c r="N270" s="831"/>
      <c r="O270" s="1207"/>
      <c r="P270" s="1208"/>
      <c r="Q270" s="831"/>
      <c r="R270" s="1207"/>
      <c r="S270" s="1265"/>
    </row>
    <row r="271" spans="4:19" s="804" customFormat="1" ht="19.7" customHeight="1">
      <c r="D271" s="1208"/>
      <c r="E271" s="1208"/>
      <c r="F271" s="1208"/>
      <c r="G271" s="907"/>
      <c r="H271" s="1266"/>
      <c r="I271" s="831"/>
      <c r="J271" s="881"/>
      <c r="K271" s="1125"/>
      <c r="L271" s="907"/>
      <c r="M271" s="831"/>
      <c r="N271" s="831"/>
      <c r="O271" s="1207"/>
      <c r="P271" s="1208"/>
      <c r="Q271" s="831"/>
      <c r="R271" s="1207"/>
      <c r="S271" s="1265"/>
    </row>
    <row r="272" spans="4:19" s="804" customFormat="1" ht="19.7" customHeight="1">
      <c r="D272" s="1208"/>
      <c r="E272" s="1208"/>
      <c r="F272" s="1208"/>
      <c r="G272" s="907"/>
      <c r="H272" s="1266"/>
      <c r="I272" s="831"/>
      <c r="J272" s="881"/>
      <c r="K272" s="1125"/>
      <c r="L272" s="907"/>
      <c r="M272" s="831"/>
      <c r="N272" s="831"/>
      <c r="O272" s="1207"/>
      <c r="P272" s="1208"/>
      <c r="Q272" s="831"/>
      <c r="R272" s="1207"/>
      <c r="S272" s="1265"/>
    </row>
    <row r="273" spans="4:19" s="804" customFormat="1" ht="19.7" customHeight="1">
      <c r="D273" s="1208"/>
      <c r="E273" s="1208"/>
      <c r="F273" s="1208"/>
      <c r="G273" s="907"/>
      <c r="H273" s="1266"/>
      <c r="I273" s="831"/>
      <c r="J273" s="881"/>
      <c r="K273" s="1125"/>
      <c r="L273" s="907"/>
      <c r="M273" s="831"/>
      <c r="N273" s="831"/>
      <c r="O273" s="1207"/>
      <c r="P273" s="1208"/>
      <c r="Q273" s="831"/>
      <c r="R273" s="1207"/>
      <c r="S273" s="1265"/>
    </row>
    <row r="274" spans="4:19" s="804" customFormat="1" ht="19.7" customHeight="1">
      <c r="D274" s="1208"/>
      <c r="E274" s="1208"/>
      <c r="F274" s="1208"/>
      <c r="G274" s="907"/>
      <c r="H274" s="1266"/>
      <c r="I274" s="831"/>
      <c r="J274" s="881"/>
      <c r="K274" s="1125"/>
      <c r="L274" s="907"/>
      <c r="M274" s="831"/>
      <c r="N274" s="831"/>
      <c r="O274" s="1207"/>
      <c r="P274" s="1208"/>
      <c r="Q274" s="831"/>
      <c r="R274" s="1207"/>
      <c r="S274" s="1265"/>
    </row>
    <row r="275" spans="4:19" s="804" customFormat="1" ht="19.7" customHeight="1">
      <c r="D275" s="1208"/>
      <c r="E275" s="1208"/>
      <c r="F275" s="1208"/>
      <c r="G275" s="907"/>
      <c r="H275" s="1266"/>
      <c r="I275" s="831"/>
      <c r="J275" s="881"/>
      <c r="K275" s="1125"/>
      <c r="L275" s="907"/>
      <c r="M275" s="831"/>
      <c r="N275" s="831"/>
      <c r="O275" s="1207"/>
      <c r="P275" s="1208"/>
      <c r="Q275" s="831"/>
      <c r="R275" s="1207"/>
      <c r="S275" s="1265"/>
    </row>
    <row r="276" spans="4:19" s="804" customFormat="1" ht="19.7" customHeight="1">
      <c r="D276" s="1208"/>
      <c r="E276" s="1208"/>
      <c r="F276" s="1208"/>
      <c r="G276" s="907"/>
      <c r="H276" s="1266"/>
      <c r="I276" s="831"/>
      <c r="J276" s="881"/>
      <c r="K276" s="1125"/>
      <c r="L276" s="907"/>
      <c r="M276" s="831"/>
      <c r="N276" s="831"/>
      <c r="O276" s="1207"/>
      <c r="P276" s="1208"/>
      <c r="Q276" s="831"/>
      <c r="R276" s="1207"/>
      <c r="S276" s="1265"/>
    </row>
    <row r="277" spans="4:19" s="804" customFormat="1" ht="19.7" customHeight="1">
      <c r="D277" s="1208"/>
      <c r="E277" s="1208"/>
      <c r="F277" s="1208"/>
      <c r="G277" s="907"/>
      <c r="H277" s="1266"/>
      <c r="I277" s="831"/>
      <c r="J277" s="881"/>
      <c r="K277" s="1125"/>
      <c r="L277" s="907"/>
      <c r="M277" s="831"/>
      <c r="N277" s="831"/>
      <c r="O277" s="1207"/>
      <c r="P277" s="1208"/>
      <c r="Q277" s="831"/>
      <c r="R277" s="1207"/>
      <c r="S277" s="1265"/>
    </row>
    <row r="278" spans="4:19" s="804" customFormat="1" ht="19.7" customHeight="1">
      <c r="D278" s="1208"/>
      <c r="E278" s="1208"/>
      <c r="F278" s="1208"/>
      <c r="G278" s="907"/>
      <c r="H278" s="1266"/>
      <c r="I278" s="831"/>
      <c r="J278" s="881"/>
      <c r="K278" s="1125"/>
      <c r="L278" s="907"/>
      <c r="M278" s="831"/>
      <c r="N278" s="831"/>
      <c r="O278" s="1207"/>
      <c r="P278" s="1208"/>
      <c r="Q278" s="831"/>
      <c r="R278" s="1207"/>
      <c r="S278" s="1265"/>
    </row>
    <row r="279" spans="4:19" s="804" customFormat="1" ht="19.7" customHeight="1">
      <c r="D279" s="1208"/>
      <c r="E279" s="1208"/>
      <c r="F279" s="1208"/>
      <c r="G279" s="907"/>
      <c r="H279" s="1266"/>
      <c r="I279" s="831"/>
      <c r="J279" s="881"/>
      <c r="K279" s="1125"/>
      <c r="L279" s="907"/>
      <c r="M279" s="831"/>
      <c r="N279" s="831"/>
      <c r="O279" s="1207"/>
      <c r="P279" s="1208"/>
      <c r="Q279" s="831"/>
      <c r="R279" s="1207"/>
      <c r="S279" s="1265"/>
    </row>
    <row r="280" spans="4:19" s="804" customFormat="1" ht="19.7" customHeight="1">
      <c r="D280" s="1208"/>
      <c r="E280" s="1208"/>
      <c r="F280" s="1208"/>
      <c r="G280" s="907"/>
      <c r="H280" s="1266"/>
      <c r="I280" s="831"/>
      <c r="J280" s="881"/>
      <c r="K280" s="1125"/>
      <c r="L280" s="907"/>
      <c r="M280" s="831"/>
      <c r="N280" s="831"/>
      <c r="O280" s="1207"/>
      <c r="P280" s="1208"/>
      <c r="Q280" s="831"/>
      <c r="R280" s="1207"/>
      <c r="S280" s="1265"/>
    </row>
    <row r="281" spans="4:19" s="804" customFormat="1" ht="19.7" customHeight="1">
      <c r="D281" s="1208"/>
      <c r="E281" s="1208"/>
      <c r="F281" s="1208"/>
      <c r="G281" s="907"/>
      <c r="H281" s="1266"/>
      <c r="I281" s="831"/>
      <c r="J281" s="881"/>
      <c r="K281" s="1125"/>
      <c r="L281" s="907"/>
      <c r="M281" s="831"/>
      <c r="N281" s="831"/>
      <c r="O281" s="1207"/>
      <c r="P281" s="1208"/>
      <c r="Q281" s="831"/>
      <c r="R281" s="1207"/>
      <c r="S281" s="1265"/>
    </row>
    <row r="282" spans="4:19" s="804" customFormat="1" ht="19.7" customHeight="1">
      <c r="D282" s="1208"/>
      <c r="E282" s="1208"/>
      <c r="F282" s="1208"/>
      <c r="G282" s="907"/>
      <c r="H282" s="1266"/>
      <c r="I282" s="831"/>
      <c r="J282" s="881"/>
      <c r="K282" s="1125"/>
      <c r="L282" s="907"/>
      <c r="M282" s="831"/>
      <c r="N282" s="831"/>
      <c r="O282" s="1207"/>
      <c r="P282" s="1208"/>
      <c r="Q282" s="831"/>
      <c r="R282" s="1207"/>
      <c r="S282" s="1265"/>
    </row>
    <row r="283" spans="4:19" s="804" customFormat="1" ht="19.7" customHeight="1">
      <c r="D283" s="1208"/>
      <c r="E283" s="1208"/>
      <c r="F283" s="1208"/>
      <c r="G283" s="907"/>
      <c r="H283" s="1266"/>
      <c r="I283" s="831"/>
      <c r="J283" s="881"/>
      <c r="K283" s="1125"/>
      <c r="L283" s="907"/>
      <c r="M283" s="831"/>
      <c r="N283" s="831"/>
      <c r="O283" s="1207"/>
      <c r="P283" s="1208"/>
      <c r="Q283" s="831"/>
      <c r="R283" s="1207"/>
      <c r="S283" s="1265"/>
    </row>
    <row r="284" spans="4:19" s="804" customFormat="1" ht="19.7" customHeight="1">
      <c r="D284" s="1208"/>
      <c r="E284" s="1208"/>
      <c r="F284" s="1208"/>
      <c r="G284" s="907"/>
      <c r="H284" s="1266"/>
      <c r="I284" s="831"/>
      <c r="J284" s="881"/>
      <c r="K284" s="1125"/>
      <c r="L284" s="907"/>
      <c r="M284" s="831"/>
      <c r="N284" s="831"/>
      <c r="O284" s="1207"/>
      <c r="P284" s="1208"/>
      <c r="Q284" s="831"/>
      <c r="R284" s="1207"/>
      <c r="S284" s="1265"/>
    </row>
    <row r="285" spans="4:19" s="804" customFormat="1" ht="19.7" customHeight="1">
      <c r="D285" s="1208"/>
      <c r="E285" s="1208"/>
      <c r="F285" s="1208"/>
      <c r="G285" s="907"/>
      <c r="H285" s="1266"/>
      <c r="I285" s="831"/>
      <c r="J285" s="881"/>
      <c r="K285" s="1125"/>
      <c r="L285" s="907"/>
      <c r="M285" s="831"/>
      <c r="N285" s="831"/>
      <c r="O285" s="1207"/>
      <c r="P285" s="1208"/>
      <c r="Q285" s="831"/>
      <c r="R285" s="1207"/>
      <c r="S285" s="1265"/>
    </row>
    <row r="286" spans="4:19" s="804" customFormat="1" ht="19.7" customHeight="1">
      <c r="D286" s="1208"/>
      <c r="E286" s="1208"/>
      <c r="F286" s="1208"/>
      <c r="G286" s="907"/>
      <c r="H286" s="1266"/>
      <c r="I286" s="831"/>
      <c r="J286" s="881"/>
      <c r="K286" s="1125"/>
      <c r="L286" s="907"/>
      <c r="M286" s="831"/>
      <c r="N286" s="831"/>
      <c r="O286" s="1207"/>
      <c r="P286" s="1208"/>
      <c r="Q286" s="831"/>
      <c r="R286" s="1207"/>
      <c r="S286" s="1265"/>
    </row>
    <row r="287" spans="4:19" s="804" customFormat="1" ht="19.7" customHeight="1">
      <c r="D287" s="1208"/>
      <c r="E287" s="1208"/>
      <c r="F287" s="1208"/>
      <c r="G287" s="907"/>
      <c r="H287" s="1266"/>
      <c r="I287" s="831"/>
      <c r="J287" s="881"/>
      <c r="K287" s="1125"/>
      <c r="L287" s="907"/>
      <c r="M287" s="831"/>
      <c r="N287" s="831"/>
      <c r="O287" s="1207"/>
      <c r="P287" s="1208"/>
      <c r="Q287" s="831"/>
      <c r="R287" s="1207"/>
      <c r="S287" s="1265"/>
    </row>
    <row r="288" spans="4:19" s="804" customFormat="1" ht="19.7" customHeight="1">
      <c r="D288" s="1208"/>
      <c r="E288" s="1208"/>
      <c r="F288" s="1208"/>
      <c r="G288" s="907"/>
      <c r="H288" s="1266"/>
      <c r="I288" s="831"/>
      <c r="J288" s="881"/>
      <c r="K288" s="1125"/>
      <c r="L288" s="907"/>
      <c r="M288" s="831"/>
      <c r="N288" s="831"/>
      <c r="O288" s="1207"/>
      <c r="P288" s="1208"/>
      <c r="Q288" s="831"/>
      <c r="R288" s="1207"/>
      <c r="S288" s="1265"/>
    </row>
    <row r="289" spans="4:19" s="804" customFormat="1" ht="19.7" customHeight="1">
      <c r="D289" s="1208"/>
      <c r="E289" s="1208"/>
      <c r="F289" s="1208"/>
      <c r="G289" s="907"/>
      <c r="H289" s="1266"/>
      <c r="I289" s="831"/>
      <c r="J289" s="881"/>
      <c r="K289" s="1125"/>
      <c r="L289" s="907"/>
      <c r="M289" s="831"/>
      <c r="N289" s="831"/>
      <c r="O289" s="1207"/>
      <c r="P289" s="1208"/>
      <c r="Q289" s="831"/>
      <c r="R289" s="1207"/>
      <c r="S289" s="1265"/>
    </row>
    <row r="290" spans="4:19" s="804" customFormat="1" ht="19.7" customHeight="1">
      <c r="D290" s="1208"/>
      <c r="E290" s="1208"/>
      <c r="F290" s="1208"/>
      <c r="G290" s="907"/>
      <c r="H290" s="1266"/>
      <c r="I290" s="831"/>
      <c r="J290" s="881"/>
      <c r="K290" s="1125"/>
      <c r="L290" s="907"/>
      <c r="M290" s="831"/>
      <c r="N290" s="831"/>
      <c r="O290" s="1207"/>
      <c r="P290" s="1208"/>
      <c r="Q290" s="831"/>
      <c r="R290" s="1207"/>
      <c r="S290" s="1265"/>
    </row>
    <row r="291" spans="4:19" s="804" customFormat="1" ht="19.7" customHeight="1">
      <c r="D291" s="1208"/>
      <c r="E291" s="1208"/>
      <c r="F291" s="1208"/>
      <c r="G291" s="907"/>
      <c r="H291" s="1266"/>
      <c r="I291" s="831"/>
      <c r="J291" s="881"/>
      <c r="K291" s="1125"/>
      <c r="L291" s="907"/>
      <c r="M291" s="831"/>
      <c r="N291" s="831"/>
      <c r="O291" s="1207"/>
      <c r="P291" s="1208"/>
      <c r="Q291" s="831"/>
      <c r="R291" s="1207"/>
      <c r="S291" s="1265"/>
    </row>
    <row r="292" spans="4:19" s="804" customFormat="1" ht="19.7" customHeight="1">
      <c r="D292" s="1208"/>
      <c r="E292" s="1208"/>
      <c r="F292" s="1208"/>
      <c r="G292" s="907"/>
      <c r="H292" s="1266"/>
      <c r="I292" s="831"/>
      <c r="J292" s="881"/>
      <c r="K292" s="1125"/>
      <c r="L292" s="907"/>
      <c r="M292" s="831"/>
      <c r="N292" s="831"/>
      <c r="O292" s="1207"/>
      <c r="P292" s="1208"/>
      <c r="Q292" s="831"/>
      <c r="R292" s="1207"/>
      <c r="S292" s="1265"/>
    </row>
    <row r="293" spans="4:19" s="804" customFormat="1" ht="19.7" customHeight="1">
      <c r="D293" s="1208"/>
      <c r="E293" s="1208"/>
      <c r="F293" s="1208"/>
      <c r="G293" s="907"/>
      <c r="H293" s="1266"/>
      <c r="I293" s="831"/>
      <c r="J293" s="881"/>
      <c r="K293" s="1125"/>
      <c r="L293" s="907"/>
      <c r="M293" s="831"/>
      <c r="N293" s="831"/>
      <c r="O293" s="1207"/>
      <c r="P293" s="1208"/>
      <c r="Q293" s="831"/>
      <c r="R293" s="1207"/>
      <c r="S293" s="1265"/>
    </row>
    <row r="294" spans="4:19" s="804" customFormat="1" ht="19.7" customHeight="1">
      <c r="D294" s="1208"/>
      <c r="E294" s="1208"/>
      <c r="F294" s="1208"/>
      <c r="G294" s="907"/>
      <c r="H294" s="1266"/>
      <c r="I294" s="831"/>
      <c r="J294" s="881"/>
      <c r="K294" s="1125"/>
      <c r="L294" s="907"/>
      <c r="M294" s="831"/>
      <c r="N294" s="831"/>
      <c r="O294" s="1207"/>
      <c r="P294" s="1208"/>
      <c r="Q294" s="831"/>
      <c r="R294" s="1207"/>
      <c r="S294" s="1265"/>
    </row>
    <row r="295" spans="4:19" s="804" customFormat="1" ht="19.7" customHeight="1">
      <c r="D295" s="1208"/>
      <c r="E295" s="1208"/>
      <c r="F295" s="1208"/>
      <c r="G295" s="907"/>
      <c r="H295" s="1266"/>
      <c r="I295" s="831"/>
      <c r="J295" s="881"/>
      <c r="K295" s="1125"/>
      <c r="L295" s="907"/>
      <c r="M295" s="831"/>
      <c r="N295" s="831"/>
      <c r="O295" s="1207"/>
      <c r="P295" s="1208"/>
      <c r="Q295" s="831"/>
      <c r="R295" s="1207"/>
      <c r="S295" s="1265"/>
    </row>
    <row r="296" spans="4:19" s="804" customFormat="1" ht="19.7" customHeight="1">
      <c r="D296" s="1208"/>
      <c r="E296" s="1208"/>
      <c r="F296" s="1208"/>
      <c r="G296" s="907"/>
      <c r="H296" s="1266"/>
      <c r="I296" s="831"/>
      <c r="J296" s="881"/>
      <c r="K296" s="1125"/>
      <c r="L296" s="907"/>
      <c r="M296" s="831"/>
      <c r="N296" s="831"/>
      <c r="O296" s="1207"/>
      <c r="P296" s="1208"/>
      <c r="Q296" s="831"/>
      <c r="R296" s="1207"/>
      <c r="S296" s="1265"/>
    </row>
    <row r="297" spans="4:19" s="804" customFormat="1" ht="19.7" customHeight="1">
      <c r="D297" s="1208"/>
      <c r="E297" s="1208"/>
      <c r="F297" s="1208"/>
      <c r="G297" s="907"/>
      <c r="H297" s="1266"/>
      <c r="I297" s="831"/>
      <c r="J297" s="881"/>
      <c r="K297" s="1125"/>
      <c r="L297" s="907"/>
      <c r="M297" s="831"/>
      <c r="N297" s="831"/>
      <c r="O297" s="1207"/>
      <c r="P297" s="1208"/>
      <c r="Q297" s="831"/>
      <c r="R297" s="1207"/>
      <c r="S297" s="1265"/>
    </row>
    <row r="298" spans="4:19" s="804" customFormat="1" ht="19.7" customHeight="1">
      <c r="D298" s="1208"/>
      <c r="E298" s="1208"/>
      <c r="F298" s="1208"/>
      <c r="G298" s="907"/>
      <c r="H298" s="1266"/>
      <c r="I298" s="831"/>
      <c r="J298" s="881"/>
      <c r="K298" s="1125"/>
      <c r="L298" s="907"/>
      <c r="M298" s="831"/>
      <c r="N298" s="831"/>
      <c r="O298" s="1207"/>
      <c r="P298" s="1208"/>
      <c r="Q298" s="831"/>
      <c r="R298" s="1207"/>
      <c r="S298" s="1265"/>
    </row>
    <row r="299" spans="4:19" s="804" customFormat="1" ht="19.7" customHeight="1">
      <c r="D299" s="1208"/>
      <c r="E299" s="1208"/>
      <c r="F299" s="1208"/>
      <c r="G299" s="907"/>
      <c r="H299" s="1266"/>
      <c r="I299" s="831"/>
      <c r="J299" s="881"/>
      <c r="K299" s="1125"/>
      <c r="L299" s="907"/>
      <c r="M299" s="831"/>
      <c r="N299" s="831"/>
      <c r="O299" s="1207"/>
      <c r="P299" s="1208"/>
      <c r="Q299" s="831"/>
      <c r="R299" s="1207"/>
      <c r="S299" s="1265"/>
    </row>
    <row r="300" spans="4:19" s="804" customFormat="1" ht="19.7" customHeight="1">
      <c r="D300" s="1208"/>
      <c r="E300" s="1208"/>
      <c r="F300" s="1208"/>
      <c r="G300" s="907"/>
      <c r="H300" s="1266"/>
      <c r="I300" s="831"/>
      <c r="J300" s="881"/>
      <c r="K300" s="1125"/>
      <c r="L300" s="907"/>
      <c r="M300" s="831"/>
      <c r="N300" s="831"/>
      <c r="O300" s="1207"/>
      <c r="P300" s="1208"/>
      <c r="Q300" s="831"/>
      <c r="R300" s="1207"/>
      <c r="S300" s="1265"/>
    </row>
    <row r="301" spans="4:19" s="804" customFormat="1" ht="19.7" customHeight="1">
      <c r="D301" s="1208"/>
      <c r="E301" s="1208"/>
      <c r="F301" s="1208"/>
      <c r="G301" s="907"/>
      <c r="H301" s="1266"/>
      <c r="I301" s="831"/>
      <c r="J301" s="881"/>
      <c r="K301" s="1125"/>
      <c r="L301" s="907"/>
      <c r="M301" s="831"/>
      <c r="N301" s="831"/>
      <c r="O301" s="1207"/>
      <c r="P301" s="1208"/>
      <c r="Q301" s="831"/>
      <c r="R301" s="1207"/>
      <c r="S301" s="1265"/>
    </row>
    <row r="302" spans="4:19" s="804" customFormat="1" ht="19.7" customHeight="1">
      <c r="D302" s="1208"/>
      <c r="E302" s="1208"/>
      <c r="F302" s="1208"/>
      <c r="G302" s="907"/>
      <c r="H302" s="1266"/>
      <c r="I302" s="831"/>
      <c r="J302" s="881"/>
      <c r="K302" s="1125"/>
      <c r="L302" s="907"/>
      <c r="M302" s="831"/>
      <c r="N302" s="831"/>
      <c r="O302" s="1207"/>
      <c r="P302" s="1208"/>
      <c r="Q302" s="831"/>
      <c r="R302" s="1207"/>
      <c r="S302" s="1265"/>
    </row>
    <row r="303" spans="4:19" s="804" customFormat="1" ht="19.7" customHeight="1">
      <c r="D303" s="1208"/>
      <c r="E303" s="1208"/>
      <c r="F303" s="1208"/>
      <c r="G303" s="907"/>
      <c r="H303" s="1266"/>
      <c r="I303" s="831"/>
      <c r="J303" s="881"/>
      <c r="K303" s="1125"/>
      <c r="L303" s="907"/>
      <c r="M303" s="831"/>
      <c r="N303" s="831"/>
      <c r="O303" s="1207"/>
      <c r="P303" s="1208"/>
      <c r="Q303" s="831"/>
      <c r="R303" s="1207"/>
      <c r="S303" s="1265"/>
    </row>
    <row r="304" spans="4:19" s="804" customFormat="1" ht="19.7" customHeight="1">
      <c r="D304" s="1208"/>
      <c r="E304" s="1208"/>
      <c r="F304" s="1208"/>
      <c r="G304" s="907"/>
      <c r="H304" s="1266"/>
      <c r="I304" s="831"/>
      <c r="J304" s="881"/>
      <c r="K304" s="1125"/>
      <c r="L304" s="907"/>
      <c r="M304" s="831"/>
      <c r="N304" s="831"/>
      <c r="O304" s="1207"/>
      <c r="P304" s="1208"/>
      <c r="Q304" s="831"/>
      <c r="R304" s="1207"/>
      <c r="S304" s="1265"/>
    </row>
    <row r="305" spans="4:19" s="804" customFormat="1" ht="19.7" customHeight="1">
      <c r="D305" s="1208"/>
      <c r="E305" s="1208"/>
      <c r="F305" s="1208"/>
      <c r="G305" s="907"/>
      <c r="H305" s="1266"/>
      <c r="I305" s="831"/>
      <c r="J305" s="881"/>
      <c r="K305" s="1125"/>
      <c r="L305" s="907"/>
      <c r="M305" s="831"/>
      <c r="N305" s="831"/>
      <c r="O305" s="1207"/>
      <c r="P305" s="1208"/>
      <c r="Q305" s="831"/>
      <c r="R305" s="1207"/>
      <c r="S305" s="1265"/>
    </row>
    <row r="306" spans="4:19" s="804" customFormat="1" ht="19.7" customHeight="1">
      <c r="D306" s="1208"/>
      <c r="E306" s="1208"/>
      <c r="F306" s="1208"/>
      <c r="G306" s="907"/>
      <c r="H306" s="1266"/>
      <c r="I306" s="831"/>
      <c r="J306" s="881"/>
      <c r="K306" s="1125"/>
      <c r="L306" s="907"/>
      <c r="M306" s="831"/>
      <c r="N306" s="831"/>
      <c r="O306" s="1207"/>
      <c r="P306" s="1208"/>
      <c r="Q306" s="831"/>
      <c r="R306" s="1207"/>
      <c r="S306" s="1265"/>
    </row>
    <row r="307" spans="4:19" s="804" customFormat="1" ht="19.7" customHeight="1">
      <c r="D307" s="1208"/>
      <c r="E307" s="1208"/>
      <c r="F307" s="1208"/>
      <c r="G307" s="907"/>
      <c r="H307" s="1266"/>
      <c r="I307" s="831"/>
      <c r="J307" s="881"/>
      <c r="K307" s="1125"/>
      <c r="L307" s="907"/>
      <c r="M307" s="831"/>
      <c r="N307" s="831"/>
      <c r="O307" s="1207"/>
      <c r="P307" s="1208"/>
      <c r="Q307" s="831"/>
      <c r="R307" s="1207"/>
      <c r="S307" s="1265"/>
    </row>
    <row r="308" spans="4:19" s="804" customFormat="1" ht="19.7" customHeight="1">
      <c r="D308" s="1208"/>
      <c r="E308" s="1208"/>
      <c r="F308" s="1208"/>
      <c r="G308" s="907"/>
      <c r="H308" s="1266"/>
      <c r="I308" s="831"/>
      <c r="J308" s="881"/>
      <c r="K308" s="1125"/>
      <c r="L308" s="907"/>
      <c r="M308" s="831"/>
      <c r="N308" s="831"/>
      <c r="O308" s="1207"/>
      <c r="P308" s="1208"/>
      <c r="Q308" s="831"/>
      <c r="R308" s="1207"/>
      <c r="S308" s="1265"/>
    </row>
    <row r="309" spans="4:19" s="804" customFormat="1" ht="19.7" customHeight="1">
      <c r="D309" s="1208"/>
      <c r="E309" s="1208"/>
      <c r="F309" s="1208"/>
      <c r="G309" s="907"/>
      <c r="H309" s="1266"/>
      <c r="I309" s="831"/>
      <c r="J309" s="881"/>
      <c r="K309" s="1125"/>
      <c r="L309" s="907"/>
      <c r="M309" s="831"/>
      <c r="N309" s="831"/>
      <c r="O309" s="1207"/>
      <c r="P309" s="1208"/>
      <c r="Q309" s="831"/>
      <c r="R309" s="1207"/>
      <c r="S309" s="1265"/>
    </row>
    <row r="310" spans="4:19" s="804" customFormat="1" ht="19.7" customHeight="1">
      <c r="D310" s="1208"/>
      <c r="E310" s="1208"/>
      <c r="F310" s="1208"/>
      <c r="G310" s="907"/>
      <c r="H310" s="1266"/>
      <c r="I310" s="831"/>
      <c r="J310" s="881"/>
      <c r="K310" s="1125"/>
      <c r="L310" s="907"/>
      <c r="M310" s="831"/>
      <c r="N310" s="831"/>
      <c r="O310" s="1207"/>
      <c r="P310" s="1208"/>
      <c r="Q310" s="831"/>
      <c r="R310" s="1207"/>
      <c r="S310" s="1265"/>
    </row>
    <row r="311" spans="4:19" s="804" customFormat="1" ht="19.7" customHeight="1">
      <c r="D311" s="1208"/>
      <c r="E311" s="1208"/>
      <c r="F311" s="1208"/>
      <c r="G311" s="907"/>
      <c r="H311" s="1266"/>
      <c r="I311" s="831"/>
      <c r="J311" s="881"/>
      <c r="K311" s="1125"/>
      <c r="L311" s="907"/>
      <c r="M311" s="831"/>
      <c r="N311" s="831"/>
      <c r="O311" s="1207"/>
      <c r="P311" s="1208"/>
      <c r="Q311" s="831"/>
      <c r="R311" s="1207"/>
      <c r="S311" s="1265"/>
    </row>
    <row r="312" spans="4:19" s="804" customFormat="1" ht="19.7" customHeight="1">
      <c r="D312" s="1208"/>
      <c r="E312" s="1208"/>
      <c r="F312" s="1208"/>
      <c r="G312" s="907"/>
      <c r="H312" s="1266"/>
      <c r="I312" s="831"/>
      <c r="J312" s="881"/>
      <c r="K312" s="1125"/>
      <c r="L312" s="907"/>
      <c r="M312" s="831"/>
      <c r="N312" s="831"/>
      <c r="O312" s="1207"/>
      <c r="P312" s="1208"/>
      <c r="Q312" s="831"/>
      <c r="R312" s="1207"/>
      <c r="S312" s="1265"/>
    </row>
    <row r="313" spans="4:19" s="804" customFormat="1" ht="19.7" customHeight="1">
      <c r="D313" s="1208"/>
      <c r="E313" s="1208"/>
      <c r="F313" s="1208"/>
      <c r="G313" s="907"/>
      <c r="H313" s="1266"/>
      <c r="I313" s="831"/>
      <c r="J313" s="881"/>
      <c r="K313" s="1125"/>
      <c r="L313" s="907"/>
      <c r="M313" s="831"/>
      <c r="N313" s="831"/>
      <c r="O313" s="1207"/>
      <c r="P313" s="1208"/>
      <c r="Q313" s="831"/>
      <c r="R313" s="1207"/>
      <c r="S313" s="1265"/>
    </row>
    <row r="314" spans="4:19" s="804" customFormat="1" ht="19.7" customHeight="1">
      <c r="D314" s="1208"/>
      <c r="E314" s="1208"/>
      <c r="F314" s="1208"/>
      <c r="G314" s="907"/>
      <c r="H314" s="1266"/>
      <c r="I314" s="831"/>
      <c r="J314" s="881"/>
      <c r="K314" s="1125"/>
      <c r="L314" s="907"/>
      <c r="M314" s="831"/>
      <c r="N314" s="831"/>
      <c r="O314" s="1207"/>
      <c r="P314" s="1208"/>
      <c r="Q314" s="831"/>
      <c r="R314" s="1207"/>
      <c r="S314" s="1265"/>
    </row>
    <row r="315" spans="4:19" s="804" customFormat="1" ht="19.7" customHeight="1">
      <c r="D315" s="1208"/>
      <c r="E315" s="1208"/>
      <c r="F315" s="1208"/>
      <c r="G315" s="907"/>
      <c r="H315" s="1266"/>
      <c r="I315" s="831"/>
      <c r="J315" s="881"/>
      <c r="K315" s="1125"/>
      <c r="L315" s="907"/>
      <c r="M315" s="831"/>
      <c r="N315" s="831"/>
      <c r="O315" s="1207"/>
      <c r="P315" s="1208"/>
      <c r="Q315" s="831"/>
      <c r="R315" s="1207"/>
      <c r="S315" s="1265"/>
    </row>
    <row r="316" spans="4:19" s="804" customFormat="1" ht="19.7" customHeight="1">
      <c r="D316" s="1208"/>
      <c r="E316" s="1208"/>
      <c r="F316" s="1208"/>
      <c r="G316" s="907"/>
      <c r="H316" s="1266"/>
      <c r="I316" s="831"/>
      <c r="J316" s="881"/>
      <c r="K316" s="1125"/>
      <c r="L316" s="907"/>
      <c r="M316" s="831"/>
      <c r="N316" s="831"/>
      <c r="O316" s="1207"/>
      <c r="P316" s="1208"/>
      <c r="Q316" s="831"/>
      <c r="R316" s="1207"/>
      <c r="S316" s="1265"/>
    </row>
    <row r="317" spans="4:19" s="804" customFormat="1" ht="19.7" customHeight="1">
      <c r="D317" s="1208"/>
      <c r="E317" s="1208"/>
      <c r="F317" s="1208"/>
      <c r="G317" s="907"/>
      <c r="H317" s="1266"/>
      <c r="I317" s="831"/>
      <c r="J317" s="881"/>
      <c r="K317" s="1125"/>
      <c r="L317" s="907"/>
      <c r="M317" s="831"/>
      <c r="N317" s="831"/>
      <c r="O317" s="1207"/>
      <c r="P317" s="1208"/>
      <c r="Q317" s="831"/>
      <c r="R317" s="1207"/>
      <c r="S317" s="1265"/>
    </row>
    <row r="318" spans="4:19" s="804" customFormat="1" ht="19.7" customHeight="1">
      <c r="D318" s="1208"/>
      <c r="E318" s="1208"/>
      <c r="F318" s="1208"/>
      <c r="G318" s="907"/>
      <c r="H318" s="1266"/>
      <c r="I318" s="831"/>
      <c r="J318" s="881"/>
      <c r="K318" s="1125"/>
      <c r="L318" s="907"/>
      <c r="M318" s="831"/>
      <c r="N318" s="831"/>
      <c r="O318" s="1207"/>
      <c r="P318" s="1208"/>
      <c r="Q318" s="831"/>
      <c r="R318" s="1207"/>
      <c r="S318" s="1265"/>
    </row>
    <row r="319" spans="4:19" s="804" customFormat="1" ht="19.7" customHeight="1">
      <c r="D319" s="1208"/>
      <c r="E319" s="1208"/>
      <c r="F319" s="1208"/>
      <c r="G319" s="907"/>
      <c r="H319" s="1266"/>
      <c r="I319" s="831"/>
      <c r="J319" s="881"/>
      <c r="K319" s="1125"/>
      <c r="L319" s="907"/>
      <c r="M319" s="831"/>
      <c r="N319" s="831"/>
      <c r="O319" s="1207"/>
      <c r="P319" s="1208"/>
      <c r="Q319" s="831"/>
      <c r="R319" s="1207"/>
      <c r="S319" s="1265"/>
    </row>
    <row r="320" spans="4:19" s="804" customFormat="1" ht="19.7" customHeight="1">
      <c r="D320" s="1208"/>
      <c r="E320" s="1208"/>
      <c r="F320" s="1208"/>
      <c r="G320" s="907"/>
      <c r="H320" s="1266"/>
      <c r="I320" s="831"/>
      <c r="J320" s="881"/>
      <c r="K320" s="1125"/>
      <c r="L320" s="907"/>
      <c r="M320" s="831"/>
      <c r="N320" s="831"/>
      <c r="O320" s="1207"/>
      <c r="P320" s="1208"/>
      <c r="Q320" s="831"/>
      <c r="R320" s="1207"/>
      <c r="S320" s="1265"/>
    </row>
    <row r="321" spans="4:19" s="804" customFormat="1" ht="19.7" customHeight="1">
      <c r="D321" s="1208"/>
      <c r="E321" s="1208"/>
      <c r="F321" s="1208"/>
      <c r="G321" s="907"/>
      <c r="H321" s="1266"/>
      <c r="I321" s="831"/>
      <c r="J321" s="881"/>
      <c r="K321" s="1125"/>
      <c r="L321" s="907"/>
      <c r="M321" s="831"/>
      <c r="N321" s="831"/>
      <c r="O321" s="1207"/>
      <c r="P321" s="1208"/>
      <c r="Q321" s="831"/>
      <c r="R321" s="1207"/>
      <c r="S321" s="1265"/>
    </row>
    <row r="322" spans="4:19" s="804" customFormat="1" ht="19.7" customHeight="1">
      <c r="D322" s="1208"/>
      <c r="E322" s="1208"/>
      <c r="F322" s="1208"/>
      <c r="G322" s="907"/>
      <c r="H322" s="1266"/>
      <c r="I322" s="831"/>
      <c r="J322" s="881"/>
      <c r="K322" s="1125"/>
      <c r="L322" s="907"/>
      <c r="M322" s="831"/>
      <c r="N322" s="831"/>
      <c r="O322" s="1207"/>
      <c r="P322" s="1208"/>
      <c r="Q322" s="831"/>
      <c r="R322" s="1207"/>
      <c r="S322" s="1265"/>
    </row>
    <row r="323" spans="4:19" s="804" customFormat="1" ht="19.7" customHeight="1">
      <c r="D323" s="1208"/>
      <c r="E323" s="1208"/>
      <c r="F323" s="1208"/>
      <c r="G323" s="907"/>
      <c r="H323" s="1266"/>
      <c r="I323" s="831"/>
      <c r="J323" s="881"/>
      <c r="K323" s="1125"/>
      <c r="L323" s="907"/>
      <c r="M323" s="831"/>
      <c r="N323" s="831"/>
      <c r="O323" s="1207"/>
      <c r="P323" s="1208"/>
      <c r="Q323" s="831"/>
      <c r="R323" s="1207"/>
      <c r="S323" s="1265"/>
    </row>
    <row r="324" spans="4:19" s="804" customFormat="1" ht="19.7" customHeight="1">
      <c r="D324" s="1208"/>
      <c r="E324" s="1208"/>
      <c r="F324" s="1208"/>
      <c r="G324" s="907"/>
      <c r="H324" s="1266"/>
      <c r="I324" s="831"/>
      <c r="J324" s="881"/>
      <c r="K324" s="1125"/>
      <c r="L324" s="907"/>
      <c r="M324" s="831"/>
      <c r="N324" s="831"/>
      <c r="O324" s="1207"/>
      <c r="P324" s="1208"/>
      <c r="Q324" s="831"/>
      <c r="R324" s="1207"/>
      <c r="S324" s="1265"/>
    </row>
    <row r="325" spans="4:19" s="804" customFormat="1" ht="19.7" customHeight="1">
      <c r="D325" s="1208"/>
      <c r="E325" s="1208"/>
      <c r="F325" s="1208"/>
      <c r="G325" s="907"/>
      <c r="H325" s="1266"/>
      <c r="I325" s="831"/>
      <c r="J325" s="881"/>
      <c r="K325" s="1125"/>
      <c r="L325" s="907"/>
      <c r="M325" s="831"/>
      <c r="N325" s="831"/>
      <c r="O325" s="1207"/>
      <c r="P325" s="1208"/>
      <c r="Q325" s="831"/>
      <c r="R325" s="1207"/>
      <c r="S325" s="1265"/>
    </row>
    <row r="326" spans="4:19" s="804" customFormat="1" ht="19.7" customHeight="1">
      <c r="D326" s="1208"/>
      <c r="E326" s="1208"/>
      <c r="F326" s="1208"/>
      <c r="G326" s="907"/>
      <c r="H326" s="1266"/>
      <c r="I326" s="831"/>
      <c r="J326" s="881"/>
      <c r="K326" s="1125"/>
      <c r="L326" s="907"/>
      <c r="M326" s="831"/>
      <c r="N326" s="831"/>
      <c r="O326" s="1207"/>
      <c r="P326" s="1208"/>
      <c r="Q326" s="831"/>
      <c r="R326" s="1207"/>
      <c r="S326" s="1265"/>
    </row>
    <row r="327" spans="4:19" s="804" customFormat="1" ht="19.7" customHeight="1">
      <c r="D327" s="1208"/>
      <c r="E327" s="1208"/>
      <c r="F327" s="1208"/>
      <c r="G327" s="907"/>
      <c r="H327" s="1266"/>
      <c r="I327" s="831"/>
      <c r="J327" s="881"/>
      <c r="K327" s="1125"/>
      <c r="L327" s="907"/>
      <c r="M327" s="831"/>
      <c r="N327" s="831"/>
      <c r="O327" s="1207"/>
      <c r="P327" s="1208"/>
      <c r="Q327" s="831"/>
      <c r="R327" s="1207"/>
      <c r="S327" s="1265"/>
    </row>
    <row r="328" spans="4:19" s="804" customFormat="1" ht="19.7" customHeight="1">
      <c r="D328" s="1208"/>
      <c r="E328" s="1208"/>
      <c r="F328" s="1208"/>
      <c r="G328" s="907"/>
      <c r="H328" s="1266"/>
      <c r="I328" s="831"/>
      <c r="J328" s="881"/>
      <c r="K328" s="1125"/>
      <c r="L328" s="907"/>
      <c r="M328" s="831"/>
      <c r="N328" s="831"/>
      <c r="O328" s="1207"/>
      <c r="P328" s="1208"/>
      <c r="Q328" s="831"/>
      <c r="R328" s="1207"/>
      <c r="S328" s="1265"/>
    </row>
    <row r="329" spans="4:19" s="804" customFormat="1" ht="19.7" customHeight="1">
      <c r="D329" s="1208"/>
      <c r="E329" s="1208"/>
      <c r="F329" s="1208"/>
      <c r="G329" s="907"/>
      <c r="H329" s="1266"/>
      <c r="I329" s="831"/>
      <c r="J329" s="881"/>
      <c r="K329" s="1125"/>
      <c r="L329" s="907"/>
      <c r="M329" s="831"/>
      <c r="N329" s="831"/>
      <c r="O329" s="1207"/>
      <c r="P329" s="1208"/>
      <c r="Q329" s="831"/>
      <c r="R329" s="1207"/>
      <c r="S329" s="1265"/>
    </row>
    <row r="330" spans="4:19" s="804" customFormat="1" ht="19.7" customHeight="1">
      <c r="D330" s="1208"/>
      <c r="E330" s="1208"/>
      <c r="F330" s="1208"/>
      <c r="G330" s="907"/>
      <c r="H330" s="1266"/>
      <c r="I330" s="831"/>
      <c r="J330" s="881"/>
      <c r="K330" s="1125"/>
      <c r="L330" s="907"/>
      <c r="M330" s="831"/>
      <c r="N330" s="831"/>
      <c r="O330" s="1207"/>
      <c r="P330" s="1208"/>
      <c r="Q330" s="831"/>
      <c r="R330" s="1207"/>
      <c r="S330" s="1265"/>
    </row>
    <row r="331" spans="4:19" s="804" customFormat="1" ht="19.7" customHeight="1">
      <c r="D331" s="1208"/>
      <c r="E331" s="1208"/>
      <c r="F331" s="1208"/>
      <c r="G331" s="907"/>
      <c r="H331" s="1266"/>
      <c r="I331" s="831"/>
      <c r="J331" s="881"/>
      <c r="K331" s="1125"/>
      <c r="L331" s="907"/>
      <c r="M331" s="831"/>
      <c r="N331" s="831"/>
      <c r="O331" s="1207"/>
      <c r="P331" s="1208"/>
      <c r="Q331" s="831"/>
      <c r="R331" s="1207"/>
      <c r="S331" s="1265"/>
    </row>
    <row r="332" spans="4:19" s="804" customFormat="1" ht="19.7" customHeight="1">
      <c r="D332" s="1208"/>
      <c r="E332" s="1208"/>
      <c r="F332" s="1208"/>
      <c r="G332" s="907"/>
      <c r="H332" s="1266"/>
      <c r="I332" s="831"/>
      <c r="J332" s="881"/>
      <c r="K332" s="1125"/>
      <c r="L332" s="907"/>
      <c r="M332" s="831"/>
      <c r="N332" s="831"/>
      <c r="O332" s="1207"/>
      <c r="P332" s="1208"/>
      <c r="Q332" s="831"/>
      <c r="R332" s="1207"/>
      <c r="S332" s="1265"/>
    </row>
    <row r="333" spans="4:19" s="804" customFormat="1" ht="19.7" customHeight="1">
      <c r="D333" s="1208"/>
      <c r="E333" s="1208"/>
      <c r="F333" s="1208"/>
      <c r="G333" s="907"/>
      <c r="H333" s="1266"/>
      <c r="I333" s="831"/>
      <c r="J333" s="881"/>
      <c r="K333" s="1125"/>
      <c r="L333" s="907"/>
      <c r="M333" s="831"/>
      <c r="N333" s="831"/>
      <c r="O333" s="1207"/>
      <c r="P333" s="1208"/>
      <c r="Q333" s="831"/>
      <c r="R333" s="1207"/>
      <c r="S333" s="1265"/>
    </row>
    <row r="334" spans="4:19" s="804" customFormat="1" ht="19.7" customHeight="1">
      <c r="D334" s="1208"/>
      <c r="E334" s="1208"/>
      <c r="F334" s="1208"/>
      <c r="G334" s="907"/>
      <c r="H334" s="1266"/>
      <c r="I334" s="831"/>
      <c r="J334" s="881"/>
      <c r="K334" s="1125"/>
      <c r="L334" s="907"/>
      <c r="M334" s="831"/>
      <c r="N334" s="831"/>
      <c r="O334" s="1207"/>
      <c r="P334" s="1208"/>
      <c r="Q334" s="831"/>
      <c r="R334" s="1207"/>
      <c r="S334" s="1265"/>
    </row>
    <row r="335" spans="4:19" s="804" customFormat="1" ht="19.7" customHeight="1">
      <c r="D335" s="1208"/>
      <c r="E335" s="1208"/>
      <c r="F335" s="1208"/>
      <c r="G335" s="907"/>
      <c r="H335" s="1266"/>
      <c r="I335" s="831"/>
      <c r="J335" s="881"/>
      <c r="K335" s="1125"/>
      <c r="L335" s="907"/>
      <c r="M335" s="831"/>
      <c r="N335" s="831"/>
      <c r="O335" s="1207"/>
      <c r="P335" s="1208"/>
      <c r="Q335" s="831"/>
      <c r="R335" s="1207"/>
      <c r="S335" s="1265"/>
    </row>
    <row r="336" spans="4:19" s="804" customFormat="1" ht="19.7" customHeight="1">
      <c r="D336" s="1208"/>
      <c r="E336" s="1208"/>
      <c r="F336" s="1208"/>
      <c r="G336" s="907"/>
      <c r="H336" s="1266"/>
      <c r="I336" s="831"/>
      <c r="J336" s="881"/>
      <c r="K336" s="1125"/>
      <c r="L336" s="907"/>
      <c r="M336" s="831"/>
      <c r="N336" s="831"/>
      <c r="O336" s="1207"/>
      <c r="P336" s="1208"/>
      <c r="Q336" s="831"/>
      <c r="R336" s="1207"/>
      <c r="S336" s="1265"/>
    </row>
    <row r="337" spans="4:19" s="804" customFormat="1" ht="19.7" customHeight="1">
      <c r="D337" s="1208"/>
      <c r="E337" s="1208"/>
      <c r="F337" s="1208"/>
      <c r="G337" s="907"/>
      <c r="H337" s="1266"/>
      <c r="I337" s="831"/>
      <c r="J337" s="881"/>
      <c r="K337" s="1125"/>
      <c r="L337" s="907"/>
      <c r="M337" s="831"/>
      <c r="N337" s="831"/>
      <c r="O337" s="1207"/>
      <c r="P337" s="1208"/>
      <c r="Q337" s="831"/>
      <c r="R337" s="1207"/>
      <c r="S337" s="1265"/>
    </row>
    <row r="338" spans="4:19" s="804" customFormat="1" ht="19.7" customHeight="1">
      <c r="D338" s="1208"/>
      <c r="E338" s="1208"/>
      <c r="F338" s="1208"/>
      <c r="G338" s="907"/>
      <c r="H338" s="1266"/>
      <c r="I338" s="831"/>
      <c r="J338" s="881"/>
      <c r="K338" s="1125"/>
      <c r="L338" s="907"/>
      <c r="M338" s="831"/>
      <c r="N338" s="831"/>
      <c r="O338" s="1207"/>
      <c r="P338" s="1208"/>
      <c r="Q338" s="831"/>
      <c r="R338" s="1207"/>
      <c r="S338" s="1265"/>
    </row>
    <row r="339" spans="4:19" s="804" customFormat="1" ht="19.7" customHeight="1">
      <c r="D339" s="1208"/>
      <c r="E339" s="1208"/>
      <c r="F339" s="1208"/>
      <c r="G339" s="907"/>
      <c r="H339" s="1266"/>
      <c r="I339" s="831"/>
      <c r="J339" s="881"/>
      <c r="K339" s="1125"/>
      <c r="L339" s="907"/>
      <c r="M339" s="831"/>
      <c r="N339" s="831"/>
      <c r="O339" s="1207"/>
      <c r="P339" s="1208"/>
      <c r="Q339" s="831"/>
      <c r="R339" s="1207"/>
      <c r="S339" s="1265"/>
    </row>
    <row r="340" spans="4:19" s="804" customFormat="1" ht="19.7" customHeight="1">
      <c r="D340" s="1208"/>
      <c r="E340" s="1208"/>
      <c r="F340" s="1208"/>
      <c r="G340" s="907"/>
      <c r="H340" s="1266"/>
      <c r="I340" s="831"/>
      <c r="J340" s="881"/>
      <c r="K340" s="1125"/>
      <c r="L340" s="907"/>
      <c r="M340" s="831"/>
      <c r="N340" s="831"/>
      <c r="O340" s="1207"/>
      <c r="P340" s="1208"/>
      <c r="Q340" s="831"/>
      <c r="R340" s="1207"/>
      <c r="S340" s="1265"/>
    </row>
    <row r="341" spans="4:19" s="804" customFormat="1" ht="19.7" customHeight="1">
      <c r="D341" s="1208"/>
      <c r="E341" s="1208"/>
      <c r="F341" s="1208"/>
      <c r="G341" s="907"/>
      <c r="H341" s="1266"/>
      <c r="I341" s="831"/>
      <c r="J341" s="881"/>
      <c r="K341" s="1125"/>
      <c r="L341" s="907"/>
      <c r="M341" s="831"/>
      <c r="N341" s="831"/>
      <c r="O341" s="1207"/>
      <c r="P341" s="1208"/>
      <c r="Q341" s="831"/>
      <c r="R341" s="1207"/>
      <c r="S341" s="1265"/>
    </row>
    <row r="342" spans="4:19" s="804" customFormat="1" ht="19.7" customHeight="1">
      <c r="D342" s="1208"/>
      <c r="E342" s="1208"/>
      <c r="F342" s="1208"/>
      <c r="G342" s="907"/>
      <c r="H342" s="1266"/>
      <c r="I342" s="831"/>
      <c r="J342" s="881"/>
      <c r="K342" s="1125"/>
      <c r="L342" s="907"/>
      <c r="M342" s="831"/>
      <c r="N342" s="831"/>
      <c r="O342" s="1207"/>
      <c r="P342" s="1208"/>
      <c r="Q342" s="831"/>
      <c r="R342" s="1207"/>
      <c r="S342" s="1265"/>
    </row>
    <row r="343" spans="4:19" s="804" customFormat="1" ht="19.7" customHeight="1">
      <c r="D343" s="1208"/>
      <c r="E343" s="1208"/>
      <c r="F343" s="1208"/>
      <c r="G343" s="907"/>
      <c r="H343" s="1266"/>
      <c r="I343" s="831"/>
      <c r="J343" s="881"/>
      <c r="K343" s="1125"/>
      <c r="L343" s="907"/>
      <c r="M343" s="831"/>
      <c r="N343" s="831"/>
      <c r="O343" s="1207"/>
      <c r="P343" s="1208"/>
      <c r="Q343" s="831"/>
      <c r="R343" s="1207"/>
      <c r="S343" s="1265"/>
    </row>
    <row r="344" spans="4:19" s="804" customFormat="1" ht="19.7" customHeight="1">
      <c r="D344" s="1208"/>
      <c r="E344" s="1208"/>
      <c r="F344" s="1208"/>
      <c r="G344" s="907"/>
      <c r="H344" s="1266"/>
      <c r="I344" s="831"/>
      <c r="J344" s="881"/>
      <c r="K344" s="1125"/>
      <c r="L344" s="907"/>
      <c r="M344" s="831"/>
      <c r="N344" s="831"/>
      <c r="O344" s="1207"/>
      <c r="P344" s="1208"/>
      <c r="Q344" s="831"/>
      <c r="R344" s="1207"/>
      <c r="S344" s="1265"/>
    </row>
    <row r="345" spans="4:19" s="804" customFormat="1" ht="19.7" customHeight="1">
      <c r="D345" s="1208"/>
      <c r="E345" s="1208"/>
      <c r="F345" s="1208"/>
      <c r="G345" s="907"/>
      <c r="H345" s="1266"/>
      <c r="I345" s="831"/>
      <c r="J345" s="881"/>
      <c r="K345" s="1125"/>
      <c r="L345" s="907"/>
      <c r="M345" s="831"/>
      <c r="N345" s="831"/>
      <c r="O345" s="1207"/>
      <c r="P345" s="1208"/>
      <c r="Q345" s="831"/>
      <c r="R345" s="1207"/>
      <c r="S345" s="1265"/>
    </row>
    <row r="346" spans="4:19" s="804" customFormat="1" ht="19.7" customHeight="1">
      <c r="D346" s="1208"/>
      <c r="E346" s="1208"/>
      <c r="F346" s="1208"/>
      <c r="G346" s="907"/>
      <c r="H346" s="1266"/>
      <c r="I346" s="831"/>
      <c r="J346" s="881"/>
      <c r="K346" s="1125"/>
      <c r="L346" s="907"/>
      <c r="M346" s="831"/>
      <c r="N346" s="831"/>
      <c r="O346" s="1207"/>
      <c r="P346" s="1208"/>
      <c r="Q346" s="831"/>
      <c r="R346" s="1207"/>
      <c r="S346" s="1265"/>
    </row>
    <row r="347" spans="4:19" s="804" customFormat="1" ht="19.7" customHeight="1">
      <c r="D347" s="1208"/>
      <c r="E347" s="1208"/>
      <c r="F347" s="1208"/>
      <c r="G347" s="907"/>
      <c r="H347" s="1266"/>
      <c r="I347" s="831"/>
      <c r="J347" s="881"/>
      <c r="K347" s="1125"/>
      <c r="L347" s="907"/>
      <c r="M347" s="831"/>
      <c r="N347" s="831"/>
      <c r="O347" s="1207"/>
      <c r="P347" s="1208"/>
      <c r="Q347" s="831"/>
      <c r="R347" s="1207"/>
      <c r="S347" s="1265"/>
    </row>
    <row r="348" spans="4:19" s="804" customFormat="1" ht="19.7" customHeight="1">
      <c r="D348" s="1208"/>
      <c r="E348" s="1208"/>
      <c r="F348" s="1208"/>
      <c r="G348" s="907"/>
      <c r="H348" s="1266"/>
      <c r="I348" s="831"/>
      <c r="J348" s="881"/>
      <c r="K348" s="1125"/>
      <c r="L348" s="907"/>
      <c r="M348" s="831"/>
      <c r="N348" s="831"/>
      <c r="O348" s="1207"/>
      <c r="P348" s="1208"/>
      <c r="Q348" s="831"/>
      <c r="R348" s="1207"/>
      <c r="S348" s="1265"/>
    </row>
    <row r="349" spans="4:19" s="804" customFormat="1" ht="19.7" customHeight="1">
      <c r="D349" s="1208"/>
      <c r="E349" s="1208"/>
      <c r="F349" s="1208"/>
      <c r="G349" s="907"/>
      <c r="H349" s="1266"/>
      <c r="I349" s="831"/>
      <c r="J349" s="881"/>
      <c r="K349" s="1125"/>
      <c r="L349" s="907"/>
      <c r="M349" s="831"/>
      <c r="N349" s="831"/>
      <c r="O349" s="1207"/>
      <c r="P349" s="1208"/>
      <c r="Q349" s="831"/>
      <c r="R349" s="1207"/>
      <c r="S349" s="1265"/>
    </row>
    <row r="350" spans="4:19" s="804" customFormat="1" ht="19.7" customHeight="1">
      <c r="D350" s="1208"/>
      <c r="E350" s="1208"/>
      <c r="F350" s="1208"/>
      <c r="G350" s="907"/>
      <c r="H350" s="1266"/>
      <c r="I350" s="831"/>
      <c r="J350" s="881"/>
      <c r="K350" s="1125"/>
      <c r="L350" s="907"/>
      <c r="M350" s="831"/>
      <c r="N350" s="831"/>
      <c r="O350" s="1207"/>
      <c r="P350" s="1208"/>
      <c r="Q350" s="831"/>
      <c r="R350" s="1207"/>
      <c r="S350" s="1265"/>
    </row>
    <row r="351" spans="4:19" s="804" customFormat="1" ht="19.7" customHeight="1">
      <c r="D351" s="1208"/>
      <c r="E351" s="1208"/>
      <c r="F351" s="1208"/>
      <c r="G351" s="907"/>
      <c r="H351" s="1266"/>
      <c r="I351" s="831"/>
      <c r="J351" s="881"/>
      <c r="K351" s="1125"/>
      <c r="L351" s="907"/>
      <c r="M351" s="831"/>
      <c r="N351" s="831"/>
      <c r="O351" s="1207"/>
      <c r="P351" s="1208"/>
      <c r="Q351" s="831"/>
      <c r="R351" s="1207"/>
      <c r="S351" s="1265"/>
    </row>
    <row r="352" spans="4:19" s="804" customFormat="1" ht="19.7" customHeight="1">
      <c r="D352" s="1208"/>
      <c r="E352" s="1208"/>
      <c r="F352" s="1208"/>
      <c r="G352" s="907"/>
      <c r="H352" s="1266"/>
      <c r="I352" s="831"/>
      <c r="J352" s="881"/>
      <c r="K352" s="1125"/>
      <c r="L352" s="907"/>
      <c r="M352" s="831"/>
      <c r="N352" s="831"/>
      <c r="O352" s="1207"/>
      <c r="P352" s="1208"/>
      <c r="Q352" s="831"/>
      <c r="R352" s="1207"/>
      <c r="S352" s="1265"/>
    </row>
    <row r="353" spans="4:19" s="804" customFormat="1" ht="19.7" customHeight="1">
      <c r="D353" s="1208"/>
      <c r="E353" s="1208"/>
      <c r="F353" s="1208"/>
      <c r="G353" s="907"/>
      <c r="H353" s="1266"/>
      <c r="I353" s="831"/>
      <c r="J353" s="881"/>
      <c r="K353" s="1125"/>
      <c r="L353" s="907"/>
      <c r="M353" s="831"/>
      <c r="N353" s="831"/>
      <c r="O353" s="1207"/>
      <c r="P353" s="1208"/>
      <c r="Q353" s="831"/>
      <c r="R353" s="1207"/>
      <c r="S353" s="1265"/>
    </row>
    <row r="354" spans="4:19" s="804" customFormat="1" ht="19.7" customHeight="1">
      <c r="D354" s="1208"/>
      <c r="E354" s="1208"/>
      <c r="F354" s="1208"/>
      <c r="G354" s="907"/>
      <c r="H354" s="1266"/>
      <c r="I354" s="831"/>
      <c r="J354" s="881"/>
      <c r="K354" s="1125"/>
      <c r="L354" s="907"/>
      <c r="M354" s="831"/>
      <c r="N354" s="831"/>
      <c r="O354" s="1207"/>
      <c r="P354" s="1208"/>
      <c r="Q354" s="831"/>
      <c r="R354" s="1207"/>
      <c r="S354" s="1265"/>
    </row>
    <row r="355" spans="4:19" s="804" customFormat="1" ht="19.7" customHeight="1">
      <c r="D355" s="1208"/>
      <c r="E355" s="1208"/>
      <c r="F355" s="1208"/>
      <c r="G355" s="907"/>
      <c r="H355" s="1266"/>
      <c r="I355" s="831"/>
      <c r="J355" s="881"/>
      <c r="K355" s="1125"/>
      <c r="L355" s="907"/>
      <c r="M355" s="831"/>
      <c r="N355" s="831"/>
      <c r="O355" s="1207"/>
      <c r="P355" s="1208"/>
      <c r="Q355" s="831"/>
      <c r="R355" s="1207"/>
      <c r="S355" s="1265"/>
    </row>
    <row r="356" spans="4:19" s="804" customFormat="1" ht="19.7" customHeight="1">
      <c r="D356" s="1208"/>
      <c r="E356" s="1208"/>
      <c r="F356" s="1208"/>
      <c r="G356" s="907"/>
      <c r="H356" s="1266"/>
      <c r="I356" s="831"/>
      <c r="J356" s="881"/>
      <c r="K356" s="1125"/>
      <c r="L356" s="907"/>
      <c r="M356" s="831"/>
      <c r="N356" s="831"/>
      <c r="O356" s="1207"/>
      <c r="P356" s="1208"/>
      <c r="Q356" s="831"/>
      <c r="R356" s="1207"/>
      <c r="S356" s="1265"/>
    </row>
    <row r="357" spans="4:19" s="804" customFormat="1" ht="19.7" customHeight="1">
      <c r="D357" s="1208"/>
      <c r="E357" s="1208"/>
      <c r="F357" s="1208"/>
      <c r="G357" s="907"/>
      <c r="H357" s="1266"/>
      <c r="I357" s="831"/>
      <c r="J357" s="881"/>
      <c r="K357" s="1125"/>
      <c r="L357" s="907"/>
      <c r="M357" s="831"/>
      <c r="N357" s="831"/>
      <c r="O357" s="1207"/>
      <c r="P357" s="1208"/>
      <c r="Q357" s="831"/>
      <c r="R357" s="1207"/>
      <c r="S357" s="1265"/>
    </row>
    <row r="358" spans="4:19" s="804" customFormat="1" ht="19.7" customHeight="1">
      <c r="D358" s="1208"/>
      <c r="E358" s="1208"/>
      <c r="F358" s="1208"/>
      <c r="G358" s="907"/>
      <c r="H358" s="1266"/>
      <c r="I358" s="831"/>
      <c r="J358" s="881"/>
      <c r="K358" s="1125"/>
      <c r="L358" s="907"/>
      <c r="M358" s="831"/>
      <c r="N358" s="831"/>
      <c r="O358" s="1207"/>
      <c r="P358" s="1208"/>
      <c r="Q358" s="831"/>
      <c r="R358" s="1207"/>
      <c r="S358" s="1265"/>
    </row>
    <row r="359" spans="4:19" s="804" customFormat="1" ht="19.7" customHeight="1">
      <c r="D359" s="1208"/>
      <c r="E359" s="1208"/>
      <c r="F359" s="1208"/>
      <c r="G359" s="907"/>
      <c r="H359" s="1266"/>
      <c r="I359" s="831"/>
      <c r="J359" s="881"/>
      <c r="K359" s="1125"/>
      <c r="L359" s="907"/>
      <c r="M359" s="831"/>
      <c r="N359" s="831"/>
      <c r="O359" s="1207"/>
      <c r="P359" s="1208"/>
      <c r="Q359" s="831"/>
      <c r="R359" s="1207"/>
      <c r="S359" s="1265"/>
    </row>
    <row r="360" spans="4:19" s="804" customFormat="1" ht="19.7" customHeight="1">
      <c r="D360" s="1208"/>
      <c r="E360" s="1208"/>
      <c r="F360" s="1208"/>
      <c r="G360" s="907"/>
      <c r="H360" s="1266"/>
      <c r="I360" s="831"/>
      <c r="J360" s="881"/>
      <c r="K360" s="1125"/>
      <c r="L360" s="907"/>
      <c r="M360" s="831"/>
      <c r="N360" s="831"/>
      <c r="O360" s="1207"/>
      <c r="P360" s="1208"/>
      <c r="Q360" s="831"/>
      <c r="R360" s="1207"/>
      <c r="S360" s="1265"/>
    </row>
    <row r="361" spans="4:19" s="804" customFormat="1" ht="19.7" customHeight="1">
      <c r="D361" s="1208"/>
      <c r="E361" s="1208"/>
      <c r="F361" s="1208"/>
      <c r="G361" s="907"/>
      <c r="H361" s="1266"/>
      <c r="I361" s="831"/>
      <c r="J361" s="881"/>
      <c r="K361" s="1125"/>
      <c r="L361" s="907"/>
      <c r="M361" s="831"/>
      <c r="N361" s="831"/>
      <c r="O361" s="1207"/>
      <c r="P361" s="1208"/>
      <c r="Q361" s="831"/>
      <c r="R361" s="1207"/>
      <c r="S361" s="1265"/>
    </row>
    <row r="362" spans="4:19" s="804" customFormat="1" ht="19.7" customHeight="1">
      <c r="D362" s="1208"/>
      <c r="E362" s="1208"/>
      <c r="F362" s="1208"/>
      <c r="G362" s="907"/>
      <c r="H362" s="1266"/>
      <c r="I362" s="831"/>
      <c r="J362" s="881"/>
      <c r="K362" s="1125"/>
      <c r="L362" s="907"/>
      <c r="M362" s="831"/>
      <c r="N362" s="831"/>
      <c r="O362" s="1207"/>
      <c r="P362" s="1208"/>
      <c r="Q362" s="831"/>
      <c r="R362" s="1207"/>
      <c r="S362" s="1265"/>
    </row>
    <row r="363" spans="4:19" s="804" customFormat="1" ht="19.7" customHeight="1">
      <c r="D363" s="1208"/>
      <c r="E363" s="1208"/>
      <c r="F363" s="1208"/>
      <c r="G363" s="907"/>
      <c r="H363" s="1266"/>
      <c r="I363" s="831"/>
      <c r="J363" s="881"/>
      <c r="K363" s="1125"/>
      <c r="L363" s="907"/>
      <c r="M363" s="831"/>
      <c r="N363" s="831"/>
      <c r="O363" s="1207"/>
      <c r="P363" s="1208"/>
      <c r="Q363" s="831"/>
      <c r="R363" s="1207"/>
      <c r="S363" s="1265"/>
    </row>
    <row r="364" spans="4:19" s="804" customFormat="1" ht="19.7" customHeight="1">
      <c r="D364" s="1208"/>
      <c r="E364" s="1208"/>
      <c r="F364" s="1208"/>
      <c r="G364" s="907"/>
      <c r="H364" s="1266"/>
      <c r="I364" s="831"/>
      <c r="J364" s="881"/>
      <c r="K364" s="1125"/>
      <c r="L364" s="907"/>
      <c r="M364" s="831"/>
      <c r="N364" s="831"/>
      <c r="O364" s="1207"/>
      <c r="P364" s="1208"/>
      <c r="Q364" s="831"/>
      <c r="R364" s="1207"/>
      <c r="S364" s="1265"/>
    </row>
    <row r="365" spans="4:19" s="804" customFormat="1" ht="19.7" customHeight="1">
      <c r="D365" s="1208"/>
      <c r="E365" s="1208"/>
      <c r="F365" s="1208"/>
      <c r="G365" s="907"/>
      <c r="H365" s="1266"/>
      <c r="I365" s="831"/>
      <c r="J365" s="881"/>
      <c r="K365" s="1125"/>
      <c r="L365" s="907"/>
      <c r="M365" s="831"/>
      <c r="N365" s="831"/>
      <c r="O365" s="1207"/>
      <c r="P365" s="1208"/>
      <c r="Q365" s="831"/>
      <c r="R365" s="1207"/>
      <c r="S365" s="1265"/>
    </row>
    <row r="366" spans="4:19" s="804" customFormat="1" ht="19.7" customHeight="1">
      <c r="D366" s="1208"/>
      <c r="E366" s="1208"/>
      <c r="F366" s="1208"/>
      <c r="G366" s="907"/>
      <c r="H366" s="1266"/>
      <c r="I366" s="831"/>
      <c r="J366" s="881"/>
      <c r="K366" s="1125"/>
      <c r="L366" s="907"/>
      <c r="M366" s="831"/>
      <c r="N366" s="831"/>
      <c r="O366" s="1207"/>
      <c r="P366" s="1208"/>
      <c r="Q366" s="831"/>
      <c r="R366" s="1207"/>
      <c r="S366" s="1265"/>
    </row>
    <row r="367" spans="4:19" s="804" customFormat="1" ht="19.7" customHeight="1">
      <c r="D367" s="1208"/>
      <c r="E367" s="1208"/>
      <c r="F367" s="1208"/>
      <c r="G367" s="907"/>
      <c r="H367" s="1266"/>
      <c r="I367" s="831"/>
      <c r="J367" s="881"/>
      <c r="K367" s="1125"/>
      <c r="L367" s="907"/>
      <c r="M367" s="831"/>
      <c r="N367" s="831"/>
      <c r="O367" s="1207"/>
      <c r="P367" s="1208"/>
      <c r="Q367" s="831"/>
      <c r="R367" s="1207"/>
      <c r="S367" s="1265"/>
    </row>
    <row r="368" spans="4:19" s="804" customFormat="1" ht="19.7" customHeight="1">
      <c r="D368" s="1208"/>
      <c r="E368" s="1208"/>
      <c r="F368" s="1208"/>
      <c r="G368" s="907"/>
      <c r="H368" s="1266"/>
      <c r="I368" s="831"/>
      <c r="J368" s="881"/>
      <c r="K368" s="1125"/>
      <c r="L368" s="907"/>
      <c r="M368" s="831"/>
      <c r="N368" s="831"/>
      <c r="O368" s="1207"/>
      <c r="P368" s="1208"/>
      <c r="Q368" s="831"/>
      <c r="R368" s="1207"/>
      <c r="S368" s="1265"/>
    </row>
    <row r="369" spans="4:19" s="804" customFormat="1" ht="19.7" customHeight="1">
      <c r="D369" s="1208"/>
      <c r="E369" s="1208"/>
      <c r="F369" s="1208"/>
      <c r="G369" s="907"/>
      <c r="H369" s="1266"/>
      <c r="I369" s="831"/>
      <c r="J369" s="881"/>
      <c r="K369" s="1125"/>
      <c r="L369" s="907"/>
      <c r="M369" s="831"/>
      <c r="N369" s="831"/>
      <c r="O369" s="1207"/>
      <c r="P369" s="1208"/>
      <c r="Q369" s="831"/>
      <c r="R369" s="1207"/>
      <c r="S369" s="1265"/>
    </row>
    <row r="370" spans="4:19" s="804" customFormat="1" ht="19.7" customHeight="1">
      <c r="D370" s="1208"/>
      <c r="E370" s="1208"/>
      <c r="F370" s="1208"/>
      <c r="G370" s="907"/>
      <c r="H370" s="1266"/>
      <c r="I370" s="831"/>
      <c r="J370" s="881"/>
      <c r="K370" s="1125"/>
      <c r="L370" s="907"/>
      <c r="M370" s="831"/>
      <c r="N370" s="831"/>
      <c r="O370" s="1207"/>
      <c r="P370" s="1208"/>
      <c r="Q370" s="831"/>
      <c r="R370" s="1207"/>
      <c r="S370" s="1265"/>
    </row>
    <row r="371" spans="4:19" s="804" customFormat="1" ht="19.7" customHeight="1">
      <c r="D371" s="1208"/>
      <c r="E371" s="1208"/>
      <c r="F371" s="1208"/>
      <c r="G371" s="907"/>
      <c r="H371" s="1266"/>
      <c r="I371" s="831"/>
      <c r="J371" s="881"/>
      <c r="K371" s="1125"/>
      <c r="L371" s="907"/>
      <c r="M371" s="831"/>
      <c r="N371" s="831"/>
      <c r="O371" s="1207"/>
      <c r="P371" s="1208"/>
      <c r="Q371" s="831"/>
      <c r="R371" s="1207"/>
      <c r="S371" s="1265"/>
    </row>
    <row r="372" spans="4:19" s="804" customFormat="1" ht="19.7" customHeight="1">
      <c r="D372" s="1208"/>
      <c r="E372" s="1208"/>
      <c r="F372" s="1208"/>
      <c r="G372" s="907"/>
      <c r="H372" s="1266"/>
      <c r="I372" s="831"/>
      <c r="J372" s="881"/>
      <c r="K372" s="1125"/>
      <c r="L372" s="907"/>
      <c r="M372" s="831"/>
      <c r="N372" s="831"/>
      <c r="O372" s="1207"/>
      <c r="P372" s="1208"/>
      <c r="Q372" s="831"/>
      <c r="R372" s="1207"/>
      <c r="S372" s="1265"/>
    </row>
    <row r="373" spans="4:19" s="804" customFormat="1" ht="19.7" customHeight="1">
      <c r="D373" s="1208"/>
      <c r="E373" s="1208"/>
      <c r="F373" s="1208"/>
      <c r="G373" s="907"/>
      <c r="H373" s="1266"/>
      <c r="I373" s="831"/>
      <c r="J373" s="881"/>
      <c r="K373" s="1125"/>
      <c r="L373" s="907"/>
      <c r="M373" s="831"/>
      <c r="N373" s="831"/>
      <c r="O373" s="1207"/>
      <c r="P373" s="1208"/>
      <c r="Q373" s="831"/>
      <c r="R373" s="1207"/>
      <c r="S373" s="1265"/>
    </row>
    <row r="374" spans="4:19" s="804" customFormat="1" ht="19.7" customHeight="1">
      <c r="D374" s="1208"/>
      <c r="E374" s="1208"/>
      <c r="F374" s="1208"/>
      <c r="G374" s="907"/>
      <c r="H374" s="1266"/>
      <c r="I374" s="831"/>
      <c r="J374" s="881"/>
      <c r="K374" s="1125"/>
      <c r="L374" s="907"/>
      <c r="M374" s="831"/>
      <c r="N374" s="831"/>
      <c r="O374" s="1207"/>
      <c r="P374" s="1208"/>
      <c r="Q374" s="831"/>
      <c r="R374" s="1207"/>
      <c r="S374" s="1265"/>
    </row>
    <row r="375" spans="4:19" s="804" customFormat="1" ht="19.7" customHeight="1">
      <c r="D375" s="1208"/>
      <c r="E375" s="1208"/>
      <c r="F375" s="1208"/>
      <c r="G375" s="907"/>
      <c r="H375" s="1266"/>
      <c r="I375" s="831"/>
      <c r="J375" s="881"/>
      <c r="K375" s="1125"/>
      <c r="L375" s="907"/>
      <c r="M375" s="831"/>
      <c r="N375" s="831"/>
      <c r="O375" s="1207"/>
      <c r="P375" s="1208"/>
      <c r="Q375" s="831"/>
      <c r="R375" s="1207"/>
      <c r="S375" s="1265"/>
    </row>
    <row r="376" spans="4:19" s="804" customFormat="1" ht="19.7" customHeight="1">
      <c r="D376" s="1208"/>
      <c r="E376" s="1208"/>
      <c r="F376" s="1208"/>
      <c r="G376" s="907"/>
      <c r="H376" s="1266"/>
      <c r="I376" s="831"/>
      <c r="J376" s="881"/>
      <c r="K376" s="1125"/>
      <c r="L376" s="907"/>
      <c r="M376" s="831"/>
      <c r="N376" s="831"/>
      <c r="O376" s="1207"/>
      <c r="P376" s="1208"/>
      <c r="Q376" s="831"/>
      <c r="R376" s="1207"/>
      <c r="S376" s="1265"/>
    </row>
    <row r="377" spans="4:19" s="804" customFormat="1" ht="19.7" customHeight="1">
      <c r="D377" s="1208"/>
      <c r="E377" s="1208"/>
      <c r="F377" s="1208"/>
      <c r="G377" s="907"/>
      <c r="H377" s="1266"/>
      <c r="I377" s="831"/>
      <c r="J377" s="881"/>
      <c r="K377" s="1125"/>
      <c r="L377" s="907"/>
      <c r="M377" s="831"/>
      <c r="N377" s="831"/>
      <c r="O377" s="1207"/>
      <c r="P377" s="1208"/>
      <c r="Q377" s="831"/>
      <c r="R377" s="1207"/>
      <c r="S377" s="1265"/>
    </row>
    <row r="378" spans="4:19" s="804" customFormat="1" ht="19.7" customHeight="1">
      <c r="D378" s="1208"/>
      <c r="E378" s="1208"/>
      <c r="F378" s="1208"/>
      <c r="G378" s="907"/>
      <c r="H378" s="1266"/>
      <c r="I378" s="831"/>
      <c r="J378" s="881"/>
      <c r="K378" s="1125"/>
      <c r="L378" s="907"/>
      <c r="M378" s="831"/>
      <c r="N378" s="831"/>
      <c r="O378" s="1207"/>
      <c r="P378" s="1208"/>
      <c r="Q378" s="831"/>
      <c r="R378" s="1207"/>
      <c r="S378" s="1265"/>
    </row>
    <row r="379" spans="4:19" s="804" customFormat="1" ht="19.7" customHeight="1">
      <c r="D379" s="1208"/>
      <c r="E379" s="1208"/>
      <c r="F379" s="1208"/>
      <c r="G379" s="907"/>
      <c r="H379" s="1266"/>
      <c r="I379" s="831"/>
      <c r="J379" s="881"/>
      <c r="K379" s="1125"/>
      <c r="L379" s="907"/>
      <c r="M379" s="831"/>
      <c r="N379" s="831"/>
      <c r="O379" s="1207"/>
      <c r="P379" s="1208"/>
      <c r="Q379" s="831"/>
      <c r="R379" s="1207"/>
      <c r="S379" s="1265"/>
    </row>
    <row r="380" spans="4:19" s="804" customFormat="1" ht="19.7" customHeight="1">
      <c r="D380" s="1208"/>
      <c r="E380" s="1208"/>
      <c r="F380" s="1208"/>
      <c r="G380" s="907"/>
      <c r="H380" s="1266"/>
      <c r="I380" s="831"/>
      <c r="J380" s="881"/>
      <c r="K380" s="1125"/>
      <c r="L380" s="907"/>
      <c r="M380" s="831"/>
      <c r="N380" s="831"/>
      <c r="O380" s="1207"/>
      <c r="P380" s="1208"/>
      <c r="Q380" s="831"/>
      <c r="R380" s="1207"/>
      <c r="S380" s="1265"/>
    </row>
    <row r="381" spans="4:19" s="804" customFormat="1" ht="19.7" customHeight="1">
      <c r="D381" s="1208"/>
      <c r="E381" s="1208"/>
      <c r="F381" s="1208"/>
      <c r="G381" s="907"/>
      <c r="H381" s="1266"/>
      <c r="I381" s="831"/>
      <c r="J381" s="881"/>
      <c r="K381" s="1125"/>
      <c r="L381" s="907"/>
      <c r="M381" s="831"/>
      <c r="N381" s="831"/>
      <c r="O381" s="1207"/>
      <c r="P381" s="1208"/>
      <c r="Q381" s="831"/>
      <c r="R381" s="1207"/>
      <c r="S381" s="1265"/>
    </row>
    <row r="382" spans="4:19" s="804" customFormat="1" ht="19.7" customHeight="1">
      <c r="D382" s="1208"/>
      <c r="E382" s="1208"/>
      <c r="F382" s="1208"/>
      <c r="G382" s="907"/>
      <c r="H382" s="1266"/>
      <c r="I382" s="831"/>
      <c r="J382" s="881"/>
      <c r="K382" s="1125"/>
      <c r="L382" s="907"/>
      <c r="M382" s="831"/>
      <c r="N382" s="831"/>
      <c r="O382" s="1207"/>
      <c r="P382" s="1208"/>
      <c r="Q382" s="831"/>
      <c r="R382" s="1207"/>
      <c r="S382" s="1265"/>
    </row>
    <row r="383" spans="4:19" s="804" customFormat="1" ht="19.7" customHeight="1">
      <c r="D383" s="1208"/>
      <c r="E383" s="1208"/>
      <c r="F383" s="1208"/>
      <c r="G383" s="907"/>
      <c r="H383" s="1266"/>
      <c r="I383" s="831"/>
      <c r="J383" s="881"/>
      <c r="K383" s="1125"/>
      <c r="L383" s="907"/>
      <c r="M383" s="831"/>
      <c r="N383" s="831"/>
      <c r="O383" s="1207"/>
      <c r="P383" s="1208"/>
      <c r="Q383" s="831"/>
      <c r="R383" s="1207"/>
      <c r="S383" s="1265"/>
    </row>
    <row r="384" spans="4:19" s="804" customFormat="1" ht="19.7" customHeight="1">
      <c r="D384" s="1208"/>
      <c r="E384" s="1208"/>
      <c r="F384" s="1208"/>
      <c r="G384" s="907"/>
      <c r="H384" s="1266"/>
      <c r="I384" s="831"/>
      <c r="J384" s="881"/>
      <c r="K384" s="1125"/>
      <c r="L384" s="907"/>
      <c r="M384" s="831"/>
      <c r="N384" s="831"/>
      <c r="O384" s="1207"/>
      <c r="P384" s="1208"/>
      <c r="Q384" s="831"/>
      <c r="R384" s="1207"/>
      <c r="S384" s="1265"/>
    </row>
    <row r="385" spans="4:19" s="804" customFormat="1" ht="19.7" customHeight="1">
      <c r="D385" s="1208"/>
      <c r="E385" s="1208"/>
      <c r="F385" s="1208"/>
      <c r="G385" s="907"/>
      <c r="H385" s="1266"/>
      <c r="I385" s="831"/>
      <c r="J385" s="881"/>
      <c r="K385" s="1125"/>
      <c r="L385" s="907"/>
      <c r="M385" s="831"/>
      <c r="N385" s="831"/>
      <c r="O385" s="1207"/>
      <c r="P385" s="1208"/>
      <c r="Q385" s="831"/>
      <c r="R385" s="1207"/>
      <c r="S385" s="1265"/>
    </row>
    <row r="386" spans="4:19" s="804" customFormat="1" ht="19.7" customHeight="1">
      <c r="D386" s="1208"/>
      <c r="E386" s="1208"/>
      <c r="F386" s="1208"/>
      <c r="G386" s="907"/>
      <c r="H386" s="1266"/>
      <c r="I386" s="831"/>
      <c r="J386" s="881"/>
      <c r="K386" s="1125"/>
      <c r="L386" s="907"/>
      <c r="M386" s="831"/>
      <c r="N386" s="831"/>
      <c r="O386" s="1207"/>
      <c r="P386" s="1208"/>
      <c r="Q386" s="831"/>
      <c r="R386" s="1207"/>
      <c r="S386" s="1265"/>
    </row>
    <row r="387" spans="4:19" s="804" customFormat="1" ht="19.7" customHeight="1">
      <c r="D387" s="1208"/>
      <c r="E387" s="1208"/>
      <c r="F387" s="1208"/>
      <c r="G387" s="907"/>
      <c r="H387" s="1266"/>
      <c r="I387" s="831"/>
      <c r="J387" s="881"/>
      <c r="K387" s="1125"/>
      <c r="L387" s="907"/>
      <c r="M387" s="831"/>
      <c r="N387" s="831"/>
      <c r="O387" s="1207"/>
      <c r="P387" s="1208"/>
      <c r="Q387" s="831"/>
      <c r="R387" s="1207"/>
      <c r="S387" s="1265"/>
    </row>
    <row r="388" spans="4:19" s="804" customFormat="1" ht="19.7" customHeight="1">
      <c r="D388" s="1208"/>
      <c r="E388" s="1208"/>
      <c r="F388" s="1208"/>
      <c r="G388" s="907"/>
      <c r="H388" s="1266"/>
      <c r="I388" s="831"/>
      <c r="J388" s="881"/>
      <c r="K388" s="1125"/>
      <c r="L388" s="907"/>
      <c r="M388" s="831"/>
      <c r="N388" s="831"/>
      <c r="O388" s="1207"/>
      <c r="P388" s="1208"/>
      <c r="Q388" s="831"/>
      <c r="R388" s="1207"/>
      <c r="S388" s="1265"/>
    </row>
    <row r="389" spans="4:19" s="804" customFormat="1" ht="19.7" customHeight="1">
      <c r="D389" s="1208"/>
      <c r="E389" s="1208"/>
      <c r="F389" s="1208"/>
      <c r="G389" s="907"/>
      <c r="H389" s="1266"/>
      <c r="I389" s="831"/>
      <c r="J389" s="881"/>
      <c r="K389" s="1125"/>
      <c r="L389" s="907"/>
      <c r="M389" s="831"/>
      <c r="N389" s="831"/>
      <c r="O389" s="1207"/>
      <c r="P389" s="1208"/>
      <c r="Q389" s="831"/>
      <c r="R389" s="1207"/>
      <c r="S389" s="1265"/>
    </row>
    <row r="390" spans="4:19" s="804" customFormat="1" ht="19.7" customHeight="1">
      <c r="D390" s="1208"/>
      <c r="E390" s="1208"/>
      <c r="F390" s="1208"/>
      <c r="G390" s="907"/>
      <c r="H390" s="1266"/>
      <c r="I390" s="831"/>
      <c r="J390" s="881"/>
      <c r="K390" s="1125"/>
      <c r="L390" s="907"/>
      <c r="M390" s="831"/>
      <c r="N390" s="831"/>
      <c r="O390" s="1207"/>
      <c r="P390" s="1208"/>
      <c r="Q390" s="831"/>
      <c r="R390" s="1207"/>
      <c r="S390" s="1265"/>
    </row>
    <row r="391" spans="4:19" s="804" customFormat="1" ht="19.7" customHeight="1">
      <c r="D391" s="1208"/>
      <c r="E391" s="1208"/>
      <c r="F391" s="1208"/>
      <c r="G391" s="907"/>
      <c r="H391" s="1266"/>
      <c r="I391" s="831"/>
      <c r="J391" s="881"/>
      <c r="K391" s="1125"/>
      <c r="L391" s="907"/>
      <c r="M391" s="831"/>
      <c r="N391" s="831"/>
      <c r="O391" s="1207"/>
      <c r="P391" s="1208"/>
      <c r="Q391" s="831"/>
      <c r="R391" s="1207"/>
      <c r="S391" s="1265"/>
    </row>
    <row r="392" spans="4:19" s="804" customFormat="1" ht="19.7" customHeight="1">
      <c r="D392" s="1208"/>
      <c r="E392" s="1208"/>
      <c r="F392" s="1208"/>
      <c r="G392" s="907"/>
      <c r="H392" s="1266"/>
      <c r="I392" s="831"/>
      <c r="J392" s="881"/>
      <c r="K392" s="1125"/>
      <c r="L392" s="907"/>
      <c r="M392" s="831"/>
      <c r="N392" s="831"/>
      <c r="O392" s="1207"/>
      <c r="P392" s="1208"/>
      <c r="Q392" s="831"/>
      <c r="R392" s="1207"/>
      <c r="S392" s="1265"/>
    </row>
    <row r="393" spans="4:19" s="804" customFormat="1" ht="19.7" customHeight="1">
      <c r="D393" s="1208"/>
      <c r="E393" s="1208"/>
      <c r="F393" s="1208"/>
      <c r="G393" s="907"/>
      <c r="H393" s="1266"/>
      <c r="I393" s="831"/>
      <c r="J393" s="881"/>
      <c r="K393" s="1125"/>
      <c r="L393" s="907"/>
      <c r="M393" s="831"/>
      <c r="N393" s="831"/>
      <c r="O393" s="1207"/>
      <c r="P393" s="1208"/>
      <c r="Q393" s="831"/>
      <c r="R393" s="1207"/>
      <c r="S393" s="1265"/>
    </row>
    <row r="394" spans="4:19" s="804" customFormat="1" ht="19.7" customHeight="1">
      <c r="D394" s="1208"/>
      <c r="E394" s="1208"/>
      <c r="F394" s="1208"/>
      <c r="G394" s="907"/>
      <c r="H394" s="1266"/>
      <c r="I394" s="831"/>
      <c r="J394" s="881"/>
      <c r="K394" s="1125"/>
      <c r="L394" s="907"/>
      <c r="M394" s="831"/>
      <c r="N394" s="831"/>
      <c r="O394" s="1207"/>
      <c r="P394" s="1208"/>
      <c r="Q394" s="831"/>
      <c r="R394" s="1207"/>
      <c r="S394" s="1265"/>
    </row>
    <row r="395" spans="4:19" s="804" customFormat="1" ht="19.7" customHeight="1">
      <c r="D395" s="1208"/>
      <c r="E395" s="1208"/>
      <c r="F395" s="1208"/>
      <c r="G395" s="907"/>
      <c r="H395" s="1266"/>
      <c r="I395" s="831"/>
      <c r="J395" s="881"/>
      <c r="K395" s="1125"/>
      <c r="L395" s="907"/>
      <c r="M395" s="831"/>
      <c r="N395" s="831"/>
      <c r="O395" s="1207"/>
      <c r="P395" s="1208"/>
      <c r="Q395" s="831"/>
      <c r="R395" s="1207"/>
      <c r="S395" s="1265"/>
    </row>
    <row r="396" spans="4:19" s="804" customFormat="1" ht="19.7" customHeight="1">
      <c r="D396" s="1208"/>
      <c r="E396" s="1208"/>
      <c r="F396" s="1208"/>
      <c r="G396" s="907"/>
      <c r="H396" s="1266"/>
      <c r="I396" s="831"/>
      <c r="J396" s="881"/>
      <c r="K396" s="1125"/>
      <c r="L396" s="907"/>
      <c r="M396" s="831"/>
      <c r="N396" s="831"/>
      <c r="O396" s="1207"/>
      <c r="P396" s="1208"/>
      <c r="Q396" s="831"/>
      <c r="R396" s="1207"/>
      <c r="S396" s="1265"/>
    </row>
    <row r="397" spans="4:19" s="804" customFormat="1" ht="19.7" customHeight="1">
      <c r="D397" s="1208"/>
      <c r="E397" s="1208"/>
      <c r="F397" s="1208"/>
      <c r="G397" s="907"/>
      <c r="H397" s="1266"/>
      <c r="I397" s="831"/>
      <c r="J397" s="881"/>
      <c r="K397" s="1125"/>
      <c r="L397" s="907"/>
      <c r="M397" s="831"/>
      <c r="N397" s="831"/>
      <c r="O397" s="1207"/>
      <c r="P397" s="1208"/>
      <c r="Q397" s="831"/>
      <c r="R397" s="1207"/>
      <c r="S397" s="1265"/>
    </row>
    <row r="398" spans="4:19" s="804" customFormat="1" ht="19.7" customHeight="1">
      <c r="D398" s="1208"/>
      <c r="E398" s="1208"/>
      <c r="F398" s="1208"/>
      <c r="G398" s="907"/>
      <c r="H398" s="1266"/>
      <c r="I398" s="831"/>
      <c r="J398" s="881"/>
      <c r="K398" s="1125"/>
      <c r="L398" s="907"/>
      <c r="M398" s="831"/>
      <c r="N398" s="831"/>
      <c r="O398" s="1207"/>
      <c r="P398" s="1208"/>
      <c r="Q398" s="831"/>
      <c r="R398" s="1207"/>
      <c r="S398" s="1265"/>
    </row>
    <row r="399" spans="4:19" s="804" customFormat="1" ht="19.7" customHeight="1">
      <c r="D399" s="1208"/>
      <c r="E399" s="1208"/>
      <c r="F399" s="1208"/>
      <c r="G399" s="907"/>
      <c r="H399" s="1266"/>
      <c r="I399" s="831"/>
      <c r="J399" s="881"/>
      <c r="K399" s="1125"/>
      <c r="L399" s="907"/>
      <c r="M399" s="831"/>
      <c r="N399" s="831"/>
      <c r="O399" s="1207"/>
      <c r="P399" s="1208"/>
      <c r="Q399" s="831"/>
      <c r="R399" s="1207"/>
      <c r="S399" s="1265"/>
    </row>
    <row r="400" spans="4:19" s="804" customFormat="1" ht="19.7" customHeight="1">
      <c r="D400" s="1208"/>
      <c r="E400" s="1208"/>
      <c r="F400" s="1208"/>
      <c r="G400" s="907"/>
      <c r="H400" s="1266"/>
      <c r="I400" s="831"/>
      <c r="J400" s="881"/>
      <c r="K400" s="1125"/>
      <c r="L400" s="907"/>
      <c r="M400" s="831"/>
      <c r="N400" s="831"/>
      <c r="O400" s="1207"/>
      <c r="P400" s="1208"/>
      <c r="Q400" s="831"/>
      <c r="R400" s="1207"/>
      <c r="S400" s="1265"/>
    </row>
    <row r="401" spans="4:19" s="804" customFormat="1" ht="19.7" customHeight="1">
      <c r="D401" s="1208"/>
      <c r="E401" s="1208"/>
      <c r="F401" s="1208"/>
      <c r="G401" s="907"/>
      <c r="H401" s="1266"/>
      <c r="I401" s="831"/>
      <c r="J401" s="881"/>
      <c r="K401" s="1125"/>
      <c r="L401" s="907"/>
      <c r="M401" s="831"/>
      <c r="N401" s="831"/>
      <c r="O401" s="1207"/>
      <c r="P401" s="1208"/>
      <c r="Q401" s="831"/>
      <c r="R401" s="1207"/>
      <c r="S401" s="1265"/>
    </row>
    <row r="402" spans="4:19" s="804" customFormat="1" ht="19.7" customHeight="1">
      <c r="D402" s="1208"/>
      <c r="E402" s="1208"/>
      <c r="F402" s="1208"/>
      <c r="G402" s="907"/>
      <c r="H402" s="1266"/>
      <c r="I402" s="831"/>
      <c r="J402" s="881"/>
      <c r="K402" s="1125"/>
      <c r="L402" s="907"/>
      <c r="M402" s="831"/>
      <c r="N402" s="831"/>
      <c r="O402" s="1207"/>
      <c r="P402" s="1208"/>
      <c r="Q402" s="831"/>
      <c r="R402" s="1207"/>
      <c r="S402" s="1265"/>
    </row>
    <row r="403" spans="4:19" s="804" customFormat="1" ht="19.7" customHeight="1">
      <c r="D403" s="1208"/>
      <c r="E403" s="1208"/>
      <c r="F403" s="1208"/>
      <c r="G403" s="907"/>
      <c r="H403" s="1266"/>
      <c r="I403" s="831"/>
      <c r="J403" s="881"/>
      <c r="K403" s="1125"/>
      <c r="L403" s="907"/>
      <c r="M403" s="831"/>
      <c r="N403" s="831"/>
      <c r="O403" s="1207"/>
      <c r="P403" s="1208"/>
      <c r="Q403" s="831"/>
      <c r="R403" s="1207"/>
      <c r="S403" s="1265"/>
    </row>
    <row r="404" spans="4:19" s="804" customFormat="1" ht="19.7" customHeight="1">
      <c r="D404" s="1208"/>
      <c r="E404" s="1208"/>
      <c r="F404" s="1208"/>
      <c r="G404" s="907"/>
      <c r="H404" s="1266"/>
      <c r="I404" s="831"/>
      <c r="J404" s="881"/>
      <c r="K404" s="1125"/>
      <c r="L404" s="907"/>
      <c r="M404" s="831"/>
      <c r="N404" s="831"/>
      <c r="O404" s="1207"/>
      <c r="P404" s="1208"/>
      <c r="Q404" s="831"/>
      <c r="R404" s="1207"/>
      <c r="S404" s="1265"/>
    </row>
    <row r="405" spans="4:19" s="804" customFormat="1" ht="19.7" customHeight="1">
      <c r="D405" s="1208"/>
      <c r="E405" s="1208"/>
      <c r="F405" s="1208"/>
      <c r="G405" s="907"/>
      <c r="H405" s="1266"/>
      <c r="I405" s="831"/>
      <c r="J405" s="881"/>
      <c r="K405" s="1125"/>
      <c r="L405" s="907"/>
      <c r="M405" s="831"/>
      <c r="N405" s="831"/>
      <c r="O405" s="1207"/>
      <c r="P405" s="1208"/>
      <c r="Q405" s="831"/>
      <c r="R405" s="1207"/>
      <c r="S405" s="1265"/>
    </row>
    <row r="406" spans="4:19" s="804" customFormat="1" ht="19.7" customHeight="1">
      <c r="D406" s="1208"/>
      <c r="E406" s="1208"/>
      <c r="F406" s="1208"/>
      <c r="G406" s="907"/>
      <c r="H406" s="1266"/>
      <c r="I406" s="831"/>
      <c r="J406" s="881"/>
      <c r="K406" s="1125"/>
      <c r="L406" s="907"/>
      <c r="M406" s="831"/>
      <c r="N406" s="831"/>
      <c r="O406" s="1207"/>
      <c r="P406" s="1208"/>
      <c r="Q406" s="831"/>
      <c r="R406" s="1207"/>
      <c r="S406" s="1265"/>
    </row>
    <row r="407" spans="4:19" s="804" customFormat="1" ht="19.7" customHeight="1">
      <c r="D407" s="1208"/>
      <c r="E407" s="1208"/>
      <c r="F407" s="1208"/>
      <c r="G407" s="907"/>
      <c r="H407" s="1266"/>
      <c r="I407" s="831"/>
      <c r="J407" s="881"/>
      <c r="K407" s="1125"/>
      <c r="L407" s="907"/>
      <c r="M407" s="831"/>
      <c r="N407" s="831"/>
      <c r="O407" s="1207"/>
      <c r="P407" s="1208"/>
      <c r="Q407" s="831"/>
      <c r="R407" s="1207"/>
      <c r="S407" s="1265"/>
    </row>
    <row r="408" spans="4:19" s="804" customFormat="1" ht="19.7" customHeight="1">
      <c r="D408" s="1208"/>
      <c r="E408" s="1208"/>
      <c r="F408" s="1208"/>
      <c r="G408" s="907"/>
      <c r="H408" s="1266"/>
      <c r="I408" s="831"/>
      <c r="J408" s="881"/>
      <c r="K408" s="1125"/>
      <c r="L408" s="907"/>
      <c r="M408" s="831"/>
      <c r="N408" s="831"/>
      <c r="O408" s="1207"/>
      <c r="P408" s="1208"/>
      <c r="Q408" s="831"/>
      <c r="R408" s="1207"/>
      <c r="S408" s="1265"/>
    </row>
    <row r="409" spans="4:19" s="804" customFormat="1" ht="19.7" customHeight="1">
      <c r="D409" s="1208"/>
      <c r="E409" s="1208"/>
      <c r="F409" s="1208"/>
      <c r="G409" s="907"/>
      <c r="H409" s="1266"/>
      <c r="I409" s="831"/>
      <c r="J409" s="881"/>
      <c r="K409" s="1125"/>
      <c r="L409" s="907"/>
      <c r="M409" s="831"/>
      <c r="N409" s="831"/>
      <c r="O409" s="1207"/>
      <c r="P409" s="1208"/>
      <c r="Q409" s="831"/>
      <c r="R409" s="1207"/>
      <c r="S409" s="1265"/>
    </row>
    <row r="410" spans="4:19" s="804" customFormat="1" ht="19.7" customHeight="1">
      <c r="D410" s="1208"/>
      <c r="E410" s="1208"/>
      <c r="F410" s="1208"/>
      <c r="G410" s="907"/>
      <c r="H410" s="1266"/>
      <c r="I410" s="831"/>
      <c r="J410" s="881"/>
      <c r="K410" s="1125"/>
      <c r="L410" s="907"/>
      <c r="M410" s="831"/>
      <c r="N410" s="831"/>
      <c r="O410" s="1207"/>
      <c r="P410" s="1208"/>
      <c r="Q410" s="831"/>
      <c r="R410" s="1207"/>
      <c r="S410" s="1265"/>
    </row>
    <row r="411" spans="4:19" s="804" customFormat="1" ht="19.7" customHeight="1">
      <c r="D411" s="1208"/>
      <c r="E411" s="1208"/>
      <c r="F411" s="1208"/>
      <c r="G411" s="907"/>
      <c r="H411" s="1266"/>
      <c r="I411" s="831"/>
      <c r="J411" s="881"/>
      <c r="K411" s="1125"/>
      <c r="L411" s="907"/>
      <c r="M411" s="831"/>
      <c r="N411" s="831"/>
      <c r="O411" s="1207"/>
      <c r="P411" s="1208"/>
      <c r="Q411" s="831"/>
      <c r="R411" s="1207"/>
      <c r="S411" s="1265"/>
    </row>
    <row r="412" spans="4:19" s="804" customFormat="1" ht="19.7" customHeight="1">
      <c r="D412" s="1208"/>
      <c r="E412" s="1208"/>
      <c r="F412" s="1208"/>
      <c r="G412" s="907"/>
      <c r="H412" s="1266"/>
      <c r="I412" s="831"/>
      <c r="J412" s="881"/>
      <c r="K412" s="1125"/>
      <c r="L412" s="907"/>
      <c r="M412" s="831"/>
      <c r="N412" s="831"/>
      <c r="O412" s="1207"/>
      <c r="P412" s="1208"/>
      <c r="Q412" s="831"/>
      <c r="R412" s="1207"/>
      <c r="S412" s="1265"/>
    </row>
    <row r="413" spans="4:19" s="804" customFormat="1" ht="19.7" customHeight="1">
      <c r="D413" s="1208"/>
      <c r="E413" s="1208"/>
      <c r="F413" s="1208"/>
      <c r="G413" s="907"/>
      <c r="H413" s="1266"/>
      <c r="I413" s="831"/>
      <c r="J413" s="881"/>
      <c r="K413" s="1125"/>
      <c r="L413" s="907"/>
      <c r="M413" s="831"/>
      <c r="N413" s="831"/>
      <c r="O413" s="1207"/>
      <c r="P413" s="1208"/>
      <c r="Q413" s="831"/>
      <c r="R413" s="1207"/>
      <c r="S413" s="1265"/>
    </row>
    <row r="414" spans="4:19" s="804" customFormat="1" ht="19.7" customHeight="1">
      <c r="D414" s="1208"/>
      <c r="E414" s="1208"/>
      <c r="F414" s="1208"/>
      <c r="G414" s="907"/>
      <c r="H414" s="1266"/>
      <c r="I414" s="831"/>
      <c r="J414" s="881"/>
      <c r="K414" s="1125"/>
      <c r="L414" s="907"/>
      <c r="M414" s="831"/>
      <c r="N414" s="831"/>
      <c r="O414" s="1207"/>
      <c r="P414" s="1208"/>
      <c r="Q414" s="831"/>
      <c r="R414" s="1207"/>
      <c r="S414" s="1265"/>
    </row>
    <row r="415" spans="4:19" s="804" customFormat="1" ht="19.7" customHeight="1">
      <c r="D415" s="1208"/>
      <c r="E415" s="1208"/>
      <c r="F415" s="1208"/>
      <c r="G415" s="907"/>
      <c r="H415" s="1266"/>
      <c r="I415" s="831"/>
      <c r="J415" s="881"/>
      <c r="K415" s="1125"/>
      <c r="L415" s="907"/>
      <c r="M415" s="831"/>
      <c r="N415" s="831"/>
      <c r="O415" s="1207"/>
      <c r="P415" s="1208"/>
      <c r="Q415" s="831"/>
      <c r="R415" s="1207"/>
      <c r="S415" s="1265"/>
    </row>
    <row r="416" spans="4:19" s="804" customFormat="1" ht="19.7" customHeight="1">
      <c r="D416" s="1208"/>
      <c r="E416" s="1208"/>
      <c r="F416" s="1208"/>
      <c r="G416" s="907"/>
      <c r="H416" s="1266"/>
      <c r="I416" s="831"/>
      <c r="J416" s="881"/>
      <c r="K416" s="1125"/>
      <c r="L416" s="907"/>
      <c r="M416" s="831"/>
      <c r="N416" s="831"/>
      <c r="O416" s="1207"/>
      <c r="P416" s="1208"/>
      <c r="Q416" s="831"/>
      <c r="R416" s="1207"/>
      <c r="S416" s="1265"/>
    </row>
    <row r="417" spans="4:19" s="804" customFormat="1" ht="19.7" customHeight="1">
      <c r="D417" s="1208"/>
      <c r="E417" s="1208"/>
      <c r="F417" s="1208"/>
      <c r="G417" s="907"/>
      <c r="H417" s="1266"/>
      <c r="I417" s="831"/>
      <c r="J417" s="881"/>
      <c r="K417" s="1125"/>
      <c r="L417" s="907"/>
      <c r="M417" s="831"/>
      <c r="N417" s="831"/>
      <c r="O417" s="1207"/>
      <c r="P417" s="1208"/>
      <c r="Q417" s="831"/>
      <c r="R417" s="1207"/>
      <c r="S417" s="1265"/>
    </row>
    <row r="418" spans="4:19" s="804" customFormat="1" ht="19.7" customHeight="1">
      <c r="D418" s="1208"/>
      <c r="E418" s="1208"/>
      <c r="F418" s="1208"/>
      <c r="G418" s="907"/>
      <c r="H418" s="1266"/>
      <c r="I418" s="831"/>
      <c r="J418" s="881"/>
      <c r="K418" s="1125"/>
      <c r="L418" s="907"/>
      <c r="M418" s="831"/>
      <c r="N418" s="831"/>
      <c r="O418" s="1207"/>
      <c r="P418" s="1208"/>
      <c r="Q418" s="831"/>
      <c r="R418" s="1207"/>
      <c r="S418" s="1265"/>
    </row>
    <row r="419" spans="4:19" s="804" customFormat="1" ht="19.7" customHeight="1">
      <c r="D419" s="1208"/>
      <c r="E419" s="1208"/>
      <c r="F419" s="1208"/>
      <c r="G419" s="907"/>
      <c r="H419" s="1266"/>
      <c r="I419" s="831"/>
      <c r="J419" s="881"/>
      <c r="K419" s="1125"/>
      <c r="L419" s="907"/>
      <c r="M419" s="831"/>
      <c r="N419" s="831"/>
      <c r="O419" s="1207"/>
      <c r="P419" s="1208"/>
      <c r="Q419" s="831"/>
      <c r="R419" s="1207"/>
      <c r="S419" s="1265"/>
    </row>
    <row r="420" spans="4:19" s="804" customFormat="1" ht="19.7" customHeight="1">
      <c r="D420" s="1208"/>
      <c r="E420" s="1208"/>
      <c r="F420" s="1208"/>
      <c r="G420" s="907"/>
      <c r="H420" s="1266"/>
      <c r="I420" s="831"/>
      <c r="J420" s="881"/>
      <c r="K420" s="1125"/>
      <c r="L420" s="907"/>
      <c r="M420" s="831"/>
      <c r="N420" s="831"/>
      <c r="O420" s="1207"/>
      <c r="P420" s="1208"/>
      <c r="Q420" s="831"/>
      <c r="R420" s="1207"/>
      <c r="S420" s="1265"/>
    </row>
    <row r="421" spans="4:19" s="804" customFormat="1" ht="19.7" customHeight="1">
      <c r="D421" s="1208"/>
      <c r="E421" s="1208"/>
      <c r="F421" s="1208"/>
      <c r="G421" s="907"/>
      <c r="H421" s="1266"/>
      <c r="I421" s="831"/>
      <c r="J421" s="881"/>
      <c r="K421" s="1125"/>
      <c r="L421" s="907"/>
      <c r="M421" s="831"/>
      <c r="N421" s="831"/>
      <c r="O421" s="1207"/>
      <c r="P421" s="1208"/>
      <c r="Q421" s="831"/>
      <c r="R421" s="1207"/>
      <c r="S421" s="1265"/>
    </row>
    <row r="422" spans="4:19" s="804" customFormat="1" ht="19.7" customHeight="1">
      <c r="D422" s="1208"/>
      <c r="E422" s="1208"/>
      <c r="F422" s="1208"/>
      <c r="G422" s="907"/>
      <c r="H422" s="1266"/>
      <c r="I422" s="831"/>
      <c r="J422" s="881"/>
      <c r="K422" s="1125"/>
      <c r="L422" s="907"/>
      <c r="M422" s="831"/>
      <c r="N422" s="831"/>
      <c r="O422" s="1207"/>
      <c r="P422" s="1208"/>
      <c r="Q422" s="831"/>
      <c r="R422" s="1207"/>
      <c r="S422" s="1265"/>
    </row>
    <row r="423" spans="4:19" s="804" customFormat="1" ht="19.7" customHeight="1">
      <c r="D423" s="1208"/>
      <c r="E423" s="1208"/>
      <c r="F423" s="1208"/>
      <c r="G423" s="907"/>
      <c r="H423" s="1266"/>
      <c r="I423" s="831"/>
      <c r="J423" s="881"/>
      <c r="K423" s="1125"/>
      <c r="L423" s="907"/>
      <c r="M423" s="831"/>
      <c r="N423" s="831"/>
      <c r="O423" s="1207"/>
      <c r="P423" s="1208"/>
      <c r="Q423" s="831"/>
      <c r="R423" s="1207"/>
      <c r="S423" s="1265"/>
    </row>
    <row r="424" spans="4:19" s="804" customFormat="1" ht="19.7" customHeight="1">
      <c r="D424" s="1208"/>
      <c r="E424" s="1208"/>
      <c r="F424" s="1208"/>
      <c r="G424" s="907"/>
      <c r="H424" s="1266"/>
      <c r="I424" s="831"/>
      <c r="J424" s="881"/>
      <c r="K424" s="1125"/>
      <c r="L424" s="907"/>
      <c r="M424" s="831"/>
      <c r="N424" s="831"/>
      <c r="O424" s="1207"/>
      <c r="P424" s="1208"/>
      <c r="Q424" s="831"/>
      <c r="R424" s="1207"/>
      <c r="S424" s="1265"/>
    </row>
    <row r="425" spans="4:19" s="804" customFormat="1" ht="19.7" customHeight="1">
      <c r="D425" s="1208"/>
      <c r="E425" s="1208"/>
      <c r="F425" s="1208"/>
      <c r="G425" s="907"/>
      <c r="H425" s="1266"/>
      <c r="I425" s="831"/>
      <c r="J425" s="881"/>
      <c r="K425" s="1125"/>
      <c r="L425" s="907"/>
      <c r="M425" s="831"/>
      <c r="N425" s="831"/>
      <c r="O425" s="1207"/>
      <c r="P425" s="1208"/>
      <c r="Q425" s="831"/>
      <c r="R425" s="1207"/>
      <c r="S425" s="1265"/>
    </row>
    <row r="426" spans="4:19" s="804" customFormat="1" ht="19.7" customHeight="1">
      <c r="D426" s="1208"/>
      <c r="E426" s="1208"/>
      <c r="F426" s="1208"/>
      <c r="G426" s="907"/>
      <c r="H426" s="1266"/>
      <c r="I426" s="831"/>
      <c r="J426" s="881"/>
      <c r="K426" s="1125"/>
      <c r="L426" s="907"/>
      <c r="M426" s="831"/>
      <c r="N426" s="831"/>
      <c r="O426" s="1207"/>
      <c r="P426" s="1208"/>
      <c r="Q426" s="831"/>
      <c r="R426" s="1207"/>
      <c r="S426" s="1265"/>
    </row>
    <row r="427" spans="4:19" s="804" customFormat="1" ht="19.7" customHeight="1">
      <c r="D427" s="1208"/>
      <c r="E427" s="1208"/>
      <c r="F427" s="1208"/>
      <c r="G427" s="907"/>
      <c r="H427" s="1266"/>
      <c r="I427" s="831"/>
      <c r="J427" s="881"/>
      <c r="K427" s="1125"/>
      <c r="L427" s="907"/>
      <c r="M427" s="831"/>
      <c r="N427" s="831"/>
      <c r="O427" s="1207"/>
      <c r="P427" s="1208"/>
      <c r="Q427" s="831"/>
      <c r="R427" s="1207"/>
      <c r="S427" s="1265"/>
    </row>
    <row r="428" spans="4:19" s="804" customFormat="1" ht="19.7" customHeight="1">
      <c r="D428" s="1208"/>
      <c r="E428" s="1208"/>
      <c r="F428" s="1208"/>
      <c r="G428" s="907"/>
      <c r="H428" s="1266"/>
      <c r="I428" s="831"/>
      <c r="J428" s="881"/>
      <c r="K428" s="1125"/>
      <c r="L428" s="907"/>
      <c r="M428" s="831"/>
      <c r="N428" s="831"/>
      <c r="O428" s="1207"/>
      <c r="P428" s="1208"/>
      <c r="Q428" s="831"/>
      <c r="R428" s="1207"/>
      <c r="S428" s="1265"/>
    </row>
    <row r="429" spans="4:19" s="804" customFormat="1" ht="19.7" customHeight="1">
      <c r="D429" s="1208"/>
      <c r="E429" s="1208"/>
      <c r="F429" s="1208"/>
      <c r="G429" s="907"/>
      <c r="H429" s="1266"/>
      <c r="I429" s="831"/>
      <c r="J429" s="881"/>
      <c r="K429" s="1125"/>
      <c r="L429" s="907"/>
      <c r="M429" s="831"/>
      <c r="N429" s="831"/>
      <c r="O429" s="1207"/>
      <c r="P429" s="1208"/>
      <c r="Q429" s="831"/>
      <c r="R429" s="1207"/>
      <c r="S429" s="1265"/>
    </row>
    <row r="430" spans="4:19" s="804" customFormat="1" ht="19.7" customHeight="1">
      <c r="D430" s="1208"/>
      <c r="E430" s="1208"/>
      <c r="F430" s="1208"/>
      <c r="G430" s="907"/>
      <c r="H430" s="1266"/>
      <c r="I430" s="831"/>
      <c r="J430" s="881"/>
      <c r="K430" s="1125"/>
      <c r="L430" s="907"/>
      <c r="M430" s="831"/>
      <c r="N430" s="831"/>
      <c r="O430" s="1207"/>
      <c r="P430" s="1208"/>
      <c r="Q430" s="831"/>
      <c r="R430" s="1207"/>
      <c r="S430" s="1265"/>
    </row>
    <row r="431" spans="4:19" s="804" customFormat="1" ht="19.7" customHeight="1">
      <c r="D431" s="1208"/>
      <c r="E431" s="1208"/>
      <c r="F431" s="1208"/>
      <c r="G431" s="907"/>
      <c r="H431" s="1266"/>
      <c r="I431" s="831"/>
      <c r="J431" s="881"/>
      <c r="K431" s="1125"/>
      <c r="L431" s="907"/>
      <c r="M431" s="831"/>
      <c r="N431" s="831"/>
      <c r="O431" s="1207"/>
      <c r="P431" s="1208"/>
      <c r="Q431" s="831"/>
      <c r="R431" s="1207"/>
      <c r="S431" s="1265"/>
    </row>
    <row r="432" spans="4:19" s="804" customFormat="1" ht="19.7" customHeight="1">
      <c r="D432" s="1208"/>
      <c r="E432" s="1208"/>
      <c r="F432" s="1208"/>
      <c r="G432" s="907"/>
      <c r="H432" s="1266"/>
      <c r="I432" s="831"/>
      <c r="J432" s="881"/>
      <c r="K432" s="1125"/>
      <c r="L432" s="907"/>
      <c r="M432" s="831"/>
      <c r="N432" s="831"/>
      <c r="O432" s="1207"/>
      <c r="P432" s="1208"/>
      <c r="Q432" s="831"/>
      <c r="R432" s="1207"/>
      <c r="S432" s="1265"/>
    </row>
    <row r="433" spans="4:19" s="804" customFormat="1" ht="19.7" customHeight="1">
      <c r="D433" s="1208"/>
      <c r="E433" s="1208"/>
      <c r="F433" s="1208"/>
      <c r="G433" s="907"/>
      <c r="H433" s="1266"/>
      <c r="I433" s="831"/>
      <c r="J433" s="881"/>
      <c r="K433" s="1125"/>
      <c r="L433" s="907"/>
      <c r="M433" s="831"/>
      <c r="N433" s="831"/>
      <c r="O433" s="1207"/>
      <c r="P433" s="1208"/>
      <c r="Q433" s="831"/>
      <c r="R433" s="1207"/>
      <c r="S433" s="1265"/>
    </row>
    <row r="434" spans="4:19" s="804" customFormat="1" ht="19.7" customHeight="1">
      <c r="D434" s="1208"/>
      <c r="E434" s="1208"/>
      <c r="F434" s="1208"/>
      <c r="G434" s="907"/>
      <c r="H434" s="1266"/>
      <c r="I434" s="831"/>
      <c r="J434" s="881"/>
      <c r="K434" s="1125"/>
      <c r="L434" s="907"/>
      <c r="M434" s="831"/>
      <c r="N434" s="831"/>
      <c r="O434" s="1207"/>
      <c r="P434" s="1208"/>
      <c r="Q434" s="831"/>
      <c r="R434" s="1207"/>
      <c r="S434" s="1265"/>
    </row>
    <row r="435" spans="4:19" s="804" customFormat="1" ht="19.7" customHeight="1">
      <c r="D435" s="1208"/>
      <c r="E435" s="1208"/>
      <c r="F435" s="1208"/>
      <c r="G435" s="907"/>
      <c r="H435" s="1266"/>
      <c r="I435" s="831"/>
      <c r="J435" s="881"/>
      <c r="K435" s="1125"/>
      <c r="L435" s="907"/>
      <c r="M435" s="831"/>
      <c r="N435" s="831"/>
      <c r="O435" s="1207"/>
      <c r="P435" s="1208"/>
      <c r="Q435" s="831"/>
      <c r="R435" s="1207"/>
      <c r="S435" s="1265"/>
    </row>
    <row r="436" spans="4:19" s="804" customFormat="1" ht="19.7" customHeight="1">
      <c r="D436" s="1208"/>
      <c r="E436" s="1208"/>
      <c r="F436" s="1208"/>
      <c r="G436" s="907"/>
      <c r="H436" s="1266"/>
      <c r="I436" s="831"/>
      <c r="J436" s="881"/>
      <c r="K436" s="1125"/>
      <c r="L436" s="907"/>
      <c r="M436" s="831"/>
      <c r="N436" s="831"/>
      <c r="O436" s="1207"/>
      <c r="P436" s="1208"/>
      <c r="Q436" s="831"/>
      <c r="R436" s="1207"/>
      <c r="S436" s="1265"/>
    </row>
    <row r="437" spans="4:19" s="804" customFormat="1" ht="19.7" customHeight="1">
      <c r="D437" s="1208"/>
      <c r="E437" s="1208"/>
      <c r="F437" s="1208"/>
      <c r="G437" s="907"/>
      <c r="H437" s="1266"/>
      <c r="I437" s="831"/>
      <c r="J437" s="881"/>
      <c r="K437" s="1125"/>
      <c r="L437" s="907"/>
      <c r="M437" s="831"/>
      <c r="N437" s="831"/>
      <c r="O437" s="1207"/>
      <c r="P437" s="1208"/>
      <c r="Q437" s="831"/>
      <c r="R437" s="1207"/>
      <c r="S437" s="1265"/>
    </row>
    <row r="438" spans="4:19" s="804" customFormat="1" ht="19.7" customHeight="1">
      <c r="D438" s="1208"/>
      <c r="E438" s="1208"/>
      <c r="F438" s="1208"/>
      <c r="G438" s="907"/>
      <c r="H438" s="1266"/>
      <c r="I438" s="831"/>
      <c r="J438" s="881"/>
      <c r="K438" s="1125"/>
      <c r="L438" s="907"/>
      <c r="M438" s="831"/>
      <c r="N438" s="831"/>
      <c r="O438" s="1207"/>
      <c r="P438" s="1208"/>
      <c r="Q438" s="831"/>
      <c r="R438" s="1207"/>
      <c r="S438" s="1265"/>
    </row>
    <row r="439" spans="4:19" s="804" customFormat="1" ht="19.7" customHeight="1">
      <c r="D439" s="1208"/>
      <c r="E439" s="1208"/>
      <c r="F439" s="1208"/>
      <c r="G439" s="907"/>
      <c r="H439" s="1266"/>
      <c r="I439" s="831"/>
      <c r="J439" s="881"/>
      <c r="K439" s="1125"/>
      <c r="L439" s="907"/>
      <c r="M439" s="831"/>
      <c r="N439" s="831"/>
      <c r="O439" s="1207"/>
      <c r="P439" s="1208"/>
      <c r="Q439" s="831"/>
      <c r="R439" s="1207"/>
      <c r="S439" s="1265"/>
    </row>
    <row r="440" spans="4:19" s="804" customFormat="1" ht="19.7" customHeight="1">
      <c r="D440" s="1208"/>
      <c r="E440" s="1208"/>
      <c r="F440" s="1208"/>
      <c r="G440" s="907"/>
      <c r="H440" s="1266"/>
      <c r="I440" s="831"/>
      <c r="J440" s="881"/>
      <c r="K440" s="1125"/>
      <c r="L440" s="907"/>
      <c r="M440" s="831"/>
      <c r="N440" s="831"/>
      <c r="O440" s="1207"/>
      <c r="P440" s="1208"/>
      <c r="Q440" s="831"/>
      <c r="R440" s="1207"/>
      <c r="S440" s="1265"/>
    </row>
    <row r="441" spans="4:19" s="804" customFormat="1" ht="19.7" customHeight="1">
      <c r="D441" s="1208"/>
      <c r="E441" s="1208"/>
      <c r="F441" s="1208"/>
      <c r="G441" s="907"/>
      <c r="H441" s="1266"/>
      <c r="I441" s="831"/>
      <c r="J441" s="881"/>
      <c r="K441" s="1125"/>
      <c r="L441" s="907"/>
      <c r="M441" s="831"/>
      <c r="N441" s="831"/>
      <c r="O441" s="1207"/>
      <c r="P441" s="1208"/>
      <c r="Q441" s="831"/>
      <c r="R441" s="1207"/>
      <c r="S441" s="1265"/>
    </row>
    <row r="442" spans="4:19" s="804" customFormat="1" ht="19.7" customHeight="1">
      <c r="D442" s="1208"/>
      <c r="E442" s="1208"/>
      <c r="F442" s="1208"/>
      <c r="G442" s="907"/>
      <c r="H442" s="1266"/>
      <c r="I442" s="831"/>
      <c r="J442" s="881"/>
      <c r="K442" s="1125"/>
      <c r="L442" s="907"/>
      <c r="M442" s="831"/>
      <c r="N442" s="831"/>
      <c r="O442" s="1207"/>
      <c r="P442" s="1208"/>
      <c r="Q442" s="831"/>
      <c r="R442" s="1207"/>
      <c r="S442" s="1265"/>
    </row>
    <row r="443" spans="4:19" s="804" customFormat="1" ht="19.7" customHeight="1">
      <c r="D443" s="1208"/>
      <c r="E443" s="1208"/>
      <c r="F443" s="1208"/>
      <c r="G443" s="907"/>
      <c r="H443" s="1266"/>
      <c r="I443" s="831"/>
      <c r="J443" s="881"/>
      <c r="K443" s="1125"/>
      <c r="L443" s="907"/>
      <c r="M443" s="831"/>
      <c r="N443" s="831"/>
      <c r="O443" s="1207"/>
      <c r="P443" s="1208"/>
      <c r="Q443" s="831"/>
      <c r="R443" s="1207"/>
      <c r="S443" s="1265"/>
    </row>
    <row r="444" spans="4:19" s="804" customFormat="1" ht="19.7" customHeight="1">
      <c r="D444" s="1208"/>
      <c r="E444" s="1208"/>
      <c r="F444" s="1208"/>
      <c r="G444" s="907"/>
      <c r="H444" s="1266"/>
      <c r="I444" s="831"/>
      <c r="J444" s="881"/>
      <c r="K444" s="1125"/>
      <c r="L444" s="907"/>
      <c r="M444" s="831"/>
      <c r="N444" s="831"/>
      <c r="O444" s="1207"/>
      <c r="P444" s="1208"/>
      <c r="Q444" s="831"/>
      <c r="R444" s="1207"/>
      <c r="S444" s="1265"/>
    </row>
    <row r="445" spans="4:19" s="804" customFormat="1" ht="19.7" customHeight="1">
      <c r="D445" s="1208"/>
      <c r="E445" s="1208"/>
      <c r="F445" s="1208"/>
      <c r="G445" s="907"/>
      <c r="H445" s="1266"/>
      <c r="I445" s="831"/>
      <c r="J445" s="881"/>
      <c r="K445" s="1125"/>
      <c r="L445" s="907"/>
      <c r="M445" s="831"/>
      <c r="N445" s="831"/>
      <c r="O445" s="1207"/>
      <c r="P445" s="1208"/>
      <c r="Q445" s="831"/>
      <c r="R445" s="1207"/>
      <c r="S445" s="1265"/>
    </row>
    <row r="446" spans="4:19" s="804" customFormat="1" ht="19.7" customHeight="1">
      <c r="D446" s="1208"/>
      <c r="E446" s="1208"/>
      <c r="F446" s="1208"/>
      <c r="G446" s="907"/>
      <c r="H446" s="1266"/>
      <c r="I446" s="831"/>
      <c r="J446" s="881"/>
      <c r="K446" s="1125"/>
      <c r="L446" s="907"/>
      <c r="M446" s="831"/>
      <c r="N446" s="831"/>
      <c r="O446" s="1207"/>
      <c r="P446" s="1208"/>
      <c r="Q446" s="831"/>
      <c r="R446" s="1207"/>
      <c r="S446" s="1265"/>
    </row>
    <row r="447" spans="4:19" s="804" customFormat="1" ht="19.7" customHeight="1">
      <c r="D447" s="1208"/>
      <c r="E447" s="1208"/>
      <c r="F447" s="1208"/>
      <c r="G447" s="907"/>
      <c r="H447" s="1266"/>
      <c r="I447" s="831"/>
      <c r="J447" s="881"/>
      <c r="K447" s="1125"/>
      <c r="L447" s="907"/>
      <c r="M447" s="831"/>
      <c r="N447" s="831"/>
      <c r="O447" s="1207"/>
      <c r="P447" s="1208"/>
      <c r="Q447" s="831"/>
      <c r="R447" s="1207"/>
      <c r="S447" s="1265"/>
    </row>
    <row r="448" spans="4:19" s="804" customFormat="1" ht="19.7" customHeight="1">
      <c r="D448" s="1208"/>
      <c r="E448" s="1208"/>
      <c r="F448" s="1208"/>
      <c r="G448" s="907"/>
      <c r="H448" s="1266"/>
      <c r="I448" s="831"/>
      <c r="J448" s="881"/>
      <c r="K448" s="1125"/>
      <c r="L448" s="907"/>
      <c r="M448" s="831"/>
      <c r="N448" s="831"/>
      <c r="O448" s="1207"/>
      <c r="P448" s="1208"/>
      <c r="Q448" s="831"/>
      <c r="R448" s="1207"/>
      <c r="S448" s="1265"/>
    </row>
    <row r="449" spans="4:19" s="804" customFormat="1" ht="19.7" customHeight="1">
      <c r="D449" s="1208"/>
      <c r="E449" s="1208"/>
      <c r="F449" s="1208"/>
      <c r="G449" s="907"/>
      <c r="H449" s="1266"/>
      <c r="I449" s="831"/>
      <c r="J449" s="881"/>
      <c r="K449" s="1125"/>
      <c r="L449" s="907"/>
      <c r="M449" s="831"/>
      <c r="N449" s="831"/>
      <c r="O449" s="1207"/>
      <c r="P449" s="1208"/>
      <c r="Q449" s="831"/>
      <c r="R449" s="1207"/>
      <c r="S449" s="1265"/>
    </row>
    <row r="450" spans="4:19" s="804" customFormat="1" ht="19.7" customHeight="1">
      <c r="D450" s="1208"/>
      <c r="E450" s="1208"/>
      <c r="F450" s="1208"/>
      <c r="G450" s="907"/>
      <c r="H450" s="1266"/>
      <c r="I450" s="831"/>
      <c r="J450" s="881"/>
      <c r="K450" s="1125"/>
      <c r="L450" s="907"/>
      <c r="M450" s="831"/>
      <c r="N450" s="831"/>
      <c r="O450" s="1207"/>
      <c r="P450" s="1208"/>
      <c r="Q450" s="831"/>
      <c r="R450" s="1207"/>
      <c r="S450" s="1265"/>
    </row>
    <row r="451" spans="4:19" s="804" customFormat="1" ht="19.7" customHeight="1">
      <c r="D451" s="1208"/>
      <c r="E451" s="1208"/>
      <c r="F451" s="1208"/>
      <c r="G451" s="907"/>
      <c r="H451" s="1266"/>
      <c r="I451" s="831"/>
      <c r="J451" s="881"/>
      <c r="K451" s="1125"/>
      <c r="L451" s="907"/>
      <c r="M451" s="831"/>
      <c r="N451" s="831"/>
      <c r="O451" s="1207"/>
      <c r="P451" s="1208"/>
      <c r="Q451" s="831"/>
      <c r="R451" s="1207"/>
      <c r="S451" s="1265"/>
    </row>
    <row r="452" spans="4:19" s="804" customFormat="1" ht="19.7" customHeight="1">
      <c r="D452" s="1208"/>
      <c r="E452" s="1208"/>
      <c r="F452" s="1208"/>
      <c r="G452" s="907"/>
      <c r="H452" s="1266"/>
      <c r="I452" s="831"/>
      <c r="J452" s="881"/>
      <c r="K452" s="1125"/>
      <c r="L452" s="907"/>
      <c r="M452" s="831"/>
      <c r="N452" s="831"/>
      <c r="O452" s="1207"/>
      <c r="P452" s="1208"/>
      <c r="Q452" s="831"/>
      <c r="R452" s="1207"/>
      <c r="S452" s="1265"/>
    </row>
    <row r="453" spans="4:19" s="804" customFormat="1" ht="19.7" customHeight="1">
      <c r="D453" s="1208"/>
      <c r="E453" s="1208"/>
      <c r="F453" s="1208"/>
      <c r="G453" s="907"/>
      <c r="H453" s="1266"/>
      <c r="I453" s="831"/>
      <c r="J453" s="881"/>
      <c r="K453" s="1125"/>
      <c r="L453" s="907"/>
      <c r="M453" s="831"/>
      <c r="N453" s="831"/>
      <c r="O453" s="1207"/>
      <c r="P453" s="1208"/>
      <c r="Q453" s="831"/>
      <c r="R453" s="1207"/>
      <c r="S453" s="1265"/>
    </row>
    <row r="454" spans="4:19" s="804" customFormat="1" ht="19.7" customHeight="1">
      <c r="D454" s="1208"/>
      <c r="E454" s="1208"/>
      <c r="F454" s="1208"/>
      <c r="G454" s="907"/>
      <c r="H454" s="1266"/>
      <c r="I454" s="831"/>
      <c r="J454" s="881"/>
      <c r="K454" s="1125"/>
      <c r="L454" s="907"/>
      <c r="M454" s="831"/>
      <c r="N454" s="831"/>
      <c r="O454" s="1207"/>
      <c r="P454" s="1208"/>
      <c r="Q454" s="831"/>
      <c r="R454" s="1207"/>
      <c r="S454" s="1265"/>
    </row>
    <row r="455" spans="4:19" s="804" customFormat="1" ht="19.7" customHeight="1">
      <c r="D455" s="1208"/>
      <c r="E455" s="1208"/>
      <c r="F455" s="1208"/>
      <c r="G455" s="907"/>
      <c r="H455" s="1266"/>
      <c r="I455" s="831"/>
      <c r="J455" s="881"/>
      <c r="K455" s="1125"/>
      <c r="L455" s="907"/>
      <c r="M455" s="831"/>
      <c r="N455" s="831"/>
      <c r="O455" s="1207"/>
      <c r="P455" s="1208"/>
      <c r="Q455" s="831"/>
      <c r="R455" s="1207"/>
      <c r="S455" s="1265"/>
    </row>
    <row r="456" spans="4:19" s="804" customFormat="1" ht="19.7" customHeight="1">
      <c r="D456" s="1208"/>
      <c r="E456" s="1208"/>
      <c r="F456" s="1208"/>
      <c r="G456" s="907"/>
      <c r="H456" s="1266"/>
      <c r="I456" s="831"/>
      <c r="J456" s="881"/>
      <c r="K456" s="1125"/>
      <c r="L456" s="907"/>
      <c r="M456" s="831"/>
      <c r="N456" s="831"/>
      <c r="O456" s="1207"/>
      <c r="P456" s="1208"/>
      <c r="Q456" s="831"/>
      <c r="R456" s="1207"/>
      <c r="S456" s="1265"/>
    </row>
    <row r="457" spans="4:19" s="804" customFormat="1" ht="19.7" customHeight="1">
      <c r="D457" s="1208"/>
      <c r="E457" s="1208"/>
      <c r="F457" s="1208"/>
      <c r="G457" s="907"/>
      <c r="H457" s="1266"/>
      <c r="I457" s="831"/>
      <c r="J457" s="881"/>
      <c r="K457" s="1125"/>
      <c r="L457" s="907"/>
      <c r="M457" s="831"/>
      <c r="N457" s="831"/>
      <c r="O457" s="1207"/>
      <c r="P457" s="1208"/>
      <c r="Q457" s="831"/>
      <c r="R457" s="1207"/>
      <c r="S457" s="1265"/>
    </row>
    <row r="458" spans="4:19" s="804" customFormat="1" ht="19.7" customHeight="1">
      <c r="D458" s="1208"/>
      <c r="E458" s="1208"/>
      <c r="F458" s="1208"/>
      <c r="G458" s="907"/>
      <c r="H458" s="1266"/>
      <c r="I458" s="831"/>
      <c r="J458" s="881"/>
      <c r="K458" s="1125"/>
      <c r="L458" s="907"/>
      <c r="M458" s="831"/>
      <c r="N458" s="831"/>
      <c r="O458" s="1207"/>
      <c r="P458" s="1208"/>
      <c r="Q458" s="831"/>
      <c r="R458" s="1207"/>
      <c r="S458" s="1265"/>
    </row>
    <row r="459" spans="4:19" s="804" customFormat="1" ht="19.7" customHeight="1">
      <c r="D459" s="1208"/>
      <c r="E459" s="1208"/>
      <c r="F459" s="1208"/>
      <c r="G459" s="907"/>
      <c r="H459" s="1266"/>
      <c r="I459" s="831"/>
      <c r="J459" s="881"/>
      <c r="K459" s="1125"/>
      <c r="L459" s="907"/>
      <c r="M459" s="831"/>
      <c r="N459" s="831"/>
      <c r="O459" s="1207"/>
      <c r="P459" s="1208"/>
      <c r="Q459" s="831"/>
      <c r="R459" s="1207"/>
      <c r="S459" s="1265"/>
    </row>
    <row r="460" spans="4:19" s="804" customFormat="1" ht="19.7" customHeight="1">
      <c r="D460" s="1208"/>
      <c r="E460" s="1208"/>
      <c r="F460" s="1208"/>
      <c r="G460" s="907"/>
      <c r="H460" s="1266"/>
      <c r="I460" s="831"/>
      <c r="J460" s="881"/>
      <c r="K460" s="1125"/>
      <c r="L460" s="907"/>
      <c r="M460" s="831"/>
      <c r="N460" s="831"/>
      <c r="O460" s="1207"/>
      <c r="P460" s="1208"/>
      <c r="Q460" s="831"/>
      <c r="R460" s="1207"/>
      <c r="S460" s="1265"/>
    </row>
    <row r="461" spans="4:19" s="804" customFormat="1" ht="19.7" customHeight="1">
      <c r="D461" s="1208"/>
      <c r="E461" s="1208"/>
      <c r="F461" s="1208"/>
      <c r="G461" s="907"/>
      <c r="H461" s="1266"/>
      <c r="I461" s="831"/>
      <c r="J461" s="881"/>
      <c r="K461" s="1125"/>
      <c r="L461" s="907"/>
      <c r="M461" s="831"/>
      <c r="N461" s="831"/>
      <c r="O461" s="1207"/>
      <c r="P461" s="1208"/>
      <c r="Q461" s="831"/>
      <c r="R461" s="1207"/>
      <c r="S461" s="1265"/>
    </row>
    <row r="462" spans="4:19" s="804" customFormat="1" ht="19.7" customHeight="1">
      <c r="D462" s="1208"/>
      <c r="E462" s="1208"/>
      <c r="F462" s="1208"/>
      <c r="G462" s="907"/>
      <c r="H462" s="1266"/>
      <c r="I462" s="831"/>
      <c r="J462" s="881"/>
      <c r="K462" s="1125"/>
      <c r="L462" s="907"/>
      <c r="M462" s="831"/>
      <c r="N462" s="831"/>
      <c r="O462" s="1207"/>
      <c r="P462" s="1208"/>
      <c r="Q462" s="831"/>
      <c r="R462" s="1207"/>
      <c r="S462" s="1265"/>
    </row>
    <row r="463" spans="4:19" s="804" customFormat="1" ht="19.7" customHeight="1">
      <c r="D463" s="1208"/>
      <c r="E463" s="1208"/>
      <c r="F463" s="1208"/>
      <c r="G463" s="907"/>
      <c r="H463" s="1266"/>
      <c r="I463" s="831"/>
      <c r="J463" s="881"/>
      <c r="K463" s="1125"/>
      <c r="L463" s="907"/>
      <c r="M463" s="831"/>
      <c r="N463" s="831"/>
      <c r="O463" s="1207"/>
      <c r="P463" s="1208"/>
      <c r="Q463" s="831"/>
      <c r="R463" s="1207"/>
      <c r="S463" s="1265"/>
    </row>
    <row r="464" spans="4:19" s="804" customFormat="1" ht="19.7" customHeight="1">
      <c r="D464" s="1208"/>
      <c r="E464" s="1208"/>
      <c r="F464" s="1208"/>
      <c r="G464" s="907"/>
      <c r="H464" s="1266"/>
      <c r="I464" s="831"/>
      <c r="J464" s="881"/>
      <c r="K464" s="1125"/>
      <c r="L464" s="907"/>
      <c r="M464" s="831"/>
      <c r="N464" s="831"/>
      <c r="O464" s="1207"/>
      <c r="P464" s="1208"/>
      <c r="Q464" s="831"/>
      <c r="R464" s="1207"/>
      <c r="S464" s="1265"/>
    </row>
    <row r="465" spans="4:19" s="804" customFormat="1" ht="19.7" customHeight="1">
      <c r="D465" s="1208"/>
      <c r="E465" s="1208"/>
      <c r="F465" s="1208"/>
      <c r="G465" s="907"/>
      <c r="H465" s="1266"/>
      <c r="I465" s="831"/>
      <c r="J465" s="881"/>
      <c r="K465" s="1125"/>
      <c r="L465" s="907"/>
      <c r="M465" s="831"/>
      <c r="N465" s="831"/>
      <c r="O465" s="1207"/>
      <c r="P465" s="1208"/>
      <c r="Q465" s="831"/>
      <c r="R465" s="1207"/>
      <c r="S465" s="1265"/>
    </row>
    <row r="466" spans="4:19" s="804" customFormat="1" ht="19.7" customHeight="1">
      <c r="D466" s="1208"/>
      <c r="E466" s="1208"/>
      <c r="F466" s="1208"/>
      <c r="G466" s="907"/>
      <c r="H466" s="1266"/>
      <c r="I466" s="831"/>
      <c r="J466" s="881"/>
      <c r="K466" s="1125"/>
      <c r="L466" s="907"/>
      <c r="M466" s="831"/>
      <c r="N466" s="831"/>
      <c r="O466" s="1207"/>
      <c r="P466" s="1208"/>
      <c r="Q466" s="831"/>
      <c r="R466" s="1207"/>
      <c r="S466" s="1265"/>
    </row>
    <row r="467" spans="4:19" s="804" customFormat="1" ht="19.7" customHeight="1">
      <c r="D467" s="1208"/>
      <c r="E467" s="1208"/>
      <c r="F467" s="1208"/>
      <c r="G467" s="907"/>
      <c r="H467" s="1266"/>
      <c r="I467" s="831"/>
      <c r="J467" s="881"/>
      <c r="K467" s="1125"/>
      <c r="L467" s="907"/>
      <c r="M467" s="831"/>
      <c r="N467" s="831"/>
      <c r="O467" s="1207"/>
      <c r="P467" s="1208"/>
      <c r="Q467" s="831"/>
      <c r="R467" s="1207"/>
      <c r="S467" s="1265"/>
    </row>
    <row r="468" spans="4:19" s="804" customFormat="1" ht="19.7" customHeight="1">
      <c r="D468" s="1208"/>
      <c r="E468" s="1208"/>
      <c r="F468" s="1208"/>
      <c r="G468" s="907"/>
      <c r="H468" s="1266"/>
      <c r="I468" s="831"/>
      <c r="J468" s="881"/>
      <c r="K468" s="1125"/>
      <c r="L468" s="907"/>
      <c r="M468" s="831"/>
      <c r="N468" s="831"/>
      <c r="O468" s="1207"/>
      <c r="P468" s="1208"/>
      <c r="Q468" s="831"/>
      <c r="R468" s="1207"/>
      <c r="S468" s="1265"/>
    </row>
    <row r="469" spans="4:19" s="804" customFormat="1" ht="19.7" customHeight="1">
      <c r="D469" s="1208"/>
      <c r="E469" s="1208"/>
      <c r="F469" s="1208"/>
      <c r="G469" s="907"/>
      <c r="H469" s="1266"/>
      <c r="I469" s="831"/>
      <c r="J469" s="881"/>
      <c r="K469" s="1125"/>
      <c r="L469" s="907"/>
      <c r="M469" s="831"/>
      <c r="N469" s="831"/>
      <c r="O469" s="1207"/>
      <c r="P469" s="1208"/>
      <c r="Q469" s="831"/>
      <c r="R469" s="1207"/>
      <c r="S469" s="1265"/>
    </row>
    <row r="470" spans="4:19" s="804" customFormat="1" ht="19.7" customHeight="1">
      <c r="D470" s="1208"/>
      <c r="E470" s="1208"/>
      <c r="F470" s="1208"/>
      <c r="G470" s="907"/>
      <c r="H470" s="1266"/>
      <c r="I470" s="831"/>
      <c r="J470" s="881"/>
      <c r="K470" s="1125"/>
      <c r="L470" s="907"/>
      <c r="M470" s="831"/>
      <c r="N470" s="831"/>
      <c r="O470" s="1207"/>
      <c r="P470" s="1208"/>
      <c r="Q470" s="831"/>
      <c r="R470" s="1207"/>
      <c r="S470" s="1265"/>
    </row>
    <row r="471" spans="4:19" s="804" customFormat="1" ht="19.7" customHeight="1">
      <c r="D471" s="1208"/>
      <c r="E471" s="1208"/>
      <c r="F471" s="1208"/>
      <c r="G471" s="907"/>
      <c r="H471" s="1266"/>
      <c r="I471" s="831"/>
      <c r="J471" s="881"/>
      <c r="K471" s="1125"/>
      <c r="L471" s="907"/>
      <c r="M471" s="831"/>
      <c r="N471" s="831"/>
      <c r="O471" s="1207"/>
      <c r="P471" s="1208"/>
      <c r="Q471" s="831"/>
      <c r="R471" s="1207"/>
      <c r="S471" s="1265"/>
    </row>
    <row r="472" spans="4:19" s="804" customFormat="1" ht="19.7" customHeight="1">
      <c r="D472" s="1208"/>
      <c r="E472" s="1208"/>
      <c r="F472" s="1208"/>
      <c r="G472" s="907"/>
      <c r="H472" s="1266"/>
      <c r="I472" s="831"/>
      <c r="J472" s="881"/>
      <c r="K472" s="1125"/>
      <c r="L472" s="907"/>
      <c r="M472" s="831"/>
      <c r="N472" s="831"/>
      <c r="O472" s="1207"/>
      <c r="P472" s="1208"/>
      <c r="Q472" s="831"/>
      <c r="R472" s="1207"/>
      <c r="S472" s="1265"/>
    </row>
    <row r="473" spans="4:19" s="804" customFormat="1" ht="19.7" customHeight="1">
      <c r="D473" s="1208"/>
      <c r="E473" s="1208"/>
      <c r="F473" s="1208"/>
      <c r="G473" s="907"/>
      <c r="H473" s="1266"/>
      <c r="I473" s="831"/>
      <c r="J473" s="881"/>
      <c r="K473" s="1125"/>
      <c r="L473" s="907"/>
      <c r="M473" s="831"/>
      <c r="N473" s="831"/>
      <c r="O473" s="1207"/>
      <c r="P473" s="1208"/>
      <c r="Q473" s="831"/>
      <c r="R473" s="1207"/>
      <c r="S473" s="1265"/>
    </row>
    <row r="474" spans="4:19" s="804" customFormat="1" ht="19.7" customHeight="1">
      <c r="D474" s="1208"/>
      <c r="E474" s="1208"/>
      <c r="F474" s="1208"/>
      <c r="G474" s="907"/>
      <c r="H474" s="1266"/>
      <c r="I474" s="831"/>
      <c r="J474" s="881"/>
      <c r="K474" s="1125"/>
      <c r="L474" s="907"/>
      <c r="M474" s="831"/>
      <c r="N474" s="831"/>
      <c r="O474" s="1207"/>
      <c r="P474" s="1208"/>
      <c r="Q474" s="831"/>
      <c r="R474" s="1207"/>
      <c r="S474" s="1265"/>
    </row>
    <row r="475" spans="4:19" s="804" customFormat="1" ht="19.7" customHeight="1">
      <c r="D475" s="1208"/>
      <c r="E475" s="1208"/>
      <c r="F475" s="1208"/>
      <c r="G475" s="907"/>
      <c r="H475" s="1266"/>
      <c r="I475" s="831"/>
      <c r="J475" s="881"/>
      <c r="K475" s="1125"/>
      <c r="L475" s="907"/>
      <c r="M475" s="831"/>
      <c r="N475" s="831"/>
      <c r="O475" s="1207"/>
      <c r="P475" s="1208"/>
      <c r="Q475" s="831"/>
      <c r="R475" s="1207"/>
      <c r="S475" s="1265"/>
    </row>
    <row r="476" spans="4:19" s="804" customFormat="1" ht="19.7" customHeight="1">
      <c r="D476" s="1208"/>
      <c r="E476" s="1208"/>
      <c r="F476" s="1208"/>
      <c r="G476" s="907"/>
      <c r="H476" s="1266"/>
      <c r="I476" s="831"/>
      <c r="J476" s="881"/>
      <c r="K476" s="1125"/>
      <c r="L476" s="907"/>
      <c r="M476" s="831"/>
      <c r="N476" s="831"/>
      <c r="O476" s="1207"/>
      <c r="P476" s="1208"/>
      <c r="Q476" s="831"/>
      <c r="R476" s="1207"/>
      <c r="S476" s="1265"/>
    </row>
    <row r="477" spans="4:19" s="804" customFormat="1" ht="19.7" customHeight="1">
      <c r="D477" s="1208"/>
      <c r="E477" s="1208"/>
      <c r="F477" s="1208"/>
      <c r="G477" s="907"/>
      <c r="H477" s="1266"/>
      <c r="I477" s="831"/>
      <c r="J477" s="881"/>
      <c r="K477" s="1125"/>
      <c r="L477" s="907"/>
      <c r="M477" s="831"/>
      <c r="N477" s="831"/>
      <c r="O477" s="1207"/>
      <c r="P477" s="1208"/>
      <c r="Q477" s="831"/>
      <c r="R477" s="1207"/>
      <c r="S477" s="1265"/>
    </row>
    <row r="478" spans="4:19" s="804" customFormat="1" ht="19.7" customHeight="1">
      <c r="D478" s="1208"/>
      <c r="E478" s="1208"/>
      <c r="F478" s="1208"/>
      <c r="G478" s="907"/>
      <c r="H478" s="1266"/>
      <c r="I478" s="831"/>
      <c r="J478" s="881"/>
      <c r="K478" s="1125"/>
      <c r="L478" s="907"/>
      <c r="M478" s="831"/>
      <c r="N478" s="831"/>
      <c r="O478" s="1207"/>
      <c r="P478" s="1208"/>
      <c r="Q478" s="831"/>
      <c r="R478" s="1207"/>
      <c r="S478" s="1265"/>
    </row>
    <row r="479" spans="4:19" s="804" customFormat="1" ht="19.7" customHeight="1">
      <c r="D479" s="1208"/>
      <c r="E479" s="1208"/>
      <c r="F479" s="1208"/>
      <c r="G479" s="907"/>
      <c r="H479" s="1266"/>
      <c r="I479" s="831"/>
      <c r="J479" s="881"/>
      <c r="K479" s="1125"/>
      <c r="L479" s="907"/>
      <c r="M479" s="831"/>
      <c r="N479" s="831"/>
      <c r="O479" s="1207"/>
      <c r="P479" s="1208"/>
      <c r="Q479" s="831"/>
      <c r="R479" s="1207"/>
      <c r="S479" s="1265"/>
    </row>
    <row r="480" spans="4:19" s="804" customFormat="1" ht="19.7" customHeight="1">
      <c r="D480" s="1208"/>
      <c r="E480" s="1208"/>
      <c r="F480" s="1208"/>
      <c r="G480" s="907"/>
      <c r="H480" s="1266"/>
      <c r="I480" s="831"/>
      <c r="J480" s="881"/>
      <c r="K480" s="1125"/>
      <c r="L480" s="907"/>
      <c r="M480" s="831"/>
      <c r="N480" s="831"/>
      <c r="O480" s="1207"/>
      <c r="P480" s="1208"/>
      <c r="Q480" s="831"/>
      <c r="R480" s="1207"/>
      <c r="S480" s="1265"/>
    </row>
    <row r="481" spans="4:19" s="804" customFormat="1" ht="19.7" customHeight="1">
      <c r="D481" s="1208"/>
      <c r="E481" s="1208"/>
      <c r="F481" s="1208"/>
      <c r="G481" s="907"/>
      <c r="H481" s="1266"/>
      <c r="I481" s="831"/>
      <c r="J481" s="881"/>
      <c r="K481" s="1125"/>
      <c r="L481" s="907"/>
      <c r="M481" s="831"/>
      <c r="N481" s="831"/>
      <c r="O481" s="1207"/>
      <c r="P481" s="1208"/>
      <c r="Q481" s="831"/>
      <c r="R481" s="1207"/>
      <c r="S481" s="1265"/>
    </row>
    <row r="482" spans="4:19" s="804" customFormat="1" ht="19.7" customHeight="1">
      <c r="D482" s="1208"/>
      <c r="E482" s="1208"/>
      <c r="F482" s="1208"/>
      <c r="G482" s="907"/>
      <c r="H482" s="1266"/>
      <c r="I482" s="831"/>
      <c r="J482" s="881"/>
      <c r="K482" s="1125"/>
      <c r="L482" s="907"/>
      <c r="M482" s="831"/>
      <c r="N482" s="831"/>
      <c r="O482" s="1207"/>
      <c r="P482" s="1208"/>
      <c r="Q482" s="831"/>
      <c r="R482" s="1207"/>
      <c r="S482" s="1265"/>
    </row>
    <row r="483" spans="4:19" s="804" customFormat="1" ht="19.7" customHeight="1">
      <c r="D483" s="1208"/>
      <c r="E483" s="1208"/>
      <c r="F483" s="1208"/>
      <c r="G483" s="907"/>
      <c r="H483" s="1266"/>
      <c r="I483" s="831"/>
      <c r="J483" s="881"/>
      <c r="K483" s="1125"/>
      <c r="L483" s="907"/>
      <c r="M483" s="831"/>
      <c r="N483" s="831"/>
      <c r="O483" s="1207"/>
      <c r="P483" s="1208"/>
      <c r="Q483" s="831"/>
      <c r="R483" s="1207"/>
      <c r="S483" s="1265"/>
    </row>
    <row r="484" spans="4:19" s="804" customFormat="1" ht="19.7" customHeight="1">
      <c r="D484" s="1208"/>
      <c r="E484" s="1208"/>
      <c r="F484" s="1208"/>
      <c r="G484" s="907"/>
      <c r="H484" s="1266"/>
      <c r="I484" s="831"/>
      <c r="J484" s="881"/>
      <c r="K484" s="1125"/>
      <c r="L484" s="907"/>
      <c r="M484" s="831"/>
      <c r="N484" s="831"/>
      <c r="O484" s="1207"/>
      <c r="P484" s="1208"/>
      <c r="Q484" s="831"/>
      <c r="R484" s="1207"/>
      <c r="S484" s="1265"/>
    </row>
    <row r="485" spans="4:19" s="804" customFormat="1" ht="19.7" customHeight="1">
      <c r="D485" s="1208"/>
      <c r="E485" s="1208"/>
      <c r="F485" s="1208"/>
      <c r="G485" s="907"/>
      <c r="H485" s="1266"/>
      <c r="I485" s="831"/>
      <c r="J485" s="881"/>
      <c r="K485" s="1125"/>
      <c r="L485" s="907"/>
      <c r="M485" s="831"/>
      <c r="N485" s="831"/>
      <c r="O485" s="1207"/>
      <c r="P485" s="1208"/>
      <c r="Q485" s="831"/>
      <c r="R485" s="1207"/>
      <c r="S485" s="1265"/>
    </row>
    <row r="486" spans="4:19" s="804" customFormat="1" ht="19.7" customHeight="1">
      <c r="D486" s="1208"/>
      <c r="E486" s="1208"/>
      <c r="F486" s="1208"/>
      <c r="G486" s="907"/>
      <c r="H486" s="1266"/>
      <c r="I486" s="831"/>
      <c r="J486" s="881"/>
      <c r="K486" s="1125"/>
      <c r="L486" s="907"/>
      <c r="M486" s="831"/>
      <c r="N486" s="831"/>
      <c r="O486" s="1207"/>
      <c r="P486" s="1208"/>
      <c r="Q486" s="831"/>
      <c r="R486" s="1207"/>
      <c r="S486" s="1265"/>
    </row>
    <row r="487" spans="4:19" s="804" customFormat="1" ht="19.7" customHeight="1">
      <c r="D487" s="1208"/>
      <c r="E487" s="1208"/>
      <c r="F487" s="1208"/>
      <c r="G487" s="907"/>
      <c r="H487" s="1266"/>
      <c r="I487" s="831"/>
      <c r="J487" s="881"/>
      <c r="K487" s="1125"/>
      <c r="L487" s="907"/>
      <c r="M487" s="831"/>
      <c r="N487" s="831"/>
      <c r="O487" s="1207"/>
      <c r="P487" s="1208"/>
      <c r="Q487" s="831"/>
      <c r="R487" s="1207"/>
      <c r="S487" s="1265"/>
    </row>
    <row r="488" spans="4:19" s="804" customFormat="1" ht="19.7" customHeight="1">
      <c r="D488" s="1208"/>
      <c r="E488" s="1208"/>
      <c r="F488" s="1208"/>
      <c r="G488" s="907"/>
      <c r="H488" s="1266"/>
      <c r="I488" s="831"/>
      <c r="J488" s="881"/>
      <c r="K488" s="1125"/>
      <c r="L488" s="907"/>
      <c r="M488" s="831"/>
      <c r="N488" s="831"/>
      <c r="O488" s="1207"/>
      <c r="P488" s="1208"/>
      <c r="Q488" s="831"/>
      <c r="R488" s="1207"/>
      <c r="S488" s="1265"/>
    </row>
    <row r="489" spans="4:19" s="804" customFormat="1" ht="19.7" customHeight="1">
      <c r="D489" s="1208"/>
      <c r="E489" s="1208"/>
      <c r="F489" s="1208"/>
      <c r="G489" s="907"/>
      <c r="H489" s="1266"/>
      <c r="I489" s="831"/>
      <c r="J489" s="881"/>
      <c r="K489" s="1125"/>
      <c r="L489" s="907"/>
      <c r="M489" s="831"/>
      <c r="N489" s="831"/>
      <c r="O489" s="1207"/>
      <c r="P489" s="1208"/>
      <c r="Q489" s="831"/>
      <c r="R489" s="1207"/>
      <c r="S489" s="1265"/>
    </row>
    <row r="490" spans="4:19" s="804" customFormat="1" ht="19.7" customHeight="1">
      <c r="D490" s="1208"/>
      <c r="E490" s="1208"/>
      <c r="F490" s="1208"/>
      <c r="G490" s="907"/>
      <c r="H490" s="1266"/>
      <c r="I490" s="831"/>
      <c r="J490" s="881"/>
      <c r="K490" s="1125"/>
      <c r="L490" s="907"/>
      <c r="M490" s="831"/>
      <c r="N490" s="831"/>
      <c r="O490" s="1207"/>
      <c r="P490" s="1208"/>
      <c r="Q490" s="831"/>
      <c r="R490" s="1207"/>
      <c r="S490" s="1265"/>
    </row>
    <row r="491" spans="4:19" s="804" customFormat="1" ht="19.7" customHeight="1">
      <c r="D491" s="1208"/>
      <c r="E491" s="1208"/>
      <c r="F491" s="1208"/>
      <c r="G491" s="907"/>
      <c r="H491" s="1266"/>
      <c r="I491" s="831"/>
      <c r="J491" s="881"/>
      <c r="K491" s="1125"/>
      <c r="L491" s="907"/>
      <c r="M491" s="831"/>
      <c r="N491" s="831"/>
      <c r="O491" s="1207"/>
      <c r="P491" s="1208"/>
      <c r="Q491" s="831"/>
      <c r="R491" s="1207"/>
      <c r="S491" s="1265"/>
    </row>
    <row r="492" spans="4:19" s="804" customFormat="1" ht="19.7" customHeight="1">
      <c r="D492" s="1208"/>
      <c r="E492" s="1208"/>
      <c r="F492" s="1208"/>
      <c r="G492" s="907"/>
      <c r="H492" s="1266"/>
      <c r="I492" s="831"/>
      <c r="J492" s="881"/>
      <c r="K492" s="1125"/>
      <c r="L492" s="907"/>
      <c r="M492" s="831"/>
      <c r="N492" s="831"/>
      <c r="O492" s="1207"/>
      <c r="P492" s="1208"/>
      <c r="Q492" s="831"/>
      <c r="R492" s="1207"/>
      <c r="S492" s="1265"/>
    </row>
    <row r="493" spans="4:19" s="804" customFormat="1" ht="19.7" customHeight="1">
      <c r="D493" s="1208"/>
      <c r="E493" s="1208"/>
      <c r="F493" s="1208"/>
      <c r="G493" s="907"/>
      <c r="H493" s="1266"/>
      <c r="I493" s="831"/>
      <c r="J493" s="881"/>
      <c r="K493" s="1125"/>
      <c r="L493" s="907"/>
      <c r="M493" s="831"/>
      <c r="N493" s="831"/>
      <c r="O493" s="1207"/>
      <c r="P493" s="1208"/>
      <c r="Q493" s="831"/>
      <c r="R493" s="1207"/>
      <c r="S493" s="1265"/>
    </row>
    <row r="494" spans="4:19" s="804" customFormat="1" ht="19.7" customHeight="1">
      <c r="D494" s="1208"/>
      <c r="E494" s="1208"/>
      <c r="F494" s="1208"/>
      <c r="G494" s="907"/>
      <c r="H494" s="1266"/>
      <c r="I494" s="831"/>
      <c r="J494" s="881"/>
      <c r="K494" s="1125"/>
      <c r="L494" s="907"/>
      <c r="M494" s="831"/>
      <c r="N494" s="831"/>
      <c r="O494" s="1207"/>
      <c r="P494" s="1208"/>
      <c r="Q494" s="831"/>
      <c r="R494" s="1207"/>
      <c r="S494" s="1265"/>
    </row>
    <row r="495" spans="4:19" s="804" customFormat="1" ht="19.7" customHeight="1">
      <c r="D495" s="1208"/>
      <c r="E495" s="1208"/>
      <c r="F495" s="1208"/>
      <c r="G495" s="907"/>
      <c r="H495" s="1266"/>
      <c r="I495" s="831"/>
      <c r="J495" s="881"/>
      <c r="K495" s="1125"/>
      <c r="L495" s="907"/>
      <c r="M495" s="831"/>
      <c r="N495" s="831"/>
      <c r="O495" s="1207"/>
      <c r="P495" s="1208"/>
      <c r="Q495" s="831"/>
      <c r="R495" s="1207"/>
      <c r="S495" s="1265"/>
    </row>
    <row r="496" spans="4:19" s="804" customFormat="1" ht="19.7" customHeight="1">
      <c r="D496" s="1208"/>
      <c r="E496" s="1208"/>
      <c r="F496" s="1208"/>
      <c r="G496" s="907"/>
      <c r="H496" s="1266"/>
      <c r="I496" s="831"/>
      <c r="J496" s="881"/>
      <c r="K496" s="1125"/>
      <c r="L496" s="907"/>
      <c r="M496" s="831"/>
      <c r="N496" s="831"/>
      <c r="O496" s="1207"/>
      <c r="P496" s="1208"/>
      <c r="Q496" s="831"/>
      <c r="R496" s="1207"/>
      <c r="S496" s="1265"/>
    </row>
    <row r="497" spans="4:19" s="804" customFormat="1" ht="19.7" customHeight="1">
      <c r="D497" s="1208"/>
      <c r="E497" s="1208"/>
      <c r="F497" s="1208"/>
      <c r="G497" s="907"/>
      <c r="H497" s="1266"/>
      <c r="I497" s="831"/>
      <c r="J497" s="881"/>
      <c r="K497" s="1125"/>
      <c r="L497" s="907"/>
      <c r="M497" s="831"/>
      <c r="N497" s="831"/>
      <c r="O497" s="1207"/>
      <c r="P497" s="1208"/>
      <c r="Q497" s="831"/>
      <c r="R497" s="1207"/>
      <c r="S497" s="1265"/>
    </row>
    <row r="498" spans="4:19" s="804" customFormat="1" ht="19.7" customHeight="1">
      <c r="D498" s="1208"/>
      <c r="E498" s="1208"/>
      <c r="F498" s="1208"/>
      <c r="G498" s="907"/>
      <c r="H498" s="1266"/>
      <c r="I498" s="831"/>
      <c r="J498" s="881"/>
      <c r="K498" s="1125"/>
      <c r="L498" s="907"/>
      <c r="M498" s="831"/>
      <c r="N498" s="831"/>
      <c r="O498" s="1207"/>
      <c r="P498" s="1208"/>
      <c r="Q498" s="831"/>
      <c r="R498" s="1207"/>
      <c r="S498" s="1265"/>
    </row>
    <row r="499" spans="4:19" s="804" customFormat="1" ht="19.7" customHeight="1">
      <c r="D499" s="1208"/>
      <c r="E499" s="1208"/>
      <c r="F499" s="1208"/>
      <c r="G499" s="907"/>
      <c r="H499" s="1266"/>
      <c r="I499" s="831"/>
      <c r="J499" s="881"/>
      <c r="K499" s="1125"/>
      <c r="L499" s="907"/>
      <c r="M499" s="831"/>
      <c r="N499" s="831"/>
      <c r="O499" s="1207"/>
      <c r="P499" s="1208"/>
      <c r="Q499" s="831"/>
      <c r="R499" s="1207"/>
      <c r="S499" s="1265"/>
    </row>
    <row r="500" spans="4:19" s="804" customFormat="1" ht="19.7" customHeight="1">
      <c r="D500" s="1208"/>
      <c r="E500" s="1208"/>
      <c r="F500" s="1208"/>
      <c r="G500" s="907"/>
      <c r="H500" s="1266"/>
      <c r="I500" s="831"/>
      <c r="J500" s="881"/>
      <c r="K500" s="1125"/>
      <c r="L500" s="907"/>
      <c r="M500" s="831"/>
      <c r="N500" s="831"/>
      <c r="O500" s="1207"/>
      <c r="P500" s="1208"/>
      <c r="Q500" s="831"/>
      <c r="R500" s="1207"/>
      <c r="S500" s="1265"/>
    </row>
    <row r="501" spans="4:19" s="804" customFormat="1" ht="19.7" customHeight="1">
      <c r="D501" s="1208"/>
      <c r="E501" s="1208"/>
      <c r="F501" s="1208"/>
      <c r="G501" s="907"/>
      <c r="H501" s="1266"/>
      <c r="I501" s="831"/>
      <c r="J501" s="881"/>
      <c r="K501" s="1125"/>
      <c r="L501" s="907"/>
      <c r="M501" s="831"/>
      <c r="N501" s="831"/>
      <c r="O501" s="1207"/>
      <c r="P501" s="1208"/>
      <c r="Q501" s="831"/>
      <c r="R501" s="1207"/>
      <c r="S501" s="1265"/>
    </row>
    <row r="502" spans="4:19" s="804" customFormat="1" ht="19.7" customHeight="1">
      <c r="D502" s="1208"/>
      <c r="E502" s="1208"/>
      <c r="F502" s="1208"/>
      <c r="G502" s="907"/>
      <c r="H502" s="1266"/>
      <c r="I502" s="831"/>
      <c r="J502" s="881"/>
      <c r="K502" s="1125"/>
      <c r="L502" s="907"/>
      <c r="M502" s="831"/>
      <c r="N502" s="831"/>
      <c r="O502" s="1207"/>
      <c r="P502" s="1208"/>
      <c r="Q502" s="831"/>
      <c r="R502" s="1207"/>
      <c r="S502" s="1265"/>
    </row>
    <row r="503" spans="4:19" s="804" customFormat="1" ht="19.7" customHeight="1">
      <c r="D503" s="1208"/>
      <c r="E503" s="1208"/>
      <c r="F503" s="1208"/>
      <c r="G503" s="907"/>
      <c r="H503" s="1266"/>
      <c r="I503" s="831"/>
      <c r="J503" s="881"/>
      <c r="K503" s="1125"/>
      <c r="L503" s="907"/>
      <c r="M503" s="831"/>
      <c r="N503" s="831"/>
      <c r="O503" s="1207"/>
      <c r="P503" s="1208"/>
      <c r="Q503" s="831"/>
      <c r="R503" s="1207"/>
      <c r="S503" s="1265"/>
    </row>
    <row r="504" spans="4:19" s="804" customFormat="1" ht="19.7" customHeight="1">
      <c r="D504" s="1208"/>
      <c r="E504" s="1208"/>
      <c r="F504" s="1208"/>
      <c r="G504" s="907"/>
      <c r="H504" s="1266"/>
      <c r="I504" s="831"/>
      <c r="J504" s="881"/>
      <c r="K504" s="1125"/>
      <c r="L504" s="907"/>
      <c r="M504" s="831"/>
      <c r="N504" s="831"/>
      <c r="O504" s="1207"/>
      <c r="P504" s="1208"/>
      <c r="Q504" s="831"/>
      <c r="R504" s="1207"/>
      <c r="S504" s="1265"/>
    </row>
    <row r="505" spans="4:19" s="804" customFormat="1" ht="19.7" customHeight="1">
      <c r="D505" s="1208"/>
      <c r="E505" s="1208"/>
      <c r="F505" s="1208"/>
      <c r="G505" s="907"/>
      <c r="H505" s="1266"/>
      <c r="I505" s="831"/>
      <c r="J505" s="881"/>
      <c r="K505" s="1125"/>
      <c r="L505" s="907"/>
      <c r="M505" s="831"/>
      <c r="N505" s="831"/>
      <c r="O505" s="1207"/>
      <c r="P505" s="1208"/>
      <c r="Q505" s="831"/>
      <c r="R505" s="1207"/>
      <c r="S505" s="1265"/>
    </row>
    <row r="506" spans="4:19" s="804" customFormat="1" ht="19.7" customHeight="1">
      <c r="D506" s="1208"/>
      <c r="E506" s="1208"/>
      <c r="F506" s="1208"/>
      <c r="G506" s="907"/>
      <c r="H506" s="1266"/>
      <c r="I506" s="831"/>
      <c r="J506" s="881"/>
      <c r="K506" s="1125"/>
      <c r="L506" s="907"/>
      <c r="M506" s="831"/>
      <c r="N506" s="831"/>
      <c r="O506" s="1207"/>
      <c r="P506" s="1208"/>
      <c r="Q506" s="831"/>
      <c r="R506" s="1207"/>
      <c r="S506" s="1265"/>
    </row>
    <row r="507" spans="4:19" s="804" customFormat="1" ht="19.7" customHeight="1">
      <c r="D507" s="1208"/>
      <c r="E507" s="1208"/>
      <c r="F507" s="1208"/>
      <c r="G507" s="907"/>
      <c r="H507" s="1266"/>
      <c r="I507" s="831"/>
      <c r="J507" s="881"/>
      <c r="K507" s="1125"/>
      <c r="L507" s="907"/>
      <c r="M507" s="831"/>
      <c r="N507" s="831"/>
      <c r="O507" s="1207"/>
      <c r="P507" s="1208"/>
      <c r="Q507" s="831"/>
      <c r="R507" s="1207"/>
      <c r="S507" s="1265"/>
    </row>
    <row r="508" spans="4:19" s="804" customFormat="1" ht="19.7" customHeight="1">
      <c r="D508" s="1208"/>
      <c r="E508" s="1208"/>
      <c r="F508" s="1208"/>
      <c r="G508" s="907"/>
      <c r="H508" s="1266"/>
      <c r="I508" s="831"/>
      <c r="J508" s="881"/>
      <c r="K508" s="1125"/>
      <c r="L508" s="907"/>
      <c r="M508" s="831"/>
      <c r="N508" s="831"/>
      <c r="O508" s="1207"/>
      <c r="P508" s="1208"/>
      <c r="Q508" s="831"/>
      <c r="R508" s="1207"/>
      <c r="S508" s="1265"/>
    </row>
    <row r="509" spans="4:19" s="804" customFormat="1" ht="19.7" customHeight="1">
      <c r="D509" s="1208"/>
      <c r="E509" s="1208"/>
      <c r="F509" s="1208"/>
      <c r="G509" s="907"/>
      <c r="H509" s="1266"/>
      <c r="I509" s="831"/>
      <c r="J509" s="881"/>
      <c r="K509" s="1125"/>
      <c r="L509" s="907"/>
      <c r="M509" s="831"/>
      <c r="N509" s="831"/>
      <c r="O509" s="1207"/>
      <c r="P509" s="1208"/>
      <c r="Q509" s="831"/>
      <c r="R509" s="1207"/>
      <c r="S509" s="1265"/>
    </row>
    <row r="510" spans="4:19" s="804" customFormat="1" ht="19.7" customHeight="1">
      <c r="D510" s="1208"/>
      <c r="E510" s="1208"/>
      <c r="F510" s="1208"/>
      <c r="G510" s="907"/>
      <c r="H510" s="1266"/>
      <c r="I510" s="831"/>
      <c r="J510" s="881"/>
      <c r="K510" s="1125"/>
      <c r="L510" s="907"/>
      <c r="M510" s="831"/>
      <c r="N510" s="831"/>
      <c r="O510" s="1207"/>
      <c r="P510" s="1208"/>
      <c r="Q510" s="831"/>
      <c r="R510" s="1207"/>
      <c r="S510" s="1265"/>
    </row>
    <row r="511" spans="4:19" s="804" customFormat="1" ht="19.7" customHeight="1">
      <c r="D511" s="1208"/>
      <c r="E511" s="1208"/>
      <c r="F511" s="1208"/>
      <c r="G511" s="907"/>
      <c r="H511" s="1266"/>
      <c r="I511" s="831"/>
      <c r="J511" s="881"/>
      <c r="K511" s="1125"/>
      <c r="L511" s="907"/>
      <c r="M511" s="831"/>
      <c r="N511" s="831"/>
      <c r="O511" s="1207"/>
      <c r="P511" s="1208"/>
      <c r="Q511" s="831"/>
      <c r="R511" s="1207"/>
      <c r="S511" s="1265"/>
    </row>
    <row r="512" spans="4:19" s="804" customFormat="1" ht="19.7" customHeight="1">
      <c r="D512" s="1208"/>
      <c r="E512" s="1208"/>
      <c r="F512" s="1208"/>
      <c r="G512" s="907"/>
      <c r="H512" s="1266"/>
      <c r="I512" s="831"/>
      <c r="J512" s="881"/>
      <c r="K512" s="1125"/>
      <c r="L512" s="907"/>
      <c r="M512" s="831"/>
      <c r="N512" s="831"/>
      <c r="O512" s="1207"/>
      <c r="P512" s="1208"/>
      <c r="Q512" s="831"/>
      <c r="R512" s="1207"/>
      <c r="S512" s="1265"/>
    </row>
    <row r="513" spans="4:19" s="804" customFormat="1" ht="19.7" customHeight="1">
      <c r="D513" s="1208"/>
      <c r="E513" s="1208"/>
      <c r="F513" s="1208"/>
      <c r="G513" s="907"/>
      <c r="H513" s="1266"/>
      <c r="I513" s="831"/>
      <c r="J513" s="881"/>
      <c r="K513" s="1125"/>
      <c r="L513" s="907"/>
      <c r="M513" s="831"/>
      <c r="N513" s="831"/>
      <c r="O513" s="1207"/>
      <c r="P513" s="1208"/>
      <c r="Q513" s="831"/>
      <c r="R513" s="1207"/>
      <c r="S513" s="1265"/>
    </row>
    <row r="514" spans="4:19" s="804" customFormat="1" ht="19.7" customHeight="1">
      <c r="D514" s="1208"/>
      <c r="E514" s="1208"/>
      <c r="F514" s="1208"/>
      <c r="G514" s="907"/>
      <c r="H514" s="1266"/>
      <c r="I514" s="831"/>
      <c r="J514" s="881"/>
      <c r="K514" s="1125"/>
      <c r="L514" s="907"/>
      <c r="M514" s="831"/>
      <c r="N514" s="831"/>
      <c r="O514" s="1207"/>
      <c r="P514" s="1208"/>
      <c r="Q514" s="831"/>
      <c r="R514" s="1207"/>
      <c r="S514" s="1265"/>
    </row>
    <row r="515" spans="4:19" s="804" customFormat="1" ht="19.7" customHeight="1">
      <c r="D515" s="1208"/>
      <c r="E515" s="1208"/>
      <c r="F515" s="1208"/>
      <c r="G515" s="907"/>
      <c r="H515" s="1266"/>
      <c r="I515" s="831"/>
      <c r="J515" s="881"/>
      <c r="K515" s="1125"/>
      <c r="L515" s="907"/>
      <c r="M515" s="831"/>
      <c r="N515" s="831"/>
      <c r="O515" s="1207"/>
      <c r="P515" s="1208"/>
      <c r="Q515" s="831"/>
      <c r="R515" s="1207"/>
      <c r="S515" s="1265"/>
    </row>
    <row r="516" spans="4:19" s="804" customFormat="1" ht="19.7" customHeight="1">
      <c r="D516" s="1208"/>
      <c r="E516" s="1208"/>
      <c r="F516" s="1208"/>
      <c r="G516" s="907"/>
      <c r="H516" s="1266"/>
      <c r="I516" s="831"/>
      <c r="J516" s="881"/>
      <c r="K516" s="1125"/>
      <c r="L516" s="907"/>
      <c r="M516" s="831"/>
      <c r="N516" s="831"/>
      <c r="O516" s="1207"/>
      <c r="P516" s="1208"/>
      <c r="Q516" s="831"/>
      <c r="R516" s="1207"/>
      <c r="S516" s="1265"/>
    </row>
    <row r="517" spans="4:19" s="804" customFormat="1" ht="19.7" customHeight="1">
      <c r="D517" s="1208"/>
      <c r="E517" s="1208"/>
      <c r="F517" s="1208"/>
      <c r="G517" s="907"/>
      <c r="H517" s="1266"/>
      <c r="I517" s="831"/>
      <c r="J517" s="881"/>
      <c r="K517" s="1125"/>
      <c r="L517" s="907"/>
      <c r="M517" s="831"/>
      <c r="N517" s="831"/>
      <c r="O517" s="1207"/>
      <c r="P517" s="1208"/>
      <c r="Q517" s="831"/>
      <c r="R517" s="1207"/>
      <c r="S517" s="1265"/>
    </row>
    <row r="518" spans="4:19" s="804" customFormat="1" ht="19.7" customHeight="1">
      <c r="D518" s="1208"/>
      <c r="E518" s="1208"/>
      <c r="F518" s="1208"/>
      <c r="G518" s="907"/>
      <c r="H518" s="1266"/>
      <c r="I518" s="831"/>
      <c r="J518" s="881"/>
      <c r="K518" s="1125"/>
      <c r="L518" s="907"/>
      <c r="M518" s="831"/>
      <c r="N518" s="831"/>
      <c r="O518" s="1207"/>
      <c r="P518" s="1208"/>
      <c r="Q518" s="831"/>
      <c r="R518" s="1207"/>
      <c r="S518" s="1265"/>
    </row>
    <row r="519" spans="4:19" s="804" customFormat="1" ht="19.7" customHeight="1">
      <c r="D519" s="1208"/>
      <c r="E519" s="1208"/>
      <c r="F519" s="1208"/>
      <c r="G519" s="907"/>
      <c r="H519" s="1266"/>
      <c r="I519" s="831"/>
      <c r="J519" s="881"/>
      <c r="K519" s="1125"/>
      <c r="L519" s="907"/>
      <c r="M519" s="831"/>
      <c r="N519" s="831"/>
      <c r="O519" s="1207"/>
      <c r="P519" s="1208"/>
      <c r="Q519" s="831"/>
      <c r="R519" s="1207"/>
      <c r="S519" s="1265"/>
    </row>
    <row r="520" spans="4:19" s="804" customFormat="1" ht="19.7" customHeight="1">
      <c r="D520" s="1208"/>
      <c r="E520" s="1208"/>
      <c r="F520" s="1208"/>
      <c r="G520" s="907"/>
      <c r="H520" s="1266"/>
      <c r="I520" s="831"/>
      <c r="J520" s="881"/>
      <c r="K520" s="1125"/>
      <c r="L520" s="907"/>
      <c r="M520" s="831"/>
      <c r="N520" s="831"/>
      <c r="O520" s="1207"/>
      <c r="P520" s="1208"/>
      <c r="Q520" s="831"/>
      <c r="R520" s="1207"/>
      <c r="S520" s="1265"/>
    </row>
    <row r="521" spans="4:19" s="804" customFormat="1" ht="19.7" customHeight="1">
      <c r="D521" s="1208"/>
      <c r="E521" s="1208"/>
      <c r="F521" s="1208"/>
      <c r="G521" s="907"/>
      <c r="H521" s="1266"/>
      <c r="I521" s="831"/>
      <c r="J521" s="881"/>
      <c r="K521" s="1125"/>
      <c r="L521" s="907"/>
      <c r="M521" s="831"/>
      <c r="N521" s="831"/>
      <c r="O521" s="1207"/>
      <c r="P521" s="1208"/>
      <c r="Q521" s="831"/>
      <c r="R521" s="1207"/>
      <c r="S521" s="1265"/>
    </row>
    <row r="522" spans="4:19" s="804" customFormat="1" ht="19.7" customHeight="1">
      <c r="D522" s="1208"/>
      <c r="E522" s="1208"/>
      <c r="F522" s="1208"/>
      <c r="G522" s="907"/>
      <c r="H522" s="1266"/>
      <c r="I522" s="831"/>
      <c r="J522" s="881"/>
      <c r="K522" s="1125"/>
      <c r="L522" s="907"/>
      <c r="M522" s="831"/>
      <c r="N522" s="831"/>
      <c r="O522" s="1207"/>
      <c r="P522" s="1208"/>
      <c r="Q522" s="831"/>
      <c r="R522" s="1207"/>
      <c r="S522" s="1265"/>
    </row>
    <row r="523" spans="4:19" s="804" customFormat="1" ht="19.7" customHeight="1">
      <c r="D523" s="1208"/>
      <c r="E523" s="1208"/>
      <c r="F523" s="1208"/>
      <c r="G523" s="907"/>
      <c r="H523" s="1266"/>
      <c r="I523" s="831"/>
      <c r="J523" s="881"/>
      <c r="K523" s="1125"/>
      <c r="L523" s="907"/>
      <c r="M523" s="831"/>
      <c r="N523" s="831"/>
      <c r="O523" s="1207"/>
      <c r="P523" s="1208"/>
      <c r="Q523" s="831"/>
      <c r="R523" s="1207"/>
      <c r="S523" s="1265"/>
    </row>
    <row r="524" spans="4:19" s="804" customFormat="1" ht="19.7" customHeight="1">
      <c r="D524" s="1208"/>
      <c r="E524" s="1208"/>
      <c r="F524" s="1208"/>
      <c r="G524" s="907"/>
      <c r="H524" s="1266"/>
      <c r="I524" s="831"/>
      <c r="J524" s="881"/>
      <c r="K524" s="1125"/>
      <c r="L524" s="907"/>
      <c r="M524" s="831"/>
      <c r="N524" s="831"/>
      <c r="O524" s="1207"/>
      <c r="P524" s="1208"/>
      <c r="Q524" s="831"/>
      <c r="R524" s="1207"/>
      <c r="S524" s="1265"/>
    </row>
    <row r="525" spans="4:19" s="804" customFormat="1" ht="19.7" customHeight="1">
      <c r="D525" s="1208"/>
      <c r="E525" s="1208"/>
      <c r="F525" s="1208"/>
      <c r="G525" s="907"/>
      <c r="H525" s="1266"/>
      <c r="I525" s="831"/>
      <c r="J525" s="881"/>
      <c r="K525" s="1125"/>
      <c r="L525" s="907"/>
      <c r="M525" s="831"/>
      <c r="N525" s="831"/>
      <c r="O525" s="1207"/>
      <c r="P525" s="1208"/>
      <c r="Q525" s="831"/>
      <c r="R525" s="1207"/>
      <c r="S525" s="1265"/>
    </row>
    <row r="526" spans="4:19" s="804" customFormat="1" ht="19.7" customHeight="1">
      <c r="D526" s="1208"/>
      <c r="E526" s="1208"/>
      <c r="F526" s="1208"/>
      <c r="G526" s="907"/>
      <c r="H526" s="1266"/>
      <c r="I526" s="831"/>
      <c r="J526" s="881"/>
      <c r="K526" s="1125"/>
      <c r="L526" s="907"/>
      <c r="M526" s="831"/>
      <c r="N526" s="831"/>
      <c r="O526" s="1207"/>
      <c r="P526" s="1208"/>
      <c r="Q526" s="831"/>
      <c r="R526" s="1207"/>
      <c r="S526" s="1265"/>
    </row>
    <row r="527" spans="4:19" s="804" customFormat="1" ht="19.7" customHeight="1">
      <c r="D527" s="1208"/>
      <c r="E527" s="1208"/>
      <c r="F527" s="1208"/>
      <c r="G527" s="907"/>
      <c r="H527" s="1266"/>
      <c r="I527" s="831"/>
      <c r="J527" s="881"/>
      <c r="K527" s="1125"/>
      <c r="L527" s="907"/>
      <c r="M527" s="831"/>
      <c r="N527" s="831"/>
      <c r="O527" s="1207"/>
      <c r="P527" s="1208"/>
      <c r="Q527" s="831"/>
      <c r="R527" s="1207"/>
      <c r="S527" s="1265"/>
    </row>
    <row r="528" spans="4:19" s="804" customFormat="1" ht="19.7" customHeight="1">
      <c r="D528" s="1208"/>
      <c r="E528" s="1208"/>
      <c r="F528" s="1208"/>
      <c r="G528" s="907"/>
      <c r="H528" s="1266"/>
      <c r="I528" s="831"/>
      <c r="J528" s="881"/>
      <c r="K528" s="1125"/>
      <c r="L528" s="907"/>
      <c r="M528" s="831"/>
      <c r="N528" s="831"/>
      <c r="O528" s="1207"/>
      <c r="P528" s="1208"/>
      <c r="Q528" s="831"/>
      <c r="R528" s="1207"/>
      <c r="S528" s="1265"/>
    </row>
    <row r="529" spans="4:19" s="804" customFormat="1" ht="19.7" customHeight="1">
      <c r="D529" s="1208"/>
      <c r="E529" s="1208"/>
      <c r="F529" s="1208"/>
      <c r="G529" s="907"/>
      <c r="H529" s="1266"/>
      <c r="I529" s="831"/>
      <c r="J529" s="881"/>
      <c r="K529" s="1125"/>
      <c r="L529" s="907"/>
      <c r="M529" s="831"/>
      <c r="N529" s="831"/>
      <c r="O529" s="1207"/>
      <c r="P529" s="1208"/>
      <c r="Q529" s="831"/>
      <c r="R529" s="1207"/>
      <c r="S529" s="1265"/>
    </row>
    <row r="530" spans="4:19" s="804" customFormat="1" ht="19.7" customHeight="1">
      <c r="D530" s="1208"/>
      <c r="E530" s="1208"/>
      <c r="F530" s="1208"/>
      <c r="G530" s="907"/>
      <c r="H530" s="1266"/>
      <c r="I530" s="831"/>
      <c r="J530" s="881"/>
      <c r="K530" s="1125"/>
      <c r="L530" s="907"/>
      <c r="M530" s="831"/>
      <c r="N530" s="831"/>
      <c r="O530" s="1207"/>
      <c r="P530" s="1208"/>
      <c r="Q530" s="831"/>
      <c r="R530" s="1207"/>
      <c r="S530" s="1265"/>
    </row>
    <row r="531" spans="4:19" s="804" customFormat="1" ht="19.7" customHeight="1">
      <c r="D531" s="1208"/>
      <c r="E531" s="1208"/>
      <c r="F531" s="1208"/>
      <c r="G531" s="907"/>
      <c r="H531" s="1266"/>
      <c r="I531" s="831"/>
      <c r="J531" s="881"/>
      <c r="K531" s="1125"/>
      <c r="L531" s="907"/>
      <c r="M531" s="831"/>
      <c r="N531" s="831"/>
      <c r="O531" s="1207"/>
      <c r="P531" s="1208"/>
      <c r="Q531" s="831"/>
      <c r="R531" s="1207"/>
      <c r="S531" s="1265"/>
    </row>
    <row r="532" spans="4:19" s="804" customFormat="1" ht="19.7" customHeight="1">
      <c r="D532" s="1208"/>
      <c r="E532" s="1208"/>
      <c r="F532" s="1208"/>
      <c r="G532" s="907"/>
      <c r="H532" s="1266"/>
      <c r="I532" s="831"/>
      <c r="J532" s="881"/>
      <c r="K532" s="1125"/>
      <c r="L532" s="907"/>
      <c r="M532" s="831"/>
      <c r="N532" s="831"/>
      <c r="O532" s="1207"/>
      <c r="P532" s="1208"/>
      <c r="Q532" s="831"/>
      <c r="R532" s="1207"/>
      <c r="S532" s="1265"/>
    </row>
    <row r="533" spans="4:19" s="804" customFormat="1" ht="19.7" customHeight="1">
      <c r="D533" s="1208"/>
      <c r="E533" s="1208"/>
      <c r="F533" s="1208"/>
      <c r="G533" s="907"/>
      <c r="H533" s="1266"/>
      <c r="I533" s="831"/>
      <c r="J533" s="881"/>
      <c r="K533" s="1125"/>
      <c r="L533" s="907"/>
      <c r="M533" s="831"/>
      <c r="N533" s="831"/>
      <c r="O533" s="1207"/>
      <c r="P533" s="1208"/>
      <c r="Q533" s="831"/>
      <c r="R533" s="1207"/>
      <c r="S533" s="1265"/>
    </row>
    <row r="534" spans="4:19" s="804" customFormat="1" ht="19.7" customHeight="1">
      <c r="D534" s="1208"/>
      <c r="E534" s="1208"/>
      <c r="F534" s="1208"/>
      <c r="G534" s="907"/>
      <c r="H534" s="1266"/>
      <c r="I534" s="831"/>
      <c r="J534" s="881"/>
      <c r="K534" s="1125"/>
      <c r="L534" s="907"/>
      <c r="M534" s="831"/>
      <c r="N534" s="831"/>
      <c r="O534" s="1207"/>
      <c r="P534" s="1208"/>
      <c r="Q534" s="831"/>
      <c r="R534" s="1207"/>
      <c r="S534" s="1265"/>
    </row>
    <row r="535" spans="4:19" s="804" customFormat="1" ht="19.7" customHeight="1">
      <c r="D535" s="1208"/>
      <c r="E535" s="1208"/>
      <c r="F535" s="1208"/>
      <c r="G535" s="907"/>
      <c r="H535" s="1266"/>
      <c r="I535" s="831"/>
      <c r="J535" s="881"/>
      <c r="K535" s="1125"/>
      <c r="L535" s="907"/>
      <c r="M535" s="831"/>
      <c r="N535" s="831"/>
      <c r="O535" s="1207"/>
      <c r="P535" s="1208"/>
      <c r="Q535" s="831"/>
      <c r="R535" s="1207"/>
      <c r="S535" s="1265"/>
    </row>
    <row r="536" spans="4:19" s="804" customFormat="1" ht="19.7" customHeight="1">
      <c r="D536" s="1208"/>
      <c r="E536" s="1208"/>
      <c r="F536" s="1208"/>
      <c r="G536" s="907"/>
      <c r="H536" s="1266"/>
      <c r="I536" s="831"/>
      <c r="J536" s="881"/>
      <c r="K536" s="1125"/>
      <c r="L536" s="907"/>
      <c r="M536" s="831"/>
      <c r="N536" s="831"/>
      <c r="O536" s="1207"/>
      <c r="P536" s="1208"/>
      <c r="Q536" s="831"/>
      <c r="R536" s="1207"/>
      <c r="S536" s="1265"/>
    </row>
    <row r="537" spans="4:19" s="804" customFormat="1" ht="19.7" customHeight="1">
      <c r="D537" s="1208"/>
      <c r="E537" s="1208"/>
      <c r="F537" s="1208"/>
      <c r="G537" s="907"/>
      <c r="H537" s="1266"/>
      <c r="I537" s="831"/>
      <c r="J537" s="881"/>
      <c r="K537" s="1125"/>
      <c r="L537" s="907"/>
      <c r="M537" s="831"/>
      <c r="N537" s="831"/>
      <c r="O537" s="1207"/>
      <c r="P537" s="1208"/>
      <c r="Q537" s="831"/>
      <c r="R537" s="1207"/>
      <c r="S537" s="1265"/>
    </row>
    <row r="538" spans="4:19" s="804" customFormat="1" ht="19.7" customHeight="1">
      <c r="D538" s="1208"/>
      <c r="E538" s="1208"/>
      <c r="F538" s="1208"/>
      <c r="G538" s="907"/>
      <c r="H538" s="1266"/>
      <c r="I538" s="831"/>
      <c r="J538" s="881"/>
      <c r="K538" s="1125"/>
      <c r="L538" s="907"/>
      <c r="M538" s="831"/>
      <c r="N538" s="831"/>
      <c r="O538" s="1207"/>
      <c r="P538" s="1208"/>
      <c r="Q538" s="831"/>
      <c r="R538" s="1207"/>
      <c r="S538" s="1265"/>
    </row>
    <row r="539" spans="4:19" s="804" customFormat="1" ht="19.7" customHeight="1">
      <c r="D539" s="1208"/>
      <c r="E539" s="1208"/>
      <c r="F539" s="1208"/>
      <c r="G539" s="907"/>
      <c r="H539" s="1266"/>
      <c r="I539" s="831"/>
      <c r="J539" s="881"/>
      <c r="K539" s="1125"/>
      <c r="L539" s="907"/>
      <c r="M539" s="831"/>
      <c r="N539" s="831"/>
      <c r="O539" s="1207"/>
      <c r="P539" s="1208"/>
      <c r="Q539" s="831"/>
      <c r="R539" s="1207"/>
      <c r="S539" s="1265"/>
    </row>
    <row r="540" spans="4:19" s="804" customFormat="1" ht="19.7" customHeight="1">
      <c r="D540" s="1208"/>
      <c r="E540" s="1208"/>
      <c r="F540" s="1208"/>
      <c r="G540" s="907"/>
      <c r="H540" s="1266"/>
      <c r="I540" s="831"/>
      <c r="J540" s="881"/>
      <c r="K540" s="1125"/>
      <c r="L540" s="907"/>
      <c r="M540" s="831"/>
      <c r="N540" s="831"/>
      <c r="O540" s="1207"/>
      <c r="P540" s="1208"/>
      <c r="Q540" s="831"/>
      <c r="R540" s="1207"/>
      <c r="S540" s="1265"/>
    </row>
    <row r="541" spans="4:19" s="804" customFormat="1" ht="19.7" customHeight="1">
      <c r="D541" s="1208"/>
      <c r="E541" s="1208"/>
      <c r="F541" s="1208"/>
      <c r="G541" s="907"/>
      <c r="H541" s="1266"/>
      <c r="I541" s="831"/>
      <c r="J541" s="881"/>
      <c r="K541" s="1125"/>
      <c r="L541" s="907"/>
      <c r="M541" s="831"/>
      <c r="N541" s="831"/>
      <c r="O541" s="1207"/>
      <c r="P541" s="1208"/>
      <c r="Q541" s="831"/>
      <c r="R541" s="1207"/>
      <c r="S541" s="1265"/>
    </row>
    <row r="542" spans="4:19" s="804" customFormat="1" ht="19.7" customHeight="1">
      <c r="D542" s="1208"/>
      <c r="E542" s="1208"/>
      <c r="F542" s="1208"/>
      <c r="G542" s="907"/>
      <c r="H542" s="1266"/>
      <c r="I542" s="831"/>
      <c r="J542" s="881"/>
      <c r="K542" s="1125"/>
      <c r="L542" s="907"/>
      <c r="M542" s="831"/>
      <c r="N542" s="831"/>
      <c r="O542" s="1207"/>
      <c r="P542" s="1208"/>
      <c r="Q542" s="831"/>
      <c r="R542" s="1207"/>
      <c r="S542" s="1265"/>
    </row>
    <row r="543" spans="4:19" s="804" customFormat="1" ht="19.7" customHeight="1">
      <c r="D543" s="1208"/>
      <c r="E543" s="1208"/>
      <c r="F543" s="1208"/>
      <c r="G543" s="907"/>
      <c r="H543" s="1266"/>
      <c r="I543" s="831"/>
      <c r="J543" s="881"/>
      <c r="K543" s="1125"/>
      <c r="L543" s="907"/>
      <c r="M543" s="831"/>
      <c r="N543" s="831"/>
      <c r="O543" s="1207"/>
      <c r="P543" s="1208"/>
      <c r="Q543" s="831"/>
      <c r="R543" s="1207"/>
      <c r="S543" s="1265"/>
    </row>
    <row r="544" spans="4:19" s="804" customFormat="1" ht="19.7" customHeight="1">
      <c r="D544" s="1208"/>
      <c r="E544" s="1208"/>
      <c r="F544" s="1208"/>
      <c r="G544" s="907"/>
      <c r="H544" s="1266"/>
      <c r="I544" s="831"/>
      <c r="J544" s="881"/>
      <c r="K544" s="1125"/>
      <c r="L544" s="907"/>
      <c r="M544" s="831"/>
      <c r="N544" s="831"/>
      <c r="O544" s="1207"/>
      <c r="P544" s="1208"/>
      <c r="Q544" s="831"/>
      <c r="R544" s="1207"/>
      <c r="S544" s="1265"/>
    </row>
    <row r="545" spans="4:19" s="804" customFormat="1" ht="19.7" customHeight="1">
      <c r="D545" s="1208"/>
      <c r="E545" s="1208"/>
      <c r="F545" s="1208"/>
      <c r="G545" s="907"/>
      <c r="H545" s="1266"/>
      <c r="I545" s="831"/>
      <c r="J545" s="881"/>
      <c r="K545" s="1125"/>
      <c r="L545" s="907"/>
      <c r="M545" s="831"/>
      <c r="N545" s="831"/>
      <c r="O545" s="1207"/>
      <c r="P545" s="1208"/>
      <c r="Q545" s="831"/>
      <c r="R545" s="1207"/>
      <c r="S545" s="1265"/>
    </row>
    <row r="546" spans="4:19" s="804" customFormat="1" ht="19.7" customHeight="1">
      <c r="D546" s="1208"/>
      <c r="E546" s="1208"/>
      <c r="F546" s="1208"/>
      <c r="G546" s="907"/>
      <c r="H546" s="1266"/>
      <c r="I546" s="831"/>
      <c r="J546" s="881"/>
      <c r="K546" s="1125"/>
      <c r="L546" s="907"/>
      <c r="M546" s="831"/>
      <c r="N546" s="831"/>
      <c r="O546" s="1207"/>
      <c r="P546" s="1208"/>
      <c r="Q546" s="831"/>
      <c r="R546" s="1207"/>
      <c r="S546" s="1265"/>
    </row>
    <row r="547" spans="4:19" s="804" customFormat="1" ht="19.7" customHeight="1">
      <c r="D547" s="1208"/>
      <c r="E547" s="1208"/>
      <c r="F547" s="1208"/>
      <c r="G547" s="907"/>
      <c r="H547" s="1266"/>
      <c r="I547" s="831"/>
      <c r="J547" s="881"/>
      <c r="K547" s="1125"/>
      <c r="L547" s="907"/>
      <c r="M547" s="831"/>
      <c r="N547" s="831"/>
      <c r="O547" s="1207"/>
      <c r="P547" s="1208"/>
      <c r="Q547" s="831"/>
      <c r="R547" s="1207"/>
      <c r="S547" s="1265"/>
    </row>
    <row r="548" spans="4:19" s="804" customFormat="1" ht="19.7" customHeight="1">
      <c r="D548" s="1208"/>
      <c r="E548" s="1208"/>
      <c r="F548" s="1208"/>
      <c r="G548" s="907"/>
      <c r="H548" s="1266"/>
      <c r="I548" s="831"/>
      <c r="J548" s="881"/>
      <c r="K548" s="1125"/>
      <c r="L548" s="907"/>
      <c r="M548" s="831"/>
      <c r="N548" s="831"/>
      <c r="O548" s="1207"/>
      <c r="P548" s="1208"/>
      <c r="Q548" s="831"/>
      <c r="R548" s="1207"/>
      <c r="S548" s="1265"/>
    </row>
    <row r="549" spans="4:19" s="804" customFormat="1" ht="19.7" customHeight="1">
      <c r="D549" s="1208"/>
      <c r="E549" s="1208"/>
      <c r="F549" s="1208"/>
      <c r="G549" s="907"/>
      <c r="H549" s="1266"/>
      <c r="I549" s="831"/>
      <c r="J549" s="881"/>
      <c r="K549" s="1125"/>
      <c r="L549" s="907"/>
      <c r="M549" s="831"/>
      <c r="N549" s="831"/>
      <c r="O549" s="1207"/>
      <c r="P549" s="1208"/>
      <c r="Q549" s="831"/>
      <c r="R549" s="1207"/>
      <c r="S549" s="1265"/>
    </row>
    <row r="550" spans="4:19" s="804" customFormat="1" ht="19.7" customHeight="1">
      <c r="D550" s="1208"/>
      <c r="E550" s="1208"/>
      <c r="F550" s="1208"/>
      <c r="G550" s="907"/>
      <c r="H550" s="1266"/>
      <c r="I550" s="831"/>
      <c r="J550" s="881"/>
      <c r="K550" s="1125"/>
      <c r="L550" s="907"/>
      <c r="M550" s="831"/>
      <c r="N550" s="831"/>
      <c r="O550" s="1207"/>
      <c r="P550" s="1208"/>
      <c r="Q550" s="831"/>
      <c r="R550" s="1207"/>
      <c r="S550" s="1265"/>
    </row>
    <row r="551" spans="4:19" s="804" customFormat="1" ht="19.7" customHeight="1">
      <c r="D551" s="1208"/>
      <c r="E551" s="1208"/>
      <c r="F551" s="1208"/>
      <c r="G551" s="907"/>
      <c r="H551" s="1266"/>
      <c r="I551" s="831"/>
      <c r="J551" s="881"/>
      <c r="K551" s="1125"/>
      <c r="L551" s="907"/>
      <c r="M551" s="831"/>
      <c r="N551" s="831"/>
      <c r="O551" s="1207"/>
      <c r="P551" s="1208"/>
      <c r="Q551" s="831"/>
      <c r="R551" s="1207"/>
      <c r="S551" s="1265"/>
    </row>
    <row r="552" spans="4:19" s="804" customFormat="1" ht="19.7" customHeight="1">
      <c r="D552" s="1208"/>
      <c r="E552" s="1208"/>
      <c r="F552" s="1208"/>
      <c r="G552" s="907"/>
      <c r="H552" s="1266"/>
      <c r="I552" s="831"/>
      <c r="J552" s="881"/>
      <c r="K552" s="1125"/>
      <c r="L552" s="907"/>
      <c r="M552" s="831"/>
      <c r="N552" s="831"/>
      <c r="O552" s="1207"/>
      <c r="P552" s="1208"/>
      <c r="Q552" s="831"/>
      <c r="R552" s="1207"/>
      <c r="S552" s="1265"/>
    </row>
    <row r="553" spans="4:19" s="804" customFormat="1" ht="19.7" customHeight="1">
      <c r="D553" s="1208"/>
      <c r="E553" s="1208"/>
      <c r="F553" s="1208"/>
      <c r="G553" s="907"/>
      <c r="H553" s="1266"/>
      <c r="I553" s="831"/>
      <c r="J553" s="881"/>
      <c r="K553" s="1125"/>
      <c r="L553" s="907"/>
      <c r="M553" s="831"/>
      <c r="N553" s="831"/>
      <c r="O553" s="1207"/>
      <c r="P553" s="1208"/>
      <c r="Q553" s="831"/>
      <c r="R553" s="1207"/>
      <c r="S553" s="1265"/>
    </row>
    <row r="554" spans="4:19" s="804" customFormat="1" ht="19.7" customHeight="1">
      <c r="D554" s="1208"/>
      <c r="E554" s="1208"/>
      <c r="F554" s="1208"/>
      <c r="G554" s="907"/>
      <c r="H554" s="1266"/>
      <c r="I554" s="831"/>
      <c r="J554" s="881"/>
      <c r="K554" s="1125"/>
      <c r="L554" s="907"/>
      <c r="M554" s="831"/>
      <c r="N554" s="831"/>
      <c r="O554" s="1207"/>
      <c r="P554" s="1208"/>
      <c r="Q554" s="831"/>
      <c r="R554" s="1207"/>
      <c r="S554" s="1265"/>
    </row>
    <row r="555" spans="4:19" s="804" customFormat="1" ht="19.7" customHeight="1">
      <c r="D555" s="1208"/>
      <c r="E555" s="1208"/>
      <c r="F555" s="1208"/>
      <c r="G555" s="907"/>
      <c r="H555" s="1266"/>
      <c r="I555" s="831"/>
      <c r="J555" s="881"/>
      <c r="K555" s="1125"/>
      <c r="L555" s="907"/>
      <c r="M555" s="831"/>
      <c r="N555" s="831"/>
      <c r="O555" s="1207"/>
      <c r="P555" s="1208"/>
      <c r="Q555" s="831"/>
      <c r="R555" s="1207"/>
      <c r="S555" s="1265"/>
    </row>
    <row r="556" spans="4:19" s="804" customFormat="1" ht="19.7" customHeight="1">
      <c r="D556" s="1208"/>
      <c r="E556" s="1208"/>
      <c r="F556" s="1208"/>
      <c r="G556" s="907"/>
      <c r="H556" s="1266"/>
      <c r="I556" s="831"/>
      <c r="J556" s="881"/>
      <c r="K556" s="1125"/>
      <c r="L556" s="907"/>
      <c r="M556" s="831"/>
      <c r="N556" s="831"/>
      <c r="O556" s="1207"/>
      <c r="P556" s="1208"/>
      <c r="Q556" s="831"/>
      <c r="R556" s="1207"/>
      <c r="S556" s="1265"/>
    </row>
    <row r="557" spans="4:19" s="804" customFormat="1" ht="19.7" customHeight="1">
      <c r="D557" s="1208"/>
      <c r="E557" s="1208"/>
      <c r="F557" s="1208"/>
      <c r="G557" s="907"/>
      <c r="H557" s="1266"/>
      <c r="I557" s="831"/>
      <c r="J557" s="881"/>
      <c r="K557" s="1125"/>
      <c r="L557" s="907"/>
      <c r="M557" s="831"/>
      <c r="N557" s="831"/>
      <c r="O557" s="1207"/>
      <c r="P557" s="1208"/>
      <c r="Q557" s="831"/>
      <c r="R557" s="1207"/>
      <c r="S557" s="1265"/>
    </row>
    <row r="558" spans="4:19" s="804" customFormat="1" ht="19.7" customHeight="1">
      <c r="D558" s="1208"/>
      <c r="E558" s="1208"/>
      <c r="F558" s="1208"/>
      <c r="G558" s="907"/>
      <c r="H558" s="1266"/>
      <c r="I558" s="831"/>
      <c r="J558" s="881"/>
      <c r="K558" s="1125"/>
      <c r="L558" s="907"/>
      <c r="M558" s="831"/>
      <c r="N558" s="831"/>
      <c r="O558" s="1207"/>
      <c r="P558" s="1208"/>
      <c r="Q558" s="831"/>
      <c r="R558" s="1207"/>
      <c r="S558" s="1265"/>
    </row>
    <row r="559" spans="4:19" s="804" customFormat="1" ht="19.7" customHeight="1">
      <c r="D559" s="1208"/>
      <c r="E559" s="1208"/>
      <c r="F559" s="1208"/>
      <c r="G559" s="907"/>
      <c r="H559" s="1266"/>
      <c r="I559" s="831"/>
      <c r="J559" s="881"/>
      <c r="K559" s="1125"/>
      <c r="L559" s="907"/>
      <c r="M559" s="831"/>
      <c r="N559" s="831"/>
      <c r="O559" s="1207"/>
      <c r="P559" s="1208"/>
      <c r="Q559" s="831"/>
      <c r="R559" s="1207"/>
      <c r="S559" s="1265"/>
    </row>
    <row r="560" spans="4:19" s="804" customFormat="1" ht="19.7" customHeight="1">
      <c r="D560" s="1208"/>
      <c r="E560" s="1208"/>
      <c r="F560" s="1208"/>
      <c r="G560" s="907"/>
      <c r="H560" s="1266"/>
      <c r="I560" s="831"/>
      <c r="J560" s="881"/>
      <c r="K560" s="1125"/>
      <c r="L560" s="907"/>
      <c r="M560" s="831"/>
      <c r="N560" s="831"/>
      <c r="O560" s="1207"/>
      <c r="P560" s="1208"/>
      <c r="Q560" s="831"/>
      <c r="R560" s="1207"/>
      <c r="S560" s="1265"/>
    </row>
    <row r="561" spans="4:19" s="804" customFormat="1" ht="19.7" customHeight="1">
      <c r="D561" s="1208"/>
      <c r="E561" s="1208"/>
      <c r="F561" s="1208"/>
      <c r="G561" s="907"/>
      <c r="H561" s="1266"/>
      <c r="I561" s="831"/>
      <c r="J561" s="881"/>
      <c r="K561" s="1125"/>
      <c r="L561" s="907"/>
      <c r="M561" s="831"/>
      <c r="N561" s="831"/>
      <c r="O561" s="1207"/>
      <c r="P561" s="1208"/>
      <c r="Q561" s="831"/>
      <c r="R561" s="1207"/>
      <c r="S561" s="1265"/>
    </row>
    <row r="562" spans="4:19" s="804" customFormat="1" ht="19.7" customHeight="1">
      <c r="D562" s="1208"/>
      <c r="E562" s="1208"/>
      <c r="F562" s="1208"/>
      <c r="G562" s="907"/>
      <c r="H562" s="1266"/>
      <c r="I562" s="831"/>
      <c r="J562" s="881"/>
      <c r="K562" s="1125"/>
      <c r="L562" s="907"/>
      <c r="M562" s="831"/>
      <c r="N562" s="831"/>
      <c r="O562" s="1207"/>
      <c r="P562" s="1208"/>
      <c r="Q562" s="831"/>
      <c r="R562" s="1207"/>
      <c r="S562" s="1265"/>
    </row>
    <row r="563" spans="4:19" s="804" customFormat="1" ht="19.7" customHeight="1">
      <c r="D563" s="1208"/>
      <c r="E563" s="1208"/>
      <c r="F563" s="1208"/>
      <c r="G563" s="907"/>
      <c r="H563" s="1266"/>
      <c r="I563" s="831"/>
      <c r="J563" s="881"/>
      <c r="K563" s="1125"/>
      <c r="L563" s="907"/>
      <c r="M563" s="831"/>
      <c r="N563" s="831"/>
      <c r="O563" s="1207"/>
      <c r="P563" s="1208"/>
      <c r="Q563" s="831"/>
      <c r="R563" s="1207"/>
      <c r="S563" s="1265"/>
    </row>
    <row r="564" spans="4:19" s="804" customFormat="1" ht="19.7" customHeight="1">
      <c r="D564" s="1208"/>
      <c r="E564" s="1208"/>
      <c r="F564" s="1208"/>
      <c r="G564" s="907"/>
      <c r="H564" s="1266"/>
      <c r="I564" s="831"/>
      <c r="J564" s="881"/>
      <c r="K564" s="1125"/>
      <c r="L564" s="907"/>
      <c r="M564" s="831"/>
      <c r="N564" s="831"/>
      <c r="O564" s="1207"/>
      <c r="P564" s="1208"/>
      <c r="Q564" s="831"/>
      <c r="R564" s="1207"/>
      <c r="S564" s="1265"/>
    </row>
    <row r="565" spans="4:19" s="804" customFormat="1" ht="19.7" customHeight="1">
      <c r="D565" s="1208"/>
      <c r="E565" s="1208"/>
      <c r="F565" s="1208"/>
      <c r="G565" s="907"/>
      <c r="H565" s="1266"/>
      <c r="I565" s="831"/>
      <c r="J565" s="881"/>
      <c r="K565" s="1125"/>
      <c r="L565" s="907"/>
      <c r="M565" s="831"/>
      <c r="N565" s="831"/>
      <c r="O565" s="1207"/>
      <c r="P565" s="1208"/>
      <c r="Q565" s="831"/>
      <c r="R565" s="1207"/>
      <c r="S565" s="1265"/>
    </row>
    <row r="566" spans="4:19" s="804" customFormat="1" ht="19.7" customHeight="1">
      <c r="D566" s="1208"/>
      <c r="E566" s="1208"/>
      <c r="F566" s="1208"/>
      <c r="G566" s="907"/>
      <c r="H566" s="1266"/>
      <c r="I566" s="831"/>
      <c r="J566" s="881"/>
      <c r="K566" s="1125"/>
      <c r="L566" s="907"/>
      <c r="M566" s="831"/>
      <c r="N566" s="831"/>
      <c r="O566" s="1207"/>
      <c r="P566" s="1208"/>
      <c r="Q566" s="831"/>
      <c r="R566" s="1207"/>
      <c r="S566" s="1265"/>
    </row>
    <row r="567" spans="4:19" s="804" customFormat="1" ht="19.7" customHeight="1">
      <c r="D567" s="1208"/>
      <c r="E567" s="1208"/>
      <c r="F567" s="1208"/>
      <c r="G567" s="907"/>
      <c r="H567" s="1266"/>
      <c r="I567" s="831"/>
      <c r="J567" s="881"/>
      <c r="K567" s="1125"/>
      <c r="L567" s="907"/>
      <c r="M567" s="831"/>
      <c r="N567" s="831"/>
      <c r="O567" s="1207"/>
      <c r="P567" s="1208"/>
      <c r="Q567" s="831"/>
      <c r="R567" s="1207"/>
      <c r="S567" s="1265"/>
    </row>
    <row r="568" spans="4:19" s="804" customFormat="1" ht="19.7" customHeight="1">
      <c r="D568" s="1208"/>
      <c r="E568" s="1208"/>
      <c r="F568" s="1208"/>
      <c r="G568" s="907"/>
      <c r="H568" s="1266"/>
      <c r="I568" s="831"/>
      <c r="J568" s="881"/>
      <c r="K568" s="1125"/>
      <c r="L568" s="907"/>
      <c r="M568" s="831"/>
      <c r="N568" s="831"/>
      <c r="O568" s="1207"/>
      <c r="P568" s="1208"/>
      <c r="Q568" s="831"/>
      <c r="R568" s="1207"/>
      <c r="S568" s="1265"/>
    </row>
    <row r="569" spans="4:19" s="804" customFormat="1" ht="19.7" customHeight="1">
      <c r="D569" s="1208"/>
      <c r="E569" s="1208"/>
      <c r="F569" s="1208"/>
      <c r="G569" s="907"/>
      <c r="H569" s="1266"/>
      <c r="I569" s="831"/>
      <c r="J569" s="881"/>
      <c r="K569" s="1125"/>
      <c r="L569" s="907"/>
      <c r="M569" s="831"/>
      <c r="N569" s="831"/>
      <c r="O569" s="1207"/>
      <c r="P569" s="1208"/>
      <c r="Q569" s="831"/>
      <c r="R569" s="1207"/>
      <c r="S569" s="1265"/>
    </row>
    <row r="570" spans="4:19" s="804" customFormat="1" ht="19.7" customHeight="1">
      <c r="D570" s="1208"/>
      <c r="E570" s="1208"/>
      <c r="F570" s="1208"/>
      <c r="G570" s="907"/>
      <c r="H570" s="1266"/>
      <c r="I570" s="831"/>
      <c r="J570" s="881"/>
      <c r="K570" s="1125"/>
      <c r="L570" s="907"/>
      <c r="M570" s="831"/>
      <c r="N570" s="831"/>
      <c r="O570" s="1207"/>
      <c r="P570" s="1208"/>
      <c r="Q570" s="831"/>
      <c r="R570" s="1207"/>
      <c r="S570" s="1265"/>
    </row>
    <row r="571" spans="4:19" s="804" customFormat="1" ht="19.7" customHeight="1">
      <c r="D571" s="1208"/>
      <c r="E571" s="1208"/>
      <c r="F571" s="1208"/>
      <c r="G571" s="907"/>
      <c r="H571" s="1266"/>
      <c r="I571" s="831"/>
      <c r="J571" s="881"/>
      <c r="K571" s="1125"/>
      <c r="L571" s="907"/>
      <c r="M571" s="831"/>
      <c r="N571" s="831"/>
      <c r="O571" s="1207"/>
      <c r="P571" s="1208"/>
      <c r="Q571" s="831"/>
      <c r="R571" s="1207"/>
      <c r="S571" s="1265"/>
    </row>
    <row r="572" spans="4:19" s="804" customFormat="1" ht="19.7" customHeight="1">
      <c r="D572" s="1208"/>
      <c r="E572" s="1208"/>
      <c r="F572" s="1208"/>
      <c r="G572" s="907"/>
      <c r="H572" s="1266"/>
      <c r="I572" s="831"/>
      <c r="J572" s="881"/>
      <c r="K572" s="1125"/>
      <c r="L572" s="907"/>
      <c r="M572" s="831"/>
      <c r="N572" s="831"/>
      <c r="O572" s="1207"/>
      <c r="P572" s="1208"/>
      <c r="Q572" s="831"/>
      <c r="R572" s="1207"/>
      <c r="S572" s="1265"/>
    </row>
    <row r="573" spans="4:19" s="804" customFormat="1" ht="19.7" customHeight="1">
      <c r="D573" s="1208"/>
      <c r="E573" s="1208"/>
      <c r="F573" s="1208"/>
      <c r="G573" s="907"/>
      <c r="H573" s="1266"/>
      <c r="I573" s="831"/>
      <c r="J573" s="881"/>
      <c r="K573" s="1125"/>
      <c r="L573" s="907"/>
      <c r="M573" s="831"/>
      <c r="N573" s="831"/>
      <c r="O573" s="1207"/>
      <c r="P573" s="1208"/>
      <c r="Q573" s="831"/>
      <c r="R573" s="1207"/>
      <c r="S573" s="1265"/>
    </row>
    <row r="574" spans="4:19" s="804" customFormat="1" ht="19.7" customHeight="1">
      <c r="D574" s="1208"/>
      <c r="E574" s="1208"/>
      <c r="F574" s="1208"/>
      <c r="G574" s="907"/>
      <c r="H574" s="1266"/>
      <c r="I574" s="831"/>
      <c r="J574" s="881"/>
      <c r="K574" s="1125"/>
      <c r="L574" s="907"/>
      <c r="M574" s="831"/>
      <c r="N574" s="831"/>
      <c r="O574" s="1207"/>
      <c r="P574" s="1208"/>
      <c r="Q574" s="831"/>
      <c r="R574" s="1207"/>
      <c r="S574" s="1265"/>
    </row>
    <row r="575" spans="4:19" s="804" customFormat="1" ht="19.7" customHeight="1">
      <c r="D575" s="1208"/>
      <c r="E575" s="1208"/>
      <c r="F575" s="1208"/>
      <c r="G575" s="907"/>
      <c r="H575" s="1266"/>
      <c r="I575" s="831"/>
      <c r="J575" s="881"/>
      <c r="K575" s="1125"/>
      <c r="L575" s="907"/>
      <c r="M575" s="831"/>
      <c r="N575" s="831"/>
      <c r="O575" s="1207"/>
      <c r="P575" s="1208"/>
      <c r="Q575" s="831"/>
      <c r="R575" s="1207"/>
      <c r="S575" s="1265"/>
    </row>
    <row r="576" spans="4:19" s="804" customFormat="1" ht="19.7" customHeight="1">
      <c r="D576" s="1208"/>
      <c r="E576" s="1208"/>
      <c r="F576" s="1208"/>
      <c r="G576" s="907"/>
      <c r="H576" s="1266"/>
      <c r="I576" s="831"/>
      <c r="J576" s="881"/>
      <c r="K576" s="1125"/>
      <c r="L576" s="907"/>
      <c r="M576" s="831"/>
      <c r="N576" s="831"/>
      <c r="O576" s="1207"/>
      <c r="P576" s="1208"/>
      <c r="Q576" s="831"/>
      <c r="R576" s="1207"/>
      <c r="S576" s="1265"/>
    </row>
    <row r="577" spans="4:19" s="804" customFormat="1" ht="19.7" customHeight="1">
      <c r="D577" s="1208"/>
      <c r="E577" s="1208"/>
      <c r="F577" s="1208"/>
      <c r="G577" s="907"/>
      <c r="H577" s="1266"/>
      <c r="I577" s="831"/>
      <c r="J577" s="881"/>
      <c r="K577" s="1125"/>
      <c r="L577" s="907"/>
      <c r="M577" s="831"/>
      <c r="N577" s="831"/>
      <c r="O577" s="1207"/>
      <c r="P577" s="1208"/>
      <c r="Q577" s="831"/>
      <c r="R577" s="1207"/>
      <c r="S577" s="1265"/>
    </row>
    <row r="578" spans="4:19" s="804" customFormat="1" ht="19.7" customHeight="1">
      <c r="D578" s="1208"/>
      <c r="E578" s="1208"/>
      <c r="F578" s="1208"/>
      <c r="G578" s="907"/>
      <c r="H578" s="1266"/>
      <c r="I578" s="831"/>
      <c r="J578" s="881"/>
      <c r="K578" s="1125"/>
      <c r="L578" s="907"/>
      <c r="M578" s="831"/>
      <c r="N578" s="831"/>
      <c r="O578" s="1207"/>
      <c r="P578" s="1208"/>
      <c r="Q578" s="831"/>
      <c r="R578" s="1207"/>
      <c r="S578" s="1265"/>
    </row>
    <row r="579" spans="4:19" s="804" customFormat="1" ht="19.7" customHeight="1">
      <c r="D579" s="1208"/>
      <c r="E579" s="1208"/>
      <c r="F579" s="1208"/>
      <c r="G579" s="907"/>
      <c r="H579" s="1266"/>
      <c r="I579" s="831"/>
      <c r="J579" s="881"/>
      <c r="K579" s="1125"/>
      <c r="L579" s="907"/>
      <c r="M579" s="831"/>
      <c r="N579" s="831"/>
      <c r="O579" s="1207"/>
      <c r="P579" s="1208"/>
      <c r="Q579" s="831"/>
      <c r="R579" s="1207"/>
      <c r="S579" s="1265"/>
    </row>
    <row r="580" spans="4:19" s="804" customFormat="1" ht="19.7" customHeight="1">
      <c r="D580" s="1208"/>
      <c r="E580" s="1208"/>
      <c r="F580" s="1208"/>
      <c r="G580" s="907"/>
      <c r="H580" s="1266"/>
      <c r="I580" s="831"/>
      <c r="J580" s="881"/>
      <c r="K580" s="1125"/>
      <c r="L580" s="907"/>
      <c r="M580" s="831"/>
      <c r="N580" s="831"/>
      <c r="O580" s="1207"/>
      <c r="P580" s="1208"/>
      <c r="Q580" s="831"/>
      <c r="R580" s="1207"/>
      <c r="S580" s="1265"/>
    </row>
    <row r="581" spans="4:19" s="804" customFormat="1" ht="19.7" customHeight="1">
      <c r="D581" s="1208"/>
      <c r="E581" s="1208"/>
      <c r="F581" s="1208"/>
      <c r="G581" s="907"/>
      <c r="H581" s="1266"/>
      <c r="I581" s="831"/>
      <c r="J581" s="881"/>
      <c r="K581" s="1125"/>
      <c r="L581" s="907"/>
      <c r="M581" s="831"/>
      <c r="N581" s="831"/>
      <c r="O581" s="1207"/>
      <c r="P581" s="1208"/>
      <c r="Q581" s="831"/>
      <c r="R581" s="1207"/>
      <c r="S581" s="1265"/>
    </row>
    <row r="582" spans="4:19" s="804" customFormat="1" ht="19.7" customHeight="1">
      <c r="D582" s="1208"/>
      <c r="E582" s="1208"/>
      <c r="F582" s="1208"/>
      <c r="G582" s="907"/>
      <c r="H582" s="1266"/>
      <c r="I582" s="831"/>
      <c r="J582" s="881"/>
      <c r="K582" s="1125"/>
      <c r="L582" s="907"/>
      <c r="M582" s="831"/>
      <c r="N582" s="831"/>
      <c r="O582" s="1207"/>
      <c r="P582" s="1208"/>
      <c r="Q582" s="831"/>
      <c r="R582" s="1207"/>
      <c r="S582" s="1265"/>
    </row>
    <row r="583" spans="4:19" s="804" customFormat="1" ht="19.7" customHeight="1">
      <c r="D583" s="1208"/>
      <c r="E583" s="1208"/>
      <c r="F583" s="1208"/>
      <c r="G583" s="907"/>
      <c r="H583" s="1266"/>
      <c r="I583" s="831"/>
      <c r="J583" s="881"/>
      <c r="K583" s="1125"/>
      <c r="L583" s="907"/>
      <c r="M583" s="831"/>
      <c r="N583" s="831"/>
      <c r="O583" s="1207"/>
      <c r="P583" s="1208"/>
      <c r="Q583" s="831"/>
      <c r="R583" s="1207"/>
      <c r="S583" s="1265"/>
    </row>
    <row r="584" spans="4:19" s="804" customFormat="1" ht="19.7" customHeight="1">
      <c r="D584" s="1208"/>
      <c r="E584" s="1208"/>
      <c r="F584" s="1208"/>
      <c r="G584" s="907"/>
      <c r="H584" s="1266"/>
      <c r="I584" s="831"/>
      <c r="J584" s="881"/>
      <c r="K584" s="1125"/>
      <c r="L584" s="907"/>
      <c r="M584" s="831"/>
      <c r="N584" s="831"/>
      <c r="O584" s="1207"/>
      <c r="P584" s="1208"/>
      <c r="Q584" s="831"/>
      <c r="R584" s="1207"/>
      <c r="S584" s="1265"/>
    </row>
    <row r="585" spans="4:19" s="804" customFormat="1" ht="19.7" customHeight="1">
      <c r="D585" s="1208"/>
      <c r="E585" s="1208"/>
      <c r="F585" s="1208"/>
      <c r="G585" s="907"/>
      <c r="H585" s="1266"/>
      <c r="I585" s="831"/>
      <c r="J585" s="881"/>
      <c r="K585" s="1125"/>
      <c r="L585" s="907"/>
      <c r="M585" s="831"/>
      <c r="N585" s="831"/>
      <c r="O585" s="1207"/>
      <c r="P585" s="1208"/>
      <c r="Q585" s="831"/>
      <c r="R585" s="1207"/>
      <c r="S585" s="1265"/>
    </row>
    <row r="586" spans="4:19" s="804" customFormat="1" ht="19.7" customHeight="1">
      <c r="D586" s="1208"/>
      <c r="E586" s="1208"/>
      <c r="F586" s="1208"/>
      <c r="G586" s="907"/>
      <c r="H586" s="1266"/>
      <c r="I586" s="831"/>
      <c r="J586" s="881"/>
      <c r="K586" s="1125"/>
      <c r="L586" s="907"/>
      <c r="M586" s="831"/>
      <c r="N586" s="831"/>
      <c r="O586" s="1207"/>
      <c r="P586" s="1208"/>
      <c r="Q586" s="831"/>
      <c r="R586" s="1207"/>
      <c r="S586" s="1265"/>
    </row>
    <row r="587" spans="4:19" s="804" customFormat="1" ht="19.7" customHeight="1">
      <c r="D587" s="1208"/>
      <c r="E587" s="1208"/>
      <c r="F587" s="1208"/>
      <c r="G587" s="907"/>
      <c r="H587" s="1266"/>
      <c r="I587" s="831"/>
      <c r="J587" s="881"/>
      <c r="K587" s="1125"/>
      <c r="L587" s="907"/>
      <c r="M587" s="831"/>
      <c r="N587" s="831"/>
      <c r="O587" s="1207"/>
      <c r="P587" s="1208"/>
      <c r="Q587" s="831"/>
      <c r="R587" s="1207"/>
      <c r="S587" s="1265"/>
    </row>
    <row r="588" spans="4:19" s="804" customFormat="1" ht="19.7" customHeight="1">
      <c r="D588" s="1208"/>
      <c r="E588" s="1208"/>
      <c r="F588" s="1208"/>
      <c r="G588" s="907"/>
      <c r="H588" s="1266"/>
      <c r="I588" s="831"/>
      <c r="J588" s="881"/>
      <c r="K588" s="1125"/>
      <c r="L588" s="907"/>
      <c r="M588" s="831"/>
      <c r="N588" s="831"/>
      <c r="O588" s="1207"/>
      <c r="P588" s="1208"/>
      <c r="Q588" s="831"/>
      <c r="R588" s="1207"/>
      <c r="S588" s="1265"/>
    </row>
    <row r="589" spans="4:19" s="804" customFormat="1" ht="19.7" customHeight="1">
      <c r="D589" s="1208"/>
      <c r="E589" s="1208"/>
      <c r="F589" s="1208"/>
      <c r="G589" s="907"/>
      <c r="H589" s="1266"/>
      <c r="I589" s="831"/>
      <c r="J589" s="881"/>
      <c r="K589" s="1125"/>
      <c r="L589" s="907"/>
      <c r="M589" s="831"/>
      <c r="N589" s="831"/>
      <c r="O589" s="1207"/>
      <c r="P589" s="1208"/>
      <c r="Q589" s="831"/>
      <c r="R589" s="1207"/>
      <c r="S589" s="1265"/>
    </row>
    <row r="590" spans="4:19" s="804" customFormat="1" ht="19.7" customHeight="1">
      <c r="D590" s="1208"/>
      <c r="E590" s="1208"/>
      <c r="F590" s="1208"/>
      <c r="G590" s="907"/>
      <c r="H590" s="1266"/>
      <c r="I590" s="831"/>
      <c r="J590" s="881"/>
      <c r="K590" s="1125"/>
      <c r="L590" s="907"/>
      <c r="M590" s="831"/>
      <c r="N590" s="831"/>
      <c r="O590" s="1207"/>
      <c r="P590" s="1208"/>
      <c r="Q590" s="831"/>
      <c r="R590" s="1207"/>
      <c r="S590" s="1265"/>
    </row>
    <row r="591" spans="4:19" s="804" customFormat="1" ht="19.7" customHeight="1">
      <c r="D591" s="1208"/>
      <c r="E591" s="1208"/>
      <c r="F591" s="1208"/>
      <c r="G591" s="907"/>
      <c r="H591" s="1266"/>
      <c r="I591" s="831"/>
      <c r="J591" s="881"/>
      <c r="K591" s="1125"/>
      <c r="L591" s="907"/>
      <c r="M591" s="831"/>
      <c r="N591" s="831"/>
      <c r="O591" s="1207"/>
      <c r="P591" s="1208"/>
      <c r="Q591" s="831"/>
      <c r="R591" s="1207"/>
      <c r="S591" s="1265"/>
    </row>
    <row r="592" spans="4:19" s="804" customFormat="1" ht="19.7" customHeight="1">
      <c r="D592" s="1208"/>
      <c r="E592" s="1208"/>
      <c r="F592" s="1208"/>
      <c r="G592" s="907"/>
      <c r="H592" s="1266"/>
      <c r="I592" s="831"/>
      <c r="J592" s="881"/>
      <c r="K592" s="1125"/>
      <c r="L592" s="907"/>
      <c r="M592" s="831"/>
      <c r="N592" s="831"/>
      <c r="O592" s="1207"/>
      <c r="P592" s="1208"/>
      <c r="Q592" s="831"/>
      <c r="R592" s="1207"/>
      <c r="S592" s="1265"/>
    </row>
    <row r="593" spans="1:19" s="804" customFormat="1" ht="19.7" customHeight="1">
      <c r="D593" s="1208"/>
      <c r="E593" s="1208"/>
      <c r="F593" s="1208"/>
      <c r="G593" s="907"/>
      <c r="H593" s="1266"/>
      <c r="I593" s="831"/>
      <c r="J593" s="881"/>
      <c r="K593" s="1125"/>
      <c r="L593" s="907"/>
      <c r="M593" s="831"/>
      <c r="N593" s="831"/>
      <c r="O593" s="1207"/>
      <c r="P593" s="1208"/>
      <c r="Q593" s="831"/>
      <c r="R593" s="1207"/>
      <c r="S593" s="1265"/>
    </row>
    <row r="594" spans="1:19" s="804" customFormat="1" ht="19.7" customHeight="1">
      <c r="D594" s="1208"/>
      <c r="E594" s="1208"/>
      <c r="F594" s="1208"/>
      <c r="G594" s="907"/>
      <c r="H594" s="1266"/>
      <c r="I594" s="831"/>
      <c r="J594" s="881"/>
      <c r="K594" s="1125"/>
      <c r="L594" s="907"/>
      <c r="M594" s="831"/>
      <c r="N594" s="831"/>
      <c r="O594" s="1207"/>
      <c r="P594" s="1208"/>
      <c r="Q594" s="831"/>
      <c r="R594" s="1207"/>
      <c r="S594" s="1265"/>
    </row>
    <row r="595" spans="1:19" s="804" customFormat="1" ht="19.7" customHeight="1">
      <c r="D595" s="1208"/>
      <c r="E595" s="1208"/>
      <c r="F595" s="1208"/>
      <c r="G595" s="907"/>
      <c r="H595" s="1266"/>
      <c r="I595" s="831"/>
      <c r="J595" s="881"/>
      <c r="K595" s="1125"/>
      <c r="L595" s="907"/>
      <c r="M595" s="831"/>
      <c r="N595" s="831"/>
      <c r="O595" s="1207"/>
      <c r="P595" s="1208"/>
      <c r="Q595" s="831"/>
      <c r="R595" s="1207"/>
      <c r="S595" s="1265"/>
    </row>
    <row r="596" spans="1:19" s="804" customFormat="1" ht="19.7" customHeight="1">
      <c r="D596" s="1208"/>
      <c r="E596" s="1208"/>
      <c r="F596" s="1208"/>
      <c r="G596" s="907"/>
      <c r="H596" s="1266"/>
      <c r="I596" s="831"/>
      <c r="J596" s="881"/>
      <c r="K596" s="1125"/>
      <c r="L596" s="907"/>
      <c r="M596" s="831"/>
      <c r="N596" s="831"/>
      <c r="O596" s="1207"/>
      <c r="P596" s="1208"/>
      <c r="Q596" s="831"/>
      <c r="R596" s="1207"/>
      <c r="S596" s="1265"/>
    </row>
    <row r="597" spans="1:19" s="804" customFormat="1" ht="19.7" customHeight="1">
      <c r="D597" s="1208"/>
      <c r="E597" s="1208"/>
      <c r="F597" s="1208"/>
      <c r="G597" s="831"/>
      <c r="H597" s="852"/>
      <c r="I597" s="831"/>
      <c r="J597" s="479"/>
      <c r="K597" s="1125"/>
      <c r="L597" s="831"/>
      <c r="M597" s="831"/>
      <c r="N597" s="831"/>
      <c r="O597" s="1207"/>
      <c r="P597" s="1208"/>
      <c r="Q597" s="831"/>
      <c r="R597" s="1207"/>
      <c r="S597" s="1265"/>
    </row>
    <row r="598" spans="1:19" s="804" customFormat="1" ht="19.7" customHeight="1">
      <c r="D598" s="1208"/>
      <c r="E598" s="1208"/>
      <c r="F598" s="1208"/>
      <c r="G598" s="831"/>
      <c r="H598" s="852"/>
      <c r="I598" s="831"/>
      <c r="J598" s="479"/>
      <c r="K598" s="1125"/>
      <c r="L598" s="831"/>
      <c r="M598" s="831"/>
      <c r="N598" s="831"/>
      <c r="O598" s="1207"/>
      <c r="P598" s="1208"/>
      <c r="Q598" s="831"/>
      <c r="R598" s="1207"/>
      <c r="S598" s="1265"/>
    </row>
    <row r="599" spans="1:19" s="804" customFormat="1" ht="19.7" customHeight="1">
      <c r="D599" s="1208"/>
      <c r="E599" s="1208"/>
      <c r="F599" s="1208"/>
      <c r="G599" s="831"/>
      <c r="H599" s="852"/>
      <c r="I599" s="831"/>
      <c r="J599" s="479"/>
      <c r="K599" s="1125"/>
      <c r="L599" s="831"/>
      <c r="M599" s="831"/>
      <c r="N599" s="831"/>
      <c r="O599" s="1207"/>
      <c r="P599" s="1208"/>
      <c r="Q599" s="831"/>
      <c r="R599" s="1207"/>
      <c r="S599" s="1265"/>
    </row>
    <row r="600" spans="1:19" s="804" customFormat="1" ht="19.7" customHeight="1">
      <c r="A600" s="831"/>
      <c r="B600" s="817">
        <v>8</v>
      </c>
      <c r="C600" s="817" t="s">
        <v>63</v>
      </c>
      <c r="D600" s="1208"/>
      <c r="E600" s="1208"/>
      <c r="F600" s="1208"/>
      <c r="G600" s="831"/>
      <c r="H600" s="852"/>
      <c r="I600" s="831"/>
      <c r="J600" s="479"/>
      <c r="K600" s="1125"/>
      <c r="L600" s="831"/>
      <c r="M600" s="831"/>
      <c r="N600" s="831"/>
      <c r="O600" s="1207"/>
      <c r="P600" s="1208"/>
      <c r="Q600" s="831"/>
      <c r="R600" s="1207"/>
      <c r="S600" s="1265"/>
    </row>
    <row r="601" spans="1:19" s="804" customFormat="1" ht="19.7" customHeight="1">
      <c r="D601" s="1208"/>
      <c r="E601" s="1208"/>
      <c r="F601" s="1208"/>
      <c r="G601" s="831"/>
      <c r="H601" s="852"/>
      <c r="I601" s="831"/>
      <c r="J601" s="479"/>
      <c r="K601" s="1125"/>
      <c r="L601" s="831"/>
      <c r="M601" s="831"/>
      <c r="N601" s="831"/>
      <c r="O601" s="1207"/>
      <c r="P601" s="1208"/>
      <c r="Q601" s="831"/>
      <c r="R601" s="1207"/>
      <c r="S601" s="1265"/>
    </row>
    <row r="602" spans="1:19" s="804" customFormat="1" ht="19.7" customHeight="1">
      <c r="D602" s="1208"/>
      <c r="E602" s="1208"/>
      <c r="F602" s="1208"/>
      <c r="G602" s="831"/>
      <c r="H602" s="852"/>
      <c r="I602" s="831"/>
      <c r="J602" s="479"/>
      <c r="K602" s="1125"/>
      <c r="L602" s="831"/>
      <c r="M602" s="831"/>
      <c r="N602" s="831"/>
      <c r="O602" s="1207"/>
      <c r="P602" s="1208"/>
      <c r="Q602" s="831"/>
      <c r="R602" s="1207"/>
      <c r="S602" s="1265"/>
    </row>
    <row r="603" spans="1:19" s="804" customFormat="1" ht="19.7" customHeight="1">
      <c r="D603" s="1208"/>
      <c r="E603" s="1208"/>
      <c r="F603" s="1208"/>
      <c r="G603" s="831"/>
      <c r="H603" s="852"/>
      <c r="I603" s="831"/>
      <c r="J603" s="479"/>
      <c r="K603" s="1125"/>
      <c r="L603" s="831"/>
      <c r="M603" s="831"/>
      <c r="N603" s="831"/>
      <c r="O603" s="1207"/>
      <c r="P603" s="1208"/>
      <c r="Q603" s="831"/>
      <c r="R603" s="1207"/>
      <c r="S603" s="1265"/>
    </row>
    <row r="604" spans="1:19" s="804" customFormat="1" ht="19.7" customHeight="1">
      <c r="D604" s="1208"/>
      <c r="E604" s="1208"/>
      <c r="F604" s="1208"/>
      <c r="G604" s="831"/>
      <c r="H604" s="852"/>
      <c r="I604" s="831"/>
      <c r="J604" s="479"/>
      <c r="K604" s="1125"/>
      <c r="L604" s="831"/>
      <c r="M604" s="831"/>
      <c r="N604" s="831"/>
      <c r="O604" s="1207"/>
      <c r="P604" s="1208"/>
      <c r="Q604" s="831"/>
      <c r="R604" s="1207"/>
      <c r="S604" s="1265"/>
    </row>
    <row r="605" spans="1:19" s="804" customFormat="1" ht="19.7" customHeight="1">
      <c r="D605" s="1208"/>
      <c r="E605" s="1208"/>
      <c r="F605" s="1208"/>
      <c r="G605" s="831"/>
      <c r="H605" s="852"/>
      <c r="I605" s="831"/>
      <c r="J605" s="479"/>
      <c r="K605" s="1125"/>
      <c r="L605" s="831"/>
      <c r="M605" s="831"/>
      <c r="N605" s="831"/>
      <c r="O605" s="1207"/>
      <c r="P605" s="1208"/>
      <c r="Q605" s="831"/>
      <c r="R605" s="1207"/>
      <c r="S605" s="1265"/>
    </row>
    <row r="606" spans="1:19" s="804" customFormat="1" ht="19.7" customHeight="1">
      <c r="D606" s="1208"/>
      <c r="E606" s="1208"/>
      <c r="F606" s="1208"/>
      <c r="G606" s="831"/>
      <c r="H606" s="852"/>
      <c r="I606" s="831"/>
      <c r="J606" s="479"/>
      <c r="K606" s="1125"/>
      <c r="L606" s="831"/>
      <c r="M606" s="831"/>
      <c r="N606" s="831"/>
      <c r="O606" s="1207"/>
      <c r="P606" s="1208"/>
      <c r="Q606" s="831"/>
      <c r="R606" s="1207"/>
      <c r="S606" s="1265"/>
    </row>
    <row r="607" spans="1:19" s="804" customFormat="1" ht="19.7" customHeight="1">
      <c r="D607" s="1208"/>
      <c r="E607" s="1208"/>
      <c r="F607" s="1208"/>
      <c r="G607" s="831"/>
      <c r="H607" s="852"/>
      <c r="I607" s="831"/>
      <c r="J607" s="479"/>
      <c r="K607" s="1125"/>
      <c r="L607" s="831"/>
      <c r="M607" s="831"/>
      <c r="N607" s="831"/>
      <c r="O607" s="1207"/>
      <c r="P607" s="1208"/>
      <c r="Q607" s="831"/>
      <c r="R607" s="1207"/>
      <c r="S607" s="1265"/>
    </row>
    <row r="608" spans="1:19" s="804" customFormat="1" ht="19.7" customHeight="1">
      <c r="D608" s="1208"/>
      <c r="E608" s="1208"/>
      <c r="F608" s="1208"/>
      <c r="G608" s="831"/>
      <c r="H608" s="852"/>
      <c r="I608" s="831"/>
      <c r="J608" s="479"/>
      <c r="K608" s="1125"/>
      <c r="L608" s="831"/>
      <c r="M608" s="831"/>
      <c r="N608" s="831"/>
      <c r="O608" s="1207"/>
      <c r="P608" s="1208"/>
      <c r="Q608" s="831"/>
      <c r="R608" s="1207"/>
      <c r="S608" s="1265"/>
    </row>
    <row r="609" spans="4:19" s="804" customFormat="1" ht="19.7" customHeight="1">
      <c r="D609" s="1208"/>
      <c r="E609" s="1208"/>
      <c r="F609" s="1208"/>
      <c r="G609" s="831"/>
      <c r="H609" s="852"/>
      <c r="I609" s="831"/>
      <c r="J609" s="479"/>
      <c r="K609" s="1125"/>
      <c r="L609" s="831"/>
      <c r="M609" s="831"/>
      <c r="N609" s="831"/>
      <c r="O609" s="1207"/>
      <c r="P609" s="1208"/>
      <c r="Q609" s="831"/>
      <c r="R609" s="1207"/>
      <c r="S609" s="1265"/>
    </row>
    <row r="610" spans="4:19" s="804" customFormat="1" ht="19.7" customHeight="1">
      <c r="D610" s="1208"/>
      <c r="E610" s="1208"/>
      <c r="F610" s="1208"/>
      <c r="G610" s="831"/>
      <c r="H610" s="852"/>
      <c r="I610" s="831"/>
      <c r="J610" s="479"/>
      <c r="K610" s="1125"/>
      <c r="L610" s="831"/>
      <c r="M610" s="831"/>
      <c r="N610" s="831"/>
      <c r="O610" s="1207"/>
      <c r="P610" s="1208"/>
      <c r="Q610" s="831"/>
      <c r="R610" s="1207"/>
      <c r="S610" s="1265"/>
    </row>
    <row r="611" spans="4:19" s="804" customFormat="1" ht="19.7" customHeight="1">
      <c r="D611" s="1208"/>
      <c r="E611" s="1208"/>
      <c r="F611" s="1208"/>
      <c r="G611" s="831"/>
      <c r="H611" s="852"/>
      <c r="I611" s="831"/>
      <c r="J611" s="479"/>
      <c r="K611" s="1125"/>
      <c r="L611" s="831"/>
      <c r="M611" s="831"/>
      <c r="N611" s="831"/>
      <c r="O611" s="1207"/>
      <c r="P611" s="1208"/>
      <c r="Q611" s="831"/>
      <c r="R611" s="1207"/>
      <c r="S611" s="1265"/>
    </row>
    <row r="612" spans="4:19" s="804" customFormat="1" ht="19.7" customHeight="1">
      <c r="D612" s="1208"/>
      <c r="E612" s="1208"/>
      <c r="F612" s="1208"/>
      <c r="G612" s="831"/>
      <c r="H612" s="852"/>
      <c r="I612" s="831"/>
      <c r="J612" s="479"/>
      <c r="K612" s="1125"/>
      <c r="L612" s="831"/>
      <c r="M612" s="831"/>
      <c r="N612" s="831"/>
      <c r="O612" s="1207"/>
      <c r="P612" s="1208"/>
      <c r="Q612" s="831"/>
      <c r="R612" s="1207"/>
      <c r="S612" s="1265"/>
    </row>
    <row r="613" spans="4:19" s="804" customFormat="1" ht="19.7" customHeight="1">
      <c r="D613" s="1208"/>
      <c r="E613" s="1208"/>
      <c r="F613" s="1208"/>
      <c r="G613" s="831"/>
      <c r="H613" s="852"/>
      <c r="I613" s="831"/>
      <c r="J613" s="479"/>
      <c r="K613" s="1125"/>
      <c r="L613" s="831"/>
      <c r="M613" s="831"/>
      <c r="N613" s="831"/>
      <c r="O613" s="1207"/>
      <c r="P613" s="1208"/>
      <c r="Q613" s="831"/>
      <c r="R613" s="1207"/>
      <c r="S613" s="1265"/>
    </row>
    <row r="614" spans="4:19" s="804" customFormat="1" ht="19.7" customHeight="1">
      <c r="D614" s="1208"/>
      <c r="E614" s="1208"/>
      <c r="F614" s="1208"/>
      <c r="G614" s="831"/>
      <c r="H614" s="852"/>
      <c r="I614" s="831"/>
      <c r="J614" s="479"/>
      <c r="K614" s="1125"/>
      <c r="L614" s="831"/>
      <c r="M614" s="831"/>
      <c r="N614" s="831"/>
      <c r="O614" s="1207"/>
      <c r="P614" s="1208"/>
      <c r="Q614" s="831"/>
      <c r="R614" s="1207"/>
      <c r="S614" s="1265"/>
    </row>
    <row r="615" spans="4:19" s="804" customFormat="1" ht="19.7" customHeight="1">
      <c r="D615" s="1208"/>
      <c r="E615" s="1208"/>
      <c r="F615" s="1208"/>
      <c r="G615" s="831"/>
      <c r="H615" s="852"/>
      <c r="I615" s="831"/>
      <c r="J615" s="479"/>
      <c r="K615" s="1125"/>
      <c r="L615" s="831"/>
      <c r="M615" s="831"/>
      <c r="N615" s="831"/>
      <c r="O615" s="1207"/>
      <c r="P615" s="1208"/>
      <c r="Q615" s="831"/>
      <c r="R615" s="1207"/>
      <c r="S615" s="1265"/>
    </row>
    <row r="616" spans="4:19" s="804" customFormat="1" ht="19.7" customHeight="1">
      <c r="D616" s="1208"/>
      <c r="E616" s="1208"/>
      <c r="F616" s="1208"/>
      <c r="G616" s="831"/>
      <c r="H616" s="852"/>
      <c r="I616" s="831"/>
      <c r="J616" s="479"/>
      <c r="K616" s="1125"/>
      <c r="L616" s="831"/>
      <c r="M616" s="831"/>
      <c r="N616" s="831"/>
      <c r="O616" s="1207"/>
      <c r="P616" s="1208"/>
      <c r="Q616" s="831"/>
      <c r="R616" s="1207"/>
      <c r="S616" s="1265"/>
    </row>
    <row r="617" spans="4:19" s="804" customFormat="1" ht="19.7" customHeight="1">
      <c r="D617" s="1208"/>
      <c r="E617" s="1208"/>
      <c r="F617" s="1208"/>
      <c r="G617" s="831"/>
      <c r="H617" s="852"/>
      <c r="I617" s="831"/>
      <c r="J617" s="479"/>
      <c r="K617" s="1125"/>
      <c r="L617" s="831"/>
      <c r="M617" s="831"/>
      <c r="N617" s="831"/>
      <c r="O617" s="1207"/>
      <c r="P617" s="1208"/>
      <c r="Q617" s="831"/>
      <c r="R617" s="1207"/>
      <c r="S617" s="1265"/>
    </row>
    <row r="618" spans="4:19" s="804" customFormat="1" ht="19.7" customHeight="1">
      <c r="D618" s="1208"/>
      <c r="E618" s="1208"/>
      <c r="F618" s="1208"/>
      <c r="G618" s="831"/>
      <c r="H618" s="852"/>
      <c r="I618" s="831"/>
      <c r="J618" s="479"/>
      <c r="K618" s="1125"/>
      <c r="L618" s="831"/>
      <c r="M618" s="831"/>
      <c r="N618" s="831"/>
      <c r="O618" s="1207"/>
      <c r="P618" s="1208"/>
      <c r="Q618" s="831"/>
      <c r="R618" s="1207"/>
      <c r="S618" s="1265"/>
    </row>
    <row r="619" spans="4:19" s="804" customFormat="1" ht="19.7" customHeight="1">
      <c r="D619" s="1208"/>
      <c r="E619" s="1208"/>
      <c r="F619" s="1208"/>
      <c r="G619" s="831"/>
      <c r="H619" s="852"/>
      <c r="I619" s="831"/>
      <c r="J619" s="479"/>
      <c r="K619" s="1125"/>
      <c r="L619" s="831"/>
      <c r="M619" s="831"/>
      <c r="N619" s="831"/>
      <c r="O619" s="1207"/>
      <c r="P619" s="1208"/>
      <c r="Q619" s="831"/>
      <c r="R619" s="1207"/>
      <c r="S619" s="1265"/>
    </row>
    <row r="620" spans="4:19" s="804" customFormat="1" ht="19.7" customHeight="1">
      <c r="D620" s="1208"/>
      <c r="E620" s="1208"/>
      <c r="F620" s="1208"/>
      <c r="G620" s="831"/>
      <c r="H620" s="852"/>
      <c r="I620" s="831"/>
      <c r="J620" s="479"/>
      <c r="K620" s="1125"/>
      <c r="L620" s="831"/>
      <c r="M620" s="831"/>
      <c r="N620" s="831"/>
      <c r="O620" s="1207"/>
      <c r="P620" s="1208"/>
      <c r="Q620" s="831"/>
      <c r="R620" s="1207"/>
      <c r="S620" s="1265"/>
    </row>
    <row r="621" spans="4:19" s="804" customFormat="1" ht="19.7" customHeight="1">
      <c r="D621" s="1208"/>
      <c r="E621" s="1208"/>
      <c r="F621" s="1208"/>
      <c r="G621" s="831"/>
      <c r="H621" s="852"/>
      <c r="I621" s="831"/>
      <c r="J621" s="479"/>
      <c r="K621" s="1125"/>
      <c r="L621" s="831"/>
      <c r="M621" s="831"/>
      <c r="N621" s="831"/>
      <c r="O621" s="1207"/>
      <c r="P621" s="1208"/>
      <c r="Q621" s="831"/>
      <c r="R621" s="1207"/>
      <c r="S621" s="1265"/>
    </row>
    <row r="622" spans="4:19" s="804" customFormat="1" ht="19.7" customHeight="1">
      <c r="D622" s="1208"/>
      <c r="E622" s="1208"/>
      <c r="F622" s="1208"/>
      <c r="G622" s="831"/>
      <c r="H622" s="852"/>
      <c r="I622" s="831"/>
      <c r="J622" s="479"/>
      <c r="K622" s="1125"/>
      <c r="L622" s="831"/>
      <c r="M622" s="831"/>
      <c r="N622" s="831"/>
      <c r="O622" s="1207"/>
      <c r="P622" s="1208"/>
      <c r="Q622" s="831"/>
      <c r="R622" s="1207"/>
      <c r="S622" s="1265"/>
    </row>
    <row r="623" spans="4:19" s="804" customFormat="1" ht="19.7" customHeight="1">
      <c r="D623" s="1208"/>
      <c r="E623" s="1208"/>
      <c r="F623" s="1208"/>
      <c r="G623" s="831"/>
      <c r="H623" s="852"/>
      <c r="I623" s="831"/>
      <c r="J623" s="479"/>
      <c r="K623" s="1125"/>
      <c r="L623" s="831"/>
      <c r="M623" s="831"/>
      <c r="N623" s="831"/>
      <c r="O623" s="1207"/>
      <c r="P623" s="1208"/>
      <c r="Q623" s="831"/>
      <c r="R623" s="1207"/>
      <c r="S623" s="1265"/>
    </row>
    <row r="624" spans="4:19" s="804" customFormat="1" ht="19.7" customHeight="1">
      <c r="D624" s="1208"/>
      <c r="E624" s="1208"/>
      <c r="F624" s="1208"/>
      <c r="G624" s="831"/>
      <c r="H624" s="852"/>
      <c r="I624" s="831"/>
      <c r="J624" s="479"/>
      <c r="K624" s="1125"/>
      <c r="L624" s="831"/>
      <c r="M624" s="831"/>
      <c r="N624" s="831"/>
      <c r="O624" s="1207"/>
      <c r="P624" s="1208"/>
      <c r="Q624" s="831"/>
      <c r="R624" s="1207"/>
      <c r="S624" s="1265"/>
    </row>
    <row r="625" spans="4:19" s="804" customFormat="1" ht="19.7" customHeight="1">
      <c r="D625" s="1208"/>
      <c r="E625" s="1208"/>
      <c r="F625" s="1208"/>
      <c r="G625" s="831"/>
      <c r="H625" s="852"/>
      <c r="I625" s="831"/>
      <c r="J625" s="479"/>
      <c r="K625" s="1125"/>
      <c r="L625" s="831"/>
      <c r="M625" s="831"/>
      <c r="N625" s="831"/>
      <c r="O625" s="1207"/>
      <c r="P625" s="1208"/>
      <c r="Q625" s="831"/>
      <c r="R625" s="1207"/>
      <c r="S625" s="1265"/>
    </row>
    <row r="626" spans="4:19" s="804" customFormat="1" ht="19.7" customHeight="1">
      <c r="D626" s="1208"/>
      <c r="E626" s="1208"/>
      <c r="F626" s="1208"/>
      <c r="G626" s="831"/>
      <c r="H626" s="852"/>
      <c r="I626" s="831"/>
      <c r="J626" s="479"/>
      <c r="K626" s="1125"/>
      <c r="L626" s="831"/>
      <c r="M626" s="831"/>
      <c r="N626" s="831"/>
      <c r="O626" s="1207"/>
      <c r="P626" s="1208"/>
      <c r="Q626" s="831"/>
      <c r="R626" s="1207"/>
      <c r="S626" s="1265"/>
    </row>
    <row r="627" spans="4:19" s="804" customFormat="1" ht="19.7" customHeight="1">
      <c r="D627" s="1208"/>
      <c r="E627" s="1208"/>
      <c r="F627" s="1208"/>
      <c r="G627" s="831"/>
      <c r="H627" s="852"/>
      <c r="I627" s="831"/>
      <c r="J627" s="479"/>
      <c r="K627" s="1125"/>
      <c r="L627" s="831"/>
      <c r="M627" s="831"/>
      <c r="N627" s="831"/>
      <c r="O627" s="1207"/>
      <c r="P627" s="1208"/>
      <c r="Q627" s="831"/>
      <c r="R627" s="1207"/>
      <c r="S627" s="1265"/>
    </row>
    <row r="628" spans="4:19" s="804" customFormat="1" ht="19.7" customHeight="1">
      <c r="D628" s="1208"/>
      <c r="E628" s="1208"/>
      <c r="F628" s="1208"/>
      <c r="G628" s="831"/>
      <c r="H628" s="852"/>
      <c r="I628" s="831"/>
      <c r="J628" s="479"/>
      <c r="K628" s="1125"/>
      <c r="L628" s="831"/>
      <c r="M628" s="831"/>
      <c r="N628" s="831"/>
      <c r="O628" s="1207"/>
      <c r="P628" s="1208"/>
      <c r="Q628" s="831"/>
      <c r="R628" s="1207"/>
      <c r="S628" s="1265"/>
    </row>
    <row r="629" spans="4:19" s="804" customFormat="1" ht="19.7" customHeight="1">
      <c r="D629" s="1208"/>
      <c r="E629" s="1208"/>
      <c r="F629" s="1208"/>
      <c r="G629" s="831"/>
      <c r="H629" s="852"/>
      <c r="I629" s="831"/>
      <c r="J629" s="479"/>
      <c r="K629" s="1125"/>
      <c r="L629" s="831"/>
      <c r="M629" s="831"/>
      <c r="N629" s="831"/>
      <c r="O629" s="1207"/>
      <c r="P629" s="1208"/>
      <c r="Q629" s="831"/>
      <c r="R629" s="1207"/>
      <c r="S629" s="1265"/>
    </row>
    <row r="630" spans="4:19" s="804" customFormat="1" ht="19.7" customHeight="1">
      <c r="D630" s="1208"/>
      <c r="E630" s="1208"/>
      <c r="F630" s="1208"/>
      <c r="G630" s="831"/>
      <c r="H630" s="852"/>
      <c r="I630" s="831"/>
      <c r="J630" s="479"/>
      <c r="K630" s="1125"/>
      <c r="L630" s="831"/>
      <c r="M630" s="831"/>
      <c r="N630" s="831"/>
      <c r="O630" s="1207"/>
      <c r="P630" s="1208"/>
      <c r="Q630" s="831"/>
      <c r="R630" s="1207"/>
      <c r="S630" s="1265"/>
    </row>
    <row r="631" spans="4:19" s="804" customFormat="1" ht="19.7" customHeight="1">
      <c r="D631" s="1208"/>
      <c r="E631" s="1208"/>
      <c r="F631" s="1208"/>
      <c r="G631" s="831"/>
      <c r="H631" s="852"/>
      <c r="I631" s="831"/>
      <c r="J631" s="479"/>
      <c r="K631" s="1125"/>
      <c r="L631" s="831"/>
      <c r="M631" s="831"/>
      <c r="N631" s="831"/>
      <c r="O631" s="1207"/>
      <c r="P631" s="1208"/>
      <c r="Q631" s="831"/>
      <c r="R631" s="1207"/>
      <c r="S631" s="1265"/>
    </row>
    <row r="632" spans="4:19" s="804" customFormat="1" ht="19.7" customHeight="1">
      <c r="D632" s="1208"/>
      <c r="E632" s="1208"/>
      <c r="F632" s="1208"/>
      <c r="G632" s="831"/>
      <c r="H632" s="852"/>
      <c r="I632" s="831"/>
      <c r="J632" s="479"/>
      <c r="K632" s="1125"/>
      <c r="L632" s="831"/>
      <c r="M632" s="831"/>
      <c r="N632" s="831"/>
      <c r="O632" s="1207"/>
      <c r="P632" s="1208"/>
      <c r="Q632" s="831"/>
      <c r="R632" s="1207"/>
      <c r="S632" s="1265"/>
    </row>
    <row r="633" spans="4:19" s="804" customFormat="1" ht="19.7" customHeight="1">
      <c r="D633" s="1208"/>
      <c r="E633" s="1208"/>
      <c r="F633" s="1208"/>
      <c r="G633" s="831"/>
      <c r="H633" s="852"/>
      <c r="I633" s="831"/>
      <c r="J633" s="479"/>
      <c r="K633" s="1125"/>
      <c r="L633" s="831"/>
      <c r="M633" s="831"/>
      <c r="N633" s="831"/>
      <c r="O633" s="1207"/>
      <c r="P633" s="1208"/>
      <c r="Q633" s="831"/>
      <c r="R633" s="1207"/>
      <c r="S633" s="1265"/>
    </row>
    <row r="634" spans="4:19" s="804" customFormat="1" ht="19.7" customHeight="1">
      <c r="D634" s="1208"/>
      <c r="E634" s="1208"/>
      <c r="F634" s="1208"/>
      <c r="G634" s="831"/>
      <c r="H634" s="852"/>
      <c r="I634" s="831"/>
      <c r="J634" s="479"/>
      <c r="K634" s="1125"/>
      <c r="L634" s="831"/>
      <c r="M634" s="831"/>
      <c r="N634" s="831"/>
      <c r="O634" s="1207"/>
      <c r="P634" s="1208"/>
      <c r="Q634" s="831"/>
      <c r="R634" s="1207"/>
      <c r="S634" s="1265"/>
    </row>
    <row r="635" spans="4:19" s="804" customFormat="1" ht="19.7" customHeight="1">
      <c r="D635" s="1208"/>
      <c r="E635" s="1208"/>
      <c r="F635" s="1208"/>
      <c r="G635" s="831"/>
      <c r="H635" s="852"/>
      <c r="I635" s="831"/>
      <c r="J635" s="479"/>
      <c r="K635" s="1125"/>
      <c r="L635" s="831"/>
      <c r="M635" s="831"/>
      <c r="N635" s="831"/>
      <c r="O635" s="1207"/>
      <c r="P635" s="1208"/>
      <c r="Q635" s="831"/>
      <c r="R635" s="1207"/>
      <c r="S635" s="1265"/>
    </row>
    <row r="636" spans="4:19" s="804" customFormat="1" ht="19.7" customHeight="1">
      <c r="D636" s="1208"/>
      <c r="E636" s="1208"/>
      <c r="F636" s="1208"/>
      <c r="G636" s="831"/>
      <c r="H636" s="852"/>
      <c r="I636" s="831"/>
      <c r="J636" s="479"/>
      <c r="K636" s="1125"/>
      <c r="L636" s="831"/>
      <c r="M636" s="831"/>
      <c r="N636" s="831"/>
      <c r="O636" s="1207"/>
      <c r="P636" s="1208"/>
      <c r="Q636" s="831"/>
      <c r="R636" s="1207"/>
      <c r="S636" s="1265"/>
    </row>
    <row r="637" spans="4:19" s="804" customFormat="1" ht="19.7" customHeight="1">
      <c r="D637" s="1208"/>
      <c r="E637" s="1208"/>
      <c r="F637" s="1208"/>
      <c r="G637" s="831"/>
      <c r="H637" s="852"/>
      <c r="I637" s="831"/>
      <c r="J637" s="479"/>
      <c r="K637" s="1125"/>
      <c r="L637" s="831"/>
      <c r="M637" s="831"/>
      <c r="N637" s="831"/>
      <c r="O637" s="1207"/>
      <c r="P637" s="1208"/>
      <c r="Q637" s="831"/>
      <c r="R637" s="1207"/>
      <c r="S637" s="1265"/>
    </row>
    <row r="638" spans="4:19" s="804" customFormat="1" ht="19.7" customHeight="1">
      <c r="D638" s="1208"/>
      <c r="E638" s="1208"/>
      <c r="F638" s="1208"/>
      <c r="G638" s="831"/>
      <c r="H638" s="852"/>
      <c r="I638" s="831"/>
      <c r="J638" s="479"/>
      <c r="K638" s="1125"/>
      <c r="L638" s="831"/>
      <c r="M638" s="831"/>
      <c r="N638" s="831"/>
      <c r="O638" s="1207"/>
      <c r="P638" s="1208"/>
      <c r="Q638" s="831"/>
      <c r="R638" s="1207"/>
      <c r="S638" s="1265"/>
    </row>
    <row r="639" spans="4:19" s="804" customFormat="1" ht="19.7" customHeight="1">
      <c r="D639" s="1208"/>
      <c r="E639" s="1208"/>
      <c r="F639" s="1208"/>
      <c r="G639" s="831"/>
      <c r="H639" s="852"/>
      <c r="I639" s="831"/>
      <c r="J639" s="479"/>
      <c r="K639" s="1125"/>
      <c r="L639" s="831"/>
      <c r="M639" s="831"/>
      <c r="N639" s="831"/>
      <c r="O639" s="1207"/>
      <c r="P639" s="1208"/>
      <c r="Q639" s="831"/>
      <c r="R639" s="1207"/>
      <c r="S639" s="1265"/>
    </row>
    <row r="640" spans="4:19" s="804" customFormat="1" ht="19.7" customHeight="1">
      <c r="D640" s="1208"/>
      <c r="E640" s="1208"/>
      <c r="F640" s="1208"/>
      <c r="G640" s="831"/>
      <c r="H640" s="852"/>
      <c r="I640" s="831"/>
      <c r="J640" s="479"/>
      <c r="K640" s="1125"/>
      <c r="L640" s="831"/>
      <c r="M640" s="831"/>
      <c r="N640" s="831"/>
      <c r="O640" s="1207"/>
      <c r="P640" s="1208"/>
      <c r="Q640" s="831"/>
      <c r="R640" s="1207"/>
      <c r="S640" s="1265"/>
    </row>
    <row r="641" spans="4:19" s="804" customFormat="1" ht="19.7" customHeight="1">
      <c r="D641" s="1208"/>
      <c r="E641" s="1208"/>
      <c r="F641" s="1208"/>
      <c r="G641" s="831"/>
      <c r="H641" s="852"/>
      <c r="I641" s="831"/>
      <c r="J641" s="479"/>
      <c r="K641" s="1125"/>
      <c r="L641" s="831"/>
      <c r="M641" s="831"/>
      <c r="N641" s="831"/>
      <c r="O641" s="1207"/>
      <c r="P641" s="1208"/>
      <c r="Q641" s="831"/>
      <c r="R641" s="1207"/>
      <c r="S641" s="1265"/>
    </row>
    <row r="642" spans="4:19" s="804" customFormat="1" ht="19.7" customHeight="1">
      <c r="D642" s="1208"/>
      <c r="E642" s="1208"/>
      <c r="F642" s="1208"/>
      <c r="G642" s="831"/>
      <c r="H642" s="852"/>
      <c r="I642" s="831"/>
      <c r="J642" s="479"/>
      <c r="K642" s="1125"/>
      <c r="L642" s="831"/>
      <c r="M642" s="831"/>
      <c r="N642" s="831"/>
      <c r="O642" s="1207"/>
      <c r="P642" s="1208"/>
      <c r="Q642" s="831"/>
      <c r="R642" s="1207"/>
      <c r="S642" s="1265"/>
    </row>
    <row r="643" spans="4:19" s="804" customFormat="1" ht="19.7" customHeight="1">
      <c r="D643" s="1208"/>
      <c r="E643" s="1208"/>
      <c r="F643" s="1208"/>
      <c r="G643" s="831"/>
      <c r="H643" s="852"/>
      <c r="I643" s="831"/>
      <c r="J643" s="479"/>
      <c r="K643" s="1125"/>
      <c r="L643" s="831"/>
      <c r="M643" s="831"/>
      <c r="N643" s="831"/>
      <c r="O643" s="1207"/>
      <c r="P643" s="1208"/>
      <c r="Q643" s="831"/>
      <c r="R643" s="1207"/>
      <c r="S643" s="1265"/>
    </row>
    <row r="644" spans="4:19" s="804" customFormat="1" ht="19.7" customHeight="1">
      <c r="D644" s="1208"/>
      <c r="E644" s="1208"/>
      <c r="F644" s="1208"/>
      <c r="G644" s="831"/>
      <c r="H644" s="852"/>
      <c r="I644" s="831"/>
      <c r="J644" s="479"/>
      <c r="K644" s="1125"/>
      <c r="L644" s="831"/>
      <c r="M644" s="831"/>
      <c r="N644" s="831"/>
      <c r="O644" s="1207"/>
      <c r="P644" s="1208"/>
      <c r="Q644" s="831"/>
      <c r="R644" s="1207"/>
      <c r="S644" s="1265"/>
    </row>
    <row r="645" spans="4:19" s="804" customFormat="1" ht="19.7" customHeight="1">
      <c r="D645" s="1208"/>
      <c r="E645" s="1208"/>
      <c r="F645" s="1208"/>
      <c r="G645" s="831"/>
      <c r="H645" s="852"/>
      <c r="I645" s="831"/>
      <c r="J645" s="479"/>
      <c r="K645" s="1125"/>
      <c r="L645" s="831"/>
      <c r="M645" s="831"/>
      <c r="N645" s="831"/>
      <c r="O645" s="1207"/>
      <c r="P645" s="1208"/>
      <c r="Q645" s="831"/>
      <c r="R645" s="1207"/>
      <c r="S645" s="1265"/>
    </row>
    <row r="646" spans="4:19" s="804" customFormat="1" ht="19.7" customHeight="1">
      <c r="D646" s="1208"/>
      <c r="E646" s="1279"/>
      <c r="F646" s="1279"/>
      <c r="G646" s="907"/>
      <c r="H646" s="1284"/>
      <c r="I646" s="831"/>
      <c r="J646" s="881"/>
      <c r="K646" s="1125"/>
      <c r="L646" s="913"/>
      <c r="M646" s="831"/>
      <c r="N646" s="907"/>
      <c r="O646" s="1207"/>
      <c r="P646" s="1208"/>
      <c r="Q646" s="831"/>
      <c r="R646" s="1207"/>
      <c r="S646" s="1265"/>
    </row>
    <row r="647" spans="4:19" s="804" customFormat="1" ht="19.7" customHeight="1">
      <c r="D647" s="1208"/>
      <c r="E647" s="1208"/>
      <c r="F647" s="1279"/>
      <c r="G647" s="907"/>
      <c r="H647" s="1284"/>
      <c r="I647" s="831"/>
      <c r="J647" s="881"/>
      <c r="K647" s="1125"/>
      <c r="L647" s="913"/>
      <c r="M647" s="831"/>
      <c r="N647" s="907"/>
      <c r="O647" s="1207"/>
      <c r="P647" s="1208"/>
      <c r="Q647" s="831"/>
      <c r="R647" s="1207"/>
      <c r="S647" s="1265"/>
    </row>
    <row r="648" spans="4:19" s="804" customFormat="1" ht="19.7" customHeight="1">
      <c r="D648" s="1208"/>
      <c r="E648" s="1208"/>
      <c r="F648" s="1279"/>
      <c r="G648" s="907"/>
      <c r="H648" s="1284"/>
      <c r="I648" s="831"/>
      <c r="J648" s="881"/>
      <c r="K648" s="1125"/>
      <c r="L648" s="913"/>
      <c r="M648" s="831"/>
      <c r="N648" s="907"/>
      <c r="O648" s="1207"/>
      <c r="P648" s="1208"/>
      <c r="Q648" s="831"/>
      <c r="R648" s="1207"/>
      <c r="S648" s="1265"/>
    </row>
    <row r="649" spans="4:19" s="804" customFormat="1" ht="19.7" customHeight="1">
      <c r="D649" s="1208"/>
      <c r="E649" s="1208"/>
      <c r="F649" s="1279"/>
      <c r="G649" s="907"/>
      <c r="H649" s="1284"/>
      <c r="I649" s="831"/>
      <c r="J649" s="881"/>
      <c r="K649" s="1125"/>
      <c r="L649" s="913"/>
      <c r="M649" s="831"/>
      <c r="N649" s="907"/>
      <c r="O649" s="1207"/>
      <c r="P649" s="1208"/>
      <c r="Q649" s="831"/>
      <c r="R649" s="1207"/>
      <c r="S649" s="1265"/>
    </row>
    <row r="650" spans="4:19" s="804" customFormat="1" ht="19.7" customHeight="1">
      <c r="D650" s="1208"/>
      <c r="E650" s="1208"/>
      <c r="F650" s="1279"/>
      <c r="G650" s="907"/>
      <c r="H650" s="1284"/>
      <c r="I650" s="831"/>
      <c r="J650" s="881"/>
      <c r="K650" s="1125"/>
      <c r="L650" s="913"/>
      <c r="M650" s="831"/>
      <c r="N650" s="907"/>
      <c r="O650" s="1207"/>
      <c r="P650" s="1208"/>
      <c r="Q650" s="831"/>
      <c r="R650" s="1207"/>
      <c r="S650" s="1265"/>
    </row>
    <row r="651" spans="4:19" s="804" customFormat="1" ht="19.7" customHeight="1">
      <c r="D651" s="1208"/>
      <c r="E651" s="1208"/>
      <c r="F651" s="1279"/>
      <c r="G651" s="907"/>
      <c r="H651" s="1284"/>
      <c r="I651" s="831"/>
      <c r="J651" s="881"/>
      <c r="K651" s="1125"/>
      <c r="L651" s="913"/>
      <c r="M651" s="831"/>
      <c r="N651" s="907"/>
      <c r="O651" s="1207"/>
      <c r="P651" s="1208"/>
      <c r="Q651" s="831"/>
      <c r="R651" s="1207"/>
      <c r="S651" s="1265"/>
    </row>
    <row r="652" spans="4:19" s="804" customFormat="1" ht="19.350000000000001" customHeight="1">
      <c r="D652" s="1208"/>
      <c r="E652" s="1279"/>
      <c r="F652" s="1279"/>
      <c r="G652" s="907"/>
      <c r="H652" s="1284"/>
      <c r="I652" s="831"/>
      <c r="J652" s="881"/>
      <c r="K652" s="1125"/>
      <c r="L652" s="913"/>
      <c r="M652" s="831"/>
      <c r="N652" s="907"/>
      <c r="O652" s="1207"/>
      <c r="P652" s="1208"/>
      <c r="Q652" s="831"/>
      <c r="R652" s="1207"/>
      <c r="S652" s="1265"/>
    </row>
    <row r="653" spans="4:19" s="804" customFormat="1" ht="19.350000000000001" customHeight="1">
      <c r="D653" s="1208"/>
      <c r="E653" s="1279"/>
      <c r="F653" s="1279"/>
      <c r="G653" s="848"/>
      <c r="H653" s="1284"/>
      <c r="I653" s="831"/>
      <c r="J653" s="881"/>
      <c r="K653" s="1125"/>
      <c r="L653" s="913"/>
      <c r="M653" s="831"/>
      <c r="N653" s="907"/>
      <c r="O653" s="1207"/>
      <c r="P653" s="1208"/>
      <c r="Q653" s="831"/>
      <c r="R653" s="1207"/>
      <c r="S653" s="1265"/>
    </row>
    <row r="654" spans="4:19" s="804" customFormat="1" ht="19.350000000000001" customHeight="1">
      <c r="D654" s="1208"/>
      <c r="E654" s="1279"/>
      <c r="F654" s="1279"/>
      <c r="G654" s="1285"/>
      <c r="H654" s="1284"/>
      <c r="I654" s="831"/>
      <c r="J654" s="881"/>
      <c r="K654" s="1125"/>
      <c r="L654" s="913"/>
      <c r="M654" s="831"/>
      <c r="N654" s="907"/>
      <c r="O654" s="1207"/>
      <c r="P654" s="1208"/>
      <c r="Q654" s="831"/>
      <c r="R654" s="1207"/>
      <c r="S654" s="1265"/>
    </row>
    <row r="655" spans="4:19" s="804" customFormat="1" ht="19.7" customHeight="1">
      <c r="D655" s="1208"/>
      <c r="E655" s="1279"/>
      <c r="F655" s="1279"/>
      <c r="G655" s="1285"/>
      <c r="H655" s="1284"/>
      <c r="I655" s="831"/>
      <c r="J655" s="881"/>
      <c r="K655" s="1125"/>
      <c r="L655" s="913"/>
      <c r="M655" s="831"/>
      <c r="N655" s="907"/>
      <c r="O655" s="1207"/>
      <c r="P655" s="1208"/>
      <c r="Q655" s="831"/>
      <c r="R655" s="1207"/>
      <c r="S655" s="1265"/>
    </row>
    <row r="656" spans="4:19" s="804" customFormat="1" ht="19.7" customHeight="1">
      <c r="D656" s="1208"/>
      <c r="E656" s="1279"/>
      <c r="F656" s="1279"/>
      <c r="G656" s="1285"/>
      <c r="H656" s="1284"/>
      <c r="I656" s="831"/>
      <c r="J656" s="881"/>
      <c r="K656" s="1125"/>
      <c r="L656" s="913"/>
      <c r="M656" s="831"/>
      <c r="N656" s="907"/>
      <c r="O656" s="1207"/>
      <c r="P656" s="1208"/>
      <c r="Q656" s="831"/>
      <c r="R656" s="1207"/>
      <c r="S656" s="1265"/>
    </row>
    <row r="657" spans="4:19" s="804" customFormat="1" ht="19.7" customHeight="1">
      <c r="D657" s="1208"/>
      <c r="E657" s="1279"/>
      <c r="F657" s="1279"/>
      <c r="G657" s="1285"/>
      <c r="H657" s="1284"/>
      <c r="I657" s="831"/>
      <c r="J657" s="881"/>
      <c r="K657" s="1125"/>
      <c r="L657" s="913"/>
      <c r="M657" s="831"/>
      <c r="N657" s="907"/>
      <c r="O657" s="1207"/>
      <c r="P657" s="1208"/>
      <c r="Q657" s="831"/>
      <c r="R657" s="1207"/>
      <c r="S657" s="1265"/>
    </row>
    <row r="658" spans="4:19" s="804" customFormat="1" ht="19.7" customHeight="1">
      <c r="D658" s="1208"/>
      <c r="E658" s="1279"/>
      <c r="F658" s="1279"/>
      <c r="G658" s="1285"/>
      <c r="H658" s="1284"/>
      <c r="I658" s="831"/>
      <c r="J658" s="881"/>
      <c r="K658" s="1125"/>
      <c r="L658" s="913"/>
      <c r="M658" s="831"/>
      <c r="N658" s="907"/>
      <c r="O658" s="1207"/>
      <c r="P658" s="1208"/>
      <c r="Q658" s="831"/>
      <c r="R658" s="1207"/>
      <c r="S658" s="1265"/>
    </row>
    <row r="659" spans="4:19" s="804" customFormat="1" ht="19.7" customHeight="1">
      <c r="D659" s="1208"/>
      <c r="E659" s="1279"/>
      <c r="F659" s="1279"/>
      <c r="G659" s="1285"/>
      <c r="H659" s="1284"/>
      <c r="I659" s="831"/>
      <c r="J659" s="881"/>
      <c r="K659" s="1125"/>
      <c r="L659" s="913"/>
      <c r="M659" s="831"/>
      <c r="N659" s="907"/>
      <c r="O659" s="1207"/>
      <c r="P659" s="1208"/>
      <c r="Q659" s="831"/>
      <c r="R659" s="1207"/>
      <c r="S659" s="1265"/>
    </row>
    <row r="660" spans="4:19" s="804" customFormat="1" ht="19.7" customHeight="1">
      <c r="D660" s="1208"/>
      <c r="E660" s="1208"/>
      <c r="F660" s="1208"/>
      <c r="G660" s="907"/>
      <c r="H660" s="852"/>
      <c r="I660" s="881"/>
      <c r="J660" s="827"/>
      <c r="K660" s="1286"/>
      <c r="L660" s="1287"/>
      <c r="M660" s="831"/>
      <c r="N660" s="907"/>
      <c r="O660" s="1207"/>
      <c r="P660" s="1208"/>
      <c r="Q660" s="831"/>
      <c r="R660" s="1207"/>
      <c r="S660" s="1265"/>
    </row>
    <row r="661" spans="4:19" s="804" customFormat="1" ht="19.7" customHeight="1">
      <c r="D661" s="1208"/>
      <c r="E661" s="1208"/>
      <c r="F661" s="1208"/>
      <c r="G661" s="907"/>
      <c r="H661" s="852"/>
      <c r="I661" s="881"/>
      <c r="J661" s="1288"/>
      <c r="K661" s="1289"/>
      <c r="L661" s="1287"/>
      <c r="M661" s="831"/>
      <c r="N661" s="907"/>
      <c r="O661" s="1207"/>
      <c r="P661" s="1208"/>
      <c r="Q661" s="831"/>
      <c r="R661" s="1207"/>
      <c r="S661" s="1265"/>
    </row>
    <row r="662" spans="4:19" s="804" customFormat="1" ht="19.7" customHeight="1">
      <c r="D662" s="1208"/>
      <c r="E662" s="1279"/>
      <c r="F662" s="1279"/>
      <c r="G662" s="1290"/>
      <c r="H662" s="1284"/>
      <c r="I662" s="831"/>
      <c r="J662" s="881"/>
      <c r="K662" s="1125"/>
      <c r="L662" s="913"/>
      <c r="M662" s="831"/>
      <c r="N662" s="907"/>
      <c r="O662" s="1207"/>
      <c r="P662" s="1208"/>
      <c r="Q662" s="831"/>
      <c r="R662" s="1207"/>
      <c r="S662" s="1265"/>
    </row>
    <row r="663" spans="4:19" s="804" customFormat="1" ht="19.7" customHeight="1">
      <c r="D663" s="1208"/>
      <c r="E663" s="1279"/>
      <c r="F663" s="1279"/>
      <c r="G663" s="1285"/>
      <c r="H663" s="1284"/>
      <c r="I663" s="831"/>
      <c r="J663" s="881"/>
      <c r="K663" s="1125"/>
      <c r="L663" s="913"/>
      <c r="M663" s="831"/>
      <c r="N663" s="907"/>
      <c r="O663" s="1207"/>
      <c r="P663" s="1208"/>
      <c r="Q663" s="831"/>
      <c r="R663" s="1207"/>
      <c r="S663" s="1265"/>
    </row>
    <row r="664" spans="4:19" s="804" customFormat="1" ht="19.7" customHeight="1">
      <c r="D664" s="1208"/>
      <c r="E664" s="1279"/>
      <c r="F664" s="1279"/>
      <c r="G664" s="1285"/>
      <c r="H664" s="1284"/>
      <c r="I664" s="831"/>
      <c r="J664" s="881"/>
      <c r="K664" s="1125"/>
      <c r="L664" s="913"/>
      <c r="M664" s="831"/>
      <c r="N664" s="907"/>
      <c r="O664" s="1207"/>
      <c r="P664" s="1208"/>
      <c r="Q664" s="831"/>
      <c r="R664" s="1207"/>
      <c r="S664" s="1265"/>
    </row>
    <row r="665" spans="4:19" s="804" customFormat="1" ht="19.7" customHeight="1">
      <c r="D665" s="1208"/>
      <c r="E665" s="1279"/>
      <c r="F665" s="1279"/>
      <c r="G665" s="1285"/>
      <c r="H665" s="1284"/>
      <c r="I665" s="831"/>
      <c r="J665" s="881"/>
      <c r="K665" s="1125"/>
      <c r="L665" s="913"/>
      <c r="M665" s="831"/>
      <c r="N665" s="907"/>
      <c r="O665" s="1207"/>
      <c r="P665" s="1208"/>
      <c r="Q665" s="831"/>
      <c r="R665" s="1207"/>
      <c r="S665" s="1265"/>
    </row>
    <row r="666" spans="4:19" s="804" customFormat="1" ht="19.7" customHeight="1">
      <c r="D666" s="1208"/>
      <c r="E666" s="1279"/>
      <c r="F666" s="1279"/>
      <c r="G666" s="1285"/>
      <c r="H666" s="1284"/>
      <c r="I666" s="831"/>
      <c r="J666" s="881"/>
      <c r="K666" s="1125"/>
      <c r="L666" s="913"/>
      <c r="M666" s="831"/>
      <c r="N666" s="907"/>
      <c r="O666" s="1207"/>
      <c r="P666" s="1208"/>
      <c r="Q666" s="831"/>
      <c r="R666" s="1207"/>
      <c r="S666" s="1265"/>
    </row>
    <row r="667" spans="4:19" s="804" customFormat="1" ht="19.7" customHeight="1">
      <c r="D667" s="1208"/>
      <c r="E667" s="1279"/>
      <c r="F667" s="1279"/>
      <c r="G667" s="1285"/>
      <c r="H667" s="1284"/>
      <c r="I667" s="831"/>
      <c r="J667" s="881"/>
      <c r="K667" s="1125"/>
      <c r="L667" s="913"/>
      <c r="M667" s="831"/>
      <c r="N667" s="907"/>
      <c r="O667" s="1207"/>
      <c r="P667" s="1208"/>
      <c r="Q667" s="831"/>
      <c r="R667" s="1207"/>
      <c r="S667" s="1265"/>
    </row>
    <row r="668" spans="4:19" s="804" customFormat="1" ht="19.7" customHeight="1">
      <c r="D668" s="1208"/>
      <c r="E668" s="1279"/>
      <c r="F668" s="1279"/>
      <c r="G668" s="1285"/>
      <c r="H668" s="1284"/>
      <c r="I668" s="831"/>
      <c r="J668" s="881"/>
      <c r="K668" s="1125"/>
      <c r="L668" s="913"/>
      <c r="M668" s="831"/>
      <c r="N668" s="907"/>
      <c r="O668" s="1207"/>
      <c r="P668" s="1208"/>
      <c r="Q668" s="831"/>
      <c r="R668" s="1207"/>
      <c r="S668" s="1265"/>
    </row>
    <row r="669" spans="4:19" s="804" customFormat="1" ht="19.7" customHeight="1">
      <c r="D669" s="1208"/>
      <c r="E669" s="1279"/>
      <c r="F669" s="1279"/>
      <c r="G669" s="1285"/>
      <c r="H669" s="1284"/>
      <c r="I669" s="831"/>
      <c r="J669" s="881"/>
      <c r="K669" s="1125"/>
      <c r="L669" s="913"/>
      <c r="M669" s="831"/>
      <c r="N669" s="907"/>
      <c r="O669" s="1207"/>
      <c r="P669" s="1208"/>
      <c r="Q669" s="831"/>
      <c r="R669" s="1207"/>
      <c r="S669" s="1265"/>
    </row>
    <row r="670" spans="4:19" s="804" customFormat="1" ht="19.7" customHeight="1">
      <c r="D670" s="1208"/>
      <c r="E670" s="1279"/>
      <c r="F670" s="1279"/>
      <c r="G670" s="1285"/>
      <c r="H670" s="1284"/>
      <c r="I670" s="831"/>
      <c r="J670" s="881"/>
      <c r="K670" s="1125"/>
      <c r="L670" s="913"/>
      <c r="M670" s="831"/>
      <c r="N670" s="907"/>
      <c r="O670" s="1207"/>
      <c r="P670" s="1208"/>
      <c r="Q670" s="831"/>
      <c r="R670" s="1207"/>
      <c r="S670" s="1265"/>
    </row>
    <row r="671" spans="4:19" s="804" customFormat="1" ht="19.7" customHeight="1">
      <c r="D671" s="1208"/>
      <c r="E671" s="1279"/>
      <c r="F671" s="1279"/>
      <c r="G671" s="1285"/>
      <c r="H671" s="1284"/>
      <c r="I671" s="831"/>
      <c r="J671" s="881"/>
      <c r="K671" s="1125"/>
      <c r="L671" s="913"/>
      <c r="M671" s="831"/>
      <c r="N671" s="907"/>
      <c r="O671" s="1207"/>
      <c r="P671" s="1208"/>
      <c r="Q671" s="831"/>
      <c r="R671" s="1207"/>
      <c r="S671" s="1265"/>
    </row>
    <row r="672" spans="4:19" s="804" customFormat="1" ht="19.7" customHeight="1">
      <c r="D672" s="1208"/>
      <c r="E672" s="1279"/>
      <c r="F672" s="1279"/>
      <c r="G672" s="1285"/>
      <c r="H672" s="1284"/>
      <c r="I672" s="831"/>
      <c r="J672" s="881"/>
      <c r="K672" s="1125"/>
      <c r="L672" s="913"/>
      <c r="M672" s="831"/>
      <c r="N672" s="907"/>
      <c r="O672" s="1207"/>
      <c r="P672" s="1208"/>
      <c r="Q672" s="831"/>
      <c r="R672" s="1207"/>
      <c r="S672" s="1265"/>
    </row>
    <row r="673" spans="4:19" s="804" customFormat="1" ht="19.7" customHeight="1">
      <c r="D673" s="1208"/>
      <c r="E673" s="1279"/>
      <c r="F673" s="1279"/>
      <c r="G673" s="1285"/>
      <c r="H673" s="1284"/>
      <c r="I673" s="831"/>
      <c r="J673" s="881"/>
      <c r="K673" s="1125"/>
      <c r="L673" s="913"/>
      <c r="M673" s="831"/>
      <c r="N673" s="907"/>
      <c r="O673" s="1207"/>
      <c r="P673" s="1208"/>
      <c r="Q673" s="831"/>
      <c r="R673" s="1207"/>
      <c r="S673" s="1265"/>
    </row>
    <row r="674" spans="4:19" s="804" customFormat="1" ht="19.7" customHeight="1">
      <c r="D674" s="1208"/>
      <c r="E674" s="1279"/>
      <c r="F674" s="1279"/>
      <c r="G674" s="1285"/>
      <c r="H674" s="1284"/>
      <c r="I674" s="831"/>
      <c r="J674" s="881"/>
      <c r="K674" s="1125"/>
      <c r="L674" s="913"/>
      <c r="M674" s="831"/>
      <c r="N674" s="907"/>
      <c r="O674" s="1207"/>
      <c r="P674" s="1208"/>
      <c r="Q674" s="831"/>
      <c r="R674" s="1207"/>
      <c r="S674" s="1265"/>
    </row>
    <row r="675" spans="4:19" s="804" customFormat="1" ht="19.7" customHeight="1">
      <c r="D675" s="1208"/>
      <c r="E675" s="1279"/>
      <c r="F675" s="1279"/>
      <c r="G675" s="1285"/>
      <c r="H675" s="1284"/>
      <c r="I675" s="831"/>
      <c r="J675" s="881"/>
      <c r="K675" s="1125"/>
      <c r="L675" s="913"/>
      <c r="M675" s="831"/>
      <c r="N675" s="907"/>
      <c r="O675" s="1207"/>
      <c r="P675" s="1208"/>
      <c r="Q675" s="831"/>
      <c r="R675" s="1207"/>
      <c r="S675" s="1265"/>
    </row>
    <row r="676" spans="4:19" s="804" customFormat="1" ht="19.7" customHeight="1">
      <c r="D676" s="1208"/>
      <c r="E676" s="1279"/>
      <c r="F676" s="1279"/>
      <c r="G676" s="1285"/>
      <c r="H676" s="1284"/>
      <c r="I676" s="831"/>
      <c r="J676" s="881"/>
      <c r="K676" s="1125"/>
      <c r="L676" s="913"/>
      <c r="M676" s="831"/>
      <c r="N676" s="907"/>
      <c r="O676" s="1207"/>
      <c r="P676" s="1208"/>
      <c r="Q676" s="831"/>
      <c r="R676" s="1207"/>
      <c r="S676" s="1265"/>
    </row>
    <row r="677" spans="4:19" s="804" customFormat="1" ht="19.7" customHeight="1">
      <c r="D677" s="1208"/>
      <c r="E677" s="1279"/>
      <c r="F677" s="1279"/>
      <c r="G677" s="1285"/>
      <c r="H677" s="1284"/>
      <c r="I677" s="831"/>
      <c r="J677" s="881"/>
      <c r="K677" s="1125"/>
      <c r="L677" s="913"/>
      <c r="M677" s="831"/>
      <c r="N677" s="907"/>
      <c r="O677" s="1207"/>
      <c r="P677" s="1208"/>
      <c r="Q677" s="831"/>
      <c r="R677" s="1207"/>
      <c r="S677" s="1265"/>
    </row>
    <row r="678" spans="4:19" s="804" customFormat="1" ht="19.7" customHeight="1">
      <c r="D678" s="1208"/>
      <c r="E678" s="1279"/>
      <c r="F678" s="1279"/>
      <c r="G678" s="1285"/>
      <c r="H678" s="1284"/>
      <c r="I678" s="831"/>
      <c r="J678" s="881"/>
      <c r="K678" s="1125"/>
      <c r="L678" s="913"/>
      <c r="M678" s="831"/>
      <c r="N678" s="907"/>
      <c r="O678" s="1207"/>
      <c r="P678" s="1208"/>
      <c r="Q678" s="831"/>
      <c r="R678" s="1207"/>
      <c r="S678" s="1265"/>
    </row>
    <row r="679" spans="4:19" s="804" customFormat="1" ht="19.7" customHeight="1">
      <c r="D679" s="1208"/>
      <c r="E679" s="1279"/>
      <c r="F679" s="1279"/>
      <c r="G679" s="1285"/>
      <c r="H679" s="1284"/>
      <c r="I679" s="831"/>
      <c r="J679" s="881"/>
      <c r="K679" s="1125"/>
      <c r="L679" s="913"/>
      <c r="M679" s="831"/>
      <c r="N679" s="907"/>
      <c r="O679" s="1207"/>
      <c r="P679" s="1208"/>
      <c r="Q679" s="831"/>
      <c r="R679" s="1207"/>
      <c r="S679" s="1265"/>
    </row>
    <row r="680" spans="4:19" s="804" customFormat="1" ht="19.7" customHeight="1">
      <c r="D680" s="1208"/>
      <c r="E680" s="1279"/>
      <c r="F680" s="1279"/>
      <c r="G680" s="1285"/>
      <c r="H680" s="1284"/>
      <c r="I680" s="831"/>
      <c r="J680" s="881"/>
      <c r="K680" s="1125"/>
      <c r="L680" s="913"/>
      <c r="M680" s="831"/>
      <c r="N680" s="907"/>
      <c r="O680" s="1207"/>
      <c r="P680" s="1208"/>
      <c r="Q680" s="831"/>
      <c r="R680" s="1207"/>
      <c r="S680" s="1265"/>
    </row>
    <row r="681" spans="4:19" s="804" customFormat="1" ht="19.7" customHeight="1">
      <c r="D681" s="1208"/>
      <c r="E681" s="1279"/>
      <c r="F681" s="1279"/>
      <c r="G681" s="1285"/>
      <c r="H681" s="1284"/>
      <c r="I681" s="831"/>
      <c r="J681" s="881"/>
      <c r="K681" s="1125"/>
      <c r="L681" s="913"/>
      <c r="M681" s="831"/>
      <c r="N681" s="907"/>
      <c r="O681" s="1207"/>
      <c r="P681" s="1208"/>
      <c r="Q681" s="831"/>
      <c r="R681" s="1207"/>
      <c r="S681" s="1265"/>
    </row>
    <row r="682" spans="4:19" s="804" customFormat="1" ht="19.7" customHeight="1">
      <c r="D682" s="1208"/>
      <c r="E682" s="1279"/>
      <c r="F682" s="1279"/>
      <c r="G682" s="1285"/>
      <c r="H682" s="1284"/>
      <c r="I682" s="831"/>
      <c r="J682" s="881"/>
      <c r="K682" s="1125"/>
      <c r="L682" s="913"/>
      <c r="M682" s="831"/>
      <c r="N682" s="907"/>
      <c r="O682" s="1207"/>
      <c r="P682" s="1208"/>
      <c r="Q682" s="831"/>
      <c r="R682" s="1207"/>
      <c r="S682" s="1265"/>
    </row>
    <row r="683" spans="4:19" s="804" customFormat="1" ht="19.7" customHeight="1">
      <c r="D683" s="1208"/>
      <c r="E683" s="1279"/>
      <c r="F683" s="1279"/>
      <c r="G683" s="1285"/>
      <c r="H683" s="1284"/>
      <c r="I683" s="831"/>
      <c r="J683" s="881"/>
      <c r="K683" s="1125"/>
      <c r="L683" s="1291"/>
      <c r="M683" s="831"/>
      <c r="N683" s="907"/>
      <c r="O683" s="1207"/>
      <c r="P683" s="1208"/>
      <c r="Q683" s="831"/>
      <c r="R683" s="1207"/>
      <c r="S683" s="1265"/>
    </row>
    <row r="684" spans="4:19" s="804" customFormat="1" ht="19.7" customHeight="1">
      <c r="D684" s="1208"/>
      <c r="E684" s="1279"/>
      <c r="F684" s="1279"/>
      <c r="G684" s="1285"/>
      <c r="H684" s="1284"/>
      <c r="I684" s="831"/>
      <c r="J684" s="881"/>
      <c r="K684" s="1125"/>
      <c r="L684" s="913"/>
      <c r="M684" s="831"/>
      <c r="N684" s="907"/>
      <c r="O684" s="1207"/>
      <c r="P684" s="1208"/>
      <c r="Q684" s="831"/>
      <c r="R684" s="1207"/>
      <c r="S684" s="1265"/>
    </row>
    <row r="685" spans="4:19" s="804" customFormat="1" ht="19.7" customHeight="1">
      <c r="D685" s="1208"/>
      <c r="E685" s="1279"/>
      <c r="F685" s="1279"/>
      <c r="G685" s="1285"/>
      <c r="H685" s="1284"/>
      <c r="I685" s="831"/>
      <c r="J685" s="881"/>
      <c r="K685" s="1125"/>
      <c r="L685" s="913"/>
      <c r="M685" s="831"/>
      <c r="N685" s="907"/>
      <c r="O685" s="1207"/>
      <c r="P685" s="1208"/>
      <c r="Q685" s="831"/>
      <c r="R685" s="1207"/>
      <c r="S685" s="1265"/>
    </row>
    <row r="686" spans="4:19" s="804" customFormat="1" ht="19.7" customHeight="1">
      <c r="D686" s="1208"/>
      <c r="E686" s="1279"/>
      <c r="F686" s="1279"/>
      <c r="G686" s="1285"/>
      <c r="H686" s="1284"/>
      <c r="I686" s="831"/>
      <c r="J686" s="881"/>
      <c r="K686" s="1125"/>
      <c r="L686" s="913"/>
      <c r="M686" s="831"/>
      <c r="N686" s="907"/>
      <c r="O686" s="1207"/>
      <c r="P686" s="1208"/>
      <c r="Q686" s="831"/>
      <c r="R686" s="1207"/>
      <c r="S686" s="1265"/>
    </row>
    <row r="687" spans="4:19" s="804" customFormat="1" ht="19.7" customHeight="1">
      <c r="D687" s="1208"/>
      <c r="E687" s="1279"/>
      <c r="F687" s="1279"/>
      <c r="G687" s="1285"/>
      <c r="H687" s="1284"/>
      <c r="I687" s="831"/>
      <c r="J687" s="881"/>
      <c r="K687" s="1125"/>
      <c r="L687" s="913"/>
      <c r="M687" s="831"/>
      <c r="N687" s="907"/>
      <c r="O687" s="1207"/>
      <c r="P687" s="1208"/>
      <c r="Q687" s="831"/>
      <c r="R687" s="1207"/>
      <c r="S687" s="1265"/>
    </row>
    <row r="688" spans="4:19" s="804" customFormat="1" ht="19.7" customHeight="1">
      <c r="D688" s="1208"/>
      <c r="E688" s="1279"/>
      <c r="F688" s="1279"/>
      <c r="G688" s="1285"/>
      <c r="H688" s="1284"/>
      <c r="I688" s="831"/>
      <c r="J688" s="881"/>
      <c r="K688" s="1125"/>
      <c r="L688" s="913"/>
      <c r="M688" s="831"/>
      <c r="N688" s="907"/>
      <c r="O688" s="1207"/>
      <c r="P688" s="1208"/>
      <c r="Q688" s="831"/>
      <c r="R688" s="1207"/>
      <c r="S688" s="1265"/>
    </row>
    <row r="689" spans="1:19" s="804" customFormat="1" ht="19.7" customHeight="1">
      <c r="D689" s="1208"/>
      <c r="E689" s="1279"/>
      <c r="F689" s="1279"/>
      <c r="G689" s="1285"/>
      <c r="H689" s="1284"/>
      <c r="I689" s="831"/>
      <c r="J689" s="881"/>
      <c r="K689" s="1125"/>
      <c r="L689" s="913"/>
      <c r="M689" s="831"/>
      <c r="N689" s="907"/>
      <c r="O689" s="1207"/>
      <c r="P689" s="1208"/>
      <c r="Q689" s="831"/>
      <c r="R689" s="1207"/>
      <c r="S689" s="1265"/>
    </row>
    <row r="690" spans="1:19" s="804" customFormat="1" ht="19.7" customHeight="1">
      <c r="D690" s="1208"/>
      <c r="E690" s="1279"/>
      <c r="F690" s="1279"/>
      <c r="G690" s="1285"/>
      <c r="H690" s="1284"/>
      <c r="I690" s="831"/>
      <c r="J690" s="881"/>
      <c r="K690" s="1125"/>
      <c r="L690" s="1291"/>
      <c r="M690" s="831"/>
      <c r="N690" s="907"/>
      <c r="O690" s="1207"/>
      <c r="P690" s="1208"/>
      <c r="Q690" s="831"/>
      <c r="R690" s="1207"/>
      <c r="S690" s="1265"/>
    </row>
    <row r="691" spans="1:19" s="804" customFormat="1" ht="19.7" customHeight="1">
      <c r="D691" s="1208"/>
      <c r="E691" s="1208"/>
      <c r="F691" s="1208"/>
      <c r="G691" s="1285"/>
      <c r="H691" s="1284"/>
      <c r="I691" s="831"/>
      <c r="J691" s="881"/>
      <c r="K691" s="1125"/>
      <c r="L691" s="913"/>
      <c r="M691" s="831"/>
      <c r="N691" s="907"/>
      <c r="O691" s="1207"/>
      <c r="P691" s="1208"/>
      <c r="Q691" s="831"/>
      <c r="R691" s="1207"/>
      <c r="S691" s="1265"/>
    </row>
    <row r="692" spans="1:19" s="804" customFormat="1" ht="19.7" customHeight="1">
      <c r="D692" s="1208"/>
      <c r="E692" s="1279"/>
      <c r="F692" s="1279"/>
      <c r="G692" s="1285"/>
      <c r="H692" s="1284"/>
      <c r="I692" s="831"/>
      <c r="J692" s="881"/>
      <c r="K692" s="1125"/>
      <c r="L692" s="913"/>
      <c r="M692" s="831"/>
      <c r="N692" s="907"/>
      <c r="O692" s="1207"/>
      <c r="P692" s="1208"/>
      <c r="Q692" s="831"/>
      <c r="R692" s="1207"/>
      <c r="S692" s="1265"/>
    </row>
    <row r="693" spans="1:19" s="804" customFormat="1" ht="19.7" customHeight="1">
      <c r="D693" s="1208"/>
      <c r="E693" s="1279"/>
      <c r="F693" s="1279"/>
      <c r="G693" s="1285"/>
      <c r="H693" s="1284"/>
      <c r="I693" s="831"/>
      <c r="J693" s="881"/>
      <c r="K693" s="1125"/>
      <c r="L693" s="913"/>
      <c r="M693" s="831"/>
      <c r="N693" s="907"/>
      <c r="O693" s="1207"/>
      <c r="P693" s="1208"/>
      <c r="Q693" s="831"/>
      <c r="R693" s="1207"/>
      <c r="S693" s="1265"/>
    </row>
    <row r="694" spans="1:19" s="804" customFormat="1" ht="19.7" customHeight="1">
      <c r="D694" s="1208"/>
      <c r="E694" s="1208"/>
      <c r="F694" s="1208"/>
      <c r="G694" s="1285"/>
      <c r="H694" s="1284"/>
      <c r="I694" s="831"/>
      <c r="J694" s="881"/>
      <c r="K694" s="1125"/>
      <c r="L694" s="913"/>
      <c r="M694" s="831"/>
      <c r="N694" s="907"/>
      <c r="O694" s="1207"/>
      <c r="P694" s="1208"/>
      <c r="Q694" s="831"/>
      <c r="R694" s="1207"/>
      <c r="S694" s="1265"/>
    </row>
    <row r="695" spans="1:19" s="804" customFormat="1" ht="19.350000000000001" customHeight="1">
      <c r="D695" s="1208"/>
      <c r="E695" s="1279"/>
      <c r="F695" s="1279"/>
      <c r="G695" s="1285"/>
      <c r="H695" s="1284"/>
      <c r="I695" s="831"/>
      <c r="J695" s="881"/>
      <c r="K695" s="1125"/>
      <c r="L695" s="913"/>
      <c r="M695" s="831"/>
      <c r="N695" s="907"/>
      <c r="O695" s="1207"/>
      <c r="P695" s="1208"/>
      <c r="Q695" s="831"/>
      <c r="R695" s="1207"/>
      <c r="S695" s="1265"/>
    </row>
    <row r="696" spans="1:19" s="804" customFormat="1" ht="19.7" customHeight="1">
      <c r="D696" s="1208"/>
      <c r="E696" s="1208"/>
      <c r="F696" s="1208"/>
      <c r="G696" s="1292"/>
      <c r="H696" s="1266"/>
      <c r="I696" s="831"/>
      <c r="J696" s="881"/>
      <c r="K696" s="1125"/>
      <c r="L696" s="1293"/>
      <c r="M696" s="831"/>
      <c r="N696" s="831"/>
      <c r="O696" s="1207"/>
      <c r="P696" s="1208"/>
      <c r="Q696" s="831"/>
      <c r="R696" s="1207"/>
      <c r="S696" s="1265"/>
    </row>
    <row r="697" spans="1:19" s="804" customFormat="1" ht="19.7" customHeight="1">
      <c r="D697" s="1208"/>
      <c r="E697" s="1208"/>
      <c r="F697" s="1208"/>
      <c r="G697" s="1294">
        <f>SUM(J646:J696)</f>
        <v>0</v>
      </c>
      <c r="H697" s="1266"/>
      <c r="I697" s="831"/>
      <c r="J697" s="881"/>
      <c r="K697" s="1125"/>
      <c r="L697" s="907"/>
      <c r="M697" s="831"/>
      <c r="N697" s="831"/>
      <c r="O697" s="1207"/>
      <c r="P697" s="1208"/>
      <c r="Q697" s="831"/>
      <c r="R697" s="1207"/>
      <c r="S697" s="1265"/>
    </row>
    <row r="698" spans="1:19" s="804" customFormat="1" ht="19.7" customHeight="1">
      <c r="D698" s="1208"/>
      <c r="E698" s="1208"/>
      <c r="F698" s="1208"/>
      <c r="G698" s="907"/>
      <c r="H698" s="1266"/>
      <c r="I698" s="831"/>
      <c r="J698" s="881"/>
      <c r="K698" s="1125"/>
      <c r="L698" s="907"/>
      <c r="M698" s="831"/>
      <c r="N698" s="831"/>
      <c r="O698" s="1207"/>
      <c r="P698" s="1208"/>
      <c r="Q698" s="831"/>
      <c r="R698" s="1207"/>
      <c r="S698" s="1265"/>
    </row>
    <row r="699" spans="1:19" s="804" customFormat="1" ht="19.7" customHeight="1">
      <c r="D699" s="1208"/>
      <c r="E699" s="1208"/>
      <c r="F699" s="1208"/>
      <c r="G699" s="907"/>
      <c r="H699" s="1266"/>
      <c r="I699" s="831"/>
      <c r="J699" s="881"/>
      <c r="K699" s="1125"/>
      <c r="L699" s="907"/>
      <c r="M699" s="907"/>
      <c r="N699" s="831"/>
      <c r="O699" s="1207"/>
      <c r="P699" s="1208"/>
      <c r="Q699" s="831"/>
      <c r="R699" s="1207"/>
      <c r="S699" s="1265"/>
    </row>
    <row r="700" spans="1:19">
      <c r="A700" s="804"/>
      <c r="B700" s="804"/>
      <c r="C700" s="804"/>
      <c r="D700" s="1208"/>
      <c r="E700" s="1208"/>
      <c r="F700" s="1208"/>
      <c r="G700" s="907"/>
      <c r="H700" s="1266"/>
      <c r="I700" s="831"/>
      <c r="J700" s="881"/>
      <c r="K700" s="1125"/>
      <c r="L700" s="907"/>
      <c r="M700" s="831"/>
      <c r="N700" s="831"/>
      <c r="O700" s="1207"/>
      <c r="P700" s="1208"/>
      <c r="Q700" s="831"/>
      <c r="R700" s="1207"/>
      <c r="S700" s="1265"/>
    </row>
    <row r="701" spans="1:19" s="1257" customFormat="1">
      <c r="A701" s="801"/>
      <c r="B701" s="801"/>
      <c r="C701" s="801"/>
      <c r="D701" s="804"/>
      <c r="E701" s="801"/>
      <c r="F701" s="801"/>
      <c r="G701" s="801"/>
      <c r="H701" s="801"/>
      <c r="I701" s="804"/>
      <c r="J701" s="81"/>
      <c r="L701" s="801"/>
      <c r="M701" s="801"/>
      <c r="N701" s="804"/>
      <c r="O701" s="1251"/>
      <c r="P701" s="801"/>
      <c r="Q701" s="811"/>
      <c r="R701" s="1252"/>
      <c r="S701" s="1253"/>
    </row>
  </sheetData>
  <mergeCells count="8">
    <mergeCell ref="D6:F6"/>
    <mergeCell ref="D2:F2"/>
    <mergeCell ref="I2:K2"/>
    <mergeCell ref="D3:F3"/>
    <mergeCell ref="J3:M4"/>
    <mergeCell ref="D4:F4"/>
    <mergeCell ref="I4:I5"/>
    <mergeCell ref="D5:F5"/>
  </mergeCells>
  <phoneticPr fontId="2"/>
  <dataValidations count="1">
    <dataValidation imeMode="hiragana" allowBlank="1" showInputMessage="1" showErrorMessage="1" sqref="L20 L16" xr:uid="{C1A77ED0-AE2E-4665-BC1F-A5CD205A5112}"/>
  </dataValidations>
  <hyperlinks>
    <hyperlink ref="M21" r:id="rId1" xr:uid="{95BA3A2C-CAE8-4901-B74B-10616F9112C4}"/>
    <hyperlink ref="M98" r:id="rId2" xr:uid="{32E28C6B-FE78-4BAB-B7EE-C5C908C08931}"/>
    <hyperlink ref="M99" r:id="rId3" xr:uid="{CAE4F0BD-16EF-4B6C-BE22-339B5361D12C}"/>
  </hyperlinks>
  <pageMargins left="0" right="0" top="0" bottom="0" header="0" footer="0"/>
  <pageSetup paperSize="8" scale="65" orientation="portrait" r:id="rId4"/>
  <tableParts count="1">
    <tablePart r:id="rId5"/>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ABED6-322C-4AF8-AF59-7183387CC4A8}">
  <sheetPr>
    <tabColor rgb="FFFFC000"/>
  </sheetPr>
  <dimension ref="A2:S61"/>
  <sheetViews>
    <sheetView zoomScale="85" zoomScaleNormal="85" workbookViewId="0">
      <pane ySplit="10" topLeftCell="A11" activePane="bottomLeft" state="frozen"/>
      <selection pane="bottomLeft" activeCell="G19" sqref="G19"/>
    </sheetView>
  </sheetViews>
  <sheetFormatPr defaultColWidth="11.875" defaultRowHeight="13.5" customHeight="1"/>
  <cols>
    <col min="1" max="2" width="8.5" style="1" customWidth="1"/>
    <col min="3" max="3" width="9.375" style="1" customWidth="1"/>
    <col min="4" max="4" width="6.125" style="4" customWidth="1"/>
    <col min="5" max="5" width="15.125" style="1" customWidth="1"/>
    <col min="6" max="6" width="15.5" style="1" customWidth="1"/>
    <col min="7" max="7" width="59.75" style="1" customWidth="1"/>
    <col min="8" max="8" width="14.5" style="4" customWidth="1"/>
    <col min="9" max="10" width="12.125" style="4" customWidth="1"/>
    <col min="11" max="11" width="7.125" style="10" customWidth="1"/>
    <col min="12" max="12" width="57.125" style="1" customWidth="1"/>
    <col min="13" max="13" width="28.375" style="1" customWidth="1"/>
    <col min="14" max="14" width="22.5" style="4" customWidth="1"/>
    <col min="15" max="15" width="17" style="4" customWidth="1"/>
    <col min="16" max="16" width="7.875" style="1" customWidth="1"/>
    <col min="17" max="17" width="16.375" style="4" customWidth="1"/>
    <col min="18" max="18" width="17.875" style="1191" customWidth="1"/>
    <col min="19" max="19" width="19.375" style="1191" customWidth="1"/>
    <col min="20" max="16384" width="11.875" style="1"/>
  </cols>
  <sheetData>
    <row r="2" spans="1:19" ht="20.100000000000001" customHeight="1">
      <c r="D2" s="1186" t="s">
        <v>2307</v>
      </c>
      <c r="E2" s="1186"/>
      <c r="F2" s="1186"/>
      <c r="G2" s="3" t="s">
        <v>3489</v>
      </c>
      <c r="I2" s="1187" t="s">
        <v>2309</v>
      </c>
      <c r="J2" s="1188"/>
      <c r="K2" s="1189"/>
      <c r="L2" s="1190">
        <f>SUM(J:J)</f>
        <v>1296000</v>
      </c>
    </row>
    <row r="3" spans="1:19" ht="20.100000000000001" customHeight="1">
      <c r="D3" s="1186" t="s">
        <v>2310</v>
      </c>
      <c r="E3" s="1186"/>
      <c r="F3" s="1186"/>
      <c r="G3" s="13" t="s">
        <v>3490</v>
      </c>
    </row>
    <row r="4" spans="1:19" ht="20.100000000000001" customHeight="1">
      <c r="D4" s="1186" t="s">
        <v>2312</v>
      </c>
      <c r="E4" s="1186"/>
      <c r="F4" s="1186"/>
      <c r="G4" s="13" t="s">
        <v>3491</v>
      </c>
      <c r="I4" s="1192" t="s">
        <v>3492</v>
      </c>
      <c r="J4" s="1192"/>
      <c r="K4" s="1192"/>
      <c r="L4" s="1192"/>
    </row>
    <row r="5" spans="1:19" ht="20.100000000000001" customHeight="1">
      <c r="D5" s="1186" t="s">
        <v>2315</v>
      </c>
      <c r="E5" s="1186"/>
      <c r="F5" s="1186"/>
      <c r="G5" s="16">
        <v>46086</v>
      </c>
      <c r="H5" s="1193" t="s">
        <v>2316</v>
      </c>
      <c r="I5" s="1192"/>
      <c r="J5" s="1192"/>
      <c r="K5" s="1192"/>
      <c r="L5" s="1192"/>
    </row>
    <row r="6" spans="1:19" ht="20.100000000000001" customHeight="1">
      <c r="D6" s="1186" t="s">
        <v>2317</v>
      </c>
      <c r="E6" s="1186"/>
      <c r="F6" s="1186"/>
      <c r="G6" s="16">
        <v>46087</v>
      </c>
      <c r="H6" s="1193"/>
      <c r="J6" s="352"/>
    </row>
    <row r="7" spans="1:19" ht="19.899999999999999" customHeight="1">
      <c r="L7" s="1194"/>
      <c r="M7" s="1194"/>
    </row>
    <row r="8" spans="1:19" ht="16.899999999999999" customHeight="1">
      <c r="K8" s="1195"/>
      <c r="L8" s="1196"/>
    </row>
    <row r="10" spans="1:19" s="4" customFormat="1" ht="19.5" customHeight="1">
      <c r="C10" s="64" t="s">
        <v>2319</v>
      </c>
      <c r="D10" s="1197" t="s">
        <v>2320</v>
      </c>
      <c r="E10" s="1198" t="s">
        <v>2321</v>
      </c>
      <c r="F10" s="1198" t="s">
        <v>2322</v>
      </c>
      <c r="G10" s="1199" t="s">
        <v>2323</v>
      </c>
      <c r="H10" s="1199" t="s">
        <v>36</v>
      </c>
      <c r="I10" s="1199" t="s">
        <v>37</v>
      </c>
      <c r="J10" s="1200" t="s">
        <v>38</v>
      </c>
      <c r="K10" s="1200" t="s">
        <v>2324</v>
      </c>
      <c r="L10" s="1199" t="s">
        <v>2325</v>
      </c>
      <c r="M10" s="1199" t="s">
        <v>2326</v>
      </c>
      <c r="N10" s="1199" t="s">
        <v>2327</v>
      </c>
      <c r="O10" s="1201" t="s">
        <v>2328</v>
      </c>
      <c r="P10" s="1198" t="s">
        <v>2329</v>
      </c>
      <c r="Q10" s="1199" t="s">
        <v>2330</v>
      </c>
      <c r="R10" s="1201" t="s">
        <v>2331</v>
      </c>
      <c r="S10" s="1202" t="s">
        <v>2332</v>
      </c>
    </row>
    <row r="11" spans="1:19" s="804" customFormat="1" ht="19.5" customHeight="1">
      <c r="D11" s="819"/>
      <c r="E11" s="1203" t="s">
        <v>48</v>
      </c>
      <c r="F11" s="1204"/>
      <c r="G11" s="1205"/>
      <c r="H11" s="827"/>
      <c r="I11" s="827"/>
      <c r="J11" s="827"/>
      <c r="K11" s="828"/>
      <c r="L11" s="829"/>
      <c r="M11" s="830"/>
      <c r="N11" s="830"/>
      <c r="O11" s="877"/>
      <c r="P11" s="899"/>
      <c r="Q11" s="830"/>
      <c r="R11" s="877"/>
      <c r="S11" s="1206"/>
    </row>
    <row r="12" spans="1:19" s="804" customFormat="1" ht="19.5" customHeight="1">
      <c r="A12" s="831" t="s">
        <v>3493</v>
      </c>
      <c r="B12" s="831"/>
      <c r="C12" s="855">
        <v>1</v>
      </c>
      <c r="D12" s="856">
        <v>1</v>
      </c>
      <c r="E12" s="27" t="s">
        <v>48</v>
      </c>
      <c r="F12" s="27" t="s">
        <v>48</v>
      </c>
      <c r="G12" s="47" t="s">
        <v>3494</v>
      </c>
      <c r="H12" s="35">
        <v>1</v>
      </c>
      <c r="I12" s="333">
        <v>959000</v>
      </c>
      <c r="J12" s="436">
        <f t="shared" ref="J12:J22" si="0">H12*I12</f>
        <v>959000</v>
      </c>
      <c r="K12" s="28"/>
      <c r="L12" s="47" t="s">
        <v>3495</v>
      </c>
      <c r="M12" s="831" t="s">
        <v>3496</v>
      </c>
      <c r="N12" s="831"/>
      <c r="O12" s="1207"/>
      <c r="P12" s="1208"/>
      <c r="Q12" s="853"/>
      <c r="R12" s="1207"/>
      <c r="S12" s="854"/>
    </row>
    <row r="13" spans="1:19" s="804" customFormat="1" ht="19.5" customHeight="1">
      <c r="A13" s="831" t="s">
        <v>3493</v>
      </c>
      <c r="B13" s="831"/>
      <c r="C13" s="1209">
        <v>7</v>
      </c>
      <c r="D13" s="856">
        <f t="shared" ref="D13:D19" si="1">+D12+1</f>
        <v>2</v>
      </c>
      <c r="E13" s="27" t="s">
        <v>48</v>
      </c>
      <c r="F13" s="27" t="s">
        <v>48</v>
      </c>
      <c r="G13" s="47" t="s">
        <v>3497</v>
      </c>
      <c r="H13" s="35">
        <v>1</v>
      </c>
      <c r="I13" s="333">
        <v>30000</v>
      </c>
      <c r="J13" s="436">
        <f t="shared" si="0"/>
        <v>30000</v>
      </c>
      <c r="K13" s="28"/>
      <c r="L13" s="47" t="s">
        <v>3497</v>
      </c>
      <c r="M13" s="831" t="s">
        <v>3496</v>
      </c>
      <c r="N13" s="831"/>
      <c r="O13" s="1207"/>
      <c r="P13" s="1208"/>
      <c r="Q13" s="853"/>
      <c r="R13" s="1207"/>
      <c r="S13" s="854"/>
    </row>
    <row r="14" spans="1:19" s="804" customFormat="1" ht="19.5" customHeight="1">
      <c r="A14" s="831" t="s">
        <v>3493</v>
      </c>
      <c r="B14" s="831"/>
      <c r="C14" s="1210">
        <v>5</v>
      </c>
      <c r="D14" s="856">
        <f t="shared" si="1"/>
        <v>3</v>
      </c>
      <c r="E14" s="27" t="s">
        <v>48</v>
      </c>
      <c r="F14" s="27" t="s">
        <v>48</v>
      </c>
      <c r="G14" s="47" t="s">
        <v>3498</v>
      </c>
      <c r="H14" s="35">
        <v>1</v>
      </c>
      <c r="I14" s="200">
        <v>30000</v>
      </c>
      <c r="J14" s="436">
        <f t="shared" si="0"/>
        <v>30000</v>
      </c>
      <c r="K14" s="28"/>
      <c r="L14" s="47" t="s">
        <v>3499</v>
      </c>
      <c r="M14" s="831" t="s">
        <v>3496</v>
      </c>
      <c r="N14" s="831"/>
      <c r="O14" s="1207"/>
      <c r="P14" s="1208"/>
      <c r="Q14" s="853"/>
      <c r="R14" s="1207"/>
      <c r="S14" s="854"/>
    </row>
    <row r="15" spans="1:19" s="804" customFormat="1" ht="19.5" customHeight="1">
      <c r="A15" s="831" t="s">
        <v>3493</v>
      </c>
      <c r="B15" s="831"/>
      <c r="C15" s="1211">
        <v>8</v>
      </c>
      <c r="D15" s="856">
        <f t="shared" si="1"/>
        <v>4</v>
      </c>
      <c r="E15" s="27" t="s">
        <v>48</v>
      </c>
      <c r="F15" s="27" t="s">
        <v>48</v>
      </c>
      <c r="G15" s="47" t="s">
        <v>3500</v>
      </c>
      <c r="H15" s="35">
        <v>1</v>
      </c>
      <c r="I15" s="200">
        <v>20000</v>
      </c>
      <c r="J15" s="436">
        <f t="shared" si="0"/>
        <v>20000</v>
      </c>
      <c r="K15" s="28"/>
      <c r="L15" s="47" t="s">
        <v>3501</v>
      </c>
      <c r="M15" s="831" t="s">
        <v>3496</v>
      </c>
      <c r="N15" s="831"/>
      <c r="O15" s="1207"/>
      <c r="P15" s="1208"/>
      <c r="Q15" s="853"/>
      <c r="R15" s="1207"/>
      <c r="S15" s="854"/>
    </row>
    <row r="16" spans="1:19" s="804" customFormat="1" ht="19.5" customHeight="1">
      <c r="A16" s="831" t="s">
        <v>3493</v>
      </c>
      <c r="B16" s="831"/>
      <c r="C16" s="1212">
        <v>12</v>
      </c>
      <c r="D16" s="856">
        <f t="shared" si="1"/>
        <v>5</v>
      </c>
      <c r="E16" s="27" t="s">
        <v>48</v>
      </c>
      <c r="F16" s="27" t="s">
        <v>48</v>
      </c>
      <c r="G16" s="47" t="s">
        <v>3502</v>
      </c>
      <c r="H16" s="35">
        <v>1</v>
      </c>
      <c r="I16" s="200">
        <v>40000</v>
      </c>
      <c r="J16" s="436">
        <f t="shared" si="0"/>
        <v>40000</v>
      </c>
      <c r="K16" s="28"/>
      <c r="L16" s="47" t="s">
        <v>3503</v>
      </c>
      <c r="M16" s="831" t="s">
        <v>3496</v>
      </c>
      <c r="N16" s="831"/>
      <c r="O16" s="1207"/>
      <c r="P16" s="1208"/>
      <c r="Q16" s="853"/>
      <c r="R16" s="1207"/>
      <c r="S16" s="854"/>
    </row>
    <row r="17" spans="1:19" s="804" customFormat="1" ht="19.5" customHeight="1">
      <c r="A17" s="831" t="s">
        <v>3493</v>
      </c>
      <c r="B17" s="831"/>
      <c r="C17" s="862">
        <v>6</v>
      </c>
      <c r="D17" s="856">
        <f t="shared" si="1"/>
        <v>6</v>
      </c>
      <c r="E17" s="27" t="s">
        <v>48</v>
      </c>
      <c r="F17" s="27" t="s">
        <v>48</v>
      </c>
      <c r="G17" s="261" t="s">
        <v>3504</v>
      </c>
      <c r="H17" s="45">
        <v>1</v>
      </c>
      <c r="I17" s="208">
        <v>45000</v>
      </c>
      <c r="J17" s="436">
        <f t="shared" si="0"/>
        <v>45000</v>
      </c>
      <c r="K17" s="441"/>
      <c r="L17" s="261" t="s">
        <v>3505</v>
      </c>
      <c r="M17" s="831" t="s">
        <v>3496</v>
      </c>
      <c r="N17" s="831"/>
      <c r="O17" s="1207"/>
      <c r="P17" s="1208"/>
      <c r="Q17" s="853"/>
      <c r="R17" s="1207"/>
      <c r="S17" s="854"/>
    </row>
    <row r="18" spans="1:19" s="804" customFormat="1" ht="19.5" customHeight="1">
      <c r="A18" s="831" t="s">
        <v>3493</v>
      </c>
      <c r="B18" s="831"/>
      <c r="C18" s="1210">
        <v>2</v>
      </c>
      <c r="D18" s="856">
        <f t="shared" si="1"/>
        <v>7</v>
      </c>
      <c r="E18" s="27" t="s">
        <v>48</v>
      </c>
      <c r="F18" s="27" t="s">
        <v>48</v>
      </c>
      <c r="G18" s="47" t="s">
        <v>3506</v>
      </c>
      <c r="H18" s="35">
        <v>1</v>
      </c>
      <c r="I18" s="200">
        <v>65000</v>
      </c>
      <c r="J18" s="436">
        <f t="shared" si="0"/>
        <v>65000</v>
      </c>
      <c r="K18" s="28"/>
      <c r="L18" s="47" t="s">
        <v>3506</v>
      </c>
      <c r="M18" s="831" t="s">
        <v>3496</v>
      </c>
      <c r="N18" s="831"/>
      <c r="O18" s="1207"/>
      <c r="P18" s="1208"/>
      <c r="Q18" s="853"/>
      <c r="R18" s="1207"/>
      <c r="S18" s="854"/>
    </row>
    <row r="19" spans="1:19" s="804" customFormat="1" ht="19.5" customHeight="1">
      <c r="A19" s="831" t="s">
        <v>3493</v>
      </c>
      <c r="B19" s="831"/>
      <c r="C19" s="1212">
        <v>4</v>
      </c>
      <c r="D19" s="856">
        <f t="shared" si="1"/>
        <v>8</v>
      </c>
      <c r="E19" s="27" t="s">
        <v>48</v>
      </c>
      <c r="F19" s="27" t="s">
        <v>48</v>
      </c>
      <c r="G19" s="1213" t="s">
        <v>3507</v>
      </c>
      <c r="H19" s="35">
        <v>1</v>
      </c>
      <c r="I19" s="333">
        <v>60000</v>
      </c>
      <c r="J19" s="436">
        <f t="shared" si="0"/>
        <v>60000</v>
      </c>
      <c r="K19" s="28"/>
      <c r="L19" s="47"/>
      <c r="M19" s="831" t="s">
        <v>3496</v>
      </c>
      <c r="N19" s="831"/>
      <c r="O19" s="1207"/>
      <c r="P19" s="1208"/>
      <c r="Q19" s="853"/>
      <c r="R19" s="1207"/>
      <c r="S19" s="854"/>
    </row>
    <row r="20" spans="1:19" s="804" customFormat="1" ht="19.5" customHeight="1">
      <c r="A20" s="831"/>
      <c r="B20" s="831"/>
      <c r="C20" s="855">
        <v>1</v>
      </c>
      <c r="D20" s="856">
        <f>+D19+1</f>
        <v>9</v>
      </c>
      <c r="E20" s="1214" t="s">
        <v>48</v>
      </c>
      <c r="F20" s="1214" t="s">
        <v>48</v>
      </c>
      <c r="G20" s="1215" t="s">
        <v>53</v>
      </c>
      <c r="H20" s="45">
        <v>1</v>
      </c>
      <c r="I20" s="208">
        <v>12000</v>
      </c>
      <c r="J20" s="436">
        <f t="shared" si="0"/>
        <v>12000</v>
      </c>
      <c r="K20" s="28"/>
      <c r="L20" s="47"/>
      <c r="M20" s="831" t="s">
        <v>3496</v>
      </c>
      <c r="N20" s="1216"/>
      <c r="O20" s="1207"/>
      <c r="P20" s="1208"/>
      <c r="Q20" s="853"/>
      <c r="R20" s="1220"/>
      <c r="S20" s="1221"/>
    </row>
    <row r="21" spans="1:19" s="804" customFormat="1" ht="19.5" customHeight="1">
      <c r="A21" s="804" t="s">
        <v>3508</v>
      </c>
      <c r="C21" s="855">
        <v>1</v>
      </c>
      <c r="D21" s="856">
        <f t="shared" ref="D21:D22" si="2">+D20+1</f>
        <v>10</v>
      </c>
      <c r="E21" s="27" t="s">
        <v>48</v>
      </c>
      <c r="F21" s="27" t="s">
        <v>48</v>
      </c>
      <c r="G21" s="1217" t="s">
        <v>3509</v>
      </c>
      <c r="H21" s="219">
        <v>1</v>
      </c>
      <c r="I21" s="208">
        <v>20000</v>
      </c>
      <c r="J21" s="61">
        <f t="shared" si="0"/>
        <v>20000</v>
      </c>
      <c r="K21" s="28"/>
      <c r="L21" s="47" t="s">
        <v>3509</v>
      </c>
      <c r="M21" s="315" t="s">
        <v>3510</v>
      </c>
      <c r="N21" s="1216"/>
      <c r="O21" s="1207"/>
      <c r="P21" s="1208"/>
      <c r="Q21" s="853"/>
      <c r="R21" s="1220"/>
      <c r="S21" s="1221"/>
    </row>
    <row r="22" spans="1:19" s="804" customFormat="1" ht="19.5" customHeight="1">
      <c r="A22" s="804" t="s">
        <v>3508</v>
      </c>
      <c r="C22" s="855">
        <v>1</v>
      </c>
      <c r="D22" s="856">
        <f t="shared" si="2"/>
        <v>11</v>
      </c>
      <c r="E22" s="27" t="s">
        <v>48</v>
      </c>
      <c r="F22" s="27" t="s">
        <v>48</v>
      </c>
      <c r="G22" s="1217" t="s">
        <v>3511</v>
      </c>
      <c r="H22" s="219">
        <v>1</v>
      </c>
      <c r="I22" s="208">
        <v>15000</v>
      </c>
      <c r="J22" s="61">
        <f t="shared" si="0"/>
        <v>15000</v>
      </c>
      <c r="K22" s="28"/>
      <c r="L22" s="47" t="s">
        <v>3511</v>
      </c>
      <c r="M22" s="315" t="s">
        <v>3510</v>
      </c>
      <c r="N22" s="1216"/>
      <c r="O22" s="1207"/>
      <c r="P22" s="1208"/>
      <c r="Q22" s="853"/>
      <c r="R22" s="1220"/>
      <c r="S22" s="1221"/>
    </row>
    <row r="23" spans="1:19" s="804" customFormat="1" ht="19.5" customHeight="1">
      <c r="C23" s="831"/>
      <c r="D23" s="1208"/>
      <c r="E23" s="43"/>
      <c r="F23" s="43"/>
      <c r="G23" s="1218"/>
      <c r="H23" s="57"/>
      <c r="I23" s="57"/>
      <c r="J23" s="61"/>
      <c r="K23" s="28"/>
      <c r="L23" s="47"/>
      <c r="M23" s="1219"/>
      <c r="N23" s="1216"/>
      <c r="O23" s="1207"/>
      <c r="P23" s="1208"/>
      <c r="Q23" s="853"/>
      <c r="R23" s="1220"/>
      <c r="S23" s="1221"/>
    </row>
    <row r="24" spans="1:19" s="804" customFormat="1" ht="19.5" customHeight="1">
      <c r="C24" s="831"/>
      <c r="D24" s="1208"/>
      <c r="E24" s="1222"/>
      <c r="F24" s="1222"/>
      <c r="G24" s="1218"/>
      <c r="H24" s="57"/>
      <c r="I24" s="57"/>
      <c r="J24" s="1223"/>
      <c r="K24" s="1224"/>
      <c r="L24" s="1225"/>
      <c r="M24" s="1219"/>
      <c r="N24" s="1216"/>
      <c r="O24" s="1207"/>
      <c r="P24" s="1208"/>
      <c r="Q24" s="853"/>
      <c r="R24" s="1220"/>
      <c r="S24" s="1221"/>
    </row>
    <row r="25" spans="1:19" s="804" customFormat="1" ht="19.5" customHeight="1">
      <c r="C25" s="831"/>
      <c r="D25" s="1208"/>
      <c r="E25" s="1208"/>
      <c r="F25" s="1226"/>
      <c r="G25" s="1227">
        <f>SUM(J12:J24)</f>
        <v>1296000</v>
      </c>
      <c r="H25" s="831"/>
      <c r="I25" s="1228"/>
      <c r="J25" s="1229"/>
      <c r="K25" s="479"/>
      <c r="L25" s="852"/>
      <c r="M25" s="1230"/>
      <c r="N25" s="1208"/>
      <c r="O25" s="1207"/>
      <c r="P25" s="1208"/>
      <c r="Q25" s="853"/>
      <c r="R25" s="853"/>
      <c r="S25" s="854"/>
    </row>
    <row r="26" spans="1:19" s="4" customFormat="1" ht="19.5" customHeight="1">
      <c r="C26" s="26"/>
      <c r="D26" s="704"/>
      <c r="E26" s="27"/>
      <c r="F26" s="27"/>
      <c r="G26" s="291"/>
      <c r="H26" s="63"/>
      <c r="I26" s="63"/>
      <c r="J26" s="63"/>
      <c r="K26" s="958"/>
      <c r="L26" s="109"/>
      <c r="M26" s="26"/>
      <c r="N26" s="26"/>
      <c r="O26" s="30"/>
      <c r="P26" s="27"/>
      <c r="Q26" s="26"/>
      <c r="R26" s="1231"/>
      <c r="S26" s="1232"/>
    </row>
    <row r="27" spans="1:19" s="4" customFormat="1" ht="19.5" customHeight="1">
      <c r="C27" s="26"/>
      <c r="D27" s="704"/>
      <c r="E27" s="27"/>
      <c r="F27" s="27"/>
      <c r="G27" s="291"/>
      <c r="H27" s="63"/>
      <c r="I27" s="63"/>
      <c r="J27" s="63"/>
      <c r="K27" s="958"/>
      <c r="L27" s="109"/>
      <c r="M27" s="26"/>
      <c r="N27" s="26"/>
      <c r="O27" s="30"/>
      <c r="P27" s="27"/>
      <c r="Q27" s="26"/>
      <c r="R27" s="1231"/>
      <c r="S27" s="1232"/>
    </row>
    <row r="28" spans="1:19" s="4" customFormat="1" ht="19.5" customHeight="1">
      <c r="C28" s="26"/>
      <c r="D28" s="27"/>
      <c r="E28" s="27"/>
      <c r="F28" s="27"/>
      <c r="G28" s="291"/>
      <c r="H28" s="1233"/>
      <c r="I28" s="71"/>
      <c r="J28" s="71"/>
      <c r="K28" s="1234"/>
      <c r="L28" s="1235"/>
      <c r="M28" s="1199"/>
      <c r="N28" s="1199"/>
      <c r="O28" s="1201"/>
      <c r="P28" s="1198"/>
      <c r="Q28" s="1200"/>
      <c r="R28" s="30"/>
      <c r="S28" s="374"/>
    </row>
    <row r="29" spans="1:19" s="4" customFormat="1" ht="19.5" customHeight="1">
      <c r="C29" s="26"/>
      <c r="D29" s="27"/>
      <c r="E29" s="27"/>
      <c r="F29" s="27"/>
      <c r="G29" s="291"/>
      <c r="H29" s="1233"/>
      <c r="I29" s="71"/>
      <c r="J29" s="71"/>
      <c r="K29" s="1234"/>
      <c r="L29" s="1235"/>
      <c r="M29" s="1199"/>
      <c r="N29" s="1199"/>
      <c r="O29" s="1201"/>
      <c r="P29" s="1198"/>
      <c r="Q29" s="1200"/>
      <c r="R29" s="30"/>
      <c r="S29" s="374"/>
    </row>
    <row r="30" spans="1:19" s="4" customFormat="1" ht="19.5" customHeight="1">
      <c r="C30" s="26"/>
      <c r="D30" s="27"/>
      <c r="E30" s="27"/>
      <c r="F30" s="27"/>
      <c r="G30" s="291"/>
      <c r="H30" s="1233"/>
      <c r="I30" s="71"/>
      <c r="J30" s="71"/>
      <c r="K30" s="1234"/>
      <c r="L30" s="1235"/>
      <c r="M30" s="1199"/>
      <c r="N30" s="1199"/>
      <c r="O30" s="1201"/>
      <c r="P30" s="1198"/>
      <c r="Q30" s="1200"/>
      <c r="R30" s="30"/>
      <c r="S30" s="374"/>
    </row>
    <row r="31" spans="1:19" s="4" customFormat="1" ht="19.5" customHeight="1">
      <c r="C31" s="26"/>
      <c r="D31" s="27"/>
      <c r="E31" s="27"/>
      <c r="F31" s="27"/>
      <c r="G31" s="291"/>
      <c r="H31" s="1233"/>
      <c r="I31" s="71"/>
      <c r="J31" s="71"/>
      <c r="K31" s="1234"/>
      <c r="L31" s="1235"/>
      <c r="M31" s="1199"/>
      <c r="N31" s="1199"/>
      <c r="O31" s="1201"/>
      <c r="P31" s="1198"/>
      <c r="Q31" s="1200"/>
      <c r="R31" s="30"/>
      <c r="S31" s="374"/>
    </row>
    <row r="32" spans="1:19" s="4" customFormat="1" ht="19.5" customHeight="1">
      <c r="C32" s="26"/>
      <c r="D32" s="27"/>
      <c r="E32" s="27"/>
      <c r="F32" s="27"/>
      <c r="G32" s="291"/>
      <c r="H32" s="1233"/>
      <c r="I32" s="71"/>
      <c r="J32" s="71"/>
      <c r="K32" s="1234"/>
      <c r="L32" s="1235"/>
      <c r="M32" s="1199"/>
      <c r="N32" s="1199"/>
      <c r="O32" s="1201"/>
      <c r="P32" s="1198"/>
      <c r="Q32" s="1200"/>
      <c r="R32" s="30"/>
      <c r="S32" s="374"/>
    </row>
    <row r="33" spans="3:19" s="4" customFormat="1" ht="19.5" customHeight="1">
      <c r="C33" s="26"/>
      <c r="D33" s="27"/>
      <c r="E33" s="27"/>
      <c r="F33" s="27"/>
      <c r="G33" s="291"/>
      <c r="H33" s="1233"/>
      <c r="I33" s="71"/>
      <c r="J33" s="71"/>
      <c r="K33" s="1234"/>
      <c r="L33" s="1235"/>
      <c r="M33" s="1199"/>
      <c r="N33" s="1199"/>
      <c r="O33" s="1201"/>
      <c r="P33" s="1198"/>
      <c r="Q33" s="1200"/>
      <c r="R33" s="30"/>
      <c r="S33" s="374"/>
    </row>
    <row r="34" spans="3:19" s="4" customFormat="1" ht="19.5" customHeight="1">
      <c r="C34" s="26"/>
      <c r="D34" s="27"/>
      <c r="E34" s="27"/>
      <c r="F34" s="27"/>
      <c r="G34" s="291"/>
      <c r="H34" s="1233"/>
      <c r="I34" s="71"/>
      <c r="J34" s="71"/>
      <c r="K34" s="1234"/>
      <c r="L34" s="1235"/>
      <c r="M34" s="1199"/>
      <c r="N34" s="1199"/>
      <c r="O34" s="1201"/>
      <c r="P34" s="1198"/>
      <c r="Q34" s="1200"/>
      <c r="R34" s="30"/>
      <c r="S34" s="374"/>
    </row>
    <row r="35" spans="3:19" s="4" customFormat="1" ht="19.5" customHeight="1">
      <c r="C35" s="26"/>
      <c r="D35" s="27"/>
      <c r="E35" s="27"/>
      <c r="F35" s="27"/>
      <c r="G35" s="291"/>
      <c r="H35" s="1233"/>
      <c r="I35" s="71"/>
      <c r="J35" s="71"/>
      <c r="K35" s="1234"/>
      <c r="L35" s="1235"/>
      <c r="M35" s="1199"/>
      <c r="N35" s="1199"/>
      <c r="O35" s="1201"/>
      <c r="P35" s="1198"/>
      <c r="Q35" s="1200"/>
      <c r="R35" s="30"/>
      <c r="S35" s="374"/>
    </row>
    <row r="36" spans="3:19" s="4" customFormat="1" ht="19.5" customHeight="1">
      <c r="C36" s="26"/>
      <c r="D36" s="27"/>
      <c r="E36" s="27"/>
      <c r="F36" s="27"/>
      <c r="G36" s="291"/>
      <c r="H36" s="1233"/>
      <c r="I36" s="71"/>
      <c r="J36" s="71"/>
      <c r="K36" s="1234"/>
      <c r="L36" s="1235"/>
      <c r="M36" s="1199"/>
      <c r="N36" s="1199"/>
      <c r="O36" s="1201"/>
      <c r="P36" s="1198"/>
      <c r="Q36" s="1200"/>
      <c r="R36" s="30"/>
      <c r="S36" s="374"/>
    </row>
    <row r="37" spans="3:19" s="4" customFormat="1" ht="19.5" customHeight="1">
      <c r="C37" s="26"/>
      <c r="D37" s="27"/>
      <c r="E37" s="27"/>
      <c r="F37" s="27"/>
      <c r="G37" s="291"/>
      <c r="H37" s="1233"/>
      <c r="I37" s="71"/>
      <c r="J37" s="71"/>
      <c r="K37" s="1234"/>
      <c r="L37" s="1235"/>
      <c r="M37" s="1199"/>
      <c r="N37" s="1199"/>
      <c r="O37" s="1201"/>
      <c r="P37" s="1198"/>
      <c r="Q37" s="1200"/>
      <c r="R37" s="30"/>
      <c r="S37" s="374"/>
    </row>
    <row r="38" spans="3:19" s="4" customFormat="1" ht="19.5" customHeight="1">
      <c r="C38" s="26"/>
      <c r="D38" s="27"/>
      <c r="E38" s="27"/>
      <c r="F38" s="27"/>
      <c r="G38" s="291"/>
      <c r="H38" s="1233"/>
      <c r="I38" s="71"/>
      <c r="J38" s="71"/>
      <c r="K38" s="1234"/>
      <c r="L38" s="1235"/>
      <c r="M38" s="1199"/>
      <c r="N38" s="1199"/>
      <c r="O38" s="1201"/>
      <c r="P38" s="1198"/>
      <c r="Q38" s="1200"/>
      <c r="R38" s="30"/>
      <c r="S38" s="374"/>
    </row>
    <row r="39" spans="3:19" s="4" customFormat="1" ht="19.5" customHeight="1">
      <c r="C39" s="26"/>
      <c r="D39" s="27"/>
      <c r="E39" s="27"/>
      <c r="F39" s="27"/>
      <c r="G39" s="291"/>
      <c r="H39" s="1233"/>
      <c r="I39" s="71"/>
      <c r="J39" s="71"/>
      <c r="K39" s="1234"/>
      <c r="L39" s="1235"/>
      <c r="M39" s="1199"/>
      <c r="N39" s="1199"/>
      <c r="O39" s="1201"/>
      <c r="P39" s="1198"/>
      <c r="Q39" s="1200"/>
      <c r="R39" s="30"/>
      <c r="S39" s="374"/>
    </row>
    <row r="40" spans="3:19" s="4" customFormat="1" ht="19.5" customHeight="1">
      <c r="C40" s="26"/>
      <c r="D40" s="27"/>
      <c r="E40" s="27"/>
      <c r="F40" s="27"/>
      <c r="G40" s="291"/>
      <c r="H40" s="1233"/>
      <c r="I40" s="71"/>
      <c r="J40" s="71"/>
      <c r="K40" s="1234"/>
      <c r="L40" s="1235"/>
      <c r="M40" s="1199"/>
      <c r="N40" s="1199"/>
      <c r="O40" s="1201"/>
      <c r="P40" s="1198"/>
      <c r="Q40" s="1200"/>
      <c r="R40" s="30"/>
      <c r="S40" s="374"/>
    </row>
    <row r="41" spans="3:19" s="4" customFormat="1" ht="19.5" customHeight="1">
      <c r="C41" s="26"/>
      <c r="D41" s="27"/>
      <c r="E41" s="27"/>
      <c r="F41" s="27"/>
      <c r="G41" s="291"/>
      <c r="H41" s="1233"/>
      <c r="I41" s="71"/>
      <c r="J41" s="71"/>
      <c r="K41" s="1234"/>
      <c r="L41" s="1235"/>
      <c r="M41" s="1199"/>
      <c r="N41" s="1199"/>
      <c r="O41" s="1201"/>
      <c r="P41" s="1198"/>
      <c r="Q41" s="1200"/>
      <c r="R41" s="30"/>
      <c r="S41" s="374"/>
    </row>
    <row r="42" spans="3:19" s="4" customFormat="1" ht="19.5" customHeight="1">
      <c r="C42" s="26"/>
      <c r="D42" s="27"/>
      <c r="E42" s="27"/>
      <c r="F42" s="27"/>
      <c r="G42" s="291"/>
      <c r="H42" s="1233"/>
      <c r="I42" s="71"/>
      <c r="J42" s="71"/>
      <c r="K42" s="1234"/>
      <c r="L42" s="1235"/>
      <c r="M42" s="1199"/>
      <c r="N42" s="1199"/>
      <c r="O42" s="1201"/>
      <c r="P42" s="1198"/>
      <c r="Q42" s="1200"/>
      <c r="R42" s="30"/>
      <c r="S42" s="374"/>
    </row>
    <row r="43" spans="3:19" s="4" customFormat="1" ht="19.5" customHeight="1">
      <c r="C43" s="26"/>
      <c r="D43" s="27"/>
      <c r="E43" s="27"/>
      <c r="F43" s="27"/>
      <c r="G43" s="291"/>
      <c r="H43" s="1233"/>
      <c r="I43" s="71"/>
      <c r="J43" s="71"/>
      <c r="K43" s="1234"/>
      <c r="L43" s="1235"/>
      <c r="M43" s="1199"/>
      <c r="N43" s="1199"/>
      <c r="O43" s="1201"/>
      <c r="P43" s="1198"/>
      <c r="Q43" s="1200"/>
      <c r="R43" s="30"/>
      <c r="S43" s="374"/>
    </row>
    <row r="44" spans="3:19" s="4" customFormat="1" ht="19.5" customHeight="1">
      <c r="C44" s="26"/>
      <c r="D44" s="27"/>
      <c r="E44" s="27"/>
      <c r="F44" s="27"/>
      <c r="G44" s="291"/>
      <c r="H44" s="1233"/>
      <c r="I44" s="71"/>
      <c r="J44" s="71"/>
      <c r="K44" s="1234"/>
      <c r="L44" s="1235"/>
      <c r="M44" s="1199"/>
      <c r="N44" s="1199"/>
      <c r="O44" s="1201"/>
      <c r="P44" s="1198"/>
      <c r="Q44" s="1200"/>
      <c r="R44" s="30"/>
      <c r="S44" s="374"/>
    </row>
    <row r="45" spans="3:19" s="4" customFormat="1" ht="19.5" customHeight="1">
      <c r="C45" s="26"/>
      <c r="D45" s="27"/>
      <c r="E45" s="27"/>
      <c r="F45" s="27"/>
      <c r="G45" s="291"/>
      <c r="H45" s="1233"/>
      <c r="I45" s="71"/>
      <c r="J45" s="71"/>
      <c r="K45" s="1234"/>
      <c r="L45" s="1235"/>
      <c r="M45" s="1199"/>
      <c r="N45" s="1199"/>
      <c r="O45" s="1201"/>
      <c r="P45" s="1198"/>
      <c r="Q45" s="1200"/>
      <c r="R45" s="30"/>
      <c r="S45" s="374"/>
    </row>
    <row r="46" spans="3:19" s="4" customFormat="1" ht="19.5" customHeight="1">
      <c r="C46" s="26"/>
      <c r="D46" s="27"/>
      <c r="E46" s="27"/>
      <c r="F46" s="27"/>
      <c r="G46" s="291"/>
      <c r="H46" s="1233"/>
      <c r="I46" s="71"/>
      <c r="J46" s="71"/>
      <c r="K46" s="1234"/>
      <c r="L46" s="1235"/>
      <c r="M46" s="1199"/>
      <c r="N46" s="1199"/>
      <c r="O46" s="1201"/>
      <c r="P46" s="1198"/>
      <c r="Q46" s="1200"/>
      <c r="R46" s="30"/>
      <c r="S46" s="374"/>
    </row>
    <row r="47" spans="3:19" s="4" customFormat="1" ht="19.5" customHeight="1">
      <c r="C47" s="26"/>
      <c r="D47" s="27"/>
      <c r="E47" s="27"/>
      <c r="F47" s="27"/>
      <c r="G47" s="291"/>
      <c r="H47" s="1233"/>
      <c r="I47" s="71"/>
      <c r="J47" s="71"/>
      <c r="K47" s="1234"/>
      <c r="L47" s="1235"/>
      <c r="M47" s="1199"/>
      <c r="N47" s="1199"/>
      <c r="O47" s="1201"/>
      <c r="P47" s="1198"/>
      <c r="Q47" s="1200"/>
      <c r="R47" s="30"/>
      <c r="S47" s="374"/>
    </row>
    <row r="48" spans="3:19" s="4" customFormat="1" ht="19.5" customHeight="1">
      <c r="C48" s="26"/>
      <c r="D48" s="27"/>
      <c r="E48" s="27"/>
      <c r="F48" s="27"/>
      <c r="G48" s="291"/>
      <c r="H48" s="1233"/>
      <c r="I48" s="71"/>
      <c r="J48" s="71"/>
      <c r="K48" s="1234"/>
      <c r="L48" s="1235"/>
      <c r="M48" s="1199"/>
      <c r="N48" s="1199"/>
      <c r="O48" s="1201"/>
      <c r="P48" s="1198"/>
      <c r="Q48" s="1200"/>
      <c r="R48" s="30"/>
      <c r="S48" s="374"/>
    </row>
    <row r="49" spans="3:19" s="4" customFormat="1" ht="19.5" customHeight="1">
      <c r="C49" s="26"/>
      <c r="D49" s="27"/>
      <c r="E49" s="27"/>
      <c r="F49" s="27"/>
      <c r="G49" s="291"/>
      <c r="H49" s="1233"/>
      <c r="I49" s="71"/>
      <c r="J49" s="71"/>
      <c r="K49" s="1234"/>
      <c r="L49" s="1235"/>
      <c r="M49" s="1199"/>
      <c r="N49" s="1199"/>
      <c r="O49" s="1201"/>
      <c r="P49" s="1198"/>
      <c r="Q49" s="1200"/>
      <c r="R49" s="30"/>
      <c r="S49" s="374"/>
    </row>
    <row r="50" spans="3:19" s="4" customFormat="1" ht="19.5" customHeight="1">
      <c r="C50" s="26"/>
      <c r="D50" s="27"/>
      <c r="E50" s="27"/>
      <c r="F50" s="27"/>
      <c r="G50" s="291"/>
      <c r="H50" s="1233"/>
      <c r="I50" s="71"/>
      <c r="J50" s="71"/>
      <c r="K50" s="1234"/>
      <c r="L50" s="1235"/>
      <c r="M50" s="1199"/>
      <c r="N50" s="1199"/>
      <c r="O50" s="1201"/>
      <c r="P50" s="1198"/>
      <c r="Q50" s="1200"/>
      <c r="R50" s="30"/>
      <c r="S50" s="374"/>
    </row>
    <row r="51" spans="3:19" s="4" customFormat="1" ht="19.5" customHeight="1">
      <c r="C51" s="26"/>
      <c r="D51" s="27"/>
      <c r="E51" s="27"/>
      <c r="F51" s="27"/>
      <c r="G51" s="291"/>
      <c r="H51" s="1233"/>
      <c r="I51" s="71"/>
      <c r="J51" s="71"/>
      <c r="K51" s="1234"/>
      <c r="L51" s="1235"/>
      <c r="M51" s="1199"/>
      <c r="N51" s="1199"/>
      <c r="O51" s="1201"/>
      <c r="P51" s="1198"/>
      <c r="Q51" s="1200"/>
      <c r="R51" s="30"/>
      <c r="S51" s="374"/>
    </row>
    <row r="52" spans="3:19" s="4" customFormat="1" ht="19.5" customHeight="1">
      <c r="C52" s="26"/>
      <c r="D52" s="27"/>
      <c r="E52" s="27"/>
      <c r="F52" s="27"/>
      <c r="G52" s="291"/>
      <c r="H52" s="1233"/>
      <c r="I52" s="71"/>
      <c r="J52" s="71"/>
      <c r="K52" s="1234"/>
      <c r="L52" s="1235"/>
      <c r="M52" s="1199"/>
      <c r="N52" s="1199"/>
      <c r="O52" s="1201"/>
      <c r="P52" s="1198"/>
      <c r="Q52" s="1200"/>
      <c r="R52" s="30"/>
      <c r="S52" s="374"/>
    </row>
    <row r="53" spans="3:19" s="4" customFormat="1" ht="19.5" customHeight="1">
      <c r="C53" s="26"/>
      <c r="D53" s="27"/>
      <c r="E53" s="27"/>
      <c r="F53" s="27"/>
      <c r="G53" s="291"/>
      <c r="H53" s="1233"/>
      <c r="I53" s="71"/>
      <c r="J53" s="71"/>
      <c r="K53" s="1234"/>
      <c r="L53" s="1235"/>
      <c r="M53" s="1199"/>
      <c r="N53" s="1199"/>
      <c r="O53" s="1201"/>
      <c r="P53" s="1198"/>
      <c r="Q53" s="1200"/>
      <c r="R53" s="30"/>
      <c r="S53" s="374"/>
    </row>
    <row r="54" spans="3:19" s="4" customFormat="1" ht="19.5" customHeight="1">
      <c r="C54" s="26"/>
      <c r="D54" s="27"/>
      <c r="E54" s="27"/>
      <c r="F54" s="27"/>
      <c r="G54" s="291"/>
      <c r="H54" s="1233"/>
      <c r="I54" s="71"/>
      <c r="J54" s="71"/>
      <c r="K54" s="1234"/>
      <c r="L54" s="1235"/>
      <c r="M54" s="1199"/>
      <c r="N54" s="1199"/>
      <c r="O54" s="1201"/>
      <c r="P54" s="1198"/>
      <c r="Q54" s="1200"/>
      <c r="R54" s="30"/>
      <c r="S54" s="374"/>
    </row>
    <row r="55" spans="3:19" ht="18" customHeight="1">
      <c r="C55" s="26"/>
      <c r="D55" s="1199"/>
      <c r="E55" s="1198"/>
      <c r="F55" s="1198"/>
      <c r="G55" s="1236"/>
      <c r="H55" s="1237"/>
      <c r="I55" s="1237"/>
      <c r="J55" s="71"/>
      <c r="K55" s="1200"/>
      <c r="L55" s="1236"/>
      <c r="M55" s="1238"/>
      <c r="N55" s="1199"/>
      <c r="O55" s="1201"/>
      <c r="P55" s="1239"/>
      <c r="Q55" s="1200"/>
      <c r="R55" s="30"/>
      <c r="S55" s="375"/>
    </row>
    <row r="56" spans="3:19" ht="18" customHeight="1">
      <c r="C56" s="26"/>
      <c r="D56" s="1199"/>
      <c r="E56" s="1199"/>
      <c r="F56" s="1199"/>
      <c r="G56" s="1238" t="s">
        <v>3512</v>
      </c>
      <c r="H56" s="71"/>
      <c r="I56" s="71"/>
      <c r="J56" s="71">
        <f>H56*I56</f>
        <v>0</v>
      </c>
      <c r="K56" s="1234"/>
      <c r="L56" s="1236" t="s">
        <v>2352</v>
      </c>
      <c r="M56" s="1239"/>
      <c r="N56" s="1199"/>
      <c r="O56" s="1201"/>
      <c r="P56" s="1239"/>
      <c r="Q56" s="1200"/>
      <c r="R56" s="30"/>
      <c r="S56" s="374"/>
    </row>
    <row r="57" spans="3:19" ht="18" customHeight="1">
      <c r="C57" s="26"/>
      <c r="D57" s="1199"/>
      <c r="E57" s="1198"/>
      <c r="F57" s="1198"/>
      <c r="G57" s="1238" t="s">
        <v>2352</v>
      </c>
      <c r="H57" s="71"/>
      <c r="I57" s="71">
        <v>5000</v>
      </c>
      <c r="J57" s="71">
        <f>H57*I57</f>
        <v>0</v>
      </c>
      <c r="K57" s="1234"/>
      <c r="L57" s="1236" t="s">
        <v>2353</v>
      </c>
      <c r="M57" s="1239"/>
      <c r="N57" s="1199"/>
      <c r="O57" s="1199"/>
      <c r="P57" s="1239"/>
      <c r="Q57" s="1200"/>
      <c r="R57" s="374"/>
      <c r="S57" s="374"/>
    </row>
    <row r="58" spans="3:19" ht="18" customHeight="1">
      <c r="C58" s="26"/>
      <c r="D58" s="1199"/>
      <c r="E58" s="1198"/>
      <c r="F58" s="1198"/>
      <c r="G58" s="1238" t="s">
        <v>2353</v>
      </c>
      <c r="H58" s="71"/>
      <c r="I58" s="71"/>
      <c r="J58" s="71">
        <f>H58*I58</f>
        <v>0</v>
      </c>
      <c r="K58" s="1234"/>
      <c r="L58" s="1240"/>
      <c r="M58" s="1239"/>
      <c r="N58" s="1199"/>
      <c r="O58" s="1199"/>
      <c r="P58" s="1239"/>
      <c r="Q58" s="1200"/>
      <c r="R58" s="374"/>
      <c r="S58" s="374"/>
    </row>
    <row r="59" spans="3:19" ht="18" customHeight="1">
      <c r="C59" s="26"/>
      <c r="D59" s="1199"/>
      <c r="E59" s="1198"/>
      <c r="F59" s="1198"/>
      <c r="G59" s="1241"/>
      <c r="H59" s="1242"/>
      <c r="I59" s="1242"/>
      <c r="J59" s="1243"/>
      <c r="K59" s="1244"/>
      <c r="L59" s="1245"/>
      <c r="M59" s="1239"/>
      <c r="N59" s="1199"/>
      <c r="O59" s="1199"/>
      <c r="P59" s="1239"/>
      <c r="Q59" s="1200"/>
      <c r="R59" s="374"/>
      <c r="S59" s="374"/>
    </row>
    <row r="60" spans="3:19" ht="18" customHeight="1"/>
    <row r="61" spans="3:19" ht="18" customHeight="1"/>
  </sheetData>
  <autoFilter ref="A10:S27" xr:uid="{45795B11-EA03-4D9F-B7D5-933EB783FCD2}"/>
  <mergeCells count="11">
    <mergeCell ref="L7:M7"/>
    <mergeCell ref="E11:G11"/>
    <mergeCell ref="G59:J59"/>
    <mergeCell ref="D2:F2"/>
    <mergeCell ref="I2:K2"/>
    <mergeCell ref="D3:F3"/>
    <mergeCell ref="D4:F4"/>
    <mergeCell ref="I4:L5"/>
    <mergeCell ref="D5:F5"/>
    <mergeCell ref="H5:H6"/>
    <mergeCell ref="D6:F6"/>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1E240-B011-4874-BCC2-A1ECA802B99F}">
  <sheetPr>
    <tabColor theme="2" tint="-0.499984740745262"/>
  </sheetPr>
  <dimension ref="A2:S949"/>
  <sheetViews>
    <sheetView zoomScale="85" zoomScaleNormal="85" workbookViewId="0">
      <pane xSplit="12" ySplit="9" topLeftCell="M208" activePane="bottomRight" state="frozen"/>
      <selection pane="topRight" activeCell="K1" sqref="K1"/>
      <selection pane="bottomLeft" activeCell="A9" sqref="A9"/>
      <selection pane="bottomRight" activeCell="E219" sqref="E219"/>
    </sheetView>
  </sheetViews>
  <sheetFormatPr defaultColWidth="8.875" defaultRowHeight="18.75"/>
  <cols>
    <col min="1" max="1" width="8.875" style="801"/>
    <col min="2" max="2" width="21.25" style="801" customWidth="1"/>
    <col min="3" max="3" width="9.125" style="801" customWidth="1"/>
    <col min="4" max="4" width="6.125" style="804" customWidth="1"/>
    <col min="5" max="6" width="15.875" style="801" customWidth="1"/>
    <col min="7" max="7" width="58.75" style="801" customWidth="1"/>
    <col min="8" max="8" width="6.125" style="801" customWidth="1"/>
    <col min="9" max="10" width="9.875" style="804" bestFit="1" customWidth="1"/>
    <col min="11" max="11" width="7.375" style="1257" customWidth="1"/>
    <col min="12" max="12" width="47.875" style="801" customWidth="1"/>
    <col min="13" max="13" width="47.5" style="801" customWidth="1"/>
    <col min="14" max="14" width="30.875" style="804" customWidth="1"/>
    <col min="15" max="15" width="13.875" style="1251" customWidth="1"/>
    <col min="16" max="16" width="7.375" style="801" customWidth="1"/>
    <col min="17" max="17" width="13.125" style="811" customWidth="1"/>
    <col min="18" max="18" width="18.125" style="1252" customWidth="1"/>
    <col min="19" max="19" width="15.625" style="1253" customWidth="1"/>
    <col min="20" max="16384" width="8.875" style="801"/>
  </cols>
  <sheetData>
    <row r="2" spans="1:19" ht="20.100000000000001" customHeight="1">
      <c r="D2" s="1246" t="s">
        <v>0</v>
      </c>
      <c r="E2" s="1246"/>
      <c r="F2" s="1246"/>
      <c r="G2" s="3" t="s">
        <v>3489</v>
      </c>
      <c r="I2" s="1247" t="s">
        <v>2</v>
      </c>
      <c r="J2" s="1248"/>
      <c r="K2" s="1249"/>
      <c r="L2" s="1250">
        <f>SUM(J:J)</f>
        <v>1143804</v>
      </c>
    </row>
    <row r="3" spans="1:19" ht="20.100000000000001" customHeight="1">
      <c r="D3" s="1246" t="s">
        <v>3</v>
      </c>
      <c r="E3" s="1246"/>
      <c r="F3" s="1246"/>
      <c r="G3" s="13" t="s">
        <v>3490</v>
      </c>
      <c r="J3" s="1192" t="s">
        <v>3492</v>
      </c>
      <c r="K3" s="1192"/>
      <c r="L3" s="1192"/>
      <c r="M3" s="1192"/>
    </row>
    <row r="4" spans="1:19" ht="20.100000000000001" customHeight="1">
      <c r="D4" s="1246" t="s">
        <v>6</v>
      </c>
      <c r="E4" s="1246"/>
      <c r="F4" s="1246"/>
      <c r="G4" s="13" t="s">
        <v>3491</v>
      </c>
      <c r="I4" s="1377" t="s">
        <v>3045</v>
      </c>
      <c r="J4" s="1192"/>
      <c r="K4" s="1192"/>
      <c r="L4" s="1192"/>
      <c r="M4" s="1192"/>
    </row>
    <row r="5" spans="1:19" ht="20.100000000000001" customHeight="1">
      <c r="D5" s="1246" t="s">
        <v>9</v>
      </c>
      <c r="E5" s="1246"/>
      <c r="F5" s="1246"/>
      <c r="G5" s="16">
        <v>46073</v>
      </c>
      <c r="I5" s="1378"/>
      <c r="J5" s="1256"/>
    </row>
    <row r="6" spans="1:19" ht="20.100000000000001" customHeight="1">
      <c r="D6" s="1246" t="s">
        <v>10</v>
      </c>
      <c r="E6" s="1246"/>
      <c r="F6" s="1246"/>
      <c r="G6" s="16">
        <v>46077</v>
      </c>
      <c r="J6" s="1257"/>
    </row>
    <row r="7" spans="1:19" ht="20.100000000000001" customHeight="1">
      <c r="D7" s="1297"/>
      <c r="E7" s="1297"/>
      <c r="F7" s="1297"/>
      <c r="G7" s="1259"/>
      <c r="J7" s="1257"/>
    </row>
    <row r="9" spans="1:19" s="804" customFormat="1" ht="19.7" customHeight="1">
      <c r="A9" s="885" t="s">
        <v>11</v>
      </c>
      <c r="B9" s="885" t="s">
        <v>12</v>
      </c>
      <c r="C9" s="885" t="s">
        <v>13</v>
      </c>
      <c r="D9" s="1216" t="s">
        <v>14</v>
      </c>
      <c r="E9" s="1216" t="s">
        <v>15</v>
      </c>
      <c r="F9" s="1216" t="s">
        <v>16</v>
      </c>
      <c r="G9" s="885" t="s">
        <v>17</v>
      </c>
      <c r="H9" s="1260" t="s">
        <v>18</v>
      </c>
      <c r="I9" s="885" t="s">
        <v>19</v>
      </c>
      <c r="J9" s="1261" t="s">
        <v>20</v>
      </c>
      <c r="K9" s="1262" t="s">
        <v>21</v>
      </c>
      <c r="L9" s="885" t="s">
        <v>22</v>
      </c>
      <c r="M9" s="885" t="s">
        <v>23</v>
      </c>
      <c r="N9" s="885" t="s">
        <v>24</v>
      </c>
      <c r="O9" s="1263" t="s">
        <v>25</v>
      </c>
      <c r="P9" s="1216" t="s">
        <v>26</v>
      </c>
      <c r="Q9" s="885" t="s">
        <v>27</v>
      </c>
      <c r="R9" s="1263" t="s">
        <v>28</v>
      </c>
      <c r="S9" s="1264" t="s">
        <v>29</v>
      </c>
    </row>
    <row r="10" spans="1:19" s="804" customFormat="1" ht="19.7" customHeight="1">
      <c r="A10" s="831" t="s">
        <v>30</v>
      </c>
      <c r="B10" s="831"/>
      <c r="C10" s="831" t="s">
        <v>31</v>
      </c>
      <c r="D10" s="1208" t="s">
        <v>32</v>
      </c>
      <c r="E10" s="1208" t="s">
        <v>33</v>
      </c>
      <c r="F10" s="1208" t="s">
        <v>34</v>
      </c>
      <c r="G10" s="831" t="s">
        <v>35</v>
      </c>
      <c r="H10" s="852" t="s">
        <v>36</v>
      </c>
      <c r="I10" s="831" t="s">
        <v>37</v>
      </c>
      <c r="J10" s="479" t="s">
        <v>38</v>
      </c>
      <c r="K10" s="1125" t="s">
        <v>39</v>
      </c>
      <c r="L10" s="831" t="s">
        <v>40</v>
      </c>
      <c r="M10" s="831" t="s">
        <v>41</v>
      </c>
      <c r="N10" s="831" t="s">
        <v>42</v>
      </c>
      <c r="O10" s="1207" t="s">
        <v>43</v>
      </c>
      <c r="P10" s="1208" t="s">
        <v>44</v>
      </c>
      <c r="Q10" s="831" t="s">
        <v>45</v>
      </c>
      <c r="R10" s="1207" t="s">
        <v>46</v>
      </c>
      <c r="S10" s="1265" t="s">
        <v>47</v>
      </c>
    </row>
    <row r="11" spans="1:19" s="804" customFormat="1" ht="19.7" customHeight="1">
      <c r="D11" s="909"/>
      <c r="E11" s="1208"/>
      <c r="F11" s="1208"/>
      <c r="G11" s="831"/>
      <c r="H11" s="852"/>
      <c r="I11" s="831"/>
      <c r="J11" s="479"/>
      <c r="K11" s="1125"/>
      <c r="L11" s="831"/>
      <c r="M11" s="831"/>
      <c r="N11" s="831"/>
      <c r="O11" s="1207"/>
      <c r="P11" s="1208"/>
      <c r="Q11" s="831"/>
      <c r="R11" s="1207"/>
      <c r="S11" s="1265"/>
    </row>
    <row r="12" spans="1:19" s="804" customFormat="1" ht="19.7" customHeight="1">
      <c r="A12" s="831"/>
      <c r="B12" s="831"/>
      <c r="C12" s="831"/>
      <c r="D12" s="1208"/>
      <c r="E12" s="1379" t="s">
        <v>48</v>
      </c>
      <c r="F12" s="1269"/>
      <c r="G12" s="1325"/>
      <c r="H12" s="831"/>
      <c r="I12" s="831"/>
      <c r="J12" s="479"/>
      <c r="K12" s="1125"/>
      <c r="L12" s="831"/>
      <c r="M12" s="831"/>
      <c r="N12" s="831"/>
      <c r="O12" s="1207"/>
      <c r="P12" s="1208"/>
      <c r="Q12" s="831"/>
      <c r="R12" s="1207"/>
      <c r="S12" s="1265"/>
    </row>
    <row r="13" spans="1:19" s="804" customFormat="1" ht="19.5" customHeight="1">
      <c r="A13" s="831"/>
      <c r="B13" s="831"/>
      <c r="C13" s="831"/>
      <c r="D13" s="1208"/>
      <c r="E13" s="43"/>
      <c r="F13" s="43"/>
      <c r="G13" s="55"/>
      <c r="H13" s="939"/>
      <c r="I13" s="57"/>
      <c r="J13" s="63"/>
      <c r="K13" s="29"/>
      <c r="L13" s="47"/>
      <c r="M13" s="831"/>
      <c r="N13" s="1208"/>
      <c r="O13" s="1207"/>
      <c r="P13" s="1208"/>
      <c r="Q13" s="853"/>
      <c r="R13" s="1207"/>
      <c r="S13" s="1265"/>
    </row>
    <row r="14" spans="1:19" s="804" customFormat="1" ht="19.5" customHeight="1">
      <c r="A14" s="1210" t="s">
        <v>2620</v>
      </c>
      <c r="B14" s="1380" t="s">
        <v>3582</v>
      </c>
      <c r="C14" s="831">
        <v>1</v>
      </c>
      <c r="D14" s="856">
        <v>1</v>
      </c>
      <c r="E14" s="1208" t="s">
        <v>175</v>
      </c>
      <c r="F14" s="1271" t="s">
        <v>175</v>
      </c>
      <c r="G14" s="1381" t="s">
        <v>3583</v>
      </c>
      <c r="H14" s="1382">
        <v>1</v>
      </c>
      <c r="I14" s="1383">
        <v>19600</v>
      </c>
      <c r="J14" s="865">
        <f t="shared" ref="J14:J26" si="0">H14*I14</f>
        <v>19600</v>
      </c>
      <c r="K14" s="1125"/>
      <c r="L14" s="907" t="s">
        <v>3584</v>
      </c>
      <c r="M14" s="1219"/>
      <c r="N14" s="1384" t="s">
        <v>3585</v>
      </c>
      <c r="O14" s="1207">
        <v>46062</v>
      </c>
      <c r="P14" s="1208"/>
      <c r="Q14" s="853">
        <v>46073</v>
      </c>
      <c r="R14" s="1207">
        <v>46077</v>
      </c>
      <c r="S14" s="1221"/>
    </row>
    <row r="15" spans="1:19" s="804" customFormat="1" ht="19.7" customHeight="1">
      <c r="A15" s="1210" t="s">
        <v>200</v>
      </c>
      <c r="B15" s="1380" t="s">
        <v>3582</v>
      </c>
      <c r="C15" s="831">
        <v>12</v>
      </c>
      <c r="D15" s="856">
        <f>+D14+1</f>
        <v>2</v>
      </c>
      <c r="E15" s="1385" t="s">
        <v>174</v>
      </c>
      <c r="F15" s="1386" t="s">
        <v>175</v>
      </c>
      <c r="G15" s="1387" t="s">
        <v>3586</v>
      </c>
      <c r="H15" s="1388">
        <v>2</v>
      </c>
      <c r="I15" s="1210">
        <v>2991</v>
      </c>
      <c r="J15" s="1389">
        <f t="shared" si="0"/>
        <v>5982</v>
      </c>
      <c r="K15" s="479"/>
      <c r="L15" s="1390" t="s">
        <v>2480</v>
      </c>
      <c r="M15" s="831"/>
      <c r="N15" s="1384" t="s">
        <v>3585</v>
      </c>
      <c r="O15" s="1207">
        <v>46062</v>
      </c>
      <c r="P15" s="1208"/>
      <c r="Q15" s="853">
        <v>46073</v>
      </c>
      <c r="R15" s="1207">
        <v>46077</v>
      </c>
      <c r="S15" s="1265"/>
    </row>
    <row r="16" spans="1:19" s="804" customFormat="1" ht="19.7" customHeight="1">
      <c r="A16" s="1210" t="s">
        <v>123</v>
      </c>
      <c r="B16" s="1380" t="s">
        <v>3582</v>
      </c>
      <c r="C16" s="831"/>
      <c r="D16" s="856">
        <f t="shared" ref="D16:D26" si="1">+D15+1</f>
        <v>3</v>
      </c>
      <c r="E16" s="1279" t="s">
        <v>287</v>
      </c>
      <c r="F16" s="1391" t="s">
        <v>287</v>
      </c>
      <c r="G16" s="1392" t="s">
        <v>2637</v>
      </c>
      <c r="H16" s="1393">
        <v>40</v>
      </c>
      <c r="I16" s="1210">
        <v>22</v>
      </c>
      <c r="J16" s="1389">
        <f t="shared" si="0"/>
        <v>880</v>
      </c>
      <c r="K16" s="1125"/>
      <c r="L16" s="1394" t="s">
        <v>3587</v>
      </c>
      <c r="M16" s="831"/>
      <c r="N16" s="1384" t="s">
        <v>3585</v>
      </c>
      <c r="O16" s="1207">
        <v>46062</v>
      </c>
      <c r="P16" s="1208"/>
      <c r="Q16" s="853">
        <v>46073</v>
      </c>
      <c r="R16" s="1207">
        <v>46077</v>
      </c>
      <c r="S16" s="1265"/>
    </row>
    <row r="17" spans="1:19" s="804" customFormat="1" ht="19.7" customHeight="1">
      <c r="A17" s="1210" t="s">
        <v>123</v>
      </c>
      <c r="B17" s="1380" t="s">
        <v>3582</v>
      </c>
      <c r="C17" s="831"/>
      <c r="D17" s="856">
        <f t="shared" si="1"/>
        <v>4</v>
      </c>
      <c r="E17" s="1279" t="s">
        <v>287</v>
      </c>
      <c r="F17" s="1391" t="s">
        <v>287</v>
      </c>
      <c r="G17" s="1392" t="s">
        <v>211</v>
      </c>
      <c r="H17" s="1393">
        <v>6</v>
      </c>
      <c r="I17" s="1210">
        <v>120</v>
      </c>
      <c r="J17" s="1389">
        <f t="shared" si="0"/>
        <v>720</v>
      </c>
      <c r="K17" s="1125"/>
      <c r="L17" s="907" t="s">
        <v>2640</v>
      </c>
      <c r="M17" s="831"/>
      <c r="N17" s="1384" t="s">
        <v>3585</v>
      </c>
      <c r="O17" s="1207">
        <v>46062</v>
      </c>
      <c r="P17" s="1208"/>
      <c r="Q17" s="853">
        <v>46073</v>
      </c>
      <c r="R17" s="1207">
        <v>46077</v>
      </c>
      <c r="S17" s="1265"/>
    </row>
    <row r="18" spans="1:19" s="804" customFormat="1" ht="19.7" customHeight="1">
      <c r="A18" s="1210" t="s">
        <v>123</v>
      </c>
      <c r="B18" s="1380" t="s">
        <v>3582</v>
      </c>
      <c r="C18" s="831"/>
      <c r="D18" s="856">
        <f t="shared" si="1"/>
        <v>5</v>
      </c>
      <c r="E18" s="1279" t="s">
        <v>287</v>
      </c>
      <c r="F18" s="1391" t="s">
        <v>287</v>
      </c>
      <c r="G18" s="1392" t="s">
        <v>2641</v>
      </c>
      <c r="H18" s="1393">
        <v>6</v>
      </c>
      <c r="I18" s="1210">
        <v>84</v>
      </c>
      <c r="J18" s="1389">
        <f t="shared" si="0"/>
        <v>504</v>
      </c>
      <c r="K18" s="1125"/>
      <c r="L18" s="1394" t="s">
        <v>3588</v>
      </c>
      <c r="M18" s="831"/>
      <c r="N18" s="1384" t="s">
        <v>3585</v>
      </c>
      <c r="O18" s="1207">
        <v>46062</v>
      </c>
      <c r="P18" s="1208"/>
      <c r="Q18" s="853">
        <v>46073</v>
      </c>
      <c r="R18" s="1207">
        <v>46077</v>
      </c>
      <c r="S18" s="1265"/>
    </row>
    <row r="19" spans="1:19" s="804" customFormat="1" ht="19.7" customHeight="1">
      <c r="A19" s="1210" t="s">
        <v>123</v>
      </c>
      <c r="B19" s="1380" t="s">
        <v>3582</v>
      </c>
      <c r="C19" s="831"/>
      <c r="D19" s="856">
        <f t="shared" si="1"/>
        <v>6</v>
      </c>
      <c r="E19" s="1279" t="s">
        <v>287</v>
      </c>
      <c r="F19" s="1391" t="s">
        <v>287</v>
      </c>
      <c r="G19" s="1392" t="s">
        <v>1259</v>
      </c>
      <c r="H19" s="1393">
        <v>4</v>
      </c>
      <c r="I19" s="1210">
        <v>93</v>
      </c>
      <c r="J19" s="1389">
        <f t="shared" si="0"/>
        <v>372</v>
      </c>
      <c r="K19" s="1125"/>
      <c r="L19" s="1394" t="s">
        <v>3589</v>
      </c>
      <c r="M19" s="831"/>
      <c r="N19" s="1384" t="s">
        <v>3585</v>
      </c>
      <c r="O19" s="1207">
        <v>46062</v>
      </c>
      <c r="P19" s="1208"/>
      <c r="Q19" s="853">
        <v>46073</v>
      </c>
      <c r="R19" s="1207">
        <v>46077</v>
      </c>
      <c r="S19" s="1265"/>
    </row>
    <row r="20" spans="1:19" s="804" customFormat="1" ht="19.7" customHeight="1">
      <c r="A20" s="1210" t="s">
        <v>200</v>
      </c>
      <c r="B20" s="1380" t="s">
        <v>3582</v>
      </c>
      <c r="C20" s="831">
        <v>12</v>
      </c>
      <c r="D20" s="856">
        <f t="shared" si="1"/>
        <v>7</v>
      </c>
      <c r="E20" s="1385" t="s">
        <v>174</v>
      </c>
      <c r="F20" s="1386" t="s">
        <v>175</v>
      </c>
      <c r="G20" s="1387" t="s">
        <v>3590</v>
      </c>
      <c r="H20" s="1388">
        <v>2</v>
      </c>
      <c r="I20" s="1210">
        <v>3135</v>
      </c>
      <c r="J20" s="1389">
        <f t="shared" si="0"/>
        <v>6270</v>
      </c>
      <c r="K20" s="479"/>
      <c r="L20" s="913" t="s">
        <v>2483</v>
      </c>
      <c r="M20" s="831"/>
      <c r="N20" s="1384" t="s">
        <v>3585</v>
      </c>
      <c r="O20" s="1207">
        <v>46062</v>
      </c>
      <c r="P20" s="1208"/>
      <c r="Q20" s="853">
        <v>46073</v>
      </c>
      <c r="R20" s="1207">
        <v>46077</v>
      </c>
      <c r="S20" s="1265"/>
    </row>
    <row r="21" spans="1:19" s="804" customFormat="1" ht="19.7" customHeight="1">
      <c r="A21" s="1210" t="s">
        <v>123</v>
      </c>
      <c r="B21" s="1380" t="s">
        <v>3582</v>
      </c>
      <c r="C21" s="831"/>
      <c r="D21" s="856">
        <f t="shared" si="1"/>
        <v>8</v>
      </c>
      <c r="E21" s="1279" t="s">
        <v>287</v>
      </c>
      <c r="F21" s="1391" t="s">
        <v>287</v>
      </c>
      <c r="G21" s="1392" t="s">
        <v>2644</v>
      </c>
      <c r="H21" s="1393">
        <v>4</v>
      </c>
      <c r="I21" s="1210">
        <v>77</v>
      </c>
      <c r="J21" s="1389">
        <f t="shared" si="0"/>
        <v>308</v>
      </c>
      <c r="K21" s="1125"/>
      <c r="L21" s="1394" t="s">
        <v>3587</v>
      </c>
      <c r="M21" s="831"/>
      <c r="N21" s="1384" t="s">
        <v>3585</v>
      </c>
      <c r="O21" s="1207">
        <v>46062</v>
      </c>
      <c r="P21" s="1208"/>
      <c r="Q21" s="853">
        <v>46073</v>
      </c>
      <c r="R21" s="1207">
        <v>46077</v>
      </c>
      <c r="S21" s="1265"/>
    </row>
    <row r="22" spans="1:19" s="804" customFormat="1" ht="19.7" customHeight="1">
      <c r="A22" s="1210" t="s">
        <v>123</v>
      </c>
      <c r="B22" s="1380" t="s">
        <v>3582</v>
      </c>
      <c r="C22" s="831"/>
      <c r="D22" s="856">
        <f t="shared" si="1"/>
        <v>9</v>
      </c>
      <c r="E22" s="1279" t="s">
        <v>287</v>
      </c>
      <c r="F22" s="1391" t="s">
        <v>287</v>
      </c>
      <c r="G22" s="1395" t="s">
        <v>2646</v>
      </c>
      <c r="H22" s="1388">
        <v>14</v>
      </c>
      <c r="I22" s="1396">
        <v>14</v>
      </c>
      <c r="J22" s="1389">
        <f t="shared" si="0"/>
        <v>196</v>
      </c>
      <c r="K22" s="847"/>
      <c r="L22" s="913" t="s">
        <v>2647</v>
      </c>
      <c r="M22" s="831"/>
      <c r="N22" s="1384" t="s">
        <v>3585</v>
      </c>
      <c r="O22" s="1207">
        <v>46062</v>
      </c>
      <c r="P22" s="1208"/>
      <c r="Q22" s="853">
        <v>46073</v>
      </c>
      <c r="R22" s="1207">
        <v>46077</v>
      </c>
      <c r="S22" s="1265"/>
    </row>
    <row r="23" spans="1:19" s="804" customFormat="1" ht="19.7" customHeight="1">
      <c r="A23" s="1210" t="s">
        <v>123</v>
      </c>
      <c r="B23" s="1380" t="s">
        <v>3582</v>
      </c>
      <c r="C23" s="831"/>
      <c r="D23" s="856">
        <f t="shared" si="1"/>
        <v>10</v>
      </c>
      <c r="E23" s="1279" t="s">
        <v>287</v>
      </c>
      <c r="F23" s="1391" t="s">
        <v>287</v>
      </c>
      <c r="G23" s="1392" t="s">
        <v>2641</v>
      </c>
      <c r="H23" s="1393">
        <v>6</v>
      </c>
      <c r="I23" s="1210">
        <v>84</v>
      </c>
      <c r="J23" s="1389">
        <f t="shared" si="0"/>
        <v>504</v>
      </c>
      <c r="K23" s="1125"/>
      <c r="L23" s="1394" t="s">
        <v>2642</v>
      </c>
      <c r="M23" s="831"/>
      <c r="N23" s="1384" t="s">
        <v>3585</v>
      </c>
      <c r="O23" s="1207">
        <v>46062</v>
      </c>
      <c r="P23" s="1208"/>
      <c r="Q23" s="853">
        <v>46073</v>
      </c>
      <c r="R23" s="1207">
        <v>46077</v>
      </c>
      <c r="S23" s="1265"/>
    </row>
    <row r="24" spans="1:19" s="804" customFormat="1" ht="19.7" customHeight="1">
      <c r="A24" s="1210" t="s">
        <v>123</v>
      </c>
      <c r="B24" s="1380" t="s">
        <v>3582</v>
      </c>
      <c r="C24" s="831"/>
      <c r="D24" s="856">
        <f t="shared" si="1"/>
        <v>11</v>
      </c>
      <c r="E24" s="1279" t="s">
        <v>287</v>
      </c>
      <c r="F24" s="1391" t="s">
        <v>287</v>
      </c>
      <c r="G24" s="1395" t="s">
        <v>2648</v>
      </c>
      <c r="H24" s="1388">
        <v>12</v>
      </c>
      <c r="I24" s="1396">
        <v>93</v>
      </c>
      <c r="J24" s="1389">
        <f t="shared" si="0"/>
        <v>1116</v>
      </c>
      <c r="K24" s="847"/>
      <c r="L24" s="913" t="s">
        <v>2649</v>
      </c>
      <c r="M24" s="831"/>
      <c r="N24" s="1384" t="s">
        <v>3585</v>
      </c>
      <c r="O24" s="1207">
        <v>46062</v>
      </c>
      <c r="P24" s="1208"/>
      <c r="Q24" s="853">
        <v>46073</v>
      </c>
      <c r="R24" s="1207">
        <v>46077</v>
      </c>
      <c r="S24" s="1265"/>
    </row>
    <row r="25" spans="1:19" s="804" customFormat="1" ht="19.7" customHeight="1">
      <c r="A25" s="1210" t="s">
        <v>123</v>
      </c>
      <c r="B25" s="1380" t="s">
        <v>3582</v>
      </c>
      <c r="C25" s="831"/>
      <c r="D25" s="856">
        <f t="shared" si="1"/>
        <v>12</v>
      </c>
      <c r="E25" s="1279" t="s">
        <v>287</v>
      </c>
      <c r="F25" s="1391" t="s">
        <v>287</v>
      </c>
      <c r="G25" s="1395" t="s">
        <v>1275</v>
      </c>
      <c r="H25" s="1388">
        <v>6</v>
      </c>
      <c r="I25" s="1396">
        <v>81</v>
      </c>
      <c r="J25" s="1389">
        <f t="shared" si="0"/>
        <v>486</v>
      </c>
      <c r="K25" s="847"/>
      <c r="L25" s="913" t="s">
        <v>2650</v>
      </c>
      <c r="M25" s="831"/>
      <c r="N25" s="1384" t="s">
        <v>3585</v>
      </c>
      <c r="O25" s="1207">
        <v>46062</v>
      </c>
      <c r="P25" s="1208"/>
      <c r="Q25" s="853">
        <v>46073</v>
      </c>
      <c r="R25" s="1207">
        <v>46077</v>
      </c>
      <c r="S25" s="1265"/>
    </row>
    <row r="26" spans="1:19" s="804" customFormat="1" ht="19.7" customHeight="1">
      <c r="A26" s="1210" t="s">
        <v>213</v>
      </c>
      <c r="B26" s="1380" t="s">
        <v>3582</v>
      </c>
      <c r="C26" s="831">
        <v>12</v>
      </c>
      <c r="D26" s="856">
        <f t="shared" si="1"/>
        <v>13</v>
      </c>
      <c r="E26" s="1385" t="s">
        <v>174</v>
      </c>
      <c r="F26" s="1386" t="s">
        <v>175</v>
      </c>
      <c r="G26" s="1392" t="s">
        <v>3591</v>
      </c>
      <c r="H26" s="1393">
        <v>2</v>
      </c>
      <c r="I26" s="1210">
        <v>6438</v>
      </c>
      <c r="J26" s="1389">
        <f t="shared" si="0"/>
        <v>12876</v>
      </c>
      <c r="K26" s="1125"/>
      <c r="L26" s="913" t="s">
        <v>2485</v>
      </c>
      <c r="M26" s="831"/>
      <c r="N26" s="1384" t="s">
        <v>3585</v>
      </c>
      <c r="O26" s="1207">
        <v>46062</v>
      </c>
      <c r="P26" s="1208"/>
      <c r="Q26" s="853">
        <v>46073</v>
      </c>
      <c r="R26" s="1207">
        <v>46077</v>
      </c>
      <c r="S26" s="1265"/>
    </row>
    <row r="27" spans="1:19" s="804" customFormat="1" ht="19.7" customHeight="1">
      <c r="D27" s="1208"/>
      <c r="E27" s="1279"/>
      <c r="F27" s="1279"/>
      <c r="G27" s="1397"/>
      <c r="H27" s="1398"/>
      <c r="I27" s="1399"/>
      <c r="J27" s="1320"/>
      <c r="K27" s="847"/>
      <c r="L27" s="1397"/>
      <c r="M27" s="831"/>
      <c r="N27" s="1322"/>
      <c r="O27" s="1207"/>
      <c r="P27" s="1208"/>
      <c r="Q27" s="853"/>
      <c r="R27" s="1207"/>
      <c r="S27" s="1265"/>
    </row>
    <row r="28" spans="1:19" s="804" customFormat="1" ht="19.7" customHeight="1">
      <c r="B28" s="1400">
        <v>45</v>
      </c>
      <c r="C28" s="1400" t="s">
        <v>63</v>
      </c>
      <c r="D28" s="1208"/>
      <c r="E28" s="1222"/>
      <c r="F28" s="1222"/>
      <c r="G28" s="55"/>
      <c r="H28" s="939"/>
      <c r="I28" s="57"/>
      <c r="J28" s="1401"/>
      <c r="K28" s="1125"/>
      <c r="L28" s="1402"/>
      <c r="M28" s="831"/>
      <c r="N28" s="831"/>
      <c r="O28" s="1207"/>
      <c r="P28" s="1208"/>
      <c r="Q28" s="853"/>
      <c r="R28" s="1207"/>
      <c r="S28" s="1265"/>
    </row>
    <row r="29" spans="1:19" s="804" customFormat="1" ht="19.7" customHeight="1">
      <c r="D29" s="1208"/>
      <c r="E29" s="1222"/>
      <c r="F29" s="1222"/>
      <c r="G29" s="1281">
        <f>SUM(J13:J28)</f>
        <v>49814</v>
      </c>
      <c r="H29" s="940"/>
      <c r="I29" s="57"/>
      <c r="J29" s="1223"/>
      <c r="K29" s="1125"/>
      <c r="L29" s="907"/>
      <c r="M29" s="831"/>
      <c r="N29" s="831"/>
      <c r="O29" s="1207"/>
      <c r="P29" s="1208"/>
      <c r="Q29" s="853"/>
      <c r="R29" s="1207"/>
      <c r="S29" s="1265"/>
    </row>
    <row r="30" spans="1:19" s="804" customFormat="1" ht="19.7" customHeight="1">
      <c r="D30" s="1208"/>
      <c r="E30" s="1403"/>
      <c r="F30" s="1404"/>
      <c r="G30" s="1357"/>
      <c r="H30" s="852"/>
      <c r="I30" s="831"/>
      <c r="J30" s="479"/>
      <c r="K30" s="1125"/>
      <c r="L30" s="831"/>
      <c r="M30" s="831"/>
      <c r="N30" s="831"/>
      <c r="O30" s="1207"/>
      <c r="P30" s="1208"/>
      <c r="Q30" s="831"/>
      <c r="R30" s="1207"/>
      <c r="S30" s="1265"/>
    </row>
    <row r="31" spans="1:19" s="804" customFormat="1" ht="19.7" customHeight="1">
      <c r="D31" s="1208"/>
      <c r="E31" s="1208"/>
      <c r="F31" s="1208"/>
      <c r="G31" s="907"/>
      <c r="H31" s="1266"/>
      <c r="I31" s="831"/>
      <c r="J31" s="881"/>
      <c r="K31" s="1125"/>
      <c r="L31" s="907"/>
      <c r="M31" s="831"/>
      <c r="N31" s="831"/>
      <c r="O31" s="1207"/>
      <c r="P31" s="1208"/>
      <c r="Q31" s="831"/>
      <c r="R31" s="1207"/>
      <c r="S31" s="1265"/>
    </row>
    <row r="32" spans="1:19" s="804" customFormat="1" ht="19.7" customHeight="1">
      <c r="D32" s="1208"/>
      <c r="E32" s="1208"/>
      <c r="F32" s="1208"/>
      <c r="G32" s="907"/>
      <c r="H32" s="1266"/>
      <c r="I32" s="831"/>
      <c r="J32" s="881"/>
      <c r="K32" s="1125"/>
      <c r="L32" s="907"/>
      <c r="M32" s="831"/>
      <c r="N32" s="831"/>
      <c r="O32" s="1207"/>
      <c r="P32" s="1208"/>
      <c r="Q32" s="831"/>
      <c r="R32" s="1207"/>
      <c r="S32" s="1265"/>
    </row>
    <row r="33" spans="1:19" s="804" customFormat="1" ht="19.7" customHeight="1">
      <c r="D33" s="1208"/>
      <c r="E33" s="1301" t="s">
        <v>67</v>
      </c>
      <c r="F33" s="1269"/>
      <c r="G33" s="1270" t="s">
        <v>2651</v>
      </c>
      <c r="H33" s="831"/>
      <c r="I33" s="831"/>
      <c r="J33" s="479"/>
      <c r="K33" s="1125"/>
      <c r="L33" s="831"/>
      <c r="M33" s="831"/>
      <c r="N33" s="831"/>
      <c r="O33" s="1207"/>
      <c r="P33" s="1208"/>
      <c r="Q33" s="831"/>
      <c r="R33" s="1207"/>
      <c r="S33" s="1265"/>
    </row>
    <row r="34" spans="1:19" s="804" customFormat="1" ht="19.7" customHeight="1">
      <c r="A34" s="1405" t="s">
        <v>200</v>
      </c>
      <c r="B34" s="1406" t="s">
        <v>3592</v>
      </c>
      <c r="C34" s="831">
        <v>12</v>
      </c>
      <c r="D34" s="856">
        <f>+D26+1</f>
        <v>14</v>
      </c>
      <c r="E34" s="1280" t="s">
        <v>175</v>
      </c>
      <c r="F34" s="1407" t="s">
        <v>175</v>
      </c>
      <c r="G34" s="1408" t="s">
        <v>3593</v>
      </c>
      <c r="H34" s="1409">
        <v>1</v>
      </c>
      <c r="I34" s="1410">
        <v>1395</v>
      </c>
      <c r="J34" s="1411">
        <f t="shared" ref="J34:J67" si="2">H34*I34</f>
        <v>1395</v>
      </c>
      <c r="K34" s="1346"/>
      <c r="L34" s="1334" t="s">
        <v>2335</v>
      </c>
      <c r="M34" s="880"/>
      <c r="N34" s="1384" t="s">
        <v>3585</v>
      </c>
      <c r="O34" s="1207">
        <v>46062</v>
      </c>
      <c r="P34" s="1208"/>
      <c r="Q34" s="853">
        <v>46073</v>
      </c>
      <c r="R34" s="1207">
        <v>46077</v>
      </c>
      <c r="S34" s="1265"/>
    </row>
    <row r="35" spans="1:19" s="804" customFormat="1" ht="19.7" customHeight="1">
      <c r="A35" s="1405" t="s">
        <v>123</v>
      </c>
      <c r="B35" s="1406" t="s">
        <v>3592</v>
      </c>
      <c r="C35" s="831">
        <v>12</v>
      </c>
      <c r="D35" s="856">
        <f>+D34+1</f>
        <v>15</v>
      </c>
      <c r="E35" s="1280" t="s">
        <v>175</v>
      </c>
      <c r="F35" s="1407" t="s">
        <v>175</v>
      </c>
      <c r="G35" s="1408" t="s">
        <v>3594</v>
      </c>
      <c r="H35" s="1409">
        <v>1</v>
      </c>
      <c r="I35" s="1410">
        <v>712</v>
      </c>
      <c r="J35" s="1411">
        <f t="shared" si="2"/>
        <v>712</v>
      </c>
      <c r="K35" s="1346"/>
      <c r="L35" s="1334" t="s">
        <v>2655</v>
      </c>
      <c r="M35" s="880"/>
      <c r="N35" s="1384" t="s">
        <v>3585</v>
      </c>
      <c r="O35" s="1207">
        <v>46062</v>
      </c>
      <c r="P35" s="1208"/>
      <c r="Q35" s="853">
        <v>46073</v>
      </c>
      <c r="R35" s="1207">
        <v>46077</v>
      </c>
      <c r="S35" s="1265"/>
    </row>
    <row r="36" spans="1:19" s="804" customFormat="1" ht="19.7" customHeight="1">
      <c r="A36" s="1210" t="s">
        <v>172</v>
      </c>
      <c r="B36" s="1406" t="s">
        <v>3592</v>
      </c>
      <c r="C36" s="831">
        <v>12</v>
      </c>
      <c r="D36" s="856">
        <f>+D35+1</f>
        <v>16</v>
      </c>
      <c r="E36" s="1385" t="s">
        <v>174</v>
      </c>
      <c r="F36" s="1386" t="s">
        <v>175</v>
      </c>
      <c r="G36" s="1408" t="s">
        <v>3595</v>
      </c>
      <c r="H36" s="1412">
        <v>1</v>
      </c>
      <c r="I36" s="1410">
        <v>16468</v>
      </c>
      <c r="J36" s="1389">
        <f t="shared" si="2"/>
        <v>16468</v>
      </c>
      <c r="K36" s="1346"/>
      <c r="L36" s="1334" t="s">
        <v>3596</v>
      </c>
      <c r="M36" s="880"/>
      <c r="N36" s="1384" t="s">
        <v>3585</v>
      </c>
      <c r="O36" s="1207">
        <v>46062</v>
      </c>
      <c r="P36" s="1208"/>
      <c r="Q36" s="853">
        <v>46073</v>
      </c>
      <c r="R36" s="1207">
        <v>46077</v>
      </c>
      <c r="S36" s="1265"/>
    </row>
    <row r="37" spans="1:19" s="804" customFormat="1" ht="19.7" customHeight="1">
      <c r="A37" s="1405" t="s">
        <v>123</v>
      </c>
      <c r="B37" s="1406" t="s">
        <v>3592</v>
      </c>
      <c r="C37" s="831">
        <v>12</v>
      </c>
      <c r="D37" s="856">
        <f t="shared" ref="D37:D70" si="3">+D36+1</f>
        <v>17</v>
      </c>
      <c r="E37" s="1208" t="s">
        <v>175</v>
      </c>
      <c r="F37" s="1271" t="s">
        <v>175</v>
      </c>
      <c r="G37" s="1413" t="s">
        <v>2646</v>
      </c>
      <c r="H37" s="1414">
        <v>2</v>
      </c>
      <c r="I37" s="1415">
        <v>113</v>
      </c>
      <c r="J37" s="1389">
        <f t="shared" si="2"/>
        <v>226</v>
      </c>
      <c r="K37" s="905"/>
      <c r="L37" s="907" t="s">
        <v>2708</v>
      </c>
      <c r="M37" s="880"/>
      <c r="N37" s="1384" t="s">
        <v>3585</v>
      </c>
      <c r="O37" s="1207">
        <v>46062</v>
      </c>
      <c r="P37" s="1208"/>
      <c r="Q37" s="853">
        <v>46073</v>
      </c>
      <c r="R37" s="1207">
        <v>46077</v>
      </c>
      <c r="S37" s="1265"/>
    </row>
    <row r="38" spans="1:19" s="804" customFormat="1" ht="19.7" customHeight="1">
      <c r="A38" s="1210" t="s">
        <v>172</v>
      </c>
      <c r="B38" s="1406" t="s">
        <v>3592</v>
      </c>
      <c r="C38" s="831">
        <v>12</v>
      </c>
      <c r="D38" s="856">
        <f t="shared" si="3"/>
        <v>18</v>
      </c>
      <c r="E38" s="1385" t="s">
        <v>174</v>
      </c>
      <c r="F38" s="1386" t="s">
        <v>175</v>
      </c>
      <c r="G38" s="1408" t="s">
        <v>3597</v>
      </c>
      <c r="H38" s="1412">
        <v>1</v>
      </c>
      <c r="I38" s="1410">
        <v>11834</v>
      </c>
      <c r="J38" s="1389">
        <f t="shared" si="2"/>
        <v>11834</v>
      </c>
      <c r="K38" s="1346"/>
      <c r="L38" s="1334" t="s">
        <v>3598</v>
      </c>
      <c r="M38" s="880"/>
      <c r="N38" s="1384" t="s">
        <v>3585</v>
      </c>
      <c r="O38" s="1207">
        <v>46062</v>
      </c>
      <c r="P38" s="1208"/>
      <c r="Q38" s="853">
        <v>46073</v>
      </c>
      <c r="R38" s="1207">
        <v>46077</v>
      </c>
      <c r="S38" s="1265"/>
    </row>
    <row r="39" spans="1:19" s="804" customFormat="1" ht="19.7" customHeight="1">
      <c r="A39" s="1210" t="s">
        <v>123</v>
      </c>
      <c r="B39" s="1406" t="s">
        <v>3592</v>
      </c>
      <c r="C39" s="831"/>
      <c r="D39" s="856">
        <f t="shared" si="3"/>
        <v>19</v>
      </c>
      <c r="E39" s="1279" t="s">
        <v>287</v>
      </c>
      <c r="F39" s="1391" t="s">
        <v>287</v>
      </c>
      <c r="G39" s="1392" t="s">
        <v>226</v>
      </c>
      <c r="H39" s="1393">
        <v>1</v>
      </c>
      <c r="I39" s="1210">
        <v>187</v>
      </c>
      <c r="J39" s="1389">
        <f t="shared" si="2"/>
        <v>187</v>
      </c>
      <c r="K39" s="1125"/>
      <c r="L39" s="1394" t="s">
        <v>3599</v>
      </c>
      <c r="M39" s="880"/>
      <c r="N39" s="1384" t="s">
        <v>3585</v>
      </c>
      <c r="O39" s="1207">
        <v>46062</v>
      </c>
      <c r="P39" s="1208"/>
      <c r="Q39" s="853">
        <v>46073</v>
      </c>
      <c r="R39" s="1207">
        <v>46077</v>
      </c>
      <c r="S39" s="1265"/>
    </row>
    <row r="40" spans="1:19" s="804" customFormat="1" ht="19.7" customHeight="1">
      <c r="A40" s="1210" t="s">
        <v>123</v>
      </c>
      <c r="B40" s="1406" t="s">
        <v>3592</v>
      </c>
      <c r="C40" s="831"/>
      <c r="D40" s="856">
        <f t="shared" si="3"/>
        <v>20</v>
      </c>
      <c r="E40" s="1279" t="s">
        <v>287</v>
      </c>
      <c r="F40" s="1391" t="s">
        <v>287</v>
      </c>
      <c r="G40" s="1408" t="s">
        <v>3600</v>
      </c>
      <c r="H40" s="1412">
        <v>1</v>
      </c>
      <c r="I40" s="1410">
        <v>230</v>
      </c>
      <c r="J40" s="1389">
        <f t="shared" si="2"/>
        <v>230</v>
      </c>
      <c r="K40" s="1346"/>
      <c r="L40" s="1334" t="s">
        <v>3601</v>
      </c>
      <c r="M40" s="880"/>
      <c r="N40" s="1384" t="s">
        <v>3585</v>
      </c>
      <c r="O40" s="1207">
        <v>46062</v>
      </c>
      <c r="P40" s="1208"/>
      <c r="Q40" s="853">
        <v>46073</v>
      </c>
      <c r="R40" s="1207">
        <v>46077</v>
      </c>
      <c r="S40" s="1265"/>
    </row>
    <row r="41" spans="1:19" s="804" customFormat="1" ht="19.7" customHeight="1">
      <c r="A41" s="1210" t="s">
        <v>123</v>
      </c>
      <c r="B41" s="1406" t="s">
        <v>3592</v>
      </c>
      <c r="C41" s="831"/>
      <c r="D41" s="856">
        <f t="shared" si="3"/>
        <v>21</v>
      </c>
      <c r="E41" s="1279" t="s">
        <v>287</v>
      </c>
      <c r="F41" s="1391" t="s">
        <v>287</v>
      </c>
      <c r="G41" s="1408" t="s">
        <v>3602</v>
      </c>
      <c r="H41" s="1412">
        <v>1</v>
      </c>
      <c r="I41" s="1410">
        <v>120</v>
      </c>
      <c r="J41" s="1389">
        <f t="shared" si="2"/>
        <v>120</v>
      </c>
      <c r="K41" s="1346"/>
      <c r="L41" s="907" t="s">
        <v>3603</v>
      </c>
      <c r="M41" s="880"/>
      <c r="N41" s="1384" t="s">
        <v>3585</v>
      </c>
      <c r="O41" s="1207">
        <v>46062</v>
      </c>
      <c r="P41" s="1208"/>
      <c r="Q41" s="853">
        <v>46073</v>
      </c>
      <c r="R41" s="1207">
        <v>46077</v>
      </c>
      <c r="S41" s="1265"/>
    </row>
    <row r="42" spans="1:19" s="804" customFormat="1" ht="19.7" customHeight="1">
      <c r="A42" s="1210" t="s">
        <v>123</v>
      </c>
      <c r="B42" s="1406" t="s">
        <v>3592</v>
      </c>
      <c r="C42" s="831"/>
      <c r="D42" s="856">
        <f t="shared" si="3"/>
        <v>22</v>
      </c>
      <c r="E42" s="1279" t="s">
        <v>287</v>
      </c>
      <c r="F42" s="1391" t="s">
        <v>287</v>
      </c>
      <c r="G42" s="1408" t="s">
        <v>682</v>
      </c>
      <c r="H42" s="1412">
        <v>1</v>
      </c>
      <c r="I42" s="1410">
        <v>81</v>
      </c>
      <c r="J42" s="1389">
        <f t="shared" si="2"/>
        <v>81</v>
      </c>
      <c r="K42" s="1346"/>
      <c r="L42" s="1334" t="s">
        <v>683</v>
      </c>
      <c r="M42" s="880"/>
      <c r="N42" s="1384" t="s">
        <v>3585</v>
      </c>
      <c r="O42" s="1207">
        <v>46062</v>
      </c>
      <c r="P42" s="1208"/>
      <c r="Q42" s="853">
        <v>46073</v>
      </c>
      <c r="R42" s="1207">
        <v>46077</v>
      </c>
      <c r="S42" s="1265"/>
    </row>
    <row r="43" spans="1:19" s="804" customFormat="1" ht="19.7" customHeight="1">
      <c r="A43" s="1210" t="s">
        <v>123</v>
      </c>
      <c r="B43" s="1406" t="s">
        <v>3592</v>
      </c>
      <c r="C43" s="831"/>
      <c r="D43" s="856">
        <f t="shared" si="3"/>
        <v>23</v>
      </c>
      <c r="E43" s="1279" t="s">
        <v>385</v>
      </c>
      <c r="F43" s="1391" t="s">
        <v>287</v>
      </c>
      <c r="G43" s="1408" t="s">
        <v>3604</v>
      </c>
      <c r="H43" s="1412">
        <v>1</v>
      </c>
      <c r="I43" s="1410">
        <v>421</v>
      </c>
      <c r="J43" s="1389">
        <f t="shared" si="2"/>
        <v>421</v>
      </c>
      <c r="K43" s="1346"/>
      <c r="L43" s="1334" t="s">
        <v>3605</v>
      </c>
      <c r="M43" s="880"/>
      <c r="N43" s="1384" t="s">
        <v>3585</v>
      </c>
      <c r="O43" s="1207">
        <v>46062</v>
      </c>
      <c r="P43" s="1208"/>
      <c r="Q43" s="853">
        <v>46073</v>
      </c>
      <c r="R43" s="1207">
        <v>46077</v>
      </c>
      <c r="S43" s="1265"/>
    </row>
    <row r="44" spans="1:19" s="804" customFormat="1" ht="19.7" customHeight="1">
      <c r="A44" s="1210" t="s">
        <v>123</v>
      </c>
      <c r="B44" s="1406" t="s">
        <v>3592</v>
      </c>
      <c r="C44" s="831"/>
      <c r="D44" s="856">
        <f t="shared" si="3"/>
        <v>24</v>
      </c>
      <c r="E44" s="1279" t="s">
        <v>287</v>
      </c>
      <c r="F44" s="1391" t="s">
        <v>287</v>
      </c>
      <c r="G44" s="1408" t="s">
        <v>3606</v>
      </c>
      <c r="H44" s="1412">
        <v>1</v>
      </c>
      <c r="I44" s="1410">
        <v>56</v>
      </c>
      <c r="J44" s="1389">
        <f t="shared" si="2"/>
        <v>56</v>
      </c>
      <c r="K44" s="1346"/>
      <c r="L44" s="1334" t="s">
        <v>3607</v>
      </c>
      <c r="M44" s="880"/>
      <c r="N44" s="1384" t="s">
        <v>3585</v>
      </c>
      <c r="O44" s="1207">
        <v>46062</v>
      </c>
      <c r="P44" s="1208"/>
      <c r="Q44" s="853">
        <v>46073</v>
      </c>
      <c r="R44" s="1207">
        <v>46077</v>
      </c>
      <c r="S44" s="1265"/>
    </row>
    <row r="45" spans="1:19" s="804" customFormat="1" ht="19.7" customHeight="1">
      <c r="A45" s="1210" t="s">
        <v>123</v>
      </c>
      <c r="B45" s="1406" t="s">
        <v>3592</v>
      </c>
      <c r="C45" s="831"/>
      <c r="D45" s="856">
        <f t="shared" si="3"/>
        <v>25</v>
      </c>
      <c r="E45" s="1279" t="s">
        <v>287</v>
      </c>
      <c r="F45" s="1391" t="s">
        <v>287</v>
      </c>
      <c r="G45" s="1408" t="s">
        <v>3608</v>
      </c>
      <c r="H45" s="1412">
        <v>1</v>
      </c>
      <c r="I45" s="1410">
        <v>67</v>
      </c>
      <c r="J45" s="1389">
        <f t="shared" si="2"/>
        <v>67</v>
      </c>
      <c r="K45" s="1346"/>
      <c r="L45" s="1334" t="s">
        <v>3607</v>
      </c>
      <c r="M45" s="880"/>
      <c r="N45" s="1384" t="s">
        <v>3585</v>
      </c>
      <c r="O45" s="1207">
        <v>46062</v>
      </c>
      <c r="P45" s="1208"/>
      <c r="Q45" s="853">
        <v>46073</v>
      </c>
      <c r="R45" s="1207">
        <v>46077</v>
      </c>
      <c r="S45" s="1265"/>
    </row>
    <row r="46" spans="1:19" s="804" customFormat="1" ht="19.7" customHeight="1">
      <c r="A46" s="1210" t="s">
        <v>172</v>
      </c>
      <c r="B46" s="1406" t="s">
        <v>3592</v>
      </c>
      <c r="C46" s="831">
        <v>12</v>
      </c>
      <c r="D46" s="856">
        <f t="shared" si="3"/>
        <v>26</v>
      </c>
      <c r="E46" s="1385" t="s">
        <v>174</v>
      </c>
      <c r="F46" s="1386" t="s">
        <v>175</v>
      </c>
      <c r="G46" s="1408" t="s">
        <v>3609</v>
      </c>
      <c r="H46" s="1412">
        <v>1</v>
      </c>
      <c r="I46" s="1410">
        <v>18231</v>
      </c>
      <c r="J46" s="1389">
        <f t="shared" si="2"/>
        <v>18231</v>
      </c>
      <c r="K46" s="1346"/>
      <c r="L46" s="1334" t="s">
        <v>3610</v>
      </c>
      <c r="M46" s="880"/>
      <c r="N46" s="1384" t="s">
        <v>3585</v>
      </c>
      <c r="O46" s="1207">
        <v>46062</v>
      </c>
      <c r="P46" s="1208"/>
      <c r="Q46" s="853">
        <v>46073</v>
      </c>
      <c r="R46" s="1207">
        <v>46077</v>
      </c>
      <c r="S46" s="1265"/>
    </row>
    <row r="47" spans="1:19" s="804" customFormat="1" ht="19.7" customHeight="1">
      <c r="A47" s="1210" t="s">
        <v>181</v>
      </c>
      <c r="B47" s="1406" t="s">
        <v>3592</v>
      </c>
      <c r="C47" s="831"/>
      <c r="D47" s="856">
        <f t="shared" si="3"/>
        <v>27</v>
      </c>
      <c r="E47" s="1279" t="s">
        <v>287</v>
      </c>
      <c r="F47" s="1391" t="s">
        <v>287</v>
      </c>
      <c r="G47" s="1408" t="s">
        <v>3611</v>
      </c>
      <c r="H47" s="1412">
        <v>2</v>
      </c>
      <c r="I47" s="1410">
        <v>792</v>
      </c>
      <c r="J47" s="1389">
        <f t="shared" si="2"/>
        <v>1584</v>
      </c>
      <c r="K47" s="1346"/>
      <c r="L47" s="1334" t="s">
        <v>2340</v>
      </c>
      <c r="M47" s="880"/>
      <c r="N47" s="1384" t="s">
        <v>3585</v>
      </c>
      <c r="O47" s="1207">
        <v>46062</v>
      </c>
      <c r="P47" s="1208"/>
      <c r="Q47" s="853">
        <v>46073</v>
      </c>
      <c r="R47" s="1207">
        <v>46077</v>
      </c>
      <c r="S47" s="1265"/>
    </row>
    <row r="48" spans="1:19" s="804" customFormat="1" ht="19.7" customHeight="1">
      <c r="A48" s="1416" t="s">
        <v>123</v>
      </c>
      <c r="B48" s="1406" t="s">
        <v>3592</v>
      </c>
      <c r="C48" s="831">
        <v>12</v>
      </c>
      <c r="D48" s="856">
        <f t="shared" si="3"/>
        <v>28</v>
      </c>
      <c r="E48" s="831" t="s">
        <v>175</v>
      </c>
      <c r="F48" s="862" t="s">
        <v>175</v>
      </c>
      <c r="G48" s="1417" t="s">
        <v>2700</v>
      </c>
      <c r="H48" s="1210">
        <v>4</v>
      </c>
      <c r="I48" s="865">
        <v>38</v>
      </c>
      <c r="J48" s="1389">
        <f t="shared" si="2"/>
        <v>152</v>
      </c>
      <c r="K48" s="479"/>
      <c r="L48" s="907" t="s">
        <v>2665</v>
      </c>
      <c r="M48" s="880"/>
      <c r="N48" s="1384" t="s">
        <v>3585</v>
      </c>
      <c r="O48" s="1207">
        <v>46062</v>
      </c>
      <c r="P48" s="1208"/>
      <c r="Q48" s="853">
        <v>46073</v>
      </c>
      <c r="R48" s="1207">
        <v>46077</v>
      </c>
      <c r="S48" s="1265"/>
    </row>
    <row r="49" spans="1:19" s="804" customFormat="1" ht="19.7" customHeight="1">
      <c r="A49" s="1210" t="s">
        <v>291</v>
      </c>
      <c r="B49" s="1406" t="s">
        <v>3592</v>
      </c>
      <c r="C49" s="831"/>
      <c r="D49" s="856">
        <f t="shared" si="3"/>
        <v>29</v>
      </c>
      <c r="E49" s="1279" t="s">
        <v>287</v>
      </c>
      <c r="F49" s="1391" t="s">
        <v>287</v>
      </c>
      <c r="G49" s="1408" t="s">
        <v>3612</v>
      </c>
      <c r="H49" s="1412">
        <v>1</v>
      </c>
      <c r="I49" s="1410">
        <v>1044</v>
      </c>
      <c r="J49" s="1389">
        <f t="shared" si="2"/>
        <v>1044</v>
      </c>
      <c r="K49" s="1346"/>
      <c r="L49" s="1334" t="s">
        <v>3613</v>
      </c>
      <c r="M49" s="880"/>
      <c r="N49" s="1384" t="s">
        <v>3585</v>
      </c>
      <c r="O49" s="1207">
        <v>46062</v>
      </c>
      <c r="P49" s="1208"/>
      <c r="Q49" s="853">
        <v>46073</v>
      </c>
      <c r="R49" s="1207">
        <v>46077</v>
      </c>
      <c r="S49" s="1265"/>
    </row>
    <row r="50" spans="1:19" s="804" customFormat="1" ht="19.7" customHeight="1">
      <c r="A50" s="1210" t="s">
        <v>123</v>
      </c>
      <c r="B50" s="1406" t="s">
        <v>3592</v>
      </c>
      <c r="C50" s="831"/>
      <c r="D50" s="856">
        <f t="shared" si="3"/>
        <v>30</v>
      </c>
      <c r="E50" s="1279" t="s">
        <v>287</v>
      </c>
      <c r="F50" s="1391" t="s">
        <v>287</v>
      </c>
      <c r="G50" s="1408" t="s">
        <v>3614</v>
      </c>
      <c r="H50" s="1412">
        <v>1</v>
      </c>
      <c r="I50" s="1410">
        <v>975</v>
      </c>
      <c r="J50" s="1389">
        <f t="shared" si="2"/>
        <v>975</v>
      </c>
      <c r="K50" s="1346"/>
      <c r="L50" s="1334" t="s">
        <v>3615</v>
      </c>
      <c r="M50" s="880"/>
      <c r="N50" s="1384" t="s">
        <v>3585</v>
      </c>
      <c r="O50" s="1207">
        <v>46062</v>
      </c>
      <c r="P50" s="1208"/>
      <c r="Q50" s="853">
        <v>46073</v>
      </c>
      <c r="R50" s="1207">
        <v>46077</v>
      </c>
      <c r="S50" s="1265"/>
    </row>
    <row r="51" spans="1:19" s="804" customFormat="1" ht="19.7" customHeight="1">
      <c r="A51" s="1210" t="s">
        <v>123</v>
      </c>
      <c r="B51" s="1406" t="s">
        <v>3592</v>
      </c>
      <c r="C51" s="831"/>
      <c r="D51" s="856">
        <f t="shared" si="3"/>
        <v>31</v>
      </c>
      <c r="E51" s="1279" t="s">
        <v>287</v>
      </c>
      <c r="F51" s="1391" t="s">
        <v>287</v>
      </c>
      <c r="G51" s="1408" t="s">
        <v>3616</v>
      </c>
      <c r="H51" s="1412">
        <v>1</v>
      </c>
      <c r="I51" s="1410">
        <v>112</v>
      </c>
      <c r="J51" s="1389">
        <f t="shared" si="2"/>
        <v>112</v>
      </c>
      <c r="K51" s="1346"/>
      <c r="L51" s="1334" t="s">
        <v>3617</v>
      </c>
      <c r="M51" s="880" t="s">
        <v>3618</v>
      </c>
      <c r="N51" s="1384" t="s">
        <v>3585</v>
      </c>
      <c r="O51" s="1207">
        <v>46062</v>
      </c>
      <c r="P51" s="1208"/>
      <c r="Q51" s="853">
        <v>46073</v>
      </c>
      <c r="R51" s="1207">
        <v>46077</v>
      </c>
      <c r="S51" s="1265"/>
    </row>
    <row r="52" spans="1:19" s="804" customFormat="1" ht="19.7" customHeight="1">
      <c r="A52" s="1210" t="s">
        <v>181</v>
      </c>
      <c r="B52" s="1406" t="s">
        <v>3592</v>
      </c>
      <c r="C52" s="831"/>
      <c r="D52" s="856">
        <f t="shared" si="3"/>
        <v>32</v>
      </c>
      <c r="E52" s="1279" t="s">
        <v>287</v>
      </c>
      <c r="F52" s="1391" t="s">
        <v>287</v>
      </c>
      <c r="G52" s="1408" t="s">
        <v>3619</v>
      </c>
      <c r="H52" s="1412">
        <v>1</v>
      </c>
      <c r="I52" s="1410">
        <v>4979</v>
      </c>
      <c r="J52" s="1389">
        <f t="shared" si="2"/>
        <v>4979</v>
      </c>
      <c r="K52" s="1346"/>
      <c r="L52" s="1334" t="s">
        <v>3620</v>
      </c>
      <c r="M52" s="880"/>
      <c r="N52" s="1384" t="s">
        <v>3585</v>
      </c>
      <c r="O52" s="1207">
        <v>46062</v>
      </c>
      <c r="P52" s="1208"/>
      <c r="Q52" s="853">
        <v>46073</v>
      </c>
      <c r="R52" s="1207">
        <v>46077</v>
      </c>
      <c r="S52" s="1265"/>
    </row>
    <row r="53" spans="1:19" s="804" customFormat="1" ht="19.7" customHeight="1">
      <c r="A53" s="1210" t="s">
        <v>172</v>
      </c>
      <c r="B53" s="1406" t="s">
        <v>3592</v>
      </c>
      <c r="C53" s="831">
        <v>12</v>
      </c>
      <c r="D53" s="856">
        <f t="shared" si="3"/>
        <v>33</v>
      </c>
      <c r="E53" s="1385" t="s">
        <v>174</v>
      </c>
      <c r="F53" s="1386" t="s">
        <v>175</v>
      </c>
      <c r="G53" s="1408" t="s">
        <v>3621</v>
      </c>
      <c r="H53" s="1412">
        <v>1</v>
      </c>
      <c r="I53" s="1410">
        <v>7402</v>
      </c>
      <c r="J53" s="1389">
        <f t="shared" si="2"/>
        <v>7402</v>
      </c>
      <c r="K53" s="1346"/>
      <c r="L53" s="1334" t="s">
        <v>3622</v>
      </c>
      <c r="M53" s="880"/>
      <c r="N53" s="1384" t="s">
        <v>3585</v>
      </c>
      <c r="O53" s="1207">
        <v>46062</v>
      </c>
      <c r="P53" s="1208"/>
      <c r="Q53" s="853">
        <v>46073</v>
      </c>
      <c r="R53" s="1207">
        <v>46077</v>
      </c>
      <c r="S53" s="1265"/>
    </row>
    <row r="54" spans="1:19" s="804" customFormat="1" ht="19.7" customHeight="1">
      <c r="A54" s="1210" t="s">
        <v>172</v>
      </c>
      <c r="B54" s="1406" t="s">
        <v>3592</v>
      </c>
      <c r="C54" s="831">
        <v>12</v>
      </c>
      <c r="D54" s="856">
        <f t="shared" si="3"/>
        <v>34</v>
      </c>
      <c r="E54" s="1385" t="s">
        <v>174</v>
      </c>
      <c r="F54" s="1386" t="s">
        <v>175</v>
      </c>
      <c r="G54" s="1408" t="s">
        <v>3623</v>
      </c>
      <c r="H54" s="1412">
        <v>1</v>
      </c>
      <c r="I54" s="1410">
        <v>11995</v>
      </c>
      <c r="J54" s="1389">
        <f t="shared" si="2"/>
        <v>11995</v>
      </c>
      <c r="K54" s="1346"/>
      <c r="L54" s="1334" t="s">
        <v>3624</v>
      </c>
      <c r="M54" s="880"/>
      <c r="N54" s="1384" t="s">
        <v>3585</v>
      </c>
      <c r="O54" s="1207">
        <v>46062</v>
      </c>
      <c r="P54" s="1208"/>
      <c r="Q54" s="853">
        <v>46073</v>
      </c>
      <c r="R54" s="1207">
        <v>46077</v>
      </c>
      <c r="S54" s="1265"/>
    </row>
    <row r="55" spans="1:19" s="804" customFormat="1" ht="19.7" customHeight="1">
      <c r="A55" s="1210" t="s">
        <v>123</v>
      </c>
      <c r="B55" s="1406" t="s">
        <v>3592</v>
      </c>
      <c r="C55" s="831"/>
      <c r="D55" s="856">
        <f t="shared" si="3"/>
        <v>35</v>
      </c>
      <c r="E55" s="1279" t="s">
        <v>287</v>
      </c>
      <c r="F55" s="1391" t="s">
        <v>287</v>
      </c>
      <c r="G55" s="1408" t="s">
        <v>3625</v>
      </c>
      <c r="H55" s="1412">
        <v>2</v>
      </c>
      <c r="I55" s="1410">
        <v>316</v>
      </c>
      <c r="J55" s="1389">
        <f t="shared" si="2"/>
        <v>632</v>
      </c>
      <c r="K55" s="1346"/>
      <c r="L55" s="1334" t="s">
        <v>3626</v>
      </c>
      <c r="M55" s="880"/>
      <c r="N55" s="1384" t="s">
        <v>3585</v>
      </c>
      <c r="O55" s="1207">
        <v>46062</v>
      </c>
      <c r="P55" s="1208"/>
      <c r="Q55" s="853">
        <v>46073</v>
      </c>
      <c r="R55" s="1207">
        <v>46077</v>
      </c>
      <c r="S55" s="1265"/>
    </row>
    <row r="56" spans="1:19" s="804" customFormat="1" ht="19.7" customHeight="1">
      <c r="A56" s="1210" t="s">
        <v>213</v>
      </c>
      <c r="B56" s="1406" t="s">
        <v>3592</v>
      </c>
      <c r="C56" s="831">
        <v>12</v>
      </c>
      <c r="D56" s="856">
        <f t="shared" si="3"/>
        <v>36</v>
      </c>
      <c r="E56" s="1385" t="s">
        <v>174</v>
      </c>
      <c r="F56" s="1386" t="s">
        <v>175</v>
      </c>
      <c r="G56" s="1408" t="s">
        <v>3627</v>
      </c>
      <c r="H56" s="1412">
        <v>1</v>
      </c>
      <c r="I56" s="1410">
        <v>41976</v>
      </c>
      <c r="J56" s="1389">
        <f t="shared" si="2"/>
        <v>41976</v>
      </c>
      <c r="K56" s="1346"/>
      <c r="L56" s="1334" t="s">
        <v>3628</v>
      </c>
      <c r="M56" s="880"/>
      <c r="N56" s="1384" t="s">
        <v>3585</v>
      </c>
      <c r="O56" s="1207">
        <v>46062</v>
      </c>
      <c r="P56" s="1208"/>
      <c r="Q56" s="853">
        <v>46073</v>
      </c>
      <c r="R56" s="1207">
        <v>46077</v>
      </c>
      <c r="S56" s="1265"/>
    </row>
    <row r="57" spans="1:19" s="804" customFormat="1" ht="19.7" customHeight="1">
      <c r="A57" s="1210" t="s">
        <v>123</v>
      </c>
      <c r="B57" s="1406" t="s">
        <v>3592</v>
      </c>
      <c r="C57" s="831"/>
      <c r="D57" s="856">
        <f t="shared" si="3"/>
        <v>37</v>
      </c>
      <c r="E57" s="1279" t="s">
        <v>287</v>
      </c>
      <c r="F57" s="1391" t="s">
        <v>287</v>
      </c>
      <c r="G57" s="1408" t="s">
        <v>3629</v>
      </c>
      <c r="H57" s="1412">
        <v>2</v>
      </c>
      <c r="I57" s="1410">
        <v>120</v>
      </c>
      <c r="J57" s="1389">
        <f t="shared" si="2"/>
        <v>240</v>
      </c>
      <c r="K57" s="1346"/>
      <c r="L57" s="907" t="s">
        <v>3630</v>
      </c>
      <c r="M57" s="880"/>
      <c r="N57" s="1384" t="s">
        <v>3585</v>
      </c>
      <c r="O57" s="1207">
        <v>46062</v>
      </c>
      <c r="P57" s="1208"/>
      <c r="Q57" s="853">
        <v>46073</v>
      </c>
      <c r="R57" s="1207">
        <v>46077</v>
      </c>
      <c r="S57" s="1265"/>
    </row>
    <row r="58" spans="1:19" s="804" customFormat="1" ht="19.7" customHeight="1">
      <c r="A58" s="1210" t="s">
        <v>123</v>
      </c>
      <c r="B58" s="1406" t="s">
        <v>3592</v>
      </c>
      <c r="C58" s="831"/>
      <c r="D58" s="856">
        <f t="shared" si="3"/>
        <v>38</v>
      </c>
      <c r="E58" s="1279" t="s">
        <v>287</v>
      </c>
      <c r="F58" s="1391" t="s">
        <v>287</v>
      </c>
      <c r="G58" s="1408" t="s">
        <v>3631</v>
      </c>
      <c r="H58" s="1412">
        <v>2</v>
      </c>
      <c r="I58" s="1410">
        <v>120</v>
      </c>
      <c r="J58" s="1389">
        <f t="shared" si="2"/>
        <v>240</v>
      </c>
      <c r="K58" s="1346"/>
      <c r="L58" s="907" t="s">
        <v>3632</v>
      </c>
      <c r="M58" s="880"/>
      <c r="N58" s="1384" t="s">
        <v>3585</v>
      </c>
      <c r="O58" s="1207">
        <v>46062</v>
      </c>
      <c r="P58" s="1208"/>
      <c r="Q58" s="853">
        <v>46073</v>
      </c>
      <c r="R58" s="1207">
        <v>46077</v>
      </c>
      <c r="S58" s="1265"/>
    </row>
    <row r="59" spans="1:19" s="804" customFormat="1" ht="19.7" customHeight="1">
      <c r="A59" s="1210" t="s">
        <v>172</v>
      </c>
      <c r="B59" s="1406" t="s">
        <v>3592</v>
      </c>
      <c r="C59" s="831">
        <v>12</v>
      </c>
      <c r="D59" s="856">
        <f t="shared" si="3"/>
        <v>39</v>
      </c>
      <c r="E59" s="1385" t="s">
        <v>174</v>
      </c>
      <c r="F59" s="1386" t="s">
        <v>175</v>
      </c>
      <c r="G59" s="1408" t="s">
        <v>3633</v>
      </c>
      <c r="H59" s="1412">
        <v>1</v>
      </c>
      <c r="I59" s="1410">
        <v>16343</v>
      </c>
      <c r="J59" s="1389">
        <f t="shared" si="2"/>
        <v>16343</v>
      </c>
      <c r="K59" s="1346"/>
      <c r="L59" s="1334" t="s">
        <v>3634</v>
      </c>
      <c r="M59" s="880"/>
      <c r="N59" s="1384" t="s">
        <v>3585</v>
      </c>
      <c r="O59" s="1207">
        <v>46062</v>
      </c>
      <c r="P59" s="1208"/>
      <c r="Q59" s="853">
        <v>46073</v>
      </c>
      <c r="R59" s="1207">
        <v>46077</v>
      </c>
      <c r="S59" s="1265"/>
    </row>
    <row r="60" spans="1:19" s="804" customFormat="1" ht="19.7" customHeight="1">
      <c r="A60" s="1210" t="s">
        <v>123</v>
      </c>
      <c r="B60" s="1406" t="s">
        <v>3592</v>
      </c>
      <c r="C60" s="831"/>
      <c r="D60" s="856">
        <f t="shared" si="3"/>
        <v>40</v>
      </c>
      <c r="E60" s="1279" t="s">
        <v>287</v>
      </c>
      <c r="F60" s="1391" t="s">
        <v>287</v>
      </c>
      <c r="G60" s="1392" t="s">
        <v>2815</v>
      </c>
      <c r="H60" s="1393">
        <v>8</v>
      </c>
      <c r="I60" s="1210">
        <v>47</v>
      </c>
      <c r="J60" s="1389">
        <f t="shared" si="2"/>
        <v>376</v>
      </c>
      <c r="K60" s="1125"/>
      <c r="L60" s="1394" t="s">
        <v>3635</v>
      </c>
      <c r="M60" s="880"/>
      <c r="N60" s="1384" t="s">
        <v>3585</v>
      </c>
      <c r="O60" s="1207">
        <v>46062</v>
      </c>
      <c r="P60" s="1208"/>
      <c r="Q60" s="853">
        <v>46073</v>
      </c>
      <c r="R60" s="1207">
        <v>46077</v>
      </c>
      <c r="S60" s="1265"/>
    </row>
    <row r="61" spans="1:19" s="804" customFormat="1" ht="19.7" customHeight="1">
      <c r="A61" s="1210" t="s">
        <v>123</v>
      </c>
      <c r="B61" s="1406" t="s">
        <v>3592</v>
      </c>
      <c r="C61" s="831"/>
      <c r="D61" s="856">
        <f t="shared" si="3"/>
        <v>41</v>
      </c>
      <c r="E61" s="1279" t="s">
        <v>287</v>
      </c>
      <c r="F61" s="1391" t="s">
        <v>287</v>
      </c>
      <c r="G61" s="1392" t="s">
        <v>3636</v>
      </c>
      <c r="H61" s="1393">
        <v>1</v>
      </c>
      <c r="I61" s="1210">
        <v>187</v>
      </c>
      <c r="J61" s="1389">
        <f t="shared" si="2"/>
        <v>187</v>
      </c>
      <c r="K61" s="1125"/>
      <c r="L61" s="1394" t="s">
        <v>3599</v>
      </c>
      <c r="M61" s="880"/>
      <c r="N61" s="1384" t="s">
        <v>3585</v>
      </c>
      <c r="O61" s="1207">
        <v>46062</v>
      </c>
      <c r="P61" s="1208"/>
      <c r="Q61" s="853">
        <v>46073</v>
      </c>
      <c r="R61" s="1207">
        <v>46077</v>
      </c>
      <c r="S61" s="1265"/>
    </row>
    <row r="62" spans="1:19" s="804" customFormat="1" ht="19.7" customHeight="1">
      <c r="A62" s="1210" t="s">
        <v>123</v>
      </c>
      <c r="B62" s="1406" t="s">
        <v>3592</v>
      </c>
      <c r="C62" s="831"/>
      <c r="D62" s="856">
        <f t="shared" si="3"/>
        <v>42</v>
      </c>
      <c r="E62" s="1279" t="s">
        <v>287</v>
      </c>
      <c r="F62" s="1391" t="s">
        <v>287</v>
      </c>
      <c r="G62" s="1408" t="s">
        <v>3637</v>
      </c>
      <c r="H62" s="1412">
        <v>4</v>
      </c>
      <c r="I62" s="1410">
        <v>105</v>
      </c>
      <c r="J62" s="1389">
        <f t="shared" si="2"/>
        <v>420</v>
      </c>
      <c r="K62" s="1346"/>
      <c r="L62" s="907" t="s">
        <v>3638</v>
      </c>
      <c r="M62" s="880"/>
      <c r="N62" s="1384" t="s">
        <v>3585</v>
      </c>
      <c r="O62" s="1207">
        <v>46062</v>
      </c>
      <c r="P62" s="1208"/>
      <c r="Q62" s="853">
        <v>46073</v>
      </c>
      <c r="R62" s="1207">
        <v>46077</v>
      </c>
      <c r="S62" s="1265"/>
    </row>
    <row r="63" spans="1:19" s="804" customFormat="1" ht="19.7" customHeight="1">
      <c r="A63" s="1210" t="s">
        <v>123</v>
      </c>
      <c r="B63" s="1406" t="s">
        <v>3592</v>
      </c>
      <c r="C63" s="831"/>
      <c r="D63" s="856">
        <f t="shared" si="3"/>
        <v>43</v>
      </c>
      <c r="E63" s="1279" t="s">
        <v>287</v>
      </c>
      <c r="F63" s="1391" t="s">
        <v>287</v>
      </c>
      <c r="G63" s="1408" t="s">
        <v>2666</v>
      </c>
      <c r="H63" s="1412">
        <v>5</v>
      </c>
      <c r="I63" s="1410">
        <v>112</v>
      </c>
      <c r="J63" s="1389">
        <f t="shared" si="2"/>
        <v>560</v>
      </c>
      <c r="K63" s="1346"/>
      <c r="L63" s="907" t="s">
        <v>3639</v>
      </c>
      <c r="M63" s="880"/>
      <c r="N63" s="1384" t="s">
        <v>3585</v>
      </c>
      <c r="O63" s="1207">
        <v>46062</v>
      </c>
      <c r="P63" s="1208"/>
      <c r="Q63" s="853">
        <v>46073</v>
      </c>
      <c r="R63" s="1207">
        <v>46077</v>
      </c>
      <c r="S63" s="1265"/>
    </row>
    <row r="64" spans="1:19" s="804" customFormat="1" ht="19.7" customHeight="1">
      <c r="A64" s="1210" t="s">
        <v>172</v>
      </c>
      <c r="B64" s="1406" t="s">
        <v>3592</v>
      </c>
      <c r="C64" s="831">
        <v>12</v>
      </c>
      <c r="D64" s="856">
        <f t="shared" si="3"/>
        <v>44</v>
      </c>
      <c r="E64" s="1385" t="s">
        <v>174</v>
      </c>
      <c r="F64" s="1386" t="s">
        <v>175</v>
      </c>
      <c r="G64" s="1408" t="s">
        <v>3640</v>
      </c>
      <c r="H64" s="1412">
        <v>1</v>
      </c>
      <c r="I64" s="1410">
        <v>14659</v>
      </c>
      <c r="J64" s="1389">
        <f t="shared" si="2"/>
        <v>14659</v>
      </c>
      <c r="K64" s="1346"/>
      <c r="L64" s="1334" t="s">
        <v>3641</v>
      </c>
      <c r="M64" s="880"/>
      <c r="N64" s="1384" t="s">
        <v>3585</v>
      </c>
      <c r="O64" s="1207">
        <v>46062</v>
      </c>
      <c r="P64" s="1208"/>
      <c r="Q64" s="853">
        <v>46073</v>
      </c>
      <c r="R64" s="1207">
        <v>46077</v>
      </c>
      <c r="S64" s="1265"/>
    </row>
    <row r="65" spans="1:19" s="804" customFormat="1" ht="19.7" customHeight="1">
      <c r="A65" s="1210" t="s">
        <v>123</v>
      </c>
      <c r="B65" s="1406" t="s">
        <v>3592</v>
      </c>
      <c r="C65" s="831"/>
      <c r="D65" s="856">
        <f t="shared" si="3"/>
        <v>45</v>
      </c>
      <c r="E65" s="1279" t="s">
        <v>287</v>
      </c>
      <c r="F65" s="1391" t="s">
        <v>287</v>
      </c>
      <c r="G65" s="1408" t="s">
        <v>3642</v>
      </c>
      <c r="H65" s="1412">
        <v>1</v>
      </c>
      <c r="I65" s="1410">
        <v>119</v>
      </c>
      <c r="J65" s="1389">
        <f t="shared" si="2"/>
        <v>119</v>
      </c>
      <c r="K65" s="1346"/>
      <c r="L65" s="1334" t="s">
        <v>3643</v>
      </c>
      <c r="M65" s="880"/>
      <c r="N65" s="1384" t="s">
        <v>3585</v>
      </c>
      <c r="O65" s="1207">
        <v>46062</v>
      </c>
      <c r="P65" s="1208"/>
      <c r="Q65" s="853">
        <v>46073</v>
      </c>
      <c r="R65" s="1207">
        <v>46077</v>
      </c>
      <c r="S65" s="1265"/>
    </row>
    <row r="66" spans="1:19" s="804" customFormat="1" ht="19.7" customHeight="1">
      <c r="A66" s="1210" t="s">
        <v>123</v>
      </c>
      <c r="B66" s="1406" t="s">
        <v>3592</v>
      </c>
      <c r="C66" s="831"/>
      <c r="D66" s="856">
        <f t="shared" si="3"/>
        <v>46</v>
      </c>
      <c r="E66" s="1279" t="s">
        <v>287</v>
      </c>
      <c r="F66" s="1391" t="s">
        <v>287</v>
      </c>
      <c r="G66" s="1408" t="s">
        <v>3644</v>
      </c>
      <c r="H66" s="1412">
        <v>2</v>
      </c>
      <c r="I66" s="1410">
        <v>142</v>
      </c>
      <c r="J66" s="1389">
        <f t="shared" si="2"/>
        <v>284</v>
      </c>
      <c r="K66" s="1346"/>
      <c r="L66" s="907" t="s">
        <v>3645</v>
      </c>
      <c r="M66" s="880"/>
      <c r="N66" s="1384" t="s">
        <v>3585</v>
      </c>
      <c r="O66" s="1207">
        <v>46062</v>
      </c>
      <c r="P66" s="1208"/>
      <c r="Q66" s="853">
        <v>46073</v>
      </c>
      <c r="R66" s="1207">
        <v>46077</v>
      </c>
      <c r="S66" s="1265"/>
    </row>
    <row r="67" spans="1:19" s="804" customFormat="1" ht="19.7" customHeight="1">
      <c r="A67" s="1210" t="s">
        <v>181</v>
      </c>
      <c r="B67" s="1406" t="s">
        <v>3592</v>
      </c>
      <c r="C67" s="831"/>
      <c r="D67" s="856">
        <f t="shared" si="3"/>
        <v>47</v>
      </c>
      <c r="E67" s="1279" t="s">
        <v>287</v>
      </c>
      <c r="F67" s="1391" t="s">
        <v>287</v>
      </c>
      <c r="G67" s="1408" t="s">
        <v>3646</v>
      </c>
      <c r="H67" s="1412">
        <v>1</v>
      </c>
      <c r="I67" s="1410">
        <v>18334</v>
      </c>
      <c r="J67" s="1389">
        <f t="shared" si="2"/>
        <v>18334</v>
      </c>
      <c r="K67" s="1346"/>
      <c r="L67" s="1334" t="s">
        <v>3647</v>
      </c>
      <c r="M67" s="880"/>
      <c r="N67" s="1384" t="s">
        <v>3585</v>
      </c>
      <c r="O67" s="1207">
        <v>46062</v>
      </c>
      <c r="P67" s="1208"/>
      <c r="Q67" s="853">
        <v>46073</v>
      </c>
      <c r="R67" s="1207">
        <v>46077</v>
      </c>
      <c r="S67" s="1265"/>
    </row>
    <row r="68" spans="1:19" s="804" customFormat="1" ht="19.7" customHeight="1">
      <c r="A68" s="1405" t="s">
        <v>123</v>
      </c>
      <c r="B68" s="1406" t="s">
        <v>3592</v>
      </c>
      <c r="C68" s="831">
        <v>12</v>
      </c>
      <c r="D68" s="856">
        <f t="shared" si="3"/>
        <v>48</v>
      </c>
      <c r="E68" s="1208" t="s">
        <v>175</v>
      </c>
      <c r="F68" s="1271" t="s">
        <v>175</v>
      </c>
      <c r="G68" s="1413" t="s">
        <v>2670</v>
      </c>
      <c r="H68" s="1414">
        <v>4</v>
      </c>
      <c r="I68" s="1415">
        <v>105</v>
      </c>
      <c r="J68" s="1389">
        <f>H68*I68</f>
        <v>420</v>
      </c>
      <c r="K68" s="905"/>
      <c r="L68" s="907" t="s">
        <v>3638</v>
      </c>
      <c r="M68" s="880"/>
      <c r="N68" s="1384" t="s">
        <v>3585</v>
      </c>
      <c r="O68" s="1207">
        <v>46062</v>
      </c>
      <c r="P68" s="1208"/>
      <c r="Q68" s="853">
        <v>46073</v>
      </c>
      <c r="R68" s="1207">
        <v>46077</v>
      </c>
      <c r="S68" s="1265"/>
    </row>
    <row r="69" spans="1:19" s="4" customFormat="1" ht="19.5" customHeight="1">
      <c r="A69" s="831" t="s">
        <v>123</v>
      </c>
      <c r="B69" s="1406" t="s">
        <v>3592</v>
      </c>
      <c r="C69" s="26"/>
      <c r="D69" s="856">
        <f t="shared" si="3"/>
        <v>49</v>
      </c>
      <c r="E69" s="1208" t="s">
        <v>175</v>
      </c>
      <c r="F69" s="1271" t="s">
        <v>175</v>
      </c>
      <c r="G69" s="1418" t="s">
        <v>3648</v>
      </c>
      <c r="H69" s="1414">
        <v>4</v>
      </c>
      <c r="I69" s="1415">
        <v>142</v>
      </c>
      <c r="J69" s="1389">
        <f t="shared" ref="J69:J70" si="4">H69*I69</f>
        <v>568</v>
      </c>
      <c r="K69" s="905"/>
      <c r="L69" s="907" t="s">
        <v>3649</v>
      </c>
      <c r="M69" s="831"/>
      <c r="N69" s="1384" t="s">
        <v>3585</v>
      </c>
      <c r="O69" s="1207">
        <v>46062</v>
      </c>
      <c r="P69" s="1208"/>
      <c r="Q69" s="853">
        <v>46073</v>
      </c>
      <c r="R69" s="1207">
        <v>46077</v>
      </c>
      <c r="S69" s="1265"/>
    </row>
    <row r="70" spans="1:19" s="4" customFormat="1" ht="19.5" customHeight="1">
      <c r="A70" s="831" t="s">
        <v>123</v>
      </c>
      <c r="B70" s="1406" t="s">
        <v>3592</v>
      </c>
      <c r="C70" s="26"/>
      <c r="D70" s="856">
        <f t="shared" si="3"/>
        <v>50</v>
      </c>
      <c r="E70" s="1368" t="s">
        <v>175</v>
      </c>
      <c r="F70" s="1368" t="s">
        <v>175</v>
      </c>
      <c r="G70" s="1419" t="s">
        <v>3650</v>
      </c>
      <c r="H70" s="1420">
        <v>1</v>
      </c>
      <c r="I70" s="1421">
        <v>290</v>
      </c>
      <c r="J70" s="1371">
        <f t="shared" si="4"/>
        <v>290</v>
      </c>
      <c r="K70" s="1289"/>
      <c r="L70" s="1334" t="s">
        <v>3626</v>
      </c>
      <c r="M70" s="831"/>
      <c r="N70" s="1422" t="s">
        <v>3651</v>
      </c>
      <c r="O70" s="1207">
        <v>46077</v>
      </c>
      <c r="P70" s="1208"/>
      <c r="Q70" s="853">
        <v>46077</v>
      </c>
      <c r="R70" s="1207">
        <v>46078</v>
      </c>
      <c r="S70" s="1265"/>
    </row>
    <row r="71" spans="1:19" s="804" customFormat="1" ht="19.149999999999999" customHeight="1">
      <c r="D71" s="1208"/>
      <c r="E71" s="1208"/>
      <c r="F71" s="1208"/>
      <c r="G71" s="55"/>
      <c r="H71" s="1311"/>
      <c r="I71" s="364"/>
      <c r="J71" s="881"/>
      <c r="K71" s="1125"/>
      <c r="L71" s="907"/>
      <c r="M71" s="831"/>
      <c r="N71" s="831"/>
      <c r="O71" s="1207"/>
      <c r="P71" s="1208"/>
      <c r="Q71" s="831"/>
      <c r="R71" s="1207"/>
      <c r="S71" s="1265"/>
    </row>
    <row r="72" spans="1:19" s="804" customFormat="1" ht="19.7" customHeight="1">
      <c r="D72" s="1208"/>
      <c r="E72" s="1208"/>
      <c r="F72" s="1208"/>
      <c r="G72" s="1281">
        <f>SUM(J33:J71)</f>
        <v>173919</v>
      </c>
      <c r="H72" s="831"/>
      <c r="I72" s="831"/>
      <c r="J72" s="479"/>
      <c r="K72" s="1125"/>
      <c r="L72" s="831"/>
      <c r="M72" s="831"/>
      <c r="N72" s="831"/>
      <c r="O72" s="1207"/>
      <c r="P72" s="1208"/>
      <c r="Q72" s="831"/>
      <c r="R72" s="1207"/>
      <c r="S72" s="1265"/>
    </row>
    <row r="73" spans="1:19" s="804" customFormat="1" ht="19.7" customHeight="1">
      <c r="D73" s="1208"/>
      <c r="E73" s="1208"/>
      <c r="F73" s="1208"/>
      <c r="G73" s="1312"/>
      <c r="H73" s="1266"/>
      <c r="I73" s="831"/>
      <c r="J73" s="881"/>
      <c r="K73" s="1125"/>
      <c r="L73" s="907"/>
      <c r="M73" s="831"/>
      <c r="N73" s="831"/>
      <c r="O73" s="1207"/>
      <c r="P73" s="1208"/>
      <c r="Q73" s="831"/>
      <c r="R73" s="1207"/>
      <c r="S73" s="1265"/>
    </row>
    <row r="74" spans="1:19" s="804" customFormat="1" ht="19.7" customHeight="1">
      <c r="D74" s="1208"/>
      <c r="E74" s="1208"/>
      <c r="F74" s="1208"/>
      <c r="G74" s="1312"/>
      <c r="H74" s="1266"/>
      <c r="I74" s="831"/>
      <c r="J74" s="881"/>
      <c r="K74" s="1125"/>
      <c r="L74" s="907"/>
      <c r="M74" s="831"/>
      <c r="N74" s="831"/>
      <c r="O74" s="1207"/>
      <c r="P74" s="1208"/>
      <c r="Q74" s="831"/>
      <c r="R74" s="1207"/>
      <c r="S74" s="1265"/>
    </row>
    <row r="75" spans="1:19" s="804" customFormat="1" ht="19.7" customHeight="1">
      <c r="D75" s="1208"/>
      <c r="E75" s="1208"/>
      <c r="F75" s="1208"/>
      <c r="G75" s="1312"/>
      <c r="H75" s="1313"/>
      <c r="I75" s="831"/>
      <c r="J75" s="881"/>
      <c r="K75" s="1125"/>
      <c r="L75" s="907"/>
      <c r="M75" s="831"/>
      <c r="N75" s="831"/>
      <c r="O75" s="1207"/>
      <c r="P75" s="1208"/>
      <c r="Q75" s="831"/>
      <c r="R75" s="1207"/>
      <c r="S75" s="1265"/>
    </row>
    <row r="76" spans="1:19" s="804" customFormat="1" ht="19.7" customHeight="1">
      <c r="D76" s="1208"/>
      <c r="E76" s="1301" t="s">
        <v>2747</v>
      </c>
      <c r="F76" s="1314"/>
      <c r="G76" s="1315"/>
      <c r="H76" s="1313"/>
      <c r="I76" s="831"/>
      <c r="J76" s="881"/>
      <c r="K76" s="1125"/>
      <c r="L76" s="907"/>
      <c r="M76" s="831"/>
      <c r="N76" s="831"/>
      <c r="O76" s="1207"/>
      <c r="P76" s="1208"/>
      <c r="Q76" s="831"/>
      <c r="R76" s="1207"/>
      <c r="S76" s="1265"/>
    </row>
    <row r="77" spans="1:19" s="804" customFormat="1" ht="19.7" customHeight="1">
      <c r="A77" s="1210" t="s">
        <v>172</v>
      </c>
      <c r="B77" s="1423" t="s">
        <v>3652</v>
      </c>
      <c r="C77" s="831">
        <v>12</v>
      </c>
      <c r="D77" s="856">
        <f>+D70+1</f>
        <v>51</v>
      </c>
      <c r="E77" s="1385" t="s">
        <v>174</v>
      </c>
      <c r="F77" s="1386" t="s">
        <v>175</v>
      </c>
      <c r="G77" s="1424" t="s">
        <v>3653</v>
      </c>
      <c r="H77" s="1210">
        <v>1</v>
      </c>
      <c r="I77" s="1210">
        <v>21538</v>
      </c>
      <c r="J77" s="1425">
        <f t="shared" ref="J77:J103" si="5">H77*I77</f>
        <v>21538</v>
      </c>
      <c r="K77" s="479"/>
      <c r="L77" s="907" t="s">
        <v>3654</v>
      </c>
      <c r="M77" s="831"/>
      <c r="N77" s="1384" t="s">
        <v>3585</v>
      </c>
      <c r="O77" s="1207">
        <v>46062</v>
      </c>
      <c r="P77" s="1208"/>
      <c r="Q77" s="853">
        <v>46073</v>
      </c>
      <c r="R77" s="1207">
        <v>46077</v>
      </c>
      <c r="S77" s="1265"/>
    </row>
    <row r="78" spans="1:19" s="804" customFormat="1" ht="19.7" customHeight="1">
      <c r="A78" s="855" t="s">
        <v>123</v>
      </c>
      <c r="B78" s="1423" t="s">
        <v>3652</v>
      </c>
      <c r="C78" s="831"/>
      <c r="D78" s="856">
        <f t="shared" ref="D78:D103" si="6">+D77+1</f>
        <v>52</v>
      </c>
      <c r="E78" s="1113" t="s">
        <v>175</v>
      </c>
      <c r="F78" s="45" t="s">
        <v>175</v>
      </c>
      <c r="G78" s="1424" t="s">
        <v>3655</v>
      </c>
      <c r="H78" s="1210">
        <v>1</v>
      </c>
      <c r="I78" s="1210">
        <v>1520</v>
      </c>
      <c r="J78" s="1425">
        <f t="shared" si="5"/>
        <v>1520</v>
      </c>
      <c r="K78" s="1125"/>
      <c r="L78" s="907" t="s">
        <v>3656</v>
      </c>
      <c r="M78" s="831"/>
      <c r="N78" s="1384" t="s">
        <v>3585</v>
      </c>
      <c r="O78" s="1207">
        <v>46062</v>
      </c>
      <c r="P78" s="1208"/>
      <c r="Q78" s="853">
        <v>46073</v>
      </c>
      <c r="R78" s="1207">
        <v>46077</v>
      </c>
      <c r="S78" s="1265"/>
    </row>
    <row r="79" spans="1:19" s="804" customFormat="1" ht="19.7" customHeight="1">
      <c r="A79" s="855" t="s">
        <v>123</v>
      </c>
      <c r="B79" s="1423" t="s">
        <v>3652</v>
      </c>
      <c r="C79" s="831"/>
      <c r="D79" s="856">
        <f t="shared" si="6"/>
        <v>53</v>
      </c>
      <c r="E79" s="1113" t="s">
        <v>175</v>
      </c>
      <c r="F79" s="45" t="s">
        <v>175</v>
      </c>
      <c r="G79" s="1424" t="s">
        <v>3657</v>
      </c>
      <c r="H79" s="1273">
        <v>1</v>
      </c>
      <c r="I79" s="1210">
        <v>1435</v>
      </c>
      <c r="J79" s="1425">
        <f t="shared" si="5"/>
        <v>1435</v>
      </c>
      <c r="K79" s="1125"/>
      <c r="L79" s="907" t="s">
        <v>381</v>
      </c>
      <c r="M79" s="831"/>
      <c r="N79" s="1384" t="s">
        <v>3585</v>
      </c>
      <c r="O79" s="1207">
        <v>46062</v>
      </c>
      <c r="P79" s="1208"/>
      <c r="Q79" s="853">
        <v>46073</v>
      </c>
      <c r="R79" s="1207">
        <v>46077</v>
      </c>
      <c r="S79" s="1265"/>
    </row>
    <row r="80" spans="1:19" s="804" customFormat="1" ht="19.7" customHeight="1">
      <c r="A80" s="855" t="s">
        <v>123</v>
      </c>
      <c r="B80" s="1423" t="s">
        <v>3652</v>
      </c>
      <c r="C80" s="831"/>
      <c r="D80" s="856">
        <f t="shared" si="6"/>
        <v>54</v>
      </c>
      <c r="E80" s="1113" t="s">
        <v>175</v>
      </c>
      <c r="F80" s="45" t="s">
        <v>175</v>
      </c>
      <c r="G80" s="1424" t="s">
        <v>3658</v>
      </c>
      <c r="H80" s="1273">
        <v>1</v>
      </c>
      <c r="I80" s="1210">
        <v>1574</v>
      </c>
      <c r="J80" s="1425">
        <f t="shared" si="5"/>
        <v>1574</v>
      </c>
      <c r="K80" s="1125"/>
      <c r="L80" s="907" t="s">
        <v>3659</v>
      </c>
      <c r="M80" s="831"/>
      <c r="N80" s="1384" t="s">
        <v>3585</v>
      </c>
      <c r="O80" s="1207">
        <v>46062</v>
      </c>
      <c r="P80" s="1208"/>
      <c r="Q80" s="853">
        <v>46073</v>
      </c>
      <c r="R80" s="1207">
        <v>46077</v>
      </c>
      <c r="S80" s="1265"/>
    </row>
    <row r="81" spans="1:19" s="804" customFormat="1" ht="19.7" customHeight="1">
      <c r="A81" s="855" t="s">
        <v>123</v>
      </c>
      <c r="B81" s="1423" t="s">
        <v>3652</v>
      </c>
      <c r="C81" s="831"/>
      <c r="D81" s="856">
        <f t="shared" si="6"/>
        <v>55</v>
      </c>
      <c r="E81" s="1113" t="s">
        <v>175</v>
      </c>
      <c r="F81" s="45" t="s">
        <v>175</v>
      </c>
      <c r="G81" s="1424" t="s">
        <v>3660</v>
      </c>
      <c r="H81" s="1273">
        <v>2</v>
      </c>
      <c r="I81" s="1210">
        <v>126</v>
      </c>
      <c r="J81" s="1425">
        <f t="shared" si="5"/>
        <v>252</v>
      </c>
      <c r="K81" s="1125"/>
      <c r="L81" s="907" t="s">
        <v>3661</v>
      </c>
      <c r="M81" s="831"/>
      <c r="N81" s="1384" t="s">
        <v>3585</v>
      </c>
      <c r="O81" s="1207">
        <v>46062</v>
      </c>
      <c r="P81" s="1208"/>
      <c r="Q81" s="853">
        <v>46073</v>
      </c>
      <c r="R81" s="1207">
        <v>46077</v>
      </c>
      <c r="S81" s="1265"/>
    </row>
    <row r="82" spans="1:19" s="804" customFormat="1" ht="19.7" customHeight="1">
      <c r="A82" s="855" t="s">
        <v>123</v>
      </c>
      <c r="B82" s="1423" t="s">
        <v>3652</v>
      </c>
      <c r="C82" s="831"/>
      <c r="D82" s="856">
        <f t="shared" si="6"/>
        <v>56</v>
      </c>
      <c r="E82" s="1113" t="s">
        <v>175</v>
      </c>
      <c r="F82" s="45" t="s">
        <v>175</v>
      </c>
      <c r="G82" s="1424" t="s">
        <v>419</v>
      </c>
      <c r="H82" s="1273">
        <v>5</v>
      </c>
      <c r="I82" s="1210">
        <v>217</v>
      </c>
      <c r="J82" s="1425">
        <f t="shared" si="5"/>
        <v>1085</v>
      </c>
      <c r="K82" s="1125"/>
      <c r="L82" s="907" t="s">
        <v>3662</v>
      </c>
      <c r="M82" s="831"/>
      <c r="N82" s="1384" t="s">
        <v>3585</v>
      </c>
      <c r="O82" s="1207">
        <v>46062</v>
      </c>
      <c r="P82" s="1208"/>
      <c r="Q82" s="853">
        <v>46073</v>
      </c>
      <c r="R82" s="1207">
        <v>46077</v>
      </c>
      <c r="S82" s="1265"/>
    </row>
    <row r="83" spans="1:19" s="804" customFormat="1" ht="19.7" customHeight="1">
      <c r="A83" s="855" t="s">
        <v>123</v>
      </c>
      <c r="B83" s="1423" t="s">
        <v>3652</v>
      </c>
      <c r="C83" s="831"/>
      <c r="D83" s="856">
        <f t="shared" si="6"/>
        <v>57</v>
      </c>
      <c r="E83" s="1208" t="s">
        <v>175</v>
      </c>
      <c r="F83" s="1271" t="s">
        <v>175</v>
      </c>
      <c r="G83" s="1426" t="s">
        <v>3663</v>
      </c>
      <c r="H83" s="1276">
        <v>1</v>
      </c>
      <c r="I83" s="865">
        <v>336</v>
      </c>
      <c r="J83" s="1425">
        <f t="shared" si="5"/>
        <v>336</v>
      </c>
      <c r="K83" s="1125"/>
      <c r="L83" s="907" t="s">
        <v>3664</v>
      </c>
      <c r="M83" s="831"/>
      <c r="N83" s="1384" t="s">
        <v>3585</v>
      </c>
      <c r="O83" s="1207">
        <v>46062</v>
      </c>
      <c r="P83" s="1208"/>
      <c r="Q83" s="853">
        <v>46073</v>
      </c>
      <c r="R83" s="1207">
        <v>46077</v>
      </c>
      <c r="S83" s="1265"/>
    </row>
    <row r="84" spans="1:19" s="804" customFormat="1" ht="19.7" customHeight="1">
      <c r="A84" s="855" t="s">
        <v>123</v>
      </c>
      <c r="B84" s="1423" t="s">
        <v>3652</v>
      </c>
      <c r="C84" s="831"/>
      <c r="D84" s="856">
        <f t="shared" si="6"/>
        <v>58</v>
      </c>
      <c r="E84" s="1208" t="s">
        <v>175</v>
      </c>
      <c r="F84" s="1271" t="s">
        <v>175</v>
      </c>
      <c r="G84" s="1424" t="s">
        <v>3665</v>
      </c>
      <c r="H84" s="1276">
        <v>1</v>
      </c>
      <c r="I84" s="1210">
        <v>346</v>
      </c>
      <c r="J84" s="1425">
        <f t="shared" si="5"/>
        <v>346</v>
      </c>
      <c r="K84" s="1125"/>
      <c r="L84" s="907" t="s">
        <v>3666</v>
      </c>
      <c r="M84" s="831"/>
      <c r="N84" s="1384" t="s">
        <v>3585</v>
      </c>
      <c r="O84" s="1207">
        <v>46062</v>
      </c>
      <c r="P84" s="1208"/>
      <c r="Q84" s="853">
        <v>46073</v>
      </c>
      <c r="R84" s="1207">
        <v>46077</v>
      </c>
      <c r="S84" s="1265"/>
    </row>
    <row r="85" spans="1:19" s="804" customFormat="1" ht="19.7" customHeight="1">
      <c r="A85" s="855" t="s">
        <v>123</v>
      </c>
      <c r="B85" s="1423" t="s">
        <v>3652</v>
      </c>
      <c r="C85" s="831"/>
      <c r="D85" s="856">
        <f t="shared" si="6"/>
        <v>59</v>
      </c>
      <c r="E85" s="1208" t="s">
        <v>175</v>
      </c>
      <c r="F85" s="1271" t="s">
        <v>175</v>
      </c>
      <c r="G85" s="1424" t="s">
        <v>3667</v>
      </c>
      <c r="H85" s="1276">
        <v>6</v>
      </c>
      <c r="I85" s="1210">
        <v>112</v>
      </c>
      <c r="J85" s="1425">
        <f t="shared" si="5"/>
        <v>672</v>
      </c>
      <c r="K85" s="1125"/>
      <c r="L85" s="907" t="s">
        <v>3668</v>
      </c>
      <c r="M85" s="831"/>
      <c r="N85" s="1384" t="s">
        <v>3585</v>
      </c>
      <c r="O85" s="1207">
        <v>46062</v>
      </c>
      <c r="P85" s="1208"/>
      <c r="Q85" s="853">
        <v>46073</v>
      </c>
      <c r="R85" s="1207">
        <v>46077</v>
      </c>
      <c r="S85" s="1265"/>
    </row>
    <row r="86" spans="1:19" s="804" customFormat="1" ht="19.7" customHeight="1">
      <c r="A86" s="1210" t="s">
        <v>200</v>
      </c>
      <c r="B86" s="1423" t="s">
        <v>3652</v>
      </c>
      <c r="C86" s="831">
        <v>12</v>
      </c>
      <c r="D86" s="856">
        <f t="shared" si="6"/>
        <v>60</v>
      </c>
      <c r="E86" s="1385" t="s">
        <v>174</v>
      </c>
      <c r="F86" s="1386" t="s">
        <v>175</v>
      </c>
      <c r="G86" s="1424" t="s">
        <v>3669</v>
      </c>
      <c r="H86" s="1276">
        <v>1</v>
      </c>
      <c r="I86" s="1210">
        <v>2936</v>
      </c>
      <c r="J86" s="1425">
        <f t="shared" si="5"/>
        <v>2936</v>
      </c>
      <c r="K86" s="1125"/>
      <c r="L86" s="907" t="s">
        <v>3670</v>
      </c>
      <c r="M86" s="831"/>
      <c r="N86" s="1384" t="s">
        <v>3585</v>
      </c>
      <c r="O86" s="1207">
        <v>46062</v>
      </c>
      <c r="P86" s="1208"/>
      <c r="Q86" s="853">
        <v>46073</v>
      </c>
      <c r="R86" s="1207">
        <v>46077</v>
      </c>
      <c r="S86" s="1265"/>
    </row>
    <row r="87" spans="1:19" s="804" customFormat="1" ht="19.7" customHeight="1">
      <c r="A87" s="1210" t="s">
        <v>172</v>
      </c>
      <c r="B87" s="1423" t="s">
        <v>3652</v>
      </c>
      <c r="C87" s="831">
        <v>12</v>
      </c>
      <c r="D87" s="856">
        <f t="shared" si="6"/>
        <v>61</v>
      </c>
      <c r="E87" s="1385" t="s">
        <v>174</v>
      </c>
      <c r="F87" s="1386" t="s">
        <v>175</v>
      </c>
      <c r="G87" s="1424" t="s">
        <v>3671</v>
      </c>
      <c r="H87" s="1273">
        <v>1</v>
      </c>
      <c r="I87" s="1210">
        <v>22550</v>
      </c>
      <c r="J87" s="1425">
        <f t="shared" si="5"/>
        <v>22550</v>
      </c>
      <c r="K87" s="1125"/>
      <c r="L87" s="907" t="s">
        <v>3672</v>
      </c>
      <c r="M87" s="831"/>
      <c r="N87" s="1384" t="s">
        <v>3585</v>
      </c>
      <c r="O87" s="1207">
        <v>46062</v>
      </c>
      <c r="P87" s="1208"/>
      <c r="Q87" s="853">
        <v>46073</v>
      </c>
      <c r="R87" s="1207">
        <v>46077</v>
      </c>
      <c r="S87" s="1265"/>
    </row>
    <row r="88" spans="1:19" s="804" customFormat="1" ht="19.7" customHeight="1">
      <c r="A88" s="855" t="s">
        <v>123</v>
      </c>
      <c r="B88" s="1423" t="s">
        <v>3652</v>
      </c>
      <c r="C88" s="831"/>
      <c r="D88" s="856">
        <f t="shared" si="6"/>
        <v>62</v>
      </c>
      <c r="E88" s="1113" t="s">
        <v>175</v>
      </c>
      <c r="F88" s="45" t="s">
        <v>175</v>
      </c>
      <c r="G88" s="1424" t="s">
        <v>3673</v>
      </c>
      <c r="H88" s="1273">
        <v>6</v>
      </c>
      <c r="I88" s="1210">
        <v>120</v>
      </c>
      <c r="J88" s="1425">
        <f t="shared" si="5"/>
        <v>720</v>
      </c>
      <c r="K88" s="1125"/>
      <c r="L88" s="907" t="s">
        <v>3674</v>
      </c>
      <c r="M88" s="831"/>
      <c r="N88" s="1384" t="s">
        <v>3585</v>
      </c>
      <c r="O88" s="1207">
        <v>46062</v>
      </c>
      <c r="P88" s="1208"/>
      <c r="Q88" s="853">
        <v>46073</v>
      </c>
      <c r="R88" s="1207">
        <v>46077</v>
      </c>
      <c r="S88" s="1265"/>
    </row>
    <row r="89" spans="1:19" s="804" customFormat="1" ht="19.7" customHeight="1">
      <c r="A89" s="855" t="s">
        <v>123</v>
      </c>
      <c r="B89" s="1423" t="s">
        <v>3652</v>
      </c>
      <c r="C89" s="831"/>
      <c r="D89" s="856">
        <f t="shared" si="6"/>
        <v>63</v>
      </c>
      <c r="E89" s="1113" t="s">
        <v>175</v>
      </c>
      <c r="F89" s="45" t="s">
        <v>175</v>
      </c>
      <c r="G89" s="1424" t="s">
        <v>3675</v>
      </c>
      <c r="H89" s="1273">
        <v>2</v>
      </c>
      <c r="I89" s="1210">
        <v>121</v>
      </c>
      <c r="J89" s="1425">
        <f t="shared" si="5"/>
        <v>242</v>
      </c>
      <c r="K89" s="1125"/>
      <c r="L89" s="907" t="s">
        <v>3676</v>
      </c>
      <c r="M89" s="831"/>
      <c r="N89" s="1384" t="s">
        <v>3585</v>
      </c>
      <c r="O89" s="1207">
        <v>46062</v>
      </c>
      <c r="P89" s="1208"/>
      <c r="Q89" s="853">
        <v>46073</v>
      </c>
      <c r="R89" s="1207">
        <v>46077</v>
      </c>
      <c r="S89" s="1265"/>
    </row>
    <row r="90" spans="1:19" s="804" customFormat="1" ht="19.7" customHeight="1">
      <c r="A90" s="855" t="s">
        <v>200</v>
      </c>
      <c r="B90" s="1423" t="s">
        <v>3652</v>
      </c>
      <c r="C90" s="831"/>
      <c r="D90" s="856">
        <f t="shared" si="6"/>
        <v>64</v>
      </c>
      <c r="E90" s="1113" t="s">
        <v>175</v>
      </c>
      <c r="F90" s="45" t="s">
        <v>175</v>
      </c>
      <c r="G90" s="1424" t="s">
        <v>3677</v>
      </c>
      <c r="H90" s="1273">
        <v>2</v>
      </c>
      <c r="I90" s="1210">
        <v>475</v>
      </c>
      <c r="J90" s="1425">
        <f t="shared" si="5"/>
        <v>950</v>
      </c>
      <c r="K90" s="1125"/>
      <c r="L90" s="907" t="s">
        <v>3678</v>
      </c>
      <c r="M90" s="831"/>
      <c r="N90" s="1384" t="s">
        <v>3585</v>
      </c>
      <c r="O90" s="1207">
        <v>46062</v>
      </c>
      <c r="P90" s="1208"/>
      <c r="Q90" s="853">
        <v>46073</v>
      </c>
      <c r="R90" s="1207">
        <v>46077</v>
      </c>
      <c r="S90" s="1265"/>
    </row>
    <row r="91" spans="1:19" s="804" customFormat="1" ht="19.7" customHeight="1">
      <c r="A91" s="1210" t="s">
        <v>200</v>
      </c>
      <c r="B91" s="1423" t="s">
        <v>3652</v>
      </c>
      <c r="C91" s="831">
        <v>12</v>
      </c>
      <c r="D91" s="856">
        <f t="shared" si="6"/>
        <v>65</v>
      </c>
      <c r="E91" s="1385" t="s">
        <v>174</v>
      </c>
      <c r="F91" s="1386" t="s">
        <v>175</v>
      </c>
      <c r="G91" s="1424" t="s">
        <v>3679</v>
      </c>
      <c r="H91" s="1273">
        <v>1</v>
      </c>
      <c r="I91" s="1210">
        <v>3223</v>
      </c>
      <c r="J91" s="1425">
        <f t="shared" si="5"/>
        <v>3223</v>
      </c>
      <c r="K91" s="1125"/>
      <c r="L91" s="907" t="s">
        <v>3680</v>
      </c>
      <c r="M91" s="831"/>
      <c r="N91" s="1384" t="s">
        <v>3585</v>
      </c>
      <c r="O91" s="1207">
        <v>46062</v>
      </c>
      <c r="P91" s="1208"/>
      <c r="Q91" s="853">
        <v>46073</v>
      </c>
      <c r="R91" s="1207">
        <v>46077</v>
      </c>
      <c r="S91" s="1265"/>
    </row>
    <row r="92" spans="1:19" s="804" customFormat="1" ht="19.7" customHeight="1">
      <c r="A92" s="855" t="s">
        <v>123</v>
      </c>
      <c r="B92" s="1423" t="s">
        <v>3652</v>
      </c>
      <c r="C92" s="831"/>
      <c r="D92" s="856">
        <f t="shared" si="6"/>
        <v>66</v>
      </c>
      <c r="E92" s="1113" t="s">
        <v>175</v>
      </c>
      <c r="F92" s="45" t="s">
        <v>175</v>
      </c>
      <c r="G92" s="1424" t="s">
        <v>3681</v>
      </c>
      <c r="H92" s="1273">
        <v>1</v>
      </c>
      <c r="I92" s="1210">
        <v>3990</v>
      </c>
      <c r="J92" s="1425">
        <f t="shared" si="5"/>
        <v>3990</v>
      </c>
      <c r="K92" s="1125"/>
      <c r="L92" s="907" t="s">
        <v>3682</v>
      </c>
      <c r="M92" s="831"/>
      <c r="N92" s="1384" t="s">
        <v>3585</v>
      </c>
      <c r="O92" s="1207">
        <v>46062</v>
      </c>
      <c r="P92" s="1208"/>
      <c r="Q92" s="853">
        <v>46073</v>
      </c>
      <c r="R92" s="1207">
        <v>46077</v>
      </c>
      <c r="S92" s="1265"/>
    </row>
    <row r="93" spans="1:19" s="804" customFormat="1" ht="19.7" customHeight="1">
      <c r="A93" s="855" t="s">
        <v>123</v>
      </c>
      <c r="B93" s="1423" t="s">
        <v>3652</v>
      </c>
      <c r="C93" s="831"/>
      <c r="D93" s="856">
        <f t="shared" si="6"/>
        <v>67</v>
      </c>
      <c r="E93" s="1113" t="s">
        <v>175</v>
      </c>
      <c r="F93" s="45" t="s">
        <v>175</v>
      </c>
      <c r="G93" s="1424" t="s">
        <v>3683</v>
      </c>
      <c r="H93" s="1273">
        <v>10</v>
      </c>
      <c r="I93" s="1210">
        <v>21</v>
      </c>
      <c r="J93" s="1425">
        <f t="shared" si="5"/>
        <v>210</v>
      </c>
      <c r="K93" s="1125"/>
      <c r="L93" s="907" t="s">
        <v>3684</v>
      </c>
      <c r="M93" s="831"/>
      <c r="N93" s="1384" t="s">
        <v>3585</v>
      </c>
      <c r="O93" s="1207">
        <v>46062</v>
      </c>
      <c r="P93" s="1208"/>
      <c r="Q93" s="853">
        <v>46073</v>
      </c>
      <c r="R93" s="1207">
        <v>46077</v>
      </c>
      <c r="S93" s="1265"/>
    </row>
    <row r="94" spans="1:19" s="804" customFormat="1" ht="19.7" customHeight="1">
      <c r="A94" s="1210" t="s">
        <v>200</v>
      </c>
      <c r="B94" s="1423" t="s">
        <v>3652</v>
      </c>
      <c r="C94" s="831">
        <v>12</v>
      </c>
      <c r="D94" s="856">
        <f t="shared" si="6"/>
        <v>68</v>
      </c>
      <c r="E94" s="1385" t="s">
        <v>174</v>
      </c>
      <c r="F94" s="1386" t="s">
        <v>175</v>
      </c>
      <c r="G94" s="1424" t="s">
        <v>3685</v>
      </c>
      <c r="H94" s="1273">
        <v>1</v>
      </c>
      <c r="I94" s="1210">
        <v>3773</v>
      </c>
      <c r="J94" s="1425">
        <f t="shared" si="5"/>
        <v>3773</v>
      </c>
      <c r="K94" s="1125"/>
      <c r="L94" s="907" t="s">
        <v>3686</v>
      </c>
      <c r="M94" s="831"/>
      <c r="N94" s="1384" t="s">
        <v>3585</v>
      </c>
      <c r="O94" s="1207">
        <v>46062</v>
      </c>
      <c r="P94" s="1208"/>
      <c r="Q94" s="853">
        <v>46073</v>
      </c>
      <c r="R94" s="1207">
        <v>46077</v>
      </c>
      <c r="S94" s="1265"/>
    </row>
    <row r="95" spans="1:19" s="804" customFormat="1" ht="19.7" customHeight="1">
      <c r="A95" s="855" t="s">
        <v>123</v>
      </c>
      <c r="B95" s="1423" t="s">
        <v>3652</v>
      </c>
      <c r="C95" s="831"/>
      <c r="D95" s="856">
        <f t="shared" si="6"/>
        <v>69</v>
      </c>
      <c r="E95" s="1113" t="s">
        <v>175</v>
      </c>
      <c r="F95" s="45" t="s">
        <v>175</v>
      </c>
      <c r="G95" s="1424" t="s">
        <v>3687</v>
      </c>
      <c r="H95" s="1273">
        <v>2</v>
      </c>
      <c r="I95" s="1210">
        <v>83</v>
      </c>
      <c r="J95" s="1425">
        <f t="shared" si="5"/>
        <v>166</v>
      </c>
      <c r="K95" s="1125"/>
      <c r="L95" s="907" t="s">
        <v>3688</v>
      </c>
      <c r="M95" s="831"/>
      <c r="N95" s="1384" t="s">
        <v>3585</v>
      </c>
      <c r="O95" s="1207">
        <v>46062</v>
      </c>
      <c r="P95" s="1208"/>
      <c r="Q95" s="853">
        <v>46073</v>
      </c>
      <c r="R95" s="1207">
        <v>46077</v>
      </c>
      <c r="S95" s="1265"/>
    </row>
    <row r="96" spans="1:19" s="804" customFormat="1" ht="19.7" customHeight="1">
      <c r="A96" s="855" t="s">
        <v>123</v>
      </c>
      <c r="B96" s="1423" t="s">
        <v>3652</v>
      </c>
      <c r="C96" s="831"/>
      <c r="D96" s="856">
        <f t="shared" si="6"/>
        <v>70</v>
      </c>
      <c r="E96" s="1113" t="s">
        <v>175</v>
      </c>
      <c r="F96" s="45" t="s">
        <v>175</v>
      </c>
      <c r="G96" s="1424" t="s">
        <v>3689</v>
      </c>
      <c r="H96" s="1273">
        <v>2</v>
      </c>
      <c r="I96" s="1210">
        <v>32</v>
      </c>
      <c r="J96" s="1425">
        <f t="shared" si="5"/>
        <v>64</v>
      </c>
      <c r="K96" s="1125"/>
      <c r="L96" s="907" t="s">
        <v>768</v>
      </c>
      <c r="M96" s="831"/>
      <c r="N96" s="1384" t="s">
        <v>3585</v>
      </c>
      <c r="O96" s="1207">
        <v>46062</v>
      </c>
      <c r="P96" s="1208"/>
      <c r="Q96" s="853">
        <v>46073</v>
      </c>
      <c r="R96" s="1207">
        <v>46077</v>
      </c>
      <c r="S96" s="1265"/>
    </row>
    <row r="97" spans="1:19" s="804" customFormat="1" ht="19.7" customHeight="1">
      <c r="A97" s="855" t="s">
        <v>123</v>
      </c>
      <c r="B97" s="1423" t="s">
        <v>3652</v>
      </c>
      <c r="C97" s="831"/>
      <c r="D97" s="856">
        <f t="shared" si="6"/>
        <v>71</v>
      </c>
      <c r="E97" s="1113" t="s">
        <v>175</v>
      </c>
      <c r="F97" s="45" t="s">
        <v>175</v>
      </c>
      <c r="G97" s="1424" t="s">
        <v>3690</v>
      </c>
      <c r="H97" s="1273">
        <v>2</v>
      </c>
      <c r="I97" s="1210">
        <v>523</v>
      </c>
      <c r="J97" s="1425">
        <f t="shared" si="5"/>
        <v>1046</v>
      </c>
      <c r="K97" s="1125"/>
      <c r="L97" s="907" t="s">
        <v>3691</v>
      </c>
      <c r="M97" s="831"/>
      <c r="N97" s="1384" t="s">
        <v>3585</v>
      </c>
      <c r="O97" s="1207">
        <v>46062</v>
      </c>
      <c r="P97" s="1208"/>
      <c r="Q97" s="853">
        <v>46073</v>
      </c>
      <c r="R97" s="1207">
        <v>46077</v>
      </c>
      <c r="S97" s="1265"/>
    </row>
    <row r="98" spans="1:19" s="804" customFormat="1" ht="19.7" customHeight="1">
      <c r="A98" s="855" t="s">
        <v>123</v>
      </c>
      <c r="B98" s="1423" t="s">
        <v>3652</v>
      </c>
      <c r="C98" s="831"/>
      <c r="D98" s="856">
        <f t="shared" si="6"/>
        <v>72</v>
      </c>
      <c r="E98" s="1113" t="s">
        <v>175</v>
      </c>
      <c r="F98" s="45" t="s">
        <v>175</v>
      </c>
      <c r="G98" s="1424" t="s">
        <v>3692</v>
      </c>
      <c r="H98" s="1273">
        <v>4</v>
      </c>
      <c r="I98" s="1210">
        <v>699</v>
      </c>
      <c r="J98" s="1425">
        <f t="shared" si="5"/>
        <v>2796</v>
      </c>
      <c r="K98" s="1125"/>
      <c r="L98" s="907" t="s">
        <v>3693</v>
      </c>
      <c r="M98" s="831"/>
      <c r="N98" s="1384" t="s">
        <v>3585</v>
      </c>
      <c r="O98" s="1207">
        <v>46062</v>
      </c>
      <c r="P98" s="1208"/>
      <c r="Q98" s="853">
        <v>46073</v>
      </c>
      <c r="R98" s="1207">
        <v>46077</v>
      </c>
      <c r="S98" s="1265"/>
    </row>
    <row r="99" spans="1:19" s="804" customFormat="1" ht="19.7" customHeight="1">
      <c r="A99" s="1210" t="s">
        <v>172</v>
      </c>
      <c r="B99" s="1423" t="s">
        <v>3652</v>
      </c>
      <c r="C99" s="831">
        <v>12</v>
      </c>
      <c r="D99" s="856">
        <f t="shared" si="6"/>
        <v>73</v>
      </c>
      <c r="E99" s="1385" t="s">
        <v>174</v>
      </c>
      <c r="F99" s="1386" t="s">
        <v>175</v>
      </c>
      <c r="G99" s="1427" t="s">
        <v>3694</v>
      </c>
      <c r="H99" s="1273">
        <v>1</v>
      </c>
      <c r="I99" s="1210">
        <v>107478</v>
      </c>
      <c r="J99" s="1425">
        <f t="shared" si="5"/>
        <v>107478</v>
      </c>
      <c r="K99" s="1125"/>
      <c r="L99" s="907" t="s">
        <v>3695</v>
      </c>
      <c r="M99" s="831"/>
      <c r="N99" s="1384" t="s">
        <v>3585</v>
      </c>
      <c r="O99" s="1207">
        <v>46062</v>
      </c>
      <c r="P99" s="1208"/>
      <c r="Q99" s="1428">
        <v>46078</v>
      </c>
      <c r="R99" s="1429">
        <v>46079</v>
      </c>
      <c r="S99" s="1265"/>
    </row>
    <row r="100" spans="1:19" s="804" customFormat="1" ht="19.7" customHeight="1">
      <c r="A100" s="1210" t="s">
        <v>172</v>
      </c>
      <c r="B100" s="1423" t="s">
        <v>3652</v>
      </c>
      <c r="C100" s="831">
        <v>12</v>
      </c>
      <c r="D100" s="856">
        <f t="shared" si="6"/>
        <v>74</v>
      </c>
      <c r="E100" s="1385" t="s">
        <v>174</v>
      </c>
      <c r="F100" s="1386" t="s">
        <v>175</v>
      </c>
      <c r="G100" s="1424" t="s">
        <v>3696</v>
      </c>
      <c r="H100" s="1273">
        <v>4</v>
      </c>
      <c r="I100" s="1210">
        <v>5843</v>
      </c>
      <c r="J100" s="1425">
        <f t="shared" si="5"/>
        <v>23372</v>
      </c>
      <c r="K100" s="1125"/>
      <c r="L100" s="907" t="s">
        <v>3697</v>
      </c>
      <c r="M100" s="831"/>
      <c r="N100" s="1384" t="s">
        <v>3585</v>
      </c>
      <c r="O100" s="1207">
        <v>46062</v>
      </c>
      <c r="P100" s="1208"/>
      <c r="Q100" s="853">
        <v>46073</v>
      </c>
      <c r="R100" s="1207">
        <v>46077</v>
      </c>
      <c r="S100" s="1265"/>
    </row>
    <row r="101" spans="1:19" s="804" customFormat="1" ht="19.7" customHeight="1">
      <c r="A101" s="855" t="s">
        <v>123</v>
      </c>
      <c r="B101" s="1423" t="s">
        <v>3652</v>
      </c>
      <c r="C101" s="831">
        <v>13</v>
      </c>
      <c r="D101" s="856">
        <f t="shared" si="6"/>
        <v>75</v>
      </c>
      <c r="E101" s="1279" t="s">
        <v>175</v>
      </c>
      <c r="F101" s="1391" t="s">
        <v>175</v>
      </c>
      <c r="G101" s="1418" t="s">
        <v>3698</v>
      </c>
      <c r="H101" s="1273">
        <v>22</v>
      </c>
      <c r="I101" s="865">
        <v>14</v>
      </c>
      <c r="J101" s="865">
        <f t="shared" si="5"/>
        <v>308</v>
      </c>
      <c r="K101" s="1125"/>
      <c r="L101" s="55" t="s">
        <v>666</v>
      </c>
      <c r="M101" s="831"/>
      <c r="N101" s="1384" t="s">
        <v>3585</v>
      </c>
      <c r="O101" s="1207">
        <v>46062</v>
      </c>
      <c r="P101" s="1208"/>
      <c r="Q101" s="853">
        <v>46073</v>
      </c>
      <c r="R101" s="1207">
        <v>46077</v>
      </c>
      <c r="S101" s="1265"/>
    </row>
    <row r="102" spans="1:19" s="804" customFormat="1" ht="19.5" customHeight="1">
      <c r="A102" s="855" t="s">
        <v>200</v>
      </c>
      <c r="B102" s="1423" t="s">
        <v>3652</v>
      </c>
      <c r="C102" s="831"/>
      <c r="D102" s="856">
        <f t="shared" si="6"/>
        <v>76</v>
      </c>
      <c r="E102" s="1279" t="s">
        <v>175</v>
      </c>
      <c r="F102" s="1391" t="s">
        <v>175</v>
      </c>
      <c r="G102" s="1418" t="s">
        <v>3699</v>
      </c>
      <c r="H102" s="1273">
        <v>2</v>
      </c>
      <c r="I102" s="865">
        <v>574</v>
      </c>
      <c r="J102" s="865">
        <f t="shared" si="5"/>
        <v>1148</v>
      </c>
      <c r="K102" s="1125"/>
      <c r="L102" s="907" t="s">
        <v>2789</v>
      </c>
      <c r="M102" s="831"/>
      <c r="N102" s="1384" t="s">
        <v>3585</v>
      </c>
      <c r="O102" s="1207">
        <v>46062</v>
      </c>
      <c r="P102" s="1208"/>
      <c r="Q102" s="853">
        <v>46073</v>
      </c>
      <c r="R102" s="1207">
        <v>46077</v>
      </c>
      <c r="S102" s="1265"/>
    </row>
    <row r="103" spans="1:19" s="804" customFormat="1" ht="19.5" customHeight="1">
      <c r="A103" s="855" t="s">
        <v>123</v>
      </c>
      <c r="B103" s="1423" t="s">
        <v>3652</v>
      </c>
      <c r="C103" s="831">
        <v>13</v>
      </c>
      <c r="D103" s="856">
        <f t="shared" si="6"/>
        <v>77</v>
      </c>
      <c r="E103" s="1279" t="s">
        <v>175</v>
      </c>
      <c r="F103" s="1391" t="s">
        <v>175</v>
      </c>
      <c r="G103" s="1418" t="s">
        <v>3700</v>
      </c>
      <c r="H103" s="1273">
        <v>4</v>
      </c>
      <c r="I103" s="865">
        <v>120</v>
      </c>
      <c r="J103" s="865">
        <f t="shared" si="5"/>
        <v>480</v>
      </c>
      <c r="K103" s="1125"/>
      <c r="L103" s="55" t="s">
        <v>3701</v>
      </c>
      <c r="M103" s="831"/>
      <c r="N103" s="1384" t="s">
        <v>3585</v>
      </c>
      <c r="O103" s="1207">
        <v>46062</v>
      </c>
      <c r="P103" s="1208"/>
      <c r="Q103" s="853">
        <v>46073</v>
      </c>
      <c r="R103" s="1207">
        <v>46077</v>
      </c>
      <c r="S103" s="1265"/>
    </row>
    <row r="104" spans="1:19" s="804" customFormat="1" ht="19.7" customHeight="1">
      <c r="D104" s="1208"/>
      <c r="E104" s="1322"/>
      <c r="F104" s="1208"/>
      <c r="G104" s="165"/>
      <c r="H104" s="1278"/>
      <c r="I104" s="57"/>
      <c r="J104" s="1278"/>
      <c r="K104" s="1323"/>
      <c r="L104" s="165"/>
      <c r="M104" s="831"/>
      <c r="N104" s="831"/>
      <c r="O104" s="1207"/>
      <c r="P104" s="1208"/>
      <c r="Q104" s="831"/>
      <c r="R104" s="1207"/>
      <c r="S104" s="1265"/>
    </row>
    <row r="105" spans="1:19" s="804" customFormat="1" ht="19.7" customHeight="1">
      <c r="D105" s="1208"/>
      <c r="E105" s="1208"/>
      <c r="F105" s="1208"/>
      <c r="G105" s="1324">
        <f>SUM(J77:J104)</f>
        <v>204210</v>
      </c>
      <c r="H105" s="1313"/>
      <c r="I105" s="831"/>
      <c r="J105" s="881"/>
      <c r="K105" s="1125"/>
      <c r="L105" s="907"/>
      <c r="M105" s="831"/>
      <c r="N105" s="831"/>
      <c r="O105" s="1207"/>
      <c r="P105" s="1208"/>
      <c r="Q105" s="831"/>
      <c r="R105" s="1207"/>
      <c r="S105" s="1265"/>
    </row>
    <row r="106" spans="1:19" s="804" customFormat="1" ht="19.149999999999999" customHeight="1">
      <c r="D106" s="1208"/>
      <c r="E106" s="1208"/>
      <c r="F106" s="1208"/>
      <c r="G106" s="1312"/>
      <c r="H106" s="1313"/>
      <c r="I106" s="831"/>
      <c r="J106" s="881"/>
      <c r="K106" s="1125"/>
      <c r="L106" s="907"/>
      <c r="M106" s="831"/>
      <c r="N106" s="831"/>
      <c r="O106" s="1207"/>
      <c r="P106" s="1208"/>
      <c r="Q106" s="831"/>
      <c r="R106" s="1207"/>
      <c r="S106" s="1265"/>
    </row>
    <row r="107" spans="1:19" s="804" customFormat="1" ht="19.149999999999999" customHeight="1">
      <c r="D107" s="1208"/>
      <c r="E107" s="1208"/>
      <c r="F107" s="1208"/>
      <c r="G107" s="1312"/>
      <c r="H107" s="1266"/>
      <c r="I107" s="831"/>
      <c r="J107" s="881"/>
      <c r="K107" s="1125"/>
      <c r="L107" s="907"/>
      <c r="M107" s="831"/>
      <c r="N107" s="831"/>
      <c r="O107" s="1207"/>
      <c r="P107" s="1208"/>
      <c r="Q107" s="831"/>
      <c r="R107" s="1207"/>
      <c r="S107" s="1265"/>
    </row>
    <row r="108" spans="1:19" s="804" customFormat="1" ht="19.7" customHeight="1">
      <c r="D108" s="1208"/>
      <c r="E108" s="1208"/>
      <c r="F108" s="1208"/>
      <c r="G108" s="1312"/>
      <c r="H108" s="1313"/>
      <c r="I108" s="831"/>
      <c r="J108" s="881"/>
      <c r="K108" s="1125"/>
      <c r="L108" s="907"/>
      <c r="M108" s="831"/>
      <c r="N108" s="831"/>
      <c r="O108" s="1207"/>
      <c r="P108" s="1208"/>
      <c r="Q108" s="831"/>
      <c r="R108" s="1207"/>
      <c r="S108" s="1265"/>
    </row>
    <row r="109" spans="1:19" s="804" customFormat="1" ht="19.7" customHeight="1">
      <c r="D109" s="1208"/>
      <c r="E109" s="1208"/>
      <c r="F109" s="1208"/>
      <c r="G109" s="831"/>
      <c r="H109" s="831"/>
      <c r="I109" s="831"/>
      <c r="J109" s="479"/>
      <c r="K109" s="1125"/>
      <c r="L109" s="831"/>
      <c r="M109" s="831"/>
      <c r="N109" s="831"/>
      <c r="O109" s="1207"/>
      <c r="P109" s="1208"/>
      <c r="Q109" s="831"/>
      <c r="R109" s="1207"/>
      <c r="S109" s="1265"/>
    </row>
    <row r="110" spans="1:19" s="804" customFormat="1" ht="19.7" customHeight="1">
      <c r="D110" s="1208"/>
      <c r="E110" s="1301" t="s">
        <v>2814</v>
      </c>
      <c r="F110" s="1269"/>
      <c r="G110" s="1325"/>
      <c r="H110" s="831"/>
      <c r="I110" s="831"/>
      <c r="J110" s="479"/>
      <c r="K110" s="1125"/>
      <c r="L110" s="831"/>
      <c r="M110" s="831"/>
      <c r="N110" s="831"/>
      <c r="O110" s="1207"/>
      <c r="P110" s="1208"/>
      <c r="Q110" s="831"/>
      <c r="R110" s="1207"/>
      <c r="S110" s="1265"/>
    </row>
    <row r="111" spans="1:19" s="804" customFormat="1" ht="19.7" customHeight="1">
      <c r="A111" s="855" t="s">
        <v>200</v>
      </c>
      <c r="B111" s="1430" t="s">
        <v>3702</v>
      </c>
      <c r="C111" s="831">
        <v>15</v>
      </c>
      <c r="D111" s="856">
        <f>+D103+1</f>
        <v>78</v>
      </c>
      <c r="E111" s="1208" t="s">
        <v>175</v>
      </c>
      <c r="F111" s="1271" t="s">
        <v>175</v>
      </c>
      <c r="G111" s="1418" t="s">
        <v>1232</v>
      </c>
      <c r="H111" s="1210">
        <v>2</v>
      </c>
      <c r="I111" s="1431">
        <v>83</v>
      </c>
      <c r="J111" s="865">
        <f t="shared" ref="J111:J118" si="7">H111*I111</f>
        <v>166</v>
      </c>
      <c r="K111" s="479"/>
      <c r="L111" s="1432" t="s">
        <v>1233</v>
      </c>
      <c r="M111" s="1433" t="s">
        <v>2494</v>
      </c>
      <c r="N111" s="1384" t="s">
        <v>3585</v>
      </c>
      <c r="O111" s="1207">
        <v>46062</v>
      </c>
      <c r="P111" s="1208"/>
      <c r="Q111" s="853">
        <v>46073</v>
      </c>
      <c r="R111" s="1207">
        <v>46077</v>
      </c>
      <c r="S111" s="1265"/>
    </row>
    <row r="112" spans="1:19" s="804" customFormat="1" ht="19.7" customHeight="1">
      <c r="A112" s="855" t="s">
        <v>200</v>
      </c>
      <c r="B112" s="1430" t="s">
        <v>3702</v>
      </c>
      <c r="C112" s="831">
        <v>15</v>
      </c>
      <c r="D112" s="856">
        <f t="shared" ref="D112:D119" si="8">+D111+1</f>
        <v>79</v>
      </c>
      <c r="E112" s="831" t="s">
        <v>175</v>
      </c>
      <c r="F112" s="862" t="s">
        <v>175</v>
      </c>
      <c r="G112" s="256" t="s">
        <v>207</v>
      </c>
      <c r="H112" s="1434">
        <v>4</v>
      </c>
      <c r="I112" s="260">
        <v>83</v>
      </c>
      <c r="J112" s="1435">
        <f t="shared" si="7"/>
        <v>332</v>
      </c>
      <c r="K112" s="479"/>
      <c r="L112" s="1132" t="s">
        <v>307</v>
      </c>
      <c r="M112" s="1433" t="s">
        <v>2489</v>
      </c>
      <c r="N112" s="1384" t="s">
        <v>3585</v>
      </c>
      <c r="O112" s="1207">
        <v>46062</v>
      </c>
      <c r="P112" s="1208"/>
      <c r="Q112" s="853">
        <v>46073</v>
      </c>
      <c r="R112" s="1207">
        <v>46077</v>
      </c>
      <c r="S112" s="1265"/>
    </row>
    <row r="113" spans="1:19" s="804" customFormat="1" ht="19.7" customHeight="1">
      <c r="A113" s="855" t="s">
        <v>123</v>
      </c>
      <c r="B113" s="1430" t="s">
        <v>3702</v>
      </c>
      <c r="C113" s="831">
        <v>15</v>
      </c>
      <c r="D113" s="856">
        <f t="shared" si="8"/>
        <v>80</v>
      </c>
      <c r="E113" s="1208" t="s">
        <v>175</v>
      </c>
      <c r="F113" s="1271" t="s">
        <v>175</v>
      </c>
      <c r="G113" s="1418" t="s">
        <v>1234</v>
      </c>
      <c r="H113" s="1210">
        <v>2</v>
      </c>
      <c r="I113" s="1431">
        <v>32</v>
      </c>
      <c r="J113" s="865">
        <f t="shared" si="7"/>
        <v>64</v>
      </c>
      <c r="K113" s="479"/>
      <c r="L113" s="1432" t="s">
        <v>1235</v>
      </c>
      <c r="M113" s="1433" t="s">
        <v>2489</v>
      </c>
      <c r="N113" s="1384" t="s">
        <v>3585</v>
      </c>
      <c r="O113" s="1207">
        <v>46062</v>
      </c>
      <c r="P113" s="1208"/>
      <c r="Q113" s="853">
        <v>46073</v>
      </c>
      <c r="R113" s="1207">
        <v>46077</v>
      </c>
      <c r="S113" s="1265"/>
    </row>
    <row r="114" spans="1:19" s="804" customFormat="1" ht="19.7" customHeight="1">
      <c r="A114" s="855" t="s">
        <v>200</v>
      </c>
      <c r="B114" s="1430" t="s">
        <v>3702</v>
      </c>
      <c r="C114" s="831">
        <v>11</v>
      </c>
      <c r="D114" s="856">
        <f t="shared" si="8"/>
        <v>81</v>
      </c>
      <c r="E114" s="1385" t="s">
        <v>174</v>
      </c>
      <c r="F114" s="1386" t="s">
        <v>175</v>
      </c>
      <c r="G114" s="1436" t="s">
        <v>3703</v>
      </c>
      <c r="H114" s="208">
        <v>1</v>
      </c>
      <c r="I114" s="1437">
        <v>4040</v>
      </c>
      <c r="J114" s="1437">
        <f>H114*I114</f>
        <v>4040</v>
      </c>
      <c r="K114" s="1438"/>
      <c r="L114" s="1439" t="s">
        <v>2488</v>
      </c>
      <c r="M114" s="1433" t="s">
        <v>2489</v>
      </c>
      <c r="N114" s="1384" t="s">
        <v>3585</v>
      </c>
      <c r="O114" s="1207">
        <v>46062</v>
      </c>
      <c r="P114" s="1208"/>
      <c r="Q114" s="853">
        <v>46073</v>
      </c>
      <c r="R114" s="1207">
        <v>46077</v>
      </c>
      <c r="S114" s="1265"/>
    </row>
    <row r="115" spans="1:19" s="804" customFormat="1" ht="19.7" customHeight="1">
      <c r="A115" s="855" t="s">
        <v>200</v>
      </c>
      <c r="B115" s="1430" t="s">
        <v>3702</v>
      </c>
      <c r="C115" s="831">
        <v>11</v>
      </c>
      <c r="D115" s="856">
        <f t="shared" si="8"/>
        <v>82</v>
      </c>
      <c r="E115" s="1385" t="s">
        <v>174</v>
      </c>
      <c r="F115" s="1386" t="s">
        <v>175</v>
      </c>
      <c r="G115" s="1440" t="s">
        <v>3704</v>
      </c>
      <c r="H115" s="1210">
        <v>1</v>
      </c>
      <c r="I115" s="1210">
        <v>2450</v>
      </c>
      <c r="J115" s="1437">
        <f>H115*I115</f>
        <v>2450</v>
      </c>
      <c r="K115" s="479"/>
      <c r="L115" s="1441" t="s">
        <v>3705</v>
      </c>
      <c r="M115" s="1433" t="s">
        <v>2489</v>
      </c>
      <c r="N115" s="1384" t="s">
        <v>3585</v>
      </c>
      <c r="O115" s="1207">
        <v>46062</v>
      </c>
      <c r="P115" s="1208"/>
      <c r="Q115" s="853">
        <v>46073</v>
      </c>
      <c r="R115" s="1207">
        <v>46077</v>
      </c>
      <c r="S115" s="1265"/>
    </row>
    <row r="116" spans="1:19" s="804" customFormat="1" ht="19.7" customHeight="1">
      <c r="A116" s="855" t="s">
        <v>200</v>
      </c>
      <c r="B116" s="1430" t="s">
        <v>3702</v>
      </c>
      <c r="C116" s="831">
        <v>11</v>
      </c>
      <c r="D116" s="856">
        <f t="shared" si="8"/>
        <v>83</v>
      </c>
      <c r="E116" s="1385" t="s">
        <v>174</v>
      </c>
      <c r="F116" s="1386" t="s">
        <v>175</v>
      </c>
      <c r="G116" s="1442" t="s">
        <v>3706</v>
      </c>
      <c r="H116" s="1382">
        <v>1</v>
      </c>
      <c r="I116" s="1383">
        <v>2200</v>
      </c>
      <c r="J116" s="1443">
        <f>H116*I116</f>
        <v>2200</v>
      </c>
      <c r="K116" s="1444"/>
      <c r="L116" s="844" t="s">
        <v>3707</v>
      </c>
      <c r="M116" s="1433" t="s">
        <v>2494</v>
      </c>
      <c r="N116" s="1384" t="s">
        <v>3585</v>
      </c>
      <c r="O116" s="1207">
        <v>46062</v>
      </c>
      <c r="P116" s="1208"/>
      <c r="Q116" s="853">
        <v>46073</v>
      </c>
      <c r="R116" s="1207">
        <v>46077</v>
      </c>
      <c r="S116" s="1265"/>
    </row>
    <row r="117" spans="1:19" s="804" customFormat="1" ht="19.7" customHeight="1">
      <c r="A117" s="855" t="s">
        <v>123</v>
      </c>
      <c r="B117" s="1430" t="s">
        <v>3702</v>
      </c>
      <c r="C117" s="831">
        <v>15</v>
      </c>
      <c r="D117" s="856">
        <f t="shared" si="8"/>
        <v>84</v>
      </c>
      <c r="E117" s="1333" t="s">
        <v>175</v>
      </c>
      <c r="F117" s="1445" t="s">
        <v>175</v>
      </c>
      <c r="G117" s="1413" t="s">
        <v>322</v>
      </c>
      <c r="H117" s="1446">
        <v>1</v>
      </c>
      <c r="I117" s="1447">
        <v>900</v>
      </c>
      <c r="J117" s="1447">
        <f t="shared" si="7"/>
        <v>900</v>
      </c>
      <c r="K117" s="1448"/>
      <c r="L117" s="1449" t="s">
        <v>323</v>
      </c>
      <c r="M117" s="1331"/>
      <c r="N117" s="1384" t="s">
        <v>3585</v>
      </c>
      <c r="O117" s="1207">
        <v>46062</v>
      </c>
      <c r="P117" s="1208"/>
      <c r="Q117" s="853">
        <v>46073</v>
      </c>
      <c r="R117" s="1207">
        <v>46077</v>
      </c>
      <c r="S117" s="1265"/>
    </row>
    <row r="118" spans="1:19" s="804" customFormat="1" ht="19.7" customHeight="1">
      <c r="A118" s="855" t="s">
        <v>123</v>
      </c>
      <c r="B118" s="1430" t="s">
        <v>3702</v>
      </c>
      <c r="C118" s="831">
        <v>15</v>
      </c>
      <c r="D118" s="856">
        <f t="shared" si="8"/>
        <v>85</v>
      </c>
      <c r="E118" s="1333" t="s">
        <v>175</v>
      </c>
      <c r="F118" s="1445" t="s">
        <v>175</v>
      </c>
      <c r="G118" s="1413" t="s">
        <v>324</v>
      </c>
      <c r="H118" s="1446">
        <v>2</v>
      </c>
      <c r="I118" s="1447">
        <v>1475</v>
      </c>
      <c r="J118" s="1447">
        <f t="shared" si="7"/>
        <v>2950</v>
      </c>
      <c r="K118" s="1448"/>
      <c r="L118" s="1449" t="s">
        <v>323</v>
      </c>
      <c r="M118" s="1331"/>
      <c r="N118" s="1384" t="s">
        <v>3585</v>
      </c>
      <c r="O118" s="1207">
        <v>46062</v>
      </c>
      <c r="P118" s="1208"/>
      <c r="Q118" s="853">
        <v>46073</v>
      </c>
      <c r="R118" s="1207">
        <v>46077</v>
      </c>
      <c r="S118" s="1265"/>
    </row>
    <row r="119" spans="1:19" s="804" customFormat="1" ht="19.7" customHeight="1">
      <c r="A119" s="855" t="s">
        <v>123</v>
      </c>
      <c r="B119" s="1430" t="s">
        <v>3702</v>
      </c>
      <c r="C119" s="831">
        <v>15</v>
      </c>
      <c r="D119" s="856">
        <f t="shared" si="8"/>
        <v>86</v>
      </c>
      <c r="E119" s="1333" t="s">
        <v>175</v>
      </c>
      <c r="F119" s="1445" t="s">
        <v>175</v>
      </c>
      <c r="G119" s="1413" t="s">
        <v>325</v>
      </c>
      <c r="H119" s="1446">
        <v>1</v>
      </c>
      <c r="I119" s="1447">
        <v>2643</v>
      </c>
      <c r="J119" s="1447">
        <f>H119*I119</f>
        <v>2643</v>
      </c>
      <c r="K119" s="1448"/>
      <c r="L119" s="1449" t="s">
        <v>323</v>
      </c>
      <c r="M119" s="1335"/>
      <c r="N119" s="1384" t="s">
        <v>3585</v>
      </c>
      <c r="O119" s="1207">
        <v>46062</v>
      </c>
      <c r="P119" s="1208"/>
      <c r="Q119" s="853">
        <v>46073</v>
      </c>
      <c r="R119" s="1207">
        <v>46077</v>
      </c>
      <c r="S119" s="1265"/>
    </row>
    <row r="120" spans="1:19" s="804" customFormat="1" ht="19.7" customHeight="1">
      <c r="D120" s="1208"/>
      <c r="E120" s="1333"/>
      <c r="F120" s="1333"/>
      <c r="G120" s="907"/>
      <c r="H120" s="1266"/>
      <c r="I120" s="881"/>
      <c r="J120" s="881"/>
      <c r="K120" s="1125"/>
      <c r="L120" s="1334"/>
      <c r="M120" s="1335"/>
      <c r="N120" s="831"/>
      <c r="O120" s="1207"/>
      <c r="P120" s="1208"/>
      <c r="Q120" s="831"/>
      <c r="R120" s="1207"/>
      <c r="S120" s="1265"/>
    </row>
    <row r="121" spans="1:19" s="804" customFormat="1" ht="19.7" customHeight="1">
      <c r="D121" s="1208"/>
      <c r="E121" s="1336"/>
      <c r="F121" s="1336"/>
      <c r="G121" s="1281">
        <f>SUM(J111:J119)</f>
        <v>15745</v>
      </c>
      <c r="H121" s="1450"/>
      <c r="I121" s="1335"/>
      <c r="J121" s="881"/>
      <c r="K121" s="1125"/>
      <c r="L121" s="1337"/>
      <c r="M121" s="1335"/>
      <c r="N121" s="831"/>
      <c r="O121" s="1207"/>
      <c r="P121" s="1208"/>
      <c r="Q121" s="831"/>
      <c r="R121" s="1207"/>
      <c r="S121" s="1265"/>
    </row>
    <row r="122" spans="1:19" s="804" customFormat="1" ht="19.7" customHeight="1">
      <c r="D122" s="1208"/>
      <c r="E122" s="1208"/>
      <c r="F122" s="1208"/>
      <c r="G122" s="831"/>
      <c r="H122" s="831"/>
      <c r="I122" s="831"/>
      <c r="J122" s="479"/>
      <c r="K122" s="1125"/>
      <c r="L122" s="831"/>
      <c r="M122" s="831"/>
      <c r="N122" s="831"/>
      <c r="O122" s="1207"/>
      <c r="P122" s="1208"/>
      <c r="Q122" s="831"/>
      <c r="R122" s="1207"/>
      <c r="S122" s="1265"/>
    </row>
    <row r="123" spans="1:19" s="804" customFormat="1" ht="19.7" customHeight="1">
      <c r="D123" s="1208"/>
      <c r="E123" s="1208"/>
      <c r="F123" s="1208"/>
      <c r="G123" s="831"/>
      <c r="H123" s="831"/>
      <c r="I123" s="831"/>
      <c r="J123" s="479"/>
      <c r="K123" s="1125"/>
      <c r="L123" s="831"/>
      <c r="M123" s="831"/>
      <c r="N123" s="831"/>
      <c r="O123" s="1207"/>
      <c r="P123" s="1208"/>
      <c r="Q123" s="831"/>
      <c r="R123" s="1207"/>
      <c r="S123" s="1265"/>
    </row>
    <row r="124" spans="1:19" s="804" customFormat="1" ht="19.7" customHeight="1">
      <c r="D124" s="1208"/>
      <c r="E124" s="1208"/>
      <c r="F124" s="1208"/>
      <c r="G124" s="831"/>
      <c r="H124" s="831"/>
      <c r="I124" s="831"/>
      <c r="J124" s="479"/>
      <c r="K124" s="1125"/>
      <c r="L124" s="831"/>
      <c r="M124" s="831"/>
      <c r="N124" s="831"/>
      <c r="O124" s="1207"/>
      <c r="P124" s="1208"/>
      <c r="Q124" s="831"/>
      <c r="R124" s="1207"/>
      <c r="S124" s="1265"/>
    </row>
    <row r="125" spans="1:19" s="804" customFormat="1" ht="19.7" customHeight="1">
      <c r="D125" s="1208"/>
      <c r="E125" s="1208"/>
      <c r="F125" s="1208"/>
      <c r="G125" s="831"/>
      <c r="H125" s="831"/>
      <c r="I125" s="831"/>
      <c r="J125" s="479"/>
      <c r="K125" s="1125"/>
      <c r="L125" s="831"/>
      <c r="M125" s="831"/>
      <c r="N125" s="831"/>
      <c r="O125" s="1207"/>
      <c r="P125" s="1208"/>
      <c r="Q125" s="831"/>
      <c r="R125" s="1207"/>
      <c r="S125" s="1265"/>
    </row>
    <row r="126" spans="1:19" s="804" customFormat="1" ht="19.7" customHeight="1">
      <c r="D126" s="1208"/>
      <c r="E126" s="1268" t="s">
        <v>2817</v>
      </c>
      <c r="F126" s="1339"/>
      <c r="G126" s="1340"/>
      <c r="H126" s="57"/>
      <c r="I126" s="57"/>
      <c r="J126" s="881"/>
      <c r="K126" s="1125"/>
      <c r="L126" s="55"/>
      <c r="M126" s="831"/>
      <c r="N126" s="831"/>
      <c r="O126" s="1207"/>
      <c r="P126" s="1208"/>
      <c r="Q126" s="831"/>
      <c r="R126" s="1207"/>
      <c r="S126" s="1265"/>
    </row>
    <row r="127" spans="1:19" s="804" customFormat="1" ht="19.7" customHeight="1">
      <c r="A127" s="855" t="s">
        <v>123</v>
      </c>
      <c r="B127" s="1451" t="s">
        <v>3708</v>
      </c>
      <c r="C127" s="831">
        <v>11</v>
      </c>
      <c r="D127" s="856">
        <f>+D119+1</f>
        <v>87</v>
      </c>
      <c r="E127" s="1343" t="s">
        <v>385</v>
      </c>
      <c r="F127" s="1386" t="s">
        <v>175</v>
      </c>
      <c r="G127" s="1452" t="s">
        <v>2818</v>
      </c>
      <c r="H127" s="1382">
        <v>4</v>
      </c>
      <c r="I127" s="1210">
        <v>69</v>
      </c>
      <c r="J127" s="1410">
        <f t="shared" ref="J127:J138" si="9">H127*I127</f>
        <v>276</v>
      </c>
      <c r="K127" s="479"/>
      <c r="L127" s="1453" t="s">
        <v>2819</v>
      </c>
      <c r="M127" s="907" t="s">
        <v>2498</v>
      </c>
      <c r="N127" s="1384" t="s">
        <v>3585</v>
      </c>
      <c r="O127" s="1207">
        <v>46062</v>
      </c>
      <c r="P127" s="1208"/>
      <c r="Q127" s="853">
        <v>46073</v>
      </c>
      <c r="R127" s="1207">
        <v>46077</v>
      </c>
      <c r="S127" s="1265"/>
    </row>
    <row r="128" spans="1:19" s="804" customFormat="1" ht="19.7" customHeight="1">
      <c r="A128" s="855" t="s">
        <v>181</v>
      </c>
      <c r="B128" s="1451" t="s">
        <v>3708</v>
      </c>
      <c r="C128" s="831">
        <v>11</v>
      </c>
      <c r="D128" s="856">
        <f t="shared" ref="D128:D136" si="10">+D127+1</f>
        <v>88</v>
      </c>
      <c r="E128" s="1333" t="s">
        <v>175</v>
      </c>
      <c r="F128" s="1445" t="s">
        <v>175</v>
      </c>
      <c r="G128" s="1424" t="s">
        <v>2821</v>
      </c>
      <c r="H128" s="1382">
        <v>3</v>
      </c>
      <c r="I128" s="1210">
        <v>414</v>
      </c>
      <c r="J128" s="1447">
        <f t="shared" si="9"/>
        <v>1242</v>
      </c>
      <c r="K128" s="479"/>
      <c r="L128" s="1454" t="s">
        <v>2822</v>
      </c>
      <c r="M128" s="831"/>
      <c r="N128" s="1384" t="s">
        <v>3585</v>
      </c>
      <c r="O128" s="1207">
        <v>46062</v>
      </c>
      <c r="P128" s="1208"/>
      <c r="Q128" s="853">
        <v>46073</v>
      </c>
      <c r="R128" s="1207">
        <v>46077</v>
      </c>
      <c r="S128" s="1265"/>
    </row>
    <row r="129" spans="1:19" s="804" customFormat="1" ht="19.7" customHeight="1">
      <c r="A129" s="855" t="s">
        <v>123</v>
      </c>
      <c r="B129" s="1451" t="s">
        <v>3708</v>
      </c>
      <c r="C129" s="831">
        <v>11</v>
      </c>
      <c r="D129" s="856">
        <f t="shared" si="10"/>
        <v>89</v>
      </c>
      <c r="E129" s="1279" t="s">
        <v>175</v>
      </c>
      <c r="F129" s="1391" t="s">
        <v>175</v>
      </c>
      <c r="G129" s="1413" t="s">
        <v>1272</v>
      </c>
      <c r="H129" s="1414">
        <v>4</v>
      </c>
      <c r="I129" s="1415">
        <v>14</v>
      </c>
      <c r="J129" s="1415">
        <f t="shared" si="9"/>
        <v>56</v>
      </c>
      <c r="K129" s="1320"/>
      <c r="L129" s="1367" t="s">
        <v>3709</v>
      </c>
      <c r="M129" s="831"/>
      <c r="N129" s="1384" t="s">
        <v>3585</v>
      </c>
      <c r="O129" s="1207">
        <v>46062</v>
      </c>
      <c r="P129" s="1208"/>
      <c r="Q129" s="853">
        <v>46073</v>
      </c>
      <c r="R129" s="1207">
        <v>46077</v>
      </c>
      <c r="S129" s="1265"/>
    </row>
    <row r="130" spans="1:19" s="804" customFormat="1" ht="19.7" customHeight="1">
      <c r="A130" s="855" t="s">
        <v>123</v>
      </c>
      <c r="B130" s="1451" t="s">
        <v>3708</v>
      </c>
      <c r="C130" s="831">
        <v>11</v>
      </c>
      <c r="D130" s="856">
        <f t="shared" si="10"/>
        <v>90</v>
      </c>
      <c r="E130" s="1279" t="s">
        <v>175</v>
      </c>
      <c r="F130" s="1391" t="s">
        <v>175</v>
      </c>
      <c r="G130" s="1413" t="s">
        <v>316</v>
      </c>
      <c r="H130" s="1414">
        <v>3</v>
      </c>
      <c r="I130" s="1415">
        <v>127</v>
      </c>
      <c r="J130" s="1415">
        <f t="shared" si="9"/>
        <v>381</v>
      </c>
      <c r="K130" s="1320"/>
      <c r="L130" s="1367" t="s">
        <v>2825</v>
      </c>
      <c r="M130" s="831"/>
      <c r="N130" s="1384" t="s">
        <v>3585</v>
      </c>
      <c r="O130" s="1207">
        <v>46062</v>
      </c>
      <c r="P130" s="1208"/>
      <c r="Q130" s="853">
        <v>46073</v>
      </c>
      <c r="R130" s="1207">
        <v>46077</v>
      </c>
      <c r="S130" s="1265"/>
    </row>
    <row r="131" spans="1:19" s="804" customFormat="1" ht="19.7" customHeight="1">
      <c r="A131" s="855" t="s">
        <v>200</v>
      </c>
      <c r="B131" s="1451" t="s">
        <v>3708</v>
      </c>
      <c r="C131" s="831">
        <v>11</v>
      </c>
      <c r="D131" s="856">
        <f t="shared" si="10"/>
        <v>91</v>
      </c>
      <c r="E131" s="1385" t="s">
        <v>174</v>
      </c>
      <c r="F131" s="1386" t="s">
        <v>175</v>
      </c>
      <c r="G131" s="1424" t="s">
        <v>3710</v>
      </c>
      <c r="H131" s="1382">
        <v>1</v>
      </c>
      <c r="I131" s="1210">
        <v>4225</v>
      </c>
      <c r="J131" s="1410">
        <f t="shared" si="9"/>
        <v>4225</v>
      </c>
      <c r="K131" s="479"/>
      <c r="L131" s="1455" t="s">
        <v>2497</v>
      </c>
      <c r="M131" s="907" t="s">
        <v>2498</v>
      </c>
      <c r="N131" s="1384" t="s">
        <v>3585</v>
      </c>
      <c r="O131" s="1207">
        <v>46062</v>
      </c>
      <c r="P131" s="1208"/>
      <c r="Q131" s="853">
        <v>46073</v>
      </c>
      <c r="R131" s="1207">
        <v>46077</v>
      </c>
      <c r="S131" s="1265"/>
    </row>
    <row r="132" spans="1:19" s="804" customFormat="1" ht="19.7" customHeight="1">
      <c r="A132" s="855" t="s">
        <v>200</v>
      </c>
      <c r="B132" s="1451" t="s">
        <v>3708</v>
      </c>
      <c r="C132" s="831">
        <v>11</v>
      </c>
      <c r="D132" s="856">
        <f t="shared" si="10"/>
        <v>92</v>
      </c>
      <c r="E132" s="1385" t="s">
        <v>174</v>
      </c>
      <c r="F132" s="1386" t="s">
        <v>175</v>
      </c>
      <c r="G132" s="1452" t="s">
        <v>3711</v>
      </c>
      <c r="H132" s="1382">
        <v>1</v>
      </c>
      <c r="I132" s="1210">
        <v>4660</v>
      </c>
      <c r="J132" s="1410">
        <f t="shared" si="9"/>
        <v>4660</v>
      </c>
      <c r="K132" s="479"/>
      <c r="L132" s="1455" t="s">
        <v>3712</v>
      </c>
      <c r="M132" s="831"/>
      <c r="N132" s="1384" t="s">
        <v>3585</v>
      </c>
      <c r="O132" s="1207">
        <v>46062</v>
      </c>
      <c r="P132" s="1208"/>
      <c r="Q132" s="853">
        <v>46073</v>
      </c>
      <c r="R132" s="1207">
        <v>46077</v>
      </c>
      <c r="S132" s="1265"/>
    </row>
    <row r="133" spans="1:19" s="804" customFormat="1" ht="19.7" customHeight="1">
      <c r="A133" s="855" t="s">
        <v>200</v>
      </c>
      <c r="B133" s="1451" t="s">
        <v>3708</v>
      </c>
      <c r="C133" s="831">
        <v>11</v>
      </c>
      <c r="D133" s="856">
        <f t="shared" si="10"/>
        <v>93</v>
      </c>
      <c r="E133" s="1385" t="s">
        <v>174</v>
      </c>
      <c r="F133" s="1386" t="s">
        <v>175</v>
      </c>
      <c r="G133" s="1424" t="s">
        <v>2831</v>
      </c>
      <c r="H133" s="1393">
        <v>1</v>
      </c>
      <c r="I133" s="1210">
        <v>2724</v>
      </c>
      <c r="J133" s="1410">
        <f t="shared" si="9"/>
        <v>2724</v>
      </c>
      <c r="K133" s="1125"/>
      <c r="L133" s="1455" t="s">
        <v>3713</v>
      </c>
      <c r="M133" s="831"/>
      <c r="N133" s="1384" t="s">
        <v>3585</v>
      </c>
      <c r="O133" s="1207">
        <v>46062</v>
      </c>
      <c r="P133" s="1208"/>
      <c r="Q133" s="853">
        <v>46073</v>
      </c>
      <c r="R133" s="1207">
        <v>46077</v>
      </c>
      <c r="S133" s="1265"/>
    </row>
    <row r="134" spans="1:19" s="804" customFormat="1" ht="19.7" customHeight="1">
      <c r="A134" s="855" t="s">
        <v>123</v>
      </c>
      <c r="B134" s="1451" t="s">
        <v>3708</v>
      </c>
      <c r="C134" s="831">
        <v>11</v>
      </c>
      <c r="D134" s="856">
        <f t="shared" si="10"/>
        <v>94</v>
      </c>
      <c r="E134" s="1279" t="s">
        <v>175</v>
      </c>
      <c r="F134" s="1391" t="s">
        <v>175</v>
      </c>
      <c r="G134" s="1413" t="s">
        <v>2823</v>
      </c>
      <c r="H134" s="1414">
        <v>4</v>
      </c>
      <c r="I134" s="1415">
        <v>18</v>
      </c>
      <c r="J134" s="1415">
        <f t="shared" si="9"/>
        <v>72</v>
      </c>
      <c r="K134" s="1320"/>
      <c r="L134" s="1367" t="s">
        <v>2824</v>
      </c>
      <c r="M134" s="831"/>
      <c r="N134" s="1384" t="s">
        <v>3585</v>
      </c>
      <c r="O134" s="1207">
        <v>46062</v>
      </c>
      <c r="P134" s="1208"/>
      <c r="Q134" s="853">
        <v>46073</v>
      </c>
      <c r="R134" s="1207">
        <v>46077</v>
      </c>
      <c r="S134" s="1265"/>
    </row>
    <row r="135" spans="1:19" s="804" customFormat="1" ht="19.7" customHeight="1">
      <c r="A135" s="855" t="s">
        <v>200</v>
      </c>
      <c r="B135" s="1451" t="s">
        <v>3708</v>
      </c>
      <c r="C135" s="831">
        <v>11</v>
      </c>
      <c r="D135" s="856">
        <f t="shared" si="10"/>
        <v>95</v>
      </c>
      <c r="E135" s="1385" t="s">
        <v>174</v>
      </c>
      <c r="F135" s="1386" t="s">
        <v>175</v>
      </c>
      <c r="G135" s="1424" t="s">
        <v>2834</v>
      </c>
      <c r="H135" s="1393">
        <v>1</v>
      </c>
      <c r="I135" s="1210">
        <v>2724</v>
      </c>
      <c r="J135" s="1410">
        <f t="shared" si="9"/>
        <v>2724</v>
      </c>
      <c r="K135" s="1125"/>
      <c r="L135" s="1455" t="s">
        <v>3714</v>
      </c>
      <c r="M135" s="831"/>
      <c r="N135" s="1384" t="s">
        <v>3585</v>
      </c>
      <c r="O135" s="1207">
        <v>46062</v>
      </c>
      <c r="P135" s="1208"/>
      <c r="Q135" s="853">
        <v>46073</v>
      </c>
      <c r="R135" s="1207">
        <v>46077</v>
      </c>
      <c r="S135" s="1265"/>
    </row>
    <row r="136" spans="1:19" s="804" customFormat="1" ht="19.7" customHeight="1">
      <c r="A136" s="855" t="s">
        <v>123</v>
      </c>
      <c r="B136" s="1451" t="s">
        <v>3708</v>
      </c>
      <c r="C136" s="831">
        <v>11</v>
      </c>
      <c r="D136" s="856">
        <f t="shared" si="10"/>
        <v>96</v>
      </c>
      <c r="E136" s="831" t="s">
        <v>175</v>
      </c>
      <c r="F136" s="862" t="s">
        <v>175</v>
      </c>
      <c r="G136" s="1456" t="s">
        <v>1270</v>
      </c>
      <c r="H136" s="1457">
        <v>4</v>
      </c>
      <c r="I136" s="1210">
        <v>97</v>
      </c>
      <c r="J136" s="1210">
        <f t="shared" si="9"/>
        <v>388</v>
      </c>
      <c r="K136" s="1458"/>
      <c r="L136" s="1432" t="s">
        <v>2826</v>
      </c>
      <c r="M136" s="907" t="s">
        <v>2827</v>
      </c>
      <c r="N136" s="1384" t="s">
        <v>3585</v>
      </c>
      <c r="O136" s="1207">
        <v>46062</v>
      </c>
      <c r="P136" s="1208"/>
      <c r="Q136" s="853">
        <v>46073</v>
      </c>
      <c r="R136" s="1207">
        <v>46077</v>
      </c>
      <c r="S136" s="1265"/>
    </row>
    <row r="137" spans="1:19" s="804" customFormat="1" ht="19.7" customHeight="1">
      <c r="A137" s="855" t="s">
        <v>123</v>
      </c>
      <c r="B137" s="1451" t="s">
        <v>3708</v>
      </c>
      <c r="C137" s="831">
        <v>11</v>
      </c>
      <c r="D137" s="856">
        <f>+D136+1</f>
        <v>97</v>
      </c>
      <c r="E137" s="1208" t="s">
        <v>175</v>
      </c>
      <c r="F137" s="1271" t="s">
        <v>175</v>
      </c>
      <c r="G137" s="1442" t="s">
        <v>1275</v>
      </c>
      <c r="H137" s="1457">
        <v>4</v>
      </c>
      <c r="I137" s="865">
        <v>81</v>
      </c>
      <c r="J137" s="1210">
        <f t="shared" si="9"/>
        <v>324</v>
      </c>
      <c r="K137" s="479"/>
      <c r="L137" s="1432" t="s">
        <v>2828</v>
      </c>
      <c r="M137" s="831"/>
      <c r="N137" s="1384" t="s">
        <v>3585</v>
      </c>
      <c r="O137" s="1207">
        <v>46062</v>
      </c>
      <c r="P137" s="1208"/>
      <c r="Q137" s="853">
        <v>46073</v>
      </c>
      <c r="R137" s="1207">
        <v>46077</v>
      </c>
      <c r="S137" s="1265"/>
    </row>
    <row r="138" spans="1:19" s="804" customFormat="1" ht="19.7" customHeight="1">
      <c r="A138" s="855" t="s">
        <v>123</v>
      </c>
      <c r="B138" s="1451" t="s">
        <v>3708</v>
      </c>
      <c r="C138" s="831">
        <v>11</v>
      </c>
      <c r="D138" s="856">
        <f t="shared" ref="D138" si="11">+D137+1</f>
        <v>98</v>
      </c>
      <c r="E138" s="1343" t="s">
        <v>175</v>
      </c>
      <c r="F138" s="1386" t="s">
        <v>175</v>
      </c>
      <c r="G138" s="1459" t="s">
        <v>2829</v>
      </c>
      <c r="H138" s="1410">
        <v>2</v>
      </c>
      <c r="I138" s="208">
        <v>7038</v>
      </c>
      <c r="J138" s="1410">
        <f t="shared" si="9"/>
        <v>14076</v>
      </c>
      <c r="K138" s="1323"/>
      <c r="L138" s="1079" t="s">
        <v>2830</v>
      </c>
      <c r="M138" s="831"/>
      <c r="N138" s="1384" t="s">
        <v>3585</v>
      </c>
      <c r="O138" s="1207">
        <v>46062</v>
      </c>
      <c r="P138" s="1208"/>
      <c r="Q138" s="853">
        <v>46073</v>
      </c>
      <c r="R138" s="1207">
        <v>46077</v>
      </c>
      <c r="S138" s="1265"/>
    </row>
    <row r="139" spans="1:19" s="804" customFormat="1" ht="19.7" customHeight="1">
      <c r="C139" s="831"/>
      <c r="D139" s="1208"/>
      <c r="E139" s="1208"/>
      <c r="F139" s="1208"/>
      <c r="G139" s="1460"/>
      <c r="H139" s="1461"/>
      <c r="I139" s="57"/>
      <c r="J139" s="1278"/>
      <c r="K139" s="1346"/>
      <c r="L139" s="55"/>
      <c r="M139" s="831"/>
      <c r="N139" s="831"/>
      <c r="O139" s="1207"/>
      <c r="P139" s="1208"/>
      <c r="Q139" s="831"/>
      <c r="R139" s="1207"/>
      <c r="S139" s="1265"/>
    </row>
    <row r="140" spans="1:19" s="804" customFormat="1" ht="19.7" customHeight="1">
      <c r="D140" s="1208"/>
      <c r="E140" s="1208"/>
      <c r="F140" s="1208"/>
      <c r="G140" s="1281">
        <f>SUM(J127:J139)</f>
        <v>31148</v>
      </c>
      <c r="H140" s="831"/>
      <c r="I140" s="881"/>
      <c r="J140" s="881"/>
      <c r="K140" s="1289"/>
      <c r="L140" s="852"/>
      <c r="M140" s="831"/>
      <c r="N140" s="831"/>
      <c r="O140" s="1207"/>
      <c r="P140" s="1208"/>
      <c r="Q140" s="831"/>
      <c r="R140" s="1207"/>
      <c r="S140" s="1265"/>
    </row>
    <row r="141" spans="1:19" s="804" customFormat="1" ht="19.7" customHeight="1">
      <c r="D141" s="1208"/>
      <c r="E141" s="1208"/>
      <c r="F141" s="1208"/>
      <c r="G141" s="1338"/>
      <c r="H141" s="831"/>
      <c r="I141" s="881"/>
      <c r="J141" s="881"/>
      <c r="K141" s="1289"/>
      <c r="L141" s="852"/>
      <c r="M141" s="831"/>
      <c r="N141" s="831"/>
      <c r="O141" s="1207"/>
      <c r="P141" s="1208"/>
      <c r="Q141" s="831"/>
      <c r="R141" s="1207"/>
      <c r="S141" s="1265"/>
    </row>
    <row r="142" spans="1:19" s="804" customFormat="1" ht="19.7" customHeight="1">
      <c r="D142" s="1208"/>
      <c r="E142" s="1208"/>
      <c r="F142" s="1208"/>
      <c r="G142" s="1338"/>
      <c r="H142" s="831"/>
      <c r="I142" s="881"/>
      <c r="J142" s="881"/>
      <c r="K142" s="1289"/>
      <c r="L142" s="852"/>
      <c r="M142" s="831"/>
      <c r="N142" s="831"/>
      <c r="O142" s="1207"/>
      <c r="P142" s="1208"/>
      <c r="Q142" s="831"/>
      <c r="R142" s="1207"/>
      <c r="S142" s="1265"/>
    </row>
    <row r="143" spans="1:19" s="804" customFormat="1" ht="19.7" customHeight="1">
      <c r="D143" s="1208"/>
      <c r="E143" s="1208"/>
      <c r="F143" s="1208"/>
      <c r="G143" s="1338"/>
      <c r="H143" s="831"/>
      <c r="I143" s="881"/>
      <c r="J143" s="881"/>
      <c r="K143" s="1289"/>
      <c r="L143" s="852"/>
      <c r="M143" s="831"/>
      <c r="N143" s="831"/>
      <c r="O143" s="1207"/>
      <c r="P143" s="1208"/>
      <c r="Q143" s="831"/>
      <c r="R143" s="1207"/>
      <c r="S143" s="1265"/>
    </row>
    <row r="144" spans="1:19" s="804" customFormat="1" ht="19.7" customHeight="1">
      <c r="D144" s="1208"/>
      <c r="E144" s="1268" t="s">
        <v>2836</v>
      </c>
      <c r="F144" s="1339"/>
      <c r="G144" s="1340"/>
      <c r="H144" s="1341"/>
      <c r="I144" s="1330"/>
      <c r="J144" s="905"/>
      <c r="K144" s="1332"/>
      <c r="L144" s="913"/>
      <c r="M144" s="831"/>
      <c r="N144" s="831"/>
      <c r="O144" s="1207"/>
      <c r="P144" s="1208"/>
      <c r="Q144" s="831"/>
      <c r="R144" s="1207"/>
      <c r="S144" s="1265"/>
    </row>
    <row r="145" spans="1:19" s="804" customFormat="1" ht="19.7" customHeight="1">
      <c r="A145" s="855" t="s">
        <v>200</v>
      </c>
      <c r="B145" s="1462" t="s">
        <v>3715</v>
      </c>
      <c r="C145" s="831">
        <v>11</v>
      </c>
      <c r="D145" s="856">
        <f>+D138+1</f>
        <v>99</v>
      </c>
      <c r="E145" s="1385" t="s">
        <v>174</v>
      </c>
      <c r="F145" s="1386" t="s">
        <v>175</v>
      </c>
      <c r="G145" s="1463" t="s">
        <v>3716</v>
      </c>
      <c r="H145" s="1210">
        <v>1</v>
      </c>
      <c r="I145" s="1210">
        <v>3235</v>
      </c>
      <c r="J145" s="1437">
        <f t="shared" ref="J145:J154" si="12">H145*I145</f>
        <v>3235</v>
      </c>
      <c r="K145" s="1125"/>
      <c r="L145" s="1441" t="s">
        <v>3717</v>
      </c>
      <c r="M145" s="831"/>
      <c r="N145" s="1384" t="s">
        <v>3585</v>
      </c>
      <c r="O145" s="1207">
        <v>46062</v>
      </c>
      <c r="P145" s="1208"/>
      <c r="Q145" s="853">
        <v>46073</v>
      </c>
      <c r="R145" s="1207">
        <v>46077</v>
      </c>
      <c r="S145" s="1265"/>
    </row>
    <row r="146" spans="1:19" s="804" customFormat="1" ht="19.7" customHeight="1">
      <c r="A146" s="855" t="s">
        <v>123</v>
      </c>
      <c r="B146" s="1462" t="s">
        <v>3715</v>
      </c>
      <c r="C146" s="831">
        <v>17</v>
      </c>
      <c r="D146" s="856">
        <f t="shared" ref="D146:D154" si="13">+D145+1</f>
        <v>100</v>
      </c>
      <c r="E146" s="831" t="s">
        <v>175</v>
      </c>
      <c r="F146" s="862" t="s">
        <v>175</v>
      </c>
      <c r="G146" s="1456" t="s">
        <v>2837</v>
      </c>
      <c r="H146" s="1210">
        <v>1</v>
      </c>
      <c r="I146" s="1210">
        <v>1178</v>
      </c>
      <c r="J146" s="1464">
        <f t="shared" si="12"/>
        <v>1178</v>
      </c>
      <c r="K146" s="907"/>
      <c r="L146" s="1432" t="s">
        <v>321</v>
      </c>
      <c r="M146" s="831"/>
      <c r="N146" s="1384" t="s">
        <v>3585</v>
      </c>
      <c r="O146" s="1207">
        <v>46062</v>
      </c>
      <c r="P146" s="1208"/>
      <c r="Q146" s="853">
        <v>46073</v>
      </c>
      <c r="R146" s="1207">
        <v>46077</v>
      </c>
      <c r="S146" s="1265"/>
    </row>
    <row r="147" spans="1:19" s="804" customFormat="1" ht="19.7" customHeight="1">
      <c r="A147" s="855" t="s">
        <v>123</v>
      </c>
      <c r="B147" s="1462" t="s">
        <v>3715</v>
      </c>
      <c r="C147" s="831">
        <v>17</v>
      </c>
      <c r="D147" s="856">
        <f t="shared" si="13"/>
        <v>101</v>
      </c>
      <c r="E147" s="1208" t="s">
        <v>175</v>
      </c>
      <c r="F147" s="1271" t="s">
        <v>175</v>
      </c>
      <c r="G147" s="1418" t="s">
        <v>1232</v>
      </c>
      <c r="H147" s="1210">
        <v>2</v>
      </c>
      <c r="I147" s="1431">
        <v>83</v>
      </c>
      <c r="J147" s="865">
        <f t="shared" si="12"/>
        <v>166</v>
      </c>
      <c r="K147" s="1125"/>
      <c r="L147" s="1432" t="s">
        <v>1233</v>
      </c>
      <c r="M147" s="831"/>
      <c r="N147" s="1384" t="s">
        <v>3585</v>
      </c>
      <c r="O147" s="1207">
        <v>46062</v>
      </c>
      <c r="P147" s="1208"/>
      <c r="Q147" s="853">
        <v>46073</v>
      </c>
      <c r="R147" s="1207">
        <v>46077</v>
      </c>
      <c r="S147" s="1265"/>
    </row>
    <row r="148" spans="1:19" s="804" customFormat="1" ht="19.7" customHeight="1">
      <c r="A148" s="855" t="s">
        <v>123</v>
      </c>
      <c r="B148" s="1462" t="s">
        <v>3715</v>
      </c>
      <c r="C148" s="831">
        <v>17</v>
      </c>
      <c r="D148" s="856">
        <f>+D147+1</f>
        <v>102</v>
      </c>
      <c r="E148" s="1280" t="s">
        <v>2838</v>
      </c>
      <c r="F148" s="1271" t="s">
        <v>175</v>
      </c>
      <c r="G148" s="1408" t="s">
        <v>2839</v>
      </c>
      <c r="H148" s="1409">
        <v>1</v>
      </c>
      <c r="I148" s="1410">
        <v>157</v>
      </c>
      <c r="J148" s="1465">
        <f t="shared" si="12"/>
        <v>157</v>
      </c>
      <c r="K148" s="1346"/>
      <c r="L148" s="1466" t="s">
        <v>2840</v>
      </c>
      <c r="M148" s="831"/>
      <c r="N148" s="1384" t="s">
        <v>3585</v>
      </c>
      <c r="O148" s="1207">
        <v>46062</v>
      </c>
      <c r="P148" s="1208"/>
      <c r="Q148" s="853">
        <v>46073</v>
      </c>
      <c r="R148" s="1207">
        <v>46077</v>
      </c>
      <c r="S148" s="1265"/>
    </row>
    <row r="149" spans="1:19" s="804" customFormat="1" ht="19.7" customHeight="1">
      <c r="A149" s="855" t="s">
        <v>123</v>
      </c>
      <c r="B149" s="1462" t="s">
        <v>3715</v>
      </c>
      <c r="C149" s="831">
        <v>17</v>
      </c>
      <c r="D149" s="856">
        <f t="shared" si="13"/>
        <v>103</v>
      </c>
      <c r="E149" s="1280" t="s">
        <v>974</v>
      </c>
      <c r="F149" s="1271" t="s">
        <v>175</v>
      </c>
      <c r="G149" s="1408" t="s">
        <v>3718</v>
      </c>
      <c r="H149" s="1412">
        <v>4</v>
      </c>
      <c r="I149" s="1410">
        <v>388</v>
      </c>
      <c r="J149" s="1465">
        <f t="shared" si="12"/>
        <v>1552</v>
      </c>
      <c r="K149" s="1346"/>
      <c r="L149" s="1466"/>
      <c r="M149" s="831"/>
      <c r="N149" s="1384" t="s">
        <v>3585</v>
      </c>
      <c r="O149" s="1207">
        <v>46062</v>
      </c>
      <c r="P149" s="1208"/>
      <c r="Q149" s="853">
        <v>46073</v>
      </c>
      <c r="R149" s="1207">
        <v>46077</v>
      </c>
      <c r="S149" s="1265"/>
    </row>
    <row r="150" spans="1:19" s="804" customFormat="1" ht="19.7" customHeight="1">
      <c r="A150" s="855" t="s">
        <v>123</v>
      </c>
      <c r="B150" s="1462" t="s">
        <v>3715</v>
      </c>
      <c r="C150" s="831">
        <v>17</v>
      </c>
      <c r="D150" s="856">
        <f t="shared" si="13"/>
        <v>104</v>
      </c>
      <c r="E150" s="1208" t="s">
        <v>175</v>
      </c>
      <c r="F150" s="1271" t="s">
        <v>175</v>
      </c>
      <c r="G150" s="1418" t="s">
        <v>1234</v>
      </c>
      <c r="H150" s="1210">
        <v>2</v>
      </c>
      <c r="I150" s="1431">
        <v>32</v>
      </c>
      <c r="J150" s="865">
        <f t="shared" si="12"/>
        <v>64</v>
      </c>
      <c r="K150" s="1125"/>
      <c r="L150" s="1432" t="s">
        <v>1235</v>
      </c>
      <c r="M150" s="831"/>
      <c r="N150" s="1384" t="s">
        <v>3585</v>
      </c>
      <c r="O150" s="1207">
        <v>46062</v>
      </c>
      <c r="P150" s="1208"/>
      <c r="Q150" s="853">
        <v>46073</v>
      </c>
      <c r="R150" s="1207">
        <v>46077</v>
      </c>
      <c r="S150" s="1265"/>
    </row>
    <row r="151" spans="1:19" s="804" customFormat="1" ht="19.7" customHeight="1">
      <c r="A151" s="855" t="s">
        <v>123</v>
      </c>
      <c r="B151" s="1462" t="s">
        <v>3715</v>
      </c>
      <c r="C151" s="831">
        <v>17</v>
      </c>
      <c r="D151" s="856">
        <f t="shared" si="13"/>
        <v>105</v>
      </c>
      <c r="E151" s="1467" t="s">
        <v>175</v>
      </c>
      <c r="F151" s="1468" t="s">
        <v>175</v>
      </c>
      <c r="G151" s="277" t="s">
        <v>2841</v>
      </c>
      <c r="H151" s="208">
        <v>3</v>
      </c>
      <c r="I151" s="208">
        <v>316</v>
      </c>
      <c r="J151" s="1437">
        <f t="shared" si="12"/>
        <v>948</v>
      </c>
      <c r="K151" s="1469"/>
      <c r="L151" s="55" t="s">
        <v>2842</v>
      </c>
      <c r="M151" s="831"/>
      <c r="N151" s="1384" t="s">
        <v>3585</v>
      </c>
      <c r="O151" s="1207">
        <v>46062</v>
      </c>
      <c r="P151" s="1208"/>
      <c r="Q151" s="853">
        <v>46073</v>
      </c>
      <c r="R151" s="1207">
        <v>46077</v>
      </c>
      <c r="S151" s="1265"/>
    </row>
    <row r="152" spans="1:19" s="804" customFormat="1" ht="19.7" customHeight="1">
      <c r="A152" s="855" t="s">
        <v>123</v>
      </c>
      <c r="B152" s="1462" t="s">
        <v>3715</v>
      </c>
      <c r="C152" s="831">
        <v>17</v>
      </c>
      <c r="D152" s="856">
        <f t="shared" si="13"/>
        <v>106</v>
      </c>
      <c r="E152" s="1343" t="s">
        <v>175</v>
      </c>
      <c r="F152" s="1386" t="s">
        <v>175</v>
      </c>
      <c r="G152" s="1456" t="s">
        <v>2843</v>
      </c>
      <c r="H152" s="1210">
        <v>1</v>
      </c>
      <c r="I152" s="1210">
        <v>346</v>
      </c>
      <c r="J152" s="1410">
        <f t="shared" si="12"/>
        <v>346</v>
      </c>
      <c r="K152" s="907"/>
      <c r="L152" s="1470" t="s">
        <v>2844</v>
      </c>
      <c r="M152" s="831"/>
      <c r="N152" s="1384" t="s">
        <v>3585</v>
      </c>
      <c r="O152" s="1207">
        <v>46062</v>
      </c>
      <c r="P152" s="1208"/>
      <c r="Q152" s="853">
        <v>46073</v>
      </c>
      <c r="R152" s="1207">
        <v>46077</v>
      </c>
      <c r="S152" s="1265"/>
    </row>
    <row r="153" spans="1:19" s="804" customFormat="1" ht="19.7" customHeight="1">
      <c r="A153" s="855" t="s">
        <v>123</v>
      </c>
      <c r="B153" s="1462" t="s">
        <v>3715</v>
      </c>
      <c r="C153" s="831">
        <v>17</v>
      </c>
      <c r="D153" s="856">
        <f t="shared" si="13"/>
        <v>107</v>
      </c>
      <c r="E153" s="1467" t="s">
        <v>175</v>
      </c>
      <c r="F153" s="1468" t="s">
        <v>175</v>
      </c>
      <c r="G153" s="277" t="s">
        <v>269</v>
      </c>
      <c r="H153" s="208">
        <v>3</v>
      </c>
      <c r="I153" s="208">
        <v>217</v>
      </c>
      <c r="J153" s="1437">
        <f t="shared" si="12"/>
        <v>651</v>
      </c>
      <c r="K153" s="1469"/>
      <c r="L153" s="55" t="s">
        <v>270</v>
      </c>
      <c r="M153" s="831"/>
      <c r="N153" s="1384" t="s">
        <v>3585</v>
      </c>
      <c r="O153" s="1207">
        <v>46062</v>
      </c>
      <c r="P153" s="1208"/>
      <c r="Q153" s="853">
        <v>46073</v>
      </c>
      <c r="R153" s="1207">
        <v>46077</v>
      </c>
      <c r="S153" s="1265"/>
    </row>
    <row r="154" spans="1:19" s="804" customFormat="1" ht="19.7" customHeight="1">
      <c r="A154" s="855" t="s">
        <v>123</v>
      </c>
      <c r="B154" s="1462" t="s">
        <v>3715</v>
      </c>
      <c r="C154" s="831">
        <v>17</v>
      </c>
      <c r="D154" s="856">
        <f t="shared" si="13"/>
        <v>108</v>
      </c>
      <c r="E154" s="1467" t="s">
        <v>175</v>
      </c>
      <c r="F154" s="1391" t="s">
        <v>175</v>
      </c>
      <c r="G154" s="1471" t="s">
        <v>1285</v>
      </c>
      <c r="H154" s="1472">
        <v>1</v>
      </c>
      <c r="I154" s="1410">
        <v>158</v>
      </c>
      <c r="J154" s="1464">
        <f t="shared" si="12"/>
        <v>158</v>
      </c>
      <c r="K154" s="1346"/>
      <c r="L154" s="1293" t="s">
        <v>2845</v>
      </c>
      <c r="M154" s="831"/>
      <c r="N154" s="1384" t="s">
        <v>3585</v>
      </c>
      <c r="O154" s="1207">
        <v>46062</v>
      </c>
      <c r="P154" s="1208"/>
      <c r="Q154" s="853">
        <v>46073</v>
      </c>
      <c r="R154" s="1207">
        <v>46077</v>
      </c>
      <c r="S154" s="1265"/>
    </row>
    <row r="155" spans="1:19" s="804" customFormat="1" ht="19.7" customHeight="1">
      <c r="D155" s="1208"/>
      <c r="E155" s="1279"/>
      <c r="F155" s="1279"/>
      <c r="G155" s="907"/>
      <c r="H155" s="915"/>
      <c r="I155" s="831"/>
      <c r="J155" s="881"/>
      <c r="K155" s="1125"/>
      <c r="L155" s="848"/>
      <c r="M155" s="831"/>
      <c r="N155" s="831"/>
      <c r="O155" s="1207"/>
      <c r="P155" s="1208"/>
      <c r="Q155" s="831"/>
      <c r="R155" s="1207"/>
      <c r="S155" s="1265"/>
    </row>
    <row r="156" spans="1:19" s="804" customFormat="1" ht="19.7" customHeight="1">
      <c r="D156" s="1208"/>
      <c r="E156" s="1208"/>
      <c r="F156" s="1208"/>
      <c r="G156" s="1281">
        <f>SUM(J145:J155)</f>
        <v>8455</v>
      </c>
      <c r="H156" s="1348"/>
      <c r="I156" s="1348"/>
      <c r="J156" s="1348"/>
      <c r="K156" s="1286"/>
      <c r="L156" s="852"/>
      <c r="M156" s="831"/>
      <c r="N156" s="831"/>
      <c r="O156" s="1207"/>
      <c r="P156" s="1208"/>
      <c r="Q156" s="831"/>
      <c r="R156" s="1207"/>
      <c r="S156" s="1265"/>
    </row>
    <row r="157" spans="1:19" s="804" customFormat="1" ht="19.7" customHeight="1">
      <c r="D157" s="1208"/>
      <c r="E157" s="1208"/>
      <c r="F157" s="1208"/>
      <c r="G157" s="831"/>
      <c r="H157" s="831"/>
      <c r="I157" s="831"/>
      <c r="J157" s="479"/>
      <c r="K157" s="1125"/>
      <c r="L157" s="831"/>
      <c r="M157" s="831"/>
      <c r="N157" s="831"/>
      <c r="O157" s="1207"/>
      <c r="P157" s="1208"/>
      <c r="Q157" s="831"/>
      <c r="R157" s="1207"/>
      <c r="S157" s="1265"/>
    </row>
    <row r="158" spans="1:19" s="804" customFormat="1" ht="19.7" customHeight="1">
      <c r="D158" s="1208"/>
      <c r="E158" s="1208"/>
      <c r="F158" s="1208"/>
      <c r="G158" s="907"/>
      <c r="H158" s="1313"/>
      <c r="I158" s="831"/>
      <c r="J158" s="881"/>
      <c r="K158" s="1125"/>
      <c r="L158" s="907"/>
      <c r="M158" s="831"/>
      <c r="N158" s="831"/>
      <c r="O158" s="1207"/>
      <c r="P158" s="1208"/>
      <c r="Q158" s="831"/>
      <c r="R158" s="1207"/>
      <c r="S158" s="1265"/>
    </row>
    <row r="159" spans="1:19" s="804" customFormat="1" ht="19.7" customHeight="1">
      <c r="D159" s="1208"/>
      <c r="E159" s="1268" t="s">
        <v>2847</v>
      </c>
      <c r="F159" s="1339"/>
      <c r="G159" s="1340"/>
      <c r="H159" s="1266"/>
      <c r="I159" s="831"/>
      <c r="J159" s="881"/>
      <c r="K159" s="1125"/>
      <c r="L159" s="907"/>
      <c r="M159" s="831"/>
      <c r="N159" s="831"/>
      <c r="O159" s="1207"/>
      <c r="P159" s="1208"/>
      <c r="Q159" s="831"/>
      <c r="R159" s="1207"/>
      <c r="S159" s="1265"/>
    </row>
    <row r="160" spans="1:19" s="804" customFormat="1" ht="19.7" customHeight="1">
      <c r="A160" s="855" t="s">
        <v>200</v>
      </c>
      <c r="B160" s="1473" t="s">
        <v>3719</v>
      </c>
      <c r="C160" s="831">
        <v>11</v>
      </c>
      <c r="D160" s="856">
        <f>+D154+1</f>
        <v>109</v>
      </c>
      <c r="E160" s="1385" t="s">
        <v>174</v>
      </c>
      <c r="F160" s="1386" t="s">
        <v>175</v>
      </c>
      <c r="G160" s="1463" t="s">
        <v>3720</v>
      </c>
      <c r="H160" s="1273">
        <v>1</v>
      </c>
      <c r="I160" s="1210">
        <v>2350</v>
      </c>
      <c r="J160" s="865">
        <f>H160*I160</f>
        <v>2350</v>
      </c>
      <c r="K160" s="1125"/>
      <c r="L160" s="1441" t="s">
        <v>2467</v>
      </c>
      <c r="M160" s="831"/>
      <c r="N160" s="1384" t="s">
        <v>3585</v>
      </c>
      <c r="O160" s="1207">
        <v>46062</v>
      </c>
      <c r="P160" s="1208"/>
      <c r="Q160" s="853">
        <v>46073</v>
      </c>
      <c r="R160" s="1207">
        <v>46077</v>
      </c>
      <c r="S160" s="1265"/>
    </row>
    <row r="161" spans="1:19" s="804" customFormat="1" ht="19.7" customHeight="1">
      <c r="A161" s="855" t="s">
        <v>123</v>
      </c>
      <c r="B161" s="1473" t="s">
        <v>3719</v>
      </c>
      <c r="C161" s="831">
        <v>17</v>
      </c>
      <c r="D161" s="856">
        <f>+D160+1</f>
        <v>110</v>
      </c>
      <c r="E161" s="1208" t="s">
        <v>175</v>
      </c>
      <c r="F161" s="1271" t="s">
        <v>175</v>
      </c>
      <c r="G161" s="1418" t="s">
        <v>1232</v>
      </c>
      <c r="H161" s="1210">
        <v>2</v>
      </c>
      <c r="I161" s="1431">
        <v>83</v>
      </c>
      <c r="J161" s="865">
        <f>H161*I161</f>
        <v>166</v>
      </c>
      <c r="K161" s="1125"/>
      <c r="L161" s="1432" t="s">
        <v>1233</v>
      </c>
      <c r="M161" s="831"/>
      <c r="N161" s="1384" t="s">
        <v>3585</v>
      </c>
      <c r="O161" s="1207">
        <v>46062</v>
      </c>
      <c r="P161" s="1208"/>
      <c r="Q161" s="853">
        <v>46073</v>
      </c>
      <c r="R161" s="1207">
        <v>46077</v>
      </c>
      <c r="S161" s="1265"/>
    </row>
    <row r="162" spans="1:19" s="804" customFormat="1" ht="19.7" customHeight="1">
      <c r="A162" s="855" t="s">
        <v>123</v>
      </c>
      <c r="B162" s="1473" t="s">
        <v>3719</v>
      </c>
      <c r="C162" s="831">
        <v>17</v>
      </c>
      <c r="D162" s="856">
        <f>+D161+1</f>
        <v>111</v>
      </c>
      <c r="E162" s="1208" t="s">
        <v>175</v>
      </c>
      <c r="F162" s="1271" t="s">
        <v>175</v>
      </c>
      <c r="G162" s="1418" t="s">
        <v>1234</v>
      </c>
      <c r="H162" s="1210">
        <v>2</v>
      </c>
      <c r="I162" s="1431">
        <v>32</v>
      </c>
      <c r="J162" s="865">
        <f>H162*I162</f>
        <v>64</v>
      </c>
      <c r="K162" s="1125"/>
      <c r="L162" s="1432" t="s">
        <v>1235</v>
      </c>
      <c r="M162" s="831"/>
      <c r="N162" s="1384" t="s">
        <v>3585</v>
      </c>
      <c r="O162" s="1207">
        <v>46062</v>
      </c>
      <c r="P162" s="1208"/>
      <c r="Q162" s="853">
        <v>46073</v>
      </c>
      <c r="R162" s="1207">
        <v>46077</v>
      </c>
      <c r="S162" s="1265"/>
    </row>
    <row r="163" spans="1:19" s="804" customFormat="1" ht="19.7" customHeight="1">
      <c r="A163" s="855" t="s">
        <v>123</v>
      </c>
      <c r="B163" s="1473" t="s">
        <v>3719</v>
      </c>
      <c r="C163" s="831">
        <v>11</v>
      </c>
      <c r="D163" s="856">
        <f>+D162+1</f>
        <v>112</v>
      </c>
      <c r="E163" s="1208" t="s">
        <v>175</v>
      </c>
      <c r="F163" s="1271" t="s">
        <v>175</v>
      </c>
      <c r="G163" s="1442" t="s">
        <v>3721</v>
      </c>
      <c r="H163" s="1457">
        <v>4</v>
      </c>
      <c r="I163" s="865">
        <v>81</v>
      </c>
      <c r="J163" s="1210">
        <f t="shared" ref="J163" si="14">H163*I163</f>
        <v>324</v>
      </c>
      <c r="K163" s="479"/>
      <c r="L163" s="1432" t="s">
        <v>3722</v>
      </c>
      <c r="M163" s="831"/>
      <c r="N163" s="1384" t="s">
        <v>3585</v>
      </c>
      <c r="O163" s="1207">
        <v>46062</v>
      </c>
      <c r="P163" s="1208"/>
      <c r="Q163" s="853">
        <v>46073</v>
      </c>
      <c r="R163" s="1207">
        <v>46077</v>
      </c>
      <c r="S163" s="1265"/>
    </row>
    <row r="164" spans="1:19" s="804" customFormat="1" ht="19.7" customHeight="1">
      <c r="D164" s="1208"/>
      <c r="E164" s="1208"/>
      <c r="F164" s="1208"/>
      <c r="G164" s="907"/>
      <c r="H164" s="1266"/>
      <c r="I164" s="831"/>
      <c r="J164" s="881"/>
      <c r="K164" s="1125"/>
      <c r="L164" s="907"/>
      <c r="M164" s="831"/>
      <c r="N164" s="831"/>
      <c r="O164" s="1207"/>
      <c r="P164" s="1208"/>
      <c r="Q164" s="831"/>
      <c r="R164" s="1207"/>
      <c r="S164" s="1265"/>
    </row>
    <row r="165" spans="1:19" s="804" customFormat="1" ht="19.7" customHeight="1">
      <c r="D165" s="1208"/>
      <c r="E165" s="1208"/>
      <c r="F165" s="1208"/>
      <c r="G165" s="1281">
        <f>SUM(J160:J164)</f>
        <v>2904</v>
      </c>
      <c r="H165" s="1266"/>
      <c r="I165" s="831"/>
      <c r="J165" s="881"/>
      <c r="K165" s="1125"/>
      <c r="L165" s="907"/>
      <c r="M165" s="831"/>
      <c r="N165" s="831"/>
      <c r="O165" s="1207"/>
      <c r="P165" s="1208"/>
      <c r="Q165" s="831"/>
      <c r="R165" s="1207"/>
      <c r="S165" s="1265"/>
    </row>
    <row r="166" spans="1:19" s="804" customFormat="1" ht="19.7" customHeight="1">
      <c r="D166" s="1208"/>
      <c r="E166" s="1208"/>
      <c r="F166" s="1208"/>
      <c r="G166" s="907"/>
      <c r="H166" s="1266"/>
      <c r="I166" s="831"/>
      <c r="J166" s="881"/>
      <c r="K166" s="1125"/>
      <c r="L166" s="907"/>
      <c r="M166" s="831"/>
      <c r="N166" s="831"/>
      <c r="O166" s="1207"/>
      <c r="P166" s="1208"/>
      <c r="Q166" s="831"/>
      <c r="R166" s="1207"/>
      <c r="S166" s="1265"/>
    </row>
    <row r="167" spans="1:19" s="804" customFormat="1" ht="19.7" customHeight="1">
      <c r="D167" s="1208"/>
      <c r="E167" s="1208"/>
      <c r="F167" s="1208"/>
      <c r="G167" s="907"/>
      <c r="H167" s="1266"/>
      <c r="I167" s="831"/>
      <c r="J167" s="881"/>
      <c r="K167" s="1125"/>
      <c r="L167" s="907"/>
      <c r="M167" s="831"/>
      <c r="N167" s="831"/>
      <c r="O167" s="1207"/>
      <c r="P167" s="1208"/>
      <c r="Q167" s="831"/>
      <c r="R167" s="1207"/>
      <c r="S167" s="1265"/>
    </row>
    <row r="168" spans="1:19" s="804" customFormat="1" ht="19.7" customHeight="1">
      <c r="D168" s="1208"/>
      <c r="E168" s="1208"/>
      <c r="F168" s="1208"/>
      <c r="G168" s="907"/>
      <c r="H168" s="1313"/>
      <c r="I168" s="831"/>
      <c r="J168" s="881"/>
      <c r="K168" s="1125"/>
      <c r="L168" s="907"/>
      <c r="M168" s="831"/>
      <c r="N168" s="831"/>
      <c r="O168" s="1207"/>
      <c r="P168" s="1208"/>
      <c r="Q168" s="831"/>
      <c r="R168" s="1207"/>
      <c r="S168" s="1265"/>
    </row>
    <row r="169" spans="1:19" s="804" customFormat="1" ht="19.7" customHeight="1">
      <c r="D169" s="1208"/>
      <c r="E169" s="1208"/>
      <c r="F169" s="1208"/>
      <c r="G169" s="907"/>
      <c r="H169" s="1313"/>
      <c r="I169" s="831"/>
      <c r="J169" s="881"/>
      <c r="K169" s="1125"/>
      <c r="L169" s="907"/>
      <c r="M169" s="831"/>
      <c r="N169" s="831"/>
      <c r="O169" s="1207"/>
      <c r="P169" s="1208"/>
      <c r="Q169" s="831"/>
      <c r="R169" s="1207"/>
      <c r="S169" s="1265"/>
    </row>
    <row r="170" spans="1:19" s="804" customFormat="1" ht="19.7" customHeight="1">
      <c r="D170" s="1208"/>
      <c r="E170" s="1208"/>
      <c r="F170" s="1208"/>
      <c r="G170" s="831"/>
      <c r="H170" s="831"/>
      <c r="I170" s="831"/>
      <c r="J170" s="479"/>
      <c r="K170" s="1125"/>
      <c r="L170" s="831"/>
      <c r="M170" s="831"/>
      <c r="N170" s="831"/>
      <c r="O170" s="1207"/>
      <c r="P170" s="1208"/>
      <c r="Q170" s="831"/>
      <c r="R170" s="1207"/>
      <c r="S170" s="1265"/>
    </row>
    <row r="171" spans="1:19" s="804" customFormat="1" ht="19.7" customHeight="1">
      <c r="D171" s="1208"/>
      <c r="E171" s="1379" t="s">
        <v>440</v>
      </c>
      <c r="F171" s="1269"/>
      <c r="G171" s="1325"/>
      <c r="H171" s="1450"/>
      <c r="I171" s="1335"/>
      <c r="J171" s="881"/>
      <c r="K171" s="1125"/>
      <c r="L171" s="1337"/>
      <c r="M171" s="831"/>
      <c r="N171" s="831"/>
      <c r="O171" s="1207"/>
      <c r="P171" s="1208"/>
      <c r="Q171" s="831"/>
      <c r="R171" s="1207"/>
      <c r="S171" s="1265"/>
    </row>
    <row r="172" spans="1:19" s="804" customFormat="1" ht="19.7" customHeight="1">
      <c r="A172" s="831" t="s">
        <v>291</v>
      </c>
      <c r="B172" s="1474" t="s">
        <v>3723</v>
      </c>
      <c r="C172" s="831">
        <v>18</v>
      </c>
      <c r="D172" s="856">
        <f>+D163+1</f>
        <v>113</v>
      </c>
      <c r="E172" s="1475" t="s">
        <v>175</v>
      </c>
      <c r="F172" s="845" t="s">
        <v>175</v>
      </c>
      <c r="G172" s="1442" t="s">
        <v>3724</v>
      </c>
      <c r="H172" s="1476">
        <v>1</v>
      </c>
      <c r="I172" s="1477">
        <v>9367</v>
      </c>
      <c r="J172" s="1425">
        <f>H172*I172</f>
        <v>9367</v>
      </c>
      <c r="K172" s="847"/>
      <c r="L172" s="1453" t="s">
        <v>2849</v>
      </c>
      <c r="M172" s="848" t="s">
        <v>3725</v>
      </c>
      <c r="N172" s="1384" t="s">
        <v>3585</v>
      </c>
      <c r="O172" s="1207">
        <v>46062</v>
      </c>
      <c r="P172" s="1208"/>
      <c r="Q172" s="853">
        <v>46073</v>
      </c>
      <c r="R172" s="1207">
        <v>46077</v>
      </c>
      <c r="S172" s="1265"/>
    </row>
    <row r="173" spans="1:19" s="804" customFormat="1" ht="19.7" customHeight="1">
      <c r="A173" s="831" t="s">
        <v>291</v>
      </c>
      <c r="B173" s="1474" t="s">
        <v>3723</v>
      </c>
      <c r="C173" s="831"/>
      <c r="D173" s="856">
        <f>+D172+1</f>
        <v>114</v>
      </c>
      <c r="E173" s="1478" t="s">
        <v>175</v>
      </c>
      <c r="F173" s="1478" t="s">
        <v>175</v>
      </c>
      <c r="G173" s="1479" t="s">
        <v>3726</v>
      </c>
      <c r="H173" s="1480">
        <v>1</v>
      </c>
      <c r="I173" s="1481">
        <v>6554</v>
      </c>
      <c r="J173" s="1482">
        <f>H173*I173</f>
        <v>6554</v>
      </c>
      <c r="K173" s="1332"/>
      <c r="L173" s="1453" t="s">
        <v>2849</v>
      </c>
      <c r="M173" s="848" t="s">
        <v>3725</v>
      </c>
      <c r="N173" s="1483" t="s">
        <v>3727</v>
      </c>
      <c r="O173" s="1207">
        <v>46073</v>
      </c>
      <c r="P173" s="1208"/>
      <c r="Q173" s="853">
        <v>46076</v>
      </c>
      <c r="R173" s="1207">
        <v>46077</v>
      </c>
      <c r="S173" s="1265"/>
    </row>
    <row r="174" spans="1:19" s="804" customFormat="1" ht="19.7" customHeight="1">
      <c r="A174" s="831" t="s">
        <v>291</v>
      </c>
      <c r="B174" s="1474" t="s">
        <v>3723</v>
      </c>
      <c r="C174" s="831">
        <v>18</v>
      </c>
      <c r="D174" s="856">
        <f t="shared" ref="D174:D176" si="15">+D173+1</f>
        <v>115</v>
      </c>
      <c r="E174" s="1475" t="s">
        <v>175</v>
      </c>
      <c r="F174" s="845" t="s">
        <v>175</v>
      </c>
      <c r="G174" s="1442" t="s">
        <v>2851</v>
      </c>
      <c r="H174" s="1476">
        <v>1</v>
      </c>
      <c r="I174" s="1484">
        <v>2234</v>
      </c>
      <c r="J174" s="1425">
        <f>H174*I174</f>
        <v>2234</v>
      </c>
      <c r="K174" s="847"/>
      <c r="L174" s="848" t="s">
        <v>2852</v>
      </c>
      <c r="M174" s="848" t="s">
        <v>2853</v>
      </c>
      <c r="N174" s="1384" t="s">
        <v>3585</v>
      </c>
      <c r="O174" s="1207">
        <v>46062</v>
      </c>
      <c r="P174" s="1208"/>
      <c r="Q174" s="853">
        <v>46073</v>
      </c>
      <c r="R174" s="1207">
        <v>46077</v>
      </c>
      <c r="S174" s="1265"/>
    </row>
    <row r="175" spans="1:19" s="804" customFormat="1" ht="19.7" customHeight="1">
      <c r="A175" s="855" t="s">
        <v>123</v>
      </c>
      <c r="B175" s="1474" t="s">
        <v>3723</v>
      </c>
      <c r="C175" s="831">
        <v>18</v>
      </c>
      <c r="D175" s="856">
        <f t="shared" si="15"/>
        <v>116</v>
      </c>
      <c r="E175" s="1475" t="s">
        <v>175</v>
      </c>
      <c r="F175" s="845" t="s">
        <v>175</v>
      </c>
      <c r="G175" s="1426" t="s">
        <v>3728</v>
      </c>
      <c r="H175" s="1485">
        <v>1</v>
      </c>
      <c r="I175" s="1415">
        <v>708</v>
      </c>
      <c r="J175" s="1415">
        <f>H175*I175</f>
        <v>708</v>
      </c>
      <c r="K175" s="1289"/>
      <c r="L175" s="907" t="s">
        <v>3729</v>
      </c>
      <c r="M175" s="831"/>
      <c r="N175" s="1384" t="s">
        <v>3585</v>
      </c>
      <c r="O175" s="1207">
        <v>46062</v>
      </c>
      <c r="P175" s="1208"/>
      <c r="Q175" s="853">
        <v>46073</v>
      </c>
      <c r="R175" s="1207">
        <v>46077</v>
      </c>
      <c r="S175" s="1265"/>
    </row>
    <row r="176" spans="1:19" s="804" customFormat="1" ht="19.7" customHeight="1">
      <c r="A176" s="855" t="s">
        <v>123</v>
      </c>
      <c r="B176" s="1474" t="s">
        <v>3723</v>
      </c>
      <c r="C176" s="831">
        <v>18</v>
      </c>
      <c r="D176" s="856">
        <f t="shared" si="15"/>
        <v>117</v>
      </c>
      <c r="E176" s="1475" t="s">
        <v>175</v>
      </c>
      <c r="F176" s="845" t="s">
        <v>175</v>
      </c>
      <c r="G176" s="1426" t="s">
        <v>3730</v>
      </c>
      <c r="H176" s="1485">
        <v>1</v>
      </c>
      <c r="I176" s="1415">
        <v>725</v>
      </c>
      <c r="J176" s="1415">
        <f>H176*I176</f>
        <v>725</v>
      </c>
      <c r="K176" s="1289"/>
      <c r="L176" s="907" t="s">
        <v>3731</v>
      </c>
      <c r="M176" s="831"/>
      <c r="N176" s="1384" t="s">
        <v>3585</v>
      </c>
      <c r="O176" s="1207">
        <v>46062</v>
      </c>
      <c r="P176" s="1208"/>
      <c r="Q176" s="853">
        <v>46073</v>
      </c>
      <c r="R176" s="1207">
        <v>46077</v>
      </c>
      <c r="S176" s="1265"/>
    </row>
    <row r="177" spans="1:19" s="804" customFormat="1" ht="19.7" customHeight="1">
      <c r="D177" s="1208"/>
      <c r="E177" s="292"/>
      <c r="F177" s="292"/>
      <c r="G177" s="879"/>
      <c r="H177" s="1266"/>
      <c r="I177" s="881"/>
      <c r="J177" s="881"/>
      <c r="K177" s="1289"/>
      <c r="L177" s="907"/>
      <c r="M177" s="831"/>
      <c r="N177" s="831"/>
      <c r="O177" s="1207"/>
      <c r="P177" s="1208"/>
      <c r="Q177" s="831"/>
      <c r="R177" s="1207"/>
      <c r="S177" s="1265"/>
    </row>
    <row r="178" spans="1:19" s="804" customFormat="1" ht="19.7" customHeight="1">
      <c r="D178" s="1208"/>
      <c r="E178" s="1336"/>
      <c r="F178" s="1336"/>
      <c r="G178" s="1281">
        <f>SUM(J172:J176)</f>
        <v>19588</v>
      </c>
      <c r="H178" s="1450"/>
      <c r="I178" s="1335"/>
      <c r="J178" s="881"/>
      <c r="K178" s="1125"/>
      <c r="L178" s="1337"/>
      <c r="M178" s="831"/>
      <c r="N178" s="831"/>
      <c r="O178" s="1207"/>
      <c r="P178" s="1208"/>
      <c r="Q178" s="831"/>
      <c r="R178" s="1207"/>
      <c r="S178" s="1265"/>
    </row>
    <row r="179" spans="1:19" s="804" customFormat="1" ht="19.7" customHeight="1">
      <c r="D179" s="1208"/>
      <c r="E179" s="1208"/>
      <c r="F179" s="1208"/>
      <c r="G179" s="831"/>
      <c r="H179" s="831"/>
      <c r="I179" s="831"/>
      <c r="J179" s="479"/>
      <c r="K179" s="1125"/>
      <c r="L179" s="831"/>
      <c r="M179" s="831"/>
      <c r="N179" s="831"/>
      <c r="O179" s="1207"/>
      <c r="P179" s="1208"/>
      <c r="Q179" s="831"/>
      <c r="R179" s="1207"/>
      <c r="S179" s="1265"/>
    </row>
    <row r="180" spans="1:19" s="804" customFormat="1" ht="19.7" customHeight="1">
      <c r="D180" s="1208"/>
      <c r="E180" s="1208"/>
      <c r="F180" s="1208"/>
      <c r="G180" s="907"/>
      <c r="H180" s="1266"/>
      <c r="I180" s="831"/>
      <c r="J180" s="881"/>
      <c r="K180" s="1125"/>
      <c r="L180" s="907"/>
      <c r="M180" s="831"/>
      <c r="N180" s="831"/>
      <c r="O180" s="1207"/>
      <c r="P180" s="1208"/>
      <c r="Q180" s="831"/>
      <c r="R180" s="1207"/>
      <c r="S180" s="1265"/>
    </row>
    <row r="181" spans="1:19" s="804" customFormat="1" ht="19.7" customHeight="1">
      <c r="D181" s="1208"/>
      <c r="E181" s="1208"/>
      <c r="F181" s="1208"/>
      <c r="G181" s="831"/>
      <c r="H181" s="831"/>
      <c r="I181" s="831"/>
      <c r="J181" s="479"/>
      <c r="K181" s="1125"/>
      <c r="L181" s="831"/>
      <c r="M181" s="831"/>
      <c r="N181" s="831"/>
      <c r="O181" s="1207"/>
      <c r="P181" s="1208"/>
      <c r="Q181" s="831"/>
      <c r="R181" s="1207"/>
      <c r="S181" s="1265"/>
    </row>
    <row r="182" spans="1:19" s="804" customFormat="1" ht="19.7" customHeight="1">
      <c r="D182" s="1208"/>
      <c r="E182" s="1268" t="s">
        <v>154</v>
      </c>
      <c r="F182" s="1269"/>
      <c r="G182" s="1325"/>
      <c r="H182" s="831"/>
      <c r="I182" s="831"/>
      <c r="J182" s="479"/>
      <c r="K182" s="1125"/>
      <c r="L182" s="831"/>
      <c r="M182" s="831"/>
      <c r="N182" s="831"/>
      <c r="O182" s="1207"/>
      <c r="P182" s="1208"/>
      <c r="Q182" s="831"/>
      <c r="R182" s="1207"/>
      <c r="S182" s="1265"/>
    </row>
    <row r="183" spans="1:19" s="804" customFormat="1" ht="19.7" customHeight="1">
      <c r="A183" s="855" t="s">
        <v>123</v>
      </c>
      <c r="B183" s="1486" t="s">
        <v>3732</v>
      </c>
      <c r="C183" s="831">
        <v>18</v>
      </c>
      <c r="D183" s="856">
        <f>+D176+1</f>
        <v>118</v>
      </c>
      <c r="E183" s="66" t="s">
        <v>175</v>
      </c>
      <c r="F183" s="250" t="s">
        <v>175</v>
      </c>
      <c r="G183" s="540" t="s">
        <v>452</v>
      </c>
      <c r="H183" s="200">
        <v>1</v>
      </c>
      <c r="I183" s="295">
        <v>4880</v>
      </c>
      <c r="J183" s="224">
        <f t="shared" ref="J183:J242" si="16">H183*I183</f>
        <v>4880</v>
      </c>
      <c r="K183" s="91"/>
      <c r="L183" s="68" t="s">
        <v>453</v>
      </c>
      <c r="M183" s="831"/>
      <c r="N183" s="1384" t="s">
        <v>3585</v>
      </c>
      <c r="O183" s="1207">
        <v>46062</v>
      </c>
      <c r="P183" s="1208"/>
      <c r="Q183" s="853">
        <v>46073</v>
      </c>
      <c r="R183" s="1207">
        <v>46077</v>
      </c>
      <c r="S183" s="1265"/>
    </row>
    <row r="184" spans="1:19" s="804" customFormat="1" ht="19.7" customHeight="1">
      <c r="A184" s="855" t="s">
        <v>200</v>
      </c>
      <c r="B184" s="1486" t="s">
        <v>3732</v>
      </c>
      <c r="C184" s="831">
        <v>18</v>
      </c>
      <c r="D184" s="856">
        <f t="shared" ref="D184:D242" si="17">+D183+1</f>
        <v>119</v>
      </c>
      <c r="E184" s="549" t="s">
        <v>3733</v>
      </c>
      <c r="F184" s="549" t="s">
        <v>175</v>
      </c>
      <c r="G184" s="543" t="s">
        <v>3734</v>
      </c>
      <c r="H184" s="197">
        <v>2</v>
      </c>
      <c r="I184" s="200">
        <v>1443</v>
      </c>
      <c r="J184" s="214">
        <f t="shared" si="16"/>
        <v>2886</v>
      </c>
      <c r="K184" s="425"/>
      <c r="L184" s="68" t="s">
        <v>458</v>
      </c>
      <c r="M184" s="907" t="s">
        <v>2860</v>
      </c>
      <c r="N184" s="1384" t="s">
        <v>3585</v>
      </c>
      <c r="O184" s="1207">
        <v>46062</v>
      </c>
      <c r="P184" s="1208"/>
      <c r="Q184" s="853">
        <v>46073</v>
      </c>
      <c r="R184" s="1207">
        <v>46077</v>
      </c>
      <c r="S184" s="1265"/>
    </row>
    <row r="185" spans="1:19" s="804" customFormat="1" ht="19.7" customHeight="1">
      <c r="A185" s="855" t="s">
        <v>446</v>
      </c>
      <c r="B185" s="1486" t="s">
        <v>3732</v>
      </c>
      <c r="C185" s="831">
        <v>18</v>
      </c>
      <c r="D185" s="856">
        <f t="shared" si="17"/>
        <v>120</v>
      </c>
      <c r="E185" s="549" t="s">
        <v>3733</v>
      </c>
      <c r="F185" s="250" t="s">
        <v>175</v>
      </c>
      <c r="G185" s="543" t="s">
        <v>3735</v>
      </c>
      <c r="H185" s="197">
        <v>2</v>
      </c>
      <c r="I185" s="200">
        <v>1611</v>
      </c>
      <c r="J185" s="214">
        <f t="shared" si="16"/>
        <v>3222</v>
      </c>
      <c r="K185" s="425"/>
      <c r="L185" s="68" t="s">
        <v>458</v>
      </c>
      <c r="M185" s="907" t="s">
        <v>2860</v>
      </c>
      <c r="N185" s="1384" t="s">
        <v>3585</v>
      </c>
      <c r="O185" s="1207">
        <v>46062</v>
      </c>
      <c r="P185" s="1208"/>
      <c r="Q185" s="853">
        <v>46073</v>
      </c>
      <c r="R185" s="1207">
        <v>46077</v>
      </c>
      <c r="S185" s="1265"/>
    </row>
    <row r="186" spans="1:19" s="804" customFormat="1" ht="19.7" customHeight="1">
      <c r="A186" s="855" t="s">
        <v>446</v>
      </c>
      <c r="B186" s="1486" t="s">
        <v>3732</v>
      </c>
      <c r="C186" s="831">
        <v>18</v>
      </c>
      <c r="D186" s="856">
        <f t="shared" si="17"/>
        <v>121</v>
      </c>
      <c r="E186" s="1467" t="s">
        <v>175</v>
      </c>
      <c r="F186" s="1468" t="s">
        <v>175</v>
      </c>
      <c r="G186" s="1487" t="s">
        <v>478</v>
      </c>
      <c r="H186" s="1389">
        <v>1</v>
      </c>
      <c r="I186" s="1437">
        <v>5451</v>
      </c>
      <c r="J186" s="1437">
        <f t="shared" si="16"/>
        <v>5451</v>
      </c>
      <c r="K186" s="859"/>
      <c r="L186" s="480" t="s">
        <v>479</v>
      </c>
      <c r="M186" s="907"/>
      <c r="N186" s="1384" t="s">
        <v>3585</v>
      </c>
      <c r="O186" s="1207">
        <v>46062</v>
      </c>
      <c r="P186" s="1208"/>
      <c r="Q186" s="853">
        <v>46073</v>
      </c>
      <c r="R186" s="1207">
        <v>46077</v>
      </c>
      <c r="S186" s="1265"/>
    </row>
    <row r="187" spans="1:19" s="804" customFormat="1" ht="19.7" customHeight="1">
      <c r="A187" s="855" t="s">
        <v>446</v>
      </c>
      <c r="B187" s="1486" t="s">
        <v>3732</v>
      </c>
      <c r="C187" s="831"/>
      <c r="D187" s="856">
        <f t="shared" si="17"/>
        <v>122</v>
      </c>
      <c r="E187" s="1467" t="s">
        <v>175</v>
      </c>
      <c r="F187" s="1468" t="s">
        <v>175</v>
      </c>
      <c r="G187" s="1487" t="s">
        <v>3736</v>
      </c>
      <c r="H187" s="1389">
        <v>1</v>
      </c>
      <c r="I187" s="1437">
        <v>2728</v>
      </c>
      <c r="J187" s="1437">
        <f t="shared" si="16"/>
        <v>2728</v>
      </c>
      <c r="K187" s="859"/>
      <c r="L187" s="480" t="s">
        <v>3737</v>
      </c>
      <c r="M187" s="831"/>
      <c r="N187" s="1384" t="s">
        <v>3585</v>
      </c>
      <c r="O187" s="1207">
        <v>46062</v>
      </c>
      <c r="P187" s="1208"/>
      <c r="Q187" s="853">
        <v>46073</v>
      </c>
      <c r="R187" s="1207">
        <v>46077</v>
      </c>
      <c r="S187" s="1265"/>
    </row>
    <row r="188" spans="1:19" s="4" customFormat="1" ht="19.5" customHeight="1">
      <c r="A188" s="536" t="s">
        <v>446</v>
      </c>
      <c r="B188" s="1486" t="s">
        <v>3732</v>
      </c>
      <c r="C188" s="26">
        <v>14</v>
      </c>
      <c r="D188" s="856">
        <f t="shared" si="17"/>
        <v>123</v>
      </c>
      <c r="E188" s="247" t="s">
        <v>175</v>
      </c>
      <c r="F188" s="38" t="s">
        <v>175</v>
      </c>
      <c r="G188" s="1159" t="s">
        <v>499</v>
      </c>
      <c r="H188" s="200">
        <v>2</v>
      </c>
      <c r="I188" s="214">
        <v>951</v>
      </c>
      <c r="J188" s="224">
        <f t="shared" si="16"/>
        <v>1902</v>
      </c>
      <c r="K188" s="305"/>
      <c r="L188" s="68" t="s">
        <v>500</v>
      </c>
      <c r="M188" s="1199"/>
      <c r="N188" s="1384" t="s">
        <v>3585</v>
      </c>
      <c r="O188" s="1207">
        <v>46062</v>
      </c>
      <c r="P188" s="1208"/>
      <c r="Q188" s="853">
        <v>46073</v>
      </c>
      <c r="R188" s="1207">
        <v>46077</v>
      </c>
      <c r="S188" s="374"/>
    </row>
    <row r="189" spans="1:19" s="4" customFormat="1" ht="19.5" customHeight="1">
      <c r="A189" s="536" t="s">
        <v>446</v>
      </c>
      <c r="B189" s="1486" t="s">
        <v>3732</v>
      </c>
      <c r="C189" s="26">
        <v>14</v>
      </c>
      <c r="D189" s="856">
        <f t="shared" si="17"/>
        <v>124</v>
      </c>
      <c r="E189" s="247" t="s">
        <v>175</v>
      </c>
      <c r="F189" s="38" t="s">
        <v>175</v>
      </c>
      <c r="G189" s="542" t="s">
        <v>3738</v>
      </c>
      <c r="H189" s="337">
        <v>1</v>
      </c>
      <c r="I189" s="224">
        <v>6201</v>
      </c>
      <c r="J189" s="224">
        <f t="shared" si="16"/>
        <v>6201</v>
      </c>
      <c r="K189" s="29"/>
      <c r="L189" s="47" t="s">
        <v>3739</v>
      </c>
      <c r="M189" s="1199"/>
      <c r="N189" s="1384" t="s">
        <v>3585</v>
      </c>
      <c r="O189" s="1207">
        <v>46062</v>
      </c>
      <c r="P189" s="1208"/>
      <c r="Q189" s="853">
        <v>46073</v>
      </c>
      <c r="R189" s="1207">
        <v>46077</v>
      </c>
      <c r="S189" s="374"/>
    </row>
    <row r="190" spans="1:19" s="4" customFormat="1" ht="19.5" customHeight="1">
      <c r="A190" s="536" t="s">
        <v>446</v>
      </c>
      <c r="B190" s="1486" t="s">
        <v>3732</v>
      </c>
      <c r="C190" s="26">
        <v>14</v>
      </c>
      <c r="D190" s="856">
        <f t="shared" si="17"/>
        <v>125</v>
      </c>
      <c r="E190" s="247" t="s">
        <v>175</v>
      </c>
      <c r="F190" s="38" t="s">
        <v>175</v>
      </c>
      <c r="G190" s="542" t="s">
        <v>448</v>
      </c>
      <c r="H190" s="337">
        <v>1</v>
      </c>
      <c r="I190" s="224">
        <v>5373</v>
      </c>
      <c r="J190" s="224">
        <f t="shared" si="16"/>
        <v>5373</v>
      </c>
      <c r="K190" s="29"/>
      <c r="L190" s="47" t="s">
        <v>3740</v>
      </c>
      <c r="M190" s="1199" t="s">
        <v>3741</v>
      </c>
      <c r="N190" s="1384" t="s">
        <v>3585</v>
      </c>
      <c r="O190" s="1207">
        <v>46062</v>
      </c>
      <c r="P190" s="1208"/>
      <c r="Q190" s="853">
        <v>46073</v>
      </c>
      <c r="R190" s="1207">
        <v>46077</v>
      </c>
      <c r="S190" s="374"/>
    </row>
    <row r="191" spans="1:19" s="4" customFormat="1" ht="19.5" customHeight="1">
      <c r="A191" s="536" t="s">
        <v>446</v>
      </c>
      <c r="B191" s="1486" t="s">
        <v>3732</v>
      </c>
      <c r="C191" s="26">
        <v>14</v>
      </c>
      <c r="D191" s="856">
        <f t="shared" si="17"/>
        <v>126</v>
      </c>
      <c r="E191" s="247" t="s">
        <v>501</v>
      </c>
      <c r="F191" s="38" t="s">
        <v>287</v>
      </c>
      <c r="G191" s="1488" t="s">
        <v>3742</v>
      </c>
      <c r="H191" s="197">
        <v>20</v>
      </c>
      <c r="I191" s="197">
        <v>125</v>
      </c>
      <c r="J191" s="224">
        <f>H191*I191</f>
        <v>2500</v>
      </c>
      <c r="K191" s="29"/>
      <c r="L191" s="47" t="s">
        <v>3743</v>
      </c>
      <c r="M191" s="1199"/>
      <c r="N191" s="1384" t="s">
        <v>3585</v>
      </c>
      <c r="O191" s="1207">
        <v>46062</v>
      </c>
      <c r="P191" s="1208"/>
      <c r="Q191" s="853">
        <v>46073</v>
      </c>
      <c r="R191" s="1207">
        <v>46077</v>
      </c>
      <c r="S191" s="374"/>
    </row>
    <row r="192" spans="1:19" s="4" customFormat="1" ht="19.5" customHeight="1">
      <c r="A192" s="536" t="s">
        <v>446</v>
      </c>
      <c r="B192" s="1486" t="s">
        <v>3732</v>
      </c>
      <c r="C192" s="26">
        <v>14</v>
      </c>
      <c r="D192" s="856">
        <f t="shared" si="17"/>
        <v>127</v>
      </c>
      <c r="E192" s="247" t="s">
        <v>501</v>
      </c>
      <c r="F192" s="38" t="s">
        <v>287</v>
      </c>
      <c r="G192" s="1488" t="s">
        <v>3744</v>
      </c>
      <c r="H192" s="197">
        <v>6</v>
      </c>
      <c r="I192" s="197">
        <v>54</v>
      </c>
      <c r="J192" s="224">
        <f>H192*I192</f>
        <v>324</v>
      </c>
      <c r="K192" s="26"/>
      <c r="L192" s="47" t="s">
        <v>3745</v>
      </c>
      <c r="M192" s="1199"/>
      <c r="N192" s="1384" t="s">
        <v>3585</v>
      </c>
      <c r="O192" s="1207">
        <v>46062</v>
      </c>
      <c r="P192" s="1208"/>
      <c r="Q192" s="853">
        <v>46073</v>
      </c>
      <c r="R192" s="1207">
        <v>46077</v>
      </c>
      <c r="S192" s="374"/>
    </row>
    <row r="193" spans="1:19" s="4" customFormat="1" ht="19.5" customHeight="1">
      <c r="A193" s="536" t="s">
        <v>446</v>
      </c>
      <c r="B193" s="1486" t="s">
        <v>3732</v>
      </c>
      <c r="C193" s="26">
        <v>14</v>
      </c>
      <c r="D193" s="856">
        <f t="shared" si="17"/>
        <v>128</v>
      </c>
      <c r="E193" s="247" t="s">
        <v>501</v>
      </c>
      <c r="F193" s="38" t="s">
        <v>287</v>
      </c>
      <c r="G193" s="1488" t="s">
        <v>3746</v>
      </c>
      <c r="H193" s="197">
        <v>2</v>
      </c>
      <c r="I193" s="197">
        <v>194</v>
      </c>
      <c r="J193" s="224">
        <f>H193*I193</f>
        <v>388</v>
      </c>
      <c r="K193" s="29"/>
      <c r="L193" s="47" t="s">
        <v>3747</v>
      </c>
      <c r="M193" s="1199"/>
      <c r="N193" s="1384" t="s">
        <v>3585</v>
      </c>
      <c r="O193" s="1207">
        <v>46062</v>
      </c>
      <c r="P193" s="1208"/>
      <c r="Q193" s="853">
        <v>46073</v>
      </c>
      <c r="R193" s="1207">
        <v>46077</v>
      </c>
      <c r="S193" s="374"/>
    </row>
    <row r="194" spans="1:19" s="4" customFormat="1" ht="19.5" customHeight="1">
      <c r="A194" s="536" t="s">
        <v>446</v>
      </c>
      <c r="B194" s="1486" t="s">
        <v>3732</v>
      </c>
      <c r="C194" s="26">
        <v>14</v>
      </c>
      <c r="D194" s="856">
        <f t="shared" si="17"/>
        <v>129</v>
      </c>
      <c r="E194" s="247" t="s">
        <v>501</v>
      </c>
      <c r="F194" s="38" t="s">
        <v>287</v>
      </c>
      <c r="G194" s="1488" t="s">
        <v>3748</v>
      </c>
      <c r="H194" s="936">
        <v>2</v>
      </c>
      <c r="I194" s="197">
        <v>152</v>
      </c>
      <c r="J194" s="224">
        <f>H194*I194</f>
        <v>304</v>
      </c>
      <c r="K194" s="29"/>
      <c r="L194" s="47" t="s">
        <v>3749</v>
      </c>
      <c r="M194" s="26"/>
      <c r="N194" s="1384" t="s">
        <v>3585</v>
      </c>
      <c r="O194" s="1207">
        <v>46062</v>
      </c>
      <c r="P194" s="1208"/>
      <c r="Q194" s="853">
        <v>46073</v>
      </c>
      <c r="R194" s="1207">
        <v>46077</v>
      </c>
      <c r="S194" s="31"/>
    </row>
    <row r="195" spans="1:19" s="4" customFormat="1" ht="19.5" customHeight="1">
      <c r="A195" s="536" t="s">
        <v>446</v>
      </c>
      <c r="B195" s="1486" t="s">
        <v>3732</v>
      </c>
      <c r="C195" s="26">
        <v>14</v>
      </c>
      <c r="D195" s="856">
        <f t="shared" si="17"/>
        <v>130</v>
      </c>
      <c r="E195" s="247" t="s">
        <v>501</v>
      </c>
      <c r="F195" s="38" t="s">
        <v>287</v>
      </c>
      <c r="G195" s="1488" t="s">
        <v>502</v>
      </c>
      <c r="H195" s="197">
        <v>8</v>
      </c>
      <c r="I195" s="197">
        <v>138</v>
      </c>
      <c r="J195" s="224">
        <f t="shared" ref="J195:J198" si="18">H195*I195</f>
        <v>1104</v>
      </c>
      <c r="K195" s="26"/>
      <c r="L195" s="47" t="s">
        <v>503</v>
      </c>
      <c r="M195" s="1199"/>
      <c r="N195" s="1384" t="s">
        <v>3585</v>
      </c>
      <c r="O195" s="1207">
        <v>46062</v>
      </c>
      <c r="P195" s="1208"/>
      <c r="Q195" s="853">
        <v>46073</v>
      </c>
      <c r="R195" s="1207">
        <v>46077</v>
      </c>
      <c r="S195" s="374"/>
    </row>
    <row r="196" spans="1:19" s="4" customFormat="1" ht="19.5" customHeight="1">
      <c r="A196" s="536" t="s">
        <v>446</v>
      </c>
      <c r="B196" s="1486" t="s">
        <v>3732</v>
      </c>
      <c r="C196" s="26">
        <v>14</v>
      </c>
      <c r="D196" s="856">
        <f t="shared" si="17"/>
        <v>131</v>
      </c>
      <c r="E196" s="247" t="s">
        <v>501</v>
      </c>
      <c r="F196" s="38" t="s">
        <v>287</v>
      </c>
      <c r="G196" s="1488" t="s">
        <v>504</v>
      </c>
      <c r="H196" s="197">
        <v>4</v>
      </c>
      <c r="I196" s="197">
        <v>464</v>
      </c>
      <c r="J196" s="224">
        <f t="shared" si="18"/>
        <v>1856</v>
      </c>
      <c r="K196" s="26"/>
      <c r="L196" s="47" t="s">
        <v>505</v>
      </c>
      <c r="M196" s="1199"/>
      <c r="N196" s="1384" t="s">
        <v>3585</v>
      </c>
      <c r="O196" s="1207">
        <v>46062</v>
      </c>
      <c r="P196" s="1208"/>
      <c r="Q196" s="853">
        <v>46073</v>
      </c>
      <c r="R196" s="1207">
        <v>46077</v>
      </c>
      <c r="S196" s="374"/>
    </row>
    <row r="197" spans="1:19" s="4" customFormat="1" ht="19.5" customHeight="1">
      <c r="A197" s="536" t="s">
        <v>446</v>
      </c>
      <c r="B197" s="1486" t="s">
        <v>3732</v>
      </c>
      <c r="C197" s="26">
        <v>14</v>
      </c>
      <c r="D197" s="856">
        <f t="shared" si="17"/>
        <v>132</v>
      </c>
      <c r="E197" s="247" t="s">
        <v>501</v>
      </c>
      <c r="F197" s="38" t="s">
        <v>287</v>
      </c>
      <c r="G197" s="1488" t="s">
        <v>506</v>
      </c>
      <c r="H197" s="197">
        <v>5</v>
      </c>
      <c r="I197" s="197">
        <v>223</v>
      </c>
      <c r="J197" s="224">
        <f t="shared" si="18"/>
        <v>1115</v>
      </c>
      <c r="K197" s="26"/>
      <c r="L197" s="47" t="s">
        <v>507</v>
      </c>
      <c r="M197" s="1199"/>
      <c r="N197" s="1384" t="s">
        <v>3585</v>
      </c>
      <c r="O197" s="1207">
        <v>46062</v>
      </c>
      <c r="P197" s="1208"/>
      <c r="Q197" s="853">
        <v>46073</v>
      </c>
      <c r="R197" s="1207">
        <v>46077</v>
      </c>
      <c r="S197" s="374"/>
    </row>
    <row r="198" spans="1:19" s="4" customFormat="1" ht="19.5" customHeight="1">
      <c r="A198" s="536" t="s">
        <v>446</v>
      </c>
      <c r="B198" s="1486" t="s">
        <v>3732</v>
      </c>
      <c r="C198" s="26">
        <v>14</v>
      </c>
      <c r="D198" s="856">
        <f t="shared" si="17"/>
        <v>133</v>
      </c>
      <c r="E198" s="247" t="s">
        <v>501</v>
      </c>
      <c r="F198" s="38" t="s">
        <v>287</v>
      </c>
      <c r="G198" s="1488" t="s">
        <v>508</v>
      </c>
      <c r="H198" s="197">
        <v>5</v>
      </c>
      <c r="I198" s="197">
        <v>104</v>
      </c>
      <c r="J198" s="224">
        <f t="shared" si="18"/>
        <v>520</v>
      </c>
      <c r="K198" s="26"/>
      <c r="L198" s="47" t="s">
        <v>509</v>
      </c>
      <c r="M198" s="1199"/>
      <c r="N198" s="1384" t="s">
        <v>3585</v>
      </c>
      <c r="O198" s="1207">
        <v>46062</v>
      </c>
      <c r="P198" s="1208"/>
      <c r="Q198" s="853">
        <v>46073</v>
      </c>
      <c r="R198" s="1207">
        <v>46077</v>
      </c>
      <c r="S198" s="374"/>
    </row>
    <row r="199" spans="1:19" s="4" customFormat="1" ht="19.5" customHeight="1">
      <c r="A199" s="536" t="s">
        <v>200</v>
      </c>
      <c r="B199" s="1486" t="s">
        <v>3732</v>
      </c>
      <c r="C199" s="26">
        <v>14</v>
      </c>
      <c r="D199" s="856">
        <f t="shared" si="17"/>
        <v>134</v>
      </c>
      <c r="E199" s="247" t="s">
        <v>175</v>
      </c>
      <c r="F199" s="38" t="s">
        <v>175</v>
      </c>
      <c r="G199" s="1488" t="s">
        <v>3750</v>
      </c>
      <c r="H199" s="197">
        <v>4</v>
      </c>
      <c r="I199" s="208">
        <v>1326</v>
      </c>
      <c r="J199" s="211">
        <f t="shared" si="16"/>
        <v>5304</v>
      </c>
      <c r="K199" s="75"/>
      <c r="L199" s="40" t="s">
        <v>455</v>
      </c>
      <c r="M199" s="1199"/>
      <c r="N199" s="1384" t="s">
        <v>3585</v>
      </c>
      <c r="O199" s="1207">
        <v>46062</v>
      </c>
      <c r="P199" s="1208"/>
      <c r="Q199" s="853">
        <v>46073</v>
      </c>
      <c r="R199" s="1207">
        <v>46077</v>
      </c>
      <c r="S199" s="374"/>
    </row>
    <row r="200" spans="1:19" s="4" customFormat="1" ht="19.5" customHeight="1">
      <c r="A200" s="536" t="s">
        <v>446</v>
      </c>
      <c r="B200" s="1486" t="s">
        <v>3732</v>
      </c>
      <c r="C200" s="26">
        <v>14</v>
      </c>
      <c r="D200" s="856">
        <f t="shared" si="17"/>
        <v>135</v>
      </c>
      <c r="E200" s="247" t="s">
        <v>463</v>
      </c>
      <c r="F200" s="38" t="s">
        <v>175</v>
      </c>
      <c r="G200" s="1489" t="s">
        <v>464</v>
      </c>
      <c r="H200" s="197">
        <v>1</v>
      </c>
      <c r="I200" s="200">
        <v>2560</v>
      </c>
      <c r="J200" s="211">
        <f t="shared" si="16"/>
        <v>2560</v>
      </c>
      <c r="K200" s="75"/>
      <c r="L200" s="40" t="s">
        <v>465</v>
      </c>
      <c r="M200" s="1199"/>
      <c r="N200" s="1384" t="s">
        <v>3585</v>
      </c>
      <c r="O200" s="1207">
        <v>46062</v>
      </c>
      <c r="P200" s="1208"/>
      <c r="Q200" s="853">
        <v>46073</v>
      </c>
      <c r="R200" s="1207">
        <v>46077</v>
      </c>
      <c r="S200" s="374"/>
    </row>
    <row r="201" spans="1:19" s="4" customFormat="1" ht="19.5" customHeight="1">
      <c r="A201" s="536" t="s">
        <v>446</v>
      </c>
      <c r="B201" s="1486" t="s">
        <v>3732</v>
      </c>
      <c r="C201" s="26">
        <v>14</v>
      </c>
      <c r="D201" s="856">
        <f t="shared" si="17"/>
        <v>136</v>
      </c>
      <c r="E201" s="247" t="s">
        <v>463</v>
      </c>
      <c r="F201" s="38" t="s">
        <v>175</v>
      </c>
      <c r="G201" s="282" t="s">
        <v>466</v>
      </c>
      <c r="H201" s="337">
        <v>1</v>
      </c>
      <c r="I201" s="200">
        <v>2950</v>
      </c>
      <c r="J201" s="211">
        <f t="shared" si="16"/>
        <v>2950</v>
      </c>
      <c r="K201" s="75"/>
      <c r="L201" s="40" t="s">
        <v>467</v>
      </c>
      <c r="M201" s="1199"/>
      <c r="N201" s="1384" t="s">
        <v>3585</v>
      </c>
      <c r="O201" s="1207">
        <v>46062</v>
      </c>
      <c r="P201" s="1208"/>
      <c r="Q201" s="853">
        <v>46073</v>
      </c>
      <c r="R201" s="1207">
        <v>46077</v>
      </c>
      <c r="S201" s="374"/>
    </row>
    <row r="202" spans="1:19" s="4" customFormat="1" ht="19.5" customHeight="1">
      <c r="A202" s="536" t="s">
        <v>446</v>
      </c>
      <c r="B202" s="1486" t="s">
        <v>3732</v>
      </c>
      <c r="C202" s="26">
        <v>14</v>
      </c>
      <c r="D202" s="856">
        <f t="shared" si="17"/>
        <v>137</v>
      </c>
      <c r="E202" s="247" t="s">
        <v>463</v>
      </c>
      <c r="F202" s="38" t="s">
        <v>175</v>
      </c>
      <c r="G202" s="282" t="s">
        <v>468</v>
      </c>
      <c r="H202" s="337">
        <v>1</v>
      </c>
      <c r="I202" s="200">
        <v>2950</v>
      </c>
      <c r="J202" s="211">
        <f t="shared" si="16"/>
        <v>2950</v>
      </c>
      <c r="K202" s="75"/>
      <c r="L202" s="40" t="s">
        <v>469</v>
      </c>
      <c r="M202" s="1199"/>
      <c r="N202" s="1384" t="s">
        <v>3585</v>
      </c>
      <c r="O202" s="1207">
        <v>46062</v>
      </c>
      <c r="P202" s="1208"/>
      <c r="Q202" s="853">
        <v>46073</v>
      </c>
      <c r="R202" s="1207">
        <v>46077</v>
      </c>
      <c r="S202" s="374"/>
    </row>
    <row r="203" spans="1:19" s="4" customFormat="1" ht="19.5" customHeight="1">
      <c r="A203" s="536" t="s">
        <v>446</v>
      </c>
      <c r="B203" s="1486" t="s">
        <v>3732</v>
      </c>
      <c r="C203" s="26">
        <v>14</v>
      </c>
      <c r="D203" s="856">
        <f t="shared" si="17"/>
        <v>138</v>
      </c>
      <c r="E203" s="247" t="s">
        <v>463</v>
      </c>
      <c r="F203" s="38" t="s">
        <v>175</v>
      </c>
      <c r="G203" s="282" t="s">
        <v>470</v>
      </c>
      <c r="H203" s="197">
        <v>1</v>
      </c>
      <c r="I203" s="200">
        <v>2950</v>
      </c>
      <c r="J203" s="211">
        <f t="shared" si="16"/>
        <v>2950</v>
      </c>
      <c r="K203" s="75"/>
      <c r="L203" s="40" t="s">
        <v>471</v>
      </c>
      <c r="M203" s="1199"/>
      <c r="N203" s="1384" t="s">
        <v>3585</v>
      </c>
      <c r="O203" s="1207">
        <v>46062</v>
      </c>
      <c r="P203" s="1208"/>
      <c r="Q203" s="853">
        <v>46073</v>
      </c>
      <c r="R203" s="1207">
        <v>46077</v>
      </c>
      <c r="S203" s="374"/>
    </row>
    <row r="204" spans="1:19" s="4" customFormat="1" ht="19.5" customHeight="1">
      <c r="A204" s="536" t="s">
        <v>446</v>
      </c>
      <c r="B204" s="1486" t="s">
        <v>3732</v>
      </c>
      <c r="C204" s="26">
        <v>14</v>
      </c>
      <c r="D204" s="856">
        <f t="shared" si="17"/>
        <v>139</v>
      </c>
      <c r="E204" s="247" t="s">
        <v>463</v>
      </c>
      <c r="F204" s="38" t="s">
        <v>175</v>
      </c>
      <c r="G204" s="282" t="s">
        <v>472</v>
      </c>
      <c r="H204" s="197">
        <v>1</v>
      </c>
      <c r="I204" s="200">
        <v>2950</v>
      </c>
      <c r="J204" s="211">
        <f>H204*I204</f>
        <v>2950</v>
      </c>
      <c r="K204" s="75"/>
      <c r="L204" s="40" t="s">
        <v>473</v>
      </c>
      <c r="M204" s="1199"/>
      <c r="N204" s="1384" t="s">
        <v>3585</v>
      </c>
      <c r="O204" s="1207">
        <v>46062</v>
      </c>
      <c r="P204" s="1208"/>
      <c r="Q204" s="853">
        <v>46073</v>
      </c>
      <c r="R204" s="1207">
        <v>46077</v>
      </c>
      <c r="S204" s="374"/>
    </row>
    <row r="205" spans="1:19" s="4" customFormat="1" ht="19.5" customHeight="1">
      <c r="A205" s="536" t="s">
        <v>446</v>
      </c>
      <c r="B205" s="1486" t="s">
        <v>3732</v>
      </c>
      <c r="C205" s="26">
        <v>14</v>
      </c>
      <c r="D205" s="856">
        <f t="shared" si="17"/>
        <v>140</v>
      </c>
      <c r="E205" s="247" t="s">
        <v>463</v>
      </c>
      <c r="F205" s="38" t="s">
        <v>175</v>
      </c>
      <c r="G205" s="282" t="s">
        <v>474</v>
      </c>
      <c r="H205" s="197">
        <v>1</v>
      </c>
      <c r="I205" s="200">
        <v>4000</v>
      </c>
      <c r="J205" s="211">
        <f>H205*I205</f>
        <v>4000</v>
      </c>
      <c r="K205" s="75"/>
      <c r="L205" s="40" t="s">
        <v>475</v>
      </c>
      <c r="M205" s="1199"/>
      <c r="N205" s="1384" t="s">
        <v>3585</v>
      </c>
      <c r="O205" s="1207">
        <v>46062</v>
      </c>
      <c r="P205" s="1208"/>
      <c r="Q205" s="853">
        <v>46073</v>
      </c>
      <c r="R205" s="1207">
        <v>46077</v>
      </c>
      <c r="S205" s="374"/>
    </row>
    <row r="206" spans="1:19" s="4" customFormat="1" ht="19.5" customHeight="1">
      <c r="A206" s="536" t="s">
        <v>446</v>
      </c>
      <c r="B206" s="1486" t="s">
        <v>3732</v>
      </c>
      <c r="C206" s="26">
        <v>14</v>
      </c>
      <c r="D206" s="856">
        <f t="shared" si="17"/>
        <v>141</v>
      </c>
      <c r="E206" s="247" t="s">
        <v>463</v>
      </c>
      <c r="F206" s="38" t="s">
        <v>175</v>
      </c>
      <c r="G206" s="282" t="s">
        <v>476</v>
      </c>
      <c r="H206" s="197">
        <v>1</v>
      </c>
      <c r="I206" s="200">
        <v>4000</v>
      </c>
      <c r="J206" s="211">
        <f>H206*I206</f>
        <v>4000</v>
      </c>
      <c r="K206" s="75"/>
      <c r="L206" s="40" t="s">
        <v>477</v>
      </c>
      <c r="M206" s="1199"/>
      <c r="N206" s="1384" t="s">
        <v>3585</v>
      </c>
      <c r="O206" s="1207">
        <v>46062</v>
      </c>
      <c r="P206" s="1208"/>
      <c r="Q206" s="853">
        <v>46073</v>
      </c>
      <c r="R206" s="1207">
        <v>46077</v>
      </c>
      <c r="S206" s="374"/>
    </row>
    <row r="207" spans="1:19" s="4" customFormat="1" ht="19.5" customHeight="1">
      <c r="A207" s="536" t="s">
        <v>486</v>
      </c>
      <c r="B207" s="1486" t="s">
        <v>3732</v>
      </c>
      <c r="C207" s="26">
        <v>14</v>
      </c>
      <c r="D207" s="856">
        <f t="shared" si="17"/>
        <v>142</v>
      </c>
      <c r="E207" s="27" t="s">
        <v>175</v>
      </c>
      <c r="F207" s="38" t="s">
        <v>175</v>
      </c>
      <c r="G207" s="543" t="s">
        <v>3751</v>
      </c>
      <c r="H207" s="197">
        <v>1</v>
      </c>
      <c r="I207" s="211">
        <v>25322</v>
      </c>
      <c r="J207" s="211">
        <f t="shared" si="16"/>
        <v>25322</v>
      </c>
      <c r="K207" s="28"/>
      <c r="L207" s="47" t="s">
        <v>3752</v>
      </c>
      <c r="M207" s="1199"/>
      <c r="N207" s="1384" t="s">
        <v>3585</v>
      </c>
      <c r="O207" s="1207">
        <v>46062</v>
      </c>
      <c r="P207" s="1208"/>
      <c r="Q207" s="853">
        <v>46073</v>
      </c>
      <c r="R207" s="1207">
        <v>46077</v>
      </c>
      <c r="S207" s="374"/>
    </row>
    <row r="208" spans="1:19" s="4" customFormat="1" ht="19.5" customHeight="1">
      <c r="A208" s="536" t="s">
        <v>446</v>
      </c>
      <c r="B208" s="1486" t="s">
        <v>3732</v>
      </c>
      <c r="C208" s="26">
        <v>14</v>
      </c>
      <c r="D208" s="856">
        <f t="shared" si="17"/>
        <v>143</v>
      </c>
      <c r="E208" s="549" t="s">
        <v>489</v>
      </c>
      <c r="F208" s="250" t="s">
        <v>175</v>
      </c>
      <c r="G208" s="540" t="s">
        <v>490</v>
      </c>
      <c r="H208" s="200">
        <v>8</v>
      </c>
      <c r="I208" s="295">
        <v>177</v>
      </c>
      <c r="J208" s="295">
        <f t="shared" si="16"/>
        <v>1416</v>
      </c>
      <c r="K208" s="91"/>
      <c r="L208" s="68" t="s">
        <v>3753</v>
      </c>
      <c r="M208" s="1245" t="s">
        <v>3754</v>
      </c>
      <c r="N208" s="1384" t="s">
        <v>3585</v>
      </c>
      <c r="O208" s="1207">
        <v>46062</v>
      </c>
      <c r="P208" s="1208"/>
      <c r="Q208" s="853">
        <v>46073</v>
      </c>
      <c r="R208" s="1207">
        <v>46077</v>
      </c>
      <c r="S208" s="374"/>
    </row>
    <row r="209" spans="1:19" s="4" customFormat="1" ht="19.5" customHeight="1">
      <c r="A209" s="536" t="s">
        <v>200</v>
      </c>
      <c r="B209" s="1486" t="s">
        <v>3732</v>
      </c>
      <c r="C209" s="26">
        <v>14</v>
      </c>
      <c r="D209" s="856">
        <f t="shared" si="17"/>
        <v>144</v>
      </c>
      <c r="E209" s="27" t="s">
        <v>175</v>
      </c>
      <c r="F209" s="38" t="s">
        <v>175</v>
      </c>
      <c r="G209" s="542" t="s">
        <v>493</v>
      </c>
      <c r="H209" s="197">
        <v>6</v>
      </c>
      <c r="I209" s="224">
        <v>332</v>
      </c>
      <c r="J209" s="224">
        <f t="shared" si="16"/>
        <v>1992</v>
      </c>
      <c r="K209" s="28"/>
      <c r="L209" s="40" t="s">
        <v>494</v>
      </c>
      <c r="M209" s="1199"/>
      <c r="N209" s="1384" t="s">
        <v>3585</v>
      </c>
      <c r="O209" s="1207">
        <v>46062</v>
      </c>
      <c r="P209" s="1208"/>
      <c r="Q209" s="853">
        <v>46073</v>
      </c>
      <c r="R209" s="1207">
        <v>46077</v>
      </c>
      <c r="S209" s="374"/>
    </row>
    <row r="210" spans="1:19" s="804" customFormat="1" ht="19.7" customHeight="1">
      <c r="A210" s="855" t="s">
        <v>200</v>
      </c>
      <c r="B210" s="1486" t="s">
        <v>3732</v>
      </c>
      <c r="C210" s="831">
        <v>11</v>
      </c>
      <c r="D210" s="856">
        <f t="shared" si="17"/>
        <v>145</v>
      </c>
      <c r="E210" s="1385" t="s">
        <v>174</v>
      </c>
      <c r="F210" s="1386" t="s">
        <v>175</v>
      </c>
      <c r="G210" s="1408" t="s">
        <v>3755</v>
      </c>
      <c r="H210" s="1276">
        <v>1</v>
      </c>
      <c r="I210" s="1437">
        <v>14314</v>
      </c>
      <c r="J210" s="1490">
        <f t="shared" si="16"/>
        <v>14314</v>
      </c>
      <c r="K210" s="1289"/>
      <c r="L210" s="907" t="s">
        <v>3756</v>
      </c>
      <c r="M210" s="831"/>
      <c r="N210" s="1384" t="s">
        <v>3585</v>
      </c>
      <c r="O210" s="1207">
        <v>46062</v>
      </c>
      <c r="P210" s="1208"/>
      <c r="Q210" s="853">
        <v>46073</v>
      </c>
      <c r="R210" s="1207">
        <v>46077</v>
      </c>
      <c r="S210" s="1265"/>
    </row>
    <row r="211" spans="1:19" s="804" customFormat="1" ht="19.7" customHeight="1">
      <c r="A211" s="536" t="s">
        <v>123</v>
      </c>
      <c r="B211" s="1486" t="s">
        <v>3732</v>
      </c>
      <c r="C211" s="831"/>
      <c r="D211" s="856">
        <f t="shared" si="17"/>
        <v>146</v>
      </c>
      <c r="E211" s="301" t="s">
        <v>287</v>
      </c>
      <c r="F211" s="1491" t="s">
        <v>287</v>
      </c>
      <c r="G211" s="1408" t="s">
        <v>332</v>
      </c>
      <c r="H211" s="1276">
        <v>20</v>
      </c>
      <c r="I211" s="1437">
        <v>42</v>
      </c>
      <c r="J211" s="1490">
        <f t="shared" si="16"/>
        <v>840</v>
      </c>
      <c r="K211" s="1289"/>
      <c r="L211" s="907" t="s">
        <v>3757</v>
      </c>
      <c r="M211" s="831"/>
      <c r="N211" s="1384" t="s">
        <v>3585</v>
      </c>
      <c r="O211" s="1207">
        <v>46062</v>
      </c>
      <c r="P211" s="1208"/>
      <c r="Q211" s="853">
        <v>46073</v>
      </c>
      <c r="R211" s="1207">
        <v>46077</v>
      </c>
      <c r="S211" s="1265"/>
    </row>
    <row r="212" spans="1:19" s="804" customFormat="1" ht="19.7" customHeight="1">
      <c r="A212" s="536" t="s">
        <v>123</v>
      </c>
      <c r="B212" s="1486" t="s">
        <v>3732</v>
      </c>
      <c r="C212" s="831"/>
      <c r="D212" s="856">
        <f t="shared" si="17"/>
        <v>147</v>
      </c>
      <c r="E212" s="301" t="s">
        <v>287</v>
      </c>
      <c r="F212" s="1491" t="s">
        <v>287</v>
      </c>
      <c r="G212" s="1408" t="s">
        <v>3758</v>
      </c>
      <c r="H212" s="1276">
        <v>6</v>
      </c>
      <c r="I212" s="1437">
        <v>82</v>
      </c>
      <c r="J212" s="1490">
        <f t="shared" si="16"/>
        <v>492</v>
      </c>
      <c r="K212" s="1289"/>
      <c r="L212" s="907" t="s">
        <v>405</v>
      </c>
      <c r="M212" s="831"/>
      <c r="N212" s="1384" t="s">
        <v>3585</v>
      </c>
      <c r="O212" s="1207">
        <v>46062</v>
      </c>
      <c r="P212" s="1208"/>
      <c r="Q212" s="853">
        <v>46073</v>
      </c>
      <c r="R212" s="1207">
        <v>46077</v>
      </c>
      <c r="S212" s="1265"/>
    </row>
    <row r="213" spans="1:19" s="804" customFormat="1" ht="19.7" customHeight="1">
      <c r="A213" s="536" t="s">
        <v>123</v>
      </c>
      <c r="B213" s="1486" t="s">
        <v>3732</v>
      </c>
      <c r="C213" s="831"/>
      <c r="D213" s="856">
        <f t="shared" si="17"/>
        <v>148</v>
      </c>
      <c r="E213" s="301" t="s">
        <v>287</v>
      </c>
      <c r="F213" s="1491" t="s">
        <v>287</v>
      </c>
      <c r="G213" s="1408" t="s">
        <v>353</v>
      </c>
      <c r="H213" s="1276">
        <v>4</v>
      </c>
      <c r="I213" s="1437">
        <v>97</v>
      </c>
      <c r="J213" s="1490">
        <f t="shared" si="16"/>
        <v>388</v>
      </c>
      <c r="K213" s="1289"/>
      <c r="L213" s="907" t="s">
        <v>405</v>
      </c>
      <c r="M213" s="831"/>
      <c r="N213" s="1384" t="s">
        <v>3585</v>
      </c>
      <c r="O213" s="1207">
        <v>46062</v>
      </c>
      <c r="P213" s="1208"/>
      <c r="Q213" s="853">
        <v>46073</v>
      </c>
      <c r="R213" s="1207">
        <v>46077</v>
      </c>
      <c r="S213" s="1265"/>
    </row>
    <row r="214" spans="1:19" s="804" customFormat="1" ht="19.7" customHeight="1">
      <c r="A214" s="536" t="s">
        <v>123</v>
      </c>
      <c r="B214" s="1486" t="s">
        <v>3732</v>
      </c>
      <c r="C214" s="831"/>
      <c r="D214" s="856">
        <f t="shared" si="17"/>
        <v>149</v>
      </c>
      <c r="E214" s="301" t="s">
        <v>287</v>
      </c>
      <c r="F214" s="1491" t="s">
        <v>287</v>
      </c>
      <c r="G214" s="1408" t="s">
        <v>3759</v>
      </c>
      <c r="H214" s="1276">
        <v>6</v>
      </c>
      <c r="I214" s="1437">
        <v>151</v>
      </c>
      <c r="J214" s="1490">
        <f t="shared" si="16"/>
        <v>906</v>
      </c>
      <c r="K214" s="1289"/>
      <c r="L214" s="1492" t="s">
        <v>1131</v>
      </c>
      <c r="M214" s="831"/>
      <c r="N214" s="1384" t="s">
        <v>3585</v>
      </c>
      <c r="O214" s="1207">
        <v>46062</v>
      </c>
      <c r="P214" s="1208"/>
      <c r="Q214" s="853">
        <v>46073</v>
      </c>
      <c r="R214" s="1207">
        <v>46077</v>
      </c>
      <c r="S214" s="1265"/>
    </row>
    <row r="215" spans="1:19" s="4" customFormat="1" ht="19.5" customHeight="1">
      <c r="A215" s="831" t="s">
        <v>291</v>
      </c>
      <c r="B215" s="1486" t="s">
        <v>3732</v>
      </c>
      <c r="C215" s="26">
        <v>13</v>
      </c>
      <c r="D215" s="856">
        <f t="shared" si="17"/>
        <v>150</v>
      </c>
      <c r="E215" s="1208" t="s">
        <v>175</v>
      </c>
      <c r="F215" s="1271" t="s">
        <v>175</v>
      </c>
      <c r="G215" s="1381" t="s">
        <v>442</v>
      </c>
      <c r="H215" s="1396">
        <v>1</v>
      </c>
      <c r="I215" s="208">
        <v>6159</v>
      </c>
      <c r="J215" s="1437">
        <f>H215*I215</f>
        <v>6159</v>
      </c>
      <c r="K215" s="905"/>
      <c r="L215" s="852" t="s">
        <v>3760</v>
      </c>
      <c r="M215" s="1199" t="s">
        <v>3761</v>
      </c>
      <c r="N215" s="1384" t="s">
        <v>3585</v>
      </c>
      <c r="O215" s="1207">
        <v>46062</v>
      </c>
      <c r="P215" s="1208"/>
      <c r="Q215" s="853">
        <v>46073</v>
      </c>
      <c r="R215" s="1207">
        <v>46077</v>
      </c>
      <c r="S215" s="883"/>
    </row>
    <row r="216" spans="1:19" s="4" customFormat="1" ht="19.5" customHeight="1">
      <c r="A216" s="831" t="s">
        <v>291</v>
      </c>
      <c r="B216" s="1486" t="s">
        <v>3732</v>
      </c>
      <c r="C216" s="26">
        <v>13</v>
      </c>
      <c r="D216" s="856">
        <f t="shared" si="17"/>
        <v>151</v>
      </c>
      <c r="E216" s="1208" t="s">
        <v>175</v>
      </c>
      <c r="F216" s="1271" t="s">
        <v>175</v>
      </c>
      <c r="G216" s="1381" t="s">
        <v>3762</v>
      </c>
      <c r="H216" s="1382">
        <v>1</v>
      </c>
      <c r="I216" s="208">
        <v>5351</v>
      </c>
      <c r="J216" s="1437">
        <f>H216*I216</f>
        <v>5351</v>
      </c>
      <c r="K216" s="1289"/>
      <c r="L216" s="852" t="s">
        <v>3763</v>
      </c>
      <c r="M216" s="1199" t="s">
        <v>3764</v>
      </c>
      <c r="N216" s="1384" t="s">
        <v>3585</v>
      </c>
      <c r="O216" s="1207">
        <v>46062</v>
      </c>
      <c r="P216" s="1208"/>
      <c r="Q216" s="853">
        <v>46073</v>
      </c>
      <c r="R216" s="1207">
        <v>46077</v>
      </c>
      <c r="S216" s="1265"/>
    </row>
    <row r="217" spans="1:19" s="804" customFormat="1" ht="19.7" customHeight="1">
      <c r="A217" s="855" t="s">
        <v>446</v>
      </c>
      <c r="B217" s="1486" t="s">
        <v>3732</v>
      </c>
      <c r="C217" s="831">
        <v>18</v>
      </c>
      <c r="D217" s="856">
        <f t="shared" si="17"/>
        <v>152</v>
      </c>
      <c r="E217" s="855" t="s">
        <v>2861</v>
      </c>
      <c r="F217" s="862" t="s">
        <v>287</v>
      </c>
      <c r="G217" s="1493" t="s">
        <v>2862</v>
      </c>
      <c r="H217" s="1494">
        <v>71</v>
      </c>
      <c r="I217" s="1415">
        <v>81</v>
      </c>
      <c r="J217" s="1495">
        <f t="shared" si="16"/>
        <v>5751</v>
      </c>
      <c r="K217" s="1496"/>
      <c r="L217" s="480" t="s">
        <v>2863</v>
      </c>
      <c r="M217" s="907" t="s">
        <v>3765</v>
      </c>
      <c r="N217" s="1384" t="s">
        <v>3585</v>
      </c>
      <c r="O217" s="1207">
        <v>46062</v>
      </c>
      <c r="P217" s="1208"/>
      <c r="Q217" s="853">
        <v>46073</v>
      </c>
      <c r="R217" s="1207">
        <v>46077</v>
      </c>
      <c r="S217" s="1265"/>
    </row>
    <row r="218" spans="1:19" s="804" customFormat="1" ht="19.7" customHeight="1">
      <c r="A218" s="855" t="s">
        <v>446</v>
      </c>
      <c r="B218" s="1486" t="s">
        <v>3732</v>
      </c>
      <c r="C218" s="831">
        <v>18</v>
      </c>
      <c r="D218" s="856">
        <f t="shared" si="17"/>
        <v>153</v>
      </c>
      <c r="E218" s="1208" t="s">
        <v>175</v>
      </c>
      <c r="F218" s="1271" t="s">
        <v>175</v>
      </c>
      <c r="G218" s="1272" t="s">
        <v>2865</v>
      </c>
      <c r="H218" s="1276">
        <v>30</v>
      </c>
      <c r="I218" s="1210">
        <v>53</v>
      </c>
      <c r="J218" s="1410">
        <f t="shared" si="16"/>
        <v>1590</v>
      </c>
      <c r="K218" s="1125"/>
      <c r="L218" s="907" t="s">
        <v>572</v>
      </c>
      <c r="M218" s="907" t="s">
        <v>3766</v>
      </c>
      <c r="N218" s="1384" t="s">
        <v>3585</v>
      </c>
      <c r="O218" s="1207">
        <v>46062</v>
      </c>
      <c r="P218" s="1208"/>
      <c r="Q218" s="853">
        <v>46073</v>
      </c>
      <c r="R218" s="1207">
        <v>46077</v>
      </c>
      <c r="S218" s="1265"/>
    </row>
    <row r="219" spans="1:19" s="804" customFormat="1" ht="19.7" customHeight="1">
      <c r="A219" s="831"/>
      <c r="B219" s="1486" t="s">
        <v>3732</v>
      </c>
      <c r="C219" s="831"/>
      <c r="D219" s="856">
        <f t="shared" si="17"/>
        <v>154</v>
      </c>
      <c r="E219" s="27" t="s">
        <v>541</v>
      </c>
      <c r="F219" s="38" t="s">
        <v>175</v>
      </c>
      <c r="G219" s="540" t="s">
        <v>542</v>
      </c>
      <c r="H219" s="337">
        <v>2</v>
      </c>
      <c r="I219" s="224">
        <v>3677</v>
      </c>
      <c r="J219" s="224">
        <f t="shared" si="16"/>
        <v>7354</v>
      </c>
      <c r="K219" s="28"/>
      <c r="L219" s="47" t="s">
        <v>543</v>
      </c>
      <c r="M219" s="831"/>
      <c r="N219" s="1384" t="s">
        <v>3585</v>
      </c>
      <c r="O219" s="1207">
        <v>46062</v>
      </c>
      <c r="P219" s="1208"/>
      <c r="Q219" s="853">
        <v>46073</v>
      </c>
      <c r="R219" s="1207">
        <v>46077</v>
      </c>
      <c r="S219" s="1265"/>
    </row>
    <row r="220" spans="1:19" s="804" customFormat="1" ht="19.7" customHeight="1">
      <c r="A220" s="831"/>
      <c r="B220" s="1486" t="s">
        <v>3732</v>
      </c>
      <c r="C220" s="831"/>
      <c r="D220" s="856">
        <f t="shared" si="17"/>
        <v>155</v>
      </c>
      <c r="E220" s="27" t="s">
        <v>541</v>
      </c>
      <c r="F220" s="38" t="s">
        <v>175</v>
      </c>
      <c r="G220" s="365" t="s">
        <v>3767</v>
      </c>
      <c r="H220" s="1162">
        <v>2</v>
      </c>
      <c r="I220" s="95">
        <v>4122</v>
      </c>
      <c r="J220" s="95">
        <f t="shared" si="16"/>
        <v>8244</v>
      </c>
      <c r="K220" s="29"/>
      <c r="L220" s="47" t="s">
        <v>543</v>
      </c>
      <c r="M220" s="831"/>
      <c r="N220" s="1497" t="s">
        <v>3768</v>
      </c>
      <c r="O220" s="1207">
        <v>46105</v>
      </c>
      <c r="P220" s="1208"/>
      <c r="Q220" s="853">
        <v>46106</v>
      </c>
      <c r="R220" s="1207">
        <v>46107</v>
      </c>
      <c r="S220" s="1265"/>
    </row>
    <row r="221" spans="1:19" s="804" customFormat="1" ht="19.7" customHeight="1">
      <c r="A221" s="855" t="s">
        <v>446</v>
      </c>
      <c r="B221" s="1486" t="s">
        <v>3732</v>
      </c>
      <c r="C221" s="831">
        <v>18</v>
      </c>
      <c r="D221" s="856">
        <f t="shared" si="17"/>
        <v>156</v>
      </c>
      <c r="E221" s="1208" t="s">
        <v>175</v>
      </c>
      <c r="F221" s="1271" t="s">
        <v>175</v>
      </c>
      <c r="G221" s="1498" t="s">
        <v>2866</v>
      </c>
      <c r="H221" s="1210">
        <v>1</v>
      </c>
      <c r="I221" s="1437">
        <v>17100</v>
      </c>
      <c r="J221" s="1437">
        <f t="shared" si="16"/>
        <v>17100</v>
      </c>
      <c r="K221" s="1125"/>
      <c r="L221" s="907" t="s">
        <v>2867</v>
      </c>
      <c r="M221" s="1499" t="s">
        <v>456</v>
      </c>
      <c r="N221" s="1384" t="s">
        <v>3585</v>
      </c>
      <c r="O221" s="1207">
        <v>46062</v>
      </c>
      <c r="P221" s="1208"/>
      <c r="Q221" s="853">
        <v>46073</v>
      </c>
      <c r="R221" s="1207">
        <v>46077</v>
      </c>
      <c r="S221" s="1265"/>
    </row>
    <row r="222" spans="1:19" s="804" customFormat="1" ht="19.7" customHeight="1">
      <c r="A222" s="855" t="s">
        <v>123</v>
      </c>
      <c r="B222" s="1486" t="s">
        <v>3732</v>
      </c>
      <c r="C222" s="831"/>
      <c r="D222" s="856">
        <f t="shared" si="17"/>
        <v>157</v>
      </c>
      <c r="E222" s="27" t="s">
        <v>546</v>
      </c>
      <c r="F222" s="38" t="s">
        <v>175</v>
      </c>
      <c r="G222" s="542" t="s">
        <v>547</v>
      </c>
      <c r="H222" s="337">
        <v>1</v>
      </c>
      <c r="I222" s="224">
        <v>6370</v>
      </c>
      <c r="J222" s="224">
        <f t="shared" si="16"/>
        <v>6370</v>
      </c>
      <c r="K222" s="28"/>
      <c r="L222" s="47" t="s">
        <v>548</v>
      </c>
      <c r="M222" s="191" t="s">
        <v>549</v>
      </c>
      <c r="N222" s="1384" t="s">
        <v>3585</v>
      </c>
      <c r="O222" s="1207">
        <v>46062</v>
      </c>
      <c r="P222" s="1208"/>
      <c r="Q222" s="1428">
        <v>46074</v>
      </c>
      <c r="R222" s="1207">
        <v>46077</v>
      </c>
      <c r="S222" s="1265"/>
    </row>
    <row r="223" spans="1:19" s="804" customFormat="1" ht="19.7" customHeight="1">
      <c r="A223" s="855" t="s">
        <v>123</v>
      </c>
      <c r="B223" s="1486" t="s">
        <v>3732</v>
      </c>
      <c r="C223" s="831"/>
      <c r="D223" s="856">
        <f t="shared" si="17"/>
        <v>158</v>
      </c>
      <c r="E223" s="27" t="s">
        <v>546</v>
      </c>
      <c r="F223" s="38" t="s">
        <v>175</v>
      </c>
      <c r="G223" s="542" t="s">
        <v>551</v>
      </c>
      <c r="H223" s="337">
        <v>1</v>
      </c>
      <c r="I223" s="224">
        <v>1080</v>
      </c>
      <c r="J223" s="224">
        <f t="shared" si="16"/>
        <v>1080</v>
      </c>
      <c r="K223" s="28"/>
      <c r="L223" s="47" t="s">
        <v>552</v>
      </c>
      <c r="M223" s="1335"/>
      <c r="N223" s="1384" t="s">
        <v>3585</v>
      </c>
      <c r="O223" s="1207">
        <v>46062</v>
      </c>
      <c r="P223" s="1208"/>
      <c r="Q223" s="1428">
        <v>46074</v>
      </c>
      <c r="R223" s="1207">
        <v>46077</v>
      </c>
      <c r="S223" s="1265"/>
    </row>
    <row r="224" spans="1:19" s="804" customFormat="1" ht="19.7" customHeight="1">
      <c r="A224" s="855" t="s">
        <v>123</v>
      </c>
      <c r="B224" s="1486" t="s">
        <v>3732</v>
      </c>
      <c r="C224" s="831">
        <v>18</v>
      </c>
      <c r="D224" s="856">
        <f t="shared" si="17"/>
        <v>159</v>
      </c>
      <c r="E224" s="27" t="s">
        <v>546</v>
      </c>
      <c r="F224" s="38" t="s">
        <v>175</v>
      </c>
      <c r="G224" s="542" t="s">
        <v>554</v>
      </c>
      <c r="H224" s="337">
        <v>1</v>
      </c>
      <c r="I224" s="224">
        <v>660</v>
      </c>
      <c r="J224" s="224">
        <f t="shared" si="16"/>
        <v>660</v>
      </c>
      <c r="K224" s="28"/>
      <c r="L224" s="47" t="s">
        <v>555</v>
      </c>
      <c r="M224" s="1499"/>
      <c r="N224" s="1384" t="s">
        <v>3585</v>
      </c>
      <c r="O224" s="1207">
        <v>46062</v>
      </c>
      <c r="P224" s="1208"/>
      <c r="Q224" s="1428">
        <v>46074</v>
      </c>
      <c r="R224" s="1207">
        <v>46077</v>
      </c>
      <c r="S224" s="1265"/>
    </row>
    <row r="225" spans="1:19" s="804" customFormat="1" ht="19.7" customHeight="1">
      <c r="A225" s="855" t="s">
        <v>446</v>
      </c>
      <c r="B225" s="1486" t="s">
        <v>3732</v>
      </c>
      <c r="C225" s="831">
        <v>18</v>
      </c>
      <c r="D225" s="856">
        <f t="shared" si="17"/>
        <v>160</v>
      </c>
      <c r="E225" s="1208" t="s">
        <v>175</v>
      </c>
      <c r="F225" s="1271" t="s">
        <v>175</v>
      </c>
      <c r="G225" s="1500" t="s">
        <v>499</v>
      </c>
      <c r="H225" s="1396">
        <v>2</v>
      </c>
      <c r="I225" s="1415">
        <v>951</v>
      </c>
      <c r="J225" s="865">
        <f t="shared" si="16"/>
        <v>1902</v>
      </c>
      <c r="K225" s="1501"/>
      <c r="L225" s="913" t="s">
        <v>500</v>
      </c>
      <c r="M225" s="1499" t="s">
        <v>456</v>
      </c>
      <c r="N225" s="1384" t="s">
        <v>3585</v>
      </c>
      <c r="O225" s="1207">
        <v>46062</v>
      </c>
      <c r="P225" s="1208"/>
      <c r="Q225" s="853">
        <v>46073</v>
      </c>
      <c r="R225" s="1207">
        <v>46077</v>
      </c>
      <c r="S225" s="1265"/>
    </row>
    <row r="226" spans="1:19" s="804" customFormat="1" ht="19.7" customHeight="1">
      <c r="A226" s="855" t="s">
        <v>446</v>
      </c>
      <c r="B226" s="1486" t="s">
        <v>3732</v>
      </c>
      <c r="C226" s="831">
        <v>18</v>
      </c>
      <c r="D226" s="856">
        <f t="shared" si="17"/>
        <v>161</v>
      </c>
      <c r="E226" s="1208" t="s">
        <v>175</v>
      </c>
      <c r="F226" s="1271" t="s">
        <v>175</v>
      </c>
      <c r="G226" s="1381" t="s">
        <v>2869</v>
      </c>
      <c r="H226" s="1273">
        <v>1</v>
      </c>
      <c r="I226" s="1437">
        <v>3873</v>
      </c>
      <c r="J226" s="1437">
        <f t="shared" si="16"/>
        <v>3873</v>
      </c>
      <c r="K226" s="1125"/>
      <c r="L226" s="907" t="s">
        <v>3769</v>
      </c>
      <c r="M226" s="1502" t="s">
        <v>3770</v>
      </c>
      <c r="N226" s="1384" t="s">
        <v>3585</v>
      </c>
      <c r="O226" s="1207">
        <v>46062</v>
      </c>
      <c r="P226" s="1208"/>
      <c r="Q226" s="853">
        <v>46073</v>
      </c>
      <c r="R226" s="1207">
        <v>46077</v>
      </c>
      <c r="S226" s="1265"/>
    </row>
    <row r="227" spans="1:19" s="804" customFormat="1" ht="19.7" customHeight="1">
      <c r="A227" s="855" t="s">
        <v>446</v>
      </c>
      <c r="B227" s="1486" t="s">
        <v>3732</v>
      </c>
      <c r="C227" s="831">
        <v>18</v>
      </c>
      <c r="D227" s="856">
        <f t="shared" si="17"/>
        <v>162</v>
      </c>
      <c r="E227" s="1208" t="s">
        <v>175</v>
      </c>
      <c r="F227" s="1271" t="s">
        <v>175</v>
      </c>
      <c r="G227" s="1381" t="s">
        <v>3771</v>
      </c>
      <c r="H227" s="1276">
        <v>1</v>
      </c>
      <c r="I227" s="1437">
        <v>1138</v>
      </c>
      <c r="J227" s="1437">
        <f t="shared" si="16"/>
        <v>1138</v>
      </c>
      <c r="K227" s="1125"/>
      <c r="L227" s="907" t="s">
        <v>3772</v>
      </c>
      <c r="M227" s="1502" t="s">
        <v>3770</v>
      </c>
      <c r="N227" s="1384" t="s">
        <v>3585</v>
      </c>
      <c r="O227" s="1207">
        <v>46062</v>
      </c>
      <c r="P227" s="1208"/>
      <c r="Q227" s="853">
        <v>46073</v>
      </c>
      <c r="R227" s="1207">
        <v>46077</v>
      </c>
      <c r="S227" s="1265"/>
    </row>
    <row r="228" spans="1:19" s="804" customFormat="1" ht="19.7" customHeight="1">
      <c r="A228" s="855" t="s">
        <v>446</v>
      </c>
      <c r="B228" s="1486" t="s">
        <v>3732</v>
      </c>
      <c r="C228" s="831">
        <v>18</v>
      </c>
      <c r="D228" s="856">
        <f t="shared" si="17"/>
        <v>163</v>
      </c>
      <c r="E228" s="1208" t="s">
        <v>175</v>
      </c>
      <c r="F228" s="1271" t="s">
        <v>175</v>
      </c>
      <c r="G228" s="1381" t="s">
        <v>3773</v>
      </c>
      <c r="H228" s="1276">
        <v>1</v>
      </c>
      <c r="I228" s="1437">
        <v>1079</v>
      </c>
      <c r="J228" s="1437">
        <f t="shared" si="16"/>
        <v>1079</v>
      </c>
      <c r="K228" s="1125"/>
      <c r="L228" s="907" t="s">
        <v>3774</v>
      </c>
      <c r="M228" s="1502" t="s">
        <v>3770</v>
      </c>
      <c r="N228" s="1384" t="s">
        <v>3585</v>
      </c>
      <c r="O228" s="1207">
        <v>46062</v>
      </c>
      <c r="P228" s="1208"/>
      <c r="Q228" s="853">
        <v>46073</v>
      </c>
      <c r="R228" s="1207">
        <v>46077</v>
      </c>
      <c r="S228" s="1265"/>
    </row>
    <row r="229" spans="1:19" s="804" customFormat="1" ht="19.7" customHeight="1">
      <c r="A229" s="855" t="s">
        <v>446</v>
      </c>
      <c r="B229" s="1486" t="s">
        <v>3732</v>
      </c>
      <c r="C229" s="831">
        <v>18</v>
      </c>
      <c r="D229" s="856">
        <f t="shared" si="17"/>
        <v>164</v>
      </c>
      <c r="E229" s="1208" t="s">
        <v>175</v>
      </c>
      <c r="F229" s="1271" t="s">
        <v>175</v>
      </c>
      <c r="G229" s="1381" t="s">
        <v>3775</v>
      </c>
      <c r="H229" s="1276">
        <v>1</v>
      </c>
      <c r="I229" s="1437">
        <v>2888</v>
      </c>
      <c r="J229" s="1437">
        <f t="shared" si="16"/>
        <v>2888</v>
      </c>
      <c r="K229" s="1125"/>
      <c r="L229" s="907" t="s">
        <v>3772</v>
      </c>
      <c r="M229" s="1502" t="s">
        <v>3770</v>
      </c>
      <c r="N229" s="1384" t="s">
        <v>3585</v>
      </c>
      <c r="O229" s="1207">
        <v>46062</v>
      </c>
      <c r="P229" s="1208"/>
      <c r="Q229" s="853">
        <v>46073</v>
      </c>
      <c r="R229" s="1207">
        <v>46077</v>
      </c>
      <c r="S229" s="1265"/>
    </row>
    <row r="230" spans="1:19" s="804" customFormat="1" ht="19.7" customHeight="1">
      <c r="A230" s="855" t="s">
        <v>446</v>
      </c>
      <c r="B230" s="1486" t="s">
        <v>3732</v>
      </c>
      <c r="C230" s="831">
        <v>18</v>
      </c>
      <c r="D230" s="856">
        <f t="shared" si="17"/>
        <v>165</v>
      </c>
      <c r="E230" s="1208" t="s">
        <v>175</v>
      </c>
      <c r="F230" s="1271" t="s">
        <v>175</v>
      </c>
      <c r="G230" s="1381" t="s">
        <v>3773</v>
      </c>
      <c r="H230" s="1276">
        <v>1</v>
      </c>
      <c r="I230" s="1437">
        <v>1078</v>
      </c>
      <c r="J230" s="1437">
        <f t="shared" si="16"/>
        <v>1078</v>
      </c>
      <c r="K230" s="1125"/>
      <c r="L230" s="907" t="s">
        <v>3774</v>
      </c>
      <c r="M230" s="1502" t="s">
        <v>3770</v>
      </c>
      <c r="N230" s="1384" t="s">
        <v>3585</v>
      </c>
      <c r="O230" s="1207">
        <v>46062</v>
      </c>
      <c r="P230" s="1208"/>
      <c r="Q230" s="853">
        <v>46073</v>
      </c>
      <c r="R230" s="1207">
        <v>46077</v>
      </c>
      <c r="S230" s="1265"/>
    </row>
    <row r="231" spans="1:19" s="804" customFormat="1" ht="19.7" customHeight="1">
      <c r="A231" s="855" t="s">
        <v>565</v>
      </c>
      <c r="B231" s="1486" t="s">
        <v>3732</v>
      </c>
      <c r="C231" s="831">
        <v>18</v>
      </c>
      <c r="D231" s="856">
        <f t="shared" si="17"/>
        <v>166</v>
      </c>
      <c r="E231" s="1208" t="s">
        <v>175</v>
      </c>
      <c r="F231" s="1271" t="s">
        <v>175</v>
      </c>
      <c r="G231" s="1381" t="s">
        <v>3776</v>
      </c>
      <c r="H231" s="1276">
        <v>1</v>
      </c>
      <c r="I231" s="1437">
        <v>4782</v>
      </c>
      <c r="J231" s="1437">
        <f t="shared" si="16"/>
        <v>4782</v>
      </c>
      <c r="K231" s="1125"/>
      <c r="L231" s="907" t="s">
        <v>3777</v>
      </c>
      <c r="M231" s="1503" t="s">
        <v>3778</v>
      </c>
      <c r="N231" s="1384" t="s">
        <v>3585</v>
      </c>
      <c r="O231" s="1207">
        <v>46062</v>
      </c>
      <c r="P231" s="1208"/>
      <c r="Q231" s="853">
        <v>46073</v>
      </c>
      <c r="R231" s="1207">
        <v>46077</v>
      </c>
      <c r="S231" s="1265"/>
    </row>
    <row r="232" spans="1:19" s="804" customFormat="1" ht="19.7" customHeight="1">
      <c r="A232" s="855" t="s">
        <v>446</v>
      </c>
      <c r="B232" s="1486" t="s">
        <v>3732</v>
      </c>
      <c r="C232" s="831">
        <v>18</v>
      </c>
      <c r="D232" s="856">
        <f t="shared" si="17"/>
        <v>167</v>
      </c>
      <c r="E232" s="1208" t="s">
        <v>3779</v>
      </c>
      <c r="F232" s="1271" t="s">
        <v>175</v>
      </c>
      <c r="G232" s="1381" t="s">
        <v>3780</v>
      </c>
      <c r="H232" s="1276">
        <v>1</v>
      </c>
      <c r="I232" s="1437">
        <v>4577</v>
      </c>
      <c r="J232" s="1437">
        <f t="shared" si="16"/>
        <v>4577</v>
      </c>
      <c r="K232" s="1125"/>
      <c r="L232" s="907" t="s">
        <v>3781</v>
      </c>
      <c r="M232" s="1503" t="s">
        <v>3778</v>
      </c>
      <c r="N232" s="1384" t="s">
        <v>3585</v>
      </c>
      <c r="O232" s="1207">
        <v>46062</v>
      </c>
      <c r="P232" s="1208"/>
      <c r="Q232" s="853">
        <v>46073</v>
      </c>
      <c r="R232" s="1207">
        <v>46077</v>
      </c>
      <c r="S232" s="1265"/>
    </row>
    <row r="233" spans="1:19" s="804" customFormat="1" ht="19.7" customHeight="1">
      <c r="A233" s="855" t="s">
        <v>181</v>
      </c>
      <c r="B233" s="1486" t="s">
        <v>3732</v>
      </c>
      <c r="C233" s="831">
        <v>18</v>
      </c>
      <c r="D233" s="856">
        <f t="shared" si="17"/>
        <v>168</v>
      </c>
      <c r="E233" s="1208" t="s">
        <v>175</v>
      </c>
      <c r="F233" s="1271" t="s">
        <v>175</v>
      </c>
      <c r="G233" s="1381" t="s">
        <v>3782</v>
      </c>
      <c r="H233" s="1276">
        <v>2</v>
      </c>
      <c r="I233" s="1437">
        <v>18240</v>
      </c>
      <c r="J233" s="1437">
        <f t="shared" si="16"/>
        <v>36480</v>
      </c>
      <c r="K233" s="1125"/>
      <c r="L233" s="907" t="s">
        <v>3783</v>
      </c>
      <c r="M233" s="1503" t="s">
        <v>3784</v>
      </c>
      <c r="N233" s="1384" t="s">
        <v>3585</v>
      </c>
      <c r="O233" s="1207">
        <v>46062</v>
      </c>
      <c r="P233" s="1208"/>
      <c r="Q233" s="853">
        <v>46073</v>
      </c>
      <c r="R233" s="1207">
        <v>46077</v>
      </c>
      <c r="S233" s="1265"/>
    </row>
    <row r="234" spans="1:19" s="804" customFormat="1" ht="19.7" customHeight="1">
      <c r="A234" s="855" t="s">
        <v>181</v>
      </c>
      <c r="B234" s="1486" t="s">
        <v>3732</v>
      </c>
      <c r="C234" s="831"/>
      <c r="D234" s="856">
        <f t="shared" si="17"/>
        <v>169</v>
      </c>
      <c r="E234" s="1279" t="s">
        <v>3785</v>
      </c>
      <c r="F234" s="1271" t="s">
        <v>175</v>
      </c>
      <c r="G234" s="1426" t="s">
        <v>3786</v>
      </c>
      <c r="H234" s="1485">
        <v>5</v>
      </c>
      <c r="I234" s="1415">
        <v>90</v>
      </c>
      <c r="J234" s="1437">
        <f t="shared" si="16"/>
        <v>450</v>
      </c>
      <c r="K234" s="1289"/>
      <c r="L234" s="907" t="s">
        <v>3787</v>
      </c>
      <c r="M234" s="1503" t="s">
        <v>3784</v>
      </c>
      <c r="N234" s="1384" t="s">
        <v>3585</v>
      </c>
      <c r="O234" s="1207">
        <v>46062</v>
      </c>
      <c r="P234" s="1208"/>
      <c r="Q234" s="853">
        <v>46073</v>
      </c>
      <c r="R234" s="1207">
        <v>46077</v>
      </c>
      <c r="S234" s="1265"/>
    </row>
    <row r="235" spans="1:19" s="804" customFormat="1" ht="19.7" customHeight="1">
      <c r="A235" s="536" t="s">
        <v>123</v>
      </c>
      <c r="B235" s="1486" t="s">
        <v>3732</v>
      </c>
      <c r="C235" s="26">
        <v>14</v>
      </c>
      <c r="D235" s="856">
        <f t="shared" si="17"/>
        <v>170</v>
      </c>
      <c r="E235" s="1504" t="s">
        <v>287</v>
      </c>
      <c r="F235" s="1491" t="s">
        <v>287</v>
      </c>
      <c r="G235" s="1505" t="s">
        <v>3788</v>
      </c>
      <c r="H235" s="1506">
        <v>12</v>
      </c>
      <c r="I235" s="302">
        <v>19</v>
      </c>
      <c r="J235" s="1490">
        <f t="shared" si="16"/>
        <v>228</v>
      </c>
      <c r="K235" s="1507"/>
      <c r="L235" s="303" t="s">
        <v>3789</v>
      </c>
      <c r="M235" s="1503" t="s">
        <v>3784</v>
      </c>
      <c r="N235" s="1384" t="s">
        <v>3585</v>
      </c>
      <c r="O235" s="1207">
        <v>46062</v>
      </c>
      <c r="P235" s="1208"/>
      <c r="Q235" s="853">
        <v>46073</v>
      </c>
      <c r="R235" s="1207">
        <v>46077</v>
      </c>
      <c r="S235" s="1265"/>
    </row>
    <row r="236" spans="1:19" s="804" customFormat="1" ht="19.7" customHeight="1">
      <c r="A236" s="855" t="s">
        <v>123</v>
      </c>
      <c r="B236" s="1486" t="s">
        <v>3732</v>
      </c>
      <c r="C236" s="831"/>
      <c r="D236" s="856">
        <f t="shared" si="17"/>
        <v>171</v>
      </c>
      <c r="E236" s="1279" t="s">
        <v>3785</v>
      </c>
      <c r="F236" s="1271" t="s">
        <v>175</v>
      </c>
      <c r="G236" s="1426" t="s">
        <v>3790</v>
      </c>
      <c r="H236" s="1485">
        <v>12</v>
      </c>
      <c r="I236" s="1415">
        <v>15</v>
      </c>
      <c r="J236" s="1437">
        <f t="shared" si="16"/>
        <v>180</v>
      </c>
      <c r="K236" s="1289"/>
      <c r="L236" s="907" t="s">
        <v>3791</v>
      </c>
      <c r="M236" s="1503" t="s">
        <v>3784</v>
      </c>
      <c r="N236" s="1384" t="s">
        <v>3585</v>
      </c>
      <c r="O236" s="1207">
        <v>46062</v>
      </c>
      <c r="P236" s="1208"/>
      <c r="Q236" s="853">
        <v>46073</v>
      </c>
      <c r="R236" s="1207">
        <v>46077</v>
      </c>
      <c r="S236" s="1265"/>
    </row>
    <row r="237" spans="1:19" s="804" customFormat="1" ht="19.7" customHeight="1">
      <c r="A237" s="855" t="s">
        <v>123</v>
      </c>
      <c r="B237" s="1486" t="s">
        <v>3732</v>
      </c>
      <c r="C237" s="831"/>
      <c r="D237" s="856">
        <f t="shared" si="17"/>
        <v>172</v>
      </c>
      <c r="E237" s="1208" t="s">
        <v>175</v>
      </c>
      <c r="F237" s="1271" t="s">
        <v>175</v>
      </c>
      <c r="G237" s="1426" t="s">
        <v>3792</v>
      </c>
      <c r="H237" s="1485">
        <v>2</v>
      </c>
      <c r="I237" s="1415">
        <v>316</v>
      </c>
      <c r="J237" s="1437">
        <f t="shared" si="16"/>
        <v>632</v>
      </c>
      <c r="K237" s="1289"/>
      <c r="L237" s="907" t="s">
        <v>3793</v>
      </c>
      <c r="M237" s="1503" t="s">
        <v>3784</v>
      </c>
      <c r="N237" s="1384" t="s">
        <v>3585</v>
      </c>
      <c r="O237" s="1207">
        <v>46062</v>
      </c>
      <c r="P237" s="1208"/>
      <c r="Q237" s="853">
        <v>46073</v>
      </c>
      <c r="R237" s="1207">
        <v>46077</v>
      </c>
      <c r="S237" s="1265"/>
    </row>
    <row r="238" spans="1:19" s="804" customFormat="1" ht="19.7" customHeight="1">
      <c r="A238" s="855" t="s">
        <v>123</v>
      </c>
      <c r="B238" s="1486" t="s">
        <v>3732</v>
      </c>
      <c r="C238" s="831"/>
      <c r="D238" s="856">
        <f t="shared" si="17"/>
        <v>173</v>
      </c>
      <c r="E238" s="1208" t="s">
        <v>175</v>
      </c>
      <c r="F238" s="1271" t="s">
        <v>175</v>
      </c>
      <c r="G238" s="1426" t="s">
        <v>3794</v>
      </c>
      <c r="H238" s="1485">
        <v>4</v>
      </c>
      <c r="I238" s="1415">
        <v>120</v>
      </c>
      <c r="J238" s="1437">
        <f t="shared" si="16"/>
        <v>480</v>
      </c>
      <c r="K238" s="1289"/>
      <c r="L238" s="907" t="s">
        <v>3795</v>
      </c>
      <c r="M238" s="1503" t="s">
        <v>3784</v>
      </c>
      <c r="N238" s="1384" t="s">
        <v>3585</v>
      </c>
      <c r="O238" s="1207">
        <v>46062</v>
      </c>
      <c r="P238" s="1208"/>
      <c r="Q238" s="853">
        <v>46073</v>
      </c>
      <c r="R238" s="1207">
        <v>46077</v>
      </c>
      <c r="S238" s="1265"/>
    </row>
    <row r="239" spans="1:19" s="804" customFormat="1" ht="19.7" customHeight="1">
      <c r="A239" s="855" t="s">
        <v>123</v>
      </c>
      <c r="B239" s="1486" t="s">
        <v>3732</v>
      </c>
      <c r="C239" s="831"/>
      <c r="D239" s="856">
        <f t="shared" si="17"/>
        <v>174</v>
      </c>
      <c r="E239" s="1208" t="s">
        <v>175</v>
      </c>
      <c r="F239" s="1271" t="s">
        <v>175</v>
      </c>
      <c r="G239" s="1426" t="s">
        <v>741</v>
      </c>
      <c r="H239" s="1485">
        <v>22</v>
      </c>
      <c r="I239" s="302">
        <v>14</v>
      </c>
      <c r="J239" s="1490">
        <f t="shared" si="16"/>
        <v>308</v>
      </c>
      <c r="K239" s="1289"/>
      <c r="L239" s="303" t="s">
        <v>3789</v>
      </c>
      <c r="M239" s="1503" t="s">
        <v>3784</v>
      </c>
      <c r="N239" s="1384" t="s">
        <v>3585</v>
      </c>
      <c r="O239" s="1207">
        <v>46062</v>
      </c>
      <c r="P239" s="1208"/>
      <c r="Q239" s="853">
        <v>46073</v>
      </c>
      <c r="R239" s="1207">
        <v>46077</v>
      </c>
      <c r="S239" s="1265"/>
    </row>
    <row r="240" spans="1:19" s="804" customFormat="1" ht="19.7" customHeight="1">
      <c r="A240" s="855" t="s">
        <v>123</v>
      </c>
      <c r="B240" s="1486" t="s">
        <v>3732</v>
      </c>
      <c r="C240" s="831">
        <v>18</v>
      </c>
      <c r="D240" s="856">
        <f>+D239+1</f>
        <v>175</v>
      </c>
      <c r="E240" s="1208" t="s">
        <v>175</v>
      </c>
      <c r="F240" s="1271" t="s">
        <v>175</v>
      </c>
      <c r="G240" s="1426" t="s">
        <v>3796</v>
      </c>
      <c r="H240" s="1485">
        <v>16</v>
      </c>
      <c r="I240" s="1415">
        <v>36</v>
      </c>
      <c r="J240" s="1490">
        <f t="shared" si="16"/>
        <v>576</v>
      </c>
      <c r="K240" s="1289"/>
      <c r="L240" s="907" t="s">
        <v>683</v>
      </c>
      <c r="M240" s="1503" t="s">
        <v>3784</v>
      </c>
      <c r="N240" s="1384" t="s">
        <v>3585</v>
      </c>
      <c r="O240" s="1207">
        <v>46062</v>
      </c>
      <c r="P240" s="1208"/>
      <c r="Q240" s="853">
        <v>46073</v>
      </c>
      <c r="R240" s="1207">
        <v>46077</v>
      </c>
      <c r="S240" s="1265"/>
    </row>
    <row r="241" spans="1:19" s="804" customFormat="1" ht="19.7" customHeight="1">
      <c r="A241" s="536" t="s">
        <v>200</v>
      </c>
      <c r="B241" s="1486" t="s">
        <v>3732</v>
      </c>
      <c r="C241" s="26">
        <v>14</v>
      </c>
      <c r="D241" s="856">
        <f t="shared" si="17"/>
        <v>176</v>
      </c>
      <c r="E241" s="247" t="s">
        <v>175</v>
      </c>
      <c r="F241" s="38" t="s">
        <v>175</v>
      </c>
      <c r="G241" s="1488" t="s">
        <v>3797</v>
      </c>
      <c r="H241" s="197">
        <v>2</v>
      </c>
      <c r="I241" s="208">
        <v>1320</v>
      </c>
      <c r="J241" s="211">
        <f t="shared" si="16"/>
        <v>2640</v>
      </c>
      <c r="K241" s="75"/>
      <c r="L241" s="40" t="s">
        <v>455</v>
      </c>
      <c r="M241" s="1503" t="s">
        <v>3784</v>
      </c>
      <c r="N241" s="1384" t="s">
        <v>3585</v>
      </c>
      <c r="O241" s="1207">
        <v>46062</v>
      </c>
      <c r="P241" s="1208"/>
      <c r="Q241" s="853">
        <v>46073</v>
      </c>
      <c r="R241" s="1207">
        <v>46077</v>
      </c>
      <c r="S241" s="1265"/>
    </row>
    <row r="242" spans="1:19" s="804" customFormat="1" ht="19.7" customHeight="1">
      <c r="A242" s="855" t="s">
        <v>123</v>
      </c>
      <c r="B242" s="1486" t="s">
        <v>3732</v>
      </c>
      <c r="C242" s="831"/>
      <c r="D242" s="856">
        <f t="shared" si="17"/>
        <v>177</v>
      </c>
      <c r="E242" s="247" t="s">
        <v>175</v>
      </c>
      <c r="F242" s="38" t="s">
        <v>175</v>
      </c>
      <c r="G242" s="542" t="s">
        <v>448</v>
      </c>
      <c r="H242" s="337">
        <v>1</v>
      </c>
      <c r="I242" s="224">
        <v>5373</v>
      </c>
      <c r="J242" s="224">
        <f t="shared" si="16"/>
        <v>5373</v>
      </c>
      <c r="K242" s="29"/>
      <c r="L242" s="47" t="s">
        <v>3740</v>
      </c>
      <c r="M242" s="1199" t="s">
        <v>3798</v>
      </c>
      <c r="N242" s="1384" t="s">
        <v>3585</v>
      </c>
      <c r="O242" s="1207">
        <v>46062</v>
      </c>
      <c r="P242" s="1208"/>
      <c r="Q242" s="853">
        <v>46073</v>
      </c>
      <c r="R242" s="1207">
        <v>46077</v>
      </c>
      <c r="S242" s="1265"/>
    </row>
    <row r="243" spans="1:19" s="804" customFormat="1" ht="19.7" customHeight="1">
      <c r="A243" s="831"/>
      <c r="B243" s="831"/>
      <c r="C243" s="831"/>
      <c r="D243" s="1208"/>
      <c r="E243" s="1279"/>
      <c r="F243" s="1279"/>
      <c r="G243" s="1285"/>
      <c r="H243" s="1302"/>
      <c r="I243" s="1303"/>
      <c r="J243" s="1303"/>
      <c r="K243" s="1289"/>
      <c r="L243" s="907"/>
      <c r="M243" s="831"/>
      <c r="N243" s="1508"/>
      <c r="O243" s="1207"/>
      <c r="P243" s="1208"/>
      <c r="Q243" s="853"/>
      <c r="R243" s="1207"/>
      <c r="S243" s="1265"/>
    </row>
    <row r="244" spans="1:19" s="804" customFormat="1" ht="19.7" customHeight="1">
      <c r="A244" s="831"/>
      <c r="B244" s="831"/>
      <c r="C244" s="831"/>
      <c r="D244" s="1208"/>
      <c r="E244" s="1208"/>
      <c r="F244" s="1208"/>
      <c r="G244" s="848"/>
      <c r="H244" s="1313"/>
      <c r="I244" s="831"/>
      <c r="J244" s="881"/>
      <c r="K244" s="1125"/>
      <c r="L244" s="907"/>
      <c r="M244" s="191"/>
      <c r="N244" s="831"/>
      <c r="O244" s="1207"/>
      <c r="P244" s="1208"/>
      <c r="Q244" s="853"/>
      <c r="R244" s="1207"/>
      <c r="S244" s="1265"/>
    </row>
    <row r="245" spans="1:19" s="804" customFormat="1" ht="19.7" customHeight="1">
      <c r="D245" s="1208"/>
      <c r="E245" s="1208"/>
      <c r="F245" s="1208"/>
      <c r="G245" s="1281">
        <f>SUM(J182:J244)</f>
        <v>242411</v>
      </c>
      <c r="H245" s="831"/>
      <c r="I245" s="831"/>
      <c r="J245" s="479"/>
      <c r="K245" s="1125"/>
      <c r="L245" s="831"/>
      <c r="M245" s="831"/>
      <c r="N245" s="831"/>
      <c r="O245" s="1207"/>
      <c r="P245" s="1208"/>
      <c r="Q245" s="831"/>
      <c r="R245" s="1207"/>
      <c r="S245" s="1265"/>
    </row>
    <row r="246" spans="1:19" s="804" customFormat="1" ht="19.7" customHeight="1">
      <c r="D246" s="1208"/>
      <c r="E246" s="1208"/>
      <c r="F246" s="1208"/>
      <c r="G246" s="831"/>
      <c r="H246" s="852"/>
      <c r="I246" s="831"/>
      <c r="J246" s="479"/>
      <c r="K246" s="1125"/>
      <c r="L246" s="831"/>
      <c r="M246" s="831"/>
      <c r="N246" s="831"/>
      <c r="O246" s="1207"/>
      <c r="P246" s="1208"/>
      <c r="Q246" s="831"/>
      <c r="R246" s="1207"/>
      <c r="S246" s="1265"/>
    </row>
    <row r="247" spans="1:19" s="804" customFormat="1" ht="19.7" customHeight="1">
      <c r="D247" s="1208"/>
      <c r="E247" s="1208"/>
      <c r="F247" s="1208"/>
      <c r="G247" s="907"/>
      <c r="H247" s="1266"/>
      <c r="I247" s="831"/>
      <c r="J247" s="881"/>
      <c r="K247" s="1125"/>
      <c r="L247" s="907"/>
      <c r="M247" s="831"/>
      <c r="N247" s="831"/>
      <c r="O247" s="1207"/>
      <c r="P247" s="1208"/>
      <c r="Q247" s="831"/>
      <c r="R247" s="1207"/>
      <c r="S247" s="1265"/>
    </row>
    <row r="248" spans="1:19" s="804" customFormat="1" ht="19.7" customHeight="1">
      <c r="D248" s="1208"/>
      <c r="E248" s="1268" t="s">
        <v>575</v>
      </c>
      <c r="F248" s="1269"/>
      <c r="G248" s="1270"/>
      <c r="H248" s="831"/>
      <c r="I248" s="831"/>
      <c r="J248" s="479"/>
      <c r="K248" s="1125"/>
      <c r="L248" s="831"/>
      <c r="M248" s="831"/>
      <c r="N248" s="831"/>
      <c r="O248" s="1207"/>
      <c r="P248" s="1208"/>
      <c r="Q248" s="831"/>
      <c r="R248" s="1207"/>
      <c r="S248" s="1265"/>
    </row>
    <row r="249" spans="1:19" s="804" customFormat="1" ht="19.7" customHeight="1">
      <c r="A249" s="1509" t="s">
        <v>2620</v>
      </c>
      <c r="B249" s="1510" t="s">
        <v>3799</v>
      </c>
      <c r="C249" s="1357"/>
      <c r="D249" s="856">
        <f>+D242+1</f>
        <v>178</v>
      </c>
      <c r="E249" s="1511" t="s">
        <v>3800</v>
      </c>
      <c r="F249" s="1208" t="s">
        <v>287</v>
      </c>
      <c r="G249" s="277" t="s">
        <v>3801</v>
      </c>
      <c r="H249" s="1512">
        <v>8</v>
      </c>
      <c r="I249" s="208">
        <v>197</v>
      </c>
      <c r="J249" s="1513">
        <v>744</v>
      </c>
      <c r="K249" s="1125"/>
      <c r="L249" s="1275" t="s">
        <v>3802</v>
      </c>
      <c r="M249" s="907" t="s">
        <v>3803</v>
      </c>
      <c r="N249" s="1514" t="s">
        <v>3804</v>
      </c>
      <c r="O249" s="1207">
        <v>46062</v>
      </c>
      <c r="P249" s="1208"/>
      <c r="Q249" s="1515">
        <v>46078</v>
      </c>
      <c r="R249" s="1516">
        <v>46079</v>
      </c>
      <c r="S249" s="1265"/>
    </row>
    <row r="250" spans="1:19" s="804" customFormat="1" ht="19.7" customHeight="1">
      <c r="A250" s="1509" t="s">
        <v>2620</v>
      </c>
      <c r="B250" s="1510" t="s">
        <v>3799</v>
      </c>
      <c r="C250" s="1357"/>
      <c r="D250" s="856">
        <f>+D249+1</f>
        <v>179</v>
      </c>
      <c r="E250" s="1511" t="s">
        <v>3800</v>
      </c>
      <c r="F250" s="1208" t="s">
        <v>287</v>
      </c>
      <c r="G250" s="277" t="s">
        <v>3805</v>
      </c>
      <c r="H250" s="1512">
        <v>8</v>
      </c>
      <c r="I250" s="208">
        <v>197</v>
      </c>
      <c r="J250" s="1513">
        <v>744</v>
      </c>
      <c r="K250" s="1125"/>
      <c r="L250" s="1275" t="s">
        <v>3802</v>
      </c>
      <c r="M250" s="907" t="s">
        <v>3803</v>
      </c>
      <c r="N250" s="1514" t="s">
        <v>3804</v>
      </c>
      <c r="O250" s="1207">
        <v>46062</v>
      </c>
      <c r="P250" s="1208"/>
      <c r="Q250" s="1515">
        <v>46078</v>
      </c>
      <c r="R250" s="1516">
        <v>46079</v>
      </c>
      <c r="S250" s="1265"/>
    </row>
    <row r="251" spans="1:19" s="804" customFormat="1" ht="19.7" customHeight="1">
      <c r="A251" s="855" t="s">
        <v>123</v>
      </c>
      <c r="B251" s="1510" t="s">
        <v>3799</v>
      </c>
      <c r="C251" s="1357">
        <f>1.15*H251</f>
        <v>1.1499999999999999</v>
      </c>
      <c r="D251" s="856">
        <f t="shared" ref="D251:D262" si="19">+D250+1</f>
        <v>180</v>
      </c>
      <c r="E251" s="1208" t="s">
        <v>689</v>
      </c>
      <c r="F251" s="1208" t="s">
        <v>175</v>
      </c>
      <c r="G251" s="1463" t="s">
        <v>691</v>
      </c>
      <c r="H251" s="1382">
        <v>1</v>
      </c>
      <c r="I251" s="1475">
        <v>14600</v>
      </c>
      <c r="J251" s="1517">
        <f t="shared" ref="J251:J255" si="20">H251*I251</f>
        <v>14600</v>
      </c>
      <c r="K251" s="479"/>
      <c r="L251" s="1453" t="s">
        <v>692</v>
      </c>
      <c r="M251" s="907" t="s">
        <v>693</v>
      </c>
      <c r="N251" s="1514" t="s">
        <v>3804</v>
      </c>
      <c r="O251" s="1207">
        <v>46062</v>
      </c>
      <c r="P251" s="1208"/>
      <c r="Q251" s="853">
        <v>46069</v>
      </c>
      <c r="R251" s="1207">
        <v>46070</v>
      </c>
      <c r="S251" s="1265"/>
    </row>
    <row r="252" spans="1:19" s="804" customFormat="1" ht="19.7" customHeight="1">
      <c r="A252" s="855" t="s">
        <v>123</v>
      </c>
      <c r="B252" s="1510" t="s">
        <v>3799</v>
      </c>
      <c r="C252" s="1357">
        <f>0.003*H252</f>
        <v>2.4E-2</v>
      </c>
      <c r="D252" s="856">
        <f t="shared" si="19"/>
        <v>181</v>
      </c>
      <c r="E252" s="1279" t="s">
        <v>175</v>
      </c>
      <c r="F252" s="1279" t="s">
        <v>175</v>
      </c>
      <c r="G252" s="1381" t="s">
        <v>694</v>
      </c>
      <c r="H252" s="1382">
        <v>8</v>
      </c>
      <c r="I252" s="1475">
        <v>98</v>
      </c>
      <c r="J252" s="1517">
        <f t="shared" si="20"/>
        <v>784</v>
      </c>
      <c r="K252" s="479"/>
      <c r="L252" s="1453" t="s">
        <v>695</v>
      </c>
      <c r="M252" s="907" t="s">
        <v>693</v>
      </c>
      <c r="N252" s="1514" t="s">
        <v>3804</v>
      </c>
      <c r="O252" s="1207">
        <v>46062</v>
      </c>
      <c r="P252" s="1208"/>
      <c r="Q252" s="853">
        <v>46069</v>
      </c>
      <c r="R252" s="1207">
        <v>46070</v>
      </c>
      <c r="S252" s="1265"/>
    </row>
    <row r="253" spans="1:19" s="804" customFormat="1" ht="19.7" customHeight="1">
      <c r="A253" s="855" t="s">
        <v>123</v>
      </c>
      <c r="B253" s="1510" t="s">
        <v>3799</v>
      </c>
      <c r="C253" s="1357">
        <f>0.002*H253</f>
        <v>2.8000000000000001E-2</v>
      </c>
      <c r="D253" s="856">
        <f t="shared" si="19"/>
        <v>182</v>
      </c>
      <c r="E253" s="1279" t="s">
        <v>175</v>
      </c>
      <c r="F253" s="1279" t="s">
        <v>175</v>
      </c>
      <c r="G253" s="1381" t="s">
        <v>696</v>
      </c>
      <c r="H253" s="1382">
        <v>14</v>
      </c>
      <c r="I253" s="1475">
        <v>98</v>
      </c>
      <c r="J253" s="1517">
        <f t="shared" si="20"/>
        <v>1372</v>
      </c>
      <c r="K253" s="479"/>
      <c r="L253" s="1453" t="s">
        <v>695</v>
      </c>
      <c r="M253" s="907" t="s">
        <v>693</v>
      </c>
      <c r="N253" s="1514" t="s">
        <v>3804</v>
      </c>
      <c r="O253" s="1207">
        <v>46062</v>
      </c>
      <c r="P253" s="1208"/>
      <c r="Q253" s="853">
        <v>46069</v>
      </c>
      <c r="R253" s="1207">
        <v>46070</v>
      </c>
      <c r="S253" s="1265"/>
    </row>
    <row r="254" spans="1:19" s="804" customFormat="1" ht="19.7" customHeight="1">
      <c r="A254" s="855" t="s">
        <v>123</v>
      </c>
      <c r="B254" s="1510" t="s">
        <v>3799</v>
      </c>
      <c r="C254" s="831">
        <f>0.01*H254</f>
        <v>0.02</v>
      </c>
      <c r="D254" s="856">
        <f t="shared" si="19"/>
        <v>183</v>
      </c>
      <c r="E254" s="1279" t="s">
        <v>175</v>
      </c>
      <c r="F254" s="1279" t="s">
        <v>175</v>
      </c>
      <c r="G254" s="1463" t="s">
        <v>697</v>
      </c>
      <c r="H254" s="1382">
        <v>2</v>
      </c>
      <c r="I254" s="855">
        <v>47</v>
      </c>
      <c r="J254" s="1518">
        <f t="shared" si="20"/>
        <v>94</v>
      </c>
      <c r="K254" s="479"/>
      <c r="L254" s="1453" t="s">
        <v>572</v>
      </c>
      <c r="M254" s="907" t="s">
        <v>693</v>
      </c>
      <c r="N254" s="1514" t="s">
        <v>3804</v>
      </c>
      <c r="O254" s="1207">
        <v>46062</v>
      </c>
      <c r="P254" s="1208"/>
      <c r="Q254" s="853">
        <v>46069</v>
      </c>
      <c r="R254" s="1207">
        <v>46070</v>
      </c>
      <c r="S254" s="1265"/>
    </row>
    <row r="255" spans="1:19" s="804" customFormat="1" ht="19.7" customHeight="1">
      <c r="A255" s="855" t="s">
        <v>123</v>
      </c>
      <c r="B255" s="1510" t="s">
        <v>3799</v>
      </c>
      <c r="C255" s="831">
        <f>0.01*H255</f>
        <v>0.02</v>
      </c>
      <c r="D255" s="856">
        <f t="shared" si="19"/>
        <v>184</v>
      </c>
      <c r="E255" s="1279" t="s">
        <v>175</v>
      </c>
      <c r="F255" s="1279" t="s">
        <v>175</v>
      </c>
      <c r="G255" s="1413" t="s">
        <v>2951</v>
      </c>
      <c r="H255" s="1414">
        <v>2</v>
      </c>
      <c r="I255" s="1519">
        <v>14</v>
      </c>
      <c r="J255" s="1520">
        <f t="shared" si="20"/>
        <v>28</v>
      </c>
      <c r="K255" s="905"/>
      <c r="L255" s="1432" t="s">
        <v>2952</v>
      </c>
      <c r="M255" s="907" t="s">
        <v>693</v>
      </c>
      <c r="N255" s="1514" t="s">
        <v>3804</v>
      </c>
      <c r="O255" s="1207">
        <v>46062</v>
      </c>
      <c r="P255" s="1208"/>
      <c r="Q255" s="853">
        <v>46069</v>
      </c>
      <c r="R255" s="1207">
        <v>46070</v>
      </c>
      <c r="S255" s="1265"/>
    </row>
    <row r="256" spans="1:19" s="804" customFormat="1" ht="19.7" customHeight="1">
      <c r="A256" s="1509" t="s">
        <v>2620</v>
      </c>
      <c r="B256" s="1510" t="s">
        <v>3799</v>
      </c>
      <c r="C256" s="831"/>
      <c r="D256" s="856">
        <f t="shared" si="19"/>
        <v>185</v>
      </c>
      <c r="E256" s="1208" t="s">
        <v>3800</v>
      </c>
      <c r="F256" s="1208" t="s">
        <v>287</v>
      </c>
      <c r="G256" s="277" t="s">
        <v>3801</v>
      </c>
      <c r="H256" s="1512">
        <v>4</v>
      </c>
      <c r="I256" s="208">
        <v>197</v>
      </c>
      <c r="J256" s="1513">
        <v>744</v>
      </c>
      <c r="K256" s="1125"/>
      <c r="L256" s="1275" t="s">
        <v>3802</v>
      </c>
      <c r="M256" s="907" t="s">
        <v>693</v>
      </c>
      <c r="N256" s="1514" t="s">
        <v>3804</v>
      </c>
      <c r="O256" s="1207">
        <v>46062</v>
      </c>
      <c r="P256" s="1208"/>
      <c r="Q256" s="853">
        <v>46069</v>
      </c>
      <c r="R256" s="1207">
        <v>46070</v>
      </c>
      <c r="S256" s="1265"/>
    </row>
    <row r="257" spans="1:19" s="804" customFormat="1" ht="19.7" customHeight="1">
      <c r="A257" s="855" t="s">
        <v>123</v>
      </c>
      <c r="B257" s="1510" t="s">
        <v>3799</v>
      </c>
      <c r="C257" s="831">
        <v>12</v>
      </c>
      <c r="D257" s="856">
        <f t="shared" si="19"/>
        <v>186</v>
      </c>
      <c r="E257" s="1208" t="s">
        <v>175</v>
      </c>
      <c r="F257" s="1208" t="s">
        <v>175</v>
      </c>
      <c r="G257" s="1272" t="s">
        <v>698</v>
      </c>
      <c r="H257" s="1273">
        <v>6</v>
      </c>
      <c r="I257" s="1519">
        <v>14</v>
      </c>
      <c r="J257" s="1520">
        <f t="shared" ref="J257:J262" si="21">H257*I257</f>
        <v>84</v>
      </c>
      <c r="K257" s="1125"/>
      <c r="L257" s="1275" t="s">
        <v>2953</v>
      </c>
      <c r="M257" s="907" t="s">
        <v>700</v>
      </c>
      <c r="N257" s="1514" t="s">
        <v>3804</v>
      </c>
      <c r="O257" s="1207">
        <v>46062</v>
      </c>
      <c r="P257" s="1208"/>
      <c r="Q257" s="853">
        <v>46069</v>
      </c>
      <c r="R257" s="1207">
        <v>46070</v>
      </c>
      <c r="S257" s="1265"/>
    </row>
    <row r="258" spans="1:19" s="804" customFormat="1" ht="19.7" customHeight="1">
      <c r="A258" s="855" t="s">
        <v>123</v>
      </c>
      <c r="B258" s="1510" t="s">
        <v>3799</v>
      </c>
      <c r="C258" s="831">
        <v>12</v>
      </c>
      <c r="D258" s="856">
        <f t="shared" si="19"/>
        <v>187</v>
      </c>
      <c r="E258" s="1521" t="s">
        <v>701</v>
      </c>
      <c r="F258" s="1208" t="s">
        <v>175</v>
      </c>
      <c r="G258" s="1272" t="s">
        <v>3806</v>
      </c>
      <c r="H258" s="1273">
        <v>1</v>
      </c>
      <c r="I258" s="855">
        <v>2504</v>
      </c>
      <c r="J258" s="1274">
        <f t="shared" si="21"/>
        <v>2504</v>
      </c>
      <c r="K258" s="1125"/>
      <c r="L258" s="1275" t="s">
        <v>703</v>
      </c>
      <c r="M258" s="907" t="s">
        <v>700</v>
      </c>
      <c r="N258" s="1514" t="s">
        <v>3804</v>
      </c>
      <c r="O258" s="1207">
        <v>46062</v>
      </c>
      <c r="P258" s="1208"/>
      <c r="Q258" s="853">
        <v>46069</v>
      </c>
      <c r="R258" s="1207">
        <v>46070</v>
      </c>
      <c r="S258" s="1265"/>
    </row>
    <row r="259" spans="1:19" s="804" customFormat="1" ht="19.7" customHeight="1">
      <c r="A259" s="855" t="s">
        <v>123</v>
      </c>
      <c r="B259" s="1510" t="s">
        <v>3799</v>
      </c>
      <c r="C259" s="831">
        <v>12</v>
      </c>
      <c r="D259" s="856">
        <f t="shared" si="19"/>
        <v>188</v>
      </c>
      <c r="E259" s="1521" t="s">
        <v>701</v>
      </c>
      <c r="F259" s="1208" t="s">
        <v>175</v>
      </c>
      <c r="G259" s="1272" t="s">
        <v>3807</v>
      </c>
      <c r="H259" s="1273">
        <v>1</v>
      </c>
      <c r="I259" s="855">
        <v>1265</v>
      </c>
      <c r="J259" s="1274">
        <f t="shared" si="21"/>
        <v>1265</v>
      </c>
      <c r="K259" s="1125"/>
      <c r="L259" s="1275" t="s">
        <v>705</v>
      </c>
      <c r="M259" s="907" t="s">
        <v>700</v>
      </c>
      <c r="N259" s="1514" t="s">
        <v>3804</v>
      </c>
      <c r="O259" s="1207">
        <v>46062</v>
      </c>
      <c r="P259" s="1208"/>
      <c r="Q259" s="853">
        <v>46069</v>
      </c>
      <c r="R259" s="1207">
        <v>46070</v>
      </c>
      <c r="S259" s="1265"/>
    </row>
    <row r="260" spans="1:19" s="804" customFormat="1" ht="19.7" customHeight="1">
      <c r="A260" s="855" t="s">
        <v>123</v>
      </c>
      <c r="B260" s="1510" t="s">
        <v>3799</v>
      </c>
      <c r="C260" s="831">
        <v>12</v>
      </c>
      <c r="D260" s="856">
        <f t="shared" si="19"/>
        <v>189</v>
      </c>
      <c r="E260" s="1208" t="s">
        <v>175</v>
      </c>
      <c r="F260" s="1208" t="s">
        <v>175</v>
      </c>
      <c r="G260" s="1272" t="s">
        <v>706</v>
      </c>
      <c r="H260" s="1273">
        <v>6</v>
      </c>
      <c r="I260" s="855">
        <v>89</v>
      </c>
      <c r="J260" s="1274">
        <f t="shared" si="21"/>
        <v>534</v>
      </c>
      <c r="K260" s="1125"/>
      <c r="L260" s="1275" t="s">
        <v>707</v>
      </c>
      <c r="M260" s="907" t="s">
        <v>700</v>
      </c>
      <c r="N260" s="1514" t="s">
        <v>3804</v>
      </c>
      <c r="O260" s="1207">
        <v>46062</v>
      </c>
      <c r="P260" s="1208"/>
      <c r="Q260" s="853">
        <v>46069</v>
      </c>
      <c r="R260" s="1207">
        <v>46070</v>
      </c>
      <c r="S260" s="1265"/>
    </row>
    <row r="261" spans="1:19" s="804" customFormat="1" ht="19.7" customHeight="1">
      <c r="A261" s="855" t="s">
        <v>123</v>
      </c>
      <c r="B261" s="1510" t="s">
        <v>3799</v>
      </c>
      <c r="C261" s="831">
        <v>12</v>
      </c>
      <c r="D261" s="856">
        <f t="shared" si="19"/>
        <v>190</v>
      </c>
      <c r="E261" s="1208" t="s">
        <v>175</v>
      </c>
      <c r="F261" s="1208" t="s">
        <v>175</v>
      </c>
      <c r="G261" s="1272" t="s">
        <v>696</v>
      </c>
      <c r="H261" s="1273">
        <v>12</v>
      </c>
      <c r="I261" s="855">
        <v>98</v>
      </c>
      <c r="J261" s="1274">
        <f t="shared" si="21"/>
        <v>1176</v>
      </c>
      <c r="K261" s="1125"/>
      <c r="L261" s="1275" t="s">
        <v>695</v>
      </c>
      <c r="M261" s="907" t="s">
        <v>700</v>
      </c>
      <c r="N261" s="1514" t="s">
        <v>3804</v>
      </c>
      <c r="O261" s="1207">
        <v>46062</v>
      </c>
      <c r="P261" s="1208"/>
      <c r="Q261" s="853">
        <v>46069</v>
      </c>
      <c r="R261" s="1207">
        <v>46070</v>
      </c>
      <c r="S261" s="1265"/>
    </row>
    <row r="262" spans="1:19" s="804" customFormat="1" ht="19.7" customHeight="1">
      <c r="A262" s="855" t="s">
        <v>123</v>
      </c>
      <c r="B262" s="1510" t="s">
        <v>3799</v>
      </c>
      <c r="C262" s="831">
        <v>12</v>
      </c>
      <c r="D262" s="856">
        <f t="shared" si="19"/>
        <v>191</v>
      </c>
      <c r="E262" s="1208" t="s">
        <v>175</v>
      </c>
      <c r="F262" s="1208" t="s">
        <v>175</v>
      </c>
      <c r="G262" s="1272" t="s">
        <v>708</v>
      </c>
      <c r="H262" s="1273">
        <v>6</v>
      </c>
      <c r="I262" s="855">
        <v>98</v>
      </c>
      <c r="J262" s="1274">
        <f t="shared" si="21"/>
        <v>588</v>
      </c>
      <c r="K262" s="1125"/>
      <c r="L262" s="1275" t="s">
        <v>695</v>
      </c>
      <c r="M262" s="907" t="s">
        <v>700</v>
      </c>
      <c r="N262" s="1514" t="s">
        <v>3804</v>
      </c>
      <c r="O262" s="1207">
        <v>46062</v>
      </c>
      <c r="P262" s="1208"/>
      <c r="Q262" s="853">
        <v>46069</v>
      </c>
      <c r="R262" s="1207">
        <v>46070</v>
      </c>
      <c r="S262" s="1265"/>
    </row>
    <row r="263" spans="1:19" s="804" customFormat="1" ht="19.7" customHeight="1">
      <c r="C263" s="831"/>
      <c r="D263" s="1208"/>
      <c r="E263" s="1279"/>
      <c r="F263" s="1280"/>
      <c r="G263" s="1277"/>
      <c r="H263" s="1266"/>
      <c r="I263" s="831"/>
      <c r="J263" s="881"/>
      <c r="K263" s="1125"/>
      <c r="L263" s="907"/>
      <c r="M263" s="831"/>
      <c r="N263" s="831"/>
      <c r="O263" s="1207"/>
      <c r="P263" s="1208"/>
      <c r="Q263" s="831"/>
      <c r="R263" s="1207"/>
      <c r="S263" s="1265"/>
    </row>
    <row r="264" spans="1:19" s="804" customFormat="1" ht="19.7" customHeight="1">
      <c r="D264" s="1208"/>
      <c r="E264" s="1208"/>
      <c r="F264" s="1208"/>
      <c r="G264" s="1281">
        <f>SUM(J248:J263)</f>
        <v>25261</v>
      </c>
      <c r="H264" s="831"/>
      <c r="I264" s="831"/>
      <c r="J264" s="479"/>
      <c r="K264" s="1125"/>
      <c r="L264" s="831"/>
      <c r="M264" s="831"/>
      <c r="N264" s="831"/>
      <c r="O264" s="1207"/>
      <c r="P264" s="1208"/>
      <c r="Q264" s="831"/>
      <c r="R264" s="1207"/>
      <c r="S264" s="1265"/>
    </row>
    <row r="265" spans="1:19" s="804" customFormat="1" ht="19.7" customHeight="1">
      <c r="D265" s="1208"/>
      <c r="E265" s="1208"/>
      <c r="F265" s="1208"/>
      <c r="G265" s="1282"/>
      <c r="H265" s="831"/>
      <c r="I265" s="831"/>
      <c r="J265" s="479"/>
      <c r="K265" s="1125"/>
      <c r="L265" s="831"/>
      <c r="M265" s="831"/>
      <c r="N265" s="831"/>
      <c r="O265" s="1207"/>
      <c r="P265" s="1208"/>
      <c r="Q265" s="831"/>
      <c r="R265" s="1207"/>
      <c r="S265" s="1265"/>
    </row>
    <row r="266" spans="1:19" s="804" customFormat="1" ht="19.7" customHeight="1">
      <c r="D266" s="1208"/>
      <c r="E266" s="1208"/>
      <c r="F266" s="1208"/>
      <c r="G266" s="1312"/>
      <c r="H266" s="1313"/>
      <c r="I266" s="831"/>
      <c r="J266" s="881"/>
      <c r="K266" s="1125"/>
      <c r="L266" s="907"/>
      <c r="M266" s="831"/>
      <c r="N266" s="831"/>
      <c r="O266" s="1207"/>
      <c r="P266" s="1208"/>
      <c r="Q266" s="831"/>
      <c r="R266" s="1207"/>
      <c r="S266" s="1265"/>
    </row>
    <row r="267" spans="1:19" s="804" customFormat="1" ht="19.7" customHeight="1">
      <c r="D267" s="1208"/>
      <c r="E267" s="1301" t="s">
        <v>716</v>
      </c>
      <c r="F267" s="1314"/>
      <c r="G267" s="1315"/>
      <c r="H267" s="1313"/>
      <c r="I267" s="831"/>
      <c r="J267" s="881"/>
      <c r="K267" s="1125"/>
      <c r="L267" s="907"/>
      <c r="M267" s="831"/>
      <c r="N267" s="831"/>
      <c r="O267" s="1207"/>
      <c r="P267" s="1208"/>
      <c r="Q267" s="831"/>
      <c r="R267" s="1207"/>
      <c r="S267" s="1265"/>
    </row>
    <row r="268" spans="1:19" s="804" customFormat="1" ht="19.7" customHeight="1">
      <c r="A268" s="855" t="s">
        <v>123</v>
      </c>
      <c r="B268" s="1522" t="s">
        <v>3808</v>
      </c>
      <c r="C268" s="831">
        <v>13</v>
      </c>
      <c r="D268" s="856">
        <f>+D262+1</f>
        <v>192</v>
      </c>
      <c r="E268" s="1279" t="s">
        <v>718</v>
      </c>
      <c r="F268" s="1279" t="s">
        <v>175</v>
      </c>
      <c r="G268" s="1442" t="s">
        <v>719</v>
      </c>
      <c r="H268" s="1396">
        <v>1</v>
      </c>
      <c r="I268" s="1395">
        <v>478</v>
      </c>
      <c r="J268" s="1513">
        <f t="shared" ref="J268:J293" si="22">H268*I268</f>
        <v>478</v>
      </c>
      <c r="K268" s="479"/>
      <c r="L268" s="1432" t="s">
        <v>720</v>
      </c>
      <c r="M268" s="831"/>
      <c r="N268" s="1514" t="s">
        <v>3804</v>
      </c>
      <c r="O268" s="1207">
        <v>46062</v>
      </c>
      <c r="P268" s="1208"/>
      <c r="Q268" s="853">
        <v>46069</v>
      </c>
      <c r="R268" s="1207">
        <v>46070</v>
      </c>
      <c r="S268" s="1265"/>
    </row>
    <row r="269" spans="1:19" s="804" customFormat="1" ht="19.7" customHeight="1">
      <c r="A269" s="855" t="s">
        <v>123</v>
      </c>
      <c r="B269" s="1522" t="s">
        <v>3808</v>
      </c>
      <c r="C269" s="831">
        <v>13</v>
      </c>
      <c r="D269" s="856">
        <f>+D268+1</f>
        <v>193</v>
      </c>
      <c r="E269" s="1279" t="s">
        <v>175</v>
      </c>
      <c r="F269" s="1279" t="s">
        <v>175</v>
      </c>
      <c r="G269" s="1442" t="s">
        <v>2865</v>
      </c>
      <c r="H269" s="1396">
        <v>2</v>
      </c>
      <c r="I269" s="1395">
        <v>53</v>
      </c>
      <c r="J269" s="1513">
        <f t="shared" si="22"/>
        <v>106</v>
      </c>
      <c r="K269" s="479"/>
      <c r="L269" s="1432" t="s">
        <v>2954</v>
      </c>
      <c r="M269" s="831"/>
      <c r="N269" s="1514" t="s">
        <v>3804</v>
      </c>
      <c r="O269" s="1207">
        <v>46062</v>
      </c>
      <c r="P269" s="1208"/>
      <c r="Q269" s="853">
        <v>46069</v>
      </c>
      <c r="R269" s="1207">
        <v>46070</v>
      </c>
      <c r="S269" s="1265"/>
    </row>
    <row r="270" spans="1:19" s="804" customFormat="1" ht="19.7" customHeight="1">
      <c r="A270" s="855" t="s">
        <v>123</v>
      </c>
      <c r="B270" s="1522" t="s">
        <v>3808</v>
      </c>
      <c r="C270" s="831">
        <v>13</v>
      </c>
      <c r="D270" s="856">
        <f t="shared" ref="D270:D333" si="23">+D269+1</f>
        <v>194</v>
      </c>
      <c r="E270" s="1208" t="s">
        <v>175</v>
      </c>
      <c r="F270" s="1208" t="s">
        <v>175</v>
      </c>
      <c r="G270" s="277" t="s">
        <v>722</v>
      </c>
      <c r="H270" s="1512">
        <v>4</v>
      </c>
      <c r="I270" s="1485">
        <v>4941</v>
      </c>
      <c r="J270" s="1513">
        <f t="shared" si="22"/>
        <v>19764</v>
      </c>
      <c r="K270" s="1125"/>
      <c r="L270" s="1275" t="s">
        <v>723</v>
      </c>
      <c r="M270" s="831"/>
      <c r="N270" s="1514" t="s">
        <v>3804</v>
      </c>
      <c r="O270" s="1207">
        <v>46062</v>
      </c>
      <c r="P270" s="1208"/>
      <c r="Q270" s="853">
        <v>46069</v>
      </c>
      <c r="R270" s="1207">
        <v>46070</v>
      </c>
      <c r="S270" s="1265"/>
    </row>
    <row r="271" spans="1:19" s="804" customFormat="1" ht="19.7" customHeight="1">
      <c r="A271" s="855" t="s">
        <v>2620</v>
      </c>
      <c r="B271" s="1522" t="s">
        <v>3808</v>
      </c>
      <c r="C271" s="831"/>
      <c r="D271" s="856">
        <f t="shared" si="23"/>
        <v>195</v>
      </c>
      <c r="E271" s="1208" t="s">
        <v>175</v>
      </c>
      <c r="F271" s="1208" t="s">
        <v>175</v>
      </c>
      <c r="G271" s="277" t="s">
        <v>3809</v>
      </c>
      <c r="H271" s="1485">
        <v>4</v>
      </c>
      <c r="I271" s="1512">
        <v>1692</v>
      </c>
      <c r="J271" s="1513">
        <f t="shared" si="22"/>
        <v>6768</v>
      </c>
      <c r="K271" s="1125"/>
      <c r="L271" s="1275" t="s">
        <v>3810</v>
      </c>
      <c r="M271" s="831" t="s">
        <v>3811</v>
      </c>
      <c r="N271" s="1514" t="s">
        <v>3804</v>
      </c>
      <c r="O271" s="1207">
        <v>46062</v>
      </c>
      <c r="P271" s="1208"/>
      <c r="Q271" s="853">
        <v>46069</v>
      </c>
      <c r="R271" s="1207">
        <v>46070</v>
      </c>
      <c r="S271" s="1265"/>
    </row>
    <row r="272" spans="1:19" s="804" customFormat="1" ht="19.7" customHeight="1">
      <c r="A272" s="855" t="s">
        <v>123</v>
      </c>
      <c r="B272" s="1522" t="s">
        <v>3808</v>
      </c>
      <c r="C272" s="831">
        <v>13</v>
      </c>
      <c r="D272" s="856">
        <f t="shared" si="23"/>
        <v>196</v>
      </c>
      <c r="E272" s="1208" t="s">
        <v>175</v>
      </c>
      <c r="F272" s="1208" t="s">
        <v>175</v>
      </c>
      <c r="G272" s="277" t="s">
        <v>626</v>
      </c>
      <c r="H272" s="1485">
        <v>20</v>
      </c>
      <c r="I272" s="1485">
        <v>28</v>
      </c>
      <c r="J272" s="1513">
        <f t="shared" si="22"/>
        <v>560</v>
      </c>
      <c r="K272" s="1125"/>
      <c r="L272" s="1275" t="s">
        <v>3812</v>
      </c>
      <c r="M272" s="831" t="s">
        <v>3811</v>
      </c>
      <c r="N272" s="1514" t="s">
        <v>3804</v>
      </c>
      <c r="O272" s="1207">
        <v>46062</v>
      </c>
      <c r="P272" s="1208"/>
      <c r="Q272" s="853">
        <v>46069</v>
      </c>
      <c r="R272" s="1207">
        <v>46070</v>
      </c>
      <c r="S272" s="1265"/>
    </row>
    <row r="273" spans="1:19" s="804" customFormat="1" ht="19.7" customHeight="1">
      <c r="A273" s="855" t="s">
        <v>123</v>
      </c>
      <c r="B273" s="1522" t="s">
        <v>3808</v>
      </c>
      <c r="C273" s="831">
        <v>13</v>
      </c>
      <c r="D273" s="856">
        <f t="shared" si="23"/>
        <v>197</v>
      </c>
      <c r="E273" s="1208" t="s">
        <v>175</v>
      </c>
      <c r="F273" s="1208" t="s">
        <v>175</v>
      </c>
      <c r="G273" s="277" t="s">
        <v>3813</v>
      </c>
      <c r="H273" s="1485">
        <v>8</v>
      </c>
      <c r="I273" s="1512">
        <v>122</v>
      </c>
      <c r="J273" s="1513">
        <f t="shared" si="22"/>
        <v>976</v>
      </c>
      <c r="K273" s="1125"/>
      <c r="L273" s="907" t="s">
        <v>3814</v>
      </c>
      <c r="M273" s="831" t="s">
        <v>3811</v>
      </c>
      <c r="N273" s="1514" t="s">
        <v>3804</v>
      </c>
      <c r="O273" s="1207">
        <v>46062</v>
      </c>
      <c r="P273" s="1208"/>
      <c r="Q273" s="853">
        <v>46069</v>
      </c>
      <c r="R273" s="1207">
        <v>46070</v>
      </c>
      <c r="S273" s="1265"/>
    </row>
    <row r="274" spans="1:19" s="804" customFormat="1" ht="19.7" customHeight="1">
      <c r="A274" s="855" t="s">
        <v>123</v>
      </c>
      <c r="B274" s="1522" t="s">
        <v>3808</v>
      </c>
      <c r="C274" s="831">
        <v>13</v>
      </c>
      <c r="D274" s="856">
        <f t="shared" si="23"/>
        <v>198</v>
      </c>
      <c r="E274" s="1208" t="s">
        <v>175</v>
      </c>
      <c r="F274" s="1208" t="s">
        <v>175</v>
      </c>
      <c r="G274" s="277" t="s">
        <v>3815</v>
      </c>
      <c r="H274" s="1485">
        <v>8</v>
      </c>
      <c r="I274" s="1512">
        <v>90</v>
      </c>
      <c r="J274" s="1513">
        <f t="shared" si="22"/>
        <v>720</v>
      </c>
      <c r="K274" s="1125"/>
      <c r="L274" s="907" t="s">
        <v>762</v>
      </c>
      <c r="M274" s="831" t="s">
        <v>3811</v>
      </c>
      <c r="N274" s="1514" t="s">
        <v>3804</v>
      </c>
      <c r="O274" s="1207">
        <v>46062</v>
      </c>
      <c r="P274" s="1208"/>
      <c r="Q274" s="853">
        <v>46069</v>
      </c>
      <c r="R274" s="1207">
        <v>46070</v>
      </c>
      <c r="S274" s="1265"/>
    </row>
    <row r="275" spans="1:19" s="804" customFormat="1" ht="19.7" customHeight="1">
      <c r="A275" s="855" t="s">
        <v>123</v>
      </c>
      <c r="B275" s="1522" t="s">
        <v>3808</v>
      </c>
      <c r="C275" s="831">
        <v>13</v>
      </c>
      <c r="D275" s="856">
        <f t="shared" si="23"/>
        <v>199</v>
      </c>
      <c r="E275" s="1208" t="s">
        <v>175</v>
      </c>
      <c r="F275" s="1208" t="s">
        <v>175</v>
      </c>
      <c r="G275" s="277" t="s">
        <v>2955</v>
      </c>
      <c r="H275" s="1512">
        <v>60</v>
      </c>
      <c r="I275" s="1485">
        <v>520</v>
      </c>
      <c r="J275" s="1513">
        <f t="shared" si="22"/>
        <v>31200</v>
      </c>
      <c r="K275" s="1125"/>
      <c r="L275" s="1275" t="s">
        <v>730</v>
      </c>
      <c r="M275" s="831"/>
      <c r="N275" s="1514" t="s">
        <v>3804</v>
      </c>
      <c r="O275" s="1207">
        <v>46062</v>
      </c>
      <c r="P275" s="1208"/>
      <c r="Q275" s="853">
        <v>46069</v>
      </c>
      <c r="R275" s="1207">
        <v>46070</v>
      </c>
      <c r="S275" s="1265"/>
    </row>
    <row r="276" spans="1:19" s="804" customFormat="1" ht="19.7" customHeight="1">
      <c r="A276" s="855" t="s">
        <v>123</v>
      </c>
      <c r="B276" s="1522" t="s">
        <v>3808</v>
      </c>
      <c r="C276" s="831">
        <v>13</v>
      </c>
      <c r="D276" s="856">
        <f t="shared" si="23"/>
        <v>200</v>
      </c>
      <c r="E276" s="1208" t="s">
        <v>175</v>
      </c>
      <c r="F276" s="1208" t="s">
        <v>175</v>
      </c>
      <c r="G276" s="277" t="s">
        <v>601</v>
      </c>
      <c r="H276" s="1512">
        <v>40</v>
      </c>
      <c r="I276" s="1485">
        <v>40</v>
      </c>
      <c r="J276" s="1411">
        <f t="shared" si="22"/>
        <v>1600</v>
      </c>
      <c r="K276" s="1125"/>
      <c r="L276" s="1275" t="s">
        <v>602</v>
      </c>
      <c r="M276" s="831"/>
      <c r="N276" s="1514" t="s">
        <v>3804</v>
      </c>
      <c r="O276" s="1207">
        <v>46062</v>
      </c>
      <c r="P276" s="1208"/>
      <c r="Q276" s="853">
        <v>46069</v>
      </c>
      <c r="R276" s="1207">
        <v>46070</v>
      </c>
      <c r="S276" s="1265"/>
    </row>
    <row r="277" spans="1:19" s="804" customFormat="1" ht="19.7" customHeight="1">
      <c r="A277" s="855" t="s">
        <v>123</v>
      </c>
      <c r="B277" s="1522" t="s">
        <v>3808</v>
      </c>
      <c r="C277" s="831">
        <v>13</v>
      </c>
      <c r="D277" s="856">
        <f t="shared" si="23"/>
        <v>201</v>
      </c>
      <c r="E277" s="1208" t="s">
        <v>175</v>
      </c>
      <c r="F277" s="1208" t="s">
        <v>175</v>
      </c>
      <c r="G277" s="277" t="s">
        <v>764</v>
      </c>
      <c r="H277" s="1512">
        <v>4</v>
      </c>
      <c r="I277" s="1485">
        <v>118</v>
      </c>
      <c r="J277" s="1513">
        <f t="shared" si="22"/>
        <v>472</v>
      </c>
      <c r="K277" s="1125"/>
      <c r="L277" s="1275" t="s">
        <v>313</v>
      </c>
      <c r="M277" s="831"/>
      <c r="N277" s="1514" t="s">
        <v>3804</v>
      </c>
      <c r="O277" s="1207">
        <v>46062</v>
      </c>
      <c r="P277" s="1208"/>
      <c r="Q277" s="853">
        <v>46069</v>
      </c>
      <c r="R277" s="1207">
        <v>46070</v>
      </c>
      <c r="S277" s="1265"/>
    </row>
    <row r="278" spans="1:19" s="804" customFormat="1" ht="19.7" customHeight="1">
      <c r="A278" s="855" t="s">
        <v>123</v>
      </c>
      <c r="B278" s="1522" t="s">
        <v>3808</v>
      </c>
      <c r="C278" s="831">
        <v>14</v>
      </c>
      <c r="D278" s="856">
        <f t="shared" si="23"/>
        <v>202</v>
      </c>
      <c r="E278" s="1208" t="s">
        <v>175</v>
      </c>
      <c r="F278" s="1208" t="s">
        <v>175</v>
      </c>
      <c r="G278" s="277" t="s">
        <v>3816</v>
      </c>
      <c r="H278" s="1485">
        <v>2</v>
      </c>
      <c r="I278" s="1512">
        <v>427</v>
      </c>
      <c r="J278" s="1513">
        <f t="shared" si="22"/>
        <v>854</v>
      </c>
      <c r="K278" s="1125"/>
      <c r="L278" s="1275" t="s">
        <v>3817</v>
      </c>
      <c r="M278" s="831"/>
      <c r="N278" s="1514" t="s">
        <v>3804</v>
      </c>
      <c r="O278" s="1207">
        <v>46062</v>
      </c>
      <c r="P278" s="1208"/>
      <c r="Q278" s="853">
        <v>46069</v>
      </c>
      <c r="R278" s="1207">
        <v>46070</v>
      </c>
      <c r="S278" s="1265"/>
    </row>
    <row r="279" spans="1:19" s="804" customFormat="1" ht="19.7" customHeight="1">
      <c r="A279" s="855" t="s">
        <v>123</v>
      </c>
      <c r="B279" s="1522" t="s">
        <v>3808</v>
      </c>
      <c r="C279" s="831">
        <v>15</v>
      </c>
      <c r="D279" s="856">
        <f t="shared" si="23"/>
        <v>203</v>
      </c>
      <c r="E279" s="1208" t="s">
        <v>175</v>
      </c>
      <c r="F279" s="1208" t="s">
        <v>175</v>
      </c>
      <c r="G279" s="277" t="s">
        <v>3818</v>
      </c>
      <c r="H279" s="1485">
        <v>4</v>
      </c>
      <c r="I279" s="1512">
        <v>276</v>
      </c>
      <c r="J279" s="1513">
        <f t="shared" si="22"/>
        <v>1104</v>
      </c>
      <c r="K279" s="1125"/>
      <c r="L279" s="1275" t="s">
        <v>3819</v>
      </c>
      <c r="M279" s="831"/>
      <c r="N279" s="1514" t="s">
        <v>3804</v>
      </c>
      <c r="O279" s="1207">
        <v>46062</v>
      </c>
      <c r="P279" s="1208"/>
      <c r="Q279" s="853">
        <v>46069</v>
      </c>
      <c r="R279" s="1207">
        <v>46070</v>
      </c>
      <c r="S279" s="1265"/>
    </row>
    <row r="280" spans="1:19" s="804" customFormat="1" ht="19.7" customHeight="1">
      <c r="A280" s="855" t="s">
        <v>123</v>
      </c>
      <c r="B280" s="1522" t="s">
        <v>3808</v>
      </c>
      <c r="C280" s="831">
        <v>16</v>
      </c>
      <c r="D280" s="856">
        <f t="shared" si="23"/>
        <v>204</v>
      </c>
      <c r="E280" s="1208" t="s">
        <v>175</v>
      </c>
      <c r="F280" s="1208" t="s">
        <v>175</v>
      </c>
      <c r="G280" s="277" t="s">
        <v>3820</v>
      </c>
      <c r="H280" s="1485">
        <v>2</v>
      </c>
      <c r="I280" s="1512">
        <v>53</v>
      </c>
      <c r="J280" s="1513">
        <f t="shared" si="22"/>
        <v>106</v>
      </c>
      <c r="K280" s="1125"/>
      <c r="L280" s="1275" t="s">
        <v>3821</v>
      </c>
      <c r="M280" s="831"/>
      <c r="N280" s="1514" t="s">
        <v>3804</v>
      </c>
      <c r="O280" s="1207">
        <v>46062</v>
      </c>
      <c r="P280" s="1208"/>
      <c r="Q280" s="853">
        <v>46069</v>
      </c>
      <c r="R280" s="1207">
        <v>46070</v>
      </c>
      <c r="S280" s="1265"/>
    </row>
    <row r="281" spans="1:19" s="804" customFormat="1" ht="19.7" customHeight="1">
      <c r="A281" s="855" t="s">
        <v>123</v>
      </c>
      <c r="B281" s="1522" t="s">
        <v>3808</v>
      </c>
      <c r="C281" s="831">
        <v>17</v>
      </c>
      <c r="D281" s="856">
        <f t="shared" si="23"/>
        <v>205</v>
      </c>
      <c r="E281" s="1208" t="s">
        <v>175</v>
      </c>
      <c r="F281" s="1208" t="s">
        <v>175</v>
      </c>
      <c r="G281" s="277" t="s">
        <v>3792</v>
      </c>
      <c r="H281" s="1485">
        <v>2</v>
      </c>
      <c r="I281" s="1512">
        <v>316</v>
      </c>
      <c r="J281" s="1513">
        <f t="shared" si="22"/>
        <v>632</v>
      </c>
      <c r="K281" s="1125"/>
      <c r="L281" s="1275" t="s">
        <v>3817</v>
      </c>
      <c r="M281" s="831"/>
      <c r="N281" s="1514" t="s">
        <v>3804</v>
      </c>
      <c r="O281" s="1207">
        <v>46062</v>
      </c>
      <c r="P281" s="1208"/>
      <c r="Q281" s="853">
        <v>46069</v>
      </c>
      <c r="R281" s="1207">
        <v>46070</v>
      </c>
      <c r="S281" s="1265"/>
    </row>
    <row r="282" spans="1:19" s="804" customFormat="1" ht="19.7" customHeight="1">
      <c r="A282" s="855" t="s">
        <v>123</v>
      </c>
      <c r="B282" s="1522" t="s">
        <v>3808</v>
      </c>
      <c r="C282" s="831">
        <v>18</v>
      </c>
      <c r="D282" s="856">
        <f t="shared" si="23"/>
        <v>206</v>
      </c>
      <c r="E282" s="1208" t="s">
        <v>175</v>
      </c>
      <c r="F282" s="1208" t="s">
        <v>175</v>
      </c>
      <c r="G282" s="277" t="s">
        <v>3794</v>
      </c>
      <c r="H282" s="1485">
        <v>4</v>
      </c>
      <c r="I282" s="1512">
        <v>120</v>
      </c>
      <c r="J282" s="1513">
        <f t="shared" si="22"/>
        <v>480</v>
      </c>
      <c r="K282" s="1125"/>
      <c r="L282" s="1275" t="s">
        <v>3822</v>
      </c>
      <c r="M282" s="831"/>
      <c r="N282" s="1514" t="s">
        <v>3804</v>
      </c>
      <c r="O282" s="1207">
        <v>46062</v>
      </c>
      <c r="P282" s="1208"/>
      <c r="Q282" s="853">
        <v>46069</v>
      </c>
      <c r="R282" s="1207">
        <v>46070</v>
      </c>
      <c r="S282" s="1265"/>
    </row>
    <row r="283" spans="1:19" s="804" customFormat="1" ht="19.7" customHeight="1">
      <c r="A283" s="855" t="s">
        <v>123</v>
      </c>
      <c r="B283" s="1522" t="s">
        <v>3808</v>
      </c>
      <c r="C283" s="831">
        <v>19</v>
      </c>
      <c r="D283" s="856">
        <f t="shared" si="23"/>
        <v>207</v>
      </c>
      <c r="E283" s="1208" t="s">
        <v>175</v>
      </c>
      <c r="F283" s="1208" t="s">
        <v>175</v>
      </c>
      <c r="G283" s="277" t="s">
        <v>3823</v>
      </c>
      <c r="H283" s="1485">
        <v>2</v>
      </c>
      <c r="I283" s="1512">
        <v>465</v>
      </c>
      <c r="J283" s="1513">
        <f t="shared" si="22"/>
        <v>930</v>
      </c>
      <c r="K283" s="1125"/>
      <c r="L283" s="1275" t="s">
        <v>3817</v>
      </c>
      <c r="M283" s="831"/>
      <c r="N283" s="1514" t="s">
        <v>3804</v>
      </c>
      <c r="O283" s="1207">
        <v>46062</v>
      </c>
      <c r="P283" s="1208"/>
      <c r="Q283" s="853">
        <v>46069</v>
      </c>
      <c r="R283" s="1207">
        <v>46070</v>
      </c>
      <c r="S283" s="1265"/>
    </row>
    <row r="284" spans="1:19" s="804" customFormat="1" ht="19.7" customHeight="1">
      <c r="A284" s="855" t="s">
        <v>123</v>
      </c>
      <c r="B284" s="1522" t="s">
        <v>3808</v>
      </c>
      <c r="C284" s="831">
        <v>20</v>
      </c>
      <c r="D284" s="856">
        <f t="shared" si="23"/>
        <v>208</v>
      </c>
      <c r="E284" s="1208" t="s">
        <v>175</v>
      </c>
      <c r="F284" s="1208" t="s">
        <v>175</v>
      </c>
      <c r="G284" s="277" t="s">
        <v>3824</v>
      </c>
      <c r="H284" s="1485">
        <v>10</v>
      </c>
      <c r="I284" s="1512">
        <v>247</v>
      </c>
      <c r="J284" s="1513">
        <f t="shared" si="22"/>
        <v>2470</v>
      </c>
      <c r="K284" s="1125"/>
      <c r="L284" s="1275" t="s">
        <v>600</v>
      </c>
      <c r="M284" s="831"/>
      <c r="N284" s="1514" t="s">
        <v>3804</v>
      </c>
      <c r="O284" s="1207">
        <v>46062</v>
      </c>
      <c r="P284" s="1208"/>
      <c r="Q284" s="853">
        <v>46069</v>
      </c>
      <c r="R284" s="1207">
        <v>46070</v>
      </c>
      <c r="S284" s="1265"/>
    </row>
    <row r="285" spans="1:19" s="804" customFormat="1" ht="19.7" customHeight="1">
      <c r="A285" s="855" t="s">
        <v>123</v>
      </c>
      <c r="B285" s="1522" t="s">
        <v>3808</v>
      </c>
      <c r="C285" s="831">
        <v>13</v>
      </c>
      <c r="D285" s="856">
        <f t="shared" si="23"/>
        <v>209</v>
      </c>
      <c r="E285" s="1208" t="s">
        <v>175</v>
      </c>
      <c r="F285" s="1208" t="s">
        <v>175</v>
      </c>
      <c r="G285" s="277" t="s">
        <v>3825</v>
      </c>
      <c r="H285" s="1512">
        <v>1</v>
      </c>
      <c r="I285" s="1485">
        <v>1554</v>
      </c>
      <c r="J285" s="1513">
        <f t="shared" si="22"/>
        <v>1554</v>
      </c>
      <c r="K285" s="1125"/>
      <c r="L285" s="1275" t="s">
        <v>2957</v>
      </c>
      <c r="M285" s="831"/>
      <c r="N285" s="1514" t="s">
        <v>3804</v>
      </c>
      <c r="O285" s="1207">
        <v>46062</v>
      </c>
      <c r="P285" s="1208"/>
      <c r="Q285" s="853">
        <v>46069</v>
      </c>
      <c r="R285" s="1207">
        <v>46070</v>
      </c>
      <c r="S285" s="1265"/>
    </row>
    <row r="286" spans="1:19" s="804" customFormat="1" ht="19.7" customHeight="1">
      <c r="A286" s="855" t="s">
        <v>123</v>
      </c>
      <c r="B286" s="1522" t="s">
        <v>3808</v>
      </c>
      <c r="C286" s="831">
        <v>13</v>
      </c>
      <c r="D286" s="856">
        <f t="shared" si="23"/>
        <v>210</v>
      </c>
      <c r="E286" s="1208" t="s">
        <v>175</v>
      </c>
      <c r="F286" s="1208" t="s">
        <v>175</v>
      </c>
      <c r="G286" s="277" t="s">
        <v>2956</v>
      </c>
      <c r="H286" s="1512">
        <v>2</v>
      </c>
      <c r="I286" s="1485">
        <v>2118</v>
      </c>
      <c r="J286" s="1513">
        <f t="shared" si="22"/>
        <v>4236</v>
      </c>
      <c r="K286" s="1125"/>
      <c r="L286" s="1275" t="s">
        <v>2957</v>
      </c>
      <c r="M286" s="831"/>
      <c r="N286" s="1514" t="s">
        <v>3804</v>
      </c>
      <c r="O286" s="1207">
        <v>46062</v>
      </c>
      <c r="P286" s="1208"/>
      <c r="Q286" s="853">
        <v>46069</v>
      </c>
      <c r="R286" s="1207">
        <v>46070</v>
      </c>
      <c r="S286" s="1265"/>
    </row>
    <row r="287" spans="1:19" s="804" customFormat="1" ht="19.7" customHeight="1">
      <c r="A287" s="855" t="s">
        <v>123</v>
      </c>
      <c r="B287" s="1522" t="s">
        <v>3808</v>
      </c>
      <c r="C287" s="831">
        <v>13</v>
      </c>
      <c r="D287" s="856">
        <f t="shared" si="23"/>
        <v>211</v>
      </c>
      <c r="E287" s="1208" t="s">
        <v>175</v>
      </c>
      <c r="F287" s="1208" t="s">
        <v>175</v>
      </c>
      <c r="G287" s="277" t="s">
        <v>2958</v>
      </c>
      <c r="H287" s="1512">
        <v>1</v>
      </c>
      <c r="I287" s="1485">
        <v>2128</v>
      </c>
      <c r="J287" s="1513">
        <f t="shared" si="22"/>
        <v>2128</v>
      </c>
      <c r="K287" s="1125"/>
      <c r="L287" s="1275" t="s">
        <v>2957</v>
      </c>
      <c r="M287" s="831"/>
      <c r="N287" s="1514" t="s">
        <v>3804</v>
      </c>
      <c r="O287" s="1207">
        <v>46062</v>
      </c>
      <c r="P287" s="1208"/>
      <c r="Q287" s="853">
        <v>46069</v>
      </c>
      <c r="R287" s="1207">
        <v>46070</v>
      </c>
      <c r="S287" s="1265"/>
    </row>
    <row r="288" spans="1:19" s="804" customFormat="1" ht="19.7" customHeight="1">
      <c r="A288" s="855" t="s">
        <v>123</v>
      </c>
      <c r="B288" s="1522" t="s">
        <v>3808</v>
      </c>
      <c r="C288" s="831">
        <v>13</v>
      </c>
      <c r="D288" s="856">
        <f t="shared" si="23"/>
        <v>212</v>
      </c>
      <c r="E288" s="1208" t="s">
        <v>175</v>
      </c>
      <c r="F288" s="1208" t="s">
        <v>175</v>
      </c>
      <c r="G288" s="277" t="s">
        <v>2959</v>
      </c>
      <c r="H288" s="1512">
        <v>4</v>
      </c>
      <c r="I288" s="1485">
        <v>2395</v>
      </c>
      <c r="J288" s="1513">
        <f t="shared" si="22"/>
        <v>9580</v>
      </c>
      <c r="K288" s="1125"/>
      <c r="L288" s="1275" t="s">
        <v>2957</v>
      </c>
      <c r="M288" s="831"/>
      <c r="N288" s="1514" t="s">
        <v>3804</v>
      </c>
      <c r="O288" s="1207">
        <v>46062</v>
      </c>
      <c r="P288" s="1208"/>
      <c r="Q288" s="853">
        <v>46069</v>
      </c>
      <c r="R288" s="1207">
        <v>46070</v>
      </c>
      <c r="S288" s="1265"/>
    </row>
    <row r="289" spans="1:19" s="804" customFormat="1" ht="19.7" customHeight="1">
      <c r="A289" s="855" t="s">
        <v>123</v>
      </c>
      <c r="B289" s="1522" t="s">
        <v>3808</v>
      </c>
      <c r="C289" s="831">
        <v>13</v>
      </c>
      <c r="D289" s="856">
        <f t="shared" si="23"/>
        <v>213</v>
      </c>
      <c r="E289" s="1208" t="s">
        <v>175</v>
      </c>
      <c r="F289" s="1208" t="s">
        <v>175</v>
      </c>
      <c r="G289" s="277" t="s">
        <v>3826</v>
      </c>
      <c r="H289" s="1512">
        <v>2</v>
      </c>
      <c r="I289" s="1485">
        <v>3969</v>
      </c>
      <c r="J289" s="1513">
        <f t="shared" si="22"/>
        <v>7938</v>
      </c>
      <c r="K289" s="1125"/>
      <c r="L289" s="1275" t="s">
        <v>2957</v>
      </c>
      <c r="M289" s="831"/>
      <c r="N289" s="1514" t="s">
        <v>3804</v>
      </c>
      <c r="O289" s="1207">
        <v>46062</v>
      </c>
      <c r="P289" s="1208"/>
      <c r="Q289" s="853">
        <v>46069</v>
      </c>
      <c r="R289" s="1207">
        <v>46070</v>
      </c>
      <c r="S289" s="1265"/>
    </row>
    <row r="290" spans="1:19" s="804" customFormat="1" ht="19.7" customHeight="1">
      <c r="A290" s="855" t="s">
        <v>123</v>
      </c>
      <c r="B290" s="1522" t="s">
        <v>3808</v>
      </c>
      <c r="C290" s="831">
        <v>13</v>
      </c>
      <c r="D290" s="856">
        <f t="shared" si="23"/>
        <v>214</v>
      </c>
      <c r="E290" s="1208" t="s">
        <v>175</v>
      </c>
      <c r="F290" s="1208" t="s">
        <v>175</v>
      </c>
      <c r="G290" s="277" t="s">
        <v>3827</v>
      </c>
      <c r="H290" s="1512">
        <v>8</v>
      </c>
      <c r="I290" s="1485">
        <v>4395</v>
      </c>
      <c r="J290" s="1513">
        <f t="shared" si="22"/>
        <v>35160</v>
      </c>
      <c r="K290" s="1125"/>
      <c r="L290" s="1275" t="s">
        <v>2957</v>
      </c>
      <c r="M290" s="831"/>
      <c r="N290" s="1514" t="s">
        <v>3804</v>
      </c>
      <c r="O290" s="1207">
        <v>46062</v>
      </c>
      <c r="P290" s="1208"/>
      <c r="Q290" s="853">
        <v>46069</v>
      </c>
      <c r="R290" s="1207">
        <v>46070</v>
      </c>
      <c r="S290" s="1265"/>
    </row>
    <row r="291" spans="1:19" s="804" customFormat="1" ht="19.7" customHeight="1">
      <c r="A291" s="855" t="s">
        <v>123</v>
      </c>
      <c r="B291" s="1522" t="s">
        <v>3808</v>
      </c>
      <c r="C291" s="831">
        <v>13</v>
      </c>
      <c r="D291" s="856">
        <f t="shared" si="23"/>
        <v>215</v>
      </c>
      <c r="E291" s="1208" t="s">
        <v>175</v>
      </c>
      <c r="F291" s="1208" t="s">
        <v>175</v>
      </c>
      <c r="G291" s="277" t="s">
        <v>3828</v>
      </c>
      <c r="H291" s="1512">
        <v>2</v>
      </c>
      <c r="I291" s="1485">
        <v>4534</v>
      </c>
      <c r="J291" s="1513">
        <f t="shared" si="22"/>
        <v>9068</v>
      </c>
      <c r="K291" s="1125"/>
      <c r="L291" s="1275" t="s">
        <v>2957</v>
      </c>
      <c r="M291" s="831"/>
      <c r="N291" s="1514" t="s">
        <v>3804</v>
      </c>
      <c r="O291" s="1207">
        <v>46062</v>
      </c>
      <c r="P291" s="1208"/>
      <c r="Q291" s="853">
        <v>46069</v>
      </c>
      <c r="R291" s="1207">
        <v>46070</v>
      </c>
      <c r="S291" s="1265"/>
    </row>
    <row r="292" spans="1:19" s="804" customFormat="1" ht="19.7" customHeight="1">
      <c r="A292" s="855" t="s">
        <v>123</v>
      </c>
      <c r="B292" s="1522" t="s">
        <v>3808</v>
      </c>
      <c r="C292" s="831">
        <v>13</v>
      </c>
      <c r="D292" s="856">
        <f t="shared" si="23"/>
        <v>216</v>
      </c>
      <c r="E292" s="1208" t="s">
        <v>175</v>
      </c>
      <c r="F292" s="1208" t="s">
        <v>175</v>
      </c>
      <c r="G292" s="277" t="s">
        <v>992</v>
      </c>
      <c r="H292" s="1512">
        <v>6</v>
      </c>
      <c r="I292" s="1485">
        <v>142</v>
      </c>
      <c r="J292" s="1513">
        <f t="shared" si="22"/>
        <v>852</v>
      </c>
      <c r="K292" s="1125"/>
      <c r="L292" s="907" t="s">
        <v>3829</v>
      </c>
      <c r="M292" s="831"/>
      <c r="N292" s="1514" t="s">
        <v>3804</v>
      </c>
      <c r="O292" s="1207">
        <v>46062</v>
      </c>
      <c r="P292" s="1208"/>
      <c r="Q292" s="853">
        <v>46069</v>
      </c>
      <c r="R292" s="1207">
        <v>46070</v>
      </c>
      <c r="S292" s="1265"/>
    </row>
    <row r="293" spans="1:19" s="804" customFormat="1" ht="19.7" customHeight="1">
      <c r="A293" s="855" t="s">
        <v>200</v>
      </c>
      <c r="B293" s="1522" t="s">
        <v>3808</v>
      </c>
      <c r="C293" s="831"/>
      <c r="D293" s="856">
        <f t="shared" si="23"/>
        <v>217</v>
      </c>
      <c r="E293" s="1385" t="s">
        <v>174</v>
      </c>
      <c r="F293" s="1343" t="s">
        <v>175</v>
      </c>
      <c r="G293" s="277" t="s">
        <v>3830</v>
      </c>
      <c r="H293" s="1485">
        <v>1</v>
      </c>
      <c r="I293" s="1512">
        <v>5015</v>
      </c>
      <c r="J293" s="1513">
        <f t="shared" si="22"/>
        <v>5015</v>
      </c>
      <c r="K293" s="1125"/>
      <c r="L293" s="907" t="s">
        <v>3831</v>
      </c>
      <c r="M293" s="831" t="s">
        <v>3832</v>
      </c>
      <c r="N293" s="1514" t="s">
        <v>3804</v>
      </c>
      <c r="O293" s="1207">
        <v>46062</v>
      </c>
      <c r="P293" s="1208"/>
      <c r="Q293" s="853">
        <v>46069</v>
      </c>
      <c r="R293" s="1207">
        <v>46070</v>
      </c>
      <c r="S293" s="1265"/>
    </row>
    <row r="294" spans="1:19" s="804" customFormat="1" ht="19.7" customHeight="1">
      <c r="A294" s="855" t="s">
        <v>200</v>
      </c>
      <c r="B294" s="1522" t="s">
        <v>3808</v>
      </c>
      <c r="C294" s="831">
        <v>12</v>
      </c>
      <c r="D294" s="856">
        <f t="shared" si="23"/>
        <v>218</v>
      </c>
      <c r="E294" s="1385" t="s">
        <v>174</v>
      </c>
      <c r="F294" s="1343" t="s">
        <v>175</v>
      </c>
      <c r="G294" s="277" t="s">
        <v>3833</v>
      </c>
      <c r="H294" s="1512">
        <v>1</v>
      </c>
      <c r="I294" s="208">
        <v>18363</v>
      </c>
      <c r="J294" s="1513">
        <f>H294*I294</f>
        <v>18363</v>
      </c>
      <c r="K294" s="1125"/>
      <c r="L294" s="1441" t="s">
        <v>3834</v>
      </c>
      <c r="M294" s="831"/>
      <c r="N294" s="1514" t="s">
        <v>3804</v>
      </c>
      <c r="O294" s="1207">
        <v>46062</v>
      </c>
      <c r="P294" s="1208"/>
      <c r="Q294" s="853">
        <v>46069</v>
      </c>
      <c r="R294" s="1207">
        <v>46070</v>
      </c>
      <c r="S294" s="1265"/>
    </row>
    <row r="295" spans="1:19" s="804" customFormat="1" ht="19.7" customHeight="1">
      <c r="A295" s="855" t="s">
        <v>200</v>
      </c>
      <c r="B295" s="1522" t="s">
        <v>3808</v>
      </c>
      <c r="C295" s="831">
        <v>13</v>
      </c>
      <c r="D295" s="856">
        <f t="shared" si="23"/>
        <v>219</v>
      </c>
      <c r="E295" s="1208" t="s">
        <v>175</v>
      </c>
      <c r="F295" s="1208" t="s">
        <v>175</v>
      </c>
      <c r="G295" s="277" t="s">
        <v>3835</v>
      </c>
      <c r="H295" s="1485">
        <v>4</v>
      </c>
      <c r="I295" s="208">
        <v>1310</v>
      </c>
      <c r="J295" s="1513">
        <f t="shared" ref="J295:J300" si="24">H295*I295</f>
        <v>5240</v>
      </c>
      <c r="K295" s="1125"/>
      <c r="L295" s="1441" t="s">
        <v>3836</v>
      </c>
      <c r="M295" s="831"/>
      <c r="N295" s="1514" t="s">
        <v>3804</v>
      </c>
      <c r="O295" s="1207">
        <v>46062</v>
      </c>
      <c r="P295" s="1208"/>
      <c r="Q295" s="853">
        <v>46069</v>
      </c>
      <c r="R295" s="1207">
        <v>46070</v>
      </c>
      <c r="S295" s="1265"/>
    </row>
    <row r="296" spans="1:19" s="804" customFormat="1" ht="19.7" customHeight="1">
      <c r="A296" s="1509" t="s">
        <v>2620</v>
      </c>
      <c r="B296" s="1522" t="s">
        <v>3808</v>
      </c>
      <c r="C296" s="831"/>
      <c r="D296" s="856">
        <f t="shared" si="23"/>
        <v>220</v>
      </c>
      <c r="E296" s="1511" t="s">
        <v>3837</v>
      </c>
      <c r="F296" s="1208" t="s">
        <v>175</v>
      </c>
      <c r="G296" s="277" t="s">
        <v>3838</v>
      </c>
      <c r="H296" s="1485">
        <v>4</v>
      </c>
      <c r="I296" s="208">
        <v>186</v>
      </c>
      <c r="J296" s="1513">
        <f>H296*I296</f>
        <v>744</v>
      </c>
      <c r="K296" s="1125"/>
      <c r="L296" s="907" t="s">
        <v>3839</v>
      </c>
      <c r="M296" s="831"/>
      <c r="N296" s="1514" t="s">
        <v>3804</v>
      </c>
      <c r="O296" s="1207">
        <v>46062</v>
      </c>
      <c r="P296" s="1208"/>
      <c r="Q296" s="1515">
        <v>46078</v>
      </c>
      <c r="R296" s="1516">
        <v>46079</v>
      </c>
      <c r="S296" s="1265"/>
    </row>
    <row r="297" spans="1:19" s="804" customFormat="1" ht="19.7" customHeight="1">
      <c r="A297" s="855" t="s">
        <v>123</v>
      </c>
      <c r="B297" s="1522" t="s">
        <v>3808</v>
      </c>
      <c r="C297" s="831">
        <v>13</v>
      </c>
      <c r="D297" s="856">
        <f t="shared" si="23"/>
        <v>221</v>
      </c>
      <c r="E297" s="1208" t="s">
        <v>175</v>
      </c>
      <c r="F297" s="1208" t="s">
        <v>175</v>
      </c>
      <c r="G297" s="277" t="s">
        <v>1128</v>
      </c>
      <c r="H297" s="1485">
        <v>4</v>
      </c>
      <c r="I297" s="208">
        <v>52</v>
      </c>
      <c r="J297" s="1513">
        <f t="shared" si="24"/>
        <v>208</v>
      </c>
      <c r="K297" s="1125"/>
      <c r="L297" s="1275" t="s">
        <v>333</v>
      </c>
      <c r="M297" s="831"/>
      <c r="N297" s="1514" t="s">
        <v>3804</v>
      </c>
      <c r="O297" s="1207">
        <v>46062</v>
      </c>
      <c r="P297" s="1208"/>
      <c r="Q297" s="853">
        <v>46069</v>
      </c>
      <c r="R297" s="1207">
        <v>46070</v>
      </c>
      <c r="S297" s="1265"/>
    </row>
    <row r="298" spans="1:19" s="804" customFormat="1" ht="19.7" customHeight="1">
      <c r="A298" s="855" t="s">
        <v>123</v>
      </c>
      <c r="B298" s="1522" t="s">
        <v>3808</v>
      </c>
      <c r="C298" s="831">
        <v>13</v>
      </c>
      <c r="D298" s="856">
        <f t="shared" si="23"/>
        <v>222</v>
      </c>
      <c r="E298" s="1208" t="s">
        <v>175</v>
      </c>
      <c r="F298" s="1208" t="s">
        <v>175</v>
      </c>
      <c r="G298" s="277" t="s">
        <v>3840</v>
      </c>
      <c r="H298" s="1485">
        <v>12</v>
      </c>
      <c r="I298" s="208">
        <v>47</v>
      </c>
      <c r="J298" s="1513">
        <f t="shared" si="24"/>
        <v>564</v>
      </c>
      <c r="K298" s="1125"/>
      <c r="L298" s="1275" t="s">
        <v>333</v>
      </c>
      <c r="M298" s="831"/>
      <c r="N298" s="1514" t="s">
        <v>3804</v>
      </c>
      <c r="O298" s="1207">
        <v>46062</v>
      </c>
      <c r="P298" s="1208"/>
      <c r="Q298" s="853">
        <v>46069</v>
      </c>
      <c r="R298" s="1207">
        <v>46070</v>
      </c>
      <c r="S298" s="1265"/>
    </row>
    <row r="299" spans="1:19" s="804" customFormat="1" ht="19.7" customHeight="1">
      <c r="A299" s="855" t="s">
        <v>123</v>
      </c>
      <c r="B299" s="1522" t="s">
        <v>3808</v>
      </c>
      <c r="C299" s="831">
        <v>12</v>
      </c>
      <c r="D299" s="856">
        <f t="shared" si="23"/>
        <v>223</v>
      </c>
      <c r="E299" s="1208" t="s">
        <v>175</v>
      </c>
      <c r="F299" s="1208" t="s">
        <v>175</v>
      </c>
      <c r="G299" s="277" t="s">
        <v>665</v>
      </c>
      <c r="H299" s="1485">
        <v>26</v>
      </c>
      <c r="I299" s="1512">
        <v>23</v>
      </c>
      <c r="J299" s="1513">
        <f t="shared" si="24"/>
        <v>598</v>
      </c>
      <c r="K299" s="1125"/>
      <c r="L299" s="1275" t="s">
        <v>3841</v>
      </c>
      <c r="M299" s="831"/>
      <c r="N299" s="1514" t="s">
        <v>3804</v>
      </c>
      <c r="O299" s="1207">
        <v>46062</v>
      </c>
      <c r="P299" s="1208"/>
      <c r="Q299" s="853">
        <v>46069</v>
      </c>
      <c r="R299" s="1207">
        <v>46070</v>
      </c>
      <c r="S299" s="1265"/>
    </row>
    <row r="300" spans="1:19" s="804" customFormat="1" ht="19.7" customHeight="1">
      <c r="A300" s="855" t="s">
        <v>327</v>
      </c>
      <c r="B300" s="1522" t="s">
        <v>3808</v>
      </c>
      <c r="C300" s="831"/>
      <c r="D300" s="856">
        <f t="shared" si="23"/>
        <v>224</v>
      </c>
      <c r="E300" s="1208" t="s">
        <v>853</v>
      </c>
      <c r="F300" s="1208" t="s">
        <v>175</v>
      </c>
      <c r="G300" s="277" t="s">
        <v>2967</v>
      </c>
      <c r="H300" s="1512">
        <v>4</v>
      </c>
      <c r="I300" s="208">
        <v>5329</v>
      </c>
      <c r="J300" s="1513">
        <f t="shared" si="24"/>
        <v>21316</v>
      </c>
      <c r="K300" s="1125"/>
      <c r="L300" s="1275" t="s">
        <v>2968</v>
      </c>
      <c r="M300" s="831"/>
      <c r="N300" s="1514" t="s">
        <v>3804</v>
      </c>
      <c r="O300" s="1207">
        <v>46062</v>
      </c>
      <c r="P300" s="1208"/>
      <c r="Q300" s="853">
        <v>46069</v>
      </c>
      <c r="R300" s="1207">
        <v>46070</v>
      </c>
      <c r="S300" s="1265"/>
    </row>
    <row r="301" spans="1:19" s="804" customFormat="1" ht="19.7" customHeight="1">
      <c r="A301" s="855" t="s">
        <v>200</v>
      </c>
      <c r="B301" s="1522" t="s">
        <v>3808</v>
      </c>
      <c r="C301" s="831">
        <v>12</v>
      </c>
      <c r="D301" s="856">
        <f t="shared" si="23"/>
        <v>225</v>
      </c>
      <c r="E301" s="1385" t="s">
        <v>174</v>
      </c>
      <c r="F301" s="1343" t="s">
        <v>175</v>
      </c>
      <c r="G301" s="277" t="s">
        <v>3842</v>
      </c>
      <c r="H301" s="1512">
        <v>1</v>
      </c>
      <c r="I301" s="208">
        <v>21047</v>
      </c>
      <c r="J301" s="1513">
        <f>H301*I301</f>
        <v>21047</v>
      </c>
      <c r="K301" s="1125"/>
      <c r="L301" s="1441" t="s">
        <v>3843</v>
      </c>
      <c r="M301" s="831"/>
      <c r="N301" s="1514" t="s">
        <v>3804</v>
      </c>
      <c r="O301" s="1207">
        <v>46062</v>
      </c>
      <c r="P301" s="1208"/>
      <c r="Q301" s="853">
        <v>46069</v>
      </c>
      <c r="R301" s="1207">
        <v>46070</v>
      </c>
      <c r="S301" s="1265"/>
    </row>
    <row r="302" spans="1:19" s="804" customFormat="1" ht="19.7" customHeight="1">
      <c r="A302" s="855" t="s">
        <v>200</v>
      </c>
      <c r="B302" s="1522" t="s">
        <v>3808</v>
      </c>
      <c r="C302" s="831"/>
      <c r="D302" s="856">
        <f t="shared" si="23"/>
        <v>226</v>
      </c>
      <c r="E302" s="1208" t="s">
        <v>175</v>
      </c>
      <c r="F302" s="1208" t="s">
        <v>175</v>
      </c>
      <c r="G302" s="277" t="s">
        <v>3835</v>
      </c>
      <c r="H302" s="1485">
        <v>4</v>
      </c>
      <c r="I302" s="208">
        <v>1310</v>
      </c>
      <c r="J302" s="1513">
        <f t="shared" ref="J302:J305" si="25">H302*I302</f>
        <v>5240</v>
      </c>
      <c r="K302" s="1125"/>
      <c r="L302" s="1441" t="s">
        <v>3836</v>
      </c>
      <c r="M302" s="831"/>
      <c r="N302" s="1514" t="s">
        <v>3804</v>
      </c>
      <c r="O302" s="1207">
        <v>46062</v>
      </c>
      <c r="P302" s="1208"/>
      <c r="Q302" s="853">
        <v>46069</v>
      </c>
      <c r="R302" s="1207">
        <v>46070</v>
      </c>
      <c r="S302" s="1265"/>
    </row>
    <row r="303" spans="1:19" s="804" customFormat="1" ht="19.7" customHeight="1">
      <c r="A303" s="1509" t="s">
        <v>2620</v>
      </c>
      <c r="B303" s="1522" t="s">
        <v>3808</v>
      </c>
      <c r="C303" s="831"/>
      <c r="D303" s="856">
        <f t="shared" si="23"/>
        <v>227</v>
      </c>
      <c r="E303" s="1511" t="s">
        <v>3837</v>
      </c>
      <c r="F303" s="1208" t="s">
        <v>175</v>
      </c>
      <c r="G303" s="277" t="s">
        <v>3838</v>
      </c>
      <c r="H303" s="1485">
        <v>4</v>
      </c>
      <c r="I303" s="208">
        <v>186</v>
      </c>
      <c r="J303" s="1513">
        <f t="shared" si="25"/>
        <v>744</v>
      </c>
      <c r="K303" s="1125"/>
      <c r="L303" s="907" t="s">
        <v>3839</v>
      </c>
      <c r="M303" s="831"/>
      <c r="N303" s="1514" t="s">
        <v>3804</v>
      </c>
      <c r="O303" s="1207">
        <v>46062</v>
      </c>
      <c r="P303" s="1208"/>
      <c r="Q303" s="1515">
        <v>46078</v>
      </c>
      <c r="R303" s="1516">
        <v>46079</v>
      </c>
      <c r="S303" s="1265"/>
    </row>
    <row r="304" spans="1:19" s="804" customFormat="1" ht="19.7" customHeight="1">
      <c r="A304" s="855" t="s">
        <v>123</v>
      </c>
      <c r="B304" s="1522" t="s">
        <v>3808</v>
      </c>
      <c r="C304" s="831">
        <v>13</v>
      </c>
      <c r="D304" s="856">
        <f t="shared" si="23"/>
        <v>228</v>
      </c>
      <c r="E304" s="1208" t="s">
        <v>175</v>
      </c>
      <c r="F304" s="1208" t="s">
        <v>175</v>
      </c>
      <c r="G304" s="277" t="s">
        <v>1128</v>
      </c>
      <c r="H304" s="1485">
        <v>4</v>
      </c>
      <c r="I304" s="208">
        <v>52</v>
      </c>
      <c r="J304" s="1513">
        <f t="shared" si="25"/>
        <v>208</v>
      </c>
      <c r="K304" s="1125"/>
      <c r="L304" s="1275" t="s">
        <v>333</v>
      </c>
      <c r="M304" s="831"/>
      <c r="N304" s="1514" t="s">
        <v>3804</v>
      </c>
      <c r="O304" s="1207">
        <v>46062</v>
      </c>
      <c r="P304" s="1208"/>
      <c r="Q304" s="853">
        <v>46069</v>
      </c>
      <c r="R304" s="1207">
        <v>46070</v>
      </c>
      <c r="S304" s="1265"/>
    </row>
    <row r="305" spans="1:19" s="804" customFormat="1" ht="19.7" customHeight="1">
      <c r="A305" s="855" t="s">
        <v>123</v>
      </c>
      <c r="B305" s="1522" t="s">
        <v>3808</v>
      </c>
      <c r="C305" s="831">
        <v>13</v>
      </c>
      <c r="D305" s="856">
        <f t="shared" si="23"/>
        <v>229</v>
      </c>
      <c r="E305" s="1208" t="s">
        <v>175</v>
      </c>
      <c r="F305" s="1208" t="s">
        <v>175</v>
      </c>
      <c r="G305" s="277" t="s">
        <v>3840</v>
      </c>
      <c r="H305" s="1485">
        <v>14</v>
      </c>
      <c r="I305" s="208">
        <v>47</v>
      </c>
      <c r="J305" s="1513">
        <f t="shared" si="25"/>
        <v>658</v>
      </c>
      <c r="K305" s="1125"/>
      <c r="L305" s="1275" t="s">
        <v>333</v>
      </c>
      <c r="M305" s="831"/>
      <c r="N305" s="1514" t="s">
        <v>3804</v>
      </c>
      <c r="O305" s="1207">
        <v>46062</v>
      </c>
      <c r="P305" s="1208"/>
      <c r="Q305" s="853">
        <v>46069</v>
      </c>
      <c r="R305" s="1207">
        <v>46070</v>
      </c>
      <c r="S305" s="1265"/>
    </row>
    <row r="306" spans="1:19" s="804" customFormat="1" ht="19.7" customHeight="1">
      <c r="A306" s="855" t="s">
        <v>327</v>
      </c>
      <c r="B306" s="1522" t="s">
        <v>3808</v>
      </c>
      <c r="C306" s="831"/>
      <c r="D306" s="856">
        <f t="shared" si="23"/>
        <v>230</v>
      </c>
      <c r="E306" s="1208" t="s">
        <v>853</v>
      </c>
      <c r="F306" s="1208" t="s">
        <v>175</v>
      </c>
      <c r="G306" s="277" t="s">
        <v>2967</v>
      </c>
      <c r="H306" s="1512">
        <v>2</v>
      </c>
      <c r="I306" s="208">
        <v>5329</v>
      </c>
      <c r="J306" s="1513">
        <f>H306*I306</f>
        <v>10658</v>
      </c>
      <c r="K306" s="1125"/>
      <c r="L306" s="1275" t="s">
        <v>2968</v>
      </c>
      <c r="M306" s="831"/>
      <c r="N306" s="1514" t="s">
        <v>3804</v>
      </c>
      <c r="O306" s="1207">
        <v>46062</v>
      </c>
      <c r="P306" s="1208"/>
      <c r="Q306" s="853">
        <v>46069</v>
      </c>
      <c r="R306" s="1207">
        <v>46070</v>
      </c>
      <c r="S306" s="1265"/>
    </row>
    <row r="307" spans="1:19" s="804" customFormat="1" ht="19.7" customHeight="1">
      <c r="A307" s="855" t="s">
        <v>200</v>
      </c>
      <c r="B307" s="1522" t="s">
        <v>3808</v>
      </c>
      <c r="C307" s="831">
        <v>12</v>
      </c>
      <c r="D307" s="856">
        <f t="shared" si="23"/>
        <v>231</v>
      </c>
      <c r="E307" s="1385" t="s">
        <v>174</v>
      </c>
      <c r="F307" s="1343" t="s">
        <v>175</v>
      </c>
      <c r="G307" s="277" t="s">
        <v>3844</v>
      </c>
      <c r="H307" s="1512">
        <v>1</v>
      </c>
      <c r="I307" s="208">
        <v>7650</v>
      </c>
      <c r="J307" s="1513">
        <f t="shared" ref="J307:J338" si="26">H307*I307</f>
        <v>7650</v>
      </c>
      <c r="K307" s="1125"/>
      <c r="L307" s="844" t="s">
        <v>3845</v>
      </c>
      <c r="M307" s="831"/>
      <c r="N307" s="1514" t="s">
        <v>3804</v>
      </c>
      <c r="O307" s="1207">
        <v>46062</v>
      </c>
      <c r="P307" s="1208"/>
      <c r="Q307" s="853">
        <v>46069</v>
      </c>
      <c r="R307" s="1207">
        <v>46070</v>
      </c>
      <c r="S307" s="1265"/>
    </row>
    <row r="308" spans="1:19" s="804" customFormat="1" ht="19.7" customHeight="1">
      <c r="A308" s="855" t="s">
        <v>123</v>
      </c>
      <c r="B308" s="1522" t="s">
        <v>3808</v>
      </c>
      <c r="C308" s="831">
        <v>12</v>
      </c>
      <c r="D308" s="856">
        <f t="shared" si="23"/>
        <v>232</v>
      </c>
      <c r="E308" s="1208" t="s">
        <v>175</v>
      </c>
      <c r="F308" s="1208" t="s">
        <v>175</v>
      </c>
      <c r="G308" s="1272" t="s">
        <v>580</v>
      </c>
      <c r="H308" s="1273">
        <v>30</v>
      </c>
      <c r="I308" s="1210">
        <v>27</v>
      </c>
      <c r="J308" s="1513">
        <f t="shared" si="26"/>
        <v>810</v>
      </c>
      <c r="K308" s="1125"/>
      <c r="L308" s="1275" t="s">
        <v>3846</v>
      </c>
      <c r="M308" s="831"/>
      <c r="N308" s="1514" t="s">
        <v>3804</v>
      </c>
      <c r="O308" s="1207">
        <v>46062</v>
      </c>
      <c r="P308" s="1208"/>
      <c r="Q308" s="853">
        <v>46069</v>
      </c>
      <c r="R308" s="1207">
        <v>46070</v>
      </c>
      <c r="S308" s="1265"/>
    </row>
    <row r="309" spans="1:19" s="804" customFormat="1" ht="19.7" customHeight="1">
      <c r="A309" s="855" t="s">
        <v>200</v>
      </c>
      <c r="B309" s="1522" t="s">
        <v>3808</v>
      </c>
      <c r="C309" s="831">
        <v>12</v>
      </c>
      <c r="D309" s="856">
        <f t="shared" si="23"/>
        <v>233</v>
      </c>
      <c r="E309" s="1385" t="s">
        <v>174</v>
      </c>
      <c r="F309" s="1343" t="s">
        <v>175</v>
      </c>
      <c r="G309" s="277" t="s">
        <v>3847</v>
      </c>
      <c r="H309" s="1512">
        <v>1</v>
      </c>
      <c r="I309" s="208">
        <v>7065</v>
      </c>
      <c r="J309" s="1513">
        <f t="shared" si="26"/>
        <v>7065</v>
      </c>
      <c r="K309" s="1125"/>
      <c r="L309" s="1441" t="s">
        <v>3848</v>
      </c>
      <c r="M309" s="831"/>
      <c r="N309" s="1514" t="s">
        <v>3804</v>
      </c>
      <c r="O309" s="1207">
        <v>46062</v>
      </c>
      <c r="P309" s="1208"/>
      <c r="Q309" s="853">
        <v>46069</v>
      </c>
      <c r="R309" s="1207">
        <v>46070</v>
      </c>
      <c r="S309" s="1265"/>
    </row>
    <row r="310" spans="1:19" s="804" customFormat="1" ht="19.7" customHeight="1">
      <c r="A310" s="855" t="s">
        <v>123</v>
      </c>
      <c r="B310" s="1522" t="s">
        <v>3808</v>
      </c>
      <c r="C310" s="831">
        <v>12</v>
      </c>
      <c r="D310" s="856">
        <f t="shared" si="23"/>
        <v>234</v>
      </c>
      <c r="E310" s="1208" t="s">
        <v>175</v>
      </c>
      <c r="F310" s="1208" t="s">
        <v>175</v>
      </c>
      <c r="G310" s="1272" t="s">
        <v>582</v>
      </c>
      <c r="H310" s="1273">
        <v>24</v>
      </c>
      <c r="I310" s="1210">
        <v>27</v>
      </c>
      <c r="J310" s="1513">
        <f t="shared" si="26"/>
        <v>648</v>
      </c>
      <c r="K310" s="1125"/>
      <c r="L310" s="1275" t="s">
        <v>3849</v>
      </c>
      <c r="M310" s="831"/>
      <c r="N310" s="1514" t="s">
        <v>3804</v>
      </c>
      <c r="O310" s="1207">
        <v>46062</v>
      </c>
      <c r="P310" s="1208"/>
      <c r="Q310" s="853">
        <v>46069</v>
      </c>
      <c r="R310" s="1207">
        <v>46070</v>
      </c>
      <c r="S310" s="1265"/>
    </row>
    <row r="311" spans="1:19" s="804" customFormat="1" ht="19.7" customHeight="1">
      <c r="A311" s="855" t="s">
        <v>200</v>
      </c>
      <c r="B311" s="1522" t="s">
        <v>3808</v>
      </c>
      <c r="C311" s="831">
        <v>12</v>
      </c>
      <c r="D311" s="856">
        <f t="shared" si="23"/>
        <v>235</v>
      </c>
      <c r="E311" s="1385" t="s">
        <v>174</v>
      </c>
      <c r="F311" s="1343" t="s">
        <v>175</v>
      </c>
      <c r="G311" s="277" t="s">
        <v>3850</v>
      </c>
      <c r="H311" s="1512">
        <v>1</v>
      </c>
      <c r="I311" s="208">
        <v>12181</v>
      </c>
      <c r="J311" s="1513">
        <f t="shared" si="26"/>
        <v>12181</v>
      </c>
      <c r="K311" s="1125"/>
      <c r="L311" s="1441" t="s">
        <v>3851</v>
      </c>
      <c r="M311" s="831"/>
      <c r="N311" s="1514" t="s">
        <v>3804</v>
      </c>
      <c r="O311" s="1207">
        <v>46062</v>
      </c>
      <c r="P311" s="1208"/>
      <c r="Q311" s="853">
        <v>46069</v>
      </c>
      <c r="R311" s="1207">
        <v>46070</v>
      </c>
      <c r="S311" s="1265"/>
    </row>
    <row r="312" spans="1:19" s="804" customFormat="1" ht="19.7" customHeight="1">
      <c r="A312" s="855" t="s">
        <v>200</v>
      </c>
      <c r="B312" s="1522" t="s">
        <v>3808</v>
      </c>
      <c r="C312" s="831">
        <v>12</v>
      </c>
      <c r="D312" s="856">
        <f t="shared" si="23"/>
        <v>236</v>
      </c>
      <c r="E312" s="1385" t="s">
        <v>174</v>
      </c>
      <c r="F312" s="1343" t="s">
        <v>175</v>
      </c>
      <c r="G312" s="277" t="s">
        <v>3852</v>
      </c>
      <c r="H312" s="1512">
        <v>1</v>
      </c>
      <c r="I312" s="208">
        <v>12559</v>
      </c>
      <c r="J312" s="1411">
        <f t="shared" si="26"/>
        <v>12559</v>
      </c>
      <c r="K312" s="1125"/>
      <c r="L312" s="1441" t="s">
        <v>3853</v>
      </c>
      <c r="M312" s="831"/>
      <c r="N312" s="1514" t="s">
        <v>3804</v>
      </c>
      <c r="O312" s="1207">
        <v>46062</v>
      </c>
      <c r="P312" s="1208"/>
      <c r="Q312" s="853">
        <v>46069</v>
      </c>
      <c r="R312" s="1207">
        <v>46070</v>
      </c>
      <c r="S312" s="1265"/>
    </row>
    <row r="313" spans="1:19" s="804" customFormat="1" ht="19.7" customHeight="1">
      <c r="A313" s="855" t="s">
        <v>200</v>
      </c>
      <c r="B313" s="1522" t="s">
        <v>3808</v>
      </c>
      <c r="C313" s="831">
        <v>12</v>
      </c>
      <c r="D313" s="856">
        <f t="shared" si="23"/>
        <v>237</v>
      </c>
      <c r="E313" s="1385" t="s">
        <v>174</v>
      </c>
      <c r="F313" s="1343" t="s">
        <v>175</v>
      </c>
      <c r="G313" s="277" t="s">
        <v>3854</v>
      </c>
      <c r="H313" s="1512">
        <v>1</v>
      </c>
      <c r="I313" s="208">
        <v>13201</v>
      </c>
      <c r="J313" s="1411">
        <f t="shared" si="26"/>
        <v>13201</v>
      </c>
      <c r="K313" s="1125"/>
      <c r="L313" s="1441" t="s">
        <v>3855</v>
      </c>
      <c r="M313" s="831"/>
      <c r="N313" s="1514" t="s">
        <v>3804</v>
      </c>
      <c r="O313" s="1207">
        <v>46062</v>
      </c>
      <c r="P313" s="1208"/>
      <c r="Q313" s="853">
        <v>46069</v>
      </c>
      <c r="R313" s="1207">
        <v>46070</v>
      </c>
      <c r="S313" s="1265"/>
    </row>
    <row r="314" spans="1:19" s="804" customFormat="1" ht="19.7" customHeight="1">
      <c r="A314" s="855" t="s">
        <v>200</v>
      </c>
      <c r="B314" s="1522" t="s">
        <v>3808</v>
      </c>
      <c r="C314" s="831">
        <v>12</v>
      </c>
      <c r="D314" s="856">
        <f t="shared" si="23"/>
        <v>238</v>
      </c>
      <c r="E314" s="1385" t="s">
        <v>174</v>
      </c>
      <c r="F314" s="1343" t="s">
        <v>175</v>
      </c>
      <c r="G314" s="277" t="s">
        <v>3856</v>
      </c>
      <c r="H314" s="1512">
        <v>1</v>
      </c>
      <c r="I314" s="208">
        <v>10540</v>
      </c>
      <c r="J314" s="1411">
        <f t="shared" si="26"/>
        <v>10540</v>
      </c>
      <c r="K314" s="1125"/>
      <c r="L314" s="1441" t="s">
        <v>3857</v>
      </c>
      <c r="M314" s="831"/>
      <c r="N314" s="1514" t="s">
        <v>3804</v>
      </c>
      <c r="O314" s="1207">
        <v>46062</v>
      </c>
      <c r="P314" s="1208"/>
      <c r="Q314" s="853">
        <v>46069</v>
      </c>
      <c r="R314" s="1207">
        <v>46070</v>
      </c>
      <c r="S314" s="1265"/>
    </row>
    <row r="315" spans="1:19" s="804" customFormat="1" ht="19.7" customHeight="1">
      <c r="A315" s="855" t="s">
        <v>200</v>
      </c>
      <c r="B315" s="1522" t="s">
        <v>3808</v>
      </c>
      <c r="C315" s="831">
        <v>12</v>
      </c>
      <c r="D315" s="856">
        <f t="shared" si="23"/>
        <v>239</v>
      </c>
      <c r="E315" s="1385" t="s">
        <v>174</v>
      </c>
      <c r="F315" s="1343" t="s">
        <v>175</v>
      </c>
      <c r="G315" s="277" t="s">
        <v>3858</v>
      </c>
      <c r="H315" s="1512">
        <v>1</v>
      </c>
      <c r="I315" s="208">
        <v>13672</v>
      </c>
      <c r="J315" s="1411">
        <f t="shared" si="26"/>
        <v>13672</v>
      </c>
      <c r="K315" s="1125"/>
      <c r="L315" s="1441" t="s">
        <v>3859</v>
      </c>
      <c r="M315" s="831"/>
      <c r="N315" s="1514" t="s">
        <v>3804</v>
      </c>
      <c r="O315" s="1207">
        <v>46062</v>
      </c>
      <c r="P315" s="1208"/>
      <c r="Q315" s="853">
        <v>46069</v>
      </c>
      <c r="R315" s="1207">
        <v>46070</v>
      </c>
      <c r="S315" s="1265"/>
    </row>
    <row r="316" spans="1:19" s="804" customFormat="1" ht="19.7" customHeight="1">
      <c r="A316" s="855" t="s">
        <v>200</v>
      </c>
      <c r="B316" s="1522" t="s">
        <v>3808</v>
      </c>
      <c r="C316" s="831">
        <v>12</v>
      </c>
      <c r="D316" s="856">
        <f t="shared" si="23"/>
        <v>240</v>
      </c>
      <c r="E316" s="1385" t="s">
        <v>174</v>
      </c>
      <c r="F316" s="1343" t="s">
        <v>175</v>
      </c>
      <c r="G316" s="277" t="s">
        <v>3860</v>
      </c>
      <c r="H316" s="1512">
        <v>1</v>
      </c>
      <c r="I316" s="208">
        <v>7788</v>
      </c>
      <c r="J316" s="1411">
        <f t="shared" si="26"/>
        <v>7788</v>
      </c>
      <c r="K316" s="1125"/>
      <c r="L316" s="1441" t="s">
        <v>3861</v>
      </c>
      <c r="M316" s="831"/>
      <c r="N316" s="1514" t="s">
        <v>3804</v>
      </c>
      <c r="O316" s="1207">
        <v>46062</v>
      </c>
      <c r="P316" s="1208"/>
      <c r="Q316" s="853">
        <v>46069</v>
      </c>
      <c r="R316" s="1207">
        <v>46070</v>
      </c>
      <c r="S316" s="1265"/>
    </row>
    <row r="317" spans="1:19" s="804" customFormat="1" ht="19.7" customHeight="1">
      <c r="A317" s="855" t="s">
        <v>200</v>
      </c>
      <c r="B317" s="1522" t="s">
        <v>3808</v>
      </c>
      <c r="C317" s="831"/>
      <c r="D317" s="856">
        <f t="shared" si="23"/>
        <v>241</v>
      </c>
      <c r="E317" s="1385" t="s">
        <v>174</v>
      </c>
      <c r="F317" s="1343" t="s">
        <v>175</v>
      </c>
      <c r="G317" s="1381" t="s">
        <v>3862</v>
      </c>
      <c r="H317" s="1382">
        <v>1</v>
      </c>
      <c r="I317" s="1396">
        <v>3380</v>
      </c>
      <c r="J317" s="1425">
        <f t="shared" si="26"/>
        <v>3380</v>
      </c>
      <c r="K317" s="1332"/>
      <c r="L317" s="844" t="s">
        <v>2552</v>
      </c>
      <c r="M317" s="907" t="s">
        <v>967</v>
      </c>
      <c r="N317" s="1514" t="s">
        <v>3804</v>
      </c>
      <c r="O317" s="1207">
        <v>46062</v>
      </c>
      <c r="P317" s="1208"/>
      <c r="Q317" s="853">
        <v>46069</v>
      </c>
      <c r="R317" s="1207">
        <v>46070</v>
      </c>
      <c r="S317" s="1265"/>
    </row>
    <row r="318" spans="1:19" s="804" customFormat="1" ht="19.7" customHeight="1">
      <c r="A318" s="855" t="s">
        <v>123</v>
      </c>
      <c r="B318" s="1522" t="s">
        <v>3808</v>
      </c>
      <c r="C318" s="831"/>
      <c r="D318" s="856">
        <f t="shared" si="23"/>
        <v>242</v>
      </c>
      <c r="E318" s="1279" t="s">
        <v>175</v>
      </c>
      <c r="F318" s="1279" t="s">
        <v>175</v>
      </c>
      <c r="G318" s="1413" t="s">
        <v>2921</v>
      </c>
      <c r="H318" s="1523">
        <v>3</v>
      </c>
      <c r="I318" s="1437">
        <v>118</v>
      </c>
      <c r="J318" s="1389">
        <f t="shared" si="26"/>
        <v>354</v>
      </c>
      <c r="K318" s="905"/>
      <c r="L318" s="1432" t="s">
        <v>991</v>
      </c>
      <c r="M318" s="907" t="s">
        <v>967</v>
      </c>
      <c r="N318" s="1514" t="s">
        <v>3804</v>
      </c>
      <c r="O318" s="1207">
        <v>46062</v>
      </c>
      <c r="P318" s="1208"/>
      <c r="Q318" s="853">
        <v>46069</v>
      </c>
      <c r="R318" s="1207">
        <v>46070</v>
      </c>
      <c r="S318" s="1265"/>
    </row>
    <row r="319" spans="1:19" s="804" customFormat="1" ht="19.7" customHeight="1">
      <c r="A319" s="831"/>
      <c r="B319" s="1522" t="s">
        <v>3808</v>
      </c>
      <c r="C319" s="831"/>
      <c r="D319" s="856">
        <f t="shared" si="23"/>
        <v>243</v>
      </c>
      <c r="E319" s="1343" t="s">
        <v>974</v>
      </c>
      <c r="F319" s="1279" t="s">
        <v>175</v>
      </c>
      <c r="G319" s="1426" t="s">
        <v>3863</v>
      </c>
      <c r="H319" s="1276">
        <v>2</v>
      </c>
      <c r="I319" s="865">
        <v>517</v>
      </c>
      <c r="J319" s="1524">
        <f t="shared" si="26"/>
        <v>1034</v>
      </c>
      <c r="K319" s="1125"/>
      <c r="L319" s="1275" t="s">
        <v>3864</v>
      </c>
      <c r="M319" s="907" t="s">
        <v>967</v>
      </c>
      <c r="N319" s="1514" t="s">
        <v>3804</v>
      </c>
      <c r="O319" s="1207">
        <v>46062</v>
      </c>
      <c r="P319" s="1208"/>
      <c r="Q319" s="853">
        <v>46069</v>
      </c>
      <c r="R319" s="1207">
        <v>46070</v>
      </c>
      <c r="S319" s="1265"/>
    </row>
    <row r="320" spans="1:19" s="804" customFormat="1" ht="19.7" customHeight="1">
      <c r="A320" s="855" t="s">
        <v>123</v>
      </c>
      <c r="B320" s="1522" t="s">
        <v>3808</v>
      </c>
      <c r="C320" s="831"/>
      <c r="D320" s="856">
        <f t="shared" si="23"/>
        <v>244</v>
      </c>
      <c r="E320" s="1279" t="s">
        <v>175</v>
      </c>
      <c r="F320" s="1279" t="s">
        <v>175</v>
      </c>
      <c r="G320" s="1471" t="s">
        <v>1285</v>
      </c>
      <c r="H320" s="1525">
        <v>3</v>
      </c>
      <c r="I320" s="865">
        <v>158</v>
      </c>
      <c r="J320" s="1524">
        <f t="shared" si="26"/>
        <v>474</v>
      </c>
      <c r="K320" s="479"/>
      <c r="L320" s="1125" t="s">
        <v>1286</v>
      </c>
      <c r="M320" s="907" t="s">
        <v>967</v>
      </c>
      <c r="N320" s="1514" t="s">
        <v>3804</v>
      </c>
      <c r="O320" s="1207">
        <v>46062</v>
      </c>
      <c r="P320" s="1208"/>
      <c r="Q320" s="853">
        <v>46069</v>
      </c>
      <c r="R320" s="1207">
        <v>46070</v>
      </c>
      <c r="S320" s="1265"/>
    </row>
    <row r="321" spans="1:19" s="804" customFormat="1" ht="19.7" customHeight="1">
      <c r="A321" s="855" t="s">
        <v>123</v>
      </c>
      <c r="B321" s="1522" t="s">
        <v>3808</v>
      </c>
      <c r="C321" s="831"/>
      <c r="D321" s="856">
        <f t="shared" si="23"/>
        <v>245</v>
      </c>
      <c r="E321" s="1279" t="s">
        <v>175</v>
      </c>
      <c r="F321" s="1279" t="s">
        <v>175</v>
      </c>
      <c r="G321" s="1413" t="s">
        <v>1287</v>
      </c>
      <c r="H321" s="1523">
        <v>1</v>
      </c>
      <c r="I321" s="1437">
        <v>1019</v>
      </c>
      <c r="J321" s="1389">
        <f t="shared" si="26"/>
        <v>1019</v>
      </c>
      <c r="K321" s="1438"/>
      <c r="L321" s="852" t="s">
        <v>1288</v>
      </c>
      <c r="M321" s="907" t="s">
        <v>967</v>
      </c>
      <c r="N321" s="1514" t="s">
        <v>3804</v>
      </c>
      <c r="O321" s="1207">
        <v>46062</v>
      </c>
      <c r="P321" s="1208"/>
      <c r="Q321" s="853">
        <v>46069</v>
      </c>
      <c r="R321" s="1207">
        <v>46070</v>
      </c>
      <c r="S321" s="1265"/>
    </row>
    <row r="322" spans="1:19" s="804" customFormat="1" ht="19.7" customHeight="1">
      <c r="A322" s="855" t="s">
        <v>123</v>
      </c>
      <c r="B322" s="1522" t="s">
        <v>3808</v>
      </c>
      <c r="C322" s="831">
        <v>0.04</v>
      </c>
      <c r="D322" s="856">
        <f t="shared" si="23"/>
        <v>246</v>
      </c>
      <c r="E322" s="1343" t="s">
        <v>974</v>
      </c>
      <c r="F322" s="1279" t="s">
        <v>175</v>
      </c>
      <c r="G322" s="1471" t="s">
        <v>1292</v>
      </c>
      <c r="H322" s="1525">
        <v>2</v>
      </c>
      <c r="I322" s="865">
        <v>1039</v>
      </c>
      <c r="J322" s="1524">
        <f t="shared" si="26"/>
        <v>2078</v>
      </c>
      <c r="K322" s="479"/>
      <c r="L322" s="1125" t="s">
        <v>1293</v>
      </c>
      <c r="M322" s="907" t="s">
        <v>967</v>
      </c>
      <c r="N322" s="1514" t="s">
        <v>3804</v>
      </c>
      <c r="O322" s="1207">
        <v>46062</v>
      </c>
      <c r="P322" s="1208"/>
      <c r="Q322" s="853">
        <v>46069</v>
      </c>
      <c r="R322" s="1207">
        <v>46070</v>
      </c>
      <c r="S322" s="1265"/>
    </row>
    <row r="323" spans="1:19" s="804" customFormat="1" ht="19.7" customHeight="1">
      <c r="A323" s="855" t="s">
        <v>213</v>
      </c>
      <c r="B323" s="1522" t="s">
        <v>3808</v>
      </c>
      <c r="C323" s="831"/>
      <c r="D323" s="856">
        <f t="shared" si="23"/>
        <v>247</v>
      </c>
      <c r="E323" s="1511" t="s">
        <v>3865</v>
      </c>
      <c r="F323" s="1208" t="s">
        <v>175</v>
      </c>
      <c r="G323" s="1456" t="s">
        <v>3866</v>
      </c>
      <c r="H323" s="1525">
        <v>1</v>
      </c>
      <c r="I323" s="1210">
        <v>5736</v>
      </c>
      <c r="J323" s="1389">
        <f t="shared" si="26"/>
        <v>5736</v>
      </c>
      <c r="K323" s="479"/>
      <c r="L323" s="1453" t="s">
        <v>3867</v>
      </c>
      <c r="M323" s="907" t="s">
        <v>2980</v>
      </c>
      <c r="N323" s="1514" t="s">
        <v>3804</v>
      </c>
      <c r="O323" s="1207">
        <v>46062</v>
      </c>
      <c r="P323" s="1208"/>
      <c r="Q323" s="1515">
        <v>46071</v>
      </c>
      <c r="R323" s="1516">
        <v>46072</v>
      </c>
      <c r="S323" s="1265"/>
    </row>
    <row r="324" spans="1:19" s="804" customFormat="1" ht="19.7" customHeight="1">
      <c r="A324" s="855" t="s">
        <v>200</v>
      </c>
      <c r="B324" s="1522" t="s">
        <v>3808</v>
      </c>
      <c r="C324" s="831"/>
      <c r="D324" s="856">
        <f t="shared" si="23"/>
        <v>248</v>
      </c>
      <c r="E324" s="1280" t="s">
        <v>174</v>
      </c>
      <c r="F324" s="1208" t="s">
        <v>175</v>
      </c>
      <c r="G324" s="1463" t="s">
        <v>3868</v>
      </c>
      <c r="H324" s="1276">
        <v>1</v>
      </c>
      <c r="I324" s="1210">
        <v>3693</v>
      </c>
      <c r="J324" s="1389">
        <f t="shared" si="26"/>
        <v>3693</v>
      </c>
      <c r="K324" s="1125"/>
      <c r="L324" s="848" t="s">
        <v>3869</v>
      </c>
      <c r="M324" s="1526" t="s">
        <v>3870</v>
      </c>
      <c r="N324" s="1514" t="s">
        <v>3804</v>
      </c>
      <c r="O324" s="1207">
        <v>46062</v>
      </c>
      <c r="P324" s="1208"/>
      <c r="Q324" s="853">
        <v>46069</v>
      </c>
      <c r="R324" s="1207">
        <v>46070</v>
      </c>
      <c r="S324" s="1265"/>
    </row>
    <row r="325" spans="1:19" s="804" customFormat="1" ht="19.7" customHeight="1">
      <c r="A325" s="855" t="s">
        <v>123</v>
      </c>
      <c r="B325" s="1522" t="s">
        <v>3808</v>
      </c>
      <c r="C325" s="831"/>
      <c r="D325" s="856">
        <f t="shared" si="23"/>
        <v>249</v>
      </c>
      <c r="E325" s="1208" t="s">
        <v>3871</v>
      </c>
      <c r="F325" s="1208" t="s">
        <v>175</v>
      </c>
      <c r="G325" s="1463" t="s">
        <v>3872</v>
      </c>
      <c r="H325" s="1276">
        <v>1</v>
      </c>
      <c r="I325" s="1210"/>
      <c r="J325" s="1389">
        <f t="shared" si="26"/>
        <v>0</v>
      </c>
      <c r="K325" s="1125"/>
      <c r="L325" s="907" t="s">
        <v>193</v>
      </c>
      <c r="M325" s="1526" t="s">
        <v>3870</v>
      </c>
      <c r="N325" s="1514" t="s">
        <v>3804</v>
      </c>
      <c r="O325" s="1207">
        <v>46062</v>
      </c>
      <c r="P325" s="1208"/>
      <c r="Q325" s="853">
        <v>46069</v>
      </c>
      <c r="R325" s="1207">
        <v>46070</v>
      </c>
      <c r="S325" s="1265"/>
    </row>
    <row r="326" spans="1:19" s="804" customFormat="1" ht="19.7" customHeight="1">
      <c r="A326" s="855" t="s">
        <v>123</v>
      </c>
      <c r="B326" s="1522" t="s">
        <v>3808</v>
      </c>
      <c r="C326" s="831"/>
      <c r="D326" s="856">
        <f t="shared" si="23"/>
        <v>250</v>
      </c>
      <c r="E326" s="1208" t="s">
        <v>175</v>
      </c>
      <c r="F326" s="1208" t="s">
        <v>175</v>
      </c>
      <c r="G326" s="1426" t="s">
        <v>3873</v>
      </c>
      <c r="H326" s="1276">
        <v>2</v>
      </c>
      <c r="I326" s="865"/>
      <c r="J326" s="1389">
        <f t="shared" si="26"/>
        <v>0</v>
      </c>
      <c r="K326" s="1125"/>
      <c r="L326" s="907" t="s">
        <v>3874</v>
      </c>
      <c r="M326" s="1526" t="s">
        <v>3870</v>
      </c>
      <c r="N326" s="1514" t="s">
        <v>3804</v>
      </c>
      <c r="O326" s="1207">
        <v>46062</v>
      </c>
      <c r="P326" s="1208"/>
      <c r="Q326" s="853">
        <v>46069</v>
      </c>
      <c r="R326" s="1207">
        <v>46070</v>
      </c>
      <c r="S326" s="1265"/>
    </row>
    <row r="327" spans="1:19" s="804" customFormat="1" ht="19.7" customHeight="1">
      <c r="A327" s="855" t="s">
        <v>200</v>
      </c>
      <c r="B327" s="1522" t="s">
        <v>3808</v>
      </c>
      <c r="C327" s="831"/>
      <c r="D327" s="856">
        <f t="shared" si="23"/>
        <v>251</v>
      </c>
      <c r="E327" s="1280" t="s">
        <v>174</v>
      </c>
      <c r="F327" s="1208" t="s">
        <v>175</v>
      </c>
      <c r="G327" s="1426" t="s">
        <v>2984</v>
      </c>
      <c r="H327" s="1276">
        <v>1</v>
      </c>
      <c r="I327" s="865">
        <v>5259</v>
      </c>
      <c r="J327" s="1389">
        <f t="shared" si="26"/>
        <v>5259</v>
      </c>
      <c r="K327" s="1125"/>
      <c r="L327" s="907" t="s">
        <v>2985</v>
      </c>
      <c r="M327" s="907" t="s">
        <v>3875</v>
      </c>
      <c r="N327" s="1514" t="s">
        <v>3804</v>
      </c>
      <c r="O327" s="1207">
        <v>46062</v>
      </c>
      <c r="P327" s="1208"/>
      <c r="Q327" s="853">
        <v>46069</v>
      </c>
      <c r="R327" s="1207">
        <v>46070</v>
      </c>
      <c r="S327" s="1265"/>
    </row>
    <row r="328" spans="1:19" s="804" customFormat="1" ht="19.7" customHeight="1">
      <c r="A328" s="855" t="s">
        <v>200</v>
      </c>
      <c r="B328" s="1522" t="s">
        <v>3808</v>
      </c>
      <c r="C328" s="831"/>
      <c r="D328" s="856">
        <f t="shared" si="23"/>
        <v>252</v>
      </c>
      <c r="E328" s="1208" t="s">
        <v>175</v>
      </c>
      <c r="F328" s="1208" t="s">
        <v>175</v>
      </c>
      <c r="G328" s="1426" t="s">
        <v>2987</v>
      </c>
      <c r="H328" s="1276">
        <v>1</v>
      </c>
      <c r="I328" s="865">
        <v>640</v>
      </c>
      <c r="J328" s="1389">
        <f t="shared" si="26"/>
        <v>640</v>
      </c>
      <c r="K328" s="1125"/>
      <c r="L328" s="907" t="s">
        <v>2988</v>
      </c>
      <c r="M328" s="907" t="s">
        <v>3875</v>
      </c>
      <c r="N328" s="1514" t="s">
        <v>3804</v>
      </c>
      <c r="O328" s="1207">
        <v>46062</v>
      </c>
      <c r="P328" s="1208"/>
      <c r="Q328" s="853">
        <v>46069</v>
      </c>
      <c r="R328" s="1207">
        <v>46070</v>
      </c>
      <c r="S328" s="1265"/>
    </row>
    <row r="329" spans="1:19" s="804" customFormat="1" ht="19.7" customHeight="1">
      <c r="A329" s="855" t="s">
        <v>200</v>
      </c>
      <c r="B329" s="1522" t="s">
        <v>3808</v>
      </c>
      <c r="C329" s="831"/>
      <c r="D329" s="856">
        <f t="shared" si="23"/>
        <v>253</v>
      </c>
      <c r="E329" s="1208" t="s">
        <v>175</v>
      </c>
      <c r="F329" s="1208" t="s">
        <v>175</v>
      </c>
      <c r="G329" s="1426" t="s">
        <v>2989</v>
      </c>
      <c r="H329" s="1276">
        <v>1</v>
      </c>
      <c r="I329" s="865">
        <v>640</v>
      </c>
      <c r="J329" s="1389">
        <f t="shared" si="26"/>
        <v>640</v>
      </c>
      <c r="K329" s="1125"/>
      <c r="L329" s="907" t="s">
        <v>2988</v>
      </c>
      <c r="M329" s="907" t="s">
        <v>3875</v>
      </c>
      <c r="N329" s="1514" t="s">
        <v>3804</v>
      </c>
      <c r="O329" s="1207">
        <v>46062</v>
      </c>
      <c r="P329" s="1208"/>
      <c r="Q329" s="853">
        <v>46069</v>
      </c>
      <c r="R329" s="1207">
        <v>46070</v>
      </c>
      <c r="S329" s="1265"/>
    </row>
    <row r="330" spans="1:19" s="804" customFormat="1" ht="19.7" customHeight="1">
      <c r="A330" s="855" t="s">
        <v>123</v>
      </c>
      <c r="B330" s="1522" t="s">
        <v>3808</v>
      </c>
      <c r="C330" s="831"/>
      <c r="D330" s="856">
        <f t="shared" si="23"/>
        <v>254</v>
      </c>
      <c r="E330" s="1208" t="s">
        <v>175</v>
      </c>
      <c r="F330" s="1208" t="s">
        <v>175</v>
      </c>
      <c r="G330" s="1426" t="s">
        <v>2990</v>
      </c>
      <c r="H330" s="1276">
        <v>2</v>
      </c>
      <c r="I330" s="865">
        <v>232</v>
      </c>
      <c r="J330" s="1389">
        <f t="shared" si="26"/>
        <v>464</v>
      </c>
      <c r="K330" s="1125"/>
      <c r="L330" s="907" t="s">
        <v>2991</v>
      </c>
      <c r="M330" s="907" t="s">
        <v>3875</v>
      </c>
      <c r="N330" s="1514" t="s">
        <v>3804</v>
      </c>
      <c r="O330" s="1207">
        <v>46062</v>
      </c>
      <c r="P330" s="1208"/>
      <c r="Q330" s="853">
        <v>46069</v>
      </c>
      <c r="R330" s="1207">
        <v>46070</v>
      </c>
      <c r="S330" s="1265"/>
    </row>
    <row r="331" spans="1:19" s="804" customFormat="1" ht="19.7" customHeight="1">
      <c r="A331" s="855" t="s">
        <v>123</v>
      </c>
      <c r="B331" s="1522" t="s">
        <v>3808</v>
      </c>
      <c r="C331" s="831"/>
      <c r="D331" s="856">
        <f t="shared" si="23"/>
        <v>255</v>
      </c>
      <c r="E331" s="1208" t="s">
        <v>175</v>
      </c>
      <c r="F331" s="1208" t="s">
        <v>175</v>
      </c>
      <c r="G331" s="1426" t="s">
        <v>2993</v>
      </c>
      <c r="H331" s="1276">
        <v>2</v>
      </c>
      <c r="I331" s="865">
        <v>113</v>
      </c>
      <c r="J331" s="1389">
        <f t="shared" si="26"/>
        <v>226</v>
      </c>
      <c r="K331" s="1125"/>
      <c r="L331" s="907" t="s">
        <v>3876</v>
      </c>
      <c r="M331" s="907" t="s">
        <v>3875</v>
      </c>
      <c r="N331" s="1514" t="s">
        <v>3804</v>
      </c>
      <c r="O331" s="1207">
        <v>46062</v>
      </c>
      <c r="P331" s="1208"/>
      <c r="Q331" s="853">
        <v>46069</v>
      </c>
      <c r="R331" s="1207">
        <v>46070</v>
      </c>
      <c r="S331" s="1265"/>
    </row>
    <row r="332" spans="1:19" s="804" customFormat="1" ht="19.7" customHeight="1">
      <c r="A332" s="855" t="s">
        <v>200</v>
      </c>
      <c r="B332" s="1522" t="s">
        <v>3808</v>
      </c>
      <c r="C332" s="831"/>
      <c r="D332" s="856">
        <f t="shared" si="23"/>
        <v>256</v>
      </c>
      <c r="E332" s="1280" t="s">
        <v>174</v>
      </c>
      <c r="F332" s="1208" t="s">
        <v>175</v>
      </c>
      <c r="G332" s="1426" t="s">
        <v>2994</v>
      </c>
      <c r="H332" s="1276">
        <v>1</v>
      </c>
      <c r="I332" s="865">
        <v>2023</v>
      </c>
      <c r="J332" s="1389">
        <f t="shared" si="26"/>
        <v>2023</v>
      </c>
      <c r="K332" s="1125"/>
      <c r="L332" s="907" t="s">
        <v>2995</v>
      </c>
      <c r="M332" s="907" t="s">
        <v>3875</v>
      </c>
      <c r="N332" s="1514" t="s">
        <v>3804</v>
      </c>
      <c r="O332" s="1207">
        <v>46062</v>
      </c>
      <c r="P332" s="1208"/>
      <c r="Q332" s="853">
        <v>46069</v>
      </c>
      <c r="R332" s="1207">
        <v>46070</v>
      </c>
      <c r="S332" s="1265"/>
    </row>
    <row r="333" spans="1:19" s="804" customFormat="1" ht="19.7" customHeight="1">
      <c r="A333" s="855" t="s">
        <v>123</v>
      </c>
      <c r="B333" s="1522" t="s">
        <v>3808</v>
      </c>
      <c r="C333" s="831"/>
      <c r="D333" s="856">
        <f t="shared" si="23"/>
        <v>257</v>
      </c>
      <c r="E333" s="1527" t="s">
        <v>175</v>
      </c>
      <c r="F333" s="1527" t="s">
        <v>175</v>
      </c>
      <c r="G333" s="1426" t="s">
        <v>2996</v>
      </c>
      <c r="H333" s="1393">
        <v>2</v>
      </c>
      <c r="I333" s="1383">
        <v>142</v>
      </c>
      <c r="J333" s="1425">
        <f t="shared" si="26"/>
        <v>284</v>
      </c>
      <c r="K333" s="1125"/>
      <c r="L333" s="907" t="s">
        <v>3876</v>
      </c>
      <c r="M333" s="907" t="s">
        <v>3875</v>
      </c>
      <c r="N333" s="1514" t="s">
        <v>3804</v>
      </c>
      <c r="O333" s="1207">
        <v>46062</v>
      </c>
      <c r="P333" s="1208"/>
      <c r="Q333" s="853">
        <v>46069</v>
      </c>
      <c r="R333" s="1207">
        <v>46070</v>
      </c>
      <c r="S333" s="1265"/>
    </row>
    <row r="334" spans="1:19" s="804" customFormat="1" ht="19.7" customHeight="1">
      <c r="A334" s="855" t="s">
        <v>123</v>
      </c>
      <c r="B334" s="1522" t="s">
        <v>3808</v>
      </c>
      <c r="C334" s="831"/>
      <c r="D334" s="856">
        <f t="shared" ref="D334:D340" si="27">+D333+1</f>
        <v>258</v>
      </c>
      <c r="E334" s="1208" t="s">
        <v>175</v>
      </c>
      <c r="F334" s="1208" t="s">
        <v>175</v>
      </c>
      <c r="G334" s="1426" t="s">
        <v>3877</v>
      </c>
      <c r="H334" s="1276">
        <v>2</v>
      </c>
      <c r="I334" s="865">
        <v>376</v>
      </c>
      <c r="J334" s="1389">
        <f t="shared" si="26"/>
        <v>752</v>
      </c>
      <c r="K334" s="1125"/>
      <c r="L334" s="907" t="s">
        <v>3878</v>
      </c>
      <c r="M334" s="907" t="s">
        <v>3875</v>
      </c>
      <c r="N334" s="1514" t="s">
        <v>3804</v>
      </c>
      <c r="O334" s="1207">
        <v>46062</v>
      </c>
      <c r="P334" s="1208"/>
      <c r="Q334" s="853">
        <v>46069</v>
      </c>
      <c r="R334" s="1207">
        <v>46070</v>
      </c>
      <c r="S334" s="1265"/>
    </row>
    <row r="335" spans="1:19" s="804" customFormat="1" ht="19.7" customHeight="1">
      <c r="A335" s="855" t="s">
        <v>123</v>
      </c>
      <c r="B335" s="1522" t="s">
        <v>3808</v>
      </c>
      <c r="C335" s="831"/>
      <c r="D335" s="856">
        <f t="shared" si="27"/>
        <v>259</v>
      </c>
      <c r="E335" s="1208" t="s">
        <v>175</v>
      </c>
      <c r="F335" s="1208" t="s">
        <v>175</v>
      </c>
      <c r="G335" s="1426" t="s">
        <v>2997</v>
      </c>
      <c r="H335" s="1276">
        <v>2</v>
      </c>
      <c r="I335" s="865">
        <v>112</v>
      </c>
      <c r="J335" s="1389">
        <f t="shared" si="26"/>
        <v>224</v>
      </c>
      <c r="K335" s="1125"/>
      <c r="L335" s="907" t="s">
        <v>3876</v>
      </c>
      <c r="M335" s="907" t="s">
        <v>3875</v>
      </c>
      <c r="N335" s="1514" t="s">
        <v>3804</v>
      </c>
      <c r="O335" s="1207">
        <v>46062</v>
      </c>
      <c r="P335" s="1208"/>
      <c r="Q335" s="853">
        <v>46069</v>
      </c>
      <c r="R335" s="1207">
        <v>46070</v>
      </c>
      <c r="S335" s="1265"/>
    </row>
    <row r="336" spans="1:19" s="804" customFormat="1" ht="19.7" customHeight="1">
      <c r="A336" s="831"/>
      <c r="B336" s="1522" t="s">
        <v>3808</v>
      </c>
      <c r="C336" s="831"/>
      <c r="D336" s="856">
        <f t="shared" si="27"/>
        <v>260</v>
      </c>
      <c r="E336" s="1208" t="s">
        <v>3879</v>
      </c>
      <c r="F336" s="1208" t="s">
        <v>175</v>
      </c>
      <c r="G336" s="1426" t="s">
        <v>3880</v>
      </c>
      <c r="H336" s="1276">
        <v>1</v>
      </c>
      <c r="I336" s="865">
        <v>12636</v>
      </c>
      <c r="J336" s="1389">
        <f t="shared" si="26"/>
        <v>12636</v>
      </c>
      <c r="K336" s="1125"/>
      <c r="L336" s="907" t="s">
        <v>3881</v>
      </c>
      <c r="M336" s="907" t="s">
        <v>3875</v>
      </c>
      <c r="N336" s="1514" t="s">
        <v>3804</v>
      </c>
      <c r="O336" s="1207">
        <v>46062</v>
      </c>
      <c r="P336" s="1208"/>
      <c r="Q336" s="853">
        <v>46069</v>
      </c>
      <c r="R336" s="1207">
        <v>46070</v>
      </c>
      <c r="S336" s="1265"/>
    </row>
    <row r="337" spans="1:19" s="804" customFormat="1" ht="19.7" customHeight="1">
      <c r="A337" s="855" t="s">
        <v>123</v>
      </c>
      <c r="B337" s="1522" t="s">
        <v>3808</v>
      </c>
      <c r="C337" s="831"/>
      <c r="D337" s="856">
        <f t="shared" si="27"/>
        <v>261</v>
      </c>
      <c r="E337" s="1208" t="s">
        <v>175</v>
      </c>
      <c r="F337" s="1208" t="s">
        <v>175</v>
      </c>
      <c r="G337" s="1426" t="s">
        <v>3882</v>
      </c>
      <c r="H337" s="1276">
        <v>2</v>
      </c>
      <c r="I337" s="865">
        <v>138</v>
      </c>
      <c r="J337" s="1389">
        <f t="shared" si="26"/>
        <v>276</v>
      </c>
      <c r="K337" s="1125"/>
      <c r="L337" s="907" t="s">
        <v>3002</v>
      </c>
      <c r="M337" s="907" t="s">
        <v>3875</v>
      </c>
      <c r="N337" s="1514" t="s">
        <v>3804</v>
      </c>
      <c r="O337" s="1207">
        <v>46062</v>
      </c>
      <c r="P337" s="1208"/>
      <c r="Q337" s="853">
        <v>46069</v>
      </c>
      <c r="R337" s="1207">
        <v>46070</v>
      </c>
      <c r="S337" s="1265"/>
    </row>
    <row r="338" spans="1:19" s="804" customFormat="1" ht="19.7" customHeight="1">
      <c r="A338" s="855" t="s">
        <v>123</v>
      </c>
      <c r="B338" s="1522" t="s">
        <v>3808</v>
      </c>
      <c r="C338" s="831"/>
      <c r="D338" s="856">
        <f t="shared" si="27"/>
        <v>262</v>
      </c>
      <c r="E338" s="1208" t="s">
        <v>175</v>
      </c>
      <c r="F338" s="1208" t="s">
        <v>175</v>
      </c>
      <c r="G338" s="1426" t="s">
        <v>3883</v>
      </c>
      <c r="H338" s="1276">
        <v>2</v>
      </c>
      <c r="I338" s="865">
        <v>1524</v>
      </c>
      <c r="J338" s="1389">
        <f t="shared" si="26"/>
        <v>3048</v>
      </c>
      <c r="K338" s="1125"/>
      <c r="L338" s="907" t="s">
        <v>3884</v>
      </c>
      <c r="M338" s="907" t="s">
        <v>3875</v>
      </c>
      <c r="N338" s="1514" t="s">
        <v>3804</v>
      </c>
      <c r="O338" s="1207">
        <v>46062</v>
      </c>
      <c r="P338" s="1208"/>
      <c r="Q338" s="853">
        <v>46069</v>
      </c>
      <c r="R338" s="1207">
        <v>46070</v>
      </c>
      <c r="S338" s="1265"/>
    </row>
    <row r="339" spans="1:19" s="804" customFormat="1" ht="19.7" customHeight="1">
      <c r="A339" s="855" t="s">
        <v>200</v>
      </c>
      <c r="B339" s="1522" t="s">
        <v>3808</v>
      </c>
      <c r="C339" s="831"/>
      <c r="D339" s="856">
        <f t="shared" si="27"/>
        <v>263</v>
      </c>
      <c r="E339" s="1280" t="s">
        <v>174</v>
      </c>
      <c r="F339" s="1208" t="s">
        <v>175</v>
      </c>
      <c r="G339" s="1426" t="s">
        <v>2998</v>
      </c>
      <c r="H339" s="1276">
        <v>1</v>
      </c>
      <c r="I339" s="865">
        <v>2502</v>
      </c>
      <c r="J339" s="1389">
        <f>H339*I339</f>
        <v>2502</v>
      </c>
      <c r="K339" s="1125"/>
      <c r="L339" s="907" t="s">
        <v>2999</v>
      </c>
      <c r="M339" s="907" t="s">
        <v>3875</v>
      </c>
      <c r="N339" s="1514" t="s">
        <v>3804</v>
      </c>
      <c r="O339" s="1207">
        <v>46062</v>
      </c>
      <c r="P339" s="1208"/>
      <c r="Q339" s="853">
        <v>46069</v>
      </c>
      <c r="R339" s="1207">
        <v>46070</v>
      </c>
      <c r="S339" s="1265"/>
    </row>
    <row r="340" spans="1:19" s="804" customFormat="1" ht="19.7" customHeight="1">
      <c r="A340" s="855" t="s">
        <v>123</v>
      </c>
      <c r="B340" s="1522" t="s">
        <v>3808</v>
      </c>
      <c r="C340" s="831"/>
      <c r="D340" s="856">
        <f t="shared" si="27"/>
        <v>264</v>
      </c>
      <c r="E340" s="1208" t="s">
        <v>3885</v>
      </c>
      <c r="F340" s="1208" t="s">
        <v>175</v>
      </c>
      <c r="G340" s="1426" t="s">
        <v>2764</v>
      </c>
      <c r="H340" s="1276">
        <v>1</v>
      </c>
      <c r="I340" s="865">
        <v>3284</v>
      </c>
      <c r="J340" s="1389">
        <f>H340*I340</f>
        <v>3284</v>
      </c>
      <c r="K340" s="1125"/>
      <c r="L340" s="907" t="s">
        <v>3886</v>
      </c>
      <c r="M340" s="907" t="s">
        <v>3875</v>
      </c>
      <c r="N340" s="1514" t="s">
        <v>3804</v>
      </c>
      <c r="O340" s="1207">
        <v>46062</v>
      </c>
      <c r="P340" s="1208"/>
      <c r="Q340" s="853">
        <v>46069</v>
      </c>
      <c r="R340" s="1207">
        <v>46070</v>
      </c>
      <c r="S340" s="1265"/>
    </row>
    <row r="341" spans="1:19" s="804" customFormat="1" ht="19.7" customHeight="1">
      <c r="D341" s="1208"/>
      <c r="E341" s="1280"/>
      <c r="F341" s="1372"/>
      <c r="G341" s="1285"/>
      <c r="H341" s="1266"/>
      <c r="I341" s="880"/>
      <c r="J341" s="881"/>
      <c r="K341" s="1125"/>
      <c r="L341" s="907"/>
      <c r="M341" s="831"/>
      <c r="N341" s="831"/>
      <c r="O341" s="1207"/>
      <c r="P341" s="1208"/>
      <c r="Q341" s="831"/>
      <c r="R341" s="1207"/>
      <c r="S341" s="1265"/>
    </row>
    <row r="342" spans="1:19" s="804" customFormat="1" ht="19.7" customHeight="1">
      <c r="D342" s="1208"/>
      <c r="E342" s="1208"/>
      <c r="F342" s="1208"/>
      <c r="G342" s="55"/>
      <c r="H342" s="1376"/>
      <c r="I342" s="364"/>
      <c r="J342" s="1303"/>
      <c r="K342" s="1125"/>
      <c r="L342" s="907"/>
      <c r="M342" s="831"/>
      <c r="N342" s="831"/>
      <c r="O342" s="1207"/>
      <c r="P342" s="1208"/>
      <c r="Q342" s="831"/>
      <c r="R342" s="1207"/>
      <c r="S342" s="1265"/>
    </row>
    <row r="343" spans="1:19" s="804" customFormat="1" ht="19.7" customHeight="1">
      <c r="D343" s="1208"/>
      <c r="E343" s="1208"/>
      <c r="F343" s="1208"/>
      <c r="G343" s="1324">
        <f>SUM(J268:J342)</f>
        <v>366479</v>
      </c>
      <c r="H343" s="1313"/>
      <c r="I343" s="831"/>
      <c r="J343" s="881"/>
      <c r="K343" s="1125"/>
      <c r="L343" s="907"/>
      <c r="M343" s="831"/>
      <c r="N343" s="831"/>
      <c r="O343" s="1207"/>
      <c r="P343" s="1208"/>
      <c r="Q343" s="831"/>
      <c r="R343" s="1207"/>
      <c r="S343" s="1265"/>
    </row>
    <row r="344" spans="1:19" s="804" customFormat="1" ht="19.7" customHeight="1">
      <c r="D344" s="1208"/>
      <c r="E344" s="1208"/>
      <c r="F344" s="1208"/>
      <c r="G344" s="907"/>
      <c r="H344" s="1266"/>
      <c r="I344" s="831"/>
      <c r="J344" s="881"/>
      <c r="K344" s="1125"/>
      <c r="L344" s="907"/>
      <c r="M344" s="831"/>
      <c r="N344" s="831"/>
      <c r="O344" s="1207"/>
      <c r="P344" s="1208"/>
      <c r="Q344" s="831"/>
      <c r="R344" s="1207"/>
      <c r="S344" s="1265"/>
    </row>
    <row r="345" spans="1:19" s="804" customFormat="1" ht="19.7" customHeight="1">
      <c r="D345" s="1208"/>
      <c r="E345" s="1208"/>
      <c r="F345" s="1208"/>
      <c r="G345" s="907"/>
      <c r="H345" s="1266"/>
      <c r="I345" s="831"/>
      <c r="J345" s="881"/>
      <c r="K345" s="1125"/>
      <c r="L345" s="907"/>
      <c r="M345" s="831"/>
      <c r="N345" s="831"/>
      <c r="O345" s="1207"/>
      <c r="P345" s="1208"/>
      <c r="Q345" s="831"/>
      <c r="R345" s="1207"/>
      <c r="S345" s="1265"/>
    </row>
    <row r="346" spans="1:19" s="804" customFormat="1" ht="19.7" customHeight="1">
      <c r="D346" s="1208"/>
      <c r="E346" s="1208"/>
      <c r="F346" s="1208"/>
      <c r="G346" s="907"/>
      <c r="H346" s="1266"/>
      <c r="I346" s="831"/>
      <c r="J346" s="881"/>
      <c r="K346" s="1125"/>
      <c r="L346" s="907"/>
      <c r="M346" s="831"/>
      <c r="N346" s="831"/>
      <c r="O346" s="1207"/>
      <c r="P346" s="1208"/>
      <c r="Q346" s="831"/>
      <c r="R346" s="1207"/>
      <c r="S346" s="1265"/>
    </row>
    <row r="347" spans="1:19" s="804" customFormat="1" ht="19.7" customHeight="1">
      <c r="D347" s="1208"/>
      <c r="E347" s="1208"/>
      <c r="F347" s="1208"/>
      <c r="G347" s="907"/>
      <c r="H347" s="1266"/>
      <c r="I347" s="831"/>
      <c r="J347" s="881"/>
      <c r="K347" s="1125"/>
      <c r="L347" s="907"/>
      <c r="M347" s="831"/>
      <c r="N347" s="831"/>
      <c r="O347" s="1207"/>
      <c r="P347" s="1208"/>
      <c r="Q347" s="831"/>
      <c r="R347" s="1207"/>
      <c r="S347" s="1265"/>
    </row>
    <row r="348" spans="1:19" s="804" customFormat="1" ht="19.7" customHeight="1">
      <c r="D348" s="1208"/>
      <c r="E348" s="1268" t="s">
        <v>3003</v>
      </c>
      <c r="F348" s="1314"/>
      <c r="G348" s="1315"/>
      <c r="H348" s="1266"/>
      <c r="I348" s="831"/>
      <c r="J348" s="881"/>
      <c r="K348" s="1125"/>
      <c r="L348" s="907"/>
      <c r="M348" s="831"/>
      <c r="N348" s="831"/>
      <c r="O348" s="1207"/>
      <c r="P348" s="1208"/>
      <c r="Q348" s="831"/>
      <c r="R348" s="1207"/>
      <c r="S348" s="1265"/>
    </row>
    <row r="349" spans="1:19" s="804" customFormat="1" ht="19.7" customHeight="1">
      <c r="A349" s="804" t="s">
        <v>3004</v>
      </c>
      <c r="B349" s="1510" t="s">
        <v>3887</v>
      </c>
      <c r="D349" s="1308">
        <f>+D340+1</f>
        <v>265</v>
      </c>
      <c r="E349" s="1208" t="s">
        <v>175</v>
      </c>
      <c r="F349" s="1271" t="s">
        <v>175</v>
      </c>
      <c r="G349" s="1463" t="s">
        <v>3026</v>
      </c>
      <c r="H349" s="1276">
        <v>1</v>
      </c>
      <c r="I349" s="1319">
        <v>830</v>
      </c>
      <c r="J349" s="1528">
        <f t="shared" ref="J349:J353" si="28">H349*I349</f>
        <v>830</v>
      </c>
      <c r="K349" s="1125"/>
      <c r="L349" s="907" t="s">
        <v>3027</v>
      </c>
      <c r="M349" s="831"/>
      <c r="N349" s="1529"/>
      <c r="O349" s="1207"/>
      <c r="P349" s="1208"/>
      <c r="Q349" s="853"/>
      <c r="R349" s="1207"/>
      <c r="S349" s="1265"/>
    </row>
    <row r="350" spans="1:19" s="804" customFormat="1" ht="19.7" customHeight="1">
      <c r="A350" s="804" t="s">
        <v>3004</v>
      </c>
      <c r="B350" s="1510" t="s">
        <v>3887</v>
      </c>
      <c r="D350" s="1308">
        <f t="shared" ref="D350:D353" si="29">+D349+1</f>
        <v>266</v>
      </c>
      <c r="E350" s="1208" t="s">
        <v>175</v>
      </c>
      <c r="F350" s="1271" t="s">
        <v>175</v>
      </c>
      <c r="G350" s="1463" t="s">
        <v>3028</v>
      </c>
      <c r="H350" s="1276">
        <v>1</v>
      </c>
      <c r="I350" s="1319">
        <v>830</v>
      </c>
      <c r="J350" s="1528">
        <f t="shared" si="28"/>
        <v>830</v>
      </c>
      <c r="K350" s="1125"/>
      <c r="L350" s="907" t="s">
        <v>3029</v>
      </c>
      <c r="M350" s="831"/>
      <c r="N350" s="1529"/>
      <c r="O350" s="1207"/>
      <c r="P350" s="1208"/>
      <c r="Q350" s="853"/>
      <c r="R350" s="1207"/>
      <c r="S350" s="1265"/>
    </row>
    <row r="351" spans="1:19" s="804" customFormat="1" ht="19.7" customHeight="1">
      <c r="A351" s="804" t="s">
        <v>3004</v>
      </c>
      <c r="B351" s="1510" t="s">
        <v>3887</v>
      </c>
      <c r="D351" s="1308">
        <f t="shared" si="29"/>
        <v>267</v>
      </c>
      <c r="E351" s="1208" t="s">
        <v>175</v>
      </c>
      <c r="F351" s="1271" t="s">
        <v>175</v>
      </c>
      <c r="G351" s="1463" t="s">
        <v>3030</v>
      </c>
      <c r="H351" s="1276">
        <v>1</v>
      </c>
      <c r="I351" s="1319">
        <v>690</v>
      </c>
      <c r="J351" s="1528">
        <f t="shared" si="28"/>
        <v>690</v>
      </c>
      <c r="K351" s="1125"/>
      <c r="L351" s="907" t="s">
        <v>3031</v>
      </c>
      <c r="M351" s="831"/>
      <c r="N351" s="1529"/>
      <c r="O351" s="1207"/>
      <c r="P351" s="1208"/>
      <c r="Q351" s="853"/>
      <c r="R351" s="1207"/>
      <c r="S351" s="1265"/>
    </row>
    <row r="352" spans="1:19" s="804" customFormat="1" ht="19.7" customHeight="1">
      <c r="A352" s="804" t="s">
        <v>3004</v>
      </c>
      <c r="B352" s="1510" t="s">
        <v>3887</v>
      </c>
      <c r="D352" s="1308">
        <f t="shared" si="29"/>
        <v>268</v>
      </c>
      <c r="E352" s="1208" t="s">
        <v>175</v>
      </c>
      <c r="F352" s="1271" t="s">
        <v>175</v>
      </c>
      <c r="G352" s="1463" t="s">
        <v>3032</v>
      </c>
      <c r="H352" s="1276">
        <v>1</v>
      </c>
      <c r="I352" s="1319">
        <v>830</v>
      </c>
      <c r="J352" s="1528">
        <f t="shared" si="28"/>
        <v>830</v>
      </c>
      <c r="K352" s="1125"/>
      <c r="L352" s="907" t="s">
        <v>3033</v>
      </c>
      <c r="M352" s="831"/>
      <c r="N352" s="1529"/>
      <c r="O352" s="1207"/>
      <c r="P352" s="1208"/>
      <c r="Q352" s="853"/>
      <c r="R352" s="1207"/>
      <c r="S352" s="1265"/>
    </row>
    <row r="353" spans="1:19" s="804" customFormat="1" ht="19.7" customHeight="1">
      <c r="A353" s="804" t="s">
        <v>3004</v>
      </c>
      <c r="B353" s="1510" t="s">
        <v>3887</v>
      </c>
      <c r="D353" s="1308">
        <f t="shared" si="29"/>
        <v>269</v>
      </c>
      <c r="E353" s="1208" t="s">
        <v>175</v>
      </c>
      <c r="F353" s="1271" t="s">
        <v>175</v>
      </c>
      <c r="G353" s="1463" t="s">
        <v>3036</v>
      </c>
      <c r="H353" s="1276">
        <v>1</v>
      </c>
      <c r="I353" s="1319">
        <v>690</v>
      </c>
      <c r="J353" s="1528">
        <f t="shared" si="28"/>
        <v>690</v>
      </c>
      <c r="K353" s="1125"/>
      <c r="L353" s="907" t="s">
        <v>3037</v>
      </c>
      <c r="M353" s="831"/>
      <c r="N353" s="1529"/>
      <c r="O353" s="1207"/>
      <c r="P353" s="1208"/>
      <c r="Q353" s="853"/>
      <c r="R353" s="1207"/>
      <c r="S353" s="1265"/>
    </row>
    <row r="354" spans="1:19" s="804" customFormat="1" ht="19.7" customHeight="1">
      <c r="D354" s="1208"/>
      <c r="E354" s="1208"/>
      <c r="F354" s="1208"/>
      <c r="G354" s="907"/>
      <c r="H354" s="1266"/>
      <c r="I354" s="831"/>
      <c r="J354" s="881"/>
      <c r="K354" s="1125"/>
      <c r="L354" s="907"/>
      <c r="M354" s="831"/>
      <c r="N354" s="831"/>
      <c r="O354" s="1207"/>
      <c r="P354" s="1208"/>
      <c r="Q354" s="831"/>
      <c r="R354" s="1207"/>
      <c r="S354" s="1265"/>
    </row>
    <row r="355" spans="1:19" s="804" customFormat="1" ht="19.7" customHeight="1">
      <c r="D355" s="1208"/>
      <c r="E355" s="1208"/>
      <c r="F355" s="1208"/>
      <c r="G355" s="1324">
        <f>SUM(J349:J354)</f>
        <v>3870</v>
      </c>
      <c r="H355" s="1266"/>
      <c r="I355" s="831"/>
      <c r="J355" s="881"/>
      <c r="K355" s="1125"/>
      <c r="L355" s="907"/>
      <c r="M355" s="831"/>
      <c r="N355" s="831"/>
      <c r="O355" s="1207"/>
      <c r="P355" s="1208"/>
      <c r="Q355" s="831"/>
      <c r="R355" s="1207"/>
      <c r="S355" s="1265"/>
    </row>
    <row r="356" spans="1:19" s="804" customFormat="1" ht="19.7" customHeight="1">
      <c r="D356" s="1208"/>
      <c r="E356" s="1208"/>
      <c r="F356" s="1208"/>
      <c r="G356" s="907"/>
      <c r="H356" s="1266"/>
      <c r="I356" s="831"/>
      <c r="J356" s="881"/>
      <c r="K356" s="1125"/>
      <c r="L356" s="907"/>
      <c r="M356" s="831"/>
      <c r="N356" s="831"/>
      <c r="O356" s="1207"/>
      <c r="P356" s="1208"/>
      <c r="Q356" s="831"/>
      <c r="R356" s="1207"/>
      <c r="S356" s="1265"/>
    </row>
    <row r="357" spans="1:19" s="804" customFormat="1" ht="19.7" customHeight="1">
      <c r="D357" s="1208"/>
      <c r="E357" s="1208"/>
      <c r="F357" s="1208"/>
      <c r="G357" s="907"/>
      <c r="H357" s="1266"/>
      <c r="I357" s="831"/>
      <c r="J357" s="881"/>
      <c r="K357" s="1125"/>
      <c r="L357" s="907"/>
      <c r="M357" s="831"/>
      <c r="N357" s="831"/>
      <c r="O357" s="1207"/>
      <c r="P357" s="1208"/>
      <c r="Q357" s="831"/>
      <c r="R357" s="1207"/>
      <c r="S357" s="1265"/>
    </row>
    <row r="358" spans="1:19" s="804" customFormat="1" ht="19.7" customHeight="1">
      <c r="D358" s="1208"/>
      <c r="E358" s="1208"/>
      <c r="F358" s="1208"/>
      <c r="G358" s="907"/>
      <c r="H358" s="1266"/>
      <c r="I358" s="831"/>
      <c r="J358" s="881"/>
      <c r="K358" s="1125"/>
      <c r="L358" s="907"/>
      <c r="M358" s="831"/>
      <c r="N358" s="831"/>
      <c r="O358" s="1207"/>
      <c r="P358" s="1208"/>
      <c r="Q358" s="831"/>
      <c r="R358" s="1207"/>
      <c r="S358" s="1265"/>
    </row>
    <row r="359" spans="1:19" s="804" customFormat="1" ht="19.7" customHeight="1">
      <c r="D359" s="1208"/>
      <c r="E359" s="1208"/>
      <c r="F359" s="1208"/>
      <c r="G359" s="907"/>
      <c r="H359" s="1266"/>
      <c r="I359" s="831"/>
      <c r="J359" s="881"/>
      <c r="K359" s="1125"/>
      <c r="L359" s="907"/>
      <c r="M359" s="831"/>
      <c r="N359" s="831"/>
      <c r="O359" s="1207"/>
      <c r="P359" s="1208"/>
      <c r="Q359" s="831"/>
      <c r="R359" s="1207"/>
      <c r="S359" s="1265"/>
    </row>
    <row r="360" spans="1:19" s="804" customFormat="1" ht="19.7" customHeight="1">
      <c r="D360" s="1208"/>
      <c r="E360" s="1208"/>
      <c r="F360" s="1208"/>
      <c r="G360" s="907"/>
      <c r="H360" s="1266"/>
      <c r="I360" s="831"/>
      <c r="J360" s="881"/>
      <c r="K360" s="1125"/>
      <c r="L360" s="907"/>
      <c r="M360" s="831"/>
      <c r="N360" s="831"/>
      <c r="O360" s="1207"/>
      <c r="P360" s="1208"/>
      <c r="Q360" s="831"/>
      <c r="R360" s="1207"/>
      <c r="S360" s="1265"/>
    </row>
    <row r="361" spans="1:19" s="804" customFormat="1" ht="19.7" customHeight="1">
      <c r="D361" s="1208"/>
      <c r="E361" s="1208"/>
      <c r="F361" s="1208"/>
      <c r="G361" s="907"/>
      <c r="H361" s="1266"/>
      <c r="I361" s="831"/>
      <c r="J361" s="881"/>
      <c r="K361" s="1125"/>
      <c r="L361" s="907"/>
      <c r="M361" s="831"/>
      <c r="N361" s="831"/>
      <c r="O361" s="1207"/>
      <c r="P361" s="1208"/>
      <c r="Q361" s="831"/>
      <c r="R361" s="1207"/>
      <c r="S361" s="1265"/>
    </row>
    <row r="362" spans="1:19" s="804" customFormat="1" ht="19.7" customHeight="1">
      <c r="D362" s="1208"/>
      <c r="E362" s="1208"/>
      <c r="F362" s="1208"/>
      <c r="G362" s="907"/>
      <c r="H362" s="1266"/>
      <c r="I362" s="831"/>
      <c r="J362" s="881"/>
      <c r="K362" s="1125"/>
      <c r="L362" s="907"/>
      <c r="M362" s="831"/>
      <c r="N362" s="831"/>
      <c r="O362" s="1207"/>
      <c r="P362" s="1208"/>
      <c r="Q362" s="831"/>
      <c r="R362" s="1207"/>
      <c r="S362" s="1265"/>
    </row>
    <row r="363" spans="1:19" s="804" customFormat="1" ht="19.7" customHeight="1">
      <c r="D363" s="1208"/>
      <c r="E363" s="1208"/>
      <c r="F363" s="1208"/>
      <c r="G363" s="907"/>
      <c r="H363" s="1266"/>
      <c r="I363" s="831"/>
      <c r="J363" s="881"/>
      <c r="K363" s="1125"/>
      <c r="L363" s="907"/>
      <c r="M363" s="831"/>
      <c r="N363" s="831"/>
      <c r="O363" s="1207"/>
      <c r="P363" s="1208"/>
      <c r="Q363" s="831"/>
      <c r="R363" s="1207"/>
      <c r="S363" s="1265"/>
    </row>
    <row r="364" spans="1:19" s="804" customFormat="1" ht="19.7" customHeight="1">
      <c r="D364" s="1208"/>
      <c r="E364" s="1208"/>
      <c r="F364" s="1208"/>
      <c r="G364" s="907"/>
      <c r="H364" s="1266"/>
      <c r="I364" s="831"/>
      <c r="J364" s="881"/>
      <c r="K364" s="1125"/>
      <c r="L364" s="907"/>
      <c r="M364" s="831"/>
      <c r="N364" s="831"/>
      <c r="O364" s="1207"/>
      <c r="P364" s="1208"/>
      <c r="Q364" s="831"/>
      <c r="R364" s="1207"/>
      <c r="S364" s="1265"/>
    </row>
    <row r="365" spans="1:19" s="804" customFormat="1" ht="19.7" customHeight="1">
      <c r="D365" s="1208"/>
      <c r="E365" s="1208"/>
      <c r="F365" s="1208"/>
      <c r="G365" s="907"/>
      <c r="H365" s="1266"/>
      <c r="I365" s="831"/>
      <c r="J365" s="881"/>
      <c r="K365" s="1125"/>
      <c r="L365" s="907"/>
      <c r="M365" s="831"/>
      <c r="N365" s="831"/>
      <c r="O365" s="1207"/>
      <c r="P365" s="1208"/>
      <c r="Q365" s="831"/>
      <c r="R365" s="1207"/>
      <c r="S365" s="1265"/>
    </row>
    <row r="366" spans="1:19" s="804" customFormat="1" ht="19.7" customHeight="1">
      <c r="D366" s="1208"/>
      <c r="E366" s="1208"/>
      <c r="F366" s="1208"/>
      <c r="G366" s="907"/>
      <c r="H366" s="1266"/>
      <c r="I366" s="831"/>
      <c r="J366" s="881"/>
      <c r="K366" s="1125"/>
      <c r="L366" s="907"/>
      <c r="M366" s="831"/>
      <c r="N366" s="831"/>
      <c r="O366" s="1207"/>
      <c r="P366" s="1208"/>
      <c r="Q366" s="831"/>
      <c r="R366" s="1207"/>
      <c r="S366" s="1265"/>
    </row>
    <row r="367" spans="1:19" s="804" customFormat="1" ht="19.7" customHeight="1">
      <c r="D367" s="1208"/>
      <c r="E367" s="1208"/>
      <c r="F367" s="1208"/>
      <c r="G367" s="907"/>
      <c r="H367" s="1266"/>
      <c r="I367" s="831"/>
      <c r="J367" s="881"/>
      <c r="K367" s="1125"/>
      <c r="L367" s="907"/>
      <c r="M367" s="831"/>
      <c r="N367" s="831"/>
      <c r="O367" s="1207"/>
      <c r="P367" s="1208"/>
      <c r="Q367" s="831"/>
      <c r="R367" s="1207"/>
      <c r="S367" s="1265"/>
    </row>
    <row r="368" spans="1:19" s="804" customFormat="1" ht="19.7" customHeight="1">
      <c r="D368" s="1208"/>
      <c r="E368" s="1208"/>
      <c r="F368" s="1208"/>
      <c r="G368" s="907"/>
      <c r="H368" s="1266"/>
      <c r="I368" s="831"/>
      <c r="J368" s="881"/>
      <c r="K368" s="1125"/>
      <c r="L368" s="907"/>
      <c r="M368" s="831"/>
      <c r="N368" s="831"/>
      <c r="O368" s="1207"/>
      <c r="P368" s="1208"/>
      <c r="Q368" s="831"/>
      <c r="R368" s="1207"/>
      <c r="S368" s="1265"/>
    </row>
    <row r="369" spans="4:19" s="804" customFormat="1" ht="19.7" customHeight="1">
      <c r="D369" s="1208"/>
      <c r="E369" s="1208"/>
      <c r="F369" s="1208"/>
      <c r="G369" s="907"/>
      <c r="H369" s="1266"/>
      <c r="I369" s="831"/>
      <c r="J369" s="881"/>
      <c r="K369" s="1125"/>
      <c r="L369" s="907"/>
      <c r="M369" s="831"/>
      <c r="N369" s="831"/>
      <c r="O369" s="1207"/>
      <c r="P369" s="1208"/>
      <c r="Q369" s="831"/>
      <c r="R369" s="1207"/>
      <c r="S369" s="1265"/>
    </row>
    <row r="370" spans="4:19" s="804" customFormat="1" ht="19.7" customHeight="1">
      <c r="D370" s="1208"/>
      <c r="E370" s="1208"/>
      <c r="F370" s="1208"/>
      <c r="G370" s="907"/>
      <c r="H370" s="1266"/>
      <c r="I370" s="831"/>
      <c r="J370" s="881"/>
      <c r="K370" s="1125"/>
      <c r="L370" s="907"/>
      <c r="M370" s="831"/>
      <c r="N370" s="831"/>
      <c r="O370" s="1207"/>
      <c r="P370" s="1208"/>
      <c r="Q370" s="831"/>
      <c r="R370" s="1207"/>
      <c r="S370" s="1265"/>
    </row>
    <row r="371" spans="4:19" s="804" customFormat="1" ht="19.7" customHeight="1">
      <c r="D371" s="1208"/>
      <c r="E371" s="1208"/>
      <c r="F371" s="1208"/>
      <c r="G371" s="907"/>
      <c r="H371" s="1266"/>
      <c r="I371" s="831"/>
      <c r="J371" s="881"/>
      <c r="K371" s="1125"/>
      <c r="L371" s="907"/>
      <c r="M371" s="831"/>
      <c r="N371" s="831"/>
      <c r="O371" s="1207"/>
      <c r="P371" s="1208"/>
      <c r="Q371" s="831"/>
      <c r="R371" s="1207"/>
      <c r="S371" s="1265"/>
    </row>
    <row r="372" spans="4:19" s="804" customFormat="1" ht="19.7" customHeight="1">
      <c r="D372" s="1208"/>
      <c r="E372" s="1208"/>
      <c r="F372" s="1208"/>
      <c r="G372" s="907"/>
      <c r="H372" s="1266"/>
      <c r="I372" s="831"/>
      <c r="J372" s="881"/>
      <c r="K372" s="1125"/>
      <c r="L372" s="907"/>
      <c r="M372" s="831"/>
      <c r="N372" s="831"/>
      <c r="O372" s="1207"/>
      <c r="P372" s="1208"/>
      <c r="Q372" s="831"/>
      <c r="R372" s="1207"/>
      <c r="S372" s="1265"/>
    </row>
    <row r="373" spans="4:19" s="804" customFormat="1" ht="19.7" customHeight="1">
      <c r="D373" s="1208"/>
      <c r="E373" s="1208"/>
      <c r="F373" s="1208"/>
      <c r="G373" s="907"/>
      <c r="H373" s="1266"/>
      <c r="I373" s="831"/>
      <c r="J373" s="881"/>
      <c r="K373" s="1125"/>
      <c r="L373" s="907"/>
      <c r="M373" s="831"/>
      <c r="N373" s="831"/>
      <c r="O373" s="1207"/>
      <c r="P373" s="1208"/>
      <c r="Q373" s="831"/>
      <c r="R373" s="1207"/>
      <c r="S373" s="1265"/>
    </row>
    <row r="374" spans="4:19" s="804" customFormat="1" ht="19.7" customHeight="1">
      <c r="D374" s="1208"/>
      <c r="E374" s="1208"/>
      <c r="F374" s="1208"/>
      <c r="G374" s="907"/>
      <c r="H374" s="1266"/>
      <c r="I374" s="831"/>
      <c r="J374" s="881"/>
      <c r="K374" s="1125"/>
      <c r="L374" s="907"/>
      <c r="M374" s="831"/>
      <c r="N374" s="831"/>
      <c r="O374" s="1207"/>
      <c r="P374" s="1208"/>
      <c r="Q374" s="831"/>
      <c r="R374" s="1207"/>
      <c r="S374" s="1265"/>
    </row>
    <row r="375" spans="4:19" s="804" customFormat="1" ht="19.7" customHeight="1">
      <c r="D375" s="1208"/>
      <c r="E375" s="1208"/>
      <c r="F375" s="1208"/>
      <c r="G375" s="907"/>
      <c r="H375" s="1266"/>
      <c r="I375" s="831"/>
      <c r="J375" s="881"/>
      <c r="K375" s="1125"/>
      <c r="L375" s="907"/>
      <c r="M375" s="831"/>
      <c r="N375" s="831"/>
      <c r="O375" s="1207"/>
      <c r="P375" s="1208"/>
      <c r="Q375" s="831"/>
      <c r="R375" s="1207"/>
      <c r="S375" s="1265"/>
    </row>
    <row r="376" spans="4:19" s="804" customFormat="1" ht="19.7" customHeight="1">
      <c r="D376" s="1208"/>
      <c r="E376" s="1208"/>
      <c r="F376" s="1208"/>
      <c r="G376" s="907"/>
      <c r="H376" s="1266"/>
      <c r="I376" s="831"/>
      <c r="J376" s="881"/>
      <c r="K376" s="1125"/>
      <c r="L376" s="907"/>
      <c r="M376" s="831"/>
      <c r="N376" s="831"/>
      <c r="O376" s="1207"/>
      <c r="P376" s="1208"/>
      <c r="Q376" s="831"/>
      <c r="R376" s="1207"/>
      <c r="S376" s="1265"/>
    </row>
    <row r="377" spans="4:19" s="804" customFormat="1" ht="19.7" customHeight="1">
      <c r="D377" s="1208"/>
      <c r="E377" s="1208"/>
      <c r="F377" s="1208"/>
      <c r="G377" s="907"/>
      <c r="H377" s="1266"/>
      <c r="I377" s="831"/>
      <c r="J377" s="881"/>
      <c r="K377" s="1125"/>
      <c r="L377" s="907"/>
      <c r="M377" s="831"/>
      <c r="N377" s="831"/>
      <c r="O377" s="1207"/>
      <c r="P377" s="1208"/>
      <c r="Q377" s="831"/>
      <c r="R377" s="1207"/>
      <c r="S377" s="1265"/>
    </row>
    <row r="378" spans="4:19" s="804" customFormat="1" ht="19.7" customHeight="1">
      <c r="D378" s="1208"/>
      <c r="E378" s="1208"/>
      <c r="F378" s="1208"/>
      <c r="G378" s="907"/>
      <c r="H378" s="1266"/>
      <c r="I378" s="831"/>
      <c r="J378" s="881"/>
      <c r="K378" s="1125"/>
      <c r="L378" s="907"/>
      <c r="M378" s="831"/>
      <c r="N378" s="831"/>
      <c r="O378" s="1207"/>
      <c r="P378" s="1208"/>
      <c r="Q378" s="831"/>
      <c r="R378" s="1207"/>
      <c r="S378" s="1265"/>
    </row>
    <row r="379" spans="4:19" s="804" customFormat="1" ht="19.7" customHeight="1">
      <c r="D379" s="1208"/>
      <c r="E379" s="1208"/>
      <c r="F379" s="1208"/>
      <c r="G379" s="907"/>
      <c r="H379" s="1266"/>
      <c r="I379" s="831"/>
      <c r="J379" s="881"/>
      <c r="K379" s="1125"/>
      <c r="L379" s="907"/>
      <c r="M379" s="831"/>
      <c r="N379" s="831"/>
      <c r="O379" s="1207"/>
      <c r="P379" s="1208"/>
      <c r="Q379" s="831"/>
      <c r="R379" s="1207"/>
      <c r="S379" s="1265"/>
    </row>
    <row r="380" spans="4:19" s="804" customFormat="1" ht="19.7" customHeight="1">
      <c r="D380" s="1208"/>
      <c r="E380" s="1208"/>
      <c r="F380" s="1208"/>
      <c r="G380" s="907"/>
      <c r="H380" s="1266"/>
      <c r="I380" s="831"/>
      <c r="J380" s="881"/>
      <c r="K380" s="1125"/>
      <c r="L380" s="907"/>
      <c r="M380" s="831"/>
      <c r="N380" s="831"/>
      <c r="O380" s="1207"/>
      <c r="P380" s="1208"/>
      <c r="Q380" s="831"/>
      <c r="R380" s="1207"/>
      <c r="S380" s="1265"/>
    </row>
    <row r="381" spans="4:19" s="804" customFormat="1" ht="19.7" customHeight="1">
      <c r="D381" s="1208"/>
      <c r="E381" s="1208"/>
      <c r="F381" s="1208"/>
      <c r="G381" s="907"/>
      <c r="H381" s="1266"/>
      <c r="I381" s="831"/>
      <c r="J381" s="881"/>
      <c r="K381" s="1125"/>
      <c r="L381" s="907"/>
      <c r="M381" s="831"/>
      <c r="N381" s="831"/>
      <c r="O381" s="1207"/>
      <c r="P381" s="1208"/>
      <c r="Q381" s="831"/>
      <c r="R381" s="1207"/>
      <c r="S381" s="1265"/>
    </row>
    <row r="382" spans="4:19" s="804" customFormat="1" ht="19.7" customHeight="1">
      <c r="D382" s="1208"/>
      <c r="E382" s="1208"/>
      <c r="F382" s="1208"/>
      <c r="G382" s="907"/>
      <c r="H382" s="1266"/>
      <c r="I382" s="831"/>
      <c r="J382" s="881"/>
      <c r="K382" s="1125"/>
      <c r="L382" s="907"/>
      <c r="M382" s="831"/>
      <c r="N382" s="831"/>
      <c r="O382" s="1207"/>
      <c r="P382" s="1208"/>
      <c r="Q382" s="831"/>
      <c r="R382" s="1207"/>
      <c r="S382" s="1265"/>
    </row>
    <row r="383" spans="4:19" s="804" customFormat="1" ht="19.7" customHeight="1">
      <c r="D383" s="1208"/>
      <c r="E383" s="1208"/>
      <c r="F383" s="1208"/>
      <c r="G383" s="907"/>
      <c r="H383" s="1266"/>
      <c r="I383" s="831"/>
      <c r="J383" s="881"/>
      <c r="K383" s="1125"/>
      <c r="L383" s="907"/>
      <c r="M383" s="831"/>
      <c r="N383" s="831"/>
      <c r="O383" s="1207"/>
      <c r="P383" s="1208"/>
      <c r="Q383" s="831"/>
      <c r="R383" s="1207"/>
      <c r="S383" s="1265"/>
    </row>
    <row r="384" spans="4:19" s="804" customFormat="1" ht="19.7" customHeight="1">
      <c r="D384" s="1208"/>
      <c r="E384" s="1208"/>
      <c r="F384" s="1208"/>
      <c r="G384" s="907"/>
      <c r="H384" s="1266"/>
      <c r="I384" s="831"/>
      <c r="J384" s="881"/>
      <c r="K384" s="1125"/>
      <c r="L384" s="907"/>
      <c r="M384" s="831"/>
      <c r="N384" s="831"/>
      <c r="O384" s="1207"/>
      <c r="P384" s="1208"/>
      <c r="Q384" s="831"/>
      <c r="R384" s="1207"/>
      <c r="S384" s="1265"/>
    </row>
    <row r="385" spans="4:19" s="804" customFormat="1" ht="19.7" customHeight="1">
      <c r="D385" s="1208"/>
      <c r="E385" s="1208"/>
      <c r="F385" s="1208"/>
      <c r="G385" s="907"/>
      <c r="H385" s="1266"/>
      <c r="I385" s="831"/>
      <c r="J385" s="881"/>
      <c r="K385" s="1125"/>
      <c r="L385" s="907"/>
      <c r="M385" s="831"/>
      <c r="N385" s="831"/>
      <c r="O385" s="1207"/>
      <c r="P385" s="1208"/>
      <c r="Q385" s="831"/>
      <c r="R385" s="1207"/>
      <c r="S385" s="1265"/>
    </row>
    <row r="386" spans="4:19" s="804" customFormat="1" ht="19.7" customHeight="1">
      <c r="D386" s="1208"/>
      <c r="E386" s="1208"/>
      <c r="F386" s="1208"/>
      <c r="G386" s="907"/>
      <c r="H386" s="1266"/>
      <c r="I386" s="831"/>
      <c r="J386" s="881"/>
      <c r="K386" s="1125"/>
      <c r="L386" s="907"/>
      <c r="M386" s="831"/>
      <c r="N386" s="831"/>
      <c r="O386" s="1207"/>
      <c r="P386" s="1208"/>
      <c r="Q386" s="831"/>
      <c r="R386" s="1207"/>
      <c r="S386" s="1265"/>
    </row>
    <row r="387" spans="4:19" s="804" customFormat="1" ht="19.7" customHeight="1">
      <c r="D387" s="1208"/>
      <c r="E387" s="1208"/>
      <c r="F387" s="1208"/>
      <c r="G387" s="907"/>
      <c r="H387" s="1266"/>
      <c r="I387" s="831"/>
      <c r="J387" s="881"/>
      <c r="K387" s="1125"/>
      <c r="L387" s="907"/>
      <c r="M387" s="831"/>
      <c r="N387" s="831"/>
      <c r="O387" s="1207"/>
      <c r="P387" s="1208"/>
      <c r="Q387" s="831"/>
      <c r="R387" s="1207"/>
      <c r="S387" s="1265"/>
    </row>
    <row r="388" spans="4:19" s="804" customFormat="1" ht="19.7" customHeight="1">
      <c r="D388" s="1208"/>
      <c r="E388" s="1208"/>
      <c r="F388" s="1208"/>
      <c r="G388" s="907"/>
      <c r="H388" s="1266"/>
      <c r="I388" s="831"/>
      <c r="J388" s="881"/>
      <c r="K388" s="1125"/>
      <c r="L388" s="907"/>
      <c r="M388" s="831"/>
      <c r="N388" s="831"/>
      <c r="O388" s="1207"/>
      <c r="P388" s="1208"/>
      <c r="Q388" s="831"/>
      <c r="R388" s="1207"/>
      <c r="S388" s="1265"/>
    </row>
    <row r="389" spans="4:19" s="804" customFormat="1" ht="19.7" customHeight="1">
      <c r="D389" s="1208"/>
      <c r="E389" s="1208"/>
      <c r="F389" s="1208"/>
      <c r="G389" s="907"/>
      <c r="H389" s="1266"/>
      <c r="I389" s="831"/>
      <c r="J389" s="881"/>
      <c r="K389" s="1125"/>
      <c r="L389" s="907"/>
      <c r="M389" s="831"/>
      <c r="N389" s="831"/>
      <c r="O389" s="1207"/>
      <c r="P389" s="1208"/>
      <c r="Q389" s="831"/>
      <c r="R389" s="1207"/>
      <c r="S389" s="1265"/>
    </row>
    <row r="390" spans="4:19" s="804" customFormat="1" ht="19.7" customHeight="1">
      <c r="D390" s="1208"/>
      <c r="E390" s="1208"/>
      <c r="F390" s="1208"/>
      <c r="G390" s="907"/>
      <c r="H390" s="1266"/>
      <c r="I390" s="831"/>
      <c r="J390" s="881"/>
      <c r="K390" s="1125"/>
      <c r="L390" s="907"/>
      <c r="M390" s="831"/>
      <c r="N390" s="831"/>
      <c r="O390" s="1207"/>
      <c r="P390" s="1208"/>
      <c r="Q390" s="831"/>
      <c r="R390" s="1207"/>
      <c r="S390" s="1265"/>
    </row>
    <row r="391" spans="4:19" s="804" customFormat="1" ht="19.7" customHeight="1">
      <c r="D391" s="1208"/>
      <c r="E391" s="1208"/>
      <c r="F391" s="1208"/>
      <c r="G391" s="907"/>
      <c r="H391" s="1266"/>
      <c r="I391" s="831"/>
      <c r="J391" s="881"/>
      <c r="K391" s="1125"/>
      <c r="L391" s="907"/>
      <c r="M391" s="831"/>
      <c r="N391" s="831"/>
      <c r="O391" s="1207"/>
      <c r="P391" s="1208"/>
      <c r="Q391" s="831"/>
      <c r="R391" s="1207"/>
      <c r="S391" s="1265"/>
    </row>
    <row r="392" spans="4:19" s="804" customFormat="1" ht="19.7" customHeight="1">
      <c r="D392" s="1208"/>
      <c r="E392" s="1208"/>
      <c r="F392" s="1208"/>
      <c r="G392" s="907"/>
      <c r="H392" s="1266"/>
      <c r="I392" s="831"/>
      <c r="J392" s="881"/>
      <c r="K392" s="1125"/>
      <c r="L392" s="907"/>
      <c r="M392" s="831"/>
      <c r="N392" s="831"/>
      <c r="O392" s="1207"/>
      <c r="P392" s="1208"/>
      <c r="Q392" s="831"/>
      <c r="R392" s="1207"/>
      <c r="S392" s="1265"/>
    </row>
    <row r="393" spans="4:19" s="804" customFormat="1" ht="19.7" customHeight="1">
      <c r="D393" s="1208"/>
      <c r="E393" s="1208"/>
      <c r="F393" s="1208"/>
      <c r="G393" s="907"/>
      <c r="H393" s="1266"/>
      <c r="I393" s="831"/>
      <c r="J393" s="881"/>
      <c r="K393" s="1125"/>
      <c r="L393" s="907"/>
      <c r="M393" s="831"/>
      <c r="N393" s="831"/>
      <c r="O393" s="1207"/>
      <c r="P393" s="1208"/>
      <c r="Q393" s="831"/>
      <c r="R393" s="1207"/>
      <c r="S393" s="1265"/>
    </row>
    <row r="394" spans="4:19" s="804" customFormat="1" ht="19.7" customHeight="1">
      <c r="D394" s="1208"/>
      <c r="E394" s="1208"/>
      <c r="F394" s="1208"/>
      <c r="G394" s="907"/>
      <c r="H394" s="1266"/>
      <c r="I394" s="831"/>
      <c r="J394" s="881"/>
      <c r="K394" s="1125"/>
      <c r="L394" s="907"/>
      <c r="M394" s="831"/>
      <c r="N394" s="831"/>
      <c r="O394" s="1207"/>
      <c r="P394" s="1208"/>
      <c r="Q394" s="831"/>
      <c r="R394" s="1207"/>
      <c r="S394" s="1265"/>
    </row>
    <row r="395" spans="4:19" s="804" customFormat="1" ht="19.7" customHeight="1">
      <c r="D395" s="1208"/>
      <c r="E395" s="1208"/>
      <c r="F395" s="1208"/>
      <c r="G395" s="907"/>
      <c r="H395" s="1266"/>
      <c r="I395" s="831"/>
      <c r="J395" s="881"/>
      <c r="K395" s="1125"/>
      <c r="L395" s="907"/>
      <c r="M395" s="831"/>
      <c r="N395" s="831"/>
      <c r="O395" s="1207"/>
      <c r="P395" s="1208"/>
      <c r="Q395" s="831"/>
      <c r="R395" s="1207"/>
      <c r="S395" s="1265"/>
    </row>
    <row r="396" spans="4:19" s="804" customFormat="1" ht="19.7" customHeight="1">
      <c r="D396" s="1208"/>
      <c r="E396" s="1208"/>
      <c r="F396" s="1208"/>
      <c r="G396" s="907"/>
      <c r="H396" s="1266"/>
      <c r="I396" s="831"/>
      <c r="J396" s="881"/>
      <c r="K396" s="1125"/>
      <c r="L396" s="907"/>
      <c r="M396" s="831"/>
      <c r="N396" s="831"/>
      <c r="O396" s="1207"/>
      <c r="P396" s="1208"/>
      <c r="Q396" s="831"/>
      <c r="R396" s="1207"/>
      <c r="S396" s="1265"/>
    </row>
    <row r="397" spans="4:19" s="804" customFormat="1" ht="19.7" customHeight="1">
      <c r="D397" s="1208"/>
      <c r="E397" s="1208"/>
      <c r="F397" s="1208"/>
      <c r="G397" s="907"/>
      <c r="H397" s="1266"/>
      <c r="I397" s="831"/>
      <c r="J397" s="881"/>
      <c r="K397" s="1125"/>
      <c r="L397" s="907"/>
      <c r="M397" s="831"/>
      <c r="N397" s="831"/>
      <c r="O397" s="1207"/>
      <c r="P397" s="1208"/>
      <c r="Q397" s="831"/>
      <c r="R397" s="1207"/>
      <c r="S397" s="1265"/>
    </row>
    <row r="398" spans="4:19" s="804" customFormat="1" ht="19.7" customHeight="1">
      <c r="D398" s="1208"/>
      <c r="E398" s="1208"/>
      <c r="F398" s="1208"/>
      <c r="G398" s="907"/>
      <c r="H398" s="1266"/>
      <c r="I398" s="831"/>
      <c r="J398" s="881"/>
      <c r="K398" s="1125"/>
      <c r="L398" s="907"/>
      <c r="M398" s="831"/>
      <c r="N398" s="831"/>
      <c r="O398" s="1207"/>
      <c r="P398" s="1208"/>
      <c r="Q398" s="831"/>
      <c r="R398" s="1207"/>
      <c r="S398" s="1265"/>
    </row>
    <row r="399" spans="4:19" s="804" customFormat="1" ht="19.7" customHeight="1">
      <c r="D399" s="1208"/>
      <c r="E399" s="1208"/>
      <c r="F399" s="1208"/>
      <c r="G399" s="907"/>
      <c r="H399" s="1266"/>
      <c r="I399" s="831"/>
      <c r="J399" s="881"/>
      <c r="K399" s="1125"/>
      <c r="L399" s="907"/>
      <c r="M399" s="831"/>
      <c r="N399" s="831"/>
      <c r="O399" s="1207"/>
      <c r="P399" s="1208"/>
      <c r="Q399" s="831"/>
      <c r="R399" s="1207"/>
      <c r="S399" s="1265"/>
    </row>
    <row r="400" spans="4:19" s="804" customFormat="1" ht="19.7" customHeight="1">
      <c r="D400" s="1208"/>
      <c r="E400" s="1208"/>
      <c r="F400" s="1208"/>
      <c r="G400" s="907"/>
      <c r="H400" s="1266"/>
      <c r="I400" s="831"/>
      <c r="J400" s="881"/>
      <c r="K400" s="1125"/>
      <c r="L400" s="907"/>
      <c r="M400" s="831"/>
      <c r="N400" s="831"/>
      <c r="O400" s="1207"/>
      <c r="P400" s="1208"/>
      <c r="Q400" s="831"/>
      <c r="R400" s="1207"/>
      <c r="S400" s="1265"/>
    </row>
    <row r="401" spans="4:19" s="804" customFormat="1" ht="19.7" customHeight="1">
      <c r="D401" s="1208"/>
      <c r="E401" s="1208"/>
      <c r="F401" s="1208"/>
      <c r="G401" s="907"/>
      <c r="H401" s="1266"/>
      <c r="I401" s="831"/>
      <c r="J401" s="881"/>
      <c r="K401" s="1125"/>
      <c r="L401" s="907"/>
      <c r="M401" s="831"/>
      <c r="N401" s="831"/>
      <c r="O401" s="1207"/>
      <c r="P401" s="1208"/>
      <c r="Q401" s="831"/>
      <c r="R401" s="1207"/>
      <c r="S401" s="1265"/>
    </row>
    <row r="402" spans="4:19" s="804" customFormat="1" ht="19.7" customHeight="1">
      <c r="D402" s="1208"/>
      <c r="E402" s="1208"/>
      <c r="F402" s="1208"/>
      <c r="G402" s="907"/>
      <c r="H402" s="1266"/>
      <c r="I402" s="831"/>
      <c r="J402" s="881"/>
      <c r="K402" s="1125"/>
      <c r="L402" s="907"/>
      <c r="M402" s="831"/>
      <c r="N402" s="831"/>
      <c r="O402" s="1207"/>
      <c r="P402" s="1208"/>
      <c r="Q402" s="831"/>
      <c r="R402" s="1207"/>
      <c r="S402" s="1265"/>
    </row>
    <row r="403" spans="4:19" s="804" customFormat="1" ht="19.7" customHeight="1">
      <c r="D403" s="1208"/>
      <c r="E403" s="1208"/>
      <c r="F403" s="1208"/>
      <c r="G403" s="907"/>
      <c r="H403" s="1266"/>
      <c r="I403" s="831"/>
      <c r="J403" s="881"/>
      <c r="K403" s="1125"/>
      <c r="L403" s="907"/>
      <c r="M403" s="831"/>
      <c r="N403" s="831"/>
      <c r="O403" s="1207"/>
      <c r="P403" s="1208"/>
      <c r="Q403" s="831"/>
      <c r="R403" s="1207"/>
      <c r="S403" s="1265"/>
    </row>
    <row r="404" spans="4:19" s="804" customFormat="1" ht="19.7" customHeight="1">
      <c r="D404" s="1208"/>
      <c r="E404" s="1208"/>
      <c r="F404" s="1208"/>
      <c r="G404" s="907"/>
      <c r="H404" s="1266"/>
      <c r="I404" s="831"/>
      <c r="J404" s="881"/>
      <c r="K404" s="1125"/>
      <c r="L404" s="907"/>
      <c r="M404" s="831"/>
      <c r="N404" s="831"/>
      <c r="O404" s="1207"/>
      <c r="P404" s="1208"/>
      <c r="Q404" s="831"/>
      <c r="R404" s="1207"/>
      <c r="S404" s="1265"/>
    </row>
    <row r="405" spans="4:19" s="804" customFormat="1" ht="19.7" customHeight="1">
      <c r="D405" s="1208"/>
      <c r="E405" s="1208"/>
      <c r="F405" s="1208"/>
      <c r="G405" s="907"/>
      <c r="H405" s="1266"/>
      <c r="I405" s="831"/>
      <c r="J405" s="881"/>
      <c r="K405" s="1125"/>
      <c r="L405" s="907"/>
      <c r="M405" s="831"/>
      <c r="N405" s="831"/>
      <c r="O405" s="1207"/>
      <c r="P405" s="1208"/>
      <c r="Q405" s="831"/>
      <c r="R405" s="1207"/>
      <c r="S405" s="1265"/>
    </row>
    <row r="406" spans="4:19" s="804" customFormat="1" ht="19.7" customHeight="1">
      <c r="D406" s="1208"/>
      <c r="E406" s="1208"/>
      <c r="F406" s="1208"/>
      <c r="G406" s="907"/>
      <c r="H406" s="1266"/>
      <c r="I406" s="831"/>
      <c r="J406" s="881"/>
      <c r="K406" s="1125"/>
      <c r="L406" s="907"/>
      <c r="M406" s="831"/>
      <c r="N406" s="831"/>
      <c r="O406" s="1207"/>
      <c r="P406" s="1208"/>
      <c r="Q406" s="831"/>
      <c r="R406" s="1207"/>
      <c r="S406" s="1265"/>
    </row>
    <row r="407" spans="4:19" s="804" customFormat="1" ht="19.7" customHeight="1">
      <c r="D407" s="1208"/>
      <c r="E407" s="1208"/>
      <c r="F407" s="1208"/>
      <c r="G407" s="907"/>
      <c r="H407" s="1266"/>
      <c r="I407" s="831"/>
      <c r="J407" s="881"/>
      <c r="K407" s="1125"/>
      <c r="L407" s="907"/>
      <c r="M407" s="831"/>
      <c r="N407" s="831"/>
      <c r="O407" s="1207"/>
      <c r="P407" s="1208"/>
      <c r="Q407" s="831"/>
      <c r="R407" s="1207"/>
      <c r="S407" s="1265"/>
    </row>
    <row r="408" spans="4:19" s="804" customFormat="1" ht="19.7" customHeight="1">
      <c r="D408" s="1208"/>
      <c r="E408" s="1208"/>
      <c r="F408" s="1208"/>
      <c r="G408" s="907"/>
      <c r="H408" s="1266"/>
      <c r="I408" s="831"/>
      <c r="J408" s="881"/>
      <c r="K408" s="1125"/>
      <c r="L408" s="907"/>
      <c r="M408" s="831"/>
      <c r="N408" s="831"/>
      <c r="O408" s="1207"/>
      <c r="P408" s="1208"/>
      <c r="Q408" s="831"/>
      <c r="R408" s="1207"/>
      <c r="S408" s="1265"/>
    </row>
    <row r="409" spans="4:19" s="804" customFormat="1" ht="19.7" customHeight="1">
      <c r="D409" s="1208"/>
      <c r="E409" s="1208"/>
      <c r="F409" s="1208"/>
      <c r="G409" s="907"/>
      <c r="H409" s="1266"/>
      <c r="I409" s="831"/>
      <c r="J409" s="881"/>
      <c r="K409" s="1125"/>
      <c r="L409" s="907"/>
      <c r="M409" s="831"/>
      <c r="N409" s="831"/>
      <c r="O409" s="1207"/>
      <c r="P409" s="1208"/>
      <c r="Q409" s="831"/>
      <c r="R409" s="1207"/>
      <c r="S409" s="1265"/>
    </row>
    <row r="410" spans="4:19" s="804" customFormat="1" ht="19.7" customHeight="1">
      <c r="D410" s="1208"/>
      <c r="E410" s="1208"/>
      <c r="F410" s="1208"/>
      <c r="G410" s="907"/>
      <c r="H410" s="1266"/>
      <c r="I410" s="831"/>
      <c r="J410" s="881"/>
      <c r="K410" s="1125"/>
      <c r="L410" s="907"/>
      <c r="M410" s="831"/>
      <c r="N410" s="831"/>
      <c r="O410" s="1207"/>
      <c r="P410" s="1208"/>
      <c r="Q410" s="831"/>
      <c r="R410" s="1207"/>
      <c r="S410" s="1265"/>
    </row>
    <row r="411" spans="4:19" s="804" customFormat="1" ht="19.7" customHeight="1">
      <c r="D411" s="1208"/>
      <c r="E411" s="1208"/>
      <c r="F411" s="1208"/>
      <c r="G411" s="907"/>
      <c r="H411" s="1266"/>
      <c r="I411" s="831"/>
      <c r="J411" s="881"/>
      <c r="K411" s="1125"/>
      <c r="L411" s="907"/>
      <c r="M411" s="831"/>
      <c r="N411" s="831"/>
      <c r="O411" s="1207"/>
      <c r="P411" s="1208"/>
      <c r="Q411" s="831"/>
      <c r="R411" s="1207"/>
      <c r="S411" s="1265"/>
    </row>
    <row r="412" spans="4:19" s="804" customFormat="1" ht="19.7" customHeight="1">
      <c r="D412" s="1208"/>
      <c r="E412" s="1208"/>
      <c r="F412" s="1208"/>
      <c r="G412" s="907"/>
      <c r="H412" s="1266"/>
      <c r="I412" s="831"/>
      <c r="J412" s="881"/>
      <c r="K412" s="1125"/>
      <c r="L412" s="907"/>
      <c r="M412" s="831"/>
      <c r="N412" s="831"/>
      <c r="O412" s="1207"/>
      <c r="P412" s="1208"/>
      <c r="Q412" s="831"/>
      <c r="R412" s="1207"/>
      <c r="S412" s="1265"/>
    </row>
    <row r="413" spans="4:19" s="804" customFormat="1" ht="19.7" customHeight="1">
      <c r="D413" s="1208"/>
      <c r="E413" s="1208"/>
      <c r="F413" s="1208"/>
      <c r="G413" s="907"/>
      <c r="H413" s="1266"/>
      <c r="I413" s="831"/>
      <c r="J413" s="881"/>
      <c r="K413" s="1125"/>
      <c r="L413" s="907"/>
      <c r="M413" s="831"/>
      <c r="N413" s="831"/>
      <c r="O413" s="1207"/>
      <c r="P413" s="1208"/>
      <c r="Q413" s="831"/>
      <c r="R413" s="1207"/>
      <c r="S413" s="1265"/>
    </row>
    <row r="414" spans="4:19" s="804" customFormat="1" ht="19.7" customHeight="1">
      <c r="D414" s="1208"/>
      <c r="E414" s="1208"/>
      <c r="F414" s="1208"/>
      <c r="G414" s="907"/>
      <c r="H414" s="1266"/>
      <c r="I414" s="831"/>
      <c r="J414" s="881"/>
      <c r="K414" s="1125"/>
      <c r="L414" s="907"/>
      <c r="M414" s="831"/>
      <c r="N414" s="831"/>
      <c r="O414" s="1207"/>
      <c r="P414" s="1208"/>
      <c r="Q414" s="831"/>
      <c r="R414" s="1207"/>
      <c r="S414" s="1265"/>
    </row>
    <row r="415" spans="4:19" s="804" customFormat="1" ht="19.7" customHeight="1">
      <c r="D415" s="1208"/>
      <c r="E415" s="1208"/>
      <c r="F415" s="1208"/>
      <c r="G415" s="907"/>
      <c r="H415" s="1266"/>
      <c r="I415" s="831"/>
      <c r="J415" s="881"/>
      <c r="K415" s="1125"/>
      <c r="L415" s="907"/>
      <c r="M415" s="831"/>
      <c r="N415" s="831"/>
      <c r="O415" s="1207"/>
      <c r="P415" s="1208"/>
      <c r="Q415" s="831"/>
      <c r="R415" s="1207"/>
      <c r="S415" s="1265"/>
    </row>
    <row r="416" spans="4:19" s="804" customFormat="1" ht="19.7" customHeight="1">
      <c r="D416" s="1208"/>
      <c r="E416" s="1208"/>
      <c r="F416" s="1208"/>
      <c r="G416" s="907"/>
      <c r="H416" s="1266"/>
      <c r="I416" s="831"/>
      <c r="J416" s="881"/>
      <c r="K416" s="1125"/>
      <c r="L416" s="907"/>
      <c r="M416" s="831"/>
      <c r="N416" s="831"/>
      <c r="O416" s="1207"/>
      <c r="P416" s="1208"/>
      <c r="Q416" s="831"/>
      <c r="R416" s="1207"/>
      <c r="S416" s="1265"/>
    </row>
    <row r="417" spans="4:19" s="804" customFormat="1" ht="19.7" customHeight="1">
      <c r="D417" s="1208"/>
      <c r="E417" s="1208"/>
      <c r="F417" s="1208"/>
      <c r="G417" s="907"/>
      <c r="H417" s="1266"/>
      <c r="I417" s="831"/>
      <c r="J417" s="881"/>
      <c r="K417" s="1125"/>
      <c r="L417" s="907"/>
      <c r="M417" s="831"/>
      <c r="N417" s="831"/>
      <c r="O417" s="1207"/>
      <c r="P417" s="1208"/>
      <c r="Q417" s="831"/>
      <c r="R417" s="1207"/>
      <c r="S417" s="1265"/>
    </row>
    <row r="418" spans="4:19" s="804" customFormat="1" ht="19.7" customHeight="1">
      <c r="D418" s="1208"/>
      <c r="E418" s="1208"/>
      <c r="F418" s="1208"/>
      <c r="G418" s="907"/>
      <c r="H418" s="1266"/>
      <c r="I418" s="831"/>
      <c r="J418" s="881"/>
      <c r="K418" s="1125"/>
      <c r="L418" s="907"/>
      <c r="M418" s="831"/>
      <c r="N418" s="831"/>
      <c r="O418" s="1207"/>
      <c r="P418" s="1208"/>
      <c r="Q418" s="831"/>
      <c r="R418" s="1207"/>
      <c r="S418" s="1265"/>
    </row>
    <row r="419" spans="4:19" s="804" customFormat="1" ht="19.7" customHeight="1">
      <c r="D419" s="1208"/>
      <c r="E419" s="1208"/>
      <c r="F419" s="1208"/>
      <c r="G419" s="907"/>
      <c r="H419" s="1266"/>
      <c r="I419" s="831"/>
      <c r="J419" s="881"/>
      <c r="K419" s="1125"/>
      <c r="L419" s="907"/>
      <c r="M419" s="831"/>
      <c r="N419" s="831"/>
      <c r="O419" s="1207"/>
      <c r="P419" s="1208"/>
      <c r="Q419" s="831"/>
      <c r="R419" s="1207"/>
      <c r="S419" s="1265"/>
    </row>
    <row r="420" spans="4:19" s="804" customFormat="1" ht="19.7" customHeight="1">
      <c r="D420" s="1208"/>
      <c r="E420" s="1208"/>
      <c r="F420" s="1208"/>
      <c r="G420" s="907"/>
      <c r="H420" s="1266"/>
      <c r="I420" s="831"/>
      <c r="J420" s="881"/>
      <c r="K420" s="1125"/>
      <c r="L420" s="907"/>
      <c r="M420" s="831"/>
      <c r="N420" s="831"/>
      <c r="O420" s="1207"/>
      <c r="P420" s="1208"/>
      <c r="Q420" s="831"/>
      <c r="R420" s="1207"/>
      <c r="S420" s="1265"/>
    </row>
    <row r="421" spans="4:19" s="804" customFormat="1" ht="19.7" customHeight="1">
      <c r="D421" s="1208"/>
      <c r="E421" s="1208"/>
      <c r="F421" s="1208"/>
      <c r="G421" s="907"/>
      <c r="H421" s="1266"/>
      <c r="I421" s="831"/>
      <c r="J421" s="881"/>
      <c r="K421" s="1125"/>
      <c r="L421" s="907"/>
      <c r="M421" s="831"/>
      <c r="N421" s="831"/>
      <c r="O421" s="1207"/>
      <c r="P421" s="1208"/>
      <c r="Q421" s="831"/>
      <c r="R421" s="1207"/>
      <c r="S421" s="1265"/>
    </row>
    <row r="422" spans="4:19" s="804" customFormat="1" ht="19.7" customHeight="1">
      <c r="D422" s="1208"/>
      <c r="E422" s="1208"/>
      <c r="F422" s="1208"/>
      <c r="G422" s="907"/>
      <c r="H422" s="1266"/>
      <c r="I422" s="831"/>
      <c r="J422" s="881"/>
      <c r="K422" s="1125"/>
      <c r="L422" s="907"/>
      <c r="M422" s="831"/>
      <c r="N422" s="831"/>
      <c r="O422" s="1207"/>
      <c r="P422" s="1208"/>
      <c r="Q422" s="831"/>
      <c r="R422" s="1207"/>
      <c r="S422" s="1265"/>
    </row>
    <row r="423" spans="4:19" s="804" customFormat="1" ht="19.7" customHeight="1">
      <c r="D423" s="1208"/>
      <c r="E423" s="1208"/>
      <c r="F423" s="1208"/>
      <c r="G423" s="907"/>
      <c r="H423" s="1266"/>
      <c r="I423" s="831"/>
      <c r="J423" s="881"/>
      <c r="K423" s="1125"/>
      <c r="L423" s="907"/>
      <c r="M423" s="831"/>
      <c r="N423" s="831"/>
      <c r="O423" s="1207"/>
      <c r="P423" s="1208"/>
      <c r="Q423" s="831"/>
      <c r="R423" s="1207"/>
      <c r="S423" s="1265"/>
    </row>
    <row r="424" spans="4:19" s="804" customFormat="1" ht="19.7" customHeight="1">
      <c r="D424" s="1208"/>
      <c r="E424" s="1208"/>
      <c r="F424" s="1208"/>
      <c r="G424" s="907"/>
      <c r="H424" s="1266"/>
      <c r="I424" s="831"/>
      <c r="J424" s="881"/>
      <c r="K424" s="1125"/>
      <c r="L424" s="907"/>
      <c r="M424" s="831"/>
      <c r="N424" s="831"/>
      <c r="O424" s="1207"/>
      <c r="P424" s="1208"/>
      <c r="Q424" s="831"/>
      <c r="R424" s="1207"/>
      <c r="S424" s="1265"/>
    </row>
    <row r="425" spans="4:19" s="804" customFormat="1" ht="19.7" customHeight="1">
      <c r="D425" s="1208"/>
      <c r="E425" s="1208"/>
      <c r="F425" s="1208"/>
      <c r="G425" s="907"/>
      <c r="H425" s="1266"/>
      <c r="I425" s="831"/>
      <c r="J425" s="881"/>
      <c r="K425" s="1125"/>
      <c r="L425" s="907"/>
      <c r="M425" s="831"/>
      <c r="N425" s="831"/>
      <c r="O425" s="1207"/>
      <c r="P425" s="1208"/>
      <c r="Q425" s="831"/>
      <c r="R425" s="1207"/>
      <c r="S425" s="1265"/>
    </row>
    <row r="426" spans="4:19" s="804" customFormat="1" ht="19.7" customHeight="1">
      <c r="D426" s="1208"/>
      <c r="E426" s="1208"/>
      <c r="F426" s="1208"/>
      <c r="G426" s="907"/>
      <c r="H426" s="1266"/>
      <c r="I426" s="831"/>
      <c r="J426" s="881"/>
      <c r="K426" s="1125"/>
      <c r="L426" s="907"/>
      <c r="M426" s="831"/>
      <c r="N426" s="831"/>
      <c r="O426" s="1207"/>
      <c r="P426" s="1208"/>
      <c r="Q426" s="831"/>
      <c r="R426" s="1207"/>
      <c r="S426" s="1265"/>
    </row>
    <row r="427" spans="4:19" s="804" customFormat="1" ht="19.7" customHeight="1">
      <c r="D427" s="1208"/>
      <c r="E427" s="1208"/>
      <c r="F427" s="1208"/>
      <c r="G427" s="907"/>
      <c r="H427" s="1266"/>
      <c r="I427" s="831"/>
      <c r="J427" s="881"/>
      <c r="K427" s="1125"/>
      <c r="L427" s="907"/>
      <c r="M427" s="831"/>
      <c r="N427" s="831"/>
      <c r="O427" s="1207"/>
      <c r="P427" s="1208"/>
      <c r="Q427" s="831"/>
      <c r="R427" s="1207"/>
      <c r="S427" s="1265"/>
    </row>
    <row r="428" spans="4:19" s="804" customFormat="1" ht="19.7" customHeight="1">
      <c r="D428" s="1208"/>
      <c r="E428" s="1208"/>
      <c r="F428" s="1208"/>
      <c r="G428" s="907"/>
      <c r="H428" s="1266"/>
      <c r="I428" s="831"/>
      <c r="J428" s="881"/>
      <c r="K428" s="1125"/>
      <c r="L428" s="907"/>
      <c r="M428" s="831"/>
      <c r="N428" s="831"/>
      <c r="O428" s="1207"/>
      <c r="P428" s="1208"/>
      <c r="Q428" s="831"/>
      <c r="R428" s="1207"/>
      <c r="S428" s="1265"/>
    </row>
    <row r="429" spans="4:19" s="804" customFormat="1" ht="19.7" customHeight="1">
      <c r="D429" s="1208"/>
      <c r="E429" s="1208"/>
      <c r="F429" s="1208"/>
      <c r="G429" s="907"/>
      <c r="H429" s="1266"/>
      <c r="I429" s="831"/>
      <c r="J429" s="881"/>
      <c r="K429" s="1125"/>
      <c r="L429" s="907"/>
      <c r="M429" s="831"/>
      <c r="N429" s="831"/>
      <c r="O429" s="1207"/>
      <c r="P429" s="1208"/>
      <c r="Q429" s="831"/>
      <c r="R429" s="1207"/>
      <c r="S429" s="1265"/>
    </row>
    <row r="430" spans="4:19" s="804" customFormat="1" ht="19.7" customHeight="1">
      <c r="D430" s="1208"/>
      <c r="E430" s="1208"/>
      <c r="F430" s="1208"/>
      <c r="G430" s="907"/>
      <c r="H430" s="1266"/>
      <c r="I430" s="831"/>
      <c r="J430" s="881"/>
      <c r="K430" s="1125"/>
      <c r="L430" s="907"/>
      <c r="M430" s="831"/>
      <c r="N430" s="831"/>
      <c r="O430" s="1207"/>
      <c r="P430" s="1208"/>
      <c r="Q430" s="831"/>
      <c r="R430" s="1207"/>
      <c r="S430" s="1265"/>
    </row>
    <row r="431" spans="4:19" s="804" customFormat="1" ht="19.7" customHeight="1">
      <c r="D431" s="1208"/>
      <c r="E431" s="1208"/>
      <c r="F431" s="1208"/>
      <c r="G431" s="907"/>
      <c r="H431" s="1266"/>
      <c r="I431" s="831"/>
      <c r="J431" s="881"/>
      <c r="K431" s="1125"/>
      <c r="L431" s="907"/>
      <c r="M431" s="831"/>
      <c r="N431" s="831"/>
      <c r="O431" s="1207"/>
      <c r="P431" s="1208"/>
      <c r="Q431" s="831"/>
      <c r="R431" s="1207"/>
      <c r="S431" s="1265"/>
    </row>
    <row r="432" spans="4:19" s="804" customFormat="1" ht="19.7" customHeight="1">
      <c r="D432" s="1208"/>
      <c r="E432" s="1208"/>
      <c r="F432" s="1208"/>
      <c r="G432" s="907"/>
      <c r="H432" s="1266"/>
      <c r="I432" s="831"/>
      <c r="J432" s="881"/>
      <c r="K432" s="1125"/>
      <c r="L432" s="907"/>
      <c r="M432" s="831"/>
      <c r="N432" s="831"/>
      <c r="O432" s="1207"/>
      <c r="P432" s="1208"/>
      <c r="Q432" s="831"/>
      <c r="R432" s="1207"/>
      <c r="S432" s="1265"/>
    </row>
    <row r="433" spans="4:19" s="804" customFormat="1" ht="19.7" customHeight="1">
      <c r="D433" s="1208"/>
      <c r="E433" s="1208"/>
      <c r="F433" s="1208"/>
      <c r="G433" s="907"/>
      <c r="H433" s="1266"/>
      <c r="I433" s="831"/>
      <c r="J433" s="881"/>
      <c r="K433" s="1125"/>
      <c r="L433" s="907"/>
      <c r="M433" s="831"/>
      <c r="N433" s="831"/>
      <c r="O433" s="1207"/>
      <c r="P433" s="1208"/>
      <c r="Q433" s="831"/>
      <c r="R433" s="1207"/>
      <c r="S433" s="1265"/>
    </row>
    <row r="434" spans="4:19" s="804" customFormat="1" ht="19.7" customHeight="1">
      <c r="D434" s="1208"/>
      <c r="E434" s="1208"/>
      <c r="F434" s="1208"/>
      <c r="G434" s="907"/>
      <c r="H434" s="1266"/>
      <c r="I434" s="831"/>
      <c r="J434" s="881"/>
      <c r="K434" s="1125"/>
      <c r="L434" s="907"/>
      <c r="M434" s="831"/>
      <c r="N434" s="831"/>
      <c r="O434" s="1207"/>
      <c r="P434" s="1208"/>
      <c r="Q434" s="831"/>
      <c r="R434" s="1207"/>
      <c r="S434" s="1265"/>
    </row>
    <row r="435" spans="4:19" s="804" customFormat="1" ht="19.7" customHeight="1">
      <c r="D435" s="1208"/>
      <c r="E435" s="1208"/>
      <c r="F435" s="1208"/>
      <c r="G435" s="907"/>
      <c r="H435" s="1266"/>
      <c r="I435" s="831"/>
      <c r="J435" s="881"/>
      <c r="K435" s="1125"/>
      <c r="L435" s="907"/>
      <c r="M435" s="831"/>
      <c r="N435" s="831"/>
      <c r="O435" s="1207"/>
      <c r="P435" s="1208"/>
      <c r="Q435" s="831"/>
      <c r="R435" s="1207"/>
      <c r="S435" s="1265"/>
    </row>
    <row r="436" spans="4:19" s="804" customFormat="1" ht="19.7" customHeight="1">
      <c r="D436" s="1208"/>
      <c r="E436" s="1208"/>
      <c r="F436" s="1208"/>
      <c r="G436" s="907"/>
      <c r="H436" s="1266"/>
      <c r="I436" s="831"/>
      <c r="J436" s="881"/>
      <c r="K436" s="1125"/>
      <c r="L436" s="907"/>
      <c r="M436" s="831"/>
      <c r="N436" s="831"/>
      <c r="O436" s="1207"/>
      <c r="P436" s="1208"/>
      <c r="Q436" s="831"/>
      <c r="R436" s="1207"/>
      <c r="S436" s="1265"/>
    </row>
    <row r="437" spans="4:19" s="804" customFormat="1" ht="19.7" customHeight="1">
      <c r="D437" s="1208"/>
      <c r="E437" s="1208"/>
      <c r="F437" s="1208"/>
      <c r="G437" s="907"/>
      <c r="H437" s="1266"/>
      <c r="I437" s="831"/>
      <c r="J437" s="881"/>
      <c r="K437" s="1125"/>
      <c r="L437" s="907"/>
      <c r="M437" s="831"/>
      <c r="N437" s="831"/>
      <c r="O437" s="1207"/>
      <c r="P437" s="1208"/>
      <c r="Q437" s="831"/>
      <c r="R437" s="1207"/>
      <c r="S437" s="1265"/>
    </row>
    <row r="438" spans="4:19" s="804" customFormat="1" ht="19.7" customHeight="1">
      <c r="D438" s="1208"/>
      <c r="E438" s="1208"/>
      <c r="F438" s="1208"/>
      <c r="G438" s="907"/>
      <c r="H438" s="1266"/>
      <c r="I438" s="831"/>
      <c r="J438" s="881"/>
      <c r="K438" s="1125"/>
      <c r="L438" s="907"/>
      <c r="M438" s="831"/>
      <c r="N438" s="831"/>
      <c r="O438" s="1207"/>
      <c r="P438" s="1208"/>
      <c r="Q438" s="831"/>
      <c r="R438" s="1207"/>
      <c r="S438" s="1265"/>
    </row>
    <row r="439" spans="4:19" s="804" customFormat="1" ht="19.7" customHeight="1">
      <c r="D439" s="1208"/>
      <c r="E439" s="1208"/>
      <c r="F439" s="1208"/>
      <c r="G439" s="907"/>
      <c r="H439" s="1266"/>
      <c r="I439" s="831"/>
      <c r="J439" s="881"/>
      <c r="K439" s="1125"/>
      <c r="L439" s="907"/>
      <c r="M439" s="831"/>
      <c r="N439" s="831"/>
      <c r="O439" s="1207"/>
      <c r="P439" s="1208"/>
      <c r="Q439" s="831"/>
      <c r="R439" s="1207"/>
      <c r="S439" s="1265"/>
    </row>
    <row r="440" spans="4:19" s="804" customFormat="1" ht="19.7" customHeight="1">
      <c r="D440" s="1208"/>
      <c r="E440" s="1208"/>
      <c r="F440" s="1208"/>
      <c r="G440" s="907"/>
      <c r="H440" s="1266"/>
      <c r="I440" s="831"/>
      <c r="J440" s="881"/>
      <c r="K440" s="1125"/>
      <c r="L440" s="907"/>
      <c r="M440" s="831"/>
      <c r="N440" s="831"/>
      <c r="O440" s="1207"/>
      <c r="P440" s="1208"/>
      <c r="Q440" s="831"/>
      <c r="R440" s="1207"/>
      <c r="S440" s="1265"/>
    </row>
    <row r="441" spans="4:19" s="804" customFormat="1" ht="19.7" customHeight="1">
      <c r="D441" s="1208"/>
      <c r="E441" s="1208"/>
      <c r="F441" s="1208"/>
      <c r="G441" s="907"/>
      <c r="H441" s="1266"/>
      <c r="I441" s="831"/>
      <c r="J441" s="881"/>
      <c r="K441" s="1125"/>
      <c r="L441" s="907"/>
      <c r="M441" s="831"/>
      <c r="N441" s="831"/>
      <c r="O441" s="1207"/>
      <c r="P441" s="1208"/>
      <c r="Q441" s="831"/>
      <c r="R441" s="1207"/>
      <c r="S441" s="1265"/>
    </row>
    <row r="442" spans="4:19" s="804" customFormat="1" ht="19.7" customHeight="1">
      <c r="D442" s="1208"/>
      <c r="E442" s="1208"/>
      <c r="F442" s="1208"/>
      <c r="G442" s="907"/>
      <c r="H442" s="1266"/>
      <c r="I442" s="831"/>
      <c r="J442" s="881"/>
      <c r="K442" s="1125"/>
      <c r="L442" s="907"/>
      <c r="M442" s="831"/>
      <c r="N442" s="831"/>
      <c r="O442" s="1207"/>
      <c r="P442" s="1208"/>
      <c r="Q442" s="831"/>
      <c r="R442" s="1207"/>
      <c r="S442" s="1265"/>
    </row>
    <row r="443" spans="4:19" s="804" customFormat="1" ht="19.7" customHeight="1">
      <c r="D443" s="1208"/>
      <c r="E443" s="1208"/>
      <c r="F443" s="1208"/>
      <c r="G443" s="907"/>
      <c r="H443" s="1266"/>
      <c r="I443" s="831"/>
      <c r="J443" s="881"/>
      <c r="K443" s="1125"/>
      <c r="L443" s="907"/>
      <c r="M443" s="831"/>
      <c r="N443" s="831"/>
      <c r="O443" s="1207"/>
      <c r="P443" s="1208"/>
      <c r="Q443" s="831"/>
      <c r="R443" s="1207"/>
      <c r="S443" s="1265"/>
    </row>
    <row r="444" spans="4:19" s="804" customFormat="1" ht="19.7" customHeight="1">
      <c r="D444" s="1208"/>
      <c r="E444" s="1208"/>
      <c r="F444" s="1208"/>
      <c r="G444" s="907"/>
      <c r="H444" s="1266"/>
      <c r="I444" s="831"/>
      <c r="J444" s="881"/>
      <c r="K444" s="1125"/>
      <c r="L444" s="907"/>
      <c r="M444" s="831"/>
      <c r="N444" s="831"/>
      <c r="O444" s="1207"/>
      <c r="P444" s="1208"/>
      <c r="Q444" s="831"/>
      <c r="R444" s="1207"/>
      <c r="S444" s="1265"/>
    </row>
    <row r="445" spans="4:19" s="804" customFormat="1" ht="19.7" customHeight="1">
      <c r="D445" s="1208"/>
      <c r="E445" s="1208"/>
      <c r="F445" s="1208"/>
      <c r="G445" s="907"/>
      <c r="H445" s="1266"/>
      <c r="I445" s="831"/>
      <c r="J445" s="881"/>
      <c r="K445" s="1125"/>
      <c r="L445" s="907"/>
      <c r="M445" s="831"/>
      <c r="N445" s="831"/>
      <c r="O445" s="1207"/>
      <c r="P445" s="1208"/>
      <c r="Q445" s="831"/>
      <c r="R445" s="1207"/>
      <c r="S445" s="1265"/>
    </row>
    <row r="446" spans="4:19" s="804" customFormat="1" ht="19.7" customHeight="1">
      <c r="D446" s="1208"/>
      <c r="E446" s="1208"/>
      <c r="F446" s="1208"/>
      <c r="G446" s="907"/>
      <c r="H446" s="1266"/>
      <c r="I446" s="831"/>
      <c r="J446" s="881"/>
      <c r="K446" s="1125"/>
      <c r="L446" s="907"/>
      <c r="M446" s="831"/>
      <c r="N446" s="831"/>
      <c r="O446" s="1207"/>
      <c r="P446" s="1208"/>
      <c r="Q446" s="831"/>
      <c r="R446" s="1207"/>
      <c r="S446" s="1265"/>
    </row>
    <row r="447" spans="4:19" s="804" customFormat="1" ht="19.7" customHeight="1">
      <c r="D447" s="1208"/>
      <c r="E447" s="1208"/>
      <c r="F447" s="1208"/>
      <c r="G447" s="907"/>
      <c r="H447" s="1266"/>
      <c r="I447" s="831"/>
      <c r="J447" s="881"/>
      <c r="K447" s="1125"/>
      <c r="L447" s="907"/>
      <c r="M447" s="831"/>
      <c r="N447" s="831"/>
      <c r="O447" s="1207"/>
      <c r="P447" s="1208"/>
      <c r="Q447" s="831"/>
      <c r="R447" s="1207"/>
      <c r="S447" s="1265"/>
    </row>
    <row r="448" spans="4:19" s="804" customFormat="1" ht="19.7" customHeight="1">
      <c r="D448" s="1208"/>
      <c r="E448" s="1208"/>
      <c r="F448" s="1208"/>
      <c r="G448" s="907"/>
      <c r="H448" s="1266"/>
      <c r="I448" s="831"/>
      <c r="J448" s="881"/>
      <c r="K448" s="1125"/>
      <c r="L448" s="907"/>
      <c r="M448" s="831"/>
      <c r="N448" s="831"/>
      <c r="O448" s="1207"/>
      <c r="P448" s="1208"/>
      <c r="Q448" s="831"/>
      <c r="R448" s="1207"/>
      <c r="S448" s="1265"/>
    </row>
    <row r="449" spans="4:19" s="804" customFormat="1" ht="19.7" customHeight="1">
      <c r="D449" s="1208"/>
      <c r="E449" s="1208"/>
      <c r="F449" s="1208"/>
      <c r="G449" s="907"/>
      <c r="H449" s="1266"/>
      <c r="I449" s="831"/>
      <c r="J449" s="881"/>
      <c r="K449" s="1125"/>
      <c r="L449" s="907"/>
      <c r="M449" s="831"/>
      <c r="N449" s="831"/>
      <c r="O449" s="1207"/>
      <c r="P449" s="1208"/>
      <c r="Q449" s="831"/>
      <c r="R449" s="1207"/>
      <c r="S449" s="1265"/>
    </row>
    <row r="450" spans="4:19" s="804" customFormat="1" ht="19.7" customHeight="1">
      <c r="D450" s="1208"/>
      <c r="E450" s="1208"/>
      <c r="F450" s="1208"/>
      <c r="G450" s="907"/>
      <c r="H450" s="1266"/>
      <c r="I450" s="831"/>
      <c r="J450" s="881"/>
      <c r="K450" s="1125"/>
      <c r="L450" s="907"/>
      <c r="M450" s="831"/>
      <c r="N450" s="831"/>
      <c r="O450" s="1207"/>
      <c r="P450" s="1208"/>
      <c r="Q450" s="831"/>
      <c r="R450" s="1207"/>
      <c r="S450" s="1265"/>
    </row>
    <row r="451" spans="4:19" s="804" customFormat="1" ht="19.7" customHeight="1">
      <c r="D451" s="1208"/>
      <c r="E451" s="1208"/>
      <c r="F451" s="1208"/>
      <c r="G451" s="907"/>
      <c r="H451" s="1266"/>
      <c r="I451" s="831"/>
      <c r="J451" s="881"/>
      <c r="K451" s="1125"/>
      <c r="L451" s="907"/>
      <c r="M451" s="831"/>
      <c r="N451" s="831"/>
      <c r="O451" s="1207"/>
      <c r="P451" s="1208"/>
      <c r="Q451" s="831"/>
      <c r="R451" s="1207"/>
      <c r="S451" s="1265"/>
    </row>
    <row r="452" spans="4:19" s="804" customFormat="1" ht="19.7" customHeight="1">
      <c r="D452" s="1208"/>
      <c r="E452" s="1208"/>
      <c r="F452" s="1208"/>
      <c r="G452" s="907"/>
      <c r="H452" s="1266"/>
      <c r="I452" s="831"/>
      <c r="J452" s="881"/>
      <c r="K452" s="1125"/>
      <c r="L452" s="907"/>
      <c r="M452" s="831"/>
      <c r="N452" s="831"/>
      <c r="O452" s="1207"/>
      <c r="P452" s="1208"/>
      <c r="Q452" s="831"/>
      <c r="R452" s="1207"/>
      <c r="S452" s="1265"/>
    </row>
    <row r="453" spans="4:19" s="804" customFormat="1" ht="19.7" customHeight="1">
      <c r="D453" s="1208"/>
      <c r="E453" s="1208"/>
      <c r="F453" s="1208"/>
      <c r="G453" s="907"/>
      <c r="H453" s="1266"/>
      <c r="I453" s="831"/>
      <c r="J453" s="881"/>
      <c r="K453" s="1125"/>
      <c r="L453" s="907"/>
      <c r="M453" s="831"/>
      <c r="N453" s="831"/>
      <c r="O453" s="1207"/>
      <c r="P453" s="1208"/>
      <c r="Q453" s="831"/>
      <c r="R453" s="1207"/>
      <c r="S453" s="1265"/>
    </row>
    <row r="454" spans="4:19" s="804" customFormat="1" ht="19.7" customHeight="1">
      <c r="D454" s="1208"/>
      <c r="E454" s="1208"/>
      <c r="F454" s="1208"/>
      <c r="G454" s="907"/>
      <c r="H454" s="1266"/>
      <c r="I454" s="831"/>
      <c r="J454" s="881"/>
      <c r="K454" s="1125"/>
      <c r="L454" s="907"/>
      <c r="M454" s="831"/>
      <c r="N454" s="831"/>
      <c r="O454" s="1207"/>
      <c r="P454" s="1208"/>
      <c r="Q454" s="831"/>
      <c r="R454" s="1207"/>
      <c r="S454" s="1265"/>
    </row>
    <row r="455" spans="4:19" s="804" customFormat="1" ht="19.7" customHeight="1">
      <c r="D455" s="1208"/>
      <c r="E455" s="1208"/>
      <c r="F455" s="1208"/>
      <c r="G455" s="907"/>
      <c r="H455" s="1266"/>
      <c r="I455" s="831"/>
      <c r="J455" s="881"/>
      <c r="K455" s="1125"/>
      <c r="L455" s="907"/>
      <c r="M455" s="831"/>
      <c r="N455" s="831"/>
      <c r="O455" s="1207"/>
      <c r="P455" s="1208"/>
      <c r="Q455" s="831"/>
      <c r="R455" s="1207"/>
      <c r="S455" s="1265"/>
    </row>
    <row r="456" spans="4:19" s="804" customFormat="1" ht="19.7" customHeight="1">
      <c r="D456" s="1208"/>
      <c r="E456" s="1208"/>
      <c r="F456" s="1208"/>
      <c r="G456" s="907"/>
      <c r="H456" s="1266"/>
      <c r="I456" s="831"/>
      <c r="J456" s="881"/>
      <c r="K456" s="1125"/>
      <c r="L456" s="907"/>
      <c r="M456" s="831"/>
      <c r="N456" s="831"/>
      <c r="O456" s="1207"/>
      <c r="P456" s="1208"/>
      <c r="Q456" s="831"/>
      <c r="R456" s="1207"/>
      <c r="S456" s="1265"/>
    </row>
    <row r="457" spans="4:19" s="804" customFormat="1" ht="19.7" customHeight="1">
      <c r="D457" s="1208"/>
      <c r="E457" s="1208"/>
      <c r="F457" s="1208"/>
      <c r="G457" s="907"/>
      <c r="H457" s="1266"/>
      <c r="I457" s="831"/>
      <c r="J457" s="881"/>
      <c r="K457" s="1125"/>
      <c r="L457" s="907"/>
      <c r="M457" s="831"/>
      <c r="N457" s="831"/>
      <c r="O457" s="1207"/>
      <c r="P457" s="1208"/>
      <c r="Q457" s="831"/>
      <c r="R457" s="1207"/>
      <c r="S457" s="1265"/>
    </row>
    <row r="458" spans="4:19" s="804" customFormat="1" ht="19.7" customHeight="1">
      <c r="D458" s="1208"/>
      <c r="E458" s="1208"/>
      <c r="F458" s="1208"/>
      <c r="G458" s="907"/>
      <c r="H458" s="1266"/>
      <c r="I458" s="831"/>
      <c r="J458" s="881"/>
      <c r="K458" s="1125"/>
      <c r="L458" s="907"/>
      <c r="M458" s="831"/>
      <c r="N458" s="831"/>
      <c r="O458" s="1207"/>
      <c r="P458" s="1208"/>
      <c r="Q458" s="831"/>
      <c r="R458" s="1207"/>
      <c r="S458" s="1265"/>
    </row>
    <row r="459" spans="4:19" s="804" customFormat="1" ht="19.7" customHeight="1">
      <c r="D459" s="1208"/>
      <c r="E459" s="1208"/>
      <c r="F459" s="1208"/>
      <c r="G459" s="907"/>
      <c r="H459" s="1266"/>
      <c r="I459" s="831"/>
      <c r="J459" s="881"/>
      <c r="K459" s="1125"/>
      <c r="L459" s="907"/>
      <c r="M459" s="831"/>
      <c r="N459" s="831"/>
      <c r="O459" s="1207"/>
      <c r="P459" s="1208"/>
      <c r="Q459" s="831"/>
      <c r="R459" s="1207"/>
      <c r="S459" s="1265"/>
    </row>
    <row r="460" spans="4:19" s="804" customFormat="1" ht="19.7" customHeight="1">
      <c r="D460" s="1208"/>
      <c r="E460" s="1208"/>
      <c r="F460" s="1208"/>
      <c r="G460" s="907"/>
      <c r="H460" s="1266"/>
      <c r="I460" s="831"/>
      <c r="J460" s="881"/>
      <c r="K460" s="1125"/>
      <c r="L460" s="907"/>
      <c r="M460" s="831"/>
      <c r="N460" s="831"/>
      <c r="O460" s="1207"/>
      <c r="P460" s="1208"/>
      <c r="Q460" s="831"/>
      <c r="R460" s="1207"/>
      <c r="S460" s="1265"/>
    </row>
    <row r="461" spans="4:19" s="804" customFormat="1" ht="19.7" customHeight="1">
      <c r="D461" s="1208"/>
      <c r="E461" s="1208"/>
      <c r="F461" s="1208"/>
      <c r="G461" s="907"/>
      <c r="H461" s="1266"/>
      <c r="I461" s="831"/>
      <c r="J461" s="881"/>
      <c r="K461" s="1125"/>
      <c r="L461" s="907"/>
      <c r="M461" s="831"/>
      <c r="N461" s="831"/>
      <c r="O461" s="1207"/>
      <c r="P461" s="1208"/>
      <c r="Q461" s="831"/>
      <c r="R461" s="1207"/>
      <c r="S461" s="1265"/>
    </row>
    <row r="462" spans="4:19" s="804" customFormat="1" ht="19.7" customHeight="1">
      <c r="D462" s="1208"/>
      <c r="E462" s="1208"/>
      <c r="F462" s="1208"/>
      <c r="G462" s="907"/>
      <c r="H462" s="1266"/>
      <c r="I462" s="831"/>
      <c r="J462" s="881"/>
      <c r="K462" s="1125"/>
      <c r="L462" s="907"/>
      <c r="M462" s="831"/>
      <c r="N462" s="831"/>
      <c r="O462" s="1207"/>
      <c r="P462" s="1208"/>
      <c r="Q462" s="831"/>
      <c r="R462" s="1207"/>
      <c r="S462" s="1265"/>
    </row>
    <row r="463" spans="4:19" s="804" customFormat="1" ht="19.7" customHeight="1">
      <c r="D463" s="1208"/>
      <c r="E463" s="1208"/>
      <c r="F463" s="1208"/>
      <c r="G463" s="907"/>
      <c r="H463" s="1266"/>
      <c r="I463" s="831"/>
      <c r="J463" s="881"/>
      <c r="K463" s="1125"/>
      <c r="L463" s="907"/>
      <c r="M463" s="831"/>
      <c r="N463" s="831"/>
      <c r="O463" s="1207"/>
      <c r="P463" s="1208"/>
      <c r="Q463" s="831"/>
      <c r="R463" s="1207"/>
      <c r="S463" s="1265"/>
    </row>
    <row r="464" spans="4:19" s="804" customFormat="1" ht="19.7" customHeight="1">
      <c r="D464" s="1208"/>
      <c r="E464" s="1208"/>
      <c r="F464" s="1208"/>
      <c r="G464" s="907"/>
      <c r="H464" s="1266"/>
      <c r="I464" s="831"/>
      <c r="J464" s="881"/>
      <c r="K464" s="1125"/>
      <c r="L464" s="907"/>
      <c r="M464" s="831"/>
      <c r="N464" s="831"/>
      <c r="O464" s="1207"/>
      <c r="P464" s="1208"/>
      <c r="Q464" s="831"/>
      <c r="R464" s="1207"/>
      <c r="S464" s="1265"/>
    </row>
    <row r="465" spans="4:19" s="804" customFormat="1" ht="19.7" customHeight="1">
      <c r="D465" s="1208"/>
      <c r="E465" s="1208"/>
      <c r="F465" s="1208"/>
      <c r="G465" s="907"/>
      <c r="H465" s="1266"/>
      <c r="I465" s="831"/>
      <c r="J465" s="881"/>
      <c r="K465" s="1125"/>
      <c r="L465" s="907"/>
      <c r="M465" s="831"/>
      <c r="N465" s="831"/>
      <c r="O465" s="1207"/>
      <c r="P465" s="1208"/>
      <c r="Q465" s="831"/>
      <c r="R465" s="1207"/>
      <c r="S465" s="1265"/>
    </row>
    <row r="466" spans="4:19" s="804" customFormat="1" ht="19.7" customHeight="1">
      <c r="D466" s="1208"/>
      <c r="E466" s="1208"/>
      <c r="F466" s="1208"/>
      <c r="G466" s="907"/>
      <c r="H466" s="1266"/>
      <c r="I466" s="831"/>
      <c r="J466" s="881"/>
      <c r="K466" s="1125"/>
      <c r="L466" s="907"/>
      <c r="M466" s="831"/>
      <c r="N466" s="831"/>
      <c r="O466" s="1207"/>
      <c r="P466" s="1208"/>
      <c r="Q466" s="831"/>
      <c r="R466" s="1207"/>
      <c r="S466" s="1265"/>
    </row>
    <row r="467" spans="4:19" s="804" customFormat="1" ht="19.7" customHeight="1">
      <c r="D467" s="1208"/>
      <c r="E467" s="1208"/>
      <c r="F467" s="1208"/>
      <c r="G467" s="907"/>
      <c r="H467" s="1266"/>
      <c r="I467" s="831"/>
      <c r="J467" s="881"/>
      <c r="K467" s="1125"/>
      <c r="L467" s="907"/>
      <c r="M467" s="831"/>
      <c r="N467" s="831"/>
      <c r="O467" s="1207"/>
      <c r="P467" s="1208"/>
      <c r="Q467" s="831"/>
      <c r="R467" s="1207"/>
      <c r="S467" s="1265"/>
    </row>
    <row r="468" spans="4:19" s="804" customFormat="1" ht="19.7" customHeight="1">
      <c r="D468" s="1208"/>
      <c r="E468" s="1208"/>
      <c r="F468" s="1208"/>
      <c r="G468" s="907"/>
      <c r="H468" s="1266"/>
      <c r="I468" s="831"/>
      <c r="J468" s="881"/>
      <c r="K468" s="1125"/>
      <c r="L468" s="907"/>
      <c r="M468" s="831"/>
      <c r="N468" s="831"/>
      <c r="O468" s="1207"/>
      <c r="P468" s="1208"/>
      <c r="Q468" s="831"/>
      <c r="R468" s="1207"/>
      <c r="S468" s="1265"/>
    </row>
    <row r="469" spans="4:19" s="804" customFormat="1" ht="19.7" customHeight="1">
      <c r="D469" s="1208"/>
      <c r="E469" s="1208"/>
      <c r="F469" s="1208"/>
      <c r="G469" s="907"/>
      <c r="H469" s="1266"/>
      <c r="I469" s="831"/>
      <c r="J469" s="881"/>
      <c r="K469" s="1125"/>
      <c r="L469" s="907"/>
      <c r="M469" s="831"/>
      <c r="N469" s="831"/>
      <c r="O469" s="1207"/>
      <c r="P469" s="1208"/>
      <c r="Q469" s="831"/>
      <c r="R469" s="1207"/>
      <c r="S469" s="1265"/>
    </row>
    <row r="470" spans="4:19" s="804" customFormat="1" ht="19.7" customHeight="1">
      <c r="D470" s="1208"/>
      <c r="E470" s="1208"/>
      <c r="F470" s="1208"/>
      <c r="G470" s="907"/>
      <c r="H470" s="1266"/>
      <c r="I470" s="831"/>
      <c r="J470" s="881"/>
      <c r="K470" s="1125"/>
      <c r="L470" s="907"/>
      <c r="M470" s="831"/>
      <c r="N470" s="831"/>
      <c r="O470" s="1207"/>
      <c r="P470" s="1208"/>
      <c r="Q470" s="831"/>
      <c r="R470" s="1207"/>
      <c r="S470" s="1265"/>
    </row>
    <row r="471" spans="4:19" s="804" customFormat="1" ht="19.7" customHeight="1">
      <c r="D471" s="1208"/>
      <c r="E471" s="1208"/>
      <c r="F471" s="1208"/>
      <c r="G471" s="907"/>
      <c r="H471" s="1266"/>
      <c r="I471" s="831"/>
      <c r="J471" s="881"/>
      <c r="K471" s="1125"/>
      <c r="L471" s="907"/>
      <c r="M471" s="831"/>
      <c r="N471" s="831"/>
      <c r="O471" s="1207"/>
      <c r="P471" s="1208"/>
      <c r="Q471" s="831"/>
      <c r="R471" s="1207"/>
      <c r="S471" s="1265"/>
    </row>
    <row r="472" spans="4:19" s="804" customFormat="1" ht="19.7" customHeight="1">
      <c r="D472" s="1208"/>
      <c r="E472" s="1208"/>
      <c r="F472" s="1208"/>
      <c r="G472" s="907"/>
      <c r="H472" s="1266"/>
      <c r="I472" s="831"/>
      <c r="J472" s="881"/>
      <c r="K472" s="1125"/>
      <c r="L472" s="907"/>
      <c r="M472" s="831"/>
      <c r="N472" s="831"/>
      <c r="O472" s="1207"/>
      <c r="P472" s="1208"/>
      <c r="Q472" s="831"/>
      <c r="R472" s="1207"/>
      <c r="S472" s="1265"/>
    </row>
    <row r="473" spans="4:19" s="804" customFormat="1" ht="19.7" customHeight="1">
      <c r="D473" s="1208"/>
      <c r="E473" s="1208"/>
      <c r="F473" s="1208"/>
      <c r="G473" s="907"/>
      <c r="H473" s="1266"/>
      <c r="I473" s="831"/>
      <c r="J473" s="881"/>
      <c r="K473" s="1125"/>
      <c r="L473" s="907"/>
      <c r="M473" s="831"/>
      <c r="N473" s="831"/>
      <c r="O473" s="1207"/>
      <c r="P473" s="1208"/>
      <c r="Q473" s="831"/>
      <c r="R473" s="1207"/>
      <c r="S473" s="1265"/>
    </row>
    <row r="474" spans="4:19" s="804" customFormat="1" ht="19.7" customHeight="1">
      <c r="D474" s="1208"/>
      <c r="E474" s="1208"/>
      <c r="F474" s="1208"/>
      <c r="G474" s="907"/>
      <c r="H474" s="1266"/>
      <c r="I474" s="831"/>
      <c r="J474" s="881"/>
      <c r="K474" s="1125"/>
      <c r="L474" s="907"/>
      <c r="M474" s="831"/>
      <c r="N474" s="831"/>
      <c r="O474" s="1207"/>
      <c r="P474" s="1208"/>
      <c r="Q474" s="831"/>
      <c r="R474" s="1207"/>
      <c r="S474" s="1265"/>
    </row>
    <row r="475" spans="4:19" s="804" customFormat="1" ht="19.7" customHeight="1">
      <c r="D475" s="1208"/>
      <c r="E475" s="1208"/>
      <c r="F475" s="1208"/>
      <c r="G475" s="907"/>
      <c r="H475" s="1266"/>
      <c r="I475" s="831"/>
      <c r="J475" s="881"/>
      <c r="K475" s="1125"/>
      <c r="L475" s="907"/>
      <c r="M475" s="831"/>
      <c r="N475" s="831"/>
      <c r="O475" s="1207"/>
      <c r="P475" s="1208"/>
      <c r="Q475" s="831"/>
      <c r="R475" s="1207"/>
      <c r="S475" s="1265"/>
    </row>
    <row r="476" spans="4:19" s="804" customFormat="1" ht="19.7" customHeight="1">
      <c r="D476" s="1208"/>
      <c r="E476" s="1208"/>
      <c r="F476" s="1208"/>
      <c r="G476" s="907"/>
      <c r="H476" s="1266"/>
      <c r="I476" s="831"/>
      <c r="J476" s="881"/>
      <c r="K476" s="1125"/>
      <c r="L476" s="907"/>
      <c r="M476" s="831"/>
      <c r="N476" s="831"/>
      <c r="O476" s="1207"/>
      <c r="P476" s="1208"/>
      <c r="Q476" s="831"/>
      <c r="R476" s="1207"/>
      <c r="S476" s="1265"/>
    </row>
    <row r="477" spans="4:19" s="804" customFormat="1" ht="19.7" customHeight="1">
      <c r="D477" s="1208"/>
      <c r="E477" s="1208"/>
      <c r="F477" s="1208"/>
      <c r="G477" s="907"/>
      <c r="H477" s="1266"/>
      <c r="I477" s="831"/>
      <c r="J477" s="881"/>
      <c r="K477" s="1125"/>
      <c r="L477" s="907"/>
      <c r="M477" s="831"/>
      <c r="N477" s="831"/>
      <c r="O477" s="1207"/>
      <c r="P477" s="1208"/>
      <c r="Q477" s="831"/>
      <c r="R477" s="1207"/>
      <c r="S477" s="1265"/>
    </row>
    <row r="478" spans="4:19" s="804" customFormat="1" ht="19.7" customHeight="1">
      <c r="D478" s="1208"/>
      <c r="E478" s="1208"/>
      <c r="F478" s="1208"/>
      <c r="G478" s="907"/>
      <c r="H478" s="1266"/>
      <c r="I478" s="831"/>
      <c r="J478" s="881"/>
      <c r="K478" s="1125"/>
      <c r="L478" s="907"/>
      <c r="M478" s="831"/>
      <c r="N478" s="831"/>
      <c r="O478" s="1207"/>
      <c r="P478" s="1208"/>
      <c r="Q478" s="831"/>
      <c r="R478" s="1207"/>
      <c r="S478" s="1265"/>
    </row>
    <row r="479" spans="4:19" s="804" customFormat="1" ht="19.7" customHeight="1">
      <c r="D479" s="1208"/>
      <c r="E479" s="1208"/>
      <c r="F479" s="1208"/>
      <c r="G479" s="907"/>
      <c r="H479" s="1266"/>
      <c r="I479" s="831"/>
      <c r="J479" s="881"/>
      <c r="K479" s="1125"/>
      <c r="L479" s="907"/>
      <c r="M479" s="831"/>
      <c r="N479" s="831"/>
      <c r="O479" s="1207"/>
      <c r="P479" s="1208"/>
      <c r="Q479" s="831"/>
      <c r="R479" s="1207"/>
      <c r="S479" s="1265"/>
    </row>
    <row r="480" spans="4:19" s="804" customFormat="1" ht="19.7" customHeight="1">
      <c r="D480" s="1208"/>
      <c r="E480" s="1208"/>
      <c r="F480" s="1208"/>
      <c r="G480" s="907"/>
      <c r="H480" s="1266"/>
      <c r="I480" s="831"/>
      <c r="J480" s="881"/>
      <c r="K480" s="1125"/>
      <c r="L480" s="907"/>
      <c r="M480" s="831"/>
      <c r="N480" s="831"/>
      <c r="O480" s="1207"/>
      <c r="P480" s="1208"/>
      <c r="Q480" s="831"/>
      <c r="R480" s="1207"/>
      <c r="S480" s="1265"/>
    </row>
    <row r="481" spans="4:19" s="804" customFormat="1" ht="19.7" customHeight="1">
      <c r="D481" s="1208"/>
      <c r="E481" s="1208"/>
      <c r="F481" s="1208"/>
      <c r="G481" s="907"/>
      <c r="H481" s="1266"/>
      <c r="I481" s="831"/>
      <c r="J481" s="881"/>
      <c r="K481" s="1125"/>
      <c r="L481" s="907"/>
      <c r="M481" s="831"/>
      <c r="N481" s="831"/>
      <c r="O481" s="1207"/>
      <c r="P481" s="1208"/>
      <c r="Q481" s="831"/>
      <c r="R481" s="1207"/>
      <c r="S481" s="1265"/>
    </row>
    <row r="482" spans="4:19" s="804" customFormat="1" ht="19.7" customHeight="1">
      <c r="D482" s="1208"/>
      <c r="E482" s="1208"/>
      <c r="F482" s="1208"/>
      <c r="G482" s="907"/>
      <c r="H482" s="1266"/>
      <c r="I482" s="831"/>
      <c r="J482" s="881"/>
      <c r="K482" s="1125"/>
      <c r="L482" s="907"/>
      <c r="M482" s="831"/>
      <c r="N482" s="831"/>
      <c r="O482" s="1207"/>
      <c r="P482" s="1208"/>
      <c r="Q482" s="831"/>
      <c r="R482" s="1207"/>
      <c r="S482" s="1265"/>
    </row>
    <row r="483" spans="4:19" s="804" customFormat="1" ht="19.7" customHeight="1">
      <c r="D483" s="1208"/>
      <c r="E483" s="1208"/>
      <c r="F483" s="1208"/>
      <c r="G483" s="907"/>
      <c r="H483" s="1266"/>
      <c r="I483" s="831"/>
      <c r="J483" s="881"/>
      <c r="K483" s="1125"/>
      <c r="L483" s="907"/>
      <c r="M483" s="831"/>
      <c r="N483" s="831"/>
      <c r="O483" s="1207"/>
      <c r="P483" s="1208"/>
      <c r="Q483" s="831"/>
      <c r="R483" s="1207"/>
      <c r="S483" s="1265"/>
    </row>
    <row r="484" spans="4:19" s="804" customFormat="1" ht="19.7" customHeight="1">
      <c r="D484" s="1208"/>
      <c r="E484" s="1208"/>
      <c r="F484" s="1208"/>
      <c r="G484" s="907"/>
      <c r="H484" s="1266"/>
      <c r="I484" s="831"/>
      <c r="J484" s="881"/>
      <c r="K484" s="1125"/>
      <c r="L484" s="907"/>
      <c r="M484" s="831"/>
      <c r="N484" s="831"/>
      <c r="O484" s="1207"/>
      <c r="P484" s="1208"/>
      <c r="Q484" s="831"/>
      <c r="R484" s="1207"/>
      <c r="S484" s="1265"/>
    </row>
    <row r="485" spans="4:19" s="804" customFormat="1" ht="19.7" customHeight="1">
      <c r="D485" s="1208"/>
      <c r="E485" s="1208"/>
      <c r="F485" s="1208"/>
      <c r="G485" s="907"/>
      <c r="H485" s="1266"/>
      <c r="I485" s="831"/>
      <c r="J485" s="881"/>
      <c r="K485" s="1125"/>
      <c r="L485" s="907"/>
      <c r="M485" s="831"/>
      <c r="N485" s="831"/>
      <c r="O485" s="1207"/>
      <c r="P485" s="1208"/>
      <c r="Q485" s="831"/>
      <c r="R485" s="1207"/>
      <c r="S485" s="1265"/>
    </row>
    <row r="486" spans="4:19" s="804" customFormat="1" ht="19.7" customHeight="1">
      <c r="D486" s="1208"/>
      <c r="E486" s="1208"/>
      <c r="F486" s="1208"/>
      <c r="G486" s="907"/>
      <c r="H486" s="1266"/>
      <c r="I486" s="831"/>
      <c r="J486" s="881"/>
      <c r="K486" s="1125"/>
      <c r="L486" s="907"/>
      <c r="M486" s="831"/>
      <c r="N486" s="831"/>
      <c r="O486" s="1207"/>
      <c r="P486" s="1208"/>
      <c r="Q486" s="831"/>
      <c r="R486" s="1207"/>
      <c r="S486" s="1265"/>
    </row>
    <row r="487" spans="4:19" s="804" customFormat="1" ht="19.7" customHeight="1">
      <c r="D487" s="1208"/>
      <c r="E487" s="1208"/>
      <c r="F487" s="1208"/>
      <c r="G487" s="907"/>
      <c r="H487" s="1266"/>
      <c r="I487" s="831"/>
      <c r="J487" s="881"/>
      <c r="K487" s="1125"/>
      <c r="L487" s="907"/>
      <c r="M487" s="831"/>
      <c r="N487" s="831"/>
      <c r="O487" s="1207"/>
      <c r="P487" s="1208"/>
      <c r="Q487" s="831"/>
      <c r="R487" s="1207"/>
      <c r="S487" s="1265"/>
    </row>
    <row r="488" spans="4:19" s="804" customFormat="1" ht="19.7" customHeight="1">
      <c r="D488" s="1208"/>
      <c r="E488" s="1208"/>
      <c r="F488" s="1208"/>
      <c r="G488" s="907"/>
      <c r="H488" s="1266"/>
      <c r="I488" s="831"/>
      <c r="J488" s="881"/>
      <c r="K488" s="1125"/>
      <c r="L488" s="907"/>
      <c r="M488" s="831"/>
      <c r="N488" s="831"/>
      <c r="O488" s="1207"/>
      <c r="P488" s="1208"/>
      <c r="Q488" s="831"/>
      <c r="R488" s="1207"/>
      <c r="S488" s="1265"/>
    </row>
    <row r="489" spans="4:19" s="804" customFormat="1" ht="19.7" customHeight="1">
      <c r="D489" s="1208"/>
      <c r="E489" s="1208"/>
      <c r="F489" s="1208"/>
      <c r="G489" s="907"/>
      <c r="H489" s="1266"/>
      <c r="I489" s="831"/>
      <c r="J489" s="881"/>
      <c r="K489" s="1125"/>
      <c r="L489" s="907"/>
      <c r="M489" s="831"/>
      <c r="N489" s="831"/>
      <c r="O489" s="1207"/>
      <c r="P489" s="1208"/>
      <c r="Q489" s="831"/>
      <c r="R489" s="1207"/>
      <c r="S489" s="1265"/>
    </row>
    <row r="490" spans="4:19" s="804" customFormat="1" ht="19.7" customHeight="1">
      <c r="D490" s="1208"/>
      <c r="E490" s="1208"/>
      <c r="F490" s="1208"/>
      <c r="G490" s="907"/>
      <c r="H490" s="1266"/>
      <c r="I490" s="831"/>
      <c r="J490" s="881"/>
      <c r="K490" s="1125"/>
      <c r="L490" s="907"/>
      <c r="M490" s="831"/>
      <c r="N490" s="831"/>
      <c r="O490" s="1207"/>
      <c r="P490" s="1208"/>
      <c r="Q490" s="831"/>
      <c r="R490" s="1207"/>
      <c r="S490" s="1265"/>
    </row>
    <row r="491" spans="4:19" s="804" customFormat="1" ht="19.7" customHeight="1">
      <c r="D491" s="1208"/>
      <c r="E491" s="1208"/>
      <c r="F491" s="1208"/>
      <c r="G491" s="907"/>
      <c r="H491" s="1266"/>
      <c r="I491" s="831"/>
      <c r="J491" s="881"/>
      <c r="K491" s="1125"/>
      <c r="L491" s="907"/>
      <c r="M491" s="831"/>
      <c r="N491" s="831"/>
      <c r="O491" s="1207"/>
      <c r="P491" s="1208"/>
      <c r="Q491" s="831"/>
      <c r="R491" s="1207"/>
      <c r="S491" s="1265"/>
    </row>
    <row r="492" spans="4:19" s="804" customFormat="1" ht="19.7" customHeight="1">
      <c r="D492" s="1208"/>
      <c r="E492" s="1208"/>
      <c r="F492" s="1208"/>
      <c r="G492" s="907"/>
      <c r="H492" s="1266"/>
      <c r="I492" s="831"/>
      <c r="J492" s="881"/>
      <c r="K492" s="1125"/>
      <c r="L492" s="907"/>
      <c r="M492" s="831"/>
      <c r="N492" s="831"/>
      <c r="O492" s="1207"/>
      <c r="P492" s="1208"/>
      <c r="Q492" s="831"/>
      <c r="R492" s="1207"/>
      <c r="S492" s="1265"/>
    </row>
    <row r="493" spans="4:19" s="804" customFormat="1" ht="19.7" customHeight="1">
      <c r="D493" s="1208"/>
      <c r="E493" s="1208"/>
      <c r="F493" s="1208"/>
      <c r="G493" s="907"/>
      <c r="H493" s="1266"/>
      <c r="I493" s="831"/>
      <c r="J493" s="881"/>
      <c r="K493" s="1125"/>
      <c r="L493" s="907"/>
      <c r="M493" s="831"/>
      <c r="N493" s="831"/>
      <c r="O493" s="1207"/>
      <c r="P493" s="1208"/>
      <c r="Q493" s="831"/>
      <c r="R493" s="1207"/>
      <c r="S493" s="1265"/>
    </row>
    <row r="494" spans="4:19" s="804" customFormat="1" ht="19.7" customHeight="1">
      <c r="D494" s="1208"/>
      <c r="E494" s="1208"/>
      <c r="F494" s="1208"/>
      <c r="G494" s="907"/>
      <c r="H494" s="1266"/>
      <c r="I494" s="831"/>
      <c r="J494" s="881"/>
      <c r="K494" s="1125"/>
      <c r="L494" s="907"/>
      <c r="M494" s="831"/>
      <c r="N494" s="831"/>
      <c r="O494" s="1207"/>
      <c r="P494" s="1208"/>
      <c r="Q494" s="831"/>
      <c r="R494" s="1207"/>
      <c r="S494" s="1265"/>
    </row>
    <row r="495" spans="4:19" s="804" customFormat="1" ht="19.7" customHeight="1">
      <c r="D495" s="1208"/>
      <c r="E495" s="1208"/>
      <c r="F495" s="1208"/>
      <c r="G495" s="907"/>
      <c r="H495" s="1266"/>
      <c r="I495" s="831"/>
      <c r="J495" s="881"/>
      <c r="K495" s="1125"/>
      <c r="L495" s="907"/>
      <c r="M495" s="831"/>
      <c r="N495" s="831"/>
      <c r="O495" s="1207"/>
      <c r="P495" s="1208"/>
      <c r="Q495" s="831"/>
      <c r="R495" s="1207"/>
      <c r="S495" s="1265"/>
    </row>
    <row r="496" spans="4:19" s="804" customFormat="1" ht="19.7" customHeight="1">
      <c r="D496" s="1208"/>
      <c r="E496" s="1208"/>
      <c r="F496" s="1208"/>
      <c r="G496" s="907"/>
      <c r="H496" s="1266"/>
      <c r="I496" s="831"/>
      <c r="J496" s="881"/>
      <c r="K496" s="1125"/>
      <c r="L496" s="907"/>
      <c r="M496" s="831"/>
      <c r="N496" s="831"/>
      <c r="O496" s="1207"/>
      <c r="P496" s="1208"/>
      <c r="Q496" s="831"/>
      <c r="R496" s="1207"/>
      <c r="S496" s="1265"/>
    </row>
    <row r="497" spans="4:19" s="804" customFormat="1" ht="19.7" customHeight="1">
      <c r="D497" s="1208"/>
      <c r="E497" s="1208"/>
      <c r="F497" s="1208"/>
      <c r="G497" s="907"/>
      <c r="H497" s="1266"/>
      <c r="I497" s="831"/>
      <c r="J497" s="881"/>
      <c r="K497" s="1125"/>
      <c r="L497" s="907"/>
      <c r="M497" s="831"/>
      <c r="N497" s="831"/>
      <c r="O497" s="1207"/>
      <c r="P497" s="1208"/>
      <c r="Q497" s="831"/>
      <c r="R497" s="1207"/>
      <c r="S497" s="1265"/>
    </row>
    <row r="498" spans="4:19" s="804" customFormat="1" ht="19.7" customHeight="1">
      <c r="D498" s="1208"/>
      <c r="E498" s="1208"/>
      <c r="F498" s="1208"/>
      <c r="G498" s="907"/>
      <c r="H498" s="1266"/>
      <c r="I498" s="831"/>
      <c r="J498" s="881"/>
      <c r="K498" s="1125"/>
      <c r="L498" s="907"/>
      <c r="M498" s="831"/>
      <c r="N498" s="831"/>
      <c r="O498" s="1207"/>
      <c r="P498" s="1208"/>
      <c r="Q498" s="831"/>
      <c r="R498" s="1207"/>
      <c r="S498" s="1265"/>
    </row>
    <row r="499" spans="4:19" s="804" customFormat="1" ht="19.7" customHeight="1">
      <c r="D499" s="1208"/>
      <c r="E499" s="1208"/>
      <c r="F499" s="1208"/>
      <c r="G499" s="907"/>
      <c r="H499" s="1266"/>
      <c r="I499" s="831"/>
      <c r="J499" s="881"/>
      <c r="K499" s="1125"/>
      <c r="L499" s="907"/>
      <c r="M499" s="831"/>
      <c r="N499" s="831"/>
      <c r="O499" s="1207"/>
      <c r="P499" s="1208"/>
      <c r="Q499" s="831"/>
      <c r="R499" s="1207"/>
      <c r="S499" s="1265"/>
    </row>
    <row r="500" spans="4:19" s="804" customFormat="1" ht="19.7" customHeight="1">
      <c r="D500" s="1208"/>
      <c r="E500" s="1208"/>
      <c r="F500" s="1208"/>
      <c r="G500" s="907"/>
      <c r="H500" s="1266"/>
      <c r="I500" s="831"/>
      <c r="J500" s="881"/>
      <c r="K500" s="1125"/>
      <c r="L500" s="907"/>
      <c r="M500" s="831"/>
      <c r="N500" s="831"/>
      <c r="O500" s="1207"/>
      <c r="P500" s="1208"/>
      <c r="Q500" s="831"/>
      <c r="R500" s="1207"/>
      <c r="S500" s="1265"/>
    </row>
    <row r="501" spans="4:19" s="804" customFormat="1" ht="19.7" customHeight="1">
      <c r="D501" s="1208"/>
      <c r="E501" s="1208"/>
      <c r="F501" s="1208"/>
      <c r="G501" s="907"/>
      <c r="H501" s="1266"/>
      <c r="I501" s="831"/>
      <c r="J501" s="881"/>
      <c r="K501" s="1125"/>
      <c r="L501" s="907"/>
      <c r="M501" s="831"/>
      <c r="N501" s="831"/>
      <c r="O501" s="1207"/>
      <c r="P501" s="1208"/>
      <c r="Q501" s="831"/>
      <c r="R501" s="1207"/>
      <c r="S501" s="1265"/>
    </row>
    <row r="502" spans="4:19" s="804" customFormat="1" ht="19.7" customHeight="1">
      <c r="D502" s="1208"/>
      <c r="E502" s="1208"/>
      <c r="F502" s="1208"/>
      <c r="G502" s="907"/>
      <c r="H502" s="1266"/>
      <c r="I502" s="831"/>
      <c r="J502" s="881"/>
      <c r="K502" s="1125"/>
      <c r="L502" s="907"/>
      <c r="M502" s="831"/>
      <c r="N502" s="831"/>
      <c r="O502" s="1207"/>
      <c r="P502" s="1208"/>
      <c r="Q502" s="831"/>
      <c r="R502" s="1207"/>
      <c r="S502" s="1265"/>
    </row>
    <row r="503" spans="4:19" s="804" customFormat="1" ht="19.7" customHeight="1">
      <c r="D503" s="1208"/>
      <c r="E503" s="1208"/>
      <c r="F503" s="1208"/>
      <c r="G503" s="907"/>
      <c r="H503" s="1266"/>
      <c r="I503" s="831"/>
      <c r="J503" s="881"/>
      <c r="K503" s="1125"/>
      <c r="L503" s="907"/>
      <c r="M503" s="831"/>
      <c r="N503" s="831"/>
      <c r="O503" s="1207"/>
      <c r="P503" s="1208"/>
      <c r="Q503" s="831"/>
      <c r="R503" s="1207"/>
      <c r="S503" s="1265"/>
    </row>
    <row r="504" spans="4:19" s="804" customFormat="1" ht="19.7" customHeight="1">
      <c r="D504" s="1208"/>
      <c r="E504" s="1208"/>
      <c r="F504" s="1208"/>
      <c r="G504" s="907"/>
      <c r="H504" s="1266"/>
      <c r="I504" s="831"/>
      <c r="J504" s="881"/>
      <c r="K504" s="1125"/>
      <c r="L504" s="907"/>
      <c r="M504" s="831"/>
      <c r="N504" s="831"/>
      <c r="O504" s="1207"/>
      <c r="P504" s="1208"/>
      <c r="Q504" s="831"/>
      <c r="R504" s="1207"/>
      <c r="S504" s="1265"/>
    </row>
    <row r="505" spans="4:19" s="804" customFormat="1" ht="19.7" customHeight="1">
      <c r="D505" s="1208"/>
      <c r="E505" s="1208"/>
      <c r="F505" s="1208"/>
      <c r="G505" s="907"/>
      <c r="H505" s="1266"/>
      <c r="I505" s="831"/>
      <c r="J505" s="881"/>
      <c r="K505" s="1125"/>
      <c r="L505" s="907"/>
      <c r="M505" s="831"/>
      <c r="N505" s="831"/>
      <c r="O505" s="1207"/>
      <c r="P505" s="1208"/>
      <c r="Q505" s="831"/>
      <c r="R505" s="1207"/>
      <c r="S505" s="1265"/>
    </row>
    <row r="506" spans="4:19" s="804" customFormat="1" ht="19.7" customHeight="1">
      <c r="D506" s="1208"/>
      <c r="E506" s="1208"/>
      <c r="F506" s="1208"/>
      <c r="G506" s="907"/>
      <c r="H506" s="1266"/>
      <c r="I506" s="831"/>
      <c r="J506" s="881"/>
      <c r="K506" s="1125"/>
      <c r="L506" s="907"/>
      <c r="M506" s="831"/>
      <c r="N506" s="831"/>
      <c r="O506" s="1207"/>
      <c r="P506" s="1208"/>
      <c r="Q506" s="831"/>
      <c r="R506" s="1207"/>
      <c r="S506" s="1265"/>
    </row>
    <row r="507" spans="4:19" s="804" customFormat="1" ht="19.7" customHeight="1">
      <c r="D507" s="1208"/>
      <c r="E507" s="1208"/>
      <c r="F507" s="1208"/>
      <c r="G507" s="907"/>
      <c r="H507" s="1266"/>
      <c r="I507" s="831"/>
      <c r="J507" s="881"/>
      <c r="K507" s="1125"/>
      <c r="L507" s="907"/>
      <c r="M507" s="831"/>
      <c r="N507" s="831"/>
      <c r="O507" s="1207"/>
      <c r="P507" s="1208"/>
      <c r="Q507" s="831"/>
      <c r="R507" s="1207"/>
      <c r="S507" s="1265"/>
    </row>
    <row r="508" spans="4:19" s="804" customFormat="1" ht="19.7" customHeight="1">
      <c r="D508" s="1208"/>
      <c r="E508" s="1208"/>
      <c r="F508" s="1208"/>
      <c r="G508" s="907"/>
      <c r="H508" s="1266"/>
      <c r="I508" s="831"/>
      <c r="J508" s="881"/>
      <c r="K508" s="1125"/>
      <c r="L508" s="907"/>
      <c r="M508" s="831"/>
      <c r="N508" s="831"/>
      <c r="O508" s="1207"/>
      <c r="P508" s="1208"/>
      <c r="Q508" s="831"/>
      <c r="R508" s="1207"/>
      <c r="S508" s="1265"/>
    </row>
    <row r="509" spans="4:19" s="804" customFormat="1" ht="19.7" customHeight="1">
      <c r="D509" s="1208"/>
      <c r="E509" s="1208"/>
      <c r="F509" s="1208"/>
      <c r="G509" s="907"/>
      <c r="H509" s="1266"/>
      <c r="I509" s="831"/>
      <c r="J509" s="881"/>
      <c r="K509" s="1125"/>
      <c r="L509" s="907"/>
      <c r="M509" s="831"/>
      <c r="N509" s="831"/>
      <c r="O509" s="1207"/>
      <c r="P509" s="1208"/>
      <c r="Q509" s="831"/>
      <c r="R509" s="1207"/>
      <c r="S509" s="1265"/>
    </row>
    <row r="510" spans="4:19" s="804" customFormat="1" ht="19.7" customHeight="1">
      <c r="D510" s="1208"/>
      <c r="E510" s="1208"/>
      <c r="F510" s="1208"/>
      <c r="G510" s="907"/>
      <c r="H510" s="1266"/>
      <c r="I510" s="831"/>
      <c r="J510" s="881"/>
      <c r="K510" s="1125"/>
      <c r="L510" s="907"/>
      <c r="M510" s="831"/>
      <c r="N510" s="831"/>
      <c r="O510" s="1207"/>
      <c r="P510" s="1208"/>
      <c r="Q510" s="831"/>
      <c r="R510" s="1207"/>
      <c r="S510" s="1265"/>
    </row>
    <row r="511" spans="4:19" s="804" customFormat="1" ht="19.7" customHeight="1">
      <c r="D511" s="1208"/>
      <c r="E511" s="1208"/>
      <c r="F511" s="1208"/>
      <c r="G511" s="907"/>
      <c r="H511" s="1266"/>
      <c r="I511" s="831"/>
      <c r="J511" s="881"/>
      <c r="K511" s="1125"/>
      <c r="L511" s="907"/>
      <c r="M511" s="831"/>
      <c r="N511" s="831"/>
      <c r="O511" s="1207"/>
      <c r="P511" s="1208"/>
      <c r="Q511" s="831"/>
      <c r="R511" s="1207"/>
      <c r="S511" s="1265"/>
    </row>
    <row r="512" spans="4:19" s="804" customFormat="1" ht="19.7" customHeight="1">
      <c r="D512" s="1208"/>
      <c r="E512" s="1208"/>
      <c r="F512" s="1208"/>
      <c r="G512" s="907"/>
      <c r="H512" s="1266"/>
      <c r="I512" s="831"/>
      <c r="J512" s="881"/>
      <c r="K512" s="1125"/>
      <c r="L512" s="907"/>
      <c r="M512" s="831"/>
      <c r="N512" s="831"/>
      <c r="O512" s="1207"/>
      <c r="P512" s="1208"/>
      <c r="Q512" s="831"/>
      <c r="R512" s="1207"/>
      <c r="S512" s="1265"/>
    </row>
    <row r="513" spans="4:19" s="804" customFormat="1" ht="19.7" customHeight="1">
      <c r="D513" s="1208"/>
      <c r="E513" s="1208"/>
      <c r="F513" s="1208"/>
      <c r="G513" s="907"/>
      <c r="H513" s="1266"/>
      <c r="I513" s="831"/>
      <c r="J513" s="881"/>
      <c r="K513" s="1125"/>
      <c r="L513" s="907"/>
      <c r="M513" s="831"/>
      <c r="N513" s="831"/>
      <c r="O513" s="1207"/>
      <c r="P513" s="1208"/>
      <c r="Q513" s="831"/>
      <c r="R513" s="1207"/>
      <c r="S513" s="1265"/>
    </row>
    <row r="514" spans="4:19" s="804" customFormat="1" ht="19.7" customHeight="1">
      <c r="D514" s="1208"/>
      <c r="E514" s="1208"/>
      <c r="F514" s="1208"/>
      <c r="G514" s="907"/>
      <c r="H514" s="1266"/>
      <c r="I514" s="831"/>
      <c r="J514" s="881"/>
      <c r="K514" s="1125"/>
      <c r="L514" s="907"/>
      <c r="M514" s="831"/>
      <c r="N514" s="831"/>
      <c r="O514" s="1207"/>
      <c r="P514" s="1208"/>
      <c r="Q514" s="831"/>
      <c r="R514" s="1207"/>
      <c r="S514" s="1265"/>
    </row>
    <row r="515" spans="4:19" s="804" customFormat="1" ht="19.7" customHeight="1">
      <c r="D515" s="1208"/>
      <c r="E515" s="1208"/>
      <c r="F515" s="1208"/>
      <c r="G515" s="907"/>
      <c r="H515" s="1266"/>
      <c r="I515" s="831"/>
      <c r="J515" s="881"/>
      <c r="K515" s="1125"/>
      <c r="L515" s="907"/>
      <c r="M515" s="831"/>
      <c r="N515" s="831"/>
      <c r="O515" s="1207"/>
      <c r="P515" s="1208"/>
      <c r="Q515" s="831"/>
      <c r="R515" s="1207"/>
      <c r="S515" s="1265"/>
    </row>
    <row r="516" spans="4:19" s="804" customFormat="1" ht="19.7" customHeight="1">
      <c r="D516" s="1208"/>
      <c r="E516" s="1208"/>
      <c r="F516" s="1208"/>
      <c r="G516" s="907"/>
      <c r="H516" s="1266"/>
      <c r="I516" s="831"/>
      <c r="J516" s="881"/>
      <c r="K516" s="1125"/>
      <c r="L516" s="907"/>
      <c r="M516" s="831"/>
      <c r="N516" s="831"/>
      <c r="O516" s="1207"/>
      <c r="P516" s="1208"/>
      <c r="Q516" s="831"/>
      <c r="R516" s="1207"/>
      <c r="S516" s="1265"/>
    </row>
    <row r="517" spans="4:19" s="804" customFormat="1" ht="19.7" customHeight="1">
      <c r="D517" s="1208"/>
      <c r="E517" s="1208"/>
      <c r="F517" s="1208"/>
      <c r="G517" s="907"/>
      <c r="H517" s="1266"/>
      <c r="I517" s="831"/>
      <c r="J517" s="881"/>
      <c r="K517" s="1125"/>
      <c r="L517" s="907"/>
      <c r="M517" s="831"/>
      <c r="N517" s="831"/>
      <c r="O517" s="1207"/>
      <c r="P517" s="1208"/>
      <c r="Q517" s="831"/>
      <c r="R517" s="1207"/>
      <c r="S517" s="1265"/>
    </row>
    <row r="518" spans="4:19" s="804" customFormat="1" ht="19.7" customHeight="1">
      <c r="D518" s="1208"/>
      <c r="E518" s="1208"/>
      <c r="F518" s="1208"/>
      <c r="G518" s="907"/>
      <c r="H518" s="1266"/>
      <c r="I518" s="831"/>
      <c r="J518" s="881"/>
      <c r="K518" s="1125"/>
      <c r="L518" s="907"/>
      <c r="M518" s="831"/>
      <c r="N518" s="831"/>
      <c r="O518" s="1207"/>
      <c r="P518" s="1208"/>
      <c r="Q518" s="831"/>
      <c r="R518" s="1207"/>
      <c r="S518" s="1265"/>
    </row>
    <row r="519" spans="4:19" s="804" customFormat="1" ht="19.7" customHeight="1">
      <c r="D519" s="1208"/>
      <c r="E519" s="1208"/>
      <c r="F519" s="1208"/>
      <c r="G519" s="907"/>
      <c r="H519" s="1266"/>
      <c r="I519" s="831"/>
      <c r="J519" s="881"/>
      <c r="K519" s="1125"/>
      <c r="L519" s="907"/>
      <c r="M519" s="831"/>
      <c r="N519" s="831"/>
      <c r="O519" s="1207"/>
      <c r="P519" s="1208"/>
      <c r="Q519" s="831"/>
      <c r="R519" s="1207"/>
      <c r="S519" s="1265"/>
    </row>
    <row r="520" spans="4:19" s="804" customFormat="1" ht="19.7" customHeight="1">
      <c r="D520" s="1208"/>
      <c r="E520" s="1208"/>
      <c r="F520" s="1208"/>
      <c r="G520" s="907"/>
      <c r="H520" s="1266"/>
      <c r="I520" s="831"/>
      <c r="J520" s="881"/>
      <c r="K520" s="1125"/>
      <c r="L520" s="907"/>
      <c r="M520" s="831"/>
      <c r="N520" s="831"/>
      <c r="O520" s="1207"/>
      <c r="P520" s="1208"/>
      <c r="Q520" s="831"/>
      <c r="R520" s="1207"/>
      <c r="S520" s="1265"/>
    </row>
    <row r="521" spans="4:19" s="804" customFormat="1" ht="19.7" customHeight="1">
      <c r="D521" s="1208"/>
      <c r="E521" s="1208"/>
      <c r="F521" s="1208"/>
      <c r="G521" s="907"/>
      <c r="H521" s="1266"/>
      <c r="I521" s="831"/>
      <c r="J521" s="881"/>
      <c r="K521" s="1125"/>
      <c r="L521" s="907"/>
      <c r="M521" s="831"/>
      <c r="N521" s="831"/>
      <c r="O521" s="1207"/>
      <c r="P521" s="1208"/>
      <c r="Q521" s="831"/>
      <c r="R521" s="1207"/>
      <c r="S521" s="1265"/>
    </row>
    <row r="522" spans="4:19" s="804" customFormat="1" ht="19.7" customHeight="1">
      <c r="D522" s="1208"/>
      <c r="E522" s="1208"/>
      <c r="F522" s="1208"/>
      <c r="G522" s="907"/>
      <c r="H522" s="1266"/>
      <c r="I522" s="831"/>
      <c r="J522" s="881"/>
      <c r="K522" s="1125"/>
      <c r="L522" s="907"/>
      <c r="M522" s="831"/>
      <c r="N522" s="831"/>
      <c r="O522" s="1207"/>
      <c r="P522" s="1208"/>
      <c r="Q522" s="831"/>
      <c r="R522" s="1207"/>
      <c r="S522" s="1265"/>
    </row>
    <row r="523" spans="4:19" s="804" customFormat="1" ht="19.7" customHeight="1">
      <c r="D523" s="1208"/>
      <c r="E523" s="1208"/>
      <c r="F523" s="1208"/>
      <c r="G523" s="907"/>
      <c r="H523" s="1266"/>
      <c r="I523" s="831"/>
      <c r="J523" s="881"/>
      <c r="K523" s="1125"/>
      <c r="L523" s="907"/>
      <c r="M523" s="831"/>
      <c r="N523" s="831"/>
      <c r="O523" s="1207"/>
      <c r="P523" s="1208"/>
      <c r="Q523" s="831"/>
      <c r="R523" s="1207"/>
      <c r="S523" s="1265"/>
    </row>
    <row r="524" spans="4:19" s="804" customFormat="1" ht="19.7" customHeight="1">
      <c r="D524" s="1208"/>
      <c r="E524" s="1208"/>
      <c r="F524" s="1208"/>
      <c r="G524" s="907"/>
      <c r="H524" s="1266"/>
      <c r="I524" s="831"/>
      <c r="J524" s="881"/>
      <c r="K524" s="1125"/>
      <c r="L524" s="907"/>
      <c r="M524" s="831"/>
      <c r="N524" s="831"/>
      <c r="O524" s="1207"/>
      <c r="P524" s="1208"/>
      <c r="Q524" s="831"/>
      <c r="R524" s="1207"/>
      <c r="S524" s="1265"/>
    </row>
    <row r="525" spans="4:19" s="804" customFormat="1" ht="19.7" customHeight="1">
      <c r="D525" s="1208"/>
      <c r="E525" s="1208"/>
      <c r="F525" s="1208"/>
      <c r="G525" s="907"/>
      <c r="H525" s="1266"/>
      <c r="I525" s="831"/>
      <c r="J525" s="881"/>
      <c r="K525" s="1125"/>
      <c r="L525" s="907"/>
      <c r="M525" s="831"/>
      <c r="N525" s="831"/>
      <c r="O525" s="1207"/>
      <c r="P525" s="1208"/>
      <c r="Q525" s="831"/>
      <c r="R525" s="1207"/>
      <c r="S525" s="1265"/>
    </row>
    <row r="526" spans="4:19" s="804" customFormat="1" ht="19.7" customHeight="1">
      <c r="D526" s="1208"/>
      <c r="E526" s="1208"/>
      <c r="F526" s="1208"/>
      <c r="G526" s="907"/>
      <c r="H526" s="1266"/>
      <c r="I526" s="831"/>
      <c r="J526" s="881"/>
      <c r="K526" s="1125"/>
      <c r="L526" s="907"/>
      <c r="M526" s="831"/>
      <c r="N526" s="831"/>
      <c r="O526" s="1207"/>
      <c r="P526" s="1208"/>
      <c r="Q526" s="831"/>
      <c r="R526" s="1207"/>
      <c r="S526" s="1265"/>
    </row>
    <row r="527" spans="4:19" s="804" customFormat="1" ht="19.7" customHeight="1">
      <c r="D527" s="1208"/>
      <c r="E527" s="1208"/>
      <c r="F527" s="1208"/>
      <c r="G527" s="907"/>
      <c r="H527" s="1266"/>
      <c r="I527" s="831"/>
      <c r="J527" s="881"/>
      <c r="K527" s="1125"/>
      <c r="L527" s="907"/>
      <c r="M527" s="831"/>
      <c r="N527" s="831"/>
      <c r="O527" s="1207"/>
      <c r="P527" s="1208"/>
      <c r="Q527" s="831"/>
      <c r="R527" s="1207"/>
      <c r="S527" s="1265"/>
    </row>
    <row r="528" spans="4:19" s="804" customFormat="1" ht="19.7" customHeight="1">
      <c r="D528" s="1208"/>
      <c r="E528" s="1208"/>
      <c r="F528" s="1208"/>
      <c r="G528" s="907"/>
      <c r="H528" s="1266"/>
      <c r="I528" s="831"/>
      <c r="J528" s="881"/>
      <c r="K528" s="1125"/>
      <c r="L528" s="907"/>
      <c r="M528" s="831"/>
      <c r="N528" s="831"/>
      <c r="O528" s="1207"/>
      <c r="P528" s="1208"/>
      <c r="Q528" s="831"/>
      <c r="R528" s="1207"/>
      <c r="S528" s="1265"/>
    </row>
    <row r="529" spans="4:19" s="804" customFormat="1" ht="19.7" customHeight="1">
      <c r="D529" s="1208"/>
      <c r="E529" s="1208"/>
      <c r="F529" s="1208"/>
      <c r="G529" s="907"/>
      <c r="H529" s="1266"/>
      <c r="I529" s="831"/>
      <c r="J529" s="881"/>
      <c r="K529" s="1125"/>
      <c r="L529" s="907"/>
      <c r="M529" s="831"/>
      <c r="N529" s="831"/>
      <c r="O529" s="1207"/>
      <c r="P529" s="1208"/>
      <c r="Q529" s="831"/>
      <c r="R529" s="1207"/>
      <c r="S529" s="1265"/>
    </row>
    <row r="530" spans="4:19" s="804" customFormat="1" ht="19.7" customHeight="1">
      <c r="D530" s="1208"/>
      <c r="E530" s="1208"/>
      <c r="F530" s="1208"/>
      <c r="G530" s="907"/>
      <c r="H530" s="1266"/>
      <c r="I530" s="831"/>
      <c r="J530" s="881"/>
      <c r="K530" s="1125"/>
      <c r="L530" s="907"/>
      <c r="M530" s="831"/>
      <c r="N530" s="831"/>
      <c r="O530" s="1207"/>
      <c r="P530" s="1208"/>
      <c r="Q530" s="831"/>
      <c r="R530" s="1207"/>
      <c r="S530" s="1265"/>
    </row>
    <row r="531" spans="4:19" s="804" customFormat="1" ht="19.7" customHeight="1">
      <c r="D531" s="1208"/>
      <c r="E531" s="1208"/>
      <c r="F531" s="1208"/>
      <c r="G531" s="907"/>
      <c r="H531" s="1266"/>
      <c r="I531" s="831"/>
      <c r="J531" s="881"/>
      <c r="K531" s="1125"/>
      <c r="L531" s="907"/>
      <c r="M531" s="831"/>
      <c r="N531" s="831"/>
      <c r="O531" s="1207"/>
      <c r="P531" s="1208"/>
      <c r="Q531" s="831"/>
      <c r="R531" s="1207"/>
      <c r="S531" s="1265"/>
    </row>
    <row r="532" spans="4:19" s="804" customFormat="1" ht="19.7" customHeight="1">
      <c r="D532" s="1208"/>
      <c r="E532" s="1208"/>
      <c r="F532" s="1208"/>
      <c r="G532" s="907"/>
      <c r="H532" s="1266"/>
      <c r="I532" s="831"/>
      <c r="J532" s="881"/>
      <c r="K532" s="1125"/>
      <c r="L532" s="907"/>
      <c r="M532" s="831"/>
      <c r="N532" s="831"/>
      <c r="O532" s="1207"/>
      <c r="P532" s="1208"/>
      <c r="Q532" s="831"/>
      <c r="R532" s="1207"/>
      <c r="S532" s="1265"/>
    </row>
    <row r="533" spans="4:19" s="804" customFormat="1" ht="19.7" customHeight="1">
      <c r="D533" s="1208"/>
      <c r="E533" s="1208"/>
      <c r="F533" s="1208"/>
      <c r="G533" s="907"/>
      <c r="H533" s="1266"/>
      <c r="I533" s="831"/>
      <c r="J533" s="881"/>
      <c r="K533" s="1125"/>
      <c r="L533" s="907"/>
      <c r="M533" s="831"/>
      <c r="N533" s="831"/>
      <c r="O533" s="1207"/>
      <c r="P533" s="1208"/>
      <c r="Q533" s="831"/>
      <c r="R533" s="1207"/>
      <c r="S533" s="1265"/>
    </row>
    <row r="534" spans="4:19" s="804" customFormat="1" ht="19.7" customHeight="1">
      <c r="D534" s="1208"/>
      <c r="E534" s="1208"/>
      <c r="F534" s="1208"/>
      <c r="G534" s="907"/>
      <c r="H534" s="1266"/>
      <c r="I534" s="831"/>
      <c r="J534" s="881"/>
      <c r="K534" s="1125"/>
      <c r="L534" s="907"/>
      <c r="M534" s="831"/>
      <c r="N534" s="831"/>
      <c r="O534" s="1207"/>
      <c r="P534" s="1208"/>
      <c r="Q534" s="831"/>
      <c r="R534" s="1207"/>
      <c r="S534" s="1265"/>
    </row>
    <row r="535" spans="4:19" s="804" customFormat="1" ht="19.7" customHeight="1">
      <c r="D535" s="1208"/>
      <c r="E535" s="1208"/>
      <c r="F535" s="1208"/>
      <c r="G535" s="907"/>
      <c r="H535" s="1266"/>
      <c r="I535" s="831"/>
      <c r="J535" s="881"/>
      <c r="K535" s="1125"/>
      <c r="L535" s="907"/>
      <c r="M535" s="831"/>
      <c r="N535" s="831"/>
      <c r="O535" s="1207"/>
      <c r="P535" s="1208"/>
      <c r="Q535" s="831"/>
      <c r="R535" s="1207"/>
      <c r="S535" s="1265"/>
    </row>
    <row r="536" spans="4:19" s="804" customFormat="1" ht="19.7" customHeight="1">
      <c r="D536" s="1208"/>
      <c r="E536" s="1208"/>
      <c r="F536" s="1208"/>
      <c r="G536" s="907"/>
      <c r="H536" s="1266"/>
      <c r="I536" s="831"/>
      <c r="J536" s="881"/>
      <c r="K536" s="1125"/>
      <c r="L536" s="907"/>
      <c r="M536" s="831"/>
      <c r="N536" s="831"/>
      <c r="O536" s="1207"/>
      <c r="P536" s="1208"/>
      <c r="Q536" s="831"/>
      <c r="R536" s="1207"/>
      <c r="S536" s="1265"/>
    </row>
    <row r="537" spans="4:19" s="804" customFormat="1" ht="19.7" customHeight="1">
      <c r="D537" s="1208"/>
      <c r="E537" s="1208"/>
      <c r="F537" s="1208"/>
      <c r="G537" s="907"/>
      <c r="H537" s="1266"/>
      <c r="I537" s="831"/>
      <c r="J537" s="881"/>
      <c r="K537" s="1125"/>
      <c r="L537" s="907"/>
      <c r="M537" s="831"/>
      <c r="N537" s="831"/>
      <c r="O537" s="1207"/>
      <c r="P537" s="1208"/>
      <c r="Q537" s="831"/>
      <c r="R537" s="1207"/>
      <c r="S537" s="1265"/>
    </row>
    <row r="538" spans="4:19" s="804" customFormat="1" ht="19.7" customHeight="1">
      <c r="D538" s="1208"/>
      <c r="E538" s="1208"/>
      <c r="F538" s="1208"/>
      <c r="G538" s="907"/>
      <c r="H538" s="1266"/>
      <c r="I538" s="831"/>
      <c r="J538" s="881"/>
      <c r="K538" s="1125"/>
      <c r="L538" s="907"/>
      <c r="M538" s="831"/>
      <c r="N538" s="831"/>
      <c r="O538" s="1207"/>
      <c r="P538" s="1208"/>
      <c r="Q538" s="831"/>
      <c r="R538" s="1207"/>
      <c r="S538" s="1265"/>
    </row>
    <row r="539" spans="4:19" s="804" customFormat="1" ht="19.7" customHeight="1">
      <c r="D539" s="1208"/>
      <c r="E539" s="1208"/>
      <c r="F539" s="1208"/>
      <c r="G539" s="907"/>
      <c r="H539" s="1266"/>
      <c r="I539" s="831"/>
      <c r="J539" s="881"/>
      <c r="K539" s="1125"/>
      <c r="L539" s="907"/>
      <c r="M539" s="831"/>
      <c r="N539" s="831"/>
      <c r="O539" s="1207"/>
      <c r="P539" s="1208"/>
      <c r="Q539" s="831"/>
      <c r="R539" s="1207"/>
      <c r="S539" s="1265"/>
    </row>
    <row r="540" spans="4:19" s="804" customFormat="1" ht="19.7" customHeight="1">
      <c r="D540" s="1208"/>
      <c r="E540" s="1208"/>
      <c r="F540" s="1208"/>
      <c r="G540" s="907"/>
      <c r="H540" s="1266"/>
      <c r="I540" s="831"/>
      <c r="J540" s="881"/>
      <c r="K540" s="1125"/>
      <c r="L540" s="907"/>
      <c r="M540" s="831"/>
      <c r="N540" s="831"/>
      <c r="O540" s="1207"/>
      <c r="P540" s="1208"/>
      <c r="Q540" s="831"/>
      <c r="R540" s="1207"/>
      <c r="S540" s="1265"/>
    </row>
    <row r="541" spans="4:19" s="804" customFormat="1" ht="19.7" customHeight="1">
      <c r="D541" s="1208"/>
      <c r="E541" s="1208"/>
      <c r="F541" s="1208"/>
      <c r="G541" s="907"/>
      <c r="H541" s="1266"/>
      <c r="I541" s="831"/>
      <c r="J541" s="881"/>
      <c r="K541" s="1125"/>
      <c r="L541" s="907"/>
      <c r="M541" s="831"/>
      <c r="N541" s="831"/>
      <c r="O541" s="1207"/>
      <c r="P541" s="1208"/>
      <c r="Q541" s="831"/>
      <c r="R541" s="1207"/>
      <c r="S541" s="1265"/>
    </row>
    <row r="542" spans="4:19" s="804" customFormat="1" ht="19.7" customHeight="1">
      <c r="D542" s="1208"/>
      <c r="E542" s="1208"/>
      <c r="F542" s="1208"/>
      <c r="G542" s="907"/>
      <c r="H542" s="1266"/>
      <c r="I542" s="831"/>
      <c r="J542" s="881"/>
      <c r="K542" s="1125"/>
      <c r="L542" s="907"/>
      <c r="M542" s="831"/>
      <c r="N542" s="831"/>
      <c r="O542" s="1207"/>
      <c r="P542" s="1208"/>
      <c r="Q542" s="831"/>
      <c r="R542" s="1207"/>
      <c r="S542" s="1265"/>
    </row>
    <row r="543" spans="4:19" s="804" customFormat="1" ht="19.7" customHeight="1">
      <c r="D543" s="1208"/>
      <c r="E543" s="1208"/>
      <c r="F543" s="1208"/>
      <c r="G543" s="907"/>
      <c r="H543" s="1266"/>
      <c r="I543" s="831"/>
      <c r="J543" s="881"/>
      <c r="K543" s="1125"/>
      <c r="L543" s="907"/>
      <c r="M543" s="831"/>
      <c r="N543" s="831"/>
      <c r="O543" s="1207"/>
      <c r="P543" s="1208"/>
      <c r="Q543" s="831"/>
      <c r="R543" s="1207"/>
      <c r="S543" s="1265"/>
    </row>
    <row r="544" spans="4:19" s="804" customFormat="1" ht="19.7" customHeight="1">
      <c r="D544" s="1208"/>
      <c r="E544" s="1208"/>
      <c r="F544" s="1208"/>
      <c r="G544" s="907"/>
      <c r="H544" s="1266"/>
      <c r="I544" s="831"/>
      <c r="J544" s="881"/>
      <c r="K544" s="1125"/>
      <c r="L544" s="907"/>
      <c r="M544" s="831"/>
      <c r="N544" s="831"/>
      <c r="O544" s="1207"/>
      <c r="P544" s="1208"/>
      <c r="Q544" s="831"/>
      <c r="R544" s="1207"/>
      <c r="S544" s="1265"/>
    </row>
    <row r="545" spans="4:19" s="804" customFormat="1" ht="19.7" customHeight="1">
      <c r="D545" s="1208"/>
      <c r="E545" s="1208"/>
      <c r="F545" s="1208"/>
      <c r="G545" s="907"/>
      <c r="H545" s="1266"/>
      <c r="I545" s="831"/>
      <c r="J545" s="881"/>
      <c r="K545" s="1125"/>
      <c r="L545" s="907"/>
      <c r="M545" s="831"/>
      <c r="N545" s="831"/>
      <c r="O545" s="1207"/>
      <c r="P545" s="1208"/>
      <c r="Q545" s="831"/>
      <c r="R545" s="1207"/>
      <c r="S545" s="1265"/>
    </row>
    <row r="546" spans="4:19" s="804" customFormat="1" ht="19.7" customHeight="1">
      <c r="D546" s="1208"/>
      <c r="E546" s="1208"/>
      <c r="F546" s="1208"/>
      <c r="G546" s="907"/>
      <c r="H546" s="1266"/>
      <c r="I546" s="831"/>
      <c r="J546" s="881"/>
      <c r="K546" s="1125"/>
      <c r="L546" s="907"/>
      <c r="M546" s="831"/>
      <c r="N546" s="831"/>
      <c r="O546" s="1207"/>
      <c r="P546" s="1208"/>
      <c r="Q546" s="831"/>
      <c r="R546" s="1207"/>
      <c r="S546" s="1265"/>
    </row>
    <row r="547" spans="4:19" s="804" customFormat="1" ht="19.7" customHeight="1">
      <c r="D547" s="1208"/>
      <c r="E547" s="1208"/>
      <c r="F547" s="1208"/>
      <c r="G547" s="907"/>
      <c r="H547" s="1266"/>
      <c r="I547" s="831"/>
      <c r="J547" s="881"/>
      <c r="K547" s="1125"/>
      <c r="L547" s="907"/>
      <c r="M547" s="831"/>
      <c r="N547" s="831"/>
      <c r="O547" s="1207"/>
      <c r="P547" s="1208"/>
      <c r="Q547" s="831"/>
      <c r="R547" s="1207"/>
      <c r="S547" s="1265"/>
    </row>
    <row r="548" spans="4:19" s="804" customFormat="1" ht="19.7" customHeight="1">
      <c r="D548" s="1208"/>
      <c r="E548" s="1208"/>
      <c r="F548" s="1208"/>
      <c r="G548" s="907"/>
      <c r="H548" s="1266"/>
      <c r="I548" s="831"/>
      <c r="J548" s="881"/>
      <c r="K548" s="1125"/>
      <c r="L548" s="907"/>
      <c r="M548" s="831"/>
      <c r="N548" s="831"/>
      <c r="O548" s="1207"/>
      <c r="P548" s="1208"/>
      <c r="Q548" s="831"/>
      <c r="R548" s="1207"/>
      <c r="S548" s="1265"/>
    </row>
    <row r="549" spans="4:19" s="804" customFormat="1" ht="19.7" customHeight="1">
      <c r="D549" s="1208"/>
      <c r="E549" s="1208"/>
      <c r="F549" s="1208"/>
      <c r="G549" s="907"/>
      <c r="H549" s="1266"/>
      <c r="I549" s="831"/>
      <c r="J549" s="881"/>
      <c r="K549" s="1125"/>
      <c r="L549" s="907"/>
      <c r="M549" s="831"/>
      <c r="N549" s="831"/>
      <c r="O549" s="1207"/>
      <c r="P549" s="1208"/>
      <c r="Q549" s="831"/>
      <c r="R549" s="1207"/>
      <c r="S549" s="1265"/>
    </row>
    <row r="550" spans="4:19" s="804" customFormat="1" ht="19.7" customHeight="1">
      <c r="D550" s="1208"/>
      <c r="E550" s="1208"/>
      <c r="F550" s="1208"/>
      <c r="G550" s="907"/>
      <c r="H550" s="1266"/>
      <c r="I550" s="831"/>
      <c r="J550" s="881"/>
      <c r="K550" s="1125"/>
      <c r="L550" s="907"/>
      <c r="M550" s="831"/>
      <c r="N550" s="831"/>
      <c r="O550" s="1207"/>
      <c r="P550" s="1208"/>
      <c r="Q550" s="831"/>
      <c r="R550" s="1207"/>
      <c r="S550" s="1265"/>
    </row>
    <row r="551" spans="4:19" s="804" customFormat="1" ht="19.7" customHeight="1">
      <c r="D551" s="1208"/>
      <c r="E551" s="1208"/>
      <c r="F551" s="1208"/>
      <c r="G551" s="907"/>
      <c r="H551" s="1266"/>
      <c r="I551" s="831"/>
      <c r="J551" s="881"/>
      <c r="K551" s="1125"/>
      <c r="L551" s="907"/>
      <c r="M551" s="831"/>
      <c r="N551" s="831"/>
      <c r="O551" s="1207"/>
      <c r="P551" s="1208"/>
      <c r="Q551" s="831"/>
      <c r="R551" s="1207"/>
      <c r="S551" s="1265"/>
    </row>
    <row r="552" spans="4:19" s="804" customFormat="1" ht="19.7" customHeight="1">
      <c r="D552" s="1208"/>
      <c r="E552" s="1208"/>
      <c r="F552" s="1208"/>
      <c r="G552" s="907"/>
      <c r="H552" s="1266"/>
      <c r="I552" s="831"/>
      <c r="J552" s="881"/>
      <c r="K552" s="1125"/>
      <c r="L552" s="907"/>
      <c r="M552" s="831"/>
      <c r="N552" s="831"/>
      <c r="O552" s="1207"/>
      <c r="P552" s="1208"/>
      <c r="Q552" s="831"/>
      <c r="R552" s="1207"/>
      <c r="S552" s="1265"/>
    </row>
    <row r="553" spans="4:19" s="804" customFormat="1" ht="19.7" customHeight="1">
      <c r="D553" s="1208"/>
      <c r="E553" s="1208"/>
      <c r="F553" s="1208"/>
      <c r="G553" s="907"/>
      <c r="H553" s="1266"/>
      <c r="I553" s="831"/>
      <c r="J553" s="881"/>
      <c r="K553" s="1125"/>
      <c r="L553" s="907"/>
      <c r="M553" s="831"/>
      <c r="N553" s="831"/>
      <c r="O553" s="1207"/>
      <c r="P553" s="1208"/>
      <c r="Q553" s="831"/>
      <c r="R553" s="1207"/>
      <c r="S553" s="1265"/>
    </row>
    <row r="554" spans="4:19" s="804" customFormat="1" ht="19.7" customHeight="1">
      <c r="D554" s="1208"/>
      <c r="E554" s="1208"/>
      <c r="F554" s="1208"/>
      <c r="G554" s="907"/>
      <c r="H554" s="1266"/>
      <c r="I554" s="831"/>
      <c r="J554" s="881"/>
      <c r="K554" s="1125"/>
      <c r="L554" s="907"/>
      <c r="M554" s="831"/>
      <c r="N554" s="831"/>
      <c r="O554" s="1207"/>
      <c r="P554" s="1208"/>
      <c r="Q554" s="831"/>
      <c r="R554" s="1207"/>
      <c r="S554" s="1265"/>
    </row>
    <row r="555" spans="4:19" s="804" customFormat="1" ht="19.7" customHeight="1">
      <c r="D555" s="1208"/>
      <c r="E555" s="1208"/>
      <c r="F555" s="1208"/>
      <c r="G555" s="907"/>
      <c r="H555" s="1266"/>
      <c r="I555" s="831"/>
      <c r="J555" s="881"/>
      <c r="K555" s="1125"/>
      <c r="L555" s="907"/>
      <c r="M555" s="831"/>
      <c r="N555" s="831"/>
      <c r="O555" s="1207"/>
      <c r="P555" s="1208"/>
      <c r="Q555" s="831"/>
      <c r="R555" s="1207"/>
      <c r="S555" s="1265"/>
    </row>
    <row r="556" spans="4:19" s="804" customFormat="1" ht="19.7" customHeight="1">
      <c r="D556" s="1208"/>
      <c r="E556" s="1208"/>
      <c r="F556" s="1208"/>
      <c r="G556" s="907"/>
      <c r="H556" s="1266"/>
      <c r="I556" s="831"/>
      <c r="J556" s="881"/>
      <c r="K556" s="1125"/>
      <c r="L556" s="907"/>
      <c r="M556" s="831"/>
      <c r="N556" s="831"/>
      <c r="O556" s="1207"/>
      <c r="P556" s="1208"/>
      <c r="Q556" s="831"/>
      <c r="R556" s="1207"/>
      <c r="S556" s="1265"/>
    </row>
    <row r="557" spans="4:19" s="804" customFormat="1" ht="19.7" customHeight="1">
      <c r="D557" s="1208"/>
      <c r="E557" s="1208"/>
      <c r="F557" s="1208"/>
      <c r="G557" s="907"/>
      <c r="H557" s="1266"/>
      <c r="I557" s="831"/>
      <c r="J557" s="881"/>
      <c r="K557" s="1125"/>
      <c r="L557" s="907"/>
      <c r="M557" s="831"/>
      <c r="N557" s="831"/>
      <c r="O557" s="1207"/>
      <c r="P557" s="1208"/>
      <c r="Q557" s="831"/>
      <c r="R557" s="1207"/>
      <c r="S557" s="1265"/>
    </row>
    <row r="558" spans="4:19" s="804" customFormat="1" ht="19.7" customHeight="1">
      <c r="D558" s="1208"/>
      <c r="E558" s="1208"/>
      <c r="F558" s="1208"/>
      <c r="G558" s="907"/>
      <c r="H558" s="1266"/>
      <c r="I558" s="831"/>
      <c r="J558" s="881"/>
      <c r="K558" s="1125"/>
      <c r="L558" s="907"/>
      <c r="M558" s="831"/>
      <c r="N558" s="831"/>
      <c r="O558" s="1207"/>
      <c r="P558" s="1208"/>
      <c r="Q558" s="831"/>
      <c r="R558" s="1207"/>
      <c r="S558" s="1265"/>
    </row>
    <row r="559" spans="4:19" s="804" customFormat="1" ht="19.7" customHeight="1">
      <c r="D559" s="1208"/>
      <c r="E559" s="1208"/>
      <c r="F559" s="1208"/>
      <c r="G559" s="907"/>
      <c r="H559" s="1266"/>
      <c r="I559" s="831"/>
      <c r="J559" s="881"/>
      <c r="K559" s="1125"/>
      <c r="L559" s="907"/>
      <c r="M559" s="831"/>
      <c r="N559" s="831"/>
      <c r="O559" s="1207"/>
      <c r="P559" s="1208"/>
      <c r="Q559" s="831"/>
      <c r="R559" s="1207"/>
      <c r="S559" s="1265"/>
    </row>
    <row r="560" spans="4:19" s="804" customFormat="1" ht="19.7" customHeight="1">
      <c r="D560" s="1208"/>
      <c r="E560" s="1208"/>
      <c r="F560" s="1208"/>
      <c r="G560" s="907"/>
      <c r="H560" s="1266"/>
      <c r="I560" s="831"/>
      <c r="J560" s="881"/>
      <c r="K560" s="1125"/>
      <c r="L560" s="907"/>
      <c r="M560" s="831"/>
      <c r="N560" s="831"/>
      <c r="O560" s="1207"/>
      <c r="P560" s="1208"/>
      <c r="Q560" s="831"/>
      <c r="R560" s="1207"/>
      <c r="S560" s="1265"/>
    </row>
    <row r="561" spans="4:19" s="804" customFormat="1" ht="19.7" customHeight="1">
      <c r="D561" s="1208"/>
      <c r="E561" s="1208"/>
      <c r="F561" s="1208"/>
      <c r="G561" s="907"/>
      <c r="H561" s="1266"/>
      <c r="I561" s="831"/>
      <c r="J561" s="881"/>
      <c r="K561" s="1125"/>
      <c r="L561" s="907"/>
      <c r="M561" s="831"/>
      <c r="N561" s="831"/>
      <c r="O561" s="1207"/>
      <c r="P561" s="1208"/>
      <c r="Q561" s="831"/>
      <c r="R561" s="1207"/>
      <c r="S561" s="1265"/>
    </row>
    <row r="562" spans="4:19" s="804" customFormat="1" ht="19.7" customHeight="1">
      <c r="D562" s="1208"/>
      <c r="E562" s="1208"/>
      <c r="F562" s="1208"/>
      <c r="G562" s="907"/>
      <c r="H562" s="1266"/>
      <c r="I562" s="831"/>
      <c r="J562" s="881"/>
      <c r="K562" s="1125"/>
      <c r="L562" s="907"/>
      <c r="M562" s="831"/>
      <c r="N562" s="831"/>
      <c r="O562" s="1207"/>
      <c r="P562" s="1208"/>
      <c r="Q562" s="831"/>
      <c r="R562" s="1207"/>
      <c r="S562" s="1265"/>
    </row>
    <row r="563" spans="4:19" s="804" customFormat="1" ht="19.7" customHeight="1">
      <c r="D563" s="1208"/>
      <c r="E563" s="1208"/>
      <c r="F563" s="1208"/>
      <c r="G563" s="907"/>
      <c r="H563" s="1266"/>
      <c r="I563" s="831"/>
      <c r="J563" s="881"/>
      <c r="K563" s="1125"/>
      <c r="L563" s="907"/>
      <c r="M563" s="831"/>
      <c r="N563" s="831"/>
      <c r="O563" s="1207"/>
      <c r="P563" s="1208"/>
      <c r="Q563" s="831"/>
      <c r="R563" s="1207"/>
      <c r="S563" s="1265"/>
    </row>
    <row r="564" spans="4:19" s="804" customFormat="1" ht="19.7" customHeight="1">
      <c r="D564" s="1208"/>
      <c r="E564" s="1208"/>
      <c r="F564" s="1208"/>
      <c r="G564" s="907"/>
      <c r="H564" s="1266"/>
      <c r="I564" s="831"/>
      <c r="J564" s="881"/>
      <c r="K564" s="1125"/>
      <c r="L564" s="907"/>
      <c r="M564" s="831"/>
      <c r="N564" s="831"/>
      <c r="O564" s="1207"/>
      <c r="P564" s="1208"/>
      <c r="Q564" s="831"/>
      <c r="R564" s="1207"/>
      <c r="S564" s="1265"/>
    </row>
    <row r="565" spans="4:19" s="804" customFormat="1" ht="19.7" customHeight="1">
      <c r="D565" s="1208"/>
      <c r="E565" s="1208"/>
      <c r="F565" s="1208"/>
      <c r="G565" s="907"/>
      <c r="H565" s="1266"/>
      <c r="I565" s="831"/>
      <c r="J565" s="881"/>
      <c r="K565" s="1125"/>
      <c r="L565" s="907"/>
      <c r="M565" s="831"/>
      <c r="N565" s="831"/>
      <c r="O565" s="1207"/>
      <c r="P565" s="1208"/>
      <c r="Q565" s="831"/>
      <c r="R565" s="1207"/>
      <c r="S565" s="1265"/>
    </row>
    <row r="566" spans="4:19" s="804" customFormat="1" ht="19.7" customHeight="1">
      <c r="D566" s="1208"/>
      <c r="E566" s="1208"/>
      <c r="F566" s="1208"/>
      <c r="G566" s="907"/>
      <c r="H566" s="1266"/>
      <c r="I566" s="831"/>
      <c r="J566" s="881"/>
      <c r="K566" s="1125"/>
      <c r="L566" s="907"/>
      <c r="M566" s="831"/>
      <c r="N566" s="831"/>
      <c r="O566" s="1207"/>
      <c r="P566" s="1208"/>
      <c r="Q566" s="831"/>
      <c r="R566" s="1207"/>
      <c r="S566" s="1265"/>
    </row>
    <row r="567" spans="4:19" s="804" customFormat="1" ht="19.7" customHeight="1">
      <c r="D567" s="1208"/>
      <c r="E567" s="1208"/>
      <c r="F567" s="1208"/>
      <c r="G567" s="907"/>
      <c r="H567" s="1266"/>
      <c r="I567" s="831"/>
      <c r="J567" s="881"/>
      <c r="K567" s="1125"/>
      <c r="L567" s="907"/>
      <c r="M567" s="831"/>
      <c r="N567" s="831"/>
      <c r="O567" s="1207"/>
      <c r="P567" s="1208"/>
      <c r="Q567" s="831"/>
      <c r="R567" s="1207"/>
      <c r="S567" s="1265"/>
    </row>
    <row r="568" spans="4:19" s="804" customFormat="1" ht="19.7" customHeight="1">
      <c r="D568" s="1208"/>
      <c r="E568" s="1208"/>
      <c r="F568" s="1208"/>
      <c r="G568" s="907"/>
      <c r="H568" s="1266"/>
      <c r="I568" s="831"/>
      <c r="J568" s="881"/>
      <c r="K568" s="1125"/>
      <c r="L568" s="907"/>
      <c r="M568" s="831"/>
      <c r="N568" s="831"/>
      <c r="O568" s="1207"/>
      <c r="P568" s="1208"/>
      <c r="Q568" s="831"/>
      <c r="R568" s="1207"/>
      <c r="S568" s="1265"/>
    </row>
    <row r="569" spans="4:19" s="804" customFormat="1" ht="19.7" customHeight="1">
      <c r="D569" s="1208"/>
      <c r="E569" s="1208"/>
      <c r="F569" s="1208"/>
      <c r="G569" s="907"/>
      <c r="H569" s="1266"/>
      <c r="I569" s="831"/>
      <c r="J569" s="881"/>
      <c r="K569" s="1125"/>
      <c r="L569" s="907"/>
      <c r="M569" s="831"/>
      <c r="N569" s="831"/>
      <c r="O569" s="1207"/>
      <c r="P569" s="1208"/>
      <c r="Q569" s="831"/>
      <c r="R569" s="1207"/>
      <c r="S569" s="1265"/>
    </row>
    <row r="570" spans="4:19" s="804" customFormat="1" ht="19.7" customHeight="1">
      <c r="D570" s="1208"/>
      <c r="E570" s="1208"/>
      <c r="F570" s="1208"/>
      <c r="G570" s="907"/>
      <c r="H570" s="1266"/>
      <c r="I570" s="831"/>
      <c r="J570" s="881"/>
      <c r="K570" s="1125"/>
      <c r="L570" s="907"/>
      <c r="M570" s="831"/>
      <c r="N570" s="831"/>
      <c r="O570" s="1207"/>
      <c r="P570" s="1208"/>
      <c r="Q570" s="831"/>
      <c r="R570" s="1207"/>
      <c r="S570" s="1265"/>
    </row>
    <row r="571" spans="4:19" s="804" customFormat="1" ht="19.7" customHeight="1">
      <c r="D571" s="1208"/>
      <c r="E571" s="1208"/>
      <c r="F571" s="1208"/>
      <c r="G571" s="907"/>
      <c r="H571" s="1266"/>
      <c r="I571" s="831"/>
      <c r="J571" s="881"/>
      <c r="K571" s="1125"/>
      <c r="L571" s="907"/>
      <c r="M571" s="831"/>
      <c r="N571" s="831"/>
      <c r="O571" s="1207"/>
      <c r="P571" s="1208"/>
      <c r="Q571" s="831"/>
      <c r="R571" s="1207"/>
      <c r="S571" s="1265"/>
    </row>
    <row r="572" spans="4:19" s="804" customFormat="1" ht="19.7" customHeight="1">
      <c r="D572" s="1208"/>
      <c r="E572" s="1208"/>
      <c r="F572" s="1208"/>
      <c r="G572" s="907"/>
      <c r="H572" s="1266"/>
      <c r="I572" s="831"/>
      <c r="J572" s="881"/>
      <c r="K572" s="1125"/>
      <c r="L572" s="907"/>
      <c r="M572" s="831"/>
      <c r="N572" s="831"/>
      <c r="O572" s="1207"/>
      <c r="P572" s="1208"/>
      <c r="Q572" s="831"/>
      <c r="R572" s="1207"/>
      <c r="S572" s="1265"/>
    </row>
    <row r="573" spans="4:19" s="804" customFormat="1" ht="19.7" customHeight="1">
      <c r="D573" s="1208"/>
      <c r="E573" s="1208"/>
      <c r="F573" s="1208"/>
      <c r="G573" s="907"/>
      <c r="H573" s="1266"/>
      <c r="I573" s="831"/>
      <c r="J573" s="881"/>
      <c r="K573" s="1125"/>
      <c r="L573" s="907"/>
      <c r="M573" s="831"/>
      <c r="N573" s="831"/>
      <c r="O573" s="1207"/>
      <c r="P573" s="1208"/>
      <c r="Q573" s="831"/>
      <c r="R573" s="1207"/>
      <c r="S573" s="1265"/>
    </row>
    <row r="574" spans="4:19" s="804" customFormat="1" ht="19.7" customHeight="1">
      <c r="D574" s="1208"/>
      <c r="E574" s="1208"/>
      <c r="F574" s="1208"/>
      <c r="G574" s="907"/>
      <c r="H574" s="1266"/>
      <c r="I574" s="831"/>
      <c r="J574" s="881"/>
      <c r="K574" s="1125"/>
      <c r="L574" s="907"/>
      <c r="M574" s="831"/>
      <c r="N574" s="831"/>
      <c r="O574" s="1207"/>
      <c r="P574" s="1208"/>
      <c r="Q574" s="831"/>
      <c r="R574" s="1207"/>
      <c r="S574" s="1265"/>
    </row>
    <row r="575" spans="4:19" s="804" customFormat="1" ht="19.7" customHeight="1">
      <c r="D575" s="1208"/>
      <c r="E575" s="1208"/>
      <c r="F575" s="1208"/>
      <c r="G575" s="907"/>
      <c r="H575" s="1266"/>
      <c r="I575" s="831"/>
      <c r="J575" s="881"/>
      <c r="K575" s="1125"/>
      <c r="L575" s="907"/>
      <c r="M575" s="831"/>
      <c r="N575" s="831"/>
      <c r="O575" s="1207"/>
      <c r="P575" s="1208"/>
      <c r="Q575" s="831"/>
      <c r="R575" s="1207"/>
      <c r="S575" s="1265"/>
    </row>
    <row r="576" spans="4:19" s="804" customFormat="1" ht="19.7" customHeight="1">
      <c r="D576" s="1208"/>
      <c r="E576" s="1208"/>
      <c r="F576" s="1208"/>
      <c r="G576" s="907"/>
      <c r="H576" s="1266"/>
      <c r="I576" s="831"/>
      <c r="J576" s="881"/>
      <c r="K576" s="1125"/>
      <c r="L576" s="907"/>
      <c r="M576" s="831"/>
      <c r="N576" s="831"/>
      <c r="O576" s="1207"/>
      <c r="P576" s="1208"/>
      <c r="Q576" s="831"/>
      <c r="R576" s="1207"/>
      <c r="S576" s="1265"/>
    </row>
    <row r="577" spans="4:19" s="804" customFormat="1" ht="19.7" customHeight="1">
      <c r="D577" s="1208"/>
      <c r="E577" s="1208"/>
      <c r="F577" s="1208"/>
      <c r="G577" s="907"/>
      <c r="H577" s="1266"/>
      <c r="I577" s="831"/>
      <c r="J577" s="881"/>
      <c r="K577" s="1125"/>
      <c r="L577" s="907"/>
      <c r="M577" s="831"/>
      <c r="N577" s="831"/>
      <c r="O577" s="1207"/>
      <c r="P577" s="1208"/>
      <c r="Q577" s="831"/>
      <c r="R577" s="1207"/>
      <c r="S577" s="1265"/>
    </row>
    <row r="578" spans="4:19" s="804" customFormat="1" ht="19.7" customHeight="1">
      <c r="D578" s="1208"/>
      <c r="E578" s="1208"/>
      <c r="F578" s="1208"/>
      <c r="G578" s="907"/>
      <c r="H578" s="1266"/>
      <c r="I578" s="831"/>
      <c r="J578" s="881"/>
      <c r="K578" s="1125"/>
      <c r="L578" s="907"/>
      <c r="M578" s="831"/>
      <c r="N578" s="831"/>
      <c r="O578" s="1207"/>
      <c r="P578" s="1208"/>
      <c r="Q578" s="831"/>
      <c r="R578" s="1207"/>
      <c r="S578" s="1265"/>
    </row>
    <row r="579" spans="4:19" s="804" customFormat="1" ht="19.7" customHeight="1">
      <c r="D579" s="1208"/>
      <c r="E579" s="1208"/>
      <c r="F579" s="1208"/>
      <c r="G579" s="907"/>
      <c r="H579" s="1266"/>
      <c r="I579" s="831"/>
      <c r="J579" s="881"/>
      <c r="K579" s="1125"/>
      <c r="L579" s="907"/>
      <c r="M579" s="831"/>
      <c r="N579" s="831"/>
      <c r="O579" s="1207"/>
      <c r="P579" s="1208"/>
      <c r="Q579" s="831"/>
      <c r="R579" s="1207"/>
      <c r="S579" s="1265"/>
    </row>
    <row r="580" spans="4:19" s="804" customFormat="1" ht="19.7" customHeight="1">
      <c r="D580" s="1208"/>
      <c r="E580" s="1208"/>
      <c r="F580" s="1208"/>
      <c r="G580" s="907"/>
      <c r="H580" s="1266"/>
      <c r="I580" s="831"/>
      <c r="J580" s="881"/>
      <c r="K580" s="1125"/>
      <c r="L580" s="907"/>
      <c r="M580" s="831"/>
      <c r="N580" s="831"/>
      <c r="O580" s="1207"/>
      <c r="P580" s="1208"/>
      <c r="Q580" s="831"/>
      <c r="R580" s="1207"/>
      <c r="S580" s="1265"/>
    </row>
    <row r="581" spans="4:19" s="804" customFormat="1" ht="19.7" customHeight="1">
      <c r="D581" s="1208"/>
      <c r="E581" s="1208"/>
      <c r="F581" s="1208"/>
      <c r="G581" s="907"/>
      <c r="H581" s="1266"/>
      <c r="I581" s="831"/>
      <c r="J581" s="881"/>
      <c r="K581" s="1125"/>
      <c r="L581" s="907"/>
      <c r="M581" s="831"/>
      <c r="N581" s="831"/>
      <c r="O581" s="1207"/>
      <c r="P581" s="1208"/>
      <c r="Q581" s="831"/>
      <c r="R581" s="1207"/>
      <c r="S581" s="1265"/>
    </row>
    <row r="582" spans="4:19" s="804" customFormat="1" ht="19.7" customHeight="1">
      <c r="D582" s="1208"/>
      <c r="E582" s="1208"/>
      <c r="F582" s="1208"/>
      <c r="G582" s="907"/>
      <c r="H582" s="1266"/>
      <c r="I582" s="831"/>
      <c r="J582" s="881"/>
      <c r="K582" s="1125"/>
      <c r="L582" s="907"/>
      <c r="M582" s="831"/>
      <c r="N582" s="831"/>
      <c r="O582" s="1207"/>
      <c r="P582" s="1208"/>
      <c r="Q582" s="831"/>
      <c r="R582" s="1207"/>
      <c r="S582" s="1265"/>
    </row>
    <row r="583" spans="4:19" s="804" customFormat="1" ht="19.7" customHeight="1">
      <c r="D583" s="1208"/>
      <c r="E583" s="1208"/>
      <c r="F583" s="1208"/>
      <c r="G583" s="907"/>
      <c r="H583" s="1266"/>
      <c r="I583" s="831"/>
      <c r="J583" s="881"/>
      <c r="K583" s="1125"/>
      <c r="L583" s="907"/>
      <c r="M583" s="831"/>
      <c r="N583" s="831"/>
      <c r="O583" s="1207"/>
      <c r="P583" s="1208"/>
      <c r="Q583" s="831"/>
      <c r="R583" s="1207"/>
      <c r="S583" s="1265"/>
    </row>
    <row r="584" spans="4:19" s="804" customFormat="1" ht="19.7" customHeight="1">
      <c r="D584" s="1208"/>
      <c r="E584" s="1208"/>
      <c r="F584" s="1208"/>
      <c r="G584" s="907"/>
      <c r="H584" s="1266"/>
      <c r="I584" s="831"/>
      <c r="J584" s="881"/>
      <c r="K584" s="1125"/>
      <c r="L584" s="907"/>
      <c r="M584" s="831"/>
      <c r="N584" s="831"/>
      <c r="O584" s="1207"/>
      <c r="P584" s="1208"/>
      <c r="Q584" s="831"/>
      <c r="R584" s="1207"/>
      <c r="S584" s="1265"/>
    </row>
    <row r="585" spans="4:19" s="804" customFormat="1" ht="19.7" customHeight="1">
      <c r="D585" s="1208"/>
      <c r="E585" s="1208"/>
      <c r="F585" s="1208"/>
      <c r="G585" s="907"/>
      <c r="H585" s="1266"/>
      <c r="I585" s="831"/>
      <c r="J585" s="881"/>
      <c r="K585" s="1125"/>
      <c r="L585" s="907"/>
      <c r="M585" s="831"/>
      <c r="N585" s="831"/>
      <c r="O585" s="1207"/>
      <c r="P585" s="1208"/>
      <c r="Q585" s="831"/>
      <c r="R585" s="1207"/>
      <c r="S585" s="1265"/>
    </row>
    <row r="586" spans="4:19" s="804" customFormat="1" ht="19.7" customHeight="1">
      <c r="D586" s="1208"/>
      <c r="E586" s="1208"/>
      <c r="F586" s="1208"/>
      <c r="G586" s="907"/>
      <c r="H586" s="1266"/>
      <c r="I586" s="831"/>
      <c r="J586" s="881"/>
      <c r="K586" s="1125"/>
      <c r="L586" s="907"/>
      <c r="M586" s="831"/>
      <c r="N586" s="831"/>
      <c r="O586" s="1207"/>
      <c r="P586" s="1208"/>
      <c r="Q586" s="831"/>
      <c r="R586" s="1207"/>
      <c r="S586" s="1265"/>
    </row>
    <row r="587" spans="4:19" s="804" customFormat="1" ht="19.7" customHeight="1">
      <c r="D587" s="1208"/>
      <c r="E587" s="1208"/>
      <c r="F587" s="1208"/>
      <c r="G587" s="907"/>
      <c r="H587" s="1266"/>
      <c r="I587" s="831"/>
      <c r="J587" s="881"/>
      <c r="K587" s="1125"/>
      <c r="L587" s="907"/>
      <c r="M587" s="831"/>
      <c r="N587" s="831"/>
      <c r="O587" s="1207"/>
      <c r="P587" s="1208"/>
      <c r="Q587" s="831"/>
      <c r="R587" s="1207"/>
      <c r="S587" s="1265"/>
    </row>
    <row r="588" spans="4:19" s="804" customFormat="1" ht="19.7" customHeight="1">
      <c r="D588" s="1208"/>
      <c r="E588" s="1208"/>
      <c r="F588" s="1208"/>
      <c r="G588" s="907"/>
      <c r="H588" s="1266"/>
      <c r="I588" s="831"/>
      <c r="J588" s="881"/>
      <c r="K588" s="1125"/>
      <c r="L588" s="907"/>
      <c r="M588" s="831"/>
      <c r="N588" s="831"/>
      <c r="O588" s="1207"/>
      <c r="P588" s="1208"/>
      <c r="Q588" s="831"/>
      <c r="R588" s="1207"/>
      <c r="S588" s="1265"/>
    </row>
    <row r="589" spans="4:19" s="804" customFormat="1" ht="19.7" customHeight="1">
      <c r="D589" s="1208"/>
      <c r="E589" s="1208"/>
      <c r="F589" s="1208"/>
      <c r="G589" s="907"/>
      <c r="H589" s="1266"/>
      <c r="I589" s="831"/>
      <c r="J589" s="881"/>
      <c r="K589" s="1125"/>
      <c r="L589" s="907"/>
      <c r="M589" s="831"/>
      <c r="N589" s="831"/>
      <c r="O589" s="1207"/>
      <c r="P589" s="1208"/>
      <c r="Q589" s="831"/>
      <c r="R589" s="1207"/>
      <c r="S589" s="1265"/>
    </row>
    <row r="590" spans="4:19" s="804" customFormat="1" ht="19.7" customHeight="1">
      <c r="D590" s="1208"/>
      <c r="E590" s="1208"/>
      <c r="F590" s="1208"/>
      <c r="G590" s="907"/>
      <c r="H590" s="1266"/>
      <c r="I590" s="831"/>
      <c r="J590" s="881"/>
      <c r="K590" s="1125"/>
      <c r="L590" s="907"/>
      <c r="M590" s="831"/>
      <c r="N590" s="831"/>
      <c r="O590" s="1207"/>
      <c r="P590" s="1208"/>
      <c r="Q590" s="831"/>
      <c r="R590" s="1207"/>
      <c r="S590" s="1265"/>
    </row>
    <row r="591" spans="4:19" s="804" customFormat="1" ht="19.7" customHeight="1">
      <c r="D591" s="1208"/>
      <c r="E591" s="1208"/>
      <c r="F591" s="1208"/>
      <c r="G591" s="907"/>
      <c r="H591" s="1266"/>
      <c r="I591" s="831"/>
      <c r="J591" s="881"/>
      <c r="K591" s="1125"/>
      <c r="L591" s="907"/>
      <c r="M591" s="831"/>
      <c r="N591" s="831"/>
      <c r="O591" s="1207"/>
      <c r="P591" s="1208"/>
      <c r="Q591" s="831"/>
      <c r="R591" s="1207"/>
      <c r="S591" s="1265"/>
    </row>
    <row r="592" spans="4:19" s="804" customFormat="1" ht="19.7" customHeight="1">
      <c r="D592" s="1208"/>
      <c r="E592" s="1208"/>
      <c r="F592" s="1208"/>
      <c r="G592" s="907"/>
      <c r="H592" s="1266"/>
      <c r="I592" s="831"/>
      <c r="J592" s="881"/>
      <c r="K592" s="1125"/>
      <c r="L592" s="907"/>
      <c r="M592" s="831"/>
      <c r="N592" s="831"/>
      <c r="O592" s="1207"/>
      <c r="P592" s="1208"/>
      <c r="Q592" s="831"/>
      <c r="R592" s="1207"/>
      <c r="S592" s="1265"/>
    </row>
    <row r="593" spans="4:19" s="804" customFormat="1" ht="19.7" customHeight="1">
      <c r="D593" s="1208"/>
      <c r="E593" s="1208"/>
      <c r="F593" s="1208"/>
      <c r="G593" s="907"/>
      <c r="H593" s="1266"/>
      <c r="I593" s="831"/>
      <c r="J593" s="881"/>
      <c r="K593" s="1125"/>
      <c r="L593" s="907"/>
      <c r="M593" s="831"/>
      <c r="N593" s="831"/>
      <c r="O593" s="1207"/>
      <c r="P593" s="1208"/>
      <c r="Q593" s="831"/>
      <c r="R593" s="1207"/>
      <c r="S593" s="1265"/>
    </row>
    <row r="594" spans="4:19" s="804" customFormat="1" ht="19.7" customHeight="1">
      <c r="D594" s="1208"/>
      <c r="E594" s="1208"/>
      <c r="F594" s="1208"/>
      <c r="G594" s="907"/>
      <c r="H594" s="1266"/>
      <c r="I594" s="831"/>
      <c r="J594" s="881"/>
      <c r="K594" s="1125"/>
      <c r="L594" s="907"/>
      <c r="M594" s="831"/>
      <c r="N594" s="831"/>
      <c r="O594" s="1207"/>
      <c r="P594" s="1208"/>
      <c r="Q594" s="831"/>
      <c r="R594" s="1207"/>
      <c r="S594" s="1265"/>
    </row>
    <row r="595" spans="4:19" s="804" customFormat="1" ht="19.7" customHeight="1">
      <c r="D595" s="1208"/>
      <c r="E595" s="1208"/>
      <c r="F595" s="1208"/>
      <c r="G595" s="907"/>
      <c r="H595" s="1266"/>
      <c r="I595" s="831"/>
      <c r="J595" s="881"/>
      <c r="K595" s="1125"/>
      <c r="L595" s="907"/>
      <c r="M595" s="831"/>
      <c r="N595" s="831"/>
      <c r="O595" s="1207"/>
      <c r="P595" s="1208"/>
      <c r="Q595" s="831"/>
      <c r="R595" s="1207"/>
      <c r="S595" s="1265"/>
    </row>
    <row r="596" spans="4:19" s="804" customFormat="1" ht="19.7" customHeight="1">
      <c r="D596" s="1208"/>
      <c r="E596" s="1208"/>
      <c r="F596" s="1208"/>
      <c r="G596" s="907"/>
      <c r="H596" s="1266"/>
      <c r="I596" s="831"/>
      <c r="J596" s="881"/>
      <c r="K596" s="1125"/>
      <c r="L596" s="907"/>
      <c r="M596" s="831"/>
      <c r="N596" s="831"/>
      <c r="O596" s="1207"/>
      <c r="P596" s="1208"/>
      <c r="Q596" s="831"/>
      <c r="R596" s="1207"/>
      <c r="S596" s="1265"/>
    </row>
    <row r="597" spans="4:19" s="804" customFormat="1" ht="19.7" customHeight="1">
      <c r="D597" s="1208"/>
      <c r="E597" s="1208"/>
      <c r="F597" s="1208"/>
      <c r="G597" s="907"/>
      <c r="H597" s="1266"/>
      <c r="I597" s="831"/>
      <c r="J597" s="881"/>
      <c r="K597" s="1125"/>
      <c r="L597" s="907"/>
      <c r="M597" s="831"/>
      <c r="N597" s="831"/>
      <c r="O597" s="1207"/>
      <c r="P597" s="1208"/>
      <c r="Q597" s="831"/>
      <c r="R597" s="1207"/>
      <c r="S597" s="1265"/>
    </row>
    <row r="598" spans="4:19" s="804" customFormat="1" ht="19.7" customHeight="1">
      <c r="D598" s="1208"/>
      <c r="E598" s="1208"/>
      <c r="F598" s="1208"/>
      <c r="G598" s="907"/>
      <c r="H598" s="1266"/>
      <c r="I598" s="831"/>
      <c r="J598" s="881"/>
      <c r="K598" s="1125"/>
      <c r="L598" s="907"/>
      <c r="M598" s="831"/>
      <c r="N598" s="831"/>
      <c r="O598" s="1207"/>
      <c r="P598" s="1208"/>
      <c r="Q598" s="831"/>
      <c r="R598" s="1207"/>
      <c r="S598" s="1265"/>
    </row>
    <row r="599" spans="4:19" s="804" customFormat="1" ht="19.7" customHeight="1">
      <c r="D599" s="1208"/>
      <c r="E599" s="1208"/>
      <c r="F599" s="1208"/>
      <c r="G599" s="907"/>
      <c r="H599" s="1266"/>
      <c r="I599" s="831"/>
      <c r="J599" s="881"/>
      <c r="K599" s="1125"/>
      <c r="L599" s="907"/>
      <c r="M599" s="831"/>
      <c r="N599" s="831"/>
      <c r="O599" s="1207"/>
      <c r="P599" s="1208"/>
      <c r="Q599" s="831"/>
      <c r="R599" s="1207"/>
      <c r="S599" s="1265"/>
    </row>
    <row r="600" spans="4:19" s="804" customFormat="1" ht="19.7" customHeight="1">
      <c r="D600" s="1208"/>
      <c r="E600" s="1208"/>
      <c r="F600" s="1208"/>
      <c r="G600" s="907"/>
      <c r="H600" s="1266"/>
      <c r="I600" s="831"/>
      <c r="J600" s="881"/>
      <c r="K600" s="1125"/>
      <c r="L600" s="907"/>
      <c r="M600" s="831"/>
      <c r="N600" s="831"/>
      <c r="O600" s="1207"/>
      <c r="P600" s="1208"/>
      <c r="Q600" s="831"/>
      <c r="R600" s="1207"/>
      <c r="S600" s="1265"/>
    </row>
    <row r="601" spans="4:19" s="804" customFormat="1" ht="19.7" customHeight="1">
      <c r="D601" s="1208"/>
      <c r="E601" s="1208"/>
      <c r="F601" s="1208"/>
      <c r="G601" s="907"/>
      <c r="H601" s="1266"/>
      <c r="I601" s="831"/>
      <c r="J601" s="881"/>
      <c r="K601" s="1125"/>
      <c r="L601" s="907"/>
      <c r="M601" s="831"/>
      <c r="N601" s="831"/>
      <c r="O601" s="1207"/>
      <c r="P601" s="1208"/>
      <c r="Q601" s="831"/>
      <c r="R601" s="1207"/>
      <c r="S601" s="1265"/>
    </row>
    <row r="602" spans="4:19" s="804" customFormat="1" ht="19.7" customHeight="1">
      <c r="D602" s="1208"/>
      <c r="E602" s="1208"/>
      <c r="F602" s="1208"/>
      <c r="G602" s="907"/>
      <c r="H602" s="1266"/>
      <c r="I602" s="831"/>
      <c r="J602" s="881"/>
      <c r="K602" s="1125"/>
      <c r="L602" s="907"/>
      <c r="M602" s="831"/>
      <c r="N602" s="831"/>
      <c r="O602" s="1207"/>
      <c r="P602" s="1208"/>
      <c r="Q602" s="831"/>
      <c r="R602" s="1207"/>
      <c r="S602" s="1265"/>
    </row>
    <row r="603" spans="4:19" s="804" customFormat="1" ht="19.7" customHeight="1">
      <c r="D603" s="1208"/>
      <c r="E603" s="1208"/>
      <c r="F603" s="1208"/>
      <c r="G603" s="907"/>
      <c r="H603" s="1266"/>
      <c r="I603" s="831"/>
      <c r="J603" s="881"/>
      <c r="K603" s="1125"/>
      <c r="L603" s="907"/>
      <c r="M603" s="831"/>
      <c r="N603" s="831"/>
      <c r="O603" s="1207"/>
      <c r="P603" s="1208"/>
      <c r="Q603" s="831"/>
      <c r="R603" s="1207"/>
      <c r="S603" s="1265"/>
    </row>
    <row r="604" spans="4:19" s="804" customFormat="1" ht="19.7" customHeight="1">
      <c r="D604" s="1208"/>
      <c r="E604" s="1208"/>
      <c r="F604" s="1208"/>
      <c r="G604" s="907"/>
      <c r="H604" s="1266"/>
      <c r="I604" s="831"/>
      <c r="J604" s="881"/>
      <c r="K604" s="1125"/>
      <c r="L604" s="907"/>
      <c r="M604" s="831"/>
      <c r="N604" s="831"/>
      <c r="O604" s="1207"/>
      <c r="P604" s="1208"/>
      <c r="Q604" s="831"/>
      <c r="R604" s="1207"/>
      <c r="S604" s="1265"/>
    </row>
    <row r="605" spans="4:19" s="804" customFormat="1" ht="19.7" customHeight="1">
      <c r="D605" s="1208"/>
      <c r="E605" s="1208"/>
      <c r="F605" s="1208"/>
      <c r="G605" s="907"/>
      <c r="H605" s="1266"/>
      <c r="I605" s="831"/>
      <c r="J605" s="881"/>
      <c r="K605" s="1125"/>
      <c r="L605" s="907"/>
      <c r="M605" s="831"/>
      <c r="N605" s="831"/>
      <c r="O605" s="1207"/>
      <c r="P605" s="1208"/>
      <c r="Q605" s="831"/>
      <c r="R605" s="1207"/>
      <c r="S605" s="1265"/>
    </row>
    <row r="606" spans="4:19" s="804" customFormat="1" ht="19.7" customHeight="1">
      <c r="D606" s="1208"/>
      <c r="E606" s="1208"/>
      <c r="F606" s="1208"/>
      <c r="G606" s="907"/>
      <c r="H606" s="1266"/>
      <c r="I606" s="831"/>
      <c r="J606" s="881"/>
      <c r="K606" s="1125"/>
      <c r="L606" s="907"/>
      <c r="M606" s="831"/>
      <c r="N606" s="831"/>
      <c r="O606" s="1207"/>
      <c r="P606" s="1208"/>
      <c r="Q606" s="831"/>
      <c r="R606" s="1207"/>
      <c r="S606" s="1265"/>
    </row>
    <row r="607" spans="4:19" s="804" customFormat="1" ht="19.7" customHeight="1">
      <c r="D607" s="1208"/>
      <c r="E607" s="1208"/>
      <c r="F607" s="1208"/>
      <c r="G607" s="907"/>
      <c r="H607" s="1266"/>
      <c r="I607" s="831"/>
      <c r="J607" s="881"/>
      <c r="K607" s="1125"/>
      <c r="L607" s="907"/>
      <c r="M607" s="831"/>
      <c r="N607" s="831"/>
      <c r="O607" s="1207"/>
      <c r="P607" s="1208"/>
      <c r="Q607" s="831"/>
      <c r="R607" s="1207"/>
      <c r="S607" s="1265"/>
    </row>
    <row r="608" spans="4:19" s="804" customFormat="1" ht="19.7" customHeight="1">
      <c r="D608" s="1208"/>
      <c r="E608" s="1208"/>
      <c r="F608" s="1208"/>
      <c r="G608" s="907"/>
      <c r="H608" s="1266"/>
      <c r="I608" s="831"/>
      <c r="J608" s="881"/>
      <c r="K608" s="1125"/>
      <c r="L608" s="907"/>
      <c r="M608" s="831"/>
      <c r="N608" s="831"/>
      <c r="O608" s="1207"/>
      <c r="P608" s="1208"/>
      <c r="Q608" s="831"/>
      <c r="R608" s="1207"/>
      <c r="S608" s="1265"/>
    </row>
    <row r="609" spans="4:19" s="804" customFormat="1" ht="19.7" customHeight="1">
      <c r="D609" s="1208"/>
      <c r="E609" s="1208"/>
      <c r="F609" s="1208"/>
      <c r="G609" s="907"/>
      <c r="H609" s="1266"/>
      <c r="I609" s="831"/>
      <c r="J609" s="881"/>
      <c r="K609" s="1125"/>
      <c r="L609" s="907"/>
      <c r="M609" s="831"/>
      <c r="N609" s="831"/>
      <c r="O609" s="1207"/>
      <c r="P609" s="1208"/>
      <c r="Q609" s="831"/>
      <c r="R609" s="1207"/>
      <c r="S609" s="1265"/>
    </row>
    <row r="610" spans="4:19" s="804" customFormat="1" ht="19.7" customHeight="1">
      <c r="D610" s="1208"/>
      <c r="E610" s="1208"/>
      <c r="F610" s="1208"/>
      <c r="G610" s="907"/>
      <c r="H610" s="1266"/>
      <c r="I610" s="831"/>
      <c r="J610" s="881"/>
      <c r="K610" s="1125"/>
      <c r="L610" s="907"/>
      <c r="M610" s="831"/>
      <c r="N610" s="831"/>
      <c r="O610" s="1207"/>
      <c r="P610" s="1208"/>
      <c r="Q610" s="831"/>
      <c r="R610" s="1207"/>
      <c r="S610" s="1265"/>
    </row>
    <row r="611" spans="4:19" s="804" customFormat="1" ht="19.7" customHeight="1">
      <c r="D611" s="1208"/>
      <c r="E611" s="1208"/>
      <c r="F611" s="1208"/>
      <c r="G611" s="907"/>
      <c r="H611" s="1266"/>
      <c r="I611" s="831"/>
      <c r="J611" s="881"/>
      <c r="K611" s="1125"/>
      <c r="L611" s="907"/>
      <c r="M611" s="831"/>
      <c r="N611" s="831"/>
      <c r="O611" s="1207"/>
      <c r="P611" s="1208"/>
      <c r="Q611" s="831"/>
      <c r="R611" s="1207"/>
      <c r="S611" s="1265"/>
    </row>
    <row r="612" spans="4:19" s="804" customFormat="1" ht="19.7" customHeight="1">
      <c r="D612" s="1208"/>
      <c r="E612" s="1208"/>
      <c r="F612" s="1208"/>
      <c r="G612" s="907"/>
      <c r="H612" s="1266"/>
      <c r="I612" s="831"/>
      <c r="J612" s="881"/>
      <c r="K612" s="1125"/>
      <c r="L612" s="907"/>
      <c r="M612" s="831"/>
      <c r="N612" s="831"/>
      <c r="O612" s="1207"/>
      <c r="P612" s="1208"/>
      <c r="Q612" s="831"/>
      <c r="R612" s="1207"/>
      <c r="S612" s="1265"/>
    </row>
    <row r="613" spans="4:19" s="804" customFormat="1" ht="19.7" customHeight="1">
      <c r="D613" s="1208"/>
      <c r="E613" s="1208"/>
      <c r="F613" s="1208"/>
      <c r="G613" s="907"/>
      <c r="H613" s="1266"/>
      <c r="I613" s="831"/>
      <c r="J613" s="881"/>
      <c r="K613" s="1125"/>
      <c r="L613" s="907"/>
      <c r="M613" s="831"/>
      <c r="N613" s="831"/>
      <c r="O613" s="1207"/>
      <c r="P613" s="1208"/>
      <c r="Q613" s="831"/>
      <c r="R613" s="1207"/>
      <c r="S613" s="1265"/>
    </row>
    <row r="614" spans="4:19" s="804" customFormat="1" ht="19.7" customHeight="1">
      <c r="D614" s="1208"/>
      <c r="E614" s="1208"/>
      <c r="F614" s="1208"/>
      <c r="G614" s="907"/>
      <c r="H614" s="1266"/>
      <c r="I614" s="831"/>
      <c r="J614" s="881"/>
      <c r="K614" s="1125"/>
      <c r="L614" s="907"/>
      <c r="M614" s="831"/>
      <c r="N614" s="831"/>
      <c r="O614" s="1207"/>
      <c r="P614" s="1208"/>
      <c r="Q614" s="831"/>
      <c r="R614" s="1207"/>
      <c r="S614" s="1265"/>
    </row>
    <row r="615" spans="4:19" s="804" customFormat="1" ht="19.7" customHeight="1">
      <c r="D615" s="1208"/>
      <c r="E615" s="1208"/>
      <c r="F615" s="1208"/>
      <c r="G615" s="907"/>
      <c r="H615" s="1266"/>
      <c r="I615" s="831"/>
      <c r="J615" s="881"/>
      <c r="K615" s="1125"/>
      <c r="L615" s="907"/>
      <c r="M615" s="831"/>
      <c r="N615" s="831"/>
      <c r="O615" s="1207"/>
      <c r="P615" s="1208"/>
      <c r="Q615" s="831"/>
      <c r="R615" s="1207"/>
      <c r="S615" s="1265"/>
    </row>
    <row r="616" spans="4:19" s="804" customFormat="1" ht="19.7" customHeight="1">
      <c r="D616" s="1208"/>
      <c r="E616" s="1208"/>
      <c r="F616" s="1208"/>
      <c r="G616" s="907"/>
      <c r="H616" s="1266"/>
      <c r="I616" s="831"/>
      <c r="J616" s="881"/>
      <c r="K616" s="1125"/>
      <c r="L616" s="907"/>
      <c r="M616" s="831"/>
      <c r="N616" s="831"/>
      <c r="O616" s="1207"/>
      <c r="P616" s="1208"/>
      <c r="Q616" s="831"/>
      <c r="R616" s="1207"/>
      <c r="S616" s="1265"/>
    </row>
    <row r="617" spans="4:19" s="804" customFormat="1" ht="19.7" customHeight="1">
      <c r="D617" s="1208"/>
      <c r="E617" s="1208"/>
      <c r="F617" s="1208"/>
      <c r="G617" s="907"/>
      <c r="H617" s="1266"/>
      <c r="I617" s="831"/>
      <c r="J617" s="881"/>
      <c r="K617" s="1125"/>
      <c r="L617" s="907"/>
      <c r="M617" s="831"/>
      <c r="N617" s="831"/>
      <c r="O617" s="1207"/>
      <c r="P617" s="1208"/>
      <c r="Q617" s="831"/>
      <c r="R617" s="1207"/>
      <c r="S617" s="1265"/>
    </row>
    <row r="618" spans="4:19" s="804" customFormat="1" ht="19.7" customHeight="1">
      <c r="D618" s="1208"/>
      <c r="E618" s="1208"/>
      <c r="F618" s="1208"/>
      <c r="G618" s="907"/>
      <c r="H618" s="1266"/>
      <c r="I618" s="831"/>
      <c r="J618" s="881"/>
      <c r="K618" s="1125"/>
      <c r="L618" s="907"/>
      <c r="M618" s="831"/>
      <c r="N618" s="831"/>
      <c r="O618" s="1207"/>
      <c r="P618" s="1208"/>
      <c r="Q618" s="831"/>
      <c r="R618" s="1207"/>
      <c r="S618" s="1265"/>
    </row>
    <row r="619" spans="4:19" s="804" customFormat="1" ht="19.7" customHeight="1">
      <c r="D619" s="1208"/>
      <c r="E619" s="1208"/>
      <c r="F619" s="1208"/>
      <c r="G619" s="907"/>
      <c r="H619" s="1266"/>
      <c r="I619" s="831"/>
      <c r="J619" s="881"/>
      <c r="K619" s="1125"/>
      <c r="L619" s="907"/>
      <c r="M619" s="831"/>
      <c r="N619" s="831"/>
      <c r="O619" s="1207"/>
      <c r="P619" s="1208"/>
      <c r="Q619" s="831"/>
      <c r="R619" s="1207"/>
      <c r="S619" s="1265"/>
    </row>
    <row r="620" spans="4:19" s="804" customFormat="1" ht="19.7" customHeight="1">
      <c r="D620" s="1208"/>
      <c r="E620" s="1208"/>
      <c r="F620" s="1208"/>
      <c r="G620" s="907"/>
      <c r="H620" s="1266"/>
      <c r="I620" s="831"/>
      <c r="J620" s="881"/>
      <c r="K620" s="1125"/>
      <c r="L620" s="907"/>
      <c r="M620" s="831"/>
      <c r="N620" s="831"/>
      <c r="O620" s="1207"/>
      <c r="P620" s="1208"/>
      <c r="Q620" s="831"/>
      <c r="R620" s="1207"/>
      <c r="S620" s="1265"/>
    </row>
    <row r="621" spans="4:19" s="804" customFormat="1" ht="19.7" customHeight="1">
      <c r="D621" s="1208"/>
      <c r="E621" s="1208"/>
      <c r="F621" s="1208"/>
      <c r="G621" s="907"/>
      <c r="H621" s="1266"/>
      <c r="I621" s="831"/>
      <c r="J621" s="881"/>
      <c r="K621" s="1125"/>
      <c r="L621" s="907"/>
      <c r="M621" s="831"/>
      <c r="N621" s="831"/>
      <c r="O621" s="1207"/>
      <c r="P621" s="1208"/>
      <c r="Q621" s="831"/>
      <c r="R621" s="1207"/>
      <c r="S621" s="1265"/>
    </row>
    <row r="622" spans="4:19" s="804" customFormat="1" ht="19.7" customHeight="1">
      <c r="D622" s="1208"/>
      <c r="E622" s="1208"/>
      <c r="F622" s="1208"/>
      <c r="G622" s="907"/>
      <c r="H622" s="1266"/>
      <c r="I622" s="831"/>
      <c r="J622" s="881"/>
      <c r="K622" s="1125"/>
      <c r="L622" s="907"/>
      <c r="M622" s="831"/>
      <c r="N622" s="831"/>
      <c r="O622" s="1207"/>
      <c r="P622" s="1208"/>
      <c r="Q622" s="831"/>
      <c r="R622" s="1207"/>
      <c r="S622" s="1265"/>
    </row>
    <row r="623" spans="4:19" s="804" customFormat="1" ht="19.7" customHeight="1">
      <c r="D623" s="1208"/>
      <c r="E623" s="1208"/>
      <c r="F623" s="1208"/>
      <c r="G623" s="907"/>
      <c r="H623" s="1266"/>
      <c r="I623" s="831"/>
      <c r="J623" s="881"/>
      <c r="K623" s="1125"/>
      <c r="L623" s="907"/>
      <c r="M623" s="831"/>
      <c r="N623" s="831"/>
      <c r="O623" s="1207"/>
      <c r="P623" s="1208"/>
      <c r="Q623" s="831"/>
      <c r="R623" s="1207"/>
      <c r="S623" s="1265"/>
    </row>
    <row r="624" spans="4:19" s="804" customFormat="1" ht="19.7" customHeight="1">
      <c r="D624" s="1208"/>
      <c r="E624" s="1208"/>
      <c r="F624" s="1208"/>
      <c r="G624" s="907"/>
      <c r="H624" s="1266"/>
      <c r="I624" s="831"/>
      <c r="J624" s="881"/>
      <c r="K624" s="1125"/>
      <c r="L624" s="907"/>
      <c r="M624" s="831"/>
      <c r="N624" s="831"/>
      <c r="O624" s="1207"/>
      <c r="P624" s="1208"/>
      <c r="Q624" s="831"/>
      <c r="R624" s="1207"/>
      <c r="S624" s="1265"/>
    </row>
    <row r="625" spans="4:19" s="804" customFormat="1" ht="19.7" customHeight="1">
      <c r="D625" s="1208"/>
      <c r="E625" s="1208"/>
      <c r="F625" s="1208"/>
      <c r="G625" s="907"/>
      <c r="H625" s="1266"/>
      <c r="I625" s="831"/>
      <c r="J625" s="881"/>
      <c r="K625" s="1125"/>
      <c r="L625" s="907"/>
      <c r="M625" s="831"/>
      <c r="N625" s="831"/>
      <c r="O625" s="1207"/>
      <c r="P625" s="1208"/>
      <c r="Q625" s="831"/>
      <c r="R625" s="1207"/>
      <c r="S625" s="1265"/>
    </row>
    <row r="626" spans="4:19" s="804" customFormat="1" ht="19.7" customHeight="1">
      <c r="D626" s="1208"/>
      <c r="E626" s="1208"/>
      <c r="F626" s="1208"/>
      <c r="G626" s="907"/>
      <c r="H626" s="1266"/>
      <c r="I626" s="831"/>
      <c r="J626" s="881"/>
      <c r="K626" s="1125"/>
      <c r="L626" s="907"/>
      <c r="M626" s="831"/>
      <c r="N626" s="831"/>
      <c r="O626" s="1207"/>
      <c r="P626" s="1208"/>
      <c r="Q626" s="831"/>
      <c r="R626" s="1207"/>
      <c r="S626" s="1265"/>
    </row>
    <row r="627" spans="4:19" s="804" customFormat="1" ht="19.7" customHeight="1">
      <c r="D627" s="1208"/>
      <c r="E627" s="1208"/>
      <c r="F627" s="1208"/>
      <c r="G627" s="907"/>
      <c r="H627" s="1266"/>
      <c r="I627" s="831"/>
      <c r="J627" s="881"/>
      <c r="K627" s="1125"/>
      <c r="L627" s="907"/>
      <c r="M627" s="831"/>
      <c r="N627" s="831"/>
      <c r="O627" s="1207"/>
      <c r="P627" s="1208"/>
      <c r="Q627" s="831"/>
      <c r="R627" s="1207"/>
      <c r="S627" s="1265"/>
    </row>
    <row r="628" spans="4:19" s="804" customFormat="1" ht="19.7" customHeight="1">
      <c r="D628" s="1208"/>
      <c r="E628" s="1208"/>
      <c r="F628" s="1208"/>
      <c r="G628" s="907"/>
      <c r="H628" s="1266"/>
      <c r="I628" s="831"/>
      <c r="J628" s="881"/>
      <c r="K628" s="1125"/>
      <c r="L628" s="907"/>
      <c r="M628" s="831"/>
      <c r="N628" s="831"/>
      <c r="O628" s="1207"/>
      <c r="P628" s="1208"/>
      <c r="Q628" s="831"/>
      <c r="R628" s="1207"/>
      <c r="S628" s="1265"/>
    </row>
    <row r="629" spans="4:19" s="804" customFormat="1" ht="19.7" customHeight="1">
      <c r="D629" s="1208"/>
      <c r="E629" s="1208"/>
      <c r="F629" s="1208"/>
      <c r="G629" s="907"/>
      <c r="H629" s="1266"/>
      <c r="I629" s="831"/>
      <c r="J629" s="881"/>
      <c r="K629" s="1125"/>
      <c r="L629" s="907"/>
      <c r="M629" s="831"/>
      <c r="N629" s="831"/>
      <c r="O629" s="1207"/>
      <c r="P629" s="1208"/>
      <c r="Q629" s="831"/>
      <c r="R629" s="1207"/>
      <c r="S629" s="1265"/>
    </row>
    <row r="630" spans="4:19" s="804" customFormat="1" ht="19.7" customHeight="1">
      <c r="D630" s="1208"/>
      <c r="E630" s="1208"/>
      <c r="F630" s="1208"/>
      <c r="G630" s="907"/>
      <c r="H630" s="1266"/>
      <c r="I630" s="831"/>
      <c r="J630" s="881"/>
      <c r="K630" s="1125"/>
      <c r="L630" s="907"/>
      <c r="M630" s="831"/>
      <c r="N630" s="831"/>
      <c r="O630" s="1207"/>
      <c r="P630" s="1208"/>
      <c r="Q630" s="831"/>
      <c r="R630" s="1207"/>
      <c r="S630" s="1265"/>
    </row>
    <row r="631" spans="4:19" s="804" customFormat="1" ht="19.7" customHeight="1">
      <c r="D631" s="1208"/>
      <c r="E631" s="1208"/>
      <c r="F631" s="1208"/>
      <c r="G631" s="907"/>
      <c r="H631" s="1266"/>
      <c r="I631" s="831"/>
      <c r="J631" s="881"/>
      <c r="K631" s="1125"/>
      <c r="L631" s="907"/>
      <c r="M631" s="831"/>
      <c r="N631" s="831"/>
      <c r="O631" s="1207"/>
      <c r="P631" s="1208"/>
      <c r="Q631" s="831"/>
      <c r="R631" s="1207"/>
      <c r="S631" s="1265"/>
    </row>
    <row r="632" spans="4:19" s="804" customFormat="1" ht="19.7" customHeight="1">
      <c r="D632" s="1208"/>
      <c r="E632" s="1208"/>
      <c r="F632" s="1208"/>
      <c r="G632" s="907"/>
      <c r="H632" s="1266"/>
      <c r="I632" s="831"/>
      <c r="J632" s="881"/>
      <c r="K632" s="1125"/>
      <c r="L632" s="907"/>
      <c r="M632" s="831"/>
      <c r="N632" s="831"/>
      <c r="O632" s="1207"/>
      <c r="P632" s="1208"/>
      <c r="Q632" s="831"/>
      <c r="R632" s="1207"/>
      <c r="S632" s="1265"/>
    </row>
    <row r="633" spans="4:19" s="804" customFormat="1" ht="19.7" customHeight="1">
      <c r="D633" s="1208"/>
      <c r="E633" s="1208"/>
      <c r="F633" s="1208"/>
      <c r="G633" s="907"/>
      <c r="H633" s="1266"/>
      <c r="I633" s="831"/>
      <c r="J633" s="881"/>
      <c r="K633" s="1125"/>
      <c r="L633" s="907"/>
      <c r="M633" s="831"/>
      <c r="N633" s="831"/>
      <c r="O633" s="1207"/>
      <c r="P633" s="1208"/>
      <c r="Q633" s="831"/>
      <c r="R633" s="1207"/>
      <c r="S633" s="1265"/>
    </row>
    <row r="634" spans="4:19" s="804" customFormat="1" ht="19.7" customHeight="1">
      <c r="D634" s="1208"/>
      <c r="E634" s="1208"/>
      <c r="F634" s="1208"/>
      <c r="G634" s="907"/>
      <c r="H634" s="1266"/>
      <c r="I634" s="831"/>
      <c r="J634" s="881"/>
      <c r="K634" s="1125"/>
      <c r="L634" s="907"/>
      <c r="M634" s="831"/>
      <c r="N634" s="831"/>
      <c r="O634" s="1207"/>
      <c r="P634" s="1208"/>
      <c r="Q634" s="831"/>
      <c r="R634" s="1207"/>
      <c r="S634" s="1265"/>
    </row>
    <row r="635" spans="4:19" s="804" customFormat="1" ht="19.7" customHeight="1">
      <c r="D635" s="1208"/>
      <c r="E635" s="1208"/>
      <c r="F635" s="1208"/>
      <c r="G635" s="907"/>
      <c r="H635" s="1266"/>
      <c r="I635" s="831"/>
      <c r="J635" s="881"/>
      <c r="K635" s="1125"/>
      <c r="L635" s="907"/>
      <c r="M635" s="831"/>
      <c r="N635" s="831"/>
      <c r="O635" s="1207"/>
      <c r="P635" s="1208"/>
      <c r="Q635" s="831"/>
      <c r="R635" s="1207"/>
      <c r="S635" s="1265"/>
    </row>
    <row r="636" spans="4:19" s="804" customFormat="1" ht="19.7" customHeight="1">
      <c r="D636" s="1208"/>
      <c r="E636" s="1208"/>
      <c r="F636" s="1208"/>
      <c r="G636" s="907"/>
      <c r="H636" s="1266"/>
      <c r="I636" s="831"/>
      <c r="J636" s="881"/>
      <c r="K636" s="1125"/>
      <c r="L636" s="907"/>
      <c r="M636" s="831"/>
      <c r="N636" s="831"/>
      <c r="O636" s="1207"/>
      <c r="P636" s="1208"/>
      <c r="Q636" s="831"/>
      <c r="R636" s="1207"/>
      <c r="S636" s="1265"/>
    </row>
    <row r="637" spans="4:19" s="804" customFormat="1" ht="19.7" customHeight="1">
      <c r="D637" s="1208"/>
      <c r="E637" s="1208"/>
      <c r="F637" s="1208"/>
      <c r="G637" s="907"/>
      <c r="H637" s="1266"/>
      <c r="I637" s="831"/>
      <c r="J637" s="881"/>
      <c r="K637" s="1125"/>
      <c r="L637" s="907"/>
      <c r="M637" s="831"/>
      <c r="N637" s="831"/>
      <c r="O637" s="1207"/>
      <c r="P637" s="1208"/>
      <c r="Q637" s="831"/>
      <c r="R637" s="1207"/>
      <c r="S637" s="1265"/>
    </row>
    <row r="638" spans="4:19" s="804" customFormat="1" ht="19.7" customHeight="1">
      <c r="D638" s="1208"/>
      <c r="E638" s="1208"/>
      <c r="F638" s="1208"/>
      <c r="G638" s="907"/>
      <c r="H638" s="1266"/>
      <c r="I638" s="831"/>
      <c r="J638" s="881"/>
      <c r="K638" s="1125"/>
      <c r="L638" s="907"/>
      <c r="M638" s="831"/>
      <c r="N638" s="831"/>
      <c r="O638" s="1207"/>
      <c r="P638" s="1208"/>
      <c r="Q638" s="831"/>
      <c r="R638" s="1207"/>
      <c r="S638" s="1265"/>
    </row>
    <row r="639" spans="4:19" s="804" customFormat="1" ht="19.7" customHeight="1">
      <c r="D639" s="1208"/>
      <c r="E639" s="1208"/>
      <c r="F639" s="1208"/>
      <c r="G639" s="907"/>
      <c r="H639" s="1266"/>
      <c r="I639" s="831"/>
      <c r="J639" s="881"/>
      <c r="K639" s="1125"/>
      <c r="L639" s="907"/>
      <c r="M639" s="831"/>
      <c r="N639" s="831"/>
      <c r="O639" s="1207"/>
      <c r="P639" s="1208"/>
      <c r="Q639" s="831"/>
      <c r="R639" s="1207"/>
      <c r="S639" s="1265"/>
    </row>
    <row r="640" spans="4:19" s="804" customFormat="1" ht="19.7" customHeight="1">
      <c r="D640" s="1208"/>
      <c r="E640" s="1208"/>
      <c r="F640" s="1208"/>
      <c r="G640" s="907"/>
      <c r="H640" s="1266"/>
      <c r="I640" s="831"/>
      <c r="J640" s="881"/>
      <c r="K640" s="1125"/>
      <c r="L640" s="907"/>
      <c r="M640" s="831"/>
      <c r="N640" s="831"/>
      <c r="O640" s="1207"/>
      <c r="P640" s="1208"/>
      <c r="Q640" s="831"/>
      <c r="R640" s="1207"/>
      <c r="S640" s="1265"/>
    </row>
    <row r="641" spans="4:19" s="804" customFormat="1" ht="19.7" customHeight="1">
      <c r="D641" s="1208"/>
      <c r="E641" s="1208"/>
      <c r="F641" s="1208"/>
      <c r="G641" s="907"/>
      <c r="H641" s="1266"/>
      <c r="I641" s="831"/>
      <c r="J641" s="881"/>
      <c r="K641" s="1125"/>
      <c r="L641" s="907"/>
      <c r="M641" s="831"/>
      <c r="N641" s="831"/>
      <c r="O641" s="1207"/>
      <c r="P641" s="1208"/>
      <c r="Q641" s="831"/>
      <c r="R641" s="1207"/>
      <c r="S641" s="1265"/>
    </row>
    <row r="642" spans="4:19" s="804" customFormat="1" ht="19.7" customHeight="1">
      <c r="D642" s="1208"/>
      <c r="E642" s="1208"/>
      <c r="F642" s="1208"/>
      <c r="G642" s="907"/>
      <c r="H642" s="1266"/>
      <c r="I642" s="831"/>
      <c r="J642" s="881"/>
      <c r="K642" s="1125"/>
      <c r="L642" s="907"/>
      <c r="M642" s="831"/>
      <c r="N642" s="831"/>
      <c r="O642" s="1207"/>
      <c r="P642" s="1208"/>
      <c r="Q642" s="831"/>
      <c r="R642" s="1207"/>
      <c r="S642" s="1265"/>
    </row>
    <row r="643" spans="4:19" s="804" customFormat="1" ht="19.7" customHeight="1">
      <c r="D643" s="1208"/>
      <c r="E643" s="1208"/>
      <c r="F643" s="1208"/>
      <c r="G643" s="907"/>
      <c r="H643" s="1266"/>
      <c r="I643" s="831"/>
      <c r="J643" s="881"/>
      <c r="K643" s="1125"/>
      <c r="L643" s="907"/>
      <c r="M643" s="831"/>
      <c r="N643" s="831"/>
      <c r="O643" s="1207"/>
      <c r="P643" s="1208"/>
      <c r="Q643" s="831"/>
      <c r="R643" s="1207"/>
      <c r="S643" s="1265"/>
    </row>
    <row r="644" spans="4:19" s="804" customFormat="1" ht="19.7" customHeight="1">
      <c r="D644" s="1208"/>
      <c r="E644" s="1208"/>
      <c r="F644" s="1208"/>
      <c r="G644" s="907"/>
      <c r="H644" s="1266"/>
      <c r="I644" s="831"/>
      <c r="J644" s="881"/>
      <c r="K644" s="1125"/>
      <c r="L644" s="907"/>
      <c r="M644" s="831"/>
      <c r="N644" s="831"/>
      <c r="O644" s="1207"/>
      <c r="P644" s="1208"/>
      <c r="Q644" s="831"/>
      <c r="R644" s="1207"/>
      <c r="S644" s="1265"/>
    </row>
    <row r="645" spans="4:19" s="804" customFormat="1" ht="19.7" customHeight="1">
      <c r="D645" s="1208"/>
      <c r="E645" s="1208"/>
      <c r="F645" s="1208"/>
      <c r="G645" s="907"/>
      <c r="H645" s="1266"/>
      <c r="I645" s="831"/>
      <c r="J645" s="881"/>
      <c r="K645" s="1125"/>
      <c r="L645" s="907"/>
      <c r="M645" s="831"/>
      <c r="N645" s="831"/>
      <c r="O645" s="1207"/>
      <c r="P645" s="1208"/>
      <c r="Q645" s="831"/>
      <c r="R645" s="1207"/>
      <c r="S645" s="1265"/>
    </row>
    <row r="646" spans="4:19" s="804" customFormat="1" ht="19.7" customHeight="1">
      <c r="D646" s="1208"/>
      <c r="E646" s="1208"/>
      <c r="F646" s="1208"/>
      <c r="G646" s="907"/>
      <c r="H646" s="1266"/>
      <c r="I646" s="831"/>
      <c r="J646" s="881"/>
      <c r="K646" s="1125"/>
      <c r="L646" s="907"/>
      <c r="M646" s="831"/>
      <c r="N646" s="831"/>
      <c r="O646" s="1207"/>
      <c r="P646" s="1208"/>
      <c r="Q646" s="831"/>
      <c r="R646" s="1207"/>
      <c r="S646" s="1265"/>
    </row>
    <row r="647" spans="4:19" s="804" customFormat="1" ht="19.7" customHeight="1">
      <c r="D647" s="1208"/>
      <c r="E647" s="1208"/>
      <c r="F647" s="1208"/>
      <c r="G647" s="907"/>
      <c r="H647" s="1266"/>
      <c r="I647" s="831"/>
      <c r="J647" s="881"/>
      <c r="K647" s="1125"/>
      <c r="L647" s="907"/>
      <c r="M647" s="831"/>
      <c r="N647" s="831"/>
      <c r="O647" s="1207"/>
      <c r="P647" s="1208"/>
      <c r="Q647" s="831"/>
      <c r="R647" s="1207"/>
      <c r="S647" s="1265"/>
    </row>
    <row r="648" spans="4:19" s="804" customFormat="1" ht="19.7" customHeight="1">
      <c r="D648" s="1208"/>
      <c r="E648" s="1208"/>
      <c r="F648" s="1208"/>
      <c r="G648" s="907"/>
      <c r="H648" s="1266"/>
      <c r="I648" s="831"/>
      <c r="J648" s="881"/>
      <c r="K648" s="1125"/>
      <c r="L648" s="907"/>
      <c r="M648" s="831"/>
      <c r="N648" s="831"/>
      <c r="O648" s="1207"/>
      <c r="P648" s="1208"/>
      <c r="Q648" s="831"/>
      <c r="R648" s="1207"/>
      <c r="S648" s="1265"/>
    </row>
    <row r="649" spans="4:19" s="804" customFormat="1" ht="19.7" customHeight="1">
      <c r="D649" s="1208"/>
      <c r="E649" s="1208"/>
      <c r="F649" s="1208"/>
      <c r="G649" s="907"/>
      <c r="H649" s="1266"/>
      <c r="I649" s="831"/>
      <c r="J649" s="881"/>
      <c r="K649" s="1125"/>
      <c r="L649" s="907"/>
      <c r="M649" s="831"/>
      <c r="N649" s="831"/>
      <c r="O649" s="1207"/>
      <c r="P649" s="1208"/>
      <c r="Q649" s="831"/>
      <c r="R649" s="1207"/>
      <c r="S649" s="1265"/>
    </row>
    <row r="650" spans="4:19" s="804" customFormat="1" ht="19.7" customHeight="1">
      <c r="D650" s="1208"/>
      <c r="E650" s="1208"/>
      <c r="F650" s="1208"/>
      <c r="G650" s="907"/>
      <c r="H650" s="1266"/>
      <c r="I650" s="831"/>
      <c r="J650" s="881"/>
      <c r="K650" s="1125"/>
      <c r="L650" s="907"/>
      <c r="M650" s="831"/>
      <c r="N650" s="831"/>
      <c r="O650" s="1207"/>
      <c r="P650" s="1208"/>
      <c r="Q650" s="831"/>
      <c r="R650" s="1207"/>
      <c r="S650" s="1265"/>
    </row>
    <row r="651" spans="4:19" s="804" customFormat="1" ht="19.7" customHeight="1">
      <c r="D651" s="1208"/>
      <c r="E651" s="1208"/>
      <c r="F651" s="1208"/>
      <c r="G651" s="907"/>
      <c r="H651" s="1266"/>
      <c r="I651" s="831"/>
      <c r="J651" s="881"/>
      <c r="K651" s="1125"/>
      <c r="L651" s="907"/>
      <c r="M651" s="831"/>
      <c r="N651" s="831"/>
      <c r="O651" s="1207"/>
      <c r="P651" s="1208"/>
      <c r="Q651" s="831"/>
      <c r="R651" s="1207"/>
      <c r="S651" s="1265"/>
    </row>
    <row r="652" spans="4:19" s="804" customFormat="1" ht="19.7" customHeight="1">
      <c r="D652" s="1208"/>
      <c r="E652" s="1208"/>
      <c r="F652" s="1208"/>
      <c r="G652" s="907"/>
      <c r="H652" s="1266"/>
      <c r="I652" s="831"/>
      <c r="J652" s="881"/>
      <c r="K652" s="1125"/>
      <c r="L652" s="907"/>
      <c r="M652" s="831"/>
      <c r="N652" s="831"/>
      <c r="O652" s="1207"/>
      <c r="P652" s="1208"/>
      <c r="Q652" s="831"/>
      <c r="R652" s="1207"/>
      <c r="S652" s="1265"/>
    </row>
    <row r="653" spans="4:19" s="804" customFormat="1" ht="19.7" customHeight="1">
      <c r="D653" s="1208"/>
      <c r="E653" s="1208"/>
      <c r="F653" s="1208"/>
      <c r="G653" s="907"/>
      <c r="H653" s="1266"/>
      <c r="I653" s="831"/>
      <c r="J653" s="881"/>
      <c r="K653" s="1125"/>
      <c r="L653" s="907"/>
      <c r="M653" s="831"/>
      <c r="N653" s="831"/>
      <c r="O653" s="1207"/>
      <c r="P653" s="1208"/>
      <c r="Q653" s="831"/>
      <c r="R653" s="1207"/>
      <c r="S653" s="1265"/>
    </row>
    <row r="654" spans="4:19" s="804" customFormat="1" ht="19.7" customHeight="1">
      <c r="D654" s="1208"/>
      <c r="E654" s="1208"/>
      <c r="F654" s="1208"/>
      <c r="G654" s="907"/>
      <c r="H654" s="1266"/>
      <c r="I654" s="831"/>
      <c r="J654" s="881"/>
      <c r="K654" s="1125"/>
      <c r="L654" s="907"/>
      <c r="M654" s="831"/>
      <c r="N654" s="831"/>
      <c r="O654" s="1207"/>
      <c r="P654" s="1208"/>
      <c r="Q654" s="831"/>
      <c r="R654" s="1207"/>
      <c r="S654" s="1265"/>
    </row>
    <row r="655" spans="4:19" s="804" customFormat="1" ht="19.7" customHeight="1">
      <c r="D655" s="1208"/>
      <c r="E655" s="1208"/>
      <c r="F655" s="1208"/>
      <c r="G655" s="907"/>
      <c r="H655" s="1266"/>
      <c r="I655" s="831"/>
      <c r="J655" s="881"/>
      <c r="K655" s="1125"/>
      <c r="L655" s="907"/>
      <c r="M655" s="831"/>
      <c r="N655" s="831"/>
      <c r="O655" s="1207"/>
      <c r="P655" s="1208"/>
      <c r="Q655" s="831"/>
      <c r="R655" s="1207"/>
      <c r="S655" s="1265"/>
    </row>
    <row r="656" spans="4:19" s="804" customFormat="1" ht="19.7" customHeight="1">
      <c r="D656" s="1208"/>
      <c r="E656" s="1208"/>
      <c r="F656" s="1208"/>
      <c r="G656" s="907"/>
      <c r="H656" s="1266"/>
      <c r="I656" s="831"/>
      <c r="J656" s="881"/>
      <c r="K656" s="1125"/>
      <c r="L656" s="907"/>
      <c r="M656" s="831"/>
      <c r="N656" s="831"/>
      <c r="O656" s="1207"/>
      <c r="P656" s="1208"/>
      <c r="Q656" s="831"/>
      <c r="R656" s="1207"/>
      <c r="S656" s="1265"/>
    </row>
    <row r="657" spans="4:19" s="804" customFormat="1" ht="19.7" customHeight="1">
      <c r="D657" s="1208"/>
      <c r="E657" s="1208"/>
      <c r="F657" s="1208"/>
      <c r="G657" s="907"/>
      <c r="H657" s="1266"/>
      <c r="I657" s="831"/>
      <c r="J657" s="881"/>
      <c r="K657" s="1125"/>
      <c r="L657" s="907"/>
      <c r="M657" s="831"/>
      <c r="N657" s="831"/>
      <c r="O657" s="1207"/>
      <c r="P657" s="1208"/>
      <c r="Q657" s="831"/>
      <c r="R657" s="1207"/>
      <c r="S657" s="1265"/>
    </row>
    <row r="658" spans="4:19" s="804" customFormat="1" ht="19.7" customHeight="1">
      <c r="D658" s="1208"/>
      <c r="E658" s="1208"/>
      <c r="F658" s="1208"/>
      <c r="G658" s="907"/>
      <c r="H658" s="1266"/>
      <c r="I658" s="831"/>
      <c r="J658" s="881"/>
      <c r="K658" s="1125"/>
      <c r="L658" s="907"/>
      <c r="M658" s="831"/>
      <c r="N658" s="831"/>
      <c r="O658" s="1207"/>
      <c r="P658" s="1208"/>
      <c r="Q658" s="831"/>
      <c r="R658" s="1207"/>
      <c r="S658" s="1265"/>
    </row>
    <row r="659" spans="4:19" s="804" customFormat="1" ht="19.7" customHeight="1">
      <c r="D659" s="1208"/>
      <c r="E659" s="1208"/>
      <c r="F659" s="1208"/>
      <c r="G659" s="907"/>
      <c r="H659" s="1266"/>
      <c r="I659" s="831"/>
      <c r="J659" s="881"/>
      <c r="K659" s="1125"/>
      <c r="L659" s="907"/>
      <c r="M659" s="831"/>
      <c r="N659" s="831"/>
      <c r="O659" s="1207"/>
      <c r="P659" s="1208"/>
      <c r="Q659" s="831"/>
      <c r="R659" s="1207"/>
      <c r="S659" s="1265"/>
    </row>
    <row r="660" spans="4:19" s="804" customFormat="1" ht="19.7" customHeight="1">
      <c r="D660" s="1208"/>
      <c r="E660" s="1208"/>
      <c r="F660" s="1208"/>
      <c r="G660" s="907"/>
      <c r="H660" s="1266"/>
      <c r="I660" s="831"/>
      <c r="J660" s="881"/>
      <c r="K660" s="1125"/>
      <c r="L660" s="907"/>
      <c r="M660" s="831"/>
      <c r="N660" s="831"/>
      <c r="O660" s="1207"/>
      <c r="P660" s="1208"/>
      <c r="Q660" s="831"/>
      <c r="R660" s="1207"/>
      <c r="S660" s="1265"/>
    </row>
    <row r="661" spans="4:19" s="804" customFormat="1" ht="19.7" customHeight="1">
      <c r="D661" s="1208"/>
      <c r="E661" s="1208"/>
      <c r="F661" s="1208"/>
      <c r="G661" s="907"/>
      <c r="H661" s="1266"/>
      <c r="I661" s="831"/>
      <c r="J661" s="881"/>
      <c r="K661" s="1125"/>
      <c r="L661" s="907"/>
      <c r="M661" s="831"/>
      <c r="N661" s="831"/>
      <c r="O661" s="1207"/>
      <c r="P661" s="1208"/>
      <c r="Q661" s="831"/>
      <c r="R661" s="1207"/>
      <c r="S661" s="1265"/>
    </row>
    <row r="662" spans="4:19" s="804" customFormat="1" ht="19.7" customHeight="1">
      <c r="D662" s="1208"/>
      <c r="E662" s="1208"/>
      <c r="F662" s="1208"/>
      <c r="G662" s="907"/>
      <c r="H662" s="1266"/>
      <c r="I662" s="831"/>
      <c r="J662" s="881"/>
      <c r="K662" s="1125"/>
      <c r="L662" s="907"/>
      <c r="M662" s="831"/>
      <c r="N662" s="831"/>
      <c r="O662" s="1207"/>
      <c r="P662" s="1208"/>
      <c r="Q662" s="831"/>
      <c r="R662" s="1207"/>
      <c r="S662" s="1265"/>
    </row>
    <row r="663" spans="4:19" s="804" customFormat="1" ht="19.7" customHeight="1">
      <c r="D663" s="1208"/>
      <c r="E663" s="1208"/>
      <c r="F663" s="1208"/>
      <c r="G663" s="907"/>
      <c r="H663" s="1266"/>
      <c r="I663" s="831"/>
      <c r="J663" s="881"/>
      <c r="K663" s="1125"/>
      <c r="L663" s="907"/>
      <c r="M663" s="831"/>
      <c r="N663" s="831"/>
      <c r="O663" s="1207"/>
      <c r="P663" s="1208"/>
      <c r="Q663" s="831"/>
      <c r="R663" s="1207"/>
      <c r="S663" s="1265"/>
    </row>
    <row r="664" spans="4:19" s="804" customFormat="1" ht="19.7" customHeight="1">
      <c r="D664" s="1208"/>
      <c r="E664" s="1208"/>
      <c r="F664" s="1208"/>
      <c r="G664" s="907"/>
      <c r="H664" s="1266"/>
      <c r="I664" s="831"/>
      <c r="J664" s="881"/>
      <c r="K664" s="1125"/>
      <c r="L664" s="907"/>
      <c r="M664" s="831"/>
      <c r="N664" s="831"/>
      <c r="O664" s="1207"/>
      <c r="P664" s="1208"/>
      <c r="Q664" s="831"/>
      <c r="R664" s="1207"/>
      <c r="S664" s="1265"/>
    </row>
    <row r="665" spans="4:19" s="804" customFormat="1" ht="19.7" customHeight="1">
      <c r="D665" s="1208"/>
      <c r="E665" s="1208"/>
      <c r="F665" s="1208"/>
      <c r="G665" s="907"/>
      <c r="H665" s="1266"/>
      <c r="I665" s="831"/>
      <c r="J665" s="881"/>
      <c r="K665" s="1125"/>
      <c r="L665" s="907"/>
      <c r="M665" s="831"/>
      <c r="N665" s="831"/>
      <c r="O665" s="1207"/>
      <c r="P665" s="1208"/>
      <c r="Q665" s="831"/>
      <c r="R665" s="1207"/>
      <c r="S665" s="1265"/>
    </row>
    <row r="666" spans="4:19" s="804" customFormat="1" ht="19.7" customHeight="1">
      <c r="D666" s="1208"/>
      <c r="E666" s="1208"/>
      <c r="F666" s="1208"/>
      <c r="G666" s="907"/>
      <c r="H666" s="1266"/>
      <c r="I666" s="831"/>
      <c r="J666" s="881"/>
      <c r="K666" s="1125"/>
      <c r="L666" s="907"/>
      <c r="M666" s="831"/>
      <c r="N666" s="831"/>
      <c r="O666" s="1207"/>
      <c r="P666" s="1208"/>
      <c r="Q666" s="831"/>
      <c r="R666" s="1207"/>
      <c r="S666" s="1265"/>
    </row>
    <row r="667" spans="4:19" s="804" customFormat="1" ht="19.7" customHeight="1">
      <c r="D667" s="1208"/>
      <c r="E667" s="1208"/>
      <c r="F667" s="1208"/>
      <c r="G667" s="907"/>
      <c r="H667" s="1266"/>
      <c r="I667" s="831"/>
      <c r="J667" s="881"/>
      <c r="K667" s="1125"/>
      <c r="L667" s="907"/>
      <c r="M667" s="831"/>
      <c r="N667" s="831"/>
      <c r="O667" s="1207"/>
      <c r="P667" s="1208"/>
      <c r="Q667" s="831"/>
      <c r="R667" s="1207"/>
      <c r="S667" s="1265"/>
    </row>
    <row r="668" spans="4:19" s="804" customFormat="1" ht="19.7" customHeight="1">
      <c r="D668" s="1208"/>
      <c r="E668" s="1208"/>
      <c r="F668" s="1208"/>
      <c r="G668" s="907"/>
      <c r="H668" s="1266"/>
      <c r="I668" s="831"/>
      <c r="J668" s="881"/>
      <c r="K668" s="1125"/>
      <c r="L668" s="907"/>
      <c r="M668" s="831"/>
      <c r="N668" s="831"/>
      <c r="O668" s="1207"/>
      <c r="P668" s="1208"/>
      <c r="Q668" s="831"/>
      <c r="R668" s="1207"/>
      <c r="S668" s="1265"/>
    </row>
    <row r="669" spans="4:19" s="804" customFormat="1" ht="19.7" customHeight="1">
      <c r="D669" s="1208"/>
      <c r="E669" s="1208"/>
      <c r="F669" s="1208"/>
      <c r="G669" s="907"/>
      <c r="H669" s="1266"/>
      <c r="I669" s="831"/>
      <c r="J669" s="881"/>
      <c r="K669" s="1125"/>
      <c r="L669" s="907"/>
      <c r="M669" s="831"/>
      <c r="N669" s="831"/>
      <c r="O669" s="1207"/>
      <c r="P669" s="1208"/>
      <c r="Q669" s="831"/>
      <c r="R669" s="1207"/>
      <c r="S669" s="1265"/>
    </row>
    <row r="670" spans="4:19" s="804" customFormat="1" ht="19.7" customHeight="1">
      <c r="D670" s="1208"/>
      <c r="E670" s="1208"/>
      <c r="F670" s="1208"/>
      <c r="G670" s="907"/>
      <c r="H670" s="1266"/>
      <c r="I670" s="831"/>
      <c r="J670" s="881"/>
      <c r="K670" s="1125"/>
      <c r="L670" s="907"/>
      <c r="M670" s="831"/>
      <c r="N670" s="831"/>
      <c r="O670" s="1207"/>
      <c r="P670" s="1208"/>
      <c r="Q670" s="831"/>
      <c r="R670" s="1207"/>
      <c r="S670" s="1265"/>
    </row>
    <row r="671" spans="4:19" s="804" customFormat="1" ht="19.7" customHeight="1">
      <c r="D671" s="1208"/>
      <c r="E671" s="1208"/>
      <c r="F671" s="1208"/>
      <c r="G671" s="907"/>
      <c r="H671" s="1266"/>
      <c r="I671" s="831"/>
      <c r="J671" s="881"/>
      <c r="K671" s="1125"/>
      <c r="L671" s="907"/>
      <c r="M671" s="831"/>
      <c r="N671" s="831"/>
      <c r="O671" s="1207"/>
      <c r="P671" s="1208"/>
      <c r="Q671" s="831"/>
      <c r="R671" s="1207"/>
      <c r="S671" s="1265"/>
    </row>
    <row r="672" spans="4:19" s="804" customFormat="1" ht="19.7" customHeight="1">
      <c r="D672" s="1208"/>
      <c r="E672" s="1208"/>
      <c r="F672" s="1208"/>
      <c r="G672" s="907"/>
      <c r="H672" s="1266"/>
      <c r="I672" s="831"/>
      <c r="J672" s="881"/>
      <c r="K672" s="1125"/>
      <c r="L672" s="907"/>
      <c r="M672" s="831"/>
      <c r="N672" s="831"/>
      <c r="O672" s="1207"/>
      <c r="P672" s="1208"/>
      <c r="Q672" s="831"/>
      <c r="R672" s="1207"/>
      <c r="S672" s="1265"/>
    </row>
    <row r="673" spans="4:19" s="804" customFormat="1" ht="19.7" customHeight="1">
      <c r="D673" s="1208"/>
      <c r="E673" s="1208"/>
      <c r="F673" s="1208"/>
      <c r="G673" s="907"/>
      <c r="H673" s="1266"/>
      <c r="I673" s="831"/>
      <c r="J673" s="881"/>
      <c r="K673" s="1125"/>
      <c r="L673" s="907"/>
      <c r="M673" s="831"/>
      <c r="N673" s="831"/>
      <c r="O673" s="1207"/>
      <c r="P673" s="1208"/>
      <c r="Q673" s="831"/>
      <c r="R673" s="1207"/>
      <c r="S673" s="1265"/>
    </row>
    <row r="674" spans="4:19" s="804" customFormat="1" ht="19.7" customHeight="1">
      <c r="D674" s="1208"/>
      <c r="E674" s="1208"/>
      <c r="F674" s="1208"/>
      <c r="G674" s="907"/>
      <c r="H674" s="1266"/>
      <c r="I674" s="831"/>
      <c r="J674" s="881"/>
      <c r="K674" s="1125"/>
      <c r="L674" s="907"/>
      <c r="M674" s="831"/>
      <c r="N674" s="831"/>
      <c r="O674" s="1207"/>
      <c r="P674" s="1208"/>
      <c r="Q674" s="831"/>
      <c r="R674" s="1207"/>
      <c r="S674" s="1265"/>
    </row>
    <row r="675" spans="4:19" s="804" customFormat="1" ht="19.7" customHeight="1">
      <c r="D675" s="1208"/>
      <c r="E675" s="1208"/>
      <c r="F675" s="1208"/>
      <c r="G675" s="907"/>
      <c r="H675" s="1266"/>
      <c r="I675" s="831"/>
      <c r="J675" s="881"/>
      <c r="K675" s="1125"/>
      <c r="L675" s="907"/>
      <c r="M675" s="831"/>
      <c r="N675" s="831"/>
      <c r="O675" s="1207"/>
      <c r="P675" s="1208"/>
      <c r="Q675" s="831"/>
      <c r="R675" s="1207"/>
      <c r="S675" s="1265"/>
    </row>
    <row r="676" spans="4:19" s="804" customFormat="1" ht="19.7" customHeight="1">
      <c r="D676" s="1208"/>
      <c r="E676" s="1208"/>
      <c r="F676" s="1208"/>
      <c r="G676" s="907"/>
      <c r="H676" s="1266"/>
      <c r="I676" s="831"/>
      <c r="J676" s="881"/>
      <c r="K676" s="1125"/>
      <c r="L676" s="907"/>
      <c r="M676" s="831"/>
      <c r="N676" s="831"/>
      <c r="O676" s="1207"/>
      <c r="P676" s="1208"/>
      <c r="Q676" s="831"/>
      <c r="R676" s="1207"/>
      <c r="S676" s="1265"/>
    </row>
    <row r="677" spans="4:19" s="804" customFormat="1" ht="19.7" customHeight="1">
      <c r="D677" s="1208"/>
      <c r="E677" s="1208"/>
      <c r="F677" s="1208"/>
      <c r="G677" s="907"/>
      <c r="H677" s="1266"/>
      <c r="I677" s="831"/>
      <c r="J677" s="881"/>
      <c r="K677" s="1125"/>
      <c r="L677" s="907"/>
      <c r="M677" s="831"/>
      <c r="N677" s="831"/>
      <c r="O677" s="1207"/>
      <c r="P677" s="1208"/>
      <c r="Q677" s="831"/>
      <c r="R677" s="1207"/>
      <c r="S677" s="1265"/>
    </row>
    <row r="678" spans="4:19" s="804" customFormat="1" ht="19.7" customHeight="1">
      <c r="D678" s="1208"/>
      <c r="E678" s="1208"/>
      <c r="F678" s="1208"/>
      <c r="G678" s="907"/>
      <c r="H678" s="1266"/>
      <c r="I678" s="831"/>
      <c r="J678" s="881"/>
      <c r="K678" s="1125"/>
      <c r="L678" s="907"/>
      <c r="M678" s="831"/>
      <c r="N678" s="831"/>
      <c r="O678" s="1207"/>
      <c r="P678" s="1208"/>
      <c r="Q678" s="831"/>
      <c r="R678" s="1207"/>
      <c r="S678" s="1265"/>
    </row>
    <row r="679" spans="4:19" s="804" customFormat="1" ht="19.7" customHeight="1">
      <c r="D679" s="1208"/>
      <c r="E679" s="1208"/>
      <c r="F679" s="1208"/>
      <c r="G679" s="907"/>
      <c r="H679" s="1266"/>
      <c r="I679" s="831"/>
      <c r="J679" s="881"/>
      <c r="K679" s="1125"/>
      <c r="L679" s="907"/>
      <c r="M679" s="831"/>
      <c r="N679" s="831"/>
      <c r="O679" s="1207"/>
      <c r="P679" s="1208"/>
      <c r="Q679" s="831"/>
      <c r="R679" s="1207"/>
      <c r="S679" s="1265"/>
    </row>
    <row r="680" spans="4:19" s="804" customFormat="1" ht="19.7" customHeight="1">
      <c r="D680" s="1208"/>
      <c r="E680" s="1208"/>
      <c r="F680" s="1208"/>
      <c r="G680" s="907"/>
      <c r="H680" s="1266"/>
      <c r="I680" s="831"/>
      <c r="J680" s="881"/>
      <c r="K680" s="1125"/>
      <c r="L680" s="907"/>
      <c r="M680" s="831"/>
      <c r="N680" s="831"/>
      <c r="O680" s="1207"/>
      <c r="P680" s="1208"/>
      <c r="Q680" s="831"/>
      <c r="R680" s="1207"/>
      <c r="S680" s="1265"/>
    </row>
    <row r="681" spans="4:19" s="804" customFormat="1" ht="19.7" customHeight="1">
      <c r="D681" s="1208"/>
      <c r="E681" s="1208"/>
      <c r="F681" s="1208"/>
      <c r="G681" s="907"/>
      <c r="H681" s="1266"/>
      <c r="I681" s="831"/>
      <c r="J681" s="881"/>
      <c r="K681" s="1125"/>
      <c r="L681" s="907"/>
      <c r="M681" s="831"/>
      <c r="N681" s="831"/>
      <c r="O681" s="1207"/>
      <c r="P681" s="1208"/>
      <c r="Q681" s="831"/>
      <c r="R681" s="1207"/>
      <c r="S681" s="1265"/>
    </row>
    <row r="682" spans="4:19" s="804" customFormat="1" ht="19.7" customHeight="1">
      <c r="D682" s="1208"/>
      <c r="E682" s="1208"/>
      <c r="F682" s="1208"/>
      <c r="G682" s="907"/>
      <c r="H682" s="1266"/>
      <c r="I682" s="831"/>
      <c r="J682" s="881"/>
      <c r="K682" s="1125"/>
      <c r="L682" s="907"/>
      <c r="M682" s="831"/>
      <c r="N682" s="831"/>
      <c r="O682" s="1207"/>
      <c r="P682" s="1208"/>
      <c r="Q682" s="831"/>
      <c r="R682" s="1207"/>
      <c r="S682" s="1265"/>
    </row>
    <row r="683" spans="4:19" s="804" customFormat="1" ht="19.7" customHeight="1">
      <c r="D683" s="1208"/>
      <c r="E683" s="1208"/>
      <c r="F683" s="1208"/>
      <c r="G683" s="907"/>
      <c r="H683" s="1266"/>
      <c r="I683" s="831"/>
      <c r="J683" s="881"/>
      <c r="K683" s="1125"/>
      <c r="L683" s="907"/>
      <c r="M683" s="831"/>
      <c r="N683" s="831"/>
      <c r="O683" s="1207"/>
      <c r="P683" s="1208"/>
      <c r="Q683" s="831"/>
      <c r="R683" s="1207"/>
      <c r="S683" s="1265"/>
    </row>
    <row r="684" spans="4:19" s="804" customFormat="1" ht="19.7" customHeight="1">
      <c r="D684" s="1208"/>
      <c r="E684" s="1208"/>
      <c r="F684" s="1208"/>
      <c r="G684" s="907"/>
      <c r="H684" s="1266"/>
      <c r="I684" s="831"/>
      <c r="J684" s="881"/>
      <c r="K684" s="1125"/>
      <c r="L684" s="907"/>
      <c r="M684" s="831"/>
      <c r="N684" s="831"/>
      <c r="O684" s="1207"/>
      <c r="P684" s="1208"/>
      <c r="Q684" s="831"/>
      <c r="R684" s="1207"/>
      <c r="S684" s="1265"/>
    </row>
    <row r="685" spans="4:19" s="804" customFormat="1" ht="19.7" customHeight="1">
      <c r="D685" s="1208"/>
      <c r="E685" s="1208"/>
      <c r="F685" s="1208"/>
      <c r="G685" s="907"/>
      <c r="H685" s="1266"/>
      <c r="I685" s="831"/>
      <c r="J685" s="881"/>
      <c r="K685" s="1125"/>
      <c r="L685" s="907"/>
      <c r="M685" s="831"/>
      <c r="N685" s="831"/>
      <c r="O685" s="1207"/>
      <c r="P685" s="1208"/>
      <c r="Q685" s="831"/>
      <c r="R685" s="1207"/>
      <c r="S685" s="1265"/>
    </row>
    <row r="686" spans="4:19" s="804" customFormat="1" ht="19.7" customHeight="1">
      <c r="D686" s="1208"/>
      <c r="E686" s="1208"/>
      <c r="F686" s="1208"/>
      <c r="G686" s="907"/>
      <c r="H686" s="1266"/>
      <c r="I686" s="831"/>
      <c r="J686" s="881"/>
      <c r="K686" s="1125"/>
      <c r="L686" s="907"/>
      <c r="M686" s="831"/>
      <c r="N686" s="831"/>
      <c r="O686" s="1207"/>
      <c r="P686" s="1208"/>
      <c r="Q686" s="831"/>
      <c r="R686" s="1207"/>
      <c r="S686" s="1265"/>
    </row>
    <row r="687" spans="4:19" s="804" customFormat="1" ht="19.7" customHeight="1">
      <c r="D687" s="1208"/>
      <c r="E687" s="1208"/>
      <c r="F687" s="1208"/>
      <c r="G687" s="907"/>
      <c r="H687" s="1266"/>
      <c r="I687" s="831"/>
      <c r="J687" s="881"/>
      <c r="K687" s="1125"/>
      <c r="L687" s="907"/>
      <c r="M687" s="831"/>
      <c r="N687" s="831"/>
      <c r="O687" s="1207"/>
      <c r="P687" s="1208"/>
      <c r="Q687" s="831"/>
      <c r="R687" s="1207"/>
      <c r="S687" s="1265"/>
    </row>
    <row r="688" spans="4:19" s="804" customFormat="1" ht="19.7" customHeight="1">
      <c r="D688" s="1208"/>
      <c r="E688" s="1208"/>
      <c r="F688" s="1208"/>
      <c r="G688" s="907"/>
      <c r="H688" s="1266"/>
      <c r="I688" s="831"/>
      <c r="J688" s="881"/>
      <c r="K688" s="1125"/>
      <c r="L688" s="907"/>
      <c r="M688" s="831"/>
      <c r="N688" s="831"/>
      <c r="O688" s="1207"/>
      <c r="P688" s="1208"/>
      <c r="Q688" s="831"/>
      <c r="R688" s="1207"/>
      <c r="S688" s="1265"/>
    </row>
    <row r="689" spans="4:19" s="804" customFormat="1" ht="19.7" customHeight="1">
      <c r="D689" s="1208"/>
      <c r="E689" s="1208"/>
      <c r="F689" s="1208"/>
      <c r="G689" s="907"/>
      <c r="H689" s="1266"/>
      <c r="I689" s="831"/>
      <c r="J689" s="881"/>
      <c r="K689" s="1125"/>
      <c r="L689" s="907"/>
      <c r="M689" s="831"/>
      <c r="N689" s="831"/>
      <c r="O689" s="1207"/>
      <c r="P689" s="1208"/>
      <c r="Q689" s="831"/>
      <c r="R689" s="1207"/>
      <c r="S689" s="1265"/>
    </row>
    <row r="690" spans="4:19" s="804" customFormat="1" ht="19.7" customHeight="1">
      <c r="D690" s="1208"/>
      <c r="E690" s="1208"/>
      <c r="F690" s="1208"/>
      <c r="G690" s="907"/>
      <c r="H690" s="1266"/>
      <c r="I690" s="831"/>
      <c r="J690" s="881"/>
      <c r="K690" s="1125"/>
      <c r="L690" s="907"/>
      <c r="M690" s="831"/>
      <c r="N690" s="831"/>
      <c r="O690" s="1207"/>
      <c r="P690" s="1208"/>
      <c r="Q690" s="831"/>
      <c r="R690" s="1207"/>
      <c r="S690" s="1265"/>
    </row>
    <row r="691" spans="4:19" s="804" customFormat="1" ht="19.7" customHeight="1">
      <c r="D691" s="1208"/>
      <c r="E691" s="1208"/>
      <c r="F691" s="1208"/>
      <c r="G691" s="907"/>
      <c r="H691" s="1266"/>
      <c r="I691" s="831"/>
      <c r="J691" s="881"/>
      <c r="K691" s="1125"/>
      <c r="L691" s="907"/>
      <c r="M691" s="831"/>
      <c r="N691" s="831"/>
      <c r="O691" s="1207"/>
      <c r="P691" s="1208"/>
      <c r="Q691" s="831"/>
      <c r="R691" s="1207"/>
      <c r="S691" s="1265"/>
    </row>
    <row r="692" spans="4:19" s="804" customFormat="1" ht="19.7" customHeight="1">
      <c r="D692" s="1208"/>
      <c r="E692" s="1208"/>
      <c r="F692" s="1208"/>
      <c r="G692" s="907"/>
      <c r="H692" s="1266"/>
      <c r="I692" s="831"/>
      <c r="J692" s="881"/>
      <c r="K692" s="1125"/>
      <c r="L692" s="907"/>
      <c r="M692" s="831"/>
      <c r="N692" s="831"/>
      <c r="O692" s="1207"/>
      <c r="P692" s="1208"/>
      <c r="Q692" s="831"/>
      <c r="R692" s="1207"/>
      <c r="S692" s="1265"/>
    </row>
    <row r="693" spans="4:19" s="804" customFormat="1" ht="19.7" customHeight="1">
      <c r="D693" s="1208"/>
      <c r="E693" s="1208"/>
      <c r="F693" s="1208"/>
      <c r="G693" s="907"/>
      <c r="H693" s="1266"/>
      <c r="I693" s="831"/>
      <c r="J693" s="881"/>
      <c r="K693" s="1125"/>
      <c r="L693" s="907"/>
      <c r="M693" s="831"/>
      <c r="N693" s="831"/>
      <c r="O693" s="1207"/>
      <c r="P693" s="1208"/>
      <c r="Q693" s="831"/>
      <c r="R693" s="1207"/>
      <c r="S693" s="1265"/>
    </row>
    <row r="694" spans="4:19" s="804" customFormat="1" ht="19.7" customHeight="1">
      <c r="D694" s="1208"/>
      <c r="E694" s="1208"/>
      <c r="F694" s="1208"/>
      <c r="G694" s="907"/>
      <c r="H694" s="1266"/>
      <c r="I694" s="831"/>
      <c r="J694" s="881"/>
      <c r="K694" s="1125"/>
      <c r="L694" s="907"/>
      <c r="M694" s="831"/>
      <c r="N694" s="831"/>
      <c r="O694" s="1207"/>
      <c r="P694" s="1208"/>
      <c r="Q694" s="831"/>
      <c r="R694" s="1207"/>
      <c r="S694" s="1265"/>
    </row>
    <row r="695" spans="4:19" s="804" customFormat="1" ht="19.7" customHeight="1">
      <c r="D695" s="1208"/>
      <c r="E695" s="1208"/>
      <c r="F695" s="1208"/>
      <c r="G695" s="907"/>
      <c r="H695" s="1266"/>
      <c r="I695" s="831"/>
      <c r="J695" s="881"/>
      <c r="K695" s="1125"/>
      <c r="L695" s="907"/>
      <c r="M695" s="831"/>
      <c r="N695" s="831"/>
      <c r="O695" s="1207"/>
      <c r="P695" s="1208"/>
      <c r="Q695" s="831"/>
      <c r="R695" s="1207"/>
      <c r="S695" s="1265"/>
    </row>
    <row r="696" spans="4:19" s="804" customFormat="1" ht="19.7" customHeight="1">
      <c r="D696" s="1208"/>
      <c r="E696" s="1208"/>
      <c r="F696" s="1208"/>
      <c r="G696" s="907"/>
      <c r="H696" s="1266"/>
      <c r="I696" s="831"/>
      <c r="J696" s="881"/>
      <c r="K696" s="1125"/>
      <c r="L696" s="907"/>
      <c r="M696" s="831"/>
      <c r="N696" s="831"/>
      <c r="O696" s="1207"/>
      <c r="P696" s="1208"/>
      <c r="Q696" s="831"/>
      <c r="R696" s="1207"/>
      <c r="S696" s="1265"/>
    </row>
    <row r="697" spans="4:19" s="804" customFormat="1" ht="19.7" customHeight="1">
      <c r="D697" s="1208"/>
      <c r="E697" s="1208"/>
      <c r="F697" s="1208"/>
      <c r="G697" s="907"/>
      <c r="H697" s="1266"/>
      <c r="I697" s="831"/>
      <c r="J697" s="881"/>
      <c r="K697" s="1125"/>
      <c r="L697" s="907"/>
      <c r="M697" s="831"/>
      <c r="N697" s="831"/>
      <c r="O697" s="1207"/>
      <c r="P697" s="1208"/>
      <c r="Q697" s="831"/>
      <c r="R697" s="1207"/>
      <c r="S697" s="1265"/>
    </row>
    <row r="698" spans="4:19" s="804" customFormat="1" ht="19.7" customHeight="1">
      <c r="D698" s="1208"/>
      <c r="E698" s="1208"/>
      <c r="F698" s="1208"/>
      <c r="G698" s="907"/>
      <c r="H698" s="1266"/>
      <c r="I698" s="831"/>
      <c r="J698" s="881"/>
      <c r="K698" s="1125"/>
      <c r="L698" s="907"/>
      <c r="M698" s="831"/>
      <c r="N698" s="831"/>
      <c r="O698" s="1207"/>
      <c r="P698" s="1208"/>
      <c r="Q698" s="831"/>
      <c r="R698" s="1207"/>
      <c r="S698" s="1265"/>
    </row>
    <row r="699" spans="4:19" s="804" customFormat="1" ht="19.7" customHeight="1">
      <c r="D699" s="1208"/>
      <c r="E699" s="1208"/>
      <c r="F699" s="1208"/>
      <c r="G699" s="907"/>
      <c r="H699" s="1266"/>
      <c r="I699" s="831"/>
      <c r="J699" s="881"/>
      <c r="K699" s="1125"/>
      <c r="L699" s="907"/>
      <c r="M699" s="831"/>
      <c r="N699" s="831"/>
      <c r="O699" s="1207"/>
      <c r="P699" s="1208"/>
      <c r="Q699" s="831"/>
      <c r="R699" s="1207"/>
      <c r="S699" s="1265"/>
    </row>
    <row r="700" spans="4:19" s="804" customFormat="1" ht="19.7" customHeight="1">
      <c r="D700" s="1208"/>
      <c r="E700" s="1208"/>
      <c r="F700" s="1208"/>
      <c r="G700" s="907"/>
      <c r="H700" s="1266"/>
      <c r="I700" s="831"/>
      <c r="J700" s="881"/>
      <c r="K700" s="1125"/>
      <c r="L700" s="907"/>
      <c r="M700" s="831"/>
      <c r="N700" s="831"/>
      <c r="O700" s="1207"/>
      <c r="P700" s="1208"/>
      <c r="Q700" s="831"/>
      <c r="R700" s="1207"/>
      <c r="S700" s="1265"/>
    </row>
    <row r="701" spans="4:19" s="804" customFormat="1" ht="19.7" customHeight="1">
      <c r="D701" s="1208"/>
      <c r="E701" s="1208"/>
      <c r="F701" s="1208"/>
      <c r="G701" s="907"/>
      <c r="H701" s="1266"/>
      <c r="I701" s="831"/>
      <c r="J701" s="881"/>
      <c r="K701" s="1125"/>
      <c r="L701" s="907"/>
      <c r="M701" s="831"/>
      <c r="N701" s="831"/>
      <c r="O701" s="1207"/>
      <c r="P701" s="1208"/>
      <c r="Q701" s="831"/>
      <c r="R701" s="1207"/>
      <c r="S701" s="1265"/>
    </row>
    <row r="702" spans="4:19" s="804" customFormat="1" ht="19.7" customHeight="1">
      <c r="D702" s="1208"/>
      <c r="E702" s="1208"/>
      <c r="F702" s="1208"/>
      <c r="G702" s="907"/>
      <c r="H702" s="1266"/>
      <c r="I702" s="831"/>
      <c r="J702" s="881"/>
      <c r="K702" s="1125"/>
      <c r="L702" s="907"/>
      <c r="M702" s="831"/>
      <c r="N702" s="831"/>
      <c r="O702" s="1207"/>
      <c r="P702" s="1208"/>
      <c r="Q702" s="831"/>
      <c r="R702" s="1207"/>
      <c r="S702" s="1265"/>
    </row>
    <row r="703" spans="4:19" s="804" customFormat="1" ht="19.7" customHeight="1">
      <c r="D703" s="1208"/>
      <c r="E703" s="1208"/>
      <c r="F703" s="1208"/>
      <c r="G703" s="907"/>
      <c r="H703" s="1266"/>
      <c r="I703" s="831"/>
      <c r="J703" s="881"/>
      <c r="K703" s="1125"/>
      <c r="L703" s="907"/>
      <c r="M703" s="831"/>
      <c r="N703" s="831"/>
      <c r="O703" s="1207"/>
      <c r="P703" s="1208"/>
      <c r="Q703" s="831"/>
      <c r="R703" s="1207"/>
      <c r="S703" s="1265"/>
    </row>
    <row r="704" spans="4:19" s="804" customFormat="1" ht="19.7" customHeight="1">
      <c r="D704" s="1208"/>
      <c r="E704" s="1208"/>
      <c r="F704" s="1208"/>
      <c r="G704" s="907"/>
      <c r="H704" s="1266"/>
      <c r="I704" s="831"/>
      <c r="J704" s="881"/>
      <c r="K704" s="1125"/>
      <c r="L704" s="907"/>
      <c r="M704" s="831"/>
      <c r="N704" s="831"/>
      <c r="O704" s="1207"/>
      <c r="P704" s="1208"/>
      <c r="Q704" s="831"/>
      <c r="R704" s="1207"/>
      <c r="S704" s="1265"/>
    </row>
    <row r="705" spans="4:19" s="804" customFormat="1" ht="19.7" customHeight="1">
      <c r="D705" s="1208"/>
      <c r="E705" s="1208"/>
      <c r="F705" s="1208"/>
      <c r="G705" s="907"/>
      <c r="H705" s="1266"/>
      <c r="I705" s="831"/>
      <c r="J705" s="881"/>
      <c r="K705" s="1125"/>
      <c r="L705" s="907"/>
      <c r="M705" s="831"/>
      <c r="N705" s="831"/>
      <c r="O705" s="1207"/>
      <c r="P705" s="1208"/>
      <c r="Q705" s="831"/>
      <c r="R705" s="1207"/>
      <c r="S705" s="1265"/>
    </row>
    <row r="706" spans="4:19" s="804" customFormat="1" ht="19.7" customHeight="1">
      <c r="D706" s="1208"/>
      <c r="E706" s="1208"/>
      <c r="F706" s="1208"/>
      <c r="G706" s="907"/>
      <c r="H706" s="1266"/>
      <c r="I706" s="831"/>
      <c r="J706" s="881"/>
      <c r="K706" s="1125"/>
      <c r="L706" s="907"/>
      <c r="M706" s="831"/>
      <c r="N706" s="831"/>
      <c r="O706" s="1207"/>
      <c r="P706" s="1208"/>
      <c r="Q706" s="831"/>
      <c r="R706" s="1207"/>
      <c r="S706" s="1265"/>
    </row>
    <row r="707" spans="4:19" s="804" customFormat="1" ht="19.7" customHeight="1">
      <c r="D707" s="1208"/>
      <c r="E707" s="1208"/>
      <c r="F707" s="1208"/>
      <c r="G707" s="907"/>
      <c r="H707" s="1266"/>
      <c r="I707" s="831"/>
      <c r="J707" s="881"/>
      <c r="K707" s="1125"/>
      <c r="L707" s="907"/>
      <c r="M707" s="831"/>
      <c r="N707" s="831"/>
      <c r="O707" s="1207"/>
      <c r="P707" s="1208"/>
      <c r="Q707" s="831"/>
      <c r="R707" s="1207"/>
      <c r="S707" s="1265"/>
    </row>
    <row r="708" spans="4:19" s="804" customFormat="1" ht="19.7" customHeight="1">
      <c r="D708" s="1208"/>
      <c r="E708" s="1208"/>
      <c r="F708" s="1208"/>
      <c r="G708" s="907"/>
      <c r="H708" s="1266"/>
      <c r="I708" s="831"/>
      <c r="J708" s="881"/>
      <c r="K708" s="1125"/>
      <c r="L708" s="907"/>
      <c r="M708" s="831"/>
      <c r="N708" s="831"/>
      <c r="O708" s="1207"/>
      <c r="P708" s="1208"/>
      <c r="Q708" s="831"/>
      <c r="R708" s="1207"/>
      <c r="S708" s="1265"/>
    </row>
    <row r="709" spans="4:19" s="804" customFormat="1" ht="19.7" customHeight="1">
      <c r="D709" s="1208"/>
      <c r="E709" s="1208"/>
      <c r="F709" s="1208"/>
      <c r="G709" s="907"/>
      <c r="H709" s="1266"/>
      <c r="I709" s="831"/>
      <c r="J709" s="881"/>
      <c r="K709" s="1125"/>
      <c r="L709" s="907"/>
      <c r="M709" s="831"/>
      <c r="N709" s="831"/>
      <c r="O709" s="1207"/>
      <c r="P709" s="1208"/>
      <c r="Q709" s="831"/>
      <c r="R709" s="1207"/>
      <c r="S709" s="1265"/>
    </row>
    <row r="710" spans="4:19" s="804" customFormat="1" ht="19.7" customHeight="1">
      <c r="D710" s="1208"/>
      <c r="E710" s="1208"/>
      <c r="F710" s="1208"/>
      <c r="G710" s="907"/>
      <c r="H710" s="1266"/>
      <c r="I710" s="831"/>
      <c r="J710" s="881"/>
      <c r="K710" s="1125"/>
      <c r="L710" s="907"/>
      <c r="M710" s="831"/>
      <c r="N710" s="831"/>
      <c r="O710" s="1207"/>
      <c r="P710" s="1208"/>
      <c r="Q710" s="831"/>
      <c r="R710" s="1207"/>
      <c r="S710" s="1265"/>
    </row>
    <row r="711" spans="4:19" s="804" customFormat="1" ht="19.7" customHeight="1">
      <c r="D711" s="1208"/>
      <c r="E711" s="1208"/>
      <c r="F711" s="1208"/>
      <c r="G711" s="907"/>
      <c r="H711" s="1266"/>
      <c r="I711" s="831"/>
      <c r="J711" s="881"/>
      <c r="K711" s="1125"/>
      <c r="L711" s="907"/>
      <c r="M711" s="831"/>
      <c r="N711" s="831"/>
      <c r="O711" s="1207"/>
      <c r="P711" s="1208"/>
      <c r="Q711" s="831"/>
      <c r="R711" s="1207"/>
      <c r="S711" s="1265"/>
    </row>
    <row r="712" spans="4:19" s="804" customFormat="1" ht="19.7" customHeight="1">
      <c r="D712" s="1208"/>
      <c r="E712" s="1208"/>
      <c r="F712" s="1208"/>
      <c r="G712" s="907"/>
      <c r="H712" s="1266"/>
      <c r="I712" s="831"/>
      <c r="J712" s="881"/>
      <c r="K712" s="1125"/>
      <c r="L712" s="907"/>
      <c r="M712" s="831"/>
      <c r="N712" s="831"/>
      <c r="O712" s="1207"/>
      <c r="P712" s="1208"/>
      <c r="Q712" s="831"/>
      <c r="R712" s="1207"/>
      <c r="S712" s="1265"/>
    </row>
    <row r="713" spans="4:19" s="804" customFormat="1" ht="19.7" customHeight="1">
      <c r="D713" s="1208"/>
      <c r="E713" s="1208"/>
      <c r="F713" s="1208"/>
      <c r="G713" s="907"/>
      <c r="H713" s="1266"/>
      <c r="I713" s="831"/>
      <c r="J713" s="881"/>
      <c r="K713" s="1125"/>
      <c r="L713" s="907"/>
      <c r="M713" s="831"/>
      <c r="N713" s="831"/>
      <c r="O713" s="1207"/>
      <c r="P713" s="1208"/>
      <c r="Q713" s="831"/>
      <c r="R713" s="1207"/>
      <c r="S713" s="1265"/>
    </row>
    <row r="714" spans="4:19" s="804" customFormat="1" ht="19.7" customHeight="1">
      <c r="D714" s="1208"/>
      <c r="E714" s="1208"/>
      <c r="F714" s="1208"/>
      <c r="G714" s="907"/>
      <c r="H714" s="1266"/>
      <c r="I714" s="831"/>
      <c r="J714" s="881"/>
      <c r="K714" s="1125"/>
      <c r="L714" s="907"/>
      <c r="M714" s="831"/>
      <c r="N714" s="831"/>
      <c r="O714" s="1207"/>
      <c r="P714" s="1208"/>
      <c r="Q714" s="831"/>
      <c r="R714" s="1207"/>
      <c r="S714" s="1265"/>
    </row>
    <row r="715" spans="4:19" s="804" customFormat="1" ht="19.7" customHeight="1">
      <c r="D715" s="1208"/>
      <c r="E715" s="1208"/>
      <c r="F715" s="1208"/>
      <c r="G715" s="907"/>
      <c r="H715" s="1266"/>
      <c r="I715" s="831"/>
      <c r="J715" s="881"/>
      <c r="K715" s="1125"/>
      <c r="L715" s="907"/>
      <c r="M715" s="831"/>
      <c r="N715" s="831"/>
      <c r="O715" s="1207"/>
      <c r="P715" s="1208"/>
      <c r="Q715" s="831"/>
      <c r="R715" s="1207"/>
      <c r="S715" s="1265"/>
    </row>
    <row r="716" spans="4:19" s="804" customFormat="1" ht="19.7" customHeight="1">
      <c r="D716" s="1208"/>
      <c r="E716" s="1208"/>
      <c r="F716" s="1208"/>
      <c r="G716" s="907"/>
      <c r="H716" s="1266"/>
      <c r="I716" s="831"/>
      <c r="J716" s="881"/>
      <c r="K716" s="1125"/>
      <c r="L716" s="907"/>
      <c r="M716" s="831"/>
      <c r="N716" s="831"/>
      <c r="O716" s="1207"/>
      <c r="P716" s="1208"/>
      <c r="Q716" s="831"/>
      <c r="R716" s="1207"/>
      <c r="S716" s="1265"/>
    </row>
    <row r="717" spans="4:19" s="804" customFormat="1" ht="19.7" customHeight="1">
      <c r="D717" s="1208"/>
      <c r="E717" s="1208"/>
      <c r="F717" s="1208"/>
      <c r="G717" s="907"/>
      <c r="H717" s="1266"/>
      <c r="I717" s="831"/>
      <c r="J717" s="881"/>
      <c r="K717" s="1125"/>
      <c r="L717" s="907"/>
      <c r="M717" s="831"/>
      <c r="N717" s="831"/>
      <c r="O717" s="1207"/>
      <c r="P717" s="1208"/>
      <c r="Q717" s="831"/>
      <c r="R717" s="1207"/>
      <c r="S717" s="1265"/>
    </row>
    <row r="718" spans="4:19" s="804" customFormat="1" ht="19.7" customHeight="1">
      <c r="D718" s="1208"/>
      <c r="E718" s="1208"/>
      <c r="F718" s="1208"/>
      <c r="G718" s="907"/>
      <c r="H718" s="1266"/>
      <c r="I718" s="831"/>
      <c r="J718" s="881"/>
      <c r="K718" s="1125"/>
      <c r="L718" s="907"/>
      <c r="M718" s="831"/>
      <c r="N718" s="831"/>
      <c r="O718" s="1207"/>
      <c r="P718" s="1208"/>
      <c r="Q718" s="831"/>
      <c r="R718" s="1207"/>
      <c r="S718" s="1265"/>
    </row>
    <row r="719" spans="4:19" s="804" customFormat="1" ht="19.7" customHeight="1">
      <c r="D719" s="1208"/>
      <c r="E719" s="1208"/>
      <c r="F719" s="1208"/>
      <c r="G719" s="907"/>
      <c r="H719" s="1266"/>
      <c r="I719" s="831"/>
      <c r="J719" s="881"/>
      <c r="K719" s="1125"/>
      <c r="L719" s="907"/>
      <c r="M719" s="831"/>
      <c r="N719" s="831"/>
      <c r="O719" s="1207"/>
      <c r="P719" s="1208"/>
      <c r="Q719" s="831"/>
      <c r="R719" s="1207"/>
      <c r="S719" s="1265"/>
    </row>
    <row r="720" spans="4:19" s="804" customFormat="1" ht="19.7" customHeight="1">
      <c r="D720" s="1208"/>
      <c r="E720" s="1208"/>
      <c r="F720" s="1208"/>
      <c r="G720" s="907"/>
      <c r="H720" s="1266"/>
      <c r="I720" s="831"/>
      <c r="J720" s="881"/>
      <c r="K720" s="1125"/>
      <c r="L720" s="907"/>
      <c r="M720" s="831"/>
      <c r="N720" s="831"/>
      <c r="O720" s="1207"/>
      <c r="P720" s="1208"/>
      <c r="Q720" s="831"/>
      <c r="R720" s="1207"/>
      <c r="S720" s="1265"/>
    </row>
    <row r="721" spans="4:19" s="804" customFormat="1" ht="19.7" customHeight="1">
      <c r="D721" s="1208"/>
      <c r="E721" s="1208"/>
      <c r="F721" s="1208"/>
      <c r="G721" s="907"/>
      <c r="H721" s="1266"/>
      <c r="I721" s="831"/>
      <c r="J721" s="881"/>
      <c r="K721" s="1125"/>
      <c r="L721" s="907"/>
      <c r="M721" s="831"/>
      <c r="N721" s="831"/>
      <c r="O721" s="1207"/>
      <c r="P721" s="1208"/>
      <c r="Q721" s="831"/>
      <c r="R721" s="1207"/>
      <c r="S721" s="1265"/>
    </row>
    <row r="722" spans="4:19" s="804" customFormat="1" ht="19.7" customHeight="1">
      <c r="D722" s="1208"/>
      <c r="E722" s="1208"/>
      <c r="F722" s="1208"/>
      <c r="G722" s="907"/>
      <c r="H722" s="1266"/>
      <c r="I722" s="831"/>
      <c r="J722" s="881"/>
      <c r="K722" s="1125"/>
      <c r="L722" s="907"/>
      <c r="M722" s="831"/>
      <c r="N722" s="831"/>
      <c r="O722" s="1207"/>
      <c r="P722" s="1208"/>
      <c r="Q722" s="831"/>
      <c r="R722" s="1207"/>
      <c r="S722" s="1265"/>
    </row>
    <row r="723" spans="4:19" s="804" customFormat="1" ht="19.7" customHeight="1">
      <c r="D723" s="1208"/>
      <c r="E723" s="1208"/>
      <c r="F723" s="1208"/>
      <c r="G723" s="907"/>
      <c r="H723" s="1266"/>
      <c r="I723" s="831"/>
      <c r="J723" s="881"/>
      <c r="K723" s="1125"/>
      <c r="L723" s="907"/>
      <c r="M723" s="831"/>
      <c r="N723" s="831"/>
      <c r="O723" s="1207"/>
      <c r="P723" s="1208"/>
      <c r="Q723" s="831"/>
      <c r="R723" s="1207"/>
      <c r="S723" s="1265"/>
    </row>
    <row r="724" spans="4:19" s="804" customFormat="1" ht="19.7" customHeight="1">
      <c r="D724" s="1208"/>
      <c r="E724" s="1208"/>
      <c r="F724" s="1208"/>
      <c r="G724" s="907"/>
      <c r="H724" s="1266"/>
      <c r="I724" s="831"/>
      <c r="J724" s="881"/>
      <c r="K724" s="1125"/>
      <c r="L724" s="907"/>
      <c r="M724" s="831"/>
      <c r="N724" s="831"/>
      <c r="O724" s="1207"/>
      <c r="P724" s="1208"/>
      <c r="Q724" s="831"/>
      <c r="R724" s="1207"/>
      <c r="S724" s="1265"/>
    </row>
    <row r="725" spans="4:19" s="804" customFormat="1" ht="19.7" customHeight="1">
      <c r="D725" s="1208"/>
      <c r="E725" s="1208"/>
      <c r="F725" s="1208"/>
      <c r="G725" s="907"/>
      <c r="H725" s="1266"/>
      <c r="I725" s="831"/>
      <c r="J725" s="881"/>
      <c r="K725" s="1125"/>
      <c r="L725" s="907"/>
      <c r="M725" s="831"/>
      <c r="N725" s="831"/>
      <c r="O725" s="1207"/>
      <c r="P725" s="1208"/>
      <c r="Q725" s="831"/>
      <c r="R725" s="1207"/>
      <c r="S725" s="1265"/>
    </row>
    <row r="726" spans="4:19" s="804" customFormat="1" ht="19.7" customHeight="1">
      <c r="D726" s="1208"/>
      <c r="E726" s="1208"/>
      <c r="F726" s="1208"/>
      <c r="G726" s="907"/>
      <c r="H726" s="1266"/>
      <c r="I726" s="831"/>
      <c r="J726" s="881"/>
      <c r="K726" s="1125"/>
      <c r="L726" s="907"/>
      <c r="M726" s="831"/>
      <c r="N726" s="831"/>
      <c r="O726" s="1207"/>
      <c r="P726" s="1208"/>
      <c r="Q726" s="831"/>
      <c r="R726" s="1207"/>
      <c r="S726" s="1265"/>
    </row>
    <row r="727" spans="4:19" s="804" customFormat="1" ht="19.7" customHeight="1">
      <c r="D727" s="1208"/>
      <c r="E727" s="1208"/>
      <c r="F727" s="1208"/>
      <c r="G727" s="907"/>
      <c r="H727" s="1266"/>
      <c r="I727" s="831"/>
      <c r="J727" s="881"/>
      <c r="K727" s="1125"/>
      <c r="L727" s="907"/>
      <c r="M727" s="831"/>
      <c r="N727" s="831"/>
      <c r="O727" s="1207"/>
      <c r="P727" s="1208"/>
      <c r="Q727" s="831"/>
      <c r="R727" s="1207"/>
      <c r="S727" s="1265"/>
    </row>
    <row r="728" spans="4:19" s="804" customFormat="1" ht="19.7" customHeight="1">
      <c r="D728" s="1208"/>
      <c r="E728" s="1208"/>
      <c r="F728" s="1208"/>
      <c r="G728" s="907"/>
      <c r="H728" s="1266"/>
      <c r="I728" s="831"/>
      <c r="J728" s="881"/>
      <c r="K728" s="1125"/>
      <c r="L728" s="907"/>
      <c r="M728" s="831"/>
      <c r="N728" s="831"/>
      <c r="O728" s="1207"/>
      <c r="P728" s="1208"/>
      <c r="Q728" s="831"/>
      <c r="R728" s="1207"/>
      <c r="S728" s="1265"/>
    </row>
    <row r="729" spans="4:19" s="804" customFormat="1" ht="19.7" customHeight="1">
      <c r="D729" s="1208"/>
      <c r="E729" s="1208"/>
      <c r="F729" s="1208"/>
      <c r="G729" s="907"/>
      <c r="H729" s="1266"/>
      <c r="I729" s="831"/>
      <c r="J729" s="881"/>
      <c r="K729" s="1125"/>
      <c r="L729" s="907"/>
      <c r="M729" s="831"/>
      <c r="N729" s="831"/>
      <c r="O729" s="1207"/>
      <c r="P729" s="1208"/>
      <c r="Q729" s="831"/>
      <c r="R729" s="1207"/>
      <c r="S729" s="1265"/>
    </row>
    <row r="730" spans="4:19" s="804" customFormat="1" ht="19.7" customHeight="1">
      <c r="D730" s="1208"/>
      <c r="E730" s="1208"/>
      <c r="F730" s="1208"/>
      <c r="G730" s="907"/>
      <c r="H730" s="1266"/>
      <c r="I730" s="831"/>
      <c r="J730" s="881"/>
      <c r="K730" s="1125"/>
      <c r="L730" s="907"/>
      <c r="M730" s="831"/>
      <c r="N730" s="831"/>
      <c r="O730" s="1207"/>
      <c r="P730" s="1208"/>
      <c r="Q730" s="831"/>
      <c r="R730" s="1207"/>
      <c r="S730" s="1265"/>
    </row>
    <row r="731" spans="4:19" s="804" customFormat="1" ht="19.7" customHeight="1">
      <c r="D731" s="1208"/>
      <c r="E731" s="1208"/>
      <c r="F731" s="1208"/>
      <c r="G731" s="907"/>
      <c r="H731" s="1266"/>
      <c r="I731" s="831"/>
      <c r="J731" s="881"/>
      <c r="K731" s="1125"/>
      <c r="L731" s="907"/>
      <c r="M731" s="831"/>
      <c r="N731" s="831"/>
      <c r="O731" s="1207"/>
      <c r="P731" s="1208"/>
      <c r="Q731" s="831"/>
      <c r="R731" s="1207"/>
      <c r="S731" s="1265"/>
    </row>
    <row r="732" spans="4:19" s="804" customFormat="1" ht="19.7" customHeight="1">
      <c r="D732" s="1208"/>
      <c r="E732" s="1208"/>
      <c r="F732" s="1208"/>
      <c r="G732" s="907"/>
      <c r="H732" s="1266"/>
      <c r="I732" s="831"/>
      <c r="J732" s="881"/>
      <c r="K732" s="1125"/>
      <c r="L732" s="907"/>
      <c r="M732" s="831"/>
      <c r="N732" s="831"/>
      <c r="O732" s="1207"/>
      <c r="P732" s="1208"/>
      <c r="Q732" s="831"/>
      <c r="R732" s="1207"/>
      <c r="S732" s="1265"/>
    </row>
    <row r="733" spans="4:19" s="804" customFormat="1" ht="19.7" customHeight="1">
      <c r="D733" s="1208"/>
      <c r="E733" s="1208"/>
      <c r="F733" s="1208"/>
      <c r="G733" s="907"/>
      <c r="H733" s="1266"/>
      <c r="I733" s="831"/>
      <c r="J733" s="881"/>
      <c r="K733" s="1125"/>
      <c r="L733" s="907"/>
      <c r="M733" s="831"/>
      <c r="N733" s="831"/>
      <c r="O733" s="1207"/>
      <c r="P733" s="1208"/>
      <c r="Q733" s="831"/>
      <c r="R733" s="1207"/>
      <c r="S733" s="1265"/>
    </row>
    <row r="734" spans="4:19" s="804" customFormat="1" ht="19.7" customHeight="1">
      <c r="D734" s="1208"/>
      <c r="E734" s="1208"/>
      <c r="F734" s="1208"/>
      <c r="G734" s="907"/>
      <c r="H734" s="1266"/>
      <c r="I734" s="831"/>
      <c r="J734" s="881"/>
      <c r="K734" s="1125"/>
      <c r="L734" s="907"/>
      <c r="M734" s="831"/>
      <c r="N734" s="831"/>
      <c r="O734" s="1207"/>
      <c r="P734" s="1208"/>
      <c r="Q734" s="831"/>
      <c r="R734" s="1207"/>
      <c r="S734" s="1265"/>
    </row>
    <row r="735" spans="4:19" s="804" customFormat="1" ht="19.7" customHeight="1">
      <c r="D735" s="1208"/>
      <c r="E735" s="1208"/>
      <c r="F735" s="1208"/>
      <c r="G735" s="907"/>
      <c r="H735" s="1266"/>
      <c r="I735" s="831"/>
      <c r="J735" s="881"/>
      <c r="K735" s="1125"/>
      <c r="L735" s="907"/>
      <c r="M735" s="831"/>
      <c r="N735" s="831"/>
      <c r="O735" s="1207"/>
      <c r="P735" s="1208"/>
      <c r="Q735" s="831"/>
      <c r="R735" s="1207"/>
      <c r="S735" s="1265"/>
    </row>
    <row r="736" spans="4:19" s="804" customFormat="1" ht="19.7" customHeight="1">
      <c r="D736" s="1208"/>
      <c r="E736" s="1208"/>
      <c r="F736" s="1208"/>
      <c r="G736" s="907"/>
      <c r="H736" s="1266"/>
      <c r="I736" s="831"/>
      <c r="J736" s="881"/>
      <c r="K736" s="1125"/>
      <c r="L736" s="907"/>
      <c r="M736" s="831"/>
      <c r="N736" s="831"/>
      <c r="O736" s="1207"/>
      <c r="P736" s="1208"/>
      <c r="Q736" s="831"/>
      <c r="R736" s="1207"/>
      <c r="S736" s="1265"/>
    </row>
    <row r="737" spans="4:19" s="804" customFormat="1" ht="19.7" customHeight="1">
      <c r="D737" s="1208"/>
      <c r="E737" s="1208"/>
      <c r="F737" s="1208"/>
      <c r="G737" s="907"/>
      <c r="H737" s="1266"/>
      <c r="I737" s="831"/>
      <c r="J737" s="881"/>
      <c r="K737" s="1125"/>
      <c r="L737" s="907"/>
      <c r="M737" s="831"/>
      <c r="N737" s="831"/>
      <c r="O737" s="1207"/>
      <c r="P737" s="1208"/>
      <c r="Q737" s="831"/>
      <c r="R737" s="1207"/>
      <c r="S737" s="1265"/>
    </row>
    <row r="738" spans="4:19" s="804" customFormat="1" ht="19.7" customHeight="1">
      <c r="D738" s="1208"/>
      <c r="E738" s="1208"/>
      <c r="F738" s="1208"/>
      <c r="G738" s="907"/>
      <c r="H738" s="1266"/>
      <c r="I738" s="831"/>
      <c r="J738" s="881"/>
      <c r="K738" s="1125"/>
      <c r="L738" s="907"/>
      <c r="M738" s="831"/>
      <c r="N738" s="831"/>
      <c r="O738" s="1207"/>
      <c r="P738" s="1208"/>
      <c r="Q738" s="831"/>
      <c r="R738" s="1207"/>
      <c r="S738" s="1265"/>
    </row>
    <row r="739" spans="4:19" s="804" customFormat="1" ht="19.7" customHeight="1">
      <c r="D739" s="1208"/>
      <c r="E739" s="1208"/>
      <c r="F739" s="1208"/>
      <c r="G739" s="907"/>
      <c r="H739" s="1266"/>
      <c r="I739" s="831"/>
      <c r="J739" s="881"/>
      <c r="K739" s="1125"/>
      <c r="L739" s="907"/>
      <c r="M739" s="831"/>
      <c r="N739" s="831"/>
      <c r="O739" s="1207"/>
      <c r="P739" s="1208"/>
      <c r="Q739" s="831"/>
      <c r="R739" s="1207"/>
      <c r="S739" s="1265"/>
    </row>
    <row r="740" spans="4:19" s="804" customFormat="1" ht="19.7" customHeight="1">
      <c r="D740" s="1208"/>
      <c r="E740" s="1208"/>
      <c r="F740" s="1208"/>
      <c r="G740" s="907"/>
      <c r="H740" s="1266"/>
      <c r="I740" s="831"/>
      <c r="J740" s="881"/>
      <c r="K740" s="1125"/>
      <c r="L740" s="907"/>
      <c r="M740" s="831"/>
      <c r="N740" s="831"/>
      <c r="O740" s="1207"/>
      <c r="P740" s="1208"/>
      <c r="Q740" s="831"/>
      <c r="R740" s="1207"/>
      <c r="S740" s="1265"/>
    </row>
    <row r="741" spans="4:19" s="804" customFormat="1" ht="19.7" customHeight="1">
      <c r="D741" s="1208"/>
      <c r="E741" s="1208"/>
      <c r="F741" s="1208"/>
      <c r="G741" s="907"/>
      <c r="H741" s="1266"/>
      <c r="I741" s="831"/>
      <c r="J741" s="881"/>
      <c r="K741" s="1125"/>
      <c r="L741" s="907"/>
      <c r="M741" s="831"/>
      <c r="N741" s="831"/>
      <c r="O741" s="1207"/>
      <c r="P741" s="1208"/>
      <c r="Q741" s="831"/>
      <c r="R741" s="1207"/>
      <c r="S741" s="1265"/>
    </row>
    <row r="742" spans="4:19" s="804" customFormat="1" ht="19.7" customHeight="1">
      <c r="D742" s="1208"/>
      <c r="E742" s="1208"/>
      <c r="F742" s="1208"/>
      <c r="G742" s="907"/>
      <c r="H742" s="1266"/>
      <c r="I742" s="831"/>
      <c r="J742" s="881"/>
      <c r="K742" s="1125"/>
      <c r="L742" s="907"/>
      <c r="M742" s="831"/>
      <c r="N742" s="831"/>
      <c r="O742" s="1207"/>
      <c r="P742" s="1208"/>
      <c r="Q742" s="831"/>
      <c r="R742" s="1207"/>
      <c r="S742" s="1265"/>
    </row>
    <row r="743" spans="4:19" s="804" customFormat="1" ht="19.7" customHeight="1">
      <c r="D743" s="1208"/>
      <c r="E743" s="1208"/>
      <c r="F743" s="1208"/>
      <c r="G743" s="907"/>
      <c r="H743" s="1266"/>
      <c r="I743" s="831"/>
      <c r="J743" s="881"/>
      <c r="K743" s="1125"/>
      <c r="L743" s="907"/>
      <c r="M743" s="831"/>
      <c r="N743" s="831"/>
      <c r="O743" s="1207"/>
      <c r="P743" s="1208"/>
      <c r="Q743" s="831"/>
      <c r="R743" s="1207"/>
      <c r="S743" s="1265"/>
    </row>
    <row r="744" spans="4:19" s="804" customFormat="1" ht="19.7" customHeight="1">
      <c r="D744" s="1208"/>
      <c r="E744" s="1208"/>
      <c r="F744" s="1208"/>
      <c r="G744" s="907"/>
      <c r="H744" s="1266"/>
      <c r="I744" s="831"/>
      <c r="J744" s="881"/>
      <c r="K744" s="1125"/>
      <c r="L744" s="907"/>
      <c r="M744" s="831"/>
      <c r="N744" s="831"/>
      <c r="O744" s="1207"/>
      <c r="P744" s="1208"/>
      <c r="Q744" s="831"/>
      <c r="R744" s="1207"/>
      <c r="S744" s="1265"/>
    </row>
    <row r="745" spans="4:19" s="804" customFormat="1" ht="19.7" customHeight="1">
      <c r="D745" s="1208"/>
      <c r="E745" s="1208"/>
      <c r="F745" s="1208"/>
      <c r="G745" s="907"/>
      <c r="H745" s="1266"/>
      <c r="I745" s="831"/>
      <c r="J745" s="881"/>
      <c r="K745" s="1125"/>
      <c r="L745" s="907"/>
      <c r="M745" s="831"/>
      <c r="N745" s="831"/>
      <c r="O745" s="1207"/>
      <c r="P745" s="1208"/>
      <c r="Q745" s="831"/>
      <c r="R745" s="1207"/>
      <c r="S745" s="1265"/>
    </row>
    <row r="746" spans="4:19" s="804" customFormat="1" ht="19.7" customHeight="1">
      <c r="D746" s="1208"/>
      <c r="E746" s="1208"/>
      <c r="F746" s="1208"/>
      <c r="G746" s="907"/>
      <c r="H746" s="1266"/>
      <c r="I746" s="831"/>
      <c r="J746" s="881"/>
      <c r="K746" s="1125"/>
      <c r="L746" s="907"/>
      <c r="M746" s="831"/>
      <c r="N746" s="831"/>
      <c r="O746" s="1207"/>
      <c r="P746" s="1208"/>
      <c r="Q746" s="831"/>
      <c r="R746" s="1207"/>
      <c r="S746" s="1265"/>
    </row>
    <row r="747" spans="4:19" s="804" customFormat="1" ht="19.7" customHeight="1">
      <c r="D747" s="1208"/>
      <c r="E747" s="1208"/>
      <c r="F747" s="1208"/>
      <c r="G747" s="907"/>
      <c r="H747" s="1266"/>
      <c r="I747" s="831"/>
      <c r="J747" s="881"/>
      <c r="K747" s="1125"/>
      <c r="L747" s="907"/>
      <c r="M747" s="831"/>
      <c r="N747" s="831"/>
      <c r="O747" s="1207"/>
      <c r="P747" s="1208"/>
      <c r="Q747" s="831"/>
      <c r="R747" s="1207"/>
      <c r="S747" s="1265"/>
    </row>
    <row r="748" spans="4:19" s="804" customFormat="1" ht="19.7" customHeight="1">
      <c r="D748" s="1208"/>
      <c r="E748" s="1208"/>
      <c r="F748" s="1208"/>
      <c r="G748" s="907"/>
      <c r="H748" s="1266"/>
      <c r="I748" s="831"/>
      <c r="J748" s="881"/>
      <c r="K748" s="1125"/>
      <c r="L748" s="907"/>
      <c r="M748" s="831"/>
      <c r="N748" s="831"/>
      <c r="O748" s="1207"/>
      <c r="P748" s="1208"/>
      <c r="Q748" s="831"/>
      <c r="R748" s="1207"/>
      <c r="S748" s="1265"/>
    </row>
    <row r="749" spans="4:19" s="804" customFormat="1" ht="19.7" customHeight="1">
      <c r="D749" s="1208"/>
      <c r="E749" s="1208"/>
      <c r="F749" s="1208"/>
      <c r="G749" s="907"/>
      <c r="H749" s="1266"/>
      <c r="I749" s="831"/>
      <c r="J749" s="881"/>
      <c r="K749" s="1125"/>
      <c r="L749" s="907"/>
      <c r="M749" s="831"/>
      <c r="N749" s="831"/>
      <c r="O749" s="1207"/>
      <c r="P749" s="1208"/>
      <c r="Q749" s="831"/>
      <c r="R749" s="1207"/>
      <c r="S749" s="1265"/>
    </row>
    <row r="750" spans="4:19" s="804" customFormat="1" ht="19.7" customHeight="1">
      <c r="D750" s="1208"/>
      <c r="E750" s="1208"/>
      <c r="F750" s="1208"/>
      <c r="G750" s="907"/>
      <c r="H750" s="1266"/>
      <c r="I750" s="831"/>
      <c r="J750" s="881"/>
      <c r="K750" s="1125"/>
      <c r="L750" s="907"/>
      <c r="M750" s="831"/>
      <c r="N750" s="831"/>
      <c r="O750" s="1207"/>
      <c r="P750" s="1208"/>
      <c r="Q750" s="831"/>
      <c r="R750" s="1207"/>
      <c r="S750" s="1265"/>
    </row>
    <row r="751" spans="4:19" s="804" customFormat="1" ht="19.7" customHeight="1">
      <c r="D751" s="1208"/>
      <c r="E751" s="1208"/>
      <c r="F751" s="1208"/>
      <c r="G751" s="907"/>
      <c r="H751" s="1266"/>
      <c r="I751" s="831"/>
      <c r="J751" s="881"/>
      <c r="K751" s="1125"/>
      <c r="L751" s="907"/>
      <c r="M751" s="831"/>
      <c r="N751" s="831"/>
      <c r="O751" s="1207"/>
      <c r="P751" s="1208"/>
      <c r="Q751" s="831"/>
      <c r="R751" s="1207"/>
      <c r="S751" s="1265"/>
    </row>
    <row r="752" spans="4:19" s="804" customFormat="1" ht="19.7" customHeight="1">
      <c r="D752" s="1208"/>
      <c r="E752" s="1208"/>
      <c r="F752" s="1208"/>
      <c r="G752" s="907"/>
      <c r="H752" s="1266"/>
      <c r="I752" s="831"/>
      <c r="J752" s="881"/>
      <c r="K752" s="1125"/>
      <c r="L752" s="907"/>
      <c r="M752" s="831"/>
      <c r="N752" s="831"/>
      <c r="O752" s="1207"/>
      <c r="P752" s="1208"/>
      <c r="Q752" s="831"/>
      <c r="R752" s="1207"/>
      <c r="S752" s="1265"/>
    </row>
    <row r="753" spans="4:19" s="804" customFormat="1" ht="19.7" customHeight="1">
      <c r="D753" s="1208"/>
      <c r="E753" s="1208"/>
      <c r="F753" s="1208"/>
      <c r="G753" s="907"/>
      <c r="H753" s="1266"/>
      <c r="I753" s="831"/>
      <c r="J753" s="881"/>
      <c r="K753" s="1125"/>
      <c r="L753" s="907"/>
      <c r="M753" s="831"/>
      <c r="N753" s="831"/>
      <c r="O753" s="1207"/>
      <c r="P753" s="1208"/>
      <c r="Q753" s="831"/>
      <c r="R753" s="1207"/>
      <c r="S753" s="1265"/>
    </row>
    <row r="754" spans="4:19" s="804" customFormat="1" ht="19.7" customHeight="1">
      <c r="D754" s="1208"/>
      <c r="E754" s="1208"/>
      <c r="F754" s="1208"/>
      <c r="G754" s="907"/>
      <c r="H754" s="1266"/>
      <c r="I754" s="831"/>
      <c r="J754" s="881"/>
      <c r="K754" s="1125"/>
      <c r="L754" s="907"/>
      <c r="M754" s="831"/>
      <c r="N754" s="831"/>
      <c r="O754" s="1207"/>
      <c r="P754" s="1208"/>
      <c r="Q754" s="831"/>
      <c r="R754" s="1207"/>
      <c r="S754" s="1265"/>
    </row>
    <row r="755" spans="4:19" s="804" customFormat="1" ht="19.7" customHeight="1">
      <c r="D755" s="1208"/>
      <c r="E755" s="1208"/>
      <c r="F755" s="1208"/>
      <c r="G755" s="907"/>
      <c r="H755" s="1266"/>
      <c r="I755" s="831"/>
      <c r="J755" s="881"/>
      <c r="K755" s="1125"/>
      <c r="L755" s="907"/>
      <c r="M755" s="831"/>
      <c r="N755" s="831"/>
      <c r="O755" s="1207"/>
      <c r="P755" s="1208"/>
      <c r="Q755" s="831"/>
      <c r="R755" s="1207"/>
      <c r="S755" s="1265"/>
    </row>
    <row r="756" spans="4:19" s="804" customFormat="1" ht="19.7" customHeight="1">
      <c r="D756" s="1208"/>
      <c r="E756" s="1208"/>
      <c r="F756" s="1208"/>
      <c r="G756" s="907"/>
      <c r="H756" s="1266"/>
      <c r="I756" s="831"/>
      <c r="J756" s="881"/>
      <c r="K756" s="1125"/>
      <c r="L756" s="907"/>
      <c r="M756" s="831"/>
      <c r="N756" s="831"/>
      <c r="O756" s="1207"/>
      <c r="P756" s="1208"/>
      <c r="Q756" s="831"/>
      <c r="R756" s="1207"/>
      <c r="S756" s="1265"/>
    </row>
    <row r="757" spans="4:19" s="804" customFormat="1" ht="19.7" customHeight="1">
      <c r="D757" s="1208"/>
      <c r="E757" s="1208"/>
      <c r="F757" s="1208"/>
      <c r="G757" s="907"/>
      <c r="H757" s="1266"/>
      <c r="I757" s="831"/>
      <c r="J757" s="881"/>
      <c r="K757" s="1125"/>
      <c r="L757" s="907"/>
      <c r="M757" s="831"/>
      <c r="N757" s="831"/>
      <c r="O757" s="1207"/>
      <c r="P757" s="1208"/>
      <c r="Q757" s="831"/>
      <c r="R757" s="1207"/>
      <c r="S757" s="1265"/>
    </row>
    <row r="758" spans="4:19" s="804" customFormat="1" ht="19.7" customHeight="1">
      <c r="D758" s="1208"/>
      <c r="E758" s="1208"/>
      <c r="F758" s="1208"/>
      <c r="G758" s="907"/>
      <c r="H758" s="1266"/>
      <c r="I758" s="831"/>
      <c r="J758" s="881"/>
      <c r="K758" s="1125"/>
      <c r="L758" s="907"/>
      <c r="M758" s="831"/>
      <c r="N758" s="831"/>
      <c r="O758" s="1207"/>
      <c r="P758" s="1208"/>
      <c r="Q758" s="831"/>
      <c r="R758" s="1207"/>
      <c r="S758" s="1265"/>
    </row>
    <row r="759" spans="4:19" s="804" customFormat="1" ht="19.7" customHeight="1">
      <c r="D759" s="1208"/>
      <c r="E759" s="1208"/>
      <c r="F759" s="1208"/>
      <c r="G759" s="907"/>
      <c r="H759" s="1266"/>
      <c r="I759" s="831"/>
      <c r="J759" s="881"/>
      <c r="K759" s="1125"/>
      <c r="L759" s="907"/>
      <c r="M759" s="831"/>
      <c r="N759" s="831"/>
      <c r="O759" s="1207"/>
      <c r="P759" s="1208"/>
      <c r="Q759" s="831"/>
      <c r="R759" s="1207"/>
      <c r="S759" s="1265"/>
    </row>
    <row r="760" spans="4:19" s="804" customFormat="1" ht="19.7" customHeight="1">
      <c r="D760" s="1208"/>
      <c r="E760" s="1208"/>
      <c r="F760" s="1208"/>
      <c r="G760" s="907"/>
      <c r="H760" s="1266"/>
      <c r="I760" s="831"/>
      <c r="J760" s="881"/>
      <c r="K760" s="1125"/>
      <c r="L760" s="907"/>
      <c r="M760" s="831"/>
      <c r="N760" s="831"/>
      <c r="O760" s="1207"/>
      <c r="P760" s="1208"/>
      <c r="Q760" s="831"/>
      <c r="R760" s="1207"/>
      <c r="S760" s="1265"/>
    </row>
    <row r="761" spans="4:19" s="804" customFormat="1" ht="19.7" customHeight="1">
      <c r="D761" s="1208"/>
      <c r="E761" s="1208"/>
      <c r="F761" s="1208"/>
      <c r="G761" s="907"/>
      <c r="H761" s="1266"/>
      <c r="I761" s="831"/>
      <c r="J761" s="881"/>
      <c r="K761" s="1125"/>
      <c r="L761" s="907"/>
      <c r="M761" s="831"/>
      <c r="N761" s="831"/>
      <c r="O761" s="1207"/>
      <c r="P761" s="1208"/>
      <c r="Q761" s="831"/>
      <c r="R761" s="1207"/>
      <c r="S761" s="1265"/>
    </row>
    <row r="762" spans="4:19" s="804" customFormat="1" ht="19.7" customHeight="1">
      <c r="D762" s="1208"/>
      <c r="E762" s="1208"/>
      <c r="F762" s="1208"/>
      <c r="G762" s="907"/>
      <c r="H762" s="1266"/>
      <c r="I762" s="831"/>
      <c r="J762" s="881"/>
      <c r="K762" s="1125"/>
      <c r="L762" s="907"/>
      <c r="M762" s="831"/>
      <c r="N762" s="831"/>
      <c r="O762" s="1207"/>
      <c r="P762" s="1208"/>
      <c r="Q762" s="831"/>
      <c r="R762" s="1207"/>
      <c r="S762" s="1265"/>
    </row>
    <row r="763" spans="4:19" s="804" customFormat="1" ht="19.7" customHeight="1">
      <c r="D763" s="1208"/>
      <c r="E763" s="1208"/>
      <c r="F763" s="1208"/>
      <c r="G763" s="907"/>
      <c r="H763" s="1266"/>
      <c r="I763" s="831"/>
      <c r="J763" s="881"/>
      <c r="K763" s="1125"/>
      <c r="L763" s="907"/>
      <c r="M763" s="831"/>
      <c r="N763" s="831"/>
      <c r="O763" s="1207"/>
      <c r="P763" s="1208"/>
      <c r="Q763" s="831"/>
      <c r="R763" s="1207"/>
      <c r="S763" s="1265"/>
    </row>
    <row r="764" spans="4:19" s="804" customFormat="1" ht="19.7" customHeight="1">
      <c r="D764" s="1208"/>
      <c r="E764" s="1208"/>
      <c r="F764" s="1208"/>
      <c r="G764" s="907"/>
      <c r="H764" s="1266"/>
      <c r="I764" s="831"/>
      <c r="J764" s="881"/>
      <c r="K764" s="1125"/>
      <c r="L764" s="907"/>
      <c r="M764" s="831"/>
      <c r="N764" s="831"/>
      <c r="O764" s="1207"/>
      <c r="P764" s="1208"/>
      <c r="Q764" s="831"/>
      <c r="R764" s="1207"/>
      <c r="S764" s="1265"/>
    </row>
    <row r="765" spans="4:19" s="804" customFormat="1" ht="19.7" customHeight="1">
      <c r="D765" s="1208"/>
      <c r="E765" s="1208"/>
      <c r="F765" s="1208"/>
      <c r="G765" s="907"/>
      <c r="H765" s="1266"/>
      <c r="I765" s="831"/>
      <c r="J765" s="881"/>
      <c r="K765" s="1125"/>
      <c r="L765" s="907"/>
      <c r="M765" s="831"/>
      <c r="N765" s="831"/>
      <c r="O765" s="1207"/>
      <c r="P765" s="1208"/>
      <c r="Q765" s="831"/>
      <c r="R765" s="1207"/>
      <c r="S765" s="1265"/>
    </row>
    <row r="766" spans="4:19" s="804" customFormat="1" ht="19.7" customHeight="1">
      <c r="D766" s="1208"/>
      <c r="E766" s="1208"/>
      <c r="F766" s="1208"/>
      <c r="G766" s="907"/>
      <c r="H766" s="1266"/>
      <c r="I766" s="831"/>
      <c r="J766" s="881"/>
      <c r="K766" s="1125"/>
      <c r="L766" s="907"/>
      <c r="M766" s="831"/>
      <c r="N766" s="831"/>
      <c r="O766" s="1207"/>
      <c r="P766" s="1208"/>
      <c r="Q766" s="831"/>
      <c r="R766" s="1207"/>
      <c r="S766" s="1265"/>
    </row>
    <row r="767" spans="4:19" s="804" customFormat="1" ht="19.7" customHeight="1">
      <c r="D767" s="1208"/>
      <c r="E767" s="1208"/>
      <c r="F767" s="1208"/>
      <c r="G767" s="907"/>
      <c r="H767" s="1266"/>
      <c r="I767" s="831"/>
      <c r="J767" s="881"/>
      <c r="K767" s="1125"/>
      <c r="L767" s="907"/>
      <c r="M767" s="831"/>
      <c r="N767" s="831"/>
      <c r="O767" s="1207"/>
      <c r="P767" s="1208"/>
      <c r="Q767" s="831"/>
      <c r="R767" s="1207"/>
      <c r="S767" s="1265"/>
    </row>
    <row r="768" spans="4:19" s="804" customFormat="1" ht="19.7" customHeight="1">
      <c r="D768" s="1208"/>
      <c r="E768" s="1208"/>
      <c r="F768" s="1208"/>
      <c r="G768" s="907"/>
      <c r="H768" s="1266"/>
      <c r="I768" s="831"/>
      <c r="J768" s="881"/>
      <c r="K768" s="1125"/>
      <c r="L768" s="907"/>
      <c r="M768" s="831"/>
      <c r="N768" s="831"/>
      <c r="O768" s="1207"/>
      <c r="P768" s="1208"/>
      <c r="Q768" s="831"/>
      <c r="R768" s="1207"/>
      <c r="S768" s="1265"/>
    </row>
    <row r="769" spans="4:19" s="804" customFormat="1" ht="19.7" customHeight="1">
      <c r="D769" s="1208"/>
      <c r="E769" s="1208"/>
      <c r="F769" s="1208"/>
      <c r="G769" s="907"/>
      <c r="H769" s="1266"/>
      <c r="I769" s="831"/>
      <c r="J769" s="881"/>
      <c r="K769" s="1125"/>
      <c r="L769" s="907"/>
      <c r="M769" s="831"/>
      <c r="N769" s="831"/>
      <c r="O769" s="1207"/>
      <c r="P769" s="1208"/>
      <c r="Q769" s="831"/>
      <c r="R769" s="1207"/>
      <c r="S769" s="1265"/>
    </row>
    <row r="770" spans="4:19" s="804" customFormat="1" ht="19.7" customHeight="1">
      <c r="D770" s="1208"/>
      <c r="E770" s="1208"/>
      <c r="F770" s="1208"/>
      <c r="G770" s="907"/>
      <c r="H770" s="1266"/>
      <c r="I770" s="831"/>
      <c r="J770" s="881"/>
      <c r="K770" s="1125"/>
      <c r="L770" s="907"/>
      <c r="M770" s="831"/>
      <c r="N770" s="831"/>
      <c r="O770" s="1207"/>
      <c r="P770" s="1208"/>
      <c r="Q770" s="831"/>
      <c r="R770" s="1207"/>
      <c r="S770" s="1265"/>
    </row>
    <row r="771" spans="4:19" s="804" customFormat="1" ht="19.7" customHeight="1">
      <c r="D771" s="1208"/>
      <c r="E771" s="1208"/>
      <c r="F771" s="1208"/>
      <c r="G771" s="907"/>
      <c r="H771" s="1266"/>
      <c r="I771" s="831"/>
      <c r="J771" s="881"/>
      <c r="K771" s="1125"/>
      <c r="L771" s="907"/>
      <c r="M771" s="831"/>
      <c r="N771" s="831"/>
      <c r="O771" s="1207"/>
      <c r="P771" s="1208"/>
      <c r="Q771" s="831"/>
      <c r="R771" s="1207"/>
      <c r="S771" s="1265"/>
    </row>
    <row r="772" spans="4:19" s="804" customFormat="1" ht="19.7" customHeight="1">
      <c r="D772" s="1208"/>
      <c r="E772" s="1208"/>
      <c r="F772" s="1208"/>
      <c r="G772" s="907"/>
      <c r="H772" s="1266"/>
      <c r="I772" s="831"/>
      <c r="J772" s="881"/>
      <c r="K772" s="1125"/>
      <c r="L772" s="907"/>
      <c r="M772" s="831"/>
      <c r="N772" s="831"/>
      <c r="O772" s="1207"/>
      <c r="P772" s="1208"/>
      <c r="Q772" s="831"/>
      <c r="R772" s="1207"/>
      <c r="S772" s="1265"/>
    </row>
    <row r="773" spans="4:19" s="804" customFormat="1" ht="19.7" customHeight="1">
      <c r="D773" s="1208"/>
      <c r="E773" s="1208"/>
      <c r="F773" s="1208"/>
      <c r="G773" s="907"/>
      <c r="H773" s="1266"/>
      <c r="I773" s="831"/>
      <c r="J773" s="881"/>
      <c r="K773" s="1125"/>
      <c r="L773" s="907"/>
      <c r="M773" s="831"/>
      <c r="N773" s="831"/>
      <c r="O773" s="1207"/>
      <c r="P773" s="1208"/>
      <c r="Q773" s="831"/>
      <c r="R773" s="1207"/>
      <c r="S773" s="1265"/>
    </row>
    <row r="774" spans="4:19" s="804" customFormat="1" ht="19.7" customHeight="1">
      <c r="D774" s="1208"/>
      <c r="E774" s="1208"/>
      <c r="F774" s="1208"/>
      <c r="G774" s="907"/>
      <c r="H774" s="1266"/>
      <c r="I774" s="831"/>
      <c r="J774" s="881"/>
      <c r="K774" s="1125"/>
      <c r="L774" s="907"/>
      <c r="M774" s="831"/>
      <c r="N774" s="831"/>
      <c r="O774" s="1207"/>
      <c r="P774" s="1208"/>
      <c r="Q774" s="831"/>
      <c r="R774" s="1207"/>
      <c r="S774" s="1265"/>
    </row>
    <row r="775" spans="4:19" s="804" customFormat="1" ht="19.7" customHeight="1">
      <c r="D775" s="1208"/>
      <c r="E775" s="1208"/>
      <c r="F775" s="1208"/>
      <c r="G775" s="907"/>
      <c r="H775" s="1266"/>
      <c r="I775" s="831"/>
      <c r="J775" s="881"/>
      <c r="K775" s="1125"/>
      <c r="L775" s="907"/>
      <c r="M775" s="831"/>
      <c r="N775" s="831"/>
      <c r="O775" s="1207"/>
      <c r="P775" s="1208"/>
      <c r="Q775" s="831"/>
      <c r="R775" s="1207"/>
      <c r="S775" s="1265"/>
    </row>
    <row r="776" spans="4:19" s="804" customFormat="1" ht="19.7" customHeight="1">
      <c r="D776" s="1208"/>
      <c r="E776" s="1208"/>
      <c r="F776" s="1208"/>
      <c r="G776" s="907"/>
      <c r="H776" s="1266"/>
      <c r="I776" s="831"/>
      <c r="J776" s="881"/>
      <c r="K776" s="1125"/>
      <c r="L776" s="907"/>
      <c r="M776" s="831"/>
      <c r="N776" s="831"/>
      <c r="O776" s="1207"/>
      <c r="P776" s="1208"/>
      <c r="Q776" s="831"/>
      <c r="R776" s="1207"/>
      <c r="S776" s="1265"/>
    </row>
    <row r="777" spans="4:19" s="804" customFormat="1" ht="19.7" customHeight="1">
      <c r="D777" s="1208"/>
      <c r="E777" s="1208"/>
      <c r="F777" s="1208"/>
      <c r="G777" s="907"/>
      <c r="H777" s="1266"/>
      <c r="I777" s="831"/>
      <c r="J777" s="881"/>
      <c r="K777" s="1125"/>
      <c r="L777" s="907"/>
      <c r="M777" s="831"/>
      <c r="N777" s="831"/>
      <c r="O777" s="1207"/>
      <c r="P777" s="1208"/>
      <c r="Q777" s="831"/>
      <c r="R777" s="1207"/>
      <c r="S777" s="1265"/>
    </row>
    <row r="778" spans="4:19" s="804" customFormat="1" ht="19.7" customHeight="1">
      <c r="D778" s="1208"/>
      <c r="E778" s="1208"/>
      <c r="F778" s="1208"/>
      <c r="G778" s="907"/>
      <c r="H778" s="1266"/>
      <c r="I778" s="831"/>
      <c r="J778" s="881"/>
      <c r="K778" s="1125"/>
      <c r="L778" s="907"/>
      <c r="M778" s="831"/>
      <c r="N778" s="831"/>
      <c r="O778" s="1207"/>
      <c r="P778" s="1208"/>
      <c r="Q778" s="831"/>
      <c r="R778" s="1207"/>
      <c r="S778" s="1265"/>
    </row>
    <row r="779" spans="4:19" s="804" customFormat="1" ht="19.7" customHeight="1">
      <c r="D779" s="1208"/>
      <c r="E779" s="1208"/>
      <c r="F779" s="1208"/>
      <c r="G779" s="907"/>
      <c r="H779" s="1266"/>
      <c r="I779" s="831"/>
      <c r="J779" s="881"/>
      <c r="K779" s="1125"/>
      <c r="L779" s="907"/>
      <c r="M779" s="831"/>
      <c r="N779" s="831"/>
      <c r="O779" s="1207"/>
      <c r="P779" s="1208"/>
      <c r="Q779" s="831"/>
      <c r="R779" s="1207"/>
      <c r="S779" s="1265"/>
    </row>
    <row r="780" spans="4:19" s="804" customFormat="1" ht="19.7" customHeight="1">
      <c r="D780" s="1208"/>
      <c r="E780" s="1208"/>
      <c r="F780" s="1208"/>
      <c r="G780" s="907"/>
      <c r="H780" s="1266"/>
      <c r="I780" s="831"/>
      <c r="J780" s="881"/>
      <c r="K780" s="1125"/>
      <c r="L780" s="907"/>
      <c r="M780" s="831"/>
      <c r="N780" s="831"/>
      <c r="O780" s="1207"/>
      <c r="P780" s="1208"/>
      <c r="Q780" s="831"/>
      <c r="R780" s="1207"/>
      <c r="S780" s="1265"/>
    </row>
    <row r="781" spans="4:19" s="804" customFormat="1" ht="19.7" customHeight="1">
      <c r="D781" s="1208"/>
      <c r="E781" s="1208"/>
      <c r="F781" s="1208"/>
      <c r="G781" s="907"/>
      <c r="H781" s="1266"/>
      <c r="I781" s="831"/>
      <c r="J781" s="881"/>
      <c r="K781" s="1125"/>
      <c r="L781" s="907"/>
      <c r="M781" s="831"/>
      <c r="N781" s="831"/>
      <c r="O781" s="1207"/>
      <c r="P781" s="1208"/>
      <c r="Q781" s="831"/>
      <c r="R781" s="1207"/>
      <c r="S781" s="1265"/>
    </row>
    <row r="782" spans="4:19" s="804" customFormat="1" ht="19.7" customHeight="1">
      <c r="D782" s="1208"/>
      <c r="E782" s="1208"/>
      <c r="F782" s="1208"/>
      <c r="G782" s="907"/>
      <c r="H782" s="1266"/>
      <c r="I782" s="831"/>
      <c r="J782" s="881"/>
      <c r="K782" s="1125"/>
      <c r="L782" s="907"/>
      <c r="M782" s="831"/>
      <c r="N782" s="831"/>
      <c r="O782" s="1207"/>
      <c r="P782" s="1208"/>
      <c r="Q782" s="831"/>
      <c r="R782" s="1207"/>
      <c r="S782" s="1265"/>
    </row>
    <row r="783" spans="4:19" s="804" customFormat="1" ht="19.7" customHeight="1">
      <c r="D783" s="1208"/>
      <c r="E783" s="1208"/>
      <c r="F783" s="1208"/>
      <c r="G783" s="907"/>
      <c r="H783" s="1266"/>
      <c r="I783" s="831"/>
      <c r="J783" s="881"/>
      <c r="K783" s="1125"/>
      <c r="L783" s="907"/>
      <c r="M783" s="831"/>
      <c r="N783" s="831"/>
      <c r="O783" s="1207"/>
      <c r="P783" s="1208"/>
      <c r="Q783" s="831"/>
      <c r="R783" s="1207"/>
      <c r="S783" s="1265"/>
    </row>
    <row r="784" spans="4:19" s="804" customFormat="1" ht="19.7" customHeight="1">
      <c r="D784" s="1208"/>
      <c r="E784" s="1208"/>
      <c r="F784" s="1208"/>
      <c r="G784" s="907"/>
      <c r="H784" s="1266"/>
      <c r="I784" s="831"/>
      <c r="J784" s="881"/>
      <c r="K784" s="1125"/>
      <c r="L784" s="907"/>
      <c r="M784" s="831"/>
      <c r="N784" s="831"/>
      <c r="O784" s="1207"/>
      <c r="P784" s="1208"/>
      <c r="Q784" s="831"/>
      <c r="R784" s="1207"/>
      <c r="S784" s="1265"/>
    </row>
    <row r="785" spans="4:19" s="804" customFormat="1" ht="19.7" customHeight="1">
      <c r="D785" s="1208"/>
      <c r="E785" s="1208"/>
      <c r="F785" s="1208"/>
      <c r="G785" s="907"/>
      <c r="H785" s="1266"/>
      <c r="I785" s="831"/>
      <c r="J785" s="881"/>
      <c r="K785" s="1125"/>
      <c r="L785" s="907"/>
      <c r="M785" s="831"/>
      <c r="N785" s="831"/>
      <c r="O785" s="1207"/>
      <c r="P785" s="1208"/>
      <c r="Q785" s="831"/>
      <c r="R785" s="1207"/>
      <c r="S785" s="1265"/>
    </row>
    <row r="786" spans="4:19" s="804" customFormat="1" ht="19.7" customHeight="1">
      <c r="D786" s="1208"/>
      <c r="E786" s="1208"/>
      <c r="F786" s="1208"/>
      <c r="G786" s="907"/>
      <c r="H786" s="1266"/>
      <c r="I786" s="831"/>
      <c r="J786" s="881"/>
      <c r="K786" s="1125"/>
      <c r="L786" s="907"/>
      <c r="M786" s="831"/>
      <c r="N786" s="831"/>
      <c r="O786" s="1207"/>
      <c r="P786" s="1208"/>
      <c r="Q786" s="831"/>
      <c r="R786" s="1207"/>
      <c r="S786" s="1265"/>
    </row>
    <row r="787" spans="4:19" s="804" customFormat="1" ht="19.7" customHeight="1">
      <c r="D787" s="1208"/>
      <c r="E787" s="1208"/>
      <c r="F787" s="1208"/>
      <c r="G787" s="907"/>
      <c r="H787" s="1266"/>
      <c r="I787" s="831"/>
      <c r="J787" s="881"/>
      <c r="K787" s="1125"/>
      <c r="L787" s="907"/>
      <c r="M787" s="831"/>
      <c r="N787" s="831"/>
      <c r="O787" s="1207"/>
      <c r="P787" s="1208"/>
      <c r="Q787" s="831"/>
      <c r="R787" s="1207"/>
      <c r="S787" s="1265"/>
    </row>
    <row r="788" spans="4:19" s="804" customFormat="1" ht="19.7" customHeight="1">
      <c r="D788" s="1208"/>
      <c r="E788" s="1208"/>
      <c r="F788" s="1208"/>
      <c r="G788" s="907"/>
      <c r="H788" s="1266"/>
      <c r="I788" s="831"/>
      <c r="J788" s="881"/>
      <c r="K788" s="1125"/>
      <c r="L788" s="907"/>
      <c r="M788" s="831"/>
      <c r="N788" s="831"/>
      <c r="O788" s="1207"/>
      <c r="P788" s="1208"/>
      <c r="Q788" s="831"/>
      <c r="R788" s="1207"/>
      <c r="S788" s="1265"/>
    </row>
    <row r="789" spans="4:19" s="804" customFormat="1" ht="19.7" customHeight="1">
      <c r="D789" s="1208"/>
      <c r="E789" s="1208"/>
      <c r="F789" s="1208"/>
      <c r="G789" s="907"/>
      <c r="H789" s="1266"/>
      <c r="I789" s="831"/>
      <c r="J789" s="881"/>
      <c r="K789" s="1125"/>
      <c r="L789" s="907"/>
      <c r="M789" s="831"/>
      <c r="N789" s="831"/>
      <c r="O789" s="1207"/>
      <c r="P789" s="1208"/>
      <c r="Q789" s="831"/>
      <c r="R789" s="1207"/>
      <c r="S789" s="1265"/>
    </row>
    <row r="790" spans="4:19" s="804" customFormat="1" ht="19.7" customHeight="1">
      <c r="D790" s="1208"/>
      <c r="E790" s="1208"/>
      <c r="F790" s="1208"/>
      <c r="G790" s="907"/>
      <c r="H790" s="1266"/>
      <c r="I790" s="831"/>
      <c r="J790" s="881"/>
      <c r="K790" s="1125"/>
      <c r="L790" s="907"/>
      <c r="M790" s="831"/>
      <c r="N790" s="831"/>
      <c r="O790" s="1207"/>
      <c r="P790" s="1208"/>
      <c r="Q790" s="831"/>
      <c r="R790" s="1207"/>
      <c r="S790" s="1265"/>
    </row>
    <row r="791" spans="4:19" s="804" customFormat="1" ht="19.7" customHeight="1">
      <c r="D791" s="1208"/>
      <c r="E791" s="1208"/>
      <c r="F791" s="1208"/>
      <c r="G791" s="907"/>
      <c r="H791" s="1266"/>
      <c r="I791" s="831"/>
      <c r="J791" s="881"/>
      <c r="K791" s="1125"/>
      <c r="L791" s="907"/>
      <c r="M791" s="831"/>
      <c r="N791" s="831"/>
      <c r="O791" s="1207"/>
      <c r="P791" s="1208"/>
      <c r="Q791" s="831"/>
      <c r="R791" s="1207"/>
      <c r="S791" s="1265"/>
    </row>
    <row r="792" spans="4:19" s="804" customFormat="1" ht="19.7" customHeight="1">
      <c r="D792" s="1208"/>
      <c r="E792" s="1208"/>
      <c r="F792" s="1208"/>
      <c r="G792" s="907"/>
      <c r="H792" s="1266"/>
      <c r="I792" s="831"/>
      <c r="J792" s="881"/>
      <c r="K792" s="1125"/>
      <c r="L792" s="907"/>
      <c r="M792" s="831"/>
      <c r="N792" s="831"/>
      <c r="O792" s="1207"/>
      <c r="P792" s="1208"/>
      <c r="Q792" s="831"/>
      <c r="R792" s="1207"/>
      <c r="S792" s="1265"/>
    </row>
    <row r="793" spans="4:19" s="804" customFormat="1" ht="19.7" customHeight="1">
      <c r="D793" s="1208"/>
      <c r="E793" s="1208"/>
      <c r="F793" s="1208"/>
      <c r="G793" s="907"/>
      <c r="H793" s="1266"/>
      <c r="I793" s="831"/>
      <c r="J793" s="881"/>
      <c r="K793" s="1125"/>
      <c r="L793" s="907"/>
      <c r="M793" s="831"/>
      <c r="N793" s="831"/>
      <c r="O793" s="1207"/>
      <c r="P793" s="1208"/>
      <c r="Q793" s="831"/>
      <c r="R793" s="1207"/>
      <c r="S793" s="1265"/>
    </row>
    <row r="794" spans="4:19" s="804" customFormat="1" ht="19.7" customHeight="1">
      <c r="D794" s="1208"/>
      <c r="E794" s="1208"/>
      <c r="F794" s="1208"/>
      <c r="G794" s="907"/>
      <c r="H794" s="1266"/>
      <c r="I794" s="831"/>
      <c r="J794" s="881"/>
      <c r="K794" s="1125"/>
      <c r="L794" s="907"/>
      <c r="M794" s="831"/>
      <c r="N794" s="831"/>
      <c r="O794" s="1207"/>
      <c r="P794" s="1208"/>
      <c r="Q794" s="831"/>
      <c r="R794" s="1207"/>
      <c r="S794" s="1265"/>
    </row>
    <row r="795" spans="4:19" s="804" customFormat="1" ht="19.7" customHeight="1">
      <c r="D795" s="1208"/>
      <c r="E795" s="1208"/>
      <c r="F795" s="1208"/>
      <c r="G795" s="907"/>
      <c r="H795" s="1266"/>
      <c r="I795" s="831"/>
      <c r="J795" s="881"/>
      <c r="K795" s="1125"/>
      <c r="L795" s="907"/>
      <c r="M795" s="831"/>
      <c r="N795" s="831"/>
      <c r="O795" s="1207"/>
      <c r="P795" s="1208"/>
      <c r="Q795" s="831"/>
      <c r="R795" s="1207"/>
      <c r="S795" s="1265"/>
    </row>
    <row r="796" spans="4:19" s="804" customFormat="1" ht="19.7" customHeight="1">
      <c r="D796" s="1208"/>
      <c r="E796" s="1208"/>
      <c r="F796" s="1208"/>
      <c r="G796" s="907"/>
      <c r="H796" s="1266"/>
      <c r="I796" s="831"/>
      <c r="J796" s="881"/>
      <c r="K796" s="1125"/>
      <c r="L796" s="907"/>
      <c r="M796" s="831"/>
      <c r="N796" s="831"/>
      <c r="O796" s="1207"/>
      <c r="P796" s="1208"/>
      <c r="Q796" s="831"/>
      <c r="R796" s="1207"/>
      <c r="S796" s="1265"/>
    </row>
    <row r="797" spans="4:19" s="804" customFormat="1" ht="19.7" customHeight="1">
      <c r="D797" s="1208"/>
      <c r="E797" s="1208"/>
      <c r="F797" s="1208"/>
      <c r="G797" s="907"/>
      <c r="H797" s="1266"/>
      <c r="I797" s="831"/>
      <c r="J797" s="881"/>
      <c r="K797" s="1125"/>
      <c r="L797" s="907"/>
      <c r="M797" s="831"/>
      <c r="N797" s="831"/>
      <c r="O797" s="1207"/>
      <c r="P797" s="1208"/>
      <c r="Q797" s="831"/>
      <c r="R797" s="1207"/>
      <c r="S797" s="1265"/>
    </row>
    <row r="798" spans="4:19" s="804" customFormat="1" ht="19.7" customHeight="1">
      <c r="D798" s="1208"/>
      <c r="E798" s="1208"/>
      <c r="F798" s="1208"/>
      <c r="G798" s="907"/>
      <c r="H798" s="1266"/>
      <c r="I798" s="831"/>
      <c r="J798" s="881"/>
      <c r="K798" s="1125"/>
      <c r="L798" s="907"/>
      <c r="M798" s="831"/>
      <c r="N798" s="831"/>
      <c r="O798" s="1207"/>
      <c r="P798" s="1208"/>
      <c r="Q798" s="831"/>
      <c r="R798" s="1207"/>
      <c r="S798" s="1265"/>
    </row>
    <row r="799" spans="4:19" s="804" customFormat="1" ht="19.7" customHeight="1">
      <c r="D799" s="1208"/>
      <c r="E799" s="1208"/>
      <c r="F799" s="1208"/>
      <c r="G799" s="907"/>
      <c r="H799" s="1266"/>
      <c r="I799" s="831"/>
      <c r="J799" s="881"/>
      <c r="K799" s="1125"/>
      <c r="L799" s="907"/>
      <c r="M799" s="831"/>
      <c r="N799" s="831"/>
      <c r="O799" s="1207"/>
      <c r="P799" s="1208"/>
      <c r="Q799" s="831"/>
      <c r="R799" s="1207"/>
      <c r="S799" s="1265"/>
    </row>
    <row r="800" spans="4:19" s="804" customFormat="1" ht="19.7" customHeight="1">
      <c r="D800" s="1208"/>
      <c r="E800" s="1208"/>
      <c r="F800" s="1208"/>
      <c r="G800" s="907"/>
      <c r="H800" s="1266"/>
      <c r="I800" s="831"/>
      <c r="J800" s="881"/>
      <c r="K800" s="1125"/>
      <c r="L800" s="907"/>
      <c r="M800" s="831"/>
      <c r="N800" s="831"/>
      <c r="O800" s="1207"/>
      <c r="P800" s="1208"/>
      <c r="Q800" s="831"/>
      <c r="R800" s="1207"/>
      <c r="S800" s="1265"/>
    </row>
    <row r="801" spans="4:19" s="804" customFormat="1" ht="19.7" customHeight="1">
      <c r="D801" s="1208"/>
      <c r="E801" s="1208"/>
      <c r="F801" s="1208"/>
      <c r="G801" s="907"/>
      <c r="H801" s="1266"/>
      <c r="I801" s="831"/>
      <c r="J801" s="881"/>
      <c r="K801" s="1125"/>
      <c r="L801" s="907"/>
      <c r="M801" s="831"/>
      <c r="N801" s="831"/>
      <c r="O801" s="1207"/>
      <c r="P801" s="1208"/>
      <c r="Q801" s="831"/>
      <c r="R801" s="1207"/>
      <c r="S801" s="1265"/>
    </row>
    <row r="802" spans="4:19" s="804" customFormat="1" ht="19.7" customHeight="1">
      <c r="D802" s="1208"/>
      <c r="E802" s="1208"/>
      <c r="F802" s="1208"/>
      <c r="G802" s="907"/>
      <c r="H802" s="1266"/>
      <c r="I802" s="831"/>
      <c r="J802" s="881"/>
      <c r="K802" s="1125"/>
      <c r="L802" s="907"/>
      <c r="M802" s="831"/>
      <c r="N802" s="831"/>
      <c r="O802" s="1207"/>
      <c r="P802" s="1208"/>
      <c r="Q802" s="831"/>
      <c r="R802" s="1207"/>
      <c r="S802" s="1265"/>
    </row>
    <row r="803" spans="4:19" s="804" customFormat="1" ht="19.7" customHeight="1">
      <c r="D803" s="1208"/>
      <c r="E803" s="1208"/>
      <c r="F803" s="1208"/>
      <c r="G803" s="907"/>
      <c r="H803" s="1266"/>
      <c r="I803" s="831"/>
      <c r="J803" s="881"/>
      <c r="K803" s="1125"/>
      <c r="L803" s="907"/>
      <c r="M803" s="831"/>
      <c r="N803" s="831"/>
      <c r="O803" s="1207"/>
      <c r="P803" s="1208"/>
      <c r="Q803" s="831"/>
      <c r="R803" s="1207"/>
      <c r="S803" s="1265"/>
    </row>
    <row r="804" spans="4:19" s="804" customFormat="1" ht="19.7" customHeight="1">
      <c r="D804" s="1208"/>
      <c r="E804" s="1208"/>
      <c r="F804" s="1208"/>
      <c r="G804" s="907"/>
      <c r="H804" s="1266"/>
      <c r="I804" s="831"/>
      <c r="J804" s="881"/>
      <c r="K804" s="1125"/>
      <c r="L804" s="907"/>
      <c r="M804" s="831"/>
      <c r="N804" s="831"/>
      <c r="O804" s="1207"/>
      <c r="P804" s="1208"/>
      <c r="Q804" s="831"/>
      <c r="R804" s="1207"/>
      <c r="S804" s="1265"/>
    </row>
    <row r="805" spans="4:19" s="804" customFormat="1" ht="19.7" customHeight="1">
      <c r="D805" s="1208"/>
      <c r="E805" s="1208"/>
      <c r="F805" s="1208"/>
      <c r="G805" s="907"/>
      <c r="H805" s="1266"/>
      <c r="I805" s="831"/>
      <c r="J805" s="881"/>
      <c r="K805" s="1125"/>
      <c r="L805" s="907"/>
      <c r="M805" s="831"/>
      <c r="N805" s="831"/>
      <c r="O805" s="1207"/>
      <c r="P805" s="1208"/>
      <c r="Q805" s="831"/>
      <c r="R805" s="1207"/>
      <c r="S805" s="1265"/>
    </row>
    <row r="806" spans="4:19" s="804" customFormat="1" ht="19.7" customHeight="1">
      <c r="D806" s="1208"/>
      <c r="E806" s="1208"/>
      <c r="F806" s="1208"/>
      <c r="G806" s="907"/>
      <c r="H806" s="1266"/>
      <c r="I806" s="831"/>
      <c r="J806" s="881"/>
      <c r="K806" s="1125"/>
      <c r="L806" s="907"/>
      <c r="M806" s="831"/>
      <c r="N806" s="831"/>
      <c r="O806" s="1207"/>
      <c r="P806" s="1208"/>
      <c r="Q806" s="831"/>
      <c r="R806" s="1207"/>
      <c r="S806" s="1265"/>
    </row>
    <row r="807" spans="4:19" s="804" customFormat="1" ht="19.7" customHeight="1">
      <c r="D807" s="1208"/>
      <c r="E807" s="1208"/>
      <c r="F807" s="1208"/>
      <c r="G807" s="907"/>
      <c r="H807" s="1266"/>
      <c r="I807" s="831"/>
      <c r="J807" s="881"/>
      <c r="K807" s="1125"/>
      <c r="L807" s="907"/>
      <c r="M807" s="831"/>
      <c r="N807" s="831"/>
      <c r="O807" s="1207"/>
      <c r="P807" s="1208"/>
      <c r="Q807" s="831"/>
      <c r="R807" s="1207"/>
      <c r="S807" s="1265"/>
    </row>
    <row r="808" spans="4:19" s="804" customFormat="1" ht="19.7" customHeight="1">
      <c r="D808" s="1208"/>
      <c r="E808" s="1208"/>
      <c r="F808" s="1208"/>
      <c r="G808" s="907"/>
      <c r="H808" s="1266"/>
      <c r="I808" s="831"/>
      <c r="J808" s="881"/>
      <c r="K808" s="1125"/>
      <c r="L808" s="907"/>
      <c r="M808" s="831"/>
      <c r="N808" s="831"/>
      <c r="O808" s="1207"/>
      <c r="P808" s="1208"/>
      <c r="Q808" s="831"/>
      <c r="R808" s="1207"/>
      <c r="S808" s="1265"/>
    </row>
    <row r="809" spans="4:19" s="804" customFormat="1" ht="19.7" customHeight="1">
      <c r="D809" s="1208"/>
      <c r="E809" s="1208"/>
      <c r="F809" s="1208"/>
      <c r="G809" s="907"/>
      <c r="H809" s="1266"/>
      <c r="I809" s="831"/>
      <c r="J809" s="881"/>
      <c r="K809" s="1125"/>
      <c r="L809" s="907"/>
      <c r="M809" s="831"/>
      <c r="N809" s="831"/>
      <c r="O809" s="1207"/>
      <c r="P809" s="1208"/>
      <c r="Q809" s="831"/>
      <c r="R809" s="1207"/>
      <c r="S809" s="1265"/>
    </row>
    <row r="810" spans="4:19" s="804" customFormat="1" ht="19.7" customHeight="1">
      <c r="D810" s="1208"/>
      <c r="E810" s="1208"/>
      <c r="F810" s="1208"/>
      <c r="G810" s="907"/>
      <c r="H810" s="1266"/>
      <c r="I810" s="831"/>
      <c r="J810" s="881"/>
      <c r="K810" s="1125"/>
      <c r="L810" s="907"/>
      <c r="M810" s="831"/>
      <c r="N810" s="831"/>
      <c r="O810" s="1207"/>
      <c r="P810" s="1208"/>
      <c r="Q810" s="831"/>
      <c r="R810" s="1207"/>
      <c r="S810" s="1265"/>
    </row>
    <row r="811" spans="4:19" s="804" customFormat="1" ht="19.7" customHeight="1">
      <c r="D811" s="1208"/>
      <c r="E811" s="1208"/>
      <c r="F811" s="1208"/>
      <c r="G811" s="907"/>
      <c r="H811" s="1266"/>
      <c r="I811" s="831"/>
      <c r="J811" s="881"/>
      <c r="K811" s="1125"/>
      <c r="L811" s="907"/>
      <c r="M811" s="831"/>
      <c r="N811" s="831"/>
      <c r="O811" s="1207"/>
      <c r="P811" s="1208"/>
      <c r="Q811" s="831"/>
      <c r="R811" s="1207"/>
      <c r="S811" s="1265"/>
    </row>
    <row r="812" spans="4:19" s="804" customFormat="1" ht="19.7" customHeight="1">
      <c r="D812" s="1208"/>
      <c r="E812" s="1208"/>
      <c r="F812" s="1208"/>
      <c r="G812" s="907"/>
      <c r="H812" s="1266"/>
      <c r="I812" s="831"/>
      <c r="J812" s="881"/>
      <c r="K812" s="1125"/>
      <c r="L812" s="907"/>
      <c r="M812" s="831"/>
      <c r="N812" s="831"/>
      <c r="O812" s="1207"/>
      <c r="P812" s="1208"/>
      <c r="Q812" s="831"/>
      <c r="R812" s="1207"/>
      <c r="S812" s="1265"/>
    </row>
    <row r="813" spans="4:19" s="804" customFormat="1" ht="19.7" customHeight="1">
      <c r="D813" s="1208"/>
      <c r="E813" s="1208"/>
      <c r="F813" s="1208"/>
      <c r="G813" s="907"/>
      <c r="H813" s="1266"/>
      <c r="I813" s="831"/>
      <c r="J813" s="881"/>
      <c r="K813" s="1125"/>
      <c r="L813" s="907"/>
      <c r="M813" s="831"/>
      <c r="N813" s="831"/>
      <c r="O813" s="1207"/>
      <c r="P813" s="1208"/>
      <c r="Q813" s="831"/>
      <c r="R813" s="1207"/>
      <c r="S813" s="1265"/>
    </row>
    <row r="814" spans="4:19" s="804" customFormat="1" ht="19.7" customHeight="1">
      <c r="D814" s="1208"/>
      <c r="E814" s="1208"/>
      <c r="F814" s="1208"/>
      <c r="G814" s="907"/>
      <c r="H814" s="1266"/>
      <c r="I814" s="831"/>
      <c r="J814" s="881"/>
      <c r="K814" s="1125"/>
      <c r="L814" s="907"/>
      <c r="M814" s="831"/>
      <c r="N814" s="831"/>
      <c r="O814" s="1207"/>
      <c r="P814" s="1208"/>
      <c r="Q814" s="831"/>
      <c r="R814" s="1207"/>
      <c r="S814" s="1265"/>
    </row>
    <row r="815" spans="4:19" s="804" customFormat="1" ht="19.7" customHeight="1">
      <c r="D815" s="1208"/>
      <c r="E815" s="1208"/>
      <c r="F815" s="1208"/>
      <c r="G815" s="907"/>
      <c r="H815" s="1266"/>
      <c r="I815" s="831"/>
      <c r="J815" s="881"/>
      <c r="K815" s="1125"/>
      <c r="L815" s="907"/>
      <c r="M815" s="831"/>
      <c r="N815" s="831"/>
      <c r="O815" s="1207"/>
      <c r="P815" s="1208"/>
      <c r="Q815" s="831"/>
      <c r="R815" s="1207"/>
      <c r="S815" s="1265"/>
    </row>
    <row r="816" spans="4:19" s="804" customFormat="1" ht="19.7" customHeight="1">
      <c r="D816" s="1208"/>
      <c r="E816" s="1208"/>
      <c r="F816" s="1208"/>
      <c r="G816" s="907"/>
      <c r="H816" s="1266"/>
      <c r="I816" s="831"/>
      <c r="J816" s="881"/>
      <c r="K816" s="1125"/>
      <c r="L816" s="907"/>
      <c r="M816" s="831"/>
      <c r="N816" s="831"/>
      <c r="O816" s="1207"/>
      <c r="P816" s="1208"/>
      <c r="Q816" s="831"/>
      <c r="R816" s="1207"/>
      <c r="S816" s="1265"/>
    </row>
    <row r="817" spans="4:19" s="804" customFormat="1" ht="19.7" customHeight="1">
      <c r="D817" s="1208"/>
      <c r="E817" s="1208"/>
      <c r="F817" s="1208"/>
      <c r="G817" s="907"/>
      <c r="H817" s="1266"/>
      <c r="I817" s="831"/>
      <c r="J817" s="881"/>
      <c r="K817" s="1125"/>
      <c r="L817" s="907"/>
      <c r="M817" s="831"/>
      <c r="N817" s="831"/>
      <c r="O817" s="1207"/>
      <c r="P817" s="1208"/>
      <c r="Q817" s="831"/>
      <c r="R817" s="1207"/>
      <c r="S817" s="1265"/>
    </row>
    <row r="818" spans="4:19" s="804" customFormat="1" ht="19.7" customHeight="1">
      <c r="D818" s="1208"/>
      <c r="E818" s="1208"/>
      <c r="F818" s="1208"/>
      <c r="G818" s="907"/>
      <c r="H818" s="1266"/>
      <c r="I818" s="831"/>
      <c r="J818" s="881"/>
      <c r="K818" s="1125"/>
      <c r="L818" s="907"/>
      <c r="M818" s="831"/>
      <c r="N818" s="831"/>
      <c r="O818" s="1207"/>
      <c r="P818" s="1208"/>
      <c r="Q818" s="831"/>
      <c r="R818" s="1207"/>
      <c r="S818" s="1265"/>
    </row>
    <row r="819" spans="4:19" s="804" customFormat="1" ht="19.7" customHeight="1">
      <c r="D819" s="1208"/>
      <c r="E819" s="1208"/>
      <c r="F819" s="1208"/>
      <c r="G819" s="907"/>
      <c r="H819" s="1266"/>
      <c r="I819" s="831"/>
      <c r="J819" s="881"/>
      <c r="K819" s="1125"/>
      <c r="L819" s="907"/>
      <c r="M819" s="831"/>
      <c r="N819" s="831"/>
      <c r="O819" s="1207"/>
      <c r="P819" s="1208"/>
      <c r="Q819" s="831"/>
      <c r="R819" s="1207"/>
      <c r="S819" s="1265"/>
    </row>
    <row r="820" spans="4:19" s="804" customFormat="1" ht="19.7" customHeight="1">
      <c r="D820" s="1208"/>
      <c r="E820" s="1208"/>
      <c r="F820" s="1208"/>
      <c r="G820" s="907"/>
      <c r="H820" s="1266"/>
      <c r="I820" s="831"/>
      <c r="J820" s="881"/>
      <c r="K820" s="1125"/>
      <c r="L820" s="907"/>
      <c r="M820" s="831"/>
      <c r="N820" s="831"/>
      <c r="O820" s="1207"/>
      <c r="P820" s="1208"/>
      <c r="Q820" s="831"/>
      <c r="R820" s="1207"/>
      <c r="S820" s="1265"/>
    </row>
    <row r="821" spans="4:19" s="804" customFormat="1" ht="19.7" customHeight="1">
      <c r="D821" s="1208"/>
      <c r="E821" s="1208"/>
      <c r="F821" s="1208"/>
      <c r="G821" s="907"/>
      <c r="H821" s="1266"/>
      <c r="I821" s="831"/>
      <c r="J821" s="881"/>
      <c r="K821" s="1125"/>
      <c r="L821" s="907"/>
      <c r="M821" s="831"/>
      <c r="N821" s="831"/>
      <c r="O821" s="1207"/>
      <c r="P821" s="1208"/>
      <c r="Q821" s="831"/>
      <c r="R821" s="1207"/>
      <c r="S821" s="1265"/>
    </row>
    <row r="822" spans="4:19" s="804" customFormat="1" ht="19.7" customHeight="1">
      <c r="D822" s="1208"/>
      <c r="E822" s="1208"/>
      <c r="F822" s="1208"/>
      <c r="G822" s="907"/>
      <c r="H822" s="1266"/>
      <c r="I822" s="831"/>
      <c r="J822" s="881"/>
      <c r="K822" s="1125"/>
      <c r="L822" s="907"/>
      <c r="M822" s="831"/>
      <c r="N822" s="831"/>
      <c r="O822" s="1207"/>
      <c r="P822" s="1208"/>
      <c r="Q822" s="831"/>
      <c r="R822" s="1207"/>
      <c r="S822" s="1265"/>
    </row>
    <row r="823" spans="4:19" s="804" customFormat="1" ht="19.7" customHeight="1">
      <c r="D823" s="1208"/>
      <c r="E823" s="1208"/>
      <c r="F823" s="1208"/>
      <c r="G823" s="907"/>
      <c r="H823" s="1266"/>
      <c r="I823" s="831"/>
      <c r="J823" s="881"/>
      <c r="K823" s="1125"/>
      <c r="L823" s="907"/>
      <c r="M823" s="831"/>
      <c r="N823" s="831"/>
      <c r="O823" s="1207"/>
      <c r="P823" s="1208"/>
      <c r="Q823" s="831"/>
      <c r="R823" s="1207"/>
      <c r="S823" s="1265"/>
    </row>
    <row r="824" spans="4:19" s="804" customFormat="1" ht="19.7" customHeight="1">
      <c r="D824" s="1208"/>
      <c r="E824" s="1208"/>
      <c r="F824" s="1208"/>
      <c r="G824" s="907"/>
      <c r="H824" s="1266"/>
      <c r="I824" s="831"/>
      <c r="J824" s="881"/>
      <c r="K824" s="1125"/>
      <c r="L824" s="907"/>
      <c r="M824" s="831"/>
      <c r="N824" s="831"/>
      <c r="O824" s="1207"/>
      <c r="P824" s="1208"/>
      <c r="Q824" s="831"/>
      <c r="R824" s="1207"/>
      <c r="S824" s="1265"/>
    </row>
    <row r="825" spans="4:19" s="804" customFormat="1" ht="19.7" customHeight="1">
      <c r="D825" s="1208"/>
      <c r="E825" s="1208"/>
      <c r="F825" s="1208"/>
      <c r="G825" s="907"/>
      <c r="H825" s="1266"/>
      <c r="I825" s="831"/>
      <c r="J825" s="881"/>
      <c r="K825" s="1125"/>
      <c r="L825" s="907"/>
      <c r="M825" s="831"/>
      <c r="N825" s="831"/>
      <c r="O825" s="1207"/>
      <c r="P825" s="1208"/>
      <c r="Q825" s="831"/>
      <c r="R825" s="1207"/>
      <c r="S825" s="1265"/>
    </row>
    <row r="826" spans="4:19" s="804" customFormat="1" ht="19.7" customHeight="1">
      <c r="D826" s="1208"/>
      <c r="E826" s="1208"/>
      <c r="F826" s="1208"/>
      <c r="G826" s="907"/>
      <c r="H826" s="1266"/>
      <c r="I826" s="831"/>
      <c r="J826" s="881"/>
      <c r="K826" s="1125"/>
      <c r="L826" s="907"/>
      <c r="M826" s="831"/>
      <c r="N826" s="831"/>
      <c r="O826" s="1207"/>
      <c r="P826" s="1208"/>
      <c r="Q826" s="831"/>
      <c r="R826" s="1207"/>
      <c r="S826" s="1265"/>
    </row>
    <row r="827" spans="4:19" s="804" customFormat="1" ht="19.7" customHeight="1">
      <c r="D827" s="1208"/>
      <c r="E827" s="1208"/>
      <c r="F827" s="1208"/>
      <c r="G827" s="907"/>
      <c r="H827" s="1266"/>
      <c r="I827" s="831"/>
      <c r="J827" s="881"/>
      <c r="K827" s="1125"/>
      <c r="L827" s="907"/>
      <c r="M827" s="831"/>
      <c r="N827" s="831"/>
      <c r="O827" s="1207"/>
      <c r="P827" s="1208"/>
      <c r="Q827" s="831"/>
      <c r="R827" s="1207"/>
      <c r="S827" s="1265"/>
    </row>
    <row r="828" spans="4:19" s="804" customFormat="1" ht="19.7" customHeight="1">
      <c r="D828" s="1208"/>
      <c r="E828" s="1208"/>
      <c r="F828" s="1208"/>
      <c r="G828" s="907"/>
      <c r="H828" s="1266"/>
      <c r="I828" s="831"/>
      <c r="J828" s="881"/>
      <c r="K828" s="1125"/>
      <c r="L828" s="907"/>
      <c r="M828" s="831"/>
      <c r="N828" s="831"/>
      <c r="O828" s="1207"/>
      <c r="P828" s="1208"/>
      <c r="Q828" s="831"/>
      <c r="R828" s="1207"/>
      <c r="S828" s="1265"/>
    </row>
    <row r="829" spans="4:19" s="804" customFormat="1" ht="19.7" customHeight="1">
      <c r="D829" s="1208"/>
      <c r="E829" s="1208"/>
      <c r="F829" s="1208"/>
      <c r="G829" s="907"/>
      <c r="H829" s="1266"/>
      <c r="I829" s="831"/>
      <c r="J829" s="881"/>
      <c r="K829" s="1125"/>
      <c r="L829" s="907"/>
      <c r="M829" s="831"/>
      <c r="N829" s="831"/>
      <c r="O829" s="1207"/>
      <c r="P829" s="1208"/>
      <c r="Q829" s="831"/>
      <c r="R829" s="1207"/>
      <c r="S829" s="1265"/>
    </row>
    <row r="830" spans="4:19" s="804" customFormat="1" ht="19.7" customHeight="1">
      <c r="D830" s="1208"/>
      <c r="E830" s="1208"/>
      <c r="F830" s="1208"/>
      <c r="G830" s="907"/>
      <c r="H830" s="1266"/>
      <c r="I830" s="831"/>
      <c r="J830" s="881"/>
      <c r="K830" s="1125"/>
      <c r="L830" s="907"/>
      <c r="M830" s="831"/>
      <c r="N830" s="831"/>
      <c r="O830" s="1207"/>
      <c r="P830" s="1208"/>
      <c r="Q830" s="831"/>
      <c r="R830" s="1207"/>
      <c r="S830" s="1265"/>
    </row>
    <row r="831" spans="4:19" s="804" customFormat="1" ht="19.7" customHeight="1">
      <c r="D831" s="1208"/>
      <c r="E831" s="1208"/>
      <c r="F831" s="1208"/>
      <c r="G831" s="907"/>
      <c r="H831" s="1266"/>
      <c r="I831" s="831"/>
      <c r="J831" s="881"/>
      <c r="K831" s="1125"/>
      <c r="L831" s="907"/>
      <c r="M831" s="831"/>
      <c r="N831" s="831"/>
      <c r="O831" s="1207"/>
      <c r="P831" s="1208"/>
      <c r="Q831" s="831"/>
      <c r="R831" s="1207"/>
      <c r="S831" s="1265"/>
    </row>
    <row r="832" spans="4:19" s="804" customFormat="1" ht="19.7" customHeight="1">
      <c r="D832" s="1208"/>
      <c r="E832" s="1208"/>
      <c r="F832" s="1208"/>
      <c r="G832" s="907"/>
      <c r="H832" s="1266"/>
      <c r="I832" s="831"/>
      <c r="J832" s="881"/>
      <c r="K832" s="1125"/>
      <c r="L832" s="907"/>
      <c r="M832" s="831"/>
      <c r="N832" s="831"/>
      <c r="O832" s="1207"/>
      <c r="P832" s="1208"/>
      <c r="Q832" s="831"/>
      <c r="R832" s="1207"/>
      <c r="S832" s="1265"/>
    </row>
    <row r="833" spans="1:19" s="804" customFormat="1" ht="19.7" customHeight="1">
      <c r="D833" s="1208"/>
      <c r="E833" s="1208"/>
      <c r="F833" s="1208"/>
      <c r="G833" s="907"/>
      <c r="H833" s="1266"/>
      <c r="I833" s="831"/>
      <c r="J833" s="881"/>
      <c r="K833" s="1125"/>
      <c r="L833" s="907"/>
      <c r="M833" s="831"/>
      <c r="N833" s="831"/>
      <c r="O833" s="1207"/>
      <c r="P833" s="1208"/>
      <c r="Q833" s="831"/>
      <c r="R833" s="1207"/>
      <c r="S833" s="1265"/>
    </row>
    <row r="834" spans="1:19" s="804" customFormat="1" ht="19.7" customHeight="1">
      <c r="D834" s="1208"/>
      <c r="E834" s="1208"/>
      <c r="F834" s="1208"/>
      <c r="G834" s="907"/>
      <c r="H834" s="1266"/>
      <c r="I834" s="831"/>
      <c r="J834" s="881"/>
      <c r="K834" s="1125"/>
      <c r="L834" s="907"/>
      <c r="M834" s="831"/>
      <c r="N834" s="831"/>
      <c r="O834" s="1207"/>
      <c r="P834" s="1208"/>
      <c r="Q834" s="831"/>
      <c r="R834" s="1207"/>
      <c r="S834" s="1265"/>
    </row>
    <row r="835" spans="1:19" s="804" customFormat="1" ht="19.7" customHeight="1">
      <c r="D835" s="1208"/>
      <c r="E835" s="1208"/>
      <c r="F835" s="1208"/>
      <c r="G835" s="907"/>
      <c r="H835" s="1266"/>
      <c r="I835" s="831"/>
      <c r="J835" s="881"/>
      <c r="K835" s="1125"/>
      <c r="L835" s="907"/>
      <c r="M835" s="831"/>
      <c r="N835" s="831"/>
      <c r="O835" s="1207"/>
      <c r="P835" s="1208"/>
      <c r="Q835" s="831"/>
      <c r="R835" s="1207"/>
      <c r="S835" s="1265"/>
    </row>
    <row r="836" spans="1:19" s="804" customFormat="1" ht="19.7" customHeight="1">
      <c r="D836" s="1208"/>
      <c r="E836" s="1208"/>
      <c r="F836" s="1208"/>
      <c r="G836" s="907"/>
      <c r="H836" s="1266"/>
      <c r="I836" s="831"/>
      <c r="J836" s="881"/>
      <c r="K836" s="1125"/>
      <c r="L836" s="907"/>
      <c r="M836" s="831"/>
      <c r="N836" s="831"/>
      <c r="O836" s="1207"/>
      <c r="P836" s="1208"/>
      <c r="Q836" s="831"/>
      <c r="R836" s="1207"/>
      <c r="S836" s="1265"/>
    </row>
    <row r="837" spans="1:19" s="804" customFormat="1" ht="19.7" customHeight="1">
      <c r="D837" s="1208"/>
      <c r="E837" s="1208"/>
      <c r="F837" s="1208"/>
      <c r="G837" s="907"/>
      <c r="H837" s="1266"/>
      <c r="I837" s="831"/>
      <c r="J837" s="881"/>
      <c r="K837" s="1125"/>
      <c r="L837" s="907"/>
      <c r="M837" s="831"/>
      <c r="N837" s="831"/>
      <c r="O837" s="1207"/>
      <c r="P837" s="1208"/>
      <c r="Q837" s="831"/>
      <c r="R837" s="1207"/>
      <c r="S837" s="1265"/>
    </row>
    <row r="838" spans="1:19" s="804" customFormat="1" ht="19.7" customHeight="1">
      <c r="D838" s="1208"/>
      <c r="E838" s="1208"/>
      <c r="F838" s="1208"/>
      <c r="G838" s="907"/>
      <c r="H838" s="1266"/>
      <c r="I838" s="831"/>
      <c r="J838" s="881"/>
      <c r="K838" s="1125"/>
      <c r="L838" s="907"/>
      <c r="M838" s="831"/>
      <c r="N838" s="831"/>
      <c r="O838" s="1207"/>
      <c r="P838" s="1208"/>
      <c r="Q838" s="831"/>
      <c r="R838" s="1207"/>
      <c r="S838" s="1265"/>
    </row>
    <row r="839" spans="1:19" s="804" customFormat="1" ht="19.7" customHeight="1">
      <c r="D839" s="1208"/>
      <c r="E839" s="1208"/>
      <c r="F839" s="1208"/>
      <c r="G839" s="907"/>
      <c r="H839" s="1266"/>
      <c r="I839" s="831"/>
      <c r="J839" s="881"/>
      <c r="K839" s="1125"/>
      <c r="L839" s="907"/>
      <c r="M839" s="831"/>
      <c r="N839" s="831"/>
      <c r="O839" s="1207"/>
      <c r="P839" s="1208"/>
      <c r="Q839" s="831"/>
      <c r="R839" s="1207"/>
      <c r="S839" s="1265"/>
    </row>
    <row r="840" spans="1:19" s="804" customFormat="1" ht="19.7" customHeight="1">
      <c r="D840" s="1208"/>
      <c r="E840" s="1208"/>
      <c r="F840" s="1208"/>
      <c r="G840" s="907"/>
      <c r="H840" s="1266"/>
      <c r="I840" s="831"/>
      <c r="J840" s="881"/>
      <c r="K840" s="1125"/>
      <c r="L840" s="907"/>
      <c r="M840" s="831"/>
      <c r="N840" s="831"/>
      <c r="O840" s="1207"/>
      <c r="P840" s="1208"/>
      <c r="Q840" s="831"/>
      <c r="R840" s="1207"/>
      <c r="S840" s="1265"/>
    </row>
    <row r="841" spans="1:19" s="804" customFormat="1" ht="19.7" customHeight="1">
      <c r="D841" s="1208"/>
      <c r="E841" s="1208"/>
      <c r="F841" s="1208"/>
      <c r="G841" s="907"/>
      <c r="H841" s="1266"/>
      <c r="I841" s="831"/>
      <c r="J841" s="881"/>
      <c r="K841" s="1125"/>
      <c r="L841" s="907"/>
      <c r="M841" s="831"/>
      <c r="N841" s="831"/>
      <c r="O841" s="1207"/>
      <c r="P841" s="1208"/>
      <c r="Q841" s="831"/>
      <c r="R841" s="1207"/>
      <c r="S841" s="1265"/>
    </row>
    <row r="842" spans="1:19" s="804" customFormat="1" ht="19.7" customHeight="1">
      <c r="D842" s="1208"/>
      <c r="E842" s="1208"/>
      <c r="F842" s="1208"/>
      <c r="G842" s="907"/>
      <c r="H842" s="1266"/>
      <c r="I842" s="831"/>
      <c r="J842" s="881"/>
      <c r="K842" s="1125"/>
      <c r="L842" s="907"/>
      <c r="M842" s="831"/>
      <c r="N842" s="831"/>
      <c r="O842" s="1207"/>
      <c r="P842" s="1208"/>
      <c r="Q842" s="831"/>
      <c r="R842" s="1207"/>
      <c r="S842" s="1265"/>
    </row>
    <row r="843" spans="1:19" s="804" customFormat="1" ht="19.7" customHeight="1">
      <c r="D843" s="1208"/>
      <c r="E843" s="1208"/>
      <c r="F843" s="1208"/>
      <c r="G843" s="907"/>
      <c r="H843" s="1266"/>
      <c r="I843" s="831"/>
      <c r="J843" s="881"/>
      <c r="K843" s="1125"/>
      <c r="L843" s="907"/>
      <c r="M843" s="831"/>
      <c r="N843" s="831"/>
      <c r="O843" s="1207"/>
      <c r="P843" s="1208"/>
      <c r="Q843" s="831"/>
      <c r="R843" s="1207"/>
      <c r="S843" s="1265"/>
    </row>
    <row r="844" spans="1:19" s="804" customFormat="1" ht="19.7" customHeight="1">
      <c r="D844" s="1208"/>
      <c r="E844" s="1208"/>
      <c r="F844" s="1208"/>
      <c r="G844" s="907"/>
      <c r="H844" s="1266"/>
      <c r="I844" s="831"/>
      <c r="J844" s="881"/>
      <c r="K844" s="1125"/>
      <c r="L844" s="907"/>
      <c r="M844" s="831"/>
      <c r="N844" s="831"/>
      <c r="O844" s="1207"/>
      <c r="P844" s="1208"/>
      <c r="Q844" s="831"/>
      <c r="R844" s="1207"/>
      <c r="S844" s="1265"/>
    </row>
    <row r="845" spans="1:19" s="804" customFormat="1" ht="19.7" customHeight="1">
      <c r="D845" s="1208"/>
      <c r="E845" s="1208"/>
      <c r="F845" s="1208"/>
      <c r="G845" s="831"/>
      <c r="H845" s="852"/>
      <c r="I845" s="831"/>
      <c r="J845" s="479"/>
      <c r="K845" s="1125"/>
      <c r="L845" s="831"/>
      <c r="M845" s="831"/>
      <c r="N845" s="831"/>
      <c r="O845" s="1207"/>
      <c r="P845" s="1208"/>
      <c r="Q845" s="831"/>
      <c r="R845" s="1207"/>
      <c r="S845" s="1265"/>
    </row>
    <row r="846" spans="1:19" s="804" customFormat="1" ht="19.7" customHeight="1">
      <c r="D846" s="1208"/>
      <c r="E846" s="1208"/>
      <c r="F846" s="1208"/>
      <c r="G846" s="831"/>
      <c r="H846" s="852"/>
      <c r="I846" s="831"/>
      <c r="J846" s="479"/>
      <c r="K846" s="1125"/>
      <c r="L846" s="831"/>
      <c r="M846" s="831"/>
      <c r="N846" s="831"/>
      <c r="O846" s="1207"/>
      <c r="P846" s="1208"/>
      <c r="Q846" s="831"/>
      <c r="R846" s="1207"/>
      <c r="S846" s="1265"/>
    </row>
    <row r="847" spans="1:19" s="804" customFormat="1" ht="19.7" customHeight="1">
      <c r="D847" s="1208"/>
      <c r="E847" s="1208"/>
      <c r="F847" s="1208"/>
      <c r="G847" s="831"/>
      <c r="H847" s="852"/>
      <c r="I847" s="831"/>
      <c r="J847" s="479"/>
      <c r="K847" s="1125"/>
      <c r="L847" s="831"/>
      <c r="M847" s="831"/>
      <c r="N847" s="831"/>
      <c r="O847" s="1207"/>
      <c r="P847" s="1208"/>
      <c r="Q847" s="831"/>
      <c r="R847" s="1207"/>
      <c r="S847" s="1265"/>
    </row>
    <row r="848" spans="1:19" s="804" customFormat="1" ht="19.7" customHeight="1">
      <c r="A848" s="831"/>
      <c r="B848" s="817">
        <v>8</v>
      </c>
      <c r="C848" s="817" t="s">
        <v>63</v>
      </c>
      <c r="D848" s="1208"/>
      <c r="E848" s="1208"/>
      <c r="F848" s="1208"/>
      <c r="G848" s="831"/>
      <c r="H848" s="852"/>
      <c r="I848" s="831"/>
      <c r="J848" s="479"/>
      <c r="K848" s="1125"/>
      <c r="L848" s="831"/>
      <c r="M848" s="831"/>
      <c r="N848" s="831"/>
      <c r="O848" s="1207"/>
      <c r="P848" s="1208"/>
      <c r="Q848" s="831"/>
      <c r="R848" s="1207"/>
      <c r="S848" s="1265"/>
    </row>
    <row r="849" spans="4:19" s="804" customFormat="1" ht="19.7" customHeight="1">
      <c r="D849" s="1208"/>
      <c r="E849" s="1208"/>
      <c r="F849" s="1208"/>
      <c r="G849" s="831"/>
      <c r="H849" s="852"/>
      <c r="I849" s="831"/>
      <c r="J849" s="479"/>
      <c r="K849" s="1125"/>
      <c r="L849" s="831"/>
      <c r="M849" s="831"/>
      <c r="N849" s="831"/>
      <c r="O849" s="1207"/>
      <c r="P849" s="1208"/>
      <c r="Q849" s="831"/>
      <c r="R849" s="1207"/>
      <c r="S849" s="1265"/>
    </row>
    <row r="850" spans="4:19" s="804" customFormat="1" ht="19.7" customHeight="1">
      <c r="D850" s="1208"/>
      <c r="E850" s="1208"/>
      <c r="F850" s="1208"/>
      <c r="G850" s="831"/>
      <c r="H850" s="852"/>
      <c r="I850" s="831"/>
      <c r="J850" s="479"/>
      <c r="K850" s="1125"/>
      <c r="L850" s="831"/>
      <c r="M850" s="831"/>
      <c r="N850" s="831"/>
      <c r="O850" s="1207"/>
      <c r="P850" s="1208"/>
      <c r="Q850" s="831"/>
      <c r="R850" s="1207"/>
      <c r="S850" s="1265"/>
    </row>
    <row r="851" spans="4:19" s="804" customFormat="1" ht="19.7" customHeight="1">
      <c r="D851" s="1208"/>
      <c r="E851" s="1208"/>
      <c r="F851" s="1208"/>
      <c r="G851" s="831"/>
      <c r="H851" s="852"/>
      <c r="I851" s="831"/>
      <c r="J851" s="479"/>
      <c r="K851" s="1125"/>
      <c r="L851" s="831"/>
      <c r="M851" s="831"/>
      <c r="N851" s="831"/>
      <c r="O851" s="1207"/>
      <c r="P851" s="1208"/>
      <c r="Q851" s="831"/>
      <c r="R851" s="1207"/>
      <c r="S851" s="1265"/>
    </row>
    <row r="852" spans="4:19" s="804" customFormat="1" ht="19.7" customHeight="1">
      <c r="D852" s="1208"/>
      <c r="E852" s="1208"/>
      <c r="F852" s="1208"/>
      <c r="G852" s="831"/>
      <c r="H852" s="852"/>
      <c r="I852" s="831"/>
      <c r="J852" s="479"/>
      <c r="K852" s="1125"/>
      <c r="L852" s="831"/>
      <c r="M852" s="831"/>
      <c r="N852" s="831"/>
      <c r="O852" s="1207"/>
      <c r="P852" s="1208"/>
      <c r="Q852" s="831"/>
      <c r="R852" s="1207"/>
      <c r="S852" s="1265"/>
    </row>
    <row r="853" spans="4:19" s="804" customFormat="1" ht="19.7" customHeight="1">
      <c r="D853" s="1208"/>
      <c r="E853" s="1208"/>
      <c r="F853" s="1208"/>
      <c r="G853" s="831"/>
      <c r="H853" s="852"/>
      <c r="I853" s="831"/>
      <c r="J853" s="479"/>
      <c r="K853" s="1125"/>
      <c r="L853" s="831"/>
      <c r="M853" s="831"/>
      <c r="N853" s="831"/>
      <c r="O853" s="1207"/>
      <c r="P853" s="1208"/>
      <c r="Q853" s="831"/>
      <c r="R853" s="1207"/>
      <c r="S853" s="1265"/>
    </row>
    <row r="854" spans="4:19" s="804" customFormat="1" ht="19.7" customHeight="1">
      <c r="D854" s="1208"/>
      <c r="E854" s="1208"/>
      <c r="F854" s="1208"/>
      <c r="G854" s="831"/>
      <c r="H854" s="852"/>
      <c r="I854" s="831"/>
      <c r="J854" s="479"/>
      <c r="K854" s="1125"/>
      <c r="L854" s="831"/>
      <c r="M854" s="831"/>
      <c r="N854" s="831"/>
      <c r="O854" s="1207"/>
      <c r="P854" s="1208"/>
      <c r="Q854" s="831"/>
      <c r="R854" s="1207"/>
      <c r="S854" s="1265"/>
    </row>
    <row r="855" spans="4:19" s="804" customFormat="1" ht="19.7" customHeight="1">
      <c r="D855" s="1208"/>
      <c r="E855" s="1208"/>
      <c r="F855" s="1208"/>
      <c r="G855" s="831"/>
      <c r="H855" s="852"/>
      <c r="I855" s="831"/>
      <c r="J855" s="479"/>
      <c r="K855" s="1125"/>
      <c r="L855" s="831"/>
      <c r="M855" s="831"/>
      <c r="N855" s="831"/>
      <c r="O855" s="1207"/>
      <c r="P855" s="1208"/>
      <c r="Q855" s="831"/>
      <c r="R855" s="1207"/>
      <c r="S855" s="1265"/>
    </row>
    <row r="856" spans="4:19" s="804" customFormat="1" ht="19.7" customHeight="1">
      <c r="D856" s="1208"/>
      <c r="E856" s="1208"/>
      <c r="F856" s="1208"/>
      <c r="G856" s="831"/>
      <c r="H856" s="852"/>
      <c r="I856" s="831"/>
      <c r="J856" s="479"/>
      <c r="K856" s="1125"/>
      <c r="L856" s="831"/>
      <c r="M856" s="831"/>
      <c r="N856" s="831"/>
      <c r="O856" s="1207"/>
      <c r="P856" s="1208"/>
      <c r="Q856" s="831"/>
      <c r="R856" s="1207"/>
      <c r="S856" s="1265"/>
    </row>
    <row r="857" spans="4:19" s="804" customFormat="1" ht="19.7" customHeight="1">
      <c r="D857" s="1208"/>
      <c r="E857" s="1208"/>
      <c r="F857" s="1208"/>
      <c r="G857" s="831"/>
      <c r="H857" s="852"/>
      <c r="I857" s="831"/>
      <c r="J857" s="479"/>
      <c r="K857" s="1125"/>
      <c r="L857" s="831"/>
      <c r="M857" s="831"/>
      <c r="N857" s="831"/>
      <c r="O857" s="1207"/>
      <c r="P857" s="1208"/>
      <c r="Q857" s="831"/>
      <c r="R857" s="1207"/>
      <c r="S857" s="1265"/>
    </row>
    <row r="858" spans="4:19" s="804" customFormat="1" ht="19.7" customHeight="1">
      <c r="D858" s="1208"/>
      <c r="E858" s="1208"/>
      <c r="F858" s="1208"/>
      <c r="G858" s="831"/>
      <c r="H858" s="852"/>
      <c r="I858" s="831"/>
      <c r="J858" s="479"/>
      <c r="K858" s="1125"/>
      <c r="L858" s="831"/>
      <c r="M858" s="831"/>
      <c r="N858" s="831"/>
      <c r="O858" s="1207"/>
      <c r="P858" s="1208"/>
      <c r="Q858" s="831"/>
      <c r="R858" s="1207"/>
      <c r="S858" s="1265"/>
    </row>
    <row r="859" spans="4:19" s="804" customFormat="1" ht="19.7" customHeight="1">
      <c r="D859" s="1208"/>
      <c r="E859" s="1208"/>
      <c r="F859" s="1208"/>
      <c r="G859" s="831"/>
      <c r="H859" s="852"/>
      <c r="I859" s="831"/>
      <c r="J859" s="479"/>
      <c r="K859" s="1125"/>
      <c r="L859" s="831"/>
      <c r="M859" s="831"/>
      <c r="N859" s="831"/>
      <c r="O859" s="1207"/>
      <c r="P859" s="1208"/>
      <c r="Q859" s="831"/>
      <c r="R859" s="1207"/>
      <c r="S859" s="1265"/>
    </row>
    <row r="860" spans="4:19" s="804" customFormat="1" ht="19.7" customHeight="1">
      <c r="D860" s="1208"/>
      <c r="E860" s="1208"/>
      <c r="F860" s="1208"/>
      <c r="G860" s="831"/>
      <c r="H860" s="852"/>
      <c r="I860" s="831"/>
      <c r="J860" s="479"/>
      <c r="K860" s="1125"/>
      <c r="L860" s="831"/>
      <c r="M860" s="831"/>
      <c r="N860" s="831"/>
      <c r="O860" s="1207"/>
      <c r="P860" s="1208"/>
      <c r="Q860" s="831"/>
      <c r="R860" s="1207"/>
      <c r="S860" s="1265"/>
    </row>
    <row r="861" spans="4:19" s="804" customFormat="1" ht="19.7" customHeight="1">
      <c r="D861" s="1208"/>
      <c r="E861" s="1208"/>
      <c r="F861" s="1208"/>
      <c r="G861" s="831"/>
      <c r="H861" s="852"/>
      <c r="I861" s="831"/>
      <c r="J861" s="479"/>
      <c r="K861" s="1125"/>
      <c r="L861" s="831"/>
      <c r="M861" s="831"/>
      <c r="N861" s="831"/>
      <c r="O861" s="1207"/>
      <c r="P861" s="1208"/>
      <c r="Q861" s="831"/>
      <c r="R861" s="1207"/>
      <c r="S861" s="1265"/>
    </row>
    <row r="862" spans="4:19" s="804" customFormat="1" ht="19.7" customHeight="1">
      <c r="D862" s="1208"/>
      <c r="E862" s="1208"/>
      <c r="F862" s="1208"/>
      <c r="G862" s="831"/>
      <c r="H862" s="852"/>
      <c r="I862" s="831"/>
      <c r="J862" s="479"/>
      <c r="K862" s="1125"/>
      <c r="L862" s="831"/>
      <c r="M862" s="831"/>
      <c r="N862" s="831"/>
      <c r="O862" s="1207"/>
      <c r="P862" s="1208"/>
      <c r="Q862" s="831"/>
      <c r="R862" s="1207"/>
      <c r="S862" s="1265"/>
    </row>
    <row r="863" spans="4:19" s="804" customFormat="1" ht="19.7" customHeight="1">
      <c r="D863" s="1208"/>
      <c r="E863" s="1208"/>
      <c r="F863" s="1208"/>
      <c r="G863" s="831"/>
      <c r="H863" s="852"/>
      <c r="I863" s="831"/>
      <c r="J863" s="479"/>
      <c r="K863" s="1125"/>
      <c r="L863" s="831"/>
      <c r="M863" s="831"/>
      <c r="N863" s="831"/>
      <c r="O863" s="1207"/>
      <c r="P863" s="1208"/>
      <c r="Q863" s="831"/>
      <c r="R863" s="1207"/>
      <c r="S863" s="1265"/>
    </row>
    <row r="864" spans="4:19" s="804" customFormat="1" ht="19.7" customHeight="1">
      <c r="D864" s="1208"/>
      <c r="E864" s="1208"/>
      <c r="F864" s="1208"/>
      <c r="G864" s="831"/>
      <c r="H864" s="852"/>
      <c r="I864" s="831"/>
      <c r="J864" s="479"/>
      <c r="K864" s="1125"/>
      <c r="L864" s="831"/>
      <c r="M864" s="831"/>
      <c r="N864" s="831"/>
      <c r="O864" s="1207"/>
      <c r="P864" s="1208"/>
      <c r="Q864" s="831"/>
      <c r="R864" s="1207"/>
      <c r="S864" s="1265"/>
    </row>
    <row r="865" spans="4:19" s="804" customFormat="1" ht="19.7" customHeight="1">
      <c r="D865" s="1208"/>
      <c r="E865" s="1208"/>
      <c r="F865" s="1208"/>
      <c r="G865" s="831"/>
      <c r="H865" s="852"/>
      <c r="I865" s="831"/>
      <c r="J865" s="479"/>
      <c r="K865" s="1125"/>
      <c r="L865" s="831"/>
      <c r="M865" s="831"/>
      <c r="N865" s="831"/>
      <c r="O865" s="1207"/>
      <c r="P865" s="1208"/>
      <c r="Q865" s="831"/>
      <c r="R865" s="1207"/>
      <c r="S865" s="1265"/>
    </row>
    <row r="866" spans="4:19" s="804" customFormat="1" ht="19.7" customHeight="1">
      <c r="D866" s="1208"/>
      <c r="E866" s="1208"/>
      <c r="F866" s="1208"/>
      <c r="G866" s="831"/>
      <c r="H866" s="852"/>
      <c r="I866" s="831"/>
      <c r="J866" s="479"/>
      <c r="K866" s="1125"/>
      <c r="L866" s="831"/>
      <c r="M866" s="831"/>
      <c r="N866" s="831"/>
      <c r="O866" s="1207"/>
      <c r="P866" s="1208"/>
      <c r="Q866" s="831"/>
      <c r="R866" s="1207"/>
      <c r="S866" s="1265"/>
    </row>
    <row r="867" spans="4:19" s="804" customFormat="1" ht="19.7" customHeight="1">
      <c r="D867" s="1208"/>
      <c r="E867" s="1208"/>
      <c r="F867" s="1208"/>
      <c r="G867" s="831"/>
      <c r="H867" s="852"/>
      <c r="I867" s="831"/>
      <c r="J867" s="479"/>
      <c r="K867" s="1125"/>
      <c r="L867" s="831"/>
      <c r="M867" s="831"/>
      <c r="N867" s="831"/>
      <c r="O867" s="1207"/>
      <c r="P867" s="1208"/>
      <c r="Q867" s="831"/>
      <c r="R867" s="1207"/>
      <c r="S867" s="1265"/>
    </row>
    <row r="868" spans="4:19" s="804" customFormat="1" ht="19.7" customHeight="1">
      <c r="D868" s="1208"/>
      <c r="E868" s="1208"/>
      <c r="F868" s="1208"/>
      <c r="G868" s="831"/>
      <c r="H868" s="852"/>
      <c r="I868" s="831"/>
      <c r="J868" s="479"/>
      <c r="K868" s="1125"/>
      <c r="L868" s="831"/>
      <c r="M868" s="831"/>
      <c r="N868" s="831"/>
      <c r="O868" s="1207"/>
      <c r="P868" s="1208"/>
      <c r="Q868" s="831"/>
      <c r="R868" s="1207"/>
      <c r="S868" s="1265"/>
    </row>
    <row r="869" spans="4:19" s="804" customFormat="1" ht="19.7" customHeight="1">
      <c r="D869" s="1208"/>
      <c r="E869" s="1208"/>
      <c r="F869" s="1208"/>
      <c r="G869" s="831"/>
      <c r="H869" s="852"/>
      <c r="I869" s="831"/>
      <c r="J869" s="479"/>
      <c r="K869" s="1125"/>
      <c r="L869" s="831"/>
      <c r="M869" s="831"/>
      <c r="N869" s="831"/>
      <c r="O869" s="1207"/>
      <c r="P869" s="1208"/>
      <c r="Q869" s="831"/>
      <c r="R869" s="1207"/>
      <c r="S869" s="1265"/>
    </row>
    <row r="870" spans="4:19" s="804" customFormat="1" ht="19.7" customHeight="1">
      <c r="D870" s="1208"/>
      <c r="E870" s="1208"/>
      <c r="F870" s="1208"/>
      <c r="G870" s="831"/>
      <c r="H870" s="852"/>
      <c r="I870" s="831"/>
      <c r="J870" s="479"/>
      <c r="K870" s="1125"/>
      <c r="L870" s="831"/>
      <c r="M870" s="831"/>
      <c r="N870" s="831"/>
      <c r="O870" s="1207"/>
      <c r="P870" s="1208"/>
      <c r="Q870" s="831"/>
      <c r="R870" s="1207"/>
      <c r="S870" s="1265"/>
    </row>
    <row r="871" spans="4:19" s="804" customFormat="1" ht="19.7" customHeight="1">
      <c r="D871" s="1208"/>
      <c r="E871" s="1208"/>
      <c r="F871" s="1208"/>
      <c r="G871" s="831"/>
      <c r="H871" s="852"/>
      <c r="I871" s="831"/>
      <c r="J871" s="479"/>
      <c r="K871" s="1125"/>
      <c r="L871" s="831"/>
      <c r="M871" s="831"/>
      <c r="N871" s="831"/>
      <c r="O871" s="1207"/>
      <c r="P871" s="1208"/>
      <c r="Q871" s="831"/>
      <c r="R871" s="1207"/>
      <c r="S871" s="1265"/>
    </row>
    <row r="872" spans="4:19" s="804" customFormat="1" ht="19.7" customHeight="1">
      <c r="D872" s="1208"/>
      <c r="E872" s="1208"/>
      <c r="F872" s="1208"/>
      <c r="G872" s="831"/>
      <c r="H872" s="852"/>
      <c r="I872" s="831"/>
      <c r="J872" s="479"/>
      <c r="K872" s="1125"/>
      <c r="L872" s="831"/>
      <c r="M872" s="831"/>
      <c r="N872" s="831"/>
      <c r="O872" s="1207"/>
      <c r="P872" s="1208"/>
      <c r="Q872" s="831"/>
      <c r="R872" s="1207"/>
      <c r="S872" s="1265"/>
    </row>
    <row r="873" spans="4:19" s="804" customFormat="1" ht="19.7" customHeight="1">
      <c r="D873" s="1208"/>
      <c r="E873" s="1208"/>
      <c r="F873" s="1208"/>
      <c r="G873" s="831"/>
      <c r="H873" s="852"/>
      <c r="I873" s="831"/>
      <c r="J873" s="479"/>
      <c r="K873" s="1125"/>
      <c r="L873" s="831"/>
      <c r="M873" s="831"/>
      <c r="N873" s="831"/>
      <c r="O873" s="1207"/>
      <c r="P873" s="1208"/>
      <c r="Q873" s="831"/>
      <c r="R873" s="1207"/>
      <c r="S873" s="1265"/>
    </row>
    <row r="874" spans="4:19" s="804" customFormat="1" ht="19.7" customHeight="1">
      <c r="D874" s="1208"/>
      <c r="E874" s="1208"/>
      <c r="F874" s="1208"/>
      <c r="G874" s="831"/>
      <c r="H874" s="852"/>
      <c r="I874" s="831"/>
      <c r="J874" s="479"/>
      <c r="K874" s="1125"/>
      <c r="L874" s="831"/>
      <c r="M874" s="831"/>
      <c r="N874" s="831"/>
      <c r="O874" s="1207"/>
      <c r="P874" s="1208"/>
      <c r="Q874" s="831"/>
      <c r="R874" s="1207"/>
      <c r="S874" s="1265"/>
    </row>
    <row r="875" spans="4:19" s="804" customFormat="1" ht="19.7" customHeight="1">
      <c r="D875" s="1208"/>
      <c r="E875" s="1208"/>
      <c r="F875" s="1208"/>
      <c r="G875" s="831"/>
      <c r="H875" s="852"/>
      <c r="I875" s="831"/>
      <c r="J875" s="479"/>
      <c r="K875" s="1125"/>
      <c r="L875" s="831"/>
      <c r="M875" s="831"/>
      <c r="N875" s="831"/>
      <c r="O875" s="1207"/>
      <c r="P875" s="1208"/>
      <c r="Q875" s="831"/>
      <c r="R875" s="1207"/>
      <c r="S875" s="1265"/>
    </row>
    <row r="876" spans="4:19" s="804" customFormat="1" ht="19.7" customHeight="1">
      <c r="D876" s="1208"/>
      <c r="E876" s="1208"/>
      <c r="F876" s="1208"/>
      <c r="G876" s="831"/>
      <c r="H876" s="852"/>
      <c r="I876" s="831"/>
      <c r="J876" s="479"/>
      <c r="K876" s="1125"/>
      <c r="L876" s="831"/>
      <c r="M876" s="831"/>
      <c r="N876" s="831"/>
      <c r="O876" s="1207"/>
      <c r="P876" s="1208"/>
      <c r="Q876" s="831"/>
      <c r="R876" s="1207"/>
      <c r="S876" s="1265"/>
    </row>
    <row r="877" spans="4:19" s="804" customFormat="1" ht="19.7" customHeight="1">
      <c r="D877" s="1208"/>
      <c r="E877" s="1208"/>
      <c r="F877" s="1208"/>
      <c r="G877" s="831"/>
      <c r="H877" s="852"/>
      <c r="I877" s="831"/>
      <c r="J877" s="479"/>
      <c r="K877" s="1125"/>
      <c r="L877" s="831"/>
      <c r="M877" s="831"/>
      <c r="N877" s="831"/>
      <c r="O877" s="1207"/>
      <c r="P877" s="1208"/>
      <c r="Q877" s="831"/>
      <c r="R877" s="1207"/>
      <c r="S877" s="1265"/>
    </row>
    <row r="878" spans="4:19" s="804" customFormat="1" ht="19.7" customHeight="1">
      <c r="D878" s="1208"/>
      <c r="E878" s="1208"/>
      <c r="F878" s="1208"/>
      <c r="G878" s="831"/>
      <c r="H878" s="852"/>
      <c r="I878" s="831"/>
      <c r="J878" s="479"/>
      <c r="K878" s="1125"/>
      <c r="L878" s="831"/>
      <c r="M878" s="831"/>
      <c r="N878" s="831"/>
      <c r="O878" s="1207"/>
      <c r="P878" s="1208"/>
      <c r="Q878" s="831"/>
      <c r="R878" s="1207"/>
      <c r="S878" s="1265"/>
    </row>
    <row r="879" spans="4:19" s="804" customFormat="1" ht="19.7" customHeight="1">
      <c r="D879" s="1208"/>
      <c r="E879" s="1208"/>
      <c r="F879" s="1208"/>
      <c r="G879" s="831"/>
      <c r="H879" s="852"/>
      <c r="I879" s="831"/>
      <c r="J879" s="479"/>
      <c r="K879" s="1125"/>
      <c r="L879" s="831"/>
      <c r="M879" s="831"/>
      <c r="N879" s="831"/>
      <c r="O879" s="1207"/>
      <c r="P879" s="1208"/>
      <c r="Q879" s="831"/>
      <c r="R879" s="1207"/>
      <c r="S879" s="1265"/>
    </row>
    <row r="880" spans="4:19" s="804" customFormat="1" ht="19.7" customHeight="1">
      <c r="D880" s="1208"/>
      <c r="E880" s="1208"/>
      <c r="F880" s="1208"/>
      <c r="G880" s="831"/>
      <c r="H880" s="852"/>
      <c r="I880" s="831"/>
      <c r="J880" s="479"/>
      <c r="K880" s="1125"/>
      <c r="L880" s="831"/>
      <c r="M880" s="831"/>
      <c r="N880" s="831"/>
      <c r="O880" s="1207"/>
      <c r="P880" s="1208"/>
      <c r="Q880" s="831"/>
      <c r="R880" s="1207"/>
      <c r="S880" s="1265"/>
    </row>
    <row r="881" spans="4:19" s="804" customFormat="1" ht="19.7" customHeight="1">
      <c r="D881" s="1208"/>
      <c r="E881" s="1208"/>
      <c r="F881" s="1208"/>
      <c r="G881" s="831"/>
      <c r="H881" s="852"/>
      <c r="I881" s="831"/>
      <c r="J881" s="479"/>
      <c r="K881" s="1125"/>
      <c r="L881" s="831"/>
      <c r="M881" s="831"/>
      <c r="N881" s="831"/>
      <c r="O881" s="1207"/>
      <c r="P881" s="1208"/>
      <c r="Q881" s="831"/>
      <c r="R881" s="1207"/>
      <c r="S881" s="1265"/>
    </row>
    <row r="882" spans="4:19" s="804" customFormat="1" ht="19.7" customHeight="1">
      <c r="D882" s="1208"/>
      <c r="E882" s="1208"/>
      <c r="F882" s="1208"/>
      <c r="G882" s="831"/>
      <c r="H882" s="852"/>
      <c r="I882" s="831"/>
      <c r="J882" s="479"/>
      <c r="K882" s="1125"/>
      <c r="L882" s="831"/>
      <c r="M882" s="831"/>
      <c r="N882" s="831"/>
      <c r="O882" s="1207"/>
      <c r="P882" s="1208"/>
      <c r="Q882" s="831"/>
      <c r="R882" s="1207"/>
      <c r="S882" s="1265"/>
    </row>
    <row r="883" spans="4:19" s="804" customFormat="1" ht="19.7" customHeight="1">
      <c r="D883" s="1208"/>
      <c r="E883" s="1208"/>
      <c r="F883" s="1208"/>
      <c r="G883" s="831"/>
      <c r="H883" s="852"/>
      <c r="I883" s="831"/>
      <c r="J883" s="479"/>
      <c r="K883" s="1125"/>
      <c r="L883" s="831"/>
      <c r="M883" s="831"/>
      <c r="N883" s="831"/>
      <c r="O883" s="1207"/>
      <c r="P883" s="1208"/>
      <c r="Q883" s="831"/>
      <c r="R883" s="1207"/>
      <c r="S883" s="1265"/>
    </row>
    <row r="884" spans="4:19" s="804" customFormat="1" ht="19.7" customHeight="1">
      <c r="D884" s="1208"/>
      <c r="E884" s="1208"/>
      <c r="F884" s="1208"/>
      <c r="G884" s="831"/>
      <c r="H884" s="852"/>
      <c r="I884" s="831"/>
      <c r="J884" s="479"/>
      <c r="K884" s="1125"/>
      <c r="L884" s="831"/>
      <c r="M884" s="831"/>
      <c r="N884" s="831"/>
      <c r="O884" s="1207"/>
      <c r="P884" s="1208"/>
      <c r="Q884" s="831"/>
      <c r="R884" s="1207"/>
      <c r="S884" s="1265"/>
    </row>
    <row r="885" spans="4:19" s="804" customFormat="1" ht="19.7" customHeight="1">
      <c r="D885" s="1208"/>
      <c r="E885" s="1208"/>
      <c r="F885" s="1208"/>
      <c r="G885" s="831"/>
      <c r="H885" s="852"/>
      <c r="I885" s="831"/>
      <c r="J885" s="479"/>
      <c r="K885" s="1125"/>
      <c r="L885" s="831"/>
      <c r="M885" s="831"/>
      <c r="N885" s="831"/>
      <c r="O885" s="1207"/>
      <c r="P885" s="1208"/>
      <c r="Q885" s="831"/>
      <c r="R885" s="1207"/>
      <c r="S885" s="1265"/>
    </row>
    <row r="886" spans="4:19" s="804" customFormat="1" ht="19.7" customHeight="1">
      <c r="D886" s="1208"/>
      <c r="E886" s="1208"/>
      <c r="F886" s="1208"/>
      <c r="G886" s="831"/>
      <c r="H886" s="852"/>
      <c r="I886" s="831"/>
      <c r="J886" s="479"/>
      <c r="K886" s="1125"/>
      <c r="L886" s="831"/>
      <c r="M886" s="831"/>
      <c r="N886" s="831"/>
      <c r="O886" s="1207"/>
      <c r="P886" s="1208"/>
      <c r="Q886" s="831"/>
      <c r="R886" s="1207"/>
      <c r="S886" s="1265"/>
    </row>
    <row r="887" spans="4:19" s="804" customFormat="1" ht="19.7" customHeight="1">
      <c r="D887" s="1208"/>
      <c r="E887" s="1208"/>
      <c r="F887" s="1208"/>
      <c r="G887" s="831"/>
      <c r="H887" s="852"/>
      <c r="I887" s="831"/>
      <c r="J887" s="479"/>
      <c r="K887" s="1125"/>
      <c r="L887" s="831"/>
      <c r="M887" s="831"/>
      <c r="N887" s="831"/>
      <c r="O887" s="1207"/>
      <c r="P887" s="1208"/>
      <c r="Q887" s="831"/>
      <c r="R887" s="1207"/>
      <c r="S887" s="1265"/>
    </row>
    <row r="888" spans="4:19" s="804" customFormat="1" ht="19.7" customHeight="1">
      <c r="D888" s="1208"/>
      <c r="E888" s="1208"/>
      <c r="F888" s="1208"/>
      <c r="G888" s="831"/>
      <c r="H888" s="852"/>
      <c r="I888" s="831"/>
      <c r="J888" s="479"/>
      <c r="K888" s="1125"/>
      <c r="L888" s="831"/>
      <c r="M888" s="831"/>
      <c r="N888" s="831"/>
      <c r="O888" s="1207"/>
      <c r="P888" s="1208"/>
      <c r="Q888" s="831"/>
      <c r="R888" s="1207"/>
      <c r="S888" s="1265"/>
    </row>
    <row r="889" spans="4:19" s="804" customFormat="1" ht="19.7" customHeight="1">
      <c r="D889" s="1208"/>
      <c r="E889" s="1208"/>
      <c r="F889" s="1208"/>
      <c r="G889" s="831"/>
      <c r="H889" s="852"/>
      <c r="I889" s="831"/>
      <c r="J889" s="479"/>
      <c r="K889" s="1125"/>
      <c r="L889" s="831"/>
      <c r="M889" s="831"/>
      <c r="N889" s="831"/>
      <c r="O889" s="1207"/>
      <c r="P889" s="1208"/>
      <c r="Q889" s="831"/>
      <c r="R889" s="1207"/>
      <c r="S889" s="1265"/>
    </row>
    <row r="890" spans="4:19" s="804" customFormat="1" ht="19.7" customHeight="1">
      <c r="D890" s="1208"/>
      <c r="E890" s="1208"/>
      <c r="F890" s="1208"/>
      <c r="G890" s="831"/>
      <c r="H890" s="852"/>
      <c r="I890" s="831"/>
      <c r="J890" s="479"/>
      <c r="K890" s="1125"/>
      <c r="L890" s="831"/>
      <c r="M890" s="831"/>
      <c r="N890" s="831"/>
      <c r="O890" s="1207"/>
      <c r="P890" s="1208"/>
      <c r="Q890" s="831"/>
      <c r="R890" s="1207"/>
      <c r="S890" s="1265"/>
    </row>
    <row r="891" spans="4:19" s="804" customFormat="1" ht="19.7" customHeight="1">
      <c r="D891" s="1208"/>
      <c r="E891" s="1208"/>
      <c r="F891" s="1208"/>
      <c r="G891" s="831"/>
      <c r="H891" s="852"/>
      <c r="I891" s="831"/>
      <c r="J891" s="479"/>
      <c r="K891" s="1125"/>
      <c r="L891" s="831"/>
      <c r="M891" s="831"/>
      <c r="N891" s="831"/>
      <c r="O891" s="1207"/>
      <c r="P891" s="1208"/>
      <c r="Q891" s="831"/>
      <c r="R891" s="1207"/>
      <c r="S891" s="1265"/>
    </row>
    <row r="892" spans="4:19" s="804" customFormat="1" ht="19.7" customHeight="1">
      <c r="D892" s="1208"/>
      <c r="E892" s="1208"/>
      <c r="F892" s="1208"/>
      <c r="G892" s="831"/>
      <c r="H892" s="852"/>
      <c r="I892" s="831"/>
      <c r="J892" s="479"/>
      <c r="K892" s="1125"/>
      <c r="L892" s="831"/>
      <c r="M892" s="831"/>
      <c r="N892" s="831"/>
      <c r="O892" s="1207"/>
      <c r="P892" s="1208"/>
      <c r="Q892" s="831"/>
      <c r="R892" s="1207"/>
      <c r="S892" s="1265"/>
    </row>
    <row r="893" spans="4:19" s="804" customFormat="1" ht="19.7" customHeight="1">
      <c r="D893" s="1208"/>
      <c r="E893" s="1208"/>
      <c r="F893" s="1208"/>
      <c r="G893" s="831"/>
      <c r="H893" s="852"/>
      <c r="I893" s="831"/>
      <c r="J893" s="479"/>
      <c r="K893" s="1125"/>
      <c r="L893" s="831"/>
      <c r="M893" s="831"/>
      <c r="N893" s="831"/>
      <c r="O893" s="1207"/>
      <c r="P893" s="1208"/>
      <c r="Q893" s="831"/>
      <c r="R893" s="1207"/>
      <c r="S893" s="1265"/>
    </row>
    <row r="894" spans="4:19" s="804" customFormat="1" ht="19.7" customHeight="1">
      <c r="D894" s="1208"/>
      <c r="E894" s="1279"/>
      <c r="F894" s="1279"/>
      <c r="G894" s="907"/>
      <c r="H894" s="1284"/>
      <c r="I894" s="831"/>
      <c r="J894" s="881"/>
      <c r="K894" s="1125"/>
      <c r="L894" s="913"/>
      <c r="M894" s="831"/>
      <c r="N894" s="907"/>
      <c r="O894" s="1207"/>
      <c r="P894" s="1208"/>
      <c r="Q894" s="831"/>
      <c r="R894" s="1207"/>
      <c r="S894" s="1265"/>
    </row>
    <row r="895" spans="4:19" s="804" customFormat="1" ht="19.7" customHeight="1">
      <c r="D895" s="1208"/>
      <c r="E895" s="1208"/>
      <c r="F895" s="1279"/>
      <c r="G895" s="907"/>
      <c r="H895" s="1284"/>
      <c r="I895" s="831"/>
      <c r="J895" s="881"/>
      <c r="K895" s="1125"/>
      <c r="L895" s="913"/>
      <c r="M895" s="831"/>
      <c r="N895" s="907"/>
      <c r="O895" s="1207"/>
      <c r="P895" s="1208"/>
      <c r="Q895" s="831"/>
      <c r="R895" s="1207"/>
      <c r="S895" s="1265"/>
    </row>
    <row r="896" spans="4:19" s="804" customFormat="1" ht="19.7" customHeight="1">
      <c r="D896" s="1208"/>
      <c r="E896" s="1208"/>
      <c r="F896" s="1279"/>
      <c r="G896" s="907"/>
      <c r="H896" s="1284"/>
      <c r="I896" s="831"/>
      <c r="J896" s="881"/>
      <c r="K896" s="1125"/>
      <c r="L896" s="913"/>
      <c r="M896" s="831"/>
      <c r="N896" s="907"/>
      <c r="O896" s="1207"/>
      <c r="P896" s="1208"/>
      <c r="Q896" s="831"/>
      <c r="R896" s="1207"/>
      <c r="S896" s="1265"/>
    </row>
    <row r="897" spans="4:19" s="804" customFormat="1" ht="19.7" customHeight="1">
      <c r="D897" s="1208"/>
      <c r="E897" s="1208"/>
      <c r="F897" s="1279"/>
      <c r="G897" s="907"/>
      <c r="H897" s="1284"/>
      <c r="I897" s="831"/>
      <c r="J897" s="881"/>
      <c r="K897" s="1125"/>
      <c r="L897" s="913"/>
      <c r="M897" s="831"/>
      <c r="N897" s="907"/>
      <c r="O897" s="1207"/>
      <c r="P897" s="1208"/>
      <c r="Q897" s="831"/>
      <c r="R897" s="1207"/>
      <c r="S897" s="1265"/>
    </row>
    <row r="898" spans="4:19" s="804" customFormat="1" ht="19.7" customHeight="1">
      <c r="D898" s="1208"/>
      <c r="E898" s="1208"/>
      <c r="F898" s="1279"/>
      <c r="G898" s="907"/>
      <c r="H898" s="1284"/>
      <c r="I898" s="831"/>
      <c r="J898" s="881"/>
      <c r="K898" s="1125"/>
      <c r="L898" s="913"/>
      <c r="M898" s="831"/>
      <c r="N898" s="907"/>
      <c r="O898" s="1207"/>
      <c r="P898" s="1208"/>
      <c r="Q898" s="831"/>
      <c r="R898" s="1207"/>
      <c r="S898" s="1265"/>
    </row>
    <row r="899" spans="4:19" s="804" customFormat="1" ht="19.7" customHeight="1">
      <c r="D899" s="1208"/>
      <c r="E899" s="1208"/>
      <c r="F899" s="1279"/>
      <c r="G899" s="907"/>
      <c r="H899" s="1284"/>
      <c r="I899" s="831"/>
      <c r="J899" s="881"/>
      <c r="K899" s="1125"/>
      <c r="L899" s="913"/>
      <c r="M899" s="831"/>
      <c r="N899" s="907"/>
      <c r="O899" s="1207"/>
      <c r="P899" s="1208"/>
      <c r="Q899" s="831"/>
      <c r="R899" s="1207"/>
      <c r="S899" s="1265"/>
    </row>
    <row r="900" spans="4:19" s="804" customFormat="1" ht="19.350000000000001" customHeight="1">
      <c r="D900" s="1208"/>
      <c r="E900" s="1279"/>
      <c r="F900" s="1279"/>
      <c r="G900" s="907"/>
      <c r="H900" s="1284"/>
      <c r="I900" s="831"/>
      <c r="J900" s="881"/>
      <c r="K900" s="1125"/>
      <c r="L900" s="913"/>
      <c r="M900" s="831"/>
      <c r="N900" s="907"/>
      <c r="O900" s="1207"/>
      <c r="P900" s="1208"/>
      <c r="Q900" s="831"/>
      <c r="R900" s="1207"/>
      <c r="S900" s="1265"/>
    </row>
    <row r="901" spans="4:19" s="804" customFormat="1" ht="19.350000000000001" customHeight="1">
      <c r="D901" s="1208"/>
      <c r="E901" s="1279"/>
      <c r="F901" s="1279"/>
      <c r="G901" s="848"/>
      <c r="H901" s="1284"/>
      <c r="I901" s="831"/>
      <c r="J901" s="881"/>
      <c r="K901" s="1125"/>
      <c r="L901" s="913"/>
      <c r="M901" s="831"/>
      <c r="N901" s="907"/>
      <c r="O901" s="1207"/>
      <c r="P901" s="1208"/>
      <c r="Q901" s="831"/>
      <c r="R901" s="1207"/>
      <c r="S901" s="1265"/>
    </row>
    <row r="902" spans="4:19" s="804" customFormat="1" ht="19.350000000000001" customHeight="1">
      <c r="D902" s="1208"/>
      <c r="E902" s="1279"/>
      <c r="F902" s="1279"/>
      <c r="G902" s="1285"/>
      <c r="H902" s="1284"/>
      <c r="I902" s="831"/>
      <c r="J902" s="881"/>
      <c r="K902" s="1125"/>
      <c r="L902" s="913"/>
      <c r="M902" s="831"/>
      <c r="N902" s="907"/>
      <c r="O902" s="1207"/>
      <c r="P902" s="1208"/>
      <c r="Q902" s="831"/>
      <c r="R902" s="1207"/>
      <c r="S902" s="1265"/>
    </row>
    <row r="903" spans="4:19" s="804" customFormat="1" ht="19.7" customHeight="1">
      <c r="D903" s="1208"/>
      <c r="E903" s="1279"/>
      <c r="F903" s="1279"/>
      <c r="G903" s="1285"/>
      <c r="H903" s="1284"/>
      <c r="I903" s="831"/>
      <c r="J903" s="881"/>
      <c r="K903" s="1125"/>
      <c r="L903" s="913"/>
      <c r="M903" s="831"/>
      <c r="N903" s="907"/>
      <c r="O903" s="1207"/>
      <c r="P903" s="1208"/>
      <c r="Q903" s="831"/>
      <c r="R903" s="1207"/>
      <c r="S903" s="1265"/>
    </row>
    <row r="904" spans="4:19" s="804" customFormat="1" ht="19.7" customHeight="1">
      <c r="D904" s="1208"/>
      <c r="E904" s="1279"/>
      <c r="F904" s="1279"/>
      <c r="G904" s="1285"/>
      <c r="H904" s="1284"/>
      <c r="I904" s="831"/>
      <c r="J904" s="881"/>
      <c r="K904" s="1125"/>
      <c r="L904" s="913"/>
      <c r="M904" s="831"/>
      <c r="N904" s="907"/>
      <c r="O904" s="1207"/>
      <c r="P904" s="1208"/>
      <c r="Q904" s="831"/>
      <c r="R904" s="1207"/>
      <c r="S904" s="1265"/>
    </row>
    <row r="905" spans="4:19" s="804" customFormat="1" ht="19.7" customHeight="1">
      <c r="D905" s="1208"/>
      <c r="E905" s="1279"/>
      <c r="F905" s="1279"/>
      <c r="G905" s="1285"/>
      <c r="H905" s="1284"/>
      <c r="I905" s="831"/>
      <c r="J905" s="881"/>
      <c r="K905" s="1125"/>
      <c r="L905" s="913"/>
      <c r="M905" s="831"/>
      <c r="N905" s="907"/>
      <c r="O905" s="1207"/>
      <c r="P905" s="1208"/>
      <c r="Q905" s="831"/>
      <c r="R905" s="1207"/>
      <c r="S905" s="1265"/>
    </row>
    <row r="906" spans="4:19" s="804" customFormat="1" ht="19.7" customHeight="1">
      <c r="D906" s="1208"/>
      <c r="E906" s="1279"/>
      <c r="F906" s="1279"/>
      <c r="G906" s="1285"/>
      <c r="H906" s="1284"/>
      <c r="I906" s="831"/>
      <c r="J906" s="881"/>
      <c r="K906" s="1125"/>
      <c r="L906" s="913"/>
      <c r="M906" s="831"/>
      <c r="N906" s="907"/>
      <c r="O906" s="1207"/>
      <c r="P906" s="1208"/>
      <c r="Q906" s="831"/>
      <c r="R906" s="1207"/>
      <c r="S906" s="1265"/>
    </row>
    <row r="907" spans="4:19" s="804" customFormat="1" ht="19.7" customHeight="1">
      <c r="D907" s="1208"/>
      <c r="E907" s="1279"/>
      <c r="F907" s="1279"/>
      <c r="G907" s="1285"/>
      <c r="H907" s="1284"/>
      <c r="I907" s="831"/>
      <c r="J907" s="881"/>
      <c r="K907" s="1125"/>
      <c r="L907" s="913"/>
      <c r="M907" s="831"/>
      <c r="N907" s="907"/>
      <c r="O907" s="1207"/>
      <c r="P907" s="1208"/>
      <c r="Q907" s="831"/>
      <c r="R907" s="1207"/>
      <c r="S907" s="1265"/>
    </row>
    <row r="908" spans="4:19" s="804" customFormat="1" ht="19.7" customHeight="1">
      <c r="D908" s="1208"/>
      <c r="E908" s="1208"/>
      <c r="F908" s="1208"/>
      <c r="G908" s="907"/>
      <c r="H908" s="852"/>
      <c r="I908" s="881"/>
      <c r="J908" s="827"/>
      <c r="K908" s="1286"/>
      <c r="L908" s="1287"/>
      <c r="M908" s="831"/>
      <c r="N908" s="907"/>
      <c r="O908" s="1207"/>
      <c r="P908" s="1208"/>
      <c r="Q908" s="831"/>
      <c r="R908" s="1207"/>
      <c r="S908" s="1265"/>
    </row>
    <row r="909" spans="4:19" s="804" customFormat="1" ht="19.7" customHeight="1">
      <c r="D909" s="1208"/>
      <c r="E909" s="1208"/>
      <c r="F909" s="1208"/>
      <c r="G909" s="907"/>
      <c r="H909" s="852"/>
      <c r="I909" s="881"/>
      <c r="J909" s="1288"/>
      <c r="K909" s="1289"/>
      <c r="L909" s="1287"/>
      <c r="M909" s="831"/>
      <c r="N909" s="907"/>
      <c r="O909" s="1207"/>
      <c r="P909" s="1208"/>
      <c r="Q909" s="831"/>
      <c r="R909" s="1207"/>
      <c r="S909" s="1265"/>
    </row>
    <row r="910" spans="4:19" s="804" customFormat="1" ht="19.7" customHeight="1">
      <c r="D910" s="1208"/>
      <c r="E910" s="1279"/>
      <c r="F910" s="1279"/>
      <c r="G910" s="1290"/>
      <c r="H910" s="1284"/>
      <c r="I910" s="831"/>
      <c r="J910" s="881"/>
      <c r="K910" s="1125"/>
      <c r="L910" s="913"/>
      <c r="M910" s="831"/>
      <c r="N910" s="907"/>
      <c r="O910" s="1207"/>
      <c r="P910" s="1208"/>
      <c r="Q910" s="831"/>
      <c r="R910" s="1207"/>
      <c r="S910" s="1265"/>
    </row>
    <row r="911" spans="4:19" s="804" customFormat="1" ht="19.7" customHeight="1">
      <c r="D911" s="1208"/>
      <c r="E911" s="1279"/>
      <c r="F911" s="1279"/>
      <c r="G911" s="1285"/>
      <c r="H911" s="1284"/>
      <c r="I911" s="831"/>
      <c r="J911" s="881"/>
      <c r="K911" s="1125"/>
      <c r="L911" s="913"/>
      <c r="M911" s="831"/>
      <c r="N911" s="907"/>
      <c r="O911" s="1207"/>
      <c r="P911" s="1208"/>
      <c r="Q911" s="831"/>
      <c r="R911" s="1207"/>
      <c r="S911" s="1265"/>
    </row>
    <row r="912" spans="4:19" s="804" customFormat="1" ht="19.7" customHeight="1">
      <c r="D912" s="1208"/>
      <c r="E912" s="1279"/>
      <c r="F912" s="1279"/>
      <c r="G912" s="1285"/>
      <c r="H912" s="1284"/>
      <c r="I912" s="831"/>
      <c r="J912" s="881"/>
      <c r="K912" s="1125"/>
      <c r="L912" s="913"/>
      <c r="M912" s="831"/>
      <c r="N912" s="907"/>
      <c r="O912" s="1207"/>
      <c r="P912" s="1208"/>
      <c r="Q912" s="831"/>
      <c r="R912" s="1207"/>
      <c r="S912" s="1265"/>
    </row>
    <row r="913" spans="4:19" s="804" customFormat="1" ht="19.7" customHeight="1">
      <c r="D913" s="1208"/>
      <c r="E913" s="1279"/>
      <c r="F913" s="1279"/>
      <c r="G913" s="1285"/>
      <c r="H913" s="1284"/>
      <c r="I913" s="831"/>
      <c r="J913" s="881"/>
      <c r="K913" s="1125"/>
      <c r="L913" s="913"/>
      <c r="M913" s="831"/>
      <c r="N913" s="907"/>
      <c r="O913" s="1207"/>
      <c r="P913" s="1208"/>
      <c r="Q913" s="831"/>
      <c r="R913" s="1207"/>
      <c r="S913" s="1265"/>
    </row>
    <row r="914" spans="4:19" s="804" customFormat="1" ht="19.7" customHeight="1">
      <c r="D914" s="1208"/>
      <c r="E914" s="1279"/>
      <c r="F914" s="1279"/>
      <c r="G914" s="1285"/>
      <c r="H914" s="1284"/>
      <c r="I914" s="831"/>
      <c r="J914" s="881"/>
      <c r="K914" s="1125"/>
      <c r="L914" s="913"/>
      <c r="M914" s="831"/>
      <c r="N914" s="907"/>
      <c r="O914" s="1207"/>
      <c r="P914" s="1208"/>
      <c r="Q914" s="831"/>
      <c r="R914" s="1207"/>
      <c r="S914" s="1265"/>
    </row>
    <row r="915" spans="4:19" s="804" customFormat="1" ht="19.7" customHeight="1">
      <c r="D915" s="1208"/>
      <c r="E915" s="1279"/>
      <c r="F915" s="1279"/>
      <c r="G915" s="1285"/>
      <c r="H915" s="1284"/>
      <c r="I915" s="831"/>
      <c r="J915" s="881"/>
      <c r="K915" s="1125"/>
      <c r="L915" s="913"/>
      <c r="M915" s="831"/>
      <c r="N915" s="907"/>
      <c r="O915" s="1207"/>
      <c r="P915" s="1208"/>
      <c r="Q915" s="831"/>
      <c r="R915" s="1207"/>
      <c r="S915" s="1265"/>
    </row>
    <row r="916" spans="4:19" s="804" customFormat="1" ht="19.7" customHeight="1">
      <c r="D916" s="1208"/>
      <c r="E916" s="1279"/>
      <c r="F916" s="1279"/>
      <c r="G916" s="1285"/>
      <c r="H916" s="1284"/>
      <c r="I916" s="831"/>
      <c r="J916" s="881"/>
      <c r="K916" s="1125"/>
      <c r="L916" s="913"/>
      <c r="M916" s="831"/>
      <c r="N916" s="907"/>
      <c r="O916" s="1207"/>
      <c r="P916" s="1208"/>
      <c r="Q916" s="831"/>
      <c r="R916" s="1207"/>
      <c r="S916" s="1265"/>
    </row>
    <row r="917" spans="4:19" s="804" customFormat="1" ht="19.7" customHeight="1">
      <c r="D917" s="1208"/>
      <c r="E917" s="1279"/>
      <c r="F917" s="1279"/>
      <c r="G917" s="1285"/>
      <c r="H917" s="1284"/>
      <c r="I917" s="831"/>
      <c r="J917" s="881"/>
      <c r="K917" s="1125"/>
      <c r="L917" s="913"/>
      <c r="M917" s="831"/>
      <c r="N917" s="907"/>
      <c r="O917" s="1207"/>
      <c r="P917" s="1208"/>
      <c r="Q917" s="831"/>
      <c r="R917" s="1207"/>
      <c r="S917" s="1265"/>
    </row>
    <row r="918" spans="4:19" s="804" customFormat="1" ht="19.7" customHeight="1">
      <c r="D918" s="1208"/>
      <c r="E918" s="1279"/>
      <c r="F918" s="1279"/>
      <c r="G918" s="1285"/>
      <c r="H918" s="1284"/>
      <c r="I918" s="831"/>
      <c r="J918" s="881"/>
      <c r="K918" s="1125"/>
      <c r="L918" s="913"/>
      <c r="M918" s="831"/>
      <c r="N918" s="907"/>
      <c r="O918" s="1207"/>
      <c r="P918" s="1208"/>
      <c r="Q918" s="831"/>
      <c r="R918" s="1207"/>
      <c r="S918" s="1265"/>
    </row>
    <row r="919" spans="4:19" s="804" customFormat="1" ht="19.7" customHeight="1">
      <c r="D919" s="1208"/>
      <c r="E919" s="1279"/>
      <c r="F919" s="1279"/>
      <c r="G919" s="1285"/>
      <c r="H919" s="1284"/>
      <c r="I919" s="831"/>
      <c r="J919" s="881"/>
      <c r="K919" s="1125"/>
      <c r="L919" s="913"/>
      <c r="M919" s="831"/>
      <c r="N919" s="907"/>
      <c r="O919" s="1207"/>
      <c r="P919" s="1208"/>
      <c r="Q919" s="831"/>
      <c r="R919" s="1207"/>
      <c r="S919" s="1265"/>
    </row>
    <row r="920" spans="4:19" s="804" customFormat="1" ht="19.7" customHeight="1">
      <c r="D920" s="1208"/>
      <c r="E920" s="1279"/>
      <c r="F920" s="1279"/>
      <c r="G920" s="1285"/>
      <c r="H920" s="1284"/>
      <c r="I920" s="831"/>
      <c r="J920" s="881"/>
      <c r="K920" s="1125"/>
      <c r="L920" s="913"/>
      <c r="M920" s="831"/>
      <c r="N920" s="907"/>
      <c r="O920" s="1207"/>
      <c r="P920" s="1208"/>
      <c r="Q920" s="831"/>
      <c r="R920" s="1207"/>
      <c r="S920" s="1265"/>
    </row>
    <row r="921" spans="4:19" s="804" customFormat="1" ht="19.7" customHeight="1">
      <c r="D921" s="1208"/>
      <c r="E921" s="1279"/>
      <c r="F921" s="1279"/>
      <c r="G921" s="1285"/>
      <c r="H921" s="1284"/>
      <c r="I921" s="831"/>
      <c r="J921" s="881"/>
      <c r="K921" s="1125"/>
      <c r="L921" s="913"/>
      <c r="M921" s="831"/>
      <c r="N921" s="907"/>
      <c r="O921" s="1207"/>
      <c r="P921" s="1208"/>
      <c r="Q921" s="831"/>
      <c r="R921" s="1207"/>
      <c r="S921" s="1265"/>
    </row>
    <row r="922" spans="4:19" s="804" customFormat="1" ht="19.7" customHeight="1">
      <c r="D922" s="1208"/>
      <c r="E922" s="1279"/>
      <c r="F922" s="1279"/>
      <c r="G922" s="1285"/>
      <c r="H922" s="1284"/>
      <c r="I922" s="831"/>
      <c r="J922" s="881"/>
      <c r="K922" s="1125"/>
      <c r="L922" s="913"/>
      <c r="M922" s="831"/>
      <c r="N922" s="907"/>
      <c r="O922" s="1207"/>
      <c r="P922" s="1208"/>
      <c r="Q922" s="831"/>
      <c r="R922" s="1207"/>
      <c r="S922" s="1265"/>
    </row>
    <row r="923" spans="4:19" s="804" customFormat="1" ht="19.7" customHeight="1">
      <c r="D923" s="1208"/>
      <c r="E923" s="1279"/>
      <c r="F923" s="1279"/>
      <c r="G923" s="1285"/>
      <c r="H923" s="1284"/>
      <c r="I923" s="831"/>
      <c r="J923" s="881"/>
      <c r="K923" s="1125"/>
      <c r="L923" s="913"/>
      <c r="M923" s="831"/>
      <c r="N923" s="907"/>
      <c r="O923" s="1207"/>
      <c r="P923" s="1208"/>
      <c r="Q923" s="831"/>
      <c r="R923" s="1207"/>
      <c r="S923" s="1265"/>
    </row>
    <row r="924" spans="4:19" s="804" customFormat="1" ht="19.7" customHeight="1">
      <c r="D924" s="1208"/>
      <c r="E924" s="1279"/>
      <c r="F924" s="1279"/>
      <c r="G924" s="1285"/>
      <c r="H924" s="1284"/>
      <c r="I924" s="831"/>
      <c r="J924" s="881"/>
      <c r="K924" s="1125"/>
      <c r="L924" s="913"/>
      <c r="M924" s="831"/>
      <c r="N924" s="907"/>
      <c r="O924" s="1207"/>
      <c r="P924" s="1208"/>
      <c r="Q924" s="831"/>
      <c r="R924" s="1207"/>
      <c r="S924" s="1265"/>
    </row>
    <row r="925" spans="4:19" s="804" customFormat="1" ht="19.7" customHeight="1">
      <c r="D925" s="1208"/>
      <c r="E925" s="1279"/>
      <c r="F925" s="1279"/>
      <c r="G925" s="1285"/>
      <c r="H925" s="1284"/>
      <c r="I925" s="831"/>
      <c r="J925" s="881"/>
      <c r="K925" s="1125"/>
      <c r="L925" s="913"/>
      <c r="M925" s="831"/>
      <c r="N925" s="907"/>
      <c r="O925" s="1207"/>
      <c r="P925" s="1208"/>
      <c r="Q925" s="831"/>
      <c r="R925" s="1207"/>
      <c r="S925" s="1265"/>
    </row>
    <row r="926" spans="4:19" s="804" customFormat="1" ht="19.7" customHeight="1">
      <c r="D926" s="1208"/>
      <c r="E926" s="1279"/>
      <c r="F926" s="1279"/>
      <c r="G926" s="1285"/>
      <c r="H926" s="1284"/>
      <c r="I926" s="831"/>
      <c r="J926" s="881"/>
      <c r="K926" s="1125"/>
      <c r="L926" s="913"/>
      <c r="M926" s="831"/>
      <c r="N926" s="907"/>
      <c r="O926" s="1207"/>
      <c r="P926" s="1208"/>
      <c r="Q926" s="831"/>
      <c r="R926" s="1207"/>
      <c r="S926" s="1265"/>
    </row>
    <row r="927" spans="4:19" s="804" customFormat="1" ht="19.7" customHeight="1">
      <c r="D927" s="1208"/>
      <c r="E927" s="1279"/>
      <c r="F927" s="1279"/>
      <c r="G927" s="1285"/>
      <c r="H927" s="1284"/>
      <c r="I927" s="831"/>
      <c r="J927" s="881"/>
      <c r="K927" s="1125"/>
      <c r="L927" s="913"/>
      <c r="M927" s="831"/>
      <c r="N927" s="907"/>
      <c r="O927" s="1207"/>
      <c r="P927" s="1208"/>
      <c r="Q927" s="831"/>
      <c r="R927" s="1207"/>
      <c r="S927" s="1265"/>
    </row>
    <row r="928" spans="4:19" s="804" customFormat="1" ht="19.7" customHeight="1">
      <c r="D928" s="1208"/>
      <c r="E928" s="1279"/>
      <c r="F928" s="1279"/>
      <c r="G928" s="1285"/>
      <c r="H928" s="1284"/>
      <c r="I928" s="831"/>
      <c r="J928" s="881"/>
      <c r="K928" s="1125"/>
      <c r="L928" s="913"/>
      <c r="M928" s="831"/>
      <c r="N928" s="907"/>
      <c r="O928" s="1207"/>
      <c r="P928" s="1208"/>
      <c r="Q928" s="831"/>
      <c r="R928" s="1207"/>
      <c r="S928" s="1265"/>
    </row>
    <row r="929" spans="4:19" s="804" customFormat="1" ht="19.7" customHeight="1">
      <c r="D929" s="1208"/>
      <c r="E929" s="1279"/>
      <c r="F929" s="1279"/>
      <c r="G929" s="1285"/>
      <c r="H929" s="1284"/>
      <c r="I929" s="831"/>
      <c r="J929" s="881"/>
      <c r="K929" s="1125"/>
      <c r="L929" s="913"/>
      <c r="M929" s="831"/>
      <c r="N929" s="907"/>
      <c r="O929" s="1207"/>
      <c r="P929" s="1208"/>
      <c r="Q929" s="831"/>
      <c r="R929" s="1207"/>
      <c r="S929" s="1265"/>
    </row>
    <row r="930" spans="4:19" s="804" customFormat="1" ht="19.7" customHeight="1">
      <c r="D930" s="1208"/>
      <c r="E930" s="1279"/>
      <c r="F930" s="1279"/>
      <c r="G930" s="1285"/>
      <c r="H930" s="1284"/>
      <c r="I930" s="831"/>
      <c r="J930" s="881"/>
      <c r="K930" s="1125"/>
      <c r="L930" s="913"/>
      <c r="M930" s="831"/>
      <c r="N930" s="907"/>
      <c r="O930" s="1207"/>
      <c r="P930" s="1208"/>
      <c r="Q930" s="831"/>
      <c r="R930" s="1207"/>
      <c r="S930" s="1265"/>
    </row>
    <row r="931" spans="4:19" s="804" customFormat="1" ht="19.7" customHeight="1">
      <c r="D931" s="1208"/>
      <c r="E931" s="1279"/>
      <c r="F931" s="1279"/>
      <c r="G931" s="1285"/>
      <c r="H931" s="1284"/>
      <c r="I931" s="831"/>
      <c r="J931" s="881"/>
      <c r="K931" s="1125"/>
      <c r="L931" s="1291"/>
      <c r="M931" s="831"/>
      <c r="N931" s="907"/>
      <c r="O931" s="1207"/>
      <c r="P931" s="1208"/>
      <c r="Q931" s="831"/>
      <c r="R931" s="1207"/>
      <c r="S931" s="1265"/>
    </row>
    <row r="932" spans="4:19" s="804" customFormat="1" ht="19.7" customHeight="1">
      <c r="D932" s="1208"/>
      <c r="E932" s="1279"/>
      <c r="F932" s="1279"/>
      <c r="G932" s="1285"/>
      <c r="H932" s="1284"/>
      <c r="I932" s="831"/>
      <c r="J932" s="881"/>
      <c r="K932" s="1125"/>
      <c r="L932" s="913"/>
      <c r="M932" s="831"/>
      <c r="N932" s="907"/>
      <c r="O932" s="1207"/>
      <c r="P932" s="1208"/>
      <c r="Q932" s="831"/>
      <c r="R932" s="1207"/>
      <c r="S932" s="1265"/>
    </row>
    <row r="933" spans="4:19" s="804" customFormat="1" ht="19.7" customHeight="1">
      <c r="D933" s="1208"/>
      <c r="E933" s="1279"/>
      <c r="F933" s="1279"/>
      <c r="G933" s="1285"/>
      <c r="H933" s="1284"/>
      <c r="I933" s="831"/>
      <c r="J933" s="881"/>
      <c r="K933" s="1125"/>
      <c r="L933" s="913"/>
      <c r="M933" s="831"/>
      <c r="N933" s="907"/>
      <c r="O933" s="1207"/>
      <c r="P933" s="1208"/>
      <c r="Q933" s="831"/>
      <c r="R933" s="1207"/>
      <c r="S933" s="1265"/>
    </row>
    <row r="934" spans="4:19" s="804" customFormat="1" ht="19.7" customHeight="1">
      <c r="D934" s="1208"/>
      <c r="E934" s="1279"/>
      <c r="F934" s="1279"/>
      <c r="G934" s="1285"/>
      <c r="H934" s="1284"/>
      <c r="I934" s="831"/>
      <c r="J934" s="881"/>
      <c r="K934" s="1125"/>
      <c r="L934" s="913"/>
      <c r="M934" s="831"/>
      <c r="N934" s="907"/>
      <c r="O934" s="1207"/>
      <c r="P934" s="1208"/>
      <c r="Q934" s="831"/>
      <c r="R934" s="1207"/>
      <c r="S934" s="1265"/>
    </row>
    <row r="935" spans="4:19" s="804" customFormat="1" ht="19.7" customHeight="1">
      <c r="D935" s="1208"/>
      <c r="E935" s="1279"/>
      <c r="F935" s="1279"/>
      <c r="G935" s="1285"/>
      <c r="H935" s="1284"/>
      <c r="I935" s="831"/>
      <c r="J935" s="881"/>
      <c r="K935" s="1125"/>
      <c r="L935" s="913"/>
      <c r="M935" s="831"/>
      <c r="N935" s="907"/>
      <c r="O935" s="1207"/>
      <c r="P935" s="1208"/>
      <c r="Q935" s="831"/>
      <c r="R935" s="1207"/>
      <c r="S935" s="1265"/>
    </row>
    <row r="936" spans="4:19" s="804" customFormat="1" ht="19.7" customHeight="1">
      <c r="D936" s="1208"/>
      <c r="E936" s="1279"/>
      <c r="F936" s="1279"/>
      <c r="G936" s="1285"/>
      <c r="H936" s="1284"/>
      <c r="I936" s="831"/>
      <c r="J936" s="881"/>
      <c r="K936" s="1125"/>
      <c r="L936" s="913"/>
      <c r="M936" s="831"/>
      <c r="N936" s="907"/>
      <c r="O936" s="1207"/>
      <c r="P936" s="1208"/>
      <c r="Q936" s="831"/>
      <c r="R936" s="1207"/>
      <c r="S936" s="1265"/>
    </row>
    <row r="937" spans="4:19" s="804" customFormat="1" ht="19.7" customHeight="1">
      <c r="D937" s="1208"/>
      <c r="E937" s="1279"/>
      <c r="F937" s="1279"/>
      <c r="G937" s="1285"/>
      <c r="H937" s="1284"/>
      <c r="I937" s="831"/>
      <c r="J937" s="881"/>
      <c r="K937" s="1125"/>
      <c r="L937" s="913"/>
      <c r="M937" s="831"/>
      <c r="N937" s="907"/>
      <c r="O937" s="1207"/>
      <c r="P937" s="1208"/>
      <c r="Q937" s="831"/>
      <c r="R937" s="1207"/>
      <c r="S937" s="1265"/>
    </row>
    <row r="938" spans="4:19" s="804" customFormat="1" ht="19.7" customHeight="1">
      <c r="D938" s="1208"/>
      <c r="E938" s="1279"/>
      <c r="F938" s="1279"/>
      <c r="G938" s="1285"/>
      <c r="H938" s="1284"/>
      <c r="I938" s="831"/>
      <c r="J938" s="881"/>
      <c r="K938" s="1125"/>
      <c r="L938" s="1291"/>
      <c r="M938" s="831"/>
      <c r="N938" s="907"/>
      <c r="O938" s="1207"/>
      <c r="P938" s="1208"/>
      <c r="Q938" s="831"/>
      <c r="R938" s="1207"/>
      <c r="S938" s="1265"/>
    </row>
    <row r="939" spans="4:19" s="804" customFormat="1" ht="19.7" customHeight="1">
      <c r="D939" s="1208"/>
      <c r="E939" s="1208"/>
      <c r="F939" s="1208"/>
      <c r="G939" s="1285"/>
      <c r="H939" s="1284"/>
      <c r="I939" s="831"/>
      <c r="J939" s="881"/>
      <c r="K939" s="1125"/>
      <c r="L939" s="913"/>
      <c r="M939" s="831"/>
      <c r="N939" s="907"/>
      <c r="O939" s="1207"/>
      <c r="P939" s="1208"/>
      <c r="Q939" s="831"/>
      <c r="R939" s="1207"/>
      <c r="S939" s="1265"/>
    </row>
    <row r="940" spans="4:19" s="804" customFormat="1" ht="19.7" customHeight="1">
      <c r="D940" s="1208"/>
      <c r="E940" s="1279"/>
      <c r="F940" s="1279"/>
      <c r="G940" s="1285"/>
      <c r="H940" s="1284"/>
      <c r="I940" s="831"/>
      <c r="J940" s="881"/>
      <c r="K940" s="1125"/>
      <c r="L940" s="913"/>
      <c r="M940" s="831"/>
      <c r="N940" s="907"/>
      <c r="O940" s="1207"/>
      <c r="P940" s="1208"/>
      <c r="Q940" s="831"/>
      <c r="R940" s="1207"/>
      <c r="S940" s="1265"/>
    </row>
    <row r="941" spans="4:19" s="804" customFormat="1" ht="19.7" customHeight="1">
      <c r="D941" s="1208"/>
      <c r="E941" s="1279"/>
      <c r="F941" s="1279"/>
      <c r="G941" s="1285"/>
      <c r="H941" s="1284"/>
      <c r="I941" s="831"/>
      <c r="J941" s="881"/>
      <c r="K941" s="1125"/>
      <c r="L941" s="913"/>
      <c r="M941" s="831"/>
      <c r="N941" s="907"/>
      <c r="O941" s="1207"/>
      <c r="P941" s="1208"/>
      <c r="Q941" s="831"/>
      <c r="R941" s="1207"/>
      <c r="S941" s="1265"/>
    </row>
    <row r="942" spans="4:19" s="804" customFormat="1" ht="19.7" customHeight="1">
      <c r="D942" s="1208"/>
      <c r="E942" s="1208"/>
      <c r="F942" s="1208"/>
      <c r="G942" s="1285"/>
      <c r="H942" s="1284"/>
      <c r="I942" s="831"/>
      <c r="J942" s="881"/>
      <c r="K942" s="1125"/>
      <c r="L942" s="913"/>
      <c r="M942" s="831"/>
      <c r="N942" s="907"/>
      <c r="O942" s="1207"/>
      <c r="P942" s="1208"/>
      <c r="Q942" s="831"/>
      <c r="R942" s="1207"/>
      <c r="S942" s="1265"/>
    </row>
    <row r="943" spans="4:19" s="804" customFormat="1" ht="19.350000000000001" customHeight="1">
      <c r="D943" s="1208"/>
      <c r="E943" s="1279"/>
      <c r="F943" s="1279"/>
      <c r="G943" s="1285"/>
      <c r="H943" s="1284"/>
      <c r="I943" s="831"/>
      <c r="J943" s="881"/>
      <c r="K943" s="1125"/>
      <c r="L943" s="913"/>
      <c r="M943" s="831"/>
      <c r="N943" s="907"/>
      <c r="O943" s="1207"/>
      <c r="P943" s="1208"/>
      <c r="Q943" s="831"/>
      <c r="R943" s="1207"/>
      <c r="S943" s="1265"/>
    </row>
    <row r="944" spans="4:19" s="804" customFormat="1" ht="19.7" customHeight="1">
      <c r="D944" s="1208"/>
      <c r="E944" s="1208"/>
      <c r="F944" s="1208"/>
      <c r="G944" s="1292"/>
      <c r="H944" s="1266"/>
      <c r="I944" s="831"/>
      <c r="J944" s="881"/>
      <c r="K944" s="1125"/>
      <c r="L944" s="1293"/>
      <c r="M944" s="831"/>
      <c r="N944" s="831"/>
      <c r="O944" s="1207"/>
      <c r="P944" s="1208"/>
      <c r="Q944" s="831"/>
      <c r="R944" s="1207"/>
      <c r="S944" s="1265"/>
    </row>
    <row r="945" spans="1:19" s="804" customFormat="1" ht="19.7" customHeight="1">
      <c r="D945" s="1208"/>
      <c r="E945" s="1208"/>
      <c r="F945" s="1208"/>
      <c r="G945" s="1294">
        <f>SUM(J894:J944)</f>
        <v>0</v>
      </c>
      <c r="H945" s="1266"/>
      <c r="I945" s="831"/>
      <c r="J945" s="881"/>
      <c r="K945" s="1125"/>
      <c r="L945" s="907"/>
      <c r="M945" s="831"/>
      <c r="N945" s="831"/>
      <c r="O945" s="1207"/>
      <c r="P945" s="1208"/>
      <c r="Q945" s="831"/>
      <c r="R945" s="1207"/>
      <c r="S945" s="1265"/>
    </row>
    <row r="946" spans="1:19" s="804" customFormat="1" ht="19.7" customHeight="1">
      <c r="D946" s="1208"/>
      <c r="E946" s="1208"/>
      <c r="F946" s="1208"/>
      <c r="G946" s="907"/>
      <c r="H946" s="1266"/>
      <c r="I946" s="831"/>
      <c r="J946" s="881"/>
      <c r="K946" s="1125"/>
      <c r="L946" s="907"/>
      <c r="M946" s="831"/>
      <c r="N946" s="831"/>
      <c r="O946" s="1207"/>
      <c r="P946" s="1208"/>
      <c r="Q946" s="831"/>
      <c r="R946" s="1207"/>
      <c r="S946" s="1265"/>
    </row>
    <row r="947" spans="1:19" s="804" customFormat="1" ht="19.7" customHeight="1">
      <c r="D947" s="1208"/>
      <c r="E947" s="1208"/>
      <c r="F947" s="1208"/>
      <c r="G947" s="907"/>
      <c r="H947" s="1266"/>
      <c r="I947" s="831"/>
      <c r="J947" s="881"/>
      <c r="K947" s="1125"/>
      <c r="L947" s="907"/>
      <c r="M947" s="907"/>
      <c r="N947" s="831"/>
      <c r="O947" s="1207"/>
      <c r="P947" s="1208"/>
      <c r="Q947" s="831"/>
      <c r="R947" s="1207"/>
      <c r="S947" s="1265"/>
    </row>
    <row r="948" spans="1:19">
      <c r="A948" s="804"/>
      <c r="B948" s="804"/>
      <c r="C948" s="804"/>
      <c r="D948" s="1208"/>
      <c r="E948" s="1208"/>
      <c r="F948" s="1208"/>
      <c r="G948" s="907"/>
      <c r="H948" s="1266"/>
      <c r="I948" s="831"/>
      <c r="J948" s="881"/>
      <c r="K948" s="1125"/>
      <c r="L948" s="907"/>
      <c r="M948" s="831"/>
      <c r="N948" s="831"/>
      <c r="O948" s="1207"/>
      <c r="P948" s="1208"/>
      <c r="Q948" s="831"/>
      <c r="R948" s="1207"/>
      <c r="S948" s="1265"/>
    </row>
    <row r="949" spans="1:19" s="1257" customFormat="1">
      <c r="A949" s="801"/>
      <c r="B949" s="801"/>
      <c r="C949" s="801"/>
      <c r="D949" s="804"/>
      <c r="E949" s="801"/>
      <c r="F949" s="801"/>
      <c r="G949" s="801"/>
      <c r="H949" s="801"/>
      <c r="I949" s="804"/>
      <c r="J949" s="81"/>
      <c r="L949" s="801"/>
      <c r="M949" s="801"/>
      <c r="N949" s="804"/>
      <c r="O949" s="1251"/>
      <c r="P949" s="801"/>
      <c r="Q949" s="811"/>
      <c r="R949" s="1252"/>
      <c r="S949" s="1253"/>
    </row>
  </sheetData>
  <mergeCells count="8">
    <mergeCell ref="D6:F6"/>
    <mergeCell ref="D2:F2"/>
    <mergeCell ref="I2:K2"/>
    <mergeCell ref="D3:F3"/>
    <mergeCell ref="J3:M4"/>
    <mergeCell ref="D4:F4"/>
    <mergeCell ref="I4:I5"/>
    <mergeCell ref="D5:F5"/>
  </mergeCells>
  <phoneticPr fontId="2"/>
  <dataValidations count="1">
    <dataValidation imeMode="hiragana" allowBlank="1" showInputMessage="1" showErrorMessage="1" sqref="L112 L17 L129:L130 L134 L37 L41 L57:L58 L62:L63 L66 L68:L69" xr:uid="{5B5800EF-A7B8-47BD-A3A3-2701F481DCD0}"/>
  </dataValidations>
  <hyperlinks>
    <hyperlink ref="M222" r:id="rId1" xr:uid="{9F6713E5-0B05-42C9-8808-769D8F30B4A2}"/>
  </hyperlinks>
  <pageMargins left="0" right="0" top="0" bottom="0" header="0" footer="0"/>
  <pageSetup paperSize="8" scale="65" orientation="portrait" r:id="rId2"/>
  <tableParts count="1">
    <tablePart r:id="rId3"/>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4F787-2343-4805-885A-A962B5A1C87F}">
  <sheetPr>
    <tabColor rgb="FFFFC000"/>
  </sheetPr>
  <dimension ref="A2:S56"/>
  <sheetViews>
    <sheetView zoomScale="85" zoomScaleNormal="85" workbookViewId="0">
      <pane ySplit="10" topLeftCell="A11" activePane="bottomLeft" state="frozen"/>
      <selection pane="bottomLeft" activeCell="S13" sqref="S13:S17"/>
    </sheetView>
  </sheetViews>
  <sheetFormatPr defaultColWidth="11.875" defaultRowHeight="13.5" customHeight="1"/>
  <cols>
    <col min="1" max="2" width="8.5" style="1" customWidth="1"/>
    <col min="3" max="3" width="9.375" style="1" customWidth="1"/>
    <col min="4" max="4" width="6.125" style="4" customWidth="1"/>
    <col min="5" max="5" width="15.125" style="1" customWidth="1"/>
    <col min="6" max="6" width="15.5" style="1" customWidth="1"/>
    <col min="7" max="7" width="59.75" style="1" customWidth="1"/>
    <col min="8" max="8" width="14.5" style="4" customWidth="1"/>
    <col min="9" max="10" width="12.125" style="4" customWidth="1"/>
    <col min="11" max="11" width="7.125" style="10" customWidth="1"/>
    <col min="12" max="12" width="57.125" style="1" customWidth="1"/>
    <col min="13" max="13" width="28.375" style="1" customWidth="1"/>
    <col min="14" max="14" width="22.5" style="4" customWidth="1"/>
    <col min="15" max="15" width="17" style="4" customWidth="1"/>
    <col min="16" max="16" width="7.875" style="1" customWidth="1"/>
    <col min="17" max="17" width="16.375" style="4" customWidth="1"/>
    <col min="18" max="18" width="17.875" style="1191" customWidth="1"/>
    <col min="19" max="19" width="19.375" style="1191" customWidth="1"/>
    <col min="20" max="16384" width="11.875" style="1"/>
  </cols>
  <sheetData>
    <row r="2" spans="1:19" ht="20.100000000000001" customHeight="1">
      <c r="D2" s="1186" t="s">
        <v>2307</v>
      </c>
      <c r="E2" s="1186"/>
      <c r="F2" s="1186"/>
      <c r="G2" s="3" t="s">
        <v>3888</v>
      </c>
      <c r="I2" s="1187" t="s">
        <v>2309</v>
      </c>
      <c r="J2" s="1188"/>
      <c r="K2" s="1189"/>
      <c r="L2" s="1190">
        <f>SUM(J:J)</f>
        <v>1027000</v>
      </c>
    </row>
    <row r="3" spans="1:19" ht="20.100000000000001" customHeight="1">
      <c r="D3" s="1186" t="s">
        <v>2310</v>
      </c>
      <c r="E3" s="1186"/>
      <c r="F3" s="1186"/>
      <c r="G3" s="13" t="s">
        <v>3889</v>
      </c>
    </row>
    <row r="4" spans="1:19" ht="20.100000000000001" customHeight="1">
      <c r="D4" s="1186" t="s">
        <v>2312</v>
      </c>
      <c r="E4" s="1186"/>
      <c r="F4" s="1186"/>
      <c r="G4" s="13" t="s">
        <v>3890</v>
      </c>
      <c r="I4" s="1192" t="s">
        <v>3891</v>
      </c>
      <c r="J4" s="1192"/>
      <c r="K4" s="1192"/>
      <c r="L4" s="1192"/>
    </row>
    <row r="5" spans="1:19" ht="20.100000000000001" customHeight="1">
      <c r="D5" s="1186" t="s">
        <v>2315</v>
      </c>
      <c r="E5" s="1186"/>
      <c r="F5" s="1186"/>
      <c r="G5" s="16">
        <v>46056</v>
      </c>
      <c r="H5" s="1193" t="s">
        <v>2316</v>
      </c>
      <c r="I5" s="1192"/>
      <c r="J5" s="1192"/>
      <c r="K5" s="1192"/>
      <c r="L5" s="1192"/>
    </row>
    <row r="6" spans="1:19" ht="20.100000000000001" customHeight="1">
      <c r="D6" s="1186" t="s">
        <v>2317</v>
      </c>
      <c r="E6" s="1186"/>
      <c r="F6" s="1186"/>
      <c r="G6" s="16">
        <v>46057</v>
      </c>
      <c r="H6" s="1193"/>
      <c r="J6" s="352"/>
    </row>
    <row r="7" spans="1:19" ht="19.899999999999999" customHeight="1">
      <c r="L7" s="1194"/>
      <c r="M7" s="1194"/>
    </row>
    <row r="8" spans="1:19" ht="16.899999999999999" customHeight="1">
      <c r="K8" s="1195"/>
      <c r="L8" s="1196"/>
    </row>
    <row r="10" spans="1:19" s="4" customFormat="1" ht="19.5" customHeight="1">
      <c r="C10" s="64" t="s">
        <v>2319</v>
      </c>
      <c r="D10" s="1197" t="s">
        <v>2320</v>
      </c>
      <c r="E10" s="1198" t="s">
        <v>2321</v>
      </c>
      <c r="F10" s="1198" t="s">
        <v>2322</v>
      </c>
      <c r="G10" s="1199" t="s">
        <v>2323</v>
      </c>
      <c r="H10" s="1199" t="s">
        <v>36</v>
      </c>
      <c r="I10" s="1199" t="s">
        <v>37</v>
      </c>
      <c r="J10" s="1200" t="s">
        <v>38</v>
      </c>
      <c r="K10" s="1200" t="s">
        <v>2324</v>
      </c>
      <c r="L10" s="1199" t="s">
        <v>2325</v>
      </c>
      <c r="M10" s="1199" t="s">
        <v>2326</v>
      </c>
      <c r="N10" s="1199" t="s">
        <v>2327</v>
      </c>
      <c r="O10" s="1201" t="s">
        <v>2328</v>
      </c>
      <c r="P10" s="1198" t="s">
        <v>2329</v>
      </c>
      <c r="Q10" s="1199" t="s">
        <v>2330</v>
      </c>
      <c r="R10" s="1201" t="s">
        <v>2331</v>
      </c>
      <c r="S10" s="1202" t="s">
        <v>2332</v>
      </c>
    </row>
    <row r="11" spans="1:19" s="804" customFormat="1" ht="19.5" customHeight="1">
      <c r="D11" s="819"/>
      <c r="E11" s="1203" t="s">
        <v>48</v>
      </c>
      <c r="F11" s="1204"/>
      <c r="G11" s="1205"/>
      <c r="H11" s="827"/>
      <c r="I11" s="827"/>
      <c r="J11" s="827"/>
      <c r="K11" s="828"/>
      <c r="L11" s="829"/>
      <c r="M11" s="830"/>
      <c r="N11" s="830"/>
      <c r="O11" s="877"/>
      <c r="P11" s="899"/>
      <c r="Q11" s="830"/>
      <c r="R11" s="877"/>
      <c r="S11" s="1206"/>
    </row>
    <row r="12" spans="1:19" s="804" customFormat="1" ht="19.5" customHeight="1">
      <c r="A12" s="831" t="s">
        <v>49</v>
      </c>
      <c r="B12" s="831"/>
      <c r="C12" s="855">
        <v>1</v>
      </c>
      <c r="D12" s="856">
        <v>1</v>
      </c>
      <c r="E12" s="27" t="s">
        <v>48</v>
      </c>
      <c r="F12" s="27" t="s">
        <v>48</v>
      </c>
      <c r="G12" s="47" t="s">
        <v>3892</v>
      </c>
      <c r="H12" s="35">
        <v>1</v>
      </c>
      <c r="I12" s="333">
        <v>882000</v>
      </c>
      <c r="J12" s="436">
        <f t="shared" ref="J12:J17" si="0">H12*I12</f>
        <v>882000</v>
      </c>
      <c r="K12" s="28"/>
      <c r="L12" s="47" t="s">
        <v>3893</v>
      </c>
      <c r="M12" s="831" t="s">
        <v>3894</v>
      </c>
      <c r="N12" s="831"/>
      <c r="O12" s="1207">
        <v>46001</v>
      </c>
      <c r="P12" s="1208"/>
      <c r="Q12" s="853">
        <v>45691</v>
      </c>
      <c r="R12" s="1207">
        <v>46097</v>
      </c>
      <c r="S12" s="854">
        <v>46097</v>
      </c>
    </row>
    <row r="13" spans="1:19" s="804" customFormat="1" ht="19.5" customHeight="1">
      <c r="A13" s="831"/>
      <c r="B13" s="831"/>
      <c r="C13" s="1211">
        <v>5</v>
      </c>
      <c r="D13" s="856">
        <f>+D12+1</f>
        <v>2</v>
      </c>
      <c r="E13" s="27" t="s">
        <v>48</v>
      </c>
      <c r="F13" s="27" t="s">
        <v>48</v>
      </c>
      <c r="G13" s="47" t="s">
        <v>3500</v>
      </c>
      <c r="H13" s="35">
        <v>1</v>
      </c>
      <c r="I13" s="200">
        <v>18000</v>
      </c>
      <c r="J13" s="436">
        <f t="shared" si="0"/>
        <v>18000</v>
      </c>
      <c r="K13" s="28"/>
      <c r="L13" s="47" t="s">
        <v>3501</v>
      </c>
      <c r="M13" s="831" t="s">
        <v>3894</v>
      </c>
      <c r="N13" s="831"/>
      <c r="O13" s="1207">
        <v>46001</v>
      </c>
      <c r="P13" s="1208"/>
      <c r="Q13" s="853">
        <v>45691</v>
      </c>
      <c r="R13" s="1207">
        <v>46097</v>
      </c>
      <c r="S13" s="854">
        <v>46097</v>
      </c>
    </row>
    <row r="14" spans="1:19" s="804" customFormat="1" ht="19.5" customHeight="1">
      <c r="A14" s="831"/>
      <c r="B14" s="831"/>
      <c r="C14" s="1210">
        <v>4</v>
      </c>
      <c r="D14" s="856">
        <f t="shared" ref="D14:D16" si="1">+D13+1</f>
        <v>3</v>
      </c>
      <c r="E14" s="27" t="s">
        <v>48</v>
      </c>
      <c r="F14" s="27" t="s">
        <v>48</v>
      </c>
      <c r="G14" s="47" t="s">
        <v>3498</v>
      </c>
      <c r="H14" s="35">
        <v>1</v>
      </c>
      <c r="I14" s="200">
        <v>25000</v>
      </c>
      <c r="J14" s="436">
        <f t="shared" si="0"/>
        <v>25000</v>
      </c>
      <c r="K14" s="28"/>
      <c r="L14" s="47" t="s">
        <v>3499</v>
      </c>
      <c r="M14" s="831" t="s">
        <v>3894</v>
      </c>
      <c r="N14" s="831"/>
      <c r="O14" s="1207">
        <v>46001</v>
      </c>
      <c r="P14" s="1208"/>
      <c r="Q14" s="853">
        <v>45691</v>
      </c>
      <c r="R14" s="1207">
        <v>46097</v>
      </c>
      <c r="S14" s="854">
        <v>46097</v>
      </c>
    </row>
    <row r="15" spans="1:19" s="804" customFormat="1" ht="19.5" customHeight="1">
      <c r="A15" s="831"/>
      <c r="B15" s="831"/>
      <c r="C15" s="1212">
        <v>3</v>
      </c>
      <c r="D15" s="856">
        <f t="shared" si="1"/>
        <v>4</v>
      </c>
      <c r="E15" s="27" t="s">
        <v>48</v>
      </c>
      <c r="F15" s="27" t="s">
        <v>48</v>
      </c>
      <c r="G15" s="1213" t="s">
        <v>3895</v>
      </c>
      <c r="H15" s="35">
        <v>1</v>
      </c>
      <c r="I15" s="333">
        <v>50000</v>
      </c>
      <c r="J15" s="436">
        <f t="shared" si="0"/>
        <v>50000</v>
      </c>
      <c r="K15" s="28"/>
      <c r="L15" s="47" t="s">
        <v>3896</v>
      </c>
      <c r="M15" s="831" t="s">
        <v>3894</v>
      </c>
      <c r="N15" s="831"/>
      <c r="O15" s="1207">
        <v>46001</v>
      </c>
      <c r="P15" s="1208"/>
      <c r="Q15" s="853">
        <v>45691</v>
      </c>
      <c r="R15" s="1207">
        <v>46097</v>
      </c>
      <c r="S15" s="854">
        <v>46097</v>
      </c>
    </row>
    <row r="16" spans="1:19" s="804" customFormat="1" ht="19.5" customHeight="1">
      <c r="A16" s="831" t="s">
        <v>49</v>
      </c>
      <c r="B16" s="831"/>
      <c r="C16" s="862">
        <v>2</v>
      </c>
      <c r="D16" s="856">
        <f t="shared" si="1"/>
        <v>5</v>
      </c>
      <c r="E16" s="43" t="s">
        <v>48</v>
      </c>
      <c r="F16" s="43" t="s">
        <v>48</v>
      </c>
      <c r="G16" s="261" t="s">
        <v>3897</v>
      </c>
      <c r="H16" s="45">
        <v>1</v>
      </c>
      <c r="I16" s="208">
        <v>40000</v>
      </c>
      <c r="J16" s="436">
        <f t="shared" si="0"/>
        <v>40000</v>
      </c>
      <c r="K16" s="441"/>
      <c r="L16" s="261" t="s">
        <v>3898</v>
      </c>
      <c r="M16" s="831" t="s">
        <v>3894</v>
      </c>
      <c r="N16" s="831"/>
      <c r="O16" s="1207">
        <v>46001</v>
      </c>
      <c r="P16" s="1208"/>
      <c r="Q16" s="853">
        <v>45691</v>
      </c>
      <c r="R16" s="1207">
        <v>46097</v>
      </c>
      <c r="S16" s="854">
        <v>46097</v>
      </c>
    </row>
    <row r="17" spans="1:19" s="804" customFormat="1" ht="19.5" customHeight="1">
      <c r="A17" s="831" t="s">
        <v>2620</v>
      </c>
      <c r="B17" s="831"/>
      <c r="C17" s="855">
        <v>1</v>
      </c>
      <c r="D17" s="856">
        <f>+D16+1</f>
        <v>6</v>
      </c>
      <c r="E17" s="1214" t="s">
        <v>48</v>
      </c>
      <c r="F17" s="1214" t="s">
        <v>48</v>
      </c>
      <c r="G17" s="1215" t="s">
        <v>53</v>
      </c>
      <c r="H17" s="45">
        <v>1</v>
      </c>
      <c r="I17" s="208">
        <v>12000</v>
      </c>
      <c r="J17" s="436">
        <f t="shared" si="0"/>
        <v>12000</v>
      </c>
      <c r="K17" s="28"/>
      <c r="L17" s="47"/>
      <c r="M17" s="831" t="s">
        <v>3894</v>
      </c>
      <c r="N17" s="1216"/>
      <c r="O17" s="1207">
        <v>46001</v>
      </c>
      <c r="P17" s="1208"/>
      <c r="Q17" s="853">
        <v>45691</v>
      </c>
      <c r="R17" s="1220">
        <v>46097</v>
      </c>
      <c r="S17" s="854">
        <v>46097</v>
      </c>
    </row>
    <row r="18" spans="1:19" s="804" customFormat="1" ht="19.5" customHeight="1">
      <c r="C18" s="831"/>
      <c r="D18" s="1208"/>
      <c r="E18" s="43"/>
      <c r="F18" s="43"/>
      <c r="G18" s="1218"/>
      <c r="H18" s="57"/>
      <c r="I18" s="57"/>
      <c r="J18" s="61"/>
      <c r="K18" s="28"/>
      <c r="L18" s="47"/>
      <c r="M18" s="1219"/>
      <c r="N18" s="1216"/>
      <c r="O18" s="1207"/>
      <c r="P18" s="1208"/>
      <c r="Q18" s="853"/>
      <c r="R18" s="1220"/>
      <c r="S18" s="1221"/>
    </row>
    <row r="19" spans="1:19" s="804" customFormat="1" ht="19.5" customHeight="1">
      <c r="C19" s="831"/>
      <c r="D19" s="1208"/>
      <c r="E19" s="1222"/>
      <c r="F19" s="1222"/>
      <c r="G19" s="1218"/>
      <c r="H19" s="57"/>
      <c r="I19" s="57"/>
      <c r="J19" s="1223"/>
      <c r="K19" s="1224"/>
      <c r="L19" s="1225"/>
      <c r="M19" s="1219"/>
      <c r="N19" s="1216"/>
      <c r="O19" s="1207"/>
      <c r="P19" s="1208"/>
      <c r="Q19" s="853"/>
      <c r="R19" s="1220"/>
      <c r="S19" s="1221"/>
    </row>
    <row r="20" spans="1:19" s="804" customFormat="1" ht="19.5" customHeight="1">
      <c r="C20" s="831"/>
      <c r="D20" s="1208"/>
      <c r="E20" s="1208"/>
      <c r="F20" s="1226"/>
      <c r="G20" s="1227">
        <f>SUM(J12:J18)</f>
        <v>1027000</v>
      </c>
      <c r="H20" s="831"/>
      <c r="I20" s="1228"/>
      <c r="J20" s="1229"/>
      <c r="K20" s="479"/>
      <c r="L20" s="852"/>
      <c r="M20" s="1230"/>
      <c r="N20" s="1208"/>
      <c r="O20" s="1207"/>
      <c r="P20" s="1208"/>
      <c r="Q20" s="853"/>
      <c r="R20" s="853"/>
      <c r="S20" s="854"/>
    </row>
    <row r="21" spans="1:19" s="4" customFormat="1" ht="19.5" customHeight="1">
      <c r="C21" s="26"/>
      <c r="D21" s="704"/>
      <c r="E21" s="27"/>
      <c r="F21" s="27"/>
      <c r="G21" s="291"/>
      <c r="H21" s="63"/>
      <c r="I21" s="63"/>
      <c r="J21" s="63"/>
      <c r="K21" s="958"/>
      <c r="L21" s="109"/>
      <c r="M21" s="26"/>
      <c r="N21" s="26"/>
      <c r="O21" s="30"/>
      <c r="P21" s="27"/>
      <c r="Q21" s="26"/>
      <c r="R21" s="1231"/>
      <c r="S21" s="1232"/>
    </row>
    <row r="22" spans="1:19" s="4" customFormat="1" ht="19.5" customHeight="1">
      <c r="C22" s="26"/>
      <c r="D22" s="704"/>
      <c r="E22" s="27"/>
      <c r="F22" s="27"/>
      <c r="G22" s="291"/>
      <c r="H22" s="63"/>
      <c r="I22" s="63"/>
      <c r="J22" s="63"/>
      <c r="K22" s="958"/>
      <c r="L22" s="109"/>
      <c r="M22" s="26"/>
      <c r="N22" s="26"/>
      <c r="O22" s="30"/>
      <c r="P22" s="27"/>
      <c r="Q22" s="26"/>
      <c r="R22" s="1231"/>
      <c r="S22" s="1232"/>
    </row>
    <row r="23" spans="1:19" s="4" customFormat="1" ht="19.5" customHeight="1">
      <c r="C23" s="26"/>
      <c r="D23" s="27"/>
      <c r="E23" s="27"/>
      <c r="F23" s="27"/>
      <c r="G23" s="291"/>
      <c r="H23" s="1233"/>
      <c r="I23" s="71"/>
      <c r="J23" s="71"/>
      <c r="K23" s="1234"/>
      <c r="L23" s="1235"/>
      <c r="M23" s="1199"/>
      <c r="N23" s="1199"/>
      <c r="O23" s="1201"/>
      <c r="P23" s="1198"/>
      <c r="Q23" s="1200"/>
      <c r="R23" s="30"/>
      <c r="S23" s="374"/>
    </row>
    <row r="24" spans="1:19" s="4" customFormat="1" ht="19.5" customHeight="1">
      <c r="C24" s="26"/>
      <c r="D24" s="27"/>
      <c r="E24" s="27"/>
      <c r="F24" s="27"/>
      <c r="G24" s="291"/>
      <c r="H24" s="1233"/>
      <c r="I24" s="71"/>
      <c r="J24" s="71"/>
      <c r="K24" s="1234"/>
      <c r="L24" s="1235"/>
      <c r="M24" s="1199"/>
      <c r="N24" s="1199"/>
      <c r="O24" s="1201"/>
      <c r="P24" s="1198"/>
      <c r="Q24" s="1200"/>
      <c r="R24" s="30"/>
      <c r="S24" s="374"/>
    </row>
    <row r="25" spans="1:19" s="4" customFormat="1" ht="19.5" customHeight="1">
      <c r="C25" s="26"/>
      <c r="D25" s="27"/>
      <c r="E25" s="27"/>
      <c r="F25" s="27"/>
      <c r="G25" s="291"/>
      <c r="H25" s="1233"/>
      <c r="I25" s="71"/>
      <c r="J25" s="71"/>
      <c r="K25" s="1234"/>
      <c r="L25" s="1235"/>
      <c r="M25" s="1199"/>
      <c r="N25" s="1199"/>
      <c r="O25" s="1201"/>
      <c r="P25" s="1198"/>
      <c r="Q25" s="1200"/>
      <c r="R25" s="30"/>
      <c r="S25" s="374"/>
    </row>
    <row r="26" spans="1:19" s="4" customFormat="1" ht="19.5" customHeight="1">
      <c r="C26" s="26"/>
      <c r="D26" s="27"/>
      <c r="E26" s="27"/>
      <c r="F26" s="27"/>
      <c r="G26" s="291"/>
      <c r="H26" s="1233"/>
      <c r="I26" s="71"/>
      <c r="J26" s="71"/>
      <c r="K26" s="1234"/>
      <c r="L26" s="1235"/>
      <c r="M26" s="1199"/>
      <c r="N26" s="1199"/>
      <c r="O26" s="1201"/>
      <c r="P26" s="1198"/>
      <c r="Q26" s="1200"/>
      <c r="R26" s="30"/>
      <c r="S26" s="374"/>
    </row>
    <row r="27" spans="1:19" s="4" customFormat="1" ht="19.5" customHeight="1">
      <c r="C27" s="26"/>
      <c r="D27" s="27"/>
      <c r="E27" s="27"/>
      <c r="F27" s="27"/>
      <c r="G27" s="291"/>
      <c r="H27" s="1233"/>
      <c r="I27" s="71"/>
      <c r="J27" s="71"/>
      <c r="K27" s="1234"/>
      <c r="L27" s="1235"/>
      <c r="M27" s="1199"/>
      <c r="N27" s="1199"/>
      <c r="O27" s="1201"/>
      <c r="P27" s="1198"/>
      <c r="Q27" s="1200"/>
      <c r="R27" s="30"/>
      <c r="S27" s="374"/>
    </row>
    <row r="28" spans="1:19" s="4" customFormat="1" ht="19.5" customHeight="1">
      <c r="C28" s="26"/>
      <c r="D28" s="27"/>
      <c r="E28" s="27"/>
      <c r="F28" s="27"/>
      <c r="G28" s="291"/>
      <c r="H28" s="1233"/>
      <c r="I28" s="71"/>
      <c r="J28" s="71"/>
      <c r="K28" s="1234"/>
      <c r="L28" s="1235"/>
      <c r="M28" s="1199"/>
      <c r="N28" s="1199"/>
      <c r="O28" s="1201"/>
      <c r="P28" s="1198"/>
      <c r="Q28" s="1200"/>
      <c r="R28" s="30"/>
      <c r="S28" s="374"/>
    </row>
    <row r="29" spans="1:19" s="4" customFormat="1" ht="19.5" customHeight="1">
      <c r="C29" s="26"/>
      <c r="D29" s="27"/>
      <c r="E29" s="27"/>
      <c r="F29" s="27"/>
      <c r="G29" s="291"/>
      <c r="H29" s="1233"/>
      <c r="I29" s="71"/>
      <c r="J29" s="71"/>
      <c r="K29" s="1234"/>
      <c r="L29" s="1235"/>
      <c r="M29" s="1199"/>
      <c r="N29" s="1199"/>
      <c r="O29" s="1201"/>
      <c r="P29" s="1198"/>
      <c r="Q29" s="1200"/>
      <c r="R29" s="30"/>
      <c r="S29" s="374"/>
    </row>
    <row r="30" spans="1:19" s="4" customFormat="1" ht="19.5" customHeight="1">
      <c r="C30" s="26"/>
      <c r="D30" s="27"/>
      <c r="E30" s="27"/>
      <c r="F30" s="27"/>
      <c r="G30" s="291"/>
      <c r="H30" s="1233"/>
      <c r="I30" s="71"/>
      <c r="J30" s="71"/>
      <c r="K30" s="1234"/>
      <c r="L30" s="1235"/>
      <c r="M30" s="1199"/>
      <c r="N30" s="1199"/>
      <c r="O30" s="1201"/>
      <c r="P30" s="1198"/>
      <c r="Q30" s="1200"/>
      <c r="R30" s="30"/>
      <c r="S30" s="374"/>
    </row>
    <row r="31" spans="1:19" s="4" customFormat="1" ht="19.5" customHeight="1">
      <c r="C31" s="26"/>
      <c r="D31" s="27"/>
      <c r="E31" s="27"/>
      <c r="F31" s="27"/>
      <c r="G31" s="291"/>
      <c r="H31" s="1233"/>
      <c r="I31" s="71"/>
      <c r="J31" s="71"/>
      <c r="K31" s="1234"/>
      <c r="L31" s="1235"/>
      <c r="M31" s="1199"/>
      <c r="N31" s="1199"/>
      <c r="O31" s="1201"/>
      <c r="P31" s="1198"/>
      <c r="Q31" s="1200"/>
      <c r="R31" s="30"/>
      <c r="S31" s="374"/>
    </row>
    <row r="32" spans="1:19" s="4" customFormat="1" ht="19.5" customHeight="1">
      <c r="C32" s="26"/>
      <c r="D32" s="27"/>
      <c r="E32" s="27"/>
      <c r="F32" s="27"/>
      <c r="G32" s="291"/>
      <c r="H32" s="1233"/>
      <c r="I32" s="71"/>
      <c r="J32" s="71"/>
      <c r="K32" s="1234"/>
      <c r="L32" s="1235"/>
      <c r="M32" s="1199"/>
      <c r="N32" s="1199"/>
      <c r="O32" s="1201"/>
      <c r="P32" s="1198"/>
      <c r="Q32" s="1200"/>
      <c r="R32" s="30"/>
      <c r="S32" s="374"/>
    </row>
    <row r="33" spans="3:19" s="4" customFormat="1" ht="19.5" customHeight="1">
      <c r="C33" s="26"/>
      <c r="D33" s="27"/>
      <c r="E33" s="27"/>
      <c r="F33" s="27"/>
      <c r="G33" s="291"/>
      <c r="H33" s="1233"/>
      <c r="I33" s="71"/>
      <c r="J33" s="71"/>
      <c r="K33" s="1234"/>
      <c r="L33" s="1235"/>
      <c r="M33" s="1199"/>
      <c r="N33" s="1199"/>
      <c r="O33" s="1201"/>
      <c r="P33" s="1198"/>
      <c r="Q33" s="1200"/>
      <c r="R33" s="30"/>
      <c r="S33" s="374"/>
    </row>
    <row r="34" spans="3:19" s="4" customFormat="1" ht="19.5" customHeight="1">
      <c r="C34" s="26"/>
      <c r="D34" s="27"/>
      <c r="E34" s="27"/>
      <c r="F34" s="27"/>
      <c r="G34" s="291"/>
      <c r="H34" s="1233"/>
      <c r="I34" s="71"/>
      <c r="J34" s="71"/>
      <c r="K34" s="1234"/>
      <c r="L34" s="1235"/>
      <c r="M34" s="1199"/>
      <c r="N34" s="1199"/>
      <c r="O34" s="1201"/>
      <c r="P34" s="1198"/>
      <c r="Q34" s="1200"/>
      <c r="R34" s="30"/>
      <c r="S34" s="374"/>
    </row>
    <row r="35" spans="3:19" s="4" customFormat="1" ht="19.5" customHeight="1">
      <c r="C35" s="26"/>
      <c r="D35" s="27"/>
      <c r="E35" s="27"/>
      <c r="F35" s="27"/>
      <c r="G35" s="291"/>
      <c r="H35" s="1233"/>
      <c r="I35" s="71"/>
      <c r="J35" s="71"/>
      <c r="K35" s="1234"/>
      <c r="L35" s="1235"/>
      <c r="M35" s="1199"/>
      <c r="N35" s="1199"/>
      <c r="O35" s="1201"/>
      <c r="P35" s="1198"/>
      <c r="Q35" s="1200"/>
      <c r="R35" s="30"/>
      <c r="S35" s="374"/>
    </row>
    <row r="36" spans="3:19" s="4" customFormat="1" ht="19.5" customHeight="1">
      <c r="C36" s="26"/>
      <c r="D36" s="27"/>
      <c r="E36" s="27"/>
      <c r="F36" s="27"/>
      <c r="G36" s="291"/>
      <c r="H36" s="1233"/>
      <c r="I36" s="71"/>
      <c r="J36" s="71"/>
      <c r="K36" s="1234"/>
      <c r="L36" s="1235"/>
      <c r="M36" s="1199"/>
      <c r="N36" s="1199"/>
      <c r="O36" s="1201"/>
      <c r="P36" s="1198"/>
      <c r="Q36" s="1200"/>
      <c r="R36" s="30"/>
      <c r="S36" s="374"/>
    </row>
    <row r="37" spans="3:19" s="4" customFormat="1" ht="19.5" customHeight="1">
      <c r="C37" s="26"/>
      <c r="D37" s="27"/>
      <c r="E37" s="27"/>
      <c r="F37" s="27"/>
      <c r="G37" s="291"/>
      <c r="H37" s="1233"/>
      <c r="I37" s="71"/>
      <c r="J37" s="71"/>
      <c r="K37" s="1234"/>
      <c r="L37" s="1235"/>
      <c r="M37" s="1199"/>
      <c r="N37" s="1199"/>
      <c r="O37" s="1201"/>
      <c r="P37" s="1198"/>
      <c r="Q37" s="1200"/>
      <c r="R37" s="30"/>
      <c r="S37" s="374"/>
    </row>
    <row r="38" spans="3:19" s="4" customFormat="1" ht="19.5" customHeight="1">
      <c r="C38" s="26"/>
      <c r="D38" s="27"/>
      <c r="E38" s="27"/>
      <c r="F38" s="27"/>
      <c r="G38" s="291"/>
      <c r="H38" s="1233"/>
      <c r="I38" s="71"/>
      <c r="J38" s="71"/>
      <c r="K38" s="1234"/>
      <c r="L38" s="1235"/>
      <c r="M38" s="1199"/>
      <c r="N38" s="1199"/>
      <c r="O38" s="1201"/>
      <c r="P38" s="1198"/>
      <c r="Q38" s="1200"/>
      <c r="R38" s="30"/>
      <c r="S38" s="374"/>
    </row>
    <row r="39" spans="3:19" s="4" customFormat="1" ht="19.5" customHeight="1">
      <c r="C39" s="26"/>
      <c r="D39" s="27"/>
      <c r="E39" s="27"/>
      <c r="F39" s="27"/>
      <c r="G39" s="291"/>
      <c r="H39" s="1233"/>
      <c r="I39" s="71"/>
      <c r="J39" s="71"/>
      <c r="K39" s="1234"/>
      <c r="L39" s="1235"/>
      <c r="M39" s="1199"/>
      <c r="N39" s="1199"/>
      <c r="O39" s="1201"/>
      <c r="P39" s="1198"/>
      <c r="Q39" s="1200"/>
      <c r="R39" s="30"/>
      <c r="S39" s="374"/>
    </row>
    <row r="40" spans="3:19" s="4" customFormat="1" ht="19.5" customHeight="1">
      <c r="C40" s="26"/>
      <c r="D40" s="27"/>
      <c r="E40" s="27"/>
      <c r="F40" s="27"/>
      <c r="G40" s="291"/>
      <c r="H40" s="1233"/>
      <c r="I40" s="71"/>
      <c r="J40" s="71"/>
      <c r="K40" s="1234"/>
      <c r="L40" s="1235"/>
      <c r="M40" s="1199"/>
      <c r="N40" s="1199"/>
      <c r="O40" s="1201"/>
      <c r="P40" s="1198"/>
      <c r="Q40" s="1200"/>
      <c r="R40" s="30"/>
      <c r="S40" s="374"/>
    </row>
    <row r="41" spans="3:19" s="4" customFormat="1" ht="19.5" customHeight="1">
      <c r="C41" s="26"/>
      <c r="D41" s="27"/>
      <c r="E41" s="27"/>
      <c r="F41" s="27"/>
      <c r="G41" s="291"/>
      <c r="H41" s="1233"/>
      <c r="I41" s="71"/>
      <c r="J41" s="71"/>
      <c r="K41" s="1234"/>
      <c r="L41" s="1235"/>
      <c r="M41" s="1199"/>
      <c r="N41" s="1199"/>
      <c r="O41" s="1201"/>
      <c r="P41" s="1198"/>
      <c r="Q41" s="1200"/>
      <c r="R41" s="30"/>
      <c r="S41" s="374"/>
    </row>
    <row r="42" spans="3:19" s="4" customFormat="1" ht="19.5" customHeight="1">
      <c r="C42" s="26"/>
      <c r="D42" s="27"/>
      <c r="E42" s="27"/>
      <c r="F42" s="27"/>
      <c r="G42" s="291"/>
      <c r="H42" s="1233"/>
      <c r="I42" s="71"/>
      <c r="J42" s="71"/>
      <c r="K42" s="1234"/>
      <c r="L42" s="1235"/>
      <c r="M42" s="1199"/>
      <c r="N42" s="1199"/>
      <c r="O42" s="1201"/>
      <c r="P42" s="1198"/>
      <c r="Q42" s="1200"/>
      <c r="R42" s="30"/>
      <c r="S42" s="374"/>
    </row>
    <row r="43" spans="3:19" s="4" customFormat="1" ht="19.5" customHeight="1">
      <c r="C43" s="26"/>
      <c r="D43" s="27"/>
      <c r="E43" s="27"/>
      <c r="F43" s="27"/>
      <c r="G43" s="291"/>
      <c r="H43" s="1233"/>
      <c r="I43" s="71"/>
      <c r="J43" s="71"/>
      <c r="K43" s="1234"/>
      <c r="L43" s="1235"/>
      <c r="M43" s="1199"/>
      <c r="N43" s="1199"/>
      <c r="O43" s="1201"/>
      <c r="P43" s="1198"/>
      <c r="Q43" s="1200"/>
      <c r="R43" s="30"/>
      <c r="S43" s="374"/>
    </row>
    <row r="44" spans="3:19" s="4" customFormat="1" ht="19.5" customHeight="1">
      <c r="C44" s="26"/>
      <c r="D44" s="27"/>
      <c r="E44" s="27"/>
      <c r="F44" s="27"/>
      <c r="G44" s="291"/>
      <c r="H44" s="1233"/>
      <c r="I44" s="71"/>
      <c r="J44" s="71"/>
      <c r="K44" s="1234"/>
      <c r="L44" s="1235"/>
      <c r="M44" s="1199"/>
      <c r="N44" s="1199"/>
      <c r="O44" s="1201"/>
      <c r="P44" s="1198"/>
      <c r="Q44" s="1200"/>
      <c r="R44" s="30"/>
      <c r="S44" s="374"/>
    </row>
    <row r="45" spans="3:19" s="4" customFormat="1" ht="19.5" customHeight="1">
      <c r="C45" s="26"/>
      <c r="D45" s="27"/>
      <c r="E45" s="27"/>
      <c r="F45" s="27"/>
      <c r="G45" s="291"/>
      <c r="H45" s="1233"/>
      <c r="I45" s="71"/>
      <c r="J45" s="71"/>
      <c r="K45" s="1234"/>
      <c r="L45" s="1235"/>
      <c r="M45" s="1199"/>
      <c r="N45" s="1199"/>
      <c r="O45" s="1201"/>
      <c r="P45" s="1198"/>
      <c r="Q45" s="1200"/>
      <c r="R45" s="30"/>
      <c r="S45" s="374"/>
    </row>
    <row r="46" spans="3:19" s="4" customFormat="1" ht="19.5" customHeight="1">
      <c r="C46" s="26"/>
      <c r="D46" s="27"/>
      <c r="E46" s="27"/>
      <c r="F46" s="27"/>
      <c r="G46" s="291"/>
      <c r="H46" s="1233"/>
      <c r="I46" s="71"/>
      <c r="J46" s="71"/>
      <c r="K46" s="1234"/>
      <c r="L46" s="1235"/>
      <c r="M46" s="1199"/>
      <c r="N46" s="1199"/>
      <c r="O46" s="1201"/>
      <c r="P46" s="1198"/>
      <c r="Q46" s="1200"/>
      <c r="R46" s="30"/>
      <c r="S46" s="374"/>
    </row>
    <row r="47" spans="3:19" s="4" customFormat="1" ht="19.5" customHeight="1">
      <c r="C47" s="26"/>
      <c r="D47" s="27"/>
      <c r="E47" s="27"/>
      <c r="F47" s="27"/>
      <c r="G47" s="291"/>
      <c r="H47" s="1233"/>
      <c r="I47" s="71"/>
      <c r="J47" s="71"/>
      <c r="K47" s="1234"/>
      <c r="L47" s="1235"/>
      <c r="M47" s="1199"/>
      <c r="N47" s="1199"/>
      <c r="O47" s="1201"/>
      <c r="P47" s="1198"/>
      <c r="Q47" s="1200"/>
      <c r="R47" s="30"/>
      <c r="S47" s="374"/>
    </row>
    <row r="48" spans="3:19" s="4" customFormat="1" ht="19.5" customHeight="1">
      <c r="C48" s="26"/>
      <c r="D48" s="27"/>
      <c r="E48" s="27"/>
      <c r="F48" s="27"/>
      <c r="G48" s="291"/>
      <c r="H48" s="1233"/>
      <c r="I48" s="71"/>
      <c r="J48" s="71"/>
      <c r="K48" s="1234"/>
      <c r="L48" s="1235"/>
      <c r="M48" s="1199"/>
      <c r="N48" s="1199"/>
      <c r="O48" s="1201"/>
      <c r="P48" s="1198"/>
      <c r="Q48" s="1200"/>
      <c r="R48" s="30"/>
      <c r="S48" s="374"/>
    </row>
    <row r="49" spans="3:19" s="4" customFormat="1" ht="19.5" customHeight="1">
      <c r="C49" s="26"/>
      <c r="D49" s="27"/>
      <c r="E49" s="27"/>
      <c r="F49" s="27"/>
      <c r="G49" s="291"/>
      <c r="H49" s="1233"/>
      <c r="I49" s="71"/>
      <c r="J49" s="71"/>
      <c r="K49" s="1234"/>
      <c r="L49" s="1235"/>
      <c r="M49" s="1199"/>
      <c r="N49" s="1199"/>
      <c r="O49" s="1201"/>
      <c r="P49" s="1198"/>
      <c r="Q49" s="1200"/>
      <c r="R49" s="30"/>
      <c r="S49" s="374"/>
    </row>
    <row r="50" spans="3:19" ht="18" customHeight="1">
      <c r="C50" s="26"/>
      <c r="D50" s="1199"/>
      <c r="E50" s="1198"/>
      <c r="F50" s="1198"/>
      <c r="G50" s="1236"/>
      <c r="H50" s="1237"/>
      <c r="I50" s="1237"/>
      <c r="J50" s="71"/>
      <c r="K50" s="1200"/>
      <c r="L50" s="1236"/>
      <c r="M50" s="1238"/>
      <c r="N50" s="1199"/>
      <c r="O50" s="1201"/>
      <c r="P50" s="1239"/>
      <c r="Q50" s="1200"/>
      <c r="R50" s="30"/>
      <c r="S50" s="375"/>
    </row>
    <row r="51" spans="3:19" ht="18" customHeight="1">
      <c r="C51" s="26"/>
      <c r="D51" s="1199"/>
      <c r="E51" s="1199"/>
      <c r="F51" s="1199"/>
      <c r="G51" s="1238" t="s">
        <v>3512</v>
      </c>
      <c r="H51" s="71"/>
      <c r="I51" s="71"/>
      <c r="J51" s="71">
        <f>H51*I51</f>
        <v>0</v>
      </c>
      <c r="K51" s="1234"/>
      <c r="L51" s="1236" t="s">
        <v>2352</v>
      </c>
      <c r="M51" s="1239"/>
      <c r="N51" s="1199"/>
      <c r="O51" s="1201"/>
      <c r="P51" s="1239"/>
      <c r="Q51" s="1200"/>
      <c r="R51" s="30"/>
      <c r="S51" s="374"/>
    </row>
    <row r="52" spans="3:19" ht="18" customHeight="1">
      <c r="C52" s="26"/>
      <c r="D52" s="1199"/>
      <c r="E52" s="1198"/>
      <c r="F52" s="1198"/>
      <c r="G52" s="1238" t="s">
        <v>2352</v>
      </c>
      <c r="H52" s="71"/>
      <c r="I52" s="71">
        <v>5000</v>
      </c>
      <c r="J52" s="71">
        <f>H52*I52</f>
        <v>0</v>
      </c>
      <c r="K52" s="1234"/>
      <c r="L52" s="1236" t="s">
        <v>2353</v>
      </c>
      <c r="M52" s="1239"/>
      <c r="N52" s="1199"/>
      <c r="O52" s="1199"/>
      <c r="P52" s="1239"/>
      <c r="Q52" s="1200"/>
      <c r="R52" s="374"/>
      <c r="S52" s="374"/>
    </row>
    <row r="53" spans="3:19" ht="18" customHeight="1">
      <c r="C53" s="26"/>
      <c r="D53" s="1199"/>
      <c r="E53" s="1198"/>
      <c r="F53" s="1198"/>
      <c r="G53" s="1238" t="s">
        <v>2353</v>
      </c>
      <c r="H53" s="71"/>
      <c r="I53" s="71"/>
      <c r="J53" s="71">
        <f>H53*I53</f>
        <v>0</v>
      </c>
      <c r="K53" s="1234"/>
      <c r="L53" s="1240"/>
      <c r="M53" s="1239"/>
      <c r="N53" s="1199"/>
      <c r="O53" s="1199"/>
      <c r="P53" s="1239"/>
      <c r="Q53" s="1200"/>
      <c r="R53" s="374"/>
      <c r="S53" s="374"/>
    </row>
    <row r="54" spans="3:19" ht="18" customHeight="1">
      <c r="C54" s="26"/>
      <c r="D54" s="1199"/>
      <c r="E54" s="1198"/>
      <c r="F54" s="1198"/>
      <c r="G54" s="1241"/>
      <c r="H54" s="1242"/>
      <c r="I54" s="1242"/>
      <c r="J54" s="1243"/>
      <c r="K54" s="1244"/>
      <c r="L54" s="1245"/>
      <c r="M54" s="1239"/>
      <c r="N54" s="1199"/>
      <c r="O54" s="1199"/>
      <c r="P54" s="1239"/>
      <c r="Q54" s="1200"/>
      <c r="R54" s="374"/>
      <c r="S54" s="374"/>
    </row>
    <row r="55" spans="3:19" ht="18" customHeight="1"/>
    <row r="56" spans="3:19" ht="18" customHeight="1"/>
  </sheetData>
  <autoFilter ref="A10:S22" xr:uid="{45795B11-EA03-4D9F-B7D5-933EB783FCD2}"/>
  <mergeCells count="11">
    <mergeCell ref="L7:M7"/>
    <mergeCell ref="E11:G11"/>
    <mergeCell ref="G54:J54"/>
    <mergeCell ref="D2:F2"/>
    <mergeCell ref="I2:K2"/>
    <mergeCell ref="D3:F3"/>
    <mergeCell ref="D4:F4"/>
    <mergeCell ref="I4:L5"/>
    <mergeCell ref="D5:F5"/>
    <mergeCell ref="H5:H6"/>
    <mergeCell ref="D6:F6"/>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C0507-9D20-4736-BC32-99F6E35C5DEE}">
  <sheetPr>
    <tabColor rgb="FF00B0F0"/>
  </sheetPr>
  <dimension ref="A2:S45"/>
  <sheetViews>
    <sheetView topLeftCell="H1" zoomScale="85" zoomScaleNormal="85" workbookViewId="0">
      <pane ySplit="10" topLeftCell="A11" activePane="bottomLeft" state="frozen"/>
      <selection pane="bottomLeft" activeCell="S28" sqref="S28"/>
    </sheetView>
  </sheetViews>
  <sheetFormatPr defaultColWidth="11.875" defaultRowHeight="13.5" customHeight="1"/>
  <cols>
    <col min="1" max="2" width="8.5" style="1" customWidth="1"/>
    <col min="3" max="3" width="9.375" style="1" customWidth="1"/>
    <col min="4" max="4" width="6.125" style="4" customWidth="1"/>
    <col min="5" max="5" width="15.125" style="1" customWidth="1"/>
    <col min="6" max="6" width="15.5" style="1" customWidth="1"/>
    <col min="7" max="7" width="59.875" style="1" customWidth="1"/>
    <col min="8" max="8" width="14.5" style="4" customWidth="1"/>
    <col min="9" max="10" width="12.125" style="4" customWidth="1"/>
    <col min="11" max="11" width="7.125" style="10" customWidth="1"/>
    <col min="12" max="12" width="48.5" style="1" customWidth="1"/>
    <col min="13" max="13" width="28.375" style="1" customWidth="1"/>
    <col min="14" max="14" width="22.5" style="4" customWidth="1"/>
    <col min="15" max="15" width="17" style="4" customWidth="1"/>
    <col min="16" max="16" width="7.875" style="1" customWidth="1"/>
    <col min="17" max="17" width="16.375" style="4" customWidth="1"/>
    <col min="18" max="18" width="17.875" style="1191" customWidth="1"/>
    <col min="19" max="19" width="19.375" style="1191" customWidth="1"/>
    <col min="20" max="16384" width="11.875" style="1"/>
  </cols>
  <sheetData>
    <row r="2" spans="1:19" ht="20.100000000000001" customHeight="1">
      <c r="D2" s="1186" t="s">
        <v>2307</v>
      </c>
      <c r="E2" s="1186"/>
      <c r="F2" s="1186"/>
      <c r="G2" s="3" t="s">
        <v>3888</v>
      </c>
      <c r="I2" s="1187" t="s">
        <v>2309</v>
      </c>
      <c r="J2" s="1188"/>
      <c r="K2" s="1189"/>
      <c r="L2" s="1190">
        <f>SUM(J:J)</f>
        <v>121367</v>
      </c>
    </row>
    <row r="3" spans="1:19" ht="20.100000000000001" customHeight="1">
      <c r="D3" s="1186" t="s">
        <v>2310</v>
      </c>
      <c r="E3" s="1186"/>
      <c r="F3" s="1186"/>
      <c r="G3" s="13" t="s">
        <v>3889</v>
      </c>
    </row>
    <row r="4" spans="1:19" ht="20.100000000000001" customHeight="1">
      <c r="D4" s="1186" t="s">
        <v>2312</v>
      </c>
      <c r="E4" s="1186"/>
      <c r="F4" s="1186"/>
      <c r="G4" s="13" t="s">
        <v>3890</v>
      </c>
      <c r="I4" s="1192" t="s">
        <v>3891</v>
      </c>
      <c r="J4" s="1192"/>
      <c r="K4" s="1192"/>
      <c r="L4" s="1192"/>
    </row>
    <row r="5" spans="1:19" ht="20.100000000000001" customHeight="1">
      <c r="D5" s="1186" t="s">
        <v>2315</v>
      </c>
      <c r="E5" s="1186"/>
      <c r="F5" s="1186"/>
      <c r="G5" s="16">
        <v>46042</v>
      </c>
      <c r="H5" s="1530" t="s">
        <v>3899</v>
      </c>
      <c r="I5" s="1192"/>
      <c r="J5" s="1192"/>
      <c r="K5" s="1192"/>
      <c r="L5" s="1192"/>
    </row>
    <row r="6" spans="1:19" ht="20.100000000000001" customHeight="1">
      <c r="D6" s="1186" t="s">
        <v>2317</v>
      </c>
      <c r="E6" s="1186"/>
      <c r="F6" s="1186"/>
      <c r="G6" s="16">
        <v>46043</v>
      </c>
      <c r="H6" s="1530"/>
      <c r="J6" s="352"/>
    </row>
    <row r="7" spans="1:19" ht="19.7" customHeight="1">
      <c r="L7" s="1194"/>
      <c r="M7" s="1194"/>
    </row>
    <row r="8" spans="1:19" ht="16.7" customHeight="1">
      <c r="I8" s="942"/>
      <c r="J8" s="1531"/>
      <c r="K8" s="1532"/>
      <c r="L8" s="1533" t="s">
        <v>3900</v>
      </c>
    </row>
    <row r="10" spans="1:19" s="4" customFormat="1" ht="19.5" customHeight="1">
      <c r="C10" s="64" t="s">
        <v>2319</v>
      </c>
      <c r="D10" s="1197" t="s">
        <v>2320</v>
      </c>
      <c r="E10" s="1198" t="s">
        <v>2321</v>
      </c>
      <c r="F10" s="1198" t="s">
        <v>2322</v>
      </c>
      <c r="G10" s="1199" t="s">
        <v>2323</v>
      </c>
      <c r="H10" s="1199" t="s">
        <v>36</v>
      </c>
      <c r="I10" s="1199" t="s">
        <v>37</v>
      </c>
      <c r="J10" s="1200" t="s">
        <v>38</v>
      </c>
      <c r="K10" s="1200" t="s">
        <v>2324</v>
      </c>
      <c r="L10" s="1199" t="s">
        <v>2325</v>
      </c>
      <c r="M10" s="1199" t="s">
        <v>2326</v>
      </c>
      <c r="N10" s="1199" t="s">
        <v>2327</v>
      </c>
      <c r="O10" s="1201" t="s">
        <v>2328</v>
      </c>
      <c r="P10" s="1198" t="s">
        <v>2329</v>
      </c>
      <c r="Q10" s="1199" t="s">
        <v>2330</v>
      </c>
      <c r="R10" s="1201" t="s">
        <v>2331</v>
      </c>
      <c r="S10" s="1202" t="s">
        <v>2332</v>
      </c>
    </row>
    <row r="11" spans="1:19" s="4" customFormat="1" ht="19.5" customHeight="1">
      <c r="C11" s="26"/>
      <c r="D11" s="27"/>
      <c r="E11" s="27"/>
      <c r="F11" s="27"/>
      <c r="G11" s="291"/>
      <c r="H11" s="1233"/>
      <c r="I11" s="71"/>
      <c r="J11" s="71"/>
      <c r="K11" s="1234"/>
      <c r="L11" s="1235"/>
      <c r="M11" s="1199"/>
      <c r="N11" s="1199"/>
      <c r="O11" s="1201"/>
      <c r="P11" s="1198"/>
      <c r="Q11" s="1200"/>
      <c r="R11" s="30"/>
      <c r="S11" s="374"/>
    </row>
    <row r="12" spans="1:19" s="4" customFormat="1" ht="19.5" customHeight="1">
      <c r="C12" s="26"/>
      <c r="D12" s="27"/>
      <c r="E12" s="432" t="s">
        <v>3901</v>
      </c>
      <c r="F12" s="1534"/>
      <c r="G12" s="1535"/>
      <c r="H12" s="993"/>
      <c r="I12" s="147"/>
      <c r="J12" s="385"/>
      <c r="K12" s="425"/>
      <c r="L12" s="68"/>
      <c r="M12" s="1199"/>
      <c r="N12" s="1199"/>
      <c r="O12" s="1201"/>
      <c r="P12" s="1198"/>
      <c r="Q12" s="1200"/>
      <c r="R12" s="30"/>
      <c r="S12" s="854"/>
    </row>
    <row r="13" spans="1:19" s="4" customFormat="1" ht="19.5" customHeight="1">
      <c r="A13" s="26" t="s">
        <v>2620</v>
      </c>
      <c r="B13" s="26"/>
      <c r="C13" s="289">
        <v>12</v>
      </c>
      <c r="D13" s="38">
        <v>1</v>
      </c>
      <c r="E13" s="172" t="s">
        <v>145</v>
      </c>
      <c r="F13" s="469" t="s">
        <v>2621</v>
      </c>
      <c r="G13" s="1536" t="s">
        <v>3902</v>
      </c>
      <c r="H13" s="172">
        <v>1</v>
      </c>
      <c r="I13" s="1127">
        <v>11680</v>
      </c>
      <c r="J13" s="1015">
        <f>H13*I13</f>
        <v>11680</v>
      </c>
      <c r="K13" s="952"/>
      <c r="L13" s="79" t="s">
        <v>3903</v>
      </c>
      <c r="M13" s="1537" t="s">
        <v>3904</v>
      </c>
      <c r="N13" s="1199"/>
      <c r="O13" s="1201">
        <v>46027</v>
      </c>
      <c r="P13" s="1198"/>
      <c r="Q13" s="1538">
        <v>46042</v>
      </c>
      <c r="R13" s="30">
        <v>46038</v>
      </c>
      <c r="S13" s="854"/>
    </row>
    <row r="14" spans="1:19" s="4" customFormat="1" ht="19.5" customHeight="1">
      <c r="C14" s="26"/>
      <c r="D14" s="27"/>
      <c r="E14" s="66"/>
      <c r="F14" s="66"/>
      <c r="G14" s="47"/>
      <c r="H14" s="67"/>
      <c r="I14" s="26"/>
      <c r="J14" s="63"/>
      <c r="K14" s="29"/>
      <c r="L14" s="68"/>
      <c r="M14" s="1199"/>
      <c r="N14" s="1199"/>
      <c r="O14" s="1201"/>
      <c r="P14" s="1198"/>
      <c r="Q14" s="1200"/>
      <c r="R14" s="30"/>
      <c r="S14" s="854"/>
    </row>
    <row r="15" spans="1:19" s="4" customFormat="1" ht="19.5" customHeight="1">
      <c r="C15" s="26"/>
      <c r="D15" s="27"/>
      <c r="E15" s="27"/>
      <c r="F15" s="27"/>
      <c r="G15" s="60">
        <f>SUM(J13:J13)</f>
        <v>11680</v>
      </c>
      <c r="H15" s="994"/>
      <c r="I15" s="994"/>
      <c r="J15" s="994"/>
      <c r="K15" s="72"/>
      <c r="L15" s="40"/>
      <c r="M15" s="1199"/>
      <c r="N15" s="1199"/>
      <c r="O15" s="1201"/>
      <c r="P15" s="1198"/>
      <c r="Q15" s="1200"/>
      <c r="R15" s="30"/>
      <c r="S15" s="854"/>
    </row>
    <row r="16" spans="1:19" s="4" customFormat="1" ht="19.5" customHeight="1">
      <c r="C16" s="26"/>
      <c r="D16" s="27"/>
      <c r="E16" s="27"/>
      <c r="F16" s="27"/>
      <c r="G16" s="291"/>
      <c r="H16" s="1233"/>
      <c r="I16" s="71"/>
      <c r="J16" s="71"/>
      <c r="K16" s="1234"/>
      <c r="L16" s="1235"/>
      <c r="M16" s="1199"/>
      <c r="N16" s="1199"/>
      <c r="O16" s="1201"/>
      <c r="P16" s="1198"/>
      <c r="Q16" s="1200"/>
      <c r="R16" s="30"/>
      <c r="S16" s="854"/>
    </row>
    <row r="17" spans="1:19" s="4" customFormat="1" ht="19.5" customHeight="1">
      <c r="C17" s="26"/>
      <c r="D17" s="27"/>
      <c r="E17" s="27"/>
      <c r="F17" s="27"/>
      <c r="G17" s="291"/>
      <c r="H17" s="1233"/>
      <c r="I17" s="71"/>
      <c r="J17" s="71"/>
      <c r="K17" s="1234"/>
      <c r="L17" s="1235"/>
      <c r="M17" s="1199"/>
      <c r="N17" s="1199"/>
      <c r="O17" s="1201"/>
      <c r="P17" s="1198"/>
      <c r="Q17" s="1200"/>
      <c r="R17" s="30"/>
      <c r="S17" s="854"/>
    </row>
    <row r="18" spans="1:19" s="4" customFormat="1" ht="19.5" customHeight="1">
      <c r="C18" s="26"/>
      <c r="D18" s="293"/>
      <c r="E18" s="432" t="s">
        <v>3905</v>
      </c>
      <c r="F18" s="1534"/>
      <c r="G18" s="1535"/>
      <c r="H18" s="57"/>
      <c r="I18" s="57"/>
      <c r="J18" s="63"/>
      <c r="K18" s="28"/>
      <c r="L18" s="55"/>
      <c r="M18" s="1199"/>
      <c r="N18" s="1199"/>
      <c r="O18" s="1201"/>
      <c r="P18" s="1198"/>
      <c r="Q18" s="1200"/>
      <c r="R18" s="30"/>
      <c r="S18" s="854"/>
    </row>
    <row r="19" spans="1:19" s="4" customFormat="1" ht="19.5" customHeight="1">
      <c r="A19" s="26" t="s">
        <v>556</v>
      </c>
      <c r="B19" s="26"/>
      <c r="C19" s="438">
        <v>14</v>
      </c>
      <c r="D19" s="38">
        <f>+D13+1</f>
        <v>2</v>
      </c>
      <c r="E19" s="86" t="s">
        <v>161</v>
      </c>
      <c r="F19" s="86" t="s">
        <v>2239</v>
      </c>
      <c r="G19" s="93" t="s">
        <v>3536</v>
      </c>
      <c r="H19" s="94">
        <v>1</v>
      </c>
      <c r="I19" s="95">
        <v>2100</v>
      </c>
      <c r="J19" s="90">
        <f t="shared" ref="J19:J22" si="0">H19*I19</f>
        <v>2100</v>
      </c>
      <c r="K19" s="28"/>
      <c r="L19" s="40" t="s">
        <v>163</v>
      </c>
      <c r="M19" s="1537" t="s">
        <v>3904</v>
      </c>
      <c r="N19" s="1199"/>
      <c r="O19" s="1201">
        <v>46027</v>
      </c>
      <c r="P19" s="1198"/>
      <c r="Q19" s="1539">
        <v>46042</v>
      </c>
      <c r="R19" s="30">
        <v>46038</v>
      </c>
      <c r="S19" s="854"/>
    </row>
    <row r="20" spans="1:19" s="4" customFormat="1" ht="19.5" customHeight="1">
      <c r="A20" s="26" t="s">
        <v>556</v>
      </c>
      <c r="B20" s="26"/>
      <c r="C20" s="438">
        <v>14</v>
      </c>
      <c r="D20" s="38">
        <f t="shared" ref="D20:D21" si="1">+D19+1</f>
        <v>3</v>
      </c>
      <c r="E20" s="86" t="s">
        <v>161</v>
      </c>
      <c r="F20" s="86" t="s">
        <v>2239</v>
      </c>
      <c r="G20" s="93" t="s">
        <v>3906</v>
      </c>
      <c r="H20" s="94">
        <v>1</v>
      </c>
      <c r="I20" s="95">
        <v>2100</v>
      </c>
      <c r="J20" s="90">
        <f t="shared" si="0"/>
        <v>2100</v>
      </c>
      <c r="K20" s="28"/>
      <c r="L20" s="40" t="s">
        <v>163</v>
      </c>
      <c r="M20" s="1537" t="s">
        <v>3904</v>
      </c>
      <c r="N20" s="1199"/>
      <c r="O20" s="1201">
        <v>46027</v>
      </c>
      <c r="P20" s="1198"/>
      <c r="Q20" s="1539">
        <v>46042</v>
      </c>
      <c r="R20" s="30">
        <v>46038</v>
      </c>
      <c r="S20" s="854"/>
    </row>
    <row r="21" spans="1:19" s="4" customFormat="1" ht="19.5" customHeight="1">
      <c r="A21" s="26" t="s">
        <v>165</v>
      </c>
      <c r="B21" s="26"/>
      <c r="C21" s="438">
        <v>14</v>
      </c>
      <c r="D21" s="38">
        <f t="shared" si="1"/>
        <v>4</v>
      </c>
      <c r="E21" s="172" t="s">
        <v>161</v>
      </c>
      <c r="F21" s="86" t="s">
        <v>2239</v>
      </c>
      <c r="G21" s="190" t="s">
        <v>166</v>
      </c>
      <c r="H21" s="94">
        <v>1</v>
      </c>
      <c r="I21" s="120">
        <v>980</v>
      </c>
      <c r="J21" s="1540">
        <f t="shared" si="0"/>
        <v>980</v>
      </c>
      <c r="K21" s="393"/>
      <c r="L21" s="40" t="s">
        <v>167</v>
      </c>
      <c r="M21" s="1537" t="s">
        <v>3904</v>
      </c>
      <c r="N21" s="1199"/>
      <c r="O21" s="1201">
        <v>46027</v>
      </c>
      <c r="P21" s="1198"/>
      <c r="Q21" s="1539">
        <v>46042</v>
      </c>
      <c r="R21" s="30">
        <v>46038</v>
      </c>
      <c r="S21" s="854"/>
    </row>
    <row r="22" spans="1:19" s="4" customFormat="1" ht="19.5" customHeight="1">
      <c r="A22" s="26" t="s">
        <v>556</v>
      </c>
      <c r="B22" s="26"/>
      <c r="C22" s="438">
        <v>14</v>
      </c>
      <c r="D22" s="38">
        <f>+D21+1</f>
        <v>5</v>
      </c>
      <c r="E22" s="86" t="s">
        <v>156</v>
      </c>
      <c r="F22" s="86" t="s">
        <v>690</v>
      </c>
      <c r="G22" s="93" t="s">
        <v>3907</v>
      </c>
      <c r="H22" s="94">
        <v>1</v>
      </c>
      <c r="I22" s="90">
        <v>9580</v>
      </c>
      <c r="J22" s="90">
        <f t="shared" si="0"/>
        <v>9580</v>
      </c>
      <c r="K22" s="28"/>
      <c r="L22" s="40" t="s">
        <v>3908</v>
      </c>
      <c r="M22" s="1537" t="s">
        <v>3904</v>
      </c>
      <c r="N22" s="1199"/>
      <c r="O22" s="1201">
        <v>46027</v>
      </c>
      <c r="P22" s="1198"/>
      <c r="Q22" s="1539">
        <v>46042</v>
      </c>
      <c r="R22" s="30">
        <v>46038</v>
      </c>
      <c r="S22" s="854"/>
    </row>
    <row r="23" spans="1:19" s="4" customFormat="1" ht="19.5" customHeight="1">
      <c r="A23" s="26"/>
      <c r="B23" s="26"/>
      <c r="C23" s="26"/>
      <c r="D23" s="27"/>
      <c r="E23" s="27"/>
      <c r="F23" s="27"/>
      <c r="G23" s="68"/>
      <c r="H23" s="26"/>
      <c r="I23" s="63"/>
      <c r="J23" s="63"/>
      <c r="K23" s="28"/>
      <c r="L23" s="47"/>
      <c r="M23" s="1199"/>
      <c r="N23" s="1541"/>
      <c r="O23" s="30"/>
      <c r="P23" s="27"/>
      <c r="Q23" s="42"/>
      <c r="R23" s="30"/>
      <c r="S23" s="854"/>
    </row>
    <row r="24" spans="1:19" s="4" customFormat="1" ht="19.5" customHeight="1">
      <c r="A24" s="26"/>
      <c r="B24" s="26"/>
      <c r="C24" s="26"/>
      <c r="D24" s="27"/>
      <c r="E24" s="27"/>
      <c r="F24" s="27"/>
      <c r="G24" s="69"/>
      <c r="H24" s="26"/>
      <c r="I24" s="26"/>
      <c r="J24" s="107"/>
      <c r="K24" s="28"/>
      <c r="L24" s="47"/>
      <c r="M24" s="1199"/>
      <c r="N24" s="1542"/>
      <c r="O24" s="9"/>
      <c r="P24" s="681"/>
      <c r="Q24" s="1543"/>
      <c r="R24" s="30"/>
      <c r="S24" s="854"/>
    </row>
    <row r="25" spans="1:19" s="4" customFormat="1" ht="19.5" customHeight="1">
      <c r="A25" s="831" t="s">
        <v>165</v>
      </c>
      <c r="B25" s="831"/>
      <c r="C25" s="438">
        <v>14</v>
      </c>
      <c r="D25" s="38">
        <f>+D22+1</f>
        <v>6</v>
      </c>
      <c r="E25" s="1544" t="s">
        <v>2610</v>
      </c>
      <c r="F25" s="1544" t="s">
        <v>2611</v>
      </c>
      <c r="G25" s="1545" t="s">
        <v>3519</v>
      </c>
      <c r="H25" s="1211">
        <v>1</v>
      </c>
      <c r="I25" s="1304">
        <v>32960</v>
      </c>
      <c r="J25" s="880">
        <f>H25*I25</f>
        <v>32960</v>
      </c>
      <c r="K25" s="479"/>
      <c r="L25" s="852" t="s">
        <v>2613</v>
      </c>
      <c r="M25" s="820" t="s">
        <v>3909</v>
      </c>
      <c r="N25" s="820"/>
      <c r="O25" s="822">
        <v>46382</v>
      </c>
      <c r="P25" s="819"/>
      <c r="Q25" s="1306">
        <v>46043</v>
      </c>
      <c r="R25" s="1207"/>
      <c r="S25" s="854">
        <v>46043</v>
      </c>
    </row>
    <row r="26" spans="1:19" s="4" customFormat="1" ht="19.5" customHeight="1">
      <c r="A26" s="831" t="s">
        <v>165</v>
      </c>
      <c r="B26" s="831"/>
      <c r="C26" s="438">
        <v>14</v>
      </c>
      <c r="D26" s="38">
        <f>+D25+1</f>
        <v>7</v>
      </c>
      <c r="E26" s="1544" t="s">
        <v>2610</v>
      </c>
      <c r="F26" s="1544" t="s">
        <v>2611</v>
      </c>
      <c r="G26" s="1546" t="s">
        <v>3910</v>
      </c>
      <c r="H26" s="1211">
        <v>1</v>
      </c>
      <c r="I26" s="1304">
        <v>11440</v>
      </c>
      <c r="J26" s="880">
        <f>H26*I26</f>
        <v>11440</v>
      </c>
      <c r="K26" s="479"/>
      <c r="L26" s="852" t="s">
        <v>3523</v>
      </c>
      <c r="M26" s="820" t="s">
        <v>3909</v>
      </c>
      <c r="N26" s="820"/>
      <c r="O26" s="822">
        <v>46382</v>
      </c>
      <c r="P26" s="819"/>
      <c r="Q26" s="1306">
        <v>46043</v>
      </c>
      <c r="R26" s="1207"/>
      <c r="S26" s="854">
        <v>46043</v>
      </c>
    </row>
    <row r="27" spans="1:19" s="4" customFormat="1" ht="19.5" customHeight="1">
      <c r="A27" s="831" t="s">
        <v>155</v>
      </c>
      <c r="B27" s="831"/>
      <c r="C27" s="438">
        <v>14</v>
      </c>
      <c r="D27" s="38">
        <f>+D26+1</f>
        <v>8</v>
      </c>
      <c r="E27" s="1544" t="s">
        <v>2610</v>
      </c>
      <c r="F27" s="1544" t="s">
        <v>2611</v>
      </c>
      <c r="G27" s="1545" t="s">
        <v>3911</v>
      </c>
      <c r="H27" s="1211">
        <v>1</v>
      </c>
      <c r="I27" s="1304">
        <v>50000</v>
      </c>
      <c r="J27" s="880">
        <f>H27*I27</f>
        <v>50000</v>
      </c>
      <c r="K27" s="479"/>
      <c r="L27" s="852" t="s">
        <v>2618</v>
      </c>
      <c r="M27" s="820" t="s">
        <v>3909</v>
      </c>
      <c r="N27" s="820"/>
      <c r="O27" s="822">
        <v>46382</v>
      </c>
      <c r="P27" s="819"/>
      <c r="Q27" s="1306">
        <v>46043</v>
      </c>
      <c r="R27" s="1207"/>
      <c r="S27" s="854">
        <v>46043</v>
      </c>
    </row>
    <row r="28" spans="1:19" s="4" customFormat="1" ht="19.5" customHeight="1">
      <c r="A28" s="804"/>
      <c r="B28" s="804"/>
      <c r="C28" s="831"/>
      <c r="D28" s="1208"/>
      <c r="E28" s="1208"/>
      <c r="F28" s="1208"/>
      <c r="G28" s="1208"/>
      <c r="H28" s="57"/>
      <c r="I28" s="57"/>
      <c r="J28" s="881"/>
      <c r="K28" s="479"/>
      <c r="L28" s="55"/>
      <c r="M28" s="820"/>
      <c r="N28" s="820"/>
      <c r="O28" s="822"/>
      <c r="P28" s="819"/>
      <c r="Q28" s="821"/>
      <c r="R28" s="1207"/>
      <c r="S28" s="854"/>
    </row>
    <row r="29" spans="1:19" s="4" customFormat="1" ht="19.5" customHeight="1">
      <c r="A29" s="804"/>
      <c r="B29" s="804"/>
      <c r="C29" s="831"/>
      <c r="D29" s="1208"/>
      <c r="E29" s="27"/>
      <c r="F29" s="27"/>
      <c r="G29" s="47"/>
      <c r="H29" s="67"/>
      <c r="I29" s="26"/>
      <c r="J29" s="107"/>
      <c r="K29" s="29"/>
      <c r="L29" s="68"/>
      <c r="M29" s="1547"/>
      <c r="N29" s="820"/>
      <c r="O29" s="822"/>
      <c r="P29" s="819"/>
      <c r="Q29" s="821"/>
      <c r="R29" s="1207"/>
      <c r="S29" s="854"/>
    </row>
    <row r="30" spans="1:19" s="4" customFormat="1" ht="19.5" customHeight="1">
      <c r="A30" s="831" t="s">
        <v>123</v>
      </c>
      <c r="B30" s="831"/>
      <c r="C30" s="438">
        <v>14</v>
      </c>
      <c r="D30" s="1271">
        <f>+D27+1</f>
        <v>9</v>
      </c>
      <c r="E30" s="1548" t="s">
        <v>3526</v>
      </c>
      <c r="F30" s="1548" t="s">
        <v>3526</v>
      </c>
      <c r="G30" s="1549" t="s">
        <v>3527</v>
      </c>
      <c r="H30" s="1211">
        <v>1</v>
      </c>
      <c r="I30" s="1123">
        <v>27</v>
      </c>
      <c r="J30" s="880">
        <f>H30*I30</f>
        <v>27</v>
      </c>
      <c r="K30" s="479"/>
      <c r="L30" s="852" t="s">
        <v>3528</v>
      </c>
      <c r="M30" s="860" t="s">
        <v>3529</v>
      </c>
      <c r="N30" s="820"/>
      <c r="O30" s="822">
        <v>46027</v>
      </c>
      <c r="P30" s="819"/>
      <c r="Q30" s="1306">
        <v>46028</v>
      </c>
      <c r="R30" s="1207"/>
      <c r="S30" s="854">
        <v>46028</v>
      </c>
    </row>
    <row r="31" spans="1:19" s="4" customFormat="1" ht="19.5" customHeight="1">
      <c r="A31" s="831"/>
      <c r="B31" s="831"/>
      <c r="C31" s="438">
        <v>14</v>
      </c>
      <c r="D31" s="1271">
        <f>+D30+1</f>
        <v>10</v>
      </c>
      <c r="E31" s="1548" t="s">
        <v>3526</v>
      </c>
      <c r="F31" s="1548" t="s">
        <v>3526</v>
      </c>
      <c r="G31" s="1550" t="s">
        <v>131</v>
      </c>
      <c r="H31" s="1211">
        <v>1</v>
      </c>
      <c r="I31" s="855">
        <v>500</v>
      </c>
      <c r="J31" s="479">
        <f>H31*I31</f>
        <v>500</v>
      </c>
      <c r="K31" s="1125"/>
      <c r="L31" s="831"/>
      <c r="M31" s="820"/>
      <c r="N31" s="820"/>
      <c r="O31" s="822">
        <v>46027</v>
      </c>
      <c r="P31" s="819"/>
      <c r="Q31" s="1306">
        <v>46028</v>
      </c>
      <c r="R31" s="1207"/>
      <c r="S31" s="883"/>
    </row>
    <row r="32" spans="1:19" s="4" customFormat="1" ht="19.5" customHeight="1">
      <c r="C32" s="26"/>
      <c r="D32" s="293"/>
      <c r="E32" s="27"/>
      <c r="F32" s="27"/>
      <c r="G32" s="1551"/>
      <c r="H32" s="155"/>
      <c r="I32" s="147"/>
      <c r="J32" s="107"/>
      <c r="K32" s="28"/>
      <c r="L32" s="40"/>
      <c r="M32" s="1199"/>
      <c r="N32" s="1199"/>
      <c r="O32" s="1201"/>
      <c r="P32" s="1198"/>
      <c r="Q32" s="1200"/>
      <c r="R32" s="30"/>
      <c r="S32" s="374"/>
    </row>
    <row r="33" spans="1:19" s="4" customFormat="1" ht="19.5" customHeight="1">
      <c r="C33" s="26"/>
      <c r="D33" s="293"/>
      <c r="E33" s="27"/>
      <c r="F33" s="27"/>
      <c r="G33" s="1551"/>
      <c r="H33" s="155"/>
      <c r="I33" s="147"/>
      <c r="J33" s="107"/>
      <c r="K33" s="28"/>
      <c r="L33" s="40"/>
      <c r="M33" s="1199"/>
      <c r="N33" s="1199"/>
      <c r="O33" s="1201"/>
      <c r="P33" s="1198"/>
      <c r="Q33" s="1200"/>
      <c r="R33" s="30"/>
      <c r="S33" s="374"/>
    </row>
    <row r="34" spans="1:19" s="4" customFormat="1" ht="19.5" customHeight="1">
      <c r="C34" s="26"/>
      <c r="D34" s="293"/>
      <c r="E34" s="27"/>
      <c r="F34" s="27"/>
      <c r="G34" s="1551"/>
      <c r="H34" s="155"/>
      <c r="I34" s="147"/>
      <c r="J34" s="107"/>
      <c r="K34" s="28"/>
      <c r="L34" s="40"/>
      <c r="M34" s="1199"/>
      <c r="N34" s="1199"/>
      <c r="O34" s="1201"/>
      <c r="P34" s="1198"/>
      <c r="Q34" s="1200"/>
      <c r="R34" s="30"/>
      <c r="S34" s="374"/>
    </row>
    <row r="35" spans="1:19" s="4" customFormat="1" ht="19.5" customHeight="1">
      <c r="D35" s="26"/>
      <c r="E35" s="27"/>
      <c r="F35" s="27"/>
      <c r="G35" s="1552">
        <f>SUM(J19:J34)</f>
        <v>109687</v>
      </c>
      <c r="H35" s="994"/>
      <c r="I35" s="994"/>
      <c r="J35" s="994"/>
      <c r="K35" s="63"/>
      <c r="L35" s="40"/>
      <c r="M35" s="1199"/>
      <c r="N35" s="1199"/>
      <c r="O35" s="1201"/>
      <c r="P35" s="1198"/>
      <c r="Q35" s="1200"/>
      <c r="R35" s="30"/>
      <c r="S35" s="374"/>
    </row>
    <row r="36" spans="1:19" s="4" customFormat="1" ht="19.5" customHeight="1">
      <c r="C36" s="26"/>
      <c r="D36" s="27"/>
      <c r="E36" s="27"/>
      <c r="F36" s="27"/>
      <c r="G36" s="291"/>
      <c r="H36" s="1233"/>
      <c r="I36" s="71"/>
      <c r="J36" s="71"/>
      <c r="K36" s="1234"/>
      <c r="L36" s="1235"/>
      <c r="M36" s="1199"/>
      <c r="N36" s="1199"/>
      <c r="O36" s="1201"/>
      <c r="P36" s="1198"/>
      <c r="Q36" s="1200"/>
      <c r="R36" s="30"/>
      <c r="S36" s="374"/>
    </row>
    <row r="37" spans="1:19" s="4" customFormat="1" ht="19.7" customHeight="1">
      <c r="A37" s="26"/>
      <c r="B37" s="26"/>
      <c r="C37" s="26"/>
      <c r="D37" s="27"/>
      <c r="E37" s="66"/>
      <c r="F37" s="66"/>
      <c r="G37" s="47"/>
      <c r="H37" s="978"/>
      <c r="I37" s="393"/>
      <c r="J37" s="385"/>
      <c r="K37" s="287"/>
      <c r="L37" s="68"/>
      <c r="M37" s="296"/>
      <c r="N37" s="296"/>
      <c r="O37" s="30"/>
      <c r="P37" s="293"/>
      <c r="Q37" s="286"/>
      <c r="R37" s="30"/>
      <c r="S37" s="375"/>
    </row>
    <row r="38" spans="1:19" s="4" customFormat="1" ht="19.5" customHeight="1">
      <c r="A38" s="26"/>
      <c r="B38" s="26"/>
      <c r="C38" s="26"/>
      <c r="D38" s="27"/>
      <c r="E38" s="27"/>
      <c r="F38" s="27"/>
      <c r="G38" s="291"/>
      <c r="H38" s="1233"/>
      <c r="I38" s="71"/>
      <c r="J38" s="71"/>
      <c r="K38" s="1234"/>
      <c r="L38" s="1235"/>
      <c r="M38" s="1199"/>
      <c r="N38" s="1199"/>
      <c r="O38" s="1201"/>
      <c r="P38" s="1198"/>
      <c r="Q38" s="1200"/>
      <c r="R38" s="30"/>
      <c r="S38" s="374"/>
    </row>
    <row r="39" spans="1:19" ht="18" customHeight="1">
      <c r="A39" s="26"/>
      <c r="B39" s="26"/>
      <c r="C39" s="26"/>
      <c r="D39" s="1199"/>
      <c r="E39" s="1198"/>
      <c r="F39" s="1198"/>
      <c r="G39" s="1236"/>
      <c r="H39" s="1237"/>
      <c r="I39" s="1237"/>
      <c r="J39" s="71"/>
      <c r="K39" s="1200"/>
      <c r="L39" s="1236"/>
      <c r="M39" s="1238"/>
      <c r="N39" s="1199"/>
      <c r="O39" s="1201"/>
      <c r="P39" s="1239"/>
      <c r="Q39" s="1200"/>
      <c r="R39" s="30"/>
      <c r="S39" s="375"/>
    </row>
    <row r="40" spans="1:19" ht="18" customHeight="1">
      <c r="A40" s="26"/>
      <c r="B40" s="26"/>
      <c r="C40" s="26"/>
      <c r="D40" s="1199"/>
      <c r="E40" s="1199"/>
      <c r="F40" s="1199"/>
      <c r="G40" s="1238" t="s">
        <v>3512</v>
      </c>
      <c r="H40" s="71"/>
      <c r="I40" s="71"/>
      <c r="J40" s="71">
        <f>H40*I40</f>
        <v>0</v>
      </c>
      <c r="K40" s="1234"/>
      <c r="L40" s="1236" t="s">
        <v>2352</v>
      </c>
      <c r="M40" s="1239"/>
      <c r="N40" s="1199"/>
      <c r="O40" s="1201"/>
      <c r="P40" s="1239"/>
      <c r="Q40" s="1200"/>
      <c r="R40" s="30"/>
      <c r="S40" s="374"/>
    </row>
    <row r="41" spans="1:19" ht="18" customHeight="1">
      <c r="A41" s="26"/>
      <c r="B41" s="26"/>
      <c r="C41" s="26"/>
      <c r="D41" s="1199"/>
      <c r="E41" s="1198"/>
      <c r="F41" s="1198"/>
      <c r="G41" s="1238" t="s">
        <v>2352</v>
      </c>
      <c r="H41" s="71"/>
      <c r="I41" s="71">
        <v>5000</v>
      </c>
      <c r="J41" s="71">
        <f>H41*I41</f>
        <v>0</v>
      </c>
      <c r="K41" s="1234"/>
      <c r="L41" s="1236" t="s">
        <v>2353</v>
      </c>
      <c r="M41" s="1239"/>
      <c r="N41" s="1199"/>
      <c r="O41" s="1199"/>
      <c r="P41" s="1239"/>
      <c r="Q41" s="1200"/>
      <c r="R41" s="374"/>
      <c r="S41" s="374"/>
    </row>
    <row r="42" spans="1:19" ht="18" customHeight="1">
      <c r="A42" s="26"/>
      <c r="B42" s="26"/>
      <c r="C42" s="26"/>
      <c r="D42" s="1199"/>
      <c r="E42" s="1198"/>
      <c r="F42" s="1198"/>
      <c r="G42" s="1238" t="s">
        <v>2353</v>
      </c>
      <c r="H42" s="71"/>
      <c r="I42" s="71"/>
      <c r="J42" s="71">
        <f>H42*I42</f>
        <v>0</v>
      </c>
      <c r="K42" s="1234"/>
      <c r="L42" s="1240"/>
      <c r="M42" s="1239"/>
      <c r="N42" s="1199"/>
      <c r="O42" s="1199"/>
      <c r="P42" s="1239"/>
      <c r="Q42" s="1200"/>
      <c r="R42" s="374"/>
      <c r="S42" s="374"/>
    </row>
    <row r="43" spans="1:19" ht="18" customHeight="1">
      <c r="A43" s="26"/>
      <c r="B43" s="26"/>
      <c r="C43" s="26"/>
      <c r="D43" s="1199"/>
      <c r="E43" s="1198"/>
      <c r="F43" s="1198"/>
      <c r="G43" s="1241"/>
      <c r="H43" s="1242"/>
      <c r="I43" s="1242"/>
      <c r="J43" s="1243"/>
      <c r="K43" s="1244"/>
      <c r="L43" s="1245"/>
      <c r="M43" s="1239"/>
      <c r="N43" s="1199"/>
      <c r="O43" s="1199"/>
      <c r="P43" s="1239"/>
      <c r="Q43" s="1200"/>
      <c r="R43" s="374"/>
      <c r="S43" s="374"/>
    </row>
    <row r="44" spans="1:19" ht="18" customHeight="1"/>
    <row r="45" spans="1:19" ht="18" customHeight="1"/>
  </sheetData>
  <autoFilter ref="A10:S35" xr:uid="{45795B11-EA03-4D9F-B7D5-933EB783FCD2}"/>
  <mergeCells count="12">
    <mergeCell ref="L7:M7"/>
    <mergeCell ref="E12:G12"/>
    <mergeCell ref="E18:G18"/>
    <mergeCell ref="G43:J43"/>
    <mergeCell ref="D2:F2"/>
    <mergeCell ref="I2:K2"/>
    <mergeCell ref="D3:F3"/>
    <mergeCell ref="D4:F4"/>
    <mergeCell ref="I4:L5"/>
    <mergeCell ref="D5:F5"/>
    <mergeCell ref="H5:H6"/>
    <mergeCell ref="D6:F6"/>
  </mergeCells>
  <phoneticPr fontId="2"/>
  <hyperlinks>
    <hyperlink ref="M30" r:id="rId1" xr:uid="{F423BA75-5F3B-4B23-9778-88860A3FEE34}"/>
  </hyperlinks>
  <printOptions gridLines="1"/>
  <pageMargins left="0.2" right="0.2" top="0.75" bottom="0.75" header="0.3" footer="0.3"/>
  <pageSetup orientation="landscape" r:id="rId2"/>
  <headerFooter>
    <oddHeader>&amp;L&amp;C&amp;R</oddHeader>
    <oddFooter>&amp;L&amp;C&amp;R</oddFooter>
    <evenHeader>&amp;L&amp;C&amp;R</evenHeader>
    <evenFooter>&amp;L&amp;C&amp;R</even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F6F94-D3EB-4FA2-A274-2BE248E2A9E0}">
  <sheetPr>
    <tabColor rgb="FF7030A0"/>
  </sheetPr>
  <dimension ref="A2:S195"/>
  <sheetViews>
    <sheetView zoomScale="85" zoomScaleNormal="85" workbookViewId="0">
      <pane ySplit="10" topLeftCell="A150" activePane="bottomLeft" state="frozen"/>
      <selection pane="bottomLeft" activeCell="G167" sqref="G167"/>
    </sheetView>
  </sheetViews>
  <sheetFormatPr defaultColWidth="11.875" defaultRowHeight="13.5" customHeight="1"/>
  <cols>
    <col min="1" max="1" width="8.5" style="1" customWidth="1"/>
    <col min="2" max="2" width="16.875" style="1" customWidth="1"/>
    <col min="3" max="3" width="9.375" style="1" customWidth="1"/>
    <col min="4" max="4" width="6.125" style="4" customWidth="1"/>
    <col min="5" max="5" width="15.125" style="1" customWidth="1"/>
    <col min="6" max="6" width="15.5" style="1" customWidth="1"/>
    <col min="7" max="7" width="59.75" style="1" customWidth="1"/>
    <col min="8" max="8" width="14.5" style="4" customWidth="1"/>
    <col min="9" max="10" width="12.125" style="4" customWidth="1"/>
    <col min="11" max="11" width="7.125" style="10" customWidth="1"/>
    <col min="12" max="12" width="48.5" style="1" customWidth="1"/>
    <col min="13" max="13" width="28.375" style="1" customWidth="1"/>
    <col min="14" max="14" width="22.5" style="4" customWidth="1"/>
    <col min="15" max="15" width="17" style="4" customWidth="1"/>
    <col min="16" max="16" width="7.875" style="1" customWidth="1"/>
    <col min="17" max="17" width="16.375" style="4" customWidth="1"/>
    <col min="18" max="18" width="17.875" style="1191" customWidth="1"/>
    <col min="19" max="19" width="19.375" style="1191" customWidth="1"/>
    <col min="20" max="16384" width="11.875" style="1"/>
  </cols>
  <sheetData>
    <row r="2" spans="1:19" ht="20.100000000000001" customHeight="1">
      <c r="D2" s="1186" t="s">
        <v>2307</v>
      </c>
      <c r="E2" s="1186"/>
      <c r="F2" s="1186"/>
      <c r="G2" s="3" t="s">
        <v>3888</v>
      </c>
      <c r="I2" s="1187" t="s">
        <v>2309</v>
      </c>
      <c r="J2" s="1188"/>
      <c r="K2" s="1189"/>
      <c r="L2" s="1190">
        <f>SUM(J:J)</f>
        <v>475911</v>
      </c>
    </row>
    <row r="3" spans="1:19" ht="20.100000000000001" customHeight="1">
      <c r="D3" s="1186" t="s">
        <v>2310</v>
      </c>
      <c r="E3" s="1186"/>
      <c r="F3" s="1186"/>
      <c r="G3" s="13" t="s">
        <v>3889</v>
      </c>
    </row>
    <row r="4" spans="1:19" ht="20.100000000000001" customHeight="1">
      <c r="D4" s="1186" t="s">
        <v>2312</v>
      </c>
      <c r="E4" s="1186"/>
      <c r="F4" s="1186"/>
      <c r="G4" s="13" t="s">
        <v>3890</v>
      </c>
      <c r="I4" s="1192" t="s">
        <v>3891</v>
      </c>
      <c r="J4" s="1192"/>
      <c r="K4" s="1192"/>
      <c r="L4" s="1192"/>
    </row>
    <row r="5" spans="1:19" ht="20.100000000000001" customHeight="1">
      <c r="D5" s="1186" t="s">
        <v>2315</v>
      </c>
      <c r="E5" s="1186"/>
      <c r="F5" s="1186"/>
      <c r="G5" s="16">
        <v>46042</v>
      </c>
      <c r="H5" s="1553" t="s">
        <v>3912</v>
      </c>
      <c r="I5" s="1192"/>
      <c r="J5" s="1192"/>
      <c r="K5" s="1192"/>
      <c r="L5" s="1192"/>
    </row>
    <row r="6" spans="1:19" ht="20.100000000000001" customHeight="1">
      <c r="D6" s="1186" t="s">
        <v>2317</v>
      </c>
      <c r="E6" s="1186"/>
      <c r="F6" s="1186"/>
      <c r="G6" s="16">
        <v>46043</v>
      </c>
      <c r="H6" s="1553"/>
      <c r="J6" s="352"/>
    </row>
    <row r="7" spans="1:19" ht="19.899999999999999" customHeight="1">
      <c r="L7" s="1194" t="s">
        <v>3913</v>
      </c>
      <c r="M7" s="1194"/>
    </row>
    <row r="8" spans="1:19" ht="16.899999999999999" customHeight="1">
      <c r="L8" s="1196"/>
    </row>
    <row r="10" spans="1:19" s="4" customFormat="1" ht="19.5" customHeight="1">
      <c r="C10" s="64" t="s">
        <v>2319</v>
      </c>
      <c r="D10" s="1197" t="s">
        <v>2320</v>
      </c>
      <c r="E10" s="1198" t="s">
        <v>2321</v>
      </c>
      <c r="F10" s="1198" t="s">
        <v>2322</v>
      </c>
      <c r="G10" s="1199" t="s">
        <v>2323</v>
      </c>
      <c r="H10" s="1199" t="s">
        <v>36</v>
      </c>
      <c r="I10" s="1199" t="s">
        <v>37</v>
      </c>
      <c r="J10" s="1200" t="s">
        <v>38</v>
      </c>
      <c r="K10" s="1200" t="s">
        <v>2324</v>
      </c>
      <c r="L10" s="1199" t="s">
        <v>2325</v>
      </c>
      <c r="M10" s="1554" t="s">
        <v>2326</v>
      </c>
      <c r="N10" s="1554" t="s">
        <v>2327</v>
      </c>
      <c r="O10" s="1201" t="s">
        <v>2328</v>
      </c>
      <c r="P10" s="1198" t="s">
        <v>2329</v>
      </c>
      <c r="Q10" s="1199" t="s">
        <v>2330</v>
      </c>
      <c r="R10" s="1555" t="s">
        <v>2331</v>
      </c>
      <c r="S10" s="1556" t="s">
        <v>2332</v>
      </c>
    </row>
    <row r="11" spans="1:19" s="804" customFormat="1" ht="19.5" customHeight="1">
      <c r="D11" s="819"/>
      <c r="E11" s="1203" t="s">
        <v>48</v>
      </c>
      <c r="F11" s="1204"/>
      <c r="G11" s="1205"/>
      <c r="H11" s="827"/>
      <c r="I11" s="827"/>
      <c r="J11" s="827"/>
      <c r="K11" s="828"/>
      <c r="L11" s="1557"/>
      <c r="M11" s="831"/>
      <c r="N11" s="831"/>
      <c r="O11" s="1558"/>
      <c r="P11" s="899"/>
      <c r="Q11" s="1559"/>
      <c r="R11" s="1207"/>
      <c r="S11" s="883"/>
    </row>
    <row r="12" spans="1:19" s="804" customFormat="1" ht="19.5" customHeight="1">
      <c r="A12" s="831" t="s">
        <v>2620</v>
      </c>
      <c r="B12" s="1211" t="s">
        <v>3914</v>
      </c>
      <c r="C12" s="831">
        <v>13</v>
      </c>
      <c r="D12" s="1271">
        <v>1</v>
      </c>
      <c r="E12" s="1208" t="s">
        <v>175</v>
      </c>
      <c r="F12" s="1208" t="s">
        <v>175</v>
      </c>
      <c r="G12" s="1381" t="s">
        <v>3583</v>
      </c>
      <c r="H12" s="1560">
        <v>1</v>
      </c>
      <c r="I12" s="1561">
        <v>19600</v>
      </c>
      <c r="J12" s="863">
        <f t="shared" ref="J12" si="0">H12*I12</f>
        <v>19600</v>
      </c>
      <c r="K12" s="1125"/>
      <c r="L12" s="1125" t="s">
        <v>3584</v>
      </c>
      <c r="M12" s="1562"/>
      <c r="N12" s="1497" t="s">
        <v>3915</v>
      </c>
      <c r="O12" s="1563">
        <v>46016</v>
      </c>
      <c r="P12" s="1208"/>
      <c r="Q12" s="1564">
        <v>45677</v>
      </c>
      <c r="R12" s="853">
        <v>45678</v>
      </c>
      <c r="S12" s="854"/>
    </row>
    <row r="13" spans="1:19" s="804" customFormat="1" ht="19.5" customHeight="1">
      <c r="C13" s="831"/>
      <c r="D13" s="1208"/>
      <c r="E13" s="1222"/>
      <c r="F13" s="1222"/>
      <c r="G13" s="1218"/>
      <c r="H13" s="57"/>
      <c r="I13" s="57"/>
      <c r="J13" s="1223"/>
      <c r="K13" s="1224"/>
      <c r="L13" s="1225"/>
      <c r="M13" s="1219"/>
      <c r="N13" s="1216"/>
      <c r="O13" s="1207"/>
      <c r="P13" s="1208"/>
      <c r="Q13" s="1564"/>
      <c r="R13" s="853"/>
      <c r="S13" s="854"/>
    </row>
    <row r="14" spans="1:19" s="804" customFormat="1" ht="19.5" customHeight="1">
      <c r="C14" s="831"/>
      <c r="D14" s="1208"/>
      <c r="E14" s="1208"/>
      <c r="F14" s="1226"/>
      <c r="G14" s="1227">
        <f>SUM(J12:J12)</f>
        <v>19600</v>
      </c>
      <c r="H14" s="831"/>
      <c r="I14" s="1228"/>
      <c r="J14" s="1229"/>
      <c r="K14" s="479"/>
      <c r="L14" s="852"/>
      <c r="M14" s="1230"/>
      <c r="N14" s="1208"/>
      <c r="O14" s="1207"/>
      <c r="P14" s="1208"/>
      <c r="Q14" s="1564"/>
      <c r="R14" s="853"/>
      <c r="S14" s="854"/>
    </row>
    <row r="15" spans="1:19" s="4" customFormat="1" ht="19.5" customHeight="1">
      <c r="C15" s="26"/>
      <c r="D15" s="704"/>
      <c r="E15" s="27"/>
      <c r="F15" s="27"/>
      <c r="G15" s="291"/>
      <c r="H15" s="63"/>
      <c r="I15" s="63"/>
      <c r="J15" s="63"/>
      <c r="K15" s="958"/>
      <c r="L15" s="109"/>
      <c r="M15" s="26"/>
      <c r="N15" s="26"/>
      <c r="O15" s="30"/>
      <c r="P15" s="27"/>
      <c r="Q15" s="28"/>
      <c r="R15" s="30"/>
      <c r="S15" s="374"/>
    </row>
    <row r="16" spans="1:19" s="4" customFormat="1" ht="19.5" customHeight="1">
      <c r="C16" s="26"/>
      <c r="D16" s="704"/>
      <c r="E16" s="27"/>
      <c r="F16" s="27"/>
      <c r="G16" s="291"/>
      <c r="H16" s="63"/>
      <c r="I16" s="63"/>
      <c r="J16" s="63"/>
      <c r="K16" s="958"/>
      <c r="L16" s="109"/>
      <c r="M16" s="26"/>
      <c r="N16" s="26"/>
      <c r="O16" s="30"/>
      <c r="P16" s="27"/>
      <c r="Q16" s="28"/>
      <c r="R16" s="30"/>
      <c r="S16" s="374"/>
    </row>
    <row r="17" spans="1:19" s="4" customFormat="1" ht="19.7" customHeight="1">
      <c r="A17" s="26"/>
      <c r="B17" s="26"/>
      <c r="C17" s="26"/>
      <c r="D17" s="27"/>
      <c r="E17" s="32"/>
      <c r="F17" s="33"/>
      <c r="G17" s="1565" t="s">
        <v>3916</v>
      </c>
      <c r="H17" s="26"/>
      <c r="I17" s="26"/>
      <c r="J17" s="26"/>
      <c r="K17" s="29"/>
      <c r="L17" s="26"/>
      <c r="M17" s="26"/>
      <c r="N17" s="779"/>
      <c r="O17" s="1231"/>
      <c r="P17" s="704"/>
      <c r="Q17" s="321"/>
      <c r="R17" s="30"/>
      <c r="S17" s="375"/>
    </row>
    <row r="18" spans="1:19" s="4" customFormat="1" ht="19.7" customHeight="1">
      <c r="A18" s="536" t="s">
        <v>172</v>
      </c>
      <c r="B18" s="1566" t="s">
        <v>3917</v>
      </c>
      <c r="C18" s="1567">
        <v>9</v>
      </c>
      <c r="D18" s="38">
        <f>+D12+1</f>
        <v>2</v>
      </c>
      <c r="E18" s="21" t="s">
        <v>174</v>
      </c>
      <c r="F18" s="21" t="s">
        <v>175</v>
      </c>
      <c r="G18" s="1568" t="s">
        <v>3918</v>
      </c>
      <c r="H18" s="1569">
        <v>1</v>
      </c>
      <c r="I18" s="1569">
        <v>10120</v>
      </c>
      <c r="J18" s="1570">
        <f t="shared" ref="J18:J35" si="1">H18*I18</f>
        <v>10120</v>
      </c>
      <c r="K18" s="23"/>
      <c r="L18" s="23" t="s">
        <v>3919</v>
      </c>
      <c r="M18" s="20"/>
      <c r="N18" s="1497" t="s">
        <v>3915</v>
      </c>
      <c r="O18" s="1563">
        <v>46016</v>
      </c>
      <c r="P18" s="1208"/>
      <c r="Q18" s="1564">
        <v>45677</v>
      </c>
      <c r="R18" s="853">
        <v>45678</v>
      </c>
      <c r="S18" s="375"/>
    </row>
    <row r="19" spans="1:19" s="4" customFormat="1" ht="19.7" customHeight="1">
      <c r="A19" s="536" t="s">
        <v>123</v>
      </c>
      <c r="B19" s="1566" t="s">
        <v>3917</v>
      </c>
      <c r="C19" s="1567">
        <v>9</v>
      </c>
      <c r="D19" s="38">
        <f t="shared" ref="D19:D37" si="2">+D18+1</f>
        <v>3</v>
      </c>
      <c r="E19" s="27" t="s">
        <v>175</v>
      </c>
      <c r="F19" s="27" t="s">
        <v>175</v>
      </c>
      <c r="G19" s="282" t="s">
        <v>3920</v>
      </c>
      <c r="H19" s="289">
        <v>1</v>
      </c>
      <c r="I19" s="289">
        <v>80</v>
      </c>
      <c r="J19" s="349">
        <f t="shared" si="1"/>
        <v>80</v>
      </c>
      <c r="K19" s="29"/>
      <c r="L19" s="29" t="s">
        <v>246</v>
      </c>
      <c r="M19" s="47" t="s">
        <v>3921</v>
      </c>
      <c r="N19" s="1497" t="s">
        <v>3915</v>
      </c>
      <c r="O19" s="1563">
        <v>46016</v>
      </c>
      <c r="P19" s="1208"/>
      <c r="Q19" s="1564">
        <v>45677</v>
      </c>
      <c r="R19" s="853">
        <v>45678</v>
      </c>
      <c r="S19" s="375"/>
    </row>
    <row r="20" spans="1:19" s="4" customFormat="1" ht="19.7" customHeight="1">
      <c r="A20" s="536" t="s">
        <v>123</v>
      </c>
      <c r="B20" s="1566" t="s">
        <v>3917</v>
      </c>
      <c r="C20" s="1567">
        <v>9</v>
      </c>
      <c r="D20" s="38">
        <f t="shared" si="2"/>
        <v>4</v>
      </c>
      <c r="E20" s="66" t="s">
        <v>175</v>
      </c>
      <c r="F20" s="66" t="s">
        <v>175</v>
      </c>
      <c r="G20" s="282" t="s">
        <v>233</v>
      </c>
      <c r="H20" s="289">
        <v>2</v>
      </c>
      <c r="I20" s="289">
        <v>187</v>
      </c>
      <c r="J20" s="1571">
        <f>H20*I20</f>
        <v>374</v>
      </c>
      <c r="K20" s="29"/>
      <c r="L20" s="29" t="s">
        <v>3922</v>
      </c>
      <c r="M20" s="47"/>
      <c r="N20" s="1497" t="s">
        <v>3915</v>
      </c>
      <c r="O20" s="1563">
        <v>46016</v>
      </c>
      <c r="P20" s="1208"/>
      <c r="Q20" s="1564">
        <v>45677</v>
      </c>
      <c r="R20" s="853">
        <v>45678</v>
      </c>
      <c r="S20" s="375"/>
    </row>
    <row r="21" spans="1:19" s="4" customFormat="1" ht="19.7" customHeight="1">
      <c r="A21" s="536" t="s">
        <v>123</v>
      </c>
      <c r="B21" s="1566" t="s">
        <v>3917</v>
      </c>
      <c r="C21" s="1567">
        <v>9</v>
      </c>
      <c r="D21" s="38">
        <f t="shared" si="2"/>
        <v>5</v>
      </c>
      <c r="E21" s="66" t="s">
        <v>175</v>
      </c>
      <c r="F21" s="66" t="s">
        <v>175</v>
      </c>
      <c r="G21" s="1572" t="s">
        <v>1213</v>
      </c>
      <c r="H21" s="1573">
        <v>4</v>
      </c>
      <c r="I21" s="1574">
        <v>120</v>
      </c>
      <c r="J21" s="1571">
        <f>H21*I21</f>
        <v>480</v>
      </c>
      <c r="K21" s="1575"/>
      <c r="L21" s="1575" t="s">
        <v>3923</v>
      </c>
      <c r="M21" s="69" t="s">
        <v>3924</v>
      </c>
      <c r="N21" s="1497" t="s">
        <v>3915</v>
      </c>
      <c r="O21" s="1563">
        <v>46016</v>
      </c>
      <c r="P21" s="1208"/>
      <c r="Q21" s="1564">
        <v>45677</v>
      </c>
      <c r="R21" s="853">
        <v>45678</v>
      </c>
      <c r="S21" s="375"/>
    </row>
    <row r="22" spans="1:19" s="4" customFormat="1" ht="19.7" customHeight="1">
      <c r="A22" s="536" t="s">
        <v>123</v>
      </c>
      <c r="B22" s="1566" t="s">
        <v>3917</v>
      </c>
      <c r="C22" s="1567">
        <v>9</v>
      </c>
      <c r="D22" s="38">
        <f t="shared" si="2"/>
        <v>6</v>
      </c>
      <c r="E22" s="66" t="s">
        <v>175</v>
      </c>
      <c r="F22" s="66" t="s">
        <v>175</v>
      </c>
      <c r="G22" s="1488" t="s">
        <v>1298</v>
      </c>
      <c r="H22" s="1573">
        <v>1</v>
      </c>
      <c r="I22" s="1573">
        <v>81</v>
      </c>
      <c r="J22" s="1571">
        <f t="shared" si="1"/>
        <v>81</v>
      </c>
      <c r="K22" s="425"/>
      <c r="L22" s="425" t="s">
        <v>3925</v>
      </c>
      <c r="M22" s="26"/>
      <c r="N22" s="1497" t="s">
        <v>3915</v>
      </c>
      <c r="O22" s="1563">
        <v>46016</v>
      </c>
      <c r="P22" s="1208"/>
      <c r="Q22" s="1564">
        <v>45677</v>
      </c>
      <c r="R22" s="853">
        <v>45678</v>
      </c>
      <c r="S22" s="375"/>
    </row>
    <row r="23" spans="1:19" s="4" customFormat="1" ht="19.7" customHeight="1">
      <c r="A23" s="536" t="s">
        <v>123</v>
      </c>
      <c r="B23" s="1566" t="s">
        <v>3917</v>
      </c>
      <c r="C23" s="1567">
        <v>9</v>
      </c>
      <c r="D23" s="38">
        <f t="shared" si="2"/>
        <v>7</v>
      </c>
      <c r="E23" s="66" t="s">
        <v>3926</v>
      </c>
      <c r="F23" s="66" t="s">
        <v>175</v>
      </c>
      <c r="G23" s="282" t="s">
        <v>3927</v>
      </c>
      <c r="H23" s="289">
        <v>1</v>
      </c>
      <c r="I23" s="289">
        <v>421</v>
      </c>
      <c r="J23" s="1160">
        <f t="shared" si="1"/>
        <v>421</v>
      </c>
      <c r="K23" s="29"/>
      <c r="L23" s="29" t="s">
        <v>3928</v>
      </c>
      <c r="M23" s="26"/>
      <c r="N23" s="1497" t="s">
        <v>3915</v>
      </c>
      <c r="O23" s="1563">
        <v>46016</v>
      </c>
      <c r="P23" s="1208"/>
      <c r="Q23" s="1564">
        <v>45677</v>
      </c>
      <c r="R23" s="853">
        <v>45678</v>
      </c>
      <c r="S23" s="375"/>
    </row>
    <row r="24" spans="1:19" s="4" customFormat="1" ht="19.7" customHeight="1">
      <c r="A24" s="536" t="s">
        <v>123</v>
      </c>
      <c r="B24" s="1566" t="s">
        <v>3917</v>
      </c>
      <c r="C24" s="1567">
        <v>9</v>
      </c>
      <c r="D24" s="38">
        <f t="shared" si="2"/>
        <v>8</v>
      </c>
      <c r="E24" s="27" t="s">
        <v>175</v>
      </c>
      <c r="F24" s="27" t="s">
        <v>175</v>
      </c>
      <c r="G24" s="282" t="s">
        <v>3929</v>
      </c>
      <c r="H24" s="289">
        <v>1</v>
      </c>
      <c r="I24" s="289">
        <v>56</v>
      </c>
      <c r="J24" s="349">
        <f t="shared" si="1"/>
        <v>56</v>
      </c>
      <c r="K24" s="29"/>
      <c r="L24" s="29" t="s">
        <v>3930</v>
      </c>
      <c r="M24" s="47" t="s">
        <v>3931</v>
      </c>
      <c r="N24" s="1497" t="s">
        <v>3915</v>
      </c>
      <c r="O24" s="1563">
        <v>46016</v>
      </c>
      <c r="P24" s="1208"/>
      <c r="Q24" s="1564">
        <v>45677</v>
      </c>
      <c r="R24" s="853">
        <v>45678</v>
      </c>
      <c r="S24" s="375"/>
    </row>
    <row r="25" spans="1:19" s="4" customFormat="1" ht="19.7" customHeight="1">
      <c r="A25" s="536" t="s">
        <v>172</v>
      </c>
      <c r="B25" s="1566" t="s">
        <v>3917</v>
      </c>
      <c r="C25" s="1567">
        <v>9</v>
      </c>
      <c r="D25" s="38">
        <f t="shared" si="2"/>
        <v>9</v>
      </c>
      <c r="E25" s="27" t="s">
        <v>174</v>
      </c>
      <c r="F25" s="27" t="s">
        <v>175</v>
      </c>
      <c r="G25" s="282" t="s">
        <v>3932</v>
      </c>
      <c r="H25" s="289">
        <v>1</v>
      </c>
      <c r="I25" s="289">
        <v>8913</v>
      </c>
      <c r="J25" s="1571">
        <f t="shared" si="1"/>
        <v>8913</v>
      </c>
      <c r="K25" s="29"/>
      <c r="L25" s="29" t="s">
        <v>3933</v>
      </c>
      <c r="M25" s="26"/>
      <c r="N25" s="1497" t="s">
        <v>3915</v>
      </c>
      <c r="O25" s="1563">
        <v>46016</v>
      </c>
      <c r="P25" s="1208"/>
      <c r="Q25" s="1564">
        <v>45677</v>
      </c>
      <c r="R25" s="853">
        <v>45678</v>
      </c>
      <c r="S25" s="375"/>
    </row>
    <row r="26" spans="1:19" s="4" customFormat="1" ht="19.7" customHeight="1">
      <c r="A26" s="536" t="s">
        <v>123</v>
      </c>
      <c r="B26" s="1566" t="s">
        <v>3917</v>
      </c>
      <c r="C26" s="1567">
        <v>9</v>
      </c>
      <c r="D26" s="38">
        <f t="shared" si="2"/>
        <v>10</v>
      </c>
      <c r="E26" s="66" t="s">
        <v>175</v>
      </c>
      <c r="F26" s="66" t="s">
        <v>175</v>
      </c>
      <c r="G26" s="282" t="s">
        <v>1211</v>
      </c>
      <c r="H26" s="289">
        <v>2</v>
      </c>
      <c r="I26" s="289">
        <v>78</v>
      </c>
      <c r="J26" s="1571">
        <f t="shared" si="1"/>
        <v>156</v>
      </c>
      <c r="K26" s="29"/>
      <c r="L26" s="29" t="s">
        <v>3934</v>
      </c>
      <c r="M26" s="47" t="s">
        <v>3935</v>
      </c>
      <c r="N26" s="1497" t="s">
        <v>3915</v>
      </c>
      <c r="O26" s="1563">
        <v>46016</v>
      </c>
      <c r="P26" s="1208"/>
      <c r="Q26" s="1564">
        <v>45677</v>
      </c>
      <c r="R26" s="853">
        <v>45678</v>
      </c>
      <c r="S26" s="375"/>
    </row>
    <row r="27" spans="1:19" s="4" customFormat="1" ht="19.7" customHeight="1">
      <c r="A27" s="536" t="s">
        <v>123</v>
      </c>
      <c r="B27" s="1566" t="s">
        <v>3917</v>
      </c>
      <c r="C27" s="1567">
        <v>9</v>
      </c>
      <c r="D27" s="38">
        <f t="shared" si="2"/>
        <v>11</v>
      </c>
      <c r="E27" s="66" t="s">
        <v>175</v>
      </c>
      <c r="F27" s="66" t="s">
        <v>175</v>
      </c>
      <c r="G27" s="543" t="s">
        <v>990</v>
      </c>
      <c r="H27" s="1573">
        <v>1</v>
      </c>
      <c r="I27" s="1573">
        <v>113</v>
      </c>
      <c r="J27" s="1157">
        <f t="shared" si="1"/>
        <v>113</v>
      </c>
      <c r="K27" s="69"/>
      <c r="L27" s="69" t="s">
        <v>3936</v>
      </c>
      <c r="M27" s="68" t="s">
        <v>3937</v>
      </c>
      <c r="N27" s="1497" t="s">
        <v>3915</v>
      </c>
      <c r="O27" s="1563">
        <v>46016</v>
      </c>
      <c r="P27" s="1208"/>
      <c r="Q27" s="1564">
        <v>45677</v>
      </c>
      <c r="R27" s="853">
        <v>45678</v>
      </c>
      <c r="S27" s="375"/>
    </row>
    <row r="28" spans="1:19" s="4" customFormat="1" ht="19.5" customHeight="1">
      <c r="A28" s="536" t="s">
        <v>123</v>
      </c>
      <c r="B28" s="1566" t="s">
        <v>3917</v>
      </c>
      <c r="C28" s="1567">
        <v>9</v>
      </c>
      <c r="D28" s="38">
        <f t="shared" si="2"/>
        <v>12</v>
      </c>
      <c r="E28" s="66" t="s">
        <v>175</v>
      </c>
      <c r="F28" s="66" t="s">
        <v>175</v>
      </c>
      <c r="G28" s="282" t="s">
        <v>1216</v>
      </c>
      <c r="H28" s="1576">
        <v>1</v>
      </c>
      <c r="I28" s="1574">
        <v>67</v>
      </c>
      <c r="J28" s="1571">
        <f t="shared" si="1"/>
        <v>67</v>
      </c>
      <c r="K28" s="1575"/>
      <c r="L28" s="1575" t="s">
        <v>3930</v>
      </c>
      <c r="M28" s="47" t="s">
        <v>3924</v>
      </c>
      <c r="N28" s="1497" t="s">
        <v>3915</v>
      </c>
      <c r="O28" s="1563">
        <v>46016</v>
      </c>
      <c r="P28" s="1208"/>
      <c r="Q28" s="1564">
        <v>45677</v>
      </c>
      <c r="R28" s="853">
        <v>45678</v>
      </c>
      <c r="S28" s="375"/>
    </row>
    <row r="29" spans="1:19" s="4" customFormat="1" ht="19.5" customHeight="1">
      <c r="A29" s="536" t="s">
        <v>123</v>
      </c>
      <c r="B29" s="1566" t="s">
        <v>3917</v>
      </c>
      <c r="C29" s="1567">
        <v>9</v>
      </c>
      <c r="D29" s="38">
        <f t="shared" si="2"/>
        <v>13</v>
      </c>
      <c r="E29" s="66" t="s">
        <v>175</v>
      </c>
      <c r="F29" s="66" t="s">
        <v>175</v>
      </c>
      <c r="G29" s="282" t="s">
        <v>3938</v>
      </c>
      <c r="H29" s="1576">
        <v>1</v>
      </c>
      <c r="I29" s="1574">
        <v>210</v>
      </c>
      <c r="J29" s="1571">
        <f t="shared" si="1"/>
        <v>210</v>
      </c>
      <c r="K29" s="556"/>
      <c r="L29" s="556" t="s">
        <v>3939</v>
      </c>
      <c r="M29" s="47"/>
      <c r="N29" s="1497" t="s">
        <v>3915</v>
      </c>
      <c r="O29" s="1563">
        <v>46016</v>
      </c>
      <c r="P29" s="1208"/>
      <c r="Q29" s="1564">
        <v>45677</v>
      </c>
      <c r="R29" s="853">
        <v>45678</v>
      </c>
      <c r="S29" s="375"/>
    </row>
    <row r="30" spans="1:19" s="4" customFormat="1" ht="19.7" customHeight="1">
      <c r="A30" s="536" t="s">
        <v>172</v>
      </c>
      <c r="B30" s="1566" t="s">
        <v>3917</v>
      </c>
      <c r="C30" s="1567">
        <v>9</v>
      </c>
      <c r="D30" s="38">
        <f t="shared" si="2"/>
        <v>14</v>
      </c>
      <c r="E30" s="27" t="s">
        <v>174</v>
      </c>
      <c r="F30" s="27" t="s">
        <v>175</v>
      </c>
      <c r="G30" s="282" t="s">
        <v>3940</v>
      </c>
      <c r="H30" s="289">
        <v>1</v>
      </c>
      <c r="I30" s="289">
        <v>11996</v>
      </c>
      <c r="J30" s="349">
        <f t="shared" si="1"/>
        <v>11996</v>
      </c>
      <c r="K30" s="29"/>
      <c r="L30" s="29" t="s">
        <v>3941</v>
      </c>
      <c r="M30" s="26"/>
      <c r="N30" s="1497" t="s">
        <v>3915</v>
      </c>
      <c r="O30" s="1563">
        <v>46016</v>
      </c>
      <c r="P30" s="1208"/>
      <c r="Q30" s="1564">
        <v>45677</v>
      </c>
      <c r="R30" s="853">
        <v>45678</v>
      </c>
      <c r="S30" s="375"/>
    </row>
    <row r="31" spans="1:19" s="4" customFormat="1" ht="19.7" customHeight="1">
      <c r="A31" s="536" t="s">
        <v>291</v>
      </c>
      <c r="B31" s="1566" t="s">
        <v>3917</v>
      </c>
      <c r="C31" s="1567">
        <v>9</v>
      </c>
      <c r="D31" s="38">
        <f t="shared" si="2"/>
        <v>15</v>
      </c>
      <c r="E31" s="27" t="s">
        <v>175</v>
      </c>
      <c r="F31" s="27" t="s">
        <v>175</v>
      </c>
      <c r="G31" s="282" t="s">
        <v>3942</v>
      </c>
      <c r="H31" s="289">
        <v>1</v>
      </c>
      <c r="I31" s="289">
        <v>1044</v>
      </c>
      <c r="J31" s="349">
        <f t="shared" si="1"/>
        <v>1044</v>
      </c>
      <c r="K31" s="29"/>
      <c r="L31" s="29" t="s">
        <v>3943</v>
      </c>
      <c r="M31" s="47" t="s">
        <v>3944</v>
      </c>
      <c r="N31" s="1497" t="s">
        <v>3915</v>
      </c>
      <c r="O31" s="1563">
        <v>46016</v>
      </c>
      <c r="P31" s="1208"/>
      <c r="Q31" s="1564">
        <v>45677</v>
      </c>
      <c r="R31" s="853">
        <v>45678</v>
      </c>
      <c r="S31" s="375"/>
    </row>
    <row r="32" spans="1:19" s="4" customFormat="1" ht="19.7" customHeight="1">
      <c r="A32" s="536" t="s">
        <v>123</v>
      </c>
      <c r="B32" s="1566" t="s">
        <v>3917</v>
      </c>
      <c r="C32" s="1567">
        <v>9</v>
      </c>
      <c r="D32" s="38">
        <f t="shared" si="2"/>
        <v>16</v>
      </c>
      <c r="E32" s="27" t="s">
        <v>175</v>
      </c>
      <c r="F32" s="27" t="s">
        <v>175</v>
      </c>
      <c r="G32" s="282" t="s">
        <v>3945</v>
      </c>
      <c r="H32" s="289">
        <v>1</v>
      </c>
      <c r="I32" s="289">
        <v>975</v>
      </c>
      <c r="J32" s="349">
        <f t="shared" si="1"/>
        <v>975</v>
      </c>
      <c r="K32" s="29"/>
      <c r="L32" s="29" t="s">
        <v>3946</v>
      </c>
      <c r="M32" s="47" t="s">
        <v>3944</v>
      </c>
      <c r="N32" s="1497" t="s">
        <v>3915</v>
      </c>
      <c r="O32" s="1563">
        <v>46016</v>
      </c>
      <c r="P32" s="1208"/>
      <c r="Q32" s="1564">
        <v>45677</v>
      </c>
      <c r="R32" s="853">
        <v>45678</v>
      </c>
      <c r="S32" s="375"/>
    </row>
    <row r="33" spans="1:19" s="4" customFormat="1" ht="19.7" customHeight="1">
      <c r="A33" s="536" t="s">
        <v>123</v>
      </c>
      <c r="B33" s="1566" t="s">
        <v>3917</v>
      </c>
      <c r="C33" s="1567">
        <v>9</v>
      </c>
      <c r="D33" s="38">
        <f t="shared" si="2"/>
        <v>17</v>
      </c>
      <c r="E33" s="66" t="s">
        <v>175</v>
      </c>
      <c r="F33" s="66" t="s">
        <v>175</v>
      </c>
      <c r="G33" s="282" t="s">
        <v>179</v>
      </c>
      <c r="H33" s="289">
        <v>6</v>
      </c>
      <c r="I33" s="289">
        <v>77</v>
      </c>
      <c r="J33" s="1571">
        <f t="shared" si="1"/>
        <v>462</v>
      </c>
      <c r="K33" s="29"/>
      <c r="L33" s="29" t="s">
        <v>3947</v>
      </c>
      <c r="M33" s="26"/>
      <c r="N33" s="1497" t="s">
        <v>3915</v>
      </c>
      <c r="O33" s="1563">
        <v>46016</v>
      </c>
      <c r="P33" s="1208"/>
      <c r="Q33" s="1564">
        <v>45677</v>
      </c>
      <c r="R33" s="853">
        <v>45678</v>
      </c>
      <c r="S33" s="375"/>
    </row>
    <row r="34" spans="1:19" s="4" customFormat="1" ht="19.7" customHeight="1">
      <c r="A34" s="536" t="s">
        <v>123</v>
      </c>
      <c r="B34" s="1566" t="s">
        <v>3917</v>
      </c>
      <c r="C34" s="1567">
        <v>9</v>
      </c>
      <c r="D34" s="38">
        <f t="shared" si="2"/>
        <v>18</v>
      </c>
      <c r="E34" s="66" t="s">
        <v>175</v>
      </c>
      <c r="F34" s="66" t="s">
        <v>175</v>
      </c>
      <c r="G34" s="1572" t="s">
        <v>3948</v>
      </c>
      <c r="H34" s="1576">
        <v>4</v>
      </c>
      <c r="I34" s="1574">
        <v>142</v>
      </c>
      <c r="J34" s="1577">
        <f t="shared" si="1"/>
        <v>568</v>
      </c>
      <c r="K34" s="556"/>
      <c r="L34" s="556" t="s">
        <v>3649</v>
      </c>
      <c r="M34" s="106"/>
      <c r="N34" s="1497" t="s">
        <v>3915</v>
      </c>
      <c r="O34" s="1563">
        <v>46016</v>
      </c>
      <c r="P34" s="1208"/>
      <c r="Q34" s="1564">
        <v>45677</v>
      </c>
      <c r="R34" s="853">
        <v>45678</v>
      </c>
      <c r="S34" s="375"/>
    </row>
    <row r="35" spans="1:19" s="4" customFormat="1" ht="19.7" customHeight="1">
      <c r="A35" s="536" t="s">
        <v>123</v>
      </c>
      <c r="B35" s="1566" t="s">
        <v>3917</v>
      </c>
      <c r="C35" s="1567">
        <v>9</v>
      </c>
      <c r="D35" s="38">
        <f t="shared" si="2"/>
        <v>19</v>
      </c>
      <c r="E35" s="66" t="s">
        <v>175</v>
      </c>
      <c r="F35" s="66" t="s">
        <v>175</v>
      </c>
      <c r="G35" s="1572" t="s">
        <v>216</v>
      </c>
      <c r="H35" s="1576">
        <v>6</v>
      </c>
      <c r="I35" s="1574">
        <v>120</v>
      </c>
      <c r="J35" s="1160">
        <f t="shared" si="1"/>
        <v>720</v>
      </c>
      <c r="K35" s="1575"/>
      <c r="L35" s="1575" t="s">
        <v>3949</v>
      </c>
      <c r="M35" s="69" t="s">
        <v>3950</v>
      </c>
      <c r="N35" s="1497" t="s">
        <v>3915</v>
      </c>
      <c r="O35" s="1563">
        <v>46016</v>
      </c>
      <c r="P35" s="1208"/>
      <c r="Q35" s="1564">
        <v>45677</v>
      </c>
      <c r="R35" s="853">
        <v>45678</v>
      </c>
      <c r="S35" s="375"/>
    </row>
    <row r="36" spans="1:19" s="4" customFormat="1" ht="19.7" customHeight="1">
      <c r="A36" s="536" t="s">
        <v>123</v>
      </c>
      <c r="B36" s="1566" t="s">
        <v>3917</v>
      </c>
      <c r="C36" s="1567">
        <v>9</v>
      </c>
      <c r="D36" s="38">
        <f t="shared" si="2"/>
        <v>20</v>
      </c>
      <c r="E36" s="27" t="s">
        <v>175</v>
      </c>
      <c r="F36" s="27" t="s">
        <v>175</v>
      </c>
      <c r="G36" s="1488" t="s">
        <v>1218</v>
      </c>
      <c r="H36" s="1573">
        <v>1</v>
      </c>
      <c r="I36" s="1573">
        <v>1168</v>
      </c>
      <c r="J36" s="1571">
        <f>H36*I36</f>
        <v>1168</v>
      </c>
      <c r="K36" s="425"/>
      <c r="L36" s="69" t="s">
        <v>2335</v>
      </c>
      <c r="M36" s="47"/>
      <c r="N36" s="1497" t="s">
        <v>3915</v>
      </c>
      <c r="O36" s="1563">
        <v>46016</v>
      </c>
      <c r="P36" s="1208"/>
      <c r="Q36" s="1564">
        <v>45677</v>
      </c>
      <c r="R36" s="853">
        <v>45678</v>
      </c>
      <c r="S36" s="375"/>
    </row>
    <row r="37" spans="1:19" s="4" customFormat="1" ht="19.7" customHeight="1">
      <c r="A37" s="536" t="s">
        <v>123</v>
      </c>
      <c r="B37" s="1566" t="s">
        <v>3917</v>
      </c>
      <c r="C37" s="1567">
        <v>9</v>
      </c>
      <c r="D37" s="38">
        <f t="shared" si="2"/>
        <v>21</v>
      </c>
      <c r="E37" s="27" t="s">
        <v>175</v>
      </c>
      <c r="F37" s="27" t="s">
        <v>175</v>
      </c>
      <c r="G37" s="1488" t="s">
        <v>3951</v>
      </c>
      <c r="H37" s="1573">
        <v>1</v>
      </c>
      <c r="I37" s="1573">
        <v>1861</v>
      </c>
      <c r="J37" s="1571">
        <f>H37*I37</f>
        <v>1861</v>
      </c>
      <c r="K37" s="425"/>
      <c r="L37" s="1578" t="s">
        <v>3952</v>
      </c>
      <c r="M37" s="47"/>
      <c r="N37" s="1497" t="s">
        <v>3915</v>
      </c>
      <c r="O37" s="1563">
        <v>46016</v>
      </c>
      <c r="P37" s="1208"/>
      <c r="Q37" s="1564">
        <v>45677</v>
      </c>
      <c r="R37" s="853">
        <v>45678</v>
      </c>
      <c r="S37" s="375"/>
    </row>
    <row r="38" spans="1:19" s="4" customFormat="1" ht="19.7" customHeight="1">
      <c r="A38" s="26"/>
      <c r="B38" s="26"/>
      <c r="C38" s="26"/>
      <c r="D38" s="27"/>
      <c r="E38" s="43"/>
      <c r="F38" s="43"/>
      <c r="G38" s="1218"/>
      <c r="H38" s="57"/>
      <c r="I38" s="57"/>
      <c r="J38" s="61"/>
      <c r="K38" s="556"/>
      <c r="L38" s="1575"/>
      <c r="M38" s="106"/>
      <c r="N38" s="26"/>
      <c r="O38" s="30"/>
      <c r="P38" s="27"/>
      <c r="Q38" s="26"/>
      <c r="R38" s="30"/>
      <c r="S38" s="375"/>
    </row>
    <row r="39" spans="1:19" s="4" customFormat="1" ht="19.7" customHeight="1">
      <c r="A39" s="26"/>
      <c r="B39" s="26"/>
      <c r="C39" s="26"/>
      <c r="D39" s="27"/>
      <c r="E39" s="27"/>
      <c r="F39" s="27"/>
      <c r="G39" s="60">
        <f>SUM(J18:J38)</f>
        <v>39865</v>
      </c>
      <c r="H39" s="26"/>
      <c r="I39" s="26"/>
      <c r="J39" s="28"/>
      <c r="K39" s="29"/>
      <c r="L39" s="26"/>
      <c r="M39" s="26"/>
      <c r="N39" s="26"/>
      <c r="O39" s="30"/>
      <c r="P39" s="27"/>
      <c r="Q39" s="26"/>
      <c r="R39" s="30"/>
      <c r="S39" s="375"/>
    </row>
    <row r="40" spans="1:19" s="4" customFormat="1" ht="19.5" customHeight="1">
      <c r="A40" s="26"/>
      <c r="B40" s="26"/>
      <c r="C40" s="26"/>
      <c r="D40" s="27"/>
      <c r="E40" s="27"/>
      <c r="F40" s="27"/>
      <c r="G40" s="291"/>
      <c r="H40" s="1233"/>
      <c r="I40" s="71"/>
      <c r="J40" s="71"/>
      <c r="K40" s="1234"/>
      <c r="L40" s="1235"/>
      <c r="M40" s="1199"/>
      <c r="N40" s="1199"/>
      <c r="O40" s="1201"/>
      <c r="P40" s="1198"/>
      <c r="Q40" s="1200"/>
      <c r="R40" s="30"/>
      <c r="S40" s="374"/>
    </row>
    <row r="41" spans="1:19" s="4" customFormat="1" ht="19.5" customHeight="1">
      <c r="A41" s="26"/>
      <c r="B41" s="26"/>
      <c r="C41" s="26"/>
      <c r="D41" s="27"/>
      <c r="E41" s="27"/>
      <c r="F41" s="27"/>
      <c r="G41" s="291"/>
      <c r="H41" s="1233"/>
      <c r="I41" s="71"/>
      <c r="J41" s="71"/>
      <c r="K41" s="1234"/>
      <c r="L41" s="1235"/>
      <c r="M41" s="1199"/>
      <c r="N41" s="1199"/>
      <c r="O41" s="1201"/>
      <c r="P41" s="1198"/>
      <c r="Q41" s="1200"/>
      <c r="R41" s="30"/>
      <c r="S41" s="374"/>
    </row>
    <row r="42" spans="1:19" s="4" customFormat="1" ht="19.5" customHeight="1">
      <c r="A42" s="26"/>
      <c r="B42" s="26"/>
      <c r="C42" s="26"/>
      <c r="D42" s="27"/>
      <c r="E42" s="27"/>
      <c r="F42" s="27"/>
      <c r="G42" s="291"/>
      <c r="H42" s="1233"/>
      <c r="I42" s="71"/>
      <c r="J42" s="71"/>
      <c r="K42" s="1234"/>
      <c r="L42" s="1235"/>
      <c r="M42" s="1199"/>
      <c r="N42" s="1199"/>
      <c r="O42" s="1201"/>
      <c r="P42" s="1198"/>
      <c r="Q42" s="1200"/>
      <c r="R42" s="30"/>
      <c r="S42" s="374"/>
    </row>
    <row r="43" spans="1:19" s="4" customFormat="1" ht="19.5" customHeight="1">
      <c r="A43" s="26"/>
      <c r="B43" s="26"/>
      <c r="C43" s="26"/>
      <c r="D43" s="1579"/>
      <c r="E43" s="1580" t="s">
        <v>3953</v>
      </c>
      <c r="F43" s="1580"/>
      <c r="G43" s="1580"/>
      <c r="H43" s="1581"/>
      <c r="I43" s="71"/>
      <c r="J43" s="71"/>
      <c r="K43" s="1244"/>
      <c r="L43" s="1245"/>
      <c r="M43" s="1199"/>
      <c r="N43" s="1199"/>
      <c r="O43" s="1201"/>
      <c r="P43" s="1198"/>
      <c r="Q43" s="1200"/>
      <c r="R43" s="30"/>
      <c r="S43" s="374"/>
    </row>
    <row r="44" spans="1:19" s="4" customFormat="1" ht="19.5" customHeight="1">
      <c r="A44" s="26" t="s">
        <v>3954</v>
      </c>
      <c r="B44" s="862" t="s">
        <v>3955</v>
      </c>
      <c r="C44" s="1567">
        <v>9</v>
      </c>
      <c r="D44" s="561">
        <f>+D37+1</f>
        <v>22</v>
      </c>
      <c r="E44" s="27" t="s">
        <v>175</v>
      </c>
      <c r="F44" s="27" t="s">
        <v>175</v>
      </c>
      <c r="G44" s="540" t="s">
        <v>1241</v>
      </c>
      <c r="H44" s="1573">
        <v>1</v>
      </c>
      <c r="I44" s="1582">
        <v>2484</v>
      </c>
      <c r="J44" s="1157">
        <f t="shared" ref="J44:J52" si="3">H44*I44</f>
        <v>2484</v>
      </c>
      <c r="K44" s="91"/>
      <c r="L44" s="68" t="s">
        <v>1242</v>
      </c>
      <c r="M44" s="1583"/>
      <c r="N44" s="1497" t="s">
        <v>3915</v>
      </c>
      <c r="O44" s="1563">
        <v>46016</v>
      </c>
      <c r="P44" s="1208"/>
      <c r="Q44" s="1564">
        <v>45677</v>
      </c>
      <c r="R44" s="853">
        <v>45678</v>
      </c>
      <c r="S44" s="374"/>
    </row>
    <row r="45" spans="1:19" s="4" customFormat="1" ht="19.5" customHeight="1">
      <c r="A45" s="26" t="s">
        <v>3954</v>
      </c>
      <c r="B45" s="862" t="s">
        <v>3955</v>
      </c>
      <c r="C45" s="1567">
        <v>9</v>
      </c>
      <c r="D45" s="1584">
        <f t="shared" ref="D45:D52" si="4">+D44+1</f>
        <v>23</v>
      </c>
      <c r="E45" s="27" t="s">
        <v>175</v>
      </c>
      <c r="F45" s="27" t="s">
        <v>175</v>
      </c>
      <c r="G45" s="540" t="s">
        <v>1244</v>
      </c>
      <c r="H45" s="1573">
        <v>1</v>
      </c>
      <c r="I45" s="1582">
        <v>2581</v>
      </c>
      <c r="J45" s="1157">
        <f t="shared" si="3"/>
        <v>2581</v>
      </c>
      <c r="K45" s="91"/>
      <c r="L45" s="68" t="s">
        <v>1245</v>
      </c>
      <c r="M45" s="1583"/>
      <c r="N45" s="1497" t="s">
        <v>3915</v>
      </c>
      <c r="O45" s="1563">
        <v>46016</v>
      </c>
      <c r="P45" s="1208"/>
      <c r="Q45" s="1564">
        <v>45677</v>
      </c>
      <c r="R45" s="853">
        <v>45678</v>
      </c>
      <c r="S45" s="374"/>
    </row>
    <row r="46" spans="1:19" s="4" customFormat="1" ht="19.5" customHeight="1">
      <c r="A46" s="26" t="s">
        <v>3956</v>
      </c>
      <c r="B46" s="862" t="s">
        <v>3955</v>
      </c>
      <c r="C46" s="1567">
        <v>9</v>
      </c>
      <c r="D46" s="1584">
        <f t="shared" si="4"/>
        <v>24</v>
      </c>
      <c r="E46" s="27" t="s">
        <v>175</v>
      </c>
      <c r="F46" s="27" t="s">
        <v>175</v>
      </c>
      <c r="G46" s="540" t="s">
        <v>1247</v>
      </c>
      <c r="H46" s="1573">
        <v>1</v>
      </c>
      <c r="I46" s="1582">
        <v>6480</v>
      </c>
      <c r="J46" s="1157">
        <f t="shared" si="3"/>
        <v>6480</v>
      </c>
      <c r="K46" s="91"/>
      <c r="L46" s="68" t="s">
        <v>1248</v>
      </c>
      <c r="M46" s="1583"/>
      <c r="N46" s="1497" t="s">
        <v>3915</v>
      </c>
      <c r="O46" s="1563">
        <v>46016</v>
      </c>
      <c r="P46" s="1208"/>
      <c r="Q46" s="1564">
        <v>45677</v>
      </c>
      <c r="R46" s="853">
        <v>45678</v>
      </c>
      <c r="S46" s="374"/>
    </row>
    <row r="47" spans="1:19" s="4" customFormat="1" ht="19.5" customHeight="1">
      <c r="A47" s="26" t="s">
        <v>3957</v>
      </c>
      <c r="B47" s="862" t="s">
        <v>3955</v>
      </c>
      <c r="C47" s="1567">
        <v>9</v>
      </c>
      <c r="D47" s="1584">
        <f t="shared" si="4"/>
        <v>25</v>
      </c>
      <c r="E47" s="27" t="s">
        <v>175</v>
      </c>
      <c r="F47" s="27" t="s">
        <v>175</v>
      </c>
      <c r="G47" s="540" t="s">
        <v>1249</v>
      </c>
      <c r="H47" s="1573">
        <v>2</v>
      </c>
      <c r="I47" s="1582">
        <v>244</v>
      </c>
      <c r="J47" s="1157">
        <f t="shared" si="3"/>
        <v>488</v>
      </c>
      <c r="K47" s="91"/>
      <c r="L47" s="68" t="s">
        <v>1250</v>
      </c>
      <c r="M47" s="1199"/>
      <c r="N47" s="1497" t="s">
        <v>3915</v>
      </c>
      <c r="O47" s="1563">
        <v>46016</v>
      </c>
      <c r="P47" s="1208"/>
      <c r="Q47" s="1564">
        <v>45677</v>
      </c>
      <c r="R47" s="853">
        <v>45678</v>
      </c>
      <c r="S47" s="374"/>
    </row>
    <row r="48" spans="1:19" s="4" customFormat="1" ht="19.5" customHeight="1">
      <c r="A48" s="26" t="s">
        <v>3958</v>
      </c>
      <c r="B48" s="862" t="s">
        <v>3955</v>
      </c>
      <c r="C48" s="1567">
        <v>9</v>
      </c>
      <c r="D48" s="1584">
        <f t="shared" si="4"/>
        <v>26</v>
      </c>
      <c r="E48" s="27" t="s">
        <v>175</v>
      </c>
      <c r="F48" s="27" t="s">
        <v>175</v>
      </c>
      <c r="G48" s="540" t="s">
        <v>1251</v>
      </c>
      <c r="H48" s="1573">
        <v>15</v>
      </c>
      <c r="I48" s="1582">
        <v>41</v>
      </c>
      <c r="J48" s="1157">
        <f t="shared" si="3"/>
        <v>615</v>
      </c>
      <c r="K48" s="91"/>
      <c r="L48" s="68" t="s">
        <v>3959</v>
      </c>
      <c r="M48" s="1199"/>
      <c r="N48" s="1497" t="s">
        <v>3915</v>
      </c>
      <c r="O48" s="1563">
        <v>46016</v>
      </c>
      <c r="P48" s="1208"/>
      <c r="Q48" s="1564">
        <v>45677</v>
      </c>
      <c r="R48" s="853">
        <v>45678</v>
      </c>
      <c r="S48" s="374"/>
    </row>
    <row r="49" spans="1:19" s="4" customFormat="1" ht="19.5" customHeight="1">
      <c r="A49" s="26" t="s">
        <v>123</v>
      </c>
      <c r="B49" s="862" t="s">
        <v>3955</v>
      </c>
      <c r="C49" s="1567">
        <v>9</v>
      </c>
      <c r="D49" s="1584">
        <f t="shared" si="4"/>
        <v>27</v>
      </c>
      <c r="E49" s="27" t="s">
        <v>175</v>
      </c>
      <c r="F49" s="27" t="s">
        <v>175</v>
      </c>
      <c r="G49" s="542" t="s">
        <v>1253</v>
      </c>
      <c r="H49" s="289">
        <v>1</v>
      </c>
      <c r="I49" s="1585">
        <v>1016</v>
      </c>
      <c r="J49" s="1158">
        <f t="shared" si="3"/>
        <v>1016</v>
      </c>
      <c r="K49" s="28"/>
      <c r="L49" s="40" t="s">
        <v>1254</v>
      </c>
      <c r="M49" s="1199"/>
      <c r="N49" s="1497" t="s">
        <v>3915</v>
      </c>
      <c r="O49" s="1563">
        <v>46016</v>
      </c>
      <c r="P49" s="1208"/>
      <c r="Q49" s="1564">
        <v>45677</v>
      </c>
      <c r="R49" s="853">
        <v>45678</v>
      </c>
      <c r="S49" s="374"/>
    </row>
    <row r="50" spans="1:19" s="4" customFormat="1" ht="19.5" customHeight="1">
      <c r="A50" s="26" t="s">
        <v>123</v>
      </c>
      <c r="B50" s="862" t="s">
        <v>3955</v>
      </c>
      <c r="C50" s="1567">
        <v>9</v>
      </c>
      <c r="D50" s="1584">
        <f t="shared" si="4"/>
        <v>28</v>
      </c>
      <c r="E50" s="27" t="s">
        <v>175</v>
      </c>
      <c r="F50" s="27" t="s">
        <v>175</v>
      </c>
      <c r="G50" s="542" t="s">
        <v>1256</v>
      </c>
      <c r="H50" s="289">
        <v>1</v>
      </c>
      <c r="I50" s="1585">
        <v>821</v>
      </c>
      <c r="J50" s="1158">
        <f t="shared" si="3"/>
        <v>821</v>
      </c>
      <c r="K50" s="28"/>
      <c r="L50" s="40" t="s">
        <v>1257</v>
      </c>
      <c r="M50" s="1199"/>
      <c r="N50" s="1497" t="s">
        <v>3915</v>
      </c>
      <c r="O50" s="1563">
        <v>46016</v>
      </c>
      <c r="P50" s="1208"/>
      <c r="Q50" s="1564">
        <v>45677</v>
      </c>
      <c r="R50" s="853">
        <v>45678</v>
      </c>
      <c r="S50" s="374"/>
    </row>
    <row r="51" spans="1:19" s="4" customFormat="1" ht="19.5" customHeight="1">
      <c r="A51" s="26" t="s">
        <v>123</v>
      </c>
      <c r="B51" s="862" t="s">
        <v>3955</v>
      </c>
      <c r="C51" s="1567">
        <v>9</v>
      </c>
      <c r="D51" s="1584">
        <f t="shared" si="4"/>
        <v>29</v>
      </c>
      <c r="E51" s="66" t="s">
        <v>175</v>
      </c>
      <c r="F51" s="66" t="s">
        <v>175</v>
      </c>
      <c r="G51" s="543" t="s">
        <v>316</v>
      </c>
      <c r="H51" s="1586">
        <v>10</v>
      </c>
      <c r="I51" s="1582">
        <v>17</v>
      </c>
      <c r="J51" s="1157">
        <f t="shared" si="3"/>
        <v>170</v>
      </c>
      <c r="K51" s="91"/>
      <c r="L51" s="68" t="s">
        <v>1258</v>
      </c>
      <c r="M51" s="1199"/>
      <c r="N51" s="1497" t="s">
        <v>3915</v>
      </c>
      <c r="O51" s="1563">
        <v>46016</v>
      </c>
      <c r="P51" s="1208"/>
      <c r="Q51" s="1564">
        <v>45677</v>
      </c>
      <c r="R51" s="853">
        <v>45678</v>
      </c>
      <c r="S51" s="374"/>
    </row>
    <row r="52" spans="1:19" s="4" customFormat="1" ht="19.5" customHeight="1">
      <c r="A52" s="26" t="s">
        <v>123</v>
      </c>
      <c r="B52" s="862" t="s">
        <v>3955</v>
      </c>
      <c r="C52" s="1567">
        <v>9</v>
      </c>
      <c r="D52" s="1584">
        <f t="shared" si="4"/>
        <v>30</v>
      </c>
      <c r="E52" s="66" t="s">
        <v>175</v>
      </c>
      <c r="F52" s="66" t="s">
        <v>175</v>
      </c>
      <c r="G52" s="543" t="s">
        <v>1259</v>
      </c>
      <c r="H52" s="1586">
        <v>6</v>
      </c>
      <c r="I52" s="1582">
        <v>93</v>
      </c>
      <c r="J52" s="1587">
        <f t="shared" si="3"/>
        <v>558</v>
      </c>
      <c r="K52" s="91"/>
      <c r="L52" s="68" t="s">
        <v>3960</v>
      </c>
      <c r="M52" s="1199"/>
      <c r="N52" s="1497" t="s">
        <v>3915</v>
      </c>
      <c r="O52" s="1563">
        <v>46016</v>
      </c>
      <c r="P52" s="1208"/>
      <c r="Q52" s="1564">
        <v>45677</v>
      </c>
      <c r="R52" s="853">
        <v>45678</v>
      </c>
      <c r="S52" s="374"/>
    </row>
    <row r="53" spans="1:19" s="4" customFormat="1" ht="19.5" customHeight="1">
      <c r="C53" s="26"/>
      <c r="D53" s="1588"/>
      <c r="E53" s="1198"/>
      <c r="F53" s="1589"/>
      <c r="G53" s="1590"/>
      <c r="H53" s="63"/>
      <c r="I53" s="63"/>
      <c r="J53" s="63"/>
      <c r="K53" s="1591"/>
      <c r="L53" s="1235"/>
      <c r="M53" s="1199"/>
      <c r="N53" s="1199"/>
      <c r="O53" s="1201"/>
      <c r="P53" s="1198"/>
      <c r="Q53" s="1200"/>
      <c r="R53" s="30"/>
      <c r="S53" s="374"/>
    </row>
    <row r="54" spans="1:19" s="4" customFormat="1" ht="19.5" customHeight="1">
      <c r="C54" s="26"/>
      <c r="D54" s="1199"/>
      <c r="E54" s="1198"/>
      <c r="F54" s="1198"/>
      <c r="G54" s="1592">
        <f>SUM(J44:J52)</f>
        <v>15213</v>
      </c>
      <c r="H54" s="1593"/>
      <c r="I54" s="1594"/>
      <c r="J54" s="1594"/>
      <c r="K54" s="1595"/>
      <c r="L54" s="1245"/>
      <c r="M54" s="1199"/>
      <c r="N54" s="1199"/>
      <c r="O54" s="1201"/>
      <c r="P54" s="1198"/>
      <c r="Q54" s="1200"/>
      <c r="R54" s="30"/>
      <c r="S54" s="374"/>
    </row>
    <row r="55" spans="1:19" s="4" customFormat="1" ht="19.5" customHeight="1">
      <c r="C55" s="26"/>
      <c r="D55" s="27"/>
      <c r="E55" s="27"/>
      <c r="F55" s="27"/>
      <c r="G55" s="291"/>
      <c r="H55" s="1233"/>
      <c r="I55" s="71"/>
      <c r="J55" s="71"/>
      <c r="K55" s="1234"/>
      <c r="L55" s="1235"/>
      <c r="M55" s="1199"/>
      <c r="N55" s="1199"/>
      <c r="O55" s="1201"/>
      <c r="P55" s="1198"/>
      <c r="Q55" s="1200"/>
      <c r="R55" s="30"/>
      <c r="S55" s="374"/>
    </row>
    <row r="56" spans="1:19" s="4" customFormat="1" ht="19.5" customHeight="1">
      <c r="C56" s="26"/>
      <c r="D56" s="27"/>
      <c r="E56" s="27"/>
      <c r="F56" s="27"/>
      <c r="G56" s="291"/>
      <c r="H56" s="1233"/>
      <c r="I56" s="71"/>
      <c r="J56" s="71"/>
      <c r="K56" s="1234"/>
      <c r="L56" s="1235"/>
      <c r="M56" s="1199"/>
      <c r="N56" s="1199"/>
      <c r="O56" s="1201"/>
      <c r="P56" s="1198"/>
      <c r="Q56" s="1200"/>
      <c r="R56" s="30"/>
      <c r="S56" s="374"/>
    </row>
    <row r="57" spans="1:19" s="4" customFormat="1" ht="19.5" customHeight="1">
      <c r="C57" s="26"/>
      <c r="D57" s="27"/>
      <c r="E57" s="27"/>
      <c r="F57" s="27"/>
      <c r="G57" s="291"/>
      <c r="H57" s="1233"/>
      <c r="I57" s="71"/>
      <c r="J57" s="71"/>
      <c r="K57" s="1234"/>
      <c r="L57" s="1235"/>
      <c r="M57" s="1199"/>
      <c r="N57" s="1199"/>
      <c r="O57" s="1201"/>
      <c r="P57" s="1198"/>
      <c r="Q57" s="1200"/>
      <c r="R57" s="30"/>
      <c r="S57" s="374"/>
    </row>
    <row r="58" spans="1:19" s="4" customFormat="1" ht="19.5" customHeight="1">
      <c r="C58" s="26"/>
      <c r="D58" s="27"/>
      <c r="E58" s="27"/>
      <c r="F58" s="27"/>
      <c r="G58" s="291"/>
      <c r="H58" s="1233"/>
      <c r="I58" s="71"/>
      <c r="J58" s="71"/>
      <c r="K58" s="1234"/>
      <c r="L58" s="1235"/>
      <c r="M58" s="1199"/>
      <c r="N58" s="1199"/>
      <c r="O58" s="1201"/>
      <c r="P58" s="1198"/>
      <c r="Q58" s="1200"/>
      <c r="R58" s="30"/>
      <c r="S58" s="374"/>
    </row>
    <row r="59" spans="1:19" s="4" customFormat="1" ht="19.7" customHeight="1">
      <c r="A59" s="26"/>
      <c r="B59" s="26"/>
      <c r="C59" s="26"/>
      <c r="D59" s="27"/>
      <c r="E59" s="432" t="s">
        <v>3961</v>
      </c>
      <c r="F59" s="1534"/>
      <c r="G59" s="1535"/>
      <c r="H59" s="26"/>
      <c r="I59" s="26"/>
      <c r="J59" s="28"/>
      <c r="K59" s="29"/>
      <c r="L59" s="26"/>
      <c r="M59" s="26"/>
      <c r="N59" s="26"/>
      <c r="O59" s="30"/>
      <c r="P59" s="27"/>
      <c r="Q59" s="26"/>
      <c r="R59" s="30"/>
      <c r="S59" s="375"/>
    </row>
    <row r="60" spans="1:19" s="4" customFormat="1" ht="19.7" customHeight="1">
      <c r="A60" s="536" t="s">
        <v>213</v>
      </c>
      <c r="B60" s="1210" t="s">
        <v>3962</v>
      </c>
      <c r="C60" s="1596">
        <v>10</v>
      </c>
      <c r="D60" s="38">
        <f>+D52+1</f>
        <v>31</v>
      </c>
      <c r="E60" s="27" t="s">
        <v>174</v>
      </c>
      <c r="F60" s="27" t="s">
        <v>175</v>
      </c>
      <c r="G60" s="540" t="s">
        <v>3963</v>
      </c>
      <c r="H60" s="1573">
        <v>1</v>
      </c>
      <c r="I60" s="1597">
        <v>3897</v>
      </c>
      <c r="J60" s="1157">
        <f t="shared" ref="J60:J77" si="5">H60*I60</f>
        <v>3897</v>
      </c>
      <c r="K60" s="425"/>
      <c r="L60" s="148" t="s">
        <v>3964</v>
      </c>
      <c r="M60" s="26"/>
      <c r="N60" s="1497" t="s">
        <v>3915</v>
      </c>
      <c r="O60" s="1563">
        <v>46016</v>
      </c>
      <c r="P60" s="1208"/>
      <c r="Q60" s="1564">
        <v>45677</v>
      </c>
      <c r="R60" s="853">
        <v>45678</v>
      </c>
      <c r="S60" s="375"/>
    </row>
    <row r="61" spans="1:19" s="4" customFormat="1" ht="19.7" customHeight="1">
      <c r="A61" s="536" t="s">
        <v>200</v>
      </c>
      <c r="B61" s="1210" t="s">
        <v>3962</v>
      </c>
      <c r="C61" s="1596">
        <v>10</v>
      </c>
      <c r="D61" s="38">
        <f>+D60+1</f>
        <v>32</v>
      </c>
      <c r="E61" s="38" t="s">
        <v>174</v>
      </c>
      <c r="F61" s="38" t="s">
        <v>175</v>
      </c>
      <c r="G61" s="542" t="s">
        <v>3965</v>
      </c>
      <c r="H61" s="1598">
        <v>1</v>
      </c>
      <c r="I61" s="1598">
        <v>2900</v>
      </c>
      <c r="J61" s="1158">
        <f t="shared" si="5"/>
        <v>2900</v>
      </c>
      <c r="K61" s="535"/>
      <c r="L61" s="109" t="s">
        <v>3966</v>
      </c>
      <c r="M61" s="26"/>
      <c r="N61" s="1497" t="s">
        <v>3915</v>
      </c>
      <c r="O61" s="1563">
        <v>46016</v>
      </c>
      <c r="P61" s="1208"/>
      <c r="Q61" s="1564">
        <v>45677</v>
      </c>
      <c r="R61" s="853">
        <v>45678</v>
      </c>
      <c r="S61" s="375"/>
    </row>
    <row r="62" spans="1:19" s="4" customFormat="1" ht="19.7" customHeight="1">
      <c r="A62" s="536" t="s">
        <v>123</v>
      </c>
      <c r="B62" s="1210" t="s">
        <v>3962</v>
      </c>
      <c r="C62" s="1596">
        <v>10</v>
      </c>
      <c r="D62" s="38">
        <f t="shared" ref="D62:D78" si="6">+D61+1</f>
        <v>33</v>
      </c>
      <c r="E62" s="27" t="s">
        <v>175</v>
      </c>
      <c r="F62" s="27" t="s">
        <v>175</v>
      </c>
      <c r="G62" s="542" t="s">
        <v>1232</v>
      </c>
      <c r="H62" s="289">
        <v>2</v>
      </c>
      <c r="I62" s="1599">
        <v>83</v>
      </c>
      <c r="J62" s="1158">
        <f t="shared" si="5"/>
        <v>166</v>
      </c>
      <c r="K62" s="28"/>
      <c r="L62" s="40" t="s">
        <v>3967</v>
      </c>
      <c r="M62" s="26"/>
      <c r="N62" s="1497" t="s">
        <v>3915</v>
      </c>
      <c r="O62" s="1563">
        <v>46016</v>
      </c>
      <c r="P62" s="1208"/>
      <c r="Q62" s="1564">
        <v>45677</v>
      </c>
      <c r="R62" s="853">
        <v>45678</v>
      </c>
      <c r="S62" s="375"/>
    </row>
    <row r="63" spans="1:19" s="4" customFormat="1" ht="19.7" customHeight="1">
      <c r="A63" s="536" t="s">
        <v>123</v>
      </c>
      <c r="B63" s="1210" t="s">
        <v>3962</v>
      </c>
      <c r="C63" s="1596">
        <v>10</v>
      </c>
      <c r="D63" s="38">
        <f t="shared" si="6"/>
        <v>34</v>
      </c>
      <c r="E63" s="27" t="s">
        <v>3968</v>
      </c>
      <c r="F63" s="27" t="s">
        <v>3969</v>
      </c>
      <c r="G63" s="1600" t="s">
        <v>3386</v>
      </c>
      <c r="H63" s="1601">
        <v>4</v>
      </c>
      <c r="I63" s="1602">
        <v>219</v>
      </c>
      <c r="J63" s="1603">
        <f t="shared" si="5"/>
        <v>876</v>
      </c>
      <c r="K63" s="710"/>
      <c r="L63" s="378" t="s">
        <v>3970</v>
      </c>
      <c r="M63" s="26"/>
      <c r="N63" s="1497" t="s">
        <v>3915</v>
      </c>
      <c r="O63" s="1563">
        <v>46016</v>
      </c>
      <c r="P63" s="1208"/>
      <c r="Q63" s="1564">
        <v>45677</v>
      </c>
      <c r="R63" s="853">
        <v>45678</v>
      </c>
      <c r="S63" s="375"/>
    </row>
    <row r="64" spans="1:19" s="4" customFormat="1" ht="19.7" customHeight="1">
      <c r="A64" s="536" t="s">
        <v>123</v>
      </c>
      <c r="B64" s="1210" t="s">
        <v>3962</v>
      </c>
      <c r="C64" s="1596">
        <v>10</v>
      </c>
      <c r="D64" s="38">
        <f t="shared" si="6"/>
        <v>35</v>
      </c>
      <c r="E64" s="27" t="s">
        <v>3969</v>
      </c>
      <c r="F64" s="27" t="s">
        <v>3969</v>
      </c>
      <c r="G64" s="1600" t="s">
        <v>3388</v>
      </c>
      <c r="H64" s="1601">
        <v>4</v>
      </c>
      <c r="I64" s="1602">
        <v>51</v>
      </c>
      <c r="J64" s="1603">
        <f t="shared" si="5"/>
        <v>204</v>
      </c>
      <c r="K64" s="710"/>
      <c r="L64" s="378" t="s">
        <v>3971</v>
      </c>
      <c r="M64" s="26"/>
      <c r="N64" s="1497" t="s">
        <v>3915</v>
      </c>
      <c r="O64" s="1563">
        <v>46016</v>
      </c>
      <c r="P64" s="1208"/>
      <c r="Q64" s="1564">
        <v>45677</v>
      </c>
      <c r="R64" s="853">
        <v>45678</v>
      </c>
      <c r="S64" s="375"/>
    </row>
    <row r="65" spans="1:19" s="4" customFormat="1" ht="19.7" customHeight="1">
      <c r="A65" s="536" t="s">
        <v>123</v>
      </c>
      <c r="B65" s="1210" t="s">
        <v>3962</v>
      </c>
      <c r="C65" s="1596">
        <v>10</v>
      </c>
      <c r="D65" s="38">
        <f t="shared" si="6"/>
        <v>36</v>
      </c>
      <c r="E65" s="27" t="s">
        <v>175</v>
      </c>
      <c r="F65" s="27" t="s">
        <v>175</v>
      </c>
      <c r="G65" s="542" t="s">
        <v>1234</v>
      </c>
      <c r="H65" s="289">
        <v>2</v>
      </c>
      <c r="I65" s="1599">
        <v>32</v>
      </c>
      <c r="J65" s="1158">
        <f t="shared" si="5"/>
        <v>64</v>
      </c>
      <c r="K65" s="28"/>
      <c r="L65" s="40" t="s">
        <v>3972</v>
      </c>
      <c r="M65" s="26"/>
      <c r="N65" s="1497" t="s">
        <v>3915</v>
      </c>
      <c r="O65" s="1563">
        <v>46016</v>
      </c>
      <c r="P65" s="1208"/>
      <c r="Q65" s="1564">
        <v>45677</v>
      </c>
      <c r="R65" s="853">
        <v>45678</v>
      </c>
      <c r="S65" s="375"/>
    </row>
    <row r="66" spans="1:19" s="4" customFormat="1" ht="19.7" customHeight="1">
      <c r="A66" s="536" t="s">
        <v>200</v>
      </c>
      <c r="B66" s="1210" t="s">
        <v>3962</v>
      </c>
      <c r="C66" s="1596">
        <v>10</v>
      </c>
      <c r="D66" s="38">
        <f t="shared" si="6"/>
        <v>37</v>
      </c>
      <c r="E66" s="38" t="s">
        <v>174</v>
      </c>
      <c r="F66" s="38" t="s">
        <v>175</v>
      </c>
      <c r="G66" s="542" t="s">
        <v>3973</v>
      </c>
      <c r="H66" s="1598">
        <v>1</v>
      </c>
      <c r="I66" s="1598">
        <v>4340</v>
      </c>
      <c r="J66" s="1158">
        <f t="shared" si="5"/>
        <v>4340</v>
      </c>
      <c r="K66" s="535"/>
      <c r="L66" s="109" t="s">
        <v>3974</v>
      </c>
      <c r="M66" s="26"/>
      <c r="N66" s="1497" t="s">
        <v>3915</v>
      </c>
      <c r="O66" s="1563">
        <v>46016</v>
      </c>
      <c r="P66" s="1208"/>
      <c r="Q66" s="1564">
        <v>45677</v>
      </c>
      <c r="R66" s="853">
        <v>45678</v>
      </c>
      <c r="S66" s="375"/>
    </row>
    <row r="67" spans="1:19" s="4" customFormat="1" ht="19.7" customHeight="1">
      <c r="A67" s="536" t="s">
        <v>123</v>
      </c>
      <c r="B67" s="1210" t="s">
        <v>3962</v>
      </c>
      <c r="C67" s="1596">
        <v>10</v>
      </c>
      <c r="D67" s="38">
        <f>+D66+1</f>
        <v>38</v>
      </c>
      <c r="E67" s="66" t="s">
        <v>175</v>
      </c>
      <c r="F67" s="66" t="s">
        <v>175</v>
      </c>
      <c r="G67" s="540" t="s">
        <v>773</v>
      </c>
      <c r="H67" s="1574">
        <v>8</v>
      </c>
      <c r="I67" s="1574">
        <v>47</v>
      </c>
      <c r="J67" s="1157">
        <f t="shared" si="5"/>
        <v>376</v>
      </c>
      <c r="K67" s="1604"/>
      <c r="L67" s="109" t="s">
        <v>3975</v>
      </c>
      <c r="M67" s="26"/>
      <c r="N67" s="1497" t="s">
        <v>3915</v>
      </c>
      <c r="O67" s="1563">
        <v>46016</v>
      </c>
      <c r="P67" s="1208"/>
      <c r="Q67" s="1564">
        <v>45677</v>
      </c>
      <c r="R67" s="853">
        <v>45678</v>
      </c>
      <c r="S67" s="375"/>
    </row>
    <row r="68" spans="1:19" s="4" customFormat="1" ht="19.7" customHeight="1">
      <c r="A68" s="536" t="s">
        <v>123</v>
      </c>
      <c r="B68" s="1210" t="s">
        <v>3962</v>
      </c>
      <c r="C68" s="1596">
        <v>10</v>
      </c>
      <c r="D68" s="38">
        <f t="shared" si="6"/>
        <v>39</v>
      </c>
      <c r="E68" s="27" t="s">
        <v>175</v>
      </c>
      <c r="F68" s="27" t="s">
        <v>175</v>
      </c>
      <c r="G68" s="542" t="s">
        <v>3976</v>
      </c>
      <c r="H68" s="1598">
        <v>2</v>
      </c>
      <c r="I68" s="1598">
        <v>281</v>
      </c>
      <c r="J68" s="1158">
        <f t="shared" si="5"/>
        <v>562</v>
      </c>
      <c r="K68" s="535"/>
      <c r="L68" s="109" t="s">
        <v>3977</v>
      </c>
      <c r="M68" s="26"/>
      <c r="N68" s="1497" t="s">
        <v>3915</v>
      </c>
      <c r="O68" s="1563">
        <v>46016</v>
      </c>
      <c r="P68" s="1208"/>
      <c r="Q68" s="1564">
        <v>45677</v>
      </c>
      <c r="R68" s="853">
        <v>45678</v>
      </c>
      <c r="S68" s="375"/>
    </row>
    <row r="69" spans="1:19" s="4" customFormat="1" ht="19.7" customHeight="1">
      <c r="A69" s="536" t="s">
        <v>200</v>
      </c>
      <c r="B69" s="1210" t="s">
        <v>3962</v>
      </c>
      <c r="C69" s="1596">
        <v>10</v>
      </c>
      <c r="D69" s="38">
        <f>+D68+1</f>
        <v>40</v>
      </c>
      <c r="E69" s="38" t="s">
        <v>174</v>
      </c>
      <c r="F69" s="38" t="s">
        <v>175</v>
      </c>
      <c r="G69" s="1605" t="s">
        <v>3978</v>
      </c>
      <c r="H69" s="1598">
        <v>1</v>
      </c>
      <c r="I69" s="1598">
        <v>3391</v>
      </c>
      <c r="J69" s="1158">
        <f t="shared" si="5"/>
        <v>3391</v>
      </c>
      <c r="K69" s="535"/>
      <c r="L69" s="109" t="s">
        <v>3979</v>
      </c>
      <c r="M69" s="26"/>
      <c r="N69" s="1497" t="s">
        <v>3915</v>
      </c>
      <c r="O69" s="1563">
        <v>46016</v>
      </c>
      <c r="P69" s="1208"/>
      <c r="Q69" s="1564">
        <v>45677</v>
      </c>
      <c r="R69" s="853">
        <v>45678</v>
      </c>
      <c r="S69" s="375"/>
    </row>
    <row r="70" spans="1:19" s="4" customFormat="1" ht="19.7" customHeight="1">
      <c r="A70" s="536" t="s">
        <v>123</v>
      </c>
      <c r="B70" s="1210" t="s">
        <v>3962</v>
      </c>
      <c r="C70" s="1596">
        <v>10</v>
      </c>
      <c r="D70" s="38">
        <f t="shared" si="6"/>
        <v>41</v>
      </c>
      <c r="E70" s="27" t="s">
        <v>3785</v>
      </c>
      <c r="F70" s="27" t="s">
        <v>3980</v>
      </c>
      <c r="G70" s="542" t="s">
        <v>3981</v>
      </c>
      <c r="H70" s="1598">
        <v>1</v>
      </c>
      <c r="I70" s="1598">
        <v>167</v>
      </c>
      <c r="J70" s="1158">
        <f t="shared" si="5"/>
        <v>167</v>
      </c>
      <c r="K70" s="535"/>
      <c r="L70" s="109" t="s">
        <v>3982</v>
      </c>
      <c r="M70" s="26"/>
      <c r="N70" s="1497" t="s">
        <v>3915</v>
      </c>
      <c r="O70" s="1563">
        <v>46016</v>
      </c>
      <c r="P70" s="1208"/>
      <c r="Q70" s="1564">
        <v>45677</v>
      </c>
      <c r="R70" s="853">
        <v>45678</v>
      </c>
      <c r="S70" s="375"/>
    </row>
    <row r="71" spans="1:19" s="4" customFormat="1" ht="19.7" customHeight="1">
      <c r="A71" s="536" t="s">
        <v>123</v>
      </c>
      <c r="B71" s="1210" t="s">
        <v>3962</v>
      </c>
      <c r="C71" s="1596">
        <v>10</v>
      </c>
      <c r="D71" s="38">
        <f t="shared" si="6"/>
        <v>42</v>
      </c>
      <c r="E71" s="26" t="s">
        <v>175</v>
      </c>
      <c r="F71" s="26" t="s">
        <v>175</v>
      </c>
      <c r="G71" s="542" t="s">
        <v>3983</v>
      </c>
      <c r="H71" s="1598">
        <v>6</v>
      </c>
      <c r="I71" s="1598">
        <v>93</v>
      </c>
      <c r="J71" s="1158">
        <f t="shared" si="5"/>
        <v>558</v>
      </c>
      <c r="K71" s="535"/>
      <c r="L71" s="109" t="s">
        <v>3984</v>
      </c>
      <c r="M71" s="26"/>
      <c r="N71" s="1497" t="s">
        <v>3915</v>
      </c>
      <c r="O71" s="1563">
        <v>46016</v>
      </c>
      <c r="P71" s="1208"/>
      <c r="Q71" s="1564">
        <v>45677</v>
      </c>
      <c r="R71" s="853">
        <v>45678</v>
      </c>
      <c r="S71" s="375"/>
    </row>
    <row r="72" spans="1:19" s="4" customFormat="1" ht="19.7" customHeight="1">
      <c r="A72" s="536" t="s">
        <v>123</v>
      </c>
      <c r="B72" s="1210" t="s">
        <v>3962</v>
      </c>
      <c r="C72" s="1596">
        <v>10</v>
      </c>
      <c r="D72" s="38">
        <f t="shared" si="6"/>
        <v>43</v>
      </c>
      <c r="E72" s="26" t="s">
        <v>175</v>
      </c>
      <c r="F72" s="26" t="s">
        <v>175</v>
      </c>
      <c r="G72" s="256" t="s">
        <v>207</v>
      </c>
      <c r="H72" s="1606">
        <v>1</v>
      </c>
      <c r="I72" s="1607">
        <v>83</v>
      </c>
      <c r="J72" s="1158">
        <f t="shared" si="5"/>
        <v>83</v>
      </c>
      <c r="K72" s="28"/>
      <c r="L72" s="261" t="s">
        <v>307</v>
      </c>
      <c r="M72" s="26"/>
      <c r="N72" s="1497" t="s">
        <v>3915</v>
      </c>
      <c r="O72" s="1563">
        <v>46016</v>
      </c>
      <c r="P72" s="1208"/>
      <c r="Q72" s="1564">
        <v>45677</v>
      </c>
      <c r="R72" s="853">
        <v>45678</v>
      </c>
      <c r="S72" s="375"/>
    </row>
    <row r="73" spans="1:19" s="4" customFormat="1" ht="19.7" customHeight="1">
      <c r="A73" s="536" t="s">
        <v>123</v>
      </c>
      <c r="B73" s="1210" t="s">
        <v>3962</v>
      </c>
      <c r="C73" s="1596">
        <v>10</v>
      </c>
      <c r="D73" s="38">
        <f>+D72+1</f>
        <v>44</v>
      </c>
      <c r="E73" s="26" t="s">
        <v>175</v>
      </c>
      <c r="F73" s="26" t="s">
        <v>175</v>
      </c>
      <c r="G73" s="542" t="s">
        <v>3985</v>
      </c>
      <c r="H73" s="1598">
        <v>6</v>
      </c>
      <c r="I73" s="1598">
        <v>65</v>
      </c>
      <c r="J73" s="1158">
        <f t="shared" si="5"/>
        <v>390</v>
      </c>
      <c r="K73" s="535"/>
      <c r="L73" s="109" t="s">
        <v>3986</v>
      </c>
      <c r="M73" s="26"/>
      <c r="N73" s="1497" t="s">
        <v>3915</v>
      </c>
      <c r="O73" s="1563">
        <v>46016</v>
      </c>
      <c r="P73" s="1208"/>
      <c r="Q73" s="1564">
        <v>45677</v>
      </c>
      <c r="R73" s="853">
        <v>45678</v>
      </c>
      <c r="S73" s="375"/>
    </row>
    <row r="74" spans="1:19" s="4" customFormat="1" ht="19.7" customHeight="1">
      <c r="A74" s="536" t="s">
        <v>200</v>
      </c>
      <c r="B74" s="1210" t="s">
        <v>3962</v>
      </c>
      <c r="C74" s="1596">
        <v>10</v>
      </c>
      <c r="D74" s="38">
        <f t="shared" si="6"/>
        <v>45</v>
      </c>
      <c r="E74" s="38" t="s">
        <v>174</v>
      </c>
      <c r="F74" s="38" t="s">
        <v>175</v>
      </c>
      <c r="G74" s="1605" t="s">
        <v>3987</v>
      </c>
      <c r="H74" s="1598">
        <v>1</v>
      </c>
      <c r="I74" s="1598">
        <v>2365</v>
      </c>
      <c r="J74" s="115">
        <f t="shared" si="5"/>
        <v>2365</v>
      </c>
      <c r="K74" s="535"/>
      <c r="L74" s="109" t="s">
        <v>3988</v>
      </c>
      <c r="M74" s="26"/>
      <c r="N74" s="1497" t="s">
        <v>3915</v>
      </c>
      <c r="O74" s="1563">
        <v>46016</v>
      </c>
      <c r="P74" s="1208"/>
      <c r="Q74" s="1564">
        <v>45677</v>
      </c>
      <c r="R74" s="853">
        <v>45678</v>
      </c>
      <c r="S74" s="375"/>
    </row>
    <row r="75" spans="1:19" s="4" customFormat="1" ht="19.7" customHeight="1">
      <c r="A75" s="536" t="s">
        <v>172</v>
      </c>
      <c r="B75" s="1210" t="s">
        <v>3962</v>
      </c>
      <c r="C75" s="1596">
        <v>10</v>
      </c>
      <c r="D75" s="38">
        <f>+D74+1</f>
        <v>46</v>
      </c>
      <c r="E75" s="38" t="s">
        <v>174</v>
      </c>
      <c r="F75" s="38" t="s">
        <v>175</v>
      </c>
      <c r="G75" s="1605" t="s">
        <v>3989</v>
      </c>
      <c r="H75" s="1598">
        <v>1</v>
      </c>
      <c r="I75" s="1598">
        <v>6148</v>
      </c>
      <c r="J75" s="115">
        <f t="shared" si="5"/>
        <v>6148</v>
      </c>
      <c r="K75" s="535"/>
      <c r="L75" s="109" t="s">
        <v>3990</v>
      </c>
      <c r="M75" s="26"/>
      <c r="N75" s="1497" t="s">
        <v>3915</v>
      </c>
      <c r="O75" s="1563">
        <v>46016</v>
      </c>
      <c r="P75" s="1208"/>
      <c r="Q75" s="1564">
        <v>45677</v>
      </c>
      <c r="R75" s="853">
        <v>45678</v>
      </c>
      <c r="S75" s="375"/>
    </row>
    <row r="76" spans="1:19" s="4" customFormat="1" ht="19.7" customHeight="1">
      <c r="A76" s="536" t="s">
        <v>123</v>
      </c>
      <c r="B76" s="1210" t="s">
        <v>3962</v>
      </c>
      <c r="C76" s="1596">
        <v>10</v>
      </c>
      <c r="D76" s="38">
        <f>+D75+1</f>
        <v>47</v>
      </c>
      <c r="E76" s="27" t="s">
        <v>385</v>
      </c>
      <c r="F76" s="27" t="s">
        <v>3969</v>
      </c>
      <c r="G76" s="1600" t="s">
        <v>3991</v>
      </c>
      <c r="H76" s="1601">
        <v>6</v>
      </c>
      <c r="I76" s="1602">
        <v>47</v>
      </c>
      <c r="J76" s="1603">
        <f t="shared" si="5"/>
        <v>282</v>
      </c>
      <c r="K76" s="710"/>
      <c r="L76" s="378" t="s">
        <v>3992</v>
      </c>
      <c r="M76" s="26"/>
      <c r="N76" s="1497" t="s">
        <v>3915</v>
      </c>
      <c r="O76" s="1563">
        <v>46016</v>
      </c>
      <c r="P76" s="1208"/>
      <c r="Q76" s="1564">
        <v>45677</v>
      </c>
      <c r="R76" s="853">
        <v>45678</v>
      </c>
      <c r="S76" s="375"/>
    </row>
    <row r="77" spans="1:19" s="4" customFormat="1" ht="19.7" customHeight="1">
      <c r="A77" s="536" t="s">
        <v>123</v>
      </c>
      <c r="B77" s="1210" t="s">
        <v>3962</v>
      </c>
      <c r="C77" s="1596">
        <v>10</v>
      </c>
      <c r="D77" s="38">
        <f t="shared" si="6"/>
        <v>48</v>
      </c>
      <c r="E77" s="27" t="s">
        <v>3969</v>
      </c>
      <c r="F77" s="27" t="s">
        <v>3969</v>
      </c>
      <c r="G77" s="1600" t="s">
        <v>3993</v>
      </c>
      <c r="H77" s="1601">
        <v>1</v>
      </c>
      <c r="I77" s="1602">
        <v>6050</v>
      </c>
      <c r="J77" s="1603">
        <f t="shared" si="5"/>
        <v>6050</v>
      </c>
      <c r="K77" s="710"/>
      <c r="L77" s="378" t="s">
        <v>3994</v>
      </c>
      <c r="M77" s="26"/>
      <c r="N77" s="1497" t="s">
        <v>3915</v>
      </c>
      <c r="O77" s="1563">
        <v>46016</v>
      </c>
      <c r="P77" s="1208"/>
      <c r="Q77" s="1564">
        <v>45677</v>
      </c>
      <c r="R77" s="853">
        <v>45678</v>
      </c>
      <c r="S77" s="375"/>
    </row>
    <row r="78" spans="1:19" s="4" customFormat="1" ht="19.7" customHeight="1">
      <c r="A78" s="536" t="s">
        <v>3995</v>
      </c>
      <c r="B78" s="1210" t="s">
        <v>3962</v>
      </c>
      <c r="C78" s="1596">
        <v>10</v>
      </c>
      <c r="D78" s="38">
        <f t="shared" si="6"/>
        <v>49</v>
      </c>
      <c r="E78" s="38" t="s">
        <v>174</v>
      </c>
      <c r="F78" s="38" t="s">
        <v>175</v>
      </c>
      <c r="G78" s="540" t="s">
        <v>3996</v>
      </c>
      <c r="H78" s="1608">
        <v>1</v>
      </c>
      <c r="I78" s="1582">
        <v>4870</v>
      </c>
      <c r="J78" s="1603">
        <f>H78*I78</f>
        <v>4870</v>
      </c>
      <c r="K78" s="710"/>
      <c r="L78" s="69" t="s">
        <v>3997</v>
      </c>
      <c r="M78" s="26"/>
      <c r="N78" s="1497" t="s">
        <v>3915</v>
      </c>
      <c r="O78" s="1563">
        <v>46016</v>
      </c>
      <c r="P78" s="1208"/>
      <c r="Q78" s="1564">
        <v>45677</v>
      </c>
      <c r="R78" s="853">
        <v>45678</v>
      </c>
      <c r="S78" s="375"/>
    </row>
    <row r="79" spans="1:19" s="4" customFormat="1" ht="19.7" customHeight="1">
      <c r="A79" s="26"/>
      <c r="B79" s="26"/>
      <c r="C79" s="26"/>
      <c r="D79" s="27"/>
      <c r="E79" s="202"/>
      <c r="F79" s="202"/>
      <c r="G79" s="47"/>
      <c r="H79" s="26"/>
      <c r="I79" s="63"/>
      <c r="J79" s="63"/>
      <c r="K79" s="29"/>
      <c r="L79" s="378"/>
      <c r="M79" s="286"/>
      <c r="N79" s="26"/>
      <c r="O79" s="30"/>
      <c r="P79" s="27"/>
      <c r="Q79" s="26"/>
      <c r="R79" s="30"/>
      <c r="S79" s="375"/>
    </row>
    <row r="80" spans="1:19" s="4" customFormat="1" ht="19.7" customHeight="1">
      <c r="A80" s="26"/>
      <c r="B80" s="26"/>
      <c r="C80" s="26"/>
      <c r="D80" s="27"/>
      <c r="E80" s="293"/>
      <c r="F80" s="293"/>
      <c r="G80" s="60">
        <f>SUM(J60:J79)</f>
        <v>37689</v>
      </c>
      <c r="H80" s="285"/>
      <c r="I80" s="286"/>
      <c r="J80" s="63"/>
      <c r="K80" s="990"/>
      <c r="L80" s="288"/>
      <c r="M80" s="286"/>
      <c r="N80" s="26"/>
      <c r="O80" s="30"/>
      <c r="P80" s="27"/>
      <c r="Q80" s="26"/>
      <c r="R80" s="30"/>
      <c r="S80" s="375"/>
    </row>
    <row r="81" spans="1:19" s="4" customFormat="1" ht="19.5" customHeight="1">
      <c r="A81" s="26"/>
      <c r="B81" s="26"/>
      <c r="C81" s="26"/>
      <c r="D81" s="27"/>
      <c r="E81" s="27"/>
      <c r="F81" s="27"/>
      <c r="G81" s="291"/>
      <c r="H81" s="1233"/>
      <c r="I81" s="71"/>
      <c r="J81" s="71"/>
      <c r="K81" s="1234"/>
      <c r="L81" s="1235"/>
      <c r="M81" s="1199"/>
      <c r="N81" s="1199"/>
      <c r="O81" s="1201"/>
      <c r="P81" s="1198"/>
      <c r="Q81" s="1200"/>
      <c r="R81" s="30"/>
      <c r="S81" s="374"/>
    </row>
    <row r="82" spans="1:19" s="4" customFormat="1" ht="19.5" customHeight="1">
      <c r="A82" s="26"/>
      <c r="B82" s="26"/>
      <c r="C82" s="26"/>
      <c r="D82" s="27"/>
      <c r="E82" s="27"/>
      <c r="F82" s="27"/>
      <c r="G82" s="291"/>
      <c r="H82" s="1233"/>
      <c r="I82" s="71"/>
      <c r="J82" s="71"/>
      <c r="K82" s="1234"/>
      <c r="L82" s="1235"/>
      <c r="M82" s="1199"/>
      <c r="N82" s="1199"/>
      <c r="O82" s="1201"/>
      <c r="P82" s="1198"/>
      <c r="Q82" s="1200"/>
      <c r="R82" s="30"/>
      <c r="S82" s="374"/>
    </row>
    <row r="83" spans="1:19" s="4" customFormat="1" ht="19.5" customHeight="1">
      <c r="A83" s="26"/>
      <c r="B83" s="26"/>
      <c r="C83" s="26"/>
      <c r="D83" s="27"/>
      <c r="E83" s="27"/>
      <c r="F83" s="27"/>
      <c r="G83" s="291"/>
      <c r="H83" s="1233"/>
      <c r="I83" s="71"/>
      <c r="J83" s="71"/>
      <c r="K83" s="1234"/>
      <c r="L83" s="1235"/>
      <c r="M83" s="1199"/>
      <c r="N83" s="1199"/>
      <c r="O83" s="1201"/>
      <c r="P83" s="1198"/>
      <c r="Q83" s="1200"/>
      <c r="R83" s="30"/>
      <c r="S83" s="374"/>
    </row>
    <row r="84" spans="1:19" s="4" customFormat="1" ht="19.7" customHeight="1">
      <c r="A84" s="26"/>
      <c r="B84" s="26"/>
      <c r="C84" s="26"/>
      <c r="D84" s="27"/>
      <c r="E84" s="432" t="s">
        <v>3998</v>
      </c>
      <c r="F84" s="1534"/>
      <c r="G84" s="1535"/>
      <c r="H84" s="57"/>
      <c r="I84" s="57"/>
      <c r="J84" s="63"/>
      <c r="K84" s="29"/>
      <c r="L84" s="55"/>
      <c r="M84" s="26"/>
      <c r="N84" s="26"/>
      <c r="O84" s="30"/>
      <c r="P84" s="27"/>
      <c r="Q84" s="26"/>
      <c r="R84" s="30"/>
      <c r="S84" s="375"/>
    </row>
    <row r="85" spans="1:19" s="4" customFormat="1" ht="19.7" customHeight="1">
      <c r="A85" s="26" t="s">
        <v>3999</v>
      </c>
      <c r="B85" s="1609" t="s">
        <v>4000</v>
      </c>
      <c r="C85" s="1610">
        <v>11</v>
      </c>
      <c r="D85" s="38">
        <f>+D78+1</f>
        <v>50</v>
      </c>
      <c r="E85" s="38" t="s">
        <v>174</v>
      </c>
      <c r="F85" s="27" t="s">
        <v>175</v>
      </c>
      <c r="G85" s="1611" t="s">
        <v>4001</v>
      </c>
      <c r="H85" s="289">
        <v>1</v>
      </c>
      <c r="I85" s="289">
        <v>2000</v>
      </c>
      <c r="J85" s="26">
        <v>2000</v>
      </c>
      <c r="K85" s="548"/>
      <c r="L85" s="40" t="s">
        <v>4002</v>
      </c>
      <c r="M85" s="26"/>
      <c r="N85" s="1497" t="s">
        <v>3915</v>
      </c>
      <c r="O85" s="1563">
        <v>46016</v>
      </c>
      <c r="P85" s="1208"/>
      <c r="Q85" s="1564">
        <v>45677</v>
      </c>
      <c r="R85" s="853">
        <v>45678</v>
      </c>
      <c r="S85" s="375"/>
    </row>
    <row r="86" spans="1:19" s="4" customFormat="1" ht="19.7" customHeight="1">
      <c r="A86" s="26" t="s">
        <v>4003</v>
      </c>
      <c r="B86" s="1609" t="s">
        <v>4000</v>
      </c>
      <c r="C86" s="1610">
        <v>11</v>
      </c>
      <c r="D86" s="38">
        <f>+D85+1</f>
        <v>51</v>
      </c>
      <c r="E86" s="38" t="s">
        <v>174</v>
      </c>
      <c r="F86" s="27" t="s">
        <v>175</v>
      </c>
      <c r="G86" s="1611" t="s">
        <v>4004</v>
      </c>
      <c r="H86" s="289">
        <v>1</v>
      </c>
      <c r="I86" s="289">
        <v>7104</v>
      </c>
      <c r="J86" s="26">
        <f>H86*I86</f>
        <v>7104</v>
      </c>
      <c r="K86" s="548"/>
      <c r="L86" s="40" t="s">
        <v>4005</v>
      </c>
      <c r="M86" s="26"/>
      <c r="N86" s="1497" t="s">
        <v>3915</v>
      </c>
      <c r="O86" s="1563">
        <v>46016</v>
      </c>
      <c r="P86" s="1208"/>
      <c r="Q86" s="1564">
        <v>45677</v>
      </c>
      <c r="R86" s="853">
        <v>45678</v>
      </c>
      <c r="S86" s="375"/>
    </row>
    <row r="87" spans="1:19" s="4" customFormat="1" ht="19.7" customHeight="1">
      <c r="A87" s="26" t="s">
        <v>4003</v>
      </c>
      <c r="B87" s="1609" t="s">
        <v>4000</v>
      </c>
      <c r="C87" s="1610">
        <v>11</v>
      </c>
      <c r="D87" s="38">
        <f>+D86+1</f>
        <v>52</v>
      </c>
      <c r="E87" s="66" t="s">
        <v>1281</v>
      </c>
      <c r="F87" s="499" t="s">
        <v>175</v>
      </c>
      <c r="G87" s="78" t="s">
        <v>1282</v>
      </c>
      <c r="H87" s="1576">
        <v>10</v>
      </c>
      <c r="I87" s="1574">
        <v>393</v>
      </c>
      <c r="J87" s="63">
        <f t="shared" ref="J87:J95" si="7">H87*I87</f>
        <v>3930</v>
      </c>
      <c r="K87" s="556"/>
      <c r="L87" s="47" t="s">
        <v>1283</v>
      </c>
      <c r="M87" s="26"/>
      <c r="N87" s="1497" t="s">
        <v>3915</v>
      </c>
      <c r="O87" s="1563">
        <v>46016</v>
      </c>
      <c r="P87" s="1208"/>
      <c r="Q87" s="1564">
        <v>45677</v>
      </c>
      <c r="R87" s="853">
        <v>45678</v>
      </c>
      <c r="S87" s="375"/>
    </row>
    <row r="88" spans="1:19" s="4" customFormat="1" ht="19.7" customHeight="1">
      <c r="A88" s="26" t="s">
        <v>4006</v>
      </c>
      <c r="B88" s="1609" t="s">
        <v>4000</v>
      </c>
      <c r="C88" s="1610">
        <v>11</v>
      </c>
      <c r="D88" s="38">
        <f t="shared" ref="D88:D95" si="8">+D87+1</f>
        <v>53</v>
      </c>
      <c r="E88" s="202" t="s">
        <v>175</v>
      </c>
      <c r="F88" s="202" t="s">
        <v>175</v>
      </c>
      <c r="G88" s="47" t="s">
        <v>1272</v>
      </c>
      <c r="H88" s="1608">
        <v>4</v>
      </c>
      <c r="I88" s="289">
        <v>14</v>
      </c>
      <c r="J88" s="385">
        <f>H88*I88</f>
        <v>56</v>
      </c>
      <c r="K88" s="28"/>
      <c r="L88" s="47" t="s">
        <v>4007</v>
      </c>
      <c r="M88" s="26"/>
      <c r="N88" s="1497" t="s">
        <v>3915</v>
      </c>
      <c r="O88" s="1563">
        <v>46016</v>
      </c>
      <c r="P88" s="1208"/>
      <c r="Q88" s="1564">
        <v>45677</v>
      </c>
      <c r="R88" s="853">
        <v>45678</v>
      </c>
      <c r="S88" s="375"/>
    </row>
    <row r="89" spans="1:19" s="4" customFormat="1" ht="19.7" customHeight="1">
      <c r="A89" s="26" t="s">
        <v>4006</v>
      </c>
      <c r="B89" s="1609" t="s">
        <v>4000</v>
      </c>
      <c r="C89" s="1610">
        <v>11</v>
      </c>
      <c r="D89" s="38">
        <f>+D88+1</f>
        <v>54</v>
      </c>
      <c r="E89" s="66" t="s">
        <v>175</v>
      </c>
      <c r="F89" s="66" t="s">
        <v>175</v>
      </c>
      <c r="G89" s="999" t="s">
        <v>1259</v>
      </c>
      <c r="H89" s="1573">
        <v>4</v>
      </c>
      <c r="I89" s="1574">
        <v>93</v>
      </c>
      <c r="J89" s="164">
        <f>H89*I89</f>
        <v>372</v>
      </c>
      <c r="K89" s="91"/>
      <c r="L89" s="425" t="s">
        <v>695</v>
      </c>
      <c r="M89" s="69" t="s">
        <v>4008</v>
      </c>
      <c r="N89" s="1497" t="s">
        <v>3915</v>
      </c>
      <c r="O89" s="1563">
        <v>46016</v>
      </c>
      <c r="P89" s="1208"/>
      <c r="Q89" s="1564">
        <v>45677</v>
      </c>
      <c r="R89" s="853">
        <v>45678</v>
      </c>
      <c r="S89" s="375"/>
    </row>
    <row r="90" spans="1:19" s="4" customFormat="1" ht="19.7" customHeight="1">
      <c r="A90" s="26" t="s">
        <v>4006</v>
      </c>
      <c r="B90" s="1609" t="s">
        <v>4000</v>
      </c>
      <c r="C90" s="1610">
        <v>11</v>
      </c>
      <c r="D90" s="38">
        <f>+D89+1</f>
        <v>55</v>
      </c>
      <c r="E90" s="27" t="s">
        <v>175</v>
      </c>
      <c r="F90" s="27" t="s">
        <v>175</v>
      </c>
      <c r="G90" s="999" t="s">
        <v>4009</v>
      </c>
      <c r="H90" s="289">
        <v>4</v>
      </c>
      <c r="I90" s="1598">
        <v>14</v>
      </c>
      <c r="J90" s="385">
        <f t="shared" si="7"/>
        <v>56</v>
      </c>
      <c r="K90" s="28"/>
      <c r="L90" s="29" t="s">
        <v>4010</v>
      </c>
      <c r="M90" s="47" t="s">
        <v>4011</v>
      </c>
      <c r="N90" s="1497" t="s">
        <v>3915</v>
      </c>
      <c r="O90" s="1563">
        <v>46016</v>
      </c>
      <c r="P90" s="1208"/>
      <c r="Q90" s="1564">
        <v>45677</v>
      </c>
      <c r="R90" s="853">
        <v>45678</v>
      </c>
      <c r="S90" s="375"/>
    </row>
    <row r="91" spans="1:19" s="4" customFormat="1" ht="19.7" customHeight="1">
      <c r="A91" s="26" t="s">
        <v>4003</v>
      </c>
      <c r="B91" s="1609" t="s">
        <v>4000</v>
      </c>
      <c r="C91" s="1610">
        <v>11</v>
      </c>
      <c r="D91" s="38">
        <f t="shared" si="8"/>
        <v>56</v>
      </c>
      <c r="E91" s="286" t="s">
        <v>175</v>
      </c>
      <c r="F91" s="286" t="s">
        <v>175</v>
      </c>
      <c r="G91" s="400" t="s">
        <v>4012</v>
      </c>
      <c r="H91" s="289">
        <v>1</v>
      </c>
      <c r="I91" s="289">
        <v>5306</v>
      </c>
      <c r="J91" s="400">
        <f t="shared" si="7"/>
        <v>5306</v>
      </c>
      <c r="K91" s="551"/>
      <c r="L91" s="400" t="s">
        <v>1269</v>
      </c>
      <c r="M91" s="286"/>
      <c r="N91" s="1497" t="s">
        <v>3915</v>
      </c>
      <c r="O91" s="1563">
        <v>46016</v>
      </c>
      <c r="P91" s="1208"/>
      <c r="Q91" s="1564">
        <v>45677</v>
      </c>
      <c r="R91" s="853">
        <v>45678</v>
      </c>
      <c r="S91" s="375"/>
    </row>
    <row r="92" spans="1:19" s="4" customFormat="1" ht="19.7" customHeight="1">
      <c r="A92" s="26" t="s">
        <v>4003</v>
      </c>
      <c r="B92" s="1609" t="s">
        <v>4000</v>
      </c>
      <c r="C92" s="1610">
        <v>11</v>
      </c>
      <c r="D92" s="38">
        <f t="shared" si="8"/>
        <v>57</v>
      </c>
      <c r="E92" s="286" t="s">
        <v>175</v>
      </c>
      <c r="F92" s="286" t="s">
        <v>175</v>
      </c>
      <c r="G92" s="400" t="s">
        <v>1270</v>
      </c>
      <c r="H92" s="1612">
        <v>2</v>
      </c>
      <c r="I92" s="289">
        <v>158</v>
      </c>
      <c r="J92" s="400">
        <f t="shared" si="7"/>
        <v>316</v>
      </c>
      <c r="K92" s="553"/>
      <c r="L92" s="400" t="s">
        <v>2826</v>
      </c>
      <c r="M92" s="296" t="s">
        <v>4013</v>
      </c>
      <c r="N92" s="1497" t="s">
        <v>3915</v>
      </c>
      <c r="O92" s="1563">
        <v>46016</v>
      </c>
      <c r="P92" s="1208"/>
      <c r="Q92" s="1564">
        <v>45677</v>
      </c>
      <c r="R92" s="853">
        <v>45678</v>
      </c>
      <c r="S92" s="375"/>
    </row>
    <row r="93" spans="1:19" s="4" customFormat="1" ht="19.7" customHeight="1">
      <c r="A93" s="26" t="s">
        <v>4003</v>
      </c>
      <c r="B93" s="1609" t="s">
        <v>4000</v>
      </c>
      <c r="C93" s="1610">
        <v>11</v>
      </c>
      <c r="D93" s="38">
        <f t="shared" si="8"/>
        <v>58</v>
      </c>
      <c r="E93" s="27" t="s">
        <v>175</v>
      </c>
      <c r="F93" s="27" t="s">
        <v>175</v>
      </c>
      <c r="G93" s="400" t="s">
        <v>2641</v>
      </c>
      <c r="H93" s="1612">
        <v>2</v>
      </c>
      <c r="I93" s="1585">
        <v>158</v>
      </c>
      <c r="J93" s="400">
        <f t="shared" si="7"/>
        <v>316</v>
      </c>
      <c r="K93" s="28"/>
      <c r="L93" s="400" t="s">
        <v>4014</v>
      </c>
      <c r="M93" s="296" t="s">
        <v>4015</v>
      </c>
      <c r="N93" s="1497" t="s">
        <v>3915</v>
      </c>
      <c r="O93" s="1563">
        <v>46016</v>
      </c>
      <c r="P93" s="1208"/>
      <c r="Q93" s="1564">
        <v>45677</v>
      </c>
      <c r="R93" s="853">
        <v>45678</v>
      </c>
      <c r="S93" s="375"/>
    </row>
    <row r="94" spans="1:19" s="4" customFormat="1" ht="19.7" customHeight="1">
      <c r="A94" s="26" t="s">
        <v>4003</v>
      </c>
      <c r="B94" s="1609" t="s">
        <v>4000</v>
      </c>
      <c r="C94" s="1610">
        <v>11</v>
      </c>
      <c r="D94" s="38">
        <f t="shared" si="8"/>
        <v>59</v>
      </c>
      <c r="E94" s="66" t="s">
        <v>175</v>
      </c>
      <c r="F94" s="66" t="s">
        <v>175</v>
      </c>
      <c r="G94" s="148" t="s">
        <v>1275</v>
      </c>
      <c r="H94" s="1586">
        <v>2</v>
      </c>
      <c r="I94" s="1582">
        <v>81</v>
      </c>
      <c r="J94" s="68">
        <f t="shared" si="7"/>
        <v>162</v>
      </c>
      <c r="K94" s="91"/>
      <c r="L94" s="68" t="s">
        <v>2828</v>
      </c>
      <c r="M94" s="69" t="s">
        <v>4016</v>
      </c>
      <c r="N94" s="1497" t="s">
        <v>3915</v>
      </c>
      <c r="O94" s="1563">
        <v>46016</v>
      </c>
      <c r="P94" s="1208"/>
      <c r="Q94" s="1564">
        <v>45677</v>
      </c>
      <c r="R94" s="853">
        <v>45678</v>
      </c>
      <c r="S94" s="375"/>
    </row>
    <row r="95" spans="1:19" s="4" customFormat="1" ht="19.7" customHeight="1">
      <c r="A95" s="26" t="s">
        <v>4003</v>
      </c>
      <c r="B95" s="1609" t="s">
        <v>4000</v>
      </c>
      <c r="C95" s="1610">
        <v>11</v>
      </c>
      <c r="D95" s="38">
        <f t="shared" si="8"/>
        <v>60</v>
      </c>
      <c r="E95" s="202" t="s">
        <v>175</v>
      </c>
      <c r="F95" s="202" t="s">
        <v>175</v>
      </c>
      <c r="G95" s="55" t="s">
        <v>211</v>
      </c>
      <c r="H95" s="1608">
        <v>2</v>
      </c>
      <c r="I95" s="1573">
        <v>120</v>
      </c>
      <c r="J95" s="164">
        <f t="shared" si="7"/>
        <v>240</v>
      </c>
      <c r="K95" s="91"/>
      <c r="L95" s="55" t="s">
        <v>4017</v>
      </c>
      <c r="M95" s="69" t="s">
        <v>4018</v>
      </c>
      <c r="N95" s="1497" t="s">
        <v>3915</v>
      </c>
      <c r="O95" s="1563">
        <v>46016</v>
      </c>
      <c r="P95" s="1208"/>
      <c r="Q95" s="1564">
        <v>45677</v>
      </c>
      <c r="R95" s="853">
        <v>45678</v>
      </c>
      <c r="S95" s="375"/>
    </row>
    <row r="96" spans="1:19" s="4" customFormat="1" ht="19.7" customHeight="1">
      <c r="A96" s="26"/>
      <c r="B96" s="26"/>
      <c r="C96" s="26"/>
      <c r="D96" s="27"/>
      <c r="E96" s="27"/>
      <c r="F96" s="27"/>
      <c r="G96" s="47"/>
      <c r="H96" s="62"/>
      <c r="I96" s="63"/>
      <c r="J96" s="63"/>
      <c r="K96" s="75"/>
      <c r="L96" s="47"/>
      <c r="M96" s="26"/>
      <c r="N96" s="26"/>
      <c r="O96" s="30"/>
      <c r="P96" s="27"/>
      <c r="Q96" s="26"/>
      <c r="R96" s="30"/>
      <c r="S96" s="375"/>
    </row>
    <row r="97" spans="1:19" s="4" customFormat="1" ht="19.7" customHeight="1">
      <c r="A97" s="26"/>
      <c r="B97" s="26"/>
      <c r="C97" s="26"/>
      <c r="D97" s="27"/>
      <c r="E97" s="27"/>
      <c r="F97" s="27"/>
      <c r="G97" s="60">
        <f>SUM(J85:J96)</f>
        <v>19858</v>
      </c>
      <c r="H97" s="26"/>
      <c r="I97" s="63"/>
      <c r="J97" s="63"/>
      <c r="K97" s="75"/>
      <c r="L97" s="40"/>
      <c r="M97" s="26"/>
      <c r="N97" s="26"/>
      <c r="O97" s="30"/>
      <c r="P97" s="27"/>
      <c r="Q97" s="26"/>
      <c r="R97" s="30"/>
      <c r="S97" s="375"/>
    </row>
    <row r="98" spans="1:19" s="4" customFormat="1" ht="19.5" customHeight="1">
      <c r="C98" s="26"/>
      <c r="D98" s="27"/>
      <c r="E98" s="27"/>
      <c r="F98" s="27"/>
      <c r="G98" s="291"/>
      <c r="H98" s="1233"/>
      <c r="I98" s="71"/>
      <c r="J98" s="71"/>
      <c r="K98" s="1234"/>
      <c r="L98" s="1235"/>
      <c r="M98" s="1199"/>
      <c r="N98" s="1199"/>
      <c r="O98" s="1201"/>
      <c r="P98" s="1198"/>
      <c r="Q98" s="1200"/>
      <c r="R98" s="30"/>
      <c r="S98" s="374"/>
    </row>
    <row r="99" spans="1:19" s="4" customFormat="1" ht="19.5" customHeight="1">
      <c r="C99" s="26"/>
      <c r="D99" s="27"/>
      <c r="E99" s="27"/>
      <c r="F99" s="27"/>
      <c r="G99" s="291"/>
      <c r="H99" s="1233"/>
      <c r="I99" s="71"/>
      <c r="J99" s="71"/>
      <c r="K99" s="1234"/>
      <c r="L99" s="1235"/>
      <c r="M99" s="1199"/>
      <c r="N99" s="1199"/>
      <c r="O99" s="1201"/>
      <c r="P99" s="1198"/>
      <c r="Q99" s="1200"/>
      <c r="R99" s="30"/>
      <c r="S99" s="374"/>
    </row>
    <row r="100" spans="1:19" s="4" customFormat="1" ht="19.5" customHeight="1">
      <c r="C100" s="26"/>
      <c r="D100" s="27"/>
      <c r="E100" s="27"/>
      <c r="F100" s="27"/>
      <c r="G100" s="291"/>
      <c r="H100" s="1233"/>
      <c r="I100" s="71"/>
      <c r="J100" s="71"/>
      <c r="K100" s="1234"/>
      <c r="L100" s="1235"/>
      <c r="M100" s="1199"/>
      <c r="N100" s="1199"/>
      <c r="O100" s="1201"/>
      <c r="P100" s="1198"/>
      <c r="Q100" s="1200"/>
      <c r="R100" s="30"/>
      <c r="S100" s="374"/>
    </row>
    <row r="101" spans="1:19" s="4" customFormat="1" ht="19.5" customHeight="1">
      <c r="C101" s="26"/>
      <c r="D101" s="27"/>
      <c r="E101" s="432" t="s">
        <v>4019</v>
      </c>
      <c r="F101" s="1534"/>
      <c r="G101" s="1535"/>
      <c r="H101" s="993"/>
      <c r="I101" s="147"/>
      <c r="J101" s="385"/>
      <c r="K101" s="425"/>
      <c r="L101" s="68"/>
      <c r="M101" s="1199"/>
      <c r="N101" s="1199"/>
      <c r="O101" s="1201"/>
      <c r="P101" s="1198"/>
      <c r="Q101" s="1200"/>
      <c r="R101" s="30"/>
      <c r="S101" s="374"/>
    </row>
    <row r="102" spans="1:19" s="4" customFormat="1" ht="19.5" customHeight="1">
      <c r="A102" s="536" t="s">
        <v>200</v>
      </c>
      <c r="B102" s="1613" t="s">
        <v>4020</v>
      </c>
      <c r="C102" s="289">
        <v>12</v>
      </c>
      <c r="D102" s="38">
        <f>+D95+1</f>
        <v>61</v>
      </c>
      <c r="E102" s="247" t="s">
        <v>174</v>
      </c>
      <c r="F102" s="27" t="s">
        <v>175</v>
      </c>
      <c r="G102" s="282" t="s">
        <v>4021</v>
      </c>
      <c r="H102" s="289">
        <v>1</v>
      </c>
      <c r="I102" s="289">
        <v>2320</v>
      </c>
      <c r="J102" s="115">
        <f t="shared" ref="J102:J108" si="9">H102*I102</f>
        <v>2320</v>
      </c>
      <c r="K102" s="29"/>
      <c r="L102" s="47" t="s">
        <v>2507</v>
      </c>
      <c r="M102" s="1199"/>
      <c r="N102" s="1497" t="s">
        <v>3915</v>
      </c>
      <c r="O102" s="1563">
        <v>46016</v>
      </c>
      <c r="P102" s="1208"/>
      <c r="Q102" s="1564">
        <v>45677</v>
      </c>
      <c r="R102" s="853">
        <v>45678</v>
      </c>
      <c r="S102" s="374"/>
    </row>
    <row r="103" spans="1:19" s="4" customFormat="1" ht="19.5" customHeight="1">
      <c r="A103" s="536" t="s">
        <v>123</v>
      </c>
      <c r="B103" s="1613" t="s">
        <v>4020</v>
      </c>
      <c r="C103" s="289">
        <v>12</v>
      </c>
      <c r="D103" s="38">
        <f t="shared" ref="D103:D109" si="10">+D102+1</f>
        <v>62</v>
      </c>
      <c r="E103" s="26" t="s">
        <v>175</v>
      </c>
      <c r="F103" s="26" t="s">
        <v>175</v>
      </c>
      <c r="G103" s="550" t="s">
        <v>2837</v>
      </c>
      <c r="H103" s="289">
        <v>1</v>
      </c>
      <c r="I103" s="289">
        <v>1178</v>
      </c>
      <c r="J103" s="1614">
        <f>H103*I103</f>
        <v>1178</v>
      </c>
      <c r="K103" s="47"/>
      <c r="L103" s="40" t="s">
        <v>321</v>
      </c>
      <c r="M103" s="1199"/>
      <c r="N103" s="1497" t="s">
        <v>3915</v>
      </c>
      <c r="O103" s="1563">
        <v>46016</v>
      </c>
      <c r="P103" s="1208"/>
      <c r="Q103" s="1564">
        <v>45677</v>
      </c>
      <c r="R103" s="853">
        <v>45678</v>
      </c>
      <c r="S103" s="374"/>
    </row>
    <row r="104" spans="1:19" s="4" customFormat="1" ht="19.5" customHeight="1">
      <c r="A104" s="536" t="s">
        <v>123</v>
      </c>
      <c r="B104" s="1613" t="s">
        <v>4020</v>
      </c>
      <c r="C104" s="289">
        <v>12</v>
      </c>
      <c r="D104" s="38">
        <f t="shared" si="10"/>
        <v>63</v>
      </c>
      <c r="E104" s="27" t="s">
        <v>175</v>
      </c>
      <c r="F104" s="27" t="s">
        <v>175</v>
      </c>
      <c r="G104" s="542" t="s">
        <v>1232</v>
      </c>
      <c r="H104" s="289">
        <v>2</v>
      </c>
      <c r="I104" s="1599">
        <v>83</v>
      </c>
      <c r="J104" s="1158">
        <f t="shared" si="9"/>
        <v>166</v>
      </c>
      <c r="K104" s="29"/>
      <c r="L104" s="40" t="s">
        <v>1233</v>
      </c>
      <c r="M104" s="1199"/>
      <c r="N104" s="1497" t="s">
        <v>3915</v>
      </c>
      <c r="O104" s="1563">
        <v>46016</v>
      </c>
      <c r="P104" s="1208"/>
      <c r="Q104" s="1564">
        <v>45677</v>
      </c>
      <c r="R104" s="853">
        <v>45678</v>
      </c>
      <c r="S104" s="374"/>
    </row>
    <row r="105" spans="1:19" s="4" customFormat="1" ht="19.5" customHeight="1">
      <c r="A105" s="536" t="s">
        <v>123</v>
      </c>
      <c r="B105" s="1613" t="s">
        <v>4020</v>
      </c>
      <c r="C105" s="289">
        <v>12</v>
      </c>
      <c r="D105" s="38">
        <f>+D104+1</f>
        <v>64</v>
      </c>
      <c r="E105" s="1615" t="s">
        <v>974</v>
      </c>
      <c r="F105" s="1616" t="s">
        <v>175</v>
      </c>
      <c r="G105" s="1617" t="s">
        <v>4022</v>
      </c>
      <c r="H105" s="1618">
        <v>2</v>
      </c>
      <c r="I105" s="1619">
        <v>1016</v>
      </c>
      <c r="J105" s="1614">
        <f t="shared" si="9"/>
        <v>2032</v>
      </c>
      <c r="K105" s="952"/>
      <c r="L105" s="79" t="s">
        <v>1293</v>
      </c>
      <c r="M105" s="1199"/>
      <c r="N105" s="1497" t="s">
        <v>3915</v>
      </c>
      <c r="O105" s="1563">
        <v>46016</v>
      </c>
      <c r="P105" s="1208"/>
      <c r="Q105" s="1564">
        <v>45677</v>
      </c>
      <c r="R105" s="853">
        <v>45678</v>
      </c>
      <c r="S105" s="374"/>
    </row>
    <row r="106" spans="1:19" s="4" customFormat="1" ht="19.5" customHeight="1">
      <c r="A106" s="536" t="s">
        <v>123</v>
      </c>
      <c r="B106" s="1613" t="s">
        <v>4020</v>
      </c>
      <c r="C106" s="289">
        <v>12</v>
      </c>
      <c r="D106" s="38">
        <f>+D105+1</f>
        <v>65</v>
      </c>
      <c r="E106" s="27" t="s">
        <v>175</v>
      </c>
      <c r="F106" s="27" t="s">
        <v>175</v>
      </c>
      <c r="G106" s="542" t="s">
        <v>1234</v>
      </c>
      <c r="H106" s="289">
        <v>2</v>
      </c>
      <c r="I106" s="1599">
        <v>32</v>
      </c>
      <c r="J106" s="1158">
        <f t="shared" si="9"/>
        <v>64</v>
      </c>
      <c r="K106" s="29"/>
      <c r="L106" s="40" t="s">
        <v>1235</v>
      </c>
      <c r="M106" s="1199"/>
      <c r="N106" s="1497" t="s">
        <v>3915</v>
      </c>
      <c r="O106" s="1563">
        <v>46016</v>
      </c>
      <c r="P106" s="1208"/>
      <c r="Q106" s="1564">
        <v>45677</v>
      </c>
      <c r="R106" s="853">
        <v>45678</v>
      </c>
      <c r="S106" s="374"/>
    </row>
    <row r="107" spans="1:19" s="4" customFormat="1" ht="19.5" customHeight="1">
      <c r="A107" s="536" t="s">
        <v>123</v>
      </c>
      <c r="B107" s="1613" t="s">
        <v>4020</v>
      </c>
      <c r="C107" s="289">
        <v>12</v>
      </c>
      <c r="D107" s="38">
        <f>+D106+1</f>
        <v>66</v>
      </c>
      <c r="E107" s="281" t="s">
        <v>175</v>
      </c>
      <c r="F107" s="281" t="s">
        <v>175</v>
      </c>
      <c r="G107" s="550" t="s">
        <v>2843</v>
      </c>
      <c r="H107" s="289">
        <v>1</v>
      </c>
      <c r="I107" s="289">
        <v>346</v>
      </c>
      <c r="J107" s="1620">
        <f t="shared" si="9"/>
        <v>346</v>
      </c>
      <c r="K107" s="296"/>
      <c r="L107" s="400" t="s">
        <v>2844</v>
      </c>
      <c r="M107" s="1199"/>
      <c r="N107" s="1497" t="s">
        <v>3915</v>
      </c>
      <c r="O107" s="1563">
        <v>46016</v>
      </c>
      <c r="P107" s="1208"/>
      <c r="Q107" s="1564">
        <v>45677</v>
      </c>
      <c r="R107" s="853">
        <v>45678</v>
      </c>
      <c r="S107" s="374"/>
    </row>
    <row r="108" spans="1:19" s="4" customFormat="1" ht="19.5" customHeight="1">
      <c r="A108" s="536" t="s">
        <v>123</v>
      </c>
      <c r="B108" s="1613" t="s">
        <v>4020</v>
      </c>
      <c r="C108" s="289">
        <v>12</v>
      </c>
      <c r="D108" s="38">
        <f>+D107+1</f>
        <v>67</v>
      </c>
      <c r="E108" s="226" t="s">
        <v>175</v>
      </c>
      <c r="F108" s="66" t="s">
        <v>175</v>
      </c>
      <c r="G108" s="1617" t="s">
        <v>1285</v>
      </c>
      <c r="H108" s="1618">
        <v>2</v>
      </c>
      <c r="I108" s="1619">
        <v>158</v>
      </c>
      <c r="J108" s="1614">
        <f t="shared" si="9"/>
        <v>316</v>
      </c>
      <c r="K108" s="952"/>
      <c r="L108" s="79" t="s">
        <v>2845</v>
      </c>
      <c r="M108" s="1199"/>
      <c r="N108" s="1497" t="s">
        <v>3915</v>
      </c>
      <c r="O108" s="1563">
        <v>46016</v>
      </c>
      <c r="P108" s="1208"/>
      <c r="Q108" s="1564">
        <v>45677</v>
      </c>
      <c r="R108" s="853">
        <v>45678</v>
      </c>
      <c r="S108" s="374"/>
    </row>
    <row r="109" spans="1:19" s="4" customFormat="1" ht="19.5" customHeight="1">
      <c r="A109" s="536" t="s">
        <v>123</v>
      </c>
      <c r="B109" s="1613" t="s">
        <v>4020</v>
      </c>
      <c r="C109" s="289">
        <v>12</v>
      </c>
      <c r="D109" s="38">
        <f t="shared" si="10"/>
        <v>68</v>
      </c>
      <c r="E109" s="66" t="s">
        <v>175</v>
      </c>
      <c r="F109" s="66" t="s">
        <v>175</v>
      </c>
      <c r="G109" s="543" t="s">
        <v>676</v>
      </c>
      <c r="H109" s="1586">
        <v>10</v>
      </c>
      <c r="I109" s="1582">
        <v>14</v>
      </c>
      <c r="J109" s="1157">
        <f>H109*I109</f>
        <v>140</v>
      </c>
      <c r="K109" s="91"/>
      <c r="L109" s="68" t="s">
        <v>2846</v>
      </c>
      <c r="M109" s="1199"/>
      <c r="N109" s="1497" t="s">
        <v>3915</v>
      </c>
      <c r="O109" s="1563">
        <v>46016</v>
      </c>
      <c r="P109" s="1208"/>
      <c r="Q109" s="1564">
        <v>45677</v>
      </c>
      <c r="R109" s="853">
        <v>45678</v>
      </c>
      <c r="S109" s="374"/>
    </row>
    <row r="110" spans="1:19" s="4" customFormat="1" ht="19.5" customHeight="1">
      <c r="C110" s="26"/>
      <c r="D110" s="27"/>
      <c r="E110" s="66"/>
      <c r="F110" s="66"/>
      <c r="G110" s="47"/>
      <c r="H110" s="67"/>
      <c r="I110" s="26"/>
      <c r="J110" s="63"/>
      <c r="K110" s="29"/>
      <c r="L110" s="68"/>
      <c r="M110" s="1199"/>
      <c r="N110" s="1199"/>
      <c r="O110" s="1201"/>
      <c r="P110" s="1198"/>
      <c r="Q110" s="1200"/>
      <c r="R110" s="30"/>
      <c r="S110" s="374"/>
    </row>
    <row r="111" spans="1:19" s="4" customFormat="1" ht="19.5" customHeight="1">
      <c r="C111" s="26"/>
      <c r="D111" s="27"/>
      <c r="E111" s="27"/>
      <c r="F111" s="27"/>
      <c r="G111" s="60">
        <f>SUM(J102:J109)</f>
        <v>6562</v>
      </c>
      <c r="H111" s="994"/>
      <c r="I111" s="994"/>
      <c r="J111" s="994"/>
      <c r="K111" s="72"/>
      <c r="L111" s="40"/>
      <c r="M111" s="1199"/>
      <c r="N111" s="1199"/>
      <c r="O111" s="1201"/>
      <c r="P111" s="1198"/>
      <c r="Q111" s="1200"/>
      <c r="R111" s="30"/>
      <c r="S111" s="374"/>
    </row>
    <row r="112" spans="1:19" s="4" customFormat="1" ht="19.5" customHeight="1">
      <c r="C112" s="26"/>
      <c r="D112" s="27"/>
      <c r="E112" s="27"/>
      <c r="F112" s="27"/>
      <c r="G112" s="291"/>
      <c r="H112" s="1233"/>
      <c r="I112" s="71"/>
      <c r="J112" s="71"/>
      <c r="K112" s="1234"/>
      <c r="L112" s="1235"/>
      <c r="M112" s="1199"/>
      <c r="N112" s="1199"/>
      <c r="O112" s="1201"/>
      <c r="P112" s="1198"/>
      <c r="Q112" s="1200"/>
      <c r="R112" s="30"/>
      <c r="S112" s="374"/>
    </row>
    <row r="113" spans="1:19" s="4" customFormat="1" ht="19.5" customHeight="1">
      <c r="C113" s="26"/>
      <c r="D113" s="27"/>
      <c r="E113" s="27"/>
      <c r="F113" s="27"/>
      <c r="G113" s="291"/>
      <c r="H113" s="1233"/>
      <c r="I113" s="71"/>
      <c r="J113" s="71"/>
      <c r="K113" s="1234"/>
      <c r="L113" s="1235"/>
      <c r="M113" s="1199"/>
      <c r="N113" s="1199"/>
      <c r="O113" s="1201"/>
      <c r="P113" s="1198"/>
      <c r="Q113" s="1200"/>
      <c r="R113" s="30"/>
      <c r="S113" s="374"/>
    </row>
    <row r="114" spans="1:19" s="4" customFormat="1" ht="19.5" customHeight="1">
      <c r="C114" s="26"/>
      <c r="D114" s="27"/>
      <c r="E114" s="432" t="s">
        <v>4023</v>
      </c>
      <c r="F114" s="1534"/>
      <c r="G114" s="1535"/>
      <c r="H114" s="1233"/>
      <c r="I114" s="71"/>
      <c r="J114" s="71"/>
      <c r="K114" s="1234"/>
      <c r="L114" s="1235"/>
      <c r="M114" s="1199"/>
      <c r="N114" s="1199"/>
      <c r="O114" s="1201"/>
      <c r="P114" s="1198"/>
      <c r="Q114" s="1200"/>
      <c r="R114" s="30"/>
      <c r="S114" s="374"/>
    </row>
    <row r="115" spans="1:19" s="4" customFormat="1" ht="19.5" customHeight="1">
      <c r="A115" s="536" t="s">
        <v>123</v>
      </c>
      <c r="B115" s="1621" t="s">
        <v>4024</v>
      </c>
      <c r="C115" s="289">
        <v>12</v>
      </c>
      <c r="D115" s="38">
        <f>+D109+1</f>
        <v>69</v>
      </c>
      <c r="E115" s="66" t="s">
        <v>175</v>
      </c>
      <c r="F115" s="66" t="s">
        <v>175</v>
      </c>
      <c r="G115" s="291" t="s">
        <v>4025</v>
      </c>
      <c r="H115" s="1622">
        <v>4</v>
      </c>
      <c r="I115" s="1623">
        <v>699</v>
      </c>
      <c r="J115" s="400">
        <f t="shared" ref="J115:J116" si="11">H115*I115</f>
        <v>2796</v>
      </c>
      <c r="K115" s="1234"/>
      <c r="L115" s="1235"/>
      <c r="M115" s="1199"/>
      <c r="N115" s="1497" t="s">
        <v>3915</v>
      </c>
      <c r="O115" s="1563">
        <v>46016</v>
      </c>
      <c r="P115" s="1208"/>
      <c r="Q115" s="1564">
        <v>45677</v>
      </c>
      <c r="R115" s="853">
        <v>45678</v>
      </c>
      <c r="S115" s="374"/>
    </row>
    <row r="116" spans="1:19" s="4" customFormat="1" ht="19.5" customHeight="1">
      <c r="A116" s="536" t="s">
        <v>123</v>
      </c>
      <c r="B116" s="1621" t="s">
        <v>4024</v>
      </c>
      <c r="C116" s="289">
        <v>12</v>
      </c>
      <c r="D116" s="38">
        <f t="shared" ref="D116" si="12">+D115+1</f>
        <v>70</v>
      </c>
      <c r="E116" s="66" t="s">
        <v>175</v>
      </c>
      <c r="F116" s="66" t="s">
        <v>175</v>
      </c>
      <c r="G116" s="291" t="s">
        <v>4026</v>
      </c>
      <c r="H116" s="1622">
        <v>2</v>
      </c>
      <c r="I116" s="1623">
        <v>523</v>
      </c>
      <c r="J116" s="400">
        <f t="shared" si="11"/>
        <v>1046</v>
      </c>
      <c r="K116" s="1234"/>
      <c r="L116" s="1235"/>
      <c r="M116" s="1199"/>
      <c r="N116" s="1497" t="s">
        <v>3915</v>
      </c>
      <c r="O116" s="1563">
        <v>46016</v>
      </c>
      <c r="P116" s="1208"/>
      <c r="Q116" s="1564">
        <v>45677</v>
      </c>
      <c r="R116" s="853">
        <v>45678</v>
      </c>
      <c r="S116" s="374"/>
    </row>
    <row r="117" spans="1:19" s="4" customFormat="1" ht="19.5" customHeight="1">
      <c r="C117" s="26"/>
      <c r="D117" s="27"/>
      <c r="E117" s="27"/>
      <c r="F117" s="27"/>
      <c r="G117" s="291"/>
      <c r="H117" s="1233"/>
      <c r="I117" s="71"/>
      <c r="J117" s="400"/>
      <c r="K117" s="1234"/>
      <c r="L117" s="1235"/>
      <c r="M117" s="1199"/>
      <c r="N117" s="1199"/>
      <c r="O117" s="1201"/>
      <c r="P117" s="1198"/>
      <c r="Q117" s="1200"/>
      <c r="R117" s="30"/>
      <c r="S117" s="374"/>
    </row>
    <row r="118" spans="1:19" s="4" customFormat="1" ht="19.5" customHeight="1">
      <c r="C118" s="26"/>
      <c r="D118" s="27"/>
      <c r="E118" s="27"/>
      <c r="F118" s="27"/>
      <c r="G118" s="60">
        <f>SUM(J115:J117)</f>
        <v>3842</v>
      </c>
      <c r="H118" s="1233"/>
      <c r="I118" s="71"/>
      <c r="J118" s="400"/>
      <c r="K118" s="1234"/>
      <c r="L118" s="1235"/>
      <c r="M118" s="1199"/>
      <c r="N118" s="1199"/>
      <c r="O118" s="1201"/>
      <c r="P118" s="1198"/>
      <c r="Q118" s="1200"/>
      <c r="R118" s="30"/>
      <c r="S118" s="374"/>
    </row>
    <row r="119" spans="1:19" s="4" customFormat="1" ht="19.5" customHeight="1">
      <c r="C119" s="26"/>
      <c r="D119" s="27"/>
      <c r="E119" s="27"/>
      <c r="F119" s="27"/>
      <c r="G119" s="291"/>
      <c r="H119" s="1233"/>
      <c r="I119" s="1624"/>
      <c r="J119" s="400"/>
      <c r="K119" s="1625"/>
      <c r="L119" s="1235"/>
      <c r="M119" s="1199"/>
      <c r="N119" s="1199"/>
      <c r="O119" s="1201"/>
      <c r="P119" s="1198"/>
      <c r="Q119" s="1200"/>
      <c r="R119" s="30"/>
      <c r="S119" s="374"/>
    </row>
    <row r="120" spans="1:19" s="4" customFormat="1" ht="19.5" customHeight="1">
      <c r="C120" s="26"/>
      <c r="D120" s="27"/>
      <c r="E120" s="27"/>
      <c r="F120" s="27"/>
      <c r="G120" s="291"/>
      <c r="H120" s="1233"/>
      <c r="I120" s="71"/>
      <c r="J120" s="418"/>
      <c r="K120" s="1234"/>
      <c r="L120" s="1235"/>
      <c r="M120" s="1199"/>
      <c r="N120" s="1199"/>
      <c r="O120" s="1201"/>
      <c r="P120" s="1198"/>
      <c r="Q120" s="1200"/>
      <c r="R120" s="30"/>
      <c r="S120" s="374"/>
    </row>
    <row r="121" spans="1:19" s="4" customFormat="1" ht="19.5" customHeight="1">
      <c r="C121" s="26"/>
      <c r="D121" s="27"/>
      <c r="E121" s="27"/>
      <c r="F121" s="27"/>
      <c r="G121" s="291"/>
      <c r="H121" s="1233"/>
      <c r="I121" s="71"/>
      <c r="J121" s="71"/>
      <c r="K121" s="1234"/>
      <c r="L121" s="1235"/>
      <c r="M121" s="1199"/>
      <c r="N121" s="1199"/>
      <c r="O121" s="1201"/>
      <c r="P121" s="1198"/>
      <c r="Q121" s="1200"/>
      <c r="R121" s="30"/>
      <c r="S121" s="374"/>
    </row>
    <row r="122" spans="1:19" s="4" customFormat="1" ht="19.5" customHeight="1">
      <c r="C122" s="26"/>
      <c r="D122" s="293"/>
      <c r="E122" s="432" t="s">
        <v>3905</v>
      </c>
      <c r="F122" s="1534"/>
      <c r="G122" s="1535"/>
      <c r="H122" s="57"/>
      <c r="I122" s="57"/>
      <c r="J122" s="63"/>
      <c r="K122" s="28"/>
      <c r="L122" s="55"/>
      <c r="M122" s="1199"/>
      <c r="N122" s="1199"/>
      <c r="O122" s="1201"/>
      <c r="P122" s="1198"/>
      <c r="Q122" s="1200"/>
      <c r="R122" s="30"/>
      <c r="S122" s="374"/>
    </row>
    <row r="123" spans="1:19" s="4" customFormat="1" ht="19.5" customHeight="1">
      <c r="A123" s="536" t="s">
        <v>446</v>
      </c>
      <c r="B123" s="1319" t="s">
        <v>4027</v>
      </c>
      <c r="C123" s="438">
        <v>14</v>
      </c>
      <c r="D123" s="38">
        <f>+D116+1</f>
        <v>71</v>
      </c>
      <c r="E123" s="1616" t="s">
        <v>175</v>
      </c>
      <c r="F123" s="1616" t="s">
        <v>175</v>
      </c>
      <c r="G123" s="1626" t="s">
        <v>276</v>
      </c>
      <c r="H123" s="1598">
        <v>1</v>
      </c>
      <c r="I123" s="1598">
        <v>2705</v>
      </c>
      <c r="J123" s="115">
        <f t="shared" ref="J123:J150" si="13">H123*I123</f>
        <v>2705</v>
      </c>
      <c r="K123" s="535"/>
      <c r="L123" s="109" t="s">
        <v>277</v>
      </c>
      <c r="M123" s="1199"/>
      <c r="N123" s="1497" t="s">
        <v>3915</v>
      </c>
      <c r="O123" s="1563">
        <v>46016</v>
      </c>
      <c r="P123" s="1208"/>
      <c r="Q123" s="1564">
        <v>45677</v>
      </c>
      <c r="R123" s="853">
        <v>45678</v>
      </c>
      <c r="S123" s="374"/>
    </row>
    <row r="124" spans="1:19" s="4" customFormat="1" ht="19.5" customHeight="1">
      <c r="A124" s="536" t="s">
        <v>446</v>
      </c>
      <c r="B124" s="1319" t="s">
        <v>4027</v>
      </c>
      <c r="C124" s="438">
        <v>14</v>
      </c>
      <c r="D124" s="38">
        <f>+D123+1</f>
        <v>72</v>
      </c>
      <c r="E124" s="549" t="s">
        <v>3733</v>
      </c>
      <c r="F124" s="549" t="s">
        <v>175</v>
      </c>
      <c r="G124" s="543" t="s">
        <v>3735</v>
      </c>
      <c r="H124" s="289">
        <v>1</v>
      </c>
      <c r="I124" s="1573">
        <v>1611</v>
      </c>
      <c r="J124" s="1160">
        <f t="shared" si="13"/>
        <v>1611</v>
      </c>
      <c r="K124" s="425"/>
      <c r="L124" s="68" t="s">
        <v>458</v>
      </c>
      <c r="N124" s="1497" t="s">
        <v>3915</v>
      </c>
      <c r="O124" s="1563">
        <v>46016</v>
      </c>
      <c r="P124" s="1208"/>
      <c r="Q124" s="1564">
        <v>45677</v>
      </c>
      <c r="R124" s="853">
        <v>45678</v>
      </c>
      <c r="S124" s="374"/>
    </row>
    <row r="125" spans="1:19" s="4" customFormat="1" ht="19.5" customHeight="1">
      <c r="A125" s="536" t="s">
        <v>446</v>
      </c>
      <c r="B125" s="1319" t="s">
        <v>4027</v>
      </c>
      <c r="C125" s="438">
        <v>14</v>
      </c>
      <c r="D125" s="38">
        <f>+D124+1</f>
        <v>73</v>
      </c>
      <c r="E125" s="247" t="s">
        <v>175</v>
      </c>
      <c r="F125" s="247" t="s">
        <v>175</v>
      </c>
      <c r="G125" s="1627" t="s">
        <v>510</v>
      </c>
      <c r="H125" s="289">
        <v>1</v>
      </c>
      <c r="I125" s="1598">
        <v>4906</v>
      </c>
      <c r="J125" s="115">
        <f t="shared" si="13"/>
        <v>4906</v>
      </c>
      <c r="K125" s="28"/>
      <c r="L125" s="47" t="s">
        <v>511</v>
      </c>
      <c r="M125" s="1199"/>
      <c r="N125" s="1497" t="s">
        <v>3915</v>
      </c>
      <c r="O125" s="1563">
        <v>46016</v>
      </c>
      <c r="P125" s="1208"/>
      <c r="Q125" s="1564">
        <v>45677</v>
      </c>
      <c r="R125" s="853">
        <v>45678</v>
      </c>
      <c r="S125" s="374"/>
    </row>
    <row r="126" spans="1:19" s="4" customFormat="1" ht="19.5" customHeight="1">
      <c r="A126" s="536" t="s">
        <v>446</v>
      </c>
      <c r="B126" s="1319" t="s">
        <v>4027</v>
      </c>
      <c r="C126" s="438">
        <v>14</v>
      </c>
      <c r="D126" s="38">
        <f t="shared" ref="D126:D140" si="14">+D125+1</f>
        <v>74</v>
      </c>
      <c r="E126" s="549" t="s">
        <v>175</v>
      </c>
      <c r="F126" s="549" t="s">
        <v>175</v>
      </c>
      <c r="G126" s="540" t="s">
        <v>512</v>
      </c>
      <c r="H126" s="1573">
        <v>1</v>
      </c>
      <c r="I126" s="1582">
        <v>208</v>
      </c>
      <c r="J126" s="1160">
        <f t="shared" si="13"/>
        <v>208</v>
      </c>
      <c r="K126" s="91"/>
      <c r="L126" s="68" t="s">
        <v>513</v>
      </c>
      <c r="M126" s="1199"/>
      <c r="N126" s="1497" t="s">
        <v>3915</v>
      </c>
      <c r="O126" s="1563">
        <v>46016</v>
      </c>
      <c r="P126" s="1208"/>
      <c r="Q126" s="1564">
        <v>45677</v>
      </c>
      <c r="R126" s="853">
        <v>45678</v>
      </c>
      <c r="S126" s="374"/>
    </row>
    <row r="127" spans="1:19" s="4" customFormat="1" ht="19.5" customHeight="1">
      <c r="A127" s="536" t="s">
        <v>446</v>
      </c>
      <c r="B127" s="1319" t="s">
        <v>4027</v>
      </c>
      <c r="C127" s="438">
        <v>14</v>
      </c>
      <c r="D127" s="38">
        <f t="shared" si="14"/>
        <v>75</v>
      </c>
      <c r="E127" s="247" t="s">
        <v>175</v>
      </c>
      <c r="F127" s="247" t="s">
        <v>175</v>
      </c>
      <c r="G127" s="1159" t="s">
        <v>499</v>
      </c>
      <c r="H127" s="1573">
        <v>1</v>
      </c>
      <c r="I127" s="1574">
        <v>951</v>
      </c>
      <c r="J127" s="1158">
        <f t="shared" si="13"/>
        <v>951</v>
      </c>
      <c r="K127" s="305"/>
      <c r="L127" s="68" t="s">
        <v>500</v>
      </c>
      <c r="M127" s="1199"/>
      <c r="N127" s="1497" t="s">
        <v>3915</v>
      </c>
      <c r="O127" s="1563">
        <v>46016</v>
      </c>
      <c r="P127" s="1208"/>
      <c r="Q127" s="1564">
        <v>45677</v>
      </c>
      <c r="R127" s="853">
        <v>45678</v>
      </c>
      <c r="S127" s="374"/>
    </row>
    <row r="128" spans="1:19" s="4" customFormat="1" ht="19.5" customHeight="1">
      <c r="A128" s="536" t="s">
        <v>446</v>
      </c>
      <c r="B128" s="1319" t="s">
        <v>4027</v>
      </c>
      <c r="C128" s="438">
        <v>14</v>
      </c>
      <c r="D128" s="38">
        <f t="shared" si="14"/>
        <v>76</v>
      </c>
      <c r="E128" s="247" t="s">
        <v>175</v>
      </c>
      <c r="F128" s="247" t="s">
        <v>175</v>
      </c>
      <c r="G128" s="542" t="s">
        <v>3738</v>
      </c>
      <c r="H128" s="1628">
        <v>1</v>
      </c>
      <c r="I128" s="1585">
        <v>6201</v>
      </c>
      <c r="J128" s="1158">
        <f t="shared" si="13"/>
        <v>6201</v>
      </c>
      <c r="K128" s="29"/>
      <c r="L128" s="47" t="s">
        <v>3739</v>
      </c>
      <c r="M128" s="1199"/>
      <c r="N128" s="1497" t="s">
        <v>3915</v>
      </c>
      <c r="O128" s="1563">
        <v>46016</v>
      </c>
      <c r="P128" s="1208"/>
      <c r="Q128" s="1564">
        <v>45677</v>
      </c>
      <c r="R128" s="853">
        <v>45678</v>
      </c>
      <c r="S128" s="374"/>
    </row>
    <row r="129" spans="1:19" s="4" customFormat="1" ht="19.5" customHeight="1">
      <c r="A129" s="536" t="s">
        <v>446</v>
      </c>
      <c r="B129" s="1319" t="s">
        <v>4027</v>
      </c>
      <c r="C129" s="438">
        <v>14</v>
      </c>
      <c r="D129" s="38">
        <f t="shared" si="14"/>
        <v>77</v>
      </c>
      <c r="E129" s="247" t="s">
        <v>175</v>
      </c>
      <c r="F129" s="247" t="s">
        <v>175</v>
      </c>
      <c r="G129" s="542" t="s">
        <v>448</v>
      </c>
      <c r="H129" s="1628">
        <v>1</v>
      </c>
      <c r="I129" s="1585">
        <v>5373</v>
      </c>
      <c r="J129" s="1158">
        <f t="shared" si="13"/>
        <v>5373</v>
      </c>
      <c r="K129" s="29"/>
      <c r="L129" s="47" t="s">
        <v>449</v>
      </c>
      <c r="M129" s="1199"/>
      <c r="N129" s="1497" t="s">
        <v>3915</v>
      </c>
      <c r="O129" s="1563">
        <v>46016</v>
      </c>
      <c r="P129" s="1208"/>
      <c r="Q129" s="1564">
        <v>45677</v>
      </c>
      <c r="R129" s="853">
        <v>45678</v>
      </c>
      <c r="S129" s="374"/>
    </row>
    <row r="130" spans="1:19" s="4" customFormat="1" ht="19.5" customHeight="1">
      <c r="A130" s="536" t="s">
        <v>123</v>
      </c>
      <c r="B130" s="1319" t="s">
        <v>4027</v>
      </c>
      <c r="C130" s="438">
        <v>14</v>
      </c>
      <c r="D130" s="38">
        <f>+D129+1</f>
        <v>78</v>
      </c>
      <c r="E130" s="549" t="s">
        <v>175</v>
      </c>
      <c r="F130" s="549" t="s">
        <v>175</v>
      </c>
      <c r="G130" s="540" t="s">
        <v>2857</v>
      </c>
      <c r="H130" s="1573">
        <v>1</v>
      </c>
      <c r="I130" s="1582">
        <v>939</v>
      </c>
      <c r="J130" s="1157">
        <f t="shared" si="13"/>
        <v>939</v>
      </c>
      <c r="K130" s="91"/>
      <c r="L130" s="68" t="s">
        <v>2858</v>
      </c>
      <c r="M130" s="1199"/>
      <c r="N130" s="1497" t="s">
        <v>3915</v>
      </c>
      <c r="O130" s="1563">
        <v>46016</v>
      </c>
      <c r="P130" s="1208"/>
      <c r="Q130" s="1564">
        <v>45677</v>
      </c>
      <c r="R130" s="853">
        <v>45678</v>
      </c>
      <c r="S130" s="374"/>
    </row>
    <row r="131" spans="1:19" s="4" customFormat="1" ht="19.5" customHeight="1">
      <c r="A131" s="536" t="s">
        <v>200</v>
      </c>
      <c r="B131" s="1319" t="s">
        <v>4027</v>
      </c>
      <c r="C131" s="438">
        <v>14</v>
      </c>
      <c r="D131" s="38">
        <f t="shared" si="14"/>
        <v>79</v>
      </c>
      <c r="E131" s="247" t="s">
        <v>175</v>
      </c>
      <c r="F131" s="247" t="s">
        <v>175</v>
      </c>
      <c r="G131" s="1488" t="s">
        <v>4028</v>
      </c>
      <c r="H131" s="289">
        <v>2</v>
      </c>
      <c r="I131" s="1629">
        <v>1545</v>
      </c>
      <c r="J131" s="115">
        <f t="shared" si="13"/>
        <v>3090</v>
      </c>
      <c r="K131" s="75"/>
      <c r="L131" s="40" t="s">
        <v>455</v>
      </c>
      <c r="M131" s="1199"/>
      <c r="N131" s="1497" t="s">
        <v>3915</v>
      </c>
      <c r="O131" s="1563">
        <v>46016</v>
      </c>
      <c r="P131" s="1208"/>
      <c r="Q131" s="1564">
        <v>45677</v>
      </c>
      <c r="R131" s="853">
        <v>45678</v>
      </c>
      <c r="S131" s="374"/>
    </row>
    <row r="132" spans="1:19" s="4" customFormat="1" ht="19.5" customHeight="1">
      <c r="A132" s="536" t="s">
        <v>446</v>
      </c>
      <c r="B132" s="1319" t="s">
        <v>4027</v>
      </c>
      <c r="C132" s="438">
        <v>14</v>
      </c>
      <c r="D132" s="38">
        <f t="shared" si="14"/>
        <v>80</v>
      </c>
      <c r="E132" s="247" t="s">
        <v>463</v>
      </c>
      <c r="F132" s="247" t="s">
        <v>175</v>
      </c>
      <c r="G132" s="1489" t="s">
        <v>464</v>
      </c>
      <c r="H132" s="289">
        <v>1</v>
      </c>
      <c r="I132" s="1573">
        <v>2560</v>
      </c>
      <c r="J132" s="115">
        <f t="shared" si="13"/>
        <v>2560</v>
      </c>
      <c r="K132" s="75"/>
      <c r="L132" s="40" t="s">
        <v>465</v>
      </c>
      <c r="M132" s="1199"/>
      <c r="N132" s="1497" t="s">
        <v>3915</v>
      </c>
      <c r="O132" s="1563">
        <v>46016</v>
      </c>
      <c r="P132" s="1208"/>
      <c r="Q132" s="1564">
        <v>45677</v>
      </c>
      <c r="R132" s="853">
        <v>45678</v>
      </c>
      <c r="S132" s="374"/>
    </row>
    <row r="133" spans="1:19" s="4" customFormat="1" ht="19.5" customHeight="1">
      <c r="A133" s="536" t="s">
        <v>446</v>
      </c>
      <c r="B133" s="1319" t="s">
        <v>4027</v>
      </c>
      <c r="C133" s="438">
        <v>14</v>
      </c>
      <c r="D133" s="38">
        <f t="shared" si="14"/>
        <v>81</v>
      </c>
      <c r="E133" s="247" t="s">
        <v>463</v>
      </c>
      <c r="F133" s="247" t="s">
        <v>175</v>
      </c>
      <c r="G133" s="282" t="s">
        <v>466</v>
      </c>
      <c r="H133" s="1628">
        <v>1</v>
      </c>
      <c r="I133" s="1573">
        <v>2950</v>
      </c>
      <c r="J133" s="115">
        <f t="shared" si="13"/>
        <v>2950</v>
      </c>
      <c r="K133" s="75"/>
      <c r="L133" s="40" t="s">
        <v>467</v>
      </c>
      <c r="M133" s="1199"/>
      <c r="N133" s="1497" t="s">
        <v>3915</v>
      </c>
      <c r="O133" s="1563">
        <v>46016</v>
      </c>
      <c r="P133" s="1208"/>
      <c r="Q133" s="1564">
        <v>45677</v>
      </c>
      <c r="R133" s="853">
        <v>45678</v>
      </c>
      <c r="S133" s="374"/>
    </row>
    <row r="134" spans="1:19" s="4" customFormat="1" ht="19.5" customHeight="1">
      <c r="A134" s="536" t="s">
        <v>446</v>
      </c>
      <c r="B134" s="1319" t="s">
        <v>4027</v>
      </c>
      <c r="C134" s="438">
        <v>14</v>
      </c>
      <c r="D134" s="38">
        <f t="shared" si="14"/>
        <v>82</v>
      </c>
      <c r="E134" s="247" t="s">
        <v>463</v>
      </c>
      <c r="F134" s="247" t="s">
        <v>175</v>
      </c>
      <c r="G134" s="282" t="s">
        <v>468</v>
      </c>
      <c r="H134" s="1628">
        <v>1</v>
      </c>
      <c r="I134" s="1573">
        <v>2950</v>
      </c>
      <c r="J134" s="115">
        <f t="shared" si="13"/>
        <v>2950</v>
      </c>
      <c r="K134" s="75"/>
      <c r="L134" s="40" t="s">
        <v>469</v>
      </c>
      <c r="M134" s="1199"/>
      <c r="N134" s="1497" t="s">
        <v>3915</v>
      </c>
      <c r="O134" s="1563">
        <v>46016</v>
      </c>
      <c r="P134" s="1208"/>
      <c r="Q134" s="1564">
        <v>45677</v>
      </c>
      <c r="R134" s="853">
        <v>45678</v>
      </c>
      <c r="S134" s="374"/>
    </row>
    <row r="135" spans="1:19" s="4" customFormat="1" ht="19.5" customHeight="1">
      <c r="A135" s="536" t="s">
        <v>446</v>
      </c>
      <c r="B135" s="1319" t="s">
        <v>4027</v>
      </c>
      <c r="C135" s="438">
        <v>14</v>
      </c>
      <c r="D135" s="38">
        <f t="shared" si="14"/>
        <v>83</v>
      </c>
      <c r="E135" s="247" t="s">
        <v>463</v>
      </c>
      <c r="F135" s="247" t="s">
        <v>175</v>
      </c>
      <c r="G135" s="282" t="s">
        <v>470</v>
      </c>
      <c r="H135" s="289">
        <v>1</v>
      </c>
      <c r="I135" s="1573">
        <v>2950</v>
      </c>
      <c r="J135" s="115">
        <f t="shared" si="13"/>
        <v>2950</v>
      </c>
      <c r="K135" s="75"/>
      <c r="L135" s="40" t="s">
        <v>471</v>
      </c>
      <c r="M135" s="1199"/>
      <c r="N135" s="1497" t="s">
        <v>3915</v>
      </c>
      <c r="O135" s="1563">
        <v>46016</v>
      </c>
      <c r="P135" s="1208"/>
      <c r="Q135" s="1564">
        <v>45677</v>
      </c>
      <c r="R135" s="853">
        <v>45678</v>
      </c>
      <c r="S135" s="374"/>
    </row>
    <row r="136" spans="1:19" s="4" customFormat="1" ht="19.5" customHeight="1">
      <c r="A136" s="536" t="s">
        <v>446</v>
      </c>
      <c r="B136" s="1319" t="s">
        <v>4027</v>
      </c>
      <c r="C136" s="438">
        <v>14</v>
      </c>
      <c r="D136" s="38">
        <f t="shared" si="14"/>
        <v>84</v>
      </c>
      <c r="E136" s="247" t="s">
        <v>463</v>
      </c>
      <c r="F136" s="247" t="s">
        <v>175</v>
      </c>
      <c r="G136" s="282" t="s">
        <v>472</v>
      </c>
      <c r="H136" s="289">
        <v>1</v>
      </c>
      <c r="I136" s="1573">
        <v>2950</v>
      </c>
      <c r="J136" s="115">
        <f>H136*I136</f>
        <v>2950</v>
      </c>
      <c r="K136" s="75"/>
      <c r="L136" s="40" t="s">
        <v>473</v>
      </c>
      <c r="M136" s="1199"/>
      <c r="N136" s="1497" t="s">
        <v>3915</v>
      </c>
      <c r="O136" s="1563">
        <v>46016</v>
      </c>
      <c r="P136" s="1208"/>
      <c r="Q136" s="1564">
        <v>45677</v>
      </c>
      <c r="R136" s="853">
        <v>45678</v>
      </c>
      <c r="S136" s="374"/>
    </row>
    <row r="137" spans="1:19" s="4" customFormat="1" ht="19.5" customHeight="1">
      <c r="A137" s="536" t="s">
        <v>446</v>
      </c>
      <c r="B137" s="1319" t="s">
        <v>4027</v>
      </c>
      <c r="C137" s="438">
        <v>14</v>
      </c>
      <c r="D137" s="38">
        <f t="shared" si="14"/>
        <v>85</v>
      </c>
      <c r="E137" s="247" t="s">
        <v>463</v>
      </c>
      <c r="F137" s="247" t="s">
        <v>175</v>
      </c>
      <c r="G137" s="282" t="s">
        <v>474</v>
      </c>
      <c r="H137" s="289">
        <v>1</v>
      </c>
      <c r="I137" s="1573">
        <v>4000</v>
      </c>
      <c r="J137" s="115">
        <f>H137*I137</f>
        <v>4000</v>
      </c>
      <c r="K137" s="75"/>
      <c r="L137" s="40" t="s">
        <v>475</v>
      </c>
      <c r="M137" s="1199"/>
      <c r="N137" s="1497" t="s">
        <v>3915</v>
      </c>
      <c r="O137" s="1563">
        <v>46016</v>
      </c>
      <c r="P137" s="1208"/>
      <c r="Q137" s="1564">
        <v>45677</v>
      </c>
      <c r="R137" s="853">
        <v>45678</v>
      </c>
      <c r="S137" s="374"/>
    </row>
    <row r="138" spans="1:19" s="4" customFormat="1" ht="19.5" customHeight="1">
      <c r="A138" s="536" t="s">
        <v>446</v>
      </c>
      <c r="B138" s="1319" t="s">
        <v>4027</v>
      </c>
      <c r="C138" s="438">
        <v>14</v>
      </c>
      <c r="D138" s="38">
        <f t="shared" si="14"/>
        <v>86</v>
      </c>
      <c r="E138" s="247" t="s">
        <v>463</v>
      </c>
      <c r="F138" s="247" t="s">
        <v>175</v>
      </c>
      <c r="G138" s="282" t="s">
        <v>476</v>
      </c>
      <c r="H138" s="289">
        <v>1</v>
      </c>
      <c r="I138" s="1573">
        <v>4000</v>
      </c>
      <c r="J138" s="115">
        <f>H138*I138</f>
        <v>4000</v>
      </c>
      <c r="K138" s="75"/>
      <c r="L138" s="40" t="s">
        <v>477</v>
      </c>
      <c r="M138" s="1199"/>
      <c r="N138" s="1497" t="s">
        <v>3915</v>
      </c>
      <c r="O138" s="1563">
        <v>46016</v>
      </c>
      <c r="P138" s="1208"/>
      <c r="Q138" s="1564">
        <v>45677</v>
      </c>
      <c r="R138" s="853">
        <v>45678</v>
      </c>
      <c r="S138" s="374"/>
    </row>
    <row r="139" spans="1:19" s="4" customFormat="1" ht="19.5" customHeight="1">
      <c r="A139" s="536" t="s">
        <v>446</v>
      </c>
      <c r="B139" s="1319" t="s">
        <v>4027</v>
      </c>
      <c r="C139" s="438">
        <v>14</v>
      </c>
      <c r="D139" s="38">
        <f t="shared" si="14"/>
        <v>87</v>
      </c>
      <c r="E139" s="247" t="s">
        <v>175</v>
      </c>
      <c r="F139" s="247" t="s">
        <v>175</v>
      </c>
      <c r="G139" s="1630" t="s">
        <v>4029</v>
      </c>
      <c r="H139" s="289">
        <v>1</v>
      </c>
      <c r="I139" s="1598">
        <v>9631</v>
      </c>
      <c r="J139" s="115">
        <f t="shared" si="13"/>
        <v>9631</v>
      </c>
      <c r="K139" s="29"/>
      <c r="L139" s="47" t="s">
        <v>481</v>
      </c>
      <c r="M139" s="1199"/>
      <c r="N139" s="1497" t="s">
        <v>3915</v>
      </c>
      <c r="O139" s="1563">
        <v>46016</v>
      </c>
      <c r="P139" s="1208"/>
      <c r="Q139" s="1564">
        <v>45677</v>
      </c>
      <c r="R139" s="853">
        <v>45678</v>
      </c>
      <c r="S139" s="374"/>
    </row>
    <row r="140" spans="1:19" s="4" customFormat="1" ht="19.5" customHeight="1">
      <c r="A140" s="536" t="s">
        <v>486</v>
      </c>
      <c r="B140" s="1319" t="s">
        <v>4027</v>
      </c>
      <c r="C140" s="438">
        <v>14</v>
      </c>
      <c r="D140" s="38">
        <f t="shared" si="14"/>
        <v>88</v>
      </c>
      <c r="E140" s="247" t="s">
        <v>175</v>
      </c>
      <c r="F140" s="247" t="s">
        <v>175</v>
      </c>
      <c r="G140" s="543" t="s">
        <v>4030</v>
      </c>
      <c r="H140" s="289">
        <v>1</v>
      </c>
      <c r="I140" s="1598">
        <v>31598</v>
      </c>
      <c r="J140" s="115">
        <f t="shared" si="13"/>
        <v>31598</v>
      </c>
      <c r="K140" s="28"/>
      <c r="L140" s="47" t="s">
        <v>488</v>
      </c>
      <c r="M140" s="1199"/>
      <c r="N140" s="1497" t="s">
        <v>3915</v>
      </c>
      <c r="O140" s="1563">
        <v>46016</v>
      </c>
      <c r="P140" s="1208"/>
      <c r="Q140" s="1564">
        <v>45677</v>
      </c>
      <c r="R140" s="853">
        <v>45678</v>
      </c>
      <c r="S140" s="374"/>
    </row>
    <row r="141" spans="1:19" s="4" customFormat="1" ht="19.5" customHeight="1">
      <c r="A141" s="536" t="s">
        <v>446</v>
      </c>
      <c r="B141" s="1319" t="s">
        <v>4027</v>
      </c>
      <c r="C141" s="438">
        <v>14</v>
      </c>
      <c r="D141" s="38">
        <f>+D140+1</f>
        <v>89</v>
      </c>
      <c r="E141" s="549" t="s">
        <v>489</v>
      </c>
      <c r="F141" s="549" t="s">
        <v>175</v>
      </c>
      <c r="G141" s="540" t="s">
        <v>490</v>
      </c>
      <c r="H141" s="1573">
        <v>5</v>
      </c>
      <c r="I141" s="1582">
        <v>177</v>
      </c>
      <c r="J141" s="1157">
        <f t="shared" si="13"/>
        <v>885</v>
      </c>
      <c r="K141" s="91"/>
      <c r="L141" s="68" t="s">
        <v>491</v>
      </c>
      <c r="M141" s="1199"/>
      <c r="N141" s="1497" t="s">
        <v>3915</v>
      </c>
      <c r="O141" s="1563">
        <v>46016</v>
      </c>
      <c r="P141" s="1208"/>
      <c r="Q141" s="1564">
        <v>45677</v>
      </c>
      <c r="R141" s="853">
        <v>45678</v>
      </c>
      <c r="S141" s="374"/>
    </row>
    <row r="142" spans="1:19" s="4" customFormat="1" ht="19.5" customHeight="1">
      <c r="A142" s="536" t="s">
        <v>200</v>
      </c>
      <c r="B142" s="1319" t="s">
        <v>4027</v>
      </c>
      <c r="C142" s="438">
        <v>14</v>
      </c>
      <c r="D142" s="38">
        <f t="shared" ref="D142:D154" si="15">+D141+1</f>
        <v>90</v>
      </c>
      <c r="E142" s="247" t="s">
        <v>175</v>
      </c>
      <c r="F142" s="247" t="s">
        <v>175</v>
      </c>
      <c r="G142" s="542" t="s">
        <v>493</v>
      </c>
      <c r="H142" s="289">
        <v>4</v>
      </c>
      <c r="I142" s="1585">
        <v>332</v>
      </c>
      <c r="J142" s="1158">
        <f t="shared" si="13"/>
        <v>1328</v>
      </c>
      <c r="K142" s="28"/>
      <c r="L142" s="40" t="s">
        <v>494</v>
      </c>
      <c r="M142" s="1199"/>
      <c r="N142" s="1497" t="s">
        <v>3915</v>
      </c>
      <c r="O142" s="1563">
        <v>46016</v>
      </c>
      <c r="P142" s="1208"/>
      <c r="Q142" s="1564">
        <v>45677</v>
      </c>
      <c r="R142" s="853">
        <v>45678</v>
      </c>
      <c r="S142" s="374"/>
    </row>
    <row r="143" spans="1:19" s="4" customFormat="1" ht="19.5" customHeight="1">
      <c r="A143" s="536" t="s">
        <v>123</v>
      </c>
      <c r="B143" s="1319" t="s">
        <v>4027</v>
      </c>
      <c r="C143" s="438">
        <v>14</v>
      </c>
      <c r="D143" s="38">
        <f t="shared" si="15"/>
        <v>91</v>
      </c>
      <c r="E143" s="1504" t="s">
        <v>287</v>
      </c>
      <c r="F143" s="1504" t="s">
        <v>287</v>
      </c>
      <c r="G143" s="1505" t="s">
        <v>198</v>
      </c>
      <c r="H143" s="1631">
        <v>10</v>
      </c>
      <c r="I143" s="1519">
        <v>14</v>
      </c>
      <c r="J143" s="1520">
        <f t="shared" si="13"/>
        <v>140</v>
      </c>
      <c r="K143" s="1507"/>
      <c r="L143" s="303" t="s">
        <v>4031</v>
      </c>
      <c r="M143" s="1199"/>
      <c r="N143" s="1497" t="s">
        <v>3915</v>
      </c>
      <c r="O143" s="1563">
        <v>46016</v>
      </c>
      <c r="P143" s="1208"/>
      <c r="Q143" s="1564">
        <v>45677</v>
      </c>
      <c r="R143" s="853">
        <v>45678</v>
      </c>
      <c r="S143" s="374"/>
    </row>
    <row r="144" spans="1:19" s="4" customFormat="1" ht="19.5" customHeight="1">
      <c r="A144" s="536" t="s">
        <v>446</v>
      </c>
      <c r="B144" s="1319" t="s">
        <v>4027</v>
      </c>
      <c r="C144" s="438">
        <v>14</v>
      </c>
      <c r="D144" s="38">
        <f t="shared" si="15"/>
        <v>92</v>
      </c>
      <c r="E144" s="247" t="s">
        <v>501</v>
      </c>
      <c r="F144" s="247" t="s">
        <v>287</v>
      </c>
      <c r="G144" s="1488" t="s">
        <v>3742</v>
      </c>
      <c r="H144" s="289">
        <v>16</v>
      </c>
      <c r="I144" s="289">
        <v>125</v>
      </c>
      <c r="J144" s="1158">
        <f>H144*I144</f>
        <v>2000</v>
      </c>
      <c r="K144" s="29"/>
      <c r="L144" s="47" t="s">
        <v>4032</v>
      </c>
      <c r="M144" s="1199"/>
      <c r="N144" s="1497" t="s">
        <v>3915</v>
      </c>
      <c r="O144" s="1563">
        <v>46016</v>
      </c>
      <c r="P144" s="1208"/>
      <c r="Q144" s="1564">
        <v>45677</v>
      </c>
      <c r="R144" s="853">
        <v>45678</v>
      </c>
      <c r="S144" s="374"/>
    </row>
    <row r="145" spans="1:19" s="4" customFormat="1" ht="19.5" customHeight="1">
      <c r="A145" s="536" t="s">
        <v>446</v>
      </c>
      <c r="B145" s="1319" t="s">
        <v>4027</v>
      </c>
      <c r="C145" s="438">
        <v>14</v>
      </c>
      <c r="D145" s="38">
        <f t="shared" si="15"/>
        <v>93</v>
      </c>
      <c r="E145" s="247" t="s">
        <v>501</v>
      </c>
      <c r="F145" s="247" t="s">
        <v>287</v>
      </c>
      <c r="G145" s="1488" t="s">
        <v>3744</v>
      </c>
      <c r="H145" s="289">
        <v>4</v>
      </c>
      <c r="I145" s="289">
        <v>54</v>
      </c>
      <c r="J145" s="1158">
        <f>H145*I145</f>
        <v>216</v>
      </c>
      <c r="K145" s="26"/>
      <c r="L145" s="47" t="s">
        <v>4033</v>
      </c>
      <c r="M145" s="1199"/>
      <c r="N145" s="1497" t="s">
        <v>3915</v>
      </c>
      <c r="O145" s="1563">
        <v>46016</v>
      </c>
      <c r="P145" s="1208"/>
      <c r="Q145" s="1564">
        <v>45677</v>
      </c>
      <c r="R145" s="853">
        <v>45678</v>
      </c>
      <c r="S145" s="374"/>
    </row>
    <row r="146" spans="1:19" s="4" customFormat="1" ht="19.5" customHeight="1">
      <c r="A146" s="536" t="s">
        <v>446</v>
      </c>
      <c r="B146" s="1319" t="s">
        <v>4027</v>
      </c>
      <c r="C146" s="438">
        <v>14</v>
      </c>
      <c r="D146" s="38">
        <f t="shared" si="15"/>
        <v>94</v>
      </c>
      <c r="E146" s="247" t="s">
        <v>501</v>
      </c>
      <c r="F146" s="247" t="s">
        <v>287</v>
      </c>
      <c r="G146" s="1488" t="s">
        <v>3746</v>
      </c>
      <c r="H146" s="289">
        <v>4</v>
      </c>
      <c r="I146" s="289">
        <v>194</v>
      </c>
      <c r="J146" s="1158">
        <f>H146*I146</f>
        <v>776</v>
      </c>
      <c r="K146" s="29"/>
      <c r="L146" s="47" t="s">
        <v>4034</v>
      </c>
      <c r="M146" s="1199"/>
      <c r="N146" s="1497" t="s">
        <v>3915</v>
      </c>
      <c r="O146" s="1563">
        <v>46016</v>
      </c>
      <c r="P146" s="1208"/>
      <c r="Q146" s="1564">
        <v>45677</v>
      </c>
      <c r="R146" s="853">
        <v>45678</v>
      </c>
      <c r="S146" s="374"/>
    </row>
    <row r="147" spans="1:19" s="4" customFormat="1" ht="19.5" customHeight="1">
      <c r="A147" s="536" t="s">
        <v>446</v>
      </c>
      <c r="B147" s="1319" t="s">
        <v>4027</v>
      </c>
      <c r="C147" s="438">
        <v>14</v>
      </c>
      <c r="D147" s="38">
        <f t="shared" si="15"/>
        <v>95</v>
      </c>
      <c r="E147" s="247" t="s">
        <v>501</v>
      </c>
      <c r="F147" s="247" t="s">
        <v>287</v>
      </c>
      <c r="G147" s="1488" t="s">
        <v>502</v>
      </c>
      <c r="H147" s="289">
        <v>6</v>
      </c>
      <c r="I147" s="289">
        <v>138</v>
      </c>
      <c r="J147" s="1158">
        <f t="shared" si="13"/>
        <v>828</v>
      </c>
      <c r="K147" s="26"/>
      <c r="L147" s="47" t="s">
        <v>503</v>
      </c>
      <c r="M147" s="1199"/>
      <c r="N147" s="1497" t="s">
        <v>3915</v>
      </c>
      <c r="O147" s="1563">
        <v>46016</v>
      </c>
      <c r="P147" s="1208"/>
      <c r="Q147" s="1564">
        <v>45677</v>
      </c>
      <c r="R147" s="853">
        <v>45678</v>
      </c>
      <c r="S147" s="374"/>
    </row>
    <row r="148" spans="1:19" s="4" customFormat="1" ht="19.5" customHeight="1">
      <c r="A148" s="536" t="s">
        <v>446</v>
      </c>
      <c r="B148" s="1319" t="s">
        <v>4027</v>
      </c>
      <c r="C148" s="438">
        <v>14</v>
      </c>
      <c r="D148" s="38">
        <f t="shared" si="15"/>
        <v>96</v>
      </c>
      <c r="E148" s="247" t="s">
        <v>501</v>
      </c>
      <c r="F148" s="247" t="s">
        <v>287</v>
      </c>
      <c r="G148" s="1488" t="s">
        <v>504</v>
      </c>
      <c r="H148" s="289">
        <v>3</v>
      </c>
      <c r="I148" s="289">
        <v>464</v>
      </c>
      <c r="J148" s="1158">
        <f t="shared" si="13"/>
        <v>1392</v>
      </c>
      <c r="K148" s="26"/>
      <c r="L148" s="47" t="s">
        <v>505</v>
      </c>
      <c r="M148" s="1199"/>
      <c r="N148" s="1497" t="s">
        <v>3915</v>
      </c>
      <c r="O148" s="1563">
        <v>46016</v>
      </c>
      <c r="P148" s="1208"/>
      <c r="Q148" s="1564">
        <v>45677</v>
      </c>
      <c r="R148" s="853">
        <v>45678</v>
      </c>
      <c r="S148" s="374"/>
    </row>
    <row r="149" spans="1:19" s="4" customFormat="1" ht="19.5" customHeight="1">
      <c r="A149" s="536" t="s">
        <v>446</v>
      </c>
      <c r="B149" s="1319" t="s">
        <v>4027</v>
      </c>
      <c r="C149" s="438">
        <v>14</v>
      </c>
      <c r="D149" s="38">
        <f t="shared" si="15"/>
        <v>97</v>
      </c>
      <c r="E149" s="247" t="s">
        <v>501</v>
      </c>
      <c r="F149" s="247" t="s">
        <v>287</v>
      </c>
      <c r="G149" s="1488" t="s">
        <v>4035</v>
      </c>
      <c r="H149" s="289">
        <v>5</v>
      </c>
      <c r="I149" s="289">
        <v>141</v>
      </c>
      <c r="J149" s="1158">
        <f t="shared" si="13"/>
        <v>705</v>
      </c>
      <c r="K149" s="26"/>
      <c r="L149" s="47" t="s">
        <v>507</v>
      </c>
      <c r="M149" s="1199"/>
      <c r="N149" s="1497" t="s">
        <v>3915</v>
      </c>
      <c r="O149" s="1563">
        <v>46016</v>
      </c>
      <c r="P149" s="1208"/>
      <c r="Q149" s="1564">
        <v>45677</v>
      </c>
      <c r="R149" s="853">
        <v>45678</v>
      </c>
      <c r="S149" s="374"/>
    </row>
    <row r="150" spans="1:19" s="4" customFormat="1" ht="19.5" customHeight="1">
      <c r="A150" s="536" t="s">
        <v>446</v>
      </c>
      <c r="B150" s="1319" t="s">
        <v>4027</v>
      </c>
      <c r="C150" s="438">
        <v>14</v>
      </c>
      <c r="D150" s="38">
        <f t="shared" si="15"/>
        <v>98</v>
      </c>
      <c r="E150" s="247" t="s">
        <v>501</v>
      </c>
      <c r="F150" s="247" t="s">
        <v>287</v>
      </c>
      <c r="G150" s="1488" t="s">
        <v>508</v>
      </c>
      <c r="H150" s="289">
        <v>5</v>
      </c>
      <c r="I150" s="289">
        <v>104</v>
      </c>
      <c r="J150" s="1158">
        <f t="shared" si="13"/>
        <v>520</v>
      </c>
      <c r="K150" s="26"/>
      <c r="L150" s="47" t="s">
        <v>509</v>
      </c>
      <c r="M150" s="1199"/>
      <c r="N150" s="1497" t="s">
        <v>3915</v>
      </c>
      <c r="O150" s="1563">
        <v>46016</v>
      </c>
      <c r="P150" s="1208"/>
      <c r="Q150" s="1564">
        <v>45677</v>
      </c>
      <c r="R150" s="853">
        <v>45678</v>
      </c>
      <c r="S150" s="374"/>
    </row>
    <row r="151" spans="1:19" s="4" customFormat="1" ht="19.5" customHeight="1">
      <c r="A151" s="831" t="s">
        <v>123</v>
      </c>
      <c r="B151" s="1319" t="s">
        <v>4027</v>
      </c>
      <c r="C151" s="438">
        <v>14</v>
      </c>
      <c r="D151" s="38">
        <f t="shared" si="15"/>
        <v>99</v>
      </c>
      <c r="E151" s="1403" t="s">
        <v>534</v>
      </c>
      <c r="F151" s="1208" t="s">
        <v>175</v>
      </c>
      <c r="G151" s="1632" t="s">
        <v>4036</v>
      </c>
      <c r="H151" s="1629">
        <v>1</v>
      </c>
      <c r="I151" s="1629">
        <v>9446</v>
      </c>
      <c r="J151" s="863">
        <f>H151*I151</f>
        <v>9446</v>
      </c>
      <c r="K151" s="479"/>
      <c r="L151" s="55" t="s">
        <v>4037</v>
      </c>
      <c r="M151" s="820"/>
      <c r="N151" s="1497" t="s">
        <v>3915</v>
      </c>
      <c r="O151" s="1563">
        <v>46016</v>
      </c>
      <c r="P151" s="1208"/>
      <c r="Q151" s="1564">
        <v>45677</v>
      </c>
      <c r="R151" s="853">
        <v>45678</v>
      </c>
      <c r="S151" s="883"/>
    </row>
    <row r="152" spans="1:19" s="4" customFormat="1" ht="19.5" customHeight="1">
      <c r="A152" s="831" t="s">
        <v>291</v>
      </c>
      <c r="B152" s="1319" t="s">
        <v>4027</v>
      </c>
      <c r="C152" s="26">
        <v>13</v>
      </c>
      <c r="D152" s="38">
        <f t="shared" si="15"/>
        <v>100</v>
      </c>
      <c r="E152" s="1208" t="s">
        <v>175</v>
      </c>
      <c r="F152" s="1208" t="s">
        <v>175</v>
      </c>
      <c r="G152" s="1381" t="s">
        <v>442</v>
      </c>
      <c r="H152" s="1633">
        <v>1</v>
      </c>
      <c r="I152" s="1629">
        <v>6159</v>
      </c>
      <c r="J152" s="858">
        <f>H152*I152</f>
        <v>6159</v>
      </c>
      <c r="K152" s="905"/>
      <c r="L152" s="852" t="s">
        <v>4038</v>
      </c>
      <c r="M152" s="820"/>
      <c r="N152" s="1497" t="s">
        <v>3915</v>
      </c>
      <c r="O152" s="1563">
        <v>46016</v>
      </c>
      <c r="P152" s="1208"/>
      <c r="Q152" s="1564">
        <v>45677</v>
      </c>
      <c r="R152" s="853">
        <v>45678</v>
      </c>
      <c r="S152" s="883"/>
    </row>
    <row r="153" spans="1:19" s="4" customFormat="1" ht="19.5" customHeight="1">
      <c r="A153" s="831" t="s">
        <v>291</v>
      </c>
      <c r="B153" s="1319" t="s">
        <v>4027</v>
      </c>
      <c r="C153" s="26">
        <v>13</v>
      </c>
      <c r="D153" s="38">
        <f t="shared" si="15"/>
        <v>101</v>
      </c>
      <c r="E153" s="1208" t="s">
        <v>175</v>
      </c>
      <c r="F153" s="1208" t="s">
        <v>175</v>
      </c>
      <c r="G153" s="1426" t="s">
        <v>444</v>
      </c>
      <c r="H153" s="1633">
        <v>1</v>
      </c>
      <c r="I153" s="1629">
        <v>2470</v>
      </c>
      <c r="J153" s="858">
        <f>H153*I153</f>
        <v>2470</v>
      </c>
      <c r="K153" s="905"/>
      <c r="L153" s="882" t="s">
        <v>445</v>
      </c>
      <c r="M153" s="820"/>
      <c r="N153" s="1497" t="s">
        <v>3915</v>
      </c>
      <c r="O153" s="1563">
        <v>46016</v>
      </c>
      <c r="P153" s="1208"/>
      <c r="Q153" s="1564">
        <v>45677</v>
      </c>
      <c r="R153" s="853">
        <v>45678</v>
      </c>
      <c r="S153" s="883"/>
    </row>
    <row r="154" spans="1:19" s="4" customFormat="1" ht="19.5" customHeight="1">
      <c r="A154" s="831" t="s">
        <v>200</v>
      </c>
      <c r="B154" s="1319" t="s">
        <v>4027</v>
      </c>
      <c r="C154" s="26">
        <v>13</v>
      </c>
      <c r="D154" s="38">
        <f t="shared" si="15"/>
        <v>102</v>
      </c>
      <c r="E154" s="27" t="s">
        <v>287</v>
      </c>
      <c r="F154" s="27" t="s">
        <v>287</v>
      </c>
      <c r="G154" s="282" t="s">
        <v>4039</v>
      </c>
      <c r="H154" s="1608">
        <v>1</v>
      </c>
      <c r="I154" s="289">
        <v>1600</v>
      </c>
      <c r="J154" s="1158">
        <f>H154*I154</f>
        <v>1600</v>
      </c>
      <c r="K154" s="29"/>
      <c r="L154" s="68" t="s">
        <v>1302</v>
      </c>
      <c r="M154" s="1305"/>
      <c r="N154" s="1497" t="s">
        <v>3915</v>
      </c>
      <c r="O154" s="1563">
        <v>46016</v>
      </c>
      <c r="P154" s="1208"/>
      <c r="Q154" s="1564">
        <v>45677</v>
      </c>
      <c r="R154" s="853">
        <v>45678</v>
      </c>
      <c r="S154" s="883"/>
    </row>
    <row r="155" spans="1:19" s="4" customFormat="1" ht="19.5" customHeight="1">
      <c r="A155" s="804"/>
      <c r="B155" s="804"/>
      <c r="C155" s="831"/>
      <c r="D155" s="1208"/>
      <c r="E155" s="27"/>
      <c r="F155" s="27"/>
      <c r="G155" s="47"/>
      <c r="H155" s="67"/>
      <c r="I155" s="26"/>
      <c r="J155" s="107"/>
      <c r="K155" s="29"/>
      <c r="L155" s="68"/>
      <c r="M155" s="1547"/>
      <c r="N155" s="820"/>
      <c r="O155" s="822"/>
      <c r="P155" s="819"/>
      <c r="Q155" s="821"/>
      <c r="R155" s="1207"/>
      <c r="S155" s="883"/>
    </row>
    <row r="156" spans="1:19" s="4" customFormat="1" ht="19.5" customHeight="1">
      <c r="C156" s="26"/>
      <c r="D156" s="26"/>
      <c r="E156" s="27"/>
      <c r="F156" s="27"/>
      <c r="G156" s="1552">
        <f>SUM(J123:J155)</f>
        <v>118038</v>
      </c>
      <c r="H156" s="994"/>
      <c r="I156" s="994"/>
      <c r="J156" s="994"/>
      <c r="K156" s="63"/>
      <c r="L156" s="40"/>
      <c r="M156" s="1199"/>
      <c r="N156" s="1199"/>
      <c r="O156" s="1201"/>
      <c r="P156" s="1198"/>
      <c r="Q156" s="1200"/>
      <c r="R156" s="30"/>
      <c r="S156" s="374"/>
    </row>
    <row r="157" spans="1:19" s="4" customFormat="1" ht="19.5" customHeight="1">
      <c r="C157" s="26"/>
      <c r="D157" s="27"/>
      <c r="E157" s="27"/>
      <c r="F157" s="27"/>
      <c r="G157" s="291"/>
      <c r="H157" s="1233"/>
      <c r="I157" s="71"/>
      <c r="J157" s="71"/>
      <c r="K157" s="1234"/>
      <c r="L157" s="1235"/>
      <c r="M157" s="1199"/>
      <c r="N157" s="1199"/>
      <c r="O157" s="1201"/>
      <c r="P157" s="1198"/>
      <c r="Q157" s="1200"/>
      <c r="R157" s="30"/>
      <c r="S157" s="374"/>
    </row>
    <row r="158" spans="1:19" s="4" customFormat="1" ht="19.5" customHeight="1">
      <c r="C158" s="26"/>
      <c r="D158" s="27"/>
      <c r="E158" s="27"/>
      <c r="F158" s="27"/>
      <c r="G158" s="291"/>
      <c r="H158" s="1233"/>
      <c r="I158" s="71"/>
      <c r="J158" s="71"/>
      <c r="K158" s="1234"/>
      <c r="L158" s="1235"/>
      <c r="M158" s="1199"/>
      <c r="N158" s="1199"/>
      <c r="O158" s="1201"/>
      <c r="P158" s="1198"/>
      <c r="Q158" s="1200"/>
      <c r="R158" s="30"/>
      <c r="S158" s="374"/>
    </row>
    <row r="159" spans="1:19" s="4" customFormat="1" ht="19.5" customHeight="1">
      <c r="A159" s="26"/>
      <c r="B159" s="26"/>
      <c r="C159" s="26"/>
      <c r="D159" s="27"/>
      <c r="E159" s="1634" t="s">
        <v>4040</v>
      </c>
      <c r="F159" s="433"/>
      <c r="G159" s="434"/>
      <c r="H159" s="1233"/>
      <c r="I159" s="71"/>
      <c r="J159" s="71"/>
      <c r="K159" s="1635"/>
      <c r="L159" s="1235"/>
      <c r="M159" s="1199"/>
      <c r="N159" s="1199"/>
      <c r="O159" s="1201"/>
      <c r="P159" s="1198"/>
      <c r="Q159" s="1200"/>
      <c r="R159" s="30"/>
      <c r="S159" s="374"/>
    </row>
    <row r="160" spans="1:19" s="4" customFormat="1" ht="19.5" customHeight="1">
      <c r="A160" s="536" t="s">
        <v>123</v>
      </c>
      <c r="B160" s="1299" t="s">
        <v>4041</v>
      </c>
      <c r="C160" s="536">
        <v>0.01</v>
      </c>
      <c r="D160" s="38">
        <f>+D152+1</f>
        <v>101</v>
      </c>
      <c r="E160" s="364" t="s">
        <v>287</v>
      </c>
      <c r="F160" s="364" t="s">
        <v>287</v>
      </c>
      <c r="G160" s="1636" t="s">
        <v>4042</v>
      </c>
      <c r="H160" s="1637">
        <v>6</v>
      </c>
      <c r="I160" s="1638">
        <v>4493</v>
      </c>
      <c r="J160" s="385">
        <f>H160*I160</f>
        <v>26958</v>
      </c>
      <c r="K160" s="1635"/>
      <c r="L160" s="1235" t="s">
        <v>4043</v>
      </c>
      <c r="M160" s="1199"/>
      <c r="N160" s="1639" t="s">
        <v>4044</v>
      </c>
      <c r="O160" s="1201">
        <v>46069</v>
      </c>
      <c r="P160" s="1198"/>
      <c r="Q160" s="1538">
        <v>46072</v>
      </c>
      <c r="R160" s="30">
        <v>46073</v>
      </c>
      <c r="S160" s="374"/>
    </row>
    <row r="161" spans="1:19" s="4" customFormat="1" ht="19.5" customHeight="1">
      <c r="A161" s="536" t="s">
        <v>123</v>
      </c>
      <c r="B161" s="1299" t="s">
        <v>4041</v>
      </c>
      <c r="C161" s="26"/>
      <c r="D161" s="38">
        <f>+D160+1</f>
        <v>102</v>
      </c>
      <c r="E161" s="364" t="s">
        <v>287</v>
      </c>
      <c r="F161" s="364" t="s">
        <v>287</v>
      </c>
      <c r="G161" s="1636" t="s">
        <v>4045</v>
      </c>
      <c r="H161" s="1637">
        <v>54</v>
      </c>
      <c r="I161" s="1638">
        <v>303</v>
      </c>
      <c r="J161" s="385">
        <f t="shared" ref="J161:J171" si="16">H161*I161</f>
        <v>16362</v>
      </c>
      <c r="K161" s="1635"/>
      <c r="L161" s="1235" t="s">
        <v>4046</v>
      </c>
      <c r="M161" s="1199"/>
      <c r="N161" s="1639" t="s">
        <v>4044</v>
      </c>
      <c r="O161" s="1201">
        <v>46069</v>
      </c>
      <c r="P161" s="1198"/>
      <c r="Q161" s="1538">
        <v>46072</v>
      </c>
      <c r="R161" s="30">
        <v>46073</v>
      </c>
      <c r="S161" s="374"/>
    </row>
    <row r="162" spans="1:19" s="4" customFormat="1" ht="19.5" customHeight="1">
      <c r="A162" s="536" t="s">
        <v>200</v>
      </c>
      <c r="B162" s="1299" t="s">
        <v>4041</v>
      </c>
      <c r="C162" s="26"/>
      <c r="D162" s="38">
        <f t="shared" ref="D162:D171" si="17">+D161+1</f>
        <v>103</v>
      </c>
      <c r="E162" s="364" t="s">
        <v>287</v>
      </c>
      <c r="F162" s="364" t="s">
        <v>287</v>
      </c>
      <c r="G162" s="1636" t="s">
        <v>4047</v>
      </c>
      <c r="H162" s="1637">
        <v>6</v>
      </c>
      <c r="I162" s="1638">
        <v>1030</v>
      </c>
      <c r="J162" s="385">
        <f t="shared" si="16"/>
        <v>6180</v>
      </c>
      <c r="K162" s="1635"/>
      <c r="L162" s="1235" t="s">
        <v>4048</v>
      </c>
      <c r="M162" s="1199"/>
      <c r="N162" s="1639" t="s">
        <v>4044</v>
      </c>
      <c r="O162" s="1201">
        <v>46069</v>
      </c>
      <c r="P162" s="1198"/>
      <c r="Q162" s="1538">
        <v>46072</v>
      </c>
      <c r="R162" s="30">
        <v>46073</v>
      </c>
      <c r="S162" s="374"/>
    </row>
    <row r="163" spans="1:19" s="4" customFormat="1" ht="19.5" customHeight="1">
      <c r="A163" s="536" t="s">
        <v>200</v>
      </c>
      <c r="B163" s="1299" t="s">
        <v>4041</v>
      </c>
      <c r="C163" s="26"/>
      <c r="D163" s="38">
        <f t="shared" si="17"/>
        <v>104</v>
      </c>
      <c r="E163" s="364" t="s">
        <v>287</v>
      </c>
      <c r="F163" s="364" t="s">
        <v>287</v>
      </c>
      <c r="G163" s="1636" t="s">
        <v>4049</v>
      </c>
      <c r="H163" s="1637">
        <v>10</v>
      </c>
      <c r="I163" s="1638">
        <v>1170</v>
      </c>
      <c r="J163" s="385">
        <f t="shared" si="16"/>
        <v>11700</v>
      </c>
      <c r="K163" s="1635"/>
      <c r="L163" s="1235" t="s">
        <v>4048</v>
      </c>
      <c r="M163" s="1199"/>
      <c r="N163" s="1639" t="s">
        <v>4044</v>
      </c>
      <c r="O163" s="1201">
        <v>46069</v>
      </c>
      <c r="P163" s="1198"/>
      <c r="Q163" s="1538">
        <v>46072</v>
      </c>
      <c r="R163" s="30">
        <v>46073</v>
      </c>
      <c r="S163" s="374"/>
    </row>
    <row r="164" spans="1:19" s="4" customFormat="1" ht="19.5" customHeight="1">
      <c r="A164" s="536" t="s">
        <v>200</v>
      </c>
      <c r="B164" s="1299" t="s">
        <v>4041</v>
      </c>
      <c r="C164" s="26"/>
      <c r="D164" s="38">
        <f t="shared" si="17"/>
        <v>105</v>
      </c>
      <c r="E164" s="364" t="s">
        <v>287</v>
      </c>
      <c r="F164" s="364" t="s">
        <v>287</v>
      </c>
      <c r="G164" s="1636" t="s">
        <v>4050</v>
      </c>
      <c r="H164" s="1637">
        <v>4</v>
      </c>
      <c r="I164" s="1638">
        <v>2800</v>
      </c>
      <c r="J164" s="385">
        <f t="shared" si="16"/>
        <v>11200</v>
      </c>
      <c r="K164" s="1635"/>
      <c r="L164" s="1235" t="s">
        <v>4048</v>
      </c>
      <c r="M164" s="1199"/>
      <c r="N164" s="1639" t="s">
        <v>4044</v>
      </c>
      <c r="O164" s="1201">
        <v>46069</v>
      </c>
      <c r="P164" s="1198"/>
      <c r="Q164" s="1538">
        <v>46072</v>
      </c>
      <c r="R164" s="30">
        <v>46073</v>
      </c>
      <c r="S164" s="374"/>
    </row>
    <row r="165" spans="1:19" s="4" customFormat="1" ht="19.5" customHeight="1">
      <c r="A165" s="536" t="s">
        <v>123</v>
      </c>
      <c r="B165" s="1299" t="s">
        <v>4041</v>
      </c>
      <c r="C165" s="26"/>
      <c r="D165" s="38">
        <f t="shared" si="17"/>
        <v>106</v>
      </c>
      <c r="E165" s="364" t="s">
        <v>287</v>
      </c>
      <c r="F165" s="364" t="s">
        <v>287</v>
      </c>
      <c r="G165" s="1636" t="s">
        <v>4051</v>
      </c>
      <c r="H165" s="1637">
        <v>8</v>
      </c>
      <c r="I165" s="1638">
        <v>201</v>
      </c>
      <c r="J165" s="385">
        <f t="shared" si="16"/>
        <v>1608</v>
      </c>
      <c r="K165" s="1635"/>
      <c r="L165" s="1235" t="s">
        <v>4052</v>
      </c>
      <c r="M165" s="1199"/>
      <c r="N165" s="1639" t="s">
        <v>4044</v>
      </c>
      <c r="O165" s="1201">
        <v>46069</v>
      </c>
      <c r="P165" s="1198"/>
      <c r="Q165" s="1538">
        <v>46072</v>
      </c>
      <c r="R165" s="30">
        <v>46073</v>
      </c>
      <c r="S165" s="374"/>
    </row>
    <row r="166" spans="1:19" s="4" customFormat="1" ht="19.5" customHeight="1">
      <c r="A166" s="536" t="s">
        <v>123</v>
      </c>
      <c r="B166" s="1299" t="s">
        <v>4041</v>
      </c>
      <c r="C166" s="26"/>
      <c r="D166" s="38">
        <f t="shared" si="17"/>
        <v>107</v>
      </c>
      <c r="E166" s="364" t="s">
        <v>287</v>
      </c>
      <c r="F166" s="364" t="s">
        <v>287</v>
      </c>
      <c r="G166" s="1636" t="s">
        <v>4053</v>
      </c>
      <c r="H166" s="1637">
        <v>6</v>
      </c>
      <c r="I166" s="1638">
        <v>780</v>
      </c>
      <c r="J166" s="385">
        <f t="shared" si="16"/>
        <v>4680</v>
      </c>
      <c r="K166" s="1635"/>
      <c r="L166" s="1492" t="s">
        <v>4054</v>
      </c>
      <c r="M166" s="1199"/>
      <c r="N166" s="1639" t="s">
        <v>4044</v>
      </c>
      <c r="O166" s="1201">
        <v>46069</v>
      </c>
      <c r="P166" s="1198"/>
      <c r="Q166" s="1538">
        <v>46072</v>
      </c>
      <c r="R166" s="30">
        <v>46073</v>
      </c>
      <c r="S166" s="374"/>
    </row>
    <row r="167" spans="1:19" s="4" customFormat="1" ht="19.5" customHeight="1">
      <c r="A167" s="26" t="s">
        <v>4055</v>
      </c>
      <c r="B167" s="1299" t="s">
        <v>4041</v>
      </c>
      <c r="C167" s="26"/>
      <c r="D167" s="38">
        <f t="shared" si="17"/>
        <v>108</v>
      </c>
      <c r="E167" s="247" t="s">
        <v>4056</v>
      </c>
      <c r="F167" s="364" t="s">
        <v>287</v>
      </c>
      <c r="G167" s="1636" t="s">
        <v>4057</v>
      </c>
      <c r="H167" s="1637">
        <v>2</v>
      </c>
      <c r="I167" s="1638">
        <v>31943</v>
      </c>
      <c r="J167" s="385">
        <f t="shared" si="16"/>
        <v>63886</v>
      </c>
      <c r="K167" s="1635"/>
      <c r="L167" s="1235" t="s">
        <v>4058</v>
      </c>
      <c r="M167" s="1199"/>
      <c r="N167" s="1639" t="s">
        <v>4044</v>
      </c>
      <c r="O167" s="1201">
        <v>46069</v>
      </c>
      <c r="P167" s="1198"/>
      <c r="Q167" s="1538">
        <v>46072</v>
      </c>
      <c r="R167" s="30">
        <v>46073</v>
      </c>
      <c r="S167" s="374"/>
    </row>
    <row r="168" spans="1:19" s="4" customFormat="1" ht="19.5" customHeight="1">
      <c r="A168" s="536" t="s">
        <v>123</v>
      </c>
      <c r="B168" s="1299" t="s">
        <v>4041</v>
      </c>
      <c r="C168" s="26"/>
      <c r="D168" s="38">
        <f t="shared" si="17"/>
        <v>109</v>
      </c>
      <c r="E168" s="364" t="s">
        <v>287</v>
      </c>
      <c r="F168" s="364" t="s">
        <v>287</v>
      </c>
      <c r="G168" s="1636" t="s">
        <v>4059</v>
      </c>
      <c r="H168" s="1637">
        <v>72</v>
      </c>
      <c r="I168" s="1638">
        <v>61</v>
      </c>
      <c r="J168" s="385">
        <f t="shared" si="16"/>
        <v>4392</v>
      </c>
      <c r="K168" s="1635"/>
      <c r="L168" s="1235" t="s">
        <v>4060</v>
      </c>
      <c r="M168" s="1199"/>
      <c r="N168" s="1639" t="s">
        <v>4044</v>
      </c>
      <c r="O168" s="1201">
        <v>46069</v>
      </c>
      <c r="P168" s="1198"/>
      <c r="Q168" s="1538">
        <v>46072</v>
      </c>
      <c r="R168" s="30">
        <v>46073</v>
      </c>
      <c r="S168" s="374"/>
    </row>
    <row r="169" spans="1:19" s="4" customFormat="1" ht="19.5" customHeight="1">
      <c r="A169" s="536" t="s">
        <v>123</v>
      </c>
      <c r="B169" s="1299" t="s">
        <v>4041</v>
      </c>
      <c r="C169" s="26"/>
      <c r="D169" s="38">
        <f t="shared" si="17"/>
        <v>110</v>
      </c>
      <c r="E169" s="364" t="s">
        <v>287</v>
      </c>
      <c r="F169" s="364" t="s">
        <v>287</v>
      </c>
      <c r="G169" s="1636" t="s">
        <v>4061</v>
      </c>
      <c r="H169" s="1637">
        <v>16</v>
      </c>
      <c r="I169" s="1638">
        <v>90</v>
      </c>
      <c r="J169" s="385">
        <f t="shared" si="16"/>
        <v>1440</v>
      </c>
      <c r="K169" s="1635"/>
      <c r="L169" s="1235" t="s">
        <v>774</v>
      </c>
      <c r="M169" s="1199"/>
      <c r="N169" s="1639" t="s">
        <v>4044</v>
      </c>
      <c r="O169" s="1201">
        <v>46069</v>
      </c>
      <c r="P169" s="1198"/>
      <c r="Q169" s="1538">
        <v>46072</v>
      </c>
      <c r="R169" s="30">
        <v>46073</v>
      </c>
      <c r="S169" s="374"/>
    </row>
    <row r="170" spans="1:19" s="4" customFormat="1" ht="19.5" customHeight="1">
      <c r="A170" s="536" t="s">
        <v>123</v>
      </c>
      <c r="B170" s="1299" t="s">
        <v>4041</v>
      </c>
      <c r="C170" s="26"/>
      <c r="D170" s="38">
        <f t="shared" si="17"/>
        <v>111</v>
      </c>
      <c r="E170" s="364" t="s">
        <v>287</v>
      </c>
      <c r="F170" s="364" t="s">
        <v>287</v>
      </c>
      <c r="G170" s="1636" t="s">
        <v>347</v>
      </c>
      <c r="H170" s="1637">
        <v>72</v>
      </c>
      <c r="I170" s="1638">
        <v>41</v>
      </c>
      <c r="J170" s="385">
        <f t="shared" si="16"/>
        <v>2952</v>
      </c>
      <c r="K170" s="1635"/>
      <c r="L170" s="1235" t="s">
        <v>2669</v>
      </c>
      <c r="M170" s="1199"/>
      <c r="N170" s="1639" t="s">
        <v>4044</v>
      </c>
      <c r="O170" s="1201">
        <v>46069</v>
      </c>
      <c r="P170" s="1198"/>
      <c r="Q170" s="1538">
        <v>46072</v>
      </c>
      <c r="R170" s="30">
        <v>46073</v>
      </c>
      <c r="S170" s="374"/>
    </row>
    <row r="171" spans="1:19" s="4" customFormat="1" ht="19.5" customHeight="1">
      <c r="A171" s="26" t="s">
        <v>4055</v>
      </c>
      <c r="B171" s="1299" t="s">
        <v>4041</v>
      </c>
      <c r="C171" s="26"/>
      <c r="D171" s="38">
        <f t="shared" si="17"/>
        <v>112</v>
      </c>
      <c r="E171" s="247" t="s">
        <v>4056</v>
      </c>
      <c r="F171" s="364" t="s">
        <v>287</v>
      </c>
      <c r="G171" s="1636" t="s">
        <v>4062</v>
      </c>
      <c r="H171" s="1637">
        <v>2</v>
      </c>
      <c r="I171" s="1638">
        <v>31943</v>
      </c>
      <c r="J171" s="385">
        <f t="shared" si="16"/>
        <v>63886</v>
      </c>
      <c r="K171" s="1635"/>
      <c r="L171" s="1235" t="s">
        <v>4063</v>
      </c>
      <c r="M171" s="1199"/>
      <c r="N171" s="1639" t="s">
        <v>4044</v>
      </c>
      <c r="O171" s="1201">
        <v>46069</v>
      </c>
      <c r="P171" s="1198"/>
      <c r="Q171" s="1538">
        <v>46072</v>
      </c>
      <c r="R171" s="30">
        <v>46073</v>
      </c>
      <c r="S171" s="374"/>
    </row>
    <row r="172" spans="1:19" s="4" customFormat="1" ht="19.7" customHeight="1">
      <c r="A172" s="26"/>
      <c r="B172" s="26"/>
      <c r="C172" s="26"/>
      <c r="D172" s="27"/>
      <c r="E172" s="66"/>
      <c r="F172" s="66"/>
      <c r="G172" s="47"/>
      <c r="H172" s="978"/>
      <c r="I172" s="393"/>
      <c r="J172" s="385"/>
      <c r="K172" s="287"/>
      <c r="L172" s="68"/>
      <c r="M172" s="296"/>
      <c r="N172" s="296"/>
      <c r="O172" s="30"/>
      <c r="P172" s="293"/>
      <c r="Q172" s="286"/>
      <c r="R172" s="30"/>
      <c r="S172" s="375"/>
    </row>
    <row r="173" spans="1:19" s="4" customFormat="1" ht="19.7" customHeight="1">
      <c r="A173" s="26"/>
      <c r="B173" s="26"/>
      <c r="C173" s="26"/>
      <c r="D173" s="27"/>
      <c r="E173" s="66"/>
      <c r="F173" s="66"/>
      <c r="G173" s="47"/>
      <c r="H173" s="978"/>
      <c r="I173" s="393"/>
      <c r="J173" s="385"/>
      <c r="K173" s="287"/>
      <c r="L173" s="68"/>
      <c r="M173" s="296"/>
      <c r="N173" s="296"/>
      <c r="O173" s="30"/>
      <c r="P173" s="293"/>
      <c r="Q173" s="286"/>
      <c r="R173" s="30"/>
      <c r="S173" s="375"/>
    </row>
    <row r="174" spans="1:19" s="4" customFormat="1" ht="19.7" customHeight="1">
      <c r="A174" s="26"/>
      <c r="B174" s="26"/>
      <c r="C174" s="26"/>
      <c r="D174" s="27"/>
      <c r="E174" s="66"/>
      <c r="F174" s="66"/>
      <c r="G174" s="60">
        <f>SUM(J160:J171)</f>
        <v>215244</v>
      </c>
      <c r="H174" s="978"/>
      <c r="I174" s="393"/>
      <c r="J174" s="385"/>
      <c r="K174" s="287"/>
      <c r="L174" s="68"/>
      <c r="M174" s="296"/>
      <c r="N174" s="296"/>
      <c r="O174" s="30"/>
      <c r="P174" s="293"/>
      <c r="Q174" s="286"/>
      <c r="R174" s="30"/>
      <c r="S174" s="375"/>
    </row>
    <row r="175" spans="1:19" s="4" customFormat="1" ht="19.5" customHeight="1">
      <c r="C175" s="26"/>
      <c r="D175" s="27"/>
      <c r="E175" s="27"/>
      <c r="F175" s="27"/>
      <c r="G175" s="291"/>
      <c r="H175" s="1233"/>
      <c r="I175" s="71"/>
      <c r="J175" s="71"/>
      <c r="K175" s="1234"/>
      <c r="L175" s="1235"/>
      <c r="M175" s="1199"/>
      <c r="N175" s="1199"/>
      <c r="O175" s="1201"/>
      <c r="P175" s="1198"/>
      <c r="Q175" s="1200"/>
      <c r="R175" s="30"/>
      <c r="S175" s="374"/>
    </row>
    <row r="176" spans="1:19" s="4" customFormat="1" ht="19.5" customHeight="1">
      <c r="C176" s="26"/>
      <c r="D176" s="27"/>
      <c r="E176" s="27"/>
      <c r="F176" s="27"/>
      <c r="G176" s="291"/>
      <c r="H176" s="1233"/>
      <c r="I176" s="71"/>
      <c r="J176" s="71"/>
      <c r="K176" s="1234"/>
      <c r="L176" s="1235"/>
      <c r="M176" s="1199"/>
      <c r="N176" s="1199"/>
      <c r="O176" s="1201"/>
      <c r="P176" s="1198"/>
      <c r="Q176" s="1200"/>
      <c r="R176" s="30"/>
      <c r="S176" s="374"/>
    </row>
    <row r="177" spans="3:19" s="4" customFormat="1" ht="19.5" customHeight="1">
      <c r="C177" s="26"/>
      <c r="D177" s="27"/>
      <c r="E177" s="27"/>
      <c r="F177" s="27"/>
      <c r="G177" s="291"/>
      <c r="H177" s="1233"/>
      <c r="I177" s="71"/>
      <c r="J177" s="71"/>
      <c r="K177" s="1234"/>
      <c r="L177" s="1235"/>
      <c r="M177" s="1199"/>
      <c r="N177" s="1199"/>
      <c r="O177" s="1201"/>
      <c r="P177" s="1198"/>
      <c r="Q177" s="1200"/>
      <c r="R177" s="30"/>
      <c r="S177" s="374"/>
    </row>
    <row r="178" spans="3:19" s="4" customFormat="1" ht="19.5" customHeight="1">
      <c r="C178" s="26"/>
      <c r="D178" s="27"/>
      <c r="E178" s="27"/>
      <c r="F178" s="27"/>
      <c r="G178" s="291"/>
      <c r="H178" s="1233"/>
      <c r="I178" s="71"/>
      <c r="J178" s="71"/>
      <c r="K178" s="1234"/>
      <c r="L178" s="1235"/>
      <c r="M178" s="1199"/>
      <c r="N178" s="1199"/>
      <c r="O178" s="1201"/>
      <c r="P178" s="1198"/>
      <c r="Q178" s="1200"/>
      <c r="R178" s="30"/>
      <c r="S178" s="374"/>
    </row>
    <row r="179" spans="3:19" s="4" customFormat="1" ht="19.5" customHeight="1">
      <c r="C179" s="26"/>
      <c r="D179" s="27"/>
      <c r="E179" s="27"/>
      <c r="F179" s="27"/>
      <c r="G179" s="291"/>
      <c r="H179" s="1233"/>
      <c r="I179" s="71"/>
      <c r="J179" s="71"/>
      <c r="K179" s="1234"/>
      <c r="L179" s="1235"/>
      <c r="M179" s="1199"/>
      <c r="N179" s="1199"/>
      <c r="O179" s="1201"/>
      <c r="P179" s="1198"/>
      <c r="Q179" s="1200"/>
      <c r="R179" s="30"/>
      <c r="S179" s="374"/>
    </row>
    <row r="180" spans="3:19" s="4" customFormat="1" ht="19.5" customHeight="1">
      <c r="C180" s="26"/>
      <c r="D180" s="27"/>
      <c r="E180" s="27"/>
      <c r="F180" s="27"/>
      <c r="G180" s="291"/>
      <c r="H180" s="1233"/>
      <c r="I180" s="71"/>
      <c r="J180" s="71"/>
      <c r="K180" s="1234"/>
      <c r="L180" s="1235"/>
      <c r="M180" s="1199"/>
      <c r="N180" s="1199"/>
      <c r="O180" s="1201"/>
      <c r="P180" s="1198"/>
      <c r="Q180" s="1200"/>
      <c r="R180" s="30"/>
      <c r="S180" s="374"/>
    </row>
    <row r="181" spans="3:19" s="4" customFormat="1" ht="19.5" customHeight="1">
      <c r="C181" s="26"/>
      <c r="D181" s="27"/>
      <c r="E181" s="27"/>
      <c r="F181" s="27"/>
      <c r="G181" s="291"/>
      <c r="H181" s="1233"/>
      <c r="I181" s="71"/>
      <c r="J181" s="71"/>
      <c r="K181" s="1234"/>
      <c r="L181" s="1235"/>
      <c r="M181" s="1199"/>
      <c r="N181" s="1199"/>
      <c r="O181" s="1201"/>
      <c r="P181" s="1198"/>
      <c r="Q181" s="1200"/>
      <c r="R181" s="30"/>
      <c r="S181" s="374"/>
    </row>
    <row r="182" spans="3:19" s="4" customFormat="1" ht="19.5" customHeight="1">
      <c r="C182" s="26"/>
      <c r="D182" s="27"/>
      <c r="E182" s="27"/>
      <c r="F182" s="27"/>
      <c r="G182" s="291"/>
      <c r="H182" s="1233"/>
      <c r="I182" s="71"/>
      <c r="J182" s="71"/>
      <c r="K182" s="1234"/>
      <c r="L182" s="1235"/>
      <c r="M182" s="1199"/>
      <c r="N182" s="1199"/>
      <c r="O182" s="1201"/>
      <c r="P182" s="1198"/>
      <c r="Q182" s="1200"/>
      <c r="R182" s="30"/>
      <c r="S182" s="374"/>
    </row>
    <row r="183" spans="3:19" s="4" customFormat="1" ht="19.5" customHeight="1">
      <c r="C183" s="26"/>
      <c r="D183" s="27"/>
      <c r="E183" s="27"/>
      <c r="F183" s="27"/>
      <c r="G183" s="291"/>
      <c r="H183" s="1233"/>
      <c r="I183" s="71"/>
      <c r="J183" s="71"/>
      <c r="K183" s="1234"/>
      <c r="L183" s="1235"/>
      <c r="M183" s="1199"/>
      <c r="N183" s="1199"/>
      <c r="O183" s="1201"/>
      <c r="P183" s="1198"/>
      <c r="Q183" s="1200"/>
      <c r="R183" s="30"/>
      <c r="S183" s="374"/>
    </row>
    <row r="184" spans="3:19" s="4" customFormat="1" ht="19.5" customHeight="1">
      <c r="C184" s="26"/>
      <c r="D184" s="27"/>
      <c r="E184" s="27"/>
      <c r="F184" s="27"/>
      <c r="G184" s="291"/>
      <c r="H184" s="1233"/>
      <c r="I184" s="71"/>
      <c r="J184" s="71"/>
      <c r="K184" s="1234"/>
      <c r="L184" s="1235"/>
      <c r="M184" s="1199"/>
      <c r="N184" s="1199"/>
      <c r="O184" s="1201"/>
      <c r="P184" s="1198"/>
      <c r="Q184" s="1200"/>
      <c r="R184" s="30"/>
      <c r="S184" s="374"/>
    </row>
    <row r="185" spans="3:19" s="4" customFormat="1" ht="19.5" customHeight="1">
      <c r="C185" s="26"/>
      <c r="D185" s="27"/>
      <c r="E185" s="27"/>
      <c r="F185" s="27"/>
      <c r="G185" s="291"/>
      <c r="H185" s="1233"/>
      <c r="I185" s="71"/>
      <c r="J185" s="71"/>
      <c r="K185" s="1234"/>
      <c r="L185" s="1235"/>
      <c r="M185" s="1199"/>
      <c r="N185" s="1199"/>
      <c r="O185" s="1201"/>
      <c r="P185" s="1198"/>
      <c r="Q185" s="1200"/>
      <c r="R185" s="30"/>
      <c r="S185" s="374"/>
    </row>
    <row r="186" spans="3:19" s="4" customFormat="1" ht="19.5" customHeight="1">
      <c r="C186" s="26"/>
      <c r="D186" s="27"/>
      <c r="E186" s="27"/>
      <c r="F186" s="27"/>
      <c r="G186" s="291"/>
      <c r="H186" s="1233"/>
      <c r="I186" s="71"/>
      <c r="J186" s="71"/>
      <c r="K186" s="1234"/>
      <c r="L186" s="1235"/>
      <c r="M186" s="1199"/>
      <c r="N186" s="1199"/>
      <c r="O186" s="1201"/>
      <c r="P186" s="1198"/>
      <c r="Q186" s="1200"/>
      <c r="R186" s="30"/>
      <c r="S186" s="374"/>
    </row>
    <row r="187" spans="3:19" s="4" customFormat="1" ht="19.5" customHeight="1">
      <c r="C187" s="26"/>
      <c r="D187" s="27"/>
      <c r="E187" s="27"/>
      <c r="F187" s="27"/>
      <c r="G187" s="291"/>
      <c r="H187" s="1233"/>
      <c r="I187" s="71"/>
      <c r="J187" s="71"/>
      <c r="K187" s="1234"/>
      <c r="L187" s="1235"/>
      <c r="M187" s="1199"/>
      <c r="N187" s="1199"/>
      <c r="O187" s="1201"/>
      <c r="P187" s="1198"/>
      <c r="Q187" s="1200"/>
      <c r="R187" s="30"/>
      <c r="S187" s="374"/>
    </row>
    <row r="188" spans="3:19" s="4" customFormat="1" ht="19.5" customHeight="1">
      <c r="C188" s="26"/>
      <c r="D188" s="27"/>
      <c r="E188" s="27"/>
      <c r="F188" s="27"/>
      <c r="G188" s="291"/>
      <c r="H188" s="1233"/>
      <c r="I188" s="71"/>
      <c r="J188" s="71"/>
      <c r="K188" s="1234"/>
      <c r="L188" s="1235"/>
      <c r="M188" s="1199"/>
      <c r="N188" s="1199"/>
      <c r="O188" s="1201"/>
      <c r="P188" s="1198"/>
      <c r="Q188" s="1200"/>
      <c r="R188" s="30"/>
      <c r="S188" s="374"/>
    </row>
    <row r="189" spans="3:19" ht="18" customHeight="1">
      <c r="C189" s="26"/>
      <c r="D189" s="1199"/>
      <c r="E189" s="1198"/>
      <c r="F189" s="1198"/>
      <c r="G189" s="1236"/>
      <c r="H189" s="1237"/>
      <c r="I189" s="1237"/>
      <c r="J189" s="71"/>
      <c r="K189" s="1200"/>
      <c r="L189" s="1236"/>
      <c r="M189" s="1238"/>
      <c r="N189" s="1199"/>
      <c r="O189" s="1201"/>
      <c r="P189" s="1239"/>
      <c r="Q189" s="1200"/>
      <c r="R189" s="30"/>
      <c r="S189" s="375"/>
    </row>
    <row r="190" spans="3:19" ht="18" customHeight="1">
      <c r="C190" s="26"/>
      <c r="D190" s="1199"/>
      <c r="E190" s="1199"/>
      <c r="F190" s="1199"/>
      <c r="G190" s="1238" t="s">
        <v>3512</v>
      </c>
      <c r="H190" s="71"/>
      <c r="I190" s="71"/>
      <c r="J190" s="71">
        <f>H190*I190</f>
        <v>0</v>
      </c>
      <c r="K190" s="1234"/>
      <c r="L190" s="1236" t="s">
        <v>2352</v>
      </c>
      <c r="M190" s="1239"/>
      <c r="N190" s="1199"/>
      <c r="O190" s="1201"/>
      <c r="P190" s="1239"/>
      <c r="Q190" s="1200"/>
      <c r="R190" s="30"/>
      <c r="S190" s="374"/>
    </row>
    <row r="191" spans="3:19" ht="18" customHeight="1">
      <c r="C191" s="26"/>
      <c r="D191" s="1199"/>
      <c r="E191" s="1198"/>
      <c r="F191" s="1198"/>
      <c r="G191" s="1238" t="s">
        <v>2352</v>
      </c>
      <c r="H191" s="71"/>
      <c r="I191" s="71">
        <v>5000</v>
      </c>
      <c r="J191" s="71">
        <f>H191*I191</f>
        <v>0</v>
      </c>
      <c r="K191" s="1234"/>
      <c r="L191" s="1236" t="s">
        <v>2353</v>
      </c>
      <c r="M191" s="1239"/>
      <c r="N191" s="1199"/>
      <c r="O191" s="1199"/>
      <c r="P191" s="1239"/>
      <c r="Q191" s="1200"/>
      <c r="R191" s="374"/>
      <c r="S191" s="374"/>
    </row>
    <row r="192" spans="3:19" ht="18" customHeight="1">
      <c r="C192" s="26"/>
      <c r="D192" s="1199"/>
      <c r="E192" s="1198"/>
      <c r="F192" s="1198"/>
      <c r="G192" s="1238" t="s">
        <v>2353</v>
      </c>
      <c r="H192" s="71"/>
      <c r="I192" s="71"/>
      <c r="J192" s="71">
        <f>H192*I192</f>
        <v>0</v>
      </c>
      <c r="K192" s="1234"/>
      <c r="L192" s="1240"/>
      <c r="M192" s="1239"/>
      <c r="N192" s="1199"/>
      <c r="O192" s="1199"/>
      <c r="P192" s="1239"/>
      <c r="Q192" s="1200"/>
      <c r="R192" s="374"/>
      <c r="S192" s="374"/>
    </row>
    <row r="193" spans="3:19" ht="18" customHeight="1">
      <c r="C193" s="26"/>
      <c r="D193" s="1199"/>
      <c r="E193" s="1198"/>
      <c r="F193" s="1198"/>
      <c r="G193" s="1241"/>
      <c r="H193" s="1242"/>
      <c r="I193" s="1242"/>
      <c r="J193" s="1243"/>
      <c r="K193" s="1244"/>
      <c r="L193" s="1245"/>
      <c r="M193" s="1239"/>
      <c r="N193" s="1199"/>
      <c r="O193" s="1199"/>
      <c r="P193" s="1239"/>
      <c r="Q193" s="1200"/>
      <c r="R193" s="374"/>
      <c r="S193" s="374"/>
    </row>
    <row r="194" spans="3:19" ht="18" customHeight="1"/>
    <row r="195" spans="3:19" ht="18" customHeight="1"/>
  </sheetData>
  <autoFilter ref="A10:S156" xr:uid="{45795B11-EA03-4D9F-B7D5-933EB783FCD2}"/>
  <mergeCells count="18">
    <mergeCell ref="E114:G114"/>
    <mergeCell ref="E122:G122"/>
    <mergeCell ref="E159:G159"/>
    <mergeCell ref="G193:J193"/>
    <mergeCell ref="L7:M7"/>
    <mergeCell ref="E11:G11"/>
    <mergeCell ref="E43:G43"/>
    <mergeCell ref="E59:G59"/>
    <mergeCell ref="E84:G84"/>
    <mergeCell ref="E101:G101"/>
    <mergeCell ref="D2:F2"/>
    <mergeCell ref="I2:K2"/>
    <mergeCell ref="D3:F3"/>
    <mergeCell ref="D4:F4"/>
    <mergeCell ref="I4:L5"/>
    <mergeCell ref="D5:F5"/>
    <mergeCell ref="H5:H6"/>
    <mergeCell ref="D6:F6"/>
  </mergeCells>
  <phoneticPr fontId="2"/>
  <dataValidations count="1">
    <dataValidation imeMode="hiragana" allowBlank="1" showInputMessage="1" showErrorMessage="1" sqref="M34:M35 JI34:JI35 TE34:TE35 ADA34:ADA35 AMW34:AMW35 AWS34:AWS35 BGO34:BGO35 BQK34:BQK35 CAG34:CAG35 CKC34:CKC35 CTY34:CTY35 DDU34:DDU35 DNQ34:DNQ35 DXM34:DXM35 EHI34:EHI35 ERE34:ERE35 FBA34:FBA35 FKW34:FKW35 FUS34:FUS35 GEO34:GEO35 GOK34:GOK35 GYG34:GYG35 HIC34:HIC35 HRY34:HRY35 IBU34:IBU35 ILQ34:ILQ35 IVM34:IVM35 JFI34:JFI35 JPE34:JPE35 JZA34:JZA35 KIW34:KIW35 KSS34:KSS35 LCO34:LCO35 LMK34:LMK35 LWG34:LWG35 MGC34:MGC35 MPY34:MPY35 MZU34:MZU35 NJQ34:NJQ35 NTM34:NTM35 ODI34:ODI35 ONE34:ONE35 OXA34:OXA35 PGW34:PGW35 PQS34:PQS35 QAO34:QAO35 QKK34:QKK35 QUG34:QUG35 REC34:REC35 RNY34:RNY35 RXU34:RXU35 SHQ34:SHQ35 SRM34:SRM35 TBI34:TBI35 TLE34:TLE35 TVA34:TVA35 UEW34:UEW35 UOS34:UOS35 UYO34:UYO35 VIK34:VIK35 VSG34:VSG35 WCC34:WCC35 WLY34:WLY35 WVU34:WVU35 WVT95 JH85:JH87 TD85:TD87 ACZ85:ACZ87 AMV85:AMV87 AWR85:AWR87 BGN85:BGN87 BQJ85:BQJ87 CAF85:CAF87 CKB85:CKB87 CTX85:CTX87 DDT85:DDT87 DNP85:DNP87 DXL85:DXL87 EHH85:EHH87 ERD85:ERD87 FAZ85:FAZ87 FKV85:FKV87 FUR85:FUR87 GEN85:GEN87 GOJ85:GOJ87 GYF85:GYF87 HIB85:HIB87 HRX85:HRX87 IBT85:IBT87 ILP85:ILP87 IVL85:IVL87 JFH85:JFH87 JPD85:JPD87 JYZ85:JYZ87 KIV85:KIV87 KSR85:KSR87 LCN85:LCN87 LMJ85:LMJ87 LWF85:LWF87 MGB85:MGB87 MPX85:MPX87 MZT85:MZT87 NJP85:NJP87 NTL85:NTL87 ODH85:ODH87 OND85:OND87 OWZ85:OWZ87 PGV85:PGV87 PQR85:PQR87 QAN85:QAN87 QKJ85:QKJ87 QUF85:QUF87 REB85:REB87 RNX85:RNX87 RXT85:RXT87 SHP85:SHP87 SRL85:SRL87 TBH85:TBH87 TLD85:TLD87 TUZ85:TUZ87 UEV85:UEV87 UOR85:UOR87 UYN85:UYN87 VIJ85:VIJ87 VSF85:VSF87 WCB85:WCB87 WLX85:WLX87 WVT85:WVT87 L72 JH95 TD95 ACZ95 AMV95 AWR95 BGN95 BQJ95 CAF95 CKB95 CTX95 DDT95 DNP95 DXL95 EHH95 ERD95 FAZ95 FKV95 FUR95 GEN95 GOJ95 GYF95 HIB95 HRX95 IBT95 ILP95 IVL95 JFH95 JPD95 JYZ95 KIV95 KSR95 LCN95 LMJ95 LWF95 MGB95 MPX95 MZT95 NJP95 NTL95 ODH95 OND95 OWZ95 PGV95 PQR95 QAN95 QKJ95 QUF95 REB95 RNX95 RXT95 SHP95 SRL95 TBH95 TLD95 TUZ95 UEV95 UOR95 UYN95 VIJ95 VSF95 WCB95 WLX95 L87 WVU38 WLY38 WCC38 VSG38 VIK38 UYO38 UOS38 UEW38 TVA38 TLE38 TBI38 SRM38 SHQ38 RXU38 RNY38 REC38 QUG38 QKK38 QAO38 PQS38 PGW38 OXA38 ONE38 ODI38 NTM38 NJQ38 MZU38 MPY38 MGC38 LWG38 LMK38 LCO38 KSS38 KIW38 JZA38 JPE38 JFI38 IVM38 ILQ38 IBU38 HRY38 HIC38 GYG38 GOK38 GEO38 FUS38 FKW38 FBA38 ERE38 EHI38 DXM38 DNQ38 DDU38 CTY38 CKC38 CAG38 BQK38 BGO38 AWS38 AMW38 ADA38 TE38 JI38 M38" xr:uid="{6EC567F5-83EC-4AB3-BF02-556E81DF0331}"/>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F565-BCA4-4B4C-91CC-6B9347444FD4}">
  <dimension ref="B2:R57"/>
  <sheetViews>
    <sheetView zoomScale="85" zoomScaleNormal="85" workbookViewId="0">
      <pane xSplit="10" ySplit="8" topLeftCell="L23" activePane="bottomRight" state="frozen"/>
      <selection pane="topRight" activeCell="K1" sqref="K1"/>
      <selection pane="bottomLeft" activeCell="A9" sqref="A9"/>
      <selection pane="bottomRight" activeCell="R25" sqref="R25"/>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24.37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7.87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24.37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7.87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24.37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7.87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24.37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7.87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24.37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7.87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24.37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7.87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24.37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7.87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24.37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7.87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24.37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7.87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24.37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7.87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24.37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7.87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24.37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7.87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24.37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7.87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24.37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7.87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24.37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7.87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24.37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7.87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24.37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7.87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24.37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7.87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24.37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7.87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24.37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7.87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24.37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7.87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24.37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7.87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24.37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7.87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24.37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7.87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24.37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7.87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24.37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7.87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24.37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7.87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24.37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7.87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24.37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7.87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24.37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7.87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24.37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7.87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24.37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7.87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24.37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7.87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24.37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7.87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24.37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7.87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24.37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7.87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24.37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7.87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24.37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7.87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24.37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7.87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24.37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7.87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24.37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7.87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24.37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7.87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24.37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7.87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24.37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7.87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24.37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7.87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24.37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7.87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24.37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7.87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24.37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7.87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24.37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7.87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24.37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7.87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24.37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7.87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24.37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7.87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24.37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7.87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24.37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7.87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24.37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7.87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24.37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7.87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24.37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7.87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24.37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7.87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24.37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7.87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24.37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7.87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24.37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7.87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24.37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7.87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24.37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7.87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24.37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7.875" style="739" customWidth="1"/>
    <col min="16146" max="16384" width="9" style="739"/>
  </cols>
  <sheetData>
    <row r="2" spans="2:18" ht="20.100000000000001" customHeight="1">
      <c r="B2" s="737" t="s">
        <v>0</v>
      </c>
      <c r="C2" s="737"/>
      <c r="D2" s="737"/>
      <c r="E2" s="738" t="s">
        <v>4064</v>
      </c>
      <c r="G2" s="5" t="s">
        <v>2</v>
      </c>
      <c r="H2" s="6"/>
      <c r="I2" s="7"/>
      <c r="J2" s="740">
        <f>SUM(H:H)</f>
        <v>2233200</v>
      </c>
    </row>
    <row r="3" spans="2:18" ht="20.100000000000001" customHeight="1">
      <c r="B3" s="737" t="s">
        <v>3</v>
      </c>
      <c r="C3" s="737"/>
      <c r="D3" s="737"/>
      <c r="E3" s="738" t="s">
        <v>2289</v>
      </c>
    </row>
    <row r="4" spans="2:18" ht="20.100000000000001" customHeight="1">
      <c r="B4" s="737" t="s">
        <v>996</v>
      </c>
      <c r="C4" s="737"/>
      <c r="D4" s="737"/>
      <c r="E4" s="745" t="s">
        <v>4065</v>
      </c>
      <c r="G4" s="737" t="s">
        <v>41</v>
      </c>
      <c r="H4" s="737"/>
      <c r="I4" s="737"/>
      <c r="J4" s="746"/>
      <c r="K4" s="747"/>
    </row>
    <row r="5" spans="2:18" ht="20.100000000000001" customHeight="1">
      <c r="B5" s="737" t="s">
        <v>9</v>
      </c>
      <c r="C5" s="737"/>
      <c r="D5" s="737"/>
      <c r="E5" s="748" t="s">
        <v>4066</v>
      </c>
      <c r="G5" s="737"/>
      <c r="H5" s="737"/>
      <c r="I5" s="737"/>
      <c r="J5" s="749"/>
      <c r="K5" s="750"/>
    </row>
    <row r="6" spans="2:18" ht="20.100000000000001" customHeight="1">
      <c r="B6" s="737" t="s">
        <v>10</v>
      </c>
      <c r="C6" s="737"/>
      <c r="D6" s="737"/>
      <c r="E6" s="748"/>
      <c r="G6" s="737"/>
      <c r="H6" s="737"/>
      <c r="I6" s="737"/>
      <c r="J6" s="751"/>
      <c r="K6" s="752"/>
    </row>
    <row r="8" spans="2:18"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8" s="741" customFormat="1" ht="19.7" customHeight="1">
      <c r="B9" s="499"/>
      <c r="C9" s="499"/>
      <c r="D9" s="499"/>
      <c r="E9" s="706"/>
      <c r="F9" s="707"/>
      <c r="G9" s="708">
        <v>0</v>
      </c>
      <c r="H9" s="709">
        <f t="shared" ref="H9:H53" si="0">F9*G9</f>
        <v>0</v>
      </c>
      <c r="I9" s="710"/>
      <c r="J9" s="281"/>
      <c r="K9" s="281"/>
      <c r="L9" s="281"/>
      <c r="M9" s="499"/>
      <c r="N9" s="499"/>
      <c r="O9" s="281"/>
      <c r="P9" s="753"/>
      <c r="Q9" s="754"/>
    </row>
    <row r="10" spans="2:18" s="767" customFormat="1" ht="19.7" customHeight="1">
      <c r="B10" s="705" t="s">
        <v>2101</v>
      </c>
      <c r="C10" s="293" t="s">
        <v>2107</v>
      </c>
      <c r="D10" s="293" t="s">
        <v>2107</v>
      </c>
      <c r="E10" s="1640" t="s">
        <v>4067</v>
      </c>
      <c r="F10" s="285">
        <v>10</v>
      </c>
      <c r="G10" s="759">
        <v>12700</v>
      </c>
      <c r="H10" s="760">
        <f t="shared" si="0"/>
        <v>127000</v>
      </c>
      <c r="I10" s="761"/>
      <c r="J10" s="223"/>
      <c r="K10" s="762" t="s">
        <v>4068</v>
      </c>
      <c r="L10" s="762"/>
      <c r="M10" s="763">
        <v>46016</v>
      </c>
      <c r="N10" s="705" t="s">
        <v>2105</v>
      </c>
      <c r="O10" s="764">
        <v>46044</v>
      </c>
      <c r="P10" s="765"/>
      <c r="Q10" s="1641" t="s">
        <v>4069</v>
      </c>
      <c r="R10" s="767" t="s">
        <v>4070</v>
      </c>
    </row>
    <row r="11" spans="2:18" s="767" customFormat="1" ht="19.7" customHeight="1">
      <c r="B11" s="705" t="s">
        <v>2101</v>
      </c>
      <c r="C11" s="293" t="s">
        <v>2107</v>
      </c>
      <c r="D11" s="293" t="s">
        <v>2107</v>
      </c>
      <c r="E11" s="758" t="s">
        <v>4071</v>
      </c>
      <c r="F11" s="285">
        <v>10</v>
      </c>
      <c r="G11" s="759">
        <v>17600</v>
      </c>
      <c r="H11" s="760">
        <f t="shared" si="0"/>
        <v>176000</v>
      </c>
      <c r="I11" s="761"/>
      <c r="J11" s="223"/>
      <c r="K11" s="762" t="s">
        <v>4068</v>
      </c>
      <c r="L11" s="762"/>
      <c r="M11" s="763">
        <v>46016</v>
      </c>
      <c r="N11" s="705" t="s">
        <v>2105</v>
      </c>
      <c r="O11" s="764">
        <v>46044</v>
      </c>
      <c r="P11" s="765"/>
      <c r="Q11" s="1641" t="s">
        <v>4069</v>
      </c>
      <c r="R11" s="767" t="s">
        <v>4072</v>
      </c>
    </row>
    <row r="12" spans="2:18" s="767" customFormat="1" ht="19.7" customHeight="1">
      <c r="B12" s="705" t="s">
        <v>2101</v>
      </c>
      <c r="C12" s="293" t="s">
        <v>2107</v>
      </c>
      <c r="D12" s="293" t="s">
        <v>2107</v>
      </c>
      <c r="E12" s="758" t="s">
        <v>4073</v>
      </c>
      <c r="F12" s="285">
        <v>10</v>
      </c>
      <c r="G12" s="759">
        <v>1100</v>
      </c>
      <c r="H12" s="760">
        <f>F12*G12</f>
        <v>11000</v>
      </c>
      <c r="I12" s="761"/>
      <c r="J12" s="223"/>
      <c r="K12" s="762" t="s">
        <v>2104</v>
      </c>
      <c r="L12" s="762"/>
      <c r="M12" s="763">
        <v>46016</v>
      </c>
      <c r="N12" s="705" t="s">
        <v>2105</v>
      </c>
      <c r="O12" s="764">
        <v>45679</v>
      </c>
      <c r="P12" s="765"/>
      <c r="Q12" s="766" t="s">
        <v>4074</v>
      </c>
      <c r="R12" s="767" t="s">
        <v>4075</v>
      </c>
    </row>
    <row r="13" spans="2:18" s="767" customFormat="1" ht="19.7" customHeight="1">
      <c r="B13" s="705" t="s">
        <v>2101</v>
      </c>
      <c r="C13" s="293" t="s">
        <v>2107</v>
      </c>
      <c r="D13" s="293" t="s">
        <v>2107</v>
      </c>
      <c r="E13" s="758" t="s">
        <v>4076</v>
      </c>
      <c r="F13" s="285">
        <v>10</v>
      </c>
      <c r="G13" s="759">
        <v>1100</v>
      </c>
      <c r="H13" s="760">
        <f t="shared" si="0"/>
        <v>11000</v>
      </c>
      <c r="I13" s="761"/>
      <c r="J13" s="223"/>
      <c r="K13" s="762" t="s">
        <v>2104</v>
      </c>
      <c r="L13" s="762"/>
      <c r="M13" s="763">
        <v>46016</v>
      </c>
      <c r="N13" s="705" t="s">
        <v>2105</v>
      </c>
      <c r="O13" s="764">
        <v>45679</v>
      </c>
      <c r="P13" s="765"/>
      <c r="Q13" s="766" t="s">
        <v>4074</v>
      </c>
      <c r="R13" s="767" t="s">
        <v>4077</v>
      </c>
    </row>
    <row r="14" spans="2:18" s="767" customFormat="1" ht="19.7" customHeight="1">
      <c r="B14" s="705" t="s">
        <v>2101</v>
      </c>
      <c r="C14" s="293" t="s">
        <v>2107</v>
      </c>
      <c r="D14" s="293" t="s">
        <v>2107</v>
      </c>
      <c r="E14" s="774" t="s">
        <v>4078</v>
      </c>
      <c r="F14" s="285">
        <v>1</v>
      </c>
      <c r="G14" s="759">
        <v>27000</v>
      </c>
      <c r="H14" s="760">
        <f t="shared" si="0"/>
        <v>27000</v>
      </c>
      <c r="I14" s="761"/>
      <c r="J14" s="223"/>
      <c r="K14" s="762" t="s">
        <v>4068</v>
      </c>
      <c r="L14" s="762"/>
      <c r="M14" s="763">
        <v>46016</v>
      </c>
      <c r="N14" s="705" t="s">
        <v>2105</v>
      </c>
      <c r="O14" s="764">
        <v>46044</v>
      </c>
      <c r="P14" s="765"/>
      <c r="Q14" s="1641" t="s">
        <v>4069</v>
      </c>
      <c r="R14" s="767" t="s">
        <v>4079</v>
      </c>
    </row>
    <row r="15" spans="2:18" s="767" customFormat="1" ht="19.7" customHeight="1">
      <c r="B15" s="705" t="s">
        <v>2101</v>
      </c>
      <c r="C15" s="293" t="s">
        <v>2107</v>
      </c>
      <c r="D15" s="293" t="s">
        <v>2107</v>
      </c>
      <c r="E15" s="774" t="s">
        <v>4080</v>
      </c>
      <c r="F15" s="285">
        <v>2</v>
      </c>
      <c r="G15" s="759">
        <v>78100</v>
      </c>
      <c r="H15" s="760">
        <f t="shared" si="0"/>
        <v>156200</v>
      </c>
      <c r="I15" s="761"/>
      <c r="J15" s="223"/>
      <c r="K15" s="762" t="s">
        <v>4068</v>
      </c>
      <c r="L15" s="762"/>
      <c r="M15" s="763">
        <v>46016</v>
      </c>
      <c r="N15" s="705" t="s">
        <v>2105</v>
      </c>
      <c r="O15" s="764">
        <v>46044</v>
      </c>
      <c r="P15" s="765"/>
      <c r="Q15" s="1641" t="s">
        <v>4069</v>
      </c>
      <c r="R15" s="767" t="s">
        <v>4081</v>
      </c>
    </row>
    <row r="16" spans="2:18" s="767" customFormat="1" ht="19.7" customHeight="1">
      <c r="B16" s="705" t="s">
        <v>2101</v>
      </c>
      <c r="C16" s="293" t="s">
        <v>2107</v>
      </c>
      <c r="D16" s="293" t="s">
        <v>2107</v>
      </c>
      <c r="E16" s="774" t="s">
        <v>4082</v>
      </c>
      <c r="F16" s="285">
        <v>1</v>
      </c>
      <c r="G16" s="759">
        <v>9900</v>
      </c>
      <c r="H16" s="760">
        <f t="shared" si="0"/>
        <v>9900</v>
      </c>
      <c r="I16" s="761"/>
      <c r="J16" s="223"/>
      <c r="K16" s="762" t="s">
        <v>4068</v>
      </c>
      <c r="L16" s="762"/>
      <c r="M16" s="763">
        <v>46016</v>
      </c>
      <c r="N16" s="705" t="s">
        <v>2105</v>
      </c>
      <c r="O16" s="764">
        <v>46044</v>
      </c>
      <c r="P16" s="765"/>
      <c r="Q16" s="1641" t="s">
        <v>4069</v>
      </c>
      <c r="R16" s="767" t="s">
        <v>4083</v>
      </c>
    </row>
    <row r="17" spans="2:18" s="767" customFormat="1" ht="19.7" customHeight="1">
      <c r="B17" s="705" t="s">
        <v>2101</v>
      </c>
      <c r="C17" s="293" t="s">
        <v>2107</v>
      </c>
      <c r="D17" s="293" t="s">
        <v>2107</v>
      </c>
      <c r="E17" s="774" t="s">
        <v>4084</v>
      </c>
      <c r="F17" s="285">
        <v>2</v>
      </c>
      <c r="G17" s="759">
        <v>9800</v>
      </c>
      <c r="H17" s="760">
        <f t="shared" si="0"/>
        <v>19600</v>
      </c>
      <c r="I17" s="761"/>
      <c r="J17" s="223"/>
      <c r="K17" s="762" t="s">
        <v>4068</v>
      </c>
      <c r="L17" s="762"/>
      <c r="M17" s="763">
        <v>46016</v>
      </c>
      <c r="N17" s="705" t="s">
        <v>2105</v>
      </c>
      <c r="O17" s="764">
        <v>46044</v>
      </c>
      <c r="P17" s="765"/>
      <c r="Q17" s="1641" t="s">
        <v>4069</v>
      </c>
      <c r="R17" s="767" t="s">
        <v>4083</v>
      </c>
    </row>
    <row r="18" spans="2:18" s="767" customFormat="1" ht="19.7" customHeight="1">
      <c r="B18" s="705" t="s">
        <v>2101</v>
      </c>
      <c r="C18" s="293" t="s">
        <v>2107</v>
      </c>
      <c r="D18" s="293" t="s">
        <v>2107</v>
      </c>
      <c r="E18" s="774" t="s">
        <v>4085</v>
      </c>
      <c r="F18" s="285">
        <v>1</v>
      </c>
      <c r="G18" s="759">
        <v>13200</v>
      </c>
      <c r="H18" s="760">
        <f>F18*G18</f>
        <v>13200</v>
      </c>
      <c r="I18" s="761"/>
      <c r="J18" s="223"/>
      <c r="K18" s="762" t="s">
        <v>4068</v>
      </c>
      <c r="L18" s="762"/>
      <c r="M18" s="763">
        <v>46016</v>
      </c>
      <c r="N18" s="705" t="s">
        <v>2105</v>
      </c>
      <c r="O18" s="764">
        <v>46044</v>
      </c>
      <c r="P18" s="765"/>
      <c r="Q18" s="1641" t="s">
        <v>4069</v>
      </c>
      <c r="R18" s="767" t="s">
        <v>4083</v>
      </c>
    </row>
    <row r="19" spans="2:18" s="767" customFormat="1" ht="19.7" customHeight="1">
      <c r="B19" s="705" t="s">
        <v>2101</v>
      </c>
      <c r="C19" s="293" t="s">
        <v>2107</v>
      </c>
      <c r="D19" s="293" t="s">
        <v>2107</v>
      </c>
      <c r="E19" s="774" t="s">
        <v>4086</v>
      </c>
      <c r="F19" s="285">
        <v>2</v>
      </c>
      <c r="G19" s="759">
        <v>10900</v>
      </c>
      <c r="H19" s="760">
        <f>F19*G19</f>
        <v>21800</v>
      </c>
      <c r="I19" s="761"/>
      <c r="J19" s="223"/>
      <c r="K19" s="762" t="s">
        <v>4068</v>
      </c>
      <c r="L19" s="762"/>
      <c r="M19" s="763">
        <v>46016</v>
      </c>
      <c r="N19" s="705" t="s">
        <v>2105</v>
      </c>
      <c r="O19" s="764">
        <v>46044</v>
      </c>
      <c r="P19" s="765"/>
      <c r="Q19" s="1641" t="s">
        <v>4069</v>
      </c>
      <c r="R19" s="767" t="s">
        <v>4083</v>
      </c>
    </row>
    <row r="20" spans="2:18" s="767" customFormat="1" ht="19.7" customHeight="1">
      <c r="B20" s="705" t="s">
        <v>2101</v>
      </c>
      <c r="C20" s="293" t="s">
        <v>2107</v>
      </c>
      <c r="D20" s="293" t="s">
        <v>2107</v>
      </c>
      <c r="E20" s="774" t="s">
        <v>4087</v>
      </c>
      <c r="F20" s="285">
        <v>10</v>
      </c>
      <c r="G20" s="759">
        <v>2700</v>
      </c>
      <c r="H20" s="760">
        <f>F20*G20</f>
        <v>27000</v>
      </c>
      <c r="I20" s="761"/>
      <c r="J20" s="223"/>
      <c r="K20" s="762" t="s">
        <v>4068</v>
      </c>
      <c r="L20" s="762"/>
      <c r="M20" s="763">
        <v>46016</v>
      </c>
      <c r="N20" s="705" t="s">
        <v>2105</v>
      </c>
      <c r="O20" s="764">
        <v>46044</v>
      </c>
      <c r="P20" s="765"/>
      <c r="Q20" s="1641" t="s">
        <v>4069</v>
      </c>
      <c r="R20" s="767" t="s">
        <v>4083</v>
      </c>
    </row>
    <row r="21" spans="2:18" s="767" customFormat="1" ht="19.7" customHeight="1">
      <c r="B21" s="705" t="s">
        <v>2101</v>
      </c>
      <c r="C21" s="293" t="s">
        <v>1185</v>
      </c>
      <c r="D21" s="293" t="s">
        <v>4088</v>
      </c>
      <c r="E21" s="774" t="s">
        <v>4089</v>
      </c>
      <c r="F21" s="285">
        <v>1</v>
      </c>
      <c r="G21" s="759">
        <v>48000</v>
      </c>
      <c r="H21" s="709">
        <f t="shared" si="0"/>
        <v>48000</v>
      </c>
      <c r="I21" s="761"/>
      <c r="J21" s="223"/>
      <c r="K21" s="762" t="s">
        <v>4068</v>
      </c>
      <c r="L21" s="762"/>
      <c r="M21" s="763">
        <v>46016</v>
      </c>
      <c r="N21" s="705" t="s">
        <v>2105</v>
      </c>
      <c r="O21" s="764">
        <v>45680</v>
      </c>
      <c r="P21" s="765">
        <v>46043</v>
      </c>
      <c r="Q21" s="1642" t="s">
        <v>4090</v>
      </c>
    </row>
    <row r="22" spans="2:18" s="767" customFormat="1" ht="19.7" customHeight="1">
      <c r="B22" s="705" t="s">
        <v>2101</v>
      </c>
      <c r="C22" s="293" t="s">
        <v>1185</v>
      </c>
      <c r="D22" s="293" t="s">
        <v>4088</v>
      </c>
      <c r="E22" s="774" t="s">
        <v>4091</v>
      </c>
      <c r="F22" s="285">
        <v>6</v>
      </c>
      <c r="G22" s="759">
        <v>7670</v>
      </c>
      <c r="H22" s="709">
        <f t="shared" si="0"/>
        <v>46020</v>
      </c>
      <c r="I22" s="761"/>
      <c r="J22" s="223"/>
      <c r="K22" s="762" t="s">
        <v>4068</v>
      </c>
      <c r="L22" s="762"/>
      <c r="M22" s="763">
        <v>46016</v>
      </c>
      <c r="N22" s="705" t="s">
        <v>2105</v>
      </c>
      <c r="O22" s="764">
        <v>45680</v>
      </c>
      <c r="P22" s="765">
        <v>46043</v>
      </c>
      <c r="Q22" s="1642" t="s">
        <v>4090</v>
      </c>
    </row>
    <row r="23" spans="2:18" s="767" customFormat="1" ht="19.7" customHeight="1">
      <c r="B23" s="705" t="s">
        <v>2101</v>
      </c>
      <c r="C23" s="293" t="s">
        <v>1185</v>
      </c>
      <c r="D23" s="293" t="s">
        <v>4088</v>
      </c>
      <c r="E23" s="774" t="s">
        <v>4092</v>
      </c>
      <c r="F23" s="285">
        <v>4</v>
      </c>
      <c r="G23" s="759">
        <v>460</v>
      </c>
      <c r="H23" s="709">
        <f t="shared" si="0"/>
        <v>1840</v>
      </c>
      <c r="I23" s="761"/>
      <c r="J23" s="223"/>
      <c r="K23" s="762" t="s">
        <v>4068</v>
      </c>
      <c r="L23" s="762"/>
      <c r="M23" s="763">
        <v>46016</v>
      </c>
      <c r="N23" s="705" t="s">
        <v>2105</v>
      </c>
      <c r="O23" s="764">
        <v>45680</v>
      </c>
      <c r="P23" s="765">
        <v>46043</v>
      </c>
      <c r="Q23" s="1642" t="s">
        <v>4090</v>
      </c>
    </row>
    <row r="24" spans="2:18" s="767" customFormat="1" ht="19.7" customHeight="1">
      <c r="B24" s="705" t="s">
        <v>2101</v>
      </c>
      <c r="C24" s="293" t="s">
        <v>1185</v>
      </c>
      <c r="D24" s="293" t="s">
        <v>4088</v>
      </c>
      <c r="E24" s="774" t="s">
        <v>4093</v>
      </c>
      <c r="F24" s="285">
        <v>1</v>
      </c>
      <c r="G24" s="759">
        <v>1720</v>
      </c>
      <c r="H24" s="709">
        <f t="shared" si="0"/>
        <v>1720</v>
      </c>
      <c r="I24" s="761"/>
      <c r="J24" s="223"/>
      <c r="K24" s="762" t="s">
        <v>4068</v>
      </c>
      <c r="L24" s="762"/>
      <c r="M24" s="763">
        <v>46016</v>
      </c>
      <c r="N24" s="705" t="s">
        <v>2105</v>
      </c>
      <c r="O24" s="764">
        <v>45680</v>
      </c>
      <c r="P24" s="765">
        <v>46043</v>
      </c>
      <c r="Q24" s="1642" t="s">
        <v>4090</v>
      </c>
    </row>
    <row r="25" spans="2:18" s="767" customFormat="1" ht="19.7" customHeight="1">
      <c r="B25" s="705" t="s">
        <v>2101</v>
      </c>
      <c r="C25" s="293" t="s">
        <v>1185</v>
      </c>
      <c r="D25" s="293" t="s">
        <v>4088</v>
      </c>
      <c r="E25" s="774" t="s">
        <v>4094</v>
      </c>
      <c r="F25" s="285">
        <v>1</v>
      </c>
      <c r="G25" s="759">
        <v>7040</v>
      </c>
      <c r="H25" s="709">
        <f t="shared" si="0"/>
        <v>7040</v>
      </c>
      <c r="I25" s="761"/>
      <c r="J25" s="223"/>
      <c r="K25" s="762" t="s">
        <v>4068</v>
      </c>
      <c r="L25" s="762"/>
      <c r="M25" s="763">
        <v>46016</v>
      </c>
      <c r="N25" s="705" t="s">
        <v>2105</v>
      </c>
      <c r="O25" s="764">
        <v>45680</v>
      </c>
      <c r="P25" s="765">
        <v>46043</v>
      </c>
      <c r="Q25" s="1642" t="s">
        <v>4090</v>
      </c>
    </row>
    <row r="26" spans="2:18" s="767" customFormat="1" ht="19.7" customHeight="1">
      <c r="B26" s="705" t="s">
        <v>2101</v>
      </c>
      <c r="C26" s="293" t="s">
        <v>1185</v>
      </c>
      <c r="D26" s="293" t="s">
        <v>4088</v>
      </c>
      <c r="E26" s="774" t="s">
        <v>4095</v>
      </c>
      <c r="F26" s="285">
        <v>1</v>
      </c>
      <c r="G26" s="759">
        <v>2060</v>
      </c>
      <c r="H26" s="709">
        <f>F26*G26</f>
        <v>2060</v>
      </c>
      <c r="I26" s="761"/>
      <c r="J26" s="223"/>
      <c r="K26" s="762" t="s">
        <v>2104</v>
      </c>
      <c r="L26" s="762"/>
      <c r="M26" s="763">
        <v>46016</v>
      </c>
      <c r="N26" s="705" t="s">
        <v>2105</v>
      </c>
      <c r="O26" s="764">
        <v>45706</v>
      </c>
      <c r="P26" s="765">
        <v>46043</v>
      </c>
      <c r="Q26" s="1642" t="s">
        <v>4096</v>
      </c>
    </row>
    <row r="27" spans="2:18" s="767" customFormat="1" ht="19.7" customHeight="1">
      <c r="B27" s="705" t="s">
        <v>2101</v>
      </c>
      <c r="C27" s="293" t="s">
        <v>1185</v>
      </c>
      <c r="D27" s="293" t="s">
        <v>4088</v>
      </c>
      <c r="E27" s="774" t="s">
        <v>4097</v>
      </c>
      <c r="F27" s="285">
        <v>1</v>
      </c>
      <c r="G27" s="759">
        <v>1510</v>
      </c>
      <c r="H27" s="709">
        <f t="shared" si="0"/>
        <v>1510</v>
      </c>
      <c r="I27" s="761"/>
      <c r="J27" s="223"/>
      <c r="K27" s="762" t="s">
        <v>2104</v>
      </c>
      <c r="L27" s="762"/>
      <c r="M27" s="763">
        <v>46016</v>
      </c>
      <c r="N27" s="705" t="s">
        <v>2105</v>
      </c>
      <c r="O27" s="764">
        <v>45706</v>
      </c>
      <c r="P27" s="765">
        <v>46043</v>
      </c>
      <c r="Q27" s="1642" t="s">
        <v>4096</v>
      </c>
    </row>
    <row r="28" spans="2:18" s="767" customFormat="1" ht="19.7" customHeight="1">
      <c r="B28" s="705" t="s">
        <v>2101</v>
      </c>
      <c r="C28" s="293" t="s">
        <v>1185</v>
      </c>
      <c r="D28" s="293" t="s">
        <v>4088</v>
      </c>
      <c r="E28" s="774" t="s">
        <v>4098</v>
      </c>
      <c r="F28" s="285">
        <v>10</v>
      </c>
      <c r="G28" s="759">
        <v>5610</v>
      </c>
      <c r="H28" s="709">
        <f t="shared" si="0"/>
        <v>56100</v>
      </c>
      <c r="I28" s="761"/>
      <c r="J28" s="223"/>
      <c r="K28" s="762" t="s">
        <v>2104</v>
      </c>
      <c r="L28" s="762"/>
      <c r="M28" s="763">
        <v>46016</v>
      </c>
      <c r="N28" s="705" t="s">
        <v>2105</v>
      </c>
      <c r="O28" s="764">
        <v>45706</v>
      </c>
      <c r="P28" s="765">
        <v>46043</v>
      </c>
      <c r="Q28" s="1642" t="s">
        <v>4096</v>
      </c>
    </row>
    <row r="29" spans="2:18" s="767" customFormat="1" ht="19.7" customHeight="1">
      <c r="B29" s="705" t="s">
        <v>2101</v>
      </c>
      <c r="C29" s="293" t="s">
        <v>1185</v>
      </c>
      <c r="D29" s="293" t="s">
        <v>4088</v>
      </c>
      <c r="E29" s="774" t="s">
        <v>4099</v>
      </c>
      <c r="F29" s="285">
        <v>7</v>
      </c>
      <c r="G29" s="759">
        <v>15860</v>
      </c>
      <c r="H29" s="709">
        <f t="shared" si="0"/>
        <v>111020</v>
      </c>
      <c r="I29" s="761"/>
      <c r="J29" s="223"/>
      <c r="K29" s="762" t="s">
        <v>4068</v>
      </c>
      <c r="L29" s="762"/>
      <c r="M29" s="763">
        <v>46016</v>
      </c>
      <c r="N29" s="705" t="s">
        <v>2105</v>
      </c>
      <c r="O29" s="764">
        <v>45680</v>
      </c>
      <c r="P29" s="765">
        <v>46043</v>
      </c>
      <c r="Q29" s="1642" t="s">
        <v>4090</v>
      </c>
    </row>
    <row r="30" spans="2:18" s="767" customFormat="1" ht="19.7" customHeight="1">
      <c r="B30" s="705" t="s">
        <v>2101</v>
      </c>
      <c r="C30" s="293" t="s">
        <v>4100</v>
      </c>
      <c r="D30" s="293" t="s">
        <v>4088</v>
      </c>
      <c r="E30" s="774" t="s">
        <v>4101</v>
      </c>
      <c r="F30" s="285">
        <v>1</v>
      </c>
      <c r="G30" s="759">
        <v>69000</v>
      </c>
      <c r="H30" s="709">
        <f t="shared" si="0"/>
        <v>69000</v>
      </c>
      <c r="I30" s="761"/>
      <c r="J30" s="223"/>
      <c r="K30" s="762" t="s">
        <v>2104</v>
      </c>
      <c r="L30" s="762"/>
      <c r="M30" s="763">
        <v>46016</v>
      </c>
      <c r="N30" s="705" t="s">
        <v>2105</v>
      </c>
      <c r="O30" s="764">
        <v>45706</v>
      </c>
      <c r="P30" s="1643">
        <v>46044</v>
      </c>
      <c r="Q30" s="1642" t="s">
        <v>4102</v>
      </c>
    </row>
    <row r="31" spans="2:18" s="767" customFormat="1" ht="19.7" customHeight="1">
      <c r="B31" s="705" t="s">
        <v>2101</v>
      </c>
      <c r="C31" s="293" t="s">
        <v>1185</v>
      </c>
      <c r="D31" s="293" t="s">
        <v>4088</v>
      </c>
      <c r="E31" s="774" t="s">
        <v>4103</v>
      </c>
      <c r="F31" s="285">
        <v>20</v>
      </c>
      <c r="G31" s="759">
        <v>260</v>
      </c>
      <c r="H31" s="709">
        <f t="shared" si="0"/>
        <v>5200</v>
      </c>
      <c r="I31" s="761"/>
      <c r="J31" s="223"/>
      <c r="K31" s="762" t="s">
        <v>2104</v>
      </c>
      <c r="L31" s="762"/>
      <c r="M31" s="763">
        <v>46016</v>
      </c>
      <c r="N31" s="705" t="s">
        <v>2105</v>
      </c>
      <c r="O31" s="764">
        <v>45706</v>
      </c>
      <c r="P31" s="765">
        <v>46043</v>
      </c>
      <c r="Q31" s="1642" t="s">
        <v>4102</v>
      </c>
    </row>
    <row r="32" spans="2:18" s="767" customFormat="1" ht="19.7" customHeight="1">
      <c r="B32" s="705" t="s">
        <v>2101</v>
      </c>
      <c r="C32" s="293" t="s">
        <v>1185</v>
      </c>
      <c r="D32" s="293" t="s">
        <v>4088</v>
      </c>
      <c r="E32" s="774" t="s">
        <v>4104</v>
      </c>
      <c r="F32" s="285">
        <v>8</v>
      </c>
      <c r="G32" s="759">
        <v>290</v>
      </c>
      <c r="H32" s="709">
        <f t="shared" si="0"/>
        <v>2320</v>
      </c>
      <c r="I32" s="761"/>
      <c r="J32" s="223"/>
      <c r="K32" s="762" t="s">
        <v>2104</v>
      </c>
      <c r="L32" s="762"/>
      <c r="M32" s="763">
        <v>46016</v>
      </c>
      <c r="N32" s="705" t="s">
        <v>2105</v>
      </c>
      <c r="O32" s="764">
        <v>45706</v>
      </c>
      <c r="P32" s="765">
        <v>46043</v>
      </c>
      <c r="Q32" s="1642" t="s">
        <v>4102</v>
      </c>
    </row>
    <row r="33" spans="2:18" s="767" customFormat="1" ht="19.7" customHeight="1">
      <c r="B33" s="705" t="s">
        <v>2101</v>
      </c>
      <c r="C33" s="293" t="s">
        <v>1185</v>
      </c>
      <c r="D33" s="293" t="s">
        <v>4088</v>
      </c>
      <c r="E33" s="774" t="s">
        <v>4105</v>
      </c>
      <c r="F33" s="285">
        <v>8</v>
      </c>
      <c r="G33" s="759">
        <v>220</v>
      </c>
      <c r="H33" s="709">
        <f t="shared" si="0"/>
        <v>1760</v>
      </c>
      <c r="I33" s="761"/>
      <c r="J33" s="223"/>
      <c r="K33" s="762" t="s">
        <v>2104</v>
      </c>
      <c r="L33" s="762"/>
      <c r="M33" s="763">
        <v>46016</v>
      </c>
      <c r="N33" s="705" t="s">
        <v>2105</v>
      </c>
      <c r="O33" s="764">
        <v>45706</v>
      </c>
      <c r="P33" s="765">
        <v>46043</v>
      </c>
      <c r="Q33" s="1642" t="s">
        <v>4102</v>
      </c>
    </row>
    <row r="34" spans="2:18" s="767" customFormat="1" ht="19.7" customHeight="1">
      <c r="B34" s="705" t="s">
        <v>2101</v>
      </c>
      <c r="C34" s="293" t="s">
        <v>1185</v>
      </c>
      <c r="D34" s="293" t="s">
        <v>4088</v>
      </c>
      <c r="E34" s="774" t="s">
        <v>4106</v>
      </c>
      <c r="F34" s="285">
        <v>8</v>
      </c>
      <c r="G34" s="759">
        <v>200</v>
      </c>
      <c r="H34" s="709">
        <f t="shared" si="0"/>
        <v>1600</v>
      </c>
      <c r="I34" s="761"/>
      <c r="J34" s="223"/>
      <c r="K34" s="762" t="s">
        <v>2104</v>
      </c>
      <c r="L34" s="762"/>
      <c r="M34" s="763">
        <v>46016</v>
      </c>
      <c r="N34" s="705" t="s">
        <v>2105</v>
      </c>
      <c r="O34" s="764">
        <v>45706</v>
      </c>
      <c r="P34" s="765">
        <v>46043</v>
      </c>
      <c r="Q34" s="1642" t="s">
        <v>4102</v>
      </c>
    </row>
    <row r="35" spans="2:18" s="767" customFormat="1" ht="19.7" customHeight="1">
      <c r="B35" s="705" t="s">
        <v>2101</v>
      </c>
      <c r="C35" s="293" t="s">
        <v>1185</v>
      </c>
      <c r="D35" s="293" t="s">
        <v>4088</v>
      </c>
      <c r="E35" s="774" t="s">
        <v>4107</v>
      </c>
      <c r="F35" s="285">
        <v>20</v>
      </c>
      <c r="G35" s="759">
        <v>170</v>
      </c>
      <c r="H35" s="709">
        <f t="shared" si="0"/>
        <v>3400</v>
      </c>
      <c r="I35" s="761"/>
      <c r="J35" s="223"/>
      <c r="K35" s="762" t="s">
        <v>2104</v>
      </c>
      <c r="L35" s="762"/>
      <c r="M35" s="763">
        <v>46016</v>
      </c>
      <c r="N35" s="705" t="s">
        <v>2105</v>
      </c>
      <c r="O35" s="764">
        <v>45706</v>
      </c>
      <c r="P35" s="765">
        <v>46043</v>
      </c>
      <c r="Q35" s="1642" t="s">
        <v>4102</v>
      </c>
    </row>
    <row r="36" spans="2:18" s="767" customFormat="1" ht="19.7" customHeight="1">
      <c r="B36" s="705" t="s">
        <v>2101</v>
      </c>
      <c r="C36" s="293" t="s">
        <v>1185</v>
      </c>
      <c r="D36" s="293" t="s">
        <v>4088</v>
      </c>
      <c r="E36" s="774" t="s">
        <v>4108</v>
      </c>
      <c r="F36" s="285">
        <v>8</v>
      </c>
      <c r="G36" s="759">
        <v>250</v>
      </c>
      <c r="H36" s="709">
        <f t="shared" si="0"/>
        <v>2000</v>
      </c>
      <c r="I36" s="761"/>
      <c r="J36" s="223"/>
      <c r="K36" s="762" t="s">
        <v>2104</v>
      </c>
      <c r="L36" s="762"/>
      <c r="M36" s="763">
        <v>46016</v>
      </c>
      <c r="N36" s="705" t="s">
        <v>2105</v>
      </c>
      <c r="O36" s="764">
        <v>45706</v>
      </c>
      <c r="P36" s="765">
        <v>46043</v>
      </c>
      <c r="Q36" s="1642" t="s">
        <v>4102</v>
      </c>
    </row>
    <row r="37" spans="2:18" s="767" customFormat="1" ht="19.7" customHeight="1">
      <c r="B37" s="705" t="s">
        <v>2101</v>
      </c>
      <c r="C37" s="293" t="s">
        <v>1185</v>
      </c>
      <c r="D37" s="293" t="s">
        <v>4088</v>
      </c>
      <c r="E37" s="774" t="s">
        <v>4109</v>
      </c>
      <c r="F37" s="285">
        <v>3</v>
      </c>
      <c r="G37" s="759">
        <v>370</v>
      </c>
      <c r="H37" s="709">
        <f t="shared" si="0"/>
        <v>1110</v>
      </c>
      <c r="I37" s="761"/>
      <c r="J37" s="223"/>
      <c r="K37" s="762" t="s">
        <v>2104</v>
      </c>
      <c r="L37" s="762"/>
      <c r="M37" s="763">
        <v>46016</v>
      </c>
      <c r="N37" s="705" t="s">
        <v>2105</v>
      </c>
      <c r="O37" s="764">
        <v>45706</v>
      </c>
      <c r="P37" s="765">
        <v>46043</v>
      </c>
      <c r="Q37" s="1642" t="s">
        <v>4102</v>
      </c>
    </row>
    <row r="38" spans="2:18" s="767" customFormat="1" ht="19.7" customHeight="1">
      <c r="B38" s="705" t="s">
        <v>2101</v>
      </c>
      <c r="C38" s="293" t="s">
        <v>1185</v>
      </c>
      <c r="D38" s="293" t="s">
        <v>4088</v>
      </c>
      <c r="E38" s="774" t="s">
        <v>4110</v>
      </c>
      <c r="F38" s="285">
        <v>8</v>
      </c>
      <c r="G38" s="759">
        <v>250</v>
      </c>
      <c r="H38" s="709">
        <f t="shared" si="0"/>
        <v>2000</v>
      </c>
      <c r="I38" s="761"/>
      <c r="J38" s="223"/>
      <c r="K38" s="762" t="s">
        <v>2104</v>
      </c>
      <c r="L38" s="762"/>
      <c r="M38" s="763">
        <v>46016</v>
      </c>
      <c r="N38" s="705" t="s">
        <v>2105</v>
      </c>
      <c r="O38" s="764">
        <v>45706</v>
      </c>
      <c r="P38" s="765">
        <v>46043</v>
      </c>
      <c r="Q38" s="1642" t="s">
        <v>4102</v>
      </c>
    </row>
    <row r="39" spans="2:18" s="767" customFormat="1" ht="19.7" customHeight="1">
      <c r="B39" s="705" t="s">
        <v>2101</v>
      </c>
      <c r="C39" s="293" t="s">
        <v>1185</v>
      </c>
      <c r="D39" s="293" t="s">
        <v>4088</v>
      </c>
      <c r="E39" s="774" t="s">
        <v>4111</v>
      </c>
      <c r="F39" s="285">
        <v>4</v>
      </c>
      <c r="G39" s="759">
        <v>270</v>
      </c>
      <c r="H39" s="709">
        <f t="shared" si="0"/>
        <v>1080</v>
      </c>
      <c r="I39" s="761"/>
      <c r="J39" s="223"/>
      <c r="K39" s="762" t="s">
        <v>2104</v>
      </c>
      <c r="L39" s="762"/>
      <c r="M39" s="763">
        <v>46016</v>
      </c>
      <c r="N39" s="705" t="s">
        <v>2105</v>
      </c>
      <c r="O39" s="764">
        <v>45706</v>
      </c>
      <c r="P39" s="765">
        <v>46043</v>
      </c>
      <c r="Q39" s="1642" t="s">
        <v>4102</v>
      </c>
    </row>
    <row r="40" spans="2:18" s="767" customFormat="1" ht="19.7" customHeight="1">
      <c r="B40" s="705" t="s">
        <v>2101</v>
      </c>
      <c r="C40" s="293" t="s">
        <v>1185</v>
      </c>
      <c r="D40" s="293" t="s">
        <v>4088</v>
      </c>
      <c r="E40" s="774" t="s">
        <v>4112</v>
      </c>
      <c r="F40" s="285">
        <v>8</v>
      </c>
      <c r="G40" s="759">
        <v>270</v>
      </c>
      <c r="H40" s="709">
        <f t="shared" si="0"/>
        <v>2160</v>
      </c>
      <c r="I40" s="761"/>
      <c r="J40" s="223"/>
      <c r="K40" s="762" t="s">
        <v>2104</v>
      </c>
      <c r="L40" s="762"/>
      <c r="M40" s="763">
        <v>46016</v>
      </c>
      <c r="N40" s="705" t="s">
        <v>2105</v>
      </c>
      <c r="O40" s="764">
        <v>45706</v>
      </c>
      <c r="P40" s="765">
        <v>46043</v>
      </c>
      <c r="Q40" s="1642" t="s">
        <v>4102</v>
      </c>
    </row>
    <row r="41" spans="2:18" s="767" customFormat="1" ht="19.7" customHeight="1">
      <c r="B41" s="705" t="s">
        <v>2101</v>
      </c>
      <c r="C41" s="293" t="s">
        <v>1185</v>
      </c>
      <c r="D41" s="293" t="s">
        <v>4088</v>
      </c>
      <c r="E41" s="774" t="s">
        <v>4113</v>
      </c>
      <c r="F41" s="285">
        <v>16</v>
      </c>
      <c r="G41" s="759">
        <v>180</v>
      </c>
      <c r="H41" s="709">
        <f t="shared" si="0"/>
        <v>2880</v>
      </c>
      <c r="I41" s="761"/>
      <c r="J41" s="223"/>
      <c r="K41" s="762" t="s">
        <v>2104</v>
      </c>
      <c r="L41" s="762"/>
      <c r="M41" s="763">
        <v>46016</v>
      </c>
      <c r="N41" s="705" t="s">
        <v>2105</v>
      </c>
      <c r="O41" s="764">
        <v>45706</v>
      </c>
      <c r="P41" s="765">
        <v>46043</v>
      </c>
      <c r="Q41" s="1642" t="s">
        <v>4102</v>
      </c>
    </row>
    <row r="42" spans="2:18" s="767" customFormat="1" ht="19.7" customHeight="1">
      <c r="B42" s="705" t="s">
        <v>2101</v>
      </c>
      <c r="C42" s="293" t="s">
        <v>1185</v>
      </c>
      <c r="D42" s="293" t="s">
        <v>4088</v>
      </c>
      <c r="E42" s="774" t="s">
        <v>4114</v>
      </c>
      <c r="F42" s="285">
        <v>2</v>
      </c>
      <c r="G42" s="759">
        <v>280</v>
      </c>
      <c r="H42" s="709">
        <f t="shared" si="0"/>
        <v>560</v>
      </c>
      <c r="I42" s="761"/>
      <c r="J42" s="223"/>
      <c r="K42" s="762" t="s">
        <v>2104</v>
      </c>
      <c r="L42" s="762"/>
      <c r="M42" s="763">
        <v>46016</v>
      </c>
      <c r="N42" s="705" t="s">
        <v>2105</v>
      </c>
      <c r="O42" s="764">
        <v>45706</v>
      </c>
      <c r="P42" s="765">
        <v>46043</v>
      </c>
      <c r="Q42" s="1642" t="s">
        <v>4102</v>
      </c>
    </row>
    <row r="43" spans="2:18" s="767" customFormat="1" ht="19.7" customHeight="1">
      <c r="B43" s="705" t="s">
        <v>2101</v>
      </c>
      <c r="C43" s="293" t="s">
        <v>1185</v>
      </c>
      <c r="D43" s="293" t="s">
        <v>4088</v>
      </c>
      <c r="E43" s="774" t="s">
        <v>4115</v>
      </c>
      <c r="F43" s="285">
        <v>2</v>
      </c>
      <c r="G43" s="759">
        <v>1260</v>
      </c>
      <c r="H43" s="709">
        <f t="shared" si="0"/>
        <v>2520</v>
      </c>
      <c r="I43" s="761"/>
      <c r="J43" s="223"/>
      <c r="K43" s="762" t="s">
        <v>2104</v>
      </c>
      <c r="L43" s="762"/>
      <c r="M43" s="763">
        <v>46016</v>
      </c>
      <c r="N43" s="705" t="s">
        <v>2105</v>
      </c>
      <c r="O43" s="764">
        <v>45706</v>
      </c>
      <c r="P43" s="765">
        <v>46043</v>
      </c>
      <c r="Q43" s="1642" t="s">
        <v>4102</v>
      </c>
    </row>
    <row r="44" spans="2:18" ht="19.7" customHeight="1">
      <c r="B44" s="499" t="s">
        <v>2101</v>
      </c>
      <c r="C44" s="202" t="s">
        <v>1185</v>
      </c>
      <c r="D44" s="202" t="s">
        <v>4088</v>
      </c>
      <c r="E44" s="148" t="s">
        <v>4116</v>
      </c>
      <c r="F44" s="67">
        <v>30</v>
      </c>
      <c r="G44" s="708">
        <v>280</v>
      </c>
      <c r="H44" s="709">
        <f>F44*G44</f>
        <v>8400</v>
      </c>
      <c r="I44" s="710"/>
      <c r="J44" s="69"/>
      <c r="K44" s="281" t="s">
        <v>2104</v>
      </c>
      <c r="L44" s="281"/>
      <c r="M44" s="763">
        <v>46016</v>
      </c>
      <c r="N44" s="499" t="s">
        <v>2105</v>
      </c>
      <c r="O44" s="755">
        <v>45706</v>
      </c>
      <c r="P44" s="765">
        <v>46043</v>
      </c>
      <c r="Q44" s="1642" t="s">
        <v>4102</v>
      </c>
      <c r="R44" s="771"/>
    </row>
    <row r="45" spans="2:18" ht="19.7" customHeight="1">
      <c r="B45" s="499" t="s">
        <v>2101</v>
      </c>
      <c r="C45" s="202" t="s">
        <v>1185</v>
      </c>
      <c r="D45" s="202" t="s">
        <v>4088</v>
      </c>
      <c r="E45" s="148" t="s">
        <v>4117</v>
      </c>
      <c r="F45" s="67">
        <v>6</v>
      </c>
      <c r="G45" s="708">
        <v>300</v>
      </c>
      <c r="H45" s="709">
        <f t="shared" si="0"/>
        <v>1800</v>
      </c>
      <c r="I45" s="710"/>
      <c r="J45" s="69"/>
      <c r="K45" s="281" t="s">
        <v>2104</v>
      </c>
      <c r="L45" s="281"/>
      <c r="M45" s="763">
        <v>46016</v>
      </c>
      <c r="N45" s="499" t="s">
        <v>2105</v>
      </c>
      <c r="O45" s="755">
        <v>45706</v>
      </c>
      <c r="P45" s="765">
        <v>46043</v>
      </c>
      <c r="Q45" s="1642" t="s">
        <v>4102</v>
      </c>
    </row>
    <row r="46" spans="2:18" ht="19.7" customHeight="1">
      <c r="B46" s="499" t="s">
        <v>2101</v>
      </c>
      <c r="C46" s="202" t="s">
        <v>1185</v>
      </c>
      <c r="D46" s="202" t="s">
        <v>4088</v>
      </c>
      <c r="E46" s="148" t="s">
        <v>4118</v>
      </c>
      <c r="F46" s="67">
        <v>2</v>
      </c>
      <c r="G46" s="708">
        <v>200</v>
      </c>
      <c r="H46" s="709">
        <f t="shared" si="0"/>
        <v>400</v>
      </c>
      <c r="I46" s="710"/>
      <c r="J46" s="69"/>
      <c r="K46" s="281" t="s">
        <v>2104</v>
      </c>
      <c r="L46" s="281"/>
      <c r="M46" s="763">
        <v>46016</v>
      </c>
      <c r="N46" s="499" t="s">
        <v>2105</v>
      </c>
      <c r="O46" s="755">
        <v>45706</v>
      </c>
      <c r="P46" s="765" t="s">
        <v>4119</v>
      </c>
      <c r="Q46" s="1642" t="s">
        <v>4120</v>
      </c>
    </row>
    <row r="47" spans="2:18" ht="19.7" customHeight="1">
      <c r="B47" s="499"/>
      <c r="C47" s="202"/>
      <c r="D47" s="202"/>
      <c r="E47" s="148"/>
      <c r="F47" s="67"/>
      <c r="G47" s="708">
        <v>0</v>
      </c>
      <c r="H47" s="709">
        <f t="shared" si="0"/>
        <v>0</v>
      </c>
      <c r="I47" s="710"/>
      <c r="J47" s="69"/>
      <c r="K47" s="281"/>
      <c r="L47" s="281"/>
      <c r="M47" s="753"/>
      <c r="N47" s="499"/>
      <c r="O47" s="755"/>
      <c r="P47" s="756"/>
      <c r="Q47" s="754"/>
    </row>
    <row r="48" spans="2:18" ht="19.7" customHeight="1">
      <c r="B48" s="499"/>
      <c r="C48" s="202"/>
      <c r="D48" s="202"/>
      <c r="E48" s="148" t="s">
        <v>2109</v>
      </c>
      <c r="F48" s="67">
        <v>200</v>
      </c>
      <c r="G48" s="768">
        <v>5000</v>
      </c>
      <c r="H48" s="709">
        <f t="shared" si="0"/>
        <v>1000000</v>
      </c>
      <c r="I48" s="710"/>
      <c r="J48" s="69"/>
      <c r="K48" s="281"/>
      <c r="L48" s="281"/>
      <c r="M48" s="753"/>
      <c r="N48" s="499"/>
      <c r="O48" s="755"/>
      <c r="P48" s="756"/>
      <c r="Q48" s="754"/>
    </row>
    <row r="49" spans="2:17" ht="19.7" customHeight="1">
      <c r="B49" s="499"/>
      <c r="C49" s="499"/>
      <c r="D49" s="499"/>
      <c r="E49" s="148" t="s">
        <v>2110</v>
      </c>
      <c r="F49" s="67">
        <v>40</v>
      </c>
      <c r="G49" s="768">
        <v>5000</v>
      </c>
      <c r="H49" s="709">
        <f t="shared" si="0"/>
        <v>200000</v>
      </c>
      <c r="I49" s="710"/>
      <c r="J49" s="69"/>
      <c r="K49" s="281"/>
      <c r="L49" s="281"/>
      <c r="M49" s="753"/>
      <c r="N49" s="499"/>
      <c r="O49" s="755"/>
      <c r="P49" s="756"/>
      <c r="Q49" s="754"/>
    </row>
    <row r="50" spans="2:17" ht="19.7" customHeight="1">
      <c r="B50" s="499"/>
      <c r="C50" s="202"/>
      <c r="D50" s="202"/>
      <c r="E50" s="148" t="s">
        <v>2111</v>
      </c>
      <c r="F50" s="67">
        <v>10</v>
      </c>
      <c r="G50" s="768">
        <v>5000</v>
      </c>
      <c r="H50" s="709">
        <f t="shared" si="0"/>
        <v>50000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499"/>
      <c r="D53" s="499"/>
      <c r="E53" s="148"/>
      <c r="F53" s="67"/>
      <c r="G53" s="708">
        <v>0</v>
      </c>
      <c r="H53" s="709">
        <f t="shared" si="0"/>
        <v>0</v>
      </c>
      <c r="I53" s="710"/>
      <c r="J53" s="69"/>
      <c r="K53" s="281"/>
      <c r="L53" s="281"/>
      <c r="M53" s="753"/>
      <c r="N53" s="499"/>
      <c r="O53" s="755"/>
      <c r="P53" s="756"/>
      <c r="Q53" s="754"/>
    </row>
    <row r="54" spans="2:17" ht="19.7" customHeight="1"/>
    <row r="55" spans="2:17" ht="19.7" customHeight="1"/>
    <row r="56" spans="2:17" ht="19.7" customHeight="1"/>
    <row r="57"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9C7F-BB62-4507-9FDE-731A5670BC97}">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BC1B6-5C85-4F2E-BCCE-70CA3E5794A4}">
  <dimension ref="B2:R72"/>
  <sheetViews>
    <sheetView zoomScale="85" zoomScaleNormal="85" workbookViewId="0">
      <pane xSplit="10" ySplit="8" topLeftCell="L34" activePane="bottomRight" state="frozen"/>
      <selection pane="topRight" activeCell="K1" sqref="K1"/>
      <selection pane="bottomLeft" activeCell="A9" sqref="A9"/>
      <selection pane="bottomRight" activeCell="Q11" sqref="Q11:Q20"/>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24.37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24.37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24.37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24.37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24.37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24.37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24.37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24.37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24.37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24.37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24.37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24.37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24.37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24.37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24.37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24.37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24.37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24.37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24.37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24.37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24.37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24.37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24.37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24.37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24.37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24.37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24.37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24.37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24.37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24.37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24.37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24.37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24.37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24.37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24.37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24.37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24.37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24.37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24.37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24.37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24.37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24.37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24.37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24.37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24.37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24.37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24.37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24.37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24.37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24.37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24.37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24.37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24.37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24.37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24.37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24.37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24.37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24.37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24.37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24.37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24.37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24.37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24.37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24.37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8" ht="20.100000000000001" customHeight="1">
      <c r="B2" s="737" t="s">
        <v>0</v>
      </c>
      <c r="C2" s="737"/>
      <c r="D2" s="737"/>
      <c r="E2" s="738" t="s">
        <v>4064</v>
      </c>
      <c r="G2" s="5" t="s">
        <v>2</v>
      </c>
      <c r="H2" s="6"/>
      <c r="I2" s="7"/>
      <c r="J2" s="740">
        <f>SUM(H:H)</f>
        <v>2322200</v>
      </c>
    </row>
    <row r="3" spans="2:18" ht="20.100000000000001" customHeight="1">
      <c r="B3" s="737" t="s">
        <v>3</v>
      </c>
      <c r="C3" s="737"/>
      <c r="D3" s="737"/>
      <c r="E3" s="738" t="s">
        <v>2289</v>
      </c>
    </row>
    <row r="4" spans="2:18" ht="20.100000000000001" customHeight="1">
      <c r="B4" s="737" t="s">
        <v>996</v>
      </c>
      <c r="C4" s="737"/>
      <c r="D4" s="737"/>
      <c r="E4" s="745" t="s">
        <v>4065</v>
      </c>
      <c r="G4" s="737" t="s">
        <v>41</v>
      </c>
      <c r="H4" s="737"/>
      <c r="I4" s="737"/>
      <c r="J4" s="746"/>
      <c r="K4" s="747"/>
    </row>
    <row r="5" spans="2:18" ht="20.100000000000001" customHeight="1">
      <c r="B5" s="737" t="s">
        <v>9</v>
      </c>
      <c r="C5" s="737"/>
      <c r="D5" s="737"/>
      <c r="E5" s="748" t="s">
        <v>4066</v>
      </c>
      <c r="G5" s="737"/>
      <c r="H5" s="737"/>
      <c r="I5" s="737"/>
      <c r="J5" s="749"/>
      <c r="K5" s="750"/>
    </row>
    <row r="6" spans="2:18" ht="20.100000000000001" customHeight="1">
      <c r="B6" s="737" t="s">
        <v>10</v>
      </c>
      <c r="C6" s="737"/>
      <c r="D6" s="737"/>
      <c r="E6" s="748"/>
      <c r="G6" s="737"/>
      <c r="H6" s="737"/>
      <c r="I6" s="737"/>
      <c r="J6" s="751"/>
      <c r="K6" s="752"/>
    </row>
    <row r="8" spans="2:18"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8" s="741" customFormat="1" ht="19.7" customHeight="1">
      <c r="B9" s="499"/>
      <c r="C9" s="499"/>
      <c r="D9" s="499"/>
      <c r="E9" s="706"/>
      <c r="F9" s="707"/>
      <c r="G9" s="708">
        <v>0</v>
      </c>
      <c r="H9" s="709">
        <f t="shared" ref="H9:H68" si="0">F9*G9</f>
        <v>0</v>
      </c>
      <c r="I9" s="710"/>
      <c r="J9" s="281"/>
      <c r="K9" s="281"/>
      <c r="L9" s="281"/>
      <c r="M9" s="499"/>
      <c r="N9" s="499"/>
      <c r="O9" s="281"/>
      <c r="P9" s="753"/>
      <c r="Q9" s="754"/>
    </row>
    <row r="10" spans="2:18" ht="19.7" customHeight="1">
      <c r="B10" s="499" t="s">
        <v>2101</v>
      </c>
      <c r="C10" s="27" t="s">
        <v>2107</v>
      </c>
      <c r="D10" s="27" t="s">
        <v>2107</v>
      </c>
      <c r="E10" s="798" t="s">
        <v>4067</v>
      </c>
      <c r="F10" s="67">
        <v>10</v>
      </c>
      <c r="G10" s="708">
        <v>12700</v>
      </c>
      <c r="H10" s="709">
        <f t="shared" si="0"/>
        <v>127000</v>
      </c>
      <c r="I10" s="710"/>
      <c r="J10" s="69"/>
      <c r="K10" s="281" t="s">
        <v>4068</v>
      </c>
      <c r="L10" s="281"/>
      <c r="M10" s="753"/>
      <c r="N10" s="499" t="s">
        <v>2105</v>
      </c>
      <c r="O10" s="755">
        <v>46044</v>
      </c>
      <c r="P10" s="756"/>
      <c r="Q10" s="754">
        <v>46035</v>
      </c>
      <c r="R10" s="739" t="s">
        <v>4070</v>
      </c>
    </row>
    <row r="11" spans="2:18" ht="19.7" customHeight="1">
      <c r="B11" s="499" t="s">
        <v>2101</v>
      </c>
      <c r="C11" s="27" t="s">
        <v>2107</v>
      </c>
      <c r="D11" s="27" t="s">
        <v>2107</v>
      </c>
      <c r="E11" s="757" t="s">
        <v>4071</v>
      </c>
      <c r="F11" s="67">
        <v>10</v>
      </c>
      <c r="G11" s="708">
        <v>17600</v>
      </c>
      <c r="H11" s="709">
        <f t="shared" si="0"/>
        <v>176000</v>
      </c>
      <c r="I11" s="710"/>
      <c r="J11" s="69"/>
      <c r="K11" s="281" t="s">
        <v>4068</v>
      </c>
      <c r="L11" s="281"/>
      <c r="M11" s="753"/>
      <c r="N11" s="499" t="s">
        <v>2105</v>
      </c>
      <c r="O11" s="755">
        <v>46044</v>
      </c>
      <c r="P11" s="756"/>
      <c r="Q11" s="754">
        <v>46035</v>
      </c>
      <c r="R11" s="739" t="s">
        <v>4072</v>
      </c>
    </row>
    <row r="12" spans="2:18" ht="19.7" customHeight="1">
      <c r="B12" s="499" t="s">
        <v>2101</v>
      </c>
      <c r="C12" s="27" t="s">
        <v>2107</v>
      </c>
      <c r="D12" s="27" t="s">
        <v>2107</v>
      </c>
      <c r="E12" s="757" t="s">
        <v>4073</v>
      </c>
      <c r="F12" s="67">
        <v>10</v>
      </c>
      <c r="G12" s="708">
        <v>1100</v>
      </c>
      <c r="H12" s="709">
        <f t="shared" si="0"/>
        <v>11000</v>
      </c>
      <c r="I12" s="710"/>
      <c r="J12" s="69"/>
      <c r="K12" s="281" t="s">
        <v>2104</v>
      </c>
      <c r="L12" s="281"/>
      <c r="M12" s="753"/>
      <c r="N12" s="499" t="s">
        <v>2105</v>
      </c>
      <c r="O12" s="755">
        <v>45679</v>
      </c>
      <c r="P12" s="756"/>
      <c r="Q12" s="754">
        <v>46035</v>
      </c>
      <c r="R12" s="739" t="s">
        <v>4075</v>
      </c>
    </row>
    <row r="13" spans="2:18" ht="19.7" customHeight="1">
      <c r="B13" s="499" t="s">
        <v>2101</v>
      </c>
      <c r="C13" s="27" t="s">
        <v>2107</v>
      </c>
      <c r="D13" s="27" t="s">
        <v>2107</v>
      </c>
      <c r="E13" s="757" t="s">
        <v>4076</v>
      </c>
      <c r="F13" s="67">
        <v>10</v>
      </c>
      <c r="G13" s="708">
        <v>1100</v>
      </c>
      <c r="H13" s="709">
        <f t="shared" si="0"/>
        <v>11000</v>
      </c>
      <c r="I13" s="710"/>
      <c r="J13" s="69"/>
      <c r="K13" s="281" t="s">
        <v>2104</v>
      </c>
      <c r="L13" s="281"/>
      <c r="M13" s="753"/>
      <c r="N13" s="499" t="s">
        <v>2105</v>
      </c>
      <c r="O13" s="755">
        <v>45679</v>
      </c>
      <c r="P13" s="756"/>
      <c r="Q13" s="754">
        <v>46035</v>
      </c>
      <c r="R13" s="739" t="s">
        <v>4077</v>
      </c>
    </row>
    <row r="14" spans="2:18" ht="19.7" customHeight="1">
      <c r="B14" s="499" t="s">
        <v>2101</v>
      </c>
      <c r="C14" s="27" t="s">
        <v>2107</v>
      </c>
      <c r="D14" s="27" t="s">
        <v>2107</v>
      </c>
      <c r="E14" s="148" t="s">
        <v>4078</v>
      </c>
      <c r="F14" s="67">
        <v>1</v>
      </c>
      <c r="G14" s="708">
        <v>27000</v>
      </c>
      <c r="H14" s="709">
        <f t="shared" si="0"/>
        <v>27000</v>
      </c>
      <c r="I14" s="710"/>
      <c r="J14" s="69"/>
      <c r="K14" s="281" t="s">
        <v>4068</v>
      </c>
      <c r="L14" s="281"/>
      <c r="M14" s="753"/>
      <c r="N14" s="499" t="s">
        <v>2105</v>
      </c>
      <c r="O14" s="755">
        <v>46044</v>
      </c>
      <c r="P14" s="756"/>
      <c r="Q14" s="754">
        <v>46035</v>
      </c>
      <c r="R14" s="739" t="s">
        <v>4079</v>
      </c>
    </row>
    <row r="15" spans="2:18" ht="19.7" customHeight="1">
      <c r="B15" s="499" t="s">
        <v>2101</v>
      </c>
      <c r="C15" s="27" t="s">
        <v>2107</v>
      </c>
      <c r="D15" s="27" t="s">
        <v>2107</v>
      </c>
      <c r="E15" s="148" t="s">
        <v>4080</v>
      </c>
      <c r="F15" s="67">
        <v>2</v>
      </c>
      <c r="G15" s="708">
        <v>78100</v>
      </c>
      <c r="H15" s="709">
        <f t="shared" si="0"/>
        <v>156200</v>
      </c>
      <c r="I15" s="710"/>
      <c r="J15" s="69"/>
      <c r="K15" s="281" t="s">
        <v>4068</v>
      </c>
      <c r="L15" s="281"/>
      <c r="M15" s="753"/>
      <c r="N15" s="499" t="s">
        <v>2105</v>
      </c>
      <c r="O15" s="755">
        <v>46044</v>
      </c>
      <c r="P15" s="756"/>
      <c r="Q15" s="754">
        <v>46035</v>
      </c>
      <c r="R15" s="739" t="s">
        <v>4081</v>
      </c>
    </row>
    <row r="16" spans="2:18" ht="19.7" customHeight="1">
      <c r="B16" s="499" t="s">
        <v>2101</v>
      </c>
      <c r="C16" s="27" t="s">
        <v>2107</v>
      </c>
      <c r="D16" s="27" t="s">
        <v>2107</v>
      </c>
      <c r="E16" s="148" t="s">
        <v>4082</v>
      </c>
      <c r="F16" s="67">
        <v>1</v>
      </c>
      <c r="G16" s="708">
        <v>9900</v>
      </c>
      <c r="H16" s="709">
        <f t="shared" si="0"/>
        <v>9900</v>
      </c>
      <c r="I16" s="710"/>
      <c r="J16" s="69"/>
      <c r="K16" s="281" t="s">
        <v>4068</v>
      </c>
      <c r="L16" s="281"/>
      <c r="M16" s="753"/>
      <c r="N16" s="499" t="s">
        <v>2105</v>
      </c>
      <c r="O16" s="755">
        <v>46044</v>
      </c>
      <c r="P16" s="756"/>
      <c r="Q16" s="754">
        <v>46035</v>
      </c>
      <c r="R16" s="739" t="s">
        <v>4083</v>
      </c>
    </row>
    <row r="17" spans="2:18" ht="19.7" customHeight="1">
      <c r="B17" s="499" t="s">
        <v>2101</v>
      </c>
      <c r="C17" s="27" t="s">
        <v>2107</v>
      </c>
      <c r="D17" s="27" t="s">
        <v>2107</v>
      </c>
      <c r="E17" s="148" t="s">
        <v>4084</v>
      </c>
      <c r="F17" s="67">
        <v>2</v>
      </c>
      <c r="G17" s="708">
        <v>9800</v>
      </c>
      <c r="H17" s="709">
        <f t="shared" si="0"/>
        <v>19600</v>
      </c>
      <c r="I17" s="710"/>
      <c r="J17" s="69"/>
      <c r="K17" s="281" t="s">
        <v>4068</v>
      </c>
      <c r="L17" s="281"/>
      <c r="M17" s="753"/>
      <c r="N17" s="499" t="s">
        <v>2105</v>
      </c>
      <c r="O17" s="755">
        <v>46044</v>
      </c>
      <c r="P17" s="756"/>
      <c r="Q17" s="754">
        <v>46035</v>
      </c>
      <c r="R17" s="739" t="s">
        <v>4083</v>
      </c>
    </row>
    <row r="18" spans="2:18" ht="19.7" customHeight="1">
      <c r="B18" s="499" t="s">
        <v>2101</v>
      </c>
      <c r="C18" s="27" t="s">
        <v>2107</v>
      </c>
      <c r="D18" s="27" t="s">
        <v>2107</v>
      </c>
      <c r="E18" s="148" t="s">
        <v>4085</v>
      </c>
      <c r="F18" s="67">
        <v>1</v>
      </c>
      <c r="G18" s="708">
        <v>13200</v>
      </c>
      <c r="H18" s="709">
        <f t="shared" si="0"/>
        <v>13200</v>
      </c>
      <c r="I18" s="710"/>
      <c r="J18" s="69"/>
      <c r="K18" s="281" t="s">
        <v>4068</v>
      </c>
      <c r="L18" s="281"/>
      <c r="M18" s="753"/>
      <c r="N18" s="499" t="s">
        <v>2105</v>
      </c>
      <c r="O18" s="755">
        <v>46044</v>
      </c>
      <c r="P18" s="756"/>
      <c r="Q18" s="754">
        <v>46035</v>
      </c>
      <c r="R18" s="739" t="s">
        <v>4083</v>
      </c>
    </row>
    <row r="19" spans="2:18" ht="19.7" customHeight="1">
      <c r="B19" s="499" t="s">
        <v>2101</v>
      </c>
      <c r="C19" s="27" t="s">
        <v>2107</v>
      </c>
      <c r="D19" s="27" t="s">
        <v>2107</v>
      </c>
      <c r="E19" s="148" t="s">
        <v>4086</v>
      </c>
      <c r="F19" s="67">
        <v>2</v>
      </c>
      <c r="G19" s="708">
        <v>10900</v>
      </c>
      <c r="H19" s="709">
        <f t="shared" si="0"/>
        <v>21800</v>
      </c>
      <c r="I19" s="710"/>
      <c r="J19" s="69"/>
      <c r="K19" s="281" t="s">
        <v>4068</v>
      </c>
      <c r="L19" s="281"/>
      <c r="M19" s="753"/>
      <c r="N19" s="499" t="s">
        <v>2105</v>
      </c>
      <c r="O19" s="755">
        <v>46044</v>
      </c>
      <c r="P19" s="756"/>
      <c r="Q19" s="754">
        <v>46035</v>
      </c>
      <c r="R19" s="739" t="s">
        <v>4083</v>
      </c>
    </row>
    <row r="20" spans="2:18" ht="19.7" customHeight="1">
      <c r="B20" s="499" t="s">
        <v>2101</v>
      </c>
      <c r="C20" s="27" t="s">
        <v>2107</v>
      </c>
      <c r="D20" s="27" t="s">
        <v>2107</v>
      </c>
      <c r="E20" s="148" t="s">
        <v>4087</v>
      </c>
      <c r="F20" s="67">
        <v>10</v>
      </c>
      <c r="G20" s="708">
        <v>2700</v>
      </c>
      <c r="H20" s="709">
        <f t="shared" si="0"/>
        <v>27000</v>
      </c>
      <c r="I20" s="710"/>
      <c r="J20" s="69"/>
      <c r="K20" s="281" t="s">
        <v>4068</v>
      </c>
      <c r="L20" s="281"/>
      <c r="M20" s="753"/>
      <c r="N20" s="499" t="s">
        <v>2105</v>
      </c>
      <c r="O20" s="755">
        <v>46044</v>
      </c>
      <c r="P20" s="756"/>
      <c r="Q20" s="754">
        <v>46035</v>
      </c>
      <c r="R20" s="739" t="s">
        <v>4083</v>
      </c>
    </row>
    <row r="21" spans="2:18" ht="19.7" customHeight="1">
      <c r="B21" s="499" t="s">
        <v>2101</v>
      </c>
      <c r="C21" s="202" t="s">
        <v>145</v>
      </c>
      <c r="D21" s="202" t="s">
        <v>1143</v>
      </c>
      <c r="E21" s="148" t="s">
        <v>4089</v>
      </c>
      <c r="F21" s="67">
        <v>1</v>
      </c>
      <c r="G21" s="708">
        <v>48000</v>
      </c>
      <c r="H21" s="709">
        <f t="shared" si="0"/>
        <v>48000</v>
      </c>
      <c r="I21" s="710"/>
      <c r="J21" s="69"/>
      <c r="K21" s="281" t="s">
        <v>4068</v>
      </c>
      <c r="L21" s="281"/>
      <c r="M21" s="753"/>
      <c r="N21" s="499" t="s">
        <v>2105</v>
      </c>
      <c r="O21" s="755">
        <v>45680</v>
      </c>
      <c r="P21" s="756"/>
      <c r="Q21" s="754">
        <v>46042</v>
      </c>
      <c r="R21" s="771"/>
    </row>
    <row r="22" spans="2:18" ht="19.7" customHeight="1">
      <c r="B22" s="499" t="s">
        <v>2101</v>
      </c>
      <c r="C22" s="202" t="s">
        <v>145</v>
      </c>
      <c r="D22" s="202" t="s">
        <v>1143</v>
      </c>
      <c r="E22" s="148" t="s">
        <v>4091</v>
      </c>
      <c r="F22" s="67">
        <v>6</v>
      </c>
      <c r="G22" s="708">
        <v>7670</v>
      </c>
      <c r="H22" s="709">
        <f t="shared" si="0"/>
        <v>46020</v>
      </c>
      <c r="I22" s="710"/>
      <c r="J22" s="69"/>
      <c r="K22" s="281" t="s">
        <v>4068</v>
      </c>
      <c r="L22" s="281"/>
      <c r="M22" s="753"/>
      <c r="N22" s="499" t="s">
        <v>2105</v>
      </c>
      <c r="O22" s="755">
        <v>45680</v>
      </c>
      <c r="P22" s="756"/>
      <c r="Q22" s="754">
        <v>46042</v>
      </c>
    </row>
    <row r="23" spans="2:18" ht="19.7" customHeight="1">
      <c r="B23" s="499" t="s">
        <v>2101</v>
      </c>
      <c r="C23" s="202" t="s">
        <v>145</v>
      </c>
      <c r="D23" s="202" t="s">
        <v>1143</v>
      </c>
      <c r="E23" s="148" t="s">
        <v>4092</v>
      </c>
      <c r="F23" s="67">
        <v>4</v>
      </c>
      <c r="G23" s="708">
        <v>460</v>
      </c>
      <c r="H23" s="709">
        <f t="shared" si="0"/>
        <v>1840</v>
      </c>
      <c r="I23" s="710"/>
      <c r="J23" s="69"/>
      <c r="K23" s="281" t="s">
        <v>4068</v>
      </c>
      <c r="L23" s="281"/>
      <c r="M23" s="753"/>
      <c r="N23" s="499" t="s">
        <v>2105</v>
      </c>
      <c r="O23" s="755">
        <v>45680</v>
      </c>
      <c r="P23" s="756"/>
      <c r="Q23" s="754">
        <v>46042</v>
      </c>
    </row>
    <row r="24" spans="2:18" ht="19.7" customHeight="1">
      <c r="B24" s="499" t="s">
        <v>2101</v>
      </c>
      <c r="C24" s="202" t="s">
        <v>145</v>
      </c>
      <c r="D24" s="202" t="s">
        <v>1143</v>
      </c>
      <c r="E24" s="148" t="s">
        <v>4093</v>
      </c>
      <c r="F24" s="67">
        <v>1</v>
      </c>
      <c r="G24" s="708">
        <v>1720</v>
      </c>
      <c r="H24" s="709">
        <f t="shared" si="0"/>
        <v>1720</v>
      </c>
      <c r="I24" s="710"/>
      <c r="J24" s="69"/>
      <c r="K24" s="281" t="s">
        <v>4068</v>
      </c>
      <c r="L24" s="281"/>
      <c r="M24" s="753"/>
      <c r="N24" s="499" t="s">
        <v>2105</v>
      </c>
      <c r="O24" s="755">
        <v>45680</v>
      </c>
      <c r="P24" s="756"/>
      <c r="Q24" s="754">
        <v>46042</v>
      </c>
      <c r="R24" s="771"/>
    </row>
    <row r="25" spans="2:18" ht="19.7" customHeight="1">
      <c r="B25" s="499" t="s">
        <v>2101</v>
      </c>
      <c r="C25" s="202" t="s">
        <v>145</v>
      </c>
      <c r="D25" s="202" t="s">
        <v>1143</v>
      </c>
      <c r="E25" s="148" t="s">
        <v>4094</v>
      </c>
      <c r="F25" s="67">
        <v>1</v>
      </c>
      <c r="G25" s="708">
        <v>7040</v>
      </c>
      <c r="H25" s="709">
        <f t="shared" si="0"/>
        <v>7040</v>
      </c>
      <c r="I25" s="710"/>
      <c r="J25" s="69"/>
      <c r="K25" s="281" t="s">
        <v>4068</v>
      </c>
      <c r="L25" s="281"/>
      <c r="M25" s="753"/>
      <c r="N25" s="499" t="s">
        <v>2105</v>
      </c>
      <c r="O25" s="755">
        <v>45680</v>
      </c>
      <c r="P25" s="756"/>
      <c r="Q25" s="754">
        <v>46042</v>
      </c>
    </row>
    <row r="26" spans="2:18" ht="19.7" customHeight="1">
      <c r="B26" s="499" t="s">
        <v>2101</v>
      </c>
      <c r="C26" s="202" t="s">
        <v>145</v>
      </c>
      <c r="D26" s="202" t="s">
        <v>1143</v>
      </c>
      <c r="E26" s="148" t="s">
        <v>4095</v>
      </c>
      <c r="F26" s="67">
        <v>1</v>
      </c>
      <c r="G26" s="708">
        <v>2060</v>
      </c>
      <c r="H26" s="709">
        <f t="shared" si="0"/>
        <v>2060</v>
      </c>
      <c r="I26" s="710"/>
      <c r="J26" s="69"/>
      <c r="K26" s="281" t="s">
        <v>2104</v>
      </c>
      <c r="L26" s="281"/>
      <c r="M26" s="753"/>
      <c r="N26" s="499" t="s">
        <v>2105</v>
      </c>
      <c r="O26" s="755">
        <v>45706</v>
      </c>
      <c r="P26" s="756"/>
      <c r="Q26" s="754">
        <v>46042</v>
      </c>
    </row>
    <row r="27" spans="2:18" ht="19.7" customHeight="1">
      <c r="B27" s="499" t="s">
        <v>2101</v>
      </c>
      <c r="C27" s="202" t="s">
        <v>145</v>
      </c>
      <c r="D27" s="202" t="s">
        <v>1143</v>
      </c>
      <c r="E27" s="148" t="s">
        <v>4097</v>
      </c>
      <c r="F27" s="67">
        <v>1</v>
      </c>
      <c r="G27" s="708">
        <v>1510</v>
      </c>
      <c r="H27" s="709">
        <f t="shared" si="0"/>
        <v>1510</v>
      </c>
      <c r="I27" s="710"/>
      <c r="J27" s="69"/>
      <c r="K27" s="281" t="s">
        <v>2104</v>
      </c>
      <c r="L27" s="281"/>
      <c r="M27" s="753"/>
      <c r="N27" s="499" t="s">
        <v>2105</v>
      </c>
      <c r="O27" s="755">
        <v>45706</v>
      </c>
      <c r="P27" s="756"/>
      <c r="Q27" s="754">
        <v>46042</v>
      </c>
    </row>
    <row r="28" spans="2:18" ht="19.7" customHeight="1">
      <c r="B28" s="499" t="s">
        <v>2101</v>
      </c>
      <c r="C28" s="202" t="s">
        <v>145</v>
      </c>
      <c r="D28" s="202" t="s">
        <v>1143</v>
      </c>
      <c r="E28" s="148" t="s">
        <v>4098</v>
      </c>
      <c r="F28" s="67">
        <v>10</v>
      </c>
      <c r="G28" s="708">
        <v>5610</v>
      </c>
      <c r="H28" s="709">
        <f t="shared" si="0"/>
        <v>56100</v>
      </c>
      <c r="I28" s="710"/>
      <c r="J28" s="69"/>
      <c r="K28" s="281" t="s">
        <v>2104</v>
      </c>
      <c r="L28" s="281"/>
      <c r="M28" s="753"/>
      <c r="N28" s="499" t="s">
        <v>2105</v>
      </c>
      <c r="O28" s="755">
        <v>45706</v>
      </c>
      <c r="P28" s="756"/>
      <c r="Q28" s="754">
        <v>46042</v>
      </c>
    </row>
    <row r="29" spans="2:18" ht="19.7" customHeight="1">
      <c r="B29" s="499" t="s">
        <v>2101</v>
      </c>
      <c r="C29" s="202" t="s">
        <v>145</v>
      </c>
      <c r="D29" s="202" t="s">
        <v>1143</v>
      </c>
      <c r="E29" s="148" t="s">
        <v>4099</v>
      </c>
      <c r="F29" s="67">
        <v>7</v>
      </c>
      <c r="G29" s="708">
        <v>15860</v>
      </c>
      <c r="H29" s="709">
        <f t="shared" si="0"/>
        <v>111020</v>
      </c>
      <c r="I29" s="710"/>
      <c r="J29" s="69"/>
      <c r="K29" s="281" t="s">
        <v>4068</v>
      </c>
      <c r="L29" s="281"/>
      <c r="M29" s="753"/>
      <c r="N29" s="499" t="s">
        <v>2105</v>
      </c>
      <c r="O29" s="755">
        <v>45680</v>
      </c>
      <c r="P29" s="756"/>
      <c r="Q29" s="754">
        <v>46042</v>
      </c>
      <c r="R29" s="771"/>
    </row>
    <row r="30" spans="2:18" ht="19.7" customHeight="1">
      <c r="B30" s="499" t="s">
        <v>2101</v>
      </c>
      <c r="C30" s="202" t="s">
        <v>4121</v>
      </c>
      <c r="D30" s="202" t="s">
        <v>1143</v>
      </c>
      <c r="E30" s="148" t="s">
        <v>4101</v>
      </c>
      <c r="F30" s="67">
        <v>1</v>
      </c>
      <c r="G30" s="708">
        <v>69000</v>
      </c>
      <c r="H30" s="709">
        <f t="shared" si="0"/>
        <v>69000</v>
      </c>
      <c r="I30" s="710"/>
      <c r="J30" s="69"/>
      <c r="K30" s="281" t="s">
        <v>2104</v>
      </c>
      <c r="L30" s="281"/>
      <c r="M30" s="753"/>
      <c r="N30" s="499" t="s">
        <v>2105</v>
      </c>
      <c r="O30" s="755">
        <v>45706</v>
      </c>
      <c r="P30" s="756"/>
      <c r="Q30" s="754">
        <v>46042</v>
      </c>
    </row>
    <row r="31" spans="2:18" ht="19.7" customHeight="1">
      <c r="B31" s="499" t="s">
        <v>2101</v>
      </c>
      <c r="C31" s="202" t="s">
        <v>145</v>
      </c>
      <c r="D31" s="202" t="s">
        <v>1143</v>
      </c>
      <c r="E31" s="148" t="s">
        <v>4103</v>
      </c>
      <c r="F31" s="67">
        <v>20</v>
      </c>
      <c r="G31" s="708">
        <v>260</v>
      </c>
      <c r="H31" s="709">
        <f t="shared" si="0"/>
        <v>5200</v>
      </c>
      <c r="I31" s="710"/>
      <c r="J31" s="69"/>
      <c r="K31" s="281" t="s">
        <v>2104</v>
      </c>
      <c r="L31" s="281"/>
      <c r="M31" s="753"/>
      <c r="N31" s="499" t="s">
        <v>2105</v>
      </c>
      <c r="O31" s="755">
        <v>45706</v>
      </c>
      <c r="P31" s="756"/>
      <c r="Q31" s="754">
        <v>46042</v>
      </c>
    </row>
    <row r="32" spans="2:18" ht="19.7" customHeight="1">
      <c r="B32" s="499" t="s">
        <v>2101</v>
      </c>
      <c r="C32" s="202" t="s">
        <v>145</v>
      </c>
      <c r="D32" s="202" t="s">
        <v>1143</v>
      </c>
      <c r="E32" s="148" t="s">
        <v>4104</v>
      </c>
      <c r="F32" s="67">
        <v>8</v>
      </c>
      <c r="G32" s="708">
        <v>290</v>
      </c>
      <c r="H32" s="709">
        <f t="shared" si="0"/>
        <v>2320</v>
      </c>
      <c r="I32" s="710"/>
      <c r="J32" s="69"/>
      <c r="K32" s="281" t="s">
        <v>2104</v>
      </c>
      <c r="L32" s="281"/>
      <c r="M32" s="753"/>
      <c r="N32" s="499" t="s">
        <v>2105</v>
      </c>
      <c r="O32" s="755">
        <v>45706</v>
      </c>
      <c r="P32" s="756"/>
      <c r="Q32" s="754">
        <v>46042</v>
      </c>
    </row>
    <row r="33" spans="2:18" ht="19.7" customHeight="1">
      <c r="B33" s="499" t="s">
        <v>2101</v>
      </c>
      <c r="C33" s="202" t="s">
        <v>145</v>
      </c>
      <c r="D33" s="202" t="s">
        <v>1143</v>
      </c>
      <c r="E33" s="148" t="s">
        <v>4105</v>
      </c>
      <c r="F33" s="67">
        <v>8</v>
      </c>
      <c r="G33" s="708">
        <v>220</v>
      </c>
      <c r="H33" s="709">
        <f t="shared" si="0"/>
        <v>1760</v>
      </c>
      <c r="I33" s="710"/>
      <c r="J33" s="69"/>
      <c r="K33" s="281" t="s">
        <v>2104</v>
      </c>
      <c r="L33" s="281"/>
      <c r="M33" s="753"/>
      <c r="N33" s="499" t="s">
        <v>2105</v>
      </c>
      <c r="O33" s="755">
        <v>45706</v>
      </c>
      <c r="P33" s="756"/>
      <c r="Q33" s="754">
        <v>46042</v>
      </c>
    </row>
    <row r="34" spans="2:18" ht="19.7" customHeight="1">
      <c r="B34" s="499" t="s">
        <v>2101</v>
      </c>
      <c r="C34" s="202" t="s">
        <v>145</v>
      </c>
      <c r="D34" s="202" t="s">
        <v>1143</v>
      </c>
      <c r="E34" s="148" t="s">
        <v>4106</v>
      </c>
      <c r="F34" s="67">
        <v>8</v>
      </c>
      <c r="G34" s="708">
        <v>200</v>
      </c>
      <c r="H34" s="709">
        <f t="shared" si="0"/>
        <v>1600</v>
      </c>
      <c r="I34" s="710"/>
      <c r="J34" s="69"/>
      <c r="K34" s="281" t="s">
        <v>2104</v>
      </c>
      <c r="L34" s="281"/>
      <c r="M34" s="753"/>
      <c r="N34" s="499" t="s">
        <v>2105</v>
      </c>
      <c r="O34" s="755">
        <v>45706</v>
      </c>
      <c r="P34" s="756"/>
      <c r="Q34" s="754">
        <v>46042</v>
      </c>
      <c r="R34" s="771"/>
    </row>
    <row r="35" spans="2:18" ht="19.7" customHeight="1">
      <c r="B35" s="499" t="s">
        <v>2101</v>
      </c>
      <c r="C35" s="202" t="s">
        <v>145</v>
      </c>
      <c r="D35" s="202" t="s">
        <v>1143</v>
      </c>
      <c r="E35" s="148" t="s">
        <v>4107</v>
      </c>
      <c r="F35" s="67">
        <v>20</v>
      </c>
      <c r="G35" s="708">
        <v>170</v>
      </c>
      <c r="H35" s="709">
        <f t="shared" si="0"/>
        <v>3400</v>
      </c>
      <c r="I35" s="710"/>
      <c r="J35" s="69"/>
      <c r="K35" s="281" t="s">
        <v>2104</v>
      </c>
      <c r="L35" s="281"/>
      <c r="M35" s="753"/>
      <c r="N35" s="499" t="s">
        <v>2105</v>
      </c>
      <c r="O35" s="755">
        <v>45706</v>
      </c>
      <c r="P35" s="756"/>
      <c r="Q35" s="754">
        <v>46042</v>
      </c>
    </row>
    <row r="36" spans="2:18" ht="19.7" customHeight="1">
      <c r="B36" s="499" t="s">
        <v>2101</v>
      </c>
      <c r="C36" s="202" t="s">
        <v>145</v>
      </c>
      <c r="D36" s="202" t="s">
        <v>1143</v>
      </c>
      <c r="E36" s="148" t="s">
        <v>4108</v>
      </c>
      <c r="F36" s="67">
        <v>8</v>
      </c>
      <c r="G36" s="708">
        <v>250</v>
      </c>
      <c r="H36" s="709">
        <f t="shared" si="0"/>
        <v>2000</v>
      </c>
      <c r="I36" s="710"/>
      <c r="J36" s="69"/>
      <c r="K36" s="281" t="s">
        <v>2104</v>
      </c>
      <c r="L36" s="281"/>
      <c r="M36" s="753"/>
      <c r="N36" s="499" t="s">
        <v>2105</v>
      </c>
      <c r="O36" s="755">
        <v>45706</v>
      </c>
      <c r="P36" s="756"/>
      <c r="Q36" s="754">
        <v>46042</v>
      </c>
    </row>
    <row r="37" spans="2:18" ht="19.7" customHeight="1">
      <c r="B37" s="499" t="s">
        <v>2101</v>
      </c>
      <c r="C37" s="202" t="s">
        <v>145</v>
      </c>
      <c r="D37" s="202" t="s">
        <v>1143</v>
      </c>
      <c r="E37" s="148" t="s">
        <v>4109</v>
      </c>
      <c r="F37" s="67">
        <v>3</v>
      </c>
      <c r="G37" s="708">
        <v>370</v>
      </c>
      <c r="H37" s="709">
        <f t="shared" si="0"/>
        <v>1110</v>
      </c>
      <c r="I37" s="710"/>
      <c r="J37" s="69"/>
      <c r="K37" s="281" t="s">
        <v>2104</v>
      </c>
      <c r="L37" s="281"/>
      <c r="M37" s="753"/>
      <c r="N37" s="499" t="s">
        <v>2105</v>
      </c>
      <c r="O37" s="755">
        <v>45706</v>
      </c>
      <c r="P37" s="756"/>
      <c r="Q37" s="754">
        <v>46042</v>
      </c>
    </row>
    <row r="38" spans="2:18" ht="19.7" customHeight="1">
      <c r="B38" s="499" t="s">
        <v>2101</v>
      </c>
      <c r="C38" s="202" t="s">
        <v>145</v>
      </c>
      <c r="D38" s="202" t="s">
        <v>1143</v>
      </c>
      <c r="E38" s="148" t="s">
        <v>4110</v>
      </c>
      <c r="F38" s="67">
        <v>8</v>
      </c>
      <c r="G38" s="708">
        <v>250</v>
      </c>
      <c r="H38" s="709">
        <f t="shared" si="0"/>
        <v>2000</v>
      </c>
      <c r="I38" s="710"/>
      <c r="J38" s="69"/>
      <c r="K38" s="281" t="s">
        <v>2104</v>
      </c>
      <c r="L38" s="281"/>
      <c r="M38" s="753"/>
      <c r="N38" s="499" t="s">
        <v>2105</v>
      </c>
      <c r="O38" s="755">
        <v>45706</v>
      </c>
      <c r="P38" s="756"/>
      <c r="Q38" s="754">
        <v>46042</v>
      </c>
    </row>
    <row r="39" spans="2:18" ht="19.7" customHeight="1">
      <c r="B39" s="499" t="s">
        <v>2101</v>
      </c>
      <c r="C39" s="202" t="s">
        <v>145</v>
      </c>
      <c r="D39" s="202" t="s">
        <v>1143</v>
      </c>
      <c r="E39" s="148" t="s">
        <v>4111</v>
      </c>
      <c r="F39" s="67">
        <v>4</v>
      </c>
      <c r="G39" s="708">
        <v>270</v>
      </c>
      <c r="H39" s="709">
        <f t="shared" si="0"/>
        <v>1080</v>
      </c>
      <c r="I39" s="710"/>
      <c r="J39" s="69"/>
      <c r="K39" s="281" t="s">
        <v>2104</v>
      </c>
      <c r="L39" s="281"/>
      <c r="M39" s="753"/>
      <c r="N39" s="499" t="s">
        <v>2105</v>
      </c>
      <c r="O39" s="755">
        <v>45706</v>
      </c>
      <c r="P39" s="756"/>
      <c r="Q39" s="754">
        <v>46042</v>
      </c>
      <c r="R39" s="771"/>
    </row>
    <row r="40" spans="2:18" ht="19.7" customHeight="1">
      <c r="B40" s="499" t="s">
        <v>2101</v>
      </c>
      <c r="C40" s="202" t="s">
        <v>145</v>
      </c>
      <c r="D40" s="202" t="s">
        <v>1143</v>
      </c>
      <c r="E40" s="148" t="s">
        <v>4112</v>
      </c>
      <c r="F40" s="67">
        <v>8</v>
      </c>
      <c r="G40" s="708">
        <v>270</v>
      </c>
      <c r="H40" s="709">
        <f t="shared" si="0"/>
        <v>2160</v>
      </c>
      <c r="I40" s="710"/>
      <c r="J40" s="69"/>
      <c r="K40" s="281" t="s">
        <v>2104</v>
      </c>
      <c r="L40" s="281"/>
      <c r="M40" s="753"/>
      <c r="N40" s="499" t="s">
        <v>2105</v>
      </c>
      <c r="O40" s="755">
        <v>45706</v>
      </c>
      <c r="P40" s="756"/>
      <c r="Q40" s="754">
        <v>46042</v>
      </c>
    </row>
    <row r="41" spans="2:18" ht="19.7" customHeight="1">
      <c r="B41" s="499" t="s">
        <v>2101</v>
      </c>
      <c r="C41" s="202" t="s">
        <v>145</v>
      </c>
      <c r="D41" s="202" t="s">
        <v>1143</v>
      </c>
      <c r="E41" s="148" t="s">
        <v>4113</v>
      </c>
      <c r="F41" s="67">
        <v>16</v>
      </c>
      <c r="G41" s="708">
        <v>180</v>
      </c>
      <c r="H41" s="709">
        <f t="shared" si="0"/>
        <v>2880</v>
      </c>
      <c r="I41" s="710"/>
      <c r="J41" s="69"/>
      <c r="K41" s="281" t="s">
        <v>2104</v>
      </c>
      <c r="L41" s="281"/>
      <c r="M41" s="753"/>
      <c r="N41" s="499" t="s">
        <v>2105</v>
      </c>
      <c r="O41" s="755">
        <v>45706</v>
      </c>
      <c r="P41" s="756"/>
      <c r="Q41" s="754">
        <v>46042</v>
      </c>
    </row>
    <row r="42" spans="2:18" ht="19.7" customHeight="1">
      <c r="B42" s="499" t="s">
        <v>2101</v>
      </c>
      <c r="C42" s="202" t="s">
        <v>145</v>
      </c>
      <c r="D42" s="202" t="s">
        <v>1143</v>
      </c>
      <c r="E42" s="148" t="s">
        <v>4114</v>
      </c>
      <c r="F42" s="67">
        <v>2</v>
      </c>
      <c r="G42" s="708">
        <v>280</v>
      </c>
      <c r="H42" s="709">
        <f t="shared" si="0"/>
        <v>560</v>
      </c>
      <c r="I42" s="710"/>
      <c r="J42" s="69"/>
      <c r="K42" s="281" t="s">
        <v>2104</v>
      </c>
      <c r="L42" s="281"/>
      <c r="M42" s="753"/>
      <c r="N42" s="499" t="s">
        <v>2105</v>
      </c>
      <c r="O42" s="755">
        <v>45706</v>
      </c>
      <c r="P42" s="756"/>
      <c r="Q42" s="754">
        <v>46042</v>
      </c>
    </row>
    <row r="43" spans="2:18" ht="19.7" customHeight="1">
      <c r="B43" s="499" t="s">
        <v>2101</v>
      </c>
      <c r="C43" s="202" t="s">
        <v>145</v>
      </c>
      <c r="D43" s="202" t="s">
        <v>1143</v>
      </c>
      <c r="E43" s="148" t="s">
        <v>4115</v>
      </c>
      <c r="F43" s="67">
        <v>2</v>
      </c>
      <c r="G43" s="708">
        <v>1260</v>
      </c>
      <c r="H43" s="709">
        <f t="shared" si="0"/>
        <v>2520</v>
      </c>
      <c r="I43" s="710"/>
      <c r="J43" s="69"/>
      <c r="K43" s="281" t="s">
        <v>2104</v>
      </c>
      <c r="L43" s="281"/>
      <c r="M43" s="753"/>
      <c r="N43" s="499" t="s">
        <v>2105</v>
      </c>
      <c r="O43" s="755">
        <v>45706</v>
      </c>
      <c r="P43" s="756"/>
      <c r="Q43" s="754">
        <v>46042</v>
      </c>
    </row>
    <row r="44" spans="2:18" ht="19.7" customHeight="1">
      <c r="B44" s="499" t="s">
        <v>2101</v>
      </c>
      <c r="C44" s="202" t="s">
        <v>145</v>
      </c>
      <c r="D44" s="202" t="s">
        <v>1143</v>
      </c>
      <c r="E44" s="148" t="s">
        <v>4116</v>
      </c>
      <c r="F44" s="67">
        <v>30</v>
      </c>
      <c r="G44" s="708">
        <v>280</v>
      </c>
      <c r="H44" s="709">
        <f t="shared" si="0"/>
        <v>8400</v>
      </c>
      <c r="I44" s="710"/>
      <c r="J44" s="69"/>
      <c r="K44" s="281" t="s">
        <v>2104</v>
      </c>
      <c r="L44" s="281"/>
      <c r="M44" s="753"/>
      <c r="N44" s="499" t="s">
        <v>2105</v>
      </c>
      <c r="O44" s="755">
        <v>45706</v>
      </c>
      <c r="P44" s="756"/>
      <c r="Q44" s="754">
        <v>46042</v>
      </c>
      <c r="R44" s="771"/>
    </row>
    <row r="45" spans="2:18" ht="19.7" customHeight="1">
      <c r="B45" s="499" t="s">
        <v>2101</v>
      </c>
      <c r="C45" s="202" t="s">
        <v>145</v>
      </c>
      <c r="D45" s="202" t="s">
        <v>1143</v>
      </c>
      <c r="E45" s="148" t="s">
        <v>4117</v>
      </c>
      <c r="F45" s="67">
        <v>6</v>
      </c>
      <c r="G45" s="708">
        <v>300</v>
      </c>
      <c r="H45" s="709">
        <f t="shared" si="0"/>
        <v>1800</v>
      </c>
      <c r="I45" s="710"/>
      <c r="J45" s="69"/>
      <c r="K45" s="281" t="s">
        <v>2104</v>
      </c>
      <c r="L45" s="281"/>
      <c r="M45" s="753"/>
      <c r="N45" s="499" t="s">
        <v>2105</v>
      </c>
      <c r="O45" s="755">
        <v>45706</v>
      </c>
      <c r="P45" s="756"/>
      <c r="Q45" s="754">
        <v>46042</v>
      </c>
    </row>
    <row r="46" spans="2:18" ht="19.7" customHeight="1">
      <c r="B46" s="499" t="s">
        <v>2101</v>
      </c>
      <c r="C46" s="202" t="s">
        <v>145</v>
      </c>
      <c r="D46" s="202" t="s">
        <v>1143</v>
      </c>
      <c r="E46" s="148" t="s">
        <v>4118</v>
      </c>
      <c r="F46" s="67">
        <v>2</v>
      </c>
      <c r="G46" s="708">
        <v>200</v>
      </c>
      <c r="H46" s="709">
        <f t="shared" si="0"/>
        <v>400</v>
      </c>
      <c r="I46" s="710"/>
      <c r="J46" s="69"/>
      <c r="K46" s="281" t="s">
        <v>2104</v>
      </c>
      <c r="L46" s="281"/>
      <c r="M46" s="753"/>
      <c r="N46" s="499" t="s">
        <v>2105</v>
      </c>
      <c r="O46" s="755">
        <v>45706</v>
      </c>
      <c r="P46" s="756"/>
      <c r="Q46" s="754">
        <v>46042</v>
      </c>
    </row>
    <row r="47" spans="2:18" s="767" customFormat="1" ht="19.7" customHeight="1">
      <c r="B47" s="705" t="s">
        <v>2101</v>
      </c>
      <c r="C47" s="773" t="s">
        <v>4122</v>
      </c>
      <c r="D47" s="773" t="s">
        <v>1143</v>
      </c>
      <c r="E47" s="774" t="s">
        <v>4123</v>
      </c>
      <c r="F47" s="285">
        <v>1</v>
      </c>
      <c r="G47" s="759">
        <v>36000</v>
      </c>
      <c r="H47" s="760">
        <f t="shared" si="0"/>
        <v>36000</v>
      </c>
      <c r="I47" s="761"/>
      <c r="J47" s="223" t="s">
        <v>4124</v>
      </c>
      <c r="K47" s="762" t="s">
        <v>2104</v>
      </c>
      <c r="L47" s="762"/>
      <c r="M47" s="763">
        <v>46059</v>
      </c>
      <c r="N47" s="705" t="s">
        <v>2105</v>
      </c>
      <c r="O47" s="764">
        <v>46077</v>
      </c>
      <c r="P47" s="765"/>
      <c r="Q47" s="766">
        <v>46077</v>
      </c>
      <c r="R47" s="767" t="s">
        <v>4125</v>
      </c>
    </row>
    <row r="48" spans="2:18" s="767" customFormat="1" ht="19.7" customHeight="1">
      <c r="B48" s="705" t="s">
        <v>2101</v>
      </c>
      <c r="C48" s="773" t="s">
        <v>4122</v>
      </c>
      <c r="D48" s="773" t="s">
        <v>1143</v>
      </c>
      <c r="E48" s="774" t="s">
        <v>4126</v>
      </c>
      <c r="F48" s="285">
        <v>1</v>
      </c>
      <c r="G48" s="759">
        <v>36000</v>
      </c>
      <c r="H48" s="760">
        <f>F48*G48</f>
        <v>36000</v>
      </c>
      <c r="I48" s="761"/>
      <c r="J48" s="223" t="s">
        <v>4124</v>
      </c>
      <c r="K48" s="762" t="s">
        <v>2104</v>
      </c>
      <c r="L48" s="762"/>
      <c r="M48" s="763">
        <v>46059</v>
      </c>
      <c r="N48" s="705" t="s">
        <v>2105</v>
      </c>
      <c r="O48" s="764">
        <v>46077</v>
      </c>
      <c r="P48" s="765"/>
      <c r="Q48" s="766">
        <v>46077</v>
      </c>
      <c r="R48" s="767" t="s">
        <v>4125</v>
      </c>
    </row>
    <row r="49" spans="2:18" ht="19.7" customHeight="1">
      <c r="B49" s="499"/>
      <c r="C49" s="773" t="s">
        <v>4122</v>
      </c>
      <c r="D49" s="773" t="s">
        <v>1143</v>
      </c>
      <c r="E49" s="148" t="s">
        <v>131</v>
      </c>
      <c r="F49" s="67">
        <v>1</v>
      </c>
      <c r="G49" s="708">
        <v>17000</v>
      </c>
      <c r="H49" s="709">
        <f t="shared" si="0"/>
        <v>17000</v>
      </c>
      <c r="I49" s="710"/>
      <c r="J49" s="69"/>
      <c r="K49" s="281"/>
      <c r="L49" s="281"/>
      <c r="M49" s="753"/>
      <c r="N49" s="499"/>
      <c r="O49" s="755"/>
      <c r="P49" s="756"/>
      <c r="Q49" s="754"/>
      <c r="R49" s="771"/>
    </row>
    <row r="50" spans="2:18" ht="19.7" customHeight="1">
      <c r="B50" s="499"/>
      <c r="C50" s="202"/>
      <c r="D50" s="202"/>
      <c r="E50" s="148"/>
      <c r="F50" s="67"/>
      <c r="G50" s="708"/>
      <c r="H50" s="709">
        <f t="shared" si="0"/>
        <v>0</v>
      </c>
      <c r="I50" s="710"/>
      <c r="J50" s="69"/>
      <c r="K50" s="281"/>
      <c r="L50" s="281"/>
      <c r="M50" s="753"/>
      <c r="N50" s="499"/>
      <c r="O50" s="755"/>
      <c r="P50" s="756"/>
      <c r="Q50" s="754"/>
    </row>
    <row r="51" spans="2:18" ht="19.7" customHeight="1">
      <c r="B51" s="499"/>
      <c r="C51" s="202"/>
      <c r="D51" s="202"/>
      <c r="E51" s="148"/>
      <c r="F51" s="67"/>
      <c r="G51" s="708"/>
      <c r="H51" s="709">
        <f t="shared" si="0"/>
        <v>0</v>
      </c>
      <c r="I51" s="710"/>
      <c r="J51" s="69"/>
      <c r="K51" s="281"/>
      <c r="L51" s="281"/>
      <c r="M51" s="753"/>
      <c r="N51" s="499"/>
      <c r="O51" s="755"/>
      <c r="P51" s="756"/>
      <c r="Q51" s="754"/>
    </row>
    <row r="52" spans="2:18" ht="19.7" customHeight="1">
      <c r="B52" s="499"/>
      <c r="C52" s="202"/>
      <c r="D52" s="202"/>
      <c r="E52" s="148"/>
      <c r="F52" s="67"/>
      <c r="G52" s="708"/>
      <c r="H52" s="709">
        <f t="shared" si="0"/>
        <v>0</v>
      </c>
      <c r="I52" s="710"/>
      <c r="J52" s="69"/>
      <c r="K52" s="281"/>
      <c r="L52" s="281"/>
      <c r="M52" s="753"/>
      <c r="N52" s="499"/>
      <c r="O52" s="755"/>
      <c r="P52" s="756"/>
      <c r="Q52" s="754"/>
    </row>
    <row r="53" spans="2:18" ht="19.7" customHeight="1">
      <c r="B53" s="499"/>
      <c r="C53" s="202"/>
      <c r="D53" s="202"/>
      <c r="E53" s="148"/>
      <c r="F53" s="67"/>
      <c r="G53" s="708"/>
      <c r="H53" s="709">
        <f t="shared" si="0"/>
        <v>0</v>
      </c>
      <c r="I53" s="710"/>
      <c r="J53" s="69"/>
      <c r="K53" s="281"/>
      <c r="L53" s="281"/>
      <c r="M53" s="753"/>
      <c r="N53" s="499"/>
      <c r="O53" s="755"/>
      <c r="P53" s="756"/>
      <c r="Q53" s="754"/>
    </row>
    <row r="54" spans="2:18" ht="19.7" customHeight="1">
      <c r="B54" s="499"/>
      <c r="C54" s="202"/>
      <c r="D54" s="202"/>
      <c r="E54" s="148"/>
      <c r="F54" s="67"/>
      <c r="G54" s="708"/>
      <c r="H54" s="709">
        <f t="shared" si="0"/>
        <v>0</v>
      </c>
      <c r="I54" s="710"/>
      <c r="J54" s="69"/>
      <c r="K54" s="281"/>
      <c r="L54" s="281"/>
      <c r="M54" s="753"/>
      <c r="N54" s="499"/>
      <c r="O54" s="755"/>
      <c r="P54" s="756"/>
      <c r="Q54" s="754"/>
      <c r="R54" s="771"/>
    </row>
    <row r="55" spans="2:18" ht="19.7" customHeight="1">
      <c r="B55" s="499"/>
      <c r="C55" s="202"/>
      <c r="D55" s="202"/>
      <c r="E55" s="148"/>
      <c r="F55" s="67"/>
      <c r="G55" s="708"/>
      <c r="H55" s="709">
        <f t="shared" si="0"/>
        <v>0</v>
      </c>
      <c r="I55" s="710"/>
      <c r="J55" s="69"/>
      <c r="K55" s="281"/>
      <c r="L55" s="281"/>
      <c r="M55" s="753"/>
      <c r="N55" s="499"/>
      <c r="O55" s="755"/>
      <c r="P55" s="756"/>
      <c r="Q55" s="754"/>
    </row>
    <row r="56" spans="2:18" ht="19.7" customHeight="1">
      <c r="B56" s="499"/>
      <c r="C56" s="202"/>
      <c r="D56" s="202"/>
      <c r="E56" s="148"/>
      <c r="F56" s="67"/>
      <c r="G56" s="708"/>
      <c r="H56" s="709">
        <f t="shared" si="0"/>
        <v>0</v>
      </c>
      <c r="I56" s="710"/>
      <c r="J56" s="69"/>
      <c r="K56" s="281"/>
      <c r="L56" s="281"/>
      <c r="M56" s="753"/>
      <c r="N56" s="499"/>
      <c r="O56" s="755"/>
      <c r="P56" s="756"/>
      <c r="Q56" s="754"/>
    </row>
    <row r="57" spans="2:18" ht="19.7" customHeight="1">
      <c r="B57" s="499"/>
      <c r="C57" s="202"/>
      <c r="D57" s="202"/>
      <c r="E57" s="148"/>
      <c r="F57" s="67"/>
      <c r="G57" s="708"/>
      <c r="H57" s="709">
        <f t="shared" si="0"/>
        <v>0</v>
      </c>
      <c r="I57" s="710"/>
      <c r="J57" s="69"/>
      <c r="K57" s="281"/>
      <c r="L57" s="281"/>
      <c r="M57" s="753"/>
      <c r="N57" s="499"/>
      <c r="O57" s="755"/>
      <c r="P57" s="756"/>
      <c r="Q57" s="754"/>
    </row>
    <row r="58" spans="2:18" ht="19.7" customHeight="1">
      <c r="B58" s="499"/>
      <c r="C58" s="202"/>
      <c r="D58" s="202"/>
      <c r="E58" s="148"/>
      <c r="F58" s="67"/>
      <c r="G58" s="708"/>
      <c r="H58" s="709">
        <f t="shared" si="0"/>
        <v>0</v>
      </c>
      <c r="I58" s="710"/>
      <c r="J58" s="69"/>
      <c r="K58" s="281"/>
      <c r="L58" s="281"/>
      <c r="M58" s="753"/>
      <c r="N58" s="499"/>
      <c r="O58" s="755"/>
      <c r="P58" s="756"/>
      <c r="Q58" s="754"/>
    </row>
    <row r="59" spans="2:18" ht="19.7" customHeight="1">
      <c r="B59" s="499"/>
      <c r="C59" s="202"/>
      <c r="D59" s="202"/>
      <c r="E59" s="148"/>
      <c r="F59" s="67"/>
      <c r="G59" s="708"/>
      <c r="H59" s="709">
        <f t="shared" si="0"/>
        <v>0</v>
      </c>
      <c r="I59" s="710"/>
      <c r="J59" s="69"/>
      <c r="K59" s="281"/>
      <c r="L59" s="281"/>
      <c r="M59" s="753"/>
      <c r="N59" s="499"/>
      <c r="O59" s="755"/>
      <c r="P59" s="756"/>
      <c r="Q59" s="754"/>
      <c r="R59" s="771"/>
    </row>
    <row r="60" spans="2:18" ht="19.7" customHeight="1">
      <c r="B60" s="499"/>
      <c r="C60" s="202"/>
      <c r="D60" s="202"/>
      <c r="E60" s="148"/>
      <c r="F60" s="67"/>
      <c r="G60" s="708"/>
      <c r="H60" s="709">
        <f t="shared" si="0"/>
        <v>0</v>
      </c>
      <c r="I60" s="710"/>
      <c r="J60" s="69"/>
      <c r="K60" s="281"/>
      <c r="L60" s="281"/>
      <c r="M60" s="753"/>
      <c r="N60" s="499"/>
      <c r="O60" s="755"/>
      <c r="P60" s="756"/>
      <c r="Q60" s="754"/>
    </row>
    <row r="61" spans="2:18" ht="19.7" customHeight="1">
      <c r="B61" s="499"/>
      <c r="C61" s="202"/>
      <c r="D61" s="202"/>
      <c r="E61" s="148"/>
      <c r="F61" s="67"/>
      <c r="G61" s="708"/>
      <c r="H61" s="709">
        <f t="shared" si="0"/>
        <v>0</v>
      </c>
      <c r="I61" s="710"/>
      <c r="J61" s="69"/>
      <c r="K61" s="281"/>
      <c r="L61" s="281"/>
      <c r="M61" s="753"/>
      <c r="N61" s="499"/>
      <c r="O61" s="755"/>
      <c r="P61" s="756"/>
      <c r="Q61" s="754"/>
    </row>
    <row r="62" spans="2:18" ht="19.7" customHeight="1">
      <c r="B62" s="499"/>
      <c r="C62" s="202"/>
      <c r="D62" s="202"/>
      <c r="E62" s="148"/>
      <c r="F62" s="67"/>
      <c r="G62" s="708">
        <v>0</v>
      </c>
      <c r="H62" s="709">
        <f t="shared" si="0"/>
        <v>0</v>
      </c>
      <c r="I62" s="710"/>
      <c r="J62" s="69"/>
      <c r="K62" s="281"/>
      <c r="L62" s="281"/>
      <c r="M62" s="753"/>
      <c r="N62" s="499"/>
      <c r="O62" s="755"/>
      <c r="P62" s="756"/>
      <c r="Q62" s="754"/>
    </row>
    <row r="63" spans="2:18" ht="19.7" customHeight="1">
      <c r="B63" s="499"/>
      <c r="C63" s="202"/>
      <c r="D63" s="202"/>
      <c r="E63" s="148" t="s">
        <v>2109</v>
      </c>
      <c r="F63" s="67">
        <v>200</v>
      </c>
      <c r="G63" s="768">
        <v>5000</v>
      </c>
      <c r="H63" s="709">
        <f t="shared" si="0"/>
        <v>1000000</v>
      </c>
      <c r="I63" s="710"/>
      <c r="J63" s="69"/>
      <c r="K63" s="281"/>
      <c r="L63" s="281"/>
      <c r="M63" s="753"/>
      <c r="N63" s="499"/>
      <c r="O63" s="755"/>
      <c r="P63" s="756"/>
      <c r="Q63" s="754"/>
    </row>
    <row r="64" spans="2:18" ht="19.7" customHeight="1">
      <c r="B64" s="499"/>
      <c r="C64" s="499"/>
      <c r="D64" s="499"/>
      <c r="E64" s="148" t="s">
        <v>2110</v>
      </c>
      <c r="F64" s="67">
        <v>40</v>
      </c>
      <c r="G64" s="768">
        <v>5000</v>
      </c>
      <c r="H64" s="709">
        <f t="shared" si="0"/>
        <v>200000</v>
      </c>
      <c r="I64" s="710"/>
      <c r="J64" s="69"/>
      <c r="K64" s="281"/>
      <c r="L64" s="281"/>
      <c r="M64" s="753"/>
      <c r="N64" s="499"/>
      <c r="O64" s="755"/>
      <c r="P64" s="756"/>
      <c r="Q64" s="754"/>
    </row>
    <row r="65" spans="2:17" ht="19.7" customHeight="1">
      <c r="B65" s="499"/>
      <c r="C65" s="202"/>
      <c r="D65" s="202"/>
      <c r="E65" s="148" t="s">
        <v>2111</v>
      </c>
      <c r="F65" s="67">
        <v>10</v>
      </c>
      <c r="G65" s="768">
        <v>5000</v>
      </c>
      <c r="H65" s="709">
        <f t="shared" si="0"/>
        <v>50000</v>
      </c>
      <c r="I65" s="710"/>
      <c r="J65" s="69"/>
      <c r="K65" s="281"/>
      <c r="L65" s="281"/>
      <c r="M65" s="753"/>
      <c r="N65" s="499"/>
      <c r="O65" s="755"/>
      <c r="P65" s="756"/>
      <c r="Q65" s="754"/>
    </row>
    <row r="66" spans="2:17" ht="19.7" customHeight="1">
      <c r="B66" s="499"/>
      <c r="C66" s="202"/>
      <c r="D66" s="202"/>
      <c r="E66" s="148"/>
      <c r="F66" s="67"/>
      <c r="G66" s="708">
        <v>0</v>
      </c>
      <c r="H66" s="709">
        <f t="shared" si="0"/>
        <v>0</v>
      </c>
      <c r="I66" s="710"/>
      <c r="J66" s="69"/>
      <c r="K66" s="281"/>
      <c r="L66" s="281"/>
      <c r="M66" s="753"/>
      <c r="N66" s="499"/>
      <c r="O66" s="755"/>
      <c r="P66" s="756"/>
      <c r="Q66" s="754"/>
    </row>
    <row r="67" spans="2:17" ht="19.7" customHeight="1">
      <c r="B67" s="499"/>
      <c r="C67" s="202"/>
      <c r="D67" s="202"/>
      <c r="E67" s="148"/>
      <c r="F67" s="67"/>
      <c r="G67" s="708">
        <v>0</v>
      </c>
      <c r="H67" s="709">
        <f t="shared" si="0"/>
        <v>0</v>
      </c>
      <c r="I67" s="710"/>
      <c r="J67" s="69"/>
      <c r="K67" s="281"/>
      <c r="L67" s="281"/>
      <c r="M67" s="753"/>
      <c r="N67" s="499"/>
      <c r="O67" s="755"/>
      <c r="P67" s="756"/>
      <c r="Q67" s="754"/>
    </row>
    <row r="68" spans="2:17" ht="19.7" customHeight="1">
      <c r="B68" s="499"/>
      <c r="C68" s="499"/>
      <c r="D68" s="499"/>
      <c r="E68" s="148"/>
      <c r="F68" s="67"/>
      <c r="G68" s="708">
        <v>0</v>
      </c>
      <c r="H68" s="709">
        <f t="shared" si="0"/>
        <v>0</v>
      </c>
      <c r="I68" s="710"/>
      <c r="J68" s="69"/>
      <c r="K68" s="281"/>
      <c r="L68" s="281"/>
      <c r="M68" s="753"/>
      <c r="N68" s="499"/>
      <c r="O68" s="755"/>
      <c r="P68" s="756"/>
      <c r="Q68" s="754"/>
    </row>
    <row r="69" spans="2:17" ht="19.7" customHeight="1"/>
    <row r="70" spans="2:17" ht="19.7" customHeight="1"/>
    <row r="71" spans="2:17" ht="19.7" customHeight="1"/>
    <row r="7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FBC87-CDCA-4EE8-86E3-29829DA730B0}">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764A0-64C0-404E-BE64-CDC64FFE9201}">
  <dimension ref="B2:R72"/>
  <sheetViews>
    <sheetView zoomScale="85" zoomScaleNormal="85" workbookViewId="0">
      <pane xSplit="10" ySplit="8" topLeftCell="L29" activePane="bottomRight" state="frozen"/>
      <selection pane="topRight" activeCell="K1" sqref="K1"/>
      <selection pane="bottomLeft" activeCell="A9" sqref="A9"/>
      <selection pane="bottomRight" activeCell="M51" sqref="M51"/>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24.37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24.37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24.37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24.37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24.37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24.37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24.37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24.37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24.37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24.37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24.37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24.37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24.37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24.37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24.37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24.37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24.37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24.37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24.37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24.37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24.37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24.37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24.37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24.37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24.37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24.37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24.37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24.37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24.37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24.37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24.37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24.37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24.37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24.37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24.37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24.37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24.37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24.37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24.37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24.37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24.37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24.37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24.37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24.37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24.37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24.37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24.37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24.37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24.37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24.37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24.37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24.37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24.37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24.37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24.37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24.37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24.37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24.37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24.37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24.37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24.37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24.37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24.37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24.37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8" ht="20.100000000000001" customHeight="1">
      <c r="B2" s="737" t="s">
        <v>0</v>
      </c>
      <c r="C2" s="737"/>
      <c r="D2" s="737"/>
      <c r="E2" s="738" t="s">
        <v>4064</v>
      </c>
      <c r="G2" s="5" t="s">
        <v>2</v>
      </c>
      <c r="H2" s="6"/>
      <c r="I2" s="7"/>
      <c r="J2" s="740">
        <f>SUM(H:H)</f>
        <v>5396200</v>
      </c>
    </row>
    <row r="3" spans="2:18" ht="20.100000000000001" customHeight="1">
      <c r="B3" s="737" t="s">
        <v>3</v>
      </c>
      <c r="C3" s="737"/>
      <c r="D3" s="737"/>
      <c r="E3" s="738" t="s">
        <v>2289</v>
      </c>
    </row>
    <row r="4" spans="2:18" ht="20.100000000000001" customHeight="1">
      <c r="B4" s="737" t="s">
        <v>996</v>
      </c>
      <c r="C4" s="737"/>
      <c r="D4" s="737"/>
      <c r="E4" s="745" t="s">
        <v>4065</v>
      </c>
      <c r="G4" s="737" t="s">
        <v>41</v>
      </c>
      <c r="H4" s="737"/>
      <c r="I4" s="737"/>
      <c r="J4" s="746"/>
      <c r="K4" s="747"/>
    </row>
    <row r="5" spans="2:18" ht="20.100000000000001" customHeight="1">
      <c r="B5" s="737" t="s">
        <v>9</v>
      </c>
      <c r="C5" s="737"/>
      <c r="D5" s="737"/>
      <c r="E5" s="748" t="s">
        <v>4066</v>
      </c>
      <c r="G5" s="737"/>
      <c r="H5" s="737"/>
      <c r="I5" s="737"/>
      <c r="J5" s="749"/>
      <c r="K5" s="750"/>
    </row>
    <row r="6" spans="2:18" ht="20.100000000000001" customHeight="1">
      <c r="B6" s="737" t="s">
        <v>10</v>
      </c>
      <c r="C6" s="737"/>
      <c r="D6" s="737"/>
      <c r="E6" s="748"/>
      <c r="G6" s="737"/>
      <c r="H6" s="737"/>
      <c r="I6" s="737"/>
      <c r="J6" s="751"/>
      <c r="K6" s="752"/>
    </row>
    <row r="8" spans="2:18"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8" s="741" customFormat="1" ht="19.7" customHeight="1">
      <c r="B9" s="499"/>
      <c r="C9" s="499"/>
      <c r="D9" s="499"/>
      <c r="E9" s="706"/>
      <c r="F9" s="707"/>
      <c r="G9" s="708">
        <v>0</v>
      </c>
      <c r="H9" s="709">
        <f t="shared" ref="H9:H68" si="0">F9*G9</f>
        <v>0</v>
      </c>
      <c r="I9" s="710"/>
      <c r="J9" s="281"/>
      <c r="K9" s="281"/>
      <c r="L9" s="281"/>
      <c r="M9" s="499"/>
      <c r="N9" s="499"/>
      <c r="O9" s="281"/>
      <c r="P9" s="753"/>
      <c r="Q9" s="754"/>
    </row>
    <row r="10" spans="2:18" ht="19.7" customHeight="1">
      <c r="B10" s="499" t="s">
        <v>2101</v>
      </c>
      <c r="C10" s="27" t="s">
        <v>2107</v>
      </c>
      <c r="D10" s="27" t="s">
        <v>2107</v>
      </c>
      <c r="E10" s="798" t="s">
        <v>4067</v>
      </c>
      <c r="F10" s="67">
        <v>10</v>
      </c>
      <c r="G10" s="708">
        <v>12700</v>
      </c>
      <c r="H10" s="709">
        <f t="shared" si="0"/>
        <v>127000</v>
      </c>
      <c r="I10" s="710"/>
      <c r="J10" s="69"/>
      <c r="K10" s="281" t="s">
        <v>4068</v>
      </c>
      <c r="L10" s="281"/>
      <c r="M10" s="753"/>
      <c r="N10" s="499" t="s">
        <v>2105</v>
      </c>
      <c r="O10" s="755">
        <v>46044</v>
      </c>
      <c r="P10" s="756"/>
      <c r="Q10" s="754"/>
      <c r="R10" s="739" t="s">
        <v>4070</v>
      </c>
    </row>
    <row r="11" spans="2:18" ht="19.7" customHeight="1">
      <c r="B11" s="499" t="s">
        <v>2101</v>
      </c>
      <c r="C11" s="27" t="s">
        <v>2107</v>
      </c>
      <c r="D11" s="27" t="s">
        <v>2107</v>
      </c>
      <c r="E11" s="757" t="s">
        <v>4071</v>
      </c>
      <c r="F11" s="67">
        <v>10</v>
      </c>
      <c r="G11" s="708">
        <v>17600</v>
      </c>
      <c r="H11" s="709">
        <f t="shared" si="0"/>
        <v>176000</v>
      </c>
      <c r="I11" s="710"/>
      <c r="J11" s="69"/>
      <c r="K11" s="281" t="s">
        <v>4068</v>
      </c>
      <c r="L11" s="281"/>
      <c r="M11" s="753"/>
      <c r="N11" s="499" t="s">
        <v>2105</v>
      </c>
      <c r="O11" s="755">
        <v>46044</v>
      </c>
      <c r="P11" s="756"/>
      <c r="Q11" s="754"/>
      <c r="R11" s="739" t="s">
        <v>4072</v>
      </c>
    </row>
    <row r="12" spans="2:18" ht="19.7" customHeight="1">
      <c r="B12" s="499" t="s">
        <v>2101</v>
      </c>
      <c r="C12" s="27" t="s">
        <v>2107</v>
      </c>
      <c r="D12" s="27" t="s">
        <v>2107</v>
      </c>
      <c r="E12" s="757" t="s">
        <v>4073</v>
      </c>
      <c r="F12" s="67">
        <v>10</v>
      </c>
      <c r="G12" s="708">
        <v>1100</v>
      </c>
      <c r="H12" s="709">
        <f t="shared" si="0"/>
        <v>11000</v>
      </c>
      <c r="I12" s="710"/>
      <c r="J12" s="69"/>
      <c r="K12" s="281" t="s">
        <v>2104</v>
      </c>
      <c r="L12" s="281"/>
      <c r="M12" s="753"/>
      <c r="N12" s="499" t="s">
        <v>2105</v>
      </c>
      <c r="O12" s="755">
        <v>45679</v>
      </c>
      <c r="P12" s="756"/>
      <c r="Q12" s="754"/>
      <c r="R12" s="739" t="s">
        <v>4075</v>
      </c>
    </row>
    <row r="13" spans="2:18" ht="19.7" customHeight="1">
      <c r="B13" s="499" t="s">
        <v>2101</v>
      </c>
      <c r="C13" s="27" t="s">
        <v>2107</v>
      </c>
      <c r="D13" s="27" t="s">
        <v>2107</v>
      </c>
      <c r="E13" s="757" t="s">
        <v>4076</v>
      </c>
      <c r="F13" s="67">
        <v>10</v>
      </c>
      <c r="G13" s="708">
        <v>1100</v>
      </c>
      <c r="H13" s="709">
        <f t="shared" si="0"/>
        <v>11000</v>
      </c>
      <c r="I13" s="710"/>
      <c r="J13" s="69"/>
      <c r="K13" s="281" t="s">
        <v>2104</v>
      </c>
      <c r="L13" s="281"/>
      <c r="M13" s="753"/>
      <c r="N13" s="499" t="s">
        <v>2105</v>
      </c>
      <c r="O13" s="755">
        <v>45679</v>
      </c>
      <c r="P13" s="756"/>
      <c r="Q13" s="754"/>
      <c r="R13" s="739" t="s">
        <v>4077</v>
      </c>
    </row>
    <row r="14" spans="2:18" ht="19.7" customHeight="1">
      <c r="B14" s="499" t="s">
        <v>2101</v>
      </c>
      <c r="C14" s="27" t="s">
        <v>2107</v>
      </c>
      <c r="D14" s="27" t="s">
        <v>2107</v>
      </c>
      <c r="E14" s="148" t="s">
        <v>4078</v>
      </c>
      <c r="F14" s="67">
        <v>1</v>
      </c>
      <c r="G14" s="708">
        <v>27000</v>
      </c>
      <c r="H14" s="709">
        <f t="shared" si="0"/>
        <v>27000</v>
      </c>
      <c r="I14" s="710"/>
      <c r="J14" s="69"/>
      <c r="K14" s="281" t="s">
        <v>4068</v>
      </c>
      <c r="L14" s="281"/>
      <c r="M14" s="753"/>
      <c r="N14" s="499" t="s">
        <v>2105</v>
      </c>
      <c r="O14" s="755">
        <v>46044</v>
      </c>
      <c r="P14" s="756"/>
      <c r="Q14" s="754"/>
      <c r="R14" s="739" t="s">
        <v>4079</v>
      </c>
    </row>
    <row r="15" spans="2:18" ht="19.7" customHeight="1">
      <c r="B15" s="499" t="s">
        <v>2101</v>
      </c>
      <c r="C15" s="27" t="s">
        <v>2107</v>
      </c>
      <c r="D15" s="27" t="s">
        <v>2107</v>
      </c>
      <c r="E15" s="148" t="s">
        <v>4080</v>
      </c>
      <c r="F15" s="67">
        <v>2</v>
      </c>
      <c r="G15" s="708">
        <v>78100</v>
      </c>
      <c r="H15" s="709">
        <f t="shared" si="0"/>
        <v>156200</v>
      </c>
      <c r="I15" s="710"/>
      <c r="J15" s="69"/>
      <c r="K15" s="281" t="s">
        <v>4068</v>
      </c>
      <c r="L15" s="281"/>
      <c r="M15" s="753"/>
      <c r="N15" s="499" t="s">
        <v>2105</v>
      </c>
      <c r="O15" s="755">
        <v>46044</v>
      </c>
      <c r="P15" s="756"/>
      <c r="Q15" s="754"/>
      <c r="R15" s="739" t="s">
        <v>4081</v>
      </c>
    </row>
    <row r="16" spans="2:18" ht="19.7" customHeight="1">
      <c r="B16" s="499" t="s">
        <v>2101</v>
      </c>
      <c r="C16" s="27" t="s">
        <v>2107</v>
      </c>
      <c r="D16" s="27" t="s">
        <v>2107</v>
      </c>
      <c r="E16" s="148" t="s">
        <v>4082</v>
      </c>
      <c r="F16" s="67">
        <v>1</v>
      </c>
      <c r="G16" s="708">
        <v>9900</v>
      </c>
      <c r="H16" s="709">
        <f t="shared" si="0"/>
        <v>9900</v>
      </c>
      <c r="I16" s="710"/>
      <c r="J16" s="69"/>
      <c r="K16" s="281" t="s">
        <v>4068</v>
      </c>
      <c r="L16" s="281"/>
      <c r="M16" s="753"/>
      <c r="N16" s="499" t="s">
        <v>2105</v>
      </c>
      <c r="O16" s="755">
        <v>46044</v>
      </c>
      <c r="P16" s="756"/>
      <c r="Q16" s="754"/>
      <c r="R16" s="739" t="s">
        <v>4083</v>
      </c>
    </row>
    <row r="17" spans="2:18" ht="19.7" customHeight="1">
      <c r="B17" s="499" t="s">
        <v>2101</v>
      </c>
      <c r="C17" s="27" t="s">
        <v>2107</v>
      </c>
      <c r="D17" s="27" t="s">
        <v>2107</v>
      </c>
      <c r="E17" s="148" t="s">
        <v>4084</v>
      </c>
      <c r="F17" s="67">
        <v>2</v>
      </c>
      <c r="G17" s="708">
        <v>9800</v>
      </c>
      <c r="H17" s="709">
        <f t="shared" si="0"/>
        <v>19600</v>
      </c>
      <c r="I17" s="710"/>
      <c r="J17" s="69"/>
      <c r="K17" s="281" t="s">
        <v>4068</v>
      </c>
      <c r="L17" s="281"/>
      <c r="M17" s="753"/>
      <c r="N17" s="499" t="s">
        <v>2105</v>
      </c>
      <c r="O17" s="755">
        <v>46044</v>
      </c>
      <c r="P17" s="756"/>
      <c r="Q17" s="754"/>
      <c r="R17" s="739" t="s">
        <v>4083</v>
      </c>
    </row>
    <row r="18" spans="2:18" ht="19.7" customHeight="1">
      <c r="B18" s="499" t="s">
        <v>2101</v>
      </c>
      <c r="C18" s="27" t="s">
        <v>2107</v>
      </c>
      <c r="D18" s="27" t="s">
        <v>2107</v>
      </c>
      <c r="E18" s="148" t="s">
        <v>4085</v>
      </c>
      <c r="F18" s="67">
        <v>1</v>
      </c>
      <c r="G18" s="708">
        <v>13200</v>
      </c>
      <c r="H18" s="709">
        <f t="shared" si="0"/>
        <v>13200</v>
      </c>
      <c r="I18" s="710"/>
      <c r="J18" s="69"/>
      <c r="K18" s="281" t="s">
        <v>4068</v>
      </c>
      <c r="L18" s="281"/>
      <c r="M18" s="753"/>
      <c r="N18" s="499" t="s">
        <v>2105</v>
      </c>
      <c r="O18" s="755">
        <v>46044</v>
      </c>
      <c r="P18" s="756"/>
      <c r="Q18" s="754"/>
      <c r="R18" s="739" t="s">
        <v>4083</v>
      </c>
    </row>
    <row r="19" spans="2:18" ht="19.7" customHeight="1">
      <c r="B19" s="499" t="s">
        <v>2101</v>
      </c>
      <c r="C19" s="27" t="s">
        <v>2107</v>
      </c>
      <c r="D19" s="27" t="s">
        <v>2107</v>
      </c>
      <c r="E19" s="148" t="s">
        <v>4086</v>
      </c>
      <c r="F19" s="67">
        <v>2</v>
      </c>
      <c r="G19" s="708">
        <v>10900</v>
      </c>
      <c r="H19" s="709">
        <f t="shared" si="0"/>
        <v>21800</v>
      </c>
      <c r="I19" s="710"/>
      <c r="J19" s="69"/>
      <c r="K19" s="281" t="s">
        <v>4068</v>
      </c>
      <c r="L19" s="281"/>
      <c r="M19" s="753"/>
      <c r="N19" s="499" t="s">
        <v>2105</v>
      </c>
      <c r="O19" s="755">
        <v>46044</v>
      </c>
      <c r="P19" s="756"/>
      <c r="Q19" s="754"/>
      <c r="R19" s="739" t="s">
        <v>4083</v>
      </c>
    </row>
    <row r="20" spans="2:18" ht="19.7" customHeight="1">
      <c r="B20" s="499" t="s">
        <v>2101</v>
      </c>
      <c r="C20" s="27" t="s">
        <v>2107</v>
      </c>
      <c r="D20" s="27" t="s">
        <v>2107</v>
      </c>
      <c r="E20" s="148" t="s">
        <v>4087</v>
      </c>
      <c r="F20" s="67">
        <v>10</v>
      </c>
      <c r="G20" s="708">
        <v>2700</v>
      </c>
      <c r="H20" s="709">
        <f t="shared" si="0"/>
        <v>27000</v>
      </c>
      <c r="I20" s="710"/>
      <c r="J20" s="69"/>
      <c r="K20" s="281" t="s">
        <v>4068</v>
      </c>
      <c r="L20" s="281"/>
      <c r="M20" s="753"/>
      <c r="N20" s="499" t="s">
        <v>2105</v>
      </c>
      <c r="O20" s="755">
        <v>46044</v>
      </c>
      <c r="P20" s="756"/>
      <c r="Q20" s="754"/>
      <c r="R20" s="739" t="s">
        <v>4083</v>
      </c>
    </row>
    <row r="21" spans="2:18" ht="19.7" customHeight="1">
      <c r="B21" s="499" t="s">
        <v>2101</v>
      </c>
      <c r="C21" s="202" t="s">
        <v>145</v>
      </c>
      <c r="D21" s="202" t="s">
        <v>1143</v>
      </c>
      <c r="E21" s="148" t="s">
        <v>4089</v>
      </c>
      <c r="F21" s="67">
        <v>1</v>
      </c>
      <c r="G21" s="708">
        <v>48000</v>
      </c>
      <c r="H21" s="709">
        <f t="shared" si="0"/>
        <v>48000</v>
      </c>
      <c r="I21" s="710"/>
      <c r="J21" s="69"/>
      <c r="K21" s="281" t="s">
        <v>4068</v>
      </c>
      <c r="L21" s="281"/>
      <c r="M21" s="753"/>
      <c r="N21" s="499" t="s">
        <v>2105</v>
      </c>
      <c r="O21" s="755">
        <v>45680</v>
      </c>
      <c r="P21" s="756"/>
      <c r="Q21" s="754"/>
      <c r="R21" s="771"/>
    </row>
    <row r="22" spans="2:18" ht="19.7" customHeight="1">
      <c r="B22" s="499" t="s">
        <v>2101</v>
      </c>
      <c r="C22" s="202" t="s">
        <v>145</v>
      </c>
      <c r="D22" s="202" t="s">
        <v>1143</v>
      </c>
      <c r="E22" s="148" t="s">
        <v>4091</v>
      </c>
      <c r="F22" s="67">
        <v>6</v>
      </c>
      <c r="G22" s="708">
        <v>7670</v>
      </c>
      <c r="H22" s="709">
        <f t="shared" si="0"/>
        <v>46020</v>
      </c>
      <c r="I22" s="710"/>
      <c r="J22" s="69"/>
      <c r="K22" s="281" t="s">
        <v>4068</v>
      </c>
      <c r="L22" s="281"/>
      <c r="M22" s="753"/>
      <c r="N22" s="499" t="s">
        <v>2105</v>
      </c>
      <c r="O22" s="755">
        <v>45680</v>
      </c>
      <c r="P22" s="756"/>
      <c r="Q22" s="754"/>
    </row>
    <row r="23" spans="2:18" ht="19.7" customHeight="1">
      <c r="B23" s="499" t="s">
        <v>2101</v>
      </c>
      <c r="C23" s="202" t="s">
        <v>145</v>
      </c>
      <c r="D23" s="202" t="s">
        <v>1143</v>
      </c>
      <c r="E23" s="148" t="s">
        <v>4092</v>
      </c>
      <c r="F23" s="67">
        <v>4</v>
      </c>
      <c r="G23" s="708">
        <v>460</v>
      </c>
      <c r="H23" s="709">
        <f t="shared" si="0"/>
        <v>1840</v>
      </c>
      <c r="I23" s="710"/>
      <c r="J23" s="69"/>
      <c r="K23" s="281" t="s">
        <v>4068</v>
      </c>
      <c r="L23" s="281"/>
      <c r="M23" s="753"/>
      <c r="N23" s="499" t="s">
        <v>2105</v>
      </c>
      <c r="O23" s="755">
        <v>45680</v>
      </c>
      <c r="P23" s="756"/>
      <c r="Q23" s="754"/>
    </row>
    <row r="24" spans="2:18" ht="19.7" customHeight="1">
      <c r="B24" s="499" t="s">
        <v>2101</v>
      </c>
      <c r="C24" s="202" t="s">
        <v>145</v>
      </c>
      <c r="D24" s="202" t="s">
        <v>1143</v>
      </c>
      <c r="E24" s="148" t="s">
        <v>4093</v>
      </c>
      <c r="F24" s="67">
        <v>1</v>
      </c>
      <c r="G24" s="708">
        <v>1720</v>
      </c>
      <c r="H24" s="709">
        <f t="shared" si="0"/>
        <v>1720</v>
      </c>
      <c r="I24" s="710"/>
      <c r="J24" s="69"/>
      <c r="K24" s="281" t="s">
        <v>4068</v>
      </c>
      <c r="L24" s="281"/>
      <c r="M24" s="753"/>
      <c r="N24" s="499" t="s">
        <v>2105</v>
      </c>
      <c r="O24" s="755">
        <v>45680</v>
      </c>
      <c r="P24" s="756"/>
      <c r="Q24" s="754"/>
      <c r="R24" s="771"/>
    </row>
    <row r="25" spans="2:18" ht="19.7" customHeight="1">
      <c r="B25" s="499" t="s">
        <v>2101</v>
      </c>
      <c r="C25" s="202" t="s">
        <v>145</v>
      </c>
      <c r="D25" s="202" t="s">
        <v>1143</v>
      </c>
      <c r="E25" s="148" t="s">
        <v>4094</v>
      </c>
      <c r="F25" s="67">
        <v>1</v>
      </c>
      <c r="G25" s="708">
        <v>7040</v>
      </c>
      <c r="H25" s="709">
        <f t="shared" si="0"/>
        <v>7040</v>
      </c>
      <c r="I25" s="710"/>
      <c r="J25" s="69"/>
      <c r="K25" s="281" t="s">
        <v>4068</v>
      </c>
      <c r="L25" s="281"/>
      <c r="M25" s="753"/>
      <c r="N25" s="499" t="s">
        <v>2105</v>
      </c>
      <c r="O25" s="755">
        <v>45680</v>
      </c>
      <c r="P25" s="756"/>
      <c r="Q25" s="754"/>
    </row>
    <row r="26" spans="2:18" ht="19.7" customHeight="1">
      <c r="B26" s="499" t="s">
        <v>2101</v>
      </c>
      <c r="C26" s="202" t="s">
        <v>145</v>
      </c>
      <c r="D26" s="202" t="s">
        <v>1143</v>
      </c>
      <c r="E26" s="148" t="s">
        <v>4095</v>
      </c>
      <c r="F26" s="67">
        <v>1</v>
      </c>
      <c r="G26" s="708">
        <v>2060</v>
      </c>
      <c r="H26" s="709">
        <f t="shared" si="0"/>
        <v>2060</v>
      </c>
      <c r="I26" s="710"/>
      <c r="J26" s="69"/>
      <c r="K26" s="281" t="s">
        <v>2104</v>
      </c>
      <c r="L26" s="281"/>
      <c r="M26" s="753"/>
      <c r="N26" s="499" t="s">
        <v>2105</v>
      </c>
      <c r="O26" s="755">
        <v>45706</v>
      </c>
      <c r="P26" s="756"/>
      <c r="Q26" s="754"/>
    </row>
    <row r="27" spans="2:18" ht="19.7" customHeight="1">
      <c r="B27" s="499" t="s">
        <v>2101</v>
      </c>
      <c r="C27" s="202" t="s">
        <v>145</v>
      </c>
      <c r="D27" s="202" t="s">
        <v>1143</v>
      </c>
      <c r="E27" s="148" t="s">
        <v>4097</v>
      </c>
      <c r="F27" s="67">
        <v>1</v>
      </c>
      <c r="G27" s="708">
        <v>1510</v>
      </c>
      <c r="H27" s="709">
        <f t="shared" si="0"/>
        <v>1510</v>
      </c>
      <c r="I27" s="710"/>
      <c r="J27" s="69"/>
      <c r="K27" s="281" t="s">
        <v>2104</v>
      </c>
      <c r="L27" s="281"/>
      <c r="M27" s="753"/>
      <c r="N27" s="499" t="s">
        <v>2105</v>
      </c>
      <c r="O27" s="755">
        <v>45706</v>
      </c>
      <c r="P27" s="756"/>
      <c r="Q27" s="754"/>
    </row>
    <row r="28" spans="2:18" ht="19.7" customHeight="1">
      <c r="B28" s="499" t="s">
        <v>2101</v>
      </c>
      <c r="C28" s="202" t="s">
        <v>145</v>
      </c>
      <c r="D28" s="202" t="s">
        <v>1143</v>
      </c>
      <c r="E28" s="148" t="s">
        <v>4098</v>
      </c>
      <c r="F28" s="67">
        <v>10</v>
      </c>
      <c r="G28" s="708">
        <v>5610</v>
      </c>
      <c r="H28" s="709">
        <f t="shared" si="0"/>
        <v>56100</v>
      </c>
      <c r="I28" s="710"/>
      <c r="J28" s="69"/>
      <c r="K28" s="281" t="s">
        <v>2104</v>
      </c>
      <c r="L28" s="281"/>
      <c r="M28" s="753"/>
      <c r="N28" s="499" t="s">
        <v>2105</v>
      </c>
      <c r="O28" s="755">
        <v>45706</v>
      </c>
      <c r="P28" s="756"/>
      <c r="Q28" s="754"/>
    </row>
    <row r="29" spans="2:18" ht="19.7" customHeight="1">
      <c r="B29" s="499" t="s">
        <v>2101</v>
      </c>
      <c r="C29" s="202" t="s">
        <v>145</v>
      </c>
      <c r="D29" s="202" t="s">
        <v>1143</v>
      </c>
      <c r="E29" s="148" t="s">
        <v>4099</v>
      </c>
      <c r="F29" s="67">
        <v>7</v>
      </c>
      <c r="G29" s="708">
        <v>15860</v>
      </c>
      <c r="H29" s="709">
        <f t="shared" si="0"/>
        <v>111020</v>
      </c>
      <c r="I29" s="710"/>
      <c r="J29" s="69"/>
      <c r="K29" s="281" t="s">
        <v>4068</v>
      </c>
      <c r="L29" s="281"/>
      <c r="M29" s="753"/>
      <c r="N29" s="499" t="s">
        <v>2105</v>
      </c>
      <c r="O29" s="755">
        <v>45680</v>
      </c>
      <c r="P29" s="756"/>
      <c r="Q29" s="754"/>
      <c r="R29" s="771"/>
    </row>
    <row r="30" spans="2:18" ht="19.7" customHeight="1">
      <c r="B30" s="499" t="s">
        <v>2101</v>
      </c>
      <c r="C30" s="202" t="s">
        <v>4121</v>
      </c>
      <c r="D30" s="202" t="s">
        <v>1143</v>
      </c>
      <c r="E30" s="148" t="s">
        <v>4101</v>
      </c>
      <c r="F30" s="67">
        <v>1</v>
      </c>
      <c r="G30" s="708">
        <v>69000</v>
      </c>
      <c r="H30" s="709">
        <f t="shared" si="0"/>
        <v>69000</v>
      </c>
      <c r="I30" s="710"/>
      <c r="J30" s="69"/>
      <c r="K30" s="281" t="s">
        <v>2104</v>
      </c>
      <c r="L30" s="281"/>
      <c r="M30" s="753"/>
      <c r="N30" s="499" t="s">
        <v>2105</v>
      </c>
      <c r="O30" s="755">
        <v>45706</v>
      </c>
      <c r="P30" s="756"/>
      <c r="Q30" s="754"/>
    </row>
    <row r="31" spans="2:18" ht="19.7" customHeight="1">
      <c r="B31" s="499" t="s">
        <v>2101</v>
      </c>
      <c r="C31" s="202" t="s">
        <v>145</v>
      </c>
      <c r="D31" s="202" t="s">
        <v>1143</v>
      </c>
      <c r="E31" s="148" t="s">
        <v>4103</v>
      </c>
      <c r="F31" s="67">
        <v>20</v>
      </c>
      <c r="G31" s="708">
        <v>260</v>
      </c>
      <c r="H31" s="709">
        <f t="shared" si="0"/>
        <v>5200</v>
      </c>
      <c r="I31" s="710"/>
      <c r="J31" s="69"/>
      <c r="K31" s="281" t="s">
        <v>2104</v>
      </c>
      <c r="L31" s="281"/>
      <c r="M31" s="753"/>
      <c r="N31" s="499" t="s">
        <v>2105</v>
      </c>
      <c r="O31" s="755">
        <v>45706</v>
      </c>
      <c r="P31" s="756"/>
      <c r="Q31" s="754"/>
    </row>
    <row r="32" spans="2:18" ht="19.7" customHeight="1">
      <c r="B32" s="499" t="s">
        <v>2101</v>
      </c>
      <c r="C32" s="202" t="s">
        <v>145</v>
      </c>
      <c r="D32" s="202" t="s">
        <v>1143</v>
      </c>
      <c r="E32" s="148" t="s">
        <v>4104</v>
      </c>
      <c r="F32" s="67">
        <v>8</v>
      </c>
      <c r="G32" s="708">
        <v>290</v>
      </c>
      <c r="H32" s="709">
        <f t="shared" si="0"/>
        <v>2320</v>
      </c>
      <c r="I32" s="710"/>
      <c r="J32" s="69"/>
      <c r="K32" s="281" t="s">
        <v>2104</v>
      </c>
      <c r="L32" s="281"/>
      <c r="M32" s="753"/>
      <c r="N32" s="499" t="s">
        <v>2105</v>
      </c>
      <c r="O32" s="755">
        <v>45706</v>
      </c>
      <c r="P32" s="756"/>
      <c r="Q32" s="754"/>
    </row>
    <row r="33" spans="2:18" ht="19.7" customHeight="1">
      <c r="B33" s="499" t="s">
        <v>2101</v>
      </c>
      <c r="C33" s="202" t="s">
        <v>145</v>
      </c>
      <c r="D33" s="202" t="s">
        <v>1143</v>
      </c>
      <c r="E33" s="148" t="s">
        <v>4105</v>
      </c>
      <c r="F33" s="67">
        <v>8</v>
      </c>
      <c r="G33" s="708">
        <v>220</v>
      </c>
      <c r="H33" s="709">
        <f t="shared" si="0"/>
        <v>1760</v>
      </c>
      <c r="I33" s="710"/>
      <c r="J33" s="69"/>
      <c r="K33" s="281" t="s">
        <v>2104</v>
      </c>
      <c r="L33" s="281"/>
      <c r="M33" s="753"/>
      <c r="N33" s="499" t="s">
        <v>2105</v>
      </c>
      <c r="O33" s="755">
        <v>45706</v>
      </c>
      <c r="P33" s="756"/>
      <c r="Q33" s="754"/>
    </row>
    <row r="34" spans="2:18" ht="19.7" customHeight="1">
      <c r="B34" s="499" t="s">
        <v>2101</v>
      </c>
      <c r="C34" s="202" t="s">
        <v>145</v>
      </c>
      <c r="D34" s="202" t="s">
        <v>1143</v>
      </c>
      <c r="E34" s="148" t="s">
        <v>4106</v>
      </c>
      <c r="F34" s="67">
        <v>8</v>
      </c>
      <c r="G34" s="708">
        <v>200</v>
      </c>
      <c r="H34" s="709">
        <f t="shared" si="0"/>
        <v>1600</v>
      </c>
      <c r="I34" s="710"/>
      <c r="J34" s="69"/>
      <c r="K34" s="281" t="s">
        <v>2104</v>
      </c>
      <c r="L34" s="281"/>
      <c r="M34" s="753"/>
      <c r="N34" s="499" t="s">
        <v>2105</v>
      </c>
      <c r="O34" s="755">
        <v>45706</v>
      </c>
      <c r="P34" s="756"/>
      <c r="Q34" s="754"/>
      <c r="R34" s="771"/>
    </row>
    <row r="35" spans="2:18" ht="19.7" customHeight="1">
      <c r="B35" s="499" t="s">
        <v>2101</v>
      </c>
      <c r="C35" s="202" t="s">
        <v>145</v>
      </c>
      <c r="D35" s="202" t="s">
        <v>1143</v>
      </c>
      <c r="E35" s="148" t="s">
        <v>4107</v>
      </c>
      <c r="F35" s="67">
        <v>20</v>
      </c>
      <c r="G35" s="708">
        <v>170</v>
      </c>
      <c r="H35" s="709">
        <f t="shared" si="0"/>
        <v>3400</v>
      </c>
      <c r="I35" s="710"/>
      <c r="J35" s="69"/>
      <c r="K35" s="281" t="s">
        <v>2104</v>
      </c>
      <c r="L35" s="281"/>
      <c r="M35" s="753"/>
      <c r="N35" s="499" t="s">
        <v>2105</v>
      </c>
      <c r="O35" s="755">
        <v>45706</v>
      </c>
      <c r="P35" s="756"/>
      <c r="Q35" s="754"/>
    </row>
    <row r="36" spans="2:18" ht="19.7" customHeight="1">
      <c r="B36" s="499" t="s">
        <v>2101</v>
      </c>
      <c r="C36" s="202" t="s">
        <v>145</v>
      </c>
      <c r="D36" s="202" t="s">
        <v>1143</v>
      </c>
      <c r="E36" s="148" t="s">
        <v>4108</v>
      </c>
      <c r="F36" s="67">
        <v>8</v>
      </c>
      <c r="G36" s="708">
        <v>250</v>
      </c>
      <c r="H36" s="709">
        <f t="shared" si="0"/>
        <v>2000</v>
      </c>
      <c r="I36" s="710"/>
      <c r="J36" s="69"/>
      <c r="K36" s="281" t="s">
        <v>2104</v>
      </c>
      <c r="L36" s="281"/>
      <c r="M36" s="753"/>
      <c r="N36" s="499" t="s">
        <v>2105</v>
      </c>
      <c r="O36" s="755">
        <v>45706</v>
      </c>
      <c r="P36" s="756"/>
      <c r="Q36" s="754"/>
    </row>
    <row r="37" spans="2:18" ht="19.7" customHeight="1">
      <c r="B37" s="499" t="s">
        <v>2101</v>
      </c>
      <c r="C37" s="202" t="s">
        <v>145</v>
      </c>
      <c r="D37" s="202" t="s">
        <v>1143</v>
      </c>
      <c r="E37" s="148" t="s">
        <v>4109</v>
      </c>
      <c r="F37" s="67">
        <v>3</v>
      </c>
      <c r="G37" s="708">
        <v>370</v>
      </c>
      <c r="H37" s="709">
        <f t="shared" si="0"/>
        <v>1110</v>
      </c>
      <c r="I37" s="710"/>
      <c r="J37" s="69"/>
      <c r="K37" s="281" t="s">
        <v>2104</v>
      </c>
      <c r="L37" s="281"/>
      <c r="M37" s="753"/>
      <c r="N37" s="499" t="s">
        <v>2105</v>
      </c>
      <c r="O37" s="755">
        <v>45706</v>
      </c>
      <c r="P37" s="756"/>
      <c r="Q37" s="754"/>
    </row>
    <row r="38" spans="2:18" ht="19.7" customHeight="1">
      <c r="B38" s="499" t="s">
        <v>2101</v>
      </c>
      <c r="C38" s="202" t="s">
        <v>145</v>
      </c>
      <c r="D38" s="202" t="s">
        <v>1143</v>
      </c>
      <c r="E38" s="148" t="s">
        <v>4110</v>
      </c>
      <c r="F38" s="67">
        <v>8</v>
      </c>
      <c r="G38" s="708">
        <v>250</v>
      </c>
      <c r="H38" s="709">
        <f t="shared" si="0"/>
        <v>2000</v>
      </c>
      <c r="I38" s="710"/>
      <c r="J38" s="69"/>
      <c r="K38" s="281" t="s">
        <v>2104</v>
      </c>
      <c r="L38" s="281"/>
      <c r="M38" s="753"/>
      <c r="N38" s="499" t="s">
        <v>2105</v>
      </c>
      <c r="O38" s="755">
        <v>45706</v>
      </c>
      <c r="P38" s="756"/>
      <c r="Q38" s="754"/>
    </row>
    <row r="39" spans="2:18" ht="19.7" customHeight="1">
      <c r="B39" s="499" t="s">
        <v>2101</v>
      </c>
      <c r="C39" s="202" t="s">
        <v>145</v>
      </c>
      <c r="D39" s="202" t="s">
        <v>1143</v>
      </c>
      <c r="E39" s="148" t="s">
        <v>4111</v>
      </c>
      <c r="F39" s="67">
        <v>4</v>
      </c>
      <c r="G39" s="708">
        <v>270</v>
      </c>
      <c r="H39" s="709">
        <f t="shared" si="0"/>
        <v>1080</v>
      </c>
      <c r="I39" s="710"/>
      <c r="J39" s="69"/>
      <c r="K39" s="281" t="s">
        <v>2104</v>
      </c>
      <c r="L39" s="281"/>
      <c r="M39" s="753"/>
      <c r="N39" s="499" t="s">
        <v>2105</v>
      </c>
      <c r="O39" s="755">
        <v>45706</v>
      </c>
      <c r="P39" s="756"/>
      <c r="Q39" s="754"/>
      <c r="R39" s="771"/>
    </row>
    <row r="40" spans="2:18" ht="19.7" customHeight="1">
      <c r="B40" s="499" t="s">
        <v>2101</v>
      </c>
      <c r="C40" s="202" t="s">
        <v>145</v>
      </c>
      <c r="D40" s="202" t="s">
        <v>1143</v>
      </c>
      <c r="E40" s="148" t="s">
        <v>4112</v>
      </c>
      <c r="F40" s="67">
        <v>8</v>
      </c>
      <c r="G40" s="708">
        <v>270</v>
      </c>
      <c r="H40" s="709">
        <f t="shared" si="0"/>
        <v>2160</v>
      </c>
      <c r="I40" s="710"/>
      <c r="J40" s="69"/>
      <c r="K40" s="281" t="s">
        <v>2104</v>
      </c>
      <c r="L40" s="281"/>
      <c r="M40" s="753"/>
      <c r="N40" s="499" t="s">
        <v>2105</v>
      </c>
      <c r="O40" s="755">
        <v>45706</v>
      </c>
      <c r="P40" s="756"/>
      <c r="Q40" s="754"/>
    </row>
    <row r="41" spans="2:18" ht="19.7" customHeight="1">
      <c r="B41" s="499" t="s">
        <v>2101</v>
      </c>
      <c r="C41" s="202" t="s">
        <v>145</v>
      </c>
      <c r="D41" s="202" t="s">
        <v>1143</v>
      </c>
      <c r="E41" s="148" t="s">
        <v>4113</v>
      </c>
      <c r="F41" s="67">
        <v>16</v>
      </c>
      <c r="G41" s="708">
        <v>180</v>
      </c>
      <c r="H41" s="709">
        <f t="shared" si="0"/>
        <v>2880</v>
      </c>
      <c r="I41" s="710"/>
      <c r="J41" s="69"/>
      <c r="K41" s="281" t="s">
        <v>2104</v>
      </c>
      <c r="L41" s="281"/>
      <c r="M41" s="753"/>
      <c r="N41" s="499" t="s">
        <v>2105</v>
      </c>
      <c r="O41" s="755">
        <v>45706</v>
      </c>
      <c r="P41" s="756"/>
      <c r="Q41" s="754"/>
    </row>
    <row r="42" spans="2:18" ht="19.7" customHeight="1">
      <c r="B42" s="499" t="s">
        <v>2101</v>
      </c>
      <c r="C42" s="202" t="s">
        <v>145</v>
      </c>
      <c r="D42" s="202" t="s">
        <v>1143</v>
      </c>
      <c r="E42" s="148" t="s">
        <v>4114</v>
      </c>
      <c r="F42" s="67">
        <v>2</v>
      </c>
      <c r="G42" s="708">
        <v>280</v>
      </c>
      <c r="H42" s="709">
        <f t="shared" si="0"/>
        <v>560</v>
      </c>
      <c r="I42" s="710"/>
      <c r="J42" s="69"/>
      <c r="K42" s="281" t="s">
        <v>2104</v>
      </c>
      <c r="L42" s="281"/>
      <c r="M42" s="753"/>
      <c r="N42" s="499" t="s">
        <v>2105</v>
      </c>
      <c r="O42" s="755">
        <v>45706</v>
      </c>
      <c r="P42" s="756"/>
      <c r="Q42" s="754"/>
    </row>
    <row r="43" spans="2:18" ht="19.7" customHeight="1">
      <c r="B43" s="499" t="s">
        <v>2101</v>
      </c>
      <c r="C43" s="202" t="s">
        <v>145</v>
      </c>
      <c r="D43" s="202" t="s">
        <v>1143</v>
      </c>
      <c r="E43" s="148" t="s">
        <v>4115</v>
      </c>
      <c r="F43" s="67">
        <v>2</v>
      </c>
      <c r="G43" s="708">
        <v>1260</v>
      </c>
      <c r="H43" s="709">
        <f t="shared" si="0"/>
        <v>2520</v>
      </c>
      <c r="I43" s="710"/>
      <c r="J43" s="69"/>
      <c r="K43" s="281" t="s">
        <v>2104</v>
      </c>
      <c r="L43" s="281"/>
      <c r="M43" s="753"/>
      <c r="N43" s="499" t="s">
        <v>2105</v>
      </c>
      <c r="O43" s="755">
        <v>45706</v>
      </c>
      <c r="P43" s="756"/>
      <c r="Q43" s="754"/>
    </row>
    <row r="44" spans="2:18" ht="19.7" customHeight="1">
      <c r="B44" s="499" t="s">
        <v>2101</v>
      </c>
      <c r="C44" s="202" t="s">
        <v>145</v>
      </c>
      <c r="D44" s="202" t="s">
        <v>1143</v>
      </c>
      <c r="E44" s="148" t="s">
        <v>4116</v>
      </c>
      <c r="F44" s="67">
        <v>30</v>
      </c>
      <c r="G44" s="708">
        <v>280</v>
      </c>
      <c r="H44" s="709">
        <f t="shared" si="0"/>
        <v>8400</v>
      </c>
      <c r="I44" s="710"/>
      <c r="J44" s="69"/>
      <c r="K44" s="281" t="s">
        <v>2104</v>
      </c>
      <c r="L44" s="281"/>
      <c r="M44" s="753"/>
      <c r="N44" s="499" t="s">
        <v>2105</v>
      </c>
      <c r="O44" s="755">
        <v>45706</v>
      </c>
      <c r="P44" s="756"/>
      <c r="Q44" s="754"/>
      <c r="R44" s="771"/>
    </row>
    <row r="45" spans="2:18" ht="19.7" customHeight="1">
      <c r="B45" s="499" t="s">
        <v>2101</v>
      </c>
      <c r="C45" s="202" t="s">
        <v>145</v>
      </c>
      <c r="D45" s="202" t="s">
        <v>1143</v>
      </c>
      <c r="E45" s="148" t="s">
        <v>4117</v>
      </c>
      <c r="F45" s="67">
        <v>6</v>
      </c>
      <c r="G45" s="708">
        <v>300</v>
      </c>
      <c r="H45" s="709">
        <f t="shared" si="0"/>
        <v>1800</v>
      </c>
      <c r="I45" s="710"/>
      <c r="J45" s="69"/>
      <c r="K45" s="281" t="s">
        <v>2104</v>
      </c>
      <c r="L45" s="281"/>
      <c r="M45" s="753"/>
      <c r="N45" s="499" t="s">
        <v>2105</v>
      </c>
      <c r="O45" s="755">
        <v>45706</v>
      </c>
      <c r="P45" s="756"/>
      <c r="Q45" s="754"/>
    </row>
    <row r="46" spans="2:18" ht="19.7" customHeight="1">
      <c r="B46" s="499" t="s">
        <v>2101</v>
      </c>
      <c r="C46" s="202" t="s">
        <v>145</v>
      </c>
      <c r="D46" s="202" t="s">
        <v>1143</v>
      </c>
      <c r="E46" s="148" t="s">
        <v>4118</v>
      </c>
      <c r="F46" s="67">
        <v>2</v>
      </c>
      <c r="G46" s="708">
        <v>200</v>
      </c>
      <c r="H46" s="709">
        <f t="shared" si="0"/>
        <v>400</v>
      </c>
      <c r="I46" s="710"/>
      <c r="J46" s="69"/>
      <c r="K46" s="281" t="s">
        <v>2104</v>
      </c>
      <c r="L46" s="281"/>
      <c r="M46" s="753"/>
      <c r="N46" s="499" t="s">
        <v>2105</v>
      </c>
      <c r="O46" s="755">
        <v>45706</v>
      </c>
      <c r="P46" s="756"/>
      <c r="Q46" s="754"/>
    </row>
    <row r="47" spans="2:18" ht="19.7" customHeight="1">
      <c r="B47" s="499" t="s">
        <v>2101</v>
      </c>
      <c r="C47" s="202" t="s">
        <v>4122</v>
      </c>
      <c r="D47" s="202" t="s">
        <v>4127</v>
      </c>
      <c r="E47" s="148" t="s">
        <v>4123</v>
      </c>
      <c r="F47" s="67">
        <v>1</v>
      </c>
      <c r="G47" s="708">
        <v>31500</v>
      </c>
      <c r="H47" s="709">
        <f t="shared" si="0"/>
        <v>31500</v>
      </c>
      <c r="I47" s="710"/>
      <c r="J47" s="69" t="s">
        <v>4124</v>
      </c>
      <c r="K47" s="281" t="s">
        <v>2104</v>
      </c>
      <c r="L47" s="281"/>
      <c r="M47" s="753"/>
      <c r="N47" s="499" t="s">
        <v>2105</v>
      </c>
      <c r="O47" s="755">
        <v>46062</v>
      </c>
      <c r="P47" s="756"/>
      <c r="Q47" s="754"/>
      <c r="R47" s="739" t="s">
        <v>4125</v>
      </c>
    </row>
    <row r="48" spans="2:18" ht="19.7" customHeight="1">
      <c r="B48" s="499" t="s">
        <v>2101</v>
      </c>
      <c r="C48" s="202" t="s">
        <v>4122</v>
      </c>
      <c r="D48" s="202" t="s">
        <v>4127</v>
      </c>
      <c r="E48" s="148" t="s">
        <v>4126</v>
      </c>
      <c r="F48" s="67">
        <v>1</v>
      </c>
      <c r="G48" s="708">
        <v>31500</v>
      </c>
      <c r="H48" s="709">
        <f>F48*G48</f>
        <v>31500</v>
      </c>
      <c r="I48" s="710"/>
      <c r="J48" s="69" t="s">
        <v>4124</v>
      </c>
      <c r="K48" s="281" t="s">
        <v>2104</v>
      </c>
      <c r="L48" s="281"/>
      <c r="M48" s="753"/>
      <c r="N48" s="499" t="s">
        <v>2105</v>
      </c>
      <c r="O48" s="755">
        <v>46062</v>
      </c>
      <c r="P48" s="756"/>
      <c r="Q48" s="754"/>
      <c r="R48" s="739" t="s">
        <v>4125</v>
      </c>
    </row>
    <row r="49" spans="2:18" s="767" customFormat="1" ht="19.7" customHeight="1">
      <c r="B49" s="705" t="s">
        <v>2101</v>
      </c>
      <c r="C49" s="773" t="s">
        <v>4128</v>
      </c>
      <c r="D49" s="773" t="s">
        <v>4128</v>
      </c>
      <c r="E49" s="774" t="s">
        <v>4129</v>
      </c>
      <c r="F49" s="285">
        <v>1</v>
      </c>
      <c r="G49" s="759">
        <v>3330000</v>
      </c>
      <c r="H49" s="760">
        <f t="shared" si="0"/>
        <v>3330000</v>
      </c>
      <c r="I49" s="761"/>
      <c r="J49" s="223"/>
      <c r="K49" s="762" t="s">
        <v>2104</v>
      </c>
      <c r="L49" s="762"/>
      <c r="M49" s="763">
        <v>46056</v>
      </c>
      <c r="N49" s="705" t="s">
        <v>2105</v>
      </c>
      <c r="O49" s="764">
        <v>46087</v>
      </c>
      <c r="P49" s="765"/>
      <c r="Q49" s="766"/>
      <c r="R49" s="1644"/>
    </row>
    <row r="50" spans="2:18" s="767" customFormat="1" ht="19.7" customHeight="1">
      <c r="B50" s="705"/>
      <c r="C50" s="773"/>
      <c r="D50" s="773"/>
      <c r="E50" s="774" t="s">
        <v>3061</v>
      </c>
      <c r="F50" s="285">
        <v>1</v>
      </c>
      <c r="G50" s="759">
        <v>-230000</v>
      </c>
      <c r="H50" s="760">
        <f t="shared" si="0"/>
        <v>-230000</v>
      </c>
      <c r="I50" s="761"/>
      <c r="J50" s="223"/>
      <c r="K50" s="762" t="s">
        <v>2104</v>
      </c>
      <c r="L50" s="762"/>
      <c r="M50" s="763">
        <v>46056</v>
      </c>
      <c r="N50" s="705"/>
      <c r="O50" s="764"/>
      <c r="P50" s="765"/>
      <c r="Q50" s="766"/>
    </row>
    <row r="51" spans="2:18" ht="19.7" customHeight="1">
      <c r="B51" s="499"/>
      <c r="C51" s="202"/>
      <c r="D51" s="202"/>
      <c r="E51" s="148"/>
      <c r="F51" s="67"/>
      <c r="G51" s="708"/>
      <c r="H51" s="709">
        <f t="shared" si="0"/>
        <v>0</v>
      </c>
      <c r="I51" s="710"/>
      <c r="J51" s="69"/>
      <c r="K51" s="281"/>
      <c r="L51" s="281"/>
      <c r="M51" s="753"/>
      <c r="N51" s="499"/>
      <c r="O51" s="755"/>
      <c r="P51" s="756"/>
      <c r="Q51" s="754"/>
    </row>
    <row r="52" spans="2:18" ht="19.7" customHeight="1">
      <c r="B52" s="499"/>
      <c r="C52" s="202"/>
      <c r="D52" s="202"/>
      <c r="E52" s="148"/>
      <c r="F52" s="67"/>
      <c r="G52" s="708"/>
      <c r="H52" s="709">
        <f t="shared" si="0"/>
        <v>0</v>
      </c>
      <c r="I52" s="710"/>
      <c r="J52" s="69"/>
      <c r="K52" s="281"/>
      <c r="L52" s="281"/>
      <c r="M52" s="753"/>
      <c r="N52" s="499"/>
      <c r="O52" s="755"/>
      <c r="P52" s="756"/>
      <c r="Q52" s="754"/>
    </row>
    <row r="53" spans="2:18" ht="19.7" customHeight="1">
      <c r="B53" s="499"/>
      <c r="C53" s="202"/>
      <c r="D53" s="202"/>
      <c r="E53" s="148"/>
      <c r="F53" s="67"/>
      <c r="G53" s="708"/>
      <c r="H53" s="709">
        <f t="shared" si="0"/>
        <v>0</v>
      </c>
      <c r="I53" s="710"/>
      <c r="J53" s="69"/>
      <c r="K53" s="281"/>
      <c r="L53" s="281"/>
      <c r="M53" s="753"/>
      <c r="N53" s="499"/>
      <c r="O53" s="755"/>
      <c r="P53" s="756"/>
      <c r="Q53" s="754"/>
    </row>
    <row r="54" spans="2:18" ht="19.7" customHeight="1">
      <c r="B54" s="499"/>
      <c r="C54" s="202"/>
      <c r="D54" s="202"/>
      <c r="E54" s="148"/>
      <c r="F54" s="67"/>
      <c r="G54" s="708"/>
      <c r="H54" s="709">
        <f t="shared" si="0"/>
        <v>0</v>
      </c>
      <c r="I54" s="710"/>
      <c r="J54" s="69"/>
      <c r="K54" s="281"/>
      <c r="L54" s="281"/>
      <c r="M54" s="753"/>
      <c r="N54" s="499"/>
      <c r="O54" s="755"/>
      <c r="P54" s="756"/>
      <c r="Q54" s="754"/>
      <c r="R54" s="771"/>
    </row>
    <row r="55" spans="2:18" ht="19.7" customHeight="1">
      <c r="B55" s="499"/>
      <c r="C55" s="202"/>
      <c r="D55" s="202"/>
      <c r="E55" s="148"/>
      <c r="F55" s="67"/>
      <c r="G55" s="708"/>
      <c r="H55" s="709">
        <f t="shared" si="0"/>
        <v>0</v>
      </c>
      <c r="I55" s="710"/>
      <c r="J55" s="69"/>
      <c r="K55" s="281"/>
      <c r="L55" s="281"/>
      <c r="M55" s="753"/>
      <c r="N55" s="499"/>
      <c r="O55" s="755"/>
      <c r="P55" s="756"/>
      <c r="Q55" s="754"/>
    </row>
    <row r="56" spans="2:18" ht="19.7" customHeight="1">
      <c r="B56" s="499"/>
      <c r="C56" s="202"/>
      <c r="D56" s="202"/>
      <c r="E56" s="148"/>
      <c r="F56" s="67"/>
      <c r="G56" s="708"/>
      <c r="H56" s="709">
        <f t="shared" si="0"/>
        <v>0</v>
      </c>
      <c r="I56" s="710"/>
      <c r="J56" s="69"/>
      <c r="K56" s="281"/>
      <c r="L56" s="281"/>
      <c r="M56" s="753"/>
      <c r="N56" s="499"/>
      <c r="O56" s="755"/>
      <c r="P56" s="756"/>
      <c r="Q56" s="754"/>
    </row>
    <row r="57" spans="2:18" ht="19.7" customHeight="1">
      <c r="B57" s="499"/>
      <c r="C57" s="202"/>
      <c r="D57" s="202"/>
      <c r="E57" s="148"/>
      <c r="F57" s="67"/>
      <c r="G57" s="708"/>
      <c r="H57" s="709">
        <f t="shared" si="0"/>
        <v>0</v>
      </c>
      <c r="I57" s="710"/>
      <c r="J57" s="69"/>
      <c r="K57" s="281"/>
      <c r="L57" s="281"/>
      <c r="M57" s="753"/>
      <c r="N57" s="499"/>
      <c r="O57" s="755"/>
      <c r="P57" s="756"/>
      <c r="Q57" s="754"/>
    </row>
    <row r="58" spans="2:18" ht="19.7" customHeight="1">
      <c r="B58" s="499"/>
      <c r="C58" s="202"/>
      <c r="D58" s="202"/>
      <c r="E58" s="148"/>
      <c r="F58" s="67"/>
      <c r="G58" s="708"/>
      <c r="H58" s="709">
        <f t="shared" si="0"/>
        <v>0</v>
      </c>
      <c r="I58" s="710"/>
      <c r="J58" s="69"/>
      <c r="K58" s="281"/>
      <c r="L58" s="281"/>
      <c r="M58" s="753"/>
      <c r="N58" s="499"/>
      <c r="O58" s="755"/>
      <c r="P58" s="756"/>
      <c r="Q58" s="754"/>
    </row>
    <row r="59" spans="2:18" ht="19.7" customHeight="1">
      <c r="B59" s="499"/>
      <c r="C59" s="202"/>
      <c r="D59" s="202"/>
      <c r="E59" s="148"/>
      <c r="F59" s="67"/>
      <c r="G59" s="708"/>
      <c r="H59" s="709">
        <f t="shared" si="0"/>
        <v>0</v>
      </c>
      <c r="I59" s="710"/>
      <c r="J59" s="69"/>
      <c r="K59" s="281"/>
      <c r="L59" s="281"/>
      <c r="M59" s="753"/>
      <c r="N59" s="499"/>
      <c r="O59" s="755"/>
      <c r="P59" s="756"/>
      <c r="Q59" s="754"/>
      <c r="R59" s="771"/>
    </row>
    <row r="60" spans="2:18" ht="19.7" customHeight="1">
      <c r="B60" s="499"/>
      <c r="C60" s="202"/>
      <c r="D60" s="202"/>
      <c r="E60" s="148"/>
      <c r="F60" s="67"/>
      <c r="G60" s="708"/>
      <c r="H60" s="709">
        <f t="shared" si="0"/>
        <v>0</v>
      </c>
      <c r="I60" s="710"/>
      <c r="J60" s="69"/>
      <c r="K60" s="281"/>
      <c r="L60" s="281"/>
      <c r="M60" s="753"/>
      <c r="N60" s="499"/>
      <c r="O60" s="755"/>
      <c r="P60" s="756"/>
      <c r="Q60" s="754"/>
    </row>
    <row r="61" spans="2:18" ht="19.7" customHeight="1">
      <c r="B61" s="499"/>
      <c r="C61" s="202"/>
      <c r="D61" s="202"/>
      <c r="E61" s="148"/>
      <c r="F61" s="67"/>
      <c r="G61" s="708"/>
      <c r="H61" s="709">
        <f t="shared" si="0"/>
        <v>0</v>
      </c>
      <c r="I61" s="710"/>
      <c r="J61" s="69"/>
      <c r="K61" s="281"/>
      <c r="L61" s="281"/>
      <c r="M61" s="753"/>
      <c r="N61" s="499"/>
      <c r="O61" s="755"/>
      <c r="P61" s="756"/>
      <c r="Q61" s="754"/>
    </row>
    <row r="62" spans="2:18" ht="19.7" customHeight="1">
      <c r="B62" s="499"/>
      <c r="C62" s="202"/>
      <c r="D62" s="202"/>
      <c r="E62" s="148"/>
      <c r="F62" s="67"/>
      <c r="G62" s="708">
        <v>0</v>
      </c>
      <c r="H62" s="709">
        <f t="shared" si="0"/>
        <v>0</v>
      </c>
      <c r="I62" s="710"/>
      <c r="J62" s="69"/>
      <c r="K62" s="281"/>
      <c r="L62" s="281"/>
      <c r="M62" s="753"/>
      <c r="N62" s="499"/>
      <c r="O62" s="755"/>
      <c r="P62" s="756"/>
      <c r="Q62" s="754"/>
    </row>
    <row r="63" spans="2:18" ht="19.7" customHeight="1">
      <c r="B63" s="499"/>
      <c r="C63" s="202"/>
      <c r="D63" s="202"/>
      <c r="E63" s="148" t="s">
        <v>2109</v>
      </c>
      <c r="F63" s="67">
        <v>200</v>
      </c>
      <c r="G63" s="768">
        <v>5000</v>
      </c>
      <c r="H63" s="709">
        <f t="shared" si="0"/>
        <v>1000000</v>
      </c>
      <c r="I63" s="710"/>
      <c r="J63" s="69"/>
      <c r="K63" s="281"/>
      <c r="L63" s="281"/>
      <c r="M63" s="753"/>
      <c r="N63" s="499"/>
      <c r="O63" s="755"/>
      <c r="P63" s="756"/>
      <c r="Q63" s="754"/>
    </row>
    <row r="64" spans="2:18" ht="19.7" customHeight="1">
      <c r="B64" s="499"/>
      <c r="C64" s="499"/>
      <c r="D64" s="499"/>
      <c r="E64" s="148" t="s">
        <v>2110</v>
      </c>
      <c r="F64" s="67">
        <v>40</v>
      </c>
      <c r="G64" s="768">
        <v>5000</v>
      </c>
      <c r="H64" s="709">
        <f t="shared" si="0"/>
        <v>200000</v>
      </c>
      <c r="I64" s="710"/>
      <c r="J64" s="69"/>
      <c r="K64" s="281"/>
      <c r="L64" s="281"/>
      <c r="M64" s="753"/>
      <c r="N64" s="499"/>
      <c r="O64" s="755"/>
      <c r="P64" s="756"/>
      <c r="Q64" s="754"/>
    </row>
    <row r="65" spans="2:17" ht="19.7" customHeight="1">
      <c r="B65" s="499"/>
      <c r="C65" s="202"/>
      <c r="D65" s="202"/>
      <c r="E65" s="148" t="s">
        <v>2111</v>
      </c>
      <c r="F65" s="67">
        <v>10</v>
      </c>
      <c r="G65" s="768">
        <v>5000</v>
      </c>
      <c r="H65" s="709">
        <f t="shared" si="0"/>
        <v>50000</v>
      </c>
      <c r="I65" s="710"/>
      <c r="J65" s="69"/>
      <c r="K65" s="281"/>
      <c r="L65" s="281"/>
      <c r="M65" s="753"/>
      <c r="N65" s="499"/>
      <c r="O65" s="755"/>
      <c r="P65" s="756"/>
      <c r="Q65" s="754"/>
    </row>
    <row r="66" spans="2:17" ht="19.7" customHeight="1">
      <c r="B66" s="499"/>
      <c r="C66" s="202"/>
      <c r="D66" s="202"/>
      <c r="E66" s="148"/>
      <c r="F66" s="67"/>
      <c r="G66" s="708">
        <v>0</v>
      </c>
      <c r="H66" s="709">
        <f t="shared" si="0"/>
        <v>0</v>
      </c>
      <c r="I66" s="710"/>
      <c r="J66" s="69"/>
      <c r="K66" s="281"/>
      <c r="L66" s="281"/>
      <c r="M66" s="753"/>
      <c r="N66" s="499"/>
      <c r="O66" s="755"/>
      <c r="P66" s="756"/>
      <c r="Q66" s="754"/>
    </row>
    <row r="67" spans="2:17" ht="19.7" customHeight="1">
      <c r="B67" s="499"/>
      <c r="C67" s="202"/>
      <c r="D67" s="202"/>
      <c r="E67" s="148"/>
      <c r="F67" s="67"/>
      <c r="G67" s="708">
        <v>0</v>
      </c>
      <c r="H67" s="709">
        <f t="shared" si="0"/>
        <v>0</v>
      </c>
      <c r="I67" s="710"/>
      <c r="J67" s="69"/>
      <c r="K67" s="281"/>
      <c r="L67" s="281"/>
      <c r="M67" s="753"/>
      <c r="N67" s="499"/>
      <c r="O67" s="755"/>
      <c r="P67" s="756"/>
      <c r="Q67" s="754"/>
    </row>
    <row r="68" spans="2:17" ht="19.7" customHeight="1">
      <c r="B68" s="499"/>
      <c r="C68" s="499"/>
      <c r="D68" s="499"/>
      <c r="E68" s="148"/>
      <c r="F68" s="67"/>
      <c r="G68" s="708">
        <v>0</v>
      </c>
      <c r="H68" s="709">
        <f t="shared" si="0"/>
        <v>0</v>
      </c>
      <c r="I68" s="710"/>
      <c r="J68" s="69"/>
      <c r="K68" s="281"/>
      <c r="L68" s="281"/>
      <c r="M68" s="753"/>
      <c r="N68" s="499"/>
      <c r="O68" s="755"/>
      <c r="P68" s="756"/>
      <c r="Q68" s="754"/>
    </row>
    <row r="69" spans="2:17" ht="19.7" customHeight="1"/>
    <row r="70" spans="2:17" ht="19.7" customHeight="1"/>
    <row r="71" spans="2:17" ht="19.7" customHeight="1"/>
    <row r="7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3ECB6-2729-4EAF-A513-FF8461E3FDFB}">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15F02-8AFB-49BA-AAE0-38F942B1A3E8}">
  <dimension ref="B2:R72"/>
  <sheetViews>
    <sheetView zoomScale="85" zoomScaleNormal="85" workbookViewId="0">
      <pane xSplit="10" ySplit="8" topLeftCell="K37" activePane="bottomRight" state="frozen"/>
      <selection pane="topRight" activeCell="K1" sqref="K1"/>
      <selection pane="bottomLeft" activeCell="A9" sqref="A9"/>
      <selection pane="bottomRight" activeCell="N60" sqref="N60"/>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24.375" style="741" customWidth="1"/>
    <col min="12" max="12" width="13.5" style="741" bestFit="1" customWidth="1"/>
    <col min="13" max="13" width="13.75" style="741" customWidth="1"/>
    <col min="14" max="14" width="14.625" style="739" bestFit="1" customWidth="1"/>
    <col min="15" max="15" width="17.37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24.375" style="739" customWidth="1"/>
    <col min="268" max="268" width="13.5" style="739" bestFit="1" customWidth="1"/>
    <col min="269" max="269" width="13.75" style="739" customWidth="1"/>
    <col min="270" max="270" width="14.625" style="739" bestFit="1" customWidth="1"/>
    <col min="271" max="271" width="17.37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24.375" style="739" customWidth="1"/>
    <col min="524" max="524" width="13.5" style="739" bestFit="1" customWidth="1"/>
    <col min="525" max="525" width="13.75" style="739" customWidth="1"/>
    <col min="526" max="526" width="14.625" style="739" bestFit="1" customWidth="1"/>
    <col min="527" max="527" width="17.37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24.375" style="739" customWidth="1"/>
    <col min="780" max="780" width="13.5" style="739" bestFit="1" customWidth="1"/>
    <col min="781" max="781" width="13.75" style="739" customWidth="1"/>
    <col min="782" max="782" width="14.625" style="739" bestFit="1" customWidth="1"/>
    <col min="783" max="783" width="17.37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24.375" style="739" customWidth="1"/>
    <col min="1036" max="1036" width="13.5" style="739" bestFit="1" customWidth="1"/>
    <col min="1037" max="1037" width="13.75" style="739" customWidth="1"/>
    <col min="1038" max="1038" width="14.625" style="739" bestFit="1" customWidth="1"/>
    <col min="1039" max="1039" width="17.37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24.375" style="739" customWidth="1"/>
    <col min="1292" max="1292" width="13.5" style="739" bestFit="1" customWidth="1"/>
    <col min="1293" max="1293" width="13.75" style="739" customWidth="1"/>
    <col min="1294" max="1294" width="14.625" style="739" bestFit="1" customWidth="1"/>
    <col min="1295" max="1295" width="17.37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24.375" style="739" customWidth="1"/>
    <col min="1548" max="1548" width="13.5" style="739" bestFit="1" customWidth="1"/>
    <col min="1549" max="1549" width="13.75" style="739" customWidth="1"/>
    <col min="1550" max="1550" width="14.625" style="739" bestFit="1" customWidth="1"/>
    <col min="1551" max="1551" width="17.37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24.375" style="739" customWidth="1"/>
    <col min="1804" max="1804" width="13.5" style="739" bestFit="1" customWidth="1"/>
    <col min="1805" max="1805" width="13.75" style="739" customWidth="1"/>
    <col min="1806" max="1806" width="14.625" style="739" bestFit="1" customWidth="1"/>
    <col min="1807" max="1807" width="17.37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24.375" style="739" customWidth="1"/>
    <col min="2060" max="2060" width="13.5" style="739" bestFit="1" customWidth="1"/>
    <col min="2061" max="2061" width="13.75" style="739" customWidth="1"/>
    <col min="2062" max="2062" width="14.625" style="739" bestFit="1" customWidth="1"/>
    <col min="2063" max="2063" width="17.37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24.375" style="739" customWidth="1"/>
    <col min="2316" max="2316" width="13.5" style="739" bestFit="1" customWidth="1"/>
    <col min="2317" max="2317" width="13.75" style="739" customWidth="1"/>
    <col min="2318" max="2318" width="14.625" style="739" bestFit="1" customWidth="1"/>
    <col min="2319" max="2319" width="17.37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24.375" style="739" customWidth="1"/>
    <col min="2572" max="2572" width="13.5" style="739" bestFit="1" customWidth="1"/>
    <col min="2573" max="2573" width="13.75" style="739" customWidth="1"/>
    <col min="2574" max="2574" width="14.625" style="739" bestFit="1" customWidth="1"/>
    <col min="2575" max="2575" width="17.37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24.375" style="739" customWidth="1"/>
    <col min="2828" max="2828" width="13.5" style="739" bestFit="1" customWidth="1"/>
    <col min="2829" max="2829" width="13.75" style="739" customWidth="1"/>
    <col min="2830" max="2830" width="14.625" style="739" bestFit="1" customWidth="1"/>
    <col min="2831" max="2831" width="17.37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24.375" style="739" customWidth="1"/>
    <col min="3084" max="3084" width="13.5" style="739" bestFit="1" customWidth="1"/>
    <col min="3085" max="3085" width="13.75" style="739" customWidth="1"/>
    <col min="3086" max="3086" width="14.625" style="739" bestFit="1" customWidth="1"/>
    <col min="3087" max="3087" width="17.37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24.375" style="739" customWidth="1"/>
    <col min="3340" max="3340" width="13.5" style="739" bestFit="1" customWidth="1"/>
    <col min="3341" max="3341" width="13.75" style="739" customWidth="1"/>
    <col min="3342" max="3342" width="14.625" style="739" bestFit="1" customWidth="1"/>
    <col min="3343" max="3343" width="17.37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24.375" style="739" customWidth="1"/>
    <col min="3596" max="3596" width="13.5" style="739" bestFit="1" customWidth="1"/>
    <col min="3597" max="3597" width="13.75" style="739" customWidth="1"/>
    <col min="3598" max="3598" width="14.625" style="739" bestFit="1" customWidth="1"/>
    <col min="3599" max="3599" width="17.37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24.375" style="739" customWidth="1"/>
    <col min="3852" max="3852" width="13.5" style="739" bestFit="1" customWidth="1"/>
    <col min="3853" max="3853" width="13.75" style="739" customWidth="1"/>
    <col min="3854" max="3854" width="14.625" style="739" bestFit="1" customWidth="1"/>
    <col min="3855" max="3855" width="17.37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24.375" style="739" customWidth="1"/>
    <col min="4108" max="4108" width="13.5" style="739" bestFit="1" customWidth="1"/>
    <col min="4109" max="4109" width="13.75" style="739" customWidth="1"/>
    <col min="4110" max="4110" width="14.625" style="739" bestFit="1" customWidth="1"/>
    <col min="4111" max="4111" width="17.37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24.375" style="739" customWidth="1"/>
    <col min="4364" max="4364" width="13.5" style="739" bestFit="1" customWidth="1"/>
    <col min="4365" max="4365" width="13.75" style="739" customWidth="1"/>
    <col min="4366" max="4366" width="14.625" style="739" bestFit="1" customWidth="1"/>
    <col min="4367" max="4367" width="17.37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24.375" style="739" customWidth="1"/>
    <col min="4620" max="4620" width="13.5" style="739" bestFit="1" customWidth="1"/>
    <col min="4621" max="4621" width="13.75" style="739" customWidth="1"/>
    <col min="4622" max="4622" width="14.625" style="739" bestFit="1" customWidth="1"/>
    <col min="4623" max="4623" width="17.37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24.375" style="739" customWidth="1"/>
    <col min="4876" max="4876" width="13.5" style="739" bestFit="1" customWidth="1"/>
    <col min="4877" max="4877" width="13.75" style="739" customWidth="1"/>
    <col min="4878" max="4878" width="14.625" style="739" bestFit="1" customWidth="1"/>
    <col min="4879" max="4879" width="17.37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24.375" style="739" customWidth="1"/>
    <col min="5132" max="5132" width="13.5" style="739" bestFit="1" customWidth="1"/>
    <col min="5133" max="5133" width="13.75" style="739" customWidth="1"/>
    <col min="5134" max="5134" width="14.625" style="739" bestFit="1" customWidth="1"/>
    <col min="5135" max="5135" width="17.37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24.375" style="739" customWidth="1"/>
    <col min="5388" max="5388" width="13.5" style="739" bestFit="1" customWidth="1"/>
    <col min="5389" max="5389" width="13.75" style="739" customWidth="1"/>
    <col min="5390" max="5390" width="14.625" style="739" bestFit="1" customWidth="1"/>
    <col min="5391" max="5391" width="17.37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24.375" style="739" customWidth="1"/>
    <col min="5644" max="5644" width="13.5" style="739" bestFit="1" customWidth="1"/>
    <col min="5645" max="5645" width="13.75" style="739" customWidth="1"/>
    <col min="5646" max="5646" width="14.625" style="739" bestFit="1" customWidth="1"/>
    <col min="5647" max="5647" width="17.37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24.375" style="739" customWidth="1"/>
    <col min="5900" max="5900" width="13.5" style="739" bestFit="1" customWidth="1"/>
    <col min="5901" max="5901" width="13.75" style="739" customWidth="1"/>
    <col min="5902" max="5902" width="14.625" style="739" bestFit="1" customWidth="1"/>
    <col min="5903" max="5903" width="17.37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24.375" style="739" customWidth="1"/>
    <col min="6156" max="6156" width="13.5" style="739" bestFit="1" customWidth="1"/>
    <col min="6157" max="6157" width="13.75" style="739" customWidth="1"/>
    <col min="6158" max="6158" width="14.625" style="739" bestFit="1" customWidth="1"/>
    <col min="6159" max="6159" width="17.37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24.375" style="739" customWidth="1"/>
    <col min="6412" max="6412" width="13.5" style="739" bestFit="1" customWidth="1"/>
    <col min="6413" max="6413" width="13.75" style="739" customWidth="1"/>
    <col min="6414" max="6414" width="14.625" style="739" bestFit="1" customWidth="1"/>
    <col min="6415" max="6415" width="17.37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24.375" style="739" customWidth="1"/>
    <col min="6668" max="6668" width="13.5" style="739" bestFit="1" customWidth="1"/>
    <col min="6669" max="6669" width="13.75" style="739" customWidth="1"/>
    <col min="6670" max="6670" width="14.625" style="739" bestFit="1" customWidth="1"/>
    <col min="6671" max="6671" width="17.37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24.375" style="739" customWidth="1"/>
    <col min="6924" max="6924" width="13.5" style="739" bestFit="1" customWidth="1"/>
    <col min="6925" max="6925" width="13.75" style="739" customWidth="1"/>
    <col min="6926" max="6926" width="14.625" style="739" bestFit="1" customWidth="1"/>
    <col min="6927" max="6927" width="17.37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24.375" style="739" customWidth="1"/>
    <col min="7180" max="7180" width="13.5" style="739" bestFit="1" customWidth="1"/>
    <col min="7181" max="7181" width="13.75" style="739" customWidth="1"/>
    <col min="7182" max="7182" width="14.625" style="739" bestFit="1" customWidth="1"/>
    <col min="7183" max="7183" width="17.37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24.375" style="739" customWidth="1"/>
    <col min="7436" max="7436" width="13.5" style="739" bestFit="1" customWidth="1"/>
    <col min="7437" max="7437" width="13.75" style="739" customWidth="1"/>
    <col min="7438" max="7438" width="14.625" style="739" bestFit="1" customWidth="1"/>
    <col min="7439" max="7439" width="17.37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24.375" style="739" customWidth="1"/>
    <col min="7692" max="7692" width="13.5" style="739" bestFit="1" customWidth="1"/>
    <col min="7693" max="7693" width="13.75" style="739" customWidth="1"/>
    <col min="7694" max="7694" width="14.625" style="739" bestFit="1" customWidth="1"/>
    <col min="7695" max="7695" width="17.37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24.375" style="739" customWidth="1"/>
    <col min="7948" max="7948" width="13.5" style="739" bestFit="1" customWidth="1"/>
    <col min="7949" max="7949" width="13.75" style="739" customWidth="1"/>
    <col min="7950" max="7950" width="14.625" style="739" bestFit="1" customWidth="1"/>
    <col min="7951" max="7951" width="17.37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24.375" style="739" customWidth="1"/>
    <col min="8204" max="8204" width="13.5" style="739" bestFit="1" customWidth="1"/>
    <col min="8205" max="8205" width="13.75" style="739" customWidth="1"/>
    <col min="8206" max="8206" width="14.625" style="739" bestFit="1" customWidth="1"/>
    <col min="8207" max="8207" width="17.37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24.375" style="739" customWidth="1"/>
    <col min="8460" max="8460" width="13.5" style="739" bestFit="1" customWidth="1"/>
    <col min="8461" max="8461" width="13.75" style="739" customWidth="1"/>
    <col min="8462" max="8462" width="14.625" style="739" bestFit="1" customWidth="1"/>
    <col min="8463" max="8463" width="17.37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24.375" style="739" customWidth="1"/>
    <col min="8716" max="8716" width="13.5" style="739" bestFit="1" customWidth="1"/>
    <col min="8717" max="8717" width="13.75" style="739" customWidth="1"/>
    <col min="8718" max="8718" width="14.625" style="739" bestFit="1" customWidth="1"/>
    <col min="8719" max="8719" width="17.37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24.375" style="739" customWidth="1"/>
    <col min="8972" max="8972" width="13.5" style="739" bestFit="1" customWidth="1"/>
    <col min="8973" max="8973" width="13.75" style="739" customWidth="1"/>
    <col min="8974" max="8974" width="14.625" style="739" bestFit="1" customWidth="1"/>
    <col min="8975" max="8975" width="17.37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24.375" style="739" customWidth="1"/>
    <col min="9228" max="9228" width="13.5" style="739" bestFit="1" customWidth="1"/>
    <col min="9229" max="9229" width="13.75" style="739" customWidth="1"/>
    <col min="9230" max="9230" width="14.625" style="739" bestFit="1" customWidth="1"/>
    <col min="9231" max="9231" width="17.37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24.375" style="739" customWidth="1"/>
    <col min="9484" max="9484" width="13.5" style="739" bestFit="1" customWidth="1"/>
    <col min="9485" max="9485" width="13.75" style="739" customWidth="1"/>
    <col min="9486" max="9486" width="14.625" style="739" bestFit="1" customWidth="1"/>
    <col min="9487" max="9487" width="17.37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24.375" style="739" customWidth="1"/>
    <col min="9740" max="9740" width="13.5" style="739" bestFit="1" customWidth="1"/>
    <col min="9741" max="9741" width="13.75" style="739" customWidth="1"/>
    <col min="9742" max="9742" width="14.625" style="739" bestFit="1" customWidth="1"/>
    <col min="9743" max="9743" width="17.37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24.375" style="739" customWidth="1"/>
    <col min="9996" max="9996" width="13.5" style="739" bestFit="1" customWidth="1"/>
    <col min="9997" max="9997" width="13.75" style="739" customWidth="1"/>
    <col min="9998" max="9998" width="14.625" style="739" bestFit="1" customWidth="1"/>
    <col min="9999" max="9999" width="17.37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24.375" style="739" customWidth="1"/>
    <col min="10252" max="10252" width="13.5" style="739" bestFit="1" customWidth="1"/>
    <col min="10253" max="10253" width="13.75" style="739" customWidth="1"/>
    <col min="10254" max="10254" width="14.625" style="739" bestFit="1" customWidth="1"/>
    <col min="10255" max="10255" width="17.37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24.375" style="739" customWidth="1"/>
    <col min="10508" max="10508" width="13.5" style="739" bestFit="1" customWidth="1"/>
    <col min="10509" max="10509" width="13.75" style="739" customWidth="1"/>
    <col min="10510" max="10510" width="14.625" style="739" bestFit="1" customWidth="1"/>
    <col min="10511" max="10511" width="17.37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24.375" style="739" customWidth="1"/>
    <col min="10764" max="10764" width="13.5" style="739" bestFit="1" customWidth="1"/>
    <col min="10765" max="10765" width="13.75" style="739" customWidth="1"/>
    <col min="10766" max="10766" width="14.625" style="739" bestFit="1" customWidth="1"/>
    <col min="10767" max="10767" width="17.37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24.375" style="739" customWidth="1"/>
    <col min="11020" max="11020" width="13.5" style="739" bestFit="1" customWidth="1"/>
    <col min="11021" max="11021" width="13.75" style="739" customWidth="1"/>
    <col min="11022" max="11022" width="14.625" style="739" bestFit="1" customWidth="1"/>
    <col min="11023" max="11023" width="17.37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24.375" style="739" customWidth="1"/>
    <col min="11276" max="11276" width="13.5" style="739" bestFit="1" customWidth="1"/>
    <col min="11277" max="11277" width="13.75" style="739" customWidth="1"/>
    <col min="11278" max="11278" width="14.625" style="739" bestFit="1" customWidth="1"/>
    <col min="11279" max="11279" width="17.37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24.375" style="739" customWidth="1"/>
    <col min="11532" max="11532" width="13.5" style="739" bestFit="1" customWidth="1"/>
    <col min="11533" max="11533" width="13.75" style="739" customWidth="1"/>
    <col min="11534" max="11534" width="14.625" style="739" bestFit="1" customWidth="1"/>
    <col min="11535" max="11535" width="17.37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24.375" style="739" customWidth="1"/>
    <col min="11788" max="11788" width="13.5" style="739" bestFit="1" customWidth="1"/>
    <col min="11789" max="11789" width="13.75" style="739" customWidth="1"/>
    <col min="11790" max="11790" width="14.625" style="739" bestFit="1" customWidth="1"/>
    <col min="11791" max="11791" width="17.37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24.375" style="739" customWidth="1"/>
    <col min="12044" max="12044" width="13.5" style="739" bestFit="1" customWidth="1"/>
    <col min="12045" max="12045" width="13.75" style="739" customWidth="1"/>
    <col min="12046" max="12046" width="14.625" style="739" bestFit="1" customWidth="1"/>
    <col min="12047" max="12047" width="17.37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24.375" style="739" customWidth="1"/>
    <col min="12300" max="12300" width="13.5" style="739" bestFit="1" customWidth="1"/>
    <col min="12301" max="12301" width="13.75" style="739" customWidth="1"/>
    <col min="12302" max="12302" width="14.625" style="739" bestFit="1" customWidth="1"/>
    <col min="12303" max="12303" width="17.37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24.375" style="739" customWidth="1"/>
    <col min="12556" max="12556" width="13.5" style="739" bestFit="1" customWidth="1"/>
    <col min="12557" max="12557" width="13.75" style="739" customWidth="1"/>
    <col min="12558" max="12558" width="14.625" style="739" bestFit="1" customWidth="1"/>
    <col min="12559" max="12559" width="17.37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24.375" style="739" customWidth="1"/>
    <col min="12812" max="12812" width="13.5" style="739" bestFit="1" customWidth="1"/>
    <col min="12813" max="12813" width="13.75" style="739" customWidth="1"/>
    <col min="12814" max="12814" width="14.625" style="739" bestFit="1" customWidth="1"/>
    <col min="12815" max="12815" width="17.37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24.375" style="739" customWidth="1"/>
    <col min="13068" max="13068" width="13.5" style="739" bestFit="1" customWidth="1"/>
    <col min="13069" max="13069" width="13.75" style="739" customWidth="1"/>
    <col min="13070" max="13070" width="14.625" style="739" bestFit="1" customWidth="1"/>
    <col min="13071" max="13071" width="17.37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24.375" style="739" customWidth="1"/>
    <col min="13324" max="13324" width="13.5" style="739" bestFit="1" customWidth="1"/>
    <col min="13325" max="13325" width="13.75" style="739" customWidth="1"/>
    <col min="13326" max="13326" width="14.625" style="739" bestFit="1" customWidth="1"/>
    <col min="13327" max="13327" width="17.37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24.375" style="739" customWidth="1"/>
    <col min="13580" max="13580" width="13.5" style="739" bestFit="1" customWidth="1"/>
    <col min="13581" max="13581" width="13.75" style="739" customWidth="1"/>
    <col min="13582" max="13582" width="14.625" style="739" bestFit="1" customWidth="1"/>
    <col min="13583" max="13583" width="17.37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24.375" style="739" customWidth="1"/>
    <col min="13836" max="13836" width="13.5" style="739" bestFit="1" customWidth="1"/>
    <col min="13837" max="13837" width="13.75" style="739" customWidth="1"/>
    <col min="13838" max="13838" width="14.625" style="739" bestFit="1" customWidth="1"/>
    <col min="13839" max="13839" width="17.37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24.375" style="739" customWidth="1"/>
    <col min="14092" max="14092" width="13.5" style="739" bestFit="1" customWidth="1"/>
    <col min="14093" max="14093" width="13.75" style="739" customWidth="1"/>
    <col min="14094" max="14094" width="14.625" style="739" bestFit="1" customWidth="1"/>
    <col min="14095" max="14095" width="17.37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24.375" style="739" customWidth="1"/>
    <col min="14348" max="14348" width="13.5" style="739" bestFit="1" customWidth="1"/>
    <col min="14349" max="14349" width="13.75" style="739" customWidth="1"/>
    <col min="14350" max="14350" width="14.625" style="739" bestFit="1" customWidth="1"/>
    <col min="14351" max="14351" width="17.37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24.375" style="739" customWidth="1"/>
    <col min="14604" max="14604" width="13.5" style="739" bestFit="1" customWidth="1"/>
    <col min="14605" max="14605" width="13.75" style="739" customWidth="1"/>
    <col min="14606" max="14606" width="14.625" style="739" bestFit="1" customWidth="1"/>
    <col min="14607" max="14607" width="17.37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24.375" style="739" customWidth="1"/>
    <col min="14860" max="14860" width="13.5" style="739" bestFit="1" customWidth="1"/>
    <col min="14861" max="14861" width="13.75" style="739" customWidth="1"/>
    <col min="14862" max="14862" width="14.625" style="739" bestFit="1" customWidth="1"/>
    <col min="14863" max="14863" width="17.37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24.375" style="739" customWidth="1"/>
    <col min="15116" max="15116" width="13.5" style="739" bestFit="1" customWidth="1"/>
    <col min="15117" max="15117" width="13.75" style="739" customWidth="1"/>
    <col min="15118" max="15118" width="14.625" style="739" bestFit="1" customWidth="1"/>
    <col min="15119" max="15119" width="17.37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24.375" style="739" customWidth="1"/>
    <col min="15372" max="15372" width="13.5" style="739" bestFit="1" customWidth="1"/>
    <col min="15373" max="15373" width="13.75" style="739" customWidth="1"/>
    <col min="15374" max="15374" width="14.625" style="739" bestFit="1" customWidth="1"/>
    <col min="15375" max="15375" width="17.37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24.375" style="739" customWidth="1"/>
    <col min="15628" max="15628" width="13.5" style="739" bestFit="1" customWidth="1"/>
    <col min="15629" max="15629" width="13.75" style="739" customWidth="1"/>
    <col min="15630" max="15630" width="14.625" style="739" bestFit="1" customWidth="1"/>
    <col min="15631" max="15631" width="17.37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24.375" style="739" customWidth="1"/>
    <col min="15884" max="15884" width="13.5" style="739" bestFit="1" customWidth="1"/>
    <col min="15885" max="15885" width="13.75" style="739" customWidth="1"/>
    <col min="15886" max="15886" width="14.625" style="739" bestFit="1" customWidth="1"/>
    <col min="15887" max="15887" width="17.37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24.375" style="739" customWidth="1"/>
    <col min="16140" max="16140" width="13.5" style="739" bestFit="1" customWidth="1"/>
    <col min="16141" max="16141" width="13.75" style="739" customWidth="1"/>
    <col min="16142" max="16142" width="14.625" style="739" bestFit="1" customWidth="1"/>
    <col min="16143" max="16143" width="17.375" style="739" customWidth="1"/>
    <col min="16144" max="16144" width="14.5" style="739" customWidth="1"/>
    <col min="16145" max="16145" width="15.625" style="739" customWidth="1"/>
    <col min="16146" max="16384" width="9" style="739"/>
  </cols>
  <sheetData>
    <row r="2" spans="2:18" ht="20.100000000000001" customHeight="1">
      <c r="B2" s="737" t="s">
        <v>0</v>
      </c>
      <c r="C2" s="737"/>
      <c r="D2" s="737"/>
      <c r="E2" s="738" t="s">
        <v>4064</v>
      </c>
      <c r="G2" s="5" t="s">
        <v>2</v>
      </c>
      <c r="H2" s="6"/>
      <c r="I2" s="7"/>
      <c r="J2" s="740">
        <f>SUM(H:H)</f>
        <v>5403240</v>
      </c>
    </row>
    <row r="3" spans="2:18" ht="20.100000000000001" customHeight="1">
      <c r="B3" s="737" t="s">
        <v>3</v>
      </c>
      <c r="C3" s="737"/>
      <c r="D3" s="737"/>
      <c r="E3" s="738" t="s">
        <v>2289</v>
      </c>
    </row>
    <row r="4" spans="2:18" ht="20.100000000000001" customHeight="1">
      <c r="B4" s="737" t="s">
        <v>996</v>
      </c>
      <c r="C4" s="737"/>
      <c r="D4" s="737"/>
      <c r="E4" s="745" t="s">
        <v>4065</v>
      </c>
      <c r="G4" s="737" t="s">
        <v>41</v>
      </c>
      <c r="H4" s="737"/>
      <c r="I4" s="737"/>
      <c r="J4" s="746"/>
      <c r="K4" s="747"/>
    </row>
    <row r="5" spans="2:18" ht="20.100000000000001" customHeight="1">
      <c r="B5" s="737" t="s">
        <v>9</v>
      </c>
      <c r="C5" s="737"/>
      <c r="D5" s="737"/>
      <c r="E5" s="748" t="s">
        <v>4066</v>
      </c>
      <c r="G5" s="737"/>
      <c r="H5" s="737"/>
      <c r="I5" s="737"/>
      <c r="J5" s="749"/>
      <c r="K5" s="750"/>
    </row>
    <row r="6" spans="2:18" ht="20.100000000000001" customHeight="1">
      <c r="B6" s="737" t="s">
        <v>10</v>
      </c>
      <c r="C6" s="737"/>
      <c r="D6" s="737"/>
      <c r="E6" s="748"/>
      <c r="G6" s="737"/>
      <c r="H6" s="737"/>
      <c r="I6" s="737"/>
      <c r="J6" s="751"/>
      <c r="K6" s="752"/>
    </row>
    <row r="8" spans="2:18"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8" s="741" customFormat="1" ht="19.7" customHeight="1">
      <c r="B9" s="499"/>
      <c r="C9" s="499"/>
      <c r="D9" s="499"/>
      <c r="E9" s="706"/>
      <c r="F9" s="707"/>
      <c r="G9" s="708">
        <v>0</v>
      </c>
      <c r="H9" s="709">
        <f t="shared" ref="H9:H68" si="0">F9*G9</f>
        <v>0</v>
      </c>
      <c r="I9" s="710"/>
      <c r="J9" s="281"/>
      <c r="K9" s="281"/>
      <c r="L9" s="281"/>
      <c r="M9" s="499"/>
      <c r="N9" s="499"/>
      <c r="O9" s="281"/>
      <c r="P9" s="753"/>
      <c r="Q9" s="754"/>
    </row>
    <row r="10" spans="2:18" ht="19.7" customHeight="1">
      <c r="B10" s="499" t="s">
        <v>2101</v>
      </c>
      <c r="C10" s="27" t="s">
        <v>2107</v>
      </c>
      <c r="D10" s="27" t="s">
        <v>2107</v>
      </c>
      <c r="E10" s="798" t="s">
        <v>4067</v>
      </c>
      <c r="F10" s="67">
        <v>10</v>
      </c>
      <c r="G10" s="708">
        <v>12700</v>
      </c>
      <c r="H10" s="709">
        <f t="shared" si="0"/>
        <v>127000</v>
      </c>
      <c r="I10" s="710"/>
      <c r="J10" s="69"/>
      <c r="K10" s="281" t="s">
        <v>4068</v>
      </c>
      <c r="L10" s="281"/>
      <c r="M10" s="753"/>
      <c r="N10" s="499" t="s">
        <v>2105</v>
      </c>
      <c r="O10" s="755">
        <v>46044</v>
      </c>
      <c r="P10" s="756"/>
      <c r="Q10" s="754"/>
      <c r="R10" s="739" t="s">
        <v>4070</v>
      </c>
    </row>
    <row r="11" spans="2:18" ht="19.7" customHeight="1">
      <c r="B11" s="499" t="s">
        <v>2101</v>
      </c>
      <c r="C11" s="27" t="s">
        <v>2107</v>
      </c>
      <c r="D11" s="27" t="s">
        <v>2107</v>
      </c>
      <c r="E11" s="757" t="s">
        <v>4071</v>
      </c>
      <c r="F11" s="67">
        <v>10</v>
      </c>
      <c r="G11" s="708">
        <v>17600</v>
      </c>
      <c r="H11" s="709">
        <f t="shared" si="0"/>
        <v>176000</v>
      </c>
      <c r="I11" s="710"/>
      <c r="J11" s="69"/>
      <c r="K11" s="281" t="s">
        <v>4068</v>
      </c>
      <c r="L11" s="281"/>
      <c r="M11" s="753"/>
      <c r="N11" s="499" t="s">
        <v>2105</v>
      </c>
      <c r="O11" s="755">
        <v>46044</v>
      </c>
      <c r="P11" s="756"/>
      <c r="Q11" s="754"/>
      <c r="R11" s="739" t="s">
        <v>4072</v>
      </c>
    </row>
    <row r="12" spans="2:18" ht="19.7" customHeight="1">
      <c r="B12" s="499" t="s">
        <v>2101</v>
      </c>
      <c r="C12" s="27" t="s">
        <v>2107</v>
      </c>
      <c r="D12" s="27" t="s">
        <v>2107</v>
      </c>
      <c r="E12" s="757" t="s">
        <v>4073</v>
      </c>
      <c r="F12" s="67">
        <v>10</v>
      </c>
      <c r="G12" s="708">
        <v>1100</v>
      </c>
      <c r="H12" s="709">
        <f t="shared" si="0"/>
        <v>11000</v>
      </c>
      <c r="I12" s="710"/>
      <c r="J12" s="69"/>
      <c r="K12" s="281" t="s">
        <v>2104</v>
      </c>
      <c r="L12" s="281"/>
      <c r="M12" s="753"/>
      <c r="N12" s="499" t="s">
        <v>2105</v>
      </c>
      <c r="O12" s="755">
        <v>45679</v>
      </c>
      <c r="P12" s="756"/>
      <c r="Q12" s="754"/>
      <c r="R12" s="739" t="s">
        <v>4075</v>
      </c>
    </row>
    <row r="13" spans="2:18" ht="19.7" customHeight="1">
      <c r="B13" s="499" t="s">
        <v>2101</v>
      </c>
      <c r="C13" s="27" t="s">
        <v>2107</v>
      </c>
      <c r="D13" s="27" t="s">
        <v>2107</v>
      </c>
      <c r="E13" s="757" t="s">
        <v>4076</v>
      </c>
      <c r="F13" s="67">
        <v>10</v>
      </c>
      <c r="G13" s="708">
        <v>1100</v>
      </c>
      <c r="H13" s="709">
        <f t="shared" si="0"/>
        <v>11000</v>
      </c>
      <c r="I13" s="710"/>
      <c r="J13" s="69"/>
      <c r="K13" s="281" t="s">
        <v>2104</v>
      </c>
      <c r="L13" s="281"/>
      <c r="M13" s="753"/>
      <c r="N13" s="499" t="s">
        <v>2105</v>
      </c>
      <c r="O13" s="755">
        <v>45679</v>
      </c>
      <c r="P13" s="756"/>
      <c r="Q13" s="754"/>
      <c r="R13" s="739" t="s">
        <v>4077</v>
      </c>
    </row>
    <row r="14" spans="2:18" ht="19.7" customHeight="1">
      <c r="B14" s="499" t="s">
        <v>2101</v>
      </c>
      <c r="C14" s="27" t="s">
        <v>2107</v>
      </c>
      <c r="D14" s="27" t="s">
        <v>2107</v>
      </c>
      <c r="E14" s="148" t="s">
        <v>4078</v>
      </c>
      <c r="F14" s="67">
        <v>1</v>
      </c>
      <c r="G14" s="708">
        <v>27000</v>
      </c>
      <c r="H14" s="709">
        <f t="shared" si="0"/>
        <v>27000</v>
      </c>
      <c r="I14" s="710"/>
      <c r="J14" s="69"/>
      <c r="K14" s="281" t="s">
        <v>4068</v>
      </c>
      <c r="L14" s="281"/>
      <c r="M14" s="753"/>
      <c r="N14" s="499" t="s">
        <v>2105</v>
      </c>
      <c r="O14" s="755">
        <v>46044</v>
      </c>
      <c r="P14" s="756"/>
      <c r="Q14" s="754"/>
      <c r="R14" s="739" t="s">
        <v>4079</v>
      </c>
    </row>
    <row r="15" spans="2:18" ht="19.7" customHeight="1">
      <c r="B15" s="499" t="s">
        <v>2101</v>
      </c>
      <c r="C15" s="27" t="s">
        <v>2107</v>
      </c>
      <c r="D15" s="27" t="s">
        <v>2107</v>
      </c>
      <c r="E15" s="148" t="s">
        <v>4080</v>
      </c>
      <c r="F15" s="67">
        <v>2</v>
      </c>
      <c r="G15" s="708">
        <v>78100</v>
      </c>
      <c r="H15" s="709">
        <f t="shared" si="0"/>
        <v>156200</v>
      </c>
      <c r="I15" s="710"/>
      <c r="J15" s="69"/>
      <c r="K15" s="281" t="s">
        <v>4068</v>
      </c>
      <c r="L15" s="281"/>
      <c r="M15" s="753"/>
      <c r="N15" s="499" t="s">
        <v>2105</v>
      </c>
      <c r="O15" s="755">
        <v>46044</v>
      </c>
      <c r="P15" s="756"/>
      <c r="Q15" s="754"/>
      <c r="R15" s="739" t="s">
        <v>4081</v>
      </c>
    </row>
    <row r="16" spans="2:18" ht="19.7" customHeight="1">
      <c r="B16" s="499" t="s">
        <v>2101</v>
      </c>
      <c r="C16" s="27" t="s">
        <v>2107</v>
      </c>
      <c r="D16" s="27" t="s">
        <v>2107</v>
      </c>
      <c r="E16" s="148" t="s">
        <v>4082</v>
      </c>
      <c r="F16" s="67">
        <v>1</v>
      </c>
      <c r="G16" s="708">
        <v>9900</v>
      </c>
      <c r="H16" s="709">
        <f t="shared" si="0"/>
        <v>9900</v>
      </c>
      <c r="I16" s="710"/>
      <c r="J16" s="69"/>
      <c r="K16" s="281" t="s">
        <v>4068</v>
      </c>
      <c r="L16" s="281"/>
      <c r="M16" s="753"/>
      <c r="N16" s="499" t="s">
        <v>2105</v>
      </c>
      <c r="O16" s="755">
        <v>46044</v>
      </c>
      <c r="P16" s="756"/>
      <c r="Q16" s="754"/>
      <c r="R16" s="739" t="s">
        <v>4083</v>
      </c>
    </row>
    <row r="17" spans="2:18" ht="19.7" customHeight="1">
      <c r="B17" s="499" t="s">
        <v>2101</v>
      </c>
      <c r="C17" s="27" t="s">
        <v>2107</v>
      </c>
      <c r="D17" s="27" t="s">
        <v>2107</v>
      </c>
      <c r="E17" s="148" t="s">
        <v>4084</v>
      </c>
      <c r="F17" s="67">
        <v>2</v>
      </c>
      <c r="G17" s="708">
        <v>9800</v>
      </c>
      <c r="H17" s="709">
        <f t="shared" si="0"/>
        <v>19600</v>
      </c>
      <c r="I17" s="710"/>
      <c r="J17" s="69"/>
      <c r="K17" s="281" t="s">
        <v>4068</v>
      </c>
      <c r="L17" s="281"/>
      <c r="M17" s="753"/>
      <c r="N17" s="499" t="s">
        <v>2105</v>
      </c>
      <c r="O17" s="755">
        <v>46044</v>
      </c>
      <c r="P17" s="756"/>
      <c r="Q17" s="754"/>
      <c r="R17" s="739" t="s">
        <v>4083</v>
      </c>
    </row>
    <row r="18" spans="2:18" ht="19.7" customHeight="1">
      <c r="B18" s="499" t="s">
        <v>2101</v>
      </c>
      <c r="C18" s="27" t="s">
        <v>2107</v>
      </c>
      <c r="D18" s="27" t="s">
        <v>2107</v>
      </c>
      <c r="E18" s="148" t="s">
        <v>4085</v>
      </c>
      <c r="F18" s="67">
        <v>1</v>
      </c>
      <c r="G18" s="708">
        <v>13200</v>
      </c>
      <c r="H18" s="709">
        <f t="shared" si="0"/>
        <v>13200</v>
      </c>
      <c r="I18" s="710"/>
      <c r="J18" s="69"/>
      <c r="K18" s="281" t="s">
        <v>4068</v>
      </c>
      <c r="L18" s="281"/>
      <c r="M18" s="753"/>
      <c r="N18" s="499" t="s">
        <v>2105</v>
      </c>
      <c r="O18" s="755">
        <v>46044</v>
      </c>
      <c r="P18" s="756"/>
      <c r="Q18" s="754"/>
      <c r="R18" s="739" t="s">
        <v>4083</v>
      </c>
    </row>
    <row r="19" spans="2:18" ht="19.7" customHeight="1">
      <c r="B19" s="499" t="s">
        <v>2101</v>
      </c>
      <c r="C19" s="27" t="s">
        <v>2107</v>
      </c>
      <c r="D19" s="27" t="s">
        <v>2107</v>
      </c>
      <c r="E19" s="148" t="s">
        <v>4086</v>
      </c>
      <c r="F19" s="67">
        <v>2</v>
      </c>
      <c r="G19" s="708">
        <v>10900</v>
      </c>
      <c r="H19" s="709">
        <f t="shared" si="0"/>
        <v>21800</v>
      </c>
      <c r="I19" s="710"/>
      <c r="J19" s="69"/>
      <c r="K19" s="281" t="s">
        <v>4068</v>
      </c>
      <c r="L19" s="281"/>
      <c r="M19" s="753"/>
      <c r="N19" s="499" t="s">
        <v>2105</v>
      </c>
      <c r="O19" s="755">
        <v>46044</v>
      </c>
      <c r="P19" s="756"/>
      <c r="Q19" s="754"/>
      <c r="R19" s="739" t="s">
        <v>4083</v>
      </c>
    </row>
    <row r="20" spans="2:18" ht="19.7" customHeight="1">
      <c r="B20" s="499" t="s">
        <v>2101</v>
      </c>
      <c r="C20" s="27" t="s">
        <v>2107</v>
      </c>
      <c r="D20" s="27" t="s">
        <v>2107</v>
      </c>
      <c r="E20" s="148" t="s">
        <v>4087</v>
      </c>
      <c r="F20" s="67">
        <v>10</v>
      </c>
      <c r="G20" s="708">
        <v>2700</v>
      </c>
      <c r="H20" s="709">
        <f t="shared" si="0"/>
        <v>27000</v>
      </c>
      <c r="I20" s="710"/>
      <c r="J20" s="69"/>
      <c r="K20" s="281" t="s">
        <v>4068</v>
      </c>
      <c r="L20" s="281"/>
      <c r="M20" s="753"/>
      <c r="N20" s="499" t="s">
        <v>2105</v>
      </c>
      <c r="O20" s="755">
        <v>46044</v>
      </c>
      <c r="P20" s="756"/>
      <c r="Q20" s="754"/>
      <c r="R20" s="739" t="s">
        <v>4083</v>
      </c>
    </row>
    <row r="21" spans="2:18" ht="19.7" customHeight="1">
      <c r="B21" s="499" t="s">
        <v>2101</v>
      </c>
      <c r="C21" s="202" t="s">
        <v>145</v>
      </c>
      <c r="D21" s="202" t="s">
        <v>1143</v>
      </c>
      <c r="E21" s="148" t="s">
        <v>4089</v>
      </c>
      <c r="F21" s="67">
        <v>1</v>
      </c>
      <c r="G21" s="708">
        <v>48000</v>
      </c>
      <c r="H21" s="709">
        <f t="shared" si="0"/>
        <v>48000</v>
      </c>
      <c r="I21" s="710"/>
      <c r="J21" s="69"/>
      <c r="K21" s="281" t="s">
        <v>4068</v>
      </c>
      <c r="L21" s="281"/>
      <c r="M21" s="753"/>
      <c r="N21" s="499" t="s">
        <v>2105</v>
      </c>
      <c r="O21" s="755">
        <v>45680</v>
      </c>
      <c r="P21" s="756"/>
      <c r="Q21" s="754"/>
      <c r="R21" s="771"/>
    </row>
    <row r="22" spans="2:18" ht="19.7" customHeight="1">
      <c r="B22" s="499" t="s">
        <v>2101</v>
      </c>
      <c r="C22" s="202" t="s">
        <v>145</v>
      </c>
      <c r="D22" s="202" t="s">
        <v>1143</v>
      </c>
      <c r="E22" s="148" t="s">
        <v>4091</v>
      </c>
      <c r="F22" s="67">
        <v>6</v>
      </c>
      <c r="G22" s="708">
        <v>7670</v>
      </c>
      <c r="H22" s="709">
        <f t="shared" si="0"/>
        <v>46020</v>
      </c>
      <c r="I22" s="710"/>
      <c r="J22" s="69"/>
      <c r="K22" s="281" t="s">
        <v>4068</v>
      </c>
      <c r="L22" s="281"/>
      <c r="M22" s="753"/>
      <c r="N22" s="499" t="s">
        <v>2105</v>
      </c>
      <c r="O22" s="755">
        <v>45680</v>
      </c>
      <c r="P22" s="756"/>
      <c r="Q22" s="754"/>
    </row>
    <row r="23" spans="2:18" ht="19.7" customHeight="1">
      <c r="B23" s="499" t="s">
        <v>2101</v>
      </c>
      <c r="C23" s="202" t="s">
        <v>145</v>
      </c>
      <c r="D23" s="202" t="s">
        <v>1143</v>
      </c>
      <c r="E23" s="148" t="s">
        <v>4092</v>
      </c>
      <c r="F23" s="67">
        <v>4</v>
      </c>
      <c r="G23" s="708">
        <v>460</v>
      </c>
      <c r="H23" s="709">
        <f t="shared" si="0"/>
        <v>1840</v>
      </c>
      <c r="I23" s="710"/>
      <c r="J23" s="69"/>
      <c r="K23" s="281" t="s">
        <v>4068</v>
      </c>
      <c r="L23" s="281"/>
      <c r="M23" s="753"/>
      <c r="N23" s="499" t="s">
        <v>2105</v>
      </c>
      <c r="O23" s="755">
        <v>45680</v>
      </c>
      <c r="P23" s="756"/>
      <c r="Q23" s="754"/>
    </row>
    <row r="24" spans="2:18" ht="19.7" customHeight="1">
      <c r="B24" s="499" t="s">
        <v>2101</v>
      </c>
      <c r="C24" s="202" t="s">
        <v>145</v>
      </c>
      <c r="D24" s="202" t="s">
        <v>1143</v>
      </c>
      <c r="E24" s="148" t="s">
        <v>4093</v>
      </c>
      <c r="F24" s="67">
        <v>1</v>
      </c>
      <c r="G24" s="708">
        <v>1720</v>
      </c>
      <c r="H24" s="709">
        <f t="shared" si="0"/>
        <v>1720</v>
      </c>
      <c r="I24" s="710"/>
      <c r="J24" s="69"/>
      <c r="K24" s="281" t="s">
        <v>4068</v>
      </c>
      <c r="L24" s="281"/>
      <c r="M24" s="753"/>
      <c r="N24" s="499" t="s">
        <v>2105</v>
      </c>
      <c r="O24" s="755">
        <v>45680</v>
      </c>
      <c r="P24" s="756"/>
      <c r="Q24" s="754"/>
      <c r="R24" s="771"/>
    </row>
    <row r="25" spans="2:18" ht="19.7" customHeight="1">
      <c r="B25" s="499" t="s">
        <v>2101</v>
      </c>
      <c r="C25" s="202" t="s">
        <v>145</v>
      </c>
      <c r="D25" s="202" t="s">
        <v>1143</v>
      </c>
      <c r="E25" s="148" t="s">
        <v>4094</v>
      </c>
      <c r="F25" s="67">
        <v>1</v>
      </c>
      <c r="G25" s="708">
        <v>7040</v>
      </c>
      <c r="H25" s="709">
        <f t="shared" si="0"/>
        <v>7040</v>
      </c>
      <c r="I25" s="710"/>
      <c r="J25" s="69"/>
      <c r="K25" s="281" t="s">
        <v>4068</v>
      </c>
      <c r="L25" s="281"/>
      <c r="M25" s="753"/>
      <c r="N25" s="499" t="s">
        <v>2105</v>
      </c>
      <c r="O25" s="755">
        <v>45680</v>
      </c>
      <c r="P25" s="756"/>
      <c r="Q25" s="754"/>
    </row>
    <row r="26" spans="2:18" ht="19.7" customHeight="1">
      <c r="B26" s="499" t="s">
        <v>2101</v>
      </c>
      <c r="C26" s="202" t="s">
        <v>145</v>
      </c>
      <c r="D26" s="202" t="s">
        <v>1143</v>
      </c>
      <c r="E26" s="148" t="s">
        <v>4095</v>
      </c>
      <c r="F26" s="67">
        <v>1</v>
      </c>
      <c r="G26" s="708">
        <v>2060</v>
      </c>
      <c r="H26" s="709">
        <f t="shared" si="0"/>
        <v>2060</v>
      </c>
      <c r="I26" s="710"/>
      <c r="J26" s="69"/>
      <c r="K26" s="281" t="s">
        <v>2104</v>
      </c>
      <c r="L26" s="281"/>
      <c r="M26" s="753"/>
      <c r="N26" s="499" t="s">
        <v>2105</v>
      </c>
      <c r="O26" s="755">
        <v>45706</v>
      </c>
      <c r="P26" s="756"/>
      <c r="Q26" s="754"/>
    </row>
    <row r="27" spans="2:18" ht="19.7" customHeight="1">
      <c r="B27" s="499" t="s">
        <v>2101</v>
      </c>
      <c r="C27" s="202" t="s">
        <v>145</v>
      </c>
      <c r="D27" s="202" t="s">
        <v>1143</v>
      </c>
      <c r="E27" s="148" t="s">
        <v>4097</v>
      </c>
      <c r="F27" s="67">
        <v>1</v>
      </c>
      <c r="G27" s="708">
        <v>1510</v>
      </c>
      <c r="H27" s="709">
        <f t="shared" si="0"/>
        <v>1510</v>
      </c>
      <c r="I27" s="710"/>
      <c r="J27" s="69"/>
      <c r="K27" s="281" t="s">
        <v>2104</v>
      </c>
      <c r="L27" s="281"/>
      <c r="M27" s="753"/>
      <c r="N27" s="499" t="s">
        <v>2105</v>
      </c>
      <c r="O27" s="755">
        <v>45706</v>
      </c>
      <c r="P27" s="756"/>
      <c r="Q27" s="754"/>
    </row>
    <row r="28" spans="2:18" ht="19.7" customHeight="1">
      <c r="B28" s="499" t="s">
        <v>2101</v>
      </c>
      <c r="C28" s="202" t="s">
        <v>145</v>
      </c>
      <c r="D28" s="202" t="s">
        <v>1143</v>
      </c>
      <c r="E28" s="148" t="s">
        <v>4098</v>
      </c>
      <c r="F28" s="67">
        <v>10</v>
      </c>
      <c r="G28" s="708">
        <v>5610</v>
      </c>
      <c r="H28" s="709">
        <f t="shared" si="0"/>
        <v>56100</v>
      </c>
      <c r="I28" s="710"/>
      <c r="J28" s="69"/>
      <c r="K28" s="281" t="s">
        <v>2104</v>
      </c>
      <c r="L28" s="281"/>
      <c r="M28" s="753"/>
      <c r="N28" s="499" t="s">
        <v>2105</v>
      </c>
      <c r="O28" s="755">
        <v>45706</v>
      </c>
      <c r="P28" s="756"/>
      <c r="Q28" s="754"/>
    </row>
    <row r="29" spans="2:18" ht="19.7" customHeight="1">
      <c r="B29" s="499" t="s">
        <v>2101</v>
      </c>
      <c r="C29" s="202" t="s">
        <v>145</v>
      </c>
      <c r="D29" s="202" t="s">
        <v>1143</v>
      </c>
      <c r="E29" s="148" t="s">
        <v>4099</v>
      </c>
      <c r="F29" s="67">
        <v>7</v>
      </c>
      <c r="G29" s="708">
        <v>15860</v>
      </c>
      <c r="H29" s="709">
        <f t="shared" si="0"/>
        <v>111020</v>
      </c>
      <c r="I29" s="710"/>
      <c r="J29" s="69"/>
      <c r="K29" s="281" t="s">
        <v>4068</v>
      </c>
      <c r="L29" s="281"/>
      <c r="M29" s="753"/>
      <c r="N29" s="499" t="s">
        <v>2105</v>
      </c>
      <c r="O29" s="755">
        <v>45680</v>
      </c>
      <c r="P29" s="756"/>
      <c r="Q29" s="754"/>
      <c r="R29" s="771"/>
    </row>
    <row r="30" spans="2:18" ht="19.7" customHeight="1">
      <c r="B30" s="499" t="s">
        <v>2101</v>
      </c>
      <c r="C30" s="202" t="s">
        <v>4121</v>
      </c>
      <c r="D30" s="202" t="s">
        <v>1143</v>
      </c>
      <c r="E30" s="148" t="s">
        <v>4101</v>
      </c>
      <c r="F30" s="67">
        <v>1</v>
      </c>
      <c r="G30" s="708">
        <v>69000</v>
      </c>
      <c r="H30" s="709">
        <f t="shared" si="0"/>
        <v>69000</v>
      </c>
      <c r="I30" s="710"/>
      <c r="J30" s="69"/>
      <c r="K30" s="281" t="s">
        <v>2104</v>
      </c>
      <c r="L30" s="281"/>
      <c r="M30" s="753"/>
      <c r="N30" s="499" t="s">
        <v>2105</v>
      </c>
      <c r="O30" s="755">
        <v>45706</v>
      </c>
      <c r="P30" s="756"/>
      <c r="Q30" s="754"/>
    </row>
    <row r="31" spans="2:18" ht="19.7" customHeight="1">
      <c r="B31" s="499" t="s">
        <v>2101</v>
      </c>
      <c r="C31" s="202" t="s">
        <v>145</v>
      </c>
      <c r="D31" s="202" t="s">
        <v>1143</v>
      </c>
      <c r="E31" s="148" t="s">
        <v>4103</v>
      </c>
      <c r="F31" s="67">
        <v>20</v>
      </c>
      <c r="G31" s="708">
        <v>260</v>
      </c>
      <c r="H31" s="709">
        <f t="shared" si="0"/>
        <v>5200</v>
      </c>
      <c r="I31" s="710"/>
      <c r="J31" s="69"/>
      <c r="K31" s="281" t="s">
        <v>2104</v>
      </c>
      <c r="L31" s="281"/>
      <c r="M31" s="753"/>
      <c r="N31" s="499" t="s">
        <v>2105</v>
      </c>
      <c r="O31" s="755">
        <v>45706</v>
      </c>
      <c r="P31" s="756"/>
      <c r="Q31" s="754"/>
    </row>
    <row r="32" spans="2:18" ht="19.7" customHeight="1">
      <c r="B32" s="499" t="s">
        <v>2101</v>
      </c>
      <c r="C32" s="202" t="s">
        <v>145</v>
      </c>
      <c r="D32" s="202" t="s">
        <v>1143</v>
      </c>
      <c r="E32" s="148" t="s">
        <v>4104</v>
      </c>
      <c r="F32" s="67">
        <v>8</v>
      </c>
      <c r="G32" s="708">
        <v>290</v>
      </c>
      <c r="H32" s="709">
        <f t="shared" si="0"/>
        <v>2320</v>
      </c>
      <c r="I32" s="710"/>
      <c r="J32" s="69"/>
      <c r="K32" s="281" t="s">
        <v>2104</v>
      </c>
      <c r="L32" s="281"/>
      <c r="M32" s="753"/>
      <c r="N32" s="499" t="s">
        <v>2105</v>
      </c>
      <c r="O32" s="755">
        <v>45706</v>
      </c>
      <c r="P32" s="756"/>
      <c r="Q32" s="754"/>
    </row>
    <row r="33" spans="2:18" ht="19.7" customHeight="1">
      <c r="B33" s="499" t="s">
        <v>2101</v>
      </c>
      <c r="C33" s="202" t="s">
        <v>145</v>
      </c>
      <c r="D33" s="202" t="s">
        <v>1143</v>
      </c>
      <c r="E33" s="148" t="s">
        <v>4105</v>
      </c>
      <c r="F33" s="67">
        <v>8</v>
      </c>
      <c r="G33" s="708">
        <v>220</v>
      </c>
      <c r="H33" s="709">
        <f t="shared" si="0"/>
        <v>1760</v>
      </c>
      <c r="I33" s="710"/>
      <c r="J33" s="69"/>
      <c r="K33" s="281" t="s">
        <v>2104</v>
      </c>
      <c r="L33" s="281"/>
      <c r="M33" s="753"/>
      <c r="N33" s="499" t="s">
        <v>2105</v>
      </c>
      <c r="O33" s="755">
        <v>45706</v>
      </c>
      <c r="P33" s="756"/>
      <c r="Q33" s="754"/>
    </row>
    <row r="34" spans="2:18" ht="19.7" customHeight="1">
      <c r="B34" s="499" t="s">
        <v>2101</v>
      </c>
      <c r="C34" s="202" t="s">
        <v>145</v>
      </c>
      <c r="D34" s="202" t="s">
        <v>1143</v>
      </c>
      <c r="E34" s="148" t="s">
        <v>4106</v>
      </c>
      <c r="F34" s="67">
        <v>8</v>
      </c>
      <c r="G34" s="708">
        <v>200</v>
      </c>
      <c r="H34" s="709">
        <f t="shared" si="0"/>
        <v>1600</v>
      </c>
      <c r="I34" s="710"/>
      <c r="J34" s="69"/>
      <c r="K34" s="281" t="s">
        <v>2104</v>
      </c>
      <c r="L34" s="281"/>
      <c r="M34" s="753"/>
      <c r="N34" s="499" t="s">
        <v>2105</v>
      </c>
      <c r="O34" s="755">
        <v>45706</v>
      </c>
      <c r="P34" s="756"/>
      <c r="Q34" s="754"/>
      <c r="R34" s="771"/>
    </row>
    <row r="35" spans="2:18" ht="19.7" customHeight="1">
      <c r="B35" s="499" t="s">
        <v>2101</v>
      </c>
      <c r="C35" s="202" t="s">
        <v>145</v>
      </c>
      <c r="D35" s="202" t="s">
        <v>1143</v>
      </c>
      <c r="E35" s="148" t="s">
        <v>4107</v>
      </c>
      <c r="F35" s="67">
        <v>20</v>
      </c>
      <c r="G35" s="708">
        <v>170</v>
      </c>
      <c r="H35" s="709">
        <f t="shared" si="0"/>
        <v>3400</v>
      </c>
      <c r="I35" s="710"/>
      <c r="J35" s="69"/>
      <c r="K35" s="281" t="s">
        <v>2104</v>
      </c>
      <c r="L35" s="281"/>
      <c r="M35" s="753"/>
      <c r="N35" s="499" t="s">
        <v>2105</v>
      </c>
      <c r="O35" s="755">
        <v>45706</v>
      </c>
      <c r="P35" s="756"/>
      <c r="Q35" s="754"/>
    </row>
    <row r="36" spans="2:18" ht="19.7" customHeight="1">
      <c r="B36" s="499" t="s">
        <v>2101</v>
      </c>
      <c r="C36" s="202" t="s">
        <v>145</v>
      </c>
      <c r="D36" s="202" t="s">
        <v>1143</v>
      </c>
      <c r="E36" s="148" t="s">
        <v>4108</v>
      </c>
      <c r="F36" s="67">
        <v>8</v>
      </c>
      <c r="G36" s="708">
        <v>250</v>
      </c>
      <c r="H36" s="709">
        <f t="shared" si="0"/>
        <v>2000</v>
      </c>
      <c r="I36" s="710"/>
      <c r="J36" s="69"/>
      <c r="K36" s="281" t="s">
        <v>2104</v>
      </c>
      <c r="L36" s="281"/>
      <c r="M36" s="753"/>
      <c r="N36" s="499" t="s">
        <v>2105</v>
      </c>
      <c r="O36" s="755">
        <v>45706</v>
      </c>
      <c r="P36" s="756"/>
      <c r="Q36" s="754"/>
    </row>
    <row r="37" spans="2:18" ht="19.7" customHeight="1">
      <c r="B37" s="499" t="s">
        <v>2101</v>
      </c>
      <c r="C37" s="202" t="s">
        <v>145</v>
      </c>
      <c r="D37" s="202" t="s">
        <v>1143</v>
      </c>
      <c r="E37" s="148" t="s">
        <v>4109</v>
      </c>
      <c r="F37" s="67">
        <v>3</v>
      </c>
      <c r="G37" s="708">
        <v>370</v>
      </c>
      <c r="H37" s="709">
        <f t="shared" si="0"/>
        <v>1110</v>
      </c>
      <c r="I37" s="710"/>
      <c r="J37" s="69"/>
      <c r="K37" s="281" t="s">
        <v>2104</v>
      </c>
      <c r="L37" s="281"/>
      <c r="M37" s="753"/>
      <c r="N37" s="499" t="s">
        <v>2105</v>
      </c>
      <c r="O37" s="755">
        <v>45706</v>
      </c>
      <c r="P37" s="756"/>
      <c r="Q37" s="754"/>
    </row>
    <row r="38" spans="2:18" ht="19.7" customHeight="1">
      <c r="B38" s="499" t="s">
        <v>2101</v>
      </c>
      <c r="C38" s="202" t="s">
        <v>145</v>
      </c>
      <c r="D38" s="202" t="s">
        <v>1143</v>
      </c>
      <c r="E38" s="148" t="s">
        <v>4110</v>
      </c>
      <c r="F38" s="67">
        <v>8</v>
      </c>
      <c r="G38" s="708">
        <v>250</v>
      </c>
      <c r="H38" s="709">
        <f t="shared" si="0"/>
        <v>2000</v>
      </c>
      <c r="I38" s="710"/>
      <c r="J38" s="69"/>
      <c r="K38" s="281" t="s">
        <v>2104</v>
      </c>
      <c r="L38" s="281"/>
      <c r="M38" s="753"/>
      <c r="N38" s="499" t="s">
        <v>2105</v>
      </c>
      <c r="O38" s="755">
        <v>45706</v>
      </c>
      <c r="P38" s="756"/>
      <c r="Q38" s="754"/>
    </row>
    <row r="39" spans="2:18" ht="19.7" customHeight="1">
      <c r="B39" s="499" t="s">
        <v>2101</v>
      </c>
      <c r="C39" s="202" t="s">
        <v>145</v>
      </c>
      <c r="D39" s="202" t="s">
        <v>1143</v>
      </c>
      <c r="E39" s="148" t="s">
        <v>4111</v>
      </c>
      <c r="F39" s="67">
        <v>4</v>
      </c>
      <c r="G39" s="708">
        <v>270</v>
      </c>
      <c r="H39" s="709">
        <f t="shared" si="0"/>
        <v>1080</v>
      </c>
      <c r="I39" s="710"/>
      <c r="J39" s="69"/>
      <c r="K39" s="281" t="s">
        <v>2104</v>
      </c>
      <c r="L39" s="281"/>
      <c r="M39" s="753"/>
      <c r="N39" s="499" t="s">
        <v>2105</v>
      </c>
      <c r="O39" s="755">
        <v>45706</v>
      </c>
      <c r="P39" s="756"/>
      <c r="Q39" s="754"/>
      <c r="R39" s="771"/>
    </row>
    <row r="40" spans="2:18" ht="19.7" customHeight="1">
      <c r="B40" s="499" t="s">
        <v>2101</v>
      </c>
      <c r="C40" s="202" t="s">
        <v>145</v>
      </c>
      <c r="D40" s="202" t="s">
        <v>1143</v>
      </c>
      <c r="E40" s="148" t="s">
        <v>4112</v>
      </c>
      <c r="F40" s="67">
        <v>8</v>
      </c>
      <c r="G40" s="708">
        <v>270</v>
      </c>
      <c r="H40" s="709">
        <f t="shared" si="0"/>
        <v>2160</v>
      </c>
      <c r="I40" s="710"/>
      <c r="J40" s="69"/>
      <c r="K40" s="281" t="s">
        <v>2104</v>
      </c>
      <c r="L40" s="281"/>
      <c r="M40" s="753"/>
      <c r="N40" s="499" t="s">
        <v>2105</v>
      </c>
      <c r="O40" s="755">
        <v>45706</v>
      </c>
      <c r="P40" s="756"/>
      <c r="Q40" s="754"/>
    </row>
    <row r="41" spans="2:18" ht="19.7" customHeight="1">
      <c r="B41" s="499" t="s">
        <v>2101</v>
      </c>
      <c r="C41" s="202" t="s">
        <v>145</v>
      </c>
      <c r="D41" s="202" t="s">
        <v>1143</v>
      </c>
      <c r="E41" s="148" t="s">
        <v>4113</v>
      </c>
      <c r="F41" s="67">
        <v>16</v>
      </c>
      <c r="G41" s="708">
        <v>180</v>
      </c>
      <c r="H41" s="709">
        <f t="shared" si="0"/>
        <v>2880</v>
      </c>
      <c r="I41" s="710"/>
      <c r="J41" s="69"/>
      <c r="K41" s="281" t="s">
        <v>2104</v>
      </c>
      <c r="L41" s="281"/>
      <c r="M41" s="753"/>
      <c r="N41" s="499" t="s">
        <v>2105</v>
      </c>
      <c r="O41" s="755">
        <v>45706</v>
      </c>
      <c r="P41" s="756"/>
      <c r="Q41" s="754"/>
    </row>
    <row r="42" spans="2:18" ht="19.7" customHeight="1">
      <c r="B42" s="499" t="s">
        <v>2101</v>
      </c>
      <c r="C42" s="202" t="s">
        <v>145</v>
      </c>
      <c r="D42" s="202" t="s">
        <v>1143</v>
      </c>
      <c r="E42" s="148" t="s">
        <v>4114</v>
      </c>
      <c r="F42" s="67">
        <v>2</v>
      </c>
      <c r="G42" s="708">
        <v>280</v>
      </c>
      <c r="H42" s="709">
        <f t="shared" si="0"/>
        <v>560</v>
      </c>
      <c r="I42" s="710"/>
      <c r="J42" s="69"/>
      <c r="K42" s="281" t="s">
        <v>2104</v>
      </c>
      <c r="L42" s="281"/>
      <c r="M42" s="753"/>
      <c r="N42" s="499" t="s">
        <v>2105</v>
      </c>
      <c r="O42" s="755">
        <v>45706</v>
      </c>
      <c r="P42" s="756"/>
      <c r="Q42" s="754"/>
    </row>
    <row r="43" spans="2:18" ht="19.7" customHeight="1">
      <c r="B43" s="499" t="s">
        <v>2101</v>
      </c>
      <c r="C43" s="202" t="s">
        <v>145</v>
      </c>
      <c r="D43" s="202" t="s">
        <v>1143</v>
      </c>
      <c r="E43" s="148" t="s">
        <v>4115</v>
      </c>
      <c r="F43" s="67">
        <v>2</v>
      </c>
      <c r="G43" s="708">
        <v>1260</v>
      </c>
      <c r="H43" s="709">
        <f t="shared" si="0"/>
        <v>2520</v>
      </c>
      <c r="I43" s="710"/>
      <c r="J43" s="69"/>
      <c r="K43" s="281" t="s">
        <v>2104</v>
      </c>
      <c r="L43" s="281"/>
      <c r="M43" s="753"/>
      <c r="N43" s="499" t="s">
        <v>2105</v>
      </c>
      <c r="O43" s="755">
        <v>45706</v>
      </c>
      <c r="P43" s="756"/>
      <c r="Q43" s="754"/>
    </row>
    <row r="44" spans="2:18" ht="19.7" customHeight="1">
      <c r="B44" s="499" t="s">
        <v>2101</v>
      </c>
      <c r="C44" s="202" t="s">
        <v>145</v>
      </c>
      <c r="D44" s="202" t="s">
        <v>1143</v>
      </c>
      <c r="E44" s="148" t="s">
        <v>4116</v>
      </c>
      <c r="F44" s="67">
        <v>30</v>
      </c>
      <c r="G44" s="708">
        <v>280</v>
      </c>
      <c r="H44" s="709">
        <f t="shared" si="0"/>
        <v>8400</v>
      </c>
      <c r="I44" s="710"/>
      <c r="J44" s="69"/>
      <c r="K44" s="281" t="s">
        <v>2104</v>
      </c>
      <c r="L44" s="281"/>
      <c r="M44" s="753"/>
      <c r="N44" s="499" t="s">
        <v>2105</v>
      </c>
      <c r="O44" s="755">
        <v>45706</v>
      </c>
      <c r="P44" s="756"/>
      <c r="Q44" s="754"/>
      <c r="R44" s="771"/>
    </row>
    <row r="45" spans="2:18" ht="19.7" customHeight="1">
      <c r="B45" s="499" t="s">
        <v>2101</v>
      </c>
      <c r="C45" s="202" t="s">
        <v>145</v>
      </c>
      <c r="D45" s="202" t="s">
        <v>1143</v>
      </c>
      <c r="E45" s="148" t="s">
        <v>4117</v>
      </c>
      <c r="F45" s="67">
        <v>6</v>
      </c>
      <c r="G45" s="708">
        <v>300</v>
      </c>
      <c r="H45" s="709">
        <f t="shared" si="0"/>
        <v>1800</v>
      </c>
      <c r="I45" s="710"/>
      <c r="J45" s="69"/>
      <c r="K45" s="281" t="s">
        <v>2104</v>
      </c>
      <c r="L45" s="281"/>
      <c r="M45" s="753"/>
      <c r="N45" s="499" t="s">
        <v>2105</v>
      </c>
      <c r="O45" s="755">
        <v>45706</v>
      </c>
      <c r="P45" s="756"/>
      <c r="Q45" s="754"/>
    </row>
    <row r="46" spans="2:18" ht="19.7" customHeight="1">
      <c r="B46" s="499" t="s">
        <v>2101</v>
      </c>
      <c r="C46" s="202" t="s">
        <v>145</v>
      </c>
      <c r="D46" s="202" t="s">
        <v>1143</v>
      </c>
      <c r="E46" s="148" t="s">
        <v>4118</v>
      </c>
      <c r="F46" s="67">
        <v>2</v>
      </c>
      <c r="G46" s="708">
        <v>200</v>
      </c>
      <c r="H46" s="709">
        <f t="shared" si="0"/>
        <v>400</v>
      </c>
      <c r="I46" s="710"/>
      <c r="J46" s="69"/>
      <c r="K46" s="281" t="s">
        <v>2104</v>
      </c>
      <c r="L46" s="281"/>
      <c r="M46" s="753"/>
      <c r="N46" s="499" t="s">
        <v>2105</v>
      </c>
      <c r="O46" s="755">
        <v>45706</v>
      </c>
      <c r="P46" s="756"/>
      <c r="Q46" s="754"/>
    </row>
    <row r="47" spans="2:18" ht="19.7" customHeight="1">
      <c r="B47" s="499" t="s">
        <v>2101</v>
      </c>
      <c r="C47" s="202" t="s">
        <v>4122</v>
      </c>
      <c r="D47" s="202" t="s">
        <v>4127</v>
      </c>
      <c r="E47" s="148" t="s">
        <v>4123</v>
      </c>
      <c r="F47" s="67">
        <v>1</v>
      </c>
      <c r="G47" s="708">
        <v>31500</v>
      </c>
      <c r="H47" s="709">
        <f t="shared" si="0"/>
        <v>31500</v>
      </c>
      <c r="I47" s="710"/>
      <c r="J47" s="69" t="s">
        <v>4124</v>
      </c>
      <c r="K47" s="281" t="s">
        <v>2104</v>
      </c>
      <c r="L47" s="281"/>
      <c r="M47" s="753"/>
      <c r="N47" s="499" t="s">
        <v>2105</v>
      </c>
      <c r="O47" s="755">
        <v>46062</v>
      </c>
      <c r="P47" s="756"/>
      <c r="Q47" s="754"/>
      <c r="R47" s="739" t="s">
        <v>4125</v>
      </c>
    </row>
    <row r="48" spans="2:18" ht="19.7" customHeight="1">
      <c r="B48" s="499" t="s">
        <v>2101</v>
      </c>
      <c r="C48" s="202" t="s">
        <v>4122</v>
      </c>
      <c r="D48" s="202" t="s">
        <v>4127</v>
      </c>
      <c r="E48" s="148" t="s">
        <v>4126</v>
      </c>
      <c r="F48" s="67">
        <v>1</v>
      </c>
      <c r="G48" s="708">
        <v>31500</v>
      </c>
      <c r="H48" s="709">
        <f>F48*G48</f>
        <v>31500</v>
      </c>
      <c r="I48" s="710"/>
      <c r="J48" s="69" t="s">
        <v>4124</v>
      </c>
      <c r="K48" s="281" t="s">
        <v>2104</v>
      </c>
      <c r="L48" s="281"/>
      <c r="M48" s="753"/>
      <c r="N48" s="499" t="s">
        <v>2105</v>
      </c>
      <c r="O48" s="755">
        <v>46062</v>
      </c>
      <c r="P48" s="756"/>
      <c r="Q48" s="754"/>
      <c r="R48" s="739" t="s">
        <v>4125</v>
      </c>
    </row>
    <row r="49" spans="2:18" ht="19.7" customHeight="1">
      <c r="B49" s="499" t="s">
        <v>2101</v>
      </c>
      <c r="C49" s="202" t="s">
        <v>4128</v>
      </c>
      <c r="D49" s="202" t="s">
        <v>4128</v>
      </c>
      <c r="E49" s="148" t="s">
        <v>4129</v>
      </c>
      <c r="F49" s="67">
        <v>1</v>
      </c>
      <c r="G49" s="708">
        <v>3330000</v>
      </c>
      <c r="H49" s="709">
        <f t="shared" si="0"/>
        <v>3330000</v>
      </c>
      <c r="I49" s="710"/>
      <c r="J49" s="69"/>
      <c r="K49" s="281" t="s">
        <v>2104</v>
      </c>
      <c r="L49" s="281"/>
      <c r="M49" s="753"/>
      <c r="N49" s="499" t="s">
        <v>2105</v>
      </c>
      <c r="O49" s="755">
        <v>46087</v>
      </c>
      <c r="P49" s="756"/>
      <c r="Q49" s="754"/>
      <c r="R49" s="771"/>
    </row>
    <row r="50" spans="2:18" ht="19.7" customHeight="1">
      <c r="B50" s="499"/>
      <c r="C50" s="202"/>
      <c r="D50" s="202"/>
      <c r="E50" s="148" t="s">
        <v>3061</v>
      </c>
      <c r="F50" s="67">
        <v>1</v>
      </c>
      <c r="G50" s="708">
        <v>-230000</v>
      </c>
      <c r="H50" s="709">
        <f t="shared" si="0"/>
        <v>-230000</v>
      </c>
      <c r="I50" s="710"/>
      <c r="J50" s="69"/>
      <c r="K50" s="281" t="s">
        <v>2104</v>
      </c>
      <c r="L50" s="281"/>
      <c r="M50" s="753"/>
      <c r="N50" s="499"/>
      <c r="O50" s="755"/>
      <c r="P50" s="756"/>
      <c r="Q50" s="754"/>
    </row>
    <row r="51" spans="2:18" s="767" customFormat="1" ht="19.7" customHeight="1">
      <c r="B51" s="705" t="s">
        <v>2101</v>
      </c>
      <c r="C51" s="773" t="s">
        <v>145</v>
      </c>
      <c r="D51" s="773" t="s">
        <v>1143</v>
      </c>
      <c r="E51" s="774" t="s">
        <v>4094</v>
      </c>
      <c r="F51" s="285">
        <v>1</v>
      </c>
      <c r="G51" s="759">
        <v>7040</v>
      </c>
      <c r="H51" s="760">
        <f t="shared" si="0"/>
        <v>7040</v>
      </c>
      <c r="I51" s="761"/>
      <c r="J51" s="223"/>
      <c r="K51" s="762" t="s">
        <v>4130</v>
      </c>
      <c r="L51" s="762"/>
      <c r="M51" s="763">
        <v>46080</v>
      </c>
      <c r="N51" s="705" t="s">
        <v>2105</v>
      </c>
      <c r="O51" s="764" t="s">
        <v>4131</v>
      </c>
      <c r="P51" s="765"/>
      <c r="Q51" s="766"/>
    </row>
    <row r="52" spans="2:18" ht="19.7" customHeight="1">
      <c r="B52" s="499"/>
      <c r="C52" s="202"/>
      <c r="D52" s="202"/>
      <c r="E52" s="148"/>
      <c r="F52" s="67"/>
      <c r="G52" s="708"/>
      <c r="H52" s="709">
        <f t="shared" si="0"/>
        <v>0</v>
      </c>
      <c r="I52" s="710"/>
      <c r="J52" s="69"/>
      <c r="K52" s="281"/>
      <c r="L52" s="281"/>
      <c r="M52" s="753"/>
      <c r="N52" s="499"/>
      <c r="O52" s="755"/>
      <c r="P52" s="756"/>
      <c r="Q52" s="754"/>
    </row>
    <row r="53" spans="2:18" ht="19.7" customHeight="1">
      <c r="B53" s="499"/>
      <c r="C53" s="202"/>
      <c r="D53" s="202"/>
      <c r="E53" s="148"/>
      <c r="F53" s="67"/>
      <c r="G53" s="708"/>
      <c r="H53" s="709">
        <f t="shared" si="0"/>
        <v>0</v>
      </c>
      <c r="I53" s="710"/>
      <c r="J53" s="69"/>
      <c r="K53" s="281"/>
      <c r="L53" s="281"/>
      <c r="M53" s="753"/>
      <c r="N53" s="499"/>
      <c r="O53" s="755"/>
      <c r="P53" s="756"/>
      <c r="Q53" s="754"/>
    </row>
    <row r="54" spans="2:18" ht="19.7" customHeight="1">
      <c r="B54" s="499"/>
      <c r="C54" s="202"/>
      <c r="D54" s="202"/>
      <c r="E54" s="148"/>
      <c r="F54" s="67"/>
      <c r="G54" s="708"/>
      <c r="H54" s="709">
        <f t="shared" si="0"/>
        <v>0</v>
      </c>
      <c r="I54" s="710"/>
      <c r="J54" s="69"/>
      <c r="K54" s="281"/>
      <c r="L54" s="281"/>
      <c r="M54" s="753"/>
      <c r="N54" s="499"/>
      <c r="O54" s="755"/>
      <c r="P54" s="756"/>
      <c r="Q54" s="754"/>
      <c r="R54" s="771"/>
    </row>
    <row r="55" spans="2:18" ht="19.7" customHeight="1">
      <c r="B55" s="499"/>
      <c r="C55" s="202"/>
      <c r="D55" s="202"/>
      <c r="E55" s="148"/>
      <c r="F55" s="67"/>
      <c r="G55" s="708"/>
      <c r="H55" s="709">
        <f t="shared" si="0"/>
        <v>0</v>
      </c>
      <c r="I55" s="710"/>
      <c r="J55" s="69"/>
      <c r="K55" s="281"/>
      <c r="L55" s="281"/>
      <c r="M55" s="753"/>
      <c r="N55" s="499"/>
      <c r="O55" s="755"/>
      <c r="P55" s="756"/>
      <c r="Q55" s="754"/>
    </row>
    <row r="56" spans="2:18" ht="19.7" customHeight="1">
      <c r="B56" s="499"/>
      <c r="C56" s="202"/>
      <c r="D56" s="202"/>
      <c r="E56" s="148"/>
      <c r="F56" s="67"/>
      <c r="G56" s="708"/>
      <c r="H56" s="709">
        <f t="shared" si="0"/>
        <v>0</v>
      </c>
      <c r="I56" s="710"/>
      <c r="J56" s="69"/>
      <c r="K56" s="281"/>
      <c r="L56" s="281"/>
      <c r="M56" s="753"/>
      <c r="N56" s="499"/>
      <c r="O56" s="755"/>
      <c r="P56" s="756"/>
      <c r="Q56" s="754"/>
    </row>
    <row r="57" spans="2:18" ht="19.7" customHeight="1">
      <c r="B57" s="499"/>
      <c r="C57" s="202"/>
      <c r="D57" s="202"/>
      <c r="E57" s="148"/>
      <c r="F57" s="67"/>
      <c r="G57" s="708"/>
      <c r="H57" s="709">
        <f t="shared" si="0"/>
        <v>0</v>
      </c>
      <c r="I57" s="710"/>
      <c r="J57" s="69"/>
      <c r="K57" s="281"/>
      <c r="L57" s="281"/>
      <c r="M57" s="753"/>
      <c r="N57" s="499"/>
      <c r="O57" s="755"/>
      <c r="P57" s="756"/>
      <c r="Q57" s="754"/>
    </row>
    <row r="58" spans="2:18" ht="19.7" customHeight="1">
      <c r="B58" s="499"/>
      <c r="C58" s="202"/>
      <c r="D58" s="202"/>
      <c r="E58" s="148"/>
      <c r="F58" s="67"/>
      <c r="G58" s="708"/>
      <c r="H58" s="709">
        <f t="shared" si="0"/>
        <v>0</v>
      </c>
      <c r="I58" s="710"/>
      <c r="J58" s="69"/>
      <c r="K58" s="281"/>
      <c r="L58" s="281"/>
      <c r="M58" s="753"/>
      <c r="N58" s="499"/>
      <c r="O58" s="755"/>
      <c r="P58" s="756"/>
      <c r="Q58" s="754"/>
    </row>
    <row r="59" spans="2:18" ht="19.7" customHeight="1">
      <c r="B59" s="499"/>
      <c r="C59" s="202"/>
      <c r="D59" s="202"/>
      <c r="E59" s="148"/>
      <c r="F59" s="67"/>
      <c r="G59" s="708"/>
      <c r="H59" s="709">
        <f t="shared" si="0"/>
        <v>0</v>
      </c>
      <c r="I59" s="710"/>
      <c r="J59" s="69"/>
      <c r="K59" s="281"/>
      <c r="L59" s="281"/>
      <c r="M59" s="753"/>
      <c r="N59" s="499"/>
      <c r="O59" s="755"/>
      <c r="P59" s="756"/>
      <c r="Q59" s="754"/>
      <c r="R59" s="771"/>
    </row>
    <row r="60" spans="2:18" ht="19.7" customHeight="1">
      <c r="B60" s="499"/>
      <c r="C60" s="202"/>
      <c r="D60" s="202"/>
      <c r="E60" s="148"/>
      <c r="F60" s="67"/>
      <c r="G60" s="708"/>
      <c r="H60" s="709">
        <f t="shared" si="0"/>
        <v>0</v>
      </c>
      <c r="I60" s="710"/>
      <c r="J60" s="69"/>
      <c r="K60" s="281"/>
      <c r="L60" s="281"/>
      <c r="M60" s="753"/>
      <c r="N60" s="499"/>
      <c r="O60" s="755"/>
      <c r="P60" s="756"/>
      <c r="Q60" s="754"/>
    </row>
    <row r="61" spans="2:18" ht="19.7" customHeight="1">
      <c r="B61" s="499"/>
      <c r="C61" s="202"/>
      <c r="D61" s="202"/>
      <c r="E61" s="148"/>
      <c r="F61" s="67"/>
      <c r="G61" s="708"/>
      <c r="H61" s="709">
        <f t="shared" si="0"/>
        <v>0</v>
      </c>
      <c r="I61" s="710"/>
      <c r="J61" s="69"/>
      <c r="K61" s="281"/>
      <c r="L61" s="281"/>
      <c r="M61" s="753"/>
      <c r="N61" s="499"/>
      <c r="O61" s="755"/>
      <c r="P61" s="756"/>
      <c r="Q61" s="754"/>
    </row>
    <row r="62" spans="2:18" ht="19.7" customHeight="1">
      <c r="B62" s="499"/>
      <c r="C62" s="202"/>
      <c r="D62" s="202"/>
      <c r="E62" s="148"/>
      <c r="F62" s="67"/>
      <c r="G62" s="708">
        <v>0</v>
      </c>
      <c r="H62" s="709">
        <f t="shared" si="0"/>
        <v>0</v>
      </c>
      <c r="I62" s="710"/>
      <c r="J62" s="69"/>
      <c r="K62" s="281"/>
      <c r="L62" s="281"/>
      <c r="M62" s="753"/>
      <c r="N62" s="499"/>
      <c r="O62" s="755"/>
      <c r="P62" s="756"/>
      <c r="Q62" s="754"/>
    </row>
    <row r="63" spans="2:18" ht="19.7" customHeight="1">
      <c r="B63" s="499"/>
      <c r="C63" s="202"/>
      <c r="D63" s="202"/>
      <c r="E63" s="148" t="s">
        <v>2109</v>
      </c>
      <c r="F63" s="67">
        <v>200</v>
      </c>
      <c r="G63" s="768">
        <v>5000</v>
      </c>
      <c r="H63" s="709">
        <f t="shared" si="0"/>
        <v>1000000</v>
      </c>
      <c r="I63" s="710"/>
      <c r="J63" s="69"/>
      <c r="K63" s="281"/>
      <c r="L63" s="281"/>
      <c r="M63" s="753"/>
      <c r="N63" s="499"/>
      <c r="O63" s="755"/>
      <c r="P63" s="756"/>
      <c r="Q63" s="754"/>
    </row>
    <row r="64" spans="2:18" ht="19.7" customHeight="1">
      <c r="B64" s="499"/>
      <c r="C64" s="499"/>
      <c r="D64" s="499"/>
      <c r="E64" s="148" t="s">
        <v>2110</v>
      </c>
      <c r="F64" s="67">
        <v>40</v>
      </c>
      <c r="G64" s="768">
        <v>5000</v>
      </c>
      <c r="H64" s="709">
        <f t="shared" si="0"/>
        <v>200000</v>
      </c>
      <c r="I64" s="710"/>
      <c r="J64" s="69"/>
      <c r="K64" s="281"/>
      <c r="L64" s="281"/>
      <c r="M64" s="753"/>
      <c r="N64" s="499"/>
      <c r="O64" s="755"/>
      <c r="P64" s="756"/>
      <c r="Q64" s="754"/>
    </row>
    <row r="65" spans="2:17" ht="19.7" customHeight="1">
      <c r="B65" s="499"/>
      <c r="C65" s="202"/>
      <c r="D65" s="202"/>
      <c r="E65" s="148" t="s">
        <v>2111</v>
      </c>
      <c r="F65" s="67">
        <v>10</v>
      </c>
      <c r="G65" s="768">
        <v>5000</v>
      </c>
      <c r="H65" s="709">
        <f t="shared" si="0"/>
        <v>50000</v>
      </c>
      <c r="I65" s="710"/>
      <c r="J65" s="69"/>
      <c r="K65" s="281"/>
      <c r="L65" s="281"/>
      <c r="M65" s="753"/>
      <c r="N65" s="499"/>
      <c r="O65" s="755"/>
      <c r="P65" s="756"/>
      <c r="Q65" s="754"/>
    </row>
    <row r="66" spans="2:17" ht="19.7" customHeight="1">
      <c r="B66" s="499"/>
      <c r="C66" s="202"/>
      <c r="D66" s="202"/>
      <c r="E66" s="148"/>
      <c r="F66" s="67"/>
      <c r="G66" s="708">
        <v>0</v>
      </c>
      <c r="H66" s="709">
        <f t="shared" si="0"/>
        <v>0</v>
      </c>
      <c r="I66" s="710"/>
      <c r="J66" s="69"/>
      <c r="K66" s="281"/>
      <c r="L66" s="281"/>
      <c r="M66" s="753"/>
      <c r="N66" s="499"/>
      <c r="O66" s="755"/>
      <c r="P66" s="756"/>
      <c r="Q66" s="754"/>
    </row>
    <row r="67" spans="2:17" ht="19.7" customHeight="1">
      <c r="B67" s="499"/>
      <c r="C67" s="202"/>
      <c r="D67" s="202"/>
      <c r="E67" s="148"/>
      <c r="F67" s="67"/>
      <c r="G67" s="708">
        <v>0</v>
      </c>
      <c r="H67" s="709">
        <f t="shared" si="0"/>
        <v>0</v>
      </c>
      <c r="I67" s="710"/>
      <c r="J67" s="69"/>
      <c r="K67" s="281"/>
      <c r="L67" s="281"/>
      <c r="M67" s="753"/>
      <c r="N67" s="499"/>
      <c r="O67" s="755"/>
      <c r="P67" s="756"/>
      <c r="Q67" s="754"/>
    </row>
    <row r="68" spans="2:17" ht="19.7" customHeight="1">
      <c r="B68" s="499"/>
      <c r="C68" s="499"/>
      <c r="D68" s="499"/>
      <c r="E68" s="148"/>
      <c r="F68" s="67"/>
      <c r="G68" s="708">
        <v>0</v>
      </c>
      <c r="H68" s="709">
        <f t="shared" si="0"/>
        <v>0</v>
      </c>
      <c r="I68" s="710"/>
      <c r="J68" s="69"/>
      <c r="K68" s="281"/>
      <c r="L68" s="281"/>
      <c r="M68" s="753"/>
      <c r="N68" s="499"/>
      <c r="O68" s="755"/>
      <c r="P68" s="756"/>
      <c r="Q68" s="754"/>
    </row>
    <row r="69" spans="2:17" ht="19.7" customHeight="1"/>
    <row r="70" spans="2:17" ht="19.7" customHeight="1"/>
    <row r="71" spans="2:17" ht="19.7" customHeight="1"/>
    <row r="7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5C958-FE45-49E2-BF7A-F4F60632349E}">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AAC0-6B3E-403E-A9DC-6995DF52B48B}">
  <dimension ref="B2:R72"/>
  <sheetViews>
    <sheetView zoomScale="85" zoomScaleNormal="85" workbookViewId="0">
      <pane xSplit="10" ySplit="8" topLeftCell="K31" activePane="bottomRight" state="frozen"/>
      <selection pane="topRight" activeCell="K1" sqref="K1"/>
      <selection pane="bottomLeft" activeCell="A9" sqref="A9"/>
      <selection pane="bottomRight" activeCell="O55" sqref="O55"/>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24.37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24.37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24.37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24.37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24.37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24.37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24.37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24.37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24.37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24.37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24.37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24.37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24.37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24.37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24.37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24.37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24.37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24.37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24.37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24.37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24.37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24.37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24.37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24.37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24.37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24.37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24.37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24.37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24.37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24.37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24.37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24.37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24.37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24.37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24.37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24.37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24.37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24.37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24.37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24.37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24.37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24.37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24.37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24.37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24.37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24.37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24.37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24.37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24.37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24.37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24.37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24.37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24.37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24.37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24.37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24.37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24.37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24.37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24.37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24.37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24.37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24.37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24.37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24.37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8" ht="20.100000000000001" customHeight="1">
      <c r="B2" s="737" t="s">
        <v>0</v>
      </c>
      <c r="C2" s="737"/>
      <c r="D2" s="737"/>
      <c r="E2" s="738" t="s">
        <v>4064</v>
      </c>
      <c r="G2" s="5" t="s">
        <v>2</v>
      </c>
      <c r="H2" s="6"/>
      <c r="I2" s="7"/>
      <c r="J2" s="740">
        <f>SUM(H:H)</f>
        <v>5418588</v>
      </c>
    </row>
    <row r="3" spans="2:18" ht="20.100000000000001" customHeight="1">
      <c r="B3" s="737" t="s">
        <v>3</v>
      </c>
      <c r="C3" s="737"/>
      <c r="D3" s="737"/>
      <c r="E3" s="738" t="s">
        <v>2289</v>
      </c>
    </row>
    <row r="4" spans="2:18" ht="20.100000000000001" customHeight="1">
      <c r="B4" s="737" t="s">
        <v>996</v>
      </c>
      <c r="C4" s="737"/>
      <c r="D4" s="737"/>
      <c r="E4" s="745" t="s">
        <v>4065</v>
      </c>
      <c r="G4" s="737" t="s">
        <v>41</v>
      </c>
      <c r="H4" s="737"/>
      <c r="I4" s="737"/>
      <c r="J4" s="746"/>
      <c r="K4" s="747"/>
    </row>
    <row r="5" spans="2:18" ht="20.100000000000001" customHeight="1">
      <c r="B5" s="737" t="s">
        <v>9</v>
      </c>
      <c r="C5" s="737"/>
      <c r="D5" s="737"/>
      <c r="E5" s="748" t="s">
        <v>4066</v>
      </c>
      <c r="G5" s="737"/>
      <c r="H5" s="737"/>
      <c r="I5" s="737"/>
      <c r="J5" s="749"/>
      <c r="K5" s="750"/>
    </row>
    <row r="6" spans="2:18" ht="20.100000000000001" customHeight="1">
      <c r="B6" s="737" t="s">
        <v>10</v>
      </c>
      <c r="C6" s="737"/>
      <c r="D6" s="737"/>
      <c r="E6" s="748"/>
      <c r="G6" s="737"/>
      <c r="H6" s="737"/>
      <c r="I6" s="737"/>
      <c r="J6" s="751"/>
      <c r="K6" s="752"/>
    </row>
    <row r="8" spans="2:18"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8" s="741" customFormat="1" ht="19.7" customHeight="1">
      <c r="B9" s="499"/>
      <c r="C9" s="499"/>
      <c r="D9" s="499"/>
      <c r="E9" s="706"/>
      <c r="F9" s="707"/>
      <c r="G9" s="708">
        <v>0</v>
      </c>
      <c r="H9" s="709">
        <f t="shared" ref="H9:H68" si="0">F9*G9</f>
        <v>0</v>
      </c>
      <c r="I9" s="710"/>
      <c r="J9" s="281"/>
      <c r="K9" s="281"/>
      <c r="L9" s="281"/>
      <c r="M9" s="499"/>
      <c r="N9" s="499"/>
      <c r="O9" s="281"/>
      <c r="P9" s="753"/>
      <c r="Q9" s="754"/>
    </row>
    <row r="10" spans="2:18" ht="19.7" customHeight="1">
      <c r="B10" s="499" t="s">
        <v>2101</v>
      </c>
      <c r="C10" s="27" t="s">
        <v>2107</v>
      </c>
      <c r="D10" s="27" t="s">
        <v>2107</v>
      </c>
      <c r="E10" s="798" t="s">
        <v>4067</v>
      </c>
      <c r="F10" s="67">
        <v>10</v>
      </c>
      <c r="G10" s="708">
        <v>12700</v>
      </c>
      <c r="H10" s="709">
        <f t="shared" si="0"/>
        <v>127000</v>
      </c>
      <c r="I10" s="710"/>
      <c r="J10" s="69"/>
      <c r="K10" s="281" t="s">
        <v>4068</v>
      </c>
      <c r="L10" s="281"/>
      <c r="M10" s="753"/>
      <c r="N10" s="499" t="s">
        <v>2105</v>
      </c>
      <c r="O10" s="755">
        <v>46044</v>
      </c>
      <c r="P10" s="756"/>
      <c r="Q10" s="754"/>
      <c r="R10" s="739" t="s">
        <v>4070</v>
      </c>
    </row>
    <row r="11" spans="2:18" ht="19.7" customHeight="1">
      <c r="B11" s="499" t="s">
        <v>2101</v>
      </c>
      <c r="C11" s="27" t="s">
        <v>2107</v>
      </c>
      <c r="D11" s="27" t="s">
        <v>2107</v>
      </c>
      <c r="E11" s="757" t="s">
        <v>4071</v>
      </c>
      <c r="F11" s="67">
        <v>10</v>
      </c>
      <c r="G11" s="708">
        <v>17600</v>
      </c>
      <c r="H11" s="709">
        <f t="shared" si="0"/>
        <v>176000</v>
      </c>
      <c r="I11" s="710"/>
      <c r="J11" s="69"/>
      <c r="K11" s="281" t="s">
        <v>4068</v>
      </c>
      <c r="L11" s="281"/>
      <c r="M11" s="753"/>
      <c r="N11" s="499" t="s">
        <v>2105</v>
      </c>
      <c r="O11" s="755">
        <v>46044</v>
      </c>
      <c r="P11" s="756"/>
      <c r="Q11" s="754"/>
      <c r="R11" s="739" t="s">
        <v>4072</v>
      </c>
    </row>
    <row r="12" spans="2:18" ht="19.7" customHeight="1">
      <c r="B12" s="499" t="s">
        <v>2101</v>
      </c>
      <c r="C12" s="27" t="s">
        <v>2107</v>
      </c>
      <c r="D12" s="27" t="s">
        <v>2107</v>
      </c>
      <c r="E12" s="757" t="s">
        <v>4073</v>
      </c>
      <c r="F12" s="67">
        <v>10</v>
      </c>
      <c r="G12" s="708">
        <v>1100</v>
      </c>
      <c r="H12" s="709">
        <f t="shared" si="0"/>
        <v>11000</v>
      </c>
      <c r="I12" s="710"/>
      <c r="J12" s="69"/>
      <c r="K12" s="281" t="s">
        <v>2104</v>
      </c>
      <c r="L12" s="281"/>
      <c r="M12" s="753"/>
      <c r="N12" s="499" t="s">
        <v>2105</v>
      </c>
      <c r="O12" s="755">
        <v>45679</v>
      </c>
      <c r="P12" s="756"/>
      <c r="Q12" s="754"/>
      <c r="R12" s="739" t="s">
        <v>4075</v>
      </c>
    </row>
    <row r="13" spans="2:18" ht="19.7" customHeight="1">
      <c r="B13" s="499" t="s">
        <v>2101</v>
      </c>
      <c r="C13" s="27" t="s">
        <v>2107</v>
      </c>
      <c r="D13" s="27" t="s">
        <v>2107</v>
      </c>
      <c r="E13" s="757" t="s">
        <v>4076</v>
      </c>
      <c r="F13" s="67">
        <v>10</v>
      </c>
      <c r="G13" s="708">
        <v>1100</v>
      </c>
      <c r="H13" s="709">
        <f t="shared" si="0"/>
        <v>11000</v>
      </c>
      <c r="I13" s="710"/>
      <c r="J13" s="69"/>
      <c r="K13" s="281" t="s">
        <v>2104</v>
      </c>
      <c r="L13" s="281"/>
      <c r="M13" s="753"/>
      <c r="N13" s="499" t="s">
        <v>2105</v>
      </c>
      <c r="O13" s="755">
        <v>45679</v>
      </c>
      <c r="P13" s="756"/>
      <c r="Q13" s="754"/>
      <c r="R13" s="739" t="s">
        <v>4077</v>
      </c>
    </row>
    <row r="14" spans="2:18" ht="19.7" customHeight="1">
      <c r="B14" s="499" t="s">
        <v>2101</v>
      </c>
      <c r="C14" s="27" t="s">
        <v>2107</v>
      </c>
      <c r="D14" s="27" t="s">
        <v>2107</v>
      </c>
      <c r="E14" s="148" t="s">
        <v>4078</v>
      </c>
      <c r="F14" s="67">
        <v>1</v>
      </c>
      <c r="G14" s="708">
        <v>27000</v>
      </c>
      <c r="H14" s="709">
        <f t="shared" si="0"/>
        <v>27000</v>
      </c>
      <c r="I14" s="710"/>
      <c r="J14" s="69"/>
      <c r="K14" s="281" t="s">
        <v>4068</v>
      </c>
      <c r="L14" s="281"/>
      <c r="M14" s="753"/>
      <c r="N14" s="499" t="s">
        <v>2105</v>
      </c>
      <c r="O14" s="755">
        <v>46044</v>
      </c>
      <c r="P14" s="756"/>
      <c r="Q14" s="754"/>
      <c r="R14" s="739" t="s">
        <v>4079</v>
      </c>
    </row>
    <row r="15" spans="2:18" ht="19.7" customHeight="1">
      <c r="B15" s="499" t="s">
        <v>2101</v>
      </c>
      <c r="C15" s="27" t="s">
        <v>2107</v>
      </c>
      <c r="D15" s="27" t="s">
        <v>2107</v>
      </c>
      <c r="E15" s="148" t="s">
        <v>4080</v>
      </c>
      <c r="F15" s="67">
        <v>2</v>
      </c>
      <c r="G15" s="708">
        <v>78100</v>
      </c>
      <c r="H15" s="709">
        <f t="shared" si="0"/>
        <v>156200</v>
      </c>
      <c r="I15" s="710"/>
      <c r="J15" s="69"/>
      <c r="K15" s="281" t="s">
        <v>4068</v>
      </c>
      <c r="L15" s="281"/>
      <c r="M15" s="753"/>
      <c r="N15" s="499" t="s">
        <v>2105</v>
      </c>
      <c r="O15" s="755">
        <v>46044</v>
      </c>
      <c r="P15" s="756"/>
      <c r="Q15" s="754"/>
      <c r="R15" s="739" t="s">
        <v>4081</v>
      </c>
    </row>
    <row r="16" spans="2:18" ht="19.7" customHeight="1">
      <c r="B16" s="499" t="s">
        <v>2101</v>
      </c>
      <c r="C16" s="27" t="s">
        <v>2107</v>
      </c>
      <c r="D16" s="27" t="s">
        <v>2107</v>
      </c>
      <c r="E16" s="148" t="s">
        <v>4082</v>
      </c>
      <c r="F16" s="67">
        <v>1</v>
      </c>
      <c r="G16" s="708">
        <v>9900</v>
      </c>
      <c r="H16" s="709">
        <f t="shared" si="0"/>
        <v>9900</v>
      </c>
      <c r="I16" s="710"/>
      <c r="J16" s="69"/>
      <c r="K16" s="281" t="s">
        <v>4068</v>
      </c>
      <c r="L16" s="281"/>
      <c r="M16" s="753"/>
      <c r="N16" s="499" t="s">
        <v>2105</v>
      </c>
      <c r="O16" s="755">
        <v>46044</v>
      </c>
      <c r="P16" s="756"/>
      <c r="Q16" s="754"/>
      <c r="R16" s="739" t="s">
        <v>4083</v>
      </c>
    </row>
    <row r="17" spans="2:18" ht="19.7" customHeight="1">
      <c r="B17" s="499" t="s">
        <v>2101</v>
      </c>
      <c r="C17" s="27" t="s">
        <v>2107</v>
      </c>
      <c r="D17" s="27" t="s">
        <v>2107</v>
      </c>
      <c r="E17" s="148" t="s">
        <v>4084</v>
      </c>
      <c r="F17" s="67">
        <v>2</v>
      </c>
      <c r="G17" s="708">
        <v>9800</v>
      </c>
      <c r="H17" s="709">
        <f t="shared" si="0"/>
        <v>19600</v>
      </c>
      <c r="I17" s="710"/>
      <c r="J17" s="69"/>
      <c r="K17" s="281" t="s">
        <v>4068</v>
      </c>
      <c r="L17" s="281"/>
      <c r="M17" s="753"/>
      <c r="N17" s="499" t="s">
        <v>2105</v>
      </c>
      <c r="O17" s="755">
        <v>46044</v>
      </c>
      <c r="P17" s="756"/>
      <c r="Q17" s="754"/>
      <c r="R17" s="739" t="s">
        <v>4083</v>
      </c>
    </row>
    <row r="18" spans="2:18" ht="19.7" customHeight="1">
      <c r="B18" s="499" t="s">
        <v>2101</v>
      </c>
      <c r="C18" s="27" t="s">
        <v>2107</v>
      </c>
      <c r="D18" s="27" t="s">
        <v>2107</v>
      </c>
      <c r="E18" s="148" t="s">
        <v>4085</v>
      </c>
      <c r="F18" s="67">
        <v>1</v>
      </c>
      <c r="G18" s="708">
        <v>13200</v>
      </c>
      <c r="H18" s="709">
        <f t="shared" si="0"/>
        <v>13200</v>
      </c>
      <c r="I18" s="710"/>
      <c r="J18" s="69"/>
      <c r="K18" s="281" t="s">
        <v>4068</v>
      </c>
      <c r="L18" s="281"/>
      <c r="M18" s="753"/>
      <c r="N18" s="499" t="s">
        <v>2105</v>
      </c>
      <c r="O18" s="755">
        <v>46044</v>
      </c>
      <c r="P18" s="756"/>
      <c r="Q18" s="754"/>
      <c r="R18" s="739" t="s">
        <v>4083</v>
      </c>
    </row>
    <row r="19" spans="2:18" ht="19.7" customHeight="1">
      <c r="B19" s="499" t="s">
        <v>2101</v>
      </c>
      <c r="C19" s="27" t="s">
        <v>2107</v>
      </c>
      <c r="D19" s="27" t="s">
        <v>2107</v>
      </c>
      <c r="E19" s="148" t="s">
        <v>4086</v>
      </c>
      <c r="F19" s="67">
        <v>2</v>
      </c>
      <c r="G19" s="708">
        <v>10900</v>
      </c>
      <c r="H19" s="709">
        <f t="shared" si="0"/>
        <v>21800</v>
      </c>
      <c r="I19" s="710"/>
      <c r="J19" s="69"/>
      <c r="K19" s="281" t="s">
        <v>4068</v>
      </c>
      <c r="L19" s="281"/>
      <c r="M19" s="753"/>
      <c r="N19" s="499" t="s">
        <v>2105</v>
      </c>
      <c r="O19" s="755">
        <v>46044</v>
      </c>
      <c r="P19" s="756"/>
      <c r="Q19" s="754"/>
      <c r="R19" s="739" t="s">
        <v>4083</v>
      </c>
    </row>
    <row r="20" spans="2:18" ht="19.7" customHeight="1">
      <c r="B20" s="499" t="s">
        <v>2101</v>
      </c>
      <c r="C20" s="27" t="s">
        <v>2107</v>
      </c>
      <c r="D20" s="27" t="s">
        <v>2107</v>
      </c>
      <c r="E20" s="148" t="s">
        <v>4087</v>
      </c>
      <c r="F20" s="67">
        <v>10</v>
      </c>
      <c r="G20" s="708">
        <v>2700</v>
      </c>
      <c r="H20" s="709">
        <f t="shared" si="0"/>
        <v>27000</v>
      </c>
      <c r="I20" s="710"/>
      <c r="J20" s="69"/>
      <c r="K20" s="281" t="s">
        <v>4068</v>
      </c>
      <c r="L20" s="281"/>
      <c r="M20" s="753"/>
      <c r="N20" s="499" t="s">
        <v>2105</v>
      </c>
      <c r="O20" s="755">
        <v>46044</v>
      </c>
      <c r="P20" s="756"/>
      <c r="Q20" s="754"/>
      <c r="R20" s="739" t="s">
        <v>4083</v>
      </c>
    </row>
    <row r="21" spans="2:18" ht="19.7" customHeight="1">
      <c r="B21" s="499" t="s">
        <v>2101</v>
      </c>
      <c r="C21" s="202" t="s">
        <v>145</v>
      </c>
      <c r="D21" s="202" t="s">
        <v>1143</v>
      </c>
      <c r="E21" s="148" t="s">
        <v>4089</v>
      </c>
      <c r="F21" s="67">
        <v>1</v>
      </c>
      <c r="G21" s="708">
        <v>48000</v>
      </c>
      <c r="H21" s="709">
        <f t="shared" si="0"/>
        <v>48000</v>
      </c>
      <c r="I21" s="710"/>
      <c r="J21" s="69"/>
      <c r="K21" s="281" t="s">
        <v>4068</v>
      </c>
      <c r="L21" s="281"/>
      <c r="M21" s="753"/>
      <c r="N21" s="499" t="s">
        <v>2105</v>
      </c>
      <c r="O21" s="755">
        <v>45680</v>
      </c>
      <c r="P21" s="756"/>
      <c r="Q21" s="754"/>
      <c r="R21" s="771"/>
    </row>
    <row r="22" spans="2:18" ht="19.7" customHeight="1">
      <c r="B22" s="499" t="s">
        <v>2101</v>
      </c>
      <c r="C22" s="202" t="s">
        <v>145</v>
      </c>
      <c r="D22" s="202" t="s">
        <v>1143</v>
      </c>
      <c r="E22" s="148" t="s">
        <v>4091</v>
      </c>
      <c r="F22" s="67">
        <v>6</v>
      </c>
      <c r="G22" s="708">
        <v>7670</v>
      </c>
      <c r="H22" s="709">
        <f t="shared" si="0"/>
        <v>46020</v>
      </c>
      <c r="I22" s="710"/>
      <c r="J22" s="69"/>
      <c r="K22" s="281" t="s">
        <v>4068</v>
      </c>
      <c r="L22" s="281"/>
      <c r="M22" s="753"/>
      <c r="N22" s="499" t="s">
        <v>2105</v>
      </c>
      <c r="O22" s="755">
        <v>45680</v>
      </c>
      <c r="P22" s="756"/>
      <c r="Q22" s="754"/>
    </row>
    <row r="23" spans="2:18" ht="19.7" customHeight="1">
      <c r="B23" s="499" t="s">
        <v>2101</v>
      </c>
      <c r="C23" s="202" t="s">
        <v>145</v>
      </c>
      <c r="D23" s="202" t="s">
        <v>1143</v>
      </c>
      <c r="E23" s="148" t="s">
        <v>4092</v>
      </c>
      <c r="F23" s="67">
        <v>4</v>
      </c>
      <c r="G23" s="708">
        <v>460</v>
      </c>
      <c r="H23" s="709">
        <f t="shared" si="0"/>
        <v>1840</v>
      </c>
      <c r="I23" s="710"/>
      <c r="J23" s="69"/>
      <c r="K23" s="281" t="s">
        <v>4068</v>
      </c>
      <c r="L23" s="281"/>
      <c r="M23" s="753"/>
      <c r="N23" s="499" t="s">
        <v>2105</v>
      </c>
      <c r="O23" s="755">
        <v>45680</v>
      </c>
      <c r="P23" s="756"/>
      <c r="Q23" s="754"/>
    </row>
    <row r="24" spans="2:18" ht="19.7" customHeight="1">
      <c r="B24" s="499" t="s">
        <v>2101</v>
      </c>
      <c r="C24" s="202" t="s">
        <v>145</v>
      </c>
      <c r="D24" s="202" t="s">
        <v>1143</v>
      </c>
      <c r="E24" s="148" t="s">
        <v>4093</v>
      </c>
      <c r="F24" s="67">
        <v>1</v>
      </c>
      <c r="G24" s="708">
        <v>1720</v>
      </c>
      <c r="H24" s="709">
        <f t="shared" si="0"/>
        <v>1720</v>
      </c>
      <c r="I24" s="710"/>
      <c r="J24" s="69"/>
      <c r="K24" s="281" t="s">
        <v>4068</v>
      </c>
      <c r="L24" s="281"/>
      <c r="M24" s="753"/>
      <c r="N24" s="499" t="s">
        <v>2105</v>
      </c>
      <c r="O24" s="755">
        <v>45680</v>
      </c>
      <c r="P24" s="756"/>
      <c r="Q24" s="754"/>
      <c r="R24" s="771"/>
    </row>
    <row r="25" spans="2:18" ht="19.7" customHeight="1">
      <c r="B25" s="499" t="s">
        <v>2101</v>
      </c>
      <c r="C25" s="202" t="s">
        <v>145</v>
      </c>
      <c r="D25" s="202" t="s">
        <v>1143</v>
      </c>
      <c r="E25" s="148" t="s">
        <v>4094</v>
      </c>
      <c r="F25" s="67">
        <v>1</v>
      </c>
      <c r="G25" s="708">
        <v>7040</v>
      </c>
      <c r="H25" s="709">
        <f t="shared" si="0"/>
        <v>7040</v>
      </c>
      <c r="I25" s="710"/>
      <c r="J25" s="69"/>
      <c r="K25" s="281" t="s">
        <v>4068</v>
      </c>
      <c r="L25" s="281"/>
      <c r="M25" s="753"/>
      <c r="N25" s="499" t="s">
        <v>2105</v>
      </c>
      <c r="O25" s="755">
        <v>45680</v>
      </c>
      <c r="P25" s="756"/>
      <c r="Q25" s="754"/>
    </row>
    <row r="26" spans="2:18" ht="19.7" customHeight="1">
      <c r="B26" s="499" t="s">
        <v>2101</v>
      </c>
      <c r="C26" s="202" t="s">
        <v>145</v>
      </c>
      <c r="D26" s="202" t="s">
        <v>1143</v>
      </c>
      <c r="E26" s="148" t="s">
        <v>4095</v>
      </c>
      <c r="F26" s="67">
        <v>1</v>
      </c>
      <c r="G26" s="708">
        <v>2060</v>
      </c>
      <c r="H26" s="709">
        <f t="shared" si="0"/>
        <v>2060</v>
      </c>
      <c r="I26" s="710"/>
      <c r="J26" s="69"/>
      <c r="K26" s="281" t="s">
        <v>2104</v>
      </c>
      <c r="L26" s="281"/>
      <c r="M26" s="753"/>
      <c r="N26" s="499" t="s">
        <v>2105</v>
      </c>
      <c r="O26" s="755">
        <v>45706</v>
      </c>
      <c r="P26" s="756"/>
      <c r="Q26" s="754"/>
    </row>
    <row r="27" spans="2:18" ht="19.7" customHeight="1">
      <c r="B27" s="499" t="s">
        <v>2101</v>
      </c>
      <c r="C27" s="202" t="s">
        <v>145</v>
      </c>
      <c r="D27" s="202" t="s">
        <v>1143</v>
      </c>
      <c r="E27" s="148" t="s">
        <v>4097</v>
      </c>
      <c r="F27" s="67">
        <v>1</v>
      </c>
      <c r="G27" s="708">
        <v>1510</v>
      </c>
      <c r="H27" s="709">
        <f t="shared" si="0"/>
        <v>1510</v>
      </c>
      <c r="I27" s="710"/>
      <c r="J27" s="69"/>
      <c r="K27" s="281" t="s">
        <v>2104</v>
      </c>
      <c r="L27" s="281"/>
      <c r="M27" s="753"/>
      <c r="N27" s="499" t="s">
        <v>2105</v>
      </c>
      <c r="O27" s="755">
        <v>45706</v>
      </c>
      <c r="P27" s="756"/>
      <c r="Q27" s="754"/>
    </row>
    <row r="28" spans="2:18" ht="19.7" customHeight="1">
      <c r="B28" s="499" t="s">
        <v>2101</v>
      </c>
      <c r="C28" s="202" t="s">
        <v>145</v>
      </c>
      <c r="D28" s="202" t="s">
        <v>1143</v>
      </c>
      <c r="E28" s="148" t="s">
        <v>4098</v>
      </c>
      <c r="F28" s="67">
        <v>10</v>
      </c>
      <c r="G28" s="708">
        <v>5610</v>
      </c>
      <c r="H28" s="709">
        <f t="shared" si="0"/>
        <v>56100</v>
      </c>
      <c r="I28" s="710"/>
      <c r="J28" s="69"/>
      <c r="K28" s="281" t="s">
        <v>2104</v>
      </c>
      <c r="L28" s="281"/>
      <c r="M28" s="753"/>
      <c r="N28" s="499" t="s">
        <v>2105</v>
      </c>
      <c r="O28" s="755">
        <v>45706</v>
      </c>
      <c r="P28" s="756"/>
      <c r="Q28" s="754"/>
    </row>
    <row r="29" spans="2:18" ht="19.7" customHeight="1">
      <c r="B29" s="499" t="s">
        <v>2101</v>
      </c>
      <c r="C29" s="202" t="s">
        <v>145</v>
      </c>
      <c r="D29" s="202" t="s">
        <v>1143</v>
      </c>
      <c r="E29" s="148" t="s">
        <v>4099</v>
      </c>
      <c r="F29" s="67">
        <v>7</v>
      </c>
      <c r="G29" s="708">
        <v>15860</v>
      </c>
      <c r="H29" s="709">
        <f t="shared" si="0"/>
        <v>111020</v>
      </c>
      <c r="I29" s="710"/>
      <c r="J29" s="69"/>
      <c r="K29" s="281" t="s">
        <v>4068</v>
      </c>
      <c r="L29" s="281"/>
      <c r="M29" s="753"/>
      <c r="N29" s="499" t="s">
        <v>2105</v>
      </c>
      <c r="O29" s="755">
        <v>45680</v>
      </c>
      <c r="P29" s="756"/>
      <c r="Q29" s="754"/>
      <c r="R29" s="771"/>
    </row>
    <row r="30" spans="2:18" ht="19.7" customHeight="1">
      <c r="B30" s="499" t="s">
        <v>2101</v>
      </c>
      <c r="C30" s="202" t="s">
        <v>4121</v>
      </c>
      <c r="D30" s="202" t="s">
        <v>1143</v>
      </c>
      <c r="E30" s="148" t="s">
        <v>4101</v>
      </c>
      <c r="F30" s="67">
        <v>1</v>
      </c>
      <c r="G30" s="708">
        <v>69000</v>
      </c>
      <c r="H30" s="709">
        <f t="shared" si="0"/>
        <v>69000</v>
      </c>
      <c r="I30" s="710"/>
      <c r="J30" s="69"/>
      <c r="K30" s="281" t="s">
        <v>2104</v>
      </c>
      <c r="L30" s="281"/>
      <c r="M30" s="753"/>
      <c r="N30" s="499" t="s">
        <v>2105</v>
      </c>
      <c r="O30" s="755">
        <v>45706</v>
      </c>
      <c r="P30" s="756"/>
      <c r="Q30" s="754"/>
    </row>
    <row r="31" spans="2:18" ht="19.7" customHeight="1">
      <c r="B31" s="499" t="s">
        <v>2101</v>
      </c>
      <c r="C31" s="202" t="s">
        <v>145</v>
      </c>
      <c r="D31" s="202" t="s">
        <v>1143</v>
      </c>
      <c r="E31" s="148" t="s">
        <v>4103</v>
      </c>
      <c r="F31" s="67">
        <v>20</v>
      </c>
      <c r="G31" s="708">
        <v>260</v>
      </c>
      <c r="H31" s="709">
        <f t="shared" si="0"/>
        <v>5200</v>
      </c>
      <c r="I31" s="710"/>
      <c r="J31" s="69"/>
      <c r="K31" s="281" t="s">
        <v>2104</v>
      </c>
      <c r="L31" s="281"/>
      <c r="M31" s="753"/>
      <c r="N31" s="499" t="s">
        <v>2105</v>
      </c>
      <c r="O31" s="755">
        <v>45706</v>
      </c>
      <c r="P31" s="756"/>
      <c r="Q31" s="754"/>
    </row>
    <row r="32" spans="2:18" ht="19.7" customHeight="1">
      <c r="B32" s="499" t="s">
        <v>2101</v>
      </c>
      <c r="C32" s="202" t="s">
        <v>145</v>
      </c>
      <c r="D32" s="202" t="s">
        <v>1143</v>
      </c>
      <c r="E32" s="148" t="s">
        <v>4104</v>
      </c>
      <c r="F32" s="67">
        <v>8</v>
      </c>
      <c r="G32" s="708">
        <v>290</v>
      </c>
      <c r="H32" s="709">
        <f t="shared" si="0"/>
        <v>2320</v>
      </c>
      <c r="I32" s="710"/>
      <c r="J32" s="69"/>
      <c r="K32" s="281" t="s">
        <v>2104</v>
      </c>
      <c r="L32" s="281"/>
      <c r="M32" s="753"/>
      <c r="N32" s="499" t="s">
        <v>2105</v>
      </c>
      <c r="O32" s="755">
        <v>45706</v>
      </c>
      <c r="P32" s="756"/>
      <c r="Q32" s="754"/>
    </row>
    <row r="33" spans="2:18" ht="19.7" customHeight="1">
      <c r="B33" s="499" t="s">
        <v>2101</v>
      </c>
      <c r="C33" s="202" t="s">
        <v>145</v>
      </c>
      <c r="D33" s="202" t="s">
        <v>1143</v>
      </c>
      <c r="E33" s="148" t="s">
        <v>4105</v>
      </c>
      <c r="F33" s="67">
        <v>8</v>
      </c>
      <c r="G33" s="708">
        <v>220</v>
      </c>
      <c r="H33" s="709">
        <f t="shared" si="0"/>
        <v>1760</v>
      </c>
      <c r="I33" s="710"/>
      <c r="J33" s="69"/>
      <c r="K33" s="281" t="s">
        <v>2104</v>
      </c>
      <c r="L33" s="281"/>
      <c r="M33" s="753"/>
      <c r="N33" s="499" t="s">
        <v>2105</v>
      </c>
      <c r="O33" s="755">
        <v>45706</v>
      </c>
      <c r="P33" s="756"/>
      <c r="Q33" s="754"/>
    </row>
    <row r="34" spans="2:18" ht="19.7" customHeight="1">
      <c r="B34" s="499" t="s">
        <v>2101</v>
      </c>
      <c r="C34" s="202" t="s">
        <v>145</v>
      </c>
      <c r="D34" s="202" t="s">
        <v>1143</v>
      </c>
      <c r="E34" s="148" t="s">
        <v>4106</v>
      </c>
      <c r="F34" s="67">
        <v>8</v>
      </c>
      <c r="G34" s="708">
        <v>200</v>
      </c>
      <c r="H34" s="709">
        <f t="shared" si="0"/>
        <v>1600</v>
      </c>
      <c r="I34" s="710"/>
      <c r="J34" s="69"/>
      <c r="K34" s="281" t="s">
        <v>2104</v>
      </c>
      <c r="L34" s="281"/>
      <c r="M34" s="753"/>
      <c r="N34" s="499" t="s">
        <v>2105</v>
      </c>
      <c r="O34" s="755">
        <v>45706</v>
      </c>
      <c r="P34" s="756"/>
      <c r="Q34" s="754"/>
      <c r="R34" s="771"/>
    </row>
    <row r="35" spans="2:18" ht="19.7" customHeight="1">
      <c r="B35" s="499" t="s">
        <v>2101</v>
      </c>
      <c r="C35" s="202" t="s">
        <v>145</v>
      </c>
      <c r="D35" s="202" t="s">
        <v>1143</v>
      </c>
      <c r="E35" s="148" t="s">
        <v>4107</v>
      </c>
      <c r="F35" s="67">
        <v>20</v>
      </c>
      <c r="G35" s="708">
        <v>170</v>
      </c>
      <c r="H35" s="709">
        <f t="shared" si="0"/>
        <v>3400</v>
      </c>
      <c r="I35" s="710"/>
      <c r="J35" s="69"/>
      <c r="K35" s="281" t="s">
        <v>2104</v>
      </c>
      <c r="L35" s="281"/>
      <c r="M35" s="753"/>
      <c r="N35" s="499" t="s">
        <v>2105</v>
      </c>
      <c r="O35" s="755">
        <v>45706</v>
      </c>
      <c r="P35" s="756"/>
      <c r="Q35" s="754"/>
    </row>
    <row r="36" spans="2:18" ht="19.7" customHeight="1">
      <c r="B36" s="499" t="s">
        <v>2101</v>
      </c>
      <c r="C36" s="202" t="s">
        <v>145</v>
      </c>
      <c r="D36" s="202" t="s">
        <v>1143</v>
      </c>
      <c r="E36" s="148" t="s">
        <v>4108</v>
      </c>
      <c r="F36" s="67">
        <v>8</v>
      </c>
      <c r="G36" s="708">
        <v>250</v>
      </c>
      <c r="H36" s="709">
        <f t="shared" si="0"/>
        <v>2000</v>
      </c>
      <c r="I36" s="710"/>
      <c r="J36" s="69"/>
      <c r="K36" s="281" t="s">
        <v>2104</v>
      </c>
      <c r="L36" s="281"/>
      <c r="M36" s="753"/>
      <c r="N36" s="499" t="s">
        <v>2105</v>
      </c>
      <c r="O36" s="755">
        <v>45706</v>
      </c>
      <c r="P36" s="756"/>
      <c r="Q36" s="754"/>
    </row>
    <row r="37" spans="2:18" ht="19.7" customHeight="1">
      <c r="B37" s="499" t="s">
        <v>2101</v>
      </c>
      <c r="C37" s="202" t="s">
        <v>145</v>
      </c>
      <c r="D37" s="202" t="s">
        <v>1143</v>
      </c>
      <c r="E37" s="148" t="s">
        <v>4109</v>
      </c>
      <c r="F37" s="67">
        <v>3</v>
      </c>
      <c r="G37" s="708">
        <v>370</v>
      </c>
      <c r="H37" s="709">
        <f t="shared" si="0"/>
        <v>1110</v>
      </c>
      <c r="I37" s="710"/>
      <c r="J37" s="69"/>
      <c r="K37" s="281" t="s">
        <v>2104</v>
      </c>
      <c r="L37" s="281"/>
      <c r="M37" s="753"/>
      <c r="N37" s="499" t="s">
        <v>2105</v>
      </c>
      <c r="O37" s="755">
        <v>45706</v>
      </c>
      <c r="P37" s="756"/>
      <c r="Q37" s="754"/>
    </row>
    <row r="38" spans="2:18" ht="19.7" customHeight="1">
      <c r="B38" s="499" t="s">
        <v>2101</v>
      </c>
      <c r="C38" s="202" t="s">
        <v>145</v>
      </c>
      <c r="D38" s="202" t="s">
        <v>1143</v>
      </c>
      <c r="E38" s="148" t="s">
        <v>4110</v>
      </c>
      <c r="F38" s="67">
        <v>8</v>
      </c>
      <c r="G38" s="708">
        <v>250</v>
      </c>
      <c r="H38" s="709">
        <f t="shared" si="0"/>
        <v>2000</v>
      </c>
      <c r="I38" s="710"/>
      <c r="J38" s="69"/>
      <c r="K38" s="281" t="s">
        <v>2104</v>
      </c>
      <c r="L38" s="281"/>
      <c r="M38" s="753"/>
      <c r="N38" s="499" t="s">
        <v>2105</v>
      </c>
      <c r="O38" s="755">
        <v>45706</v>
      </c>
      <c r="P38" s="756"/>
      <c r="Q38" s="754"/>
    </row>
    <row r="39" spans="2:18" ht="19.7" customHeight="1">
      <c r="B39" s="499" t="s">
        <v>2101</v>
      </c>
      <c r="C39" s="202" t="s">
        <v>145</v>
      </c>
      <c r="D39" s="202" t="s">
        <v>1143</v>
      </c>
      <c r="E39" s="148" t="s">
        <v>4111</v>
      </c>
      <c r="F39" s="67">
        <v>4</v>
      </c>
      <c r="G39" s="708">
        <v>270</v>
      </c>
      <c r="H39" s="709">
        <f t="shared" si="0"/>
        <v>1080</v>
      </c>
      <c r="I39" s="710"/>
      <c r="J39" s="69"/>
      <c r="K39" s="281" t="s">
        <v>2104</v>
      </c>
      <c r="L39" s="281"/>
      <c r="M39" s="753"/>
      <c r="N39" s="499" t="s">
        <v>2105</v>
      </c>
      <c r="O39" s="755">
        <v>45706</v>
      </c>
      <c r="P39" s="756"/>
      <c r="Q39" s="754"/>
      <c r="R39" s="771"/>
    </row>
    <row r="40" spans="2:18" ht="19.7" customHeight="1">
      <c r="B40" s="499" t="s">
        <v>2101</v>
      </c>
      <c r="C40" s="202" t="s">
        <v>145</v>
      </c>
      <c r="D40" s="202" t="s">
        <v>1143</v>
      </c>
      <c r="E40" s="148" t="s">
        <v>4112</v>
      </c>
      <c r="F40" s="67">
        <v>8</v>
      </c>
      <c r="G40" s="708">
        <v>270</v>
      </c>
      <c r="H40" s="709">
        <f t="shared" si="0"/>
        <v>2160</v>
      </c>
      <c r="I40" s="710"/>
      <c r="J40" s="69"/>
      <c r="K40" s="281" t="s">
        <v>2104</v>
      </c>
      <c r="L40" s="281"/>
      <c r="M40" s="753"/>
      <c r="N40" s="499" t="s">
        <v>2105</v>
      </c>
      <c r="O40" s="755">
        <v>45706</v>
      </c>
      <c r="P40" s="756"/>
      <c r="Q40" s="754"/>
    </row>
    <row r="41" spans="2:18" ht="19.7" customHeight="1">
      <c r="B41" s="499" t="s">
        <v>2101</v>
      </c>
      <c r="C41" s="202" t="s">
        <v>145</v>
      </c>
      <c r="D41" s="202" t="s">
        <v>1143</v>
      </c>
      <c r="E41" s="148" t="s">
        <v>4113</v>
      </c>
      <c r="F41" s="67">
        <v>16</v>
      </c>
      <c r="G41" s="708">
        <v>180</v>
      </c>
      <c r="H41" s="709">
        <f t="shared" si="0"/>
        <v>2880</v>
      </c>
      <c r="I41" s="710"/>
      <c r="J41" s="69"/>
      <c r="K41" s="281" t="s">
        <v>2104</v>
      </c>
      <c r="L41" s="281"/>
      <c r="M41" s="753"/>
      <c r="N41" s="499" t="s">
        <v>2105</v>
      </c>
      <c r="O41" s="755">
        <v>45706</v>
      </c>
      <c r="P41" s="756"/>
      <c r="Q41" s="754"/>
    </row>
    <row r="42" spans="2:18" ht="19.7" customHeight="1">
      <c r="B42" s="499" t="s">
        <v>2101</v>
      </c>
      <c r="C42" s="202" t="s">
        <v>145</v>
      </c>
      <c r="D42" s="202" t="s">
        <v>1143</v>
      </c>
      <c r="E42" s="148" t="s">
        <v>4114</v>
      </c>
      <c r="F42" s="67">
        <v>2</v>
      </c>
      <c r="G42" s="708">
        <v>280</v>
      </c>
      <c r="H42" s="709">
        <f t="shared" si="0"/>
        <v>560</v>
      </c>
      <c r="I42" s="710"/>
      <c r="J42" s="69"/>
      <c r="K42" s="281" t="s">
        <v>2104</v>
      </c>
      <c r="L42" s="281"/>
      <c r="M42" s="753"/>
      <c r="N42" s="499" t="s">
        <v>2105</v>
      </c>
      <c r="O42" s="755">
        <v>45706</v>
      </c>
      <c r="P42" s="756"/>
      <c r="Q42" s="754"/>
    </row>
    <row r="43" spans="2:18" ht="19.7" customHeight="1">
      <c r="B43" s="499" t="s">
        <v>2101</v>
      </c>
      <c r="C43" s="202" t="s">
        <v>145</v>
      </c>
      <c r="D43" s="202" t="s">
        <v>1143</v>
      </c>
      <c r="E43" s="148" t="s">
        <v>4115</v>
      </c>
      <c r="F43" s="67">
        <v>2</v>
      </c>
      <c r="G43" s="708">
        <v>1260</v>
      </c>
      <c r="H43" s="709">
        <f t="shared" si="0"/>
        <v>2520</v>
      </c>
      <c r="I43" s="710"/>
      <c r="J43" s="69"/>
      <c r="K43" s="281" t="s">
        <v>2104</v>
      </c>
      <c r="L43" s="281"/>
      <c r="M43" s="753"/>
      <c r="N43" s="499" t="s">
        <v>2105</v>
      </c>
      <c r="O43" s="755">
        <v>45706</v>
      </c>
      <c r="P43" s="756"/>
      <c r="Q43" s="754"/>
    </row>
    <row r="44" spans="2:18" ht="19.7" customHeight="1">
      <c r="B44" s="499" t="s">
        <v>2101</v>
      </c>
      <c r="C44" s="202" t="s">
        <v>145</v>
      </c>
      <c r="D44" s="202" t="s">
        <v>1143</v>
      </c>
      <c r="E44" s="148" t="s">
        <v>4116</v>
      </c>
      <c r="F44" s="67">
        <v>30</v>
      </c>
      <c r="G44" s="708">
        <v>280</v>
      </c>
      <c r="H44" s="709">
        <f t="shared" si="0"/>
        <v>8400</v>
      </c>
      <c r="I44" s="710"/>
      <c r="J44" s="69"/>
      <c r="K44" s="281" t="s">
        <v>2104</v>
      </c>
      <c r="L44" s="281"/>
      <c r="M44" s="753"/>
      <c r="N44" s="499" t="s">
        <v>2105</v>
      </c>
      <c r="O44" s="755">
        <v>45706</v>
      </c>
      <c r="P44" s="756"/>
      <c r="Q44" s="754"/>
      <c r="R44" s="771"/>
    </row>
    <row r="45" spans="2:18" ht="19.7" customHeight="1">
      <c r="B45" s="499" t="s">
        <v>2101</v>
      </c>
      <c r="C45" s="202" t="s">
        <v>145</v>
      </c>
      <c r="D45" s="202" t="s">
        <v>1143</v>
      </c>
      <c r="E45" s="148" t="s">
        <v>4117</v>
      </c>
      <c r="F45" s="67">
        <v>6</v>
      </c>
      <c r="G45" s="708">
        <v>300</v>
      </c>
      <c r="H45" s="709">
        <f t="shared" si="0"/>
        <v>1800</v>
      </c>
      <c r="I45" s="710"/>
      <c r="J45" s="69"/>
      <c r="K45" s="281" t="s">
        <v>2104</v>
      </c>
      <c r="L45" s="281"/>
      <c r="M45" s="753"/>
      <c r="N45" s="499" t="s">
        <v>2105</v>
      </c>
      <c r="O45" s="755">
        <v>45706</v>
      </c>
      <c r="P45" s="756"/>
      <c r="Q45" s="754"/>
    </row>
    <row r="46" spans="2:18" ht="19.7" customHeight="1">
      <c r="B46" s="499" t="s">
        <v>2101</v>
      </c>
      <c r="C46" s="202" t="s">
        <v>145</v>
      </c>
      <c r="D46" s="202" t="s">
        <v>1143</v>
      </c>
      <c r="E46" s="148" t="s">
        <v>4118</v>
      </c>
      <c r="F46" s="67">
        <v>2</v>
      </c>
      <c r="G46" s="708">
        <v>200</v>
      </c>
      <c r="H46" s="709">
        <f t="shared" si="0"/>
        <v>400</v>
      </c>
      <c r="I46" s="710"/>
      <c r="J46" s="69"/>
      <c r="K46" s="281" t="s">
        <v>2104</v>
      </c>
      <c r="L46" s="281"/>
      <c r="M46" s="753"/>
      <c r="N46" s="499" t="s">
        <v>2105</v>
      </c>
      <c r="O46" s="755">
        <v>45706</v>
      </c>
      <c r="P46" s="756"/>
      <c r="Q46" s="754"/>
    </row>
    <row r="47" spans="2:18" ht="19.7" customHeight="1">
      <c r="B47" s="499" t="s">
        <v>2101</v>
      </c>
      <c r="C47" s="202" t="s">
        <v>4122</v>
      </c>
      <c r="D47" s="202" t="s">
        <v>4127</v>
      </c>
      <c r="E47" s="148" t="s">
        <v>4123</v>
      </c>
      <c r="F47" s="67">
        <v>1</v>
      </c>
      <c r="G47" s="708">
        <v>31500</v>
      </c>
      <c r="H47" s="709">
        <f t="shared" si="0"/>
        <v>31500</v>
      </c>
      <c r="I47" s="710"/>
      <c r="J47" s="69" t="s">
        <v>4124</v>
      </c>
      <c r="K47" s="281" t="s">
        <v>2104</v>
      </c>
      <c r="L47" s="281"/>
      <c r="M47" s="753"/>
      <c r="N47" s="499" t="s">
        <v>2105</v>
      </c>
      <c r="O47" s="755">
        <v>46062</v>
      </c>
      <c r="P47" s="756"/>
      <c r="Q47" s="754"/>
      <c r="R47" s="739" t="s">
        <v>4125</v>
      </c>
    </row>
    <row r="48" spans="2:18" ht="19.7" customHeight="1">
      <c r="B48" s="499" t="s">
        <v>2101</v>
      </c>
      <c r="C48" s="202" t="s">
        <v>4122</v>
      </c>
      <c r="D48" s="202" t="s">
        <v>4127</v>
      </c>
      <c r="E48" s="148" t="s">
        <v>4126</v>
      </c>
      <c r="F48" s="67">
        <v>1</v>
      </c>
      <c r="G48" s="708">
        <v>31500</v>
      </c>
      <c r="H48" s="709">
        <f>F48*G48</f>
        <v>31500</v>
      </c>
      <c r="I48" s="710"/>
      <c r="J48" s="69" t="s">
        <v>4124</v>
      </c>
      <c r="K48" s="281" t="s">
        <v>2104</v>
      </c>
      <c r="L48" s="281"/>
      <c r="M48" s="753"/>
      <c r="N48" s="499" t="s">
        <v>2105</v>
      </c>
      <c r="O48" s="755">
        <v>46062</v>
      </c>
      <c r="P48" s="756"/>
      <c r="Q48" s="754"/>
      <c r="R48" s="739" t="s">
        <v>4125</v>
      </c>
    </row>
    <row r="49" spans="2:18" ht="19.7" customHeight="1">
      <c r="B49" s="499" t="s">
        <v>2101</v>
      </c>
      <c r="C49" s="202" t="s">
        <v>4128</v>
      </c>
      <c r="D49" s="202" t="s">
        <v>4128</v>
      </c>
      <c r="E49" s="148" t="s">
        <v>4129</v>
      </c>
      <c r="F49" s="67">
        <v>1</v>
      </c>
      <c r="G49" s="708">
        <v>3330000</v>
      </c>
      <c r="H49" s="709">
        <f t="shared" si="0"/>
        <v>3330000</v>
      </c>
      <c r="I49" s="710"/>
      <c r="J49" s="69"/>
      <c r="K49" s="281" t="s">
        <v>2104</v>
      </c>
      <c r="L49" s="281"/>
      <c r="M49" s="753"/>
      <c r="N49" s="499" t="s">
        <v>2105</v>
      </c>
      <c r="O49" s="755">
        <v>46087</v>
      </c>
      <c r="P49" s="756"/>
      <c r="Q49" s="754"/>
      <c r="R49" s="771"/>
    </row>
    <row r="50" spans="2:18" ht="19.7" customHeight="1">
      <c r="B50" s="499"/>
      <c r="C50" s="202"/>
      <c r="D50" s="202"/>
      <c r="E50" s="148" t="s">
        <v>3061</v>
      </c>
      <c r="F50" s="67">
        <v>1</v>
      </c>
      <c r="G50" s="708">
        <v>-230000</v>
      </c>
      <c r="H50" s="709">
        <f t="shared" si="0"/>
        <v>-230000</v>
      </c>
      <c r="I50" s="710"/>
      <c r="J50" s="69"/>
      <c r="K50" s="281" t="s">
        <v>2104</v>
      </c>
      <c r="L50" s="281"/>
      <c r="M50" s="753"/>
      <c r="N50" s="499"/>
      <c r="O50" s="755"/>
      <c r="P50" s="756"/>
      <c r="Q50" s="754"/>
    </row>
    <row r="51" spans="2:18" ht="19.7" customHeight="1">
      <c r="B51" s="499" t="s">
        <v>2101</v>
      </c>
      <c r="C51" s="202" t="s">
        <v>145</v>
      </c>
      <c r="D51" s="202" t="s">
        <v>1143</v>
      </c>
      <c r="E51" s="148" t="s">
        <v>4094</v>
      </c>
      <c r="F51" s="67">
        <v>1</v>
      </c>
      <c r="G51" s="708">
        <v>7040</v>
      </c>
      <c r="H51" s="709">
        <f t="shared" si="0"/>
        <v>7040</v>
      </c>
      <c r="I51" s="710"/>
      <c r="J51" s="69"/>
      <c r="K51" s="281" t="s">
        <v>4130</v>
      </c>
      <c r="L51" s="281"/>
      <c r="M51" s="753"/>
      <c r="N51" s="499" t="s">
        <v>2105</v>
      </c>
      <c r="O51" s="755">
        <v>46083</v>
      </c>
      <c r="P51" s="756"/>
      <c r="Q51" s="754"/>
    </row>
    <row r="52" spans="2:18" s="767" customFormat="1" ht="19.7" customHeight="1">
      <c r="B52" s="705" t="s">
        <v>2101</v>
      </c>
      <c r="C52" s="773" t="s">
        <v>1002</v>
      </c>
      <c r="D52" s="773" t="s">
        <v>1002</v>
      </c>
      <c r="E52" s="774" t="s">
        <v>4132</v>
      </c>
      <c r="F52" s="285">
        <v>1</v>
      </c>
      <c r="G52" s="759">
        <v>11768</v>
      </c>
      <c r="H52" s="760">
        <f t="shared" si="0"/>
        <v>11768</v>
      </c>
      <c r="I52" s="761"/>
      <c r="J52" s="223"/>
      <c r="K52" s="762" t="s">
        <v>2104</v>
      </c>
      <c r="L52" s="762"/>
      <c r="M52" s="763"/>
      <c r="N52" s="705" t="s">
        <v>2294</v>
      </c>
      <c r="O52" s="764">
        <v>46087</v>
      </c>
      <c r="P52" s="765"/>
      <c r="Q52" s="766"/>
    </row>
    <row r="53" spans="2:18" s="767" customFormat="1" ht="19.7" customHeight="1">
      <c r="B53" s="705" t="s">
        <v>2101</v>
      </c>
      <c r="C53" s="773" t="s">
        <v>4133</v>
      </c>
      <c r="D53" s="773" t="s">
        <v>4134</v>
      </c>
      <c r="E53" s="774" t="s">
        <v>4135</v>
      </c>
      <c r="F53" s="285">
        <v>1</v>
      </c>
      <c r="G53" s="759">
        <v>1980</v>
      </c>
      <c r="H53" s="760">
        <f t="shared" si="0"/>
        <v>1980</v>
      </c>
      <c r="I53" s="761"/>
      <c r="J53" s="223"/>
      <c r="K53" s="762" t="s">
        <v>2104</v>
      </c>
      <c r="L53" s="762"/>
      <c r="M53" s="763">
        <v>46087</v>
      </c>
      <c r="N53" s="705" t="s">
        <v>2105</v>
      </c>
      <c r="O53" s="764">
        <v>46090</v>
      </c>
      <c r="P53" s="765"/>
      <c r="Q53" s="766"/>
    </row>
    <row r="54" spans="2:18" s="767" customFormat="1" ht="19.7" customHeight="1">
      <c r="B54" s="705" t="s">
        <v>2101</v>
      </c>
      <c r="C54" s="773" t="s">
        <v>4133</v>
      </c>
      <c r="D54" s="773" t="s">
        <v>4134</v>
      </c>
      <c r="E54" s="774" t="s">
        <v>4136</v>
      </c>
      <c r="F54" s="285">
        <v>1</v>
      </c>
      <c r="G54" s="759">
        <v>1600</v>
      </c>
      <c r="H54" s="760">
        <f t="shared" si="0"/>
        <v>1600</v>
      </c>
      <c r="I54" s="761"/>
      <c r="J54" s="223"/>
      <c r="K54" s="762" t="s">
        <v>2104</v>
      </c>
      <c r="L54" s="762"/>
      <c r="M54" s="763">
        <v>46087</v>
      </c>
      <c r="N54" s="705" t="s">
        <v>2105</v>
      </c>
      <c r="O54" s="764">
        <v>46090</v>
      </c>
      <c r="P54" s="765"/>
      <c r="Q54" s="766"/>
      <c r="R54" s="1644"/>
    </row>
    <row r="55" spans="2:18" ht="19.7" customHeight="1">
      <c r="B55" s="499"/>
      <c r="C55" s="202"/>
      <c r="D55" s="202"/>
      <c r="E55" s="148"/>
      <c r="F55" s="67"/>
      <c r="G55" s="708"/>
      <c r="H55" s="709">
        <f t="shared" si="0"/>
        <v>0</v>
      </c>
      <c r="I55" s="710"/>
      <c r="J55" s="69"/>
      <c r="K55" s="281"/>
      <c r="L55" s="281"/>
      <c r="M55" s="753"/>
      <c r="N55" s="499"/>
      <c r="O55" s="755"/>
      <c r="P55" s="756"/>
      <c r="Q55" s="754"/>
    </row>
    <row r="56" spans="2:18" ht="19.7" customHeight="1">
      <c r="B56" s="499"/>
      <c r="C56" s="202"/>
      <c r="D56" s="202"/>
      <c r="E56" s="148"/>
      <c r="F56" s="67"/>
      <c r="G56" s="708"/>
      <c r="H56" s="709">
        <f t="shared" si="0"/>
        <v>0</v>
      </c>
      <c r="I56" s="710"/>
      <c r="J56" s="69"/>
      <c r="K56" s="281"/>
      <c r="L56" s="281"/>
      <c r="M56" s="753"/>
      <c r="N56" s="499"/>
      <c r="O56" s="755"/>
      <c r="P56" s="756"/>
      <c r="Q56" s="754"/>
    </row>
    <row r="57" spans="2:18" ht="19.7" customHeight="1">
      <c r="B57" s="499"/>
      <c r="C57" s="202"/>
      <c r="D57" s="202"/>
      <c r="E57" s="148"/>
      <c r="F57" s="67"/>
      <c r="G57" s="708"/>
      <c r="H57" s="709">
        <f t="shared" si="0"/>
        <v>0</v>
      </c>
      <c r="I57" s="710"/>
      <c r="J57" s="69"/>
      <c r="K57" s="281"/>
      <c r="L57" s="281"/>
      <c r="M57" s="753"/>
      <c r="N57" s="499"/>
      <c r="O57" s="755"/>
      <c r="P57" s="756"/>
      <c r="Q57" s="754"/>
    </row>
    <row r="58" spans="2:18" ht="19.7" customHeight="1">
      <c r="B58" s="499"/>
      <c r="C58" s="202"/>
      <c r="D58" s="202"/>
      <c r="E58" s="148"/>
      <c r="F58" s="67"/>
      <c r="G58" s="708"/>
      <c r="H58" s="709">
        <f t="shared" si="0"/>
        <v>0</v>
      </c>
      <c r="I58" s="710"/>
      <c r="J58" s="69"/>
      <c r="K58" s="281"/>
      <c r="L58" s="281"/>
      <c r="M58" s="753"/>
      <c r="N58" s="499"/>
      <c r="O58" s="755"/>
      <c r="P58" s="756"/>
      <c r="Q58" s="754"/>
    </row>
    <row r="59" spans="2:18" ht="19.7" customHeight="1">
      <c r="B59" s="499"/>
      <c r="C59" s="202"/>
      <c r="D59" s="202"/>
      <c r="E59" s="148"/>
      <c r="F59" s="67"/>
      <c r="G59" s="708"/>
      <c r="H59" s="709">
        <f t="shared" si="0"/>
        <v>0</v>
      </c>
      <c r="I59" s="710"/>
      <c r="J59" s="69"/>
      <c r="K59" s="281"/>
      <c r="L59" s="281"/>
      <c r="M59" s="753"/>
      <c r="N59" s="499"/>
      <c r="O59" s="755"/>
      <c r="P59" s="756"/>
      <c r="Q59" s="754"/>
      <c r="R59" s="771"/>
    </row>
    <row r="60" spans="2:18" ht="19.7" customHeight="1">
      <c r="B60" s="499"/>
      <c r="C60" s="202"/>
      <c r="D60" s="202"/>
      <c r="E60" s="148"/>
      <c r="F60" s="67"/>
      <c r="G60" s="708"/>
      <c r="H60" s="709">
        <f t="shared" si="0"/>
        <v>0</v>
      </c>
      <c r="I60" s="710"/>
      <c r="J60" s="69"/>
      <c r="K60" s="281"/>
      <c r="L60" s="281"/>
      <c r="M60" s="753"/>
      <c r="N60" s="499"/>
      <c r="O60" s="755"/>
      <c r="P60" s="756"/>
      <c r="Q60" s="754"/>
    </row>
    <row r="61" spans="2:18" ht="19.7" customHeight="1">
      <c r="B61" s="499"/>
      <c r="C61" s="202"/>
      <c r="D61" s="202"/>
      <c r="E61" s="148"/>
      <c r="F61" s="67"/>
      <c r="G61" s="708"/>
      <c r="H61" s="709">
        <f t="shared" si="0"/>
        <v>0</v>
      </c>
      <c r="I61" s="710"/>
      <c r="J61" s="69"/>
      <c r="K61" s="281"/>
      <c r="L61" s="281"/>
      <c r="M61" s="753"/>
      <c r="N61" s="499"/>
      <c r="O61" s="755"/>
      <c r="P61" s="756"/>
      <c r="Q61" s="754"/>
    </row>
    <row r="62" spans="2:18" ht="19.7" customHeight="1">
      <c r="B62" s="499"/>
      <c r="C62" s="202"/>
      <c r="D62" s="202"/>
      <c r="E62" s="148"/>
      <c r="F62" s="67"/>
      <c r="G62" s="708">
        <v>0</v>
      </c>
      <c r="H62" s="709">
        <f t="shared" si="0"/>
        <v>0</v>
      </c>
      <c r="I62" s="710"/>
      <c r="J62" s="69"/>
      <c r="K62" s="281"/>
      <c r="L62" s="281"/>
      <c r="M62" s="753"/>
      <c r="N62" s="499"/>
      <c r="O62" s="755"/>
      <c r="P62" s="756"/>
      <c r="Q62" s="754"/>
    </row>
    <row r="63" spans="2:18" ht="19.7" customHeight="1">
      <c r="B63" s="499"/>
      <c r="C63" s="202"/>
      <c r="D63" s="202"/>
      <c r="E63" s="148" t="s">
        <v>2109</v>
      </c>
      <c r="F63" s="67">
        <v>200</v>
      </c>
      <c r="G63" s="768">
        <v>5000</v>
      </c>
      <c r="H63" s="709">
        <f t="shared" si="0"/>
        <v>1000000</v>
      </c>
      <c r="I63" s="710"/>
      <c r="J63" s="69"/>
      <c r="K63" s="281"/>
      <c r="L63" s="281"/>
      <c r="M63" s="753"/>
      <c r="N63" s="499"/>
      <c r="O63" s="755"/>
      <c r="P63" s="756"/>
      <c r="Q63" s="754"/>
    </row>
    <row r="64" spans="2:18" ht="19.7" customHeight="1">
      <c r="B64" s="499"/>
      <c r="C64" s="499"/>
      <c r="D64" s="499"/>
      <c r="E64" s="148" t="s">
        <v>2110</v>
      </c>
      <c r="F64" s="67">
        <v>40</v>
      </c>
      <c r="G64" s="768">
        <v>5000</v>
      </c>
      <c r="H64" s="709">
        <f t="shared" si="0"/>
        <v>200000</v>
      </c>
      <c r="I64" s="710"/>
      <c r="J64" s="69"/>
      <c r="K64" s="281"/>
      <c r="L64" s="281"/>
      <c r="M64" s="753"/>
      <c r="N64" s="499"/>
      <c r="O64" s="755"/>
      <c r="P64" s="756"/>
      <c r="Q64" s="754"/>
    </row>
    <row r="65" spans="2:17" ht="19.7" customHeight="1">
      <c r="B65" s="499"/>
      <c r="C65" s="202"/>
      <c r="D65" s="202"/>
      <c r="E65" s="148" t="s">
        <v>2111</v>
      </c>
      <c r="F65" s="67">
        <v>10</v>
      </c>
      <c r="G65" s="768">
        <v>5000</v>
      </c>
      <c r="H65" s="709">
        <f t="shared" si="0"/>
        <v>50000</v>
      </c>
      <c r="I65" s="710"/>
      <c r="J65" s="69"/>
      <c r="K65" s="281"/>
      <c r="L65" s="281"/>
      <c r="M65" s="753"/>
      <c r="N65" s="499"/>
      <c r="O65" s="755"/>
      <c r="P65" s="756"/>
      <c r="Q65" s="754"/>
    </row>
    <row r="66" spans="2:17" ht="19.7" customHeight="1">
      <c r="B66" s="499"/>
      <c r="C66" s="202"/>
      <c r="D66" s="202"/>
      <c r="E66" s="148"/>
      <c r="F66" s="67"/>
      <c r="G66" s="708">
        <v>0</v>
      </c>
      <c r="H66" s="709">
        <f t="shared" si="0"/>
        <v>0</v>
      </c>
      <c r="I66" s="710"/>
      <c r="J66" s="69"/>
      <c r="K66" s="281"/>
      <c r="L66" s="281"/>
      <c r="M66" s="753"/>
      <c r="N66" s="499"/>
      <c r="O66" s="755"/>
      <c r="P66" s="756"/>
      <c r="Q66" s="754"/>
    </row>
    <row r="67" spans="2:17" ht="19.7" customHeight="1">
      <c r="B67" s="499"/>
      <c r="C67" s="202"/>
      <c r="D67" s="202"/>
      <c r="E67" s="148"/>
      <c r="F67" s="67"/>
      <c r="G67" s="708">
        <v>0</v>
      </c>
      <c r="H67" s="709">
        <f t="shared" si="0"/>
        <v>0</v>
      </c>
      <c r="I67" s="710"/>
      <c r="J67" s="69"/>
      <c r="K67" s="281"/>
      <c r="L67" s="281"/>
      <c r="M67" s="753"/>
      <c r="N67" s="499"/>
      <c r="O67" s="755"/>
      <c r="P67" s="756"/>
      <c r="Q67" s="754"/>
    </row>
    <row r="68" spans="2:17" ht="19.7" customHeight="1">
      <c r="B68" s="499"/>
      <c r="C68" s="499"/>
      <c r="D68" s="499"/>
      <c r="E68" s="148"/>
      <c r="F68" s="67"/>
      <c r="G68" s="708">
        <v>0</v>
      </c>
      <c r="H68" s="709">
        <f t="shared" si="0"/>
        <v>0</v>
      </c>
      <c r="I68" s="710"/>
      <c r="J68" s="69"/>
      <c r="K68" s="281"/>
      <c r="L68" s="281"/>
      <c r="M68" s="753"/>
      <c r="N68" s="499"/>
      <c r="O68" s="755"/>
      <c r="P68" s="756"/>
      <c r="Q68" s="754"/>
    </row>
    <row r="69" spans="2:17" ht="19.7" customHeight="1"/>
    <row r="70" spans="2:17" ht="19.7" customHeight="1"/>
    <row r="71" spans="2:17" ht="19.7" customHeight="1"/>
    <row r="7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EE9F1-8AC4-4800-BDC2-9447C611F512}">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5D9A-0930-4F5E-8120-734E13027A6B}">
  <dimension ref="B2:R79"/>
  <sheetViews>
    <sheetView zoomScale="85" zoomScaleNormal="85" workbookViewId="0">
      <pane xSplit="10" ySplit="8" topLeftCell="K37" activePane="bottomRight" state="frozen"/>
      <selection pane="topRight" activeCell="K1" sqref="K1"/>
      <selection pane="bottomLeft" activeCell="A9" sqref="A9"/>
      <selection pane="bottomRight" activeCell="P55" sqref="P55"/>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24.37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24.37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24.37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24.37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24.37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24.37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24.37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24.37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24.37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24.37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24.37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24.37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24.37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24.37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24.37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24.37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24.37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24.37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24.37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24.37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24.37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24.37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24.37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24.37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24.37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24.37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24.37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24.37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24.37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24.37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24.37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24.37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24.37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24.37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24.37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24.37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24.37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24.37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24.37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24.37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24.37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24.37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24.37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24.37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24.37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24.37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24.37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24.37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24.37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24.37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24.37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24.37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24.37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24.37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24.37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24.37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24.37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24.37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24.37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24.37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24.37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24.37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24.37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24.37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8" ht="20.100000000000001" customHeight="1">
      <c r="B2" s="737" t="s">
        <v>0</v>
      </c>
      <c r="C2" s="737"/>
      <c r="D2" s="737"/>
      <c r="E2" s="738" t="s">
        <v>4064</v>
      </c>
      <c r="G2" s="5" t="s">
        <v>2</v>
      </c>
      <c r="H2" s="6"/>
      <c r="I2" s="7"/>
      <c r="J2" s="1645">
        <f>SUM(H:H)</f>
        <v>4173232</v>
      </c>
    </row>
    <row r="3" spans="2:18" ht="20.100000000000001" customHeight="1">
      <c r="B3" s="737" t="s">
        <v>3</v>
      </c>
      <c r="C3" s="737"/>
      <c r="D3" s="737"/>
      <c r="E3" s="738" t="s">
        <v>2289</v>
      </c>
    </row>
    <row r="4" spans="2:18" ht="20.100000000000001" customHeight="1">
      <c r="B4" s="737" t="s">
        <v>996</v>
      </c>
      <c r="C4" s="737"/>
      <c r="D4" s="737"/>
      <c r="E4" s="745" t="s">
        <v>4065</v>
      </c>
      <c r="G4" s="737" t="s">
        <v>41</v>
      </c>
      <c r="H4" s="737"/>
      <c r="I4" s="737"/>
      <c r="J4" s="746"/>
      <c r="K4" s="747"/>
    </row>
    <row r="5" spans="2:18" ht="20.100000000000001" customHeight="1">
      <c r="B5" s="737" t="s">
        <v>9</v>
      </c>
      <c r="C5" s="737"/>
      <c r="D5" s="737"/>
      <c r="E5" s="748" t="s">
        <v>4066</v>
      </c>
      <c r="G5" s="737"/>
      <c r="H5" s="737"/>
      <c r="I5" s="737"/>
      <c r="J5" s="749"/>
      <c r="K5" s="750"/>
    </row>
    <row r="6" spans="2:18" ht="20.100000000000001" customHeight="1">
      <c r="B6" s="737" t="s">
        <v>10</v>
      </c>
      <c r="C6" s="737"/>
      <c r="D6" s="737"/>
      <c r="E6" s="748"/>
      <c r="G6" s="737"/>
      <c r="H6" s="737"/>
      <c r="I6" s="737"/>
      <c r="J6" s="751"/>
      <c r="K6" s="752"/>
    </row>
    <row r="8" spans="2:18"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8" s="741" customFormat="1" ht="19.7" customHeight="1">
      <c r="B9" s="499"/>
      <c r="C9" s="499"/>
      <c r="D9" s="499"/>
      <c r="E9" s="706"/>
      <c r="F9" s="707"/>
      <c r="G9" s="708">
        <v>0</v>
      </c>
      <c r="H9" s="709">
        <f t="shared" ref="H9:H72" si="0">F9*G9</f>
        <v>0</v>
      </c>
      <c r="I9" s="710"/>
      <c r="J9" s="281"/>
      <c r="K9" s="281"/>
      <c r="L9" s="281"/>
      <c r="M9" s="499"/>
      <c r="N9" s="499"/>
      <c r="O9" s="281"/>
      <c r="P9" s="753"/>
      <c r="Q9" s="754"/>
    </row>
    <row r="10" spans="2:18" ht="19.7" customHeight="1">
      <c r="B10" s="499" t="s">
        <v>2101</v>
      </c>
      <c r="C10" s="27" t="s">
        <v>2107</v>
      </c>
      <c r="D10" s="27" t="s">
        <v>2107</v>
      </c>
      <c r="E10" s="798" t="s">
        <v>4067</v>
      </c>
      <c r="F10" s="67">
        <v>10</v>
      </c>
      <c r="G10" s="708">
        <v>12700</v>
      </c>
      <c r="H10" s="709">
        <f t="shared" si="0"/>
        <v>127000</v>
      </c>
      <c r="I10" s="710"/>
      <c r="J10" s="69"/>
      <c r="K10" s="281" t="s">
        <v>4068</v>
      </c>
      <c r="L10" s="281"/>
      <c r="M10" s="753"/>
      <c r="N10" s="499" t="s">
        <v>2105</v>
      </c>
      <c r="O10" s="755">
        <v>46044</v>
      </c>
      <c r="P10" s="756"/>
      <c r="Q10" s="754"/>
      <c r="R10" s="739" t="s">
        <v>4070</v>
      </c>
    </row>
    <row r="11" spans="2:18" ht="19.7" customHeight="1">
      <c r="B11" s="499" t="s">
        <v>2101</v>
      </c>
      <c r="C11" s="27" t="s">
        <v>2107</v>
      </c>
      <c r="D11" s="27" t="s">
        <v>2107</v>
      </c>
      <c r="E11" s="757" t="s">
        <v>4071</v>
      </c>
      <c r="F11" s="67">
        <v>10</v>
      </c>
      <c r="G11" s="708">
        <v>17600</v>
      </c>
      <c r="H11" s="709">
        <f t="shared" si="0"/>
        <v>176000</v>
      </c>
      <c r="I11" s="710"/>
      <c r="J11" s="69"/>
      <c r="K11" s="281" t="s">
        <v>4068</v>
      </c>
      <c r="L11" s="281"/>
      <c r="M11" s="753"/>
      <c r="N11" s="499" t="s">
        <v>2105</v>
      </c>
      <c r="O11" s="755">
        <v>46044</v>
      </c>
      <c r="P11" s="756"/>
      <c r="Q11" s="754"/>
      <c r="R11" s="739" t="s">
        <v>4072</v>
      </c>
    </row>
    <row r="12" spans="2:18" ht="19.7" customHeight="1">
      <c r="B12" s="499" t="s">
        <v>2101</v>
      </c>
      <c r="C12" s="27" t="s">
        <v>2107</v>
      </c>
      <c r="D12" s="27" t="s">
        <v>2107</v>
      </c>
      <c r="E12" s="757" t="s">
        <v>4073</v>
      </c>
      <c r="F12" s="67">
        <v>10</v>
      </c>
      <c r="G12" s="708">
        <v>1100</v>
      </c>
      <c r="H12" s="709">
        <f t="shared" si="0"/>
        <v>11000</v>
      </c>
      <c r="I12" s="710"/>
      <c r="J12" s="69"/>
      <c r="K12" s="281" t="s">
        <v>2104</v>
      </c>
      <c r="L12" s="281"/>
      <c r="M12" s="753"/>
      <c r="N12" s="499" t="s">
        <v>2105</v>
      </c>
      <c r="O12" s="755">
        <v>45679</v>
      </c>
      <c r="P12" s="756"/>
      <c r="Q12" s="754"/>
      <c r="R12" s="739" t="s">
        <v>4075</v>
      </c>
    </row>
    <row r="13" spans="2:18" ht="19.7" customHeight="1">
      <c r="B13" s="499" t="s">
        <v>2101</v>
      </c>
      <c r="C13" s="27" t="s">
        <v>2107</v>
      </c>
      <c r="D13" s="27" t="s">
        <v>2107</v>
      </c>
      <c r="E13" s="757" t="s">
        <v>4076</v>
      </c>
      <c r="F13" s="67">
        <v>10</v>
      </c>
      <c r="G13" s="708">
        <v>1100</v>
      </c>
      <c r="H13" s="709">
        <f t="shared" si="0"/>
        <v>11000</v>
      </c>
      <c r="I13" s="710"/>
      <c r="J13" s="69"/>
      <c r="K13" s="281" t="s">
        <v>2104</v>
      </c>
      <c r="L13" s="281"/>
      <c r="M13" s="753"/>
      <c r="N13" s="499" t="s">
        <v>2105</v>
      </c>
      <c r="O13" s="755">
        <v>45679</v>
      </c>
      <c r="P13" s="756"/>
      <c r="Q13" s="754"/>
      <c r="R13" s="739" t="s">
        <v>4077</v>
      </c>
    </row>
    <row r="14" spans="2:18" ht="19.7" customHeight="1">
      <c r="B14" s="499" t="s">
        <v>2101</v>
      </c>
      <c r="C14" s="27" t="s">
        <v>2107</v>
      </c>
      <c r="D14" s="27" t="s">
        <v>2107</v>
      </c>
      <c r="E14" s="148" t="s">
        <v>4078</v>
      </c>
      <c r="F14" s="67">
        <v>1</v>
      </c>
      <c r="G14" s="708">
        <v>27000</v>
      </c>
      <c r="H14" s="709">
        <f t="shared" si="0"/>
        <v>27000</v>
      </c>
      <c r="I14" s="710"/>
      <c r="J14" s="69"/>
      <c r="K14" s="281" t="s">
        <v>4068</v>
      </c>
      <c r="L14" s="281"/>
      <c r="M14" s="753"/>
      <c r="N14" s="499" t="s">
        <v>2105</v>
      </c>
      <c r="O14" s="755">
        <v>46044</v>
      </c>
      <c r="P14" s="756"/>
      <c r="Q14" s="754"/>
      <c r="R14" s="739" t="s">
        <v>4079</v>
      </c>
    </row>
    <row r="15" spans="2:18" ht="19.7" customHeight="1">
      <c r="B15" s="499" t="s">
        <v>2101</v>
      </c>
      <c r="C15" s="27" t="s">
        <v>2107</v>
      </c>
      <c r="D15" s="27" t="s">
        <v>2107</v>
      </c>
      <c r="E15" s="148" t="s">
        <v>4080</v>
      </c>
      <c r="F15" s="67">
        <v>2</v>
      </c>
      <c r="G15" s="708">
        <v>78100</v>
      </c>
      <c r="H15" s="709">
        <f t="shared" si="0"/>
        <v>156200</v>
      </c>
      <c r="I15" s="710"/>
      <c r="J15" s="69"/>
      <c r="K15" s="281" t="s">
        <v>4068</v>
      </c>
      <c r="L15" s="281"/>
      <c r="M15" s="753"/>
      <c r="N15" s="499" t="s">
        <v>2105</v>
      </c>
      <c r="O15" s="755">
        <v>46044</v>
      </c>
      <c r="P15" s="756"/>
      <c r="Q15" s="754"/>
      <c r="R15" s="739" t="s">
        <v>4081</v>
      </c>
    </row>
    <row r="16" spans="2:18" ht="19.7" customHeight="1">
      <c r="B16" s="499" t="s">
        <v>2101</v>
      </c>
      <c r="C16" s="27" t="s">
        <v>2107</v>
      </c>
      <c r="D16" s="27" t="s">
        <v>2107</v>
      </c>
      <c r="E16" s="148" t="s">
        <v>4082</v>
      </c>
      <c r="F16" s="67">
        <v>1</v>
      </c>
      <c r="G16" s="708">
        <v>9900</v>
      </c>
      <c r="H16" s="709">
        <f t="shared" si="0"/>
        <v>9900</v>
      </c>
      <c r="I16" s="710"/>
      <c r="J16" s="69"/>
      <c r="K16" s="281" t="s">
        <v>4068</v>
      </c>
      <c r="L16" s="281"/>
      <c r="M16" s="753"/>
      <c r="N16" s="499" t="s">
        <v>2105</v>
      </c>
      <c r="O16" s="755">
        <v>46044</v>
      </c>
      <c r="P16" s="756"/>
      <c r="Q16" s="754"/>
      <c r="R16" s="739" t="s">
        <v>4083</v>
      </c>
    </row>
    <row r="17" spans="2:18" ht="19.7" customHeight="1">
      <c r="B17" s="499" t="s">
        <v>2101</v>
      </c>
      <c r="C17" s="27" t="s">
        <v>2107</v>
      </c>
      <c r="D17" s="27" t="s">
        <v>2107</v>
      </c>
      <c r="E17" s="148" t="s">
        <v>4084</v>
      </c>
      <c r="F17" s="67">
        <v>2</v>
      </c>
      <c r="G17" s="708">
        <v>9800</v>
      </c>
      <c r="H17" s="709">
        <f t="shared" si="0"/>
        <v>19600</v>
      </c>
      <c r="I17" s="710"/>
      <c r="J17" s="69"/>
      <c r="K17" s="281" t="s">
        <v>4068</v>
      </c>
      <c r="L17" s="281"/>
      <c r="M17" s="753"/>
      <c r="N17" s="499" t="s">
        <v>2105</v>
      </c>
      <c r="O17" s="755">
        <v>46044</v>
      </c>
      <c r="P17" s="756"/>
      <c r="Q17" s="754"/>
      <c r="R17" s="739" t="s">
        <v>4083</v>
      </c>
    </row>
    <row r="18" spans="2:18" ht="19.7" customHeight="1">
      <c r="B18" s="499" t="s">
        <v>2101</v>
      </c>
      <c r="C18" s="27" t="s">
        <v>2107</v>
      </c>
      <c r="D18" s="27" t="s">
        <v>2107</v>
      </c>
      <c r="E18" s="148" t="s">
        <v>4085</v>
      </c>
      <c r="F18" s="67">
        <v>1</v>
      </c>
      <c r="G18" s="708">
        <v>13200</v>
      </c>
      <c r="H18" s="709">
        <f t="shared" si="0"/>
        <v>13200</v>
      </c>
      <c r="I18" s="710"/>
      <c r="J18" s="69"/>
      <c r="K18" s="281" t="s">
        <v>4068</v>
      </c>
      <c r="L18" s="281"/>
      <c r="M18" s="753"/>
      <c r="N18" s="499" t="s">
        <v>2105</v>
      </c>
      <c r="O18" s="755">
        <v>46044</v>
      </c>
      <c r="P18" s="756"/>
      <c r="Q18" s="754"/>
      <c r="R18" s="739" t="s">
        <v>4083</v>
      </c>
    </row>
    <row r="19" spans="2:18" ht="19.7" customHeight="1">
      <c r="B19" s="499" t="s">
        <v>2101</v>
      </c>
      <c r="C19" s="27" t="s">
        <v>2107</v>
      </c>
      <c r="D19" s="27" t="s">
        <v>2107</v>
      </c>
      <c r="E19" s="148" t="s">
        <v>4086</v>
      </c>
      <c r="F19" s="67">
        <v>2</v>
      </c>
      <c r="G19" s="708">
        <v>10900</v>
      </c>
      <c r="H19" s="709">
        <f t="shared" si="0"/>
        <v>21800</v>
      </c>
      <c r="I19" s="710"/>
      <c r="J19" s="69"/>
      <c r="K19" s="281" t="s">
        <v>4068</v>
      </c>
      <c r="L19" s="281"/>
      <c r="M19" s="753"/>
      <c r="N19" s="499" t="s">
        <v>2105</v>
      </c>
      <c r="O19" s="755">
        <v>46044</v>
      </c>
      <c r="P19" s="756"/>
      <c r="Q19" s="754"/>
      <c r="R19" s="739" t="s">
        <v>4083</v>
      </c>
    </row>
    <row r="20" spans="2:18" ht="19.7" customHeight="1">
      <c r="B20" s="499" t="s">
        <v>2101</v>
      </c>
      <c r="C20" s="27" t="s">
        <v>2107</v>
      </c>
      <c r="D20" s="27" t="s">
        <v>2107</v>
      </c>
      <c r="E20" s="148" t="s">
        <v>4087</v>
      </c>
      <c r="F20" s="67">
        <v>10</v>
      </c>
      <c r="G20" s="708">
        <v>2700</v>
      </c>
      <c r="H20" s="709">
        <f t="shared" si="0"/>
        <v>27000</v>
      </c>
      <c r="I20" s="710"/>
      <c r="J20" s="69"/>
      <c r="K20" s="281" t="s">
        <v>4068</v>
      </c>
      <c r="L20" s="281"/>
      <c r="M20" s="753"/>
      <c r="N20" s="499" t="s">
        <v>2105</v>
      </c>
      <c r="O20" s="755">
        <v>46044</v>
      </c>
      <c r="P20" s="756"/>
      <c r="Q20" s="754"/>
      <c r="R20" s="739" t="s">
        <v>4083</v>
      </c>
    </row>
    <row r="21" spans="2:18" ht="19.7" customHeight="1">
      <c r="B21" s="499" t="s">
        <v>2101</v>
      </c>
      <c r="C21" s="202" t="s">
        <v>145</v>
      </c>
      <c r="D21" s="202" t="s">
        <v>1143</v>
      </c>
      <c r="E21" s="148" t="s">
        <v>4089</v>
      </c>
      <c r="F21" s="67">
        <v>1</v>
      </c>
      <c r="G21" s="708">
        <v>48000</v>
      </c>
      <c r="H21" s="709">
        <f t="shared" si="0"/>
        <v>48000</v>
      </c>
      <c r="I21" s="710"/>
      <c r="J21" s="69"/>
      <c r="K21" s="281" t="s">
        <v>4068</v>
      </c>
      <c r="L21" s="281"/>
      <c r="M21" s="753"/>
      <c r="N21" s="499" t="s">
        <v>2105</v>
      </c>
      <c r="O21" s="755">
        <v>45680</v>
      </c>
      <c r="P21" s="756"/>
      <c r="Q21" s="754"/>
      <c r="R21" s="771"/>
    </row>
    <row r="22" spans="2:18" ht="19.7" customHeight="1">
      <c r="B22" s="499" t="s">
        <v>2101</v>
      </c>
      <c r="C22" s="202" t="s">
        <v>145</v>
      </c>
      <c r="D22" s="202" t="s">
        <v>1143</v>
      </c>
      <c r="E22" s="148" t="s">
        <v>4091</v>
      </c>
      <c r="F22" s="67">
        <v>6</v>
      </c>
      <c r="G22" s="708">
        <v>7670</v>
      </c>
      <c r="H22" s="709">
        <f t="shared" si="0"/>
        <v>46020</v>
      </c>
      <c r="I22" s="710"/>
      <c r="J22" s="69"/>
      <c r="K22" s="281" t="s">
        <v>4068</v>
      </c>
      <c r="L22" s="281"/>
      <c r="M22" s="753"/>
      <c r="N22" s="499" t="s">
        <v>2105</v>
      </c>
      <c r="O22" s="755">
        <v>45680</v>
      </c>
      <c r="P22" s="756"/>
      <c r="Q22" s="754"/>
    </row>
    <row r="23" spans="2:18" ht="19.7" customHeight="1">
      <c r="B23" s="499" t="s">
        <v>2101</v>
      </c>
      <c r="C23" s="202" t="s">
        <v>145</v>
      </c>
      <c r="D23" s="202" t="s">
        <v>1143</v>
      </c>
      <c r="E23" s="148" t="s">
        <v>4092</v>
      </c>
      <c r="F23" s="67">
        <v>4</v>
      </c>
      <c r="G23" s="708">
        <v>460</v>
      </c>
      <c r="H23" s="709">
        <f t="shared" si="0"/>
        <v>1840</v>
      </c>
      <c r="I23" s="710"/>
      <c r="J23" s="69"/>
      <c r="K23" s="281" t="s">
        <v>4068</v>
      </c>
      <c r="L23" s="281"/>
      <c r="M23" s="753"/>
      <c r="N23" s="499" t="s">
        <v>2105</v>
      </c>
      <c r="O23" s="755">
        <v>45680</v>
      </c>
      <c r="P23" s="756"/>
      <c r="Q23" s="754"/>
    </row>
    <row r="24" spans="2:18" ht="19.7" customHeight="1">
      <c r="B24" s="499" t="s">
        <v>2101</v>
      </c>
      <c r="C24" s="202" t="s">
        <v>145</v>
      </c>
      <c r="D24" s="202" t="s">
        <v>1143</v>
      </c>
      <c r="E24" s="148" t="s">
        <v>4093</v>
      </c>
      <c r="F24" s="67">
        <v>1</v>
      </c>
      <c r="G24" s="708">
        <v>1720</v>
      </c>
      <c r="H24" s="709">
        <f t="shared" si="0"/>
        <v>1720</v>
      </c>
      <c r="I24" s="710"/>
      <c r="J24" s="69"/>
      <c r="K24" s="281" t="s">
        <v>4068</v>
      </c>
      <c r="L24" s="281"/>
      <c r="M24" s="753"/>
      <c r="N24" s="499" t="s">
        <v>2105</v>
      </c>
      <c r="O24" s="755">
        <v>45680</v>
      </c>
      <c r="P24" s="756"/>
      <c r="Q24" s="754"/>
      <c r="R24" s="771"/>
    </row>
    <row r="25" spans="2:18" ht="19.7" customHeight="1">
      <c r="B25" s="499" t="s">
        <v>2101</v>
      </c>
      <c r="C25" s="202" t="s">
        <v>145</v>
      </c>
      <c r="D25" s="202" t="s">
        <v>1143</v>
      </c>
      <c r="E25" s="148" t="s">
        <v>4094</v>
      </c>
      <c r="F25" s="67">
        <v>1</v>
      </c>
      <c r="G25" s="708">
        <v>7040</v>
      </c>
      <c r="H25" s="709">
        <f t="shared" si="0"/>
        <v>7040</v>
      </c>
      <c r="I25" s="710"/>
      <c r="J25" s="69"/>
      <c r="K25" s="281" t="s">
        <v>4068</v>
      </c>
      <c r="L25" s="281"/>
      <c r="M25" s="753"/>
      <c r="N25" s="499" t="s">
        <v>2105</v>
      </c>
      <c r="O25" s="755">
        <v>45680</v>
      </c>
      <c r="P25" s="756"/>
      <c r="Q25" s="754"/>
    </row>
    <row r="26" spans="2:18" ht="19.7" customHeight="1">
      <c r="B26" s="499" t="s">
        <v>2101</v>
      </c>
      <c r="C26" s="202" t="s">
        <v>145</v>
      </c>
      <c r="D26" s="202" t="s">
        <v>1143</v>
      </c>
      <c r="E26" s="148" t="s">
        <v>4095</v>
      </c>
      <c r="F26" s="67">
        <v>1</v>
      </c>
      <c r="G26" s="708">
        <v>2060</v>
      </c>
      <c r="H26" s="709">
        <f t="shared" si="0"/>
        <v>2060</v>
      </c>
      <c r="I26" s="710"/>
      <c r="J26" s="69"/>
      <c r="K26" s="281" t="s">
        <v>2104</v>
      </c>
      <c r="L26" s="281"/>
      <c r="M26" s="753"/>
      <c r="N26" s="499" t="s">
        <v>2105</v>
      </c>
      <c r="O26" s="755">
        <v>45706</v>
      </c>
      <c r="P26" s="756"/>
      <c r="Q26" s="754"/>
    </row>
    <row r="27" spans="2:18" ht="19.7" customHeight="1">
      <c r="B27" s="499" t="s">
        <v>2101</v>
      </c>
      <c r="C27" s="202" t="s">
        <v>145</v>
      </c>
      <c r="D27" s="202" t="s">
        <v>1143</v>
      </c>
      <c r="E27" s="148" t="s">
        <v>4097</v>
      </c>
      <c r="F27" s="67">
        <v>1</v>
      </c>
      <c r="G27" s="708">
        <v>1510</v>
      </c>
      <c r="H27" s="709">
        <f t="shared" si="0"/>
        <v>1510</v>
      </c>
      <c r="I27" s="710"/>
      <c r="J27" s="69"/>
      <c r="K27" s="281" t="s">
        <v>2104</v>
      </c>
      <c r="L27" s="281"/>
      <c r="M27" s="753"/>
      <c r="N27" s="499" t="s">
        <v>2105</v>
      </c>
      <c r="O27" s="755">
        <v>45706</v>
      </c>
      <c r="P27" s="756"/>
      <c r="Q27" s="754"/>
    </row>
    <row r="28" spans="2:18" ht="19.7" customHeight="1">
      <c r="B28" s="499" t="s">
        <v>2101</v>
      </c>
      <c r="C28" s="202" t="s">
        <v>145</v>
      </c>
      <c r="D28" s="202" t="s">
        <v>1143</v>
      </c>
      <c r="E28" s="148" t="s">
        <v>4098</v>
      </c>
      <c r="F28" s="67">
        <v>10</v>
      </c>
      <c r="G28" s="708">
        <v>5610</v>
      </c>
      <c r="H28" s="709">
        <f t="shared" si="0"/>
        <v>56100</v>
      </c>
      <c r="I28" s="710"/>
      <c r="J28" s="69"/>
      <c r="K28" s="281" t="s">
        <v>2104</v>
      </c>
      <c r="L28" s="281"/>
      <c r="M28" s="753"/>
      <c r="N28" s="499" t="s">
        <v>2105</v>
      </c>
      <c r="O28" s="755">
        <v>45706</v>
      </c>
      <c r="P28" s="756"/>
      <c r="Q28" s="754"/>
    </row>
    <row r="29" spans="2:18" ht="19.7" customHeight="1">
      <c r="B29" s="499" t="s">
        <v>2101</v>
      </c>
      <c r="C29" s="202" t="s">
        <v>145</v>
      </c>
      <c r="D29" s="202" t="s">
        <v>1143</v>
      </c>
      <c r="E29" s="148" t="s">
        <v>4099</v>
      </c>
      <c r="F29" s="67">
        <v>7</v>
      </c>
      <c r="G29" s="708">
        <v>15860</v>
      </c>
      <c r="H29" s="709">
        <f t="shared" si="0"/>
        <v>111020</v>
      </c>
      <c r="I29" s="710"/>
      <c r="J29" s="69"/>
      <c r="K29" s="281" t="s">
        <v>4068</v>
      </c>
      <c r="L29" s="281"/>
      <c r="M29" s="753"/>
      <c r="N29" s="499" t="s">
        <v>2105</v>
      </c>
      <c r="O29" s="755">
        <v>45680</v>
      </c>
      <c r="P29" s="756"/>
      <c r="Q29" s="754"/>
      <c r="R29" s="771"/>
    </row>
    <row r="30" spans="2:18" ht="19.7" customHeight="1">
      <c r="B30" s="499" t="s">
        <v>2101</v>
      </c>
      <c r="C30" s="202" t="s">
        <v>4121</v>
      </c>
      <c r="D30" s="202" t="s">
        <v>1143</v>
      </c>
      <c r="E30" s="148" t="s">
        <v>4101</v>
      </c>
      <c r="F30" s="67">
        <v>1</v>
      </c>
      <c r="G30" s="708">
        <v>69000</v>
      </c>
      <c r="H30" s="709">
        <f t="shared" si="0"/>
        <v>69000</v>
      </c>
      <c r="I30" s="710"/>
      <c r="J30" s="69"/>
      <c r="K30" s="281" t="s">
        <v>2104</v>
      </c>
      <c r="L30" s="281"/>
      <c r="M30" s="753"/>
      <c r="N30" s="499" t="s">
        <v>2105</v>
      </c>
      <c r="O30" s="755">
        <v>45706</v>
      </c>
      <c r="P30" s="756"/>
      <c r="Q30" s="754"/>
    </row>
    <row r="31" spans="2:18" ht="19.7" customHeight="1">
      <c r="B31" s="499" t="s">
        <v>2101</v>
      </c>
      <c r="C31" s="202" t="s">
        <v>145</v>
      </c>
      <c r="D31" s="202" t="s">
        <v>1143</v>
      </c>
      <c r="E31" s="148" t="s">
        <v>4103</v>
      </c>
      <c r="F31" s="67">
        <v>20</v>
      </c>
      <c r="G31" s="708">
        <v>260</v>
      </c>
      <c r="H31" s="709">
        <f t="shared" si="0"/>
        <v>5200</v>
      </c>
      <c r="I31" s="710"/>
      <c r="J31" s="69"/>
      <c r="K31" s="281" t="s">
        <v>2104</v>
      </c>
      <c r="L31" s="281"/>
      <c r="M31" s="753"/>
      <c r="N31" s="499" t="s">
        <v>2105</v>
      </c>
      <c r="O31" s="755">
        <v>45706</v>
      </c>
      <c r="P31" s="756"/>
      <c r="Q31" s="754"/>
    </row>
    <row r="32" spans="2:18" ht="19.7" customHeight="1">
      <c r="B32" s="499" t="s">
        <v>2101</v>
      </c>
      <c r="C32" s="202" t="s">
        <v>145</v>
      </c>
      <c r="D32" s="202" t="s">
        <v>1143</v>
      </c>
      <c r="E32" s="148" t="s">
        <v>4104</v>
      </c>
      <c r="F32" s="67">
        <v>8</v>
      </c>
      <c r="G32" s="708">
        <v>290</v>
      </c>
      <c r="H32" s="709">
        <f t="shared" si="0"/>
        <v>2320</v>
      </c>
      <c r="I32" s="710"/>
      <c r="J32" s="69"/>
      <c r="K32" s="281" t="s">
        <v>2104</v>
      </c>
      <c r="L32" s="281"/>
      <c r="M32" s="753"/>
      <c r="N32" s="499" t="s">
        <v>2105</v>
      </c>
      <c r="O32" s="755">
        <v>45706</v>
      </c>
      <c r="P32" s="756"/>
      <c r="Q32" s="754"/>
    </row>
    <row r="33" spans="2:18" ht="19.7" customHeight="1">
      <c r="B33" s="499" t="s">
        <v>2101</v>
      </c>
      <c r="C33" s="202" t="s">
        <v>145</v>
      </c>
      <c r="D33" s="202" t="s">
        <v>1143</v>
      </c>
      <c r="E33" s="148" t="s">
        <v>4105</v>
      </c>
      <c r="F33" s="67">
        <v>8</v>
      </c>
      <c r="G33" s="708">
        <v>220</v>
      </c>
      <c r="H33" s="709">
        <f t="shared" si="0"/>
        <v>1760</v>
      </c>
      <c r="I33" s="710"/>
      <c r="J33" s="69"/>
      <c r="K33" s="281" t="s">
        <v>2104</v>
      </c>
      <c r="L33" s="281"/>
      <c r="M33" s="753"/>
      <c r="N33" s="499" t="s">
        <v>2105</v>
      </c>
      <c r="O33" s="755">
        <v>45706</v>
      </c>
      <c r="P33" s="756"/>
      <c r="Q33" s="754"/>
    </row>
    <row r="34" spans="2:18" ht="19.7" customHeight="1">
      <c r="B34" s="499" t="s">
        <v>2101</v>
      </c>
      <c r="C34" s="202" t="s">
        <v>145</v>
      </c>
      <c r="D34" s="202" t="s">
        <v>1143</v>
      </c>
      <c r="E34" s="148" t="s">
        <v>4106</v>
      </c>
      <c r="F34" s="67">
        <v>8</v>
      </c>
      <c r="G34" s="708">
        <v>200</v>
      </c>
      <c r="H34" s="709">
        <f t="shared" si="0"/>
        <v>1600</v>
      </c>
      <c r="I34" s="710"/>
      <c r="J34" s="69"/>
      <c r="K34" s="281" t="s">
        <v>2104</v>
      </c>
      <c r="L34" s="281"/>
      <c r="M34" s="753"/>
      <c r="N34" s="499" t="s">
        <v>2105</v>
      </c>
      <c r="O34" s="755">
        <v>45706</v>
      </c>
      <c r="P34" s="756"/>
      <c r="Q34" s="754"/>
      <c r="R34" s="771"/>
    </row>
    <row r="35" spans="2:18" ht="19.7" customHeight="1">
      <c r="B35" s="499" t="s">
        <v>2101</v>
      </c>
      <c r="C35" s="202" t="s">
        <v>145</v>
      </c>
      <c r="D35" s="202" t="s">
        <v>1143</v>
      </c>
      <c r="E35" s="148" t="s">
        <v>4107</v>
      </c>
      <c r="F35" s="67">
        <v>20</v>
      </c>
      <c r="G35" s="708">
        <v>170</v>
      </c>
      <c r="H35" s="709">
        <f t="shared" si="0"/>
        <v>3400</v>
      </c>
      <c r="I35" s="710"/>
      <c r="J35" s="69"/>
      <c r="K35" s="281" t="s">
        <v>2104</v>
      </c>
      <c r="L35" s="281"/>
      <c r="M35" s="753"/>
      <c r="N35" s="499" t="s">
        <v>2105</v>
      </c>
      <c r="O35" s="755">
        <v>45706</v>
      </c>
      <c r="P35" s="756"/>
      <c r="Q35" s="754"/>
    </row>
    <row r="36" spans="2:18" ht="19.7" customHeight="1">
      <c r="B36" s="499" t="s">
        <v>2101</v>
      </c>
      <c r="C36" s="202" t="s">
        <v>145</v>
      </c>
      <c r="D36" s="202" t="s">
        <v>1143</v>
      </c>
      <c r="E36" s="148" t="s">
        <v>4108</v>
      </c>
      <c r="F36" s="67">
        <v>8</v>
      </c>
      <c r="G36" s="708">
        <v>250</v>
      </c>
      <c r="H36" s="709">
        <f t="shared" si="0"/>
        <v>2000</v>
      </c>
      <c r="I36" s="710"/>
      <c r="J36" s="69"/>
      <c r="K36" s="281" t="s">
        <v>2104</v>
      </c>
      <c r="L36" s="281"/>
      <c r="M36" s="753"/>
      <c r="N36" s="499" t="s">
        <v>2105</v>
      </c>
      <c r="O36" s="755">
        <v>45706</v>
      </c>
      <c r="P36" s="756"/>
      <c r="Q36" s="754"/>
    </row>
    <row r="37" spans="2:18" ht="19.7" customHeight="1">
      <c r="B37" s="499" t="s">
        <v>2101</v>
      </c>
      <c r="C37" s="202" t="s">
        <v>145</v>
      </c>
      <c r="D37" s="202" t="s">
        <v>1143</v>
      </c>
      <c r="E37" s="148" t="s">
        <v>4109</v>
      </c>
      <c r="F37" s="67">
        <v>3</v>
      </c>
      <c r="G37" s="708">
        <v>370</v>
      </c>
      <c r="H37" s="709">
        <f t="shared" si="0"/>
        <v>1110</v>
      </c>
      <c r="I37" s="710"/>
      <c r="J37" s="69"/>
      <c r="K37" s="281" t="s">
        <v>2104</v>
      </c>
      <c r="L37" s="281"/>
      <c r="M37" s="753"/>
      <c r="N37" s="499" t="s">
        <v>2105</v>
      </c>
      <c r="O37" s="755">
        <v>45706</v>
      </c>
      <c r="P37" s="756"/>
      <c r="Q37" s="754"/>
    </row>
    <row r="38" spans="2:18" ht="19.7" customHeight="1">
      <c r="B38" s="499" t="s">
        <v>2101</v>
      </c>
      <c r="C38" s="202" t="s">
        <v>145</v>
      </c>
      <c r="D38" s="202" t="s">
        <v>1143</v>
      </c>
      <c r="E38" s="148" t="s">
        <v>4110</v>
      </c>
      <c r="F38" s="67">
        <v>8</v>
      </c>
      <c r="G38" s="708">
        <v>250</v>
      </c>
      <c r="H38" s="709">
        <f t="shared" si="0"/>
        <v>2000</v>
      </c>
      <c r="I38" s="710"/>
      <c r="J38" s="69"/>
      <c r="K38" s="281" t="s">
        <v>2104</v>
      </c>
      <c r="L38" s="281"/>
      <c r="M38" s="753"/>
      <c r="N38" s="499" t="s">
        <v>2105</v>
      </c>
      <c r="O38" s="755">
        <v>45706</v>
      </c>
      <c r="P38" s="756"/>
      <c r="Q38" s="754"/>
    </row>
    <row r="39" spans="2:18" ht="19.7" customHeight="1">
      <c r="B39" s="499" t="s">
        <v>2101</v>
      </c>
      <c r="C39" s="202" t="s">
        <v>145</v>
      </c>
      <c r="D39" s="202" t="s">
        <v>1143</v>
      </c>
      <c r="E39" s="148" t="s">
        <v>4111</v>
      </c>
      <c r="F39" s="67">
        <v>4</v>
      </c>
      <c r="G39" s="708">
        <v>270</v>
      </c>
      <c r="H39" s="709">
        <f t="shared" si="0"/>
        <v>1080</v>
      </c>
      <c r="I39" s="710"/>
      <c r="J39" s="69"/>
      <c r="K39" s="281" t="s">
        <v>2104</v>
      </c>
      <c r="L39" s="281"/>
      <c r="M39" s="753"/>
      <c r="N39" s="499" t="s">
        <v>2105</v>
      </c>
      <c r="O39" s="755">
        <v>45706</v>
      </c>
      <c r="P39" s="756"/>
      <c r="Q39" s="754"/>
      <c r="R39" s="771"/>
    </row>
    <row r="40" spans="2:18" ht="19.7" customHeight="1">
      <c r="B40" s="499" t="s">
        <v>2101</v>
      </c>
      <c r="C40" s="202" t="s">
        <v>145</v>
      </c>
      <c r="D40" s="202" t="s">
        <v>1143</v>
      </c>
      <c r="E40" s="148" t="s">
        <v>4112</v>
      </c>
      <c r="F40" s="67">
        <v>8</v>
      </c>
      <c r="G40" s="708">
        <v>270</v>
      </c>
      <c r="H40" s="709">
        <f t="shared" si="0"/>
        <v>2160</v>
      </c>
      <c r="I40" s="710"/>
      <c r="J40" s="69"/>
      <c r="K40" s="281" t="s">
        <v>2104</v>
      </c>
      <c r="L40" s="281"/>
      <c r="M40" s="753"/>
      <c r="N40" s="499" t="s">
        <v>2105</v>
      </c>
      <c r="O40" s="755">
        <v>45706</v>
      </c>
      <c r="P40" s="756"/>
      <c r="Q40" s="754"/>
    </row>
    <row r="41" spans="2:18" ht="19.7" customHeight="1">
      <c r="B41" s="499" t="s">
        <v>2101</v>
      </c>
      <c r="C41" s="202" t="s">
        <v>145</v>
      </c>
      <c r="D41" s="202" t="s">
        <v>1143</v>
      </c>
      <c r="E41" s="148" t="s">
        <v>4113</v>
      </c>
      <c r="F41" s="67">
        <v>16</v>
      </c>
      <c r="G41" s="708">
        <v>180</v>
      </c>
      <c r="H41" s="709">
        <f t="shared" si="0"/>
        <v>2880</v>
      </c>
      <c r="I41" s="710"/>
      <c r="J41" s="69"/>
      <c r="K41" s="281" t="s">
        <v>2104</v>
      </c>
      <c r="L41" s="281"/>
      <c r="M41" s="753"/>
      <c r="N41" s="499" t="s">
        <v>2105</v>
      </c>
      <c r="O41" s="755">
        <v>45706</v>
      </c>
      <c r="P41" s="756"/>
      <c r="Q41" s="754"/>
    </row>
    <row r="42" spans="2:18" ht="19.7" customHeight="1">
      <c r="B42" s="499" t="s">
        <v>2101</v>
      </c>
      <c r="C42" s="202" t="s">
        <v>145</v>
      </c>
      <c r="D42" s="202" t="s">
        <v>1143</v>
      </c>
      <c r="E42" s="148" t="s">
        <v>4114</v>
      </c>
      <c r="F42" s="67">
        <v>2</v>
      </c>
      <c r="G42" s="708">
        <v>280</v>
      </c>
      <c r="H42" s="709">
        <f t="shared" si="0"/>
        <v>560</v>
      </c>
      <c r="I42" s="710"/>
      <c r="J42" s="69"/>
      <c r="K42" s="281" t="s">
        <v>2104</v>
      </c>
      <c r="L42" s="281"/>
      <c r="M42" s="753"/>
      <c r="N42" s="499" t="s">
        <v>2105</v>
      </c>
      <c r="O42" s="755">
        <v>45706</v>
      </c>
      <c r="P42" s="756"/>
      <c r="Q42" s="754"/>
    </row>
    <row r="43" spans="2:18" ht="19.7" customHeight="1">
      <c r="B43" s="499" t="s">
        <v>2101</v>
      </c>
      <c r="C43" s="202" t="s">
        <v>145</v>
      </c>
      <c r="D43" s="202" t="s">
        <v>1143</v>
      </c>
      <c r="E43" s="148" t="s">
        <v>4115</v>
      </c>
      <c r="F43" s="67">
        <v>2</v>
      </c>
      <c r="G43" s="708">
        <v>1260</v>
      </c>
      <c r="H43" s="709">
        <f t="shared" si="0"/>
        <v>2520</v>
      </c>
      <c r="I43" s="710"/>
      <c r="J43" s="69"/>
      <c r="K43" s="281" t="s">
        <v>2104</v>
      </c>
      <c r="L43" s="281"/>
      <c r="M43" s="753"/>
      <c r="N43" s="499" t="s">
        <v>2105</v>
      </c>
      <c r="O43" s="755">
        <v>45706</v>
      </c>
      <c r="P43" s="756"/>
      <c r="Q43" s="754"/>
    </row>
    <row r="44" spans="2:18" ht="19.7" customHeight="1">
      <c r="B44" s="499" t="s">
        <v>2101</v>
      </c>
      <c r="C44" s="202" t="s">
        <v>145</v>
      </c>
      <c r="D44" s="202" t="s">
        <v>1143</v>
      </c>
      <c r="E44" s="148" t="s">
        <v>4116</v>
      </c>
      <c r="F44" s="67">
        <v>30</v>
      </c>
      <c r="G44" s="708">
        <v>280</v>
      </c>
      <c r="H44" s="709">
        <f t="shared" si="0"/>
        <v>8400</v>
      </c>
      <c r="I44" s="710"/>
      <c r="J44" s="69"/>
      <c r="K44" s="281" t="s">
        <v>2104</v>
      </c>
      <c r="L44" s="281"/>
      <c r="M44" s="753"/>
      <c r="N44" s="499" t="s">
        <v>2105</v>
      </c>
      <c r="O44" s="755">
        <v>45706</v>
      </c>
      <c r="P44" s="756"/>
      <c r="Q44" s="754"/>
      <c r="R44" s="771"/>
    </row>
    <row r="45" spans="2:18" ht="19.7" customHeight="1">
      <c r="B45" s="499" t="s">
        <v>2101</v>
      </c>
      <c r="C45" s="202" t="s">
        <v>145</v>
      </c>
      <c r="D45" s="202" t="s">
        <v>1143</v>
      </c>
      <c r="E45" s="148" t="s">
        <v>4117</v>
      </c>
      <c r="F45" s="67">
        <v>6</v>
      </c>
      <c r="G45" s="708">
        <v>300</v>
      </c>
      <c r="H45" s="709">
        <f t="shared" si="0"/>
        <v>1800</v>
      </c>
      <c r="I45" s="710"/>
      <c r="J45" s="69"/>
      <c r="K45" s="281" t="s">
        <v>2104</v>
      </c>
      <c r="L45" s="281"/>
      <c r="M45" s="753"/>
      <c r="N45" s="499" t="s">
        <v>2105</v>
      </c>
      <c r="O45" s="755">
        <v>45706</v>
      </c>
      <c r="P45" s="756"/>
      <c r="Q45" s="754"/>
    </row>
    <row r="46" spans="2:18" ht="19.7" customHeight="1">
      <c r="B46" s="499" t="s">
        <v>2101</v>
      </c>
      <c r="C46" s="202" t="s">
        <v>145</v>
      </c>
      <c r="D46" s="202" t="s">
        <v>1143</v>
      </c>
      <c r="E46" s="148" t="s">
        <v>4118</v>
      </c>
      <c r="F46" s="67">
        <v>2</v>
      </c>
      <c r="G46" s="708">
        <v>200</v>
      </c>
      <c r="H46" s="709">
        <f t="shared" si="0"/>
        <v>400</v>
      </c>
      <c r="I46" s="710"/>
      <c r="J46" s="69"/>
      <c r="K46" s="281" t="s">
        <v>2104</v>
      </c>
      <c r="L46" s="281"/>
      <c r="M46" s="753"/>
      <c r="N46" s="499" t="s">
        <v>2105</v>
      </c>
      <c r="O46" s="755">
        <v>45706</v>
      </c>
      <c r="P46" s="756"/>
      <c r="Q46" s="754"/>
    </row>
    <row r="47" spans="2:18" ht="19.7" customHeight="1">
      <c r="B47" s="499" t="s">
        <v>2101</v>
      </c>
      <c r="C47" s="202" t="s">
        <v>4122</v>
      </c>
      <c r="D47" s="202" t="s">
        <v>4127</v>
      </c>
      <c r="E47" s="148" t="s">
        <v>4123</v>
      </c>
      <c r="F47" s="67">
        <v>1</v>
      </c>
      <c r="G47" s="708">
        <v>31500</v>
      </c>
      <c r="H47" s="709">
        <f t="shared" si="0"/>
        <v>31500</v>
      </c>
      <c r="I47" s="710"/>
      <c r="J47" s="69" t="s">
        <v>4124</v>
      </c>
      <c r="K47" s="281" t="s">
        <v>2104</v>
      </c>
      <c r="L47" s="281"/>
      <c r="M47" s="753"/>
      <c r="N47" s="499" t="s">
        <v>2105</v>
      </c>
      <c r="O47" s="755">
        <v>46062</v>
      </c>
      <c r="P47" s="756"/>
      <c r="Q47" s="754"/>
      <c r="R47" s="739" t="s">
        <v>4125</v>
      </c>
    </row>
    <row r="48" spans="2:18" ht="19.7" customHeight="1">
      <c r="B48" s="499" t="s">
        <v>2101</v>
      </c>
      <c r="C48" s="202" t="s">
        <v>4122</v>
      </c>
      <c r="D48" s="202" t="s">
        <v>4127</v>
      </c>
      <c r="E48" s="148" t="s">
        <v>4126</v>
      </c>
      <c r="F48" s="67">
        <v>1</v>
      </c>
      <c r="G48" s="708">
        <v>31500</v>
      </c>
      <c r="H48" s="709">
        <f>F48*G48</f>
        <v>31500</v>
      </c>
      <c r="I48" s="710"/>
      <c r="J48" s="69" t="s">
        <v>4124</v>
      </c>
      <c r="K48" s="281" t="s">
        <v>2104</v>
      </c>
      <c r="L48" s="281"/>
      <c r="M48" s="753"/>
      <c r="N48" s="499" t="s">
        <v>2105</v>
      </c>
      <c r="O48" s="755">
        <v>46062</v>
      </c>
      <c r="P48" s="756"/>
      <c r="Q48" s="754"/>
      <c r="R48" s="739" t="s">
        <v>4125</v>
      </c>
    </row>
    <row r="49" spans="2:18" ht="19.7" customHeight="1">
      <c r="B49" s="499" t="s">
        <v>2101</v>
      </c>
      <c r="C49" s="202" t="s">
        <v>4128</v>
      </c>
      <c r="D49" s="202" t="s">
        <v>4128</v>
      </c>
      <c r="E49" s="148" t="s">
        <v>4129</v>
      </c>
      <c r="F49" s="67">
        <v>1</v>
      </c>
      <c r="G49" s="708">
        <v>3330000</v>
      </c>
      <c r="H49" s="709">
        <f t="shared" si="0"/>
        <v>3330000</v>
      </c>
      <c r="I49" s="710"/>
      <c r="J49" s="69"/>
      <c r="K49" s="281" t="s">
        <v>2104</v>
      </c>
      <c r="L49" s="281"/>
      <c r="M49" s="753"/>
      <c r="N49" s="499" t="s">
        <v>2105</v>
      </c>
      <c r="O49" s="755">
        <v>46087</v>
      </c>
      <c r="P49" s="756"/>
      <c r="Q49" s="754"/>
      <c r="R49" s="771"/>
    </row>
    <row r="50" spans="2:18" ht="19.7" customHeight="1">
      <c r="B50" s="499"/>
      <c r="C50" s="202"/>
      <c r="D50" s="202"/>
      <c r="E50" s="148" t="s">
        <v>3061</v>
      </c>
      <c r="F50" s="67">
        <v>1</v>
      </c>
      <c r="G50" s="708">
        <v>-230000</v>
      </c>
      <c r="H50" s="709">
        <f t="shared" si="0"/>
        <v>-230000</v>
      </c>
      <c r="I50" s="710"/>
      <c r="J50" s="69"/>
      <c r="K50" s="281" t="s">
        <v>2104</v>
      </c>
      <c r="L50" s="281"/>
      <c r="M50" s="753"/>
      <c r="N50" s="499"/>
      <c r="O50" s="755"/>
      <c r="P50" s="756"/>
      <c r="Q50" s="754"/>
    </row>
    <row r="51" spans="2:18" ht="19.7" customHeight="1">
      <c r="B51" s="499" t="s">
        <v>2101</v>
      </c>
      <c r="C51" s="202" t="s">
        <v>145</v>
      </c>
      <c r="D51" s="202" t="s">
        <v>1143</v>
      </c>
      <c r="E51" s="148" t="s">
        <v>4094</v>
      </c>
      <c r="F51" s="67">
        <v>1</v>
      </c>
      <c r="G51" s="708">
        <v>7040</v>
      </c>
      <c r="H51" s="709">
        <f t="shared" si="0"/>
        <v>7040</v>
      </c>
      <c r="I51" s="710"/>
      <c r="J51" s="69"/>
      <c r="K51" s="281" t="s">
        <v>4130</v>
      </c>
      <c r="L51" s="281"/>
      <c r="M51" s="753"/>
      <c r="N51" s="499" t="s">
        <v>2105</v>
      </c>
      <c r="O51" s="755">
        <v>46083</v>
      </c>
      <c r="P51" s="756"/>
      <c r="Q51" s="754"/>
    </row>
    <row r="52" spans="2:18" s="767" customFormat="1" ht="19.7" customHeight="1">
      <c r="B52" s="705" t="s">
        <v>2101</v>
      </c>
      <c r="C52" s="773" t="s">
        <v>1002</v>
      </c>
      <c r="D52" s="773" t="s">
        <v>1002</v>
      </c>
      <c r="E52" s="774" t="s">
        <v>4132</v>
      </c>
      <c r="F52" s="285">
        <v>1</v>
      </c>
      <c r="G52" s="759">
        <v>11768</v>
      </c>
      <c r="H52" s="760">
        <f t="shared" si="0"/>
        <v>11768</v>
      </c>
      <c r="I52" s="761"/>
      <c r="J52" s="223"/>
      <c r="K52" s="762" t="s">
        <v>2104</v>
      </c>
      <c r="L52" s="762"/>
      <c r="M52" s="763"/>
      <c r="N52" s="705" t="s">
        <v>2294</v>
      </c>
      <c r="O52" s="764">
        <v>46087</v>
      </c>
      <c r="P52" s="765"/>
      <c r="Q52" s="766"/>
    </row>
    <row r="53" spans="2:18" s="767" customFormat="1" ht="19.7" customHeight="1">
      <c r="B53" s="705" t="s">
        <v>2101</v>
      </c>
      <c r="C53" s="773" t="s">
        <v>4133</v>
      </c>
      <c r="D53" s="773" t="s">
        <v>4134</v>
      </c>
      <c r="E53" s="774" t="s">
        <v>4135</v>
      </c>
      <c r="F53" s="285">
        <v>1</v>
      </c>
      <c r="G53" s="759">
        <v>1980</v>
      </c>
      <c r="H53" s="760">
        <f t="shared" si="0"/>
        <v>1980</v>
      </c>
      <c r="I53" s="761"/>
      <c r="J53" s="223"/>
      <c r="K53" s="762" t="s">
        <v>2104</v>
      </c>
      <c r="L53" s="762"/>
      <c r="M53" s="763"/>
      <c r="N53" s="705" t="s">
        <v>2105</v>
      </c>
      <c r="O53" s="764">
        <v>46087</v>
      </c>
      <c r="P53" s="765"/>
      <c r="Q53" s="766"/>
    </row>
    <row r="54" spans="2:18" s="767" customFormat="1" ht="19.7" customHeight="1">
      <c r="B54" s="705" t="s">
        <v>2101</v>
      </c>
      <c r="C54" s="773" t="s">
        <v>4133</v>
      </c>
      <c r="D54" s="773" t="s">
        <v>4134</v>
      </c>
      <c r="E54" s="774" t="s">
        <v>4136</v>
      </c>
      <c r="F54" s="285">
        <v>1</v>
      </c>
      <c r="G54" s="759">
        <v>1600</v>
      </c>
      <c r="H54" s="760">
        <f t="shared" si="0"/>
        <v>1600</v>
      </c>
      <c r="I54" s="761"/>
      <c r="J54" s="223"/>
      <c r="K54" s="762" t="s">
        <v>2104</v>
      </c>
      <c r="L54" s="762"/>
      <c r="M54" s="763"/>
      <c r="N54" s="705" t="s">
        <v>2105</v>
      </c>
      <c r="O54" s="764">
        <v>46087</v>
      </c>
      <c r="P54" s="765"/>
      <c r="Q54" s="766"/>
      <c r="R54" s="1644"/>
    </row>
    <row r="55" spans="2:18" s="767" customFormat="1" ht="19.7" customHeight="1">
      <c r="B55" s="705" t="s">
        <v>2101</v>
      </c>
      <c r="C55" s="773" t="s">
        <v>3337</v>
      </c>
      <c r="D55" s="773" t="s">
        <v>1002</v>
      </c>
      <c r="E55" s="774" t="s">
        <v>4137</v>
      </c>
      <c r="F55" s="285">
        <v>1</v>
      </c>
      <c r="G55" s="759">
        <v>1059</v>
      </c>
      <c r="H55" s="760">
        <f t="shared" si="0"/>
        <v>1059</v>
      </c>
      <c r="I55" s="761"/>
      <c r="J55" s="223"/>
      <c r="K55" s="762" t="s">
        <v>2104</v>
      </c>
      <c r="L55" s="762"/>
      <c r="M55" s="763"/>
      <c r="N55" s="705" t="s">
        <v>2294</v>
      </c>
      <c r="O55" s="764">
        <v>46090</v>
      </c>
      <c r="P55" s="765"/>
      <c r="Q55" s="766"/>
    </row>
    <row r="56" spans="2:18" s="767" customFormat="1" ht="19.7" customHeight="1">
      <c r="B56" s="705" t="s">
        <v>2101</v>
      </c>
      <c r="C56" s="773" t="s">
        <v>3337</v>
      </c>
      <c r="D56" s="773" t="s">
        <v>1002</v>
      </c>
      <c r="E56" s="774" t="s">
        <v>4138</v>
      </c>
      <c r="F56" s="285">
        <v>1</v>
      </c>
      <c r="G56" s="759">
        <v>965</v>
      </c>
      <c r="H56" s="760">
        <f t="shared" si="0"/>
        <v>965</v>
      </c>
      <c r="I56" s="761"/>
      <c r="J56" s="223"/>
      <c r="K56" s="762" t="s">
        <v>2104</v>
      </c>
      <c r="L56" s="762"/>
      <c r="M56" s="763"/>
      <c r="N56" s="705" t="s">
        <v>2294</v>
      </c>
      <c r="O56" s="764">
        <v>46099</v>
      </c>
      <c r="P56" s="765"/>
      <c r="Q56" s="766"/>
    </row>
    <row r="57" spans="2:18" s="767" customFormat="1" ht="19.7" customHeight="1">
      <c r="B57" s="705" t="s">
        <v>2101</v>
      </c>
      <c r="C57" s="773" t="s">
        <v>718</v>
      </c>
      <c r="D57" s="773" t="s">
        <v>1002</v>
      </c>
      <c r="E57" s="774" t="s">
        <v>4139</v>
      </c>
      <c r="F57" s="285">
        <v>1</v>
      </c>
      <c r="G57" s="759">
        <v>655</v>
      </c>
      <c r="H57" s="760">
        <f t="shared" si="0"/>
        <v>655</v>
      </c>
      <c r="I57" s="761"/>
      <c r="J57" s="223"/>
      <c r="K57" s="762" t="s">
        <v>2104</v>
      </c>
      <c r="L57" s="762"/>
      <c r="M57" s="763"/>
      <c r="N57" s="705" t="s">
        <v>2294</v>
      </c>
      <c r="O57" s="764">
        <v>46093</v>
      </c>
      <c r="P57" s="765"/>
      <c r="Q57" s="766"/>
    </row>
    <row r="58" spans="2:18" s="767" customFormat="1" ht="19.7" customHeight="1">
      <c r="B58" s="705" t="s">
        <v>2101</v>
      </c>
      <c r="C58" s="773" t="s">
        <v>718</v>
      </c>
      <c r="D58" s="773" t="s">
        <v>1002</v>
      </c>
      <c r="E58" s="774" t="s">
        <v>4140</v>
      </c>
      <c r="F58" s="285">
        <v>1</v>
      </c>
      <c r="G58" s="759">
        <v>655</v>
      </c>
      <c r="H58" s="760">
        <f t="shared" si="0"/>
        <v>655</v>
      </c>
      <c r="I58" s="761"/>
      <c r="J58" s="223"/>
      <c r="K58" s="762" t="s">
        <v>2104</v>
      </c>
      <c r="L58" s="762"/>
      <c r="M58" s="763"/>
      <c r="N58" s="705" t="s">
        <v>2294</v>
      </c>
      <c r="O58" s="764">
        <v>46093</v>
      </c>
      <c r="P58" s="765"/>
      <c r="Q58" s="766"/>
    </row>
    <row r="59" spans="2:18" s="767" customFormat="1" ht="19.7" customHeight="1">
      <c r="B59" s="705" t="s">
        <v>2101</v>
      </c>
      <c r="C59" s="773" t="s">
        <v>718</v>
      </c>
      <c r="D59" s="773" t="s">
        <v>1002</v>
      </c>
      <c r="E59" s="774" t="s">
        <v>4141</v>
      </c>
      <c r="F59" s="285">
        <v>1</v>
      </c>
      <c r="G59" s="759">
        <v>655</v>
      </c>
      <c r="H59" s="760">
        <f t="shared" si="0"/>
        <v>655</v>
      </c>
      <c r="I59" s="761"/>
      <c r="J59" s="223"/>
      <c r="K59" s="762" t="s">
        <v>2104</v>
      </c>
      <c r="L59" s="762"/>
      <c r="M59" s="763"/>
      <c r="N59" s="705" t="s">
        <v>2294</v>
      </c>
      <c r="O59" s="764">
        <v>46093</v>
      </c>
      <c r="P59" s="765"/>
      <c r="Q59" s="766"/>
      <c r="R59" s="1644"/>
    </row>
    <row r="60" spans="2:18" s="767" customFormat="1" ht="19.7" customHeight="1">
      <c r="B60" s="705" t="s">
        <v>2101</v>
      </c>
      <c r="C60" s="773" t="s">
        <v>718</v>
      </c>
      <c r="D60" s="773" t="s">
        <v>1002</v>
      </c>
      <c r="E60" s="774" t="s">
        <v>4142</v>
      </c>
      <c r="F60" s="285">
        <v>1</v>
      </c>
      <c r="G60" s="759">
        <v>655</v>
      </c>
      <c r="H60" s="760">
        <f t="shared" si="0"/>
        <v>655</v>
      </c>
      <c r="I60" s="761"/>
      <c r="J60" s="223"/>
      <c r="K60" s="762" t="s">
        <v>2104</v>
      </c>
      <c r="L60" s="762"/>
      <c r="M60" s="763"/>
      <c r="N60" s="705" t="s">
        <v>2294</v>
      </c>
      <c r="O60" s="764">
        <v>46093</v>
      </c>
      <c r="P60" s="765"/>
      <c r="Q60" s="766"/>
    </row>
    <row r="61" spans="2:18" ht="19.7" customHeight="1">
      <c r="B61" s="499"/>
      <c r="C61" s="202"/>
      <c r="D61" s="202"/>
      <c r="E61" s="148"/>
      <c r="F61" s="67"/>
      <c r="G61" s="708"/>
      <c r="H61" s="709">
        <f t="shared" si="0"/>
        <v>0</v>
      </c>
      <c r="I61" s="710"/>
      <c r="J61" s="69"/>
      <c r="K61" s="281"/>
      <c r="L61" s="281"/>
      <c r="M61" s="753"/>
      <c r="N61" s="499"/>
      <c r="O61" s="755"/>
      <c r="P61" s="756"/>
      <c r="Q61" s="754"/>
    </row>
    <row r="62" spans="2:18" ht="19.7" customHeight="1">
      <c r="B62" s="499"/>
      <c r="C62" s="202"/>
      <c r="D62" s="202"/>
      <c r="E62" s="148"/>
      <c r="F62" s="67"/>
      <c r="G62" s="708"/>
      <c r="H62" s="709">
        <f t="shared" si="0"/>
        <v>0</v>
      </c>
      <c r="I62" s="710"/>
      <c r="J62" s="69"/>
      <c r="K62" s="281"/>
      <c r="L62" s="281"/>
      <c r="M62" s="753"/>
      <c r="N62" s="499"/>
      <c r="O62" s="755"/>
      <c r="P62" s="756"/>
      <c r="Q62" s="754"/>
    </row>
    <row r="63" spans="2:18" ht="19.7" customHeight="1">
      <c r="B63" s="499"/>
      <c r="C63" s="202"/>
      <c r="D63" s="202"/>
      <c r="E63" s="148"/>
      <c r="F63" s="67"/>
      <c r="G63" s="708"/>
      <c r="H63" s="709">
        <f t="shared" si="0"/>
        <v>0</v>
      </c>
      <c r="I63" s="710"/>
      <c r="J63" s="69"/>
      <c r="K63" s="281"/>
      <c r="L63" s="281"/>
      <c r="M63" s="753"/>
      <c r="N63" s="499"/>
      <c r="O63" s="755"/>
      <c r="P63" s="756"/>
      <c r="Q63" s="754"/>
    </row>
    <row r="64" spans="2:18" ht="19.7" customHeight="1">
      <c r="B64" s="499"/>
      <c r="C64" s="202"/>
      <c r="D64" s="202"/>
      <c r="E64" s="148"/>
      <c r="F64" s="67"/>
      <c r="G64" s="708"/>
      <c r="H64" s="709">
        <f t="shared" si="0"/>
        <v>0</v>
      </c>
      <c r="I64" s="710"/>
      <c r="J64" s="69"/>
      <c r="K64" s="281"/>
      <c r="L64" s="281"/>
      <c r="M64" s="753"/>
      <c r="N64" s="499"/>
      <c r="O64" s="755"/>
      <c r="P64" s="756"/>
      <c r="Q64" s="754"/>
    </row>
    <row r="65" spans="2:18" ht="19.7" customHeight="1">
      <c r="B65" s="499"/>
      <c r="C65" s="202"/>
      <c r="D65" s="202"/>
      <c r="E65" s="148"/>
      <c r="F65" s="67"/>
      <c r="G65" s="708"/>
      <c r="H65" s="709">
        <f t="shared" si="0"/>
        <v>0</v>
      </c>
      <c r="I65" s="710"/>
      <c r="J65" s="69"/>
      <c r="K65" s="281"/>
      <c r="L65" s="281"/>
      <c r="M65" s="753"/>
      <c r="N65" s="499"/>
      <c r="O65" s="755"/>
      <c r="P65" s="756"/>
      <c r="Q65" s="754"/>
    </row>
    <row r="66" spans="2:18" ht="19.7" customHeight="1">
      <c r="B66" s="499"/>
      <c r="C66" s="202"/>
      <c r="D66" s="202"/>
      <c r="E66" s="148"/>
      <c r="F66" s="67"/>
      <c r="G66" s="708"/>
      <c r="H66" s="709">
        <f t="shared" si="0"/>
        <v>0</v>
      </c>
      <c r="I66" s="710"/>
      <c r="J66" s="69"/>
      <c r="K66" s="281"/>
      <c r="L66" s="281"/>
      <c r="M66" s="753"/>
      <c r="N66" s="499"/>
      <c r="O66" s="755"/>
      <c r="P66" s="756"/>
      <c r="Q66" s="754"/>
      <c r="R66" s="771"/>
    </row>
    <row r="67" spans="2:18" ht="19.7" customHeight="1">
      <c r="B67" s="499"/>
      <c r="C67" s="202"/>
      <c r="D67" s="202"/>
      <c r="E67" s="148"/>
      <c r="F67" s="67"/>
      <c r="G67" s="708"/>
      <c r="H67" s="709">
        <f t="shared" si="0"/>
        <v>0</v>
      </c>
      <c r="I67" s="710"/>
      <c r="J67" s="69"/>
      <c r="K67" s="281"/>
      <c r="L67" s="281"/>
      <c r="M67" s="753"/>
      <c r="N67" s="499"/>
      <c r="O67" s="755"/>
      <c r="P67" s="756"/>
      <c r="Q67" s="754"/>
    </row>
    <row r="68" spans="2:18" ht="19.7" customHeight="1">
      <c r="B68" s="499"/>
      <c r="C68" s="202"/>
      <c r="D68" s="202"/>
      <c r="E68" s="148"/>
      <c r="F68" s="67"/>
      <c r="G68" s="708"/>
      <c r="H68" s="709">
        <f t="shared" si="0"/>
        <v>0</v>
      </c>
      <c r="I68" s="710"/>
      <c r="J68" s="69"/>
      <c r="K68" s="281"/>
      <c r="L68" s="281"/>
      <c r="M68" s="753"/>
      <c r="N68" s="499"/>
      <c r="O68" s="755"/>
      <c r="P68" s="756"/>
      <c r="Q68" s="754"/>
    </row>
    <row r="69" spans="2:18" ht="19.7" customHeight="1">
      <c r="B69" s="499"/>
      <c r="C69" s="202"/>
      <c r="D69" s="202"/>
      <c r="E69" s="148"/>
      <c r="F69" s="67"/>
      <c r="G69" s="708">
        <v>0</v>
      </c>
      <c r="H69" s="709">
        <f t="shared" si="0"/>
        <v>0</v>
      </c>
      <c r="I69" s="710"/>
      <c r="J69" s="69"/>
      <c r="K69" s="281"/>
      <c r="L69" s="281"/>
      <c r="M69" s="753"/>
      <c r="N69" s="499"/>
      <c r="O69" s="755"/>
      <c r="P69" s="756"/>
      <c r="Q69" s="754"/>
    </row>
    <row r="70" spans="2:18" ht="19.7" customHeight="1">
      <c r="B70" s="499"/>
      <c r="C70" s="202"/>
      <c r="D70" s="202"/>
      <c r="E70" s="148" t="s">
        <v>2109</v>
      </c>
      <c r="F70" s="67">
        <v>200</v>
      </c>
      <c r="G70" s="768">
        <v>0</v>
      </c>
      <c r="H70" s="709">
        <f t="shared" si="0"/>
        <v>0</v>
      </c>
      <c r="I70" s="710"/>
      <c r="J70" s="69"/>
      <c r="K70" s="281"/>
      <c r="L70" s="281"/>
      <c r="M70" s="753"/>
      <c r="N70" s="499"/>
      <c r="O70" s="755"/>
      <c r="P70" s="756"/>
      <c r="Q70" s="754"/>
    </row>
    <row r="71" spans="2:18" ht="19.7" customHeight="1">
      <c r="B71" s="499"/>
      <c r="C71" s="499"/>
      <c r="D71" s="499"/>
      <c r="E71" s="148" t="s">
        <v>2110</v>
      </c>
      <c r="F71" s="67">
        <v>40</v>
      </c>
      <c r="G71" s="768">
        <v>0</v>
      </c>
      <c r="H71" s="709">
        <f t="shared" si="0"/>
        <v>0</v>
      </c>
      <c r="I71" s="710"/>
      <c r="J71" s="69"/>
      <c r="K71" s="281"/>
      <c r="L71" s="281"/>
      <c r="M71" s="753"/>
      <c r="N71" s="499"/>
      <c r="O71" s="755"/>
      <c r="P71" s="756"/>
      <c r="Q71" s="754"/>
    </row>
    <row r="72" spans="2:18" ht="19.7" customHeight="1">
      <c r="B72" s="499"/>
      <c r="C72" s="202"/>
      <c r="D72" s="202"/>
      <c r="E72" s="148" t="s">
        <v>2111</v>
      </c>
      <c r="F72" s="67">
        <v>10</v>
      </c>
      <c r="G72" s="768">
        <v>0</v>
      </c>
      <c r="H72" s="709">
        <f t="shared" si="0"/>
        <v>0</v>
      </c>
      <c r="I72" s="710"/>
      <c r="J72" s="69"/>
      <c r="K72" s="281"/>
      <c r="L72" s="281"/>
      <c r="M72" s="753"/>
      <c r="N72" s="499"/>
      <c r="O72" s="755"/>
      <c r="P72" s="756"/>
      <c r="Q72" s="754"/>
    </row>
    <row r="73" spans="2:18" ht="19.7" customHeight="1">
      <c r="B73" s="499"/>
      <c r="C73" s="202"/>
      <c r="D73" s="202"/>
      <c r="E73" s="148"/>
      <c r="F73" s="67"/>
      <c r="G73" s="708">
        <v>0</v>
      </c>
      <c r="H73" s="709">
        <f t="shared" ref="H73:H80" si="1">F73*G73</f>
        <v>0</v>
      </c>
      <c r="I73" s="710"/>
      <c r="J73" s="69"/>
      <c r="K73" s="281"/>
      <c r="L73" s="281"/>
      <c r="M73" s="753"/>
      <c r="N73" s="499"/>
      <c r="O73" s="755"/>
      <c r="P73" s="756"/>
      <c r="Q73" s="754"/>
    </row>
    <row r="74" spans="2:18" ht="19.7" customHeight="1">
      <c r="B74" s="499"/>
      <c r="C74" s="202"/>
      <c r="D74" s="202"/>
      <c r="E74" s="148"/>
      <c r="F74" s="67"/>
      <c r="G74" s="708">
        <v>0</v>
      </c>
      <c r="H74" s="709">
        <f t="shared" si="1"/>
        <v>0</v>
      </c>
      <c r="I74" s="710"/>
      <c r="J74" s="69"/>
      <c r="K74" s="281"/>
      <c r="L74" s="281"/>
      <c r="M74" s="753"/>
      <c r="N74" s="499"/>
      <c r="O74" s="755"/>
      <c r="P74" s="756"/>
      <c r="Q74" s="754"/>
    </row>
    <row r="75" spans="2:18" ht="19.7" customHeight="1">
      <c r="B75" s="499"/>
      <c r="C75" s="499"/>
      <c r="D75" s="499"/>
      <c r="E75" s="148"/>
      <c r="F75" s="67"/>
      <c r="G75" s="708">
        <v>0</v>
      </c>
      <c r="H75" s="709">
        <f t="shared" si="1"/>
        <v>0</v>
      </c>
      <c r="I75" s="710"/>
      <c r="J75" s="69"/>
      <c r="K75" s="281"/>
      <c r="L75" s="281"/>
      <c r="M75" s="753"/>
      <c r="N75" s="499"/>
      <c r="O75" s="755"/>
      <c r="P75" s="756"/>
      <c r="Q75" s="754"/>
    </row>
    <row r="76" spans="2:18" ht="19.7" customHeight="1"/>
    <row r="77" spans="2:18" ht="19.7" customHeight="1"/>
    <row r="78" spans="2:18" ht="19.7" customHeight="1"/>
    <row r="79" spans="2:18"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9465E-891C-45D0-B627-2C27F3C2FFC7}">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1F5C8-7E3B-4974-AEE9-DD02F40FBDD4}">
  <dimension ref="B2:R79"/>
  <sheetViews>
    <sheetView zoomScale="85" zoomScaleNormal="85" workbookViewId="0">
      <pane xSplit="10" ySplit="8" topLeftCell="L43" activePane="bottomRight" state="frozen"/>
      <selection pane="topRight" activeCell="K1" sqref="K1"/>
      <selection pane="bottomLeft" activeCell="A9" sqref="A9"/>
      <selection pane="bottomRight" activeCell="Q54" sqref="Q54"/>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24.37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24.37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24.37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24.37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24.37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24.37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24.37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24.37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24.37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24.37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24.37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24.37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24.37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24.37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24.37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24.37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24.37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24.37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24.37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24.37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24.37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24.37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24.37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24.37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24.37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24.37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24.37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24.37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24.37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24.37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24.37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24.37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24.37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24.37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24.37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24.37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24.37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24.37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24.37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24.37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24.37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24.37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24.37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24.37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24.37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24.37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24.37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24.37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24.37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24.37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24.37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24.37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24.37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24.37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24.37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24.37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24.37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24.37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24.37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24.37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24.37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24.37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24.37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24.37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8" ht="20.100000000000001" customHeight="1">
      <c r="B2" s="737" t="s">
        <v>0</v>
      </c>
      <c r="C2" s="737"/>
      <c r="D2" s="737"/>
      <c r="E2" s="738" t="s">
        <v>4064</v>
      </c>
      <c r="G2" s="5" t="s">
        <v>2</v>
      </c>
      <c r="H2" s="6"/>
      <c r="I2" s="7"/>
      <c r="J2" s="1645">
        <f>SUM(H:H)</f>
        <v>4174642</v>
      </c>
    </row>
    <row r="3" spans="2:18" ht="20.100000000000001" customHeight="1">
      <c r="B3" s="737" t="s">
        <v>3</v>
      </c>
      <c r="C3" s="737"/>
      <c r="D3" s="737"/>
      <c r="E3" s="738" t="s">
        <v>2289</v>
      </c>
    </row>
    <row r="4" spans="2:18" ht="20.100000000000001" customHeight="1">
      <c r="B4" s="737" t="s">
        <v>996</v>
      </c>
      <c r="C4" s="737"/>
      <c r="D4" s="737"/>
      <c r="E4" s="745" t="s">
        <v>4065</v>
      </c>
      <c r="G4" s="737" t="s">
        <v>41</v>
      </c>
      <c r="H4" s="737"/>
      <c r="I4" s="737"/>
      <c r="J4" s="746"/>
      <c r="K4" s="747"/>
    </row>
    <row r="5" spans="2:18" ht="20.100000000000001" customHeight="1">
      <c r="B5" s="737" t="s">
        <v>9</v>
      </c>
      <c r="C5" s="737"/>
      <c r="D5" s="737"/>
      <c r="E5" s="748" t="s">
        <v>4066</v>
      </c>
      <c r="G5" s="737"/>
      <c r="H5" s="737"/>
      <c r="I5" s="737"/>
      <c r="J5" s="749"/>
      <c r="K5" s="750"/>
    </row>
    <row r="6" spans="2:18" ht="20.100000000000001" customHeight="1">
      <c r="B6" s="737" t="s">
        <v>10</v>
      </c>
      <c r="C6" s="737"/>
      <c r="D6" s="737"/>
      <c r="E6" s="748"/>
      <c r="G6" s="737"/>
      <c r="H6" s="737"/>
      <c r="I6" s="737"/>
      <c r="J6" s="751"/>
      <c r="K6" s="752"/>
    </row>
    <row r="8" spans="2:18"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8" s="741" customFormat="1" ht="19.7" customHeight="1">
      <c r="B9" s="499"/>
      <c r="C9" s="499"/>
      <c r="D9" s="499"/>
      <c r="E9" s="706"/>
      <c r="F9" s="707"/>
      <c r="G9" s="708">
        <v>0</v>
      </c>
      <c r="H9" s="709">
        <f t="shared" ref="H9:H72" si="0">F9*G9</f>
        <v>0</v>
      </c>
      <c r="I9" s="710"/>
      <c r="J9" s="281"/>
      <c r="K9" s="281"/>
      <c r="L9" s="281"/>
      <c r="M9" s="499"/>
      <c r="N9" s="499"/>
      <c r="O9" s="281"/>
      <c r="P9" s="753"/>
      <c r="Q9" s="754"/>
    </row>
    <row r="10" spans="2:18" ht="19.7" customHeight="1">
      <c r="B10" s="499" t="s">
        <v>2101</v>
      </c>
      <c r="C10" s="27" t="s">
        <v>2107</v>
      </c>
      <c r="D10" s="27" t="s">
        <v>2107</v>
      </c>
      <c r="E10" s="798" t="s">
        <v>4067</v>
      </c>
      <c r="F10" s="67">
        <v>10</v>
      </c>
      <c r="G10" s="708">
        <v>12700</v>
      </c>
      <c r="H10" s="709">
        <f t="shared" si="0"/>
        <v>127000</v>
      </c>
      <c r="I10" s="710"/>
      <c r="J10" s="69"/>
      <c r="K10" s="281" t="s">
        <v>4068</v>
      </c>
      <c r="L10" s="281"/>
      <c r="M10" s="753"/>
      <c r="N10" s="499" t="s">
        <v>2105</v>
      </c>
      <c r="O10" s="755">
        <v>46044</v>
      </c>
      <c r="P10" s="756"/>
      <c r="Q10" s="754"/>
      <c r="R10" s="739" t="s">
        <v>4070</v>
      </c>
    </row>
    <row r="11" spans="2:18" ht="19.7" customHeight="1">
      <c r="B11" s="499" t="s">
        <v>2101</v>
      </c>
      <c r="C11" s="27" t="s">
        <v>2107</v>
      </c>
      <c r="D11" s="27" t="s">
        <v>2107</v>
      </c>
      <c r="E11" s="757" t="s">
        <v>4071</v>
      </c>
      <c r="F11" s="67">
        <v>10</v>
      </c>
      <c r="G11" s="708">
        <v>17600</v>
      </c>
      <c r="H11" s="709">
        <f t="shared" si="0"/>
        <v>176000</v>
      </c>
      <c r="I11" s="710"/>
      <c r="J11" s="69"/>
      <c r="K11" s="281" t="s">
        <v>4068</v>
      </c>
      <c r="L11" s="281"/>
      <c r="M11" s="753"/>
      <c r="N11" s="499" t="s">
        <v>2105</v>
      </c>
      <c r="O11" s="755">
        <v>46044</v>
      </c>
      <c r="P11" s="756"/>
      <c r="Q11" s="754"/>
      <c r="R11" s="739" t="s">
        <v>4072</v>
      </c>
    </row>
    <row r="12" spans="2:18" ht="19.7" customHeight="1">
      <c r="B12" s="499" t="s">
        <v>2101</v>
      </c>
      <c r="C12" s="27" t="s">
        <v>2107</v>
      </c>
      <c r="D12" s="27" t="s">
        <v>2107</v>
      </c>
      <c r="E12" s="757" t="s">
        <v>4073</v>
      </c>
      <c r="F12" s="67">
        <v>10</v>
      </c>
      <c r="G12" s="708">
        <v>1100</v>
      </c>
      <c r="H12" s="709">
        <f t="shared" si="0"/>
        <v>11000</v>
      </c>
      <c r="I12" s="710"/>
      <c r="J12" s="69"/>
      <c r="K12" s="281" t="s">
        <v>2104</v>
      </c>
      <c r="L12" s="281"/>
      <c r="M12" s="753"/>
      <c r="N12" s="499" t="s">
        <v>2105</v>
      </c>
      <c r="O12" s="755">
        <v>45679</v>
      </c>
      <c r="P12" s="756"/>
      <c r="Q12" s="754"/>
      <c r="R12" s="739" t="s">
        <v>4075</v>
      </c>
    </row>
    <row r="13" spans="2:18" ht="19.7" customHeight="1">
      <c r="B13" s="499" t="s">
        <v>2101</v>
      </c>
      <c r="C13" s="27" t="s">
        <v>2107</v>
      </c>
      <c r="D13" s="27" t="s">
        <v>2107</v>
      </c>
      <c r="E13" s="757" t="s">
        <v>4076</v>
      </c>
      <c r="F13" s="67">
        <v>10</v>
      </c>
      <c r="G13" s="708">
        <v>1100</v>
      </c>
      <c r="H13" s="709">
        <f t="shared" si="0"/>
        <v>11000</v>
      </c>
      <c r="I13" s="710"/>
      <c r="J13" s="69"/>
      <c r="K13" s="281" t="s">
        <v>2104</v>
      </c>
      <c r="L13" s="281"/>
      <c r="M13" s="753"/>
      <c r="N13" s="499" t="s">
        <v>2105</v>
      </c>
      <c r="O13" s="755">
        <v>45679</v>
      </c>
      <c r="P13" s="756"/>
      <c r="Q13" s="754"/>
      <c r="R13" s="739" t="s">
        <v>4077</v>
      </c>
    </row>
    <row r="14" spans="2:18" ht="19.7" customHeight="1">
      <c r="B14" s="499" t="s">
        <v>2101</v>
      </c>
      <c r="C14" s="27" t="s">
        <v>2107</v>
      </c>
      <c r="D14" s="27" t="s">
        <v>2107</v>
      </c>
      <c r="E14" s="148" t="s">
        <v>4078</v>
      </c>
      <c r="F14" s="67">
        <v>1</v>
      </c>
      <c r="G14" s="708">
        <v>27000</v>
      </c>
      <c r="H14" s="709">
        <f t="shared" si="0"/>
        <v>27000</v>
      </c>
      <c r="I14" s="710"/>
      <c r="J14" s="69"/>
      <c r="K14" s="281" t="s">
        <v>4068</v>
      </c>
      <c r="L14" s="281"/>
      <c r="M14" s="753"/>
      <c r="N14" s="499" t="s">
        <v>2105</v>
      </c>
      <c r="O14" s="755">
        <v>46044</v>
      </c>
      <c r="P14" s="756"/>
      <c r="Q14" s="754"/>
      <c r="R14" s="739" t="s">
        <v>4079</v>
      </c>
    </row>
    <row r="15" spans="2:18" ht="19.7" customHeight="1">
      <c r="B15" s="499" t="s">
        <v>2101</v>
      </c>
      <c r="C15" s="27" t="s">
        <v>2107</v>
      </c>
      <c r="D15" s="27" t="s">
        <v>2107</v>
      </c>
      <c r="E15" s="148" t="s">
        <v>4080</v>
      </c>
      <c r="F15" s="67">
        <v>2</v>
      </c>
      <c r="G15" s="708">
        <v>78100</v>
      </c>
      <c r="H15" s="709">
        <f t="shared" si="0"/>
        <v>156200</v>
      </c>
      <c r="I15" s="710"/>
      <c r="J15" s="69"/>
      <c r="K15" s="281" t="s">
        <v>4068</v>
      </c>
      <c r="L15" s="281"/>
      <c r="M15" s="753"/>
      <c r="N15" s="499" t="s">
        <v>2105</v>
      </c>
      <c r="O15" s="755">
        <v>46044</v>
      </c>
      <c r="P15" s="756"/>
      <c r="Q15" s="754"/>
      <c r="R15" s="739" t="s">
        <v>4081</v>
      </c>
    </row>
    <row r="16" spans="2:18" ht="19.7" customHeight="1">
      <c r="B16" s="499" t="s">
        <v>2101</v>
      </c>
      <c r="C16" s="27" t="s">
        <v>2107</v>
      </c>
      <c r="D16" s="27" t="s">
        <v>2107</v>
      </c>
      <c r="E16" s="148" t="s">
        <v>4082</v>
      </c>
      <c r="F16" s="67">
        <v>1</v>
      </c>
      <c r="G16" s="708">
        <v>9900</v>
      </c>
      <c r="H16" s="709">
        <f t="shared" si="0"/>
        <v>9900</v>
      </c>
      <c r="I16" s="710"/>
      <c r="J16" s="69"/>
      <c r="K16" s="281" t="s">
        <v>4068</v>
      </c>
      <c r="L16" s="281"/>
      <c r="M16" s="753"/>
      <c r="N16" s="499" t="s">
        <v>2105</v>
      </c>
      <c r="O16" s="755">
        <v>46044</v>
      </c>
      <c r="P16" s="756"/>
      <c r="Q16" s="754"/>
      <c r="R16" s="739" t="s">
        <v>4083</v>
      </c>
    </row>
    <row r="17" spans="2:18" ht="19.7" customHeight="1">
      <c r="B17" s="499" t="s">
        <v>2101</v>
      </c>
      <c r="C17" s="27" t="s">
        <v>2107</v>
      </c>
      <c r="D17" s="27" t="s">
        <v>2107</v>
      </c>
      <c r="E17" s="148" t="s">
        <v>4084</v>
      </c>
      <c r="F17" s="67">
        <v>2</v>
      </c>
      <c r="G17" s="708">
        <v>9800</v>
      </c>
      <c r="H17" s="709">
        <f t="shared" si="0"/>
        <v>19600</v>
      </c>
      <c r="I17" s="710"/>
      <c r="J17" s="69"/>
      <c r="K17" s="281" t="s">
        <v>4068</v>
      </c>
      <c r="L17" s="281"/>
      <c r="M17" s="753"/>
      <c r="N17" s="499" t="s">
        <v>2105</v>
      </c>
      <c r="O17" s="755">
        <v>46044</v>
      </c>
      <c r="P17" s="756"/>
      <c r="Q17" s="754"/>
      <c r="R17" s="739" t="s">
        <v>4083</v>
      </c>
    </row>
    <row r="18" spans="2:18" ht="19.7" customHeight="1">
      <c r="B18" s="499" t="s">
        <v>2101</v>
      </c>
      <c r="C18" s="27" t="s">
        <v>2107</v>
      </c>
      <c r="D18" s="27" t="s">
        <v>2107</v>
      </c>
      <c r="E18" s="148" t="s">
        <v>4085</v>
      </c>
      <c r="F18" s="67">
        <v>1</v>
      </c>
      <c r="G18" s="708">
        <v>13200</v>
      </c>
      <c r="H18" s="709">
        <f t="shared" si="0"/>
        <v>13200</v>
      </c>
      <c r="I18" s="710"/>
      <c r="J18" s="69"/>
      <c r="K18" s="281" t="s">
        <v>4068</v>
      </c>
      <c r="L18" s="281"/>
      <c r="M18" s="753"/>
      <c r="N18" s="499" t="s">
        <v>2105</v>
      </c>
      <c r="O18" s="755">
        <v>46044</v>
      </c>
      <c r="P18" s="756"/>
      <c r="Q18" s="754"/>
      <c r="R18" s="739" t="s">
        <v>4083</v>
      </c>
    </row>
    <row r="19" spans="2:18" ht="19.7" customHeight="1">
      <c r="B19" s="499" t="s">
        <v>2101</v>
      </c>
      <c r="C19" s="27" t="s">
        <v>2107</v>
      </c>
      <c r="D19" s="27" t="s">
        <v>2107</v>
      </c>
      <c r="E19" s="148" t="s">
        <v>4086</v>
      </c>
      <c r="F19" s="67">
        <v>2</v>
      </c>
      <c r="G19" s="708">
        <v>10900</v>
      </c>
      <c r="H19" s="709">
        <f t="shared" si="0"/>
        <v>21800</v>
      </c>
      <c r="I19" s="710"/>
      <c r="J19" s="69"/>
      <c r="K19" s="281" t="s">
        <v>4068</v>
      </c>
      <c r="L19" s="281"/>
      <c r="M19" s="753"/>
      <c r="N19" s="499" t="s">
        <v>2105</v>
      </c>
      <c r="O19" s="755">
        <v>46044</v>
      </c>
      <c r="P19" s="756"/>
      <c r="Q19" s="754"/>
      <c r="R19" s="739" t="s">
        <v>4083</v>
      </c>
    </row>
    <row r="20" spans="2:18" ht="19.7" customHeight="1">
      <c r="B20" s="499" t="s">
        <v>2101</v>
      </c>
      <c r="C20" s="27" t="s">
        <v>2107</v>
      </c>
      <c r="D20" s="27" t="s">
        <v>2107</v>
      </c>
      <c r="E20" s="148" t="s">
        <v>4087</v>
      </c>
      <c r="F20" s="67">
        <v>10</v>
      </c>
      <c r="G20" s="708">
        <v>2700</v>
      </c>
      <c r="H20" s="709">
        <f t="shared" si="0"/>
        <v>27000</v>
      </c>
      <c r="I20" s="710"/>
      <c r="J20" s="69"/>
      <c r="K20" s="281" t="s">
        <v>4068</v>
      </c>
      <c r="L20" s="281"/>
      <c r="M20" s="753"/>
      <c r="N20" s="499" t="s">
        <v>2105</v>
      </c>
      <c r="O20" s="755">
        <v>46044</v>
      </c>
      <c r="P20" s="756"/>
      <c r="Q20" s="754"/>
      <c r="R20" s="739" t="s">
        <v>4083</v>
      </c>
    </row>
    <row r="21" spans="2:18" ht="19.7" customHeight="1">
      <c r="B21" s="499" t="s">
        <v>2101</v>
      </c>
      <c r="C21" s="202" t="s">
        <v>145</v>
      </c>
      <c r="D21" s="202" t="s">
        <v>1143</v>
      </c>
      <c r="E21" s="148" t="s">
        <v>4089</v>
      </c>
      <c r="F21" s="67">
        <v>1</v>
      </c>
      <c r="G21" s="708">
        <v>48000</v>
      </c>
      <c r="H21" s="709">
        <f t="shared" si="0"/>
        <v>48000</v>
      </c>
      <c r="I21" s="710"/>
      <c r="J21" s="69"/>
      <c r="K21" s="281" t="s">
        <v>4068</v>
      </c>
      <c r="L21" s="281"/>
      <c r="M21" s="753"/>
      <c r="N21" s="499" t="s">
        <v>2105</v>
      </c>
      <c r="O21" s="755">
        <v>45680</v>
      </c>
      <c r="P21" s="756"/>
      <c r="Q21" s="754"/>
      <c r="R21" s="771"/>
    </row>
    <row r="22" spans="2:18" ht="19.7" customHeight="1">
      <c r="B22" s="499" t="s">
        <v>2101</v>
      </c>
      <c r="C22" s="202" t="s">
        <v>145</v>
      </c>
      <c r="D22" s="202" t="s">
        <v>1143</v>
      </c>
      <c r="E22" s="148" t="s">
        <v>4091</v>
      </c>
      <c r="F22" s="67">
        <v>6</v>
      </c>
      <c r="G22" s="708">
        <v>7670</v>
      </c>
      <c r="H22" s="709">
        <f t="shared" si="0"/>
        <v>46020</v>
      </c>
      <c r="I22" s="710"/>
      <c r="J22" s="69"/>
      <c r="K22" s="281" t="s">
        <v>4068</v>
      </c>
      <c r="L22" s="281"/>
      <c r="M22" s="753"/>
      <c r="N22" s="499" t="s">
        <v>2105</v>
      </c>
      <c r="O22" s="755">
        <v>45680</v>
      </c>
      <c r="P22" s="756"/>
      <c r="Q22" s="754"/>
    </row>
    <row r="23" spans="2:18" ht="19.7" customHeight="1">
      <c r="B23" s="499" t="s">
        <v>2101</v>
      </c>
      <c r="C23" s="202" t="s">
        <v>145</v>
      </c>
      <c r="D23" s="202" t="s">
        <v>1143</v>
      </c>
      <c r="E23" s="148" t="s">
        <v>4092</v>
      </c>
      <c r="F23" s="67">
        <v>4</v>
      </c>
      <c r="G23" s="708">
        <v>460</v>
      </c>
      <c r="H23" s="709">
        <f t="shared" si="0"/>
        <v>1840</v>
      </c>
      <c r="I23" s="710"/>
      <c r="J23" s="69"/>
      <c r="K23" s="281" t="s">
        <v>4068</v>
      </c>
      <c r="L23" s="281"/>
      <c r="M23" s="753"/>
      <c r="N23" s="499" t="s">
        <v>2105</v>
      </c>
      <c r="O23" s="755">
        <v>45680</v>
      </c>
      <c r="P23" s="756"/>
      <c r="Q23" s="754"/>
    </row>
    <row r="24" spans="2:18" ht="19.7" customHeight="1">
      <c r="B24" s="499" t="s">
        <v>2101</v>
      </c>
      <c r="C24" s="202" t="s">
        <v>145</v>
      </c>
      <c r="D24" s="202" t="s">
        <v>1143</v>
      </c>
      <c r="E24" s="148" t="s">
        <v>4093</v>
      </c>
      <c r="F24" s="67">
        <v>1</v>
      </c>
      <c r="G24" s="708">
        <v>1720</v>
      </c>
      <c r="H24" s="709">
        <f t="shared" si="0"/>
        <v>1720</v>
      </c>
      <c r="I24" s="710"/>
      <c r="J24" s="69"/>
      <c r="K24" s="281" t="s">
        <v>4068</v>
      </c>
      <c r="L24" s="281"/>
      <c r="M24" s="753"/>
      <c r="N24" s="499" t="s">
        <v>2105</v>
      </c>
      <c r="O24" s="755">
        <v>45680</v>
      </c>
      <c r="P24" s="756"/>
      <c r="Q24" s="754"/>
      <c r="R24" s="771"/>
    </row>
    <row r="25" spans="2:18" ht="19.7" customHeight="1">
      <c r="B25" s="499" t="s">
        <v>2101</v>
      </c>
      <c r="C25" s="202" t="s">
        <v>145</v>
      </c>
      <c r="D25" s="202" t="s">
        <v>1143</v>
      </c>
      <c r="E25" s="148" t="s">
        <v>4094</v>
      </c>
      <c r="F25" s="67">
        <v>1</v>
      </c>
      <c r="G25" s="708">
        <v>7040</v>
      </c>
      <c r="H25" s="709">
        <f t="shared" si="0"/>
        <v>7040</v>
      </c>
      <c r="I25" s="710"/>
      <c r="J25" s="69"/>
      <c r="K25" s="281" t="s">
        <v>4068</v>
      </c>
      <c r="L25" s="281"/>
      <c r="M25" s="753"/>
      <c r="N25" s="499" t="s">
        <v>2105</v>
      </c>
      <c r="O25" s="755">
        <v>45680</v>
      </c>
      <c r="P25" s="756"/>
      <c r="Q25" s="754"/>
    </row>
    <row r="26" spans="2:18" ht="19.7" customHeight="1">
      <c r="B26" s="499" t="s">
        <v>2101</v>
      </c>
      <c r="C26" s="202" t="s">
        <v>145</v>
      </c>
      <c r="D26" s="202" t="s">
        <v>1143</v>
      </c>
      <c r="E26" s="148" t="s">
        <v>4095</v>
      </c>
      <c r="F26" s="67">
        <v>1</v>
      </c>
      <c r="G26" s="708">
        <v>2060</v>
      </c>
      <c r="H26" s="709">
        <f t="shared" si="0"/>
        <v>2060</v>
      </c>
      <c r="I26" s="710"/>
      <c r="J26" s="69"/>
      <c r="K26" s="281" t="s">
        <v>2104</v>
      </c>
      <c r="L26" s="281"/>
      <c r="M26" s="753"/>
      <c r="N26" s="499" t="s">
        <v>2105</v>
      </c>
      <c r="O26" s="755">
        <v>45706</v>
      </c>
      <c r="P26" s="756"/>
      <c r="Q26" s="754"/>
    </row>
    <row r="27" spans="2:18" ht="19.7" customHeight="1">
      <c r="B27" s="499" t="s">
        <v>2101</v>
      </c>
      <c r="C27" s="202" t="s">
        <v>145</v>
      </c>
      <c r="D27" s="202" t="s">
        <v>1143</v>
      </c>
      <c r="E27" s="148" t="s">
        <v>4097</v>
      </c>
      <c r="F27" s="67">
        <v>1</v>
      </c>
      <c r="G27" s="708">
        <v>1510</v>
      </c>
      <c r="H27" s="709">
        <f t="shared" si="0"/>
        <v>1510</v>
      </c>
      <c r="I27" s="710"/>
      <c r="J27" s="69"/>
      <c r="K27" s="281" t="s">
        <v>2104</v>
      </c>
      <c r="L27" s="281"/>
      <c r="M27" s="753"/>
      <c r="N27" s="499" t="s">
        <v>2105</v>
      </c>
      <c r="O27" s="755">
        <v>45706</v>
      </c>
      <c r="P27" s="756"/>
      <c r="Q27" s="754"/>
    </row>
    <row r="28" spans="2:18" ht="19.7" customHeight="1">
      <c r="B28" s="499" t="s">
        <v>2101</v>
      </c>
      <c r="C28" s="202" t="s">
        <v>145</v>
      </c>
      <c r="D28" s="202" t="s">
        <v>1143</v>
      </c>
      <c r="E28" s="148" t="s">
        <v>4098</v>
      </c>
      <c r="F28" s="67">
        <v>10</v>
      </c>
      <c r="G28" s="708">
        <v>5610</v>
      </c>
      <c r="H28" s="709">
        <f t="shared" si="0"/>
        <v>56100</v>
      </c>
      <c r="I28" s="710"/>
      <c r="J28" s="69"/>
      <c r="K28" s="281" t="s">
        <v>2104</v>
      </c>
      <c r="L28" s="281"/>
      <c r="M28" s="753"/>
      <c r="N28" s="499" t="s">
        <v>2105</v>
      </c>
      <c r="O28" s="755">
        <v>45706</v>
      </c>
      <c r="P28" s="756"/>
      <c r="Q28" s="754"/>
    </row>
    <row r="29" spans="2:18" ht="19.7" customHeight="1">
      <c r="B29" s="499" t="s">
        <v>2101</v>
      </c>
      <c r="C29" s="202" t="s">
        <v>145</v>
      </c>
      <c r="D29" s="202" t="s">
        <v>1143</v>
      </c>
      <c r="E29" s="148" t="s">
        <v>4099</v>
      </c>
      <c r="F29" s="67">
        <v>7</v>
      </c>
      <c r="G29" s="708">
        <v>15860</v>
      </c>
      <c r="H29" s="709">
        <f t="shared" si="0"/>
        <v>111020</v>
      </c>
      <c r="I29" s="710"/>
      <c r="J29" s="69"/>
      <c r="K29" s="281" t="s">
        <v>4068</v>
      </c>
      <c r="L29" s="281"/>
      <c r="M29" s="753"/>
      <c r="N29" s="499" t="s">
        <v>2105</v>
      </c>
      <c r="O29" s="755">
        <v>45680</v>
      </c>
      <c r="P29" s="756"/>
      <c r="Q29" s="754"/>
      <c r="R29" s="771"/>
    </row>
    <row r="30" spans="2:18" ht="19.7" customHeight="1">
      <c r="B30" s="499" t="s">
        <v>2101</v>
      </c>
      <c r="C30" s="202" t="s">
        <v>4121</v>
      </c>
      <c r="D30" s="202" t="s">
        <v>1143</v>
      </c>
      <c r="E30" s="148" t="s">
        <v>4101</v>
      </c>
      <c r="F30" s="67">
        <v>1</v>
      </c>
      <c r="G30" s="708">
        <v>69000</v>
      </c>
      <c r="H30" s="709">
        <f t="shared" si="0"/>
        <v>69000</v>
      </c>
      <c r="I30" s="710"/>
      <c r="J30" s="69"/>
      <c r="K30" s="281" t="s">
        <v>2104</v>
      </c>
      <c r="L30" s="281"/>
      <c r="M30" s="753"/>
      <c r="N30" s="499" t="s">
        <v>2105</v>
      </c>
      <c r="O30" s="755">
        <v>45706</v>
      </c>
      <c r="P30" s="756"/>
      <c r="Q30" s="754"/>
    </row>
    <row r="31" spans="2:18" ht="19.7" customHeight="1">
      <c r="B31" s="499" t="s">
        <v>2101</v>
      </c>
      <c r="C31" s="202" t="s">
        <v>145</v>
      </c>
      <c r="D31" s="202" t="s">
        <v>1143</v>
      </c>
      <c r="E31" s="148" t="s">
        <v>4103</v>
      </c>
      <c r="F31" s="67">
        <v>20</v>
      </c>
      <c r="G31" s="708">
        <v>260</v>
      </c>
      <c r="H31" s="709">
        <f t="shared" si="0"/>
        <v>5200</v>
      </c>
      <c r="I31" s="710"/>
      <c r="J31" s="69"/>
      <c r="K31" s="281" t="s">
        <v>2104</v>
      </c>
      <c r="L31" s="281"/>
      <c r="M31" s="753"/>
      <c r="N31" s="499" t="s">
        <v>2105</v>
      </c>
      <c r="O31" s="755">
        <v>45706</v>
      </c>
      <c r="P31" s="756"/>
      <c r="Q31" s="754"/>
    </row>
    <row r="32" spans="2:18" ht="19.7" customHeight="1">
      <c r="B32" s="499" t="s">
        <v>2101</v>
      </c>
      <c r="C32" s="202" t="s">
        <v>145</v>
      </c>
      <c r="D32" s="202" t="s">
        <v>1143</v>
      </c>
      <c r="E32" s="148" t="s">
        <v>4104</v>
      </c>
      <c r="F32" s="67">
        <v>8</v>
      </c>
      <c r="G32" s="708">
        <v>290</v>
      </c>
      <c r="H32" s="709">
        <f t="shared" si="0"/>
        <v>2320</v>
      </c>
      <c r="I32" s="710"/>
      <c r="J32" s="69"/>
      <c r="K32" s="281" t="s">
        <v>2104</v>
      </c>
      <c r="L32" s="281"/>
      <c r="M32" s="753"/>
      <c r="N32" s="499" t="s">
        <v>2105</v>
      </c>
      <c r="O32" s="755">
        <v>45706</v>
      </c>
      <c r="P32" s="756"/>
      <c r="Q32" s="754"/>
    </row>
    <row r="33" spans="2:18" ht="19.7" customHeight="1">
      <c r="B33" s="499" t="s">
        <v>2101</v>
      </c>
      <c r="C33" s="202" t="s">
        <v>145</v>
      </c>
      <c r="D33" s="202" t="s">
        <v>1143</v>
      </c>
      <c r="E33" s="148" t="s">
        <v>4105</v>
      </c>
      <c r="F33" s="67">
        <v>8</v>
      </c>
      <c r="G33" s="708">
        <v>220</v>
      </c>
      <c r="H33" s="709">
        <f t="shared" si="0"/>
        <v>1760</v>
      </c>
      <c r="I33" s="710"/>
      <c r="J33" s="69"/>
      <c r="K33" s="281" t="s">
        <v>2104</v>
      </c>
      <c r="L33" s="281"/>
      <c r="M33" s="753"/>
      <c r="N33" s="499" t="s">
        <v>2105</v>
      </c>
      <c r="O33" s="755">
        <v>45706</v>
      </c>
      <c r="P33" s="756"/>
      <c r="Q33" s="754"/>
    </row>
    <row r="34" spans="2:18" ht="19.7" customHeight="1">
      <c r="B34" s="499" t="s">
        <v>2101</v>
      </c>
      <c r="C34" s="202" t="s">
        <v>145</v>
      </c>
      <c r="D34" s="202" t="s">
        <v>1143</v>
      </c>
      <c r="E34" s="148" t="s">
        <v>4106</v>
      </c>
      <c r="F34" s="67">
        <v>8</v>
      </c>
      <c r="G34" s="708">
        <v>200</v>
      </c>
      <c r="H34" s="709">
        <f t="shared" si="0"/>
        <v>1600</v>
      </c>
      <c r="I34" s="710"/>
      <c r="J34" s="69"/>
      <c r="K34" s="281" t="s">
        <v>2104</v>
      </c>
      <c r="L34" s="281"/>
      <c r="M34" s="753"/>
      <c r="N34" s="499" t="s">
        <v>2105</v>
      </c>
      <c r="O34" s="755">
        <v>45706</v>
      </c>
      <c r="P34" s="756"/>
      <c r="Q34" s="754"/>
      <c r="R34" s="771"/>
    </row>
    <row r="35" spans="2:18" ht="19.7" customHeight="1">
      <c r="B35" s="499" t="s">
        <v>2101</v>
      </c>
      <c r="C35" s="202" t="s">
        <v>145</v>
      </c>
      <c r="D35" s="202" t="s">
        <v>1143</v>
      </c>
      <c r="E35" s="148" t="s">
        <v>4107</v>
      </c>
      <c r="F35" s="67">
        <v>20</v>
      </c>
      <c r="G35" s="708">
        <v>170</v>
      </c>
      <c r="H35" s="709">
        <f t="shared" si="0"/>
        <v>3400</v>
      </c>
      <c r="I35" s="710"/>
      <c r="J35" s="69"/>
      <c r="K35" s="281" t="s">
        <v>2104</v>
      </c>
      <c r="L35" s="281"/>
      <c r="M35" s="753"/>
      <c r="N35" s="499" t="s">
        <v>2105</v>
      </c>
      <c r="O35" s="755">
        <v>45706</v>
      </c>
      <c r="P35" s="756"/>
      <c r="Q35" s="754"/>
    </row>
    <row r="36" spans="2:18" ht="19.7" customHeight="1">
      <c r="B36" s="499" t="s">
        <v>2101</v>
      </c>
      <c r="C36" s="202" t="s">
        <v>145</v>
      </c>
      <c r="D36" s="202" t="s">
        <v>1143</v>
      </c>
      <c r="E36" s="148" t="s">
        <v>4108</v>
      </c>
      <c r="F36" s="67">
        <v>8</v>
      </c>
      <c r="G36" s="708">
        <v>250</v>
      </c>
      <c r="H36" s="709">
        <f t="shared" si="0"/>
        <v>2000</v>
      </c>
      <c r="I36" s="710"/>
      <c r="J36" s="69"/>
      <c r="K36" s="281" t="s">
        <v>2104</v>
      </c>
      <c r="L36" s="281"/>
      <c r="M36" s="753"/>
      <c r="N36" s="499" t="s">
        <v>2105</v>
      </c>
      <c r="O36" s="755">
        <v>45706</v>
      </c>
      <c r="P36" s="756"/>
      <c r="Q36" s="754"/>
    </row>
    <row r="37" spans="2:18" ht="19.7" customHeight="1">
      <c r="B37" s="499" t="s">
        <v>2101</v>
      </c>
      <c r="C37" s="202" t="s">
        <v>145</v>
      </c>
      <c r="D37" s="202" t="s">
        <v>1143</v>
      </c>
      <c r="E37" s="148" t="s">
        <v>4109</v>
      </c>
      <c r="F37" s="67">
        <v>3</v>
      </c>
      <c r="G37" s="708">
        <v>370</v>
      </c>
      <c r="H37" s="709">
        <f t="shared" si="0"/>
        <v>1110</v>
      </c>
      <c r="I37" s="710"/>
      <c r="J37" s="69"/>
      <c r="K37" s="281" t="s">
        <v>2104</v>
      </c>
      <c r="L37" s="281"/>
      <c r="M37" s="753"/>
      <c r="N37" s="499" t="s">
        <v>2105</v>
      </c>
      <c r="O37" s="755">
        <v>45706</v>
      </c>
      <c r="P37" s="756"/>
      <c r="Q37" s="754"/>
    </row>
    <row r="38" spans="2:18" ht="19.7" customHeight="1">
      <c r="B38" s="499" t="s">
        <v>2101</v>
      </c>
      <c r="C38" s="202" t="s">
        <v>145</v>
      </c>
      <c r="D38" s="202" t="s">
        <v>1143</v>
      </c>
      <c r="E38" s="148" t="s">
        <v>4110</v>
      </c>
      <c r="F38" s="67">
        <v>8</v>
      </c>
      <c r="G38" s="708">
        <v>250</v>
      </c>
      <c r="H38" s="709">
        <f t="shared" si="0"/>
        <v>2000</v>
      </c>
      <c r="I38" s="710"/>
      <c r="J38" s="69"/>
      <c r="K38" s="281" t="s">
        <v>2104</v>
      </c>
      <c r="L38" s="281"/>
      <c r="M38" s="753"/>
      <c r="N38" s="499" t="s">
        <v>2105</v>
      </c>
      <c r="O38" s="755">
        <v>45706</v>
      </c>
      <c r="P38" s="756"/>
      <c r="Q38" s="754"/>
    </row>
    <row r="39" spans="2:18" ht="19.7" customHeight="1">
      <c r="B39" s="499" t="s">
        <v>2101</v>
      </c>
      <c r="C39" s="202" t="s">
        <v>145</v>
      </c>
      <c r="D39" s="202" t="s">
        <v>1143</v>
      </c>
      <c r="E39" s="148" t="s">
        <v>4111</v>
      </c>
      <c r="F39" s="67">
        <v>4</v>
      </c>
      <c r="G39" s="708">
        <v>270</v>
      </c>
      <c r="H39" s="709">
        <f t="shared" si="0"/>
        <v>1080</v>
      </c>
      <c r="I39" s="710"/>
      <c r="J39" s="69"/>
      <c r="K39" s="281" t="s">
        <v>2104</v>
      </c>
      <c r="L39" s="281"/>
      <c r="M39" s="753"/>
      <c r="N39" s="499" t="s">
        <v>2105</v>
      </c>
      <c r="O39" s="755">
        <v>45706</v>
      </c>
      <c r="P39" s="756"/>
      <c r="Q39" s="754"/>
      <c r="R39" s="771"/>
    </row>
    <row r="40" spans="2:18" ht="19.7" customHeight="1">
      <c r="B40" s="499" t="s">
        <v>2101</v>
      </c>
      <c r="C40" s="202" t="s">
        <v>145</v>
      </c>
      <c r="D40" s="202" t="s">
        <v>1143</v>
      </c>
      <c r="E40" s="148" t="s">
        <v>4112</v>
      </c>
      <c r="F40" s="67">
        <v>8</v>
      </c>
      <c r="G40" s="708">
        <v>270</v>
      </c>
      <c r="H40" s="709">
        <f t="shared" si="0"/>
        <v>2160</v>
      </c>
      <c r="I40" s="710"/>
      <c r="J40" s="69"/>
      <c r="K40" s="281" t="s">
        <v>2104</v>
      </c>
      <c r="L40" s="281"/>
      <c r="M40" s="753"/>
      <c r="N40" s="499" t="s">
        <v>2105</v>
      </c>
      <c r="O40" s="755">
        <v>45706</v>
      </c>
      <c r="P40" s="756"/>
      <c r="Q40" s="754"/>
    </row>
    <row r="41" spans="2:18" ht="19.7" customHeight="1">
      <c r="B41" s="499" t="s">
        <v>2101</v>
      </c>
      <c r="C41" s="202" t="s">
        <v>145</v>
      </c>
      <c r="D41" s="202" t="s">
        <v>1143</v>
      </c>
      <c r="E41" s="148" t="s">
        <v>4113</v>
      </c>
      <c r="F41" s="67">
        <v>16</v>
      </c>
      <c r="G41" s="708">
        <v>180</v>
      </c>
      <c r="H41" s="709">
        <f t="shared" si="0"/>
        <v>2880</v>
      </c>
      <c r="I41" s="710"/>
      <c r="J41" s="69"/>
      <c r="K41" s="281" t="s">
        <v>2104</v>
      </c>
      <c r="L41" s="281"/>
      <c r="M41" s="753"/>
      <c r="N41" s="499" t="s">
        <v>2105</v>
      </c>
      <c r="O41" s="755">
        <v>45706</v>
      </c>
      <c r="P41" s="756"/>
      <c r="Q41" s="754"/>
    </row>
    <row r="42" spans="2:18" ht="19.7" customHeight="1">
      <c r="B42" s="499" t="s">
        <v>2101</v>
      </c>
      <c r="C42" s="202" t="s">
        <v>145</v>
      </c>
      <c r="D42" s="202" t="s">
        <v>1143</v>
      </c>
      <c r="E42" s="148" t="s">
        <v>4114</v>
      </c>
      <c r="F42" s="67">
        <v>2</v>
      </c>
      <c r="G42" s="708">
        <v>280</v>
      </c>
      <c r="H42" s="709">
        <f t="shared" si="0"/>
        <v>560</v>
      </c>
      <c r="I42" s="710"/>
      <c r="J42" s="69"/>
      <c r="K42" s="281" t="s">
        <v>2104</v>
      </c>
      <c r="L42" s="281"/>
      <c r="M42" s="753"/>
      <c r="N42" s="499" t="s">
        <v>2105</v>
      </c>
      <c r="O42" s="755">
        <v>45706</v>
      </c>
      <c r="P42" s="756"/>
      <c r="Q42" s="754"/>
    </row>
    <row r="43" spans="2:18" ht="19.7" customHeight="1">
      <c r="B43" s="499" t="s">
        <v>2101</v>
      </c>
      <c r="C43" s="202" t="s">
        <v>145</v>
      </c>
      <c r="D43" s="202" t="s">
        <v>1143</v>
      </c>
      <c r="E43" s="148" t="s">
        <v>4115</v>
      </c>
      <c r="F43" s="67">
        <v>2</v>
      </c>
      <c r="G43" s="708">
        <v>1260</v>
      </c>
      <c r="H43" s="709">
        <f t="shared" si="0"/>
        <v>2520</v>
      </c>
      <c r="I43" s="710"/>
      <c r="J43" s="69"/>
      <c r="K43" s="281" t="s">
        <v>2104</v>
      </c>
      <c r="L43" s="281"/>
      <c r="M43" s="753"/>
      <c r="N43" s="499" t="s">
        <v>2105</v>
      </c>
      <c r="O43" s="755">
        <v>45706</v>
      </c>
      <c r="P43" s="756"/>
      <c r="Q43" s="754"/>
    </row>
    <row r="44" spans="2:18" ht="19.7" customHeight="1">
      <c r="B44" s="499" t="s">
        <v>2101</v>
      </c>
      <c r="C44" s="202" t="s">
        <v>145</v>
      </c>
      <c r="D44" s="202" t="s">
        <v>1143</v>
      </c>
      <c r="E44" s="148" t="s">
        <v>4116</v>
      </c>
      <c r="F44" s="67">
        <v>30</v>
      </c>
      <c r="G44" s="708">
        <v>280</v>
      </c>
      <c r="H44" s="709">
        <f t="shared" si="0"/>
        <v>8400</v>
      </c>
      <c r="I44" s="710"/>
      <c r="J44" s="69"/>
      <c r="K44" s="281" t="s">
        <v>2104</v>
      </c>
      <c r="L44" s="281"/>
      <c r="M44" s="753"/>
      <c r="N44" s="499" t="s">
        <v>2105</v>
      </c>
      <c r="O44" s="755">
        <v>45706</v>
      </c>
      <c r="P44" s="756"/>
      <c r="Q44" s="754"/>
      <c r="R44" s="771"/>
    </row>
    <row r="45" spans="2:18" ht="19.7" customHeight="1">
      <c r="B45" s="499" t="s">
        <v>2101</v>
      </c>
      <c r="C45" s="202" t="s">
        <v>145</v>
      </c>
      <c r="D45" s="202" t="s">
        <v>1143</v>
      </c>
      <c r="E45" s="148" t="s">
        <v>4117</v>
      </c>
      <c r="F45" s="67">
        <v>6</v>
      </c>
      <c r="G45" s="708">
        <v>300</v>
      </c>
      <c r="H45" s="709">
        <f t="shared" si="0"/>
        <v>1800</v>
      </c>
      <c r="I45" s="710"/>
      <c r="J45" s="69"/>
      <c r="K45" s="281" t="s">
        <v>2104</v>
      </c>
      <c r="L45" s="281"/>
      <c r="M45" s="753"/>
      <c r="N45" s="499" t="s">
        <v>2105</v>
      </c>
      <c r="O45" s="755">
        <v>45706</v>
      </c>
      <c r="P45" s="756"/>
      <c r="Q45" s="754"/>
    </row>
    <row r="46" spans="2:18" ht="19.7" customHeight="1">
      <c r="B46" s="499" t="s">
        <v>2101</v>
      </c>
      <c r="C46" s="202" t="s">
        <v>145</v>
      </c>
      <c r="D46" s="202" t="s">
        <v>1143</v>
      </c>
      <c r="E46" s="148" t="s">
        <v>4118</v>
      </c>
      <c r="F46" s="67">
        <v>2</v>
      </c>
      <c r="G46" s="708">
        <v>200</v>
      </c>
      <c r="H46" s="709">
        <f t="shared" si="0"/>
        <v>400</v>
      </c>
      <c r="I46" s="710"/>
      <c r="J46" s="69"/>
      <c r="K46" s="281" t="s">
        <v>2104</v>
      </c>
      <c r="L46" s="281"/>
      <c r="M46" s="753"/>
      <c r="N46" s="499" t="s">
        <v>2105</v>
      </c>
      <c r="O46" s="755">
        <v>45706</v>
      </c>
      <c r="P46" s="756"/>
      <c r="Q46" s="754"/>
    </row>
    <row r="47" spans="2:18" ht="19.7" customHeight="1">
      <c r="B47" s="499" t="s">
        <v>2101</v>
      </c>
      <c r="C47" s="202" t="s">
        <v>4122</v>
      </c>
      <c r="D47" s="202" t="s">
        <v>4127</v>
      </c>
      <c r="E47" s="148" t="s">
        <v>4123</v>
      </c>
      <c r="F47" s="67">
        <v>1</v>
      </c>
      <c r="G47" s="708">
        <v>31500</v>
      </c>
      <c r="H47" s="709">
        <f t="shared" si="0"/>
        <v>31500</v>
      </c>
      <c r="I47" s="710"/>
      <c r="J47" s="69" t="s">
        <v>4124</v>
      </c>
      <c r="K47" s="281" t="s">
        <v>2104</v>
      </c>
      <c r="L47" s="281"/>
      <c r="M47" s="753"/>
      <c r="N47" s="499" t="s">
        <v>2105</v>
      </c>
      <c r="O47" s="755">
        <v>46062</v>
      </c>
      <c r="P47" s="756"/>
      <c r="Q47" s="754"/>
      <c r="R47" s="739" t="s">
        <v>4125</v>
      </c>
    </row>
    <row r="48" spans="2:18" ht="19.7" customHeight="1">
      <c r="B48" s="499" t="s">
        <v>2101</v>
      </c>
      <c r="C48" s="202" t="s">
        <v>4122</v>
      </c>
      <c r="D48" s="202" t="s">
        <v>4127</v>
      </c>
      <c r="E48" s="148" t="s">
        <v>4126</v>
      </c>
      <c r="F48" s="67">
        <v>1</v>
      </c>
      <c r="G48" s="708">
        <v>31500</v>
      </c>
      <c r="H48" s="709">
        <f>F48*G48</f>
        <v>31500</v>
      </c>
      <c r="I48" s="710"/>
      <c r="J48" s="69" t="s">
        <v>4124</v>
      </c>
      <c r="K48" s="281" t="s">
        <v>2104</v>
      </c>
      <c r="L48" s="281"/>
      <c r="M48" s="753"/>
      <c r="N48" s="499" t="s">
        <v>2105</v>
      </c>
      <c r="O48" s="755">
        <v>46062</v>
      </c>
      <c r="P48" s="756"/>
      <c r="Q48" s="754"/>
      <c r="R48" s="739" t="s">
        <v>4125</v>
      </c>
    </row>
    <row r="49" spans="2:18" ht="19.7" customHeight="1">
      <c r="B49" s="499" t="s">
        <v>2101</v>
      </c>
      <c r="C49" s="202" t="s">
        <v>4128</v>
      </c>
      <c r="D49" s="202" t="s">
        <v>4128</v>
      </c>
      <c r="E49" s="148" t="s">
        <v>4129</v>
      </c>
      <c r="F49" s="67">
        <v>1</v>
      </c>
      <c r="G49" s="708">
        <v>3330000</v>
      </c>
      <c r="H49" s="709">
        <f t="shared" si="0"/>
        <v>3330000</v>
      </c>
      <c r="I49" s="710"/>
      <c r="J49" s="69"/>
      <c r="K49" s="281" t="s">
        <v>2104</v>
      </c>
      <c r="L49" s="281"/>
      <c r="M49" s="753"/>
      <c r="N49" s="499" t="s">
        <v>2105</v>
      </c>
      <c r="O49" s="755">
        <v>46087</v>
      </c>
      <c r="P49" s="756"/>
      <c r="Q49" s="754"/>
      <c r="R49" s="771"/>
    </row>
    <row r="50" spans="2:18" ht="19.7" customHeight="1">
      <c r="B50" s="499"/>
      <c r="C50" s="202"/>
      <c r="D50" s="202"/>
      <c r="E50" s="148" t="s">
        <v>3061</v>
      </c>
      <c r="F50" s="67">
        <v>1</v>
      </c>
      <c r="G50" s="708">
        <v>-230000</v>
      </c>
      <c r="H50" s="709">
        <f t="shared" si="0"/>
        <v>-230000</v>
      </c>
      <c r="I50" s="710"/>
      <c r="J50" s="69"/>
      <c r="K50" s="281" t="s">
        <v>2104</v>
      </c>
      <c r="L50" s="281"/>
      <c r="M50" s="753"/>
      <c r="N50" s="499"/>
      <c r="O50" s="755"/>
      <c r="P50" s="756"/>
      <c r="Q50" s="754"/>
    </row>
    <row r="51" spans="2:18" ht="19.7" customHeight="1">
      <c r="B51" s="499" t="s">
        <v>2101</v>
      </c>
      <c r="C51" s="202" t="s">
        <v>145</v>
      </c>
      <c r="D51" s="202" t="s">
        <v>1143</v>
      </c>
      <c r="E51" s="148" t="s">
        <v>4094</v>
      </c>
      <c r="F51" s="67">
        <v>1</v>
      </c>
      <c r="G51" s="708">
        <v>7040</v>
      </c>
      <c r="H51" s="709">
        <f t="shared" si="0"/>
        <v>7040</v>
      </c>
      <c r="I51" s="710"/>
      <c r="J51" s="69"/>
      <c r="K51" s="281" t="s">
        <v>4130</v>
      </c>
      <c r="L51" s="281"/>
      <c r="M51" s="753"/>
      <c r="N51" s="499" t="s">
        <v>2105</v>
      </c>
      <c r="O51" s="755">
        <v>46083</v>
      </c>
      <c r="P51" s="756"/>
      <c r="Q51" s="754"/>
    </row>
    <row r="52" spans="2:18" s="767" customFormat="1" ht="19.7" customHeight="1">
      <c r="B52" s="705" t="s">
        <v>2101</v>
      </c>
      <c r="C52" s="773" t="s">
        <v>1002</v>
      </c>
      <c r="D52" s="773" t="s">
        <v>1002</v>
      </c>
      <c r="E52" s="774" t="s">
        <v>4132</v>
      </c>
      <c r="F52" s="285">
        <v>1</v>
      </c>
      <c r="G52" s="759">
        <v>11768</v>
      </c>
      <c r="H52" s="760">
        <f t="shared" si="0"/>
        <v>11768</v>
      </c>
      <c r="I52" s="761"/>
      <c r="J52" s="223"/>
      <c r="K52" s="762" t="s">
        <v>2104</v>
      </c>
      <c r="L52" s="762"/>
      <c r="M52" s="763"/>
      <c r="N52" s="705" t="s">
        <v>2294</v>
      </c>
      <c r="O52" s="764">
        <v>46087</v>
      </c>
      <c r="P52" s="765"/>
      <c r="Q52" s="766"/>
    </row>
    <row r="53" spans="2:18" s="767" customFormat="1" ht="19.7" customHeight="1">
      <c r="B53" s="705" t="s">
        <v>2101</v>
      </c>
      <c r="C53" s="773" t="s">
        <v>4133</v>
      </c>
      <c r="D53" s="773" t="s">
        <v>4134</v>
      </c>
      <c r="E53" s="774" t="s">
        <v>4135</v>
      </c>
      <c r="F53" s="285">
        <v>1</v>
      </c>
      <c r="G53" s="759">
        <v>1980</v>
      </c>
      <c r="H53" s="760">
        <f t="shared" si="0"/>
        <v>1980</v>
      </c>
      <c r="I53" s="761"/>
      <c r="J53" s="223"/>
      <c r="K53" s="762" t="s">
        <v>2104</v>
      </c>
      <c r="L53" s="762"/>
      <c r="M53" s="763"/>
      <c r="N53" s="705" t="s">
        <v>2105</v>
      </c>
      <c r="O53" s="764">
        <v>46087</v>
      </c>
      <c r="P53" s="765"/>
      <c r="Q53" s="766">
        <v>46090</v>
      </c>
    </row>
    <row r="54" spans="2:18" s="767" customFormat="1" ht="19.7" customHeight="1">
      <c r="B54" s="705" t="s">
        <v>2101</v>
      </c>
      <c r="C54" s="773" t="s">
        <v>4133</v>
      </c>
      <c r="D54" s="773" t="s">
        <v>4134</v>
      </c>
      <c r="E54" s="774" t="s">
        <v>4136</v>
      </c>
      <c r="F54" s="285">
        <v>1</v>
      </c>
      <c r="G54" s="759">
        <v>1600</v>
      </c>
      <c r="H54" s="760">
        <f t="shared" si="0"/>
        <v>1600</v>
      </c>
      <c r="I54" s="761"/>
      <c r="J54" s="223"/>
      <c r="K54" s="762" t="s">
        <v>2104</v>
      </c>
      <c r="L54" s="762"/>
      <c r="M54" s="763"/>
      <c r="N54" s="705" t="s">
        <v>2105</v>
      </c>
      <c r="O54" s="764">
        <v>46087</v>
      </c>
      <c r="P54" s="765"/>
      <c r="Q54" s="766">
        <v>46090</v>
      </c>
      <c r="R54" s="1644"/>
    </row>
    <row r="55" spans="2:18" s="767" customFormat="1" ht="19.7" customHeight="1">
      <c r="B55" s="705" t="s">
        <v>2101</v>
      </c>
      <c r="C55" s="773" t="s">
        <v>3337</v>
      </c>
      <c r="D55" s="773" t="s">
        <v>1002</v>
      </c>
      <c r="E55" s="774" t="s">
        <v>4137</v>
      </c>
      <c r="F55" s="285">
        <v>1</v>
      </c>
      <c r="G55" s="759">
        <v>1059</v>
      </c>
      <c r="H55" s="760">
        <f t="shared" si="0"/>
        <v>1059</v>
      </c>
      <c r="I55" s="761"/>
      <c r="J55" s="223"/>
      <c r="K55" s="762" t="s">
        <v>2104</v>
      </c>
      <c r="L55" s="762"/>
      <c r="M55" s="763"/>
      <c r="N55" s="705" t="s">
        <v>2294</v>
      </c>
      <c r="O55" s="764">
        <v>46090</v>
      </c>
      <c r="P55" s="765"/>
      <c r="Q55" s="766"/>
    </row>
    <row r="56" spans="2:18" s="767" customFormat="1" ht="19.7" customHeight="1">
      <c r="B56" s="705" t="s">
        <v>2101</v>
      </c>
      <c r="C56" s="773" t="s">
        <v>3337</v>
      </c>
      <c r="D56" s="773" t="s">
        <v>1002</v>
      </c>
      <c r="E56" s="774" t="s">
        <v>4138</v>
      </c>
      <c r="F56" s="285">
        <v>1</v>
      </c>
      <c r="G56" s="759">
        <v>965</v>
      </c>
      <c r="H56" s="760">
        <f t="shared" si="0"/>
        <v>965</v>
      </c>
      <c r="I56" s="761"/>
      <c r="J56" s="223"/>
      <c r="K56" s="762" t="s">
        <v>2104</v>
      </c>
      <c r="L56" s="762"/>
      <c r="M56" s="763"/>
      <c r="N56" s="705" t="s">
        <v>2294</v>
      </c>
      <c r="O56" s="764">
        <v>46099</v>
      </c>
      <c r="P56" s="765"/>
      <c r="Q56" s="766"/>
    </row>
    <row r="57" spans="2:18" s="767" customFormat="1" ht="19.7" customHeight="1">
      <c r="B57" s="705" t="s">
        <v>2101</v>
      </c>
      <c r="C57" s="773" t="s">
        <v>718</v>
      </c>
      <c r="D57" s="773" t="s">
        <v>1002</v>
      </c>
      <c r="E57" s="774" t="s">
        <v>4139</v>
      </c>
      <c r="F57" s="285">
        <v>1</v>
      </c>
      <c r="G57" s="759">
        <v>655</v>
      </c>
      <c r="H57" s="760">
        <f t="shared" si="0"/>
        <v>655</v>
      </c>
      <c r="I57" s="761"/>
      <c r="J57" s="223"/>
      <c r="K57" s="762" t="s">
        <v>2104</v>
      </c>
      <c r="L57" s="762"/>
      <c r="M57" s="763"/>
      <c r="N57" s="705" t="s">
        <v>2294</v>
      </c>
      <c r="O57" s="764">
        <v>46093</v>
      </c>
      <c r="P57" s="765"/>
      <c r="Q57" s="766"/>
    </row>
    <row r="58" spans="2:18" s="767" customFormat="1" ht="19.7" customHeight="1">
      <c r="B58" s="705" t="s">
        <v>2101</v>
      </c>
      <c r="C58" s="773" t="s">
        <v>718</v>
      </c>
      <c r="D58" s="773" t="s">
        <v>1002</v>
      </c>
      <c r="E58" s="774" t="s">
        <v>4140</v>
      </c>
      <c r="F58" s="285">
        <v>1</v>
      </c>
      <c r="G58" s="759">
        <v>655</v>
      </c>
      <c r="H58" s="760">
        <f t="shared" si="0"/>
        <v>655</v>
      </c>
      <c r="I58" s="761"/>
      <c r="J58" s="223"/>
      <c r="K58" s="762" t="s">
        <v>2104</v>
      </c>
      <c r="L58" s="762"/>
      <c r="M58" s="763"/>
      <c r="N58" s="705" t="s">
        <v>2294</v>
      </c>
      <c r="O58" s="764">
        <v>46093</v>
      </c>
      <c r="P58" s="765"/>
      <c r="Q58" s="766"/>
    </row>
    <row r="59" spans="2:18" s="767" customFormat="1" ht="19.7" customHeight="1">
      <c r="B59" s="705" t="s">
        <v>2101</v>
      </c>
      <c r="C59" s="773" t="s">
        <v>718</v>
      </c>
      <c r="D59" s="773" t="s">
        <v>1002</v>
      </c>
      <c r="E59" s="774" t="s">
        <v>4141</v>
      </c>
      <c r="F59" s="285">
        <v>1</v>
      </c>
      <c r="G59" s="759">
        <v>655</v>
      </c>
      <c r="H59" s="760">
        <f t="shared" si="0"/>
        <v>655</v>
      </c>
      <c r="I59" s="761"/>
      <c r="J59" s="223"/>
      <c r="K59" s="762" t="s">
        <v>2104</v>
      </c>
      <c r="L59" s="762"/>
      <c r="M59" s="763"/>
      <c r="N59" s="705" t="s">
        <v>2294</v>
      </c>
      <c r="O59" s="764">
        <v>46093</v>
      </c>
      <c r="P59" s="765"/>
      <c r="Q59" s="766"/>
      <c r="R59" s="1644"/>
    </row>
    <row r="60" spans="2:18" s="767" customFormat="1" ht="19.7" customHeight="1">
      <c r="B60" s="705" t="s">
        <v>2101</v>
      </c>
      <c r="C60" s="773" t="s">
        <v>718</v>
      </c>
      <c r="D60" s="773" t="s">
        <v>1002</v>
      </c>
      <c r="E60" s="774" t="s">
        <v>4142</v>
      </c>
      <c r="F60" s="285">
        <v>1</v>
      </c>
      <c r="G60" s="759">
        <v>655</v>
      </c>
      <c r="H60" s="760">
        <f t="shared" si="0"/>
        <v>655</v>
      </c>
      <c r="I60" s="761"/>
      <c r="J60" s="223"/>
      <c r="K60" s="762" t="s">
        <v>2104</v>
      </c>
      <c r="L60" s="762"/>
      <c r="M60" s="763"/>
      <c r="N60" s="705" t="s">
        <v>2294</v>
      </c>
      <c r="O60" s="764">
        <v>46093</v>
      </c>
      <c r="P60" s="765"/>
      <c r="Q60" s="766"/>
    </row>
    <row r="61" spans="2:18" s="767" customFormat="1" ht="19.7" customHeight="1">
      <c r="B61" s="705" t="s">
        <v>2101</v>
      </c>
      <c r="C61" s="773" t="s">
        <v>4143</v>
      </c>
      <c r="D61" s="773" t="s">
        <v>4144</v>
      </c>
      <c r="E61" s="774" t="s">
        <v>4145</v>
      </c>
      <c r="F61" s="285">
        <v>5</v>
      </c>
      <c r="G61" s="759">
        <v>20</v>
      </c>
      <c r="H61" s="760">
        <f t="shared" si="0"/>
        <v>100</v>
      </c>
      <c r="I61" s="761"/>
      <c r="J61" s="223"/>
      <c r="K61" s="762" t="s">
        <v>2104</v>
      </c>
      <c r="L61" s="762"/>
      <c r="M61" s="763"/>
      <c r="N61" s="705" t="s">
        <v>2294</v>
      </c>
      <c r="O61" s="764">
        <v>46090</v>
      </c>
      <c r="P61" s="765"/>
      <c r="Q61" s="766"/>
    </row>
    <row r="62" spans="2:18" s="767" customFormat="1" ht="19.7" customHeight="1">
      <c r="B62" s="705" t="s">
        <v>2101</v>
      </c>
      <c r="C62" s="773" t="s">
        <v>4143</v>
      </c>
      <c r="D62" s="773" t="s">
        <v>4144</v>
      </c>
      <c r="E62" s="774" t="s">
        <v>4146</v>
      </c>
      <c r="F62" s="285">
        <v>1</v>
      </c>
      <c r="G62" s="759">
        <v>655</v>
      </c>
      <c r="H62" s="760">
        <f t="shared" si="0"/>
        <v>655</v>
      </c>
      <c r="I62" s="761"/>
      <c r="J62" s="223"/>
      <c r="K62" s="762" t="s">
        <v>2104</v>
      </c>
      <c r="L62" s="762"/>
      <c r="M62" s="763"/>
      <c r="N62" s="705" t="s">
        <v>2294</v>
      </c>
      <c r="O62" s="764">
        <v>46092</v>
      </c>
      <c r="P62" s="765"/>
      <c r="Q62" s="766"/>
    </row>
    <row r="63" spans="2:18" s="767" customFormat="1" ht="19.7" customHeight="1">
      <c r="B63" s="705" t="s">
        <v>2101</v>
      </c>
      <c r="C63" s="773" t="s">
        <v>4143</v>
      </c>
      <c r="D63" s="773" t="s">
        <v>4144</v>
      </c>
      <c r="E63" s="774" t="s">
        <v>4147</v>
      </c>
      <c r="F63" s="285">
        <v>1</v>
      </c>
      <c r="G63" s="759">
        <v>655</v>
      </c>
      <c r="H63" s="760">
        <f t="shared" si="0"/>
        <v>655</v>
      </c>
      <c r="I63" s="761"/>
      <c r="J63" s="223"/>
      <c r="K63" s="762" t="s">
        <v>2104</v>
      </c>
      <c r="L63" s="762"/>
      <c r="M63" s="763"/>
      <c r="N63" s="705" t="s">
        <v>2294</v>
      </c>
      <c r="O63" s="764">
        <v>46092</v>
      </c>
      <c r="P63" s="765"/>
      <c r="Q63" s="766"/>
    </row>
    <row r="64" spans="2:18" ht="19.7" customHeight="1">
      <c r="B64" s="499"/>
      <c r="C64" s="202"/>
      <c r="D64" s="202"/>
      <c r="E64" s="148"/>
      <c r="F64" s="67"/>
      <c r="G64" s="708"/>
      <c r="H64" s="709">
        <f t="shared" si="0"/>
        <v>0</v>
      </c>
      <c r="I64" s="710"/>
      <c r="J64" s="69"/>
      <c r="K64" s="281"/>
      <c r="L64" s="281"/>
      <c r="M64" s="753"/>
      <c r="N64" s="499"/>
      <c r="O64" s="755"/>
      <c r="P64" s="756"/>
      <c r="Q64" s="754"/>
    </row>
    <row r="65" spans="2:18" ht="19.7" customHeight="1">
      <c r="B65" s="499"/>
      <c r="C65" s="202"/>
      <c r="D65" s="202"/>
      <c r="E65" s="148"/>
      <c r="F65" s="67"/>
      <c r="G65" s="708"/>
      <c r="H65" s="709">
        <f t="shared" si="0"/>
        <v>0</v>
      </c>
      <c r="I65" s="710"/>
      <c r="J65" s="69"/>
      <c r="K65" s="281"/>
      <c r="L65" s="281"/>
      <c r="M65" s="753"/>
      <c r="N65" s="499"/>
      <c r="O65" s="755"/>
      <c r="P65" s="756"/>
      <c r="Q65" s="754"/>
    </row>
    <row r="66" spans="2:18" ht="19.7" customHeight="1">
      <c r="B66" s="499"/>
      <c r="C66" s="202"/>
      <c r="D66" s="202"/>
      <c r="E66" s="148"/>
      <c r="F66" s="67"/>
      <c r="G66" s="708"/>
      <c r="H66" s="709">
        <f t="shared" si="0"/>
        <v>0</v>
      </c>
      <c r="I66" s="710"/>
      <c r="J66" s="69"/>
      <c r="K66" s="281"/>
      <c r="L66" s="281"/>
      <c r="M66" s="753"/>
      <c r="N66" s="499"/>
      <c r="O66" s="755"/>
      <c r="P66" s="756"/>
      <c r="Q66" s="754"/>
      <c r="R66" s="771"/>
    </row>
    <row r="67" spans="2:18" ht="19.7" customHeight="1">
      <c r="B67" s="499"/>
      <c r="C67" s="202"/>
      <c r="D67" s="202"/>
      <c r="E67" s="148"/>
      <c r="F67" s="67"/>
      <c r="G67" s="708"/>
      <c r="H67" s="709">
        <f t="shared" si="0"/>
        <v>0</v>
      </c>
      <c r="I67" s="710"/>
      <c r="J67" s="69"/>
      <c r="K67" s="281"/>
      <c r="L67" s="281"/>
      <c r="M67" s="753"/>
      <c r="N67" s="499"/>
      <c r="O67" s="755"/>
      <c r="P67" s="756"/>
      <c r="Q67" s="754"/>
    </row>
    <row r="68" spans="2:18" ht="19.7" customHeight="1">
      <c r="B68" s="499"/>
      <c r="C68" s="202"/>
      <c r="D68" s="202"/>
      <c r="E68" s="148"/>
      <c r="F68" s="67"/>
      <c r="G68" s="708"/>
      <c r="H68" s="709">
        <f t="shared" si="0"/>
        <v>0</v>
      </c>
      <c r="I68" s="710"/>
      <c r="J68" s="69"/>
      <c r="K68" s="281"/>
      <c r="L68" s="281"/>
      <c r="M68" s="753"/>
      <c r="N68" s="499"/>
      <c r="O68" s="755"/>
      <c r="P68" s="756"/>
      <c r="Q68" s="754"/>
    </row>
    <row r="69" spans="2:18" ht="19.7" customHeight="1">
      <c r="B69" s="499"/>
      <c r="C69" s="202"/>
      <c r="D69" s="202"/>
      <c r="E69" s="148"/>
      <c r="F69" s="67"/>
      <c r="G69" s="708">
        <v>0</v>
      </c>
      <c r="H69" s="709">
        <f t="shared" si="0"/>
        <v>0</v>
      </c>
      <c r="I69" s="710"/>
      <c r="J69" s="69"/>
      <c r="K69" s="281"/>
      <c r="L69" s="281"/>
      <c r="M69" s="753"/>
      <c r="N69" s="499"/>
      <c r="O69" s="755"/>
      <c r="P69" s="756"/>
      <c r="Q69" s="754"/>
    </row>
    <row r="70" spans="2:18" ht="19.7" customHeight="1">
      <c r="B70" s="499"/>
      <c r="C70" s="202"/>
      <c r="D70" s="202"/>
      <c r="E70" s="148" t="s">
        <v>2109</v>
      </c>
      <c r="F70" s="67">
        <v>200</v>
      </c>
      <c r="G70" s="768">
        <v>0</v>
      </c>
      <c r="H70" s="709">
        <f t="shared" si="0"/>
        <v>0</v>
      </c>
      <c r="I70" s="710"/>
      <c r="J70" s="69"/>
      <c r="K70" s="281"/>
      <c r="L70" s="281"/>
      <c r="M70" s="753"/>
      <c r="N70" s="499"/>
      <c r="O70" s="755"/>
      <c r="P70" s="756"/>
      <c r="Q70" s="754"/>
    </row>
    <row r="71" spans="2:18" ht="19.7" customHeight="1">
      <c r="B71" s="499"/>
      <c r="C71" s="499"/>
      <c r="D71" s="499"/>
      <c r="E71" s="148" t="s">
        <v>2110</v>
      </c>
      <c r="F71" s="67">
        <v>40</v>
      </c>
      <c r="G71" s="768">
        <v>0</v>
      </c>
      <c r="H71" s="709">
        <f t="shared" si="0"/>
        <v>0</v>
      </c>
      <c r="I71" s="710"/>
      <c r="J71" s="69"/>
      <c r="K71" s="281"/>
      <c r="L71" s="281"/>
      <c r="M71" s="753"/>
      <c r="N71" s="499"/>
      <c r="O71" s="755"/>
      <c r="P71" s="756"/>
      <c r="Q71" s="754"/>
    </row>
    <row r="72" spans="2:18" ht="19.7" customHeight="1">
      <c r="B72" s="499"/>
      <c r="C72" s="202"/>
      <c r="D72" s="202"/>
      <c r="E72" s="148" t="s">
        <v>2111</v>
      </c>
      <c r="F72" s="67">
        <v>10</v>
      </c>
      <c r="G72" s="768">
        <v>0</v>
      </c>
      <c r="H72" s="709">
        <f t="shared" si="0"/>
        <v>0</v>
      </c>
      <c r="I72" s="710"/>
      <c r="J72" s="69"/>
      <c r="K72" s="281"/>
      <c r="L72" s="281"/>
      <c r="M72" s="753"/>
      <c r="N72" s="499"/>
      <c r="O72" s="755"/>
      <c r="P72" s="756"/>
      <c r="Q72" s="754"/>
    </row>
    <row r="73" spans="2:18" ht="19.7" customHeight="1">
      <c r="B73" s="499"/>
      <c r="C73" s="202"/>
      <c r="D73" s="202"/>
      <c r="E73" s="148"/>
      <c r="F73" s="67"/>
      <c r="G73" s="708">
        <v>0</v>
      </c>
      <c r="H73" s="709">
        <f t="shared" ref="H73:H80" si="1">F73*G73</f>
        <v>0</v>
      </c>
      <c r="I73" s="710"/>
      <c r="J73" s="69"/>
      <c r="K73" s="281"/>
      <c r="L73" s="281"/>
      <c r="M73" s="753"/>
      <c r="N73" s="499"/>
      <c r="O73" s="755"/>
      <c r="P73" s="756"/>
      <c r="Q73" s="754"/>
    </row>
    <row r="74" spans="2:18" ht="19.7" customHeight="1">
      <c r="B74" s="499"/>
      <c r="C74" s="202"/>
      <c r="D74" s="202"/>
      <c r="E74" s="148"/>
      <c r="F74" s="67"/>
      <c r="G74" s="708">
        <v>0</v>
      </c>
      <c r="H74" s="709">
        <f t="shared" si="1"/>
        <v>0</v>
      </c>
      <c r="I74" s="710"/>
      <c r="J74" s="69"/>
      <c r="K74" s="281"/>
      <c r="L74" s="281"/>
      <c r="M74" s="753"/>
      <c r="N74" s="499"/>
      <c r="O74" s="755"/>
      <c r="P74" s="756"/>
      <c r="Q74" s="754"/>
    </row>
    <row r="75" spans="2:18" ht="19.7" customHeight="1">
      <c r="B75" s="499"/>
      <c r="C75" s="499"/>
      <c r="D75" s="499"/>
      <c r="E75" s="148"/>
      <c r="F75" s="67"/>
      <c r="G75" s="708">
        <v>0</v>
      </c>
      <c r="H75" s="709">
        <f t="shared" si="1"/>
        <v>0</v>
      </c>
      <c r="I75" s="710"/>
      <c r="J75" s="69"/>
      <c r="K75" s="281"/>
      <c r="L75" s="281"/>
      <c r="M75" s="753"/>
      <c r="N75" s="499"/>
      <c r="O75" s="755"/>
      <c r="P75" s="756"/>
      <c r="Q75" s="754"/>
    </row>
    <row r="76" spans="2:18" ht="19.7" customHeight="1"/>
    <row r="77" spans="2:18" ht="19.7" customHeight="1"/>
    <row r="78" spans="2:18" ht="19.7" customHeight="1"/>
    <row r="79" spans="2:18"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0337-B442-4646-90FB-DEB657914629}">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D72DE-3817-4949-96CD-5C11DF573837}">
  <dimension ref="B2:Q14"/>
  <sheetViews>
    <sheetView zoomScale="70" zoomScaleNormal="70" workbookViewId="0">
      <pane xSplit="10" ySplit="8" topLeftCell="L9" activePane="bottomRight" state="frozen"/>
      <selection pane="topRight" activeCell="K1" sqref="K1"/>
      <selection pane="bottomLeft" activeCell="A9" sqref="A9"/>
      <selection pane="bottomRight" activeCell="Q10" sqref="Q10:Q12"/>
    </sheetView>
  </sheetViews>
  <sheetFormatPr defaultRowHeight="18.75"/>
  <cols>
    <col min="1" max="1" width="2.625" style="1" customWidth="1"/>
    <col min="2" max="2" width="10.75" style="4" customWidth="1"/>
    <col min="3" max="4" width="20.75" style="1" customWidth="1"/>
    <col min="5" max="5" width="74.375" style="1" customWidth="1"/>
    <col min="6" max="6" width="6.25" style="1" customWidth="1"/>
    <col min="7" max="7" width="9.875" style="372" bestFit="1" customWidth="1"/>
    <col min="8" max="8" width="9.875" style="1" customWidth="1"/>
    <col min="9" max="9" width="7.25" style="10" customWidth="1"/>
    <col min="10" max="10" width="40.75" style="1" customWidth="1"/>
    <col min="11" max="11" width="35.75" style="1" customWidth="1" collapsed="1"/>
    <col min="12" max="12" width="35.75" style="4" customWidth="1"/>
    <col min="13" max="13" width="20.75" style="4" customWidth="1"/>
    <col min="14" max="14" width="10.75" style="1" customWidth="1"/>
    <col min="15" max="15" width="16" style="10" customWidth="1"/>
    <col min="16" max="16" width="30.125" style="371" customWidth="1"/>
    <col min="17" max="17" width="20.75" style="12" customWidth="1"/>
    <col min="18" max="256" width="9" style="1"/>
    <col min="257" max="257" width="2.625" style="1" customWidth="1"/>
    <col min="258" max="258" width="10.75" style="1" customWidth="1"/>
    <col min="259" max="260" width="20.75" style="1" customWidth="1"/>
    <col min="261" max="261" width="74.375" style="1" customWidth="1"/>
    <col min="262" max="262" width="6.25" style="1" customWidth="1"/>
    <col min="263" max="263" width="9.875" style="1" bestFit="1" customWidth="1"/>
    <col min="264" max="264" width="9.875" style="1" customWidth="1"/>
    <col min="265" max="265" width="7.25" style="1" customWidth="1"/>
    <col min="266" max="266" width="40.75" style="1" customWidth="1"/>
    <col min="267" max="268" width="35.75" style="1" customWidth="1"/>
    <col min="269" max="269" width="20.75" style="1" customWidth="1"/>
    <col min="270" max="270" width="10.75" style="1" customWidth="1"/>
    <col min="271" max="271" width="16" style="1" customWidth="1"/>
    <col min="272" max="272" width="30.125" style="1" customWidth="1"/>
    <col min="273" max="273" width="20.75" style="1" customWidth="1"/>
    <col min="274" max="512" width="9" style="1"/>
    <col min="513" max="513" width="2.625" style="1" customWidth="1"/>
    <col min="514" max="514" width="10.75" style="1" customWidth="1"/>
    <col min="515" max="516" width="20.75" style="1" customWidth="1"/>
    <col min="517" max="517" width="74.375" style="1" customWidth="1"/>
    <col min="518" max="518" width="6.25" style="1" customWidth="1"/>
    <col min="519" max="519" width="9.875" style="1" bestFit="1" customWidth="1"/>
    <col min="520" max="520" width="9.875" style="1" customWidth="1"/>
    <col min="521" max="521" width="7.25" style="1" customWidth="1"/>
    <col min="522" max="522" width="40.75" style="1" customWidth="1"/>
    <col min="523" max="524" width="35.75" style="1" customWidth="1"/>
    <col min="525" max="525" width="20.75" style="1" customWidth="1"/>
    <col min="526" max="526" width="10.75" style="1" customWidth="1"/>
    <col min="527" max="527" width="16" style="1" customWidth="1"/>
    <col min="528" max="528" width="30.125" style="1" customWidth="1"/>
    <col min="529" max="529" width="20.75" style="1" customWidth="1"/>
    <col min="530" max="768" width="9" style="1"/>
    <col min="769" max="769" width="2.625" style="1" customWidth="1"/>
    <col min="770" max="770" width="10.75" style="1" customWidth="1"/>
    <col min="771" max="772" width="20.75" style="1" customWidth="1"/>
    <col min="773" max="773" width="74.375" style="1" customWidth="1"/>
    <col min="774" max="774" width="6.25" style="1" customWidth="1"/>
    <col min="775" max="775" width="9.875" style="1" bestFit="1" customWidth="1"/>
    <col min="776" max="776" width="9.875" style="1" customWidth="1"/>
    <col min="777" max="777" width="7.25" style="1" customWidth="1"/>
    <col min="778" max="778" width="40.75" style="1" customWidth="1"/>
    <col min="779" max="780" width="35.75" style="1" customWidth="1"/>
    <col min="781" max="781" width="20.75" style="1" customWidth="1"/>
    <col min="782" max="782" width="10.75" style="1" customWidth="1"/>
    <col min="783" max="783" width="16" style="1" customWidth="1"/>
    <col min="784" max="784" width="30.125" style="1" customWidth="1"/>
    <col min="785" max="785" width="20.75" style="1" customWidth="1"/>
    <col min="786" max="1024" width="9" style="1"/>
    <col min="1025" max="1025" width="2.625" style="1" customWidth="1"/>
    <col min="1026" max="1026" width="10.75" style="1" customWidth="1"/>
    <col min="1027" max="1028" width="20.75" style="1" customWidth="1"/>
    <col min="1029" max="1029" width="74.375" style="1" customWidth="1"/>
    <col min="1030" max="1030" width="6.25" style="1" customWidth="1"/>
    <col min="1031" max="1031" width="9.875" style="1" bestFit="1" customWidth="1"/>
    <col min="1032" max="1032" width="9.875" style="1" customWidth="1"/>
    <col min="1033" max="1033" width="7.25" style="1" customWidth="1"/>
    <col min="1034" max="1034" width="40.75" style="1" customWidth="1"/>
    <col min="1035" max="1036" width="35.75" style="1" customWidth="1"/>
    <col min="1037" max="1037" width="20.75" style="1" customWidth="1"/>
    <col min="1038" max="1038" width="10.75" style="1" customWidth="1"/>
    <col min="1039" max="1039" width="16" style="1" customWidth="1"/>
    <col min="1040" max="1040" width="30.125" style="1" customWidth="1"/>
    <col min="1041" max="1041" width="20.75" style="1" customWidth="1"/>
    <col min="1042" max="1280" width="9" style="1"/>
    <col min="1281" max="1281" width="2.625" style="1" customWidth="1"/>
    <col min="1282" max="1282" width="10.75" style="1" customWidth="1"/>
    <col min="1283" max="1284" width="20.75" style="1" customWidth="1"/>
    <col min="1285" max="1285" width="74.375" style="1" customWidth="1"/>
    <col min="1286" max="1286" width="6.25" style="1" customWidth="1"/>
    <col min="1287" max="1287" width="9.875" style="1" bestFit="1" customWidth="1"/>
    <col min="1288" max="1288" width="9.875" style="1" customWidth="1"/>
    <col min="1289" max="1289" width="7.25" style="1" customWidth="1"/>
    <col min="1290" max="1290" width="40.75" style="1" customWidth="1"/>
    <col min="1291" max="1292" width="35.75" style="1" customWidth="1"/>
    <col min="1293" max="1293" width="20.75" style="1" customWidth="1"/>
    <col min="1294" max="1294" width="10.75" style="1" customWidth="1"/>
    <col min="1295" max="1295" width="16" style="1" customWidth="1"/>
    <col min="1296" max="1296" width="30.125" style="1" customWidth="1"/>
    <col min="1297" max="1297" width="20.75" style="1" customWidth="1"/>
    <col min="1298" max="1536" width="9" style="1"/>
    <col min="1537" max="1537" width="2.625" style="1" customWidth="1"/>
    <col min="1538" max="1538" width="10.75" style="1" customWidth="1"/>
    <col min="1539" max="1540" width="20.75" style="1" customWidth="1"/>
    <col min="1541" max="1541" width="74.375" style="1" customWidth="1"/>
    <col min="1542" max="1542" width="6.25" style="1" customWidth="1"/>
    <col min="1543" max="1543" width="9.875" style="1" bestFit="1" customWidth="1"/>
    <col min="1544" max="1544" width="9.875" style="1" customWidth="1"/>
    <col min="1545" max="1545" width="7.25" style="1" customWidth="1"/>
    <col min="1546" max="1546" width="40.75" style="1" customWidth="1"/>
    <col min="1547" max="1548" width="35.75" style="1" customWidth="1"/>
    <col min="1549" max="1549" width="20.75" style="1" customWidth="1"/>
    <col min="1550" max="1550" width="10.75" style="1" customWidth="1"/>
    <col min="1551" max="1551" width="16" style="1" customWidth="1"/>
    <col min="1552" max="1552" width="30.125" style="1" customWidth="1"/>
    <col min="1553" max="1553" width="20.75" style="1" customWidth="1"/>
    <col min="1554" max="1792" width="9" style="1"/>
    <col min="1793" max="1793" width="2.625" style="1" customWidth="1"/>
    <col min="1794" max="1794" width="10.75" style="1" customWidth="1"/>
    <col min="1795" max="1796" width="20.75" style="1" customWidth="1"/>
    <col min="1797" max="1797" width="74.375" style="1" customWidth="1"/>
    <col min="1798" max="1798" width="6.25" style="1" customWidth="1"/>
    <col min="1799" max="1799" width="9.875" style="1" bestFit="1" customWidth="1"/>
    <col min="1800" max="1800" width="9.875" style="1" customWidth="1"/>
    <col min="1801" max="1801" width="7.25" style="1" customWidth="1"/>
    <col min="1802" max="1802" width="40.75" style="1" customWidth="1"/>
    <col min="1803" max="1804" width="35.75" style="1" customWidth="1"/>
    <col min="1805" max="1805" width="20.75" style="1" customWidth="1"/>
    <col min="1806" max="1806" width="10.75" style="1" customWidth="1"/>
    <col min="1807" max="1807" width="16" style="1" customWidth="1"/>
    <col min="1808" max="1808" width="30.125" style="1" customWidth="1"/>
    <col min="1809" max="1809" width="20.75" style="1" customWidth="1"/>
    <col min="1810" max="2048" width="9" style="1"/>
    <col min="2049" max="2049" width="2.625" style="1" customWidth="1"/>
    <col min="2050" max="2050" width="10.75" style="1" customWidth="1"/>
    <col min="2051" max="2052" width="20.75" style="1" customWidth="1"/>
    <col min="2053" max="2053" width="74.375" style="1" customWidth="1"/>
    <col min="2054" max="2054" width="6.25" style="1" customWidth="1"/>
    <col min="2055" max="2055" width="9.875" style="1" bestFit="1" customWidth="1"/>
    <col min="2056" max="2056" width="9.875" style="1" customWidth="1"/>
    <col min="2057" max="2057" width="7.25" style="1" customWidth="1"/>
    <col min="2058" max="2058" width="40.75" style="1" customWidth="1"/>
    <col min="2059" max="2060" width="35.75" style="1" customWidth="1"/>
    <col min="2061" max="2061" width="20.75" style="1" customWidth="1"/>
    <col min="2062" max="2062" width="10.75" style="1" customWidth="1"/>
    <col min="2063" max="2063" width="16" style="1" customWidth="1"/>
    <col min="2064" max="2064" width="30.125" style="1" customWidth="1"/>
    <col min="2065" max="2065" width="20.75" style="1" customWidth="1"/>
    <col min="2066" max="2304" width="9" style="1"/>
    <col min="2305" max="2305" width="2.625" style="1" customWidth="1"/>
    <col min="2306" max="2306" width="10.75" style="1" customWidth="1"/>
    <col min="2307" max="2308" width="20.75" style="1" customWidth="1"/>
    <col min="2309" max="2309" width="74.375" style="1" customWidth="1"/>
    <col min="2310" max="2310" width="6.25" style="1" customWidth="1"/>
    <col min="2311" max="2311" width="9.875" style="1" bestFit="1" customWidth="1"/>
    <col min="2312" max="2312" width="9.875" style="1" customWidth="1"/>
    <col min="2313" max="2313" width="7.25" style="1" customWidth="1"/>
    <col min="2314" max="2314" width="40.75" style="1" customWidth="1"/>
    <col min="2315" max="2316" width="35.75" style="1" customWidth="1"/>
    <col min="2317" max="2317" width="20.75" style="1" customWidth="1"/>
    <col min="2318" max="2318" width="10.75" style="1" customWidth="1"/>
    <col min="2319" max="2319" width="16" style="1" customWidth="1"/>
    <col min="2320" max="2320" width="30.125" style="1" customWidth="1"/>
    <col min="2321" max="2321" width="20.75" style="1" customWidth="1"/>
    <col min="2322" max="2560" width="9" style="1"/>
    <col min="2561" max="2561" width="2.625" style="1" customWidth="1"/>
    <col min="2562" max="2562" width="10.75" style="1" customWidth="1"/>
    <col min="2563" max="2564" width="20.75" style="1" customWidth="1"/>
    <col min="2565" max="2565" width="74.375" style="1" customWidth="1"/>
    <col min="2566" max="2566" width="6.25" style="1" customWidth="1"/>
    <col min="2567" max="2567" width="9.875" style="1" bestFit="1" customWidth="1"/>
    <col min="2568" max="2568" width="9.875" style="1" customWidth="1"/>
    <col min="2569" max="2569" width="7.25" style="1" customWidth="1"/>
    <col min="2570" max="2570" width="40.75" style="1" customWidth="1"/>
    <col min="2571" max="2572" width="35.75" style="1" customWidth="1"/>
    <col min="2573" max="2573" width="20.75" style="1" customWidth="1"/>
    <col min="2574" max="2574" width="10.75" style="1" customWidth="1"/>
    <col min="2575" max="2575" width="16" style="1" customWidth="1"/>
    <col min="2576" max="2576" width="30.125" style="1" customWidth="1"/>
    <col min="2577" max="2577" width="20.75" style="1" customWidth="1"/>
    <col min="2578" max="2816" width="9" style="1"/>
    <col min="2817" max="2817" width="2.625" style="1" customWidth="1"/>
    <col min="2818" max="2818" width="10.75" style="1" customWidth="1"/>
    <col min="2819" max="2820" width="20.75" style="1" customWidth="1"/>
    <col min="2821" max="2821" width="74.375" style="1" customWidth="1"/>
    <col min="2822" max="2822" width="6.25" style="1" customWidth="1"/>
    <col min="2823" max="2823" width="9.875" style="1" bestFit="1" customWidth="1"/>
    <col min="2824" max="2824" width="9.875" style="1" customWidth="1"/>
    <col min="2825" max="2825" width="7.25" style="1" customWidth="1"/>
    <col min="2826" max="2826" width="40.75" style="1" customWidth="1"/>
    <col min="2827" max="2828" width="35.75" style="1" customWidth="1"/>
    <col min="2829" max="2829" width="20.75" style="1" customWidth="1"/>
    <col min="2830" max="2830" width="10.75" style="1" customWidth="1"/>
    <col min="2831" max="2831" width="16" style="1" customWidth="1"/>
    <col min="2832" max="2832" width="30.125" style="1" customWidth="1"/>
    <col min="2833" max="2833" width="20.75" style="1" customWidth="1"/>
    <col min="2834" max="3072" width="9" style="1"/>
    <col min="3073" max="3073" width="2.625" style="1" customWidth="1"/>
    <col min="3074" max="3074" width="10.75" style="1" customWidth="1"/>
    <col min="3075" max="3076" width="20.75" style="1" customWidth="1"/>
    <col min="3077" max="3077" width="74.375" style="1" customWidth="1"/>
    <col min="3078" max="3078" width="6.25" style="1" customWidth="1"/>
    <col min="3079" max="3079" width="9.875" style="1" bestFit="1" customWidth="1"/>
    <col min="3080" max="3080" width="9.875" style="1" customWidth="1"/>
    <col min="3081" max="3081" width="7.25" style="1" customWidth="1"/>
    <col min="3082" max="3082" width="40.75" style="1" customWidth="1"/>
    <col min="3083" max="3084" width="35.75" style="1" customWidth="1"/>
    <col min="3085" max="3085" width="20.75" style="1" customWidth="1"/>
    <col min="3086" max="3086" width="10.75" style="1" customWidth="1"/>
    <col min="3087" max="3087" width="16" style="1" customWidth="1"/>
    <col min="3088" max="3088" width="30.125" style="1" customWidth="1"/>
    <col min="3089" max="3089" width="20.75" style="1" customWidth="1"/>
    <col min="3090" max="3328" width="9" style="1"/>
    <col min="3329" max="3329" width="2.625" style="1" customWidth="1"/>
    <col min="3330" max="3330" width="10.75" style="1" customWidth="1"/>
    <col min="3331" max="3332" width="20.75" style="1" customWidth="1"/>
    <col min="3333" max="3333" width="74.375" style="1" customWidth="1"/>
    <col min="3334" max="3334" width="6.25" style="1" customWidth="1"/>
    <col min="3335" max="3335" width="9.875" style="1" bestFit="1" customWidth="1"/>
    <col min="3336" max="3336" width="9.875" style="1" customWidth="1"/>
    <col min="3337" max="3337" width="7.25" style="1" customWidth="1"/>
    <col min="3338" max="3338" width="40.75" style="1" customWidth="1"/>
    <col min="3339" max="3340" width="35.75" style="1" customWidth="1"/>
    <col min="3341" max="3341" width="20.75" style="1" customWidth="1"/>
    <col min="3342" max="3342" width="10.75" style="1" customWidth="1"/>
    <col min="3343" max="3343" width="16" style="1" customWidth="1"/>
    <col min="3344" max="3344" width="30.125" style="1" customWidth="1"/>
    <col min="3345" max="3345" width="20.75" style="1" customWidth="1"/>
    <col min="3346" max="3584" width="9" style="1"/>
    <col min="3585" max="3585" width="2.625" style="1" customWidth="1"/>
    <col min="3586" max="3586" width="10.75" style="1" customWidth="1"/>
    <col min="3587" max="3588" width="20.75" style="1" customWidth="1"/>
    <col min="3589" max="3589" width="74.375" style="1" customWidth="1"/>
    <col min="3590" max="3590" width="6.25" style="1" customWidth="1"/>
    <col min="3591" max="3591" width="9.875" style="1" bestFit="1" customWidth="1"/>
    <col min="3592" max="3592" width="9.875" style="1" customWidth="1"/>
    <col min="3593" max="3593" width="7.25" style="1" customWidth="1"/>
    <col min="3594" max="3594" width="40.75" style="1" customWidth="1"/>
    <col min="3595" max="3596" width="35.75" style="1" customWidth="1"/>
    <col min="3597" max="3597" width="20.75" style="1" customWidth="1"/>
    <col min="3598" max="3598" width="10.75" style="1" customWidth="1"/>
    <col min="3599" max="3599" width="16" style="1" customWidth="1"/>
    <col min="3600" max="3600" width="30.125" style="1" customWidth="1"/>
    <col min="3601" max="3601" width="20.75" style="1" customWidth="1"/>
    <col min="3602" max="3840" width="9" style="1"/>
    <col min="3841" max="3841" width="2.625" style="1" customWidth="1"/>
    <col min="3842" max="3842" width="10.75" style="1" customWidth="1"/>
    <col min="3843" max="3844" width="20.75" style="1" customWidth="1"/>
    <col min="3845" max="3845" width="74.375" style="1" customWidth="1"/>
    <col min="3846" max="3846" width="6.25" style="1" customWidth="1"/>
    <col min="3847" max="3847" width="9.875" style="1" bestFit="1" customWidth="1"/>
    <col min="3848" max="3848" width="9.875" style="1" customWidth="1"/>
    <col min="3849" max="3849" width="7.25" style="1" customWidth="1"/>
    <col min="3850" max="3850" width="40.75" style="1" customWidth="1"/>
    <col min="3851" max="3852" width="35.75" style="1" customWidth="1"/>
    <col min="3853" max="3853" width="20.75" style="1" customWidth="1"/>
    <col min="3854" max="3854" width="10.75" style="1" customWidth="1"/>
    <col min="3855" max="3855" width="16" style="1" customWidth="1"/>
    <col min="3856" max="3856" width="30.125" style="1" customWidth="1"/>
    <col min="3857" max="3857" width="20.75" style="1" customWidth="1"/>
    <col min="3858" max="4096" width="9" style="1"/>
    <col min="4097" max="4097" width="2.625" style="1" customWidth="1"/>
    <col min="4098" max="4098" width="10.75" style="1" customWidth="1"/>
    <col min="4099" max="4100" width="20.75" style="1" customWidth="1"/>
    <col min="4101" max="4101" width="74.375" style="1" customWidth="1"/>
    <col min="4102" max="4102" width="6.25" style="1" customWidth="1"/>
    <col min="4103" max="4103" width="9.875" style="1" bestFit="1" customWidth="1"/>
    <col min="4104" max="4104" width="9.875" style="1" customWidth="1"/>
    <col min="4105" max="4105" width="7.25" style="1" customWidth="1"/>
    <col min="4106" max="4106" width="40.75" style="1" customWidth="1"/>
    <col min="4107" max="4108" width="35.75" style="1" customWidth="1"/>
    <col min="4109" max="4109" width="20.75" style="1" customWidth="1"/>
    <col min="4110" max="4110" width="10.75" style="1" customWidth="1"/>
    <col min="4111" max="4111" width="16" style="1" customWidth="1"/>
    <col min="4112" max="4112" width="30.125" style="1" customWidth="1"/>
    <col min="4113" max="4113" width="20.75" style="1" customWidth="1"/>
    <col min="4114" max="4352" width="9" style="1"/>
    <col min="4353" max="4353" width="2.625" style="1" customWidth="1"/>
    <col min="4354" max="4354" width="10.75" style="1" customWidth="1"/>
    <col min="4355" max="4356" width="20.75" style="1" customWidth="1"/>
    <col min="4357" max="4357" width="74.375" style="1" customWidth="1"/>
    <col min="4358" max="4358" width="6.25" style="1" customWidth="1"/>
    <col min="4359" max="4359" width="9.875" style="1" bestFit="1" customWidth="1"/>
    <col min="4360" max="4360" width="9.875" style="1" customWidth="1"/>
    <col min="4361" max="4361" width="7.25" style="1" customWidth="1"/>
    <col min="4362" max="4362" width="40.75" style="1" customWidth="1"/>
    <col min="4363" max="4364" width="35.75" style="1" customWidth="1"/>
    <col min="4365" max="4365" width="20.75" style="1" customWidth="1"/>
    <col min="4366" max="4366" width="10.75" style="1" customWidth="1"/>
    <col min="4367" max="4367" width="16" style="1" customWidth="1"/>
    <col min="4368" max="4368" width="30.125" style="1" customWidth="1"/>
    <col min="4369" max="4369" width="20.75" style="1" customWidth="1"/>
    <col min="4370" max="4608" width="9" style="1"/>
    <col min="4609" max="4609" width="2.625" style="1" customWidth="1"/>
    <col min="4610" max="4610" width="10.75" style="1" customWidth="1"/>
    <col min="4611" max="4612" width="20.75" style="1" customWidth="1"/>
    <col min="4613" max="4613" width="74.375" style="1" customWidth="1"/>
    <col min="4614" max="4614" width="6.25" style="1" customWidth="1"/>
    <col min="4615" max="4615" width="9.875" style="1" bestFit="1" customWidth="1"/>
    <col min="4616" max="4616" width="9.875" style="1" customWidth="1"/>
    <col min="4617" max="4617" width="7.25" style="1" customWidth="1"/>
    <col min="4618" max="4618" width="40.75" style="1" customWidth="1"/>
    <col min="4619" max="4620" width="35.75" style="1" customWidth="1"/>
    <col min="4621" max="4621" width="20.75" style="1" customWidth="1"/>
    <col min="4622" max="4622" width="10.75" style="1" customWidth="1"/>
    <col min="4623" max="4623" width="16" style="1" customWidth="1"/>
    <col min="4624" max="4624" width="30.125" style="1" customWidth="1"/>
    <col min="4625" max="4625" width="20.75" style="1" customWidth="1"/>
    <col min="4626" max="4864" width="9" style="1"/>
    <col min="4865" max="4865" width="2.625" style="1" customWidth="1"/>
    <col min="4866" max="4866" width="10.75" style="1" customWidth="1"/>
    <col min="4867" max="4868" width="20.75" style="1" customWidth="1"/>
    <col min="4869" max="4869" width="74.375" style="1" customWidth="1"/>
    <col min="4870" max="4870" width="6.25" style="1" customWidth="1"/>
    <col min="4871" max="4871" width="9.875" style="1" bestFit="1" customWidth="1"/>
    <col min="4872" max="4872" width="9.875" style="1" customWidth="1"/>
    <col min="4873" max="4873" width="7.25" style="1" customWidth="1"/>
    <col min="4874" max="4874" width="40.75" style="1" customWidth="1"/>
    <col min="4875" max="4876" width="35.75" style="1" customWidth="1"/>
    <col min="4877" max="4877" width="20.75" style="1" customWidth="1"/>
    <col min="4878" max="4878" width="10.75" style="1" customWidth="1"/>
    <col min="4879" max="4879" width="16" style="1" customWidth="1"/>
    <col min="4880" max="4880" width="30.125" style="1" customWidth="1"/>
    <col min="4881" max="4881" width="20.75" style="1" customWidth="1"/>
    <col min="4882" max="5120" width="9" style="1"/>
    <col min="5121" max="5121" width="2.625" style="1" customWidth="1"/>
    <col min="5122" max="5122" width="10.75" style="1" customWidth="1"/>
    <col min="5123" max="5124" width="20.75" style="1" customWidth="1"/>
    <col min="5125" max="5125" width="74.375" style="1" customWidth="1"/>
    <col min="5126" max="5126" width="6.25" style="1" customWidth="1"/>
    <col min="5127" max="5127" width="9.875" style="1" bestFit="1" customWidth="1"/>
    <col min="5128" max="5128" width="9.875" style="1" customWidth="1"/>
    <col min="5129" max="5129" width="7.25" style="1" customWidth="1"/>
    <col min="5130" max="5130" width="40.75" style="1" customWidth="1"/>
    <col min="5131" max="5132" width="35.75" style="1" customWidth="1"/>
    <col min="5133" max="5133" width="20.75" style="1" customWidth="1"/>
    <col min="5134" max="5134" width="10.75" style="1" customWidth="1"/>
    <col min="5135" max="5135" width="16" style="1" customWidth="1"/>
    <col min="5136" max="5136" width="30.125" style="1" customWidth="1"/>
    <col min="5137" max="5137" width="20.75" style="1" customWidth="1"/>
    <col min="5138" max="5376" width="9" style="1"/>
    <col min="5377" max="5377" width="2.625" style="1" customWidth="1"/>
    <col min="5378" max="5378" width="10.75" style="1" customWidth="1"/>
    <col min="5379" max="5380" width="20.75" style="1" customWidth="1"/>
    <col min="5381" max="5381" width="74.375" style="1" customWidth="1"/>
    <col min="5382" max="5382" width="6.25" style="1" customWidth="1"/>
    <col min="5383" max="5383" width="9.875" style="1" bestFit="1" customWidth="1"/>
    <col min="5384" max="5384" width="9.875" style="1" customWidth="1"/>
    <col min="5385" max="5385" width="7.25" style="1" customWidth="1"/>
    <col min="5386" max="5386" width="40.75" style="1" customWidth="1"/>
    <col min="5387" max="5388" width="35.75" style="1" customWidth="1"/>
    <col min="5389" max="5389" width="20.75" style="1" customWidth="1"/>
    <col min="5390" max="5390" width="10.75" style="1" customWidth="1"/>
    <col min="5391" max="5391" width="16" style="1" customWidth="1"/>
    <col min="5392" max="5392" width="30.125" style="1" customWidth="1"/>
    <col min="5393" max="5393" width="20.75" style="1" customWidth="1"/>
    <col min="5394" max="5632" width="9" style="1"/>
    <col min="5633" max="5633" width="2.625" style="1" customWidth="1"/>
    <col min="5634" max="5634" width="10.75" style="1" customWidth="1"/>
    <col min="5635" max="5636" width="20.75" style="1" customWidth="1"/>
    <col min="5637" max="5637" width="74.375" style="1" customWidth="1"/>
    <col min="5638" max="5638" width="6.25" style="1" customWidth="1"/>
    <col min="5639" max="5639" width="9.875" style="1" bestFit="1" customWidth="1"/>
    <col min="5640" max="5640" width="9.875" style="1" customWidth="1"/>
    <col min="5641" max="5641" width="7.25" style="1" customWidth="1"/>
    <col min="5642" max="5642" width="40.75" style="1" customWidth="1"/>
    <col min="5643" max="5644" width="35.75" style="1" customWidth="1"/>
    <col min="5645" max="5645" width="20.75" style="1" customWidth="1"/>
    <col min="5646" max="5646" width="10.75" style="1" customWidth="1"/>
    <col min="5647" max="5647" width="16" style="1" customWidth="1"/>
    <col min="5648" max="5648" width="30.125" style="1" customWidth="1"/>
    <col min="5649" max="5649" width="20.75" style="1" customWidth="1"/>
    <col min="5650" max="5888" width="9" style="1"/>
    <col min="5889" max="5889" width="2.625" style="1" customWidth="1"/>
    <col min="5890" max="5890" width="10.75" style="1" customWidth="1"/>
    <col min="5891" max="5892" width="20.75" style="1" customWidth="1"/>
    <col min="5893" max="5893" width="74.375" style="1" customWidth="1"/>
    <col min="5894" max="5894" width="6.25" style="1" customWidth="1"/>
    <col min="5895" max="5895" width="9.875" style="1" bestFit="1" customWidth="1"/>
    <col min="5896" max="5896" width="9.875" style="1" customWidth="1"/>
    <col min="5897" max="5897" width="7.25" style="1" customWidth="1"/>
    <col min="5898" max="5898" width="40.75" style="1" customWidth="1"/>
    <col min="5899" max="5900" width="35.75" style="1" customWidth="1"/>
    <col min="5901" max="5901" width="20.75" style="1" customWidth="1"/>
    <col min="5902" max="5902" width="10.75" style="1" customWidth="1"/>
    <col min="5903" max="5903" width="16" style="1" customWidth="1"/>
    <col min="5904" max="5904" width="30.125" style="1" customWidth="1"/>
    <col min="5905" max="5905" width="20.75" style="1" customWidth="1"/>
    <col min="5906" max="6144" width="9" style="1"/>
    <col min="6145" max="6145" width="2.625" style="1" customWidth="1"/>
    <col min="6146" max="6146" width="10.75" style="1" customWidth="1"/>
    <col min="6147" max="6148" width="20.75" style="1" customWidth="1"/>
    <col min="6149" max="6149" width="74.375" style="1" customWidth="1"/>
    <col min="6150" max="6150" width="6.25" style="1" customWidth="1"/>
    <col min="6151" max="6151" width="9.875" style="1" bestFit="1" customWidth="1"/>
    <col min="6152" max="6152" width="9.875" style="1" customWidth="1"/>
    <col min="6153" max="6153" width="7.25" style="1" customWidth="1"/>
    <col min="6154" max="6154" width="40.75" style="1" customWidth="1"/>
    <col min="6155" max="6156" width="35.75" style="1" customWidth="1"/>
    <col min="6157" max="6157" width="20.75" style="1" customWidth="1"/>
    <col min="6158" max="6158" width="10.75" style="1" customWidth="1"/>
    <col min="6159" max="6159" width="16" style="1" customWidth="1"/>
    <col min="6160" max="6160" width="30.125" style="1" customWidth="1"/>
    <col min="6161" max="6161" width="20.75" style="1" customWidth="1"/>
    <col min="6162" max="6400" width="9" style="1"/>
    <col min="6401" max="6401" width="2.625" style="1" customWidth="1"/>
    <col min="6402" max="6402" width="10.75" style="1" customWidth="1"/>
    <col min="6403" max="6404" width="20.75" style="1" customWidth="1"/>
    <col min="6405" max="6405" width="74.375" style="1" customWidth="1"/>
    <col min="6406" max="6406" width="6.25" style="1" customWidth="1"/>
    <col min="6407" max="6407" width="9.875" style="1" bestFit="1" customWidth="1"/>
    <col min="6408" max="6408" width="9.875" style="1" customWidth="1"/>
    <col min="6409" max="6409" width="7.25" style="1" customWidth="1"/>
    <col min="6410" max="6410" width="40.75" style="1" customWidth="1"/>
    <col min="6411" max="6412" width="35.75" style="1" customWidth="1"/>
    <col min="6413" max="6413" width="20.75" style="1" customWidth="1"/>
    <col min="6414" max="6414" width="10.75" style="1" customWidth="1"/>
    <col min="6415" max="6415" width="16" style="1" customWidth="1"/>
    <col min="6416" max="6416" width="30.125" style="1" customWidth="1"/>
    <col min="6417" max="6417" width="20.75" style="1" customWidth="1"/>
    <col min="6418" max="6656" width="9" style="1"/>
    <col min="6657" max="6657" width="2.625" style="1" customWidth="1"/>
    <col min="6658" max="6658" width="10.75" style="1" customWidth="1"/>
    <col min="6659" max="6660" width="20.75" style="1" customWidth="1"/>
    <col min="6661" max="6661" width="74.375" style="1" customWidth="1"/>
    <col min="6662" max="6662" width="6.25" style="1" customWidth="1"/>
    <col min="6663" max="6663" width="9.875" style="1" bestFit="1" customWidth="1"/>
    <col min="6664" max="6664" width="9.875" style="1" customWidth="1"/>
    <col min="6665" max="6665" width="7.25" style="1" customWidth="1"/>
    <col min="6666" max="6666" width="40.75" style="1" customWidth="1"/>
    <col min="6667" max="6668" width="35.75" style="1" customWidth="1"/>
    <col min="6669" max="6669" width="20.75" style="1" customWidth="1"/>
    <col min="6670" max="6670" width="10.75" style="1" customWidth="1"/>
    <col min="6671" max="6671" width="16" style="1" customWidth="1"/>
    <col min="6672" max="6672" width="30.125" style="1" customWidth="1"/>
    <col min="6673" max="6673" width="20.75" style="1" customWidth="1"/>
    <col min="6674" max="6912" width="9" style="1"/>
    <col min="6913" max="6913" width="2.625" style="1" customWidth="1"/>
    <col min="6914" max="6914" width="10.75" style="1" customWidth="1"/>
    <col min="6915" max="6916" width="20.75" style="1" customWidth="1"/>
    <col min="6917" max="6917" width="74.375" style="1" customWidth="1"/>
    <col min="6918" max="6918" width="6.25" style="1" customWidth="1"/>
    <col min="6919" max="6919" width="9.875" style="1" bestFit="1" customWidth="1"/>
    <col min="6920" max="6920" width="9.875" style="1" customWidth="1"/>
    <col min="6921" max="6921" width="7.25" style="1" customWidth="1"/>
    <col min="6922" max="6922" width="40.75" style="1" customWidth="1"/>
    <col min="6923" max="6924" width="35.75" style="1" customWidth="1"/>
    <col min="6925" max="6925" width="20.75" style="1" customWidth="1"/>
    <col min="6926" max="6926" width="10.75" style="1" customWidth="1"/>
    <col min="6927" max="6927" width="16" style="1" customWidth="1"/>
    <col min="6928" max="6928" width="30.125" style="1" customWidth="1"/>
    <col min="6929" max="6929" width="20.75" style="1" customWidth="1"/>
    <col min="6930" max="7168" width="9" style="1"/>
    <col min="7169" max="7169" width="2.625" style="1" customWidth="1"/>
    <col min="7170" max="7170" width="10.75" style="1" customWidth="1"/>
    <col min="7171" max="7172" width="20.75" style="1" customWidth="1"/>
    <col min="7173" max="7173" width="74.375" style="1" customWidth="1"/>
    <col min="7174" max="7174" width="6.25" style="1" customWidth="1"/>
    <col min="7175" max="7175" width="9.875" style="1" bestFit="1" customWidth="1"/>
    <col min="7176" max="7176" width="9.875" style="1" customWidth="1"/>
    <col min="7177" max="7177" width="7.25" style="1" customWidth="1"/>
    <col min="7178" max="7178" width="40.75" style="1" customWidth="1"/>
    <col min="7179" max="7180" width="35.75" style="1" customWidth="1"/>
    <col min="7181" max="7181" width="20.75" style="1" customWidth="1"/>
    <col min="7182" max="7182" width="10.75" style="1" customWidth="1"/>
    <col min="7183" max="7183" width="16" style="1" customWidth="1"/>
    <col min="7184" max="7184" width="30.125" style="1" customWidth="1"/>
    <col min="7185" max="7185" width="20.75" style="1" customWidth="1"/>
    <col min="7186" max="7424" width="9" style="1"/>
    <col min="7425" max="7425" width="2.625" style="1" customWidth="1"/>
    <col min="7426" max="7426" width="10.75" style="1" customWidth="1"/>
    <col min="7427" max="7428" width="20.75" style="1" customWidth="1"/>
    <col min="7429" max="7429" width="74.375" style="1" customWidth="1"/>
    <col min="7430" max="7430" width="6.25" style="1" customWidth="1"/>
    <col min="7431" max="7431" width="9.875" style="1" bestFit="1" customWidth="1"/>
    <col min="7432" max="7432" width="9.875" style="1" customWidth="1"/>
    <col min="7433" max="7433" width="7.25" style="1" customWidth="1"/>
    <col min="7434" max="7434" width="40.75" style="1" customWidth="1"/>
    <col min="7435" max="7436" width="35.75" style="1" customWidth="1"/>
    <col min="7437" max="7437" width="20.75" style="1" customWidth="1"/>
    <col min="7438" max="7438" width="10.75" style="1" customWidth="1"/>
    <col min="7439" max="7439" width="16" style="1" customWidth="1"/>
    <col min="7440" max="7440" width="30.125" style="1" customWidth="1"/>
    <col min="7441" max="7441" width="20.75" style="1" customWidth="1"/>
    <col min="7442" max="7680" width="9" style="1"/>
    <col min="7681" max="7681" width="2.625" style="1" customWidth="1"/>
    <col min="7682" max="7682" width="10.75" style="1" customWidth="1"/>
    <col min="7683" max="7684" width="20.75" style="1" customWidth="1"/>
    <col min="7685" max="7685" width="74.375" style="1" customWidth="1"/>
    <col min="7686" max="7686" width="6.25" style="1" customWidth="1"/>
    <col min="7687" max="7687" width="9.875" style="1" bestFit="1" customWidth="1"/>
    <col min="7688" max="7688" width="9.875" style="1" customWidth="1"/>
    <col min="7689" max="7689" width="7.25" style="1" customWidth="1"/>
    <col min="7690" max="7690" width="40.75" style="1" customWidth="1"/>
    <col min="7691" max="7692" width="35.75" style="1" customWidth="1"/>
    <col min="7693" max="7693" width="20.75" style="1" customWidth="1"/>
    <col min="7694" max="7694" width="10.75" style="1" customWidth="1"/>
    <col min="7695" max="7695" width="16" style="1" customWidth="1"/>
    <col min="7696" max="7696" width="30.125" style="1" customWidth="1"/>
    <col min="7697" max="7697" width="20.75" style="1" customWidth="1"/>
    <col min="7698" max="7936" width="9" style="1"/>
    <col min="7937" max="7937" width="2.625" style="1" customWidth="1"/>
    <col min="7938" max="7938" width="10.75" style="1" customWidth="1"/>
    <col min="7939" max="7940" width="20.75" style="1" customWidth="1"/>
    <col min="7941" max="7941" width="74.375" style="1" customWidth="1"/>
    <col min="7942" max="7942" width="6.25" style="1" customWidth="1"/>
    <col min="7943" max="7943" width="9.875" style="1" bestFit="1" customWidth="1"/>
    <col min="7944" max="7944" width="9.875" style="1" customWidth="1"/>
    <col min="7945" max="7945" width="7.25" style="1" customWidth="1"/>
    <col min="7946" max="7946" width="40.75" style="1" customWidth="1"/>
    <col min="7947" max="7948" width="35.75" style="1" customWidth="1"/>
    <col min="7949" max="7949" width="20.75" style="1" customWidth="1"/>
    <col min="7950" max="7950" width="10.75" style="1" customWidth="1"/>
    <col min="7951" max="7951" width="16" style="1" customWidth="1"/>
    <col min="7952" max="7952" width="30.125" style="1" customWidth="1"/>
    <col min="7953" max="7953" width="20.75" style="1" customWidth="1"/>
    <col min="7954" max="8192" width="9" style="1"/>
    <col min="8193" max="8193" width="2.625" style="1" customWidth="1"/>
    <col min="8194" max="8194" width="10.75" style="1" customWidth="1"/>
    <col min="8195" max="8196" width="20.75" style="1" customWidth="1"/>
    <col min="8197" max="8197" width="74.375" style="1" customWidth="1"/>
    <col min="8198" max="8198" width="6.25" style="1" customWidth="1"/>
    <col min="8199" max="8199" width="9.875" style="1" bestFit="1" customWidth="1"/>
    <col min="8200" max="8200" width="9.875" style="1" customWidth="1"/>
    <col min="8201" max="8201" width="7.25" style="1" customWidth="1"/>
    <col min="8202" max="8202" width="40.75" style="1" customWidth="1"/>
    <col min="8203" max="8204" width="35.75" style="1" customWidth="1"/>
    <col min="8205" max="8205" width="20.75" style="1" customWidth="1"/>
    <col min="8206" max="8206" width="10.75" style="1" customWidth="1"/>
    <col min="8207" max="8207" width="16" style="1" customWidth="1"/>
    <col min="8208" max="8208" width="30.125" style="1" customWidth="1"/>
    <col min="8209" max="8209" width="20.75" style="1" customWidth="1"/>
    <col min="8210" max="8448" width="9" style="1"/>
    <col min="8449" max="8449" width="2.625" style="1" customWidth="1"/>
    <col min="8450" max="8450" width="10.75" style="1" customWidth="1"/>
    <col min="8451" max="8452" width="20.75" style="1" customWidth="1"/>
    <col min="8453" max="8453" width="74.375" style="1" customWidth="1"/>
    <col min="8454" max="8454" width="6.25" style="1" customWidth="1"/>
    <col min="8455" max="8455" width="9.875" style="1" bestFit="1" customWidth="1"/>
    <col min="8456" max="8456" width="9.875" style="1" customWidth="1"/>
    <col min="8457" max="8457" width="7.25" style="1" customWidth="1"/>
    <col min="8458" max="8458" width="40.75" style="1" customWidth="1"/>
    <col min="8459" max="8460" width="35.75" style="1" customWidth="1"/>
    <col min="8461" max="8461" width="20.75" style="1" customWidth="1"/>
    <col min="8462" max="8462" width="10.75" style="1" customWidth="1"/>
    <col min="8463" max="8463" width="16" style="1" customWidth="1"/>
    <col min="8464" max="8464" width="30.125" style="1" customWidth="1"/>
    <col min="8465" max="8465" width="20.75" style="1" customWidth="1"/>
    <col min="8466" max="8704" width="9" style="1"/>
    <col min="8705" max="8705" width="2.625" style="1" customWidth="1"/>
    <col min="8706" max="8706" width="10.75" style="1" customWidth="1"/>
    <col min="8707" max="8708" width="20.75" style="1" customWidth="1"/>
    <col min="8709" max="8709" width="74.375" style="1" customWidth="1"/>
    <col min="8710" max="8710" width="6.25" style="1" customWidth="1"/>
    <col min="8711" max="8711" width="9.875" style="1" bestFit="1" customWidth="1"/>
    <col min="8712" max="8712" width="9.875" style="1" customWidth="1"/>
    <col min="8713" max="8713" width="7.25" style="1" customWidth="1"/>
    <col min="8714" max="8714" width="40.75" style="1" customWidth="1"/>
    <col min="8715" max="8716" width="35.75" style="1" customWidth="1"/>
    <col min="8717" max="8717" width="20.75" style="1" customWidth="1"/>
    <col min="8718" max="8718" width="10.75" style="1" customWidth="1"/>
    <col min="8719" max="8719" width="16" style="1" customWidth="1"/>
    <col min="8720" max="8720" width="30.125" style="1" customWidth="1"/>
    <col min="8721" max="8721" width="20.75" style="1" customWidth="1"/>
    <col min="8722" max="8960" width="9" style="1"/>
    <col min="8961" max="8961" width="2.625" style="1" customWidth="1"/>
    <col min="8962" max="8962" width="10.75" style="1" customWidth="1"/>
    <col min="8963" max="8964" width="20.75" style="1" customWidth="1"/>
    <col min="8965" max="8965" width="74.375" style="1" customWidth="1"/>
    <col min="8966" max="8966" width="6.25" style="1" customWidth="1"/>
    <col min="8967" max="8967" width="9.875" style="1" bestFit="1" customWidth="1"/>
    <col min="8968" max="8968" width="9.875" style="1" customWidth="1"/>
    <col min="8969" max="8969" width="7.25" style="1" customWidth="1"/>
    <col min="8970" max="8970" width="40.75" style="1" customWidth="1"/>
    <col min="8971" max="8972" width="35.75" style="1" customWidth="1"/>
    <col min="8973" max="8973" width="20.75" style="1" customWidth="1"/>
    <col min="8974" max="8974" width="10.75" style="1" customWidth="1"/>
    <col min="8975" max="8975" width="16" style="1" customWidth="1"/>
    <col min="8976" max="8976" width="30.125" style="1" customWidth="1"/>
    <col min="8977" max="8977" width="20.75" style="1" customWidth="1"/>
    <col min="8978" max="9216" width="9" style="1"/>
    <col min="9217" max="9217" width="2.625" style="1" customWidth="1"/>
    <col min="9218" max="9218" width="10.75" style="1" customWidth="1"/>
    <col min="9219" max="9220" width="20.75" style="1" customWidth="1"/>
    <col min="9221" max="9221" width="74.375" style="1" customWidth="1"/>
    <col min="9222" max="9222" width="6.25" style="1" customWidth="1"/>
    <col min="9223" max="9223" width="9.875" style="1" bestFit="1" customWidth="1"/>
    <col min="9224" max="9224" width="9.875" style="1" customWidth="1"/>
    <col min="9225" max="9225" width="7.25" style="1" customWidth="1"/>
    <col min="9226" max="9226" width="40.75" style="1" customWidth="1"/>
    <col min="9227" max="9228" width="35.75" style="1" customWidth="1"/>
    <col min="9229" max="9229" width="20.75" style="1" customWidth="1"/>
    <col min="9230" max="9230" width="10.75" style="1" customWidth="1"/>
    <col min="9231" max="9231" width="16" style="1" customWidth="1"/>
    <col min="9232" max="9232" width="30.125" style="1" customWidth="1"/>
    <col min="9233" max="9233" width="20.75" style="1" customWidth="1"/>
    <col min="9234" max="9472" width="9" style="1"/>
    <col min="9473" max="9473" width="2.625" style="1" customWidth="1"/>
    <col min="9474" max="9474" width="10.75" style="1" customWidth="1"/>
    <col min="9475" max="9476" width="20.75" style="1" customWidth="1"/>
    <col min="9477" max="9477" width="74.375" style="1" customWidth="1"/>
    <col min="9478" max="9478" width="6.25" style="1" customWidth="1"/>
    <col min="9479" max="9479" width="9.875" style="1" bestFit="1" customWidth="1"/>
    <col min="9480" max="9480" width="9.875" style="1" customWidth="1"/>
    <col min="9481" max="9481" width="7.25" style="1" customWidth="1"/>
    <col min="9482" max="9482" width="40.75" style="1" customWidth="1"/>
    <col min="9483" max="9484" width="35.75" style="1" customWidth="1"/>
    <col min="9485" max="9485" width="20.75" style="1" customWidth="1"/>
    <col min="9486" max="9486" width="10.75" style="1" customWidth="1"/>
    <col min="9487" max="9487" width="16" style="1" customWidth="1"/>
    <col min="9488" max="9488" width="30.125" style="1" customWidth="1"/>
    <col min="9489" max="9489" width="20.75" style="1" customWidth="1"/>
    <col min="9490" max="9728" width="9" style="1"/>
    <col min="9729" max="9729" width="2.625" style="1" customWidth="1"/>
    <col min="9730" max="9730" width="10.75" style="1" customWidth="1"/>
    <col min="9731" max="9732" width="20.75" style="1" customWidth="1"/>
    <col min="9733" max="9733" width="74.375" style="1" customWidth="1"/>
    <col min="9734" max="9734" width="6.25" style="1" customWidth="1"/>
    <col min="9735" max="9735" width="9.875" style="1" bestFit="1" customWidth="1"/>
    <col min="9736" max="9736" width="9.875" style="1" customWidth="1"/>
    <col min="9737" max="9737" width="7.25" style="1" customWidth="1"/>
    <col min="9738" max="9738" width="40.75" style="1" customWidth="1"/>
    <col min="9739" max="9740" width="35.75" style="1" customWidth="1"/>
    <col min="9741" max="9741" width="20.75" style="1" customWidth="1"/>
    <col min="9742" max="9742" width="10.75" style="1" customWidth="1"/>
    <col min="9743" max="9743" width="16" style="1" customWidth="1"/>
    <col min="9744" max="9744" width="30.125" style="1" customWidth="1"/>
    <col min="9745" max="9745" width="20.75" style="1" customWidth="1"/>
    <col min="9746" max="9984" width="9" style="1"/>
    <col min="9985" max="9985" width="2.625" style="1" customWidth="1"/>
    <col min="9986" max="9986" width="10.75" style="1" customWidth="1"/>
    <col min="9987" max="9988" width="20.75" style="1" customWidth="1"/>
    <col min="9989" max="9989" width="74.375" style="1" customWidth="1"/>
    <col min="9990" max="9990" width="6.25" style="1" customWidth="1"/>
    <col min="9991" max="9991" width="9.875" style="1" bestFit="1" customWidth="1"/>
    <col min="9992" max="9992" width="9.875" style="1" customWidth="1"/>
    <col min="9993" max="9993" width="7.25" style="1" customWidth="1"/>
    <col min="9994" max="9994" width="40.75" style="1" customWidth="1"/>
    <col min="9995" max="9996" width="35.75" style="1" customWidth="1"/>
    <col min="9997" max="9997" width="20.75" style="1" customWidth="1"/>
    <col min="9998" max="9998" width="10.75" style="1" customWidth="1"/>
    <col min="9999" max="9999" width="16" style="1" customWidth="1"/>
    <col min="10000" max="10000" width="30.125" style="1" customWidth="1"/>
    <col min="10001" max="10001" width="20.75" style="1" customWidth="1"/>
    <col min="10002" max="10240" width="9" style="1"/>
    <col min="10241" max="10241" width="2.625" style="1" customWidth="1"/>
    <col min="10242" max="10242" width="10.75" style="1" customWidth="1"/>
    <col min="10243" max="10244" width="20.75" style="1" customWidth="1"/>
    <col min="10245" max="10245" width="74.375" style="1" customWidth="1"/>
    <col min="10246" max="10246" width="6.25" style="1" customWidth="1"/>
    <col min="10247" max="10247" width="9.875" style="1" bestFit="1" customWidth="1"/>
    <col min="10248" max="10248" width="9.875" style="1" customWidth="1"/>
    <col min="10249" max="10249" width="7.25" style="1" customWidth="1"/>
    <col min="10250" max="10250" width="40.75" style="1" customWidth="1"/>
    <col min="10251" max="10252" width="35.75" style="1" customWidth="1"/>
    <col min="10253" max="10253" width="20.75" style="1" customWidth="1"/>
    <col min="10254" max="10254" width="10.75" style="1" customWidth="1"/>
    <col min="10255" max="10255" width="16" style="1" customWidth="1"/>
    <col min="10256" max="10256" width="30.125" style="1" customWidth="1"/>
    <col min="10257" max="10257" width="20.75" style="1" customWidth="1"/>
    <col min="10258" max="10496" width="9" style="1"/>
    <col min="10497" max="10497" width="2.625" style="1" customWidth="1"/>
    <col min="10498" max="10498" width="10.75" style="1" customWidth="1"/>
    <col min="10499" max="10500" width="20.75" style="1" customWidth="1"/>
    <col min="10501" max="10501" width="74.375" style="1" customWidth="1"/>
    <col min="10502" max="10502" width="6.25" style="1" customWidth="1"/>
    <col min="10503" max="10503" width="9.875" style="1" bestFit="1" customWidth="1"/>
    <col min="10504" max="10504" width="9.875" style="1" customWidth="1"/>
    <col min="10505" max="10505" width="7.25" style="1" customWidth="1"/>
    <col min="10506" max="10506" width="40.75" style="1" customWidth="1"/>
    <col min="10507" max="10508" width="35.75" style="1" customWidth="1"/>
    <col min="10509" max="10509" width="20.75" style="1" customWidth="1"/>
    <col min="10510" max="10510" width="10.75" style="1" customWidth="1"/>
    <col min="10511" max="10511" width="16" style="1" customWidth="1"/>
    <col min="10512" max="10512" width="30.125" style="1" customWidth="1"/>
    <col min="10513" max="10513" width="20.75" style="1" customWidth="1"/>
    <col min="10514" max="10752" width="9" style="1"/>
    <col min="10753" max="10753" width="2.625" style="1" customWidth="1"/>
    <col min="10754" max="10754" width="10.75" style="1" customWidth="1"/>
    <col min="10755" max="10756" width="20.75" style="1" customWidth="1"/>
    <col min="10757" max="10757" width="74.375" style="1" customWidth="1"/>
    <col min="10758" max="10758" width="6.25" style="1" customWidth="1"/>
    <col min="10759" max="10759" width="9.875" style="1" bestFit="1" customWidth="1"/>
    <col min="10760" max="10760" width="9.875" style="1" customWidth="1"/>
    <col min="10761" max="10761" width="7.25" style="1" customWidth="1"/>
    <col min="10762" max="10762" width="40.75" style="1" customWidth="1"/>
    <col min="10763" max="10764" width="35.75" style="1" customWidth="1"/>
    <col min="10765" max="10765" width="20.75" style="1" customWidth="1"/>
    <col min="10766" max="10766" width="10.75" style="1" customWidth="1"/>
    <col min="10767" max="10767" width="16" style="1" customWidth="1"/>
    <col min="10768" max="10768" width="30.125" style="1" customWidth="1"/>
    <col min="10769" max="10769" width="20.75" style="1" customWidth="1"/>
    <col min="10770" max="11008" width="9" style="1"/>
    <col min="11009" max="11009" width="2.625" style="1" customWidth="1"/>
    <col min="11010" max="11010" width="10.75" style="1" customWidth="1"/>
    <col min="11011" max="11012" width="20.75" style="1" customWidth="1"/>
    <col min="11013" max="11013" width="74.375" style="1" customWidth="1"/>
    <col min="11014" max="11014" width="6.25" style="1" customWidth="1"/>
    <col min="11015" max="11015" width="9.875" style="1" bestFit="1" customWidth="1"/>
    <col min="11016" max="11016" width="9.875" style="1" customWidth="1"/>
    <col min="11017" max="11017" width="7.25" style="1" customWidth="1"/>
    <col min="11018" max="11018" width="40.75" style="1" customWidth="1"/>
    <col min="11019" max="11020" width="35.75" style="1" customWidth="1"/>
    <col min="11021" max="11021" width="20.75" style="1" customWidth="1"/>
    <col min="11022" max="11022" width="10.75" style="1" customWidth="1"/>
    <col min="11023" max="11023" width="16" style="1" customWidth="1"/>
    <col min="11024" max="11024" width="30.125" style="1" customWidth="1"/>
    <col min="11025" max="11025" width="20.75" style="1" customWidth="1"/>
    <col min="11026" max="11264" width="9" style="1"/>
    <col min="11265" max="11265" width="2.625" style="1" customWidth="1"/>
    <col min="11266" max="11266" width="10.75" style="1" customWidth="1"/>
    <col min="11267" max="11268" width="20.75" style="1" customWidth="1"/>
    <col min="11269" max="11269" width="74.375" style="1" customWidth="1"/>
    <col min="11270" max="11270" width="6.25" style="1" customWidth="1"/>
    <col min="11271" max="11271" width="9.875" style="1" bestFit="1" customWidth="1"/>
    <col min="11272" max="11272" width="9.875" style="1" customWidth="1"/>
    <col min="11273" max="11273" width="7.25" style="1" customWidth="1"/>
    <col min="11274" max="11274" width="40.75" style="1" customWidth="1"/>
    <col min="11275" max="11276" width="35.75" style="1" customWidth="1"/>
    <col min="11277" max="11277" width="20.75" style="1" customWidth="1"/>
    <col min="11278" max="11278" width="10.75" style="1" customWidth="1"/>
    <col min="11279" max="11279" width="16" style="1" customWidth="1"/>
    <col min="11280" max="11280" width="30.125" style="1" customWidth="1"/>
    <col min="11281" max="11281" width="20.75" style="1" customWidth="1"/>
    <col min="11282" max="11520" width="9" style="1"/>
    <col min="11521" max="11521" width="2.625" style="1" customWidth="1"/>
    <col min="11522" max="11522" width="10.75" style="1" customWidth="1"/>
    <col min="11523" max="11524" width="20.75" style="1" customWidth="1"/>
    <col min="11525" max="11525" width="74.375" style="1" customWidth="1"/>
    <col min="11526" max="11526" width="6.25" style="1" customWidth="1"/>
    <col min="11527" max="11527" width="9.875" style="1" bestFit="1" customWidth="1"/>
    <col min="11528" max="11528" width="9.875" style="1" customWidth="1"/>
    <col min="11529" max="11529" width="7.25" style="1" customWidth="1"/>
    <col min="11530" max="11530" width="40.75" style="1" customWidth="1"/>
    <col min="11531" max="11532" width="35.75" style="1" customWidth="1"/>
    <col min="11533" max="11533" width="20.75" style="1" customWidth="1"/>
    <col min="11534" max="11534" width="10.75" style="1" customWidth="1"/>
    <col min="11535" max="11535" width="16" style="1" customWidth="1"/>
    <col min="11536" max="11536" width="30.125" style="1" customWidth="1"/>
    <col min="11537" max="11537" width="20.75" style="1" customWidth="1"/>
    <col min="11538" max="11776" width="9" style="1"/>
    <col min="11777" max="11777" width="2.625" style="1" customWidth="1"/>
    <col min="11778" max="11778" width="10.75" style="1" customWidth="1"/>
    <col min="11779" max="11780" width="20.75" style="1" customWidth="1"/>
    <col min="11781" max="11781" width="74.375" style="1" customWidth="1"/>
    <col min="11782" max="11782" width="6.25" style="1" customWidth="1"/>
    <col min="11783" max="11783" width="9.875" style="1" bestFit="1" customWidth="1"/>
    <col min="11784" max="11784" width="9.875" style="1" customWidth="1"/>
    <col min="11785" max="11785" width="7.25" style="1" customWidth="1"/>
    <col min="11786" max="11786" width="40.75" style="1" customWidth="1"/>
    <col min="11787" max="11788" width="35.75" style="1" customWidth="1"/>
    <col min="11789" max="11789" width="20.75" style="1" customWidth="1"/>
    <col min="11790" max="11790" width="10.75" style="1" customWidth="1"/>
    <col min="11791" max="11791" width="16" style="1" customWidth="1"/>
    <col min="11792" max="11792" width="30.125" style="1" customWidth="1"/>
    <col min="11793" max="11793" width="20.75" style="1" customWidth="1"/>
    <col min="11794" max="12032" width="9" style="1"/>
    <col min="12033" max="12033" width="2.625" style="1" customWidth="1"/>
    <col min="12034" max="12034" width="10.75" style="1" customWidth="1"/>
    <col min="12035" max="12036" width="20.75" style="1" customWidth="1"/>
    <col min="12037" max="12037" width="74.375" style="1" customWidth="1"/>
    <col min="12038" max="12038" width="6.25" style="1" customWidth="1"/>
    <col min="12039" max="12039" width="9.875" style="1" bestFit="1" customWidth="1"/>
    <col min="12040" max="12040" width="9.875" style="1" customWidth="1"/>
    <col min="12041" max="12041" width="7.25" style="1" customWidth="1"/>
    <col min="12042" max="12042" width="40.75" style="1" customWidth="1"/>
    <col min="12043" max="12044" width="35.75" style="1" customWidth="1"/>
    <col min="12045" max="12045" width="20.75" style="1" customWidth="1"/>
    <col min="12046" max="12046" width="10.75" style="1" customWidth="1"/>
    <col min="12047" max="12047" width="16" style="1" customWidth="1"/>
    <col min="12048" max="12048" width="30.125" style="1" customWidth="1"/>
    <col min="12049" max="12049" width="20.75" style="1" customWidth="1"/>
    <col min="12050" max="12288" width="9" style="1"/>
    <col min="12289" max="12289" width="2.625" style="1" customWidth="1"/>
    <col min="12290" max="12290" width="10.75" style="1" customWidth="1"/>
    <col min="12291" max="12292" width="20.75" style="1" customWidth="1"/>
    <col min="12293" max="12293" width="74.375" style="1" customWidth="1"/>
    <col min="12294" max="12294" width="6.25" style="1" customWidth="1"/>
    <col min="12295" max="12295" width="9.875" style="1" bestFit="1" customWidth="1"/>
    <col min="12296" max="12296" width="9.875" style="1" customWidth="1"/>
    <col min="12297" max="12297" width="7.25" style="1" customWidth="1"/>
    <col min="12298" max="12298" width="40.75" style="1" customWidth="1"/>
    <col min="12299" max="12300" width="35.75" style="1" customWidth="1"/>
    <col min="12301" max="12301" width="20.75" style="1" customWidth="1"/>
    <col min="12302" max="12302" width="10.75" style="1" customWidth="1"/>
    <col min="12303" max="12303" width="16" style="1" customWidth="1"/>
    <col min="12304" max="12304" width="30.125" style="1" customWidth="1"/>
    <col min="12305" max="12305" width="20.75" style="1" customWidth="1"/>
    <col min="12306" max="12544" width="9" style="1"/>
    <col min="12545" max="12545" width="2.625" style="1" customWidth="1"/>
    <col min="12546" max="12546" width="10.75" style="1" customWidth="1"/>
    <col min="12547" max="12548" width="20.75" style="1" customWidth="1"/>
    <col min="12549" max="12549" width="74.375" style="1" customWidth="1"/>
    <col min="12550" max="12550" width="6.25" style="1" customWidth="1"/>
    <col min="12551" max="12551" width="9.875" style="1" bestFit="1" customWidth="1"/>
    <col min="12552" max="12552" width="9.875" style="1" customWidth="1"/>
    <col min="12553" max="12553" width="7.25" style="1" customWidth="1"/>
    <col min="12554" max="12554" width="40.75" style="1" customWidth="1"/>
    <col min="12555" max="12556" width="35.75" style="1" customWidth="1"/>
    <col min="12557" max="12557" width="20.75" style="1" customWidth="1"/>
    <col min="12558" max="12558" width="10.75" style="1" customWidth="1"/>
    <col min="12559" max="12559" width="16" style="1" customWidth="1"/>
    <col min="12560" max="12560" width="30.125" style="1" customWidth="1"/>
    <col min="12561" max="12561" width="20.75" style="1" customWidth="1"/>
    <col min="12562" max="12800" width="9" style="1"/>
    <col min="12801" max="12801" width="2.625" style="1" customWidth="1"/>
    <col min="12802" max="12802" width="10.75" style="1" customWidth="1"/>
    <col min="12803" max="12804" width="20.75" style="1" customWidth="1"/>
    <col min="12805" max="12805" width="74.375" style="1" customWidth="1"/>
    <col min="12806" max="12806" width="6.25" style="1" customWidth="1"/>
    <col min="12807" max="12807" width="9.875" style="1" bestFit="1" customWidth="1"/>
    <col min="12808" max="12808" width="9.875" style="1" customWidth="1"/>
    <col min="12809" max="12809" width="7.25" style="1" customWidth="1"/>
    <col min="12810" max="12810" width="40.75" style="1" customWidth="1"/>
    <col min="12811" max="12812" width="35.75" style="1" customWidth="1"/>
    <col min="12813" max="12813" width="20.75" style="1" customWidth="1"/>
    <col min="12814" max="12814" width="10.75" style="1" customWidth="1"/>
    <col min="12815" max="12815" width="16" style="1" customWidth="1"/>
    <col min="12816" max="12816" width="30.125" style="1" customWidth="1"/>
    <col min="12817" max="12817" width="20.75" style="1" customWidth="1"/>
    <col min="12818" max="13056" width="9" style="1"/>
    <col min="13057" max="13057" width="2.625" style="1" customWidth="1"/>
    <col min="13058" max="13058" width="10.75" style="1" customWidth="1"/>
    <col min="13059" max="13060" width="20.75" style="1" customWidth="1"/>
    <col min="13061" max="13061" width="74.375" style="1" customWidth="1"/>
    <col min="13062" max="13062" width="6.25" style="1" customWidth="1"/>
    <col min="13063" max="13063" width="9.875" style="1" bestFit="1" customWidth="1"/>
    <col min="13064" max="13064" width="9.875" style="1" customWidth="1"/>
    <col min="13065" max="13065" width="7.25" style="1" customWidth="1"/>
    <col min="13066" max="13066" width="40.75" style="1" customWidth="1"/>
    <col min="13067" max="13068" width="35.75" style="1" customWidth="1"/>
    <col min="13069" max="13069" width="20.75" style="1" customWidth="1"/>
    <col min="13070" max="13070" width="10.75" style="1" customWidth="1"/>
    <col min="13071" max="13071" width="16" style="1" customWidth="1"/>
    <col min="13072" max="13072" width="30.125" style="1" customWidth="1"/>
    <col min="13073" max="13073" width="20.75" style="1" customWidth="1"/>
    <col min="13074" max="13312" width="9" style="1"/>
    <col min="13313" max="13313" width="2.625" style="1" customWidth="1"/>
    <col min="13314" max="13314" width="10.75" style="1" customWidth="1"/>
    <col min="13315" max="13316" width="20.75" style="1" customWidth="1"/>
    <col min="13317" max="13317" width="74.375" style="1" customWidth="1"/>
    <col min="13318" max="13318" width="6.25" style="1" customWidth="1"/>
    <col min="13319" max="13319" width="9.875" style="1" bestFit="1" customWidth="1"/>
    <col min="13320" max="13320" width="9.875" style="1" customWidth="1"/>
    <col min="13321" max="13321" width="7.25" style="1" customWidth="1"/>
    <col min="13322" max="13322" width="40.75" style="1" customWidth="1"/>
    <col min="13323" max="13324" width="35.75" style="1" customWidth="1"/>
    <col min="13325" max="13325" width="20.75" style="1" customWidth="1"/>
    <col min="13326" max="13326" width="10.75" style="1" customWidth="1"/>
    <col min="13327" max="13327" width="16" style="1" customWidth="1"/>
    <col min="13328" max="13328" width="30.125" style="1" customWidth="1"/>
    <col min="13329" max="13329" width="20.75" style="1" customWidth="1"/>
    <col min="13330" max="13568" width="9" style="1"/>
    <col min="13569" max="13569" width="2.625" style="1" customWidth="1"/>
    <col min="13570" max="13570" width="10.75" style="1" customWidth="1"/>
    <col min="13571" max="13572" width="20.75" style="1" customWidth="1"/>
    <col min="13573" max="13573" width="74.375" style="1" customWidth="1"/>
    <col min="13574" max="13574" width="6.25" style="1" customWidth="1"/>
    <col min="13575" max="13575" width="9.875" style="1" bestFit="1" customWidth="1"/>
    <col min="13576" max="13576" width="9.875" style="1" customWidth="1"/>
    <col min="13577" max="13577" width="7.25" style="1" customWidth="1"/>
    <col min="13578" max="13578" width="40.75" style="1" customWidth="1"/>
    <col min="13579" max="13580" width="35.75" style="1" customWidth="1"/>
    <col min="13581" max="13581" width="20.75" style="1" customWidth="1"/>
    <col min="13582" max="13582" width="10.75" style="1" customWidth="1"/>
    <col min="13583" max="13583" width="16" style="1" customWidth="1"/>
    <col min="13584" max="13584" width="30.125" style="1" customWidth="1"/>
    <col min="13585" max="13585" width="20.75" style="1" customWidth="1"/>
    <col min="13586" max="13824" width="9" style="1"/>
    <col min="13825" max="13825" width="2.625" style="1" customWidth="1"/>
    <col min="13826" max="13826" width="10.75" style="1" customWidth="1"/>
    <col min="13827" max="13828" width="20.75" style="1" customWidth="1"/>
    <col min="13829" max="13829" width="74.375" style="1" customWidth="1"/>
    <col min="13830" max="13830" width="6.25" style="1" customWidth="1"/>
    <col min="13831" max="13831" width="9.875" style="1" bestFit="1" customWidth="1"/>
    <col min="13832" max="13832" width="9.875" style="1" customWidth="1"/>
    <col min="13833" max="13833" width="7.25" style="1" customWidth="1"/>
    <col min="13834" max="13834" width="40.75" style="1" customWidth="1"/>
    <col min="13835" max="13836" width="35.75" style="1" customWidth="1"/>
    <col min="13837" max="13837" width="20.75" style="1" customWidth="1"/>
    <col min="13838" max="13838" width="10.75" style="1" customWidth="1"/>
    <col min="13839" max="13839" width="16" style="1" customWidth="1"/>
    <col min="13840" max="13840" width="30.125" style="1" customWidth="1"/>
    <col min="13841" max="13841" width="20.75" style="1" customWidth="1"/>
    <col min="13842" max="14080" width="9" style="1"/>
    <col min="14081" max="14081" width="2.625" style="1" customWidth="1"/>
    <col min="14082" max="14082" width="10.75" style="1" customWidth="1"/>
    <col min="14083" max="14084" width="20.75" style="1" customWidth="1"/>
    <col min="14085" max="14085" width="74.375" style="1" customWidth="1"/>
    <col min="14086" max="14086" width="6.25" style="1" customWidth="1"/>
    <col min="14087" max="14087" width="9.875" style="1" bestFit="1" customWidth="1"/>
    <col min="14088" max="14088" width="9.875" style="1" customWidth="1"/>
    <col min="14089" max="14089" width="7.25" style="1" customWidth="1"/>
    <col min="14090" max="14090" width="40.75" style="1" customWidth="1"/>
    <col min="14091" max="14092" width="35.75" style="1" customWidth="1"/>
    <col min="14093" max="14093" width="20.75" style="1" customWidth="1"/>
    <col min="14094" max="14094" width="10.75" style="1" customWidth="1"/>
    <col min="14095" max="14095" width="16" style="1" customWidth="1"/>
    <col min="14096" max="14096" width="30.125" style="1" customWidth="1"/>
    <col min="14097" max="14097" width="20.75" style="1" customWidth="1"/>
    <col min="14098" max="14336" width="9" style="1"/>
    <col min="14337" max="14337" width="2.625" style="1" customWidth="1"/>
    <col min="14338" max="14338" width="10.75" style="1" customWidth="1"/>
    <col min="14339" max="14340" width="20.75" style="1" customWidth="1"/>
    <col min="14341" max="14341" width="74.375" style="1" customWidth="1"/>
    <col min="14342" max="14342" width="6.25" style="1" customWidth="1"/>
    <col min="14343" max="14343" width="9.875" style="1" bestFit="1" customWidth="1"/>
    <col min="14344" max="14344" width="9.875" style="1" customWidth="1"/>
    <col min="14345" max="14345" width="7.25" style="1" customWidth="1"/>
    <col min="14346" max="14346" width="40.75" style="1" customWidth="1"/>
    <col min="14347" max="14348" width="35.75" style="1" customWidth="1"/>
    <col min="14349" max="14349" width="20.75" style="1" customWidth="1"/>
    <col min="14350" max="14350" width="10.75" style="1" customWidth="1"/>
    <col min="14351" max="14351" width="16" style="1" customWidth="1"/>
    <col min="14352" max="14352" width="30.125" style="1" customWidth="1"/>
    <col min="14353" max="14353" width="20.75" style="1" customWidth="1"/>
    <col min="14354" max="14592" width="9" style="1"/>
    <col min="14593" max="14593" width="2.625" style="1" customWidth="1"/>
    <col min="14594" max="14594" width="10.75" style="1" customWidth="1"/>
    <col min="14595" max="14596" width="20.75" style="1" customWidth="1"/>
    <col min="14597" max="14597" width="74.375" style="1" customWidth="1"/>
    <col min="14598" max="14598" width="6.25" style="1" customWidth="1"/>
    <col min="14599" max="14599" width="9.875" style="1" bestFit="1" customWidth="1"/>
    <col min="14600" max="14600" width="9.875" style="1" customWidth="1"/>
    <col min="14601" max="14601" width="7.25" style="1" customWidth="1"/>
    <col min="14602" max="14602" width="40.75" style="1" customWidth="1"/>
    <col min="14603" max="14604" width="35.75" style="1" customWidth="1"/>
    <col min="14605" max="14605" width="20.75" style="1" customWidth="1"/>
    <col min="14606" max="14606" width="10.75" style="1" customWidth="1"/>
    <col min="14607" max="14607" width="16" style="1" customWidth="1"/>
    <col min="14608" max="14608" width="30.125" style="1" customWidth="1"/>
    <col min="14609" max="14609" width="20.75" style="1" customWidth="1"/>
    <col min="14610" max="14848" width="9" style="1"/>
    <col min="14849" max="14849" width="2.625" style="1" customWidth="1"/>
    <col min="14850" max="14850" width="10.75" style="1" customWidth="1"/>
    <col min="14851" max="14852" width="20.75" style="1" customWidth="1"/>
    <col min="14853" max="14853" width="74.375" style="1" customWidth="1"/>
    <col min="14854" max="14854" width="6.25" style="1" customWidth="1"/>
    <col min="14855" max="14855" width="9.875" style="1" bestFit="1" customWidth="1"/>
    <col min="14856" max="14856" width="9.875" style="1" customWidth="1"/>
    <col min="14857" max="14857" width="7.25" style="1" customWidth="1"/>
    <col min="14858" max="14858" width="40.75" style="1" customWidth="1"/>
    <col min="14859" max="14860" width="35.75" style="1" customWidth="1"/>
    <col min="14861" max="14861" width="20.75" style="1" customWidth="1"/>
    <col min="14862" max="14862" width="10.75" style="1" customWidth="1"/>
    <col min="14863" max="14863" width="16" style="1" customWidth="1"/>
    <col min="14864" max="14864" width="30.125" style="1" customWidth="1"/>
    <col min="14865" max="14865" width="20.75" style="1" customWidth="1"/>
    <col min="14866" max="15104" width="9" style="1"/>
    <col min="15105" max="15105" width="2.625" style="1" customWidth="1"/>
    <col min="15106" max="15106" width="10.75" style="1" customWidth="1"/>
    <col min="15107" max="15108" width="20.75" style="1" customWidth="1"/>
    <col min="15109" max="15109" width="74.375" style="1" customWidth="1"/>
    <col min="15110" max="15110" width="6.25" style="1" customWidth="1"/>
    <col min="15111" max="15111" width="9.875" style="1" bestFit="1" customWidth="1"/>
    <col min="15112" max="15112" width="9.875" style="1" customWidth="1"/>
    <col min="15113" max="15113" width="7.25" style="1" customWidth="1"/>
    <col min="15114" max="15114" width="40.75" style="1" customWidth="1"/>
    <col min="15115" max="15116" width="35.75" style="1" customWidth="1"/>
    <col min="15117" max="15117" width="20.75" style="1" customWidth="1"/>
    <col min="15118" max="15118" width="10.75" style="1" customWidth="1"/>
    <col min="15119" max="15119" width="16" style="1" customWidth="1"/>
    <col min="15120" max="15120" width="30.125" style="1" customWidth="1"/>
    <col min="15121" max="15121" width="20.75" style="1" customWidth="1"/>
    <col min="15122" max="15360" width="9" style="1"/>
    <col min="15361" max="15361" width="2.625" style="1" customWidth="1"/>
    <col min="15362" max="15362" width="10.75" style="1" customWidth="1"/>
    <col min="15363" max="15364" width="20.75" style="1" customWidth="1"/>
    <col min="15365" max="15365" width="74.375" style="1" customWidth="1"/>
    <col min="15366" max="15366" width="6.25" style="1" customWidth="1"/>
    <col min="15367" max="15367" width="9.875" style="1" bestFit="1" customWidth="1"/>
    <col min="15368" max="15368" width="9.875" style="1" customWidth="1"/>
    <col min="15369" max="15369" width="7.25" style="1" customWidth="1"/>
    <col min="15370" max="15370" width="40.75" style="1" customWidth="1"/>
    <col min="15371" max="15372" width="35.75" style="1" customWidth="1"/>
    <col min="15373" max="15373" width="20.75" style="1" customWidth="1"/>
    <col min="15374" max="15374" width="10.75" style="1" customWidth="1"/>
    <col min="15375" max="15375" width="16" style="1" customWidth="1"/>
    <col min="15376" max="15376" width="30.125" style="1" customWidth="1"/>
    <col min="15377" max="15377" width="20.75" style="1" customWidth="1"/>
    <col min="15378" max="15616" width="9" style="1"/>
    <col min="15617" max="15617" width="2.625" style="1" customWidth="1"/>
    <col min="15618" max="15618" width="10.75" style="1" customWidth="1"/>
    <col min="15619" max="15620" width="20.75" style="1" customWidth="1"/>
    <col min="15621" max="15621" width="74.375" style="1" customWidth="1"/>
    <col min="15622" max="15622" width="6.25" style="1" customWidth="1"/>
    <col min="15623" max="15623" width="9.875" style="1" bestFit="1" customWidth="1"/>
    <col min="15624" max="15624" width="9.875" style="1" customWidth="1"/>
    <col min="15625" max="15625" width="7.25" style="1" customWidth="1"/>
    <col min="15626" max="15626" width="40.75" style="1" customWidth="1"/>
    <col min="15627" max="15628" width="35.75" style="1" customWidth="1"/>
    <col min="15629" max="15629" width="20.75" style="1" customWidth="1"/>
    <col min="15630" max="15630" width="10.75" style="1" customWidth="1"/>
    <col min="15631" max="15631" width="16" style="1" customWidth="1"/>
    <col min="15632" max="15632" width="30.125" style="1" customWidth="1"/>
    <col min="15633" max="15633" width="20.75" style="1" customWidth="1"/>
    <col min="15634" max="15872" width="9" style="1"/>
    <col min="15873" max="15873" width="2.625" style="1" customWidth="1"/>
    <col min="15874" max="15874" width="10.75" style="1" customWidth="1"/>
    <col min="15875" max="15876" width="20.75" style="1" customWidth="1"/>
    <col min="15877" max="15877" width="74.375" style="1" customWidth="1"/>
    <col min="15878" max="15878" width="6.25" style="1" customWidth="1"/>
    <col min="15879" max="15879" width="9.875" style="1" bestFit="1" customWidth="1"/>
    <col min="15880" max="15880" width="9.875" style="1" customWidth="1"/>
    <col min="15881" max="15881" width="7.25" style="1" customWidth="1"/>
    <col min="15882" max="15882" width="40.75" style="1" customWidth="1"/>
    <col min="15883" max="15884" width="35.75" style="1" customWidth="1"/>
    <col min="15885" max="15885" width="20.75" style="1" customWidth="1"/>
    <col min="15886" max="15886" width="10.75" style="1" customWidth="1"/>
    <col min="15887" max="15887" width="16" style="1" customWidth="1"/>
    <col min="15888" max="15888" width="30.125" style="1" customWidth="1"/>
    <col min="15889" max="15889" width="20.75" style="1" customWidth="1"/>
    <col min="15890" max="16128" width="9" style="1"/>
    <col min="16129" max="16129" width="2.625" style="1" customWidth="1"/>
    <col min="16130" max="16130" width="10.75" style="1" customWidth="1"/>
    <col min="16131" max="16132" width="20.75" style="1" customWidth="1"/>
    <col min="16133" max="16133" width="74.375" style="1" customWidth="1"/>
    <col min="16134" max="16134" width="6.25" style="1" customWidth="1"/>
    <col min="16135" max="16135" width="9.875" style="1" bestFit="1" customWidth="1"/>
    <col min="16136" max="16136" width="9.875" style="1" customWidth="1"/>
    <col min="16137" max="16137" width="7.25" style="1" customWidth="1"/>
    <col min="16138" max="16138" width="40.75" style="1" customWidth="1"/>
    <col min="16139" max="16140" width="35.75" style="1" customWidth="1"/>
    <col min="16141" max="16141" width="20.75" style="1" customWidth="1"/>
    <col min="16142" max="16142" width="10.75" style="1" customWidth="1"/>
    <col min="16143" max="16143" width="16" style="1" customWidth="1"/>
    <col min="16144" max="16144" width="30.125" style="1" customWidth="1"/>
    <col min="16145" max="16145" width="20.75" style="1" customWidth="1"/>
    <col min="16146" max="16384" width="9" style="1"/>
  </cols>
  <sheetData>
    <row r="2" spans="2:17" ht="20.100000000000001" customHeight="1">
      <c r="B2" s="2" t="s">
        <v>0</v>
      </c>
      <c r="C2" s="2"/>
      <c r="D2" s="2"/>
      <c r="E2" s="3" t="s">
        <v>4148</v>
      </c>
      <c r="G2" s="5" t="s">
        <v>2</v>
      </c>
      <c r="H2" s="6"/>
      <c r="I2" s="7"/>
      <c r="J2" s="8">
        <f>SUM(H:H)</f>
        <v>916000</v>
      </c>
    </row>
    <row r="3" spans="2:17" ht="20.100000000000001" customHeight="1">
      <c r="B3" s="2" t="s">
        <v>3</v>
      </c>
      <c r="C3" s="2"/>
      <c r="D3" s="2"/>
      <c r="E3" s="13" t="s">
        <v>2296</v>
      </c>
    </row>
    <row r="4" spans="2:17" ht="20.100000000000001" customHeight="1">
      <c r="B4" s="2" t="s">
        <v>996</v>
      </c>
      <c r="C4" s="2"/>
      <c r="D4" s="2"/>
      <c r="E4" s="3">
        <v>229439</v>
      </c>
    </row>
    <row r="5" spans="2:17" ht="20.100000000000001" customHeight="1">
      <c r="B5" s="2" t="s">
        <v>9</v>
      </c>
      <c r="C5" s="2"/>
      <c r="D5" s="2"/>
      <c r="E5" s="16">
        <v>46087</v>
      </c>
      <c r="I5" s="373"/>
    </row>
    <row r="6" spans="2:17" ht="20.100000000000001" customHeight="1">
      <c r="B6" s="2" t="s">
        <v>10</v>
      </c>
      <c r="C6" s="2"/>
      <c r="D6" s="2"/>
      <c r="E6" s="16">
        <v>46107</v>
      </c>
    </row>
    <row r="8" spans="2:17" s="4" customFormat="1" ht="19.5" customHeight="1">
      <c r="B8" s="27" t="s">
        <v>32</v>
      </c>
      <c r="C8" s="27" t="s">
        <v>33</v>
      </c>
      <c r="D8" s="27" t="s">
        <v>34</v>
      </c>
      <c r="E8" s="26" t="s">
        <v>35</v>
      </c>
      <c r="F8" s="26" t="s">
        <v>36</v>
      </c>
      <c r="G8" s="26" t="s">
        <v>37</v>
      </c>
      <c r="H8" s="28" t="s">
        <v>38</v>
      </c>
      <c r="I8" s="28" t="s">
        <v>39</v>
      </c>
      <c r="J8" s="26" t="s">
        <v>40</v>
      </c>
      <c r="K8" s="26" t="s">
        <v>41</v>
      </c>
      <c r="L8" s="26" t="s">
        <v>42</v>
      </c>
      <c r="M8" s="27" t="s">
        <v>43</v>
      </c>
      <c r="N8" s="27" t="s">
        <v>44</v>
      </c>
      <c r="O8" s="26" t="s">
        <v>45</v>
      </c>
      <c r="P8" s="374" t="s">
        <v>46</v>
      </c>
      <c r="Q8" s="375" t="s">
        <v>47</v>
      </c>
    </row>
    <row r="9" spans="2:17" s="4" customFormat="1" ht="19.5" customHeight="1">
      <c r="B9" s="657">
        <v>1</v>
      </c>
      <c r="C9" s="293" t="s">
        <v>997</v>
      </c>
      <c r="D9" s="293" t="s">
        <v>997</v>
      </c>
      <c r="E9" s="40" t="s">
        <v>4149</v>
      </c>
      <c r="F9" s="40">
        <v>1</v>
      </c>
      <c r="G9" s="40">
        <v>840000</v>
      </c>
      <c r="H9" s="40">
        <f>F9*G9</f>
        <v>840000</v>
      </c>
      <c r="I9" s="40"/>
      <c r="J9" s="40" t="s">
        <v>4149</v>
      </c>
      <c r="K9" s="47"/>
      <c r="L9" s="376" t="s">
        <v>999</v>
      </c>
      <c r="M9" s="30">
        <v>46029</v>
      </c>
      <c r="N9" s="27"/>
      <c r="O9" s="42">
        <v>46087</v>
      </c>
      <c r="P9" s="30"/>
      <c r="Q9" s="375">
        <v>46087</v>
      </c>
    </row>
    <row r="10" spans="2:17" s="4" customFormat="1" ht="19.5" customHeight="1">
      <c r="B10" s="660"/>
      <c r="C10" s="293" t="s">
        <v>997</v>
      </c>
      <c r="D10" s="293" t="s">
        <v>997</v>
      </c>
      <c r="E10" s="40" t="s">
        <v>1000</v>
      </c>
      <c r="F10" s="40">
        <v>1</v>
      </c>
      <c r="G10" s="40">
        <v>12000</v>
      </c>
      <c r="H10" s="40">
        <f>F10*G10</f>
        <v>12000</v>
      </c>
      <c r="I10" s="40"/>
      <c r="J10" s="40" t="s">
        <v>1000</v>
      </c>
      <c r="K10" s="47"/>
      <c r="L10" s="376" t="s">
        <v>999</v>
      </c>
      <c r="M10" s="30">
        <v>46029</v>
      </c>
      <c r="N10" s="27"/>
      <c r="O10" s="42">
        <v>46087</v>
      </c>
      <c r="P10" s="30"/>
      <c r="Q10" s="375">
        <v>46087</v>
      </c>
    </row>
    <row r="11" spans="2:17" s="4" customFormat="1" ht="19.5" customHeight="1">
      <c r="B11" s="293">
        <v>2</v>
      </c>
      <c r="C11" s="293" t="s">
        <v>997</v>
      </c>
      <c r="D11" s="293" t="s">
        <v>997</v>
      </c>
      <c r="E11" s="70" t="s">
        <v>4150</v>
      </c>
      <c r="F11" s="40">
        <v>1</v>
      </c>
      <c r="G11" s="79">
        <v>14000</v>
      </c>
      <c r="H11" s="40">
        <f>F11*G11</f>
        <v>14000</v>
      </c>
      <c r="I11" s="377"/>
      <c r="J11" s="70" t="s">
        <v>4150</v>
      </c>
      <c r="K11" s="378"/>
      <c r="L11" s="376" t="s">
        <v>999</v>
      </c>
      <c r="M11" s="30">
        <v>46029</v>
      </c>
      <c r="N11" s="27"/>
      <c r="O11" s="42">
        <v>46087</v>
      </c>
      <c r="P11" s="30"/>
      <c r="Q11" s="375">
        <v>46087</v>
      </c>
    </row>
    <row r="12" spans="2:17" s="379" customFormat="1" ht="19.5" customHeight="1">
      <c r="B12" s="293">
        <v>3</v>
      </c>
      <c r="C12" s="293" t="s">
        <v>997</v>
      </c>
      <c r="D12" s="293" t="s">
        <v>997</v>
      </c>
      <c r="E12" s="40" t="s">
        <v>1006</v>
      </c>
      <c r="F12" s="40">
        <v>1</v>
      </c>
      <c r="G12" s="40">
        <v>50000</v>
      </c>
      <c r="H12" s="40">
        <f>F12*G12</f>
        <v>50000</v>
      </c>
      <c r="I12" s="40"/>
      <c r="J12" s="40" t="s">
        <v>1006</v>
      </c>
      <c r="K12" s="296"/>
      <c r="L12" s="376" t="s">
        <v>999</v>
      </c>
      <c r="M12" s="30">
        <v>46029</v>
      </c>
      <c r="N12" s="27"/>
      <c r="O12" s="42">
        <v>46087</v>
      </c>
      <c r="P12" s="30"/>
      <c r="Q12" s="375">
        <v>46087</v>
      </c>
    </row>
    <row r="13" spans="2:17" s="4" customFormat="1" ht="19.5" customHeight="1">
      <c r="B13" s="27"/>
      <c r="C13" s="27"/>
      <c r="D13" s="27"/>
      <c r="E13" s="383"/>
      <c r="F13" s="393"/>
      <c r="G13" s="384"/>
      <c r="H13" s="385"/>
      <c r="I13" s="28"/>
      <c r="J13" s="40"/>
      <c r="K13" s="47"/>
      <c r="L13" s="26"/>
      <c r="M13" s="30"/>
      <c r="N13" s="27"/>
      <c r="O13" s="26"/>
      <c r="P13" s="30"/>
      <c r="Q13" s="375"/>
    </row>
    <row r="14" spans="2:17">
      <c r="M14" s="9"/>
      <c r="P14" s="11"/>
    </row>
  </sheetData>
  <autoFilter ref="B8:O13" xr:uid="{3D13575A-04F5-4E0D-B968-AF4E3BB9F225}"/>
  <mergeCells count="7">
    <mergeCell ref="B9:B10"/>
    <mergeCell ref="B2:D2"/>
    <mergeCell ref="G2:I2"/>
    <mergeCell ref="B3:D3"/>
    <mergeCell ref="B4:D4"/>
    <mergeCell ref="B5:D5"/>
    <mergeCell ref="B6:D6"/>
  </mergeCells>
  <phoneticPr fontId="2"/>
  <pageMargins left="0.2" right="0.2" top="0.75" bottom="0.75" header="0.3" footer="0.3"/>
  <pageSetup paperSize="9" scale="120" orientation="landscape"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86A99-5391-4108-8D3C-C3062D2AE5FF}">
  <dimension ref="B2:Q81"/>
  <sheetViews>
    <sheetView zoomScale="85" zoomScaleNormal="85" workbookViewId="0">
      <pane xSplit="10" ySplit="8" topLeftCell="K45" activePane="bottomRight" state="frozen"/>
      <selection pane="topRight" activeCell="K1" sqref="K1"/>
      <selection pane="bottomLeft" activeCell="A9" sqref="A9"/>
      <selection pane="bottomRight" activeCell="E68" sqref="E68"/>
    </sheetView>
  </sheetViews>
  <sheetFormatPr defaultRowHeight="18.75"/>
  <cols>
    <col min="1" max="1" width="2.625" style="1" customWidth="1"/>
    <col min="2" max="2" width="10.75" style="4" customWidth="1"/>
    <col min="3" max="4" width="20.75" style="1" customWidth="1"/>
    <col min="5" max="5" width="74.375" style="1" customWidth="1"/>
    <col min="6" max="6" width="6.25" style="4" customWidth="1"/>
    <col min="7" max="7" width="9.875" style="372" bestFit="1" customWidth="1"/>
    <col min="8" max="8" width="9.875" style="1" customWidth="1"/>
    <col min="9" max="9" width="7.25" style="10" customWidth="1"/>
    <col min="10" max="10" width="40.75" style="1" customWidth="1"/>
    <col min="11" max="11" width="35.75" style="1" customWidth="1" collapsed="1"/>
    <col min="12" max="12" width="35.75" style="4" customWidth="1"/>
    <col min="13" max="13" width="20.75" style="4" customWidth="1"/>
    <col min="14" max="14" width="10.75" style="1" customWidth="1"/>
    <col min="15" max="15" width="16" style="10" customWidth="1"/>
    <col min="16" max="16" width="30.125" style="371" customWidth="1"/>
    <col min="17" max="17" width="20.75" style="12" customWidth="1"/>
    <col min="18" max="256" width="9" style="1"/>
    <col min="257" max="257" width="2.625" style="1" customWidth="1"/>
    <col min="258" max="258" width="10.75" style="1" customWidth="1"/>
    <col min="259" max="260" width="20.75" style="1" customWidth="1"/>
    <col min="261" max="261" width="74.375" style="1" customWidth="1"/>
    <col min="262" max="262" width="6.25" style="1" customWidth="1"/>
    <col min="263" max="263" width="9.875" style="1" bestFit="1" customWidth="1"/>
    <col min="264" max="264" width="9.875" style="1" customWidth="1"/>
    <col min="265" max="265" width="7.25" style="1" customWidth="1"/>
    <col min="266" max="266" width="40.75" style="1" customWidth="1"/>
    <col min="267" max="268" width="35.75" style="1" customWidth="1"/>
    <col min="269" max="269" width="20.75" style="1" customWidth="1"/>
    <col min="270" max="270" width="10.75" style="1" customWidth="1"/>
    <col min="271" max="271" width="16" style="1" customWidth="1"/>
    <col min="272" max="272" width="30.125" style="1" customWidth="1"/>
    <col min="273" max="273" width="20.75" style="1" customWidth="1"/>
    <col min="274" max="512" width="9" style="1"/>
    <col min="513" max="513" width="2.625" style="1" customWidth="1"/>
    <col min="514" max="514" width="10.75" style="1" customWidth="1"/>
    <col min="515" max="516" width="20.75" style="1" customWidth="1"/>
    <col min="517" max="517" width="74.375" style="1" customWidth="1"/>
    <col min="518" max="518" width="6.25" style="1" customWidth="1"/>
    <col min="519" max="519" width="9.875" style="1" bestFit="1" customWidth="1"/>
    <col min="520" max="520" width="9.875" style="1" customWidth="1"/>
    <col min="521" max="521" width="7.25" style="1" customWidth="1"/>
    <col min="522" max="522" width="40.75" style="1" customWidth="1"/>
    <col min="523" max="524" width="35.75" style="1" customWidth="1"/>
    <col min="525" max="525" width="20.75" style="1" customWidth="1"/>
    <col min="526" max="526" width="10.75" style="1" customWidth="1"/>
    <col min="527" max="527" width="16" style="1" customWidth="1"/>
    <col min="528" max="528" width="30.125" style="1" customWidth="1"/>
    <col min="529" max="529" width="20.75" style="1" customWidth="1"/>
    <col min="530" max="768" width="9" style="1"/>
    <col min="769" max="769" width="2.625" style="1" customWidth="1"/>
    <col min="770" max="770" width="10.75" style="1" customWidth="1"/>
    <col min="771" max="772" width="20.75" style="1" customWidth="1"/>
    <col min="773" max="773" width="74.375" style="1" customWidth="1"/>
    <col min="774" max="774" width="6.25" style="1" customWidth="1"/>
    <col min="775" max="775" width="9.875" style="1" bestFit="1" customWidth="1"/>
    <col min="776" max="776" width="9.875" style="1" customWidth="1"/>
    <col min="777" max="777" width="7.25" style="1" customWidth="1"/>
    <col min="778" max="778" width="40.75" style="1" customWidth="1"/>
    <col min="779" max="780" width="35.75" style="1" customWidth="1"/>
    <col min="781" max="781" width="20.75" style="1" customWidth="1"/>
    <col min="782" max="782" width="10.75" style="1" customWidth="1"/>
    <col min="783" max="783" width="16" style="1" customWidth="1"/>
    <col min="784" max="784" width="30.125" style="1" customWidth="1"/>
    <col min="785" max="785" width="20.75" style="1" customWidth="1"/>
    <col min="786" max="1024" width="9" style="1"/>
    <col min="1025" max="1025" width="2.625" style="1" customWidth="1"/>
    <col min="1026" max="1026" width="10.75" style="1" customWidth="1"/>
    <col min="1027" max="1028" width="20.75" style="1" customWidth="1"/>
    <col min="1029" max="1029" width="74.375" style="1" customWidth="1"/>
    <col min="1030" max="1030" width="6.25" style="1" customWidth="1"/>
    <col min="1031" max="1031" width="9.875" style="1" bestFit="1" customWidth="1"/>
    <col min="1032" max="1032" width="9.875" style="1" customWidth="1"/>
    <col min="1033" max="1033" width="7.25" style="1" customWidth="1"/>
    <col min="1034" max="1034" width="40.75" style="1" customWidth="1"/>
    <col min="1035" max="1036" width="35.75" style="1" customWidth="1"/>
    <col min="1037" max="1037" width="20.75" style="1" customWidth="1"/>
    <col min="1038" max="1038" width="10.75" style="1" customWidth="1"/>
    <col min="1039" max="1039" width="16" style="1" customWidth="1"/>
    <col min="1040" max="1040" width="30.125" style="1" customWidth="1"/>
    <col min="1041" max="1041" width="20.75" style="1" customWidth="1"/>
    <col min="1042" max="1280" width="9" style="1"/>
    <col min="1281" max="1281" width="2.625" style="1" customWidth="1"/>
    <col min="1282" max="1282" width="10.75" style="1" customWidth="1"/>
    <col min="1283" max="1284" width="20.75" style="1" customWidth="1"/>
    <col min="1285" max="1285" width="74.375" style="1" customWidth="1"/>
    <col min="1286" max="1286" width="6.25" style="1" customWidth="1"/>
    <col min="1287" max="1287" width="9.875" style="1" bestFit="1" customWidth="1"/>
    <col min="1288" max="1288" width="9.875" style="1" customWidth="1"/>
    <col min="1289" max="1289" width="7.25" style="1" customWidth="1"/>
    <col min="1290" max="1290" width="40.75" style="1" customWidth="1"/>
    <col min="1291" max="1292" width="35.75" style="1" customWidth="1"/>
    <col min="1293" max="1293" width="20.75" style="1" customWidth="1"/>
    <col min="1294" max="1294" width="10.75" style="1" customWidth="1"/>
    <col min="1295" max="1295" width="16" style="1" customWidth="1"/>
    <col min="1296" max="1296" width="30.125" style="1" customWidth="1"/>
    <col min="1297" max="1297" width="20.75" style="1" customWidth="1"/>
    <col min="1298" max="1536" width="9" style="1"/>
    <col min="1537" max="1537" width="2.625" style="1" customWidth="1"/>
    <col min="1538" max="1538" width="10.75" style="1" customWidth="1"/>
    <col min="1539" max="1540" width="20.75" style="1" customWidth="1"/>
    <col min="1541" max="1541" width="74.375" style="1" customWidth="1"/>
    <col min="1542" max="1542" width="6.25" style="1" customWidth="1"/>
    <col min="1543" max="1543" width="9.875" style="1" bestFit="1" customWidth="1"/>
    <col min="1544" max="1544" width="9.875" style="1" customWidth="1"/>
    <col min="1545" max="1545" width="7.25" style="1" customWidth="1"/>
    <col min="1546" max="1546" width="40.75" style="1" customWidth="1"/>
    <col min="1547" max="1548" width="35.75" style="1" customWidth="1"/>
    <col min="1549" max="1549" width="20.75" style="1" customWidth="1"/>
    <col min="1550" max="1550" width="10.75" style="1" customWidth="1"/>
    <col min="1551" max="1551" width="16" style="1" customWidth="1"/>
    <col min="1552" max="1552" width="30.125" style="1" customWidth="1"/>
    <col min="1553" max="1553" width="20.75" style="1" customWidth="1"/>
    <col min="1554" max="1792" width="9" style="1"/>
    <col min="1793" max="1793" width="2.625" style="1" customWidth="1"/>
    <col min="1794" max="1794" width="10.75" style="1" customWidth="1"/>
    <col min="1795" max="1796" width="20.75" style="1" customWidth="1"/>
    <col min="1797" max="1797" width="74.375" style="1" customWidth="1"/>
    <col min="1798" max="1798" width="6.25" style="1" customWidth="1"/>
    <col min="1799" max="1799" width="9.875" style="1" bestFit="1" customWidth="1"/>
    <col min="1800" max="1800" width="9.875" style="1" customWidth="1"/>
    <col min="1801" max="1801" width="7.25" style="1" customWidth="1"/>
    <col min="1802" max="1802" width="40.75" style="1" customWidth="1"/>
    <col min="1803" max="1804" width="35.75" style="1" customWidth="1"/>
    <col min="1805" max="1805" width="20.75" style="1" customWidth="1"/>
    <col min="1806" max="1806" width="10.75" style="1" customWidth="1"/>
    <col min="1807" max="1807" width="16" style="1" customWidth="1"/>
    <col min="1808" max="1808" width="30.125" style="1" customWidth="1"/>
    <col min="1809" max="1809" width="20.75" style="1" customWidth="1"/>
    <col min="1810" max="2048" width="9" style="1"/>
    <col min="2049" max="2049" width="2.625" style="1" customWidth="1"/>
    <col min="2050" max="2050" width="10.75" style="1" customWidth="1"/>
    <col min="2051" max="2052" width="20.75" style="1" customWidth="1"/>
    <col min="2053" max="2053" width="74.375" style="1" customWidth="1"/>
    <col min="2054" max="2054" width="6.25" style="1" customWidth="1"/>
    <col min="2055" max="2055" width="9.875" style="1" bestFit="1" customWidth="1"/>
    <col min="2056" max="2056" width="9.875" style="1" customWidth="1"/>
    <col min="2057" max="2057" width="7.25" style="1" customWidth="1"/>
    <col min="2058" max="2058" width="40.75" style="1" customWidth="1"/>
    <col min="2059" max="2060" width="35.75" style="1" customWidth="1"/>
    <col min="2061" max="2061" width="20.75" style="1" customWidth="1"/>
    <col min="2062" max="2062" width="10.75" style="1" customWidth="1"/>
    <col min="2063" max="2063" width="16" style="1" customWidth="1"/>
    <col min="2064" max="2064" width="30.125" style="1" customWidth="1"/>
    <col min="2065" max="2065" width="20.75" style="1" customWidth="1"/>
    <col min="2066" max="2304" width="9" style="1"/>
    <col min="2305" max="2305" width="2.625" style="1" customWidth="1"/>
    <col min="2306" max="2306" width="10.75" style="1" customWidth="1"/>
    <col min="2307" max="2308" width="20.75" style="1" customWidth="1"/>
    <col min="2309" max="2309" width="74.375" style="1" customWidth="1"/>
    <col min="2310" max="2310" width="6.25" style="1" customWidth="1"/>
    <col min="2311" max="2311" width="9.875" style="1" bestFit="1" customWidth="1"/>
    <col min="2312" max="2312" width="9.875" style="1" customWidth="1"/>
    <col min="2313" max="2313" width="7.25" style="1" customWidth="1"/>
    <col min="2314" max="2314" width="40.75" style="1" customWidth="1"/>
    <col min="2315" max="2316" width="35.75" style="1" customWidth="1"/>
    <col min="2317" max="2317" width="20.75" style="1" customWidth="1"/>
    <col min="2318" max="2318" width="10.75" style="1" customWidth="1"/>
    <col min="2319" max="2319" width="16" style="1" customWidth="1"/>
    <col min="2320" max="2320" width="30.125" style="1" customWidth="1"/>
    <col min="2321" max="2321" width="20.75" style="1" customWidth="1"/>
    <col min="2322" max="2560" width="9" style="1"/>
    <col min="2561" max="2561" width="2.625" style="1" customWidth="1"/>
    <col min="2562" max="2562" width="10.75" style="1" customWidth="1"/>
    <col min="2563" max="2564" width="20.75" style="1" customWidth="1"/>
    <col min="2565" max="2565" width="74.375" style="1" customWidth="1"/>
    <col min="2566" max="2566" width="6.25" style="1" customWidth="1"/>
    <col min="2567" max="2567" width="9.875" style="1" bestFit="1" customWidth="1"/>
    <col min="2568" max="2568" width="9.875" style="1" customWidth="1"/>
    <col min="2569" max="2569" width="7.25" style="1" customWidth="1"/>
    <col min="2570" max="2570" width="40.75" style="1" customWidth="1"/>
    <col min="2571" max="2572" width="35.75" style="1" customWidth="1"/>
    <col min="2573" max="2573" width="20.75" style="1" customWidth="1"/>
    <col min="2574" max="2574" width="10.75" style="1" customWidth="1"/>
    <col min="2575" max="2575" width="16" style="1" customWidth="1"/>
    <col min="2576" max="2576" width="30.125" style="1" customWidth="1"/>
    <col min="2577" max="2577" width="20.75" style="1" customWidth="1"/>
    <col min="2578" max="2816" width="9" style="1"/>
    <col min="2817" max="2817" width="2.625" style="1" customWidth="1"/>
    <col min="2818" max="2818" width="10.75" style="1" customWidth="1"/>
    <col min="2819" max="2820" width="20.75" style="1" customWidth="1"/>
    <col min="2821" max="2821" width="74.375" style="1" customWidth="1"/>
    <col min="2822" max="2822" width="6.25" style="1" customWidth="1"/>
    <col min="2823" max="2823" width="9.875" style="1" bestFit="1" customWidth="1"/>
    <col min="2824" max="2824" width="9.875" style="1" customWidth="1"/>
    <col min="2825" max="2825" width="7.25" style="1" customWidth="1"/>
    <col min="2826" max="2826" width="40.75" style="1" customWidth="1"/>
    <col min="2827" max="2828" width="35.75" style="1" customWidth="1"/>
    <col min="2829" max="2829" width="20.75" style="1" customWidth="1"/>
    <col min="2830" max="2830" width="10.75" style="1" customWidth="1"/>
    <col min="2831" max="2831" width="16" style="1" customWidth="1"/>
    <col min="2832" max="2832" width="30.125" style="1" customWidth="1"/>
    <col min="2833" max="2833" width="20.75" style="1" customWidth="1"/>
    <col min="2834" max="3072" width="9" style="1"/>
    <col min="3073" max="3073" width="2.625" style="1" customWidth="1"/>
    <col min="3074" max="3074" width="10.75" style="1" customWidth="1"/>
    <col min="3075" max="3076" width="20.75" style="1" customWidth="1"/>
    <col min="3077" max="3077" width="74.375" style="1" customWidth="1"/>
    <col min="3078" max="3078" width="6.25" style="1" customWidth="1"/>
    <col min="3079" max="3079" width="9.875" style="1" bestFit="1" customWidth="1"/>
    <col min="3080" max="3080" width="9.875" style="1" customWidth="1"/>
    <col min="3081" max="3081" width="7.25" style="1" customWidth="1"/>
    <col min="3082" max="3082" width="40.75" style="1" customWidth="1"/>
    <col min="3083" max="3084" width="35.75" style="1" customWidth="1"/>
    <col min="3085" max="3085" width="20.75" style="1" customWidth="1"/>
    <col min="3086" max="3086" width="10.75" style="1" customWidth="1"/>
    <col min="3087" max="3087" width="16" style="1" customWidth="1"/>
    <col min="3088" max="3088" width="30.125" style="1" customWidth="1"/>
    <col min="3089" max="3089" width="20.75" style="1" customWidth="1"/>
    <col min="3090" max="3328" width="9" style="1"/>
    <col min="3329" max="3329" width="2.625" style="1" customWidth="1"/>
    <col min="3330" max="3330" width="10.75" style="1" customWidth="1"/>
    <col min="3331" max="3332" width="20.75" style="1" customWidth="1"/>
    <col min="3333" max="3333" width="74.375" style="1" customWidth="1"/>
    <col min="3334" max="3334" width="6.25" style="1" customWidth="1"/>
    <col min="3335" max="3335" width="9.875" style="1" bestFit="1" customWidth="1"/>
    <col min="3336" max="3336" width="9.875" style="1" customWidth="1"/>
    <col min="3337" max="3337" width="7.25" style="1" customWidth="1"/>
    <col min="3338" max="3338" width="40.75" style="1" customWidth="1"/>
    <col min="3339" max="3340" width="35.75" style="1" customWidth="1"/>
    <col min="3341" max="3341" width="20.75" style="1" customWidth="1"/>
    <col min="3342" max="3342" width="10.75" style="1" customWidth="1"/>
    <col min="3343" max="3343" width="16" style="1" customWidth="1"/>
    <col min="3344" max="3344" width="30.125" style="1" customWidth="1"/>
    <col min="3345" max="3345" width="20.75" style="1" customWidth="1"/>
    <col min="3346" max="3584" width="9" style="1"/>
    <col min="3585" max="3585" width="2.625" style="1" customWidth="1"/>
    <col min="3586" max="3586" width="10.75" style="1" customWidth="1"/>
    <col min="3587" max="3588" width="20.75" style="1" customWidth="1"/>
    <col min="3589" max="3589" width="74.375" style="1" customWidth="1"/>
    <col min="3590" max="3590" width="6.25" style="1" customWidth="1"/>
    <col min="3591" max="3591" width="9.875" style="1" bestFit="1" customWidth="1"/>
    <col min="3592" max="3592" width="9.875" style="1" customWidth="1"/>
    <col min="3593" max="3593" width="7.25" style="1" customWidth="1"/>
    <col min="3594" max="3594" width="40.75" style="1" customWidth="1"/>
    <col min="3595" max="3596" width="35.75" style="1" customWidth="1"/>
    <col min="3597" max="3597" width="20.75" style="1" customWidth="1"/>
    <col min="3598" max="3598" width="10.75" style="1" customWidth="1"/>
    <col min="3599" max="3599" width="16" style="1" customWidth="1"/>
    <col min="3600" max="3600" width="30.125" style="1" customWidth="1"/>
    <col min="3601" max="3601" width="20.75" style="1" customWidth="1"/>
    <col min="3602" max="3840" width="9" style="1"/>
    <col min="3841" max="3841" width="2.625" style="1" customWidth="1"/>
    <col min="3842" max="3842" width="10.75" style="1" customWidth="1"/>
    <col min="3843" max="3844" width="20.75" style="1" customWidth="1"/>
    <col min="3845" max="3845" width="74.375" style="1" customWidth="1"/>
    <col min="3846" max="3846" width="6.25" style="1" customWidth="1"/>
    <col min="3847" max="3847" width="9.875" style="1" bestFit="1" customWidth="1"/>
    <col min="3848" max="3848" width="9.875" style="1" customWidth="1"/>
    <col min="3849" max="3849" width="7.25" style="1" customWidth="1"/>
    <col min="3850" max="3850" width="40.75" style="1" customWidth="1"/>
    <col min="3851" max="3852" width="35.75" style="1" customWidth="1"/>
    <col min="3853" max="3853" width="20.75" style="1" customWidth="1"/>
    <col min="3854" max="3854" width="10.75" style="1" customWidth="1"/>
    <col min="3855" max="3855" width="16" style="1" customWidth="1"/>
    <col min="3856" max="3856" width="30.125" style="1" customWidth="1"/>
    <col min="3857" max="3857" width="20.75" style="1" customWidth="1"/>
    <col min="3858" max="4096" width="9" style="1"/>
    <col min="4097" max="4097" width="2.625" style="1" customWidth="1"/>
    <col min="4098" max="4098" width="10.75" style="1" customWidth="1"/>
    <col min="4099" max="4100" width="20.75" style="1" customWidth="1"/>
    <col min="4101" max="4101" width="74.375" style="1" customWidth="1"/>
    <col min="4102" max="4102" width="6.25" style="1" customWidth="1"/>
    <col min="4103" max="4103" width="9.875" style="1" bestFit="1" customWidth="1"/>
    <col min="4104" max="4104" width="9.875" style="1" customWidth="1"/>
    <col min="4105" max="4105" width="7.25" style="1" customWidth="1"/>
    <col min="4106" max="4106" width="40.75" style="1" customWidth="1"/>
    <col min="4107" max="4108" width="35.75" style="1" customWidth="1"/>
    <col min="4109" max="4109" width="20.75" style="1" customWidth="1"/>
    <col min="4110" max="4110" width="10.75" style="1" customWidth="1"/>
    <col min="4111" max="4111" width="16" style="1" customWidth="1"/>
    <col min="4112" max="4112" width="30.125" style="1" customWidth="1"/>
    <col min="4113" max="4113" width="20.75" style="1" customWidth="1"/>
    <col min="4114" max="4352" width="9" style="1"/>
    <col min="4353" max="4353" width="2.625" style="1" customWidth="1"/>
    <col min="4354" max="4354" width="10.75" style="1" customWidth="1"/>
    <col min="4355" max="4356" width="20.75" style="1" customWidth="1"/>
    <col min="4357" max="4357" width="74.375" style="1" customWidth="1"/>
    <col min="4358" max="4358" width="6.25" style="1" customWidth="1"/>
    <col min="4359" max="4359" width="9.875" style="1" bestFit="1" customWidth="1"/>
    <col min="4360" max="4360" width="9.875" style="1" customWidth="1"/>
    <col min="4361" max="4361" width="7.25" style="1" customWidth="1"/>
    <col min="4362" max="4362" width="40.75" style="1" customWidth="1"/>
    <col min="4363" max="4364" width="35.75" style="1" customWidth="1"/>
    <col min="4365" max="4365" width="20.75" style="1" customWidth="1"/>
    <col min="4366" max="4366" width="10.75" style="1" customWidth="1"/>
    <col min="4367" max="4367" width="16" style="1" customWidth="1"/>
    <col min="4368" max="4368" width="30.125" style="1" customWidth="1"/>
    <col min="4369" max="4369" width="20.75" style="1" customWidth="1"/>
    <col min="4370" max="4608" width="9" style="1"/>
    <col min="4609" max="4609" width="2.625" style="1" customWidth="1"/>
    <col min="4610" max="4610" width="10.75" style="1" customWidth="1"/>
    <col min="4611" max="4612" width="20.75" style="1" customWidth="1"/>
    <col min="4613" max="4613" width="74.375" style="1" customWidth="1"/>
    <col min="4614" max="4614" width="6.25" style="1" customWidth="1"/>
    <col min="4615" max="4615" width="9.875" style="1" bestFit="1" customWidth="1"/>
    <col min="4616" max="4616" width="9.875" style="1" customWidth="1"/>
    <col min="4617" max="4617" width="7.25" style="1" customWidth="1"/>
    <col min="4618" max="4618" width="40.75" style="1" customWidth="1"/>
    <col min="4619" max="4620" width="35.75" style="1" customWidth="1"/>
    <col min="4621" max="4621" width="20.75" style="1" customWidth="1"/>
    <col min="4622" max="4622" width="10.75" style="1" customWidth="1"/>
    <col min="4623" max="4623" width="16" style="1" customWidth="1"/>
    <col min="4624" max="4624" width="30.125" style="1" customWidth="1"/>
    <col min="4625" max="4625" width="20.75" style="1" customWidth="1"/>
    <col min="4626" max="4864" width="9" style="1"/>
    <col min="4865" max="4865" width="2.625" style="1" customWidth="1"/>
    <col min="4866" max="4866" width="10.75" style="1" customWidth="1"/>
    <col min="4867" max="4868" width="20.75" style="1" customWidth="1"/>
    <col min="4869" max="4869" width="74.375" style="1" customWidth="1"/>
    <col min="4870" max="4870" width="6.25" style="1" customWidth="1"/>
    <col min="4871" max="4871" width="9.875" style="1" bestFit="1" customWidth="1"/>
    <col min="4872" max="4872" width="9.875" style="1" customWidth="1"/>
    <col min="4873" max="4873" width="7.25" style="1" customWidth="1"/>
    <col min="4874" max="4874" width="40.75" style="1" customWidth="1"/>
    <col min="4875" max="4876" width="35.75" style="1" customWidth="1"/>
    <col min="4877" max="4877" width="20.75" style="1" customWidth="1"/>
    <col min="4878" max="4878" width="10.75" style="1" customWidth="1"/>
    <col min="4879" max="4879" width="16" style="1" customWidth="1"/>
    <col min="4880" max="4880" width="30.125" style="1" customWidth="1"/>
    <col min="4881" max="4881" width="20.75" style="1" customWidth="1"/>
    <col min="4882" max="5120" width="9" style="1"/>
    <col min="5121" max="5121" width="2.625" style="1" customWidth="1"/>
    <col min="5122" max="5122" width="10.75" style="1" customWidth="1"/>
    <col min="5123" max="5124" width="20.75" style="1" customWidth="1"/>
    <col min="5125" max="5125" width="74.375" style="1" customWidth="1"/>
    <col min="5126" max="5126" width="6.25" style="1" customWidth="1"/>
    <col min="5127" max="5127" width="9.875" style="1" bestFit="1" customWidth="1"/>
    <col min="5128" max="5128" width="9.875" style="1" customWidth="1"/>
    <col min="5129" max="5129" width="7.25" style="1" customWidth="1"/>
    <col min="5130" max="5130" width="40.75" style="1" customWidth="1"/>
    <col min="5131" max="5132" width="35.75" style="1" customWidth="1"/>
    <col min="5133" max="5133" width="20.75" style="1" customWidth="1"/>
    <col min="5134" max="5134" width="10.75" style="1" customWidth="1"/>
    <col min="5135" max="5135" width="16" style="1" customWidth="1"/>
    <col min="5136" max="5136" width="30.125" style="1" customWidth="1"/>
    <col min="5137" max="5137" width="20.75" style="1" customWidth="1"/>
    <col min="5138" max="5376" width="9" style="1"/>
    <col min="5377" max="5377" width="2.625" style="1" customWidth="1"/>
    <col min="5378" max="5378" width="10.75" style="1" customWidth="1"/>
    <col min="5379" max="5380" width="20.75" style="1" customWidth="1"/>
    <col min="5381" max="5381" width="74.375" style="1" customWidth="1"/>
    <col min="5382" max="5382" width="6.25" style="1" customWidth="1"/>
    <col min="5383" max="5383" width="9.875" style="1" bestFit="1" customWidth="1"/>
    <col min="5384" max="5384" width="9.875" style="1" customWidth="1"/>
    <col min="5385" max="5385" width="7.25" style="1" customWidth="1"/>
    <col min="5386" max="5386" width="40.75" style="1" customWidth="1"/>
    <col min="5387" max="5388" width="35.75" style="1" customWidth="1"/>
    <col min="5389" max="5389" width="20.75" style="1" customWidth="1"/>
    <col min="5390" max="5390" width="10.75" style="1" customWidth="1"/>
    <col min="5391" max="5391" width="16" style="1" customWidth="1"/>
    <col min="5392" max="5392" width="30.125" style="1" customWidth="1"/>
    <col min="5393" max="5393" width="20.75" style="1" customWidth="1"/>
    <col min="5394" max="5632" width="9" style="1"/>
    <col min="5633" max="5633" width="2.625" style="1" customWidth="1"/>
    <col min="5634" max="5634" width="10.75" style="1" customWidth="1"/>
    <col min="5635" max="5636" width="20.75" style="1" customWidth="1"/>
    <col min="5637" max="5637" width="74.375" style="1" customWidth="1"/>
    <col min="5638" max="5638" width="6.25" style="1" customWidth="1"/>
    <col min="5639" max="5639" width="9.875" style="1" bestFit="1" customWidth="1"/>
    <col min="5640" max="5640" width="9.875" style="1" customWidth="1"/>
    <col min="5641" max="5641" width="7.25" style="1" customWidth="1"/>
    <col min="5642" max="5642" width="40.75" style="1" customWidth="1"/>
    <col min="5643" max="5644" width="35.75" style="1" customWidth="1"/>
    <col min="5645" max="5645" width="20.75" style="1" customWidth="1"/>
    <col min="5646" max="5646" width="10.75" style="1" customWidth="1"/>
    <col min="5647" max="5647" width="16" style="1" customWidth="1"/>
    <col min="5648" max="5648" width="30.125" style="1" customWidth="1"/>
    <col min="5649" max="5649" width="20.75" style="1" customWidth="1"/>
    <col min="5650" max="5888" width="9" style="1"/>
    <col min="5889" max="5889" width="2.625" style="1" customWidth="1"/>
    <col min="5890" max="5890" width="10.75" style="1" customWidth="1"/>
    <col min="5891" max="5892" width="20.75" style="1" customWidth="1"/>
    <col min="5893" max="5893" width="74.375" style="1" customWidth="1"/>
    <col min="5894" max="5894" width="6.25" style="1" customWidth="1"/>
    <col min="5895" max="5895" width="9.875" style="1" bestFit="1" customWidth="1"/>
    <col min="5896" max="5896" width="9.875" style="1" customWidth="1"/>
    <col min="5897" max="5897" width="7.25" style="1" customWidth="1"/>
    <col min="5898" max="5898" width="40.75" style="1" customWidth="1"/>
    <col min="5899" max="5900" width="35.75" style="1" customWidth="1"/>
    <col min="5901" max="5901" width="20.75" style="1" customWidth="1"/>
    <col min="5902" max="5902" width="10.75" style="1" customWidth="1"/>
    <col min="5903" max="5903" width="16" style="1" customWidth="1"/>
    <col min="5904" max="5904" width="30.125" style="1" customWidth="1"/>
    <col min="5905" max="5905" width="20.75" style="1" customWidth="1"/>
    <col min="5906" max="6144" width="9" style="1"/>
    <col min="6145" max="6145" width="2.625" style="1" customWidth="1"/>
    <col min="6146" max="6146" width="10.75" style="1" customWidth="1"/>
    <col min="6147" max="6148" width="20.75" style="1" customWidth="1"/>
    <col min="6149" max="6149" width="74.375" style="1" customWidth="1"/>
    <col min="6150" max="6150" width="6.25" style="1" customWidth="1"/>
    <col min="6151" max="6151" width="9.875" style="1" bestFit="1" customWidth="1"/>
    <col min="6152" max="6152" width="9.875" style="1" customWidth="1"/>
    <col min="6153" max="6153" width="7.25" style="1" customWidth="1"/>
    <col min="6154" max="6154" width="40.75" style="1" customWidth="1"/>
    <col min="6155" max="6156" width="35.75" style="1" customWidth="1"/>
    <col min="6157" max="6157" width="20.75" style="1" customWidth="1"/>
    <col min="6158" max="6158" width="10.75" style="1" customWidth="1"/>
    <col min="6159" max="6159" width="16" style="1" customWidth="1"/>
    <col min="6160" max="6160" width="30.125" style="1" customWidth="1"/>
    <col min="6161" max="6161" width="20.75" style="1" customWidth="1"/>
    <col min="6162" max="6400" width="9" style="1"/>
    <col min="6401" max="6401" width="2.625" style="1" customWidth="1"/>
    <col min="6402" max="6402" width="10.75" style="1" customWidth="1"/>
    <col min="6403" max="6404" width="20.75" style="1" customWidth="1"/>
    <col min="6405" max="6405" width="74.375" style="1" customWidth="1"/>
    <col min="6406" max="6406" width="6.25" style="1" customWidth="1"/>
    <col min="6407" max="6407" width="9.875" style="1" bestFit="1" customWidth="1"/>
    <col min="6408" max="6408" width="9.875" style="1" customWidth="1"/>
    <col min="6409" max="6409" width="7.25" style="1" customWidth="1"/>
    <col min="6410" max="6410" width="40.75" style="1" customWidth="1"/>
    <col min="6411" max="6412" width="35.75" style="1" customWidth="1"/>
    <col min="6413" max="6413" width="20.75" style="1" customWidth="1"/>
    <col min="6414" max="6414" width="10.75" style="1" customWidth="1"/>
    <col min="6415" max="6415" width="16" style="1" customWidth="1"/>
    <col min="6416" max="6416" width="30.125" style="1" customWidth="1"/>
    <col min="6417" max="6417" width="20.75" style="1" customWidth="1"/>
    <col min="6418" max="6656" width="9" style="1"/>
    <col min="6657" max="6657" width="2.625" style="1" customWidth="1"/>
    <col min="6658" max="6658" width="10.75" style="1" customWidth="1"/>
    <col min="6659" max="6660" width="20.75" style="1" customWidth="1"/>
    <col min="6661" max="6661" width="74.375" style="1" customWidth="1"/>
    <col min="6662" max="6662" width="6.25" style="1" customWidth="1"/>
    <col min="6663" max="6663" width="9.875" style="1" bestFit="1" customWidth="1"/>
    <col min="6664" max="6664" width="9.875" style="1" customWidth="1"/>
    <col min="6665" max="6665" width="7.25" style="1" customWidth="1"/>
    <col min="6666" max="6666" width="40.75" style="1" customWidth="1"/>
    <col min="6667" max="6668" width="35.75" style="1" customWidth="1"/>
    <col min="6669" max="6669" width="20.75" style="1" customWidth="1"/>
    <col min="6670" max="6670" width="10.75" style="1" customWidth="1"/>
    <col min="6671" max="6671" width="16" style="1" customWidth="1"/>
    <col min="6672" max="6672" width="30.125" style="1" customWidth="1"/>
    <col min="6673" max="6673" width="20.75" style="1" customWidth="1"/>
    <col min="6674" max="6912" width="9" style="1"/>
    <col min="6913" max="6913" width="2.625" style="1" customWidth="1"/>
    <col min="6914" max="6914" width="10.75" style="1" customWidth="1"/>
    <col min="6915" max="6916" width="20.75" style="1" customWidth="1"/>
    <col min="6917" max="6917" width="74.375" style="1" customWidth="1"/>
    <col min="6918" max="6918" width="6.25" style="1" customWidth="1"/>
    <col min="6919" max="6919" width="9.875" style="1" bestFit="1" customWidth="1"/>
    <col min="6920" max="6920" width="9.875" style="1" customWidth="1"/>
    <col min="6921" max="6921" width="7.25" style="1" customWidth="1"/>
    <col min="6922" max="6922" width="40.75" style="1" customWidth="1"/>
    <col min="6923" max="6924" width="35.75" style="1" customWidth="1"/>
    <col min="6925" max="6925" width="20.75" style="1" customWidth="1"/>
    <col min="6926" max="6926" width="10.75" style="1" customWidth="1"/>
    <col min="6927" max="6927" width="16" style="1" customWidth="1"/>
    <col min="6928" max="6928" width="30.125" style="1" customWidth="1"/>
    <col min="6929" max="6929" width="20.75" style="1" customWidth="1"/>
    <col min="6930" max="7168" width="9" style="1"/>
    <col min="7169" max="7169" width="2.625" style="1" customWidth="1"/>
    <col min="7170" max="7170" width="10.75" style="1" customWidth="1"/>
    <col min="7171" max="7172" width="20.75" style="1" customWidth="1"/>
    <col min="7173" max="7173" width="74.375" style="1" customWidth="1"/>
    <col min="7174" max="7174" width="6.25" style="1" customWidth="1"/>
    <col min="7175" max="7175" width="9.875" style="1" bestFit="1" customWidth="1"/>
    <col min="7176" max="7176" width="9.875" style="1" customWidth="1"/>
    <col min="7177" max="7177" width="7.25" style="1" customWidth="1"/>
    <col min="7178" max="7178" width="40.75" style="1" customWidth="1"/>
    <col min="7179" max="7180" width="35.75" style="1" customWidth="1"/>
    <col min="7181" max="7181" width="20.75" style="1" customWidth="1"/>
    <col min="7182" max="7182" width="10.75" style="1" customWidth="1"/>
    <col min="7183" max="7183" width="16" style="1" customWidth="1"/>
    <col min="7184" max="7184" width="30.125" style="1" customWidth="1"/>
    <col min="7185" max="7185" width="20.75" style="1" customWidth="1"/>
    <col min="7186" max="7424" width="9" style="1"/>
    <col min="7425" max="7425" width="2.625" style="1" customWidth="1"/>
    <col min="7426" max="7426" width="10.75" style="1" customWidth="1"/>
    <col min="7427" max="7428" width="20.75" style="1" customWidth="1"/>
    <col min="7429" max="7429" width="74.375" style="1" customWidth="1"/>
    <col min="7430" max="7430" width="6.25" style="1" customWidth="1"/>
    <col min="7431" max="7431" width="9.875" style="1" bestFit="1" customWidth="1"/>
    <col min="7432" max="7432" width="9.875" style="1" customWidth="1"/>
    <col min="7433" max="7433" width="7.25" style="1" customWidth="1"/>
    <col min="7434" max="7434" width="40.75" style="1" customWidth="1"/>
    <col min="7435" max="7436" width="35.75" style="1" customWidth="1"/>
    <col min="7437" max="7437" width="20.75" style="1" customWidth="1"/>
    <col min="7438" max="7438" width="10.75" style="1" customWidth="1"/>
    <col min="7439" max="7439" width="16" style="1" customWidth="1"/>
    <col min="7440" max="7440" width="30.125" style="1" customWidth="1"/>
    <col min="7441" max="7441" width="20.75" style="1" customWidth="1"/>
    <col min="7442" max="7680" width="9" style="1"/>
    <col min="7681" max="7681" width="2.625" style="1" customWidth="1"/>
    <col min="7682" max="7682" width="10.75" style="1" customWidth="1"/>
    <col min="7683" max="7684" width="20.75" style="1" customWidth="1"/>
    <col min="7685" max="7685" width="74.375" style="1" customWidth="1"/>
    <col min="7686" max="7686" width="6.25" style="1" customWidth="1"/>
    <col min="7687" max="7687" width="9.875" style="1" bestFit="1" customWidth="1"/>
    <col min="7688" max="7688" width="9.875" style="1" customWidth="1"/>
    <col min="7689" max="7689" width="7.25" style="1" customWidth="1"/>
    <col min="7690" max="7690" width="40.75" style="1" customWidth="1"/>
    <col min="7691" max="7692" width="35.75" style="1" customWidth="1"/>
    <col min="7693" max="7693" width="20.75" style="1" customWidth="1"/>
    <col min="7694" max="7694" width="10.75" style="1" customWidth="1"/>
    <col min="7695" max="7695" width="16" style="1" customWidth="1"/>
    <col min="7696" max="7696" width="30.125" style="1" customWidth="1"/>
    <col min="7697" max="7697" width="20.75" style="1" customWidth="1"/>
    <col min="7698" max="7936" width="9" style="1"/>
    <col min="7937" max="7937" width="2.625" style="1" customWidth="1"/>
    <col min="7938" max="7938" width="10.75" style="1" customWidth="1"/>
    <col min="7939" max="7940" width="20.75" style="1" customWidth="1"/>
    <col min="7941" max="7941" width="74.375" style="1" customWidth="1"/>
    <col min="7942" max="7942" width="6.25" style="1" customWidth="1"/>
    <col min="7943" max="7943" width="9.875" style="1" bestFit="1" customWidth="1"/>
    <col min="7944" max="7944" width="9.875" style="1" customWidth="1"/>
    <col min="7945" max="7945" width="7.25" style="1" customWidth="1"/>
    <col min="7946" max="7946" width="40.75" style="1" customWidth="1"/>
    <col min="7947" max="7948" width="35.75" style="1" customWidth="1"/>
    <col min="7949" max="7949" width="20.75" style="1" customWidth="1"/>
    <col min="7950" max="7950" width="10.75" style="1" customWidth="1"/>
    <col min="7951" max="7951" width="16" style="1" customWidth="1"/>
    <col min="7952" max="7952" width="30.125" style="1" customWidth="1"/>
    <col min="7953" max="7953" width="20.75" style="1" customWidth="1"/>
    <col min="7954" max="8192" width="9" style="1"/>
    <col min="8193" max="8193" width="2.625" style="1" customWidth="1"/>
    <col min="8194" max="8194" width="10.75" style="1" customWidth="1"/>
    <col min="8195" max="8196" width="20.75" style="1" customWidth="1"/>
    <col min="8197" max="8197" width="74.375" style="1" customWidth="1"/>
    <col min="8198" max="8198" width="6.25" style="1" customWidth="1"/>
    <col min="8199" max="8199" width="9.875" style="1" bestFit="1" customWidth="1"/>
    <col min="8200" max="8200" width="9.875" style="1" customWidth="1"/>
    <col min="8201" max="8201" width="7.25" style="1" customWidth="1"/>
    <col min="8202" max="8202" width="40.75" style="1" customWidth="1"/>
    <col min="8203" max="8204" width="35.75" style="1" customWidth="1"/>
    <col min="8205" max="8205" width="20.75" style="1" customWidth="1"/>
    <col min="8206" max="8206" width="10.75" style="1" customWidth="1"/>
    <col min="8207" max="8207" width="16" style="1" customWidth="1"/>
    <col min="8208" max="8208" width="30.125" style="1" customWidth="1"/>
    <col min="8209" max="8209" width="20.75" style="1" customWidth="1"/>
    <col min="8210" max="8448" width="9" style="1"/>
    <col min="8449" max="8449" width="2.625" style="1" customWidth="1"/>
    <col min="8450" max="8450" width="10.75" style="1" customWidth="1"/>
    <col min="8451" max="8452" width="20.75" style="1" customWidth="1"/>
    <col min="8453" max="8453" width="74.375" style="1" customWidth="1"/>
    <col min="8454" max="8454" width="6.25" style="1" customWidth="1"/>
    <col min="8455" max="8455" width="9.875" style="1" bestFit="1" customWidth="1"/>
    <col min="8456" max="8456" width="9.875" style="1" customWidth="1"/>
    <col min="8457" max="8457" width="7.25" style="1" customWidth="1"/>
    <col min="8458" max="8458" width="40.75" style="1" customWidth="1"/>
    <col min="8459" max="8460" width="35.75" style="1" customWidth="1"/>
    <col min="8461" max="8461" width="20.75" style="1" customWidth="1"/>
    <col min="8462" max="8462" width="10.75" style="1" customWidth="1"/>
    <col min="8463" max="8463" width="16" style="1" customWidth="1"/>
    <col min="8464" max="8464" width="30.125" style="1" customWidth="1"/>
    <col min="8465" max="8465" width="20.75" style="1" customWidth="1"/>
    <col min="8466" max="8704" width="9" style="1"/>
    <col min="8705" max="8705" width="2.625" style="1" customWidth="1"/>
    <col min="8706" max="8706" width="10.75" style="1" customWidth="1"/>
    <col min="8707" max="8708" width="20.75" style="1" customWidth="1"/>
    <col min="8709" max="8709" width="74.375" style="1" customWidth="1"/>
    <col min="8710" max="8710" width="6.25" style="1" customWidth="1"/>
    <col min="8711" max="8711" width="9.875" style="1" bestFit="1" customWidth="1"/>
    <col min="8712" max="8712" width="9.875" style="1" customWidth="1"/>
    <col min="8713" max="8713" width="7.25" style="1" customWidth="1"/>
    <col min="8714" max="8714" width="40.75" style="1" customWidth="1"/>
    <col min="8715" max="8716" width="35.75" style="1" customWidth="1"/>
    <col min="8717" max="8717" width="20.75" style="1" customWidth="1"/>
    <col min="8718" max="8718" width="10.75" style="1" customWidth="1"/>
    <col min="8719" max="8719" width="16" style="1" customWidth="1"/>
    <col min="8720" max="8720" width="30.125" style="1" customWidth="1"/>
    <col min="8721" max="8721" width="20.75" style="1" customWidth="1"/>
    <col min="8722" max="8960" width="9" style="1"/>
    <col min="8961" max="8961" width="2.625" style="1" customWidth="1"/>
    <col min="8962" max="8962" width="10.75" style="1" customWidth="1"/>
    <col min="8963" max="8964" width="20.75" style="1" customWidth="1"/>
    <col min="8965" max="8965" width="74.375" style="1" customWidth="1"/>
    <col min="8966" max="8966" width="6.25" style="1" customWidth="1"/>
    <col min="8967" max="8967" width="9.875" style="1" bestFit="1" customWidth="1"/>
    <col min="8968" max="8968" width="9.875" style="1" customWidth="1"/>
    <col min="8969" max="8969" width="7.25" style="1" customWidth="1"/>
    <col min="8970" max="8970" width="40.75" style="1" customWidth="1"/>
    <col min="8971" max="8972" width="35.75" style="1" customWidth="1"/>
    <col min="8973" max="8973" width="20.75" style="1" customWidth="1"/>
    <col min="8974" max="8974" width="10.75" style="1" customWidth="1"/>
    <col min="8975" max="8975" width="16" style="1" customWidth="1"/>
    <col min="8976" max="8976" width="30.125" style="1" customWidth="1"/>
    <col min="8977" max="8977" width="20.75" style="1" customWidth="1"/>
    <col min="8978" max="9216" width="9" style="1"/>
    <col min="9217" max="9217" width="2.625" style="1" customWidth="1"/>
    <col min="9218" max="9218" width="10.75" style="1" customWidth="1"/>
    <col min="9219" max="9220" width="20.75" style="1" customWidth="1"/>
    <col min="9221" max="9221" width="74.375" style="1" customWidth="1"/>
    <col min="9222" max="9222" width="6.25" style="1" customWidth="1"/>
    <col min="9223" max="9223" width="9.875" style="1" bestFit="1" customWidth="1"/>
    <col min="9224" max="9224" width="9.875" style="1" customWidth="1"/>
    <col min="9225" max="9225" width="7.25" style="1" customWidth="1"/>
    <col min="9226" max="9226" width="40.75" style="1" customWidth="1"/>
    <col min="9227" max="9228" width="35.75" style="1" customWidth="1"/>
    <col min="9229" max="9229" width="20.75" style="1" customWidth="1"/>
    <col min="9230" max="9230" width="10.75" style="1" customWidth="1"/>
    <col min="9231" max="9231" width="16" style="1" customWidth="1"/>
    <col min="9232" max="9232" width="30.125" style="1" customWidth="1"/>
    <col min="9233" max="9233" width="20.75" style="1" customWidth="1"/>
    <col min="9234" max="9472" width="9" style="1"/>
    <col min="9473" max="9473" width="2.625" style="1" customWidth="1"/>
    <col min="9474" max="9474" width="10.75" style="1" customWidth="1"/>
    <col min="9475" max="9476" width="20.75" style="1" customWidth="1"/>
    <col min="9477" max="9477" width="74.375" style="1" customWidth="1"/>
    <col min="9478" max="9478" width="6.25" style="1" customWidth="1"/>
    <col min="9479" max="9479" width="9.875" style="1" bestFit="1" customWidth="1"/>
    <col min="9480" max="9480" width="9.875" style="1" customWidth="1"/>
    <col min="9481" max="9481" width="7.25" style="1" customWidth="1"/>
    <col min="9482" max="9482" width="40.75" style="1" customWidth="1"/>
    <col min="9483" max="9484" width="35.75" style="1" customWidth="1"/>
    <col min="9485" max="9485" width="20.75" style="1" customWidth="1"/>
    <col min="9486" max="9486" width="10.75" style="1" customWidth="1"/>
    <col min="9487" max="9487" width="16" style="1" customWidth="1"/>
    <col min="9488" max="9488" width="30.125" style="1" customWidth="1"/>
    <col min="9489" max="9489" width="20.75" style="1" customWidth="1"/>
    <col min="9490" max="9728" width="9" style="1"/>
    <col min="9729" max="9729" width="2.625" style="1" customWidth="1"/>
    <col min="9730" max="9730" width="10.75" style="1" customWidth="1"/>
    <col min="9731" max="9732" width="20.75" style="1" customWidth="1"/>
    <col min="9733" max="9733" width="74.375" style="1" customWidth="1"/>
    <col min="9734" max="9734" width="6.25" style="1" customWidth="1"/>
    <col min="9735" max="9735" width="9.875" style="1" bestFit="1" customWidth="1"/>
    <col min="9736" max="9736" width="9.875" style="1" customWidth="1"/>
    <col min="9737" max="9737" width="7.25" style="1" customWidth="1"/>
    <col min="9738" max="9738" width="40.75" style="1" customWidth="1"/>
    <col min="9739" max="9740" width="35.75" style="1" customWidth="1"/>
    <col min="9741" max="9741" width="20.75" style="1" customWidth="1"/>
    <col min="9742" max="9742" width="10.75" style="1" customWidth="1"/>
    <col min="9743" max="9743" width="16" style="1" customWidth="1"/>
    <col min="9744" max="9744" width="30.125" style="1" customWidth="1"/>
    <col min="9745" max="9745" width="20.75" style="1" customWidth="1"/>
    <col min="9746" max="9984" width="9" style="1"/>
    <col min="9985" max="9985" width="2.625" style="1" customWidth="1"/>
    <col min="9986" max="9986" width="10.75" style="1" customWidth="1"/>
    <col min="9987" max="9988" width="20.75" style="1" customWidth="1"/>
    <col min="9989" max="9989" width="74.375" style="1" customWidth="1"/>
    <col min="9990" max="9990" width="6.25" style="1" customWidth="1"/>
    <col min="9991" max="9991" width="9.875" style="1" bestFit="1" customWidth="1"/>
    <col min="9992" max="9992" width="9.875" style="1" customWidth="1"/>
    <col min="9993" max="9993" width="7.25" style="1" customWidth="1"/>
    <col min="9994" max="9994" width="40.75" style="1" customWidth="1"/>
    <col min="9995" max="9996" width="35.75" style="1" customWidth="1"/>
    <col min="9997" max="9997" width="20.75" style="1" customWidth="1"/>
    <col min="9998" max="9998" width="10.75" style="1" customWidth="1"/>
    <col min="9999" max="9999" width="16" style="1" customWidth="1"/>
    <col min="10000" max="10000" width="30.125" style="1" customWidth="1"/>
    <col min="10001" max="10001" width="20.75" style="1" customWidth="1"/>
    <col min="10002" max="10240" width="9" style="1"/>
    <col min="10241" max="10241" width="2.625" style="1" customWidth="1"/>
    <col min="10242" max="10242" width="10.75" style="1" customWidth="1"/>
    <col min="10243" max="10244" width="20.75" style="1" customWidth="1"/>
    <col min="10245" max="10245" width="74.375" style="1" customWidth="1"/>
    <col min="10246" max="10246" width="6.25" style="1" customWidth="1"/>
    <col min="10247" max="10247" width="9.875" style="1" bestFit="1" customWidth="1"/>
    <col min="10248" max="10248" width="9.875" style="1" customWidth="1"/>
    <col min="10249" max="10249" width="7.25" style="1" customWidth="1"/>
    <col min="10250" max="10250" width="40.75" style="1" customWidth="1"/>
    <col min="10251" max="10252" width="35.75" style="1" customWidth="1"/>
    <col min="10253" max="10253" width="20.75" style="1" customWidth="1"/>
    <col min="10254" max="10254" width="10.75" style="1" customWidth="1"/>
    <col min="10255" max="10255" width="16" style="1" customWidth="1"/>
    <col min="10256" max="10256" width="30.125" style="1" customWidth="1"/>
    <col min="10257" max="10257" width="20.75" style="1" customWidth="1"/>
    <col min="10258" max="10496" width="9" style="1"/>
    <col min="10497" max="10497" width="2.625" style="1" customWidth="1"/>
    <col min="10498" max="10498" width="10.75" style="1" customWidth="1"/>
    <col min="10499" max="10500" width="20.75" style="1" customWidth="1"/>
    <col min="10501" max="10501" width="74.375" style="1" customWidth="1"/>
    <col min="10502" max="10502" width="6.25" style="1" customWidth="1"/>
    <col min="10503" max="10503" width="9.875" style="1" bestFit="1" customWidth="1"/>
    <col min="10504" max="10504" width="9.875" style="1" customWidth="1"/>
    <col min="10505" max="10505" width="7.25" style="1" customWidth="1"/>
    <col min="10506" max="10506" width="40.75" style="1" customWidth="1"/>
    <col min="10507" max="10508" width="35.75" style="1" customWidth="1"/>
    <col min="10509" max="10509" width="20.75" style="1" customWidth="1"/>
    <col min="10510" max="10510" width="10.75" style="1" customWidth="1"/>
    <col min="10511" max="10511" width="16" style="1" customWidth="1"/>
    <col min="10512" max="10512" width="30.125" style="1" customWidth="1"/>
    <col min="10513" max="10513" width="20.75" style="1" customWidth="1"/>
    <col min="10514" max="10752" width="9" style="1"/>
    <col min="10753" max="10753" width="2.625" style="1" customWidth="1"/>
    <col min="10754" max="10754" width="10.75" style="1" customWidth="1"/>
    <col min="10755" max="10756" width="20.75" style="1" customWidth="1"/>
    <col min="10757" max="10757" width="74.375" style="1" customWidth="1"/>
    <col min="10758" max="10758" width="6.25" style="1" customWidth="1"/>
    <col min="10759" max="10759" width="9.875" style="1" bestFit="1" customWidth="1"/>
    <col min="10760" max="10760" width="9.875" style="1" customWidth="1"/>
    <col min="10761" max="10761" width="7.25" style="1" customWidth="1"/>
    <col min="10762" max="10762" width="40.75" style="1" customWidth="1"/>
    <col min="10763" max="10764" width="35.75" style="1" customWidth="1"/>
    <col min="10765" max="10765" width="20.75" style="1" customWidth="1"/>
    <col min="10766" max="10766" width="10.75" style="1" customWidth="1"/>
    <col min="10767" max="10767" width="16" style="1" customWidth="1"/>
    <col min="10768" max="10768" width="30.125" style="1" customWidth="1"/>
    <col min="10769" max="10769" width="20.75" style="1" customWidth="1"/>
    <col min="10770" max="11008" width="9" style="1"/>
    <col min="11009" max="11009" width="2.625" style="1" customWidth="1"/>
    <col min="11010" max="11010" width="10.75" style="1" customWidth="1"/>
    <col min="11011" max="11012" width="20.75" style="1" customWidth="1"/>
    <col min="11013" max="11013" width="74.375" style="1" customWidth="1"/>
    <col min="11014" max="11014" width="6.25" style="1" customWidth="1"/>
    <col min="11015" max="11015" width="9.875" style="1" bestFit="1" customWidth="1"/>
    <col min="11016" max="11016" width="9.875" style="1" customWidth="1"/>
    <col min="11017" max="11017" width="7.25" style="1" customWidth="1"/>
    <col min="11018" max="11018" width="40.75" style="1" customWidth="1"/>
    <col min="11019" max="11020" width="35.75" style="1" customWidth="1"/>
    <col min="11021" max="11021" width="20.75" style="1" customWidth="1"/>
    <col min="11022" max="11022" width="10.75" style="1" customWidth="1"/>
    <col min="11023" max="11023" width="16" style="1" customWidth="1"/>
    <col min="11024" max="11024" width="30.125" style="1" customWidth="1"/>
    <col min="11025" max="11025" width="20.75" style="1" customWidth="1"/>
    <col min="11026" max="11264" width="9" style="1"/>
    <col min="11265" max="11265" width="2.625" style="1" customWidth="1"/>
    <col min="11266" max="11266" width="10.75" style="1" customWidth="1"/>
    <col min="11267" max="11268" width="20.75" style="1" customWidth="1"/>
    <col min="11269" max="11269" width="74.375" style="1" customWidth="1"/>
    <col min="11270" max="11270" width="6.25" style="1" customWidth="1"/>
    <col min="11271" max="11271" width="9.875" style="1" bestFit="1" customWidth="1"/>
    <col min="11272" max="11272" width="9.875" style="1" customWidth="1"/>
    <col min="11273" max="11273" width="7.25" style="1" customWidth="1"/>
    <col min="11274" max="11274" width="40.75" style="1" customWidth="1"/>
    <col min="11275" max="11276" width="35.75" style="1" customWidth="1"/>
    <col min="11277" max="11277" width="20.75" style="1" customWidth="1"/>
    <col min="11278" max="11278" width="10.75" style="1" customWidth="1"/>
    <col min="11279" max="11279" width="16" style="1" customWidth="1"/>
    <col min="11280" max="11280" width="30.125" style="1" customWidth="1"/>
    <col min="11281" max="11281" width="20.75" style="1" customWidth="1"/>
    <col min="11282" max="11520" width="9" style="1"/>
    <col min="11521" max="11521" width="2.625" style="1" customWidth="1"/>
    <col min="11522" max="11522" width="10.75" style="1" customWidth="1"/>
    <col min="11523" max="11524" width="20.75" style="1" customWidth="1"/>
    <col min="11525" max="11525" width="74.375" style="1" customWidth="1"/>
    <col min="11526" max="11526" width="6.25" style="1" customWidth="1"/>
    <col min="11527" max="11527" width="9.875" style="1" bestFit="1" customWidth="1"/>
    <col min="11528" max="11528" width="9.875" style="1" customWidth="1"/>
    <col min="11529" max="11529" width="7.25" style="1" customWidth="1"/>
    <col min="11530" max="11530" width="40.75" style="1" customWidth="1"/>
    <col min="11531" max="11532" width="35.75" style="1" customWidth="1"/>
    <col min="11533" max="11533" width="20.75" style="1" customWidth="1"/>
    <col min="11534" max="11534" width="10.75" style="1" customWidth="1"/>
    <col min="11535" max="11535" width="16" style="1" customWidth="1"/>
    <col min="11536" max="11536" width="30.125" style="1" customWidth="1"/>
    <col min="11537" max="11537" width="20.75" style="1" customWidth="1"/>
    <col min="11538" max="11776" width="9" style="1"/>
    <col min="11777" max="11777" width="2.625" style="1" customWidth="1"/>
    <col min="11778" max="11778" width="10.75" style="1" customWidth="1"/>
    <col min="11779" max="11780" width="20.75" style="1" customWidth="1"/>
    <col min="11781" max="11781" width="74.375" style="1" customWidth="1"/>
    <col min="11782" max="11782" width="6.25" style="1" customWidth="1"/>
    <col min="11783" max="11783" width="9.875" style="1" bestFit="1" customWidth="1"/>
    <col min="11784" max="11784" width="9.875" style="1" customWidth="1"/>
    <col min="11785" max="11785" width="7.25" style="1" customWidth="1"/>
    <col min="11786" max="11786" width="40.75" style="1" customWidth="1"/>
    <col min="11787" max="11788" width="35.75" style="1" customWidth="1"/>
    <col min="11789" max="11789" width="20.75" style="1" customWidth="1"/>
    <col min="11790" max="11790" width="10.75" style="1" customWidth="1"/>
    <col min="11791" max="11791" width="16" style="1" customWidth="1"/>
    <col min="11792" max="11792" width="30.125" style="1" customWidth="1"/>
    <col min="11793" max="11793" width="20.75" style="1" customWidth="1"/>
    <col min="11794" max="12032" width="9" style="1"/>
    <col min="12033" max="12033" width="2.625" style="1" customWidth="1"/>
    <col min="12034" max="12034" width="10.75" style="1" customWidth="1"/>
    <col min="12035" max="12036" width="20.75" style="1" customWidth="1"/>
    <col min="12037" max="12037" width="74.375" style="1" customWidth="1"/>
    <col min="12038" max="12038" width="6.25" style="1" customWidth="1"/>
    <col min="12039" max="12039" width="9.875" style="1" bestFit="1" customWidth="1"/>
    <col min="12040" max="12040" width="9.875" style="1" customWidth="1"/>
    <col min="12041" max="12041" width="7.25" style="1" customWidth="1"/>
    <col min="12042" max="12042" width="40.75" style="1" customWidth="1"/>
    <col min="12043" max="12044" width="35.75" style="1" customWidth="1"/>
    <col min="12045" max="12045" width="20.75" style="1" customWidth="1"/>
    <col min="12046" max="12046" width="10.75" style="1" customWidth="1"/>
    <col min="12047" max="12047" width="16" style="1" customWidth="1"/>
    <col min="12048" max="12048" width="30.125" style="1" customWidth="1"/>
    <col min="12049" max="12049" width="20.75" style="1" customWidth="1"/>
    <col min="12050" max="12288" width="9" style="1"/>
    <col min="12289" max="12289" width="2.625" style="1" customWidth="1"/>
    <col min="12290" max="12290" width="10.75" style="1" customWidth="1"/>
    <col min="12291" max="12292" width="20.75" style="1" customWidth="1"/>
    <col min="12293" max="12293" width="74.375" style="1" customWidth="1"/>
    <col min="12294" max="12294" width="6.25" style="1" customWidth="1"/>
    <col min="12295" max="12295" width="9.875" style="1" bestFit="1" customWidth="1"/>
    <col min="12296" max="12296" width="9.875" style="1" customWidth="1"/>
    <col min="12297" max="12297" width="7.25" style="1" customWidth="1"/>
    <col min="12298" max="12298" width="40.75" style="1" customWidth="1"/>
    <col min="12299" max="12300" width="35.75" style="1" customWidth="1"/>
    <col min="12301" max="12301" width="20.75" style="1" customWidth="1"/>
    <col min="12302" max="12302" width="10.75" style="1" customWidth="1"/>
    <col min="12303" max="12303" width="16" style="1" customWidth="1"/>
    <col min="12304" max="12304" width="30.125" style="1" customWidth="1"/>
    <col min="12305" max="12305" width="20.75" style="1" customWidth="1"/>
    <col min="12306" max="12544" width="9" style="1"/>
    <col min="12545" max="12545" width="2.625" style="1" customWidth="1"/>
    <col min="12546" max="12546" width="10.75" style="1" customWidth="1"/>
    <col min="12547" max="12548" width="20.75" style="1" customWidth="1"/>
    <col min="12549" max="12549" width="74.375" style="1" customWidth="1"/>
    <col min="12550" max="12550" width="6.25" style="1" customWidth="1"/>
    <col min="12551" max="12551" width="9.875" style="1" bestFit="1" customWidth="1"/>
    <col min="12552" max="12552" width="9.875" style="1" customWidth="1"/>
    <col min="12553" max="12553" width="7.25" style="1" customWidth="1"/>
    <col min="12554" max="12554" width="40.75" style="1" customWidth="1"/>
    <col min="12555" max="12556" width="35.75" style="1" customWidth="1"/>
    <col min="12557" max="12557" width="20.75" style="1" customWidth="1"/>
    <col min="12558" max="12558" width="10.75" style="1" customWidth="1"/>
    <col min="12559" max="12559" width="16" style="1" customWidth="1"/>
    <col min="12560" max="12560" width="30.125" style="1" customWidth="1"/>
    <col min="12561" max="12561" width="20.75" style="1" customWidth="1"/>
    <col min="12562" max="12800" width="9" style="1"/>
    <col min="12801" max="12801" width="2.625" style="1" customWidth="1"/>
    <col min="12802" max="12802" width="10.75" style="1" customWidth="1"/>
    <col min="12803" max="12804" width="20.75" style="1" customWidth="1"/>
    <col min="12805" max="12805" width="74.375" style="1" customWidth="1"/>
    <col min="12806" max="12806" width="6.25" style="1" customWidth="1"/>
    <col min="12807" max="12807" width="9.875" style="1" bestFit="1" customWidth="1"/>
    <col min="12808" max="12808" width="9.875" style="1" customWidth="1"/>
    <col min="12809" max="12809" width="7.25" style="1" customWidth="1"/>
    <col min="12810" max="12810" width="40.75" style="1" customWidth="1"/>
    <col min="12811" max="12812" width="35.75" style="1" customWidth="1"/>
    <col min="12813" max="12813" width="20.75" style="1" customWidth="1"/>
    <col min="12814" max="12814" width="10.75" style="1" customWidth="1"/>
    <col min="12815" max="12815" width="16" style="1" customWidth="1"/>
    <col min="12816" max="12816" width="30.125" style="1" customWidth="1"/>
    <col min="12817" max="12817" width="20.75" style="1" customWidth="1"/>
    <col min="12818" max="13056" width="9" style="1"/>
    <col min="13057" max="13057" width="2.625" style="1" customWidth="1"/>
    <col min="13058" max="13058" width="10.75" style="1" customWidth="1"/>
    <col min="13059" max="13060" width="20.75" style="1" customWidth="1"/>
    <col min="13061" max="13061" width="74.375" style="1" customWidth="1"/>
    <col min="13062" max="13062" width="6.25" style="1" customWidth="1"/>
    <col min="13063" max="13063" width="9.875" style="1" bestFit="1" customWidth="1"/>
    <col min="13064" max="13064" width="9.875" style="1" customWidth="1"/>
    <col min="13065" max="13065" width="7.25" style="1" customWidth="1"/>
    <col min="13066" max="13066" width="40.75" style="1" customWidth="1"/>
    <col min="13067" max="13068" width="35.75" style="1" customWidth="1"/>
    <col min="13069" max="13069" width="20.75" style="1" customWidth="1"/>
    <col min="13070" max="13070" width="10.75" style="1" customWidth="1"/>
    <col min="13071" max="13071" width="16" style="1" customWidth="1"/>
    <col min="13072" max="13072" width="30.125" style="1" customWidth="1"/>
    <col min="13073" max="13073" width="20.75" style="1" customWidth="1"/>
    <col min="13074" max="13312" width="9" style="1"/>
    <col min="13313" max="13313" width="2.625" style="1" customWidth="1"/>
    <col min="13314" max="13314" width="10.75" style="1" customWidth="1"/>
    <col min="13315" max="13316" width="20.75" style="1" customWidth="1"/>
    <col min="13317" max="13317" width="74.375" style="1" customWidth="1"/>
    <col min="13318" max="13318" width="6.25" style="1" customWidth="1"/>
    <col min="13319" max="13319" width="9.875" style="1" bestFit="1" customWidth="1"/>
    <col min="13320" max="13320" width="9.875" style="1" customWidth="1"/>
    <col min="13321" max="13321" width="7.25" style="1" customWidth="1"/>
    <col min="13322" max="13322" width="40.75" style="1" customWidth="1"/>
    <col min="13323" max="13324" width="35.75" style="1" customWidth="1"/>
    <col min="13325" max="13325" width="20.75" style="1" customWidth="1"/>
    <col min="13326" max="13326" width="10.75" style="1" customWidth="1"/>
    <col min="13327" max="13327" width="16" style="1" customWidth="1"/>
    <col min="13328" max="13328" width="30.125" style="1" customWidth="1"/>
    <col min="13329" max="13329" width="20.75" style="1" customWidth="1"/>
    <col min="13330" max="13568" width="9" style="1"/>
    <col min="13569" max="13569" width="2.625" style="1" customWidth="1"/>
    <col min="13570" max="13570" width="10.75" style="1" customWidth="1"/>
    <col min="13571" max="13572" width="20.75" style="1" customWidth="1"/>
    <col min="13573" max="13573" width="74.375" style="1" customWidth="1"/>
    <col min="13574" max="13574" width="6.25" style="1" customWidth="1"/>
    <col min="13575" max="13575" width="9.875" style="1" bestFit="1" customWidth="1"/>
    <col min="13576" max="13576" width="9.875" style="1" customWidth="1"/>
    <col min="13577" max="13577" width="7.25" style="1" customWidth="1"/>
    <col min="13578" max="13578" width="40.75" style="1" customWidth="1"/>
    <col min="13579" max="13580" width="35.75" style="1" customWidth="1"/>
    <col min="13581" max="13581" width="20.75" style="1" customWidth="1"/>
    <col min="13582" max="13582" width="10.75" style="1" customWidth="1"/>
    <col min="13583" max="13583" width="16" style="1" customWidth="1"/>
    <col min="13584" max="13584" width="30.125" style="1" customWidth="1"/>
    <col min="13585" max="13585" width="20.75" style="1" customWidth="1"/>
    <col min="13586" max="13824" width="9" style="1"/>
    <col min="13825" max="13825" width="2.625" style="1" customWidth="1"/>
    <col min="13826" max="13826" width="10.75" style="1" customWidth="1"/>
    <col min="13827" max="13828" width="20.75" style="1" customWidth="1"/>
    <col min="13829" max="13829" width="74.375" style="1" customWidth="1"/>
    <col min="13830" max="13830" width="6.25" style="1" customWidth="1"/>
    <col min="13831" max="13831" width="9.875" style="1" bestFit="1" customWidth="1"/>
    <col min="13832" max="13832" width="9.875" style="1" customWidth="1"/>
    <col min="13833" max="13833" width="7.25" style="1" customWidth="1"/>
    <col min="13834" max="13834" width="40.75" style="1" customWidth="1"/>
    <col min="13835" max="13836" width="35.75" style="1" customWidth="1"/>
    <col min="13837" max="13837" width="20.75" style="1" customWidth="1"/>
    <col min="13838" max="13838" width="10.75" style="1" customWidth="1"/>
    <col min="13839" max="13839" width="16" style="1" customWidth="1"/>
    <col min="13840" max="13840" width="30.125" style="1" customWidth="1"/>
    <col min="13841" max="13841" width="20.75" style="1" customWidth="1"/>
    <col min="13842" max="14080" width="9" style="1"/>
    <col min="14081" max="14081" width="2.625" style="1" customWidth="1"/>
    <col min="14082" max="14082" width="10.75" style="1" customWidth="1"/>
    <col min="14083" max="14084" width="20.75" style="1" customWidth="1"/>
    <col min="14085" max="14085" width="74.375" style="1" customWidth="1"/>
    <col min="14086" max="14086" width="6.25" style="1" customWidth="1"/>
    <col min="14087" max="14087" width="9.875" style="1" bestFit="1" customWidth="1"/>
    <col min="14088" max="14088" width="9.875" style="1" customWidth="1"/>
    <col min="14089" max="14089" width="7.25" style="1" customWidth="1"/>
    <col min="14090" max="14090" width="40.75" style="1" customWidth="1"/>
    <col min="14091" max="14092" width="35.75" style="1" customWidth="1"/>
    <col min="14093" max="14093" width="20.75" style="1" customWidth="1"/>
    <col min="14094" max="14094" width="10.75" style="1" customWidth="1"/>
    <col min="14095" max="14095" width="16" style="1" customWidth="1"/>
    <col min="14096" max="14096" width="30.125" style="1" customWidth="1"/>
    <col min="14097" max="14097" width="20.75" style="1" customWidth="1"/>
    <col min="14098" max="14336" width="9" style="1"/>
    <col min="14337" max="14337" width="2.625" style="1" customWidth="1"/>
    <col min="14338" max="14338" width="10.75" style="1" customWidth="1"/>
    <col min="14339" max="14340" width="20.75" style="1" customWidth="1"/>
    <col min="14341" max="14341" width="74.375" style="1" customWidth="1"/>
    <col min="14342" max="14342" width="6.25" style="1" customWidth="1"/>
    <col min="14343" max="14343" width="9.875" style="1" bestFit="1" customWidth="1"/>
    <col min="14344" max="14344" width="9.875" style="1" customWidth="1"/>
    <col min="14345" max="14345" width="7.25" style="1" customWidth="1"/>
    <col min="14346" max="14346" width="40.75" style="1" customWidth="1"/>
    <col min="14347" max="14348" width="35.75" style="1" customWidth="1"/>
    <col min="14349" max="14349" width="20.75" style="1" customWidth="1"/>
    <col min="14350" max="14350" width="10.75" style="1" customWidth="1"/>
    <col min="14351" max="14351" width="16" style="1" customWidth="1"/>
    <col min="14352" max="14352" width="30.125" style="1" customWidth="1"/>
    <col min="14353" max="14353" width="20.75" style="1" customWidth="1"/>
    <col min="14354" max="14592" width="9" style="1"/>
    <col min="14593" max="14593" width="2.625" style="1" customWidth="1"/>
    <col min="14594" max="14594" width="10.75" style="1" customWidth="1"/>
    <col min="14595" max="14596" width="20.75" style="1" customWidth="1"/>
    <col min="14597" max="14597" width="74.375" style="1" customWidth="1"/>
    <col min="14598" max="14598" width="6.25" style="1" customWidth="1"/>
    <col min="14599" max="14599" width="9.875" style="1" bestFit="1" customWidth="1"/>
    <col min="14600" max="14600" width="9.875" style="1" customWidth="1"/>
    <col min="14601" max="14601" width="7.25" style="1" customWidth="1"/>
    <col min="14602" max="14602" width="40.75" style="1" customWidth="1"/>
    <col min="14603" max="14604" width="35.75" style="1" customWidth="1"/>
    <col min="14605" max="14605" width="20.75" style="1" customWidth="1"/>
    <col min="14606" max="14606" width="10.75" style="1" customWidth="1"/>
    <col min="14607" max="14607" width="16" style="1" customWidth="1"/>
    <col min="14608" max="14608" width="30.125" style="1" customWidth="1"/>
    <col min="14609" max="14609" width="20.75" style="1" customWidth="1"/>
    <col min="14610" max="14848" width="9" style="1"/>
    <col min="14849" max="14849" width="2.625" style="1" customWidth="1"/>
    <col min="14850" max="14850" width="10.75" style="1" customWidth="1"/>
    <col min="14851" max="14852" width="20.75" style="1" customWidth="1"/>
    <col min="14853" max="14853" width="74.375" style="1" customWidth="1"/>
    <col min="14854" max="14854" width="6.25" style="1" customWidth="1"/>
    <col min="14855" max="14855" width="9.875" style="1" bestFit="1" customWidth="1"/>
    <col min="14856" max="14856" width="9.875" style="1" customWidth="1"/>
    <col min="14857" max="14857" width="7.25" style="1" customWidth="1"/>
    <col min="14858" max="14858" width="40.75" style="1" customWidth="1"/>
    <col min="14859" max="14860" width="35.75" style="1" customWidth="1"/>
    <col min="14861" max="14861" width="20.75" style="1" customWidth="1"/>
    <col min="14862" max="14862" width="10.75" style="1" customWidth="1"/>
    <col min="14863" max="14863" width="16" style="1" customWidth="1"/>
    <col min="14864" max="14864" width="30.125" style="1" customWidth="1"/>
    <col min="14865" max="14865" width="20.75" style="1" customWidth="1"/>
    <col min="14866" max="15104" width="9" style="1"/>
    <col min="15105" max="15105" width="2.625" style="1" customWidth="1"/>
    <col min="15106" max="15106" width="10.75" style="1" customWidth="1"/>
    <col min="15107" max="15108" width="20.75" style="1" customWidth="1"/>
    <col min="15109" max="15109" width="74.375" style="1" customWidth="1"/>
    <col min="15110" max="15110" width="6.25" style="1" customWidth="1"/>
    <col min="15111" max="15111" width="9.875" style="1" bestFit="1" customWidth="1"/>
    <col min="15112" max="15112" width="9.875" style="1" customWidth="1"/>
    <col min="15113" max="15113" width="7.25" style="1" customWidth="1"/>
    <col min="15114" max="15114" width="40.75" style="1" customWidth="1"/>
    <col min="15115" max="15116" width="35.75" style="1" customWidth="1"/>
    <col min="15117" max="15117" width="20.75" style="1" customWidth="1"/>
    <col min="15118" max="15118" width="10.75" style="1" customWidth="1"/>
    <col min="15119" max="15119" width="16" style="1" customWidth="1"/>
    <col min="15120" max="15120" width="30.125" style="1" customWidth="1"/>
    <col min="15121" max="15121" width="20.75" style="1" customWidth="1"/>
    <col min="15122" max="15360" width="9" style="1"/>
    <col min="15361" max="15361" width="2.625" style="1" customWidth="1"/>
    <col min="15362" max="15362" width="10.75" style="1" customWidth="1"/>
    <col min="15363" max="15364" width="20.75" style="1" customWidth="1"/>
    <col min="15365" max="15365" width="74.375" style="1" customWidth="1"/>
    <col min="15366" max="15366" width="6.25" style="1" customWidth="1"/>
    <col min="15367" max="15367" width="9.875" style="1" bestFit="1" customWidth="1"/>
    <col min="15368" max="15368" width="9.875" style="1" customWidth="1"/>
    <col min="15369" max="15369" width="7.25" style="1" customWidth="1"/>
    <col min="15370" max="15370" width="40.75" style="1" customWidth="1"/>
    <col min="15371" max="15372" width="35.75" style="1" customWidth="1"/>
    <col min="15373" max="15373" width="20.75" style="1" customWidth="1"/>
    <col min="15374" max="15374" width="10.75" style="1" customWidth="1"/>
    <col min="15375" max="15375" width="16" style="1" customWidth="1"/>
    <col min="15376" max="15376" width="30.125" style="1" customWidth="1"/>
    <col min="15377" max="15377" width="20.75" style="1" customWidth="1"/>
    <col min="15378" max="15616" width="9" style="1"/>
    <col min="15617" max="15617" width="2.625" style="1" customWidth="1"/>
    <col min="15618" max="15618" width="10.75" style="1" customWidth="1"/>
    <col min="15619" max="15620" width="20.75" style="1" customWidth="1"/>
    <col min="15621" max="15621" width="74.375" style="1" customWidth="1"/>
    <col min="15622" max="15622" width="6.25" style="1" customWidth="1"/>
    <col min="15623" max="15623" width="9.875" style="1" bestFit="1" customWidth="1"/>
    <col min="15624" max="15624" width="9.875" style="1" customWidth="1"/>
    <col min="15625" max="15625" width="7.25" style="1" customWidth="1"/>
    <col min="15626" max="15626" width="40.75" style="1" customWidth="1"/>
    <col min="15627" max="15628" width="35.75" style="1" customWidth="1"/>
    <col min="15629" max="15629" width="20.75" style="1" customWidth="1"/>
    <col min="15630" max="15630" width="10.75" style="1" customWidth="1"/>
    <col min="15631" max="15631" width="16" style="1" customWidth="1"/>
    <col min="15632" max="15632" width="30.125" style="1" customWidth="1"/>
    <col min="15633" max="15633" width="20.75" style="1" customWidth="1"/>
    <col min="15634" max="15872" width="9" style="1"/>
    <col min="15873" max="15873" width="2.625" style="1" customWidth="1"/>
    <col min="15874" max="15874" width="10.75" style="1" customWidth="1"/>
    <col min="15875" max="15876" width="20.75" style="1" customWidth="1"/>
    <col min="15877" max="15877" width="74.375" style="1" customWidth="1"/>
    <col min="15878" max="15878" width="6.25" style="1" customWidth="1"/>
    <col min="15879" max="15879" width="9.875" style="1" bestFit="1" customWidth="1"/>
    <col min="15880" max="15880" width="9.875" style="1" customWidth="1"/>
    <col min="15881" max="15881" width="7.25" style="1" customWidth="1"/>
    <col min="15882" max="15882" width="40.75" style="1" customWidth="1"/>
    <col min="15883" max="15884" width="35.75" style="1" customWidth="1"/>
    <col min="15885" max="15885" width="20.75" style="1" customWidth="1"/>
    <col min="15886" max="15886" width="10.75" style="1" customWidth="1"/>
    <col min="15887" max="15887" width="16" style="1" customWidth="1"/>
    <col min="15888" max="15888" width="30.125" style="1" customWidth="1"/>
    <col min="15889" max="15889" width="20.75" style="1" customWidth="1"/>
    <col min="15890" max="16128" width="9" style="1"/>
    <col min="16129" max="16129" width="2.625" style="1" customWidth="1"/>
    <col min="16130" max="16130" width="10.75" style="1" customWidth="1"/>
    <col min="16131" max="16132" width="20.75" style="1" customWidth="1"/>
    <col min="16133" max="16133" width="74.375" style="1" customWidth="1"/>
    <col min="16134" max="16134" width="6.25" style="1" customWidth="1"/>
    <col min="16135" max="16135" width="9.875" style="1" bestFit="1" customWidth="1"/>
    <col min="16136" max="16136" width="9.875" style="1" customWidth="1"/>
    <col min="16137" max="16137" width="7.25" style="1" customWidth="1"/>
    <col min="16138" max="16138" width="40.75" style="1" customWidth="1"/>
    <col min="16139" max="16140" width="35.75" style="1" customWidth="1"/>
    <col min="16141" max="16141" width="20.75" style="1" customWidth="1"/>
    <col min="16142" max="16142" width="10.75" style="1" customWidth="1"/>
    <col min="16143" max="16143" width="16" style="1" customWidth="1"/>
    <col min="16144" max="16144" width="30.125" style="1" customWidth="1"/>
    <col min="16145" max="16145" width="20.75" style="1" customWidth="1"/>
    <col min="16146" max="16384" width="9" style="1"/>
  </cols>
  <sheetData>
    <row r="2" spans="2:17" ht="20.100000000000001" customHeight="1">
      <c r="B2" s="2" t="s">
        <v>0</v>
      </c>
      <c r="C2" s="2"/>
      <c r="D2" s="2"/>
      <c r="E2" s="3" t="s">
        <v>4148</v>
      </c>
      <c r="G2" s="5" t="s">
        <v>2</v>
      </c>
      <c r="H2" s="6"/>
      <c r="I2" s="7"/>
      <c r="J2" s="8">
        <f>SUM(H:H)</f>
        <v>757520</v>
      </c>
    </row>
    <row r="3" spans="2:17" ht="20.100000000000001" customHeight="1">
      <c r="B3" s="2" t="s">
        <v>3</v>
      </c>
      <c r="C3" s="2"/>
      <c r="D3" s="2"/>
      <c r="E3" s="13" t="s">
        <v>2296</v>
      </c>
    </row>
    <row r="4" spans="2:17" ht="20.100000000000001" customHeight="1">
      <c r="B4" s="2" t="s">
        <v>996</v>
      </c>
      <c r="C4" s="2"/>
      <c r="D4" s="2"/>
      <c r="E4" s="3">
        <v>229439</v>
      </c>
    </row>
    <row r="5" spans="2:17" ht="20.100000000000001" customHeight="1">
      <c r="B5" s="2" t="s">
        <v>9</v>
      </c>
      <c r="C5" s="2"/>
      <c r="D5" s="2"/>
      <c r="E5" s="16">
        <v>46086</v>
      </c>
      <c r="I5" s="373"/>
    </row>
    <row r="6" spans="2:17" ht="20.100000000000001" customHeight="1">
      <c r="B6" s="2" t="s">
        <v>10</v>
      </c>
      <c r="C6" s="2"/>
      <c r="D6" s="2"/>
      <c r="E6" s="16">
        <v>46107</v>
      </c>
    </row>
    <row r="8" spans="2:17" s="4" customFormat="1" ht="19.5" customHeight="1">
      <c r="B8" s="27" t="s">
        <v>32</v>
      </c>
      <c r="C8" s="27" t="s">
        <v>33</v>
      </c>
      <c r="D8" s="27" t="s">
        <v>34</v>
      </c>
      <c r="E8" s="26" t="s">
        <v>35</v>
      </c>
      <c r="F8" s="26" t="s">
        <v>36</v>
      </c>
      <c r="G8" s="26" t="s">
        <v>37</v>
      </c>
      <c r="H8" s="26" t="s">
        <v>38</v>
      </c>
      <c r="I8" s="26" t="s">
        <v>39</v>
      </c>
      <c r="J8" s="26" t="s">
        <v>40</v>
      </c>
      <c r="K8" s="26" t="s">
        <v>41</v>
      </c>
      <c r="L8" s="26" t="s">
        <v>42</v>
      </c>
      <c r="M8" s="27" t="s">
        <v>43</v>
      </c>
      <c r="N8" s="27" t="s">
        <v>44</v>
      </c>
      <c r="O8" s="26" t="s">
        <v>45</v>
      </c>
      <c r="P8" s="374" t="s">
        <v>46</v>
      </c>
      <c r="Q8" s="375" t="s">
        <v>47</v>
      </c>
    </row>
    <row r="9" spans="2:17" s="4" customFormat="1" ht="19.5" customHeight="1">
      <c r="B9" s="657">
        <v>5</v>
      </c>
      <c r="C9" s="27" t="s">
        <v>1002</v>
      </c>
      <c r="D9" s="27" t="s">
        <v>1002</v>
      </c>
      <c r="E9" s="40" t="s">
        <v>4151</v>
      </c>
      <c r="F9" s="26">
        <v>1</v>
      </c>
      <c r="G9" s="1">
        <v>13632</v>
      </c>
      <c r="H9" s="40">
        <f t="shared" ref="H9:H78" si="0">F9*G9</f>
        <v>13632</v>
      </c>
      <c r="I9" s="158"/>
      <c r="J9" s="40" t="s">
        <v>4152</v>
      </c>
      <c r="K9" s="378" t="s">
        <v>4153</v>
      </c>
      <c r="L9" s="655"/>
      <c r="M9" s="30">
        <v>46055</v>
      </c>
      <c r="N9" s="27"/>
      <c r="O9" s="26"/>
      <c r="P9" s="30">
        <v>46086</v>
      </c>
      <c r="Q9" s="375"/>
    </row>
    <row r="10" spans="2:17" s="4" customFormat="1" ht="19.5" customHeight="1">
      <c r="B10" s="658"/>
      <c r="C10" s="27" t="s">
        <v>1002</v>
      </c>
      <c r="D10" s="27" t="s">
        <v>1002</v>
      </c>
      <c r="E10" s="40" t="s">
        <v>2285</v>
      </c>
      <c r="F10" s="26">
        <v>1</v>
      </c>
      <c r="G10" s="40">
        <v>1323</v>
      </c>
      <c r="H10" s="40">
        <f t="shared" si="0"/>
        <v>1323</v>
      </c>
      <c r="I10" s="40"/>
      <c r="J10" s="40" t="s">
        <v>1111</v>
      </c>
      <c r="K10" s="378" t="s">
        <v>4153</v>
      </c>
      <c r="L10" s="655"/>
      <c r="M10" s="30">
        <v>46055</v>
      </c>
      <c r="N10" s="27"/>
      <c r="O10" s="26"/>
      <c r="P10" s="30">
        <v>46086</v>
      </c>
      <c r="Q10" s="375"/>
    </row>
    <row r="11" spans="2:17" s="4" customFormat="1" ht="19.5" customHeight="1">
      <c r="B11" s="658"/>
      <c r="C11" s="27" t="s">
        <v>1002</v>
      </c>
      <c r="D11" s="27" t="s">
        <v>1002</v>
      </c>
      <c r="E11" s="40" t="s">
        <v>1009</v>
      </c>
      <c r="F11" s="26">
        <v>2</v>
      </c>
      <c r="G11" s="40">
        <v>1599</v>
      </c>
      <c r="H11" s="40">
        <f t="shared" si="0"/>
        <v>3198</v>
      </c>
      <c r="I11" s="158"/>
      <c r="J11" s="40" t="s">
        <v>1010</v>
      </c>
      <c r="K11" s="378" t="s">
        <v>4153</v>
      </c>
      <c r="L11" s="655"/>
      <c r="M11" s="30">
        <v>46055</v>
      </c>
      <c r="N11" s="27"/>
      <c r="O11" s="26"/>
      <c r="P11" s="30">
        <v>46086</v>
      </c>
      <c r="Q11" s="375"/>
    </row>
    <row r="12" spans="2:17" s="4" customFormat="1" ht="19.5" customHeight="1">
      <c r="B12" s="658"/>
      <c r="C12" s="27" t="s">
        <v>1002</v>
      </c>
      <c r="D12" s="27" t="s">
        <v>1002</v>
      </c>
      <c r="E12" s="40" t="s">
        <v>448</v>
      </c>
      <c r="F12" s="26">
        <v>1</v>
      </c>
      <c r="G12" s="40">
        <v>5373</v>
      </c>
      <c r="H12" s="40">
        <f t="shared" si="0"/>
        <v>5373</v>
      </c>
      <c r="I12" s="40"/>
      <c r="J12" s="40" t="s">
        <v>1013</v>
      </c>
      <c r="K12" s="378" t="s">
        <v>4153</v>
      </c>
      <c r="L12" s="655"/>
      <c r="M12" s="30">
        <v>46055</v>
      </c>
      <c r="N12" s="27"/>
      <c r="O12" s="26"/>
      <c r="P12" s="30">
        <v>46086</v>
      </c>
      <c r="Q12" s="375"/>
    </row>
    <row r="13" spans="2:17" s="4" customFormat="1" ht="19.5" customHeight="1">
      <c r="B13" s="658"/>
      <c r="C13" s="27" t="s">
        <v>1002</v>
      </c>
      <c r="D13" s="27" t="s">
        <v>1002</v>
      </c>
      <c r="E13" s="40" t="s">
        <v>1426</v>
      </c>
      <c r="F13" s="26">
        <v>1</v>
      </c>
      <c r="G13" s="40">
        <v>7884</v>
      </c>
      <c r="H13" s="40">
        <f t="shared" si="0"/>
        <v>7884</v>
      </c>
      <c r="I13" s="40"/>
      <c r="J13" s="40" t="s">
        <v>1015</v>
      </c>
      <c r="K13" s="378" t="s">
        <v>4153</v>
      </c>
      <c r="L13" s="655"/>
      <c r="M13" s="30">
        <v>46055</v>
      </c>
      <c r="N13" s="27"/>
      <c r="O13" s="26"/>
      <c r="P13" s="30">
        <v>46086</v>
      </c>
      <c r="Q13" s="375"/>
    </row>
    <row r="14" spans="2:17" s="4" customFormat="1" ht="19.5" customHeight="1">
      <c r="B14" s="658"/>
      <c r="C14" s="27" t="s">
        <v>1002</v>
      </c>
      <c r="D14" s="27" t="s">
        <v>1002</v>
      </c>
      <c r="E14" s="40" t="s">
        <v>1342</v>
      </c>
      <c r="F14" s="26">
        <v>1</v>
      </c>
      <c r="G14" s="40">
        <v>3548</v>
      </c>
      <c r="H14" s="40">
        <f t="shared" si="0"/>
        <v>3548</v>
      </c>
      <c r="I14" s="40"/>
      <c r="J14" s="40" t="s">
        <v>1343</v>
      </c>
      <c r="K14" s="378" t="s">
        <v>4153</v>
      </c>
      <c r="L14" s="655"/>
      <c r="M14" s="30">
        <v>46055</v>
      </c>
      <c r="N14" s="27"/>
      <c r="O14" s="26"/>
      <c r="P14" s="30">
        <v>46086</v>
      </c>
      <c r="Q14" s="375"/>
    </row>
    <row r="15" spans="2:17" s="379" customFormat="1" ht="19.5" customHeight="1">
      <c r="B15" s="658"/>
      <c r="C15" s="293" t="s">
        <v>1002</v>
      </c>
      <c r="D15" s="293" t="s">
        <v>1002</v>
      </c>
      <c r="E15" s="400" t="s">
        <v>4154</v>
      </c>
      <c r="F15" s="286">
        <v>1</v>
      </c>
      <c r="G15" s="400">
        <v>5709</v>
      </c>
      <c r="H15" s="400">
        <f t="shared" si="0"/>
        <v>5709</v>
      </c>
      <c r="I15" s="400"/>
      <c r="J15" s="400" t="s">
        <v>4155</v>
      </c>
      <c r="K15" s="1646" t="s">
        <v>4153</v>
      </c>
      <c r="L15" s="376"/>
      <c r="M15" s="387">
        <v>46092</v>
      </c>
      <c r="N15" s="293"/>
      <c r="O15" s="286"/>
      <c r="P15" s="387">
        <v>46094</v>
      </c>
      <c r="Q15" s="404"/>
    </row>
    <row r="16" spans="2:17" s="379" customFormat="1" ht="19.5" customHeight="1">
      <c r="B16" s="658"/>
      <c r="C16" s="293" t="s">
        <v>1002</v>
      </c>
      <c r="D16" s="293" t="s">
        <v>1002</v>
      </c>
      <c r="E16" s="400" t="s">
        <v>1081</v>
      </c>
      <c r="F16" s="286">
        <v>2</v>
      </c>
      <c r="G16" s="400">
        <v>73</v>
      </c>
      <c r="H16" s="400">
        <f t="shared" si="0"/>
        <v>146</v>
      </c>
      <c r="I16" s="400"/>
      <c r="J16" s="400" t="s">
        <v>1082</v>
      </c>
      <c r="K16" s="1646" t="s">
        <v>4153</v>
      </c>
      <c r="L16" s="376"/>
      <c r="M16" s="387">
        <v>46092</v>
      </c>
      <c r="N16" s="293"/>
      <c r="O16" s="286"/>
      <c r="P16" s="387">
        <v>46094</v>
      </c>
      <c r="Q16" s="404"/>
    </row>
    <row r="17" spans="2:17" s="379" customFormat="1" ht="19.5" customHeight="1">
      <c r="B17" s="658"/>
      <c r="C17" s="293" t="s">
        <v>1002</v>
      </c>
      <c r="D17" s="293" t="s">
        <v>1002</v>
      </c>
      <c r="E17" s="400" t="s">
        <v>4156</v>
      </c>
      <c r="F17" s="286">
        <v>1</v>
      </c>
      <c r="G17" s="400">
        <v>2856</v>
      </c>
      <c r="H17" s="400">
        <f t="shared" si="0"/>
        <v>2856</v>
      </c>
      <c r="I17" s="400"/>
      <c r="J17" s="400" t="s">
        <v>4157</v>
      </c>
      <c r="K17" s="1646" t="s">
        <v>4153</v>
      </c>
      <c r="L17" s="376"/>
      <c r="M17" s="387">
        <v>46092</v>
      </c>
      <c r="N17" s="293"/>
      <c r="O17" s="286"/>
      <c r="P17" s="387">
        <v>46097</v>
      </c>
      <c r="Q17" s="404"/>
    </row>
    <row r="18" spans="2:17" s="379" customFormat="1" ht="19.5" customHeight="1">
      <c r="B18" s="660"/>
      <c r="C18" s="293" t="s">
        <v>4158</v>
      </c>
      <c r="D18" s="293" t="s">
        <v>4158</v>
      </c>
      <c r="E18" s="400" t="s">
        <v>4159</v>
      </c>
      <c r="F18" s="286">
        <v>1</v>
      </c>
      <c r="G18" s="400">
        <v>749</v>
      </c>
      <c r="H18" s="400">
        <f t="shared" si="0"/>
        <v>749</v>
      </c>
      <c r="I18" s="400"/>
      <c r="J18" s="400" t="s">
        <v>4159</v>
      </c>
      <c r="K18" s="1647" t="s">
        <v>999</v>
      </c>
      <c r="L18" s="376"/>
      <c r="M18" s="387">
        <v>46094</v>
      </c>
      <c r="N18" s="293"/>
      <c r="O18" s="286"/>
      <c r="P18" s="387">
        <v>46098</v>
      </c>
      <c r="Q18" s="404">
        <v>46097</v>
      </c>
    </row>
    <row r="19" spans="2:17" s="4" customFormat="1" ht="19.5" customHeight="1">
      <c r="B19" s="654">
        <v>6</v>
      </c>
      <c r="C19" s="27" t="s">
        <v>1002</v>
      </c>
      <c r="D19" s="27" t="s">
        <v>1002</v>
      </c>
      <c r="E19" s="40" t="s">
        <v>4160</v>
      </c>
      <c r="F19" s="26">
        <v>1</v>
      </c>
      <c r="G19" s="40">
        <v>6844</v>
      </c>
      <c r="H19" s="40">
        <f t="shared" si="0"/>
        <v>6844</v>
      </c>
      <c r="I19" s="40"/>
      <c r="J19" s="40" t="s">
        <v>4161</v>
      </c>
      <c r="K19" s="378" t="s">
        <v>4153</v>
      </c>
      <c r="L19" s="655"/>
      <c r="M19" s="30">
        <v>46055</v>
      </c>
      <c r="N19" s="27"/>
      <c r="O19" s="26"/>
      <c r="P19" s="30">
        <v>46086</v>
      </c>
      <c r="Q19" s="375"/>
    </row>
    <row r="20" spans="2:17" s="4" customFormat="1" ht="19.5" customHeight="1">
      <c r="B20" s="654"/>
      <c r="C20" s="27" t="s">
        <v>1002</v>
      </c>
      <c r="D20" s="27" t="s">
        <v>1002</v>
      </c>
      <c r="E20" s="40" t="s">
        <v>4162</v>
      </c>
      <c r="F20" s="26">
        <v>2</v>
      </c>
      <c r="G20" s="40">
        <v>211</v>
      </c>
      <c r="H20" s="40">
        <f t="shared" si="0"/>
        <v>422</v>
      </c>
      <c r="I20" s="40"/>
      <c r="J20" s="40" t="s">
        <v>1395</v>
      </c>
      <c r="K20" s="378" t="s">
        <v>4153</v>
      </c>
      <c r="L20" s="655"/>
      <c r="M20" s="30">
        <v>46055</v>
      </c>
      <c r="N20" s="27"/>
      <c r="O20" s="26"/>
      <c r="P20" s="30">
        <v>46086</v>
      </c>
      <c r="Q20" s="375"/>
    </row>
    <row r="21" spans="2:17" s="4" customFormat="1" ht="19.5" customHeight="1">
      <c r="B21" s="654">
        <v>7</v>
      </c>
      <c r="C21" s="27" t="s">
        <v>1002</v>
      </c>
      <c r="D21" s="27" t="s">
        <v>1002</v>
      </c>
      <c r="E21" s="40" t="s">
        <v>4163</v>
      </c>
      <c r="F21" s="26">
        <v>1</v>
      </c>
      <c r="G21" s="40">
        <v>18427</v>
      </c>
      <c r="H21" s="40">
        <f t="shared" si="0"/>
        <v>18427</v>
      </c>
      <c r="I21" s="40"/>
      <c r="J21" s="40" t="s">
        <v>4164</v>
      </c>
      <c r="K21" s="378" t="s">
        <v>4153</v>
      </c>
      <c r="L21" s="655"/>
      <c r="M21" s="30">
        <v>46055</v>
      </c>
      <c r="N21" s="27"/>
      <c r="O21" s="26"/>
      <c r="P21" s="30">
        <v>46086</v>
      </c>
      <c r="Q21" s="375"/>
    </row>
    <row r="22" spans="2:17" ht="19.5" customHeight="1">
      <c r="B22" s="654"/>
      <c r="C22" s="27" t="s">
        <v>1002</v>
      </c>
      <c r="D22" s="27" t="s">
        <v>1002</v>
      </c>
      <c r="E22" s="40" t="s">
        <v>4165</v>
      </c>
      <c r="F22" s="26">
        <v>4</v>
      </c>
      <c r="G22" s="40">
        <v>2890</v>
      </c>
      <c r="H22" s="40">
        <f t="shared" si="0"/>
        <v>11560</v>
      </c>
      <c r="I22" s="393"/>
      <c r="J22" s="40" t="s">
        <v>1529</v>
      </c>
      <c r="K22" s="378" t="s">
        <v>4153</v>
      </c>
      <c r="L22" s="26"/>
      <c r="M22" s="30">
        <v>46055</v>
      </c>
      <c r="N22" s="40"/>
      <c r="O22" s="393"/>
      <c r="P22" s="30">
        <v>46086</v>
      </c>
      <c r="Q22" s="659"/>
    </row>
    <row r="23" spans="2:17" s="4" customFormat="1" ht="19.5" customHeight="1">
      <c r="B23" s="654">
        <v>8</v>
      </c>
      <c r="C23" s="27" t="s">
        <v>1002</v>
      </c>
      <c r="D23" s="27" t="s">
        <v>1002</v>
      </c>
      <c r="E23" s="40" t="s">
        <v>4166</v>
      </c>
      <c r="F23" s="26">
        <v>1</v>
      </c>
      <c r="G23" s="40">
        <v>4966</v>
      </c>
      <c r="H23" s="40">
        <f t="shared" si="0"/>
        <v>4966</v>
      </c>
      <c r="I23" s="158"/>
      <c r="J23" s="70" t="s">
        <v>4167</v>
      </c>
      <c r="K23" s="378" t="s">
        <v>4153</v>
      </c>
      <c r="L23" s="655"/>
      <c r="M23" s="30">
        <v>46055</v>
      </c>
      <c r="N23" s="27"/>
      <c r="O23" s="26"/>
      <c r="P23" s="30">
        <v>46086</v>
      </c>
      <c r="Q23" s="375"/>
    </row>
    <row r="24" spans="2:17" s="4" customFormat="1" ht="19.5" customHeight="1">
      <c r="B24" s="654"/>
      <c r="C24" s="27" t="s">
        <v>1002</v>
      </c>
      <c r="D24" s="27" t="s">
        <v>1002</v>
      </c>
      <c r="E24" s="40" t="s">
        <v>4168</v>
      </c>
      <c r="F24" s="26">
        <v>1</v>
      </c>
      <c r="G24" s="40">
        <v>3383</v>
      </c>
      <c r="H24" s="40">
        <f t="shared" si="0"/>
        <v>3383</v>
      </c>
      <c r="I24" s="40"/>
      <c r="J24" s="40" t="s">
        <v>4169</v>
      </c>
      <c r="K24" s="378" t="s">
        <v>4153</v>
      </c>
      <c r="L24" s="655"/>
      <c r="M24" s="30">
        <v>46055</v>
      </c>
      <c r="N24" s="27"/>
      <c r="O24" s="26"/>
      <c r="P24" s="30">
        <v>46086</v>
      </c>
      <c r="Q24" s="375"/>
    </row>
    <row r="25" spans="2:17" s="4" customFormat="1" ht="19.5" customHeight="1">
      <c r="B25" s="654"/>
      <c r="C25" s="27" t="s">
        <v>1002</v>
      </c>
      <c r="D25" s="27" t="s">
        <v>1002</v>
      </c>
      <c r="E25" s="40" t="s">
        <v>4170</v>
      </c>
      <c r="F25" s="26">
        <v>1</v>
      </c>
      <c r="G25" s="40">
        <v>8522</v>
      </c>
      <c r="H25" s="40">
        <f t="shared" si="0"/>
        <v>8522</v>
      </c>
      <c r="I25" s="40"/>
      <c r="J25" s="40" t="s">
        <v>4171</v>
      </c>
      <c r="K25" s="378" t="s">
        <v>4153</v>
      </c>
      <c r="L25" s="655"/>
      <c r="M25" s="30">
        <v>46055</v>
      </c>
      <c r="N25" s="27"/>
      <c r="O25" s="26"/>
      <c r="P25" s="30">
        <v>46086</v>
      </c>
      <c r="Q25" s="375"/>
    </row>
    <row r="26" spans="2:17" s="4" customFormat="1" ht="19.5" customHeight="1">
      <c r="B26" s="654"/>
      <c r="C26" s="27" t="s">
        <v>1002</v>
      </c>
      <c r="D26" s="27" t="s">
        <v>1002</v>
      </c>
      <c r="E26" s="40" t="s">
        <v>4172</v>
      </c>
      <c r="F26" s="26">
        <v>1</v>
      </c>
      <c r="G26" s="40">
        <v>2488</v>
      </c>
      <c r="H26" s="40">
        <f t="shared" si="0"/>
        <v>2488</v>
      </c>
      <c r="I26" s="40"/>
      <c r="J26" s="40" t="s">
        <v>4173</v>
      </c>
      <c r="K26" s="378" t="s">
        <v>4153</v>
      </c>
      <c r="L26" s="655"/>
      <c r="M26" s="30">
        <v>46055</v>
      </c>
      <c r="N26" s="27"/>
      <c r="O26" s="26"/>
      <c r="P26" s="30">
        <v>46086</v>
      </c>
      <c r="Q26" s="375"/>
    </row>
    <row r="27" spans="2:17" s="4" customFormat="1" ht="19.5" customHeight="1">
      <c r="B27" s="654"/>
      <c r="C27" s="27" t="s">
        <v>1002</v>
      </c>
      <c r="D27" s="27" t="s">
        <v>1002</v>
      </c>
      <c r="E27" s="40" t="s">
        <v>4174</v>
      </c>
      <c r="F27" s="26">
        <v>1</v>
      </c>
      <c r="G27" s="40">
        <v>2970</v>
      </c>
      <c r="H27" s="40">
        <f t="shared" si="0"/>
        <v>2970</v>
      </c>
      <c r="I27" s="158"/>
      <c r="J27" s="70" t="s">
        <v>4175</v>
      </c>
      <c r="K27" s="378" t="s">
        <v>4153</v>
      </c>
      <c r="L27" s="655"/>
      <c r="M27" s="30">
        <v>46055</v>
      </c>
      <c r="N27" s="27"/>
      <c r="O27" s="26"/>
      <c r="P27" s="30">
        <v>46086</v>
      </c>
      <c r="Q27" s="375"/>
    </row>
    <row r="28" spans="2:17" s="4" customFormat="1" ht="19.5" customHeight="1">
      <c r="B28" s="654"/>
      <c r="C28" s="27" t="s">
        <v>1002</v>
      </c>
      <c r="D28" s="27" t="s">
        <v>1002</v>
      </c>
      <c r="E28" s="40" t="s">
        <v>4176</v>
      </c>
      <c r="F28" s="26">
        <v>1</v>
      </c>
      <c r="G28" s="40">
        <v>4633</v>
      </c>
      <c r="H28" s="40">
        <f t="shared" si="0"/>
        <v>4633</v>
      </c>
      <c r="I28" s="40"/>
      <c r="J28" s="40" t="s">
        <v>4177</v>
      </c>
      <c r="K28" s="378" t="s">
        <v>4153</v>
      </c>
      <c r="L28" s="655"/>
      <c r="M28" s="30">
        <v>46055</v>
      </c>
      <c r="N28" s="27"/>
      <c r="O28" s="26"/>
      <c r="P28" s="30">
        <v>46086</v>
      </c>
      <c r="Q28" s="375"/>
    </row>
    <row r="29" spans="2:17" s="4" customFormat="1" ht="19.5" customHeight="1">
      <c r="B29" s="654"/>
      <c r="C29" s="27" t="s">
        <v>1002</v>
      </c>
      <c r="D29" s="27" t="s">
        <v>1002</v>
      </c>
      <c r="E29" s="40" t="s">
        <v>4178</v>
      </c>
      <c r="F29" s="26">
        <v>1</v>
      </c>
      <c r="G29" s="40">
        <v>1972</v>
      </c>
      <c r="H29" s="40">
        <f t="shared" si="0"/>
        <v>1972</v>
      </c>
      <c r="I29" s="40"/>
      <c r="J29" s="40" t="s">
        <v>4179</v>
      </c>
      <c r="K29" s="378" t="s">
        <v>4153</v>
      </c>
      <c r="L29" s="655"/>
      <c r="M29" s="30">
        <v>46055</v>
      </c>
      <c r="N29" s="27"/>
      <c r="O29" s="26"/>
      <c r="P29" s="30">
        <v>46086</v>
      </c>
      <c r="Q29" s="375"/>
    </row>
    <row r="30" spans="2:17" s="4" customFormat="1" ht="19.5" customHeight="1">
      <c r="B30" s="654"/>
      <c r="C30" s="27" t="s">
        <v>1002</v>
      </c>
      <c r="D30" s="27" t="s">
        <v>1002</v>
      </c>
      <c r="E30" s="40" t="s">
        <v>4180</v>
      </c>
      <c r="F30" s="26">
        <v>1</v>
      </c>
      <c r="G30" s="40">
        <v>1972</v>
      </c>
      <c r="H30" s="40">
        <f t="shared" si="0"/>
        <v>1972</v>
      </c>
      <c r="I30" s="40"/>
      <c r="J30" s="40" t="s">
        <v>4181</v>
      </c>
      <c r="K30" s="378" t="s">
        <v>4153</v>
      </c>
      <c r="L30" s="655"/>
      <c r="M30" s="30">
        <v>46055</v>
      </c>
      <c r="N30" s="27"/>
      <c r="O30" s="26"/>
      <c r="P30" s="30">
        <v>46086</v>
      </c>
      <c r="Q30" s="375"/>
    </row>
    <row r="31" spans="2:17" s="4" customFormat="1" ht="19.5" customHeight="1">
      <c r="B31" s="654"/>
      <c r="C31" s="27" t="s">
        <v>1002</v>
      </c>
      <c r="D31" s="27" t="s">
        <v>1002</v>
      </c>
      <c r="E31" s="40" t="s">
        <v>1390</v>
      </c>
      <c r="F31" s="26">
        <v>2</v>
      </c>
      <c r="G31" s="40">
        <v>91</v>
      </c>
      <c r="H31" s="40">
        <f t="shared" si="0"/>
        <v>182</v>
      </c>
      <c r="I31" s="40"/>
      <c r="J31" s="40" t="s">
        <v>1391</v>
      </c>
      <c r="K31" s="378" t="s">
        <v>4153</v>
      </c>
      <c r="L31" s="655"/>
      <c r="M31" s="30">
        <v>46055</v>
      </c>
      <c r="N31" s="27"/>
      <c r="O31" s="26"/>
      <c r="P31" s="30">
        <v>46086</v>
      </c>
      <c r="Q31" s="375"/>
    </row>
    <row r="32" spans="2:17" s="4" customFormat="1" ht="19.5" customHeight="1">
      <c r="B32" s="654"/>
      <c r="C32" s="27" t="s">
        <v>1002</v>
      </c>
      <c r="D32" s="27" t="s">
        <v>1002</v>
      </c>
      <c r="E32" s="40" t="s">
        <v>4182</v>
      </c>
      <c r="F32" s="26">
        <v>6</v>
      </c>
      <c r="G32" s="40">
        <v>23</v>
      </c>
      <c r="H32" s="40">
        <f t="shared" si="0"/>
        <v>138</v>
      </c>
      <c r="I32" s="40"/>
      <c r="J32" s="40" t="s">
        <v>4183</v>
      </c>
      <c r="K32" s="378" t="s">
        <v>4153</v>
      </c>
      <c r="L32" s="655"/>
      <c r="M32" s="30">
        <v>46055</v>
      </c>
      <c r="N32" s="27"/>
      <c r="O32" s="26"/>
      <c r="P32" s="30">
        <v>46086</v>
      </c>
      <c r="Q32" s="375"/>
    </row>
    <row r="33" spans="2:17" s="4" customFormat="1" ht="19.5" customHeight="1">
      <c r="B33" s="654"/>
      <c r="C33" s="27" t="s">
        <v>1002</v>
      </c>
      <c r="D33" s="27" t="s">
        <v>1002</v>
      </c>
      <c r="E33" s="40" t="s">
        <v>4184</v>
      </c>
      <c r="F33" s="26">
        <v>2</v>
      </c>
      <c r="G33" s="40">
        <v>77</v>
      </c>
      <c r="H33" s="40">
        <f t="shared" si="0"/>
        <v>154</v>
      </c>
      <c r="I33" s="158"/>
      <c r="J33" s="40" t="s">
        <v>4185</v>
      </c>
      <c r="K33" s="378" t="s">
        <v>4153</v>
      </c>
      <c r="L33" s="655"/>
      <c r="M33" s="30">
        <v>46055</v>
      </c>
      <c r="N33" s="27"/>
      <c r="O33" s="26"/>
      <c r="P33" s="30">
        <v>46086</v>
      </c>
      <c r="Q33" s="375"/>
    </row>
    <row r="34" spans="2:17" s="4" customFormat="1" ht="19.5" customHeight="1">
      <c r="B34" s="654"/>
      <c r="C34" s="27" t="s">
        <v>1002</v>
      </c>
      <c r="D34" s="27" t="s">
        <v>1002</v>
      </c>
      <c r="E34" s="40" t="s">
        <v>4186</v>
      </c>
      <c r="F34" s="26">
        <v>4</v>
      </c>
      <c r="G34" s="40">
        <v>156</v>
      </c>
      <c r="H34" s="40">
        <f t="shared" si="0"/>
        <v>624</v>
      </c>
      <c r="I34" s="40"/>
      <c r="J34" s="40" t="s">
        <v>1092</v>
      </c>
      <c r="K34" s="378" t="s">
        <v>4153</v>
      </c>
      <c r="L34" s="655"/>
      <c r="M34" s="30">
        <v>46055</v>
      </c>
      <c r="N34" s="27"/>
      <c r="O34" s="26"/>
      <c r="P34" s="30">
        <v>46086</v>
      </c>
      <c r="Q34" s="375"/>
    </row>
    <row r="35" spans="2:17" s="4" customFormat="1" ht="19.5" customHeight="1">
      <c r="B35" s="654"/>
      <c r="C35" s="27" t="s">
        <v>1002</v>
      </c>
      <c r="D35" s="27" t="s">
        <v>1002</v>
      </c>
      <c r="E35" s="40" t="s">
        <v>1535</v>
      </c>
      <c r="F35" s="26">
        <v>84</v>
      </c>
      <c r="G35" s="40">
        <v>194</v>
      </c>
      <c r="H35" s="40">
        <f t="shared" si="0"/>
        <v>16296</v>
      </c>
      <c r="I35" s="40"/>
      <c r="J35" s="40" t="s">
        <v>1092</v>
      </c>
      <c r="K35" s="378" t="s">
        <v>4153</v>
      </c>
      <c r="L35" s="655"/>
      <c r="M35" s="30">
        <v>46055</v>
      </c>
      <c r="N35" s="27"/>
      <c r="O35" s="26"/>
      <c r="P35" s="30">
        <v>46086</v>
      </c>
      <c r="Q35" s="375"/>
    </row>
    <row r="36" spans="2:17" s="4" customFormat="1" ht="19.5" customHeight="1">
      <c r="B36" s="654"/>
      <c r="C36" s="27" t="s">
        <v>1002</v>
      </c>
      <c r="D36" s="27" t="s">
        <v>1002</v>
      </c>
      <c r="E36" s="40" t="s">
        <v>1093</v>
      </c>
      <c r="F36" s="26">
        <v>25</v>
      </c>
      <c r="G36" s="40">
        <v>40</v>
      </c>
      <c r="H36" s="40">
        <f t="shared" si="0"/>
        <v>1000</v>
      </c>
      <c r="I36" s="40"/>
      <c r="J36" s="40" t="s">
        <v>1094</v>
      </c>
      <c r="K36" s="378" t="s">
        <v>4153</v>
      </c>
      <c r="L36" s="655"/>
      <c r="M36" s="30">
        <v>46055</v>
      </c>
      <c r="N36" s="27"/>
      <c r="O36" s="26"/>
      <c r="P36" s="30">
        <v>46086</v>
      </c>
      <c r="Q36" s="375"/>
    </row>
    <row r="37" spans="2:17" s="4" customFormat="1" ht="19.5" customHeight="1">
      <c r="B37" s="654"/>
      <c r="C37" s="27" t="s">
        <v>1002</v>
      </c>
      <c r="D37" s="27" t="s">
        <v>1002</v>
      </c>
      <c r="E37" s="40" t="s">
        <v>1538</v>
      </c>
      <c r="F37" s="26">
        <v>4</v>
      </c>
      <c r="G37" s="40">
        <v>128</v>
      </c>
      <c r="H37" s="40">
        <f t="shared" si="0"/>
        <v>512</v>
      </c>
      <c r="I37" s="40"/>
      <c r="J37" s="40" t="s">
        <v>1096</v>
      </c>
      <c r="K37" s="378" t="s">
        <v>4153</v>
      </c>
      <c r="L37" s="655"/>
      <c r="M37" s="30">
        <v>46055</v>
      </c>
      <c r="N37" s="27"/>
      <c r="O37" s="26"/>
      <c r="P37" s="30">
        <v>46086</v>
      </c>
      <c r="Q37" s="375"/>
    </row>
    <row r="38" spans="2:17" s="4" customFormat="1" ht="19.5" customHeight="1">
      <c r="B38" s="654"/>
      <c r="C38" s="27" t="s">
        <v>1002</v>
      </c>
      <c r="D38" s="27" t="s">
        <v>1002</v>
      </c>
      <c r="E38" s="40" t="s">
        <v>4187</v>
      </c>
      <c r="F38" s="26">
        <v>1</v>
      </c>
      <c r="G38" s="40">
        <v>176</v>
      </c>
      <c r="H38" s="40">
        <f t="shared" si="0"/>
        <v>176</v>
      </c>
      <c r="I38" s="158"/>
      <c r="J38" s="40" t="s">
        <v>1589</v>
      </c>
      <c r="K38" s="378" t="s">
        <v>4153</v>
      </c>
      <c r="L38" s="655"/>
      <c r="M38" s="30">
        <v>46055</v>
      </c>
      <c r="N38" s="27"/>
      <c r="O38" s="26"/>
      <c r="P38" s="30">
        <v>46086</v>
      </c>
      <c r="Q38" s="375"/>
    </row>
    <row r="39" spans="2:17" s="4" customFormat="1" ht="19.5" customHeight="1">
      <c r="B39" s="654"/>
      <c r="C39" s="27" t="s">
        <v>1002</v>
      </c>
      <c r="D39" s="27" t="s">
        <v>1002</v>
      </c>
      <c r="E39" s="40" t="s">
        <v>4188</v>
      </c>
      <c r="F39" s="26">
        <v>2</v>
      </c>
      <c r="G39" s="40">
        <v>2405</v>
      </c>
      <c r="H39" s="40">
        <f t="shared" si="0"/>
        <v>4810</v>
      </c>
      <c r="I39" s="40"/>
      <c r="J39" s="40" t="s">
        <v>1098</v>
      </c>
      <c r="K39" s="378" t="s">
        <v>4153</v>
      </c>
      <c r="L39" s="655"/>
      <c r="M39" s="30">
        <v>46055</v>
      </c>
      <c r="N39" s="27"/>
      <c r="O39" s="26"/>
      <c r="P39" s="30">
        <v>46086</v>
      </c>
      <c r="Q39" s="375"/>
    </row>
    <row r="40" spans="2:17" s="4" customFormat="1" ht="19.5" customHeight="1">
      <c r="B40" s="654"/>
      <c r="C40" s="27" t="s">
        <v>1002</v>
      </c>
      <c r="D40" s="27" t="s">
        <v>1002</v>
      </c>
      <c r="E40" s="40" t="s">
        <v>4189</v>
      </c>
      <c r="F40" s="26">
        <v>6</v>
      </c>
      <c r="G40" s="40">
        <v>36</v>
      </c>
      <c r="H40" s="40">
        <f t="shared" si="0"/>
        <v>216</v>
      </c>
      <c r="I40" s="40"/>
      <c r="J40" s="40" t="s">
        <v>1406</v>
      </c>
      <c r="K40" s="378" t="s">
        <v>4153</v>
      </c>
      <c r="L40" s="655"/>
      <c r="M40" s="30">
        <v>46055</v>
      </c>
      <c r="N40" s="27"/>
      <c r="O40" s="26"/>
      <c r="P40" s="30">
        <v>46086</v>
      </c>
      <c r="Q40" s="375"/>
    </row>
    <row r="41" spans="2:17" s="4" customFormat="1" ht="19.5" customHeight="1">
      <c r="B41" s="654"/>
      <c r="C41" s="27" t="s">
        <v>1002</v>
      </c>
      <c r="D41" s="27" t="s">
        <v>1002</v>
      </c>
      <c r="E41" s="40" t="s">
        <v>1995</v>
      </c>
      <c r="F41" s="26">
        <v>4</v>
      </c>
      <c r="G41" s="40">
        <v>369</v>
      </c>
      <c r="H41" s="40">
        <f t="shared" si="0"/>
        <v>1476</v>
      </c>
      <c r="I41" s="158"/>
      <c r="J41" s="40" t="s">
        <v>1996</v>
      </c>
      <c r="K41" s="378" t="s">
        <v>4153</v>
      </c>
      <c r="L41" s="655"/>
      <c r="M41" s="30">
        <v>46055</v>
      </c>
      <c r="N41" s="27"/>
      <c r="O41" s="26"/>
      <c r="P41" s="30">
        <v>46086</v>
      </c>
      <c r="Q41" s="375"/>
    </row>
    <row r="42" spans="2:17" s="4" customFormat="1" ht="19.5" customHeight="1">
      <c r="B42" s="654"/>
      <c r="C42" s="27" t="s">
        <v>1002</v>
      </c>
      <c r="D42" s="27" t="s">
        <v>1002</v>
      </c>
      <c r="E42" s="40" t="s">
        <v>1777</v>
      </c>
      <c r="F42" s="26">
        <v>1</v>
      </c>
      <c r="G42" s="40">
        <v>257</v>
      </c>
      <c r="H42" s="40">
        <f t="shared" si="0"/>
        <v>257</v>
      </c>
      <c r="I42" s="40"/>
      <c r="J42" s="40" t="s">
        <v>1778</v>
      </c>
      <c r="K42" s="378" t="s">
        <v>4153</v>
      </c>
      <c r="L42" s="655"/>
      <c r="M42" s="30">
        <v>46055</v>
      </c>
      <c r="N42" s="27"/>
      <c r="O42" s="26"/>
      <c r="P42" s="30">
        <v>46086</v>
      </c>
      <c r="Q42" s="375"/>
    </row>
    <row r="43" spans="2:17" s="4" customFormat="1" ht="19.5" customHeight="1">
      <c r="B43" s="654"/>
      <c r="C43" s="27" t="s">
        <v>1002</v>
      </c>
      <c r="D43" s="27" t="s">
        <v>1002</v>
      </c>
      <c r="E43" s="40" t="s">
        <v>1779</v>
      </c>
      <c r="F43" s="26">
        <v>1</v>
      </c>
      <c r="G43" s="40">
        <v>198</v>
      </c>
      <c r="H43" s="40">
        <f t="shared" si="0"/>
        <v>198</v>
      </c>
      <c r="I43" s="40"/>
      <c r="J43" s="40" t="s">
        <v>1780</v>
      </c>
      <c r="K43" s="378" t="s">
        <v>4153</v>
      </c>
      <c r="L43" s="655"/>
      <c r="M43" s="30">
        <v>46055</v>
      </c>
      <c r="N43" s="27"/>
      <c r="O43" s="26"/>
      <c r="P43" s="30">
        <v>46086</v>
      </c>
      <c r="Q43" s="375"/>
    </row>
    <row r="44" spans="2:17" s="4" customFormat="1" ht="19.5" customHeight="1">
      <c r="B44" s="654"/>
      <c r="C44" s="27" t="s">
        <v>1002</v>
      </c>
      <c r="D44" s="27" t="s">
        <v>1002</v>
      </c>
      <c r="E44" s="40" t="s">
        <v>1781</v>
      </c>
      <c r="F44" s="26">
        <v>1</v>
      </c>
      <c r="G44" s="40">
        <v>217</v>
      </c>
      <c r="H44" s="40">
        <f t="shared" si="0"/>
        <v>217</v>
      </c>
      <c r="I44" s="40"/>
      <c r="J44" s="40" t="s">
        <v>1624</v>
      </c>
      <c r="K44" s="378" t="s">
        <v>4153</v>
      </c>
      <c r="L44" s="655"/>
      <c r="M44" s="30">
        <v>46055</v>
      </c>
      <c r="N44" s="27"/>
      <c r="O44" s="26"/>
      <c r="P44" s="30">
        <v>46086</v>
      </c>
      <c r="Q44" s="375"/>
    </row>
    <row r="45" spans="2:17" s="4" customFormat="1" ht="19.5" customHeight="1">
      <c r="B45" s="654"/>
      <c r="C45" s="27" t="s">
        <v>1002</v>
      </c>
      <c r="D45" s="27" t="s">
        <v>1002</v>
      </c>
      <c r="E45" s="40" t="s">
        <v>1782</v>
      </c>
      <c r="F45" s="26">
        <v>1</v>
      </c>
      <c r="G45" s="40">
        <v>257</v>
      </c>
      <c r="H45" s="40">
        <f t="shared" si="0"/>
        <v>257</v>
      </c>
      <c r="I45" s="40"/>
      <c r="J45" s="40" t="s">
        <v>1624</v>
      </c>
      <c r="K45" s="378" t="s">
        <v>4153</v>
      </c>
      <c r="L45" s="655"/>
      <c r="M45" s="30">
        <v>46055</v>
      </c>
      <c r="N45" s="27"/>
      <c r="O45" s="26"/>
      <c r="P45" s="30">
        <v>46086</v>
      </c>
      <c r="Q45" s="375"/>
    </row>
    <row r="46" spans="2:17" s="4" customFormat="1" ht="19.5" customHeight="1">
      <c r="B46" s="654"/>
      <c r="C46" s="27" t="s">
        <v>1002</v>
      </c>
      <c r="D46" s="27" t="s">
        <v>1002</v>
      </c>
      <c r="E46" s="40" t="s">
        <v>1783</v>
      </c>
      <c r="F46" s="26">
        <v>1</v>
      </c>
      <c r="G46" s="40">
        <v>3237</v>
      </c>
      <c r="H46" s="40">
        <f t="shared" si="0"/>
        <v>3237</v>
      </c>
      <c r="I46" s="158"/>
      <c r="J46" s="40" t="s">
        <v>1784</v>
      </c>
      <c r="K46" s="378" t="s">
        <v>4153</v>
      </c>
      <c r="L46" s="655"/>
      <c r="M46" s="30">
        <v>46055</v>
      </c>
      <c r="N46" s="27"/>
      <c r="O46" s="26"/>
      <c r="P46" s="30">
        <v>46086</v>
      </c>
      <c r="Q46" s="375"/>
    </row>
    <row r="47" spans="2:17" s="4" customFormat="1" ht="19.5" customHeight="1">
      <c r="B47" s="654"/>
      <c r="C47" s="27" t="s">
        <v>1002</v>
      </c>
      <c r="D47" s="27" t="s">
        <v>1002</v>
      </c>
      <c r="E47" s="40" t="s">
        <v>1785</v>
      </c>
      <c r="F47" s="26">
        <v>1</v>
      </c>
      <c r="G47" s="40">
        <v>316</v>
      </c>
      <c r="H47" s="40">
        <f t="shared" si="0"/>
        <v>316</v>
      </c>
      <c r="I47" s="158"/>
      <c r="J47" s="40" t="s">
        <v>1786</v>
      </c>
      <c r="K47" s="378" t="s">
        <v>4153</v>
      </c>
      <c r="L47" s="655"/>
      <c r="M47" s="30">
        <v>46055</v>
      </c>
      <c r="N47" s="27"/>
      <c r="O47" s="26"/>
      <c r="P47" s="30">
        <v>46086</v>
      </c>
      <c r="Q47" s="375"/>
    </row>
    <row r="48" spans="2:17" s="4" customFormat="1" ht="19.5" customHeight="1">
      <c r="B48" s="654"/>
      <c r="C48" s="27" t="s">
        <v>1002</v>
      </c>
      <c r="D48" s="27" t="s">
        <v>1002</v>
      </c>
      <c r="E48" s="40" t="s">
        <v>4190</v>
      </c>
      <c r="F48" s="26">
        <v>2</v>
      </c>
      <c r="G48" s="40">
        <v>257</v>
      </c>
      <c r="H48" s="40">
        <f t="shared" si="0"/>
        <v>514</v>
      </c>
      <c r="I48" s="40"/>
      <c r="J48" s="40" t="s">
        <v>1589</v>
      </c>
      <c r="K48" s="378" t="s">
        <v>4153</v>
      </c>
      <c r="L48" s="655"/>
      <c r="M48" s="30">
        <v>46055</v>
      </c>
      <c r="N48" s="27"/>
      <c r="O48" s="26"/>
      <c r="P48" s="30">
        <v>46086</v>
      </c>
      <c r="Q48" s="375"/>
    </row>
    <row r="49" spans="2:17" s="4" customFormat="1" ht="19.5" customHeight="1">
      <c r="B49" s="654"/>
      <c r="C49" s="27" t="s">
        <v>1002</v>
      </c>
      <c r="D49" s="27" t="s">
        <v>1002</v>
      </c>
      <c r="E49" s="40" t="s">
        <v>4191</v>
      </c>
      <c r="F49" s="26">
        <v>18</v>
      </c>
      <c r="G49" s="40">
        <v>524</v>
      </c>
      <c r="H49" s="40">
        <f t="shared" si="0"/>
        <v>9432</v>
      </c>
      <c r="I49" s="40"/>
      <c r="J49" s="40" t="s">
        <v>1589</v>
      </c>
      <c r="K49" s="378" t="s">
        <v>4153</v>
      </c>
      <c r="L49" s="655"/>
      <c r="M49" s="30">
        <v>46055</v>
      </c>
      <c r="N49" s="27"/>
      <c r="O49" s="26"/>
      <c r="P49" s="30">
        <v>46086</v>
      </c>
      <c r="Q49" s="375"/>
    </row>
    <row r="50" spans="2:17" s="4" customFormat="1" ht="19.5" customHeight="1">
      <c r="B50" s="654"/>
      <c r="C50" s="27" t="s">
        <v>1002</v>
      </c>
      <c r="D50" s="27" t="s">
        <v>1002</v>
      </c>
      <c r="E50" s="40" t="s">
        <v>4192</v>
      </c>
      <c r="F50" s="26">
        <v>4</v>
      </c>
      <c r="G50" s="40">
        <v>643</v>
      </c>
      <c r="H50" s="40">
        <f t="shared" si="0"/>
        <v>2572</v>
      </c>
      <c r="I50" s="158"/>
      <c r="J50" s="40" t="s">
        <v>1589</v>
      </c>
      <c r="K50" s="378" t="s">
        <v>4153</v>
      </c>
      <c r="L50" s="655"/>
      <c r="M50" s="30">
        <v>46055</v>
      </c>
      <c r="N50" s="27"/>
      <c r="O50" s="26"/>
      <c r="P50" s="30">
        <v>46086</v>
      </c>
      <c r="Q50" s="375"/>
    </row>
    <row r="51" spans="2:17" s="4" customFormat="1" ht="19.5" customHeight="1">
      <c r="B51" s="654"/>
      <c r="C51" s="27" t="s">
        <v>1002</v>
      </c>
      <c r="D51" s="27" t="s">
        <v>1002</v>
      </c>
      <c r="E51" s="40" t="s">
        <v>4193</v>
      </c>
      <c r="F51" s="26">
        <v>4</v>
      </c>
      <c r="G51" s="40">
        <v>149</v>
      </c>
      <c r="H51" s="40">
        <f t="shared" si="0"/>
        <v>596</v>
      </c>
      <c r="I51" s="40"/>
      <c r="J51" s="40" t="s">
        <v>1047</v>
      </c>
      <c r="K51" s="378" t="s">
        <v>4153</v>
      </c>
      <c r="L51" s="655"/>
      <c r="M51" s="30">
        <v>46055</v>
      </c>
      <c r="N51" s="27"/>
      <c r="O51" s="26"/>
      <c r="P51" s="30">
        <v>46086</v>
      </c>
      <c r="Q51" s="375"/>
    </row>
    <row r="52" spans="2:17" s="4" customFormat="1" ht="19.5" customHeight="1">
      <c r="B52" s="654"/>
      <c r="C52" s="27" t="s">
        <v>1002</v>
      </c>
      <c r="D52" s="27" t="s">
        <v>1002</v>
      </c>
      <c r="E52" s="40" t="s">
        <v>4194</v>
      </c>
      <c r="F52" s="26">
        <v>4</v>
      </c>
      <c r="G52" s="40">
        <v>196</v>
      </c>
      <c r="H52" s="40">
        <f t="shared" si="0"/>
        <v>784</v>
      </c>
      <c r="I52" s="40"/>
      <c r="J52" s="40" t="s">
        <v>1047</v>
      </c>
      <c r="K52" s="378" t="s">
        <v>4153</v>
      </c>
      <c r="L52" s="655"/>
      <c r="M52" s="30">
        <v>46055</v>
      </c>
      <c r="N52" s="27"/>
      <c r="O52" s="26"/>
      <c r="P52" s="30">
        <v>46086</v>
      </c>
      <c r="Q52" s="375"/>
    </row>
    <row r="53" spans="2:17" s="4" customFormat="1" ht="19.5" customHeight="1">
      <c r="B53" s="654"/>
      <c r="C53" s="27" t="s">
        <v>1002</v>
      </c>
      <c r="D53" s="27" t="s">
        <v>1002</v>
      </c>
      <c r="E53" s="40" t="s">
        <v>4195</v>
      </c>
      <c r="F53" s="26">
        <v>4</v>
      </c>
      <c r="G53" s="40">
        <v>404</v>
      </c>
      <c r="H53" s="40">
        <f t="shared" si="0"/>
        <v>1616</v>
      </c>
      <c r="I53" s="40"/>
      <c r="J53" s="40" t="s">
        <v>1047</v>
      </c>
      <c r="K53" s="378"/>
      <c r="L53" s="655"/>
      <c r="M53" s="30">
        <v>46091</v>
      </c>
      <c r="N53" s="27"/>
      <c r="O53" s="26"/>
      <c r="P53" s="30">
        <v>46092</v>
      </c>
      <c r="Q53" s="375"/>
    </row>
    <row r="54" spans="2:17" s="4" customFormat="1" ht="19.5" customHeight="1">
      <c r="B54" s="654"/>
      <c r="C54" s="27" t="s">
        <v>1002</v>
      </c>
      <c r="D54" s="27" t="s">
        <v>1002</v>
      </c>
      <c r="E54" s="40" t="s">
        <v>4196</v>
      </c>
      <c r="F54" s="26">
        <v>6</v>
      </c>
      <c r="G54" s="40">
        <v>93</v>
      </c>
      <c r="H54" s="40">
        <f t="shared" si="0"/>
        <v>558</v>
      </c>
      <c r="I54" s="40"/>
      <c r="J54" s="40" t="s">
        <v>1429</v>
      </c>
      <c r="K54" s="378" t="s">
        <v>4153</v>
      </c>
      <c r="L54" s="655"/>
      <c r="M54" s="30">
        <v>46055</v>
      </c>
      <c r="N54" s="27"/>
      <c r="O54" s="26"/>
      <c r="P54" s="30">
        <v>46086</v>
      </c>
      <c r="Q54" s="375"/>
    </row>
    <row r="55" spans="2:17" s="4" customFormat="1" ht="19.5" customHeight="1">
      <c r="B55" s="654"/>
      <c r="C55" s="27" t="s">
        <v>1002</v>
      </c>
      <c r="D55" s="27" t="s">
        <v>1002</v>
      </c>
      <c r="E55" s="40" t="s">
        <v>4197</v>
      </c>
      <c r="F55" s="26">
        <v>8</v>
      </c>
      <c r="G55" s="40">
        <v>79</v>
      </c>
      <c r="H55" s="40">
        <f t="shared" si="0"/>
        <v>632</v>
      </c>
      <c r="I55" s="158"/>
      <c r="J55" s="40" t="s">
        <v>4198</v>
      </c>
      <c r="K55" s="378" t="s">
        <v>4153</v>
      </c>
      <c r="L55" s="655"/>
      <c r="M55" s="30">
        <v>46055</v>
      </c>
      <c r="N55" s="27"/>
      <c r="O55" s="26"/>
      <c r="P55" s="30">
        <v>46086</v>
      </c>
      <c r="Q55" s="375"/>
    </row>
    <row r="56" spans="2:17" s="4" customFormat="1" ht="19.5" customHeight="1">
      <c r="B56" s="654"/>
      <c r="C56" s="27" t="s">
        <v>1002</v>
      </c>
      <c r="D56" s="27" t="s">
        <v>1002</v>
      </c>
      <c r="E56" s="40" t="s">
        <v>1081</v>
      </c>
      <c r="F56" s="26">
        <v>8</v>
      </c>
      <c r="G56" s="40">
        <v>27</v>
      </c>
      <c r="H56" s="40">
        <f t="shared" si="0"/>
        <v>216</v>
      </c>
      <c r="I56" s="158"/>
      <c r="J56" s="40" t="s">
        <v>1082</v>
      </c>
      <c r="K56" s="378" t="s">
        <v>4153</v>
      </c>
      <c r="L56" s="655"/>
      <c r="M56" s="30">
        <v>46055</v>
      </c>
      <c r="N56" s="27"/>
      <c r="O56" s="26"/>
      <c r="P56" s="30">
        <v>46086</v>
      </c>
      <c r="Q56" s="375"/>
    </row>
    <row r="57" spans="2:17" s="4" customFormat="1" ht="19.5" customHeight="1">
      <c r="B57" s="654"/>
      <c r="C57" s="27" t="s">
        <v>1002</v>
      </c>
      <c r="D57" s="27" t="s">
        <v>1002</v>
      </c>
      <c r="E57" s="40" t="s">
        <v>1130</v>
      </c>
      <c r="F57" s="26">
        <v>4</v>
      </c>
      <c r="G57" s="40">
        <v>113</v>
      </c>
      <c r="H57" s="40">
        <f t="shared" si="0"/>
        <v>452</v>
      </c>
      <c r="I57" s="40"/>
      <c r="J57" s="40" t="s">
        <v>1131</v>
      </c>
      <c r="K57" s="378" t="s">
        <v>4153</v>
      </c>
      <c r="L57" s="655"/>
      <c r="M57" s="30">
        <v>46055</v>
      </c>
      <c r="N57" s="27"/>
      <c r="O57" s="26"/>
      <c r="P57" s="30">
        <v>46086</v>
      </c>
      <c r="Q57" s="375"/>
    </row>
    <row r="58" spans="2:17" s="4" customFormat="1" ht="19.5" customHeight="1">
      <c r="B58" s="654"/>
      <c r="C58" s="27" t="s">
        <v>1002</v>
      </c>
      <c r="D58" s="27" t="s">
        <v>1002</v>
      </c>
      <c r="E58" s="40" t="s">
        <v>1132</v>
      </c>
      <c r="F58" s="26">
        <v>2</v>
      </c>
      <c r="G58" s="40">
        <v>326</v>
      </c>
      <c r="H58" s="40">
        <f t="shared" si="0"/>
        <v>652</v>
      </c>
      <c r="I58" s="26"/>
      <c r="J58" s="40" t="s">
        <v>1133</v>
      </c>
      <c r="K58" s="378" t="s">
        <v>4153</v>
      </c>
      <c r="L58" s="26"/>
      <c r="M58" s="30">
        <v>46055</v>
      </c>
      <c r="N58" s="27"/>
      <c r="O58" s="26"/>
      <c r="P58" s="30">
        <v>46086</v>
      </c>
      <c r="Q58" s="375"/>
    </row>
    <row r="59" spans="2:17" s="4" customFormat="1" ht="19.5" customHeight="1">
      <c r="B59" s="654"/>
      <c r="C59" s="27" t="s">
        <v>1002</v>
      </c>
      <c r="D59" s="27" t="s">
        <v>1002</v>
      </c>
      <c r="E59" s="40" t="s">
        <v>4199</v>
      </c>
      <c r="F59" s="26">
        <v>23</v>
      </c>
      <c r="G59" s="40">
        <v>90</v>
      </c>
      <c r="H59" s="40">
        <f t="shared" si="0"/>
        <v>2070</v>
      </c>
      <c r="I59" s="40"/>
      <c r="J59" s="40" t="s">
        <v>1560</v>
      </c>
      <c r="K59" s="378" t="s">
        <v>4153</v>
      </c>
      <c r="L59" s="655"/>
      <c r="M59" s="30">
        <v>46055</v>
      </c>
      <c r="N59" s="27"/>
      <c r="O59" s="26"/>
      <c r="P59" s="30">
        <v>46086</v>
      </c>
      <c r="Q59" s="375"/>
    </row>
    <row r="60" spans="2:17" s="4" customFormat="1" ht="19.5" customHeight="1">
      <c r="B60" s="654"/>
      <c r="C60" s="27" t="s">
        <v>1002</v>
      </c>
      <c r="D60" s="27" t="s">
        <v>1002</v>
      </c>
      <c r="E60" s="40" t="s">
        <v>4200</v>
      </c>
      <c r="F60" s="26">
        <v>66</v>
      </c>
      <c r="G60" s="40">
        <v>42</v>
      </c>
      <c r="H60" s="40">
        <f t="shared" si="0"/>
        <v>2772</v>
      </c>
      <c r="I60" s="158"/>
      <c r="J60" s="40" t="s">
        <v>1560</v>
      </c>
      <c r="K60" s="378" t="s">
        <v>4153</v>
      </c>
      <c r="L60" s="655"/>
      <c r="M60" s="30">
        <v>46055</v>
      </c>
      <c r="N60" s="27"/>
      <c r="O60" s="26"/>
      <c r="P60" s="30">
        <v>46086</v>
      </c>
      <c r="Q60" s="375"/>
    </row>
    <row r="61" spans="2:17" s="4" customFormat="1" ht="19.5" customHeight="1">
      <c r="B61" s="654"/>
      <c r="C61" s="27" t="s">
        <v>1002</v>
      </c>
      <c r="D61" s="27" t="s">
        <v>1002</v>
      </c>
      <c r="E61" s="40" t="s">
        <v>4201</v>
      </c>
      <c r="F61" s="26">
        <v>4</v>
      </c>
      <c r="G61" s="40">
        <v>1097</v>
      </c>
      <c r="H61" s="40">
        <f t="shared" si="0"/>
        <v>4388</v>
      </c>
      <c r="I61" s="40"/>
      <c r="J61" s="40" t="s">
        <v>4202</v>
      </c>
      <c r="K61" s="378" t="s">
        <v>4153</v>
      </c>
      <c r="L61" s="655"/>
      <c r="M61" s="30">
        <v>46055</v>
      </c>
      <c r="N61" s="27"/>
      <c r="O61" s="26"/>
      <c r="P61" s="30">
        <v>46086</v>
      </c>
      <c r="Q61" s="375"/>
    </row>
    <row r="62" spans="2:17" s="4" customFormat="1" ht="19.5" customHeight="1">
      <c r="B62" s="654"/>
      <c r="C62" s="27" t="s">
        <v>1002</v>
      </c>
      <c r="D62" s="27" t="s">
        <v>1002</v>
      </c>
      <c r="E62" s="40" t="s">
        <v>1787</v>
      </c>
      <c r="F62" s="26">
        <v>2</v>
      </c>
      <c r="G62" s="40">
        <v>346</v>
      </c>
      <c r="H62" s="40">
        <f t="shared" si="0"/>
        <v>692</v>
      </c>
      <c r="I62" s="40"/>
      <c r="J62" s="40" t="s">
        <v>1788</v>
      </c>
      <c r="K62" s="378" t="s">
        <v>4153</v>
      </c>
      <c r="L62" s="655"/>
      <c r="M62" s="30">
        <v>46055</v>
      </c>
      <c r="N62" s="27"/>
      <c r="O62" s="26"/>
      <c r="P62" s="30">
        <v>46086</v>
      </c>
      <c r="Q62" s="375"/>
    </row>
    <row r="63" spans="2:17" s="4" customFormat="1" ht="19.5" customHeight="1">
      <c r="B63" s="654"/>
      <c r="C63" s="27" t="s">
        <v>1002</v>
      </c>
      <c r="D63" s="27" t="s">
        <v>1002</v>
      </c>
      <c r="E63" s="40" t="s">
        <v>1986</v>
      </c>
      <c r="F63" s="26">
        <v>1</v>
      </c>
      <c r="G63" s="40">
        <v>247</v>
      </c>
      <c r="H63" s="40">
        <f t="shared" si="0"/>
        <v>247</v>
      </c>
      <c r="I63" s="40"/>
      <c r="J63" s="40" t="s">
        <v>1987</v>
      </c>
      <c r="K63" s="378" t="s">
        <v>4153</v>
      </c>
      <c r="L63" s="655"/>
      <c r="M63" s="30">
        <v>46055</v>
      </c>
      <c r="N63" s="27"/>
      <c r="O63" s="26"/>
      <c r="P63" s="30">
        <v>46086</v>
      </c>
      <c r="Q63" s="375"/>
    </row>
    <row r="64" spans="2:17" s="4" customFormat="1" ht="19.5" customHeight="1">
      <c r="B64" s="654"/>
      <c r="C64" s="27" t="s">
        <v>1002</v>
      </c>
      <c r="D64" s="27" t="s">
        <v>1002</v>
      </c>
      <c r="E64" s="40" t="s">
        <v>4203</v>
      </c>
      <c r="F64" s="26">
        <v>1</v>
      </c>
      <c r="G64" s="40">
        <v>217</v>
      </c>
      <c r="H64" s="40">
        <f t="shared" si="0"/>
        <v>217</v>
      </c>
      <c r="I64" s="40"/>
      <c r="J64" s="40" t="s">
        <v>4204</v>
      </c>
      <c r="K64" s="378" t="s">
        <v>4153</v>
      </c>
      <c r="L64" s="655"/>
      <c r="M64" s="30">
        <v>46055</v>
      </c>
      <c r="N64" s="27"/>
      <c r="O64" s="26"/>
      <c r="P64" s="30">
        <v>46086</v>
      </c>
      <c r="Q64" s="375"/>
    </row>
    <row r="65" spans="2:17" s="4" customFormat="1" ht="19.5" customHeight="1">
      <c r="B65" s="654"/>
      <c r="C65" s="27" t="s">
        <v>1002</v>
      </c>
      <c r="D65" s="27" t="s">
        <v>1002</v>
      </c>
      <c r="E65" s="40" t="s">
        <v>4205</v>
      </c>
      <c r="F65" s="26">
        <v>2</v>
      </c>
      <c r="G65" s="40">
        <v>227</v>
      </c>
      <c r="H65" s="40">
        <f t="shared" si="0"/>
        <v>454</v>
      </c>
      <c r="I65" s="40"/>
      <c r="J65" s="40" t="s">
        <v>1624</v>
      </c>
      <c r="K65" s="378" t="s">
        <v>4206</v>
      </c>
      <c r="L65" s="655"/>
      <c r="M65" s="30">
        <v>46056</v>
      </c>
      <c r="N65" s="27"/>
      <c r="O65" s="26"/>
      <c r="P65" s="30">
        <v>46086</v>
      </c>
      <c r="Q65" s="375"/>
    </row>
    <row r="66" spans="2:17" s="4" customFormat="1" ht="19.5" customHeight="1">
      <c r="B66" s="654"/>
      <c r="C66" s="27" t="s">
        <v>1002</v>
      </c>
      <c r="D66" s="27" t="s">
        <v>1002</v>
      </c>
      <c r="E66" s="40" t="s">
        <v>4207</v>
      </c>
      <c r="F66" s="26">
        <v>1</v>
      </c>
      <c r="G66" s="40">
        <v>257</v>
      </c>
      <c r="H66" s="40">
        <f t="shared" si="0"/>
        <v>257</v>
      </c>
      <c r="I66" s="40"/>
      <c r="J66" s="40" t="s">
        <v>1624</v>
      </c>
      <c r="K66" s="378" t="s">
        <v>4208</v>
      </c>
      <c r="L66" s="655"/>
      <c r="M66" s="30">
        <v>46056</v>
      </c>
      <c r="N66" s="27"/>
      <c r="O66" s="26"/>
      <c r="P66" s="30">
        <v>46086</v>
      </c>
      <c r="Q66" s="375"/>
    </row>
    <row r="67" spans="2:17" s="4" customFormat="1" ht="19.5" customHeight="1">
      <c r="B67" s="654"/>
      <c r="C67" s="27" t="s">
        <v>1002</v>
      </c>
      <c r="D67" s="27" t="s">
        <v>1002</v>
      </c>
      <c r="E67" s="40" t="s">
        <v>1081</v>
      </c>
      <c r="F67" s="26">
        <v>2</v>
      </c>
      <c r="G67" s="40">
        <v>27</v>
      </c>
      <c r="H67" s="40">
        <f t="shared" si="0"/>
        <v>54</v>
      </c>
      <c r="I67" s="40"/>
      <c r="J67" s="40" t="s">
        <v>1082</v>
      </c>
      <c r="K67" s="378" t="s">
        <v>4209</v>
      </c>
      <c r="L67" s="655"/>
      <c r="M67" s="30">
        <v>46056</v>
      </c>
      <c r="N67" s="27"/>
      <c r="O67" s="26"/>
      <c r="P67" s="30">
        <v>46086</v>
      </c>
      <c r="Q67" s="375"/>
    </row>
    <row r="68" spans="2:17" s="82" customFormat="1" ht="19.5" customHeight="1">
      <c r="B68" s="654"/>
      <c r="C68" s="86" t="s">
        <v>1002</v>
      </c>
      <c r="D68" s="86" t="s">
        <v>1002</v>
      </c>
      <c r="E68" s="190" t="s">
        <v>4210</v>
      </c>
      <c r="F68" s="94">
        <v>1</v>
      </c>
      <c r="G68" s="190">
        <v>6973</v>
      </c>
      <c r="H68" s="190">
        <f t="shared" si="0"/>
        <v>6973</v>
      </c>
      <c r="I68" s="190"/>
      <c r="J68" s="190" t="s">
        <v>4211</v>
      </c>
      <c r="K68" s="1648" t="s">
        <v>4209</v>
      </c>
      <c r="L68" s="410"/>
      <c r="M68" s="411">
        <v>46098</v>
      </c>
      <c r="N68" s="86"/>
      <c r="O68" s="94"/>
      <c r="P68" s="411">
        <v>46100</v>
      </c>
      <c r="Q68" s="413"/>
    </row>
    <row r="69" spans="2:17" s="4" customFormat="1" ht="19.5" customHeight="1">
      <c r="B69" s="654"/>
      <c r="C69" s="27" t="s">
        <v>145</v>
      </c>
      <c r="D69" s="27" t="s">
        <v>1143</v>
      </c>
      <c r="E69" s="40" t="s">
        <v>4212</v>
      </c>
      <c r="F69" s="26" t="s">
        <v>2182</v>
      </c>
      <c r="G69" s="40">
        <v>2360</v>
      </c>
      <c r="H69" s="40">
        <f t="shared" si="0"/>
        <v>2360</v>
      </c>
      <c r="I69" s="40"/>
      <c r="J69" s="40" t="s">
        <v>4213</v>
      </c>
      <c r="K69" s="1649" t="s">
        <v>4214</v>
      </c>
      <c r="L69" s="655"/>
      <c r="M69" s="30">
        <v>46058</v>
      </c>
      <c r="N69" s="27"/>
      <c r="O69" s="42">
        <v>46086</v>
      </c>
      <c r="P69" s="30">
        <v>46085</v>
      </c>
      <c r="Q69" s="375">
        <v>46084</v>
      </c>
    </row>
    <row r="70" spans="2:17" s="4" customFormat="1" ht="19.5" customHeight="1">
      <c r="B70" s="654"/>
      <c r="C70" s="27" t="s">
        <v>145</v>
      </c>
      <c r="D70" s="27" t="s">
        <v>1143</v>
      </c>
      <c r="E70" s="40" t="s">
        <v>4215</v>
      </c>
      <c r="F70" s="26" t="s">
        <v>2182</v>
      </c>
      <c r="G70" s="40">
        <v>4490</v>
      </c>
      <c r="H70" s="40">
        <f t="shared" si="0"/>
        <v>4490</v>
      </c>
      <c r="I70" s="40"/>
      <c r="J70" s="40" t="s">
        <v>1456</v>
      </c>
      <c r="K70" s="1649" t="s">
        <v>4214</v>
      </c>
      <c r="L70" s="655"/>
      <c r="M70" s="30">
        <v>46058</v>
      </c>
      <c r="N70" s="27"/>
      <c r="O70" s="42">
        <v>46086</v>
      </c>
      <c r="P70" s="30">
        <v>46085</v>
      </c>
      <c r="Q70" s="375">
        <v>46084</v>
      </c>
    </row>
    <row r="71" spans="2:17" s="4" customFormat="1" ht="19.5" customHeight="1">
      <c r="B71" s="27"/>
      <c r="C71" s="27" t="s">
        <v>145</v>
      </c>
      <c r="D71" s="27" t="s">
        <v>1143</v>
      </c>
      <c r="E71" s="40" t="s">
        <v>4216</v>
      </c>
      <c r="F71" s="26" t="s">
        <v>3098</v>
      </c>
      <c r="G71" s="40">
        <v>4240</v>
      </c>
      <c r="H71" s="40">
        <f t="shared" si="0"/>
        <v>8480</v>
      </c>
      <c r="I71" s="40"/>
      <c r="J71" s="40" t="s">
        <v>4217</v>
      </c>
      <c r="K71" s="1649" t="s">
        <v>4214</v>
      </c>
      <c r="L71" s="655"/>
      <c r="M71" s="30">
        <v>46058</v>
      </c>
      <c r="N71" s="27"/>
      <c r="O71" s="42">
        <v>46086</v>
      </c>
      <c r="P71" s="30">
        <v>46085</v>
      </c>
      <c r="Q71" s="375">
        <v>46084</v>
      </c>
    </row>
    <row r="72" spans="2:17" s="4" customFormat="1" ht="19.5" customHeight="1">
      <c r="B72" s="654">
        <v>9</v>
      </c>
      <c r="C72" s="27" t="s">
        <v>1498</v>
      </c>
      <c r="D72" s="27" t="s">
        <v>1498</v>
      </c>
      <c r="E72" s="40" t="s">
        <v>4218</v>
      </c>
      <c r="F72" s="26" t="s">
        <v>2182</v>
      </c>
      <c r="G72" s="40">
        <v>125500</v>
      </c>
      <c r="H72" s="40">
        <f t="shared" si="0"/>
        <v>125500</v>
      </c>
      <c r="I72" s="40"/>
      <c r="J72" s="40" t="s">
        <v>4219</v>
      </c>
      <c r="K72" s="1649" t="s">
        <v>999</v>
      </c>
      <c r="L72" s="655"/>
      <c r="M72" s="30">
        <v>46057</v>
      </c>
      <c r="N72" s="27"/>
      <c r="O72" s="42">
        <v>46086</v>
      </c>
      <c r="P72" s="30"/>
      <c r="Q72" s="375">
        <v>46084</v>
      </c>
    </row>
    <row r="73" spans="2:17" s="4" customFormat="1" ht="19.5" customHeight="1">
      <c r="B73" s="654"/>
      <c r="C73" s="27" t="s">
        <v>1498</v>
      </c>
      <c r="D73" s="27" t="s">
        <v>1498</v>
      </c>
      <c r="E73" s="40" t="s">
        <v>4220</v>
      </c>
      <c r="F73" s="26" t="s">
        <v>3098</v>
      </c>
      <c r="G73" s="40">
        <v>2200</v>
      </c>
      <c r="H73" s="40">
        <f t="shared" si="0"/>
        <v>4400</v>
      </c>
      <c r="I73" s="40"/>
      <c r="J73" s="40" t="s">
        <v>4221</v>
      </c>
      <c r="K73" s="1649" t="s">
        <v>999</v>
      </c>
      <c r="L73" s="655"/>
      <c r="M73" s="30">
        <v>46057</v>
      </c>
      <c r="N73" s="27"/>
      <c r="O73" s="42">
        <v>46086</v>
      </c>
      <c r="P73" s="30"/>
      <c r="Q73" s="375">
        <v>46084</v>
      </c>
    </row>
    <row r="74" spans="2:17" s="4" customFormat="1" ht="19.5" customHeight="1">
      <c r="B74" s="654"/>
      <c r="C74" s="27" t="s">
        <v>1498</v>
      </c>
      <c r="D74" s="27" t="s">
        <v>1498</v>
      </c>
      <c r="E74" s="70" t="s">
        <v>4222</v>
      </c>
      <c r="F74" s="26" t="s">
        <v>2182</v>
      </c>
      <c r="G74" s="79">
        <v>11000</v>
      </c>
      <c r="H74" s="40">
        <f t="shared" si="0"/>
        <v>11000</v>
      </c>
      <c r="I74" s="158"/>
      <c r="J74" s="70" t="s">
        <v>4223</v>
      </c>
      <c r="K74" s="1649" t="s">
        <v>999</v>
      </c>
      <c r="L74" s="655"/>
      <c r="M74" s="30">
        <v>46057</v>
      </c>
      <c r="N74" s="27"/>
      <c r="O74" s="42">
        <v>46086</v>
      </c>
      <c r="P74" s="30"/>
      <c r="Q74" s="375">
        <v>46084</v>
      </c>
    </row>
    <row r="75" spans="2:17" s="4" customFormat="1" ht="19.5" customHeight="1">
      <c r="B75" s="654"/>
      <c r="C75" s="27" t="s">
        <v>1002</v>
      </c>
      <c r="D75" s="27" t="s">
        <v>1002</v>
      </c>
      <c r="E75" s="40" t="s">
        <v>4224</v>
      </c>
      <c r="F75" s="26">
        <v>1</v>
      </c>
      <c r="G75" s="40">
        <v>8415</v>
      </c>
      <c r="H75" s="40">
        <f t="shared" si="0"/>
        <v>8415</v>
      </c>
      <c r="I75" s="158"/>
      <c r="J75" s="40" t="s">
        <v>4225</v>
      </c>
      <c r="K75" s="378" t="s">
        <v>4153</v>
      </c>
      <c r="L75" s="655"/>
      <c r="M75" s="30">
        <v>46055</v>
      </c>
      <c r="N75" s="27"/>
      <c r="O75" s="26"/>
      <c r="P75" s="30">
        <v>46086</v>
      </c>
      <c r="Q75" s="375"/>
    </row>
    <row r="76" spans="2:17" s="4" customFormat="1" ht="19.5" customHeight="1">
      <c r="B76" s="654"/>
      <c r="C76" s="27" t="s">
        <v>1002</v>
      </c>
      <c r="D76" s="27" t="s">
        <v>1002</v>
      </c>
      <c r="E76" s="40" t="s">
        <v>4226</v>
      </c>
      <c r="F76" s="26">
        <v>4</v>
      </c>
      <c r="G76" s="40">
        <v>2756</v>
      </c>
      <c r="H76" s="40">
        <f t="shared" si="0"/>
        <v>11024</v>
      </c>
      <c r="I76" s="40"/>
      <c r="J76" s="40" t="s">
        <v>1555</v>
      </c>
      <c r="K76" s="378" t="s">
        <v>4153</v>
      </c>
      <c r="L76" s="655"/>
      <c r="M76" s="30">
        <v>46055</v>
      </c>
      <c r="N76" s="27"/>
      <c r="O76" s="26"/>
      <c r="P76" s="30">
        <v>46086</v>
      </c>
      <c r="Q76" s="375"/>
    </row>
    <row r="77" spans="2:17" s="4" customFormat="1" ht="19.5" customHeight="1">
      <c r="B77" s="654"/>
      <c r="C77" s="27" t="s">
        <v>1002</v>
      </c>
      <c r="D77" s="27" t="s">
        <v>1002</v>
      </c>
      <c r="E77" s="40" t="s">
        <v>4227</v>
      </c>
      <c r="F77" s="26">
        <v>3</v>
      </c>
      <c r="G77" s="40">
        <v>3330</v>
      </c>
      <c r="H77" s="40">
        <f t="shared" si="0"/>
        <v>9990</v>
      </c>
      <c r="I77" s="40"/>
      <c r="J77" s="40" t="s">
        <v>1555</v>
      </c>
      <c r="K77" s="378" t="s">
        <v>4153</v>
      </c>
      <c r="L77" s="655"/>
      <c r="M77" s="30">
        <v>46055</v>
      </c>
      <c r="N77" s="27"/>
      <c r="O77" s="26"/>
      <c r="P77" s="30">
        <v>46086</v>
      </c>
      <c r="Q77" s="375"/>
    </row>
    <row r="78" spans="2:17" s="4" customFormat="1" ht="19.5" customHeight="1">
      <c r="B78" s="654"/>
      <c r="C78" s="27" t="s">
        <v>1002</v>
      </c>
      <c r="D78" s="27" t="s">
        <v>1002</v>
      </c>
      <c r="E78" s="40" t="s">
        <v>4228</v>
      </c>
      <c r="F78" s="26">
        <v>5</v>
      </c>
      <c r="G78" s="40">
        <v>3614</v>
      </c>
      <c r="H78" s="40">
        <f t="shared" si="0"/>
        <v>18070</v>
      </c>
      <c r="I78" s="40"/>
      <c r="J78" s="40" t="s">
        <v>1555</v>
      </c>
      <c r="K78" s="378" t="s">
        <v>4153</v>
      </c>
      <c r="L78" s="655"/>
      <c r="M78" s="30">
        <v>46055</v>
      </c>
      <c r="N78" s="27"/>
      <c r="O78" s="26"/>
      <c r="P78" s="30">
        <v>46086</v>
      </c>
      <c r="Q78" s="375"/>
    </row>
    <row r="79" spans="2:17" s="4" customFormat="1" ht="19.5" customHeight="1">
      <c r="B79" s="654">
        <v>10</v>
      </c>
      <c r="C79" s="27" t="s">
        <v>1070</v>
      </c>
      <c r="D79" s="27" t="s">
        <v>1070</v>
      </c>
      <c r="E79" s="40" t="s">
        <v>1071</v>
      </c>
      <c r="F79" s="26">
        <v>50</v>
      </c>
      <c r="G79" s="40">
        <v>5000</v>
      </c>
      <c r="H79" s="40">
        <f>F79*G79</f>
        <v>250000</v>
      </c>
      <c r="I79" s="40"/>
      <c r="J79" s="40" t="s">
        <v>1071</v>
      </c>
      <c r="K79" s="47"/>
      <c r="L79" s="655"/>
      <c r="M79" s="30"/>
      <c r="N79" s="27"/>
      <c r="O79" s="26"/>
      <c r="P79" s="30"/>
      <c r="Q79" s="375"/>
    </row>
    <row r="80" spans="2:17" s="4" customFormat="1" ht="19.5" customHeight="1">
      <c r="B80" s="654"/>
      <c r="C80" s="27" t="s">
        <v>1070</v>
      </c>
      <c r="D80" s="27" t="s">
        <v>1070</v>
      </c>
      <c r="E80" s="40" t="s">
        <v>1072</v>
      </c>
      <c r="F80" s="26">
        <v>25</v>
      </c>
      <c r="G80" s="40">
        <v>5000</v>
      </c>
      <c r="H80" s="40">
        <f>F80*G80</f>
        <v>125000</v>
      </c>
      <c r="I80" s="40"/>
      <c r="J80" s="40" t="s">
        <v>1072</v>
      </c>
      <c r="K80" s="47"/>
      <c r="L80" s="655"/>
      <c r="M80" s="30"/>
      <c r="N80" s="27"/>
      <c r="O80" s="26"/>
      <c r="P80" s="30"/>
      <c r="Q80" s="375"/>
    </row>
    <row r="81" spans="2:17" s="4" customFormat="1" ht="19.5" customHeight="1">
      <c r="B81" s="735"/>
      <c r="C81" s="293"/>
      <c r="D81" s="293"/>
      <c r="E81" s="40"/>
      <c r="F81" s="26"/>
      <c r="G81" s="40"/>
      <c r="H81" s="40"/>
      <c r="I81" s="40"/>
      <c r="J81" s="40"/>
      <c r="K81" s="47"/>
      <c r="L81" s="376"/>
      <c r="M81" s="30"/>
      <c r="N81" s="27"/>
      <c r="O81" s="26"/>
      <c r="P81" s="30"/>
      <c r="Q81" s="375"/>
    </row>
  </sheetData>
  <autoFilter ref="B8:O81" xr:uid="{FB918276-AFD7-4830-9F61-D1B02C7A4207}"/>
  <mergeCells count="12">
    <mergeCell ref="B9:B18"/>
    <mergeCell ref="B19:B20"/>
    <mergeCell ref="B21:B22"/>
    <mergeCell ref="B23:B70"/>
    <mergeCell ref="B72:B78"/>
    <mergeCell ref="B79:B80"/>
    <mergeCell ref="B2:D2"/>
    <mergeCell ref="G2:I2"/>
    <mergeCell ref="B3:D3"/>
    <mergeCell ref="B4:D4"/>
    <mergeCell ref="B5:D5"/>
    <mergeCell ref="B6:D6"/>
  </mergeCells>
  <phoneticPr fontId="2"/>
  <pageMargins left="0.2" right="0.2" top="0.75" bottom="0.75" header="0.3" footer="0.3"/>
  <pageSetup paperSize="9" scale="120" orientation="landscape"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197F1-3F52-49AF-9420-BA73FB78F3EE}">
  <dimension ref="B2:Q159"/>
  <sheetViews>
    <sheetView zoomScale="85" zoomScaleNormal="85" workbookViewId="0">
      <pane xSplit="10" ySplit="8" topLeftCell="K9" activePane="bottomRight" state="frozen"/>
      <selection pane="topRight" activeCell="K1" sqref="K1"/>
      <selection pane="bottomLeft" activeCell="A9" sqref="A9"/>
      <selection pane="bottomRight" activeCell="F12" sqref="F12"/>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4229</v>
      </c>
      <c r="G2" s="5" t="s">
        <v>2</v>
      </c>
      <c r="H2" s="6"/>
      <c r="I2" s="7"/>
      <c r="J2" s="8">
        <f>SUM(H:H)</f>
        <v>2088873</v>
      </c>
    </row>
    <row r="3" spans="2:17" ht="20.100000000000001" customHeight="1">
      <c r="B3" s="2" t="s">
        <v>3</v>
      </c>
      <c r="C3" s="2"/>
      <c r="D3" s="2"/>
      <c r="E3" s="13" t="s">
        <v>4230</v>
      </c>
    </row>
    <row r="4" spans="2:17" ht="20.100000000000001" customHeight="1">
      <c r="B4" s="2" t="s">
        <v>996</v>
      </c>
      <c r="C4" s="2"/>
      <c r="D4" s="2"/>
      <c r="E4" s="13">
        <v>229463</v>
      </c>
    </row>
    <row r="5" spans="2:17" ht="20.100000000000001" customHeight="1">
      <c r="B5" s="2" t="s">
        <v>9</v>
      </c>
      <c r="C5" s="2"/>
      <c r="D5" s="2"/>
      <c r="E5" s="16">
        <v>46084</v>
      </c>
    </row>
    <row r="6" spans="2:17" ht="20.100000000000001" customHeight="1">
      <c r="B6" s="2" t="s">
        <v>10</v>
      </c>
      <c r="C6" s="2"/>
      <c r="D6" s="2"/>
      <c r="E6" s="16">
        <v>46108</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702">
        <v>0</v>
      </c>
      <c r="H9" s="702">
        <f t="shared" ref="H9:H37" si="0">F9*G9</f>
        <v>0</v>
      </c>
      <c r="I9" s="28"/>
      <c r="J9" s="47"/>
      <c r="K9" s="47"/>
      <c r="L9" s="26"/>
      <c r="M9" s="30"/>
      <c r="N9" s="27"/>
      <c r="O9" s="26"/>
      <c r="P9" s="30"/>
      <c r="Q9" s="375"/>
    </row>
    <row r="10" spans="2:17" s="4" customFormat="1" ht="19.7" customHeight="1">
      <c r="B10" s="66">
        <v>14</v>
      </c>
      <c r="C10" s="202"/>
      <c r="D10" s="202"/>
      <c r="E10" s="148" t="s">
        <v>1071</v>
      </c>
      <c r="F10" s="67">
        <v>84</v>
      </c>
      <c r="G10" s="768">
        <v>5000</v>
      </c>
      <c r="H10" s="709">
        <f t="shared" si="0"/>
        <v>420000</v>
      </c>
      <c r="I10" s="710"/>
      <c r="J10" s="69"/>
      <c r="K10" s="26"/>
      <c r="L10" s="26"/>
      <c r="M10" s="30"/>
      <c r="N10" s="27"/>
      <c r="O10" s="26"/>
      <c r="P10" s="30"/>
      <c r="Q10" s="375"/>
    </row>
    <row r="11" spans="2:17" s="4" customFormat="1" ht="19.7" customHeight="1">
      <c r="B11" s="66">
        <v>15</v>
      </c>
      <c r="C11" s="202"/>
      <c r="D11" s="202"/>
      <c r="E11" s="148" t="s">
        <v>1072</v>
      </c>
      <c r="F11" s="67">
        <v>40</v>
      </c>
      <c r="G11" s="768">
        <v>5000</v>
      </c>
      <c r="H11" s="709">
        <f t="shared" si="0"/>
        <v>200000</v>
      </c>
      <c r="I11" s="710"/>
      <c r="J11" s="69"/>
      <c r="K11" s="26"/>
      <c r="L11" s="26"/>
      <c r="M11" s="30"/>
      <c r="N11" s="27"/>
      <c r="O11" s="26"/>
      <c r="P11" s="30"/>
      <c r="Q11" s="375"/>
    </row>
    <row r="12" spans="2:17" s="4" customFormat="1" ht="19.7" customHeight="1">
      <c r="B12" s="66"/>
      <c r="C12" s="66"/>
      <c r="D12" s="66"/>
      <c r="E12" s="148"/>
      <c r="F12" s="155"/>
      <c r="G12" s="139">
        <v>0</v>
      </c>
      <c r="H12" s="139">
        <f t="shared" si="0"/>
        <v>0</v>
      </c>
      <c r="I12" s="28"/>
      <c r="J12" s="40"/>
      <c r="K12" s="26"/>
      <c r="L12" s="26"/>
      <c r="M12" s="30"/>
      <c r="N12" s="27"/>
      <c r="O12" s="26"/>
      <c r="P12" s="30"/>
      <c r="Q12" s="375"/>
    </row>
    <row r="13" spans="2:17" s="4" customFormat="1" ht="19.7" customHeight="1">
      <c r="B13" s="66">
        <v>1</v>
      </c>
      <c r="C13" s="66" t="s">
        <v>48</v>
      </c>
      <c r="D13" s="66" t="s">
        <v>48</v>
      </c>
      <c r="E13" s="148" t="s">
        <v>4231</v>
      </c>
      <c r="F13" s="67">
        <v>1</v>
      </c>
      <c r="G13" s="708">
        <v>840000</v>
      </c>
      <c r="H13" s="709">
        <f t="shared" si="0"/>
        <v>840000</v>
      </c>
      <c r="I13" s="710"/>
      <c r="J13" s="69" t="s">
        <v>4232</v>
      </c>
      <c r="K13" s="47" t="s">
        <v>4233</v>
      </c>
      <c r="L13" s="26"/>
      <c r="M13" s="30">
        <v>46030</v>
      </c>
      <c r="N13" s="27"/>
      <c r="O13" s="42">
        <v>46070</v>
      </c>
      <c r="P13" s="30">
        <v>46087</v>
      </c>
      <c r="Q13" s="375">
        <v>46087</v>
      </c>
    </row>
    <row r="14" spans="2:17" s="4" customFormat="1" ht="19.7" customHeight="1">
      <c r="B14" s="66">
        <v>1</v>
      </c>
      <c r="C14" s="66" t="s">
        <v>48</v>
      </c>
      <c r="D14" s="66" t="s">
        <v>48</v>
      </c>
      <c r="E14" s="1650" t="s">
        <v>3296</v>
      </c>
      <c r="F14" s="67">
        <v>1</v>
      </c>
      <c r="G14" s="708">
        <v>12000</v>
      </c>
      <c r="H14" s="709">
        <f t="shared" si="0"/>
        <v>12000</v>
      </c>
      <c r="I14" s="710"/>
      <c r="J14" s="69"/>
      <c r="K14" s="47" t="s">
        <v>4233</v>
      </c>
      <c r="L14" s="26"/>
      <c r="M14" s="30">
        <v>46030</v>
      </c>
      <c r="N14" s="27"/>
      <c r="O14" s="42">
        <v>46070</v>
      </c>
      <c r="P14" s="30">
        <v>46087</v>
      </c>
      <c r="Q14" s="375">
        <v>46087</v>
      </c>
    </row>
    <row r="15" spans="2:17" s="4" customFormat="1" ht="19.7" customHeight="1">
      <c r="B15" s="66">
        <v>2</v>
      </c>
      <c r="C15" s="66" t="s">
        <v>48</v>
      </c>
      <c r="D15" s="66" t="s">
        <v>48</v>
      </c>
      <c r="E15" s="148" t="s">
        <v>4234</v>
      </c>
      <c r="F15" s="155">
        <v>1</v>
      </c>
      <c r="G15" s="139">
        <v>14000</v>
      </c>
      <c r="H15" s="139">
        <f t="shared" si="0"/>
        <v>14000</v>
      </c>
      <c r="I15" s="28"/>
      <c r="J15" s="40"/>
      <c r="K15" s="47" t="s">
        <v>4233</v>
      </c>
      <c r="L15" s="26"/>
      <c r="M15" s="30">
        <v>46030</v>
      </c>
      <c r="N15" s="27"/>
      <c r="O15" s="42">
        <v>46070</v>
      </c>
      <c r="P15" s="30">
        <v>46087</v>
      </c>
      <c r="Q15" s="375">
        <v>46087</v>
      </c>
    </row>
    <row r="16" spans="2:17" s="4" customFormat="1" ht="19.7" customHeight="1">
      <c r="B16" s="66">
        <v>3</v>
      </c>
      <c r="C16" s="66" t="s">
        <v>48</v>
      </c>
      <c r="D16" s="66" t="s">
        <v>48</v>
      </c>
      <c r="E16" s="148" t="s">
        <v>4235</v>
      </c>
      <c r="F16" s="155">
        <v>1</v>
      </c>
      <c r="G16" s="139">
        <v>50000</v>
      </c>
      <c r="H16" s="139">
        <f t="shared" si="0"/>
        <v>50000</v>
      </c>
      <c r="I16" s="28"/>
      <c r="J16" s="40"/>
      <c r="K16" s="47" t="s">
        <v>4233</v>
      </c>
      <c r="L16" s="26"/>
      <c r="M16" s="30">
        <v>46030</v>
      </c>
      <c r="N16" s="27"/>
      <c r="O16" s="42">
        <v>46070</v>
      </c>
      <c r="P16" s="30">
        <v>46087</v>
      </c>
      <c r="Q16" s="375">
        <v>46087</v>
      </c>
    </row>
    <row r="17" spans="2:17" s="4" customFormat="1" ht="19.7" customHeight="1">
      <c r="B17" s="66">
        <v>2</v>
      </c>
      <c r="C17" s="66" t="s">
        <v>48</v>
      </c>
      <c r="D17" s="66" t="s">
        <v>48</v>
      </c>
      <c r="E17" s="148" t="s">
        <v>4236</v>
      </c>
      <c r="F17" s="155">
        <v>1</v>
      </c>
      <c r="G17" s="139">
        <v>40000</v>
      </c>
      <c r="H17" s="139">
        <f t="shared" si="0"/>
        <v>40000</v>
      </c>
      <c r="I17" s="28"/>
      <c r="J17" s="40"/>
      <c r="K17" s="47" t="s">
        <v>4233</v>
      </c>
      <c r="L17" s="26"/>
      <c r="M17" s="30">
        <v>46030</v>
      </c>
      <c r="N17" s="27"/>
      <c r="O17" s="42">
        <v>46070</v>
      </c>
      <c r="P17" s="30">
        <v>46087</v>
      </c>
      <c r="Q17" s="375">
        <v>46087</v>
      </c>
    </row>
    <row r="18" spans="2:17" s="4" customFormat="1" ht="19.7" customHeight="1">
      <c r="B18" s="66">
        <v>4</v>
      </c>
      <c r="C18" s="66" t="s">
        <v>48</v>
      </c>
      <c r="D18" s="66" t="s">
        <v>48</v>
      </c>
      <c r="E18" s="148" t="s">
        <v>4237</v>
      </c>
      <c r="F18" s="155">
        <v>1</v>
      </c>
      <c r="G18" s="139">
        <v>38000</v>
      </c>
      <c r="H18" s="139">
        <f t="shared" si="0"/>
        <v>38000</v>
      </c>
      <c r="I18" s="28"/>
      <c r="J18" s="40"/>
      <c r="K18" s="47" t="s">
        <v>4233</v>
      </c>
      <c r="L18" s="26"/>
      <c r="M18" s="30">
        <v>46030</v>
      </c>
      <c r="N18" s="27"/>
      <c r="O18" s="42">
        <v>46070</v>
      </c>
      <c r="P18" s="30">
        <v>46087</v>
      </c>
      <c r="Q18" s="375">
        <v>46087</v>
      </c>
    </row>
    <row r="19" spans="2:17" s="4" customFormat="1" ht="19.7" customHeight="1">
      <c r="B19" s="66"/>
      <c r="C19" s="66"/>
      <c r="D19" s="66"/>
      <c r="E19" s="148"/>
      <c r="F19" s="155"/>
      <c r="G19" s="139">
        <v>0</v>
      </c>
      <c r="H19" s="139">
        <f t="shared" si="0"/>
        <v>0</v>
      </c>
      <c r="I19" s="28"/>
      <c r="J19" s="40"/>
      <c r="K19" s="26"/>
      <c r="L19" s="26"/>
      <c r="M19" s="30"/>
      <c r="N19" s="27"/>
      <c r="O19" s="26"/>
      <c r="P19" s="30"/>
      <c r="Q19" s="375"/>
    </row>
    <row r="20" spans="2:17" s="4" customFormat="1" ht="19.7" customHeight="1">
      <c r="B20" s="66">
        <v>13</v>
      </c>
      <c r="C20" s="202" t="s">
        <v>175</v>
      </c>
      <c r="D20" s="202" t="s">
        <v>4238</v>
      </c>
      <c r="E20" s="148" t="s">
        <v>4239</v>
      </c>
      <c r="F20" s="67">
        <v>1</v>
      </c>
      <c r="G20" s="708">
        <v>1997</v>
      </c>
      <c r="H20" s="709">
        <f t="shared" si="0"/>
        <v>1997</v>
      </c>
      <c r="I20" s="710"/>
      <c r="J20" s="69" t="s">
        <v>4240</v>
      </c>
      <c r="K20" s="47" t="s">
        <v>4241</v>
      </c>
      <c r="L20" s="26"/>
      <c r="M20" s="30">
        <v>46035</v>
      </c>
      <c r="N20" s="27"/>
      <c r="O20" s="26"/>
      <c r="P20" s="30">
        <v>46036</v>
      </c>
      <c r="Q20" s="375"/>
    </row>
    <row r="21" spans="2:17" s="4" customFormat="1" ht="19.7" customHeight="1">
      <c r="B21" s="66">
        <v>13</v>
      </c>
      <c r="C21" s="202" t="s">
        <v>175</v>
      </c>
      <c r="D21" s="202" t="s">
        <v>4238</v>
      </c>
      <c r="E21" s="148" t="s">
        <v>4242</v>
      </c>
      <c r="F21" s="67">
        <v>1</v>
      </c>
      <c r="G21" s="708">
        <v>2248</v>
      </c>
      <c r="H21" s="709">
        <f t="shared" si="0"/>
        <v>2248</v>
      </c>
      <c r="I21" s="710"/>
      <c r="J21" s="69" t="s">
        <v>4243</v>
      </c>
      <c r="K21" s="47" t="s">
        <v>4241</v>
      </c>
      <c r="L21" s="26"/>
      <c r="M21" s="30">
        <v>46035</v>
      </c>
      <c r="N21" s="27"/>
      <c r="O21" s="26"/>
      <c r="P21" s="30">
        <v>46036</v>
      </c>
      <c r="Q21" s="375"/>
    </row>
    <row r="22" spans="2:17" s="4" customFormat="1" ht="19.7" customHeight="1">
      <c r="B22" s="66"/>
      <c r="C22" s="66"/>
      <c r="D22" s="66"/>
      <c r="E22" s="148"/>
      <c r="F22" s="155"/>
      <c r="G22" s="139">
        <v>0</v>
      </c>
      <c r="H22" s="139">
        <f t="shared" si="0"/>
        <v>0</v>
      </c>
      <c r="I22" s="28"/>
      <c r="J22" s="40"/>
      <c r="K22" s="26"/>
      <c r="L22" s="26"/>
      <c r="M22" s="30"/>
      <c r="N22" s="27"/>
      <c r="O22" s="26"/>
      <c r="P22" s="30"/>
      <c r="Q22" s="375"/>
    </row>
    <row r="23" spans="2:17" s="4" customFormat="1" ht="19.7" customHeight="1">
      <c r="B23" s="66">
        <v>10</v>
      </c>
      <c r="C23" s="66" t="s">
        <v>145</v>
      </c>
      <c r="D23" s="66" t="s">
        <v>1143</v>
      </c>
      <c r="E23" s="148" t="s">
        <v>76</v>
      </c>
      <c r="F23" s="155">
        <v>1</v>
      </c>
      <c r="G23" s="139">
        <v>3350</v>
      </c>
      <c r="H23" s="139">
        <f t="shared" si="0"/>
        <v>3350</v>
      </c>
      <c r="I23" s="28"/>
      <c r="J23" s="40" t="s">
        <v>4244</v>
      </c>
      <c r="K23" s="47" t="s">
        <v>4245</v>
      </c>
      <c r="L23" s="26"/>
      <c r="M23" s="30">
        <v>46058</v>
      </c>
      <c r="N23" s="27"/>
      <c r="O23" s="42">
        <v>46077</v>
      </c>
      <c r="P23" s="30">
        <v>46073</v>
      </c>
      <c r="Q23" s="375">
        <v>46072</v>
      </c>
    </row>
    <row r="24" spans="2:17" s="4" customFormat="1" ht="19.7" customHeight="1">
      <c r="B24" s="66">
        <v>10</v>
      </c>
      <c r="C24" s="66" t="s">
        <v>145</v>
      </c>
      <c r="D24" s="66" t="s">
        <v>1143</v>
      </c>
      <c r="E24" s="148" t="s">
        <v>3319</v>
      </c>
      <c r="F24" s="155">
        <v>2</v>
      </c>
      <c r="G24" s="139">
        <v>240</v>
      </c>
      <c r="H24" s="139">
        <f t="shared" si="0"/>
        <v>480</v>
      </c>
      <c r="I24" s="28"/>
      <c r="J24" s="40" t="s">
        <v>2067</v>
      </c>
      <c r="K24" s="47" t="s">
        <v>4245</v>
      </c>
      <c r="L24" s="26"/>
      <c r="M24" s="30">
        <v>46058</v>
      </c>
      <c r="N24" s="27"/>
      <c r="O24" s="42">
        <v>46077</v>
      </c>
      <c r="P24" s="30">
        <v>46073</v>
      </c>
      <c r="Q24" s="375">
        <v>46072</v>
      </c>
    </row>
    <row r="25" spans="2:17" s="4" customFormat="1" ht="19.7" customHeight="1">
      <c r="B25" s="66">
        <v>10</v>
      </c>
      <c r="C25" s="66" t="s">
        <v>145</v>
      </c>
      <c r="D25" s="66" t="s">
        <v>1143</v>
      </c>
      <c r="E25" s="148" t="s">
        <v>4246</v>
      </c>
      <c r="F25" s="155">
        <v>1</v>
      </c>
      <c r="G25" s="139">
        <v>2180</v>
      </c>
      <c r="H25" s="139">
        <f t="shared" si="0"/>
        <v>2180</v>
      </c>
      <c r="I25" s="28"/>
      <c r="J25" s="40" t="s">
        <v>4247</v>
      </c>
      <c r="K25" s="47" t="s">
        <v>4245</v>
      </c>
      <c r="L25" s="26"/>
      <c r="M25" s="30">
        <v>46058</v>
      </c>
      <c r="N25" s="27"/>
      <c r="O25" s="42">
        <v>46077</v>
      </c>
      <c r="P25" s="30">
        <v>46073</v>
      </c>
      <c r="Q25" s="375">
        <v>46072</v>
      </c>
    </row>
    <row r="26" spans="2:17" s="4" customFormat="1" ht="19.7" customHeight="1">
      <c r="B26" s="66">
        <v>10</v>
      </c>
      <c r="C26" s="66" t="s">
        <v>145</v>
      </c>
      <c r="D26" s="66" t="s">
        <v>1143</v>
      </c>
      <c r="E26" s="148" t="s">
        <v>4248</v>
      </c>
      <c r="F26" s="155">
        <v>1</v>
      </c>
      <c r="G26" s="139">
        <v>5100</v>
      </c>
      <c r="H26" s="139">
        <f t="shared" si="0"/>
        <v>5100</v>
      </c>
      <c r="I26" s="28"/>
      <c r="J26" s="40" t="s">
        <v>4249</v>
      </c>
      <c r="K26" s="47" t="s">
        <v>4245</v>
      </c>
      <c r="L26" s="26"/>
      <c r="M26" s="30">
        <v>46058</v>
      </c>
      <c r="N26" s="27"/>
      <c r="O26" s="42">
        <v>46077</v>
      </c>
      <c r="P26" s="30">
        <v>46073</v>
      </c>
      <c r="Q26" s="375">
        <v>46072</v>
      </c>
    </row>
    <row r="27" spans="2:17" s="4" customFormat="1" ht="19.7" customHeight="1">
      <c r="B27" s="66">
        <v>10</v>
      </c>
      <c r="C27" s="66" t="s">
        <v>145</v>
      </c>
      <c r="D27" s="66" t="s">
        <v>1143</v>
      </c>
      <c r="E27" s="148" t="s">
        <v>4250</v>
      </c>
      <c r="F27" s="155">
        <v>1</v>
      </c>
      <c r="G27" s="139">
        <v>230</v>
      </c>
      <c r="H27" s="139">
        <f t="shared" si="0"/>
        <v>230</v>
      </c>
      <c r="I27" s="28"/>
      <c r="J27" s="40" t="s">
        <v>4251</v>
      </c>
      <c r="K27" s="47" t="s">
        <v>4245</v>
      </c>
      <c r="L27" s="26"/>
      <c r="M27" s="30">
        <v>46058</v>
      </c>
      <c r="N27" s="27"/>
      <c r="O27" s="42">
        <v>46077</v>
      </c>
      <c r="P27" s="30">
        <v>46073</v>
      </c>
      <c r="Q27" s="375">
        <v>46072</v>
      </c>
    </row>
    <row r="28" spans="2:17" s="4" customFormat="1" ht="19.7" customHeight="1">
      <c r="B28" s="66">
        <v>10</v>
      </c>
      <c r="C28" s="66" t="s">
        <v>145</v>
      </c>
      <c r="D28" s="66" t="s">
        <v>1143</v>
      </c>
      <c r="E28" s="148" t="s">
        <v>4252</v>
      </c>
      <c r="F28" s="155">
        <v>1</v>
      </c>
      <c r="G28" s="139">
        <v>100</v>
      </c>
      <c r="H28" s="139">
        <f t="shared" si="0"/>
        <v>100</v>
      </c>
      <c r="I28" s="28"/>
      <c r="J28" s="40" t="s">
        <v>4253</v>
      </c>
      <c r="K28" s="47" t="s">
        <v>4245</v>
      </c>
      <c r="L28" s="26"/>
      <c r="M28" s="30">
        <v>46058</v>
      </c>
      <c r="N28" s="27"/>
      <c r="O28" s="42">
        <v>46077</v>
      </c>
      <c r="P28" s="30">
        <v>46073</v>
      </c>
      <c r="Q28" s="375">
        <v>46072</v>
      </c>
    </row>
    <row r="29" spans="2:17" s="4" customFormat="1" ht="19.7" customHeight="1">
      <c r="B29" s="66">
        <v>10</v>
      </c>
      <c r="C29" s="66" t="s">
        <v>145</v>
      </c>
      <c r="D29" s="66" t="s">
        <v>1143</v>
      </c>
      <c r="E29" s="148" t="s">
        <v>4254</v>
      </c>
      <c r="F29" s="155">
        <v>1</v>
      </c>
      <c r="G29" s="139">
        <v>170</v>
      </c>
      <c r="H29" s="139">
        <f t="shared" si="0"/>
        <v>170</v>
      </c>
      <c r="I29" s="28"/>
      <c r="J29" s="40" t="s">
        <v>2067</v>
      </c>
      <c r="K29" s="47" t="s">
        <v>4245</v>
      </c>
      <c r="L29" s="26"/>
      <c r="M29" s="30">
        <v>46058</v>
      </c>
      <c r="N29" s="27"/>
      <c r="O29" s="42">
        <v>46077</v>
      </c>
      <c r="P29" s="30">
        <v>46073</v>
      </c>
      <c r="Q29" s="375">
        <v>46072</v>
      </c>
    </row>
    <row r="30" spans="2:17" s="4" customFormat="1" ht="19.7" customHeight="1">
      <c r="B30" s="66">
        <v>10</v>
      </c>
      <c r="C30" s="66" t="s">
        <v>145</v>
      </c>
      <c r="D30" s="66" t="s">
        <v>1143</v>
      </c>
      <c r="E30" s="148" t="s">
        <v>1197</v>
      </c>
      <c r="F30" s="155">
        <v>2</v>
      </c>
      <c r="G30" s="139">
        <v>290</v>
      </c>
      <c r="H30" s="139">
        <f t="shared" si="0"/>
        <v>580</v>
      </c>
      <c r="I30" s="28"/>
      <c r="J30" s="40" t="s">
        <v>4255</v>
      </c>
      <c r="K30" s="47" t="s">
        <v>4245</v>
      </c>
      <c r="L30" s="26"/>
      <c r="M30" s="30">
        <v>46058</v>
      </c>
      <c r="N30" s="27"/>
      <c r="O30" s="42">
        <v>46077</v>
      </c>
      <c r="P30" s="30">
        <v>46073</v>
      </c>
      <c r="Q30" s="375">
        <v>46072</v>
      </c>
    </row>
    <row r="31" spans="2:17" s="4" customFormat="1" ht="19.7" customHeight="1">
      <c r="B31" s="66">
        <v>10</v>
      </c>
      <c r="C31" s="202" t="s">
        <v>145</v>
      </c>
      <c r="D31" s="66" t="s">
        <v>1143</v>
      </c>
      <c r="E31" s="148" t="s">
        <v>4256</v>
      </c>
      <c r="F31" s="155">
        <v>1</v>
      </c>
      <c r="G31" s="139">
        <v>36380</v>
      </c>
      <c r="H31" s="139">
        <f t="shared" si="0"/>
        <v>36380</v>
      </c>
      <c r="I31" s="28"/>
      <c r="J31" s="40" t="s">
        <v>4257</v>
      </c>
      <c r="K31" s="47" t="s">
        <v>4245</v>
      </c>
      <c r="L31" s="26"/>
      <c r="M31" s="30">
        <v>46058</v>
      </c>
      <c r="N31" s="27"/>
      <c r="O31" s="42">
        <v>46077</v>
      </c>
      <c r="P31" s="30">
        <v>46073</v>
      </c>
      <c r="Q31" s="375">
        <v>46072</v>
      </c>
    </row>
    <row r="32" spans="2:17" s="4" customFormat="1" ht="19.7" customHeight="1">
      <c r="B32" s="66">
        <v>10</v>
      </c>
      <c r="C32" s="202" t="s">
        <v>145</v>
      </c>
      <c r="D32" s="66" t="s">
        <v>1143</v>
      </c>
      <c r="E32" s="148" t="s">
        <v>3326</v>
      </c>
      <c r="F32" s="155">
        <v>2</v>
      </c>
      <c r="G32" s="139">
        <v>660</v>
      </c>
      <c r="H32" s="139">
        <f t="shared" si="0"/>
        <v>1320</v>
      </c>
      <c r="I32" s="28"/>
      <c r="J32" s="40" t="s">
        <v>4258</v>
      </c>
      <c r="K32" s="47" t="s">
        <v>4245</v>
      </c>
      <c r="L32" s="26"/>
      <c r="M32" s="30">
        <v>46058</v>
      </c>
      <c r="N32" s="27"/>
      <c r="O32" s="42">
        <v>46077</v>
      </c>
      <c r="P32" s="30">
        <v>46073</v>
      </c>
      <c r="Q32" s="375">
        <v>46072</v>
      </c>
    </row>
    <row r="33" spans="2:17" s="4" customFormat="1" ht="19.7" customHeight="1">
      <c r="B33" s="66"/>
      <c r="C33" s="66"/>
      <c r="D33" s="66"/>
      <c r="E33" s="148"/>
      <c r="F33" s="155"/>
      <c r="G33" s="139"/>
      <c r="H33" s="139">
        <f t="shared" si="0"/>
        <v>0</v>
      </c>
      <c r="I33" s="28"/>
      <c r="J33" s="40"/>
      <c r="K33" s="47"/>
      <c r="L33" s="26"/>
      <c r="M33" s="30"/>
      <c r="N33" s="27"/>
      <c r="O33" s="42"/>
      <c r="P33" s="30"/>
      <c r="Q33" s="375"/>
    </row>
    <row r="34" spans="2:17" s="4" customFormat="1" ht="19.7" customHeight="1">
      <c r="B34" s="66">
        <v>9</v>
      </c>
      <c r="C34" s="202" t="s">
        <v>156</v>
      </c>
      <c r="D34" s="202" t="s">
        <v>1143</v>
      </c>
      <c r="E34" s="148" t="s">
        <v>4259</v>
      </c>
      <c r="F34" s="155">
        <v>2</v>
      </c>
      <c r="G34" s="139">
        <v>2690</v>
      </c>
      <c r="H34" s="139">
        <f t="shared" si="0"/>
        <v>5380</v>
      </c>
      <c r="I34" s="28"/>
      <c r="J34" s="40" t="s">
        <v>4260</v>
      </c>
      <c r="K34" s="47" t="s">
        <v>4245</v>
      </c>
      <c r="L34" s="26"/>
      <c r="M34" s="30">
        <v>46058</v>
      </c>
      <c r="N34" s="27"/>
      <c r="O34" s="42">
        <v>46077</v>
      </c>
      <c r="P34" s="30">
        <v>46073</v>
      </c>
      <c r="Q34" s="375">
        <v>46072</v>
      </c>
    </row>
    <row r="35" spans="2:17" s="4" customFormat="1" ht="19.7" customHeight="1">
      <c r="B35" s="66">
        <v>10</v>
      </c>
      <c r="C35" s="202" t="s">
        <v>156</v>
      </c>
      <c r="D35" s="202" t="s">
        <v>1143</v>
      </c>
      <c r="E35" s="148" t="s">
        <v>1843</v>
      </c>
      <c r="F35" s="155">
        <v>2</v>
      </c>
      <c r="G35" s="139">
        <v>40</v>
      </c>
      <c r="H35" s="139">
        <f t="shared" si="0"/>
        <v>80</v>
      </c>
      <c r="I35" s="28"/>
      <c r="J35" s="40" t="s">
        <v>1844</v>
      </c>
      <c r="K35" s="47" t="s">
        <v>4245</v>
      </c>
      <c r="L35" s="26"/>
      <c r="M35" s="30">
        <v>46058</v>
      </c>
      <c r="N35" s="27"/>
      <c r="O35" s="42">
        <v>46077</v>
      </c>
      <c r="P35" s="30">
        <v>46073</v>
      </c>
      <c r="Q35" s="375">
        <v>46072</v>
      </c>
    </row>
    <row r="36" spans="2:17" s="4" customFormat="1" ht="19.7" customHeight="1">
      <c r="B36" s="66">
        <v>10</v>
      </c>
      <c r="C36" s="202" t="s">
        <v>1837</v>
      </c>
      <c r="D36" s="202" t="s">
        <v>1143</v>
      </c>
      <c r="E36" s="148" t="s">
        <v>1838</v>
      </c>
      <c r="F36" s="155">
        <v>1</v>
      </c>
      <c r="G36" s="139">
        <v>1800</v>
      </c>
      <c r="H36" s="139">
        <f t="shared" si="0"/>
        <v>1800</v>
      </c>
      <c r="I36" s="28"/>
      <c r="J36" s="40" t="s">
        <v>1839</v>
      </c>
      <c r="K36" s="47" t="s">
        <v>4245</v>
      </c>
      <c r="L36" s="26"/>
      <c r="M36" s="30">
        <v>46058</v>
      </c>
      <c r="N36" s="27"/>
      <c r="O36" s="42">
        <v>46077</v>
      </c>
      <c r="P36" s="30">
        <v>46073</v>
      </c>
      <c r="Q36" s="375">
        <v>46072</v>
      </c>
    </row>
    <row r="37" spans="2:17" s="4" customFormat="1" ht="19.7" customHeight="1">
      <c r="B37" s="66"/>
      <c r="C37" s="66"/>
      <c r="D37" s="66"/>
      <c r="E37" s="148"/>
      <c r="F37" s="155"/>
      <c r="G37" s="139">
        <v>0</v>
      </c>
      <c r="H37" s="139">
        <f t="shared" si="0"/>
        <v>0</v>
      </c>
      <c r="I37" s="28"/>
      <c r="J37" s="40"/>
      <c r="K37" s="26"/>
      <c r="L37" s="26"/>
      <c r="M37" s="30"/>
      <c r="N37" s="27"/>
      <c r="O37" s="26"/>
      <c r="P37" s="30"/>
      <c r="Q37" s="375"/>
    </row>
    <row r="38" spans="2:17" s="4" customFormat="1" ht="19.7" customHeight="1">
      <c r="B38" s="66">
        <v>10</v>
      </c>
      <c r="C38" s="202" t="s">
        <v>1908</v>
      </c>
      <c r="D38" s="202" t="s">
        <v>1908</v>
      </c>
      <c r="E38" s="148" t="s">
        <v>4261</v>
      </c>
      <c r="F38" s="155">
        <v>1</v>
      </c>
      <c r="G38" s="139">
        <v>11500</v>
      </c>
      <c r="H38" s="139">
        <v>11500</v>
      </c>
      <c r="I38" s="28"/>
      <c r="J38" s="40"/>
      <c r="K38" s="47" t="s">
        <v>4262</v>
      </c>
      <c r="L38" s="26"/>
      <c r="M38" s="30">
        <v>46069</v>
      </c>
      <c r="N38" s="27"/>
      <c r="O38" s="42">
        <v>46091</v>
      </c>
      <c r="P38" s="100">
        <v>46104</v>
      </c>
      <c r="Q38" s="375"/>
    </row>
    <row r="39" spans="2:17" s="4" customFormat="1" ht="19.7" customHeight="1">
      <c r="B39" s="66">
        <v>10</v>
      </c>
      <c r="C39" s="202" t="s">
        <v>1908</v>
      </c>
      <c r="D39" s="202" t="s">
        <v>1908</v>
      </c>
      <c r="E39" s="148" t="s">
        <v>4263</v>
      </c>
      <c r="F39" s="155">
        <v>1</v>
      </c>
      <c r="G39" s="139">
        <v>13000</v>
      </c>
      <c r="H39" s="139">
        <v>13000</v>
      </c>
      <c r="I39" s="28"/>
      <c r="J39" s="40"/>
      <c r="K39" s="47" t="s">
        <v>4262</v>
      </c>
      <c r="L39" s="26"/>
      <c r="M39" s="30">
        <v>46069</v>
      </c>
      <c r="N39" s="27"/>
      <c r="O39" s="42">
        <v>46091</v>
      </c>
      <c r="P39" s="100">
        <v>46104</v>
      </c>
      <c r="Q39" s="375"/>
    </row>
    <row r="40" spans="2:17" s="4" customFormat="1" ht="19.7" customHeight="1">
      <c r="B40" s="66">
        <v>10</v>
      </c>
      <c r="C40" s="202" t="s">
        <v>1908</v>
      </c>
      <c r="D40" s="202" t="s">
        <v>1908</v>
      </c>
      <c r="E40" s="148" t="s">
        <v>4264</v>
      </c>
      <c r="F40" s="155">
        <v>1</v>
      </c>
      <c r="G40" s="139">
        <v>28000</v>
      </c>
      <c r="H40" s="139">
        <v>28000</v>
      </c>
      <c r="I40" s="28"/>
      <c r="J40" s="40"/>
      <c r="K40" s="47" t="s">
        <v>4262</v>
      </c>
      <c r="L40" s="26"/>
      <c r="M40" s="30">
        <v>46069</v>
      </c>
      <c r="N40" s="27"/>
      <c r="O40" s="42">
        <v>46091</v>
      </c>
      <c r="P40" s="100">
        <v>46104</v>
      </c>
      <c r="Q40" s="375"/>
    </row>
    <row r="41" spans="2:17" s="4" customFormat="1" ht="19.7" customHeight="1">
      <c r="B41" s="66"/>
      <c r="C41" s="66"/>
      <c r="D41" s="66"/>
      <c r="E41" s="148"/>
      <c r="F41" s="155"/>
      <c r="G41" s="139">
        <v>0</v>
      </c>
      <c r="H41" s="139">
        <f t="shared" ref="H41:H49" si="1">F41*G41</f>
        <v>0</v>
      </c>
      <c r="I41" s="28"/>
      <c r="J41" s="40"/>
      <c r="K41" s="47"/>
      <c r="L41" s="26"/>
      <c r="M41" s="30"/>
      <c r="N41" s="27"/>
      <c r="O41" s="26"/>
      <c r="P41" s="30"/>
      <c r="Q41" s="375"/>
    </row>
    <row r="42" spans="2:17" s="4" customFormat="1" ht="19.7" customHeight="1">
      <c r="B42" s="66">
        <v>7</v>
      </c>
      <c r="C42" s="202" t="s">
        <v>1821</v>
      </c>
      <c r="D42" s="202" t="s">
        <v>1821</v>
      </c>
      <c r="E42" s="148" t="s">
        <v>4265</v>
      </c>
      <c r="F42" s="155">
        <v>1</v>
      </c>
      <c r="G42" s="139">
        <v>12500</v>
      </c>
      <c r="H42" s="139">
        <f t="shared" si="1"/>
        <v>12500</v>
      </c>
      <c r="I42" s="28"/>
      <c r="J42" s="40"/>
      <c r="K42" s="47"/>
      <c r="L42" s="26"/>
      <c r="M42" s="30">
        <v>46066</v>
      </c>
      <c r="N42" s="27"/>
      <c r="O42" s="42">
        <v>46084</v>
      </c>
      <c r="P42" s="30"/>
      <c r="Q42" s="375">
        <v>46084</v>
      </c>
    </row>
    <row r="43" spans="2:17" s="4" customFormat="1" ht="19.7" customHeight="1">
      <c r="B43" s="66">
        <v>7</v>
      </c>
      <c r="C43" s="202" t="s">
        <v>1821</v>
      </c>
      <c r="D43" s="202" t="s">
        <v>1821</v>
      </c>
      <c r="E43" s="148" t="s">
        <v>4266</v>
      </c>
      <c r="F43" s="155">
        <v>1</v>
      </c>
      <c r="G43" s="139">
        <v>11000</v>
      </c>
      <c r="H43" s="139">
        <f t="shared" si="1"/>
        <v>11000</v>
      </c>
      <c r="I43" s="28"/>
      <c r="J43" s="40"/>
      <c r="K43" s="47"/>
      <c r="L43" s="26"/>
      <c r="M43" s="30">
        <v>46066</v>
      </c>
      <c r="N43" s="27"/>
      <c r="O43" s="42">
        <v>46084</v>
      </c>
      <c r="P43" s="30"/>
      <c r="Q43" s="375">
        <v>46084</v>
      </c>
    </row>
    <row r="44" spans="2:17" s="4" customFormat="1" ht="19.7" customHeight="1">
      <c r="B44" s="66">
        <v>7</v>
      </c>
      <c r="C44" s="202" t="s">
        <v>1821</v>
      </c>
      <c r="D44" s="202" t="s">
        <v>1821</v>
      </c>
      <c r="E44" s="148" t="s">
        <v>4267</v>
      </c>
      <c r="F44" s="155">
        <v>3</v>
      </c>
      <c r="G44" s="139">
        <v>3000</v>
      </c>
      <c r="H44" s="139">
        <f t="shared" si="1"/>
        <v>9000</v>
      </c>
      <c r="I44" s="28"/>
      <c r="J44" s="40"/>
      <c r="K44" s="47"/>
      <c r="L44" s="26"/>
      <c r="M44" s="30">
        <v>46066</v>
      </c>
      <c r="N44" s="27"/>
      <c r="O44" s="42">
        <v>46084</v>
      </c>
      <c r="P44" s="30"/>
      <c r="Q44" s="375">
        <v>46084</v>
      </c>
    </row>
    <row r="45" spans="2:17" s="4" customFormat="1" ht="19.7" customHeight="1">
      <c r="B45" s="66">
        <v>8</v>
      </c>
      <c r="C45" s="202" t="s">
        <v>1821</v>
      </c>
      <c r="D45" s="202" t="s">
        <v>1821</v>
      </c>
      <c r="E45" s="148" t="s">
        <v>4268</v>
      </c>
      <c r="F45" s="155">
        <v>1</v>
      </c>
      <c r="G45" s="139">
        <v>9500</v>
      </c>
      <c r="H45" s="139">
        <f t="shared" si="1"/>
        <v>9500</v>
      </c>
      <c r="I45" s="28"/>
      <c r="J45" s="40"/>
      <c r="K45" s="47"/>
      <c r="L45" s="26"/>
      <c r="M45" s="30">
        <v>46066</v>
      </c>
      <c r="N45" s="27"/>
      <c r="O45" s="42">
        <v>46084</v>
      </c>
      <c r="P45" s="30"/>
      <c r="Q45" s="375">
        <v>46084</v>
      </c>
    </row>
    <row r="46" spans="2:17" s="4" customFormat="1" ht="19.7" customHeight="1">
      <c r="B46" s="66">
        <v>8</v>
      </c>
      <c r="C46" s="202" t="s">
        <v>1821</v>
      </c>
      <c r="D46" s="202" t="s">
        <v>1821</v>
      </c>
      <c r="E46" s="148" t="s">
        <v>4269</v>
      </c>
      <c r="F46" s="155">
        <v>1</v>
      </c>
      <c r="G46" s="139">
        <v>8500</v>
      </c>
      <c r="H46" s="139">
        <f t="shared" si="1"/>
        <v>8500</v>
      </c>
      <c r="I46" s="28"/>
      <c r="J46" s="40"/>
      <c r="K46" s="47"/>
      <c r="L46" s="26"/>
      <c r="M46" s="30">
        <v>46066</v>
      </c>
      <c r="N46" s="27"/>
      <c r="O46" s="42">
        <v>46084</v>
      </c>
      <c r="P46" s="30"/>
      <c r="Q46" s="375">
        <v>46084</v>
      </c>
    </row>
    <row r="47" spans="2:17" s="4" customFormat="1" ht="19.7" customHeight="1">
      <c r="B47" s="66">
        <v>8</v>
      </c>
      <c r="C47" s="202" t="s">
        <v>1821</v>
      </c>
      <c r="D47" s="202" t="s">
        <v>1821</v>
      </c>
      <c r="E47" s="148" t="s">
        <v>4270</v>
      </c>
      <c r="F47" s="155">
        <v>3</v>
      </c>
      <c r="G47" s="139">
        <v>3300</v>
      </c>
      <c r="H47" s="139">
        <f t="shared" si="1"/>
        <v>9900</v>
      </c>
      <c r="I47" s="28"/>
      <c r="J47" s="40"/>
      <c r="K47" s="47"/>
      <c r="L47" s="26"/>
      <c r="M47" s="30">
        <v>46066</v>
      </c>
      <c r="N47" s="27"/>
      <c r="O47" s="42">
        <v>46084</v>
      </c>
      <c r="P47" s="30"/>
      <c r="Q47" s="375">
        <v>46084</v>
      </c>
    </row>
    <row r="48" spans="2:17" s="4" customFormat="1" ht="19.7" customHeight="1">
      <c r="B48" s="66"/>
      <c r="C48" s="66"/>
      <c r="D48" s="66"/>
      <c r="E48" s="148"/>
      <c r="F48" s="155"/>
      <c r="G48" s="139">
        <v>0</v>
      </c>
      <c r="H48" s="139">
        <f t="shared" si="1"/>
        <v>0</v>
      </c>
      <c r="I48" s="28"/>
      <c r="J48" s="40"/>
      <c r="K48" s="47"/>
      <c r="L48" s="26"/>
      <c r="M48" s="30"/>
      <c r="N48" s="27"/>
      <c r="O48" s="26"/>
      <c r="P48" s="30"/>
      <c r="Q48" s="375"/>
    </row>
    <row r="49" spans="2:17" s="4" customFormat="1" ht="19.7" customHeight="1">
      <c r="B49" s="66">
        <v>11</v>
      </c>
      <c r="C49" s="66" t="s">
        <v>124</v>
      </c>
      <c r="D49" s="66" t="s">
        <v>125</v>
      </c>
      <c r="E49" s="148" t="s">
        <v>1379</v>
      </c>
      <c r="F49" s="155">
        <v>1</v>
      </c>
      <c r="G49" s="139">
        <v>2240</v>
      </c>
      <c r="H49" s="139">
        <f t="shared" si="1"/>
        <v>2240</v>
      </c>
      <c r="I49" s="28"/>
      <c r="J49" s="40" t="s">
        <v>4271</v>
      </c>
      <c r="K49" s="47" t="s">
        <v>3342</v>
      </c>
      <c r="L49" s="26"/>
      <c r="M49" s="30">
        <v>46063</v>
      </c>
      <c r="N49" s="27"/>
      <c r="O49" s="42">
        <v>46084</v>
      </c>
      <c r="P49" s="30">
        <v>46087</v>
      </c>
      <c r="Q49" s="375">
        <v>46086</v>
      </c>
    </row>
    <row r="50" spans="2:17" s="4" customFormat="1" ht="19.7" customHeight="1">
      <c r="B50" s="66"/>
      <c r="C50" s="66"/>
      <c r="D50" s="66"/>
      <c r="E50" s="148"/>
      <c r="F50" s="155"/>
      <c r="G50" s="139">
        <v>0</v>
      </c>
      <c r="H50" s="139">
        <f>F50*G50</f>
        <v>0</v>
      </c>
      <c r="I50" s="28"/>
      <c r="J50" s="40"/>
      <c r="K50" s="47"/>
      <c r="L50" s="26"/>
      <c r="M50" s="30"/>
      <c r="N50" s="27"/>
      <c r="O50" s="26"/>
      <c r="P50" s="30"/>
      <c r="Q50" s="375"/>
    </row>
    <row r="51" spans="2:17" s="4" customFormat="1" ht="19.7" customHeight="1">
      <c r="B51" s="66">
        <v>10</v>
      </c>
      <c r="C51" s="202" t="s">
        <v>287</v>
      </c>
      <c r="D51" s="202" t="s">
        <v>287</v>
      </c>
      <c r="E51" s="148" t="s">
        <v>4272</v>
      </c>
      <c r="F51" s="155">
        <v>1</v>
      </c>
      <c r="G51" s="139">
        <v>1360</v>
      </c>
      <c r="H51" s="139">
        <v>1360</v>
      </c>
      <c r="I51" s="28"/>
      <c r="J51" s="40" t="s">
        <v>4273</v>
      </c>
      <c r="K51" s="47" t="s">
        <v>4274</v>
      </c>
      <c r="L51" s="26"/>
      <c r="M51" s="30">
        <v>46063</v>
      </c>
      <c r="N51" s="27"/>
      <c r="O51" s="26"/>
      <c r="P51" s="30">
        <v>46084</v>
      </c>
      <c r="Q51" s="375"/>
    </row>
    <row r="52" spans="2:17" s="4" customFormat="1" ht="19.7" customHeight="1">
      <c r="B52" s="66">
        <v>10</v>
      </c>
      <c r="C52" s="202" t="s">
        <v>287</v>
      </c>
      <c r="D52" s="202" t="s">
        <v>287</v>
      </c>
      <c r="E52" s="148" t="s">
        <v>4275</v>
      </c>
      <c r="F52" s="155">
        <v>1</v>
      </c>
      <c r="G52" s="139">
        <v>1196</v>
      </c>
      <c r="H52" s="139">
        <v>1196</v>
      </c>
      <c r="I52" s="28"/>
      <c r="J52" s="40" t="s">
        <v>4276</v>
      </c>
      <c r="K52" s="47" t="s">
        <v>4274</v>
      </c>
      <c r="L52" s="26"/>
      <c r="M52" s="30">
        <v>46063</v>
      </c>
      <c r="N52" s="27"/>
      <c r="O52" s="26"/>
      <c r="P52" s="30">
        <v>46084</v>
      </c>
      <c r="Q52" s="375"/>
    </row>
    <row r="53" spans="2:17" s="4" customFormat="1" ht="19.7" customHeight="1">
      <c r="B53" s="66">
        <v>10</v>
      </c>
      <c r="C53" s="202" t="s">
        <v>287</v>
      </c>
      <c r="D53" s="202" t="s">
        <v>287</v>
      </c>
      <c r="E53" s="148" t="s">
        <v>4277</v>
      </c>
      <c r="F53" s="155">
        <v>1</v>
      </c>
      <c r="G53" s="139">
        <v>1064</v>
      </c>
      <c r="H53" s="139">
        <v>1064</v>
      </c>
      <c r="I53" s="28"/>
      <c r="J53" s="40" t="s">
        <v>4278</v>
      </c>
      <c r="K53" s="47" t="s">
        <v>4274</v>
      </c>
      <c r="L53" s="26"/>
      <c r="M53" s="30">
        <v>46063</v>
      </c>
      <c r="N53" s="27"/>
      <c r="O53" s="26"/>
      <c r="P53" s="30">
        <v>46084</v>
      </c>
      <c r="Q53" s="375"/>
    </row>
    <row r="54" spans="2:17" s="4" customFormat="1" ht="19.7" customHeight="1">
      <c r="B54" s="66">
        <v>10</v>
      </c>
      <c r="C54" s="202" t="s">
        <v>287</v>
      </c>
      <c r="D54" s="202" t="s">
        <v>287</v>
      </c>
      <c r="E54" s="148" t="s">
        <v>1426</v>
      </c>
      <c r="F54" s="155">
        <v>1</v>
      </c>
      <c r="G54" s="139">
        <v>7884</v>
      </c>
      <c r="H54" s="139">
        <v>7884</v>
      </c>
      <c r="I54" s="28"/>
      <c r="J54" s="40" t="s">
        <v>1876</v>
      </c>
      <c r="K54" s="47" t="s">
        <v>4274</v>
      </c>
      <c r="L54" s="26"/>
      <c r="M54" s="30">
        <v>46063</v>
      </c>
      <c r="N54" s="27"/>
      <c r="O54" s="26"/>
      <c r="P54" s="30">
        <v>46084</v>
      </c>
      <c r="Q54" s="375"/>
    </row>
    <row r="55" spans="2:17" s="4" customFormat="1" ht="19.7" customHeight="1">
      <c r="B55" s="66">
        <v>10</v>
      </c>
      <c r="C55" s="202" t="s">
        <v>287</v>
      </c>
      <c r="D55" s="202" t="s">
        <v>287</v>
      </c>
      <c r="E55" s="148" t="s">
        <v>4279</v>
      </c>
      <c r="F55" s="155">
        <v>1</v>
      </c>
      <c r="G55" s="139">
        <v>1539</v>
      </c>
      <c r="H55" s="139">
        <v>1539</v>
      </c>
      <c r="I55" s="28"/>
      <c r="J55" s="40" t="s">
        <v>1111</v>
      </c>
      <c r="K55" s="47" t="s">
        <v>4274</v>
      </c>
      <c r="L55" s="26"/>
      <c r="M55" s="30">
        <v>46063</v>
      </c>
      <c r="N55" s="27"/>
      <c r="O55" s="26"/>
      <c r="P55" s="30">
        <v>46084</v>
      </c>
      <c r="Q55" s="375"/>
    </row>
    <row r="56" spans="2:17" s="4" customFormat="1" ht="19.7" customHeight="1">
      <c r="B56" s="66">
        <v>10</v>
      </c>
      <c r="C56" s="202" t="s">
        <v>4280</v>
      </c>
      <c r="D56" s="202" t="s">
        <v>287</v>
      </c>
      <c r="E56" s="148" t="s">
        <v>4281</v>
      </c>
      <c r="F56" s="155">
        <v>1</v>
      </c>
      <c r="G56" s="139">
        <v>1611</v>
      </c>
      <c r="H56" s="139">
        <v>1611</v>
      </c>
      <c r="I56" s="28"/>
      <c r="J56" s="40" t="s">
        <v>1880</v>
      </c>
      <c r="K56" s="47" t="s">
        <v>4274</v>
      </c>
      <c r="L56" s="26"/>
      <c r="M56" s="30">
        <v>46063</v>
      </c>
      <c r="N56" s="27"/>
      <c r="O56" s="26"/>
      <c r="P56" s="30">
        <v>46084</v>
      </c>
      <c r="Q56" s="375"/>
    </row>
    <row r="57" spans="2:17" s="4" customFormat="1" ht="19.7" customHeight="1">
      <c r="B57" s="66">
        <v>10</v>
      </c>
      <c r="C57" s="202" t="s">
        <v>287</v>
      </c>
      <c r="D57" s="202" t="s">
        <v>287</v>
      </c>
      <c r="E57" s="148" t="s">
        <v>1012</v>
      </c>
      <c r="F57" s="155">
        <v>1</v>
      </c>
      <c r="G57" s="139">
        <v>5373</v>
      </c>
      <c r="H57" s="139">
        <v>5373</v>
      </c>
      <c r="I57" s="28"/>
      <c r="J57" s="40" t="s">
        <v>1881</v>
      </c>
      <c r="K57" s="47" t="s">
        <v>4274</v>
      </c>
      <c r="L57" s="26"/>
      <c r="M57" s="30">
        <v>46063</v>
      </c>
      <c r="N57" s="27"/>
      <c r="O57" s="26"/>
      <c r="P57" s="30">
        <v>46084</v>
      </c>
      <c r="Q57" s="375"/>
    </row>
    <row r="58" spans="2:17" ht="19.7" customHeight="1">
      <c r="B58" s="66">
        <v>10</v>
      </c>
      <c r="C58" s="202" t="s">
        <v>287</v>
      </c>
      <c r="D58" s="202" t="s">
        <v>287</v>
      </c>
      <c r="E58" s="148" t="s">
        <v>4282</v>
      </c>
      <c r="F58" s="155">
        <v>2</v>
      </c>
      <c r="G58" s="139">
        <v>140</v>
      </c>
      <c r="H58" s="139">
        <v>280</v>
      </c>
      <c r="I58" s="28"/>
      <c r="J58" s="40" t="s">
        <v>1883</v>
      </c>
      <c r="K58" s="47" t="s">
        <v>4274</v>
      </c>
      <c r="L58" s="26"/>
      <c r="M58" s="30">
        <v>46063</v>
      </c>
      <c r="N58" s="27"/>
      <c r="O58" s="26"/>
      <c r="P58" s="30">
        <v>46084</v>
      </c>
      <c r="Q58" s="375"/>
    </row>
    <row r="59" spans="2:17" ht="19.7" customHeight="1">
      <c r="B59" s="66">
        <v>10</v>
      </c>
      <c r="C59" s="202" t="s">
        <v>287</v>
      </c>
      <c r="D59" s="202" t="s">
        <v>287</v>
      </c>
      <c r="E59" s="148" t="s">
        <v>4283</v>
      </c>
      <c r="F59" s="155">
        <v>1</v>
      </c>
      <c r="G59" s="139">
        <v>9818</v>
      </c>
      <c r="H59" s="139">
        <v>9818</v>
      </c>
      <c r="I59" s="28"/>
      <c r="J59" s="40" t="s">
        <v>4284</v>
      </c>
      <c r="K59" s="47" t="s">
        <v>4274</v>
      </c>
      <c r="L59" s="26"/>
      <c r="M59" s="30">
        <v>46063</v>
      </c>
      <c r="N59" s="27"/>
      <c r="O59" s="26"/>
      <c r="P59" s="30">
        <v>46084</v>
      </c>
      <c r="Q59" s="375"/>
    </row>
    <row r="60" spans="2:17" ht="19.7" customHeight="1">
      <c r="B60" s="66">
        <v>10</v>
      </c>
      <c r="C60" s="202" t="s">
        <v>287</v>
      </c>
      <c r="D60" s="202" t="s">
        <v>287</v>
      </c>
      <c r="E60" s="148" t="s">
        <v>4285</v>
      </c>
      <c r="F60" s="155">
        <v>2</v>
      </c>
      <c r="G60" s="139">
        <v>376</v>
      </c>
      <c r="H60" s="139">
        <v>752</v>
      </c>
      <c r="I60" s="28"/>
      <c r="J60" s="40" t="s">
        <v>4286</v>
      </c>
      <c r="K60" s="47" t="s">
        <v>4274</v>
      </c>
      <c r="L60" s="26"/>
      <c r="M60" s="30">
        <v>46063</v>
      </c>
      <c r="N60" s="27"/>
      <c r="O60" s="26"/>
      <c r="P60" s="30">
        <v>46084</v>
      </c>
      <c r="Q60" s="375"/>
    </row>
    <row r="61" spans="2:17" ht="19.7" customHeight="1">
      <c r="B61" s="66">
        <v>10</v>
      </c>
      <c r="C61" s="202" t="s">
        <v>287</v>
      </c>
      <c r="D61" s="202" t="s">
        <v>287</v>
      </c>
      <c r="E61" s="148" t="s">
        <v>4287</v>
      </c>
      <c r="F61" s="155">
        <v>4</v>
      </c>
      <c r="G61" s="139">
        <v>54</v>
      </c>
      <c r="H61" s="139">
        <v>216</v>
      </c>
      <c r="I61" s="28"/>
      <c r="J61" s="40" t="s">
        <v>4288</v>
      </c>
      <c r="K61" s="47" t="s">
        <v>4274</v>
      </c>
      <c r="L61" s="26"/>
      <c r="M61" s="30">
        <v>46063</v>
      </c>
      <c r="N61" s="27"/>
      <c r="O61" s="26"/>
      <c r="P61" s="30">
        <v>46084</v>
      </c>
      <c r="Q61" s="375"/>
    </row>
    <row r="62" spans="2:17" ht="19.7" customHeight="1">
      <c r="B62" s="66">
        <v>10</v>
      </c>
      <c r="C62" s="202" t="s">
        <v>287</v>
      </c>
      <c r="D62" s="202" t="s">
        <v>287</v>
      </c>
      <c r="E62" s="148" t="s">
        <v>4289</v>
      </c>
      <c r="F62" s="155">
        <v>2</v>
      </c>
      <c r="G62" s="139">
        <v>4831</v>
      </c>
      <c r="H62" s="139">
        <v>9662</v>
      </c>
      <c r="I62" s="28"/>
      <c r="J62" s="40" t="s">
        <v>4290</v>
      </c>
      <c r="K62" s="47" t="s">
        <v>4274</v>
      </c>
      <c r="L62" s="26"/>
      <c r="M62" s="30">
        <v>46063</v>
      </c>
      <c r="N62" s="27"/>
      <c r="O62" s="26"/>
      <c r="P62" s="30">
        <v>46084</v>
      </c>
      <c r="Q62" s="375"/>
    </row>
    <row r="63" spans="2:17" ht="19.7" customHeight="1">
      <c r="B63" s="66">
        <v>10</v>
      </c>
      <c r="C63" s="202" t="s">
        <v>4291</v>
      </c>
      <c r="D63" s="202" t="s">
        <v>287</v>
      </c>
      <c r="E63" s="148" t="s">
        <v>4292</v>
      </c>
      <c r="F63" s="155">
        <v>8</v>
      </c>
      <c r="G63" s="139">
        <v>28</v>
      </c>
      <c r="H63" s="139">
        <v>224</v>
      </c>
      <c r="I63" s="28"/>
      <c r="J63" s="40" t="s">
        <v>4293</v>
      </c>
      <c r="K63" s="47" t="s">
        <v>4274</v>
      </c>
      <c r="L63" s="26"/>
      <c r="M63" s="30">
        <v>46063</v>
      </c>
      <c r="N63" s="27"/>
      <c r="O63" s="26"/>
      <c r="P63" s="30">
        <v>46084</v>
      </c>
      <c r="Q63" s="375"/>
    </row>
    <row r="64" spans="2:17" ht="19.7" customHeight="1">
      <c r="B64" s="66">
        <v>10</v>
      </c>
      <c r="C64" s="202" t="s">
        <v>4294</v>
      </c>
      <c r="D64" s="202" t="s">
        <v>287</v>
      </c>
      <c r="E64" s="148" t="s">
        <v>4295</v>
      </c>
      <c r="F64" s="155">
        <v>1</v>
      </c>
      <c r="G64" s="139">
        <v>3154</v>
      </c>
      <c r="H64" s="139">
        <v>3154</v>
      </c>
      <c r="I64" s="28"/>
      <c r="J64" s="108" t="s">
        <v>4296</v>
      </c>
      <c r="K64" s="47" t="s">
        <v>4274</v>
      </c>
      <c r="L64" s="26"/>
      <c r="M64" s="30">
        <v>46063</v>
      </c>
      <c r="N64" s="27"/>
      <c r="O64" s="26"/>
      <c r="P64" s="30">
        <v>46084</v>
      </c>
      <c r="Q64" s="375"/>
    </row>
    <row r="65" spans="2:17" ht="19.7" customHeight="1">
      <c r="B65" s="66">
        <v>10</v>
      </c>
      <c r="C65" s="202" t="s">
        <v>4294</v>
      </c>
      <c r="D65" s="202" t="s">
        <v>287</v>
      </c>
      <c r="E65" s="148" t="s">
        <v>4297</v>
      </c>
      <c r="F65" s="155">
        <v>1</v>
      </c>
      <c r="G65" s="139">
        <v>4209</v>
      </c>
      <c r="H65" s="139">
        <v>4209</v>
      </c>
      <c r="I65" s="28"/>
      <c r="J65" s="108" t="s">
        <v>4298</v>
      </c>
      <c r="K65" s="47" t="s">
        <v>4274</v>
      </c>
      <c r="L65" s="26"/>
      <c r="M65" s="30">
        <v>46063</v>
      </c>
      <c r="N65" s="27"/>
      <c r="O65" s="26"/>
      <c r="P65" s="30">
        <v>46084</v>
      </c>
      <c r="Q65" s="375"/>
    </row>
    <row r="66" spans="2:17" ht="19.7" customHeight="1">
      <c r="B66" s="66">
        <v>10</v>
      </c>
      <c r="C66" s="202" t="s">
        <v>4294</v>
      </c>
      <c r="D66" s="202" t="s">
        <v>287</v>
      </c>
      <c r="E66" s="148" t="s">
        <v>4299</v>
      </c>
      <c r="F66" s="155">
        <v>1</v>
      </c>
      <c r="G66" s="139">
        <v>2477</v>
      </c>
      <c r="H66" s="139">
        <v>2477</v>
      </c>
      <c r="I66" s="28"/>
      <c r="J66" s="108" t="s">
        <v>4300</v>
      </c>
      <c r="K66" s="47" t="s">
        <v>4274</v>
      </c>
      <c r="L66" s="26"/>
      <c r="M66" s="30">
        <v>46063</v>
      </c>
      <c r="N66" s="27"/>
      <c r="O66" s="26"/>
      <c r="P66" s="30">
        <v>46084</v>
      </c>
      <c r="Q66" s="375"/>
    </row>
    <row r="67" spans="2:17" ht="19.7" customHeight="1">
      <c r="B67" s="66">
        <v>10</v>
      </c>
      <c r="C67" s="202" t="s">
        <v>4238</v>
      </c>
      <c r="D67" s="202" t="s">
        <v>287</v>
      </c>
      <c r="E67" s="148" t="s">
        <v>4301</v>
      </c>
      <c r="F67" s="155">
        <v>1</v>
      </c>
      <c r="G67" s="139">
        <v>1369</v>
      </c>
      <c r="H67" s="139">
        <v>1369</v>
      </c>
      <c r="I67" s="28"/>
      <c r="J67" s="40" t="s">
        <v>4302</v>
      </c>
      <c r="K67" s="47" t="s">
        <v>4274</v>
      </c>
      <c r="L67" s="26"/>
      <c r="M67" s="30">
        <v>46063</v>
      </c>
      <c r="N67" s="27"/>
      <c r="O67" s="26"/>
      <c r="P67" s="30">
        <v>46084</v>
      </c>
      <c r="Q67" s="375"/>
    </row>
    <row r="68" spans="2:17" ht="19.7" customHeight="1">
      <c r="B68" s="66">
        <v>10</v>
      </c>
      <c r="C68" s="202" t="s">
        <v>4303</v>
      </c>
      <c r="D68" s="202" t="s">
        <v>287</v>
      </c>
      <c r="E68" s="148" t="s">
        <v>4304</v>
      </c>
      <c r="F68" s="155">
        <v>1</v>
      </c>
      <c r="G68" s="139">
        <v>85</v>
      </c>
      <c r="H68" s="139">
        <v>85</v>
      </c>
      <c r="I68" s="28"/>
      <c r="J68" s="40" t="s">
        <v>4305</v>
      </c>
      <c r="K68" s="47" t="s">
        <v>4274</v>
      </c>
      <c r="L68" s="26"/>
      <c r="M68" s="30">
        <v>46063</v>
      </c>
      <c r="N68" s="27"/>
      <c r="O68" s="26"/>
      <c r="P68" s="30">
        <v>46084</v>
      </c>
      <c r="Q68" s="375"/>
    </row>
    <row r="69" spans="2:17" ht="19.7" customHeight="1">
      <c r="B69" s="66">
        <v>10</v>
      </c>
      <c r="C69" s="66" t="s">
        <v>4306</v>
      </c>
      <c r="D69" s="66" t="s">
        <v>287</v>
      </c>
      <c r="E69" s="148" t="s">
        <v>4307</v>
      </c>
      <c r="F69" s="155">
        <v>1</v>
      </c>
      <c r="G69" s="139">
        <v>1600</v>
      </c>
      <c r="H69" s="139">
        <v>1600</v>
      </c>
      <c r="I69" s="28"/>
      <c r="J69" s="40" t="s">
        <v>4308</v>
      </c>
      <c r="K69" s="47" t="s">
        <v>4274</v>
      </c>
      <c r="L69" s="26"/>
      <c r="M69" s="30">
        <v>46063</v>
      </c>
      <c r="N69" s="27"/>
      <c r="O69" s="26"/>
      <c r="P69" s="30">
        <v>46084</v>
      </c>
      <c r="Q69" s="375"/>
    </row>
    <row r="70" spans="2:17" ht="19.7" customHeight="1">
      <c r="B70" s="66">
        <v>10</v>
      </c>
      <c r="C70" s="66" t="s">
        <v>4306</v>
      </c>
      <c r="D70" s="66" t="s">
        <v>287</v>
      </c>
      <c r="E70" s="148" t="s">
        <v>4309</v>
      </c>
      <c r="F70" s="155">
        <v>1</v>
      </c>
      <c r="G70" s="139">
        <v>1800</v>
      </c>
      <c r="H70" s="139">
        <v>1800</v>
      </c>
      <c r="I70" s="28"/>
      <c r="J70" s="40" t="s">
        <v>4308</v>
      </c>
      <c r="K70" s="47" t="s">
        <v>4274</v>
      </c>
      <c r="L70" s="26"/>
      <c r="M70" s="30">
        <v>46063</v>
      </c>
      <c r="N70" s="27"/>
      <c r="O70" s="26"/>
      <c r="P70" s="30">
        <v>46084</v>
      </c>
      <c r="Q70" s="375"/>
    </row>
    <row r="71" spans="2:17" ht="19.7" customHeight="1">
      <c r="B71" s="66">
        <v>10</v>
      </c>
      <c r="C71" s="202" t="s">
        <v>924</v>
      </c>
      <c r="D71" s="202" t="s">
        <v>287</v>
      </c>
      <c r="E71" s="148" t="s">
        <v>4310</v>
      </c>
      <c r="F71" s="155">
        <v>2</v>
      </c>
      <c r="G71" s="139">
        <v>174</v>
      </c>
      <c r="H71" s="139">
        <v>348</v>
      </c>
      <c r="I71" s="28"/>
      <c r="J71" s="40" t="s">
        <v>1846</v>
      </c>
      <c r="K71" s="47" t="s">
        <v>4274</v>
      </c>
      <c r="L71" s="26"/>
      <c r="M71" s="30">
        <v>46063</v>
      </c>
      <c r="N71" s="27"/>
      <c r="O71" s="26"/>
      <c r="P71" s="30">
        <v>46084</v>
      </c>
      <c r="Q71" s="375"/>
    </row>
    <row r="72" spans="2:17" ht="19.7" customHeight="1">
      <c r="B72" s="66">
        <v>10</v>
      </c>
      <c r="C72" s="202" t="s">
        <v>924</v>
      </c>
      <c r="D72" s="202" t="s">
        <v>287</v>
      </c>
      <c r="E72" s="148" t="s">
        <v>1432</v>
      </c>
      <c r="F72" s="155">
        <v>4</v>
      </c>
      <c r="G72" s="139">
        <v>193</v>
      </c>
      <c r="H72" s="139">
        <v>772</v>
      </c>
      <c r="I72" s="28"/>
      <c r="J72" s="40" t="s">
        <v>1846</v>
      </c>
      <c r="K72" s="47" t="s">
        <v>4274</v>
      </c>
      <c r="L72" s="26"/>
      <c r="M72" s="30">
        <v>46063</v>
      </c>
      <c r="N72" s="27"/>
      <c r="O72" s="26"/>
      <c r="P72" s="30">
        <v>46084</v>
      </c>
      <c r="Q72" s="375"/>
    </row>
    <row r="73" spans="2:17" ht="19.7" customHeight="1">
      <c r="B73" s="66">
        <v>10</v>
      </c>
      <c r="C73" s="202" t="s">
        <v>287</v>
      </c>
      <c r="D73" s="202" t="s">
        <v>287</v>
      </c>
      <c r="E73" s="148" t="s">
        <v>4311</v>
      </c>
      <c r="F73" s="155">
        <v>4</v>
      </c>
      <c r="G73" s="139">
        <v>364</v>
      </c>
      <c r="H73" s="139">
        <v>1456</v>
      </c>
      <c r="I73" s="28"/>
      <c r="J73" s="40" t="s">
        <v>4312</v>
      </c>
      <c r="K73" s="47" t="s">
        <v>4274</v>
      </c>
      <c r="L73" s="26"/>
      <c r="M73" s="30">
        <v>46063</v>
      </c>
      <c r="N73" s="27"/>
      <c r="O73" s="26"/>
      <c r="P73" s="30">
        <v>46084</v>
      </c>
      <c r="Q73" s="375"/>
    </row>
    <row r="74" spans="2:17" ht="19.7" customHeight="1">
      <c r="B74" s="66">
        <v>10</v>
      </c>
      <c r="C74" s="202" t="s">
        <v>287</v>
      </c>
      <c r="D74" s="202" t="s">
        <v>287</v>
      </c>
      <c r="E74" s="148" t="s">
        <v>4313</v>
      </c>
      <c r="F74" s="155">
        <v>1</v>
      </c>
      <c r="G74" s="139">
        <v>287</v>
      </c>
      <c r="H74" s="139">
        <v>287</v>
      </c>
      <c r="I74" s="28"/>
      <c r="J74" s="40" t="s">
        <v>4314</v>
      </c>
      <c r="K74" s="47" t="s">
        <v>4274</v>
      </c>
      <c r="L74" s="26"/>
      <c r="M74" s="30">
        <v>46063</v>
      </c>
      <c r="N74" s="27"/>
      <c r="O74" s="26"/>
      <c r="P74" s="30">
        <v>46084</v>
      </c>
      <c r="Q74" s="375"/>
    </row>
    <row r="75" spans="2:17" ht="19.7" customHeight="1">
      <c r="B75" s="66">
        <v>10</v>
      </c>
      <c r="C75" s="202" t="s">
        <v>4291</v>
      </c>
      <c r="D75" s="202" t="s">
        <v>287</v>
      </c>
      <c r="E75" s="148" t="s">
        <v>4315</v>
      </c>
      <c r="F75" s="155">
        <v>1</v>
      </c>
      <c r="G75" s="139">
        <v>402</v>
      </c>
      <c r="H75" s="139">
        <v>402</v>
      </c>
      <c r="I75" s="28"/>
      <c r="J75" s="40" t="s">
        <v>4316</v>
      </c>
      <c r="K75" s="47" t="s">
        <v>4274</v>
      </c>
      <c r="L75" s="26"/>
      <c r="M75" s="30">
        <v>46063</v>
      </c>
      <c r="N75" s="27"/>
      <c r="O75" s="26"/>
      <c r="P75" s="30">
        <v>46084</v>
      </c>
      <c r="Q75" s="375"/>
    </row>
    <row r="76" spans="2:17" ht="19.7" customHeight="1">
      <c r="B76" s="66">
        <v>10</v>
      </c>
      <c r="C76" s="202" t="s">
        <v>287</v>
      </c>
      <c r="D76" s="202" t="s">
        <v>287</v>
      </c>
      <c r="E76" s="148" t="s">
        <v>4317</v>
      </c>
      <c r="F76" s="155">
        <v>1</v>
      </c>
      <c r="G76" s="139">
        <v>326</v>
      </c>
      <c r="H76" s="139">
        <v>326</v>
      </c>
      <c r="I76" s="28"/>
      <c r="J76" s="40" t="s">
        <v>4318</v>
      </c>
      <c r="K76" s="47" t="s">
        <v>4274</v>
      </c>
      <c r="L76" s="26"/>
      <c r="M76" s="30">
        <v>46063</v>
      </c>
      <c r="N76" s="27"/>
      <c r="O76" s="26"/>
      <c r="P76" s="30">
        <v>46084</v>
      </c>
      <c r="Q76" s="375"/>
    </row>
    <row r="77" spans="2:17" ht="19.7" customHeight="1">
      <c r="B77" s="66">
        <v>10</v>
      </c>
      <c r="C77" s="202" t="s">
        <v>287</v>
      </c>
      <c r="D77" s="202" t="s">
        <v>287</v>
      </c>
      <c r="E77" s="148" t="s">
        <v>4319</v>
      </c>
      <c r="F77" s="155">
        <v>2</v>
      </c>
      <c r="G77" s="139">
        <v>576</v>
      </c>
      <c r="H77" s="139">
        <v>1152</v>
      </c>
      <c r="I77" s="28"/>
      <c r="J77" s="40" t="s">
        <v>4314</v>
      </c>
      <c r="K77" s="47" t="s">
        <v>4274</v>
      </c>
      <c r="L77" s="26"/>
      <c r="M77" s="30">
        <v>46063</v>
      </c>
      <c r="N77" s="27"/>
      <c r="O77" s="26"/>
      <c r="P77" s="30">
        <v>46084</v>
      </c>
      <c r="Q77" s="375"/>
    </row>
    <row r="78" spans="2:17" ht="19.7" customHeight="1">
      <c r="B78" s="66">
        <v>10</v>
      </c>
      <c r="C78" s="202" t="s">
        <v>4291</v>
      </c>
      <c r="D78" s="202" t="s">
        <v>287</v>
      </c>
      <c r="E78" s="148" t="s">
        <v>4320</v>
      </c>
      <c r="F78" s="155">
        <v>1</v>
      </c>
      <c r="G78" s="139">
        <v>743</v>
      </c>
      <c r="H78" s="139">
        <v>743</v>
      </c>
      <c r="I78" s="28"/>
      <c r="J78" s="40" t="s">
        <v>4321</v>
      </c>
      <c r="K78" s="47" t="s">
        <v>4274</v>
      </c>
      <c r="L78" s="26"/>
      <c r="M78" s="30">
        <v>46063</v>
      </c>
      <c r="N78" s="27"/>
      <c r="O78" s="26"/>
      <c r="P78" s="30">
        <v>46084</v>
      </c>
      <c r="Q78" s="375"/>
    </row>
    <row r="79" spans="2:17" ht="19.7" customHeight="1">
      <c r="B79" s="66">
        <v>10</v>
      </c>
      <c r="C79" s="202" t="s">
        <v>4322</v>
      </c>
      <c r="D79" s="202" t="s">
        <v>287</v>
      </c>
      <c r="E79" s="148" t="s">
        <v>4323</v>
      </c>
      <c r="F79" s="155">
        <v>1</v>
      </c>
      <c r="G79" s="139">
        <v>367</v>
      </c>
      <c r="H79" s="139">
        <v>367</v>
      </c>
      <c r="I79" s="28"/>
      <c r="J79" s="40" t="s">
        <v>4324</v>
      </c>
      <c r="K79" s="47" t="s">
        <v>4274</v>
      </c>
      <c r="L79" s="26"/>
      <c r="M79" s="30">
        <v>46063</v>
      </c>
      <c r="N79" s="27"/>
      <c r="O79" s="26"/>
      <c r="P79" s="30">
        <v>46084</v>
      </c>
      <c r="Q79" s="375"/>
    </row>
    <row r="80" spans="2:17" ht="19.7" customHeight="1">
      <c r="B80" s="66">
        <v>10</v>
      </c>
      <c r="C80" s="202" t="s">
        <v>4294</v>
      </c>
      <c r="D80" s="202" t="s">
        <v>287</v>
      </c>
      <c r="E80" s="148" t="s">
        <v>4325</v>
      </c>
      <c r="F80" s="155">
        <v>1</v>
      </c>
      <c r="G80" s="139">
        <v>9465</v>
      </c>
      <c r="H80" s="139">
        <v>9465</v>
      </c>
      <c r="I80" s="28"/>
      <c r="J80" s="108" t="s">
        <v>4326</v>
      </c>
      <c r="K80" s="47" t="s">
        <v>4274</v>
      </c>
      <c r="L80" s="26"/>
      <c r="M80" s="30">
        <v>46063</v>
      </c>
      <c r="N80" s="27"/>
      <c r="O80" s="26"/>
      <c r="P80" s="30">
        <v>46084</v>
      </c>
      <c r="Q80" s="375"/>
    </row>
    <row r="81" spans="2:17" ht="19.7" customHeight="1">
      <c r="B81" s="66">
        <v>10</v>
      </c>
      <c r="C81" s="202" t="s">
        <v>4294</v>
      </c>
      <c r="D81" s="202" t="s">
        <v>287</v>
      </c>
      <c r="E81" s="148" t="s">
        <v>4327</v>
      </c>
      <c r="F81" s="155">
        <v>1</v>
      </c>
      <c r="G81" s="139">
        <v>7666</v>
      </c>
      <c r="H81" s="139">
        <v>7666</v>
      </c>
      <c r="I81" s="28"/>
      <c r="J81" s="108" t="s">
        <v>4328</v>
      </c>
      <c r="K81" s="47" t="s">
        <v>4274</v>
      </c>
      <c r="L81" s="26"/>
      <c r="M81" s="30">
        <v>46063</v>
      </c>
      <c r="N81" s="27"/>
      <c r="O81" s="26"/>
      <c r="P81" s="30">
        <v>46084</v>
      </c>
      <c r="Q81" s="375"/>
    </row>
    <row r="82" spans="2:17" ht="19.7" customHeight="1">
      <c r="B82" s="66">
        <v>10</v>
      </c>
      <c r="C82" s="202" t="s">
        <v>4294</v>
      </c>
      <c r="D82" s="202" t="s">
        <v>287</v>
      </c>
      <c r="E82" s="148" t="s">
        <v>4329</v>
      </c>
      <c r="F82" s="155">
        <v>1</v>
      </c>
      <c r="G82" s="139">
        <v>9803</v>
      </c>
      <c r="H82" s="139">
        <v>9803</v>
      </c>
      <c r="I82" s="28"/>
      <c r="J82" s="108" t="s">
        <v>4330</v>
      </c>
      <c r="K82" s="47" t="s">
        <v>4274</v>
      </c>
      <c r="L82" s="26"/>
      <c r="M82" s="30">
        <v>46063</v>
      </c>
      <c r="N82" s="27"/>
      <c r="O82" s="26"/>
      <c r="P82" s="30">
        <v>46084</v>
      </c>
      <c r="Q82" s="375"/>
    </row>
    <row r="83" spans="2:17" ht="19.7" customHeight="1">
      <c r="B83" s="66">
        <v>10</v>
      </c>
      <c r="C83" s="202" t="s">
        <v>4294</v>
      </c>
      <c r="D83" s="202" t="s">
        <v>287</v>
      </c>
      <c r="E83" s="148" t="s">
        <v>4331</v>
      </c>
      <c r="F83" s="155">
        <v>1</v>
      </c>
      <c r="G83" s="139">
        <v>8357</v>
      </c>
      <c r="H83" s="139">
        <v>8357</v>
      </c>
      <c r="I83" s="28"/>
      <c r="J83" s="108" t="s">
        <v>4332</v>
      </c>
      <c r="K83" s="47" t="s">
        <v>4274</v>
      </c>
      <c r="L83" s="26"/>
      <c r="M83" s="30">
        <v>46063</v>
      </c>
      <c r="N83" s="27"/>
      <c r="O83" s="26"/>
      <c r="P83" s="30">
        <v>46084</v>
      </c>
      <c r="Q83" s="375"/>
    </row>
    <row r="84" spans="2:17" ht="19.7" customHeight="1">
      <c r="B84" s="66">
        <v>10</v>
      </c>
      <c r="C84" s="202" t="s">
        <v>4294</v>
      </c>
      <c r="D84" s="202" t="s">
        <v>287</v>
      </c>
      <c r="E84" s="148" t="s">
        <v>4333</v>
      </c>
      <c r="F84" s="155">
        <v>1</v>
      </c>
      <c r="G84" s="139">
        <v>9663</v>
      </c>
      <c r="H84" s="139">
        <v>9663</v>
      </c>
      <c r="I84" s="28"/>
      <c r="J84" s="108" t="s">
        <v>4334</v>
      </c>
      <c r="K84" s="47" t="s">
        <v>4274</v>
      </c>
      <c r="L84" s="26"/>
      <c r="M84" s="30">
        <v>46063</v>
      </c>
      <c r="N84" s="27"/>
      <c r="O84" s="26"/>
      <c r="P84" s="30">
        <v>46084</v>
      </c>
      <c r="Q84" s="375"/>
    </row>
    <row r="85" spans="2:17" ht="19.7" customHeight="1">
      <c r="B85" s="66">
        <v>10</v>
      </c>
      <c r="C85" s="202" t="s">
        <v>4294</v>
      </c>
      <c r="D85" s="202" t="s">
        <v>287</v>
      </c>
      <c r="E85" s="148" t="s">
        <v>4335</v>
      </c>
      <c r="F85" s="155">
        <v>1</v>
      </c>
      <c r="G85" s="139">
        <v>7425</v>
      </c>
      <c r="H85" s="139">
        <v>7425</v>
      </c>
      <c r="I85" s="28"/>
      <c r="J85" s="108" t="s">
        <v>4336</v>
      </c>
      <c r="K85" s="47" t="s">
        <v>4274</v>
      </c>
      <c r="L85" s="26"/>
      <c r="M85" s="30">
        <v>46063</v>
      </c>
      <c r="N85" s="27"/>
      <c r="O85" s="26"/>
      <c r="P85" s="30">
        <v>46084</v>
      </c>
      <c r="Q85" s="375"/>
    </row>
    <row r="86" spans="2:17" ht="19.7" customHeight="1">
      <c r="B86" s="66">
        <v>10</v>
      </c>
      <c r="C86" s="202" t="s">
        <v>4294</v>
      </c>
      <c r="D86" s="202" t="s">
        <v>287</v>
      </c>
      <c r="E86" s="148" t="s">
        <v>4337</v>
      </c>
      <c r="F86" s="155">
        <v>1</v>
      </c>
      <c r="G86" s="139">
        <v>9549</v>
      </c>
      <c r="H86" s="139">
        <v>9549</v>
      </c>
      <c r="I86" s="28"/>
      <c r="J86" s="108" t="s">
        <v>4338</v>
      </c>
      <c r="K86" s="47" t="s">
        <v>4274</v>
      </c>
      <c r="L86" s="26"/>
      <c r="M86" s="30">
        <v>46063</v>
      </c>
      <c r="N86" s="27"/>
      <c r="O86" s="26"/>
      <c r="P86" s="30">
        <v>46084</v>
      </c>
      <c r="Q86" s="375"/>
    </row>
    <row r="87" spans="2:17" ht="19.7" customHeight="1">
      <c r="B87" s="66">
        <v>10</v>
      </c>
      <c r="C87" s="202" t="s">
        <v>4294</v>
      </c>
      <c r="D87" s="202" t="s">
        <v>287</v>
      </c>
      <c r="E87" s="148" t="s">
        <v>4339</v>
      </c>
      <c r="F87" s="155">
        <v>1</v>
      </c>
      <c r="G87" s="139">
        <v>7242</v>
      </c>
      <c r="H87" s="139">
        <v>7242</v>
      </c>
      <c r="I87" s="28"/>
      <c r="J87" s="108" t="s">
        <v>4340</v>
      </c>
      <c r="K87" s="47" t="s">
        <v>4274</v>
      </c>
      <c r="L87" s="26"/>
      <c r="M87" s="30">
        <v>46063</v>
      </c>
      <c r="N87" s="27"/>
      <c r="O87" s="26"/>
      <c r="P87" s="30">
        <v>46084</v>
      </c>
      <c r="Q87" s="375"/>
    </row>
    <row r="88" spans="2:17" ht="19.7" customHeight="1">
      <c r="B88" s="66">
        <v>11</v>
      </c>
      <c r="C88" s="202" t="s">
        <v>287</v>
      </c>
      <c r="D88" s="202" t="s">
        <v>287</v>
      </c>
      <c r="E88" s="148" t="s">
        <v>4341</v>
      </c>
      <c r="F88" s="155">
        <v>2</v>
      </c>
      <c r="G88" s="139">
        <v>219</v>
      </c>
      <c r="H88" s="139">
        <v>438</v>
      </c>
      <c r="I88" s="28"/>
      <c r="J88" s="40" t="s">
        <v>4342</v>
      </c>
      <c r="K88" s="47" t="s">
        <v>4274</v>
      </c>
      <c r="L88" s="26"/>
      <c r="M88" s="30">
        <v>46063</v>
      </c>
      <c r="N88" s="27"/>
      <c r="O88" s="26"/>
      <c r="P88" s="30">
        <v>46084</v>
      </c>
      <c r="Q88" s="375"/>
    </row>
    <row r="89" spans="2:17" ht="19.7" customHeight="1">
      <c r="B89" s="66">
        <v>11</v>
      </c>
      <c r="C89" s="202" t="s">
        <v>287</v>
      </c>
      <c r="D89" s="202" t="s">
        <v>287</v>
      </c>
      <c r="E89" s="148" t="s">
        <v>1398</v>
      </c>
      <c r="F89" s="155">
        <v>2</v>
      </c>
      <c r="G89" s="139">
        <v>51</v>
      </c>
      <c r="H89" s="139">
        <v>102</v>
      </c>
      <c r="I89" s="28"/>
      <c r="J89" s="40" t="s">
        <v>4343</v>
      </c>
      <c r="K89" s="47" t="s">
        <v>4274</v>
      </c>
      <c r="L89" s="26"/>
      <c r="M89" s="30">
        <v>46063</v>
      </c>
      <c r="N89" s="27"/>
      <c r="O89" s="26"/>
      <c r="P89" s="30">
        <v>46084</v>
      </c>
      <c r="Q89" s="375"/>
    </row>
    <row r="90" spans="2:17" ht="19.7" customHeight="1">
      <c r="B90" s="66">
        <v>11</v>
      </c>
      <c r="C90" s="202" t="s">
        <v>287</v>
      </c>
      <c r="D90" s="202" t="s">
        <v>287</v>
      </c>
      <c r="E90" s="148" t="s">
        <v>4344</v>
      </c>
      <c r="F90" s="155">
        <v>1</v>
      </c>
      <c r="G90" s="139">
        <v>32</v>
      </c>
      <c r="H90" s="139">
        <v>32</v>
      </c>
      <c r="I90" s="28"/>
      <c r="J90" s="40" t="s">
        <v>4345</v>
      </c>
      <c r="K90" s="47" t="s">
        <v>4274</v>
      </c>
      <c r="L90" s="26"/>
      <c r="M90" s="30">
        <v>46063</v>
      </c>
      <c r="N90" s="27"/>
      <c r="O90" s="26"/>
      <c r="P90" s="30">
        <v>46084</v>
      </c>
      <c r="Q90" s="375"/>
    </row>
    <row r="91" spans="2:17" ht="19.7" customHeight="1">
      <c r="B91" s="66">
        <v>11</v>
      </c>
      <c r="C91" s="202" t="s">
        <v>287</v>
      </c>
      <c r="D91" s="202" t="s">
        <v>287</v>
      </c>
      <c r="E91" s="148" t="s">
        <v>1392</v>
      </c>
      <c r="F91" s="155">
        <v>1</v>
      </c>
      <c r="G91" s="139">
        <v>83</v>
      </c>
      <c r="H91" s="139">
        <v>83</v>
      </c>
      <c r="I91" s="28"/>
      <c r="J91" s="40" t="s">
        <v>4324</v>
      </c>
      <c r="K91" s="47" t="s">
        <v>4274</v>
      </c>
      <c r="L91" s="26"/>
      <c r="M91" s="30">
        <v>46063</v>
      </c>
      <c r="N91" s="27"/>
      <c r="O91" s="26"/>
      <c r="P91" s="30">
        <v>46084</v>
      </c>
      <c r="Q91" s="375"/>
    </row>
    <row r="92" spans="2:17" ht="19.7" customHeight="1">
      <c r="B92" s="66">
        <v>11</v>
      </c>
      <c r="C92" s="202" t="s">
        <v>4294</v>
      </c>
      <c r="D92" s="202" t="s">
        <v>287</v>
      </c>
      <c r="E92" s="148" t="s">
        <v>4346</v>
      </c>
      <c r="F92" s="155">
        <v>1</v>
      </c>
      <c r="G92" s="139">
        <v>4438</v>
      </c>
      <c r="H92" s="139">
        <v>4438</v>
      </c>
      <c r="I92" s="28"/>
      <c r="J92" s="40" t="s">
        <v>4347</v>
      </c>
      <c r="K92" s="47" t="s">
        <v>4274</v>
      </c>
      <c r="L92" s="26"/>
      <c r="M92" s="30">
        <v>46063</v>
      </c>
      <c r="N92" s="27"/>
      <c r="O92" s="26"/>
      <c r="P92" s="30">
        <v>46084</v>
      </c>
      <c r="Q92" s="375"/>
    </row>
    <row r="93" spans="2:17" ht="19.7" customHeight="1">
      <c r="B93" s="66">
        <v>9</v>
      </c>
      <c r="C93" s="202" t="s">
        <v>4294</v>
      </c>
      <c r="D93" s="202" t="s">
        <v>287</v>
      </c>
      <c r="E93" s="148" t="s">
        <v>4348</v>
      </c>
      <c r="F93" s="155">
        <v>1</v>
      </c>
      <c r="G93" s="139">
        <v>33354</v>
      </c>
      <c r="H93" s="139">
        <v>33354</v>
      </c>
      <c r="I93" s="28"/>
      <c r="J93" s="108" t="s">
        <v>4349</v>
      </c>
      <c r="K93" s="47" t="s">
        <v>4274</v>
      </c>
      <c r="L93" s="26"/>
      <c r="M93" s="30">
        <v>46063</v>
      </c>
      <c r="N93" s="27"/>
      <c r="O93" s="26"/>
      <c r="P93" s="30">
        <v>46084</v>
      </c>
      <c r="Q93" s="375"/>
    </row>
    <row r="94" spans="2:17" ht="19.7" customHeight="1">
      <c r="B94" s="66">
        <v>9</v>
      </c>
      <c r="C94" s="202" t="s">
        <v>4294</v>
      </c>
      <c r="D94" s="202" t="s">
        <v>287</v>
      </c>
      <c r="E94" s="148" t="s">
        <v>4350</v>
      </c>
      <c r="F94" s="155">
        <v>1</v>
      </c>
      <c r="G94" s="139">
        <v>4014</v>
      </c>
      <c r="H94" s="139">
        <v>4014</v>
      </c>
      <c r="I94" s="28"/>
      <c r="J94" s="108" t="s">
        <v>4351</v>
      </c>
      <c r="K94" s="47" t="s">
        <v>4274</v>
      </c>
      <c r="L94" s="26"/>
      <c r="M94" s="30">
        <v>46063</v>
      </c>
      <c r="N94" s="27"/>
      <c r="O94" s="26"/>
      <c r="P94" s="30">
        <v>46084</v>
      </c>
      <c r="Q94" s="375"/>
    </row>
    <row r="95" spans="2:17" ht="19.7" customHeight="1">
      <c r="B95" s="66">
        <v>9</v>
      </c>
      <c r="C95" s="202" t="s">
        <v>924</v>
      </c>
      <c r="D95" s="202" t="s">
        <v>287</v>
      </c>
      <c r="E95" s="148" t="s">
        <v>1432</v>
      </c>
      <c r="F95" s="155">
        <v>2</v>
      </c>
      <c r="G95" s="139">
        <v>193</v>
      </c>
      <c r="H95" s="139">
        <v>386</v>
      </c>
      <c r="I95" s="28"/>
      <c r="J95" s="40" t="s">
        <v>1846</v>
      </c>
      <c r="K95" s="47" t="s">
        <v>4274</v>
      </c>
      <c r="L95" s="26"/>
      <c r="M95" s="30">
        <v>46063</v>
      </c>
      <c r="N95" s="27"/>
      <c r="O95" s="26"/>
      <c r="P95" s="30">
        <v>46084</v>
      </c>
      <c r="Q95" s="375"/>
    </row>
    <row r="96" spans="2:17" ht="19.7" customHeight="1">
      <c r="B96" s="66">
        <v>9</v>
      </c>
      <c r="C96" s="202" t="s">
        <v>287</v>
      </c>
      <c r="D96" s="202" t="s">
        <v>287</v>
      </c>
      <c r="E96" s="148" t="s">
        <v>4352</v>
      </c>
      <c r="F96" s="155">
        <v>4</v>
      </c>
      <c r="G96" s="139">
        <v>2158</v>
      </c>
      <c r="H96" s="139">
        <v>8632</v>
      </c>
      <c r="I96" s="28"/>
      <c r="J96" s="40" t="s">
        <v>4353</v>
      </c>
      <c r="K96" s="47" t="s">
        <v>4274</v>
      </c>
      <c r="L96" s="26"/>
      <c r="M96" s="30">
        <v>46063</v>
      </c>
      <c r="N96" s="27"/>
      <c r="O96" s="26"/>
      <c r="P96" s="30">
        <v>46084</v>
      </c>
      <c r="Q96" s="375"/>
    </row>
    <row r="97" spans="2:17" ht="19.7" customHeight="1">
      <c r="B97" s="66">
        <v>9</v>
      </c>
      <c r="C97" s="202" t="s">
        <v>287</v>
      </c>
      <c r="D97" s="202" t="s">
        <v>287</v>
      </c>
      <c r="E97" s="148" t="s">
        <v>4354</v>
      </c>
      <c r="F97" s="155">
        <v>10</v>
      </c>
      <c r="G97" s="139">
        <v>15</v>
      </c>
      <c r="H97" s="139">
        <v>150</v>
      </c>
      <c r="I97" s="28"/>
      <c r="J97" s="40" t="s">
        <v>4355</v>
      </c>
      <c r="K97" s="47" t="s">
        <v>4274</v>
      </c>
      <c r="L97" s="26"/>
      <c r="M97" s="30">
        <v>46063</v>
      </c>
      <c r="N97" s="27"/>
      <c r="O97" s="26"/>
      <c r="P97" s="30">
        <v>46084</v>
      </c>
      <c r="Q97" s="375"/>
    </row>
    <row r="98" spans="2:17" ht="19.7" customHeight="1">
      <c r="B98" s="66">
        <v>7</v>
      </c>
      <c r="C98" s="202" t="s">
        <v>924</v>
      </c>
      <c r="D98" s="202" t="s">
        <v>287</v>
      </c>
      <c r="E98" s="148" t="s">
        <v>4356</v>
      </c>
      <c r="F98" s="155">
        <v>8</v>
      </c>
      <c r="G98" s="139">
        <v>156</v>
      </c>
      <c r="H98" s="139">
        <v>1248</v>
      </c>
      <c r="I98" s="28"/>
      <c r="J98" s="40" t="s">
        <v>1846</v>
      </c>
      <c r="K98" s="47" t="s">
        <v>4274</v>
      </c>
      <c r="L98" s="26"/>
      <c r="M98" s="30">
        <v>46063</v>
      </c>
      <c r="N98" s="27"/>
      <c r="O98" s="26"/>
      <c r="P98" s="30">
        <v>46084</v>
      </c>
      <c r="Q98" s="375"/>
    </row>
    <row r="99" spans="2:17" ht="19.7" customHeight="1">
      <c r="B99" s="66">
        <v>7</v>
      </c>
      <c r="C99" s="202" t="s">
        <v>287</v>
      </c>
      <c r="D99" s="202" t="s">
        <v>287</v>
      </c>
      <c r="E99" s="148" t="s">
        <v>4357</v>
      </c>
      <c r="F99" s="155">
        <v>4</v>
      </c>
      <c r="G99" s="139">
        <v>349</v>
      </c>
      <c r="H99" s="139">
        <v>1396</v>
      </c>
      <c r="I99" s="28"/>
      <c r="J99" s="40" t="s">
        <v>1869</v>
      </c>
      <c r="K99" s="47" t="s">
        <v>4274</v>
      </c>
      <c r="L99" s="26"/>
      <c r="M99" s="30">
        <v>46063</v>
      </c>
      <c r="N99" s="27"/>
      <c r="O99" s="26"/>
      <c r="P99" s="30">
        <v>46084</v>
      </c>
      <c r="Q99" s="375"/>
    </row>
    <row r="100" spans="2:17" ht="19.7" customHeight="1">
      <c r="B100" s="66">
        <v>7</v>
      </c>
      <c r="C100" s="202" t="s">
        <v>287</v>
      </c>
      <c r="D100" s="202" t="s">
        <v>287</v>
      </c>
      <c r="E100" s="148" t="s">
        <v>4358</v>
      </c>
      <c r="F100" s="155">
        <v>4</v>
      </c>
      <c r="G100" s="139">
        <v>376</v>
      </c>
      <c r="H100" s="139">
        <v>1504</v>
      </c>
      <c r="I100" s="28"/>
      <c r="J100" s="40" t="s">
        <v>1869</v>
      </c>
      <c r="K100" s="47" t="s">
        <v>4274</v>
      </c>
      <c r="L100" s="26"/>
      <c r="M100" s="30">
        <v>46063</v>
      </c>
      <c r="N100" s="27"/>
      <c r="O100" s="26"/>
      <c r="P100" s="30">
        <v>46084</v>
      </c>
      <c r="Q100" s="375"/>
    </row>
    <row r="101" spans="2:17" ht="19.7" customHeight="1">
      <c r="B101" s="66">
        <v>7</v>
      </c>
      <c r="C101" s="202" t="s">
        <v>287</v>
      </c>
      <c r="D101" s="202" t="s">
        <v>287</v>
      </c>
      <c r="E101" s="148" t="s">
        <v>4359</v>
      </c>
      <c r="F101" s="155">
        <v>1</v>
      </c>
      <c r="G101" s="139">
        <v>318</v>
      </c>
      <c r="H101" s="139">
        <v>318</v>
      </c>
      <c r="I101" s="28"/>
      <c r="J101" s="40" t="s">
        <v>4360</v>
      </c>
      <c r="K101" s="47" t="s">
        <v>4274</v>
      </c>
      <c r="L101" s="26"/>
      <c r="M101" s="30">
        <v>46063</v>
      </c>
      <c r="N101" s="27"/>
      <c r="O101" s="26"/>
      <c r="P101" s="30">
        <v>46084</v>
      </c>
      <c r="Q101" s="375"/>
    </row>
    <row r="102" spans="2:17" ht="19.7" customHeight="1">
      <c r="B102" s="66">
        <v>8</v>
      </c>
      <c r="C102" s="202" t="s">
        <v>924</v>
      </c>
      <c r="D102" s="202" t="s">
        <v>287</v>
      </c>
      <c r="E102" s="148" t="s">
        <v>4356</v>
      </c>
      <c r="F102" s="155">
        <v>8</v>
      </c>
      <c r="G102" s="139">
        <v>156</v>
      </c>
      <c r="H102" s="139">
        <v>1248</v>
      </c>
      <c r="I102" s="28"/>
      <c r="J102" s="40" t="s">
        <v>1846</v>
      </c>
      <c r="K102" s="47" t="s">
        <v>4274</v>
      </c>
      <c r="L102" s="26"/>
      <c r="M102" s="30">
        <v>46063</v>
      </c>
      <c r="N102" s="27"/>
      <c r="O102" s="26"/>
      <c r="P102" s="30">
        <v>46084</v>
      </c>
      <c r="Q102" s="375"/>
    </row>
    <row r="103" spans="2:17" ht="19.7" customHeight="1">
      <c r="B103" s="66">
        <v>8</v>
      </c>
      <c r="C103" s="202" t="s">
        <v>287</v>
      </c>
      <c r="D103" s="202" t="s">
        <v>287</v>
      </c>
      <c r="E103" s="148" t="s">
        <v>4357</v>
      </c>
      <c r="F103" s="155">
        <v>4</v>
      </c>
      <c r="G103" s="139">
        <v>349</v>
      </c>
      <c r="H103" s="139">
        <v>1396</v>
      </c>
      <c r="I103" s="28"/>
      <c r="J103" s="40" t="s">
        <v>1869</v>
      </c>
      <c r="K103" s="47" t="s">
        <v>4274</v>
      </c>
      <c r="L103" s="26"/>
      <c r="M103" s="30">
        <v>46063</v>
      </c>
      <c r="N103" s="27"/>
      <c r="O103" s="26"/>
      <c r="P103" s="30">
        <v>46084</v>
      </c>
      <c r="Q103" s="375"/>
    </row>
    <row r="104" spans="2:17" ht="19.7" customHeight="1">
      <c r="B104" s="66">
        <v>7</v>
      </c>
      <c r="C104" s="202" t="s">
        <v>287</v>
      </c>
      <c r="D104" s="202" t="s">
        <v>287</v>
      </c>
      <c r="E104" s="148" t="s">
        <v>4358</v>
      </c>
      <c r="F104" s="155">
        <v>4</v>
      </c>
      <c r="G104" s="139">
        <v>376</v>
      </c>
      <c r="H104" s="139">
        <v>1504</v>
      </c>
      <c r="I104" s="28"/>
      <c r="J104" s="40" t="s">
        <v>1869</v>
      </c>
      <c r="K104" s="47" t="s">
        <v>4274</v>
      </c>
      <c r="L104" s="26"/>
      <c r="M104" s="30">
        <v>46063</v>
      </c>
      <c r="N104" s="27"/>
      <c r="O104" s="26"/>
      <c r="P104" s="30">
        <v>46084</v>
      </c>
      <c r="Q104" s="375"/>
    </row>
    <row r="105" spans="2:17" ht="19.7" customHeight="1">
      <c r="B105" s="66">
        <v>8</v>
      </c>
      <c r="C105" s="202" t="s">
        <v>287</v>
      </c>
      <c r="D105" s="202" t="s">
        <v>287</v>
      </c>
      <c r="E105" s="148" t="s">
        <v>4359</v>
      </c>
      <c r="F105" s="155">
        <v>1</v>
      </c>
      <c r="G105" s="139">
        <v>318</v>
      </c>
      <c r="H105" s="139">
        <v>318</v>
      </c>
      <c r="I105" s="28"/>
      <c r="J105" s="40" t="s">
        <v>4360</v>
      </c>
      <c r="K105" s="47" t="s">
        <v>4274</v>
      </c>
      <c r="L105" s="26"/>
      <c r="M105" s="30">
        <v>46063</v>
      </c>
      <c r="N105" s="27"/>
      <c r="O105" s="26"/>
      <c r="P105" s="30">
        <v>46084</v>
      </c>
      <c r="Q105" s="375"/>
    </row>
    <row r="106" spans="2:17" ht="19.7" customHeight="1">
      <c r="B106" s="27"/>
      <c r="C106" s="27"/>
      <c r="D106" s="27"/>
      <c r="E106" s="108"/>
      <c r="F106" s="26"/>
      <c r="G106" s="139">
        <v>0</v>
      </c>
      <c r="H106" s="139">
        <v>0</v>
      </c>
      <c r="I106" s="28"/>
      <c r="J106" s="40"/>
      <c r="K106" s="47"/>
      <c r="L106" s="26"/>
      <c r="M106" s="30"/>
      <c r="N106" s="27"/>
      <c r="O106" s="26"/>
      <c r="P106" s="30"/>
      <c r="Q106" s="375"/>
    </row>
    <row r="107" spans="2:17" s="4" customFormat="1" ht="19.7" customHeight="1">
      <c r="B107" s="66">
        <v>10</v>
      </c>
      <c r="C107" s="66" t="s">
        <v>145</v>
      </c>
      <c r="D107" s="66" t="s">
        <v>1143</v>
      </c>
      <c r="E107" s="148" t="s">
        <v>4361</v>
      </c>
      <c r="F107" s="155">
        <v>1</v>
      </c>
      <c r="G107" s="768">
        <v>260</v>
      </c>
      <c r="H107" s="139">
        <f t="shared" ref="H107:H118" si="2">F107*G107</f>
        <v>260</v>
      </c>
      <c r="I107" s="28"/>
      <c r="J107" s="40" t="s">
        <v>4362</v>
      </c>
      <c r="K107" s="47" t="s">
        <v>4363</v>
      </c>
      <c r="L107" s="26"/>
      <c r="M107" s="30">
        <v>46078</v>
      </c>
      <c r="N107" s="27"/>
      <c r="O107" s="26"/>
      <c r="P107" s="30">
        <v>46079</v>
      </c>
      <c r="Q107" s="375">
        <v>46079</v>
      </c>
    </row>
    <row r="108" spans="2:17" s="4" customFormat="1" ht="19.7" customHeight="1">
      <c r="B108" s="66">
        <v>10</v>
      </c>
      <c r="C108" s="66" t="s">
        <v>145</v>
      </c>
      <c r="D108" s="66" t="s">
        <v>1143</v>
      </c>
      <c r="E108" s="148" t="s">
        <v>4364</v>
      </c>
      <c r="F108" s="155">
        <v>1</v>
      </c>
      <c r="G108" s="768">
        <v>2580</v>
      </c>
      <c r="H108" s="139">
        <f t="shared" si="2"/>
        <v>2580</v>
      </c>
      <c r="I108" s="28"/>
      <c r="J108" s="40" t="s">
        <v>3488</v>
      </c>
      <c r="K108" s="47" t="s">
        <v>4363</v>
      </c>
      <c r="L108" s="26"/>
      <c r="M108" s="30">
        <v>46078</v>
      </c>
      <c r="N108" s="27"/>
      <c r="O108" s="26"/>
      <c r="P108" s="30">
        <v>46079</v>
      </c>
      <c r="Q108" s="375"/>
    </row>
    <row r="109" spans="2:17" s="4" customFormat="1" ht="19.7" customHeight="1">
      <c r="B109" s="66">
        <v>10</v>
      </c>
      <c r="C109" s="66" t="s">
        <v>145</v>
      </c>
      <c r="D109" s="66" t="s">
        <v>1143</v>
      </c>
      <c r="E109" s="148" t="s">
        <v>4365</v>
      </c>
      <c r="F109" s="155">
        <v>1</v>
      </c>
      <c r="G109" s="768">
        <v>160</v>
      </c>
      <c r="H109" s="139">
        <f t="shared" si="2"/>
        <v>160</v>
      </c>
      <c r="I109" s="28"/>
      <c r="J109" s="40" t="s">
        <v>4366</v>
      </c>
      <c r="K109" s="47" t="s">
        <v>4363</v>
      </c>
      <c r="L109" s="26"/>
      <c r="M109" s="30">
        <v>46078</v>
      </c>
      <c r="N109" s="27"/>
      <c r="O109" s="26"/>
      <c r="P109" s="30">
        <v>46079</v>
      </c>
      <c r="Q109" s="375">
        <v>46079</v>
      </c>
    </row>
    <row r="110" spans="2:17" s="4" customFormat="1" ht="19.7" customHeight="1">
      <c r="B110" s="66">
        <v>10</v>
      </c>
      <c r="C110" s="66" t="s">
        <v>145</v>
      </c>
      <c r="D110" s="66" t="s">
        <v>1143</v>
      </c>
      <c r="E110" s="148" t="s">
        <v>3320</v>
      </c>
      <c r="F110" s="155">
        <v>1</v>
      </c>
      <c r="G110" s="768">
        <v>200</v>
      </c>
      <c r="H110" s="139">
        <f t="shared" si="2"/>
        <v>200</v>
      </c>
      <c r="I110" s="28"/>
      <c r="J110" s="40" t="s">
        <v>4367</v>
      </c>
      <c r="K110" s="47" t="s">
        <v>4363</v>
      </c>
      <c r="L110" s="26"/>
      <c r="M110" s="30">
        <v>46078</v>
      </c>
      <c r="N110" s="27"/>
      <c r="O110" s="26"/>
      <c r="P110" s="30">
        <v>46079</v>
      </c>
      <c r="Q110" s="375">
        <v>46079</v>
      </c>
    </row>
    <row r="111" spans="2:17" s="4" customFormat="1" ht="19.7" customHeight="1">
      <c r="B111" s="66">
        <v>10</v>
      </c>
      <c r="C111" s="66" t="s">
        <v>145</v>
      </c>
      <c r="D111" s="66" t="s">
        <v>1143</v>
      </c>
      <c r="E111" s="148" t="s">
        <v>4368</v>
      </c>
      <c r="F111" s="155">
        <v>2</v>
      </c>
      <c r="G111" s="768">
        <v>160</v>
      </c>
      <c r="H111" s="139">
        <f t="shared" si="2"/>
        <v>320</v>
      </c>
      <c r="I111" s="28"/>
      <c r="J111" s="40" t="s">
        <v>4367</v>
      </c>
      <c r="K111" s="47" t="s">
        <v>4363</v>
      </c>
      <c r="L111" s="26"/>
      <c r="M111" s="30">
        <v>46078</v>
      </c>
      <c r="N111" s="27"/>
      <c r="O111" s="26"/>
      <c r="P111" s="30">
        <v>46079</v>
      </c>
      <c r="Q111" s="375">
        <v>46079</v>
      </c>
    </row>
    <row r="112" spans="2:17" s="4" customFormat="1" ht="19.7" customHeight="1">
      <c r="B112" s="66">
        <v>10</v>
      </c>
      <c r="C112" s="66" t="s">
        <v>145</v>
      </c>
      <c r="D112" s="66" t="s">
        <v>1143</v>
      </c>
      <c r="E112" s="148" t="s">
        <v>4369</v>
      </c>
      <c r="F112" s="188">
        <v>0</v>
      </c>
      <c r="G112" s="768">
        <v>4490</v>
      </c>
      <c r="H112" s="139">
        <f>F112*G112</f>
        <v>0</v>
      </c>
      <c r="I112" s="28"/>
      <c r="J112" s="40" t="s">
        <v>4370</v>
      </c>
      <c r="K112" s="419" t="s">
        <v>4371</v>
      </c>
      <c r="L112" s="26"/>
      <c r="M112" s="30"/>
      <c r="N112" s="27"/>
      <c r="O112" s="26"/>
      <c r="P112" s="30">
        <v>46079</v>
      </c>
      <c r="Q112" s="375"/>
    </row>
    <row r="113" spans="2:17" s="4" customFormat="1" ht="19.7" customHeight="1">
      <c r="B113" s="66">
        <v>10</v>
      </c>
      <c r="C113" s="66" t="s">
        <v>145</v>
      </c>
      <c r="D113" s="66" t="s">
        <v>1143</v>
      </c>
      <c r="E113" s="148" t="s">
        <v>4372</v>
      </c>
      <c r="F113" s="155">
        <v>1</v>
      </c>
      <c r="G113" s="768">
        <v>4490</v>
      </c>
      <c r="H113" s="139">
        <f t="shared" si="2"/>
        <v>4490</v>
      </c>
      <c r="I113" s="28"/>
      <c r="J113" s="40" t="s">
        <v>4373</v>
      </c>
      <c r="K113" s="47" t="s">
        <v>4374</v>
      </c>
      <c r="L113" s="26"/>
      <c r="M113" s="30"/>
      <c r="N113" s="27"/>
      <c r="O113" s="26"/>
      <c r="P113" s="30">
        <v>46080</v>
      </c>
      <c r="Q113" s="375">
        <v>46079</v>
      </c>
    </row>
    <row r="114" spans="2:17" s="4" customFormat="1" ht="19.7" customHeight="1">
      <c r="B114" s="66">
        <v>10</v>
      </c>
      <c r="C114" s="66" t="s">
        <v>145</v>
      </c>
      <c r="D114" s="66" t="s">
        <v>1143</v>
      </c>
      <c r="E114" s="148" t="s">
        <v>4375</v>
      </c>
      <c r="F114" s="155">
        <v>1</v>
      </c>
      <c r="G114" s="768">
        <v>140</v>
      </c>
      <c r="H114" s="139">
        <f t="shared" si="2"/>
        <v>140</v>
      </c>
      <c r="I114" s="28"/>
      <c r="J114" s="40" t="s">
        <v>4366</v>
      </c>
      <c r="K114" s="47" t="s">
        <v>4363</v>
      </c>
      <c r="L114" s="26"/>
      <c r="M114" s="30">
        <v>46078</v>
      </c>
      <c r="N114" s="27"/>
      <c r="O114" s="26"/>
      <c r="P114" s="30">
        <v>46079</v>
      </c>
      <c r="Q114" s="375">
        <v>46079</v>
      </c>
    </row>
    <row r="115" spans="2:17" s="4" customFormat="1" ht="19.7" customHeight="1">
      <c r="B115" s="66">
        <v>10</v>
      </c>
      <c r="C115" s="66" t="s">
        <v>145</v>
      </c>
      <c r="D115" s="66" t="s">
        <v>1143</v>
      </c>
      <c r="E115" s="148" t="s">
        <v>4376</v>
      </c>
      <c r="F115" s="188">
        <v>0</v>
      </c>
      <c r="G115" s="768">
        <v>1350</v>
      </c>
      <c r="H115" s="139">
        <f>F115*G115</f>
        <v>0</v>
      </c>
      <c r="I115" s="28"/>
      <c r="J115" s="40" t="s">
        <v>4377</v>
      </c>
      <c r="K115" s="419" t="s">
        <v>4378</v>
      </c>
      <c r="L115" s="26"/>
      <c r="M115" s="30"/>
      <c r="N115" s="27"/>
      <c r="O115" s="26"/>
      <c r="P115" s="30">
        <v>46079</v>
      </c>
      <c r="Q115" s="375"/>
    </row>
    <row r="116" spans="2:17" s="4" customFormat="1" ht="19.7" customHeight="1">
      <c r="B116" s="66">
        <v>10</v>
      </c>
      <c r="C116" s="66" t="s">
        <v>145</v>
      </c>
      <c r="D116" s="66" t="s">
        <v>1143</v>
      </c>
      <c r="E116" s="148" t="s">
        <v>4379</v>
      </c>
      <c r="F116" s="155">
        <v>1</v>
      </c>
      <c r="G116" s="768">
        <v>1510</v>
      </c>
      <c r="H116" s="139">
        <f t="shared" si="2"/>
        <v>1510</v>
      </c>
      <c r="I116" s="28"/>
      <c r="J116" s="40" t="s">
        <v>4380</v>
      </c>
      <c r="K116" s="47" t="s">
        <v>4374</v>
      </c>
      <c r="L116" s="26"/>
      <c r="M116" s="30"/>
      <c r="N116" s="27"/>
      <c r="O116" s="26"/>
      <c r="P116" s="30">
        <v>46080</v>
      </c>
      <c r="Q116" s="375">
        <v>46079</v>
      </c>
    </row>
    <row r="117" spans="2:17" s="4" customFormat="1" ht="19.7" customHeight="1">
      <c r="B117" s="66">
        <v>10</v>
      </c>
      <c r="C117" s="66" t="s">
        <v>145</v>
      </c>
      <c r="D117" s="66" t="s">
        <v>1143</v>
      </c>
      <c r="E117" s="148" t="s">
        <v>4381</v>
      </c>
      <c r="F117" s="155">
        <v>1</v>
      </c>
      <c r="G117" s="768">
        <v>250</v>
      </c>
      <c r="H117" s="139">
        <f t="shared" si="2"/>
        <v>250</v>
      </c>
      <c r="I117" s="28"/>
      <c r="J117" s="40" t="s">
        <v>4382</v>
      </c>
      <c r="K117" s="47" t="s">
        <v>4363</v>
      </c>
      <c r="L117" s="26"/>
      <c r="M117" s="30">
        <v>46078</v>
      </c>
      <c r="N117" s="27"/>
      <c r="O117" s="26"/>
      <c r="P117" s="30">
        <v>46079</v>
      </c>
      <c r="Q117" s="375">
        <v>46079</v>
      </c>
    </row>
    <row r="118" spans="2:17" s="4" customFormat="1" ht="19.7" customHeight="1">
      <c r="B118" s="66">
        <v>10</v>
      </c>
      <c r="C118" s="202" t="s">
        <v>156</v>
      </c>
      <c r="D118" s="202" t="s">
        <v>1143</v>
      </c>
      <c r="E118" s="148" t="s">
        <v>1843</v>
      </c>
      <c r="F118" s="155">
        <v>2</v>
      </c>
      <c r="G118" s="768">
        <v>40</v>
      </c>
      <c r="H118" s="139">
        <f t="shared" si="2"/>
        <v>80</v>
      </c>
      <c r="I118" s="28"/>
      <c r="J118" s="40" t="s">
        <v>1844</v>
      </c>
      <c r="K118" s="47" t="s">
        <v>4363</v>
      </c>
      <c r="L118" s="26"/>
      <c r="M118" s="30">
        <v>46078</v>
      </c>
      <c r="N118" s="27"/>
      <c r="O118" s="26"/>
      <c r="P118" s="30">
        <v>46079</v>
      </c>
      <c r="Q118" s="375">
        <v>46080</v>
      </c>
    </row>
    <row r="119" spans="2:17" ht="19.7" customHeight="1">
      <c r="B119" s="27"/>
      <c r="C119" s="27"/>
      <c r="D119" s="27"/>
      <c r="E119" s="108"/>
      <c r="F119" s="26"/>
      <c r="G119" s="139">
        <v>0</v>
      </c>
      <c r="H119" s="139">
        <v>0</v>
      </c>
      <c r="I119" s="28"/>
      <c r="J119" s="40"/>
      <c r="K119" s="47"/>
      <c r="L119" s="26"/>
      <c r="M119" s="30"/>
      <c r="N119" s="27"/>
      <c r="O119" s="26"/>
      <c r="P119" s="30"/>
      <c r="Q119" s="375"/>
    </row>
    <row r="120" spans="2:17" s="4" customFormat="1" ht="19.7" customHeight="1">
      <c r="B120" s="66">
        <v>10</v>
      </c>
      <c r="C120" s="66" t="s">
        <v>175</v>
      </c>
      <c r="D120" s="66" t="s">
        <v>175</v>
      </c>
      <c r="E120" s="148" t="s">
        <v>4383</v>
      </c>
      <c r="F120" s="155">
        <v>1</v>
      </c>
      <c r="G120" s="139">
        <v>3270</v>
      </c>
      <c r="H120" s="139">
        <f>F120*G120</f>
        <v>3270</v>
      </c>
      <c r="I120" s="28"/>
      <c r="J120" s="40" t="s">
        <v>4384</v>
      </c>
      <c r="K120" s="47" t="s">
        <v>4274</v>
      </c>
      <c r="L120" s="26"/>
      <c r="M120" s="30">
        <v>46084</v>
      </c>
      <c r="N120" s="27"/>
      <c r="O120" s="26"/>
      <c r="P120" s="30">
        <v>46098</v>
      </c>
      <c r="Q120" s="375"/>
    </row>
    <row r="121" spans="2:17" s="4" customFormat="1" ht="19.7" customHeight="1">
      <c r="B121" s="66">
        <v>10</v>
      </c>
      <c r="C121" s="66" t="s">
        <v>175</v>
      </c>
      <c r="D121" s="66" t="s">
        <v>175</v>
      </c>
      <c r="E121" s="148" t="s">
        <v>3408</v>
      </c>
      <c r="F121" s="155">
        <v>1</v>
      </c>
      <c r="G121" s="139">
        <v>1470</v>
      </c>
      <c r="H121" s="139">
        <f t="shared" ref="H121:H133" si="3">F121*G121</f>
        <v>1470</v>
      </c>
      <c r="I121" s="28"/>
      <c r="J121" s="40" t="s">
        <v>4385</v>
      </c>
      <c r="K121" s="47" t="s">
        <v>4274</v>
      </c>
      <c r="L121" s="26"/>
      <c r="M121" s="30">
        <v>46084</v>
      </c>
      <c r="N121" s="27"/>
      <c r="O121" s="26"/>
      <c r="P121" s="30">
        <v>46098</v>
      </c>
      <c r="Q121" s="375"/>
    </row>
    <row r="122" spans="2:17" s="4" customFormat="1" ht="19.7" customHeight="1">
      <c r="B122" s="66">
        <v>10</v>
      </c>
      <c r="C122" s="66" t="s">
        <v>1848</v>
      </c>
      <c r="D122" s="66" t="s">
        <v>175</v>
      </c>
      <c r="E122" s="148" t="s">
        <v>3410</v>
      </c>
      <c r="F122" s="155">
        <v>1</v>
      </c>
      <c r="G122" s="139">
        <v>334</v>
      </c>
      <c r="H122" s="139">
        <f t="shared" si="3"/>
        <v>334</v>
      </c>
      <c r="I122" s="28"/>
      <c r="J122" s="40" t="s">
        <v>1850</v>
      </c>
      <c r="K122" s="47" t="s">
        <v>4274</v>
      </c>
      <c r="L122" s="26"/>
      <c r="M122" s="30">
        <v>46084</v>
      </c>
      <c r="N122" s="27"/>
      <c r="O122" s="26"/>
      <c r="P122" s="30">
        <v>46098</v>
      </c>
      <c r="Q122" s="375"/>
    </row>
    <row r="123" spans="2:17" s="4" customFormat="1" ht="19.7" customHeight="1">
      <c r="B123" s="66">
        <v>10</v>
      </c>
      <c r="C123" s="66" t="s">
        <v>175</v>
      </c>
      <c r="D123" s="66" t="s">
        <v>175</v>
      </c>
      <c r="E123" s="148" t="s">
        <v>4386</v>
      </c>
      <c r="F123" s="155">
        <v>1</v>
      </c>
      <c r="G123" s="139">
        <v>290</v>
      </c>
      <c r="H123" s="139">
        <f t="shared" si="3"/>
        <v>290</v>
      </c>
      <c r="I123" s="28"/>
      <c r="J123" s="40" t="s">
        <v>4314</v>
      </c>
      <c r="K123" s="47" t="s">
        <v>4274</v>
      </c>
      <c r="L123" s="26"/>
      <c r="M123" s="30">
        <v>46084</v>
      </c>
      <c r="N123" s="27"/>
      <c r="O123" s="26"/>
      <c r="P123" s="30">
        <v>46098</v>
      </c>
      <c r="Q123" s="375"/>
    </row>
    <row r="124" spans="2:17" s="4" customFormat="1" ht="19.7" customHeight="1">
      <c r="B124" s="66">
        <v>10</v>
      </c>
      <c r="C124" s="66" t="s">
        <v>175</v>
      </c>
      <c r="D124" s="66" t="s">
        <v>175</v>
      </c>
      <c r="E124" s="148" t="s">
        <v>4387</v>
      </c>
      <c r="F124" s="155">
        <v>1</v>
      </c>
      <c r="G124" s="139">
        <v>990</v>
      </c>
      <c r="H124" s="139">
        <f t="shared" si="3"/>
        <v>990</v>
      </c>
      <c r="I124" s="28"/>
      <c r="J124" s="40" t="s">
        <v>4388</v>
      </c>
      <c r="K124" s="47" t="s">
        <v>4274</v>
      </c>
      <c r="L124" s="26"/>
      <c r="M124" s="30">
        <v>46084</v>
      </c>
      <c r="N124" s="27"/>
      <c r="O124" s="26"/>
      <c r="P124" s="30">
        <v>46098</v>
      </c>
      <c r="Q124" s="375"/>
    </row>
    <row r="125" spans="2:17" s="4" customFormat="1" ht="19.7" customHeight="1">
      <c r="B125" s="66">
        <v>10</v>
      </c>
      <c r="C125" s="66" t="s">
        <v>1853</v>
      </c>
      <c r="D125" s="66" t="s">
        <v>175</v>
      </c>
      <c r="E125" s="148" t="s">
        <v>4389</v>
      </c>
      <c r="F125" s="155">
        <v>1</v>
      </c>
      <c r="G125" s="139">
        <v>3762</v>
      </c>
      <c r="H125" s="139">
        <f>F125*G125</f>
        <v>3762</v>
      </c>
      <c r="I125" s="28"/>
      <c r="J125" s="40" t="s">
        <v>4390</v>
      </c>
      <c r="K125" s="47" t="s">
        <v>4274</v>
      </c>
      <c r="L125" s="26"/>
      <c r="M125" s="30">
        <v>46084</v>
      </c>
      <c r="N125" s="27"/>
      <c r="O125" s="26"/>
      <c r="P125" s="30">
        <v>46098</v>
      </c>
      <c r="Q125" s="375"/>
    </row>
    <row r="126" spans="2:17" s="4" customFormat="1" ht="19.7" customHeight="1">
      <c r="B126" s="66">
        <v>10</v>
      </c>
      <c r="C126" s="66" t="s">
        <v>1853</v>
      </c>
      <c r="D126" s="66" t="s">
        <v>175</v>
      </c>
      <c r="E126" s="148" t="s">
        <v>4391</v>
      </c>
      <c r="F126" s="155">
        <v>1</v>
      </c>
      <c r="G126" s="139">
        <v>3796</v>
      </c>
      <c r="H126" s="139">
        <f t="shared" si="3"/>
        <v>3796</v>
      </c>
      <c r="I126" s="28"/>
      <c r="J126" s="108" t="s">
        <v>4392</v>
      </c>
      <c r="K126" s="47" t="s">
        <v>4274</v>
      </c>
      <c r="L126" s="26"/>
      <c r="M126" s="30">
        <v>46084</v>
      </c>
      <c r="N126" s="27"/>
      <c r="O126" s="26"/>
      <c r="P126" s="30">
        <v>46098</v>
      </c>
      <c r="Q126" s="375"/>
    </row>
    <row r="127" spans="2:17" s="4" customFormat="1" ht="19.7" customHeight="1">
      <c r="B127" s="66">
        <v>10</v>
      </c>
      <c r="C127" s="66" t="s">
        <v>1853</v>
      </c>
      <c r="D127" s="66" t="s">
        <v>175</v>
      </c>
      <c r="E127" s="148" t="s">
        <v>4393</v>
      </c>
      <c r="F127" s="155">
        <v>1</v>
      </c>
      <c r="G127" s="139">
        <v>12826</v>
      </c>
      <c r="H127" s="139">
        <f t="shared" si="3"/>
        <v>12826</v>
      </c>
      <c r="I127" s="28"/>
      <c r="J127" s="108" t="s">
        <v>4394</v>
      </c>
      <c r="K127" s="47" t="s">
        <v>4274</v>
      </c>
      <c r="L127" s="26"/>
      <c r="M127" s="30">
        <v>46084</v>
      </c>
      <c r="N127" s="27"/>
      <c r="O127" s="26"/>
      <c r="P127" s="30">
        <v>46098</v>
      </c>
      <c r="Q127" s="375"/>
    </row>
    <row r="128" spans="2:17" s="4" customFormat="1" ht="19.7" customHeight="1">
      <c r="B128" s="66">
        <v>10</v>
      </c>
      <c r="C128" s="66" t="s">
        <v>1853</v>
      </c>
      <c r="D128" s="66" t="s">
        <v>175</v>
      </c>
      <c r="E128" s="148" t="s">
        <v>4395</v>
      </c>
      <c r="F128" s="155">
        <v>1</v>
      </c>
      <c r="G128" s="139">
        <v>7294</v>
      </c>
      <c r="H128" s="139">
        <f t="shared" si="3"/>
        <v>7294</v>
      </c>
      <c r="I128" s="28"/>
      <c r="J128" s="108" t="s">
        <v>4396</v>
      </c>
      <c r="K128" s="47" t="s">
        <v>4274</v>
      </c>
      <c r="L128" s="26"/>
      <c r="M128" s="30">
        <v>46084</v>
      </c>
      <c r="N128" s="27"/>
      <c r="O128" s="26"/>
      <c r="P128" s="30">
        <v>46098</v>
      </c>
      <c r="Q128" s="375"/>
    </row>
    <row r="129" spans="2:17" s="4" customFormat="1" ht="19.7" customHeight="1">
      <c r="B129" s="66">
        <v>10</v>
      </c>
      <c r="C129" s="66" t="s">
        <v>1853</v>
      </c>
      <c r="D129" s="66" t="s">
        <v>175</v>
      </c>
      <c r="E129" s="148" t="s">
        <v>4397</v>
      </c>
      <c r="F129" s="155">
        <v>1</v>
      </c>
      <c r="G129" s="139">
        <v>7059</v>
      </c>
      <c r="H129" s="139">
        <f t="shared" si="3"/>
        <v>7059</v>
      </c>
      <c r="I129" s="28"/>
      <c r="J129" s="108" t="s">
        <v>4398</v>
      </c>
      <c r="K129" s="47" t="s">
        <v>4274</v>
      </c>
      <c r="L129" s="26"/>
      <c r="M129" s="30">
        <v>46084</v>
      </c>
      <c r="N129" s="27"/>
      <c r="O129" s="26"/>
      <c r="P129" s="30">
        <v>46098</v>
      </c>
      <c r="Q129" s="375"/>
    </row>
    <row r="130" spans="2:17" s="4" customFormat="1" ht="19.7" customHeight="1">
      <c r="B130" s="27"/>
      <c r="C130" s="27"/>
      <c r="D130" s="27"/>
      <c r="E130" s="108"/>
      <c r="F130" s="26"/>
      <c r="G130" s="139">
        <v>0</v>
      </c>
      <c r="H130" s="139">
        <f t="shared" si="3"/>
        <v>0</v>
      </c>
      <c r="I130" s="28"/>
      <c r="J130" s="40"/>
      <c r="K130" s="47"/>
      <c r="L130" s="26"/>
      <c r="M130" s="30"/>
      <c r="N130" s="27"/>
      <c r="O130" s="26"/>
      <c r="P130" s="30"/>
      <c r="Q130" s="375"/>
    </row>
    <row r="131" spans="2:17" s="4" customFormat="1" ht="19.7" customHeight="1">
      <c r="B131" s="27">
        <v>10</v>
      </c>
      <c r="C131" s="715" t="s">
        <v>1908</v>
      </c>
      <c r="D131" s="715" t="s">
        <v>1908</v>
      </c>
      <c r="E131" s="108" t="s">
        <v>4264</v>
      </c>
      <c r="F131" s="26">
        <v>2</v>
      </c>
      <c r="G131" s="139">
        <v>28000</v>
      </c>
      <c r="H131" s="139">
        <f t="shared" si="3"/>
        <v>56000</v>
      </c>
      <c r="I131" s="28"/>
      <c r="J131" s="40"/>
      <c r="K131" s="47" t="s">
        <v>4262</v>
      </c>
      <c r="L131" s="26"/>
      <c r="M131" s="30">
        <v>46105</v>
      </c>
      <c r="N131" s="27"/>
      <c r="O131" s="26" t="s">
        <v>4399</v>
      </c>
      <c r="P131" s="30"/>
      <c r="Q131" s="375"/>
    </row>
    <row r="132" spans="2:17" s="4" customFormat="1" ht="19.7" customHeight="1">
      <c r="B132" s="27"/>
      <c r="C132" s="27"/>
      <c r="D132" s="27"/>
      <c r="E132" s="108"/>
      <c r="F132" s="26"/>
      <c r="G132" s="139">
        <v>0</v>
      </c>
      <c r="H132" s="139">
        <f t="shared" si="3"/>
        <v>0</v>
      </c>
      <c r="I132" s="28"/>
      <c r="J132" s="40"/>
      <c r="K132" s="47"/>
      <c r="L132" s="26"/>
      <c r="M132" s="30"/>
      <c r="N132" s="27"/>
      <c r="O132" s="26"/>
      <c r="P132" s="30"/>
      <c r="Q132" s="375"/>
    </row>
    <row r="133" spans="2:17" s="4" customFormat="1" ht="19.7" customHeight="1">
      <c r="B133" s="27"/>
      <c r="C133" s="27"/>
      <c r="D133" s="27"/>
      <c r="E133" s="108"/>
      <c r="F133" s="26"/>
      <c r="G133" s="139">
        <v>0</v>
      </c>
      <c r="H133" s="139">
        <f t="shared" si="3"/>
        <v>0</v>
      </c>
      <c r="I133" s="28"/>
      <c r="J133" s="40"/>
      <c r="K133" s="47"/>
      <c r="L133" s="26"/>
      <c r="M133" s="30"/>
      <c r="N133" s="27"/>
      <c r="O133" s="26"/>
      <c r="P133" s="30"/>
      <c r="Q133" s="375"/>
    </row>
    <row r="134" spans="2:17" ht="19.7" customHeight="1">
      <c r="B134" s="27"/>
      <c r="C134" s="27"/>
      <c r="D134" s="27"/>
      <c r="E134" s="108"/>
      <c r="F134" s="26"/>
      <c r="G134" s="139">
        <v>0</v>
      </c>
      <c r="H134" s="139">
        <v>0</v>
      </c>
      <c r="I134" s="28"/>
      <c r="J134" s="40"/>
      <c r="K134" s="47"/>
      <c r="L134" s="26"/>
      <c r="M134" s="30"/>
      <c r="N134" s="27"/>
      <c r="O134" s="26"/>
      <c r="P134" s="30"/>
      <c r="Q134" s="375"/>
    </row>
    <row r="135" spans="2:17" ht="19.7" customHeight="1"/>
    <row r="136" spans="2:17" ht="19.7" customHeight="1"/>
    <row r="137" spans="2:17" ht="19.7" customHeight="1"/>
    <row r="138" spans="2:17" ht="19.7" customHeight="1"/>
    <row r="139" spans="2:17" ht="19.7" customHeight="1"/>
    <row r="140" spans="2:17" ht="19.7" customHeight="1"/>
    <row r="141" spans="2:17" ht="19.7" customHeight="1"/>
    <row r="142" spans="2:17" ht="19.7" customHeight="1"/>
    <row r="143" spans="2:17" ht="19.7" customHeight="1"/>
    <row r="144" spans="2:17" ht="19.7" customHeight="1"/>
    <row r="145" ht="19.7" customHeight="1"/>
    <row r="146" ht="19.7" customHeight="1"/>
    <row r="147" ht="19.7" customHeight="1"/>
    <row r="148" ht="19.7" customHeight="1"/>
    <row r="149" ht="19.7" customHeight="1"/>
    <row r="150" ht="19.7" customHeight="1"/>
    <row r="151" ht="19.7" customHeight="1"/>
    <row r="152" ht="19.7" customHeight="1"/>
    <row r="153" ht="19.7" customHeight="1"/>
    <row r="154" ht="19.7" customHeight="1"/>
    <row r="155" ht="19.7" customHeight="1"/>
    <row r="156" ht="19.7" customHeight="1"/>
    <row r="157" ht="19.7" customHeight="1"/>
    <row r="158" ht="19.7" customHeight="1"/>
    <row r="159" ht="19.7" customHeight="1"/>
  </sheetData>
  <autoFilter ref="B8:O57" xr:uid="{A12EAE49-4755-4CA8-B300-0E1B51B92B25}"/>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53B71-C84C-4841-AB1F-4C33EC6CC552}">
  <dimension ref="B2:Q28"/>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4400</v>
      </c>
      <c r="G2" s="5" t="s">
        <v>2</v>
      </c>
      <c r="H2" s="6"/>
      <c r="I2" s="7"/>
      <c r="J2" s="8">
        <f>SUM(H:H)</f>
        <v>180270</v>
      </c>
    </row>
    <row r="3" spans="2:17" ht="20.100000000000001" customHeight="1">
      <c r="B3" s="2" t="s">
        <v>3</v>
      </c>
      <c r="C3" s="2"/>
      <c r="D3" s="2"/>
      <c r="E3" s="13" t="s">
        <v>4401</v>
      </c>
    </row>
    <row r="4" spans="2:17" ht="20.100000000000001" customHeight="1">
      <c r="B4" s="2" t="s">
        <v>996</v>
      </c>
      <c r="C4" s="2"/>
      <c r="D4" s="2"/>
      <c r="E4" s="13">
        <v>229524</v>
      </c>
    </row>
    <row r="5" spans="2:17" ht="20.100000000000001" customHeight="1">
      <c r="B5" s="2" t="s">
        <v>9</v>
      </c>
      <c r="C5" s="2"/>
      <c r="D5" s="2"/>
      <c r="E5" s="16">
        <v>46070</v>
      </c>
    </row>
    <row r="6" spans="2:17" ht="20.100000000000001" customHeight="1">
      <c r="B6" s="2" t="s">
        <v>10</v>
      </c>
      <c r="C6" s="2"/>
      <c r="D6" s="2"/>
      <c r="E6" s="16">
        <v>46087</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702">
        <v>0</v>
      </c>
      <c r="H9" s="702">
        <f t="shared" ref="H9:H15" si="0">F9*G9</f>
        <v>0</v>
      </c>
      <c r="I9" s="28"/>
      <c r="J9" s="47"/>
      <c r="K9" s="47"/>
      <c r="L9" s="26"/>
      <c r="M9" s="30"/>
      <c r="N9" s="27"/>
      <c r="O9" s="26"/>
      <c r="P9" s="30"/>
      <c r="Q9" s="375"/>
    </row>
    <row r="10" spans="2:17" s="4" customFormat="1" ht="19.7" customHeight="1">
      <c r="B10" s="27">
        <v>7</v>
      </c>
      <c r="C10" s="202"/>
      <c r="D10" s="202"/>
      <c r="E10" s="148" t="s">
        <v>1071</v>
      </c>
      <c r="F10" s="67">
        <v>7</v>
      </c>
      <c r="G10" s="768">
        <v>5000</v>
      </c>
      <c r="H10" s="709">
        <f t="shared" si="0"/>
        <v>35000</v>
      </c>
      <c r="I10" s="710"/>
      <c r="J10" s="69"/>
      <c r="K10" s="26"/>
      <c r="L10" s="26"/>
      <c r="M10" s="30"/>
      <c r="N10" s="27"/>
      <c r="O10" s="26"/>
      <c r="P10" s="30"/>
      <c r="Q10" s="375"/>
    </row>
    <row r="11" spans="2:17" s="4" customFormat="1" ht="19.7" customHeight="1">
      <c r="B11" s="27">
        <v>7</v>
      </c>
      <c r="C11" s="499"/>
      <c r="D11" s="499"/>
      <c r="E11" s="148" t="s">
        <v>1072</v>
      </c>
      <c r="F11" s="67">
        <v>12</v>
      </c>
      <c r="G11" s="768">
        <v>5000</v>
      </c>
      <c r="H11" s="709">
        <f t="shared" si="0"/>
        <v>60000</v>
      </c>
      <c r="I11" s="710"/>
      <c r="J11" s="69"/>
      <c r="K11" s="26"/>
      <c r="L11" s="26"/>
      <c r="M11" s="30"/>
      <c r="N11" s="27"/>
      <c r="O11" s="26"/>
      <c r="P11" s="30"/>
      <c r="Q11" s="375"/>
    </row>
    <row r="12" spans="2:17" s="4" customFormat="1" ht="19.7" customHeight="1">
      <c r="B12" s="66"/>
      <c r="C12" s="66"/>
      <c r="D12" s="66"/>
      <c r="E12" s="148"/>
      <c r="F12" s="67"/>
      <c r="G12" s="708">
        <v>0</v>
      </c>
      <c r="H12" s="709">
        <f t="shared" si="0"/>
        <v>0</v>
      </c>
      <c r="I12" s="710"/>
      <c r="J12" s="69"/>
      <c r="K12" s="26"/>
      <c r="L12" s="26"/>
      <c r="M12" s="30"/>
      <c r="N12" s="27"/>
      <c r="O12" s="26"/>
      <c r="P12" s="30"/>
      <c r="Q12" s="375"/>
    </row>
    <row r="13" spans="2:17" s="4" customFormat="1" ht="19.7" customHeight="1">
      <c r="B13" s="66">
        <v>1</v>
      </c>
      <c r="C13" s="66" t="s">
        <v>2200</v>
      </c>
      <c r="D13" s="66" t="s">
        <v>2200</v>
      </c>
      <c r="E13" s="1650" t="s">
        <v>4402</v>
      </c>
      <c r="F13" s="67">
        <v>1</v>
      </c>
      <c r="G13" s="708">
        <v>0</v>
      </c>
      <c r="H13" s="709">
        <f t="shared" si="0"/>
        <v>0</v>
      </c>
      <c r="I13" s="710"/>
      <c r="J13" s="69" t="s">
        <v>4403</v>
      </c>
      <c r="K13" s="26"/>
      <c r="L13" s="26"/>
      <c r="M13" s="30">
        <v>46031</v>
      </c>
      <c r="N13" s="27"/>
      <c r="O13" s="42">
        <v>46070</v>
      </c>
      <c r="P13" s="30"/>
      <c r="Q13" s="375">
        <v>46055</v>
      </c>
    </row>
    <row r="14" spans="2:17" s="4" customFormat="1" ht="19.7" customHeight="1">
      <c r="B14" s="66">
        <v>2</v>
      </c>
      <c r="C14" s="66" t="s">
        <v>2200</v>
      </c>
      <c r="D14" s="66" t="s">
        <v>2200</v>
      </c>
      <c r="E14" s="148" t="s">
        <v>4404</v>
      </c>
      <c r="F14" s="155">
        <v>1</v>
      </c>
      <c r="G14" s="139">
        <v>0</v>
      </c>
      <c r="H14" s="139">
        <f t="shared" si="0"/>
        <v>0</v>
      </c>
      <c r="I14" s="28"/>
      <c r="J14" s="40" t="s">
        <v>4405</v>
      </c>
      <c r="K14" s="26"/>
      <c r="L14" s="26"/>
      <c r="M14" s="30">
        <v>46031</v>
      </c>
      <c r="N14" s="27"/>
      <c r="O14" s="42">
        <v>46070</v>
      </c>
      <c r="P14" s="30"/>
      <c r="Q14" s="375">
        <v>46055</v>
      </c>
    </row>
    <row r="15" spans="2:17" s="4" customFormat="1" ht="19.7" customHeight="1">
      <c r="B15" s="27"/>
      <c r="C15" s="27"/>
      <c r="D15" s="27"/>
      <c r="E15" s="108"/>
      <c r="F15" s="26"/>
      <c r="G15" s="139">
        <v>0</v>
      </c>
      <c r="H15" s="139">
        <f t="shared" si="0"/>
        <v>0</v>
      </c>
      <c r="I15" s="28"/>
      <c r="J15" s="40"/>
      <c r="K15" s="26"/>
      <c r="L15" s="26"/>
      <c r="M15" s="30"/>
      <c r="N15" s="27"/>
      <c r="O15" s="26"/>
      <c r="P15" s="30"/>
      <c r="Q15" s="375"/>
    </row>
    <row r="16" spans="2:17" s="4" customFormat="1" ht="19.7" customHeight="1">
      <c r="B16" s="202">
        <v>3</v>
      </c>
      <c r="C16" s="202" t="s">
        <v>287</v>
      </c>
      <c r="D16" s="202" t="s">
        <v>287</v>
      </c>
      <c r="E16" s="148" t="s">
        <v>1743</v>
      </c>
      <c r="F16" s="67">
        <v>2</v>
      </c>
      <c r="G16" s="708">
        <v>3170</v>
      </c>
      <c r="H16" s="709">
        <v>6340</v>
      </c>
      <c r="I16" s="710"/>
      <c r="J16" s="69" t="s">
        <v>4406</v>
      </c>
      <c r="K16" s="378" t="s">
        <v>4407</v>
      </c>
      <c r="L16" s="281"/>
      <c r="M16" s="753">
        <v>46041</v>
      </c>
      <c r="N16" s="499"/>
      <c r="O16" s="755"/>
      <c r="P16" s="756">
        <v>46056</v>
      </c>
      <c r="Q16" s="375"/>
    </row>
    <row r="17" spans="2:17" s="4" customFormat="1" ht="19.7" customHeight="1">
      <c r="B17" s="202"/>
      <c r="C17" s="202"/>
      <c r="D17" s="202"/>
      <c r="E17" s="148"/>
      <c r="F17" s="67"/>
      <c r="G17" s="708">
        <v>0</v>
      </c>
      <c r="H17" s="709">
        <v>0</v>
      </c>
      <c r="I17" s="710"/>
      <c r="J17" s="69"/>
      <c r="K17" s="281"/>
      <c r="L17" s="281"/>
      <c r="M17" s="753"/>
      <c r="N17" s="499"/>
      <c r="O17" s="755"/>
      <c r="P17" s="756"/>
      <c r="Q17" s="375"/>
    </row>
    <row r="18" spans="2:17" s="4" customFormat="1" ht="19.7" customHeight="1">
      <c r="B18" s="202">
        <v>7</v>
      </c>
      <c r="C18" s="202" t="s">
        <v>924</v>
      </c>
      <c r="D18" s="202" t="s">
        <v>287</v>
      </c>
      <c r="E18" s="148" t="s">
        <v>1432</v>
      </c>
      <c r="F18" s="67">
        <v>6</v>
      </c>
      <c r="G18" s="708">
        <v>193</v>
      </c>
      <c r="H18" s="709">
        <v>1158</v>
      </c>
      <c r="I18" s="710"/>
      <c r="J18" s="69" t="s">
        <v>1846</v>
      </c>
      <c r="K18" s="378" t="s">
        <v>4407</v>
      </c>
      <c r="L18" s="281"/>
      <c r="M18" s="753">
        <v>46041</v>
      </c>
      <c r="N18" s="499"/>
      <c r="O18" s="755"/>
      <c r="P18" s="756">
        <v>46056</v>
      </c>
      <c r="Q18" s="375"/>
    </row>
    <row r="19" spans="2:17" s="4" customFormat="1" ht="19.7" customHeight="1">
      <c r="B19" s="202">
        <v>7</v>
      </c>
      <c r="C19" s="202" t="s">
        <v>287</v>
      </c>
      <c r="D19" s="202" t="s">
        <v>287</v>
      </c>
      <c r="E19" s="148" t="s">
        <v>4408</v>
      </c>
      <c r="F19" s="67">
        <v>2</v>
      </c>
      <c r="G19" s="708">
        <v>17690</v>
      </c>
      <c r="H19" s="709">
        <v>35380</v>
      </c>
      <c r="I19" s="710"/>
      <c r="J19" s="69" t="s">
        <v>4409</v>
      </c>
      <c r="K19" s="378" t="s">
        <v>4407</v>
      </c>
      <c r="L19" s="281"/>
      <c r="M19" s="753">
        <v>46041</v>
      </c>
      <c r="N19" s="499"/>
      <c r="O19" s="755"/>
      <c r="P19" s="756">
        <v>46056</v>
      </c>
      <c r="Q19" s="375"/>
    </row>
    <row r="20" spans="2:17" s="4" customFormat="1" ht="19.7" customHeight="1">
      <c r="B20" s="202">
        <v>7</v>
      </c>
      <c r="C20" s="202" t="s">
        <v>287</v>
      </c>
      <c r="D20" s="202" t="s">
        <v>287</v>
      </c>
      <c r="E20" s="148" t="s">
        <v>4410</v>
      </c>
      <c r="F20" s="67">
        <v>2</v>
      </c>
      <c r="G20" s="708">
        <v>93</v>
      </c>
      <c r="H20" s="709">
        <v>186</v>
      </c>
      <c r="I20" s="710"/>
      <c r="J20" s="69" t="s">
        <v>4411</v>
      </c>
      <c r="K20" s="378" t="s">
        <v>4407</v>
      </c>
      <c r="L20" s="281"/>
      <c r="M20" s="753">
        <v>46041</v>
      </c>
      <c r="N20" s="499"/>
      <c r="O20" s="755"/>
      <c r="P20" s="756">
        <v>46056</v>
      </c>
      <c r="Q20" s="375"/>
    </row>
    <row r="21" spans="2:17" s="4" customFormat="1" ht="19.7" customHeight="1">
      <c r="B21" s="202">
        <v>7</v>
      </c>
      <c r="C21" s="202" t="s">
        <v>4294</v>
      </c>
      <c r="D21" s="202" t="s">
        <v>287</v>
      </c>
      <c r="E21" s="148" t="s">
        <v>4412</v>
      </c>
      <c r="F21" s="67">
        <v>1</v>
      </c>
      <c r="G21" s="708">
        <v>11272</v>
      </c>
      <c r="H21" s="709">
        <v>11272</v>
      </c>
      <c r="I21" s="710"/>
      <c r="J21" s="148" t="s">
        <v>4413</v>
      </c>
      <c r="K21" s="378" t="s">
        <v>4407</v>
      </c>
      <c r="L21" s="281"/>
      <c r="M21" s="753">
        <v>46041</v>
      </c>
      <c r="N21" s="499"/>
      <c r="O21" s="755"/>
      <c r="P21" s="756">
        <v>46056</v>
      </c>
      <c r="Q21" s="375"/>
    </row>
    <row r="22" spans="2:17" s="4" customFormat="1" ht="19.7" customHeight="1">
      <c r="B22" s="202">
        <v>7</v>
      </c>
      <c r="C22" s="202" t="s">
        <v>4294</v>
      </c>
      <c r="D22" s="202" t="s">
        <v>287</v>
      </c>
      <c r="E22" s="148" t="s">
        <v>4414</v>
      </c>
      <c r="F22" s="67">
        <v>2</v>
      </c>
      <c r="G22" s="708">
        <v>5319</v>
      </c>
      <c r="H22" s="709">
        <v>10638</v>
      </c>
      <c r="I22" s="710"/>
      <c r="J22" s="148" t="s">
        <v>4415</v>
      </c>
      <c r="K22" s="378" t="s">
        <v>4407</v>
      </c>
      <c r="L22" s="281"/>
      <c r="M22" s="753">
        <v>46041</v>
      </c>
      <c r="N22" s="499"/>
      <c r="O22" s="755"/>
      <c r="P22" s="756">
        <v>46056</v>
      </c>
      <c r="Q22" s="375"/>
    </row>
    <row r="23" spans="2:17" s="4" customFormat="1" ht="19.7" customHeight="1">
      <c r="B23" s="202">
        <v>7</v>
      </c>
      <c r="C23" s="202" t="s">
        <v>4294</v>
      </c>
      <c r="D23" s="202" t="s">
        <v>287</v>
      </c>
      <c r="E23" s="148" t="s">
        <v>4416</v>
      </c>
      <c r="F23" s="67">
        <v>2</v>
      </c>
      <c r="G23" s="708">
        <v>5265</v>
      </c>
      <c r="H23" s="709">
        <v>10530</v>
      </c>
      <c r="I23" s="710"/>
      <c r="J23" s="148" t="s">
        <v>4417</v>
      </c>
      <c r="K23" s="378" t="s">
        <v>4407</v>
      </c>
      <c r="L23" s="281"/>
      <c r="M23" s="753">
        <v>46041</v>
      </c>
      <c r="N23" s="499"/>
      <c r="O23" s="755"/>
      <c r="P23" s="756">
        <v>46056</v>
      </c>
      <c r="Q23" s="375"/>
    </row>
    <row r="24" spans="2:17" s="4" customFormat="1" ht="19.7" customHeight="1">
      <c r="B24" s="202">
        <v>7</v>
      </c>
      <c r="C24" s="202" t="s">
        <v>4294</v>
      </c>
      <c r="D24" s="202" t="s">
        <v>287</v>
      </c>
      <c r="E24" s="148" t="s">
        <v>4418</v>
      </c>
      <c r="F24" s="67">
        <v>2</v>
      </c>
      <c r="G24" s="708">
        <v>4883</v>
      </c>
      <c r="H24" s="709">
        <v>9766</v>
      </c>
      <c r="I24" s="710"/>
      <c r="J24" s="148" t="s">
        <v>4419</v>
      </c>
      <c r="K24" s="378" t="s">
        <v>4407</v>
      </c>
      <c r="L24" s="281"/>
      <c r="M24" s="753">
        <v>46041</v>
      </c>
      <c r="N24" s="499"/>
      <c r="O24" s="755"/>
      <c r="P24" s="756">
        <v>46056</v>
      </c>
      <c r="Q24" s="375"/>
    </row>
    <row r="25" spans="2:17" s="4" customFormat="1" ht="19.7" customHeight="1">
      <c r="B25" s="27"/>
      <c r="C25" s="27"/>
      <c r="D25" s="27"/>
      <c r="E25" s="108"/>
      <c r="F25" s="26"/>
      <c r="G25" s="139">
        <v>0</v>
      </c>
      <c r="H25" s="139">
        <f>F25*G25</f>
        <v>0</v>
      </c>
      <c r="I25" s="28"/>
      <c r="J25" s="40"/>
      <c r="K25" s="26"/>
      <c r="L25" s="26"/>
      <c r="M25" s="30"/>
      <c r="N25" s="27"/>
      <c r="O25" s="26"/>
      <c r="P25" s="30"/>
      <c r="Q25" s="375"/>
    </row>
    <row r="26" spans="2:17" s="4" customFormat="1" ht="19.7" customHeight="1">
      <c r="B26" s="27"/>
      <c r="C26" s="27"/>
      <c r="D26" s="27"/>
      <c r="E26" s="108"/>
      <c r="F26" s="26"/>
      <c r="G26" s="139">
        <v>0</v>
      </c>
      <c r="H26" s="139">
        <f>F26*G26</f>
        <v>0</v>
      </c>
      <c r="I26" s="28"/>
      <c r="J26" s="40"/>
      <c r="K26" s="26"/>
      <c r="L26" s="26"/>
      <c r="M26" s="30"/>
      <c r="N26" s="27"/>
      <c r="O26" s="26"/>
      <c r="P26" s="30"/>
      <c r="Q26" s="375"/>
    </row>
    <row r="27" spans="2:17" s="4" customFormat="1" ht="19.7" customHeight="1">
      <c r="B27" s="27"/>
      <c r="C27" s="27"/>
      <c r="D27" s="27"/>
      <c r="E27" s="108"/>
      <c r="F27" s="26"/>
      <c r="G27" s="139">
        <v>0</v>
      </c>
      <c r="H27" s="139">
        <f>F27*G27</f>
        <v>0</v>
      </c>
      <c r="I27" s="28"/>
      <c r="J27" s="40"/>
      <c r="K27" s="26"/>
      <c r="L27" s="26"/>
      <c r="M27" s="30"/>
      <c r="N27" s="27"/>
      <c r="O27" s="26"/>
      <c r="P27" s="30"/>
      <c r="Q27" s="375"/>
    </row>
    <row r="28" spans="2:17">
      <c r="G28" s="10"/>
      <c r="H28" s="10"/>
    </row>
  </sheetData>
  <autoFilter ref="B8:O27" xr:uid="{0EE80BF9-F69A-434A-BF24-5F21B7F2FA86}"/>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D948-E3F8-4D6C-B1A9-8EFC6E5638B5}">
  <dimension ref="B2:Q14"/>
  <sheetViews>
    <sheetView zoomScale="70" zoomScaleNormal="70" workbookViewId="0">
      <pane xSplit="10" ySplit="9" topLeftCell="K10" activePane="bottomRight" state="frozen"/>
      <selection pane="topRight" activeCell="K1" sqref="K1"/>
      <selection pane="bottomLeft" activeCell="A9" sqref="A9"/>
      <selection pane="bottomRight" activeCell="R17" sqref="R17"/>
    </sheetView>
  </sheetViews>
  <sheetFormatPr defaultRowHeight="18.75"/>
  <cols>
    <col min="1" max="1" width="2.625" style="1" customWidth="1"/>
    <col min="2" max="2" width="18.75" style="4" bestFit="1" customWidth="1"/>
    <col min="3" max="3" width="14.375" style="1" bestFit="1" customWidth="1"/>
    <col min="4" max="4" width="13.125" style="1" bestFit="1" customWidth="1"/>
    <col min="5" max="5" width="51.125" style="1" bestFit="1" customWidth="1"/>
    <col min="6" max="6" width="6.25" style="681" customWidth="1"/>
    <col min="7" max="7" width="9.875" style="373" bestFit="1" customWidth="1"/>
    <col min="8" max="8" width="9.875" style="495" bestFit="1" customWidth="1"/>
    <col min="9" max="9" width="31.375" style="10" bestFit="1" customWidth="1"/>
    <col min="10" max="10" width="29.5" style="1" customWidth="1"/>
    <col min="11" max="11" width="23.625" style="1" customWidth="1"/>
    <col min="12" max="12" width="11" style="4" customWidth="1"/>
    <col min="13" max="13" width="13.75" style="9" customWidth="1"/>
    <col min="14" max="14" width="6.375" style="1" customWidth="1"/>
    <col min="15" max="15" width="13.25" style="10" customWidth="1"/>
    <col min="16" max="16" width="14.5" style="11" customWidth="1"/>
    <col min="17" max="17" width="15.625" style="667" customWidth="1"/>
    <col min="18" max="256" width="9" style="1"/>
    <col min="257" max="257" width="2.625" style="1" customWidth="1"/>
    <col min="258" max="258" width="18.75" style="1" bestFit="1" customWidth="1"/>
    <col min="259" max="259" width="14.375" style="1" bestFit="1" customWidth="1"/>
    <col min="260" max="260" width="13.125" style="1" bestFit="1" customWidth="1"/>
    <col min="261" max="261" width="51.125" style="1" bestFit="1" customWidth="1"/>
    <col min="262" max="262" width="6.25" style="1" customWidth="1"/>
    <col min="263" max="264" width="9.875" style="1" bestFit="1" customWidth="1"/>
    <col min="265" max="265" width="31.375" style="1" bestFit="1" customWidth="1"/>
    <col min="266" max="266" width="29.5" style="1" customWidth="1"/>
    <col min="267" max="267" width="23.625" style="1" customWidth="1"/>
    <col min="268" max="268" width="11"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18.75" style="1" bestFit="1" customWidth="1"/>
    <col min="515" max="515" width="14.375" style="1" bestFit="1" customWidth="1"/>
    <col min="516" max="516" width="13.125" style="1" bestFit="1" customWidth="1"/>
    <col min="517" max="517" width="51.125" style="1" bestFit="1" customWidth="1"/>
    <col min="518" max="518" width="6.25" style="1" customWidth="1"/>
    <col min="519" max="520" width="9.875" style="1" bestFit="1" customWidth="1"/>
    <col min="521" max="521" width="31.375" style="1" bestFit="1" customWidth="1"/>
    <col min="522" max="522" width="29.5" style="1" customWidth="1"/>
    <col min="523" max="523" width="23.625" style="1" customWidth="1"/>
    <col min="524" max="524" width="11"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18.75" style="1" bestFit="1" customWidth="1"/>
    <col min="771" max="771" width="14.375" style="1" bestFit="1" customWidth="1"/>
    <col min="772" max="772" width="13.125" style="1" bestFit="1" customWidth="1"/>
    <col min="773" max="773" width="51.125" style="1" bestFit="1" customWidth="1"/>
    <col min="774" max="774" width="6.25" style="1" customWidth="1"/>
    <col min="775" max="776" width="9.875" style="1" bestFit="1" customWidth="1"/>
    <col min="777" max="777" width="31.375" style="1" bestFit="1" customWidth="1"/>
    <col min="778" max="778" width="29.5" style="1" customWidth="1"/>
    <col min="779" max="779" width="23.625" style="1" customWidth="1"/>
    <col min="780" max="780" width="11"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18.75" style="1" bestFit="1" customWidth="1"/>
    <col min="1027" max="1027" width="14.375" style="1" bestFit="1" customWidth="1"/>
    <col min="1028" max="1028" width="13.125" style="1" bestFit="1" customWidth="1"/>
    <col min="1029" max="1029" width="51.125" style="1" bestFit="1" customWidth="1"/>
    <col min="1030" max="1030" width="6.25" style="1" customWidth="1"/>
    <col min="1031" max="1032" width="9.875" style="1" bestFit="1" customWidth="1"/>
    <col min="1033" max="1033" width="31.375" style="1" bestFit="1" customWidth="1"/>
    <col min="1034" max="1034" width="29.5" style="1" customWidth="1"/>
    <col min="1035" max="1035" width="23.625" style="1" customWidth="1"/>
    <col min="1036" max="1036" width="11"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18.75" style="1" bestFit="1" customWidth="1"/>
    <col min="1283" max="1283" width="14.375" style="1" bestFit="1" customWidth="1"/>
    <col min="1284" max="1284" width="13.125" style="1" bestFit="1" customWidth="1"/>
    <col min="1285" max="1285" width="51.125" style="1" bestFit="1" customWidth="1"/>
    <col min="1286" max="1286" width="6.25" style="1" customWidth="1"/>
    <col min="1287" max="1288" width="9.875" style="1" bestFit="1" customWidth="1"/>
    <col min="1289" max="1289" width="31.375" style="1" bestFit="1" customWidth="1"/>
    <col min="1290" max="1290" width="29.5" style="1" customWidth="1"/>
    <col min="1291" max="1291" width="23.625" style="1" customWidth="1"/>
    <col min="1292" max="1292" width="11"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18.75" style="1" bestFit="1" customWidth="1"/>
    <col min="1539" max="1539" width="14.375" style="1" bestFit="1" customWidth="1"/>
    <col min="1540" max="1540" width="13.125" style="1" bestFit="1" customWidth="1"/>
    <col min="1541" max="1541" width="51.125" style="1" bestFit="1" customWidth="1"/>
    <col min="1542" max="1542" width="6.25" style="1" customWidth="1"/>
    <col min="1543" max="1544" width="9.875" style="1" bestFit="1" customWidth="1"/>
    <col min="1545" max="1545" width="31.375" style="1" bestFit="1" customWidth="1"/>
    <col min="1546" max="1546" width="29.5" style="1" customWidth="1"/>
    <col min="1547" max="1547" width="23.625" style="1" customWidth="1"/>
    <col min="1548" max="1548" width="11"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18.75" style="1" bestFit="1" customWidth="1"/>
    <col min="1795" max="1795" width="14.375" style="1" bestFit="1" customWidth="1"/>
    <col min="1796" max="1796" width="13.125" style="1" bestFit="1" customWidth="1"/>
    <col min="1797" max="1797" width="51.125" style="1" bestFit="1" customWidth="1"/>
    <col min="1798" max="1798" width="6.25" style="1" customWidth="1"/>
    <col min="1799" max="1800" width="9.875" style="1" bestFit="1" customWidth="1"/>
    <col min="1801" max="1801" width="31.375" style="1" bestFit="1" customWidth="1"/>
    <col min="1802" max="1802" width="29.5" style="1" customWidth="1"/>
    <col min="1803" max="1803" width="23.625" style="1" customWidth="1"/>
    <col min="1804" max="1804" width="11"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18.75" style="1" bestFit="1" customWidth="1"/>
    <col min="2051" max="2051" width="14.375" style="1" bestFit="1" customWidth="1"/>
    <col min="2052" max="2052" width="13.125" style="1" bestFit="1" customWidth="1"/>
    <col min="2053" max="2053" width="51.125" style="1" bestFit="1" customWidth="1"/>
    <col min="2054" max="2054" width="6.25" style="1" customWidth="1"/>
    <col min="2055" max="2056" width="9.875" style="1" bestFit="1" customWidth="1"/>
    <col min="2057" max="2057" width="31.375" style="1" bestFit="1" customWidth="1"/>
    <col min="2058" max="2058" width="29.5" style="1" customWidth="1"/>
    <col min="2059" max="2059" width="23.625" style="1" customWidth="1"/>
    <col min="2060" max="2060" width="11"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18.75" style="1" bestFit="1" customWidth="1"/>
    <col min="2307" max="2307" width="14.375" style="1" bestFit="1" customWidth="1"/>
    <col min="2308" max="2308" width="13.125" style="1" bestFit="1" customWidth="1"/>
    <col min="2309" max="2309" width="51.125" style="1" bestFit="1" customWidth="1"/>
    <col min="2310" max="2310" width="6.25" style="1" customWidth="1"/>
    <col min="2311" max="2312" width="9.875" style="1" bestFit="1" customWidth="1"/>
    <col min="2313" max="2313" width="31.375" style="1" bestFit="1" customWidth="1"/>
    <col min="2314" max="2314" width="29.5" style="1" customWidth="1"/>
    <col min="2315" max="2315" width="23.625" style="1" customWidth="1"/>
    <col min="2316" max="2316" width="11"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18.75" style="1" bestFit="1" customWidth="1"/>
    <col min="2563" max="2563" width="14.375" style="1" bestFit="1" customWidth="1"/>
    <col min="2564" max="2564" width="13.125" style="1" bestFit="1" customWidth="1"/>
    <col min="2565" max="2565" width="51.125" style="1" bestFit="1" customWidth="1"/>
    <col min="2566" max="2566" width="6.25" style="1" customWidth="1"/>
    <col min="2567" max="2568" width="9.875" style="1" bestFit="1" customWidth="1"/>
    <col min="2569" max="2569" width="31.375" style="1" bestFit="1" customWidth="1"/>
    <col min="2570" max="2570" width="29.5" style="1" customWidth="1"/>
    <col min="2571" max="2571" width="23.625" style="1" customWidth="1"/>
    <col min="2572" max="2572" width="11"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18.75" style="1" bestFit="1" customWidth="1"/>
    <col min="2819" max="2819" width="14.375" style="1" bestFit="1" customWidth="1"/>
    <col min="2820" max="2820" width="13.125" style="1" bestFit="1" customWidth="1"/>
    <col min="2821" max="2821" width="51.125" style="1" bestFit="1" customWidth="1"/>
    <col min="2822" max="2822" width="6.25" style="1" customWidth="1"/>
    <col min="2823" max="2824" width="9.875" style="1" bestFit="1" customWidth="1"/>
    <col min="2825" max="2825" width="31.375" style="1" bestFit="1" customWidth="1"/>
    <col min="2826" max="2826" width="29.5" style="1" customWidth="1"/>
    <col min="2827" max="2827" width="23.625" style="1" customWidth="1"/>
    <col min="2828" max="2828" width="11"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18.75" style="1" bestFit="1" customWidth="1"/>
    <col min="3075" max="3075" width="14.375" style="1" bestFit="1" customWidth="1"/>
    <col min="3076" max="3076" width="13.125" style="1" bestFit="1" customWidth="1"/>
    <col min="3077" max="3077" width="51.125" style="1" bestFit="1" customWidth="1"/>
    <col min="3078" max="3078" width="6.25" style="1" customWidth="1"/>
    <col min="3079" max="3080" width="9.875" style="1" bestFit="1" customWidth="1"/>
    <col min="3081" max="3081" width="31.375" style="1" bestFit="1" customWidth="1"/>
    <col min="3082" max="3082" width="29.5" style="1" customWidth="1"/>
    <col min="3083" max="3083" width="23.625" style="1" customWidth="1"/>
    <col min="3084" max="3084" width="11"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18.75" style="1" bestFit="1" customWidth="1"/>
    <col min="3331" max="3331" width="14.375" style="1" bestFit="1" customWidth="1"/>
    <col min="3332" max="3332" width="13.125" style="1" bestFit="1" customWidth="1"/>
    <col min="3333" max="3333" width="51.125" style="1" bestFit="1" customWidth="1"/>
    <col min="3334" max="3334" width="6.25" style="1" customWidth="1"/>
    <col min="3335" max="3336" width="9.875" style="1" bestFit="1" customWidth="1"/>
    <col min="3337" max="3337" width="31.375" style="1" bestFit="1" customWidth="1"/>
    <col min="3338" max="3338" width="29.5" style="1" customWidth="1"/>
    <col min="3339" max="3339" width="23.625" style="1" customWidth="1"/>
    <col min="3340" max="3340" width="11"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18.75" style="1" bestFit="1" customWidth="1"/>
    <col min="3587" max="3587" width="14.375" style="1" bestFit="1" customWidth="1"/>
    <col min="3588" max="3588" width="13.125" style="1" bestFit="1" customWidth="1"/>
    <col min="3589" max="3589" width="51.125" style="1" bestFit="1" customWidth="1"/>
    <col min="3590" max="3590" width="6.25" style="1" customWidth="1"/>
    <col min="3591" max="3592" width="9.875" style="1" bestFit="1" customWidth="1"/>
    <col min="3593" max="3593" width="31.375" style="1" bestFit="1" customWidth="1"/>
    <col min="3594" max="3594" width="29.5" style="1" customWidth="1"/>
    <col min="3595" max="3595" width="23.625" style="1" customWidth="1"/>
    <col min="3596" max="3596" width="11"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18.75" style="1" bestFit="1" customWidth="1"/>
    <col min="3843" max="3843" width="14.375" style="1" bestFit="1" customWidth="1"/>
    <col min="3844" max="3844" width="13.125" style="1" bestFit="1" customWidth="1"/>
    <col min="3845" max="3845" width="51.125" style="1" bestFit="1" customWidth="1"/>
    <col min="3846" max="3846" width="6.25" style="1" customWidth="1"/>
    <col min="3847" max="3848" width="9.875" style="1" bestFit="1" customWidth="1"/>
    <col min="3849" max="3849" width="31.375" style="1" bestFit="1" customWidth="1"/>
    <col min="3850" max="3850" width="29.5" style="1" customWidth="1"/>
    <col min="3851" max="3851" width="23.625" style="1" customWidth="1"/>
    <col min="3852" max="3852" width="11"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18.75" style="1" bestFit="1" customWidth="1"/>
    <col min="4099" max="4099" width="14.375" style="1" bestFit="1" customWidth="1"/>
    <col min="4100" max="4100" width="13.125" style="1" bestFit="1" customWidth="1"/>
    <col min="4101" max="4101" width="51.125" style="1" bestFit="1" customWidth="1"/>
    <col min="4102" max="4102" width="6.25" style="1" customWidth="1"/>
    <col min="4103" max="4104" width="9.875" style="1" bestFit="1" customWidth="1"/>
    <col min="4105" max="4105" width="31.375" style="1" bestFit="1" customWidth="1"/>
    <col min="4106" max="4106" width="29.5" style="1" customWidth="1"/>
    <col min="4107" max="4107" width="23.625" style="1" customWidth="1"/>
    <col min="4108" max="4108" width="11"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18.75" style="1" bestFit="1" customWidth="1"/>
    <col min="4355" max="4355" width="14.375" style="1" bestFit="1" customWidth="1"/>
    <col min="4356" max="4356" width="13.125" style="1" bestFit="1" customWidth="1"/>
    <col min="4357" max="4357" width="51.125" style="1" bestFit="1" customWidth="1"/>
    <col min="4358" max="4358" width="6.25" style="1" customWidth="1"/>
    <col min="4359" max="4360" width="9.875" style="1" bestFit="1" customWidth="1"/>
    <col min="4361" max="4361" width="31.375" style="1" bestFit="1" customWidth="1"/>
    <col min="4362" max="4362" width="29.5" style="1" customWidth="1"/>
    <col min="4363" max="4363" width="23.625" style="1" customWidth="1"/>
    <col min="4364" max="4364" width="11"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18.75" style="1" bestFit="1" customWidth="1"/>
    <col min="4611" max="4611" width="14.375" style="1" bestFit="1" customWidth="1"/>
    <col min="4612" max="4612" width="13.125" style="1" bestFit="1" customWidth="1"/>
    <col min="4613" max="4613" width="51.125" style="1" bestFit="1" customWidth="1"/>
    <col min="4614" max="4614" width="6.25" style="1" customWidth="1"/>
    <col min="4615" max="4616" width="9.875" style="1" bestFit="1" customWidth="1"/>
    <col min="4617" max="4617" width="31.375" style="1" bestFit="1" customWidth="1"/>
    <col min="4618" max="4618" width="29.5" style="1" customWidth="1"/>
    <col min="4619" max="4619" width="23.625" style="1" customWidth="1"/>
    <col min="4620" max="4620" width="11"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18.75" style="1" bestFit="1" customWidth="1"/>
    <col min="4867" max="4867" width="14.375" style="1" bestFit="1" customWidth="1"/>
    <col min="4868" max="4868" width="13.125" style="1" bestFit="1" customWidth="1"/>
    <col min="4869" max="4869" width="51.125" style="1" bestFit="1" customWidth="1"/>
    <col min="4870" max="4870" width="6.25" style="1" customWidth="1"/>
    <col min="4871" max="4872" width="9.875" style="1" bestFit="1" customWidth="1"/>
    <col min="4873" max="4873" width="31.375" style="1" bestFit="1" customWidth="1"/>
    <col min="4874" max="4874" width="29.5" style="1" customWidth="1"/>
    <col min="4875" max="4875" width="23.625" style="1" customWidth="1"/>
    <col min="4876" max="4876" width="11"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18.75" style="1" bestFit="1" customWidth="1"/>
    <col min="5123" max="5123" width="14.375" style="1" bestFit="1" customWidth="1"/>
    <col min="5124" max="5124" width="13.125" style="1" bestFit="1" customWidth="1"/>
    <col min="5125" max="5125" width="51.125" style="1" bestFit="1" customWidth="1"/>
    <col min="5126" max="5126" width="6.25" style="1" customWidth="1"/>
    <col min="5127" max="5128" width="9.875" style="1" bestFit="1" customWidth="1"/>
    <col min="5129" max="5129" width="31.375" style="1" bestFit="1" customWidth="1"/>
    <col min="5130" max="5130" width="29.5" style="1" customWidth="1"/>
    <col min="5131" max="5131" width="23.625" style="1" customWidth="1"/>
    <col min="5132" max="5132" width="11"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18.75" style="1" bestFit="1" customWidth="1"/>
    <col min="5379" max="5379" width="14.375" style="1" bestFit="1" customWidth="1"/>
    <col min="5380" max="5380" width="13.125" style="1" bestFit="1" customWidth="1"/>
    <col min="5381" max="5381" width="51.125" style="1" bestFit="1" customWidth="1"/>
    <col min="5382" max="5382" width="6.25" style="1" customWidth="1"/>
    <col min="5383" max="5384" width="9.875" style="1" bestFit="1" customWidth="1"/>
    <col min="5385" max="5385" width="31.375" style="1" bestFit="1" customWidth="1"/>
    <col min="5386" max="5386" width="29.5" style="1" customWidth="1"/>
    <col min="5387" max="5387" width="23.625" style="1" customWidth="1"/>
    <col min="5388" max="5388" width="11"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18.75" style="1" bestFit="1" customWidth="1"/>
    <col min="5635" max="5635" width="14.375" style="1" bestFit="1" customWidth="1"/>
    <col min="5636" max="5636" width="13.125" style="1" bestFit="1" customWidth="1"/>
    <col min="5637" max="5637" width="51.125" style="1" bestFit="1" customWidth="1"/>
    <col min="5638" max="5638" width="6.25" style="1" customWidth="1"/>
    <col min="5639" max="5640" width="9.875" style="1" bestFit="1" customWidth="1"/>
    <col min="5641" max="5641" width="31.375" style="1" bestFit="1" customWidth="1"/>
    <col min="5642" max="5642" width="29.5" style="1" customWidth="1"/>
    <col min="5643" max="5643" width="23.625" style="1" customWidth="1"/>
    <col min="5644" max="5644" width="11"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18.75" style="1" bestFit="1" customWidth="1"/>
    <col min="5891" max="5891" width="14.375" style="1" bestFit="1" customWidth="1"/>
    <col min="5892" max="5892" width="13.125" style="1" bestFit="1" customWidth="1"/>
    <col min="5893" max="5893" width="51.125" style="1" bestFit="1" customWidth="1"/>
    <col min="5894" max="5894" width="6.25" style="1" customWidth="1"/>
    <col min="5895" max="5896" width="9.875" style="1" bestFit="1" customWidth="1"/>
    <col min="5897" max="5897" width="31.375" style="1" bestFit="1" customWidth="1"/>
    <col min="5898" max="5898" width="29.5" style="1" customWidth="1"/>
    <col min="5899" max="5899" width="23.625" style="1" customWidth="1"/>
    <col min="5900" max="5900" width="11"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18.75" style="1" bestFit="1" customWidth="1"/>
    <col min="6147" max="6147" width="14.375" style="1" bestFit="1" customWidth="1"/>
    <col min="6148" max="6148" width="13.125" style="1" bestFit="1" customWidth="1"/>
    <col min="6149" max="6149" width="51.125" style="1" bestFit="1" customWidth="1"/>
    <col min="6150" max="6150" width="6.25" style="1" customWidth="1"/>
    <col min="6151" max="6152" width="9.875" style="1" bestFit="1" customWidth="1"/>
    <col min="6153" max="6153" width="31.375" style="1" bestFit="1" customWidth="1"/>
    <col min="6154" max="6154" width="29.5" style="1" customWidth="1"/>
    <col min="6155" max="6155" width="23.625" style="1" customWidth="1"/>
    <col min="6156" max="6156" width="11"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18.75" style="1" bestFit="1" customWidth="1"/>
    <col min="6403" max="6403" width="14.375" style="1" bestFit="1" customWidth="1"/>
    <col min="6404" max="6404" width="13.125" style="1" bestFit="1" customWidth="1"/>
    <col min="6405" max="6405" width="51.125" style="1" bestFit="1" customWidth="1"/>
    <col min="6406" max="6406" width="6.25" style="1" customWidth="1"/>
    <col min="6407" max="6408" width="9.875" style="1" bestFit="1" customWidth="1"/>
    <col min="6409" max="6409" width="31.375" style="1" bestFit="1" customWidth="1"/>
    <col min="6410" max="6410" width="29.5" style="1" customWidth="1"/>
    <col min="6411" max="6411" width="23.625" style="1" customWidth="1"/>
    <col min="6412" max="6412" width="11"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18.75" style="1" bestFit="1" customWidth="1"/>
    <col min="6659" max="6659" width="14.375" style="1" bestFit="1" customWidth="1"/>
    <col min="6660" max="6660" width="13.125" style="1" bestFit="1" customWidth="1"/>
    <col min="6661" max="6661" width="51.125" style="1" bestFit="1" customWidth="1"/>
    <col min="6662" max="6662" width="6.25" style="1" customWidth="1"/>
    <col min="6663" max="6664" width="9.875" style="1" bestFit="1" customWidth="1"/>
    <col min="6665" max="6665" width="31.375" style="1" bestFit="1" customWidth="1"/>
    <col min="6666" max="6666" width="29.5" style="1" customWidth="1"/>
    <col min="6667" max="6667" width="23.625" style="1" customWidth="1"/>
    <col min="6668" max="6668" width="11"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18.75" style="1" bestFit="1" customWidth="1"/>
    <col min="6915" max="6915" width="14.375" style="1" bestFit="1" customWidth="1"/>
    <col min="6916" max="6916" width="13.125" style="1" bestFit="1" customWidth="1"/>
    <col min="6917" max="6917" width="51.125" style="1" bestFit="1" customWidth="1"/>
    <col min="6918" max="6918" width="6.25" style="1" customWidth="1"/>
    <col min="6919" max="6920" width="9.875" style="1" bestFit="1" customWidth="1"/>
    <col min="6921" max="6921" width="31.375" style="1" bestFit="1" customWidth="1"/>
    <col min="6922" max="6922" width="29.5" style="1" customWidth="1"/>
    <col min="6923" max="6923" width="23.625" style="1" customWidth="1"/>
    <col min="6924" max="6924" width="11"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18.75" style="1" bestFit="1" customWidth="1"/>
    <col min="7171" max="7171" width="14.375" style="1" bestFit="1" customWidth="1"/>
    <col min="7172" max="7172" width="13.125" style="1" bestFit="1" customWidth="1"/>
    <col min="7173" max="7173" width="51.125" style="1" bestFit="1" customWidth="1"/>
    <col min="7174" max="7174" width="6.25" style="1" customWidth="1"/>
    <col min="7175" max="7176" width="9.875" style="1" bestFit="1" customWidth="1"/>
    <col min="7177" max="7177" width="31.375" style="1" bestFit="1" customWidth="1"/>
    <col min="7178" max="7178" width="29.5" style="1" customWidth="1"/>
    <col min="7179" max="7179" width="23.625" style="1" customWidth="1"/>
    <col min="7180" max="7180" width="11"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18.75" style="1" bestFit="1" customWidth="1"/>
    <col min="7427" max="7427" width="14.375" style="1" bestFit="1" customWidth="1"/>
    <col min="7428" max="7428" width="13.125" style="1" bestFit="1" customWidth="1"/>
    <col min="7429" max="7429" width="51.125" style="1" bestFit="1" customWidth="1"/>
    <col min="7430" max="7430" width="6.25" style="1" customWidth="1"/>
    <col min="7431" max="7432" width="9.875" style="1" bestFit="1" customWidth="1"/>
    <col min="7433" max="7433" width="31.375" style="1" bestFit="1" customWidth="1"/>
    <col min="7434" max="7434" width="29.5" style="1" customWidth="1"/>
    <col min="7435" max="7435" width="23.625" style="1" customWidth="1"/>
    <col min="7436" max="7436" width="11"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18.75" style="1" bestFit="1" customWidth="1"/>
    <col min="7683" max="7683" width="14.375" style="1" bestFit="1" customWidth="1"/>
    <col min="7684" max="7684" width="13.125" style="1" bestFit="1" customWidth="1"/>
    <col min="7685" max="7685" width="51.125" style="1" bestFit="1" customWidth="1"/>
    <col min="7686" max="7686" width="6.25" style="1" customWidth="1"/>
    <col min="7687" max="7688" width="9.875" style="1" bestFit="1" customWidth="1"/>
    <col min="7689" max="7689" width="31.375" style="1" bestFit="1" customWidth="1"/>
    <col min="7690" max="7690" width="29.5" style="1" customWidth="1"/>
    <col min="7691" max="7691" width="23.625" style="1" customWidth="1"/>
    <col min="7692" max="7692" width="11"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18.75" style="1" bestFit="1" customWidth="1"/>
    <col min="7939" max="7939" width="14.375" style="1" bestFit="1" customWidth="1"/>
    <col min="7940" max="7940" width="13.125" style="1" bestFit="1" customWidth="1"/>
    <col min="7941" max="7941" width="51.125" style="1" bestFit="1" customWidth="1"/>
    <col min="7942" max="7942" width="6.25" style="1" customWidth="1"/>
    <col min="7943" max="7944" width="9.875" style="1" bestFit="1" customWidth="1"/>
    <col min="7945" max="7945" width="31.375" style="1" bestFit="1" customWidth="1"/>
    <col min="7946" max="7946" width="29.5" style="1" customWidth="1"/>
    <col min="7947" max="7947" width="23.625" style="1" customWidth="1"/>
    <col min="7948" max="7948" width="11"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18.75" style="1" bestFit="1" customWidth="1"/>
    <col min="8195" max="8195" width="14.375" style="1" bestFit="1" customWidth="1"/>
    <col min="8196" max="8196" width="13.125" style="1" bestFit="1" customWidth="1"/>
    <col min="8197" max="8197" width="51.125" style="1" bestFit="1" customWidth="1"/>
    <col min="8198" max="8198" width="6.25" style="1" customWidth="1"/>
    <col min="8199" max="8200" width="9.875" style="1" bestFit="1" customWidth="1"/>
    <col min="8201" max="8201" width="31.375" style="1" bestFit="1" customWidth="1"/>
    <col min="8202" max="8202" width="29.5" style="1" customWidth="1"/>
    <col min="8203" max="8203" width="23.625" style="1" customWidth="1"/>
    <col min="8204" max="8204" width="11"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18.75" style="1" bestFit="1" customWidth="1"/>
    <col min="8451" max="8451" width="14.375" style="1" bestFit="1" customWidth="1"/>
    <col min="8452" max="8452" width="13.125" style="1" bestFit="1" customWidth="1"/>
    <col min="8453" max="8453" width="51.125" style="1" bestFit="1" customWidth="1"/>
    <col min="8454" max="8454" width="6.25" style="1" customWidth="1"/>
    <col min="8455" max="8456" width="9.875" style="1" bestFit="1" customWidth="1"/>
    <col min="8457" max="8457" width="31.375" style="1" bestFit="1" customWidth="1"/>
    <col min="8458" max="8458" width="29.5" style="1" customWidth="1"/>
    <col min="8459" max="8459" width="23.625" style="1" customWidth="1"/>
    <col min="8460" max="8460" width="11"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18.75" style="1" bestFit="1" customWidth="1"/>
    <col min="8707" max="8707" width="14.375" style="1" bestFit="1" customWidth="1"/>
    <col min="8708" max="8708" width="13.125" style="1" bestFit="1" customWidth="1"/>
    <col min="8709" max="8709" width="51.125" style="1" bestFit="1" customWidth="1"/>
    <col min="8710" max="8710" width="6.25" style="1" customWidth="1"/>
    <col min="8711" max="8712" width="9.875" style="1" bestFit="1" customWidth="1"/>
    <col min="8713" max="8713" width="31.375" style="1" bestFit="1" customWidth="1"/>
    <col min="8714" max="8714" width="29.5" style="1" customWidth="1"/>
    <col min="8715" max="8715" width="23.625" style="1" customWidth="1"/>
    <col min="8716" max="8716" width="11"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18.75" style="1" bestFit="1" customWidth="1"/>
    <col min="8963" max="8963" width="14.375" style="1" bestFit="1" customWidth="1"/>
    <col min="8964" max="8964" width="13.125" style="1" bestFit="1" customWidth="1"/>
    <col min="8965" max="8965" width="51.125" style="1" bestFit="1" customWidth="1"/>
    <col min="8966" max="8966" width="6.25" style="1" customWidth="1"/>
    <col min="8967" max="8968" width="9.875" style="1" bestFit="1" customWidth="1"/>
    <col min="8969" max="8969" width="31.375" style="1" bestFit="1" customWidth="1"/>
    <col min="8970" max="8970" width="29.5" style="1" customWidth="1"/>
    <col min="8971" max="8971" width="23.625" style="1" customWidth="1"/>
    <col min="8972" max="8972" width="11"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18.75" style="1" bestFit="1" customWidth="1"/>
    <col min="9219" max="9219" width="14.375" style="1" bestFit="1" customWidth="1"/>
    <col min="9220" max="9220" width="13.125" style="1" bestFit="1" customWidth="1"/>
    <col min="9221" max="9221" width="51.125" style="1" bestFit="1" customWidth="1"/>
    <col min="9222" max="9222" width="6.25" style="1" customWidth="1"/>
    <col min="9223" max="9224" width="9.875" style="1" bestFit="1" customWidth="1"/>
    <col min="9225" max="9225" width="31.375" style="1" bestFit="1" customWidth="1"/>
    <col min="9226" max="9226" width="29.5" style="1" customWidth="1"/>
    <col min="9227" max="9227" width="23.625" style="1" customWidth="1"/>
    <col min="9228" max="9228" width="11"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18.75" style="1" bestFit="1" customWidth="1"/>
    <col min="9475" max="9475" width="14.375" style="1" bestFit="1" customWidth="1"/>
    <col min="9476" max="9476" width="13.125" style="1" bestFit="1" customWidth="1"/>
    <col min="9477" max="9477" width="51.125" style="1" bestFit="1" customWidth="1"/>
    <col min="9478" max="9478" width="6.25" style="1" customWidth="1"/>
    <col min="9479" max="9480" width="9.875" style="1" bestFit="1" customWidth="1"/>
    <col min="9481" max="9481" width="31.375" style="1" bestFit="1" customWidth="1"/>
    <col min="9482" max="9482" width="29.5" style="1" customWidth="1"/>
    <col min="9483" max="9483" width="23.625" style="1" customWidth="1"/>
    <col min="9484" max="9484" width="11"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18.75" style="1" bestFit="1" customWidth="1"/>
    <col min="9731" max="9731" width="14.375" style="1" bestFit="1" customWidth="1"/>
    <col min="9732" max="9732" width="13.125" style="1" bestFit="1" customWidth="1"/>
    <col min="9733" max="9733" width="51.125" style="1" bestFit="1" customWidth="1"/>
    <col min="9734" max="9734" width="6.25" style="1" customWidth="1"/>
    <col min="9735" max="9736" width="9.875" style="1" bestFit="1" customWidth="1"/>
    <col min="9737" max="9737" width="31.375" style="1" bestFit="1" customWidth="1"/>
    <col min="9738" max="9738" width="29.5" style="1" customWidth="1"/>
    <col min="9739" max="9739" width="23.625" style="1" customWidth="1"/>
    <col min="9740" max="9740" width="11"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18.75" style="1" bestFit="1" customWidth="1"/>
    <col min="9987" max="9987" width="14.375" style="1" bestFit="1" customWidth="1"/>
    <col min="9988" max="9988" width="13.125" style="1" bestFit="1" customWidth="1"/>
    <col min="9989" max="9989" width="51.125" style="1" bestFit="1" customWidth="1"/>
    <col min="9990" max="9990" width="6.25" style="1" customWidth="1"/>
    <col min="9991" max="9992" width="9.875" style="1" bestFit="1" customWidth="1"/>
    <col min="9993" max="9993" width="31.375" style="1" bestFit="1" customWidth="1"/>
    <col min="9994" max="9994" width="29.5" style="1" customWidth="1"/>
    <col min="9995" max="9995" width="23.625" style="1" customWidth="1"/>
    <col min="9996" max="9996" width="11"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18.75" style="1" bestFit="1" customWidth="1"/>
    <col min="10243" max="10243" width="14.375" style="1" bestFit="1" customWidth="1"/>
    <col min="10244" max="10244" width="13.125" style="1" bestFit="1" customWidth="1"/>
    <col min="10245" max="10245" width="51.125" style="1" bestFit="1" customWidth="1"/>
    <col min="10246" max="10246" width="6.25" style="1" customWidth="1"/>
    <col min="10247" max="10248" width="9.875" style="1" bestFit="1" customWidth="1"/>
    <col min="10249" max="10249" width="31.375" style="1" bestFit="1" customWidth="1"/>
    <col min="10250" max="10250" width="29.5" style="1" customWidth="1"/>
    <col min="10251" max="10251" width="23.625" style="1" customWidth="1"/>
    <col min="10252" max="10252" width="11"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18.75" style="1" bestFit="1" customWidth="1"/>
    <col min="10499" max="10499" width="14.375" style="1" bestFit="1" customWidth="1"/>
    <col min="10500" max="10500" width="13.125" style="1" bestFit="1" customWidth="1"/>
    <col min="10501" max="10501" width="51.125" style="1" bestFit="1" customWidth="1"/>
    <col min="10502" max="10502" width="6.25" style="1" customWidth="1"/>
    <col min="10503" max="10504" width="9.875" style="1" bestFit="1" customWidth="1"/>
    <col min="10505" max="10505" width="31.375" style="1" bestFit="1" customWidth="1"/>
    <col min="10506" max="10506" width="29.5" style="1" customWidth="1"/>
    <col min="10507" max="10507" width="23.625" style="1" customWidth="1"/>
    <col min="10508" max="10508" width="11"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18.75" style="1" bestFit="1" customWidth="1"/>
    <col min="10755" max="10755" width="14.375" style="1" bestFit="1" customWidth="1"/>
    <col min="10756" max="10756" width="13.125" style="1" bestFit="1" customWidth="1"/>
    <col min="10757" max="10757" width="51.125" style="1" bestFit="1" customWidth="1"/>
    <col min="10758" max="10758" width="6.25" style="1" customWidth="1"/>
    <col min="10759" max="10760" width="9.875" style="1" bestFit="1" customWidth="1"/>
    <col min="10761" max="10761" width="31.375" style="1" bestFit="1" customWidth="1"/>
    <col min="10762" max="10762" width="29.5" style="1" customWidth="1"/>
    <col min="10763" max="10763" width="23.625" style="1" customWidth="1"/>
    <col min="10764" max="10764" width="11"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18.75" style="1" bestFit="1" customWidth="1"/>
    <col min="11011" max="11011" width="14.375" style="1" bestFit="1" customWidth="1"/>
    <col min="11012" max="11012" width="13.125" style="1" bestFit="1" customWidth="1"/>
    <col min="11013" max="11013" width="51.125" style="1" bestFit="1" customWidth="1"/>
    <col min="11014" max="11014" width="6.25" style="1" customWidth="1"/>
    <col min="11015" max="11016" width="9.875" style="1" bestFit="1" customWidth="1"/>
    <col min="11017" max="11017" width="31.375" style="1" bestFit="1" customWidth="1"/>
    <col min="11018" max="11018" width="29.5" style="1" customWidth="1"/>
    <col min="11019" max="11019" width="23.625" style="1" customWidth="1"/>
    <col min="11020" max="11020" width="11"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18.75" style="1" bestFit="1" customWidth="1"/>
    <col min="11267" max="11267" width="14.375" style="1" bestFit="1" customWidth="1"/>
    <col min="11268" max="11268" width="13.125" style="1" bestFit="1" customWidth="1"/>
    <col min="11269" max="11269" width="51.125" style="1" bestFit="1" customWidth="1"/>
    <col min="11270" max="11270" width="6.25" style="1" customWidth="1"/>
    <col min="11271" max="11272" width="9.875" style="1" bestFit="1" customWidth="1"/>
    <col min="11273" max="11273" width="31.375" style="1" bestFit="1" customWidth="1"/>
    <col min="11274" max="11274" width="29.5" style="1" customWidth="1"/>
    <col min="11275" max="11275" width="23.625" style="1" customWidth="1"/>
    <col min="11276" max="11276" width="11"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18.75" style="1" bestFit="1" customWidth="1"/>
    <col min="11523" max="11523" width="14.375" style="1" bestFit="1" customWidth="1"/>
    <col min="11524" max="11524" width="13.125" style="1" bestFit="1" customWidth="1"/>
    <col min="11525" max="11525" width="51.125" style="1" bestFit="1" customWidth="1"/>
    <col min="11526" max="11526" width="6.25" style="1" customWidth="1"/>
    <col min="11527" max="11528" width="9.875" style="1" bestFit="1" customWidth="1"/>
    <col min="11529" max="11529" width="31.375" style="1" bestFit="1" customWidth="1"/>
    <col min="11530" max="11530" width="29.5" style="1" customWidth="1"/>
    <col min="11531" max="11531" width="23.625" style="1" customWidth="1"/>
    <col min="11532" max="11532" width="11"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18.75" style="1" bestFit="1" customWidth="1"/>
    <col min="11779" max="11779" width="14.375" style="1" bestFit="1" customWidth="1"/>
    <col min="11780" max="11780" width="13.125" style="1" bestFit="1" customWidth="1"/>
    <col min="11781" max="11781" width="51.125" style="1" bestFit="1" customWidth="1"/>
    <col min="11782" max="11782" width="6.25" style="1" customWidth="1"/>
    <col min="11783" max="11784" width="9.875" style="1" bestFit="1" customWidth="1"/>
    <col min="11785" max="11785" width="31.375" style="1" bestFit="1" customWidth="1"/>
    <col min="11786" max="11786" width="29.5" style="1" customWidth="1"/>
    <col min="11787" max="11787" width="23.625" style="1" customWidth="1"/>
    <col min="11788" max="11788" width="11"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18.75" style="1" bestFit="1" customWidth="1"/>
    <col min="12035" max="12035" width="14.375" style="1" bestFit="1" customWidth="1"/>
    <col min="12036" max="12036" width="13.125" style="1" bestFit="1" customWidth="1"/>
    <col min="12037" max="12037" width="51.125" style="1" bestFit="1" customWidth="1"/>
    <col min="12038" max="12038" width="6.25" style="1" customWidth="1"/>
    <col min="12039" max="12040" width="9.875" style="1" bestFit="1" customWidth="1"/>
    <col min="12041" max="12041" width="31.375" style="1" bestFit="1" customWidth="1"/>
    <col min="12042" max="12042" width="29.5" style="1" customWidth="1"/>
    <col min="12043" max="12043" width="23.625" style="1" customWidth="1"/>
    <col min="12044" max="12044" width="11"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18.75" style="1" bestFit="1" customWidth="1"/>
    <col min="12291" max="12291" width="14.375" style="1" bestFit="1" customWidth="1"/>
    <col min="12292" max="12292" width="13.125" style="1" bestFit="1" customWidth="1"/>
    <col min="12293" max="12293" width="51.125" style="1" bestFit="1" customWidth="1"/>
    <col min="12294" max="12294" width="6.25" style="1" customWidth="1"/>
    <col min="12295" max="12296" width="9.875" style="1" bestFit="1" customWidth="1"/>
    <col min="12297" max="12297" width="31.375" style="1" bestFit="1" customWidth="1"/>
    <col min="12298" max="12298" width="29.5" style="1" customWidth="1"/>
    <col min="12299" max="12299" width="23.625" style="1" customWidth="1"/>
    <col min="12300" max="12300" width="11"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18.75" style="1" bestFit="1" customWidth="1"/>
    <col min="12547" max="12547" width="14.375" style="1" bestFit="1" customWidth="1"/>
    <col min="12548" max="12548" width="13.125" style="1" bestFit="1" customWidth="1"/>
    <col min="12549" max="12549" width="51.125" style="1" bestFit="1" customWidth="1"/>
    <col min="12550" max="12550" width="6.25" style="1" customWidth="1"/>
    <col min="12551" max="12552" width="9.875" style="1" bestFit="1" customWidth="1"/>
    <col min="12553" max="12553" width="31.375" style="1" bestFit="1" customWidth="1"/>
    <col min="12554" max="12554" width="29.5" style="1" customWidth="1"/>
    <col min="12555" max="12555" width="23.625" style="1" customWidth="1"/>
    <col min="12556" max="12556" width="11"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18.75" style="1" bestFit="1" customWidth="1"/>
    <col min="12803" max="12803" width="14.375" style="1" bestFit="1" customWidth="1"/>
    <col min="12804" max="12804" width="13.125" style="1" bestFit="1" customWidth="1"/>
    <col min="12805" max="12805" width="51.125" style="1" bestFit="1" customWidth="1"/>
    <col min="12806" max="12806" width="6.25" style="1" customWidth="1"/>
    <col min="12807" max="12808" width="9.875" style="1" bestFit="1" customWidth="1"/>
    <col min="12809" max="12809" width="31.375" style="1" bestFit="1" customWidth="1"/>
    <col min="12810" max="12810" width="29.5" style="1" customWidth="1"/>
    <col min="12811" max="12811" width="23.625" style="1" customWidth="1"/>
    <col min="12812" max="12812" width="11"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18.75" style="1" bestFit="1" customWidth="1"/>
    <col min="13059" max="13059" width="14.375" style="1" bestFit="1" customWidth="1"/>
    <col min="13060" max="13060" width="13.125" style="1" bestFit="1" customWidth="1"/>
    <col min="13061" max="13061" width="51.125" style="1" bestFit="1" customWidth="1"/>
    <col min="13062" max="13062" width="6.25" style="1" customWidth="1"/>
    <col min="13063" max="13064" width="9.875" style="1" bestFit="1" customWidth="1"/>
    <col min="13065" max="13065" width="31.375" style="1" bestFit="1" customWidth="1"/>
    <col min="13066" max="13066" width="29.5" style="1" customWidth="1"/>
    <col min="13067" max="13067" width="23.625" style="1" customWidth="1"/>
    <col min="13068" max="13068" width="11"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18.75" style="1" bestFit="1" customWidth="1"/>
    <col min="13315" max="13315" width="14.375" style="1" bestFit="1" customWidth="1"/>
    <col min="13316" max="13316" width="13.125" style="1" bestFit="1" customWidth="1"/>
    <col min="13317" max="13317" width="51.125" style="1" bestFit="1" customWidth="1"/>
    <col min="13318" max="13318" width="6.25" style="1" customWidth="1"/>
    <col min="13319" max="13320" width="9.875" style="1" bestFit="1" customWidth="1"/>
    <col min="13321" max="13321" width="31.375" style="1" bestFit="1" customWidth="1"/>
    <col min="13322" max="13322" width="29.5" style="1" customWidth="1"/>
    <col min="13323" max="13323" width="23.625" style="1" customWidth="1"/>
    <col min="13324" max="13324" width="11"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18.75" style="1" bestFit="1" customWidth="1"/>
    <col min="13571" max="13571" width="14.375" style="1" bestFit="1" customWidth="1"/>
    <col min="13572" max="13572" width="13.125" style="1" bestFit="1" customWidth="1"/>
    <col min="13573" max="13573" width="51.125" style="1" bestFit="1" customWidth="1"/>
    <col min="13574" max="13574" width="6.25" style="1" customWidth="1"/>
    <col min="13575" max="13576" width="9.875" style="1" bestFit="1" customWidth="1"/>
    <col min="13577" max="13577" width="31.375" style="1" bestFit="1" customWidth="1"/>
    <col min="13578" max="13578" width="29.5" style="1" customWidth="1"/>
    <col min="13579" max="13579" width="23.625" style="1" customWidth="1"/>
    <col min="13580" max="13580" width="11"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18.75" style="1" bestFit="1" customWidth="1"/>
    <col min="13827" max="13827" width="14.375" style="1" bestFit="1" customWidth="1"/>
    <col min="13828" max="13828" width="13.125" style="1" bestFit="1" customWidth="1"/>
    <col min="13829" max="13829" width="51.125" style="1" bestFit="1" customWidth="1"/>
    <col min="13830" max="13830" width="6.25" style="1" customWidth="1"/>
    <col min="13831" max="13832" width="9.875" style="1" bestFit="1" customWidth="1"/>
    <col min="13833" max="13833" width="31.375" style="1" bestFit="1" customWidth="1"/>
    <col min="13834" max="13834" width="29.5" style="1" customWidth="1"/>
    <col min="13835" max="13835" width="23.625" style="1" customWidth="1"/>
    <col min="13836" max="13836" width="11"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18.75" style="1" bestFit="1" customWidth="1"/>
    <col min="14083" max="14083" width="14.375" style="1" bestFit="1" customWidth="1"/>
    <col min="14084" max="14084" width="13.125" style="1" bestFit="1" customWidth="1"/>
    <col min="14085" max="14085" width="51.125" style="1" bestFit="1" customWidth="1"/>
    <col min="14086" max="14086" width="6.25" style="1" customWidth="1"/>
    <col min="14087" max="14088" width="9.875" style="1" bestFit="1" customWidth="1"/>
    <col min="14089" max="14089" width="31.375" style="1" bestFit="1" customWidth="1"/>
    <col min="14090" max="14090" width="29.5" style="1" customWidth="1"/>
    <col min="14091" max="14091" width="23.625" style="1" customWidth="1"/>
    <col min="14092" max="14092" width="11"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18.75" style="1" bestFit="1" customWidth="1"/>
    <col min="14339" max="14339" width="14.375" style="1" bestFit="1" customWidth="1"/>
    <col min="14340" max="14340" width="13.125" style="1" bestFit="1" customWidth="1"/>
    <col min="14341" max="14341" width="51.125" style="1" bestFit="1" customWidth="1"/>
    <col min="14342" max="14342" width="6.25" style="1" customWidth="1"/>
    <col min="14343" max="14344" width="9.875" style="1" bestFit="1" customWidth="1"/>
    <col min="14345" max="14345" width="31.375" style="1" bestFit="1" customWidth="1"/>
    <col min="14346" max="14346" width="29.5" style="1" customWidth="1"/>
    <col min="14347" max="14347" width="23.625" style="1" customWidth="1"/>
    <col min="14348" max="14348" width="11"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18.75" style="1" bestFit="1" customWidth="1"/>
    <col min="14595" max="14595" width="14.375" style="1" bestFit="1" customWidth="1"/>
    <col min="14596" max="14596" width="13.125" style="1" bestFit="1" customWidth="1"/>
    <col min="14597" max="14597" width="51.125" style="1" bestFit="1" customWidth="1"/>
    <col min="14598" max="14598" width="6.25" style="1" customWidth="1"/>
    <col min="14599" max="14600" width="9.875" style="1" bestFit="1" customWidth="1"/>
    <col min="14601" max="14601" width="31.375" style="1" bestFit="1" customWidth="1"/>
    <col min="14602" max="14602" width="29.5" style="1" customWidth="1"/>
    <col min="14603" max="14603" width="23.625" style="1" customWidth="1"/>
    <col min="14604" max="14604" width="11"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18.75" style="1" bestFit="1" customWidth="1"/>
    <col min="14851" max="14851" width="14.375" style="1" bestFit="1" customWidth="1"/>
    <col min="14852" max="14852" width="13.125" style="1" bestFit="1" customWidth="1"/>
    <col min="14853" max="14853" width="51.125" style="1" bestFit="1" customWidth="1"/>
    <col min="14854" max="14854" width="6.25" style="1" customWidth="1"/>
    <col min="14855" max="14856" width="9.875" style="1" bestFit="1" customWidth="1"/>
    <col min="14857" max="14857" width="31.375" style="1" bestFit="1" customWidth="1"/>
    <col min="14858" max="14858" width="29.5" style="1" customWidth="1"/>
    <col min="14859" max="14859" width="23.625" style="1" customWidth="1"/>
    <col min="14860" max="14860" width="11"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18.75" style="1" bestFit="1" customWidth="1"/>
    <col min="15107" max="15107" width="14.375" style="1" bestFit="1" customWidth="1"/>
    <col min="15108" max="15108" width="13.125" style="1" bestFit="1" customWidth="1"/>
    <col min="15109" max="15109" width="51.125" style="1" bestFit="1" customWidth="1"/>
    <col min="15110" max="15110" width="6.25" style="1" customWidth="1"/>
    <col min="15111" max="15112" width="9.875" style="1" bestFit="1" customWidth="1"/>
    <col min="15113" max="15113" width="31.375" style="1" bestFit="1" customWidth="1"/>
    <col min="15114" max="15114" width="29.5" style="1" customWidth="1"/>
    <col min="15115" max="15115" width="23.625" style="1" customWidth="1"/>
    <col min="15116" max="15116" width="11"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18.75" style="1" bestFit="1" customWidth="1"/>
    <col min="15363" max="15363" width="14.375" style="1" bestFit="1" customWidth="1"/>
    <col min="15364" max="15364" width="13.125" style="1" bestFit="1" customWidth="1"/>
    <col min="15365" max="15365" width="51.125" style="1" bestFit="1" customWidth="1"/>
    <col min="15366" max="15366" width="6.25" style="1" customWidth="1"/>
    <col min="15367" max="15368" width="9.875" style="1" bestFit="1" customWidth="1"/>
    <col min="15369" max="15369" width="31.375" style="1" bestFit="1" customWidth="1"/>
    <col min="15370" max="15370" width="29.5" style="1" customWidth="1"/>
    <col min="15371" max="15371" width="23.625" style="1" customWidth="1"/>
    <col min="15372" max="15372" width="11"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18.75" style="1" bestFit="1" customWidth="1"/>
    <col min="15619" max="15619" width="14.375" style="1" bestFit="1" customWidth="1"/>
    <col min="15620" max="15620" width="13.125" style="1" bestFit="1" customWidth="1"/>
    <col min="15621" max="15621" width="51.125" style="1" bestFit="1" customWidth="1"/>
    <col min="15622" max="15622" width="6.25" style="1" customWidth="1"/>
    <col min="15623" max="15624" width="9.875" style="1" bestFit="1" customWidth="1"/>
    <col min="15625" max="15625" width="31.375" style="1" bestFit="1" customWidth="1"/>
    <col min="15626" max="15626" width="29.5" style="1" customWidth="1"/>
    <col min="15627" max="15627" width="23.625" style="1" customWidth="1"/>
    <col min="15628" max="15628" width="11"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18.75" style="1" bestFit="1" customWidth="1"/>
    <col min="15875" max="15875" width="14.375" style="1" bestFit="1" customWidth="1"/>
    <col min="15876" max="15876" width="13.125" style="1" bestFit="1" customWidth="1"/>
    <col min="15877" max="15877" width="51.125" style="1" bestFit="1" customWidth="1"/>
    <col min="15878" max="15878" width="6.25" style="1" customWidth="1"/>
    <col min="15879" max="15880" width="9.875" style="1" bestFit="1" customWidth="1"/>
    <col min="15881" max="15881" width="31.375" style="1" bestFit="1" customWidth="1"/>
    <col min="15882" max="15882" width="29.5" style="1" customWidth="1"/>
    <col min="15883" max="15883" width="23.625" style="1" customWidth="1"/>
    <col min="15884" max="15884" width="11"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18.75" style="1" bestFit="1" customWidth="1"/>
    <col min="16131" max="16131" width="14.375" style="1" bestFit="1" customWidth="1"/>
    <col min="16132" max="16132" width="13.125" style="1" bestFit="1" customWidth="1"/>
    <col min="16133" max="16133" width="51.125" style="1" bestFit="1" customWidth="1"/>
    <col min="16134" max="16134" width="6.25" style="1" customWidth="1"/>
    <col min="16135" max="16136" width="9.875" style="1" bestFit="1" customWidth="1"/>
    <col min="16137" max="16137" width="31.375" style="1" bestFit="1" customWidth="1"/>
    <col min="16138" max="16138" width="29.5" style="1" customWidth="1"/>
    <col min="16139" max="16139" width="23.625" style="1" customWidth="1"/>
    <col min="16140" max="16140" width="11"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1747</v>
      </c>
      <c r="G2" s="5" t="s">
        <v>2</v>
      </c>
      <c r="H2" s="6"/>
      <c r="I2" s="7"/>
      <c r="J2" s="8">
        <f>SUM(H:H)</f>
        <v>119900</v>
      </c>
    </row>
    <row r="3" spans="2:17" ht="20.100000000000001" customHeight="1">
      <c r="B3" s="2" t="s">
        <v>3</v>
      </c>
      <c r="C3" s="2"/>
      <c r="D3" s="2"/>
      <c r="E3" s="13" t="s">
        <v>1748</v>
      </c>
    </row>
    <row r="4" spans="2:17" ht="20.100000000000001" customHeight="1">
      <c r="B4" s="2" t="s">
        <v>996</v>
      </c>
      <c r="C4" s="2"/>
      <c r="D4" s="2"/>
      <c r="E4" s="13">
        <v>229680</v>
      </c>
      <c r="J4" s="451"/>
    </row>
    <row r="5" spans="2:17" ht="20.100000000000001" customHeight="1">
      <c r="B5" s="2" t="s">
        <v>9</v>
      </c>
      <c r="C5" s="2"/>
      <c r="D5" s="2"/>
      <c r="E5" s="16">
        <v>46080</v>
      </c>
      <c r="J5" s="451"/>
    </row>
    <row r="6" spans="2:17" ht="20.100000000000001" customHeight="1">
      <c r="B6" s="2" t="s">
        <v>10</v>
      </c>
      <c r="C6" s="2"/>
      <c r="D6" s="2"/>
      <c r="E6" s="16">
        <v>46097</v>
      </c>
      <c r="J6" s="451"/>
    </row>
    <row r="7" spans="2:17" ht="20.100000000000001" customHeight="1">
      <c r="B7" s="453"/>
      <c r="C7" s="453"/>
      <c r="D7" s="453"/>
      <c r="E7" s="454"/>
      <c r="J7" s="451"/>
      <c r="L7" s="456"/>
    </row>
    <row r="9" spans="2:17" s="4" customFormat="1" ht="19.7" customHeight="1">
      <c r="B9" s="27" t="s">
        <v>32</v>
      </c>
      <c r="C9" s="27" t="s">
        <v>33</v>
      </c>
      <c r="D9" s="27" t="s">
        <v>34</v>
      </c>
      <c r="E9" s="26" t="s">
        <v>35</v>
      </c>
      <c r="F9" s="27" t="s">
        <v>36</v>
      </c>
      <c r="G9" s="384" t="s">
        <v>37</v>
      </c>
      <c r="H9" s="63" t="s">
        <v>38</v>
      </c>
      <c r="I9" s="26" t="s">
        <v>39</v>
      </c>
      <c r="J9" s="26" t="s">
        <v>40</v>
      </c>
      <c r="K9" s="26" t="s">
        <v>41</v>
      </c>
      <c r="L9" s="26" t="s">
        <v>42</v>
      </c>
      <c r="M9" s="30" t="s">
        <v>43</v>
      </c>
      <c r="N9" s="27" t="s">
        <v>44</v>
      </c>
      <c r="O9" s="26" t="s">
        <v>45</v>
      </c>
      <c r="P9" s="30" t="s">
        <v>46</v>
      </c>
      <c r="Q9" s="375" t="s">
        <v>47</v>
      </c>
    </row>
    <row r="10" spans="2:17" ht="19.5" customHeight="1">
      <c r="B10" s="694">
        <v>1</v>
      </c>
      <c r="C10" s="293" t="s">
        <v>2200</v>
      </c>
      <c r="D10" s="293" t="s">
        <v>2200</v>
      </c>
      <c r="E10" s="40" t="s">
        <v>4420</v>
      </c>
      <c r="F10" s="26">
        <v>1</v>
      </c>
      <c r="G10" s="385"/>
      <c r="H10" s="688">
        <f>G10*F10</f>
        <v>0</v>
      </c>
      <c r="I10" s="690"/>
      <c r="J10" s="376" t="s">
        <v>999</v>
      </c>
      <c r="K10" s="40"/>
      <c r="L10" s="26"/>
      <c r="M10" s="30"/>
      <c r="N10" s="40"/>
      <c r="O10" s="393"/>
      <c r="P10" s="665"/>
      <c r="Q10" s="375"/>
    </row>
    <row r="11" spans="2:17" ht="19.5" customHeight="1">
      <c r="B11" s="694">
        <v>2</v>
      </c>
      <c r="C11" s="293" t="s">
        <v>2200</v>
      </c>
      <c r="D11" s="293" t="s">
        <v>2200</v>
      </c>
      <c r="E11" s="40" t="s">
        <v>4421</v>
      </c>
      <c r="F11" s="26">
        <v>1</v>
      </c>
      <c r="G11" s="385"/>
      <c r="H11" s="688">
        <f>G11*F11</f>
        <v>0</v>
      </c>
      <c r="I11" s="40"/>
      <c r="J11" s="376" t="s">
        <v>999</v>
      </c>
      <c r="K11" s="40"/>
      <c r="L11" s="26"/>
      <c r="M11" s="30"/>
      <c r="N11" s="40"/>
      <c r="O11" s="393"/>
      <c r="P11" s="665"/>
      <c r="Q11" s="375"/>
    </row>
    <row r="12" spans="2:17" ht="19.5" customHeight="1">
      <c r="B12" s="694">
        <v>3</v>
      </c>
      <c r="C12" s="293" t="s">
        <v>2200</v>
      </c>
      <c r="D12" s="293" t="s">
        <v>2200</v>
      </c>
      <c r="E12" s="40" t="s">
        <v>4422</v>
      </c>
      <c r="F12" s="26">
        <v>1</v>
      </c>
      <c r="G12" s="385"/>
      <c r="H12" s="688">
        <f>G12*F12</f>
        <v>0</v>
      </c>
      <c r="I12" s="40"/>
      <c r="J12" s="376" t="s">
        <v>999</v>
      </c>
      <c r="K12" s="40"/>
      <c r="L12" s="26"/>
      <c r="M12" s="30"/>
      <c r="N12" s="40"/>
      <c r="O12" s="393"/>
      <c r="P12" s="665"/>
      <c r="Q12" s="375"/>
    </row>
    <row r="13" spans="2:17" ht="19.5" customHeight="1">
      <c r="B13" s="694">
        <v>4</v>
      </c>
      <c r="C13" s="293" t="s">
        <v>2379</v>
      </c>
      <c r="D13" s="293" t="s">
        <v>2379</v>
      </c>
      <c r="E13" s="40" t="s">
        <v>4423</v>
      </c>
      <c r="F13" s="26">
        <v>1</v>
      </c>
      <c r="G13" s="40">
        <v>119900</v>
      </c>
      <c r="H13" s="688">
        <f>G13*F13</f>
        <v>119900</v>
      </c>
      <c r="I13" s="40" t="s">
        <v>4424</v>
      </c>
      <c r="J13" s="376" t="s">
        <v>999</v>
      </c>
      <c r="K13" s="40"/>
      <c r="L13" s="26"/>
      <c r="M13" s="30">
        <v>46038</v>
      </c>
      <c r="N13" s="40"/>
      <c r="O13" s="664">
        <v>46041</v>
      </c>
      <c r="P13" s="665">
        <v>46041</v>
      </c>
      <c r="Q13" s="375"/>
    </row>
    <row r="14" spans="2:17" ht="19.5" customHeight="1">
      <c r="B14" s="494"/>
      <c r="C14" s="27"/>
      <c r="D14" s="27"/>
      <c r="E14" s="40"/>
      <c r="F14" s="26"/>
      <c r="G14" s="385"/>
      <c r="H14" s="384"/>
      <c r="I14" s="683"/>
      <c r="J14" s="26"/>
      <c r="K14" s="40"/>
      <c r="L14" s="26"/>
      <c r="M14" s="30"/>
      <c r="N14" s="40"/>
      <c r="O14" s="393"/>
      <c r="P14" s="665"/>
      <c r="Q14" s="375"/>
    </row>
  </sheetData>
  <autoFilter ref="B9:O14" xr:uid="{04F0389F-EE5F-4E59-A814-606C67B6E656}">
    <sortState xmlns:xlrd2="http://schemas.microsoft.com/office/spreadsheetml/2017/richdata2" ref="B10:O11">
      <sortCondition descending="1" ref="K9:K11"/>
    </sortState>
  </autoFilter>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C43E7-121B-4D70-A1E8-05B24A501C1C}">
  <sheetPr>
    <tabColor rgb="FFFFFF00"/>
  </sheetPr>
  <dimension ref="A2:R34"/>
  <sheetViews>
    <sheetView zoomScale="85" zoomScaleNormal="85" workbookViewId="0">
      <pane ySplit="8" topLeftCell="A9" activePane="bottomLeft" state="frozen"/>
      <selection activeCell="B1" sqref="B1"/>
      <selection pane="bottomLeft" activeCell="N21" sqref="N21:Q22"/>
    </sheetView>
  </sheetViews>
  <sheetFormatPr defaultColWidth="11.875" defaultRowHeight="13.5" customHeight="1"/>
  <cols>
    <col min="1" max="1" width="15.125" style="1" customWidth="1"/>
    <col min="2" max="2" width="12.5" style="1" customWidth="1"/>
    <col min="3" max="3" width="6.125" style="4" customWidth="1"/>
    <col min="4" max="4" width="15.125" style="1" customWidth="1"/>
    <col min="5" max="5" width="15.5" style="1" customWidth="1"/>
    <col min="6" max="6" width="54.125" style="1" customWidth="1"/>
    <col min="7" max="7" width="10.875" style="4" customWidth="1"/>
    <col min="8" max="9" width="12.125" style="4" customWidth="1"/>
    <col min="10" max="10" width="7.125" style="10" customWidth="1"/>
    <col min="11" max="11" width="50.5" style="1" customWidth="1"/>
    <col min="12" max="12" width="18.125" style="1" customWidth="1"/>
    <col min="13" max="13" width="24.375" style="4" customWidth="1"/>
    <col min="14" max="14" width="17" style="4" customWidth="1"/>
    <col min="15" max="15" width="9.125" style="1" customWidth="1"/>
    <col min="16" max="16" width="16.375" style="4" customWidth="1"/>
    <col min="17" max="17" width="17.875" style="1191" customWidth="1"/>
    <col min="18" max="18" width="19.375" style="1191" customWidth="1"/>
    <col min="19" max="16384" width="11.875" style="1"/>
  </cols>
  <sheetData>
    <row r="2" spans="1:18" ht="20.100000000000001" customHeight="1">
      <c r="C2" s="1186" t="s">
        <v>2307</v>
      </c>
      <c r="D2" s="1186"/>
      <c r="E2" s="1186"/>
      <c r="F2" s="3" t="s">
        <v>4425</v>
      </c>
      <c r="H2" s="1187" t="s">
        <v>2309</v>
      </c>
      <c r="I2" s="1188"/>
      <c r="J2" s="1189"/>
      <c r="K2" s="1190">
        <f>SUM(I:I)</f>
        <v>477300</v>
      </c>
    </row>
    <row r="3" spans="1:18" ht="20.100000000000001" customHeight="1">
      <c r="C3" s="1186" t="s">
        <v>2310</v>
      </c>
      <c r="D3" s="1186"/>
      <c r="E3" s="1186"/>
      <c r="F3" s="13" t="s">
        <v>4426</v>
      </c>
    </row>
    <row r="4" spans="1:18" ht="20.100000000000001" customHeight="1">
      <c r="C4" s="1186" t="s">
        <v>2312</v>
      </c>
      <c r="D4" s="1186"/>
      <c r="E4" s="1186"/>
      <c r="F4" s="933" t="s">
        <v>4427</v>
      </c>
      <c r="H4" s="1651" t="s">
        <v>2316</v>
      </c>
      <c r="I4" s="1652"/>
      <c r="J4" s="1653" t="s">
        <v>4428</v>
      </c>
      <c r="K4" s="1653"/>
      <c r="L4" s="1653"/>
    </row>
    <row r="5" spans="1:18" ht="20.100000000000001" customHeight="1">
      <c r="C5" s="1186" t="s">
        <v>2315</v>
      </c>
      <c r="D5" s="1186"/>
      <c r="E5" s="1186"/>
      <c r="F5" s="934">
        <v>46068</v>
      </c>
      <c r="H5" s="1651"/>
      <c r="I5" s="1652"/>
      <c r="J5" s="1653"/>
      <c r="K5" s="1653"/>
      <c r="L5" s="1653"/>
    </row>
    <row r="6" spans="1:18" ht="20.100000000000001" customHeight="1">
      <c r="C6" s="1186" t="s">
        <v>2317</v>
      </c>
      <c r="D6" s="1186"/>
      <c r="E6" s="1186"/>
      <c r="F6" s="934">
        <v>46069</v>
      </c>
      <c r="H6" s="1654" t="s">
        <v>4429</v>
      </c>
      <c r="I6" s="1654"/>
      <c r="J6" s="1654"/>
      <c r="K6" s="1654"/>
    </row>
    <row r="8" spans="1:18" s="4" customFormat="1" ht="19.5" customHeight="1">
      <c r="A8" s="1655" t="s">
        <v>4430</v>
      </c>
      <c r="B8" s="64" t="s">
        <v>2319</v>
      </c>
      <c r="C8" s="1197" t="s">
        <v>2320</v>
      </c>
      <c r="D8" s="1198" t="s">
        <v>2321</v>
      </c>
      <c r="E8" s="1198" t="s">
        <v>2322</v>
      </c>
      <c r="F8" s="1199" t="s">
        <v>2323</v>
      </c>
      <c r="G8" s="1199" t="s">
        <v>36</v>
      </c>
      <c r="H8" s="1199" t="s">
        <v>37</v>
      </c>
      <c r="I8" s="1200" t="s">
        <v>38</v>
      </c>
      <c r="J8" s="1200" t="s">
        <v>2324</v>
      </c>
      <c r="K8" s="1199" t="s">
        <v>2325</v>
      </c>
      <c r="L8" s="1199" t="s">
        <v>2326</v>
      </c>
      <c r="M8" s="1199" t="s">
        <v>2327</v>
      </c>
      <c r="N8" s="1201" t="s">
        <v>2328</v>
      </c>
      <c r="O8" s="1198" t="s">
        <v>2329</v>
      </c>
      <c r="P8" s="1199" t="s">
        <v>2330</v>
      </c>
      <c r="Q8" s="1201" t="s">
        <v>2331</v>
      </c>
      <c r="R8" s="1202" t="s">
        <v>2332</v>
      </c>
    </row>
    <row r="9" spans="1:18" s="4" customFormat="1" ht="19.5" customHeight="1">
      <c r="C9" s="1589"/>
      <c r="D9" s="1656"/>
      <c r="E9" s="1656"/>
      <c r="F9" s="1657"/>
      <c r="G9" s="71"/>
      <c r="H9" s="71"/>
      <c r="I9" s="71"/>
      <c r="J9" s="1234"/>
      <c r="K9" s="1235"/>
      <c r="L9" s="1199"/>
      <c r="M9" s="1199"/>
      <c r="N9" s="1201"/>
      <c r="O9" s="1198"/>
      <c r="P9" s="1199"/>
      <c r="Q9" s="1201"/>
      <c r="R9" s="1202"/>
    </row>
    <row r="10" spans="1:18" ht="18" customHeight="1">
      <c r="A10" s="40"/>
      <c r="B10" s="40"/>
      <c r="C10" s="1658"/>
      <c r="D10" s="27"/>
      <c r="E10" s="385"/>
      <c r="F10" s="1593"/>
      <c r="G10" s="1659"/>
      <c r="H10" s="1659"/>
      <c r="I10" s="1659"/>
      <c r="J10" s="535"/>
      <c r="K10" s="47"/>
      <c r="L10" s="1657"/>
      <c r="M10" s="1240"/>
      <c r="N10" s="1201"/>
      <c r="O10" s="1202"/>
      <c r="P10" s="1202"/>
      <c r="Q10" s="1201"/>
      <c r="R10" s="1660"/>
    </row>
    <row r="11" spans="1:18" ht="18" customHeight="1">
      <c r="A11" s="40"/>
      <c r="B11" s="550"/>
      <c r="C11" s="1658"/>
      <c r="D11" s="1661" t="s">
        <v>4431</v>
      </c>
      <c r="E11" s="1662"/>
      <c r="F11" s="1663"/>
      <c r="G11" s="1659"/>
      <c r="H11" s="1659"/>
      <c r="I11" s="1659"/>
      <c r="J11" s="535"/>
      <c r="K11" s="47"/>
      <c r="L11" s="1657"/>
      <c r="M11" s="1240"/>
      <c r="N11" s="1201"/>
      <c r="O11" s="1202"/>
      <c r="P11" s="1202"/>
      <c r="Q11" s="1201"/>
      <c r="R11" s="1660"/>
    </row>
    <row r="12" spans="1:18" ht="18" customHeight="1">
      <c r="A12" s="35" t="s">
        <v>4432</v>
      </c>
      <c r="B12" s="1664">
        <v>9</v>
      </c>
      <c r="C12" s="38">
        <v>1</v>
      </c>
      <c r="D12" s="1665" t="s">
        <v>4433</v>
      </c>
      <c r="E12" s="1665" t="s">
        <v>4433</v>
      </c>
      <c r="F12" s="1666" t="s">
        <v>4434</v>
      </c>
      <c r="G12" s="1667">
        <v>3</v>
      </c>
      <c r="H12" s="155">
        <v>78300</v>
      </c>
      <c r="I12" s="167">
        <f t="shared" ref="I12:I14" si="0">G12*H12</f>
        <v>234900</v>
      </c>
      <c r="J12" s="29"/>
      <c r="K12" s="47" t="s">
        <v>4435</v>
      </c>
      <c r="L12" s="1668" t="s">
        <v>4436</v>
      </c>
      <c r="M12" s="1669" t="s">
        <v>4437</v>
      </c>
      <c r="N12" s="1201">
        <v>46049</v>
      </c>
      <c r="O12" s="1202"/>
      <c r="P12" s="1202"/>
      <c r="Q12" s="1201" t="s">
        <v>4438</v>
      </c>
      <c r="R12" s="1660"/>
    </row>
    <row r="13" spans="1:18" ht="18" customHeight="1">
      <c r="A13" s="1670" t="s">
        <v>4432</v>
      </c>
      <c r="B13" s="1664">
        <v>9</v>
      </c>
      <c r="C13" s="1671">
        <f>+C12+1</f>
        <v>2</v>
      </c>
      <c r="D13" s="1665" t="s">
        <v>4433</v>
      </c>
      <c r="E13" s="1665" t="s">
        <v>4433</v>
      </c>
      <c r="F13" s="1672" t="s">
        <v>4439</v>
      </c>
      <c r="G13" s="1673"/>
      <c r="H13" s="155"/>
      <c r="I13" s="1674"/>
      <c r="J13" s="47"/>
      <c r="K13" s="40" t="s">
        <v>4440</v>
      </c>
      <c r="L13" s="1668" t="s">
        <v>4436</v>
      </c>
      <c r="M13" s="1669" t="s">
        <v>4437</v>
      </c>
      <c r="N13" s="1201">
        <v>46049</v>
      </c>
      <c r="O13" s="1202"/>
      <c r="P13" s="1202"/>
      <c r="Q13" s="1201" t="s">
        <v>4438</v>
      </c>
      <c r="R13" s="1660"/>
    </row>
    <row r="14" spans="1:18" ht="18" customHeight="1">
      <c r="A14" s="1670" t="s">
        <v>4432</v>
      </c>
      <c r="B14" s="1664">
        <v>9</v>
      </c>
      <c r="C14" s="1671">
        <f t="shared" ref="C14" si="1">+C13+1</f>
        <v>3</v>
      </c>
      <c r="D14" s="1665" t="s">
        <v>4433</v>
      </c>
      <c r="E14" s="1665" t="s">
        <v>4433</v>
      </c>
      <c r="F14" s="1672" t="s">
        <v>4441</v>
      </c>
      <c r="G14" s="1675">
        <v>1</v>
      </c>
      <c r="H14" s="155">
        <v>2000</v>
      </c>
      <c r="I14" s="167">
        <f t="shared" si="0"/>
        <v>2000</v>
      </c>
      <c r="J14" s="29"/>
      <c r="K14" s="40" t="s">
        <v>140</v>
      </c>
      <c r="L14" s="1668" t="s">
        <v>4436</v>
      </c>
      <c r="M14" s="1669" t="s">
        <v>4437</v>
      </c>
      <c r="N14" s="1201">
        <v>46049</v>
      </c>
      <c r="O14" s="1202"/>
      <c r="P14" s="1202"/>
      <c r="Q14" s="1201" t="s">
        <v>4438</v>
      </c>
      <c r="R14" s="1660"/>
    </row>
    <row r="15" spans="1:18" ht="18" customHeight="1">
      <c r="A15" s="26"/>
      <c r="B15" s="64"/>
      <c r="C15" s="21"/>
      <c r="D15" s="27"/>
      <c r="E15" s="27"/>
      <c r="F15" s="148"/>
      <c r="G15" s="155"/>
      <c r="H15" s="768"/>
      <c r="I15" s="384"/>
      <c r="J15" s="28"/>
      <c r="K15" s="79"/>
      <c r="L15" s="1657"/>
      <c r="M15" s="1669"/>
      <c r="N15" s="1201"/>
      <c r="O15" s="1202"/>
      <c r="P15" s="1202"/>
      <c r="Q15" s="1201"/>
      <c r="R15" s="1660"/>
    </row>
    <row r="16" spans="1:18" ht="18" customHeight="1">
      <c r="A16" s="40"/>
      <c r="B16" s="40"/>
      <c r="C16" s="1658"/>
      <c r="D16" s="27"/>
      <c r="E16" s="385"/>
      <c r="F16" s="1676">
        <f>SUM(I12:I15)</f>
        <v>236900</v>
      </c>
      <c r="G16" s="1659"/>
      <c r="H16" s="1659"/>
      <c r="I16" s="1659"/>
      <c r="J16" s="535"/>
      <c r="K16" s="47"/>
      <c r="L16" s="1657"/>
      <c r="M16" s="1669"/>
      <c r="N16" s="1201"/>
      <c r="O16" s="1202"/>
      <c r="P16" s="1202"/>
      <c r="Q16" s="1201"/>
      <c r="R16" s="1660"/>
    </row>
    <row r="17" spans="1:18" ht="18" customHeight="1">
      <c r="A17" s="40"/>
      <c r="B17" s="40"/>
      <c r="C17" s="1658"/>
      <c r="D17" s="27"/>
      <c r="E17" s="385"/>
      <c r="F17" s="1677"/>
      <c r="G17" s="1659"/>
      <c r="H17" s="1659"/>
      <c r="I17" s="1659"/>
      <c r="J17" s="535"/>
      <c r="K17" s="47"/>
      <c r="L17" s="1657"/>
      <c r="M17" s="1669"/>
      <c r="N17" s="1201"/>
      <c r="O17" s="1202"/>
      <c r="P17" s="1202"/>
      <c r="Q17" s="1201"/>
      <c r="R17" s="1660"/>
    </row>
    <row r="18" spans="1:18" ht="18" customHeight="1">
      <c r="A18" s="40"/>
      <c r="B18" s="40"/>
      <c r="C18" s="1658"/>
      <c r="D18" s="27"/>
      <c r="E18" s="385"/>
      <c r="F18" s="1677"/>
      <c r="G18" s="1659"/>
      <c r="H18" s="1659"/>
      <c r="I18" s="1659"/>
      <c r="J18" s="535"/>
      <c r="K18" s="47"/>
      <c r="L18" s="1657"/>
      <c r="M18" s="1669"/>
      <c r="N18" s="1201"/>
      <c r="O18" s="1202"/>
      <c r="P18" s="1202"/>
      <c r="Q18" s="1201"/>
      <c r="R18" s="1660"/>
    </row>
    <row r="19" spans="1:18" ht="18" customHeight="1">
      <c r="A19" s="40"/>
      <c r="B19" s="40"/>
      <c r="C19" s="1658"/>
      <c r="D19" s="27"/>
      <c r="E19" s="385"/>
      <c r="F19" s="1677"/>
      <c r="G19" s="1659"/>
      <c r="H19" s="1659"/>
      <c r="I19" s="1659"/>
      <c r="J19" s="535"/>
      <c r="K19" s="47"/>
      <c r="L19" s="1657"/>
      <c r="M19" s="1669"/>
      <c r="N19" s="1201"/>
      <c r="O19" s="1202"/>
      <c r="P19" s="1202"/>
      <c r="Q19" s="1201"/>
      <c r="R19" s="1660"/>
    </row>
    <row r="20" spans="1:18" ht="18" customHeight="1">
      <c r="A20" s="40"/>
      <c r="B20" s="550"/>
      <c r="C20" s="27"/>
      <c r="D20" s="1678" t="s">
        <v>4442</v>
      </c>
      <c r="E20" s="1679"/>
      <c r="F20" s="1679"/>
      <c r="G20" s="1680"/>
      <c r="H20" s="385"/>
      <c r="I20" s="385"/>
      <c r="J20" s="958"/>
      <c r="K20" s="47"/>
      <c r="L20" s="1657"/>
      <c r="M20" s="1669"/>
      <c r="N20" s="1201"/>
      <c r="O20" s="1202"/>
      <c r="P20" s="1202"/>
      <c r="Q20" s="1201"/>
      <c r="R20" s="1660"/>
    </row>
    <row r="21" spans="1:18" ht="18" customHeight="1">
      <c r="A21" s="1681" t="s">
        <v>4432</v>
      </c>
      <c r="B21" s="564">
        <v>10</v>
      </c>
      <c r="C21" s="250">
        <f>+C14+1</f>
        <v>4</v>
      </c>
      <c r="D21" s="86" t="s">
        <v>128</v>
      </c>
      <c r="E21" s="86" t="s">
        <v>4443</v>
      </c>
      <c r="F21" s="1682" t="s">
        <v>4444</v>
      </c>
      <c r="G21" s="97">
        <v>6</v>
      </c>
      <c r="H21" s="98">
        <v>39900</v>
      </c>
      <c r="I21" s="182">
        <f>G21*H21</f>
        <v>239400</v>
      </c>
      <c r="J21" s="958"/>
      <c r="K21" s="47" t="s">
        <v>4445</v>
      </c>
      <c r="L21" s="1683" t="s">
        <v>4446</v>
      </c>
      <c r="M21" s="1669" t="s">
        <v>4437</v>
      </c>
      <c r="N21" s="1201">
        <v>46050</v>
      </c>
      <c r="O21" s="1202"/>
      <c r="P21" s="1201">
        <v>46063</v>
      </c>
      <c r="Q21" s="1201">
        <v>46056</v>
      </c>
      <c r="R21" s="1660"/>
    </row>
    <row r="22" spans="1:18" ht="18" customHeight="1">
      <c r="A22" s="1681"/>
      <c r="B22" s="564">
        <v>10</v>
      </c>
      <c r="C22" s="250">
        <f>+C21+1</f>
        <v>5</v>
      </c>
      <c r="D22" s="86"/>
      <c r="E22" s="86"/>
      <c r="F22" s="1682" t="s">
        <v>140</v>
      </c>
      <c r="G22" s="97">
        <v>1</v>
      </c>
      <c r="H22" s="98">
        <v>1000</v>
      </c>
      <c r="I22" s="182">
        <f>G22*H22</f>
        <v>1000</v>
      </c>
      <c r="J22" s="958"/>
      <c r="K22" s="47"/>
      <c r="L22" s="1683" t="s">
        <v>4446</v>
      </c>
      <c r="M22" s="1669" t="s">
        <v>4437</v>
      </c>
      <c r="N22" s="1201">
        <v>46050</v>
      </c>
      <c r="O22" s="1202"/>
      <c r="P22" s="1201">
        <v>46063</v>
      </c>
      <c r="Q22" s="1201">
        <v>46056</v>
      </c>
      <c r="R22" s="1660"/>
    </row>
    <row r="23" spans="1:18" ht="18" customHeight="1">
      <c r="A23" s="40"/>
      <c r="B23" s="40"/>
      <c r="C23" s="27"/>
      <c r="D23" s="27"/>
      <c r="E23" s="27"/>
      <c r="F23" s="78"/>
      <c r="G23" s="63"/>
      <c r="H23" s="385"/>
      <c r="I23" s="385"/>
      <c r="J23" s="958"/>
      <c r="K23" s="47"/>
      <c r="L23" s="1657"/>
      <c r="M23" s="1240"/>
      <c r="N23" s="1201"/>
      <c r="O23" s="1202"/>
      <c r="P23" s="1202"/>
      <c r="Q23" s="1201"/>
      <c r="R23" s="1660"/>
    </row>
    <row r="24" spans="1:18" ht="18" customHeight="1">
      <c r="A24" s="40"/>
      <c r="B24" s="40"/>
      <c r="C24" s="27"/>
      <c r="D24" s="26"/>
      <c r="E24" s="26"/>
      <c r="F24" s="142">
        <f>SUM(I21:I22)</f>
        <v>240400</v>
      </c>
      <c r="G24" s="63"/>
      <c r="H24" s="385"/>
      <c r="I24" s="385"/>
      <c r="J24" s="958"/>
      <c r="K24" s="109"/>
      <c r="L24" s="1657"/>
      <c r="M24" s="1240"/>
      <c r="N24" s="1201"/>
      <c r="O24" s="1202"/>
      <c r="P24" s="1202"/>
      <c r="Q24" s="1201"/>
      <c r="R24" s="1660"/>
    </row>
    <row r="25" spans="1:18" ht="18" customHeight="1">
      <c r="A25" s="40"/>
      <c r="B25" s="40"/>
      <c r="C25" s="1658"/>
      <c r="D25" s="27"/>
      <c r="E25" s="385"/>
      <c r="F25" s="1677"/>
      <c r="G25" s="1659"/>
      <c r="H25" s="1659"/>
      <c r="I25" s="1659"/>
      <c r="J25" s="535"/>
      <c r="K25" s="47"/>
      <c r="L25" s="1657"/>
      <c r="M25" s="1240"/>
      <c r="N25" s="1201"/>
      <c r="O25" s="1202"/>
      <c r="P25" s="1202"/>
      <c r="Q25" s="1201"/>
      <c r="R25" s="1660"/>
    </row>
    <row r="26" spans="1:18" ht="18" customHeight="1">
      <c r="A26" s="40"/>
      <c r="B26" s="40"/>
      <c r="C26" s="1658"/>
      <c r="D26" s="27"/>
      <c r="E26" s="385"/>
      <c r="F26" s="1677"/>
      <c r="G26" s="1659"/>
      <c r="H26" s="1659"/>
      <c r="I26" s="1659"/>
      <c r="J26" s="535"/>
      <c r="K26" s="47"/>
      <c r="L26" s="1657"/>
      <c r="M26" s="1240"/>
      <c r="N26" s="1201"/>
      <c r="O26" s="1202"/>
      <c r="P26" s="1202"/>
      <c r="Q26" s="1201"/>
      <c r="R26" s="1660"/>
    </row>
    <row r="27" spans="1:18" ht="18" customHeight="1">
      <c r="C27" s="1199"/>
      <c r="D27" s="1198"/>
      <c r="E27" s="1198"/>
      <c r="F27" s="1236"/>
      <c r="G27" s="1684"/>
      <c r="H27" s="1684"/>
      <c r="I27" s="1685"/>
      <c r="J27" s="1200"/>
      <c r="K27" s="1236"/>
      <c r="L27" s="1238"/>
      <c r="M27" s="1240"/>
      <c r="N27" s="1201"/>
      <c r="O27" s="1202"/>
      <c r="P27" s="1202"/>
      <c r="Q27" s="1201"/>
      <c r="R27" s="1660"/>
    </row>
    <row r="28" spans="1:18" ht="18" customHeight="1">
      <c r="C28" s="1199"/>
      <c r="D28" s="1199"/>
      <c r="E28" s="1199"/>
      <c r="F28" s="1238" t="s">
        <v>3512</v>
      </c>
      <c r="G28" s="71"/>
      <c r="H28" s="71"/>
      <c r="I28" s="71">
        <f>G28*H28</f>
        <v>0</v>
      </c>
      <c r="J28" s="1234"/>
      <c r="K28" s="1236" t="s">
        <v>2352</v>
      </c>
      <c r="L28" s="1239"/>
      <c r="M28" s="1199"/>
      <c r="N28" s="1201"/>
      <c r="O28" s="1239"/>
      <c r="P28" s="1199"/>
      <c r="Q28" s="1201"/>
      <c r="R28" s="1660"/>
    </row>
    <row r="29" spans="1:18" ht="18" customHeight="1">
      <c r="B29" s="1686">
        <v>4</v>
      </c>
      <c r="C29" s="1687"/>
      <c r="D29" s="1198"/>
      <c r="E29" s="1198"/>
      <c r="F29" s="1238" t="s">
        <v>2352</v>
      </c>
      <c r="G29" s="71"/>
      <c r="H29" s="71">
        <v>5000</v>
      </c>
      <c r="I29" s="71">
        <f>G29*H29</f>
        <v>0</v>
      </c>
      <c r="J29" s="1234"/>
      <c r="K29" s="1236" t="s">
        <v>2353</v>
      </c>
      <c r="L29" s="1239"/>
      <c r="M29" s="1199"/>
      <c r="N29" s="1201"/>
      <c r="O29" s="1239"/>
      <c r="P29" s="1199"/>
      <c r="Q29" s="1201"/>
      <c r="R29" s="1202"/>
    </row>
    <row r="30" spans="1:18" ht="18" customHeight="1">
      <c r="C30" s="1199"/>
      <c r="D30" s="1198"/>
      <c r="E30" s="1198"/>
      <c r="F30" s="1238" t="s">
        <v>2353</v>
      </c>
      <c r="G30" s="71"/>
      <c r="H30" s="71"/>
      <c r="I30" s="71">
        <f>G30*H30</f>
        <v>0</v>
      </c>
      <c r="J30" s="1234"/>
      <c r="K30" s="1240"/>
      <c r="L30" s="1239"/>
      <c r="M30" s="1199"/>
      <c r="N30" s="1199"/>
      <c r="O30" s="1239"/>
      <c r="P30" s="1199"/>
      <c r="Q30" s="1202"/>
      <c r="R30" s="1202"/>
    </row>
    <row r="31" spans="1:18" ht="18" customHeight="1">
      <c r="C31" s="1199"/>
      <c r="D31" s="1198"/>
      <c r="E31" s="1198"/>
      <c r="F31" s="1241"/>
      <c r="G31" s="1242"/>
      <c r="H31" s="1242"/>
      <c r="I31" s="1243"/>
      <c r="J31" s="1244"/>
      <c r="K31" s="1245"/>
    </row>
    <row r="32" spans="1:18" ht="18" customHeight="1"/>
    <row r="33" ht="18" customHeight="1"/>
    <row r="34" ht="18" customHeight="1"/>
  </sheetData>
  <autoFilter ref="C8:P34" xr:uid="{00000000-0009-0000-0000-000003000000}"/>
  <mergeCells count="13">
    <mergeCell ref="C6:E6"/>
    <mergeCell ref="H6:K6"/>
    <mergeCell ref="D11:F11"/>
    <mergeCell ref="G12:G13"/>
    <mergeCell ref="D20:G20"/>
    <mergeCell ref="F31:I31"/>
    <mergeCell ref="C2:E2"/>
    <mergeCell ref="H2:J2"/>
    <mergeCell ref="C3:E3"/>
    <mergeCell ref="C4:E4"/>
    <mergeCell ref="H4:H5"/>
    <mergeCell ref="J4:L5"/>
    <mergeCell ref="C5:E5"/>
  </mergeCells>
  <phoneticPr fontId="2"/>
  <dataValidations count="2">
    <dataValidation allowBlank="1" showInputMessage="1" showErrorMessage="1" sqref="K16:K19 K25:K26 K10:K11" xr:uid="{2DE80FE3-73C0-4AFA-988C-394A1B231B50}"/>
    <dataValidation imeMode="hiragana" allowBlank="1" showInputMessage="1" showErrorMessage="1" sqref="K20:K23" xr:uid="{CE9DE177-43DE-460C-8DF4-5CB3B1B47CA6}"/>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FD0E-C551-4482-B0B7-9DE7FCAABEDF}">
  <sheetPr>
    <tabColor rgb="FF00B0F0"/>
  </sheetPr>
  <dimension ref="A2:R53"/>
  <sheetViews>
    <sheetView zoomScale="85" zoomScaleNormal="85" workbookViewId="0">
      <pane ySplit="8" topLeftCell="A9" activePane="bottomLeft" state="frozen"/>
      <selection activeCell="B1" sqref="B1"/>
      <selection pane="bottomLeft" activeCell="H15" sqref="H15"/>
    </sheetView>
  </sheetViews>
  <sheetFormatPr defaultColWidth="11.75" defaultRowHeight="13.5" customHeight="1"/>
  <cols>
    <col min="1" max="1" width="18.625" style="1" customWidth="1"/>
    <col min="2" max="2" width="17" style="1" customWidth="1"/>
    <col min="3" max="3" width="6.25" style="4" customWidth="1"/>
    <col min="4" max="4" width="15.25" style="1" customWidth="1"/>
    <col min="5" max="5" width="15.5" style="1" customWidth="1"/>
    <col min="6" max="6" width="71.5" style="1" customWidth="1"/>
    <col min="7" max="7" width="10.75" style="4" customWidth="1"/>
    <col min="8" max="9" width="12.125" style="4" customWidth="1"/>
    <col min="10" max="10" width="7.125" style="10" customWidth="1"/>
    <col min="11" max="11" width="50.5" style="1" customWidth="1"/>
    <col min="12" max="12" width="24.5" style="1" customWidth="1"/>
    <col min="13" max="13" width="19.125" style="4" customWidth="1"/>
    <col min="14" max="14" width="12" style="4" customWidth="1"/>
    <col min="15" max="15" width="9.25" style="1" customWidth="1"/>
    <col min="16" max="16" width="16.375" style="4" customWidth="1"/>
    <col min="17" max="17" width="17.875" style="1191" customWidth="1"/>
    <col min="18" max="18" width="19.375" style="1191" customWidth="1"/>
    <col min="19" max="16384" width="11.75" style="1"/>
  </cols>
  <sheetData>
    <row r="2" spans="1:18" ht="20.100000000000001" customHeight="1">
      <c r="C2" s="1186" t="s">
        <v>2307</v>
      </c>
      <c r="D2" s="1186"/>
      <c r="E2" s="1186"/>
      <c r="F2" s="3" t="s">
        <v>4425</v>
      </c>
      <c r="H2" s="1187" t="s">
        <v>2309</v>
      </c>
      <c r="I2" s="1188"/>
      <c r="J2" s="1189"/>
      <c r="K2" s="1190">
        <f>SUM(I:I)</f>
        <v>280635</v>
      </c>
    </row>
    <row r="3" spans="1:18" ht="20.100000000000001" customHeight="1">
      <c r="C3" s="1186" t="s">
        <v>2310</v>
      </c>
      <c r="D3" s="1186"/>
      <c r="E3" s="1186"/>
      <c r="F3" s="13" t="s">
        <v>4426</v>
      </c>
    </row>
    <row r="4" spans="1:18" ht="20.100000000000001" customHeight="1">
      <c r="C4" s="1186" t="s">
        <v>2312</v>
      </c>
      <c r="D4" s="1186"/>
      <c r="E4" s="1186"/>
      <c r="F4" s="933" t="s">
        <v>4427</v>
      </c>
      <c r="H4" s="1688" t="s">
        <v>3899</v>
      </c>
      <c r="I4" s="1652"/>
      <c r="J4" s="1653" t="s">
        <v>4428</v>
      </c>
      <c r="K4" s="1653"/>
      <c r="L4" s="1653"/>
    </row>
    <row r="5" spans="1:18" ht="20.100000000000001" customHeight="1">
      <c r="C5" s="1186" t="s">
        <v>2315</v>
      </c>
      <c r="D5" s="1186"/>
      <c r="E5" s="1186"/>
      <c r="F5" s="934">
        <v>46070</v>
      </c>
      <c r="H5" s="1688"/>
      <c r="I5" s="1652"/>
      <c r="J5" s="1653"/>
      <c r="K5" s="1653"/>
      <c r="L5" s="1653"/>
    </row>
    <row r="6" spans="1:18" ht="20.100000000000001" customHeight="1">
      <c r="C6" s="1186" t="s">
        <v>2317</v>
      </c>
      <c r="D6" s="1186"/>
      <c r="E6" s="1186"/>
      <c r="F6" s="934">
        <v>46071</v>
      </c>
      <c r="H6" s="1654" t="s">
        <v>4429</v>
      </c>
      <c r="I6" s="1654"/>
      <c r="J6" s="1654"/>
      <c r="K6" s="1654"/>
    </row>
    <row r="8" spans="1:18" s="4" customFormat="1" ht="19.5" customHeight="1">
      <c r="A8" s="1655" t="s">
        <v>4430</v>
      </c>
      <c r="B8" s="64" t="s">
        <v>2319</v>
      </c>
      <c r="C8" s="1197" t="s">
        <v>2320</v>
      </c>
      <c r="D8" s="1198" t="s">
        <v>2321</v>
      </c>
      <c r="E8" s="1198" t="s">
        <v>2322</v>
      </c>
      <c r="F8" s="1199" t="s">
        <v>2323</v>
      </c>
      <c r="G8" s="1199" t="s">
        <v>36</v>
      </c>
      <c r="H8" s="1199" t="s">
        <v>37</v>
      </c>
      <c r="I8" s="1200" t="s">
        <v>38</v>
      </c>
      <c r="J8" s="1200" t="s">
        <v>2324</v>
      </c>
      <c r="K8" s="1199" t="s">
        <v>2325</v>
      </c>
      <c r="L8" s="1199" t="s">
        <v>2326</v>
      </c>
      <c r="M8" s="1199" t="s">
        <v>2327</v>
      </c>
      <c r="N8" s="1201" t="s">
        <v>2328</v>
      </c>
      <c r="O8" s="1198" t="s">
        <v>2329</v>
      </c>
      <c r="P8" s="1199" t="s">
        <v>2330</v>
      </c>
      <c r="Q8" s="1201" t="s">
        <v>2331</v>
      </c>
      <c r="R8" s="1202" t="s">
        <v>2332</v>
      </c>
    </row>
    <row r="9" spans="1:18" s="4" customFormat="1" ht="19.5" customHeight="1">
      <c r="C9" s="1589"/>
      <c r="D9" s="1656"/>
      <c r="E9" s="1656"/>
      <c r="F9" s="1657"/>
      <c r="G9" s="71"/>
      <c r="H9" s="71"/>
      <c r="I9" s="71"/>
      <c r="J9" s="1234"/>
      <c r="K9" s="1235"/>
      <c r="L9" s="1199"/>
      <c r="M9" s="1199"/>
      <c r="N9" s="1201"/>
      <c r="O9" s="1198"/>
      <c r="P9" s="1199"/>
      <c r="Q9" s="1201"/>
      <c r="R9" s="1202"/>
    </row>
    <row r="10" spans="1:18" s="4" customFormat="1" ht="19.5" customHeight="1">
      <c r="C10" s="1589"/>
      <c r="D10" s="1656"/>
      <c r="E10" s="1656"/>
      <c r="F10" s="1657"/>
      <c r="G10" s="71"/>
      <c r="H10" s="71"/>
      <c r="I10" s="71"/>
      <c r="J10" s="1234"/>
      <c r="K10" s="1235"/>
      <c r="L10" s="1199"/>
      <c r="M10" s="1199"/>
      <c r="N10" s="1201"/>
      <c r="O10" s="1198"/>
      <c r="P10" s="1199"/>
      <c r="Q10" s="1201"/>
      <c r="R10" s="1202"/>
    </row>
    <row r="11" spans="1:18" ht="18" customHeight="1">
      <c r="B11" s="1689"/>
      <c r="C11" s="1690" t="s">
        <v>4447</v>
      </c>
      <c r="D11" s="1691"/>
      <c r="E11" s="1691"/>
      <c r="F11" s="1692"/>
      <c r="G11" s="1237"/>
      <c r="H11" s="1237"/>
      <c r="I11" s="71"/>
      <c r="J11" s="1234"/>
      <c r="K11" s="1236"/>
      <c r="L11" s="1238"/>
      <c r="M11" s="1240"/>
      <c r="N11" s="1201"/>
      <c r="O11" s="1202"/>
      <c r="P11" s="1202"/>
      <c r="Q11" s="1201"/>
      <c r="R11" s="1660"/>
    </row>
    <row r="12" spans="1:18" s="4" customFormat="1" ht="19.5" customHeight="1">
      <c r="A12" s="197" t="s">
        <v>4448</v>
      </c>
      <c r="B12" s="1693">
        <v>8</v>
      </c>
      <c r="C12" s="27">
        <v>1</v>
      </c>
      <c r="D12" s="38" t="s">
        <v>174</v>
      </c>
      <c r="E12" s="26" t="s">
        <v>175</v>
      </c>
      <c r="F12" s="1572" t="s">
        <v>4449</v>
      </c>
      <c r="G12" s="211">
        <v>3</v>
      </c>
      <c r="H12" s="211">
        <v>17848</v>
      </c>
      <c r="I12" s="211">
        <f t="shared" ref="I12:I24" si="0">G12*H12</f>
        <v>53544</v>
      </c>
      <c r="J12" s="958"/>
      <c r="K12" s="47" t="s">
        <v>4450</v>
      </c>
      <c r="L12" s="40"/>
      <c r="M12" s="1694" t="s">
        <v>4451</v>
      </c>
      <c r="N12" s="1695">
        <v>46048</v>
      </c>
      <c r="O12" s="27"/>
      <c r="P12" s="42">
        <v>46070</v>
      </c>
      <c r="Q12" s="1695">
        <v>46071</v>
      </c>
      <c r="R12" s="1696"/>
    </row>
    <row r="13" spans="1:18" s="4" customFormat="1" ht="19.5" customHeight="1">
      <c r="A13" s="197" t="s">
        <v>2620</v>
      </c>
      <c r="B13" s="1693">
        <v>8</v>
      </c>
      <c r="C13" s="27">
        <f t="shared" ref="C13:C24" si="1">+C12+1</f>
        <v>2</v>
      </c>
      <c r="D13" s="38" t="s">
        <v>174</v>
      </c>
      <c r="E13" s="26" t="s">
        <v>175</v>
      </c>
      <c r="F13" s="1572" t="s">
        <v>4452</v>
      </c>
      <c r="G13" s="211">
        <v>3</v>
      </c>
      <c r="H13" s="211">
        <v>15140</v>
      </c>
      <c r="I13" s="211">
        <f t="shared" si="0"/>
        <v>45420</v>
      </c>
      <c r="J13" s="958"/>
      <c r="K13" s="47" t="s">
        <v>4453</v>
      </c>
      <c r="L13" s="40"/>
      <c r="M13" s="1694" t="s">
        <v>4451</v>
      </c>
      <c r="N13" s="1695">
        <v>46048</v>
      </c>
      <c r="O13" s="27"/>
      <c r="P13" s="42">
        <v>46070</v>
      </c>
      <c r="Q13" s="1695">
        <v>46071</v>
      </c>
      <c r="R13" s="1696"/>
    </row>
    <row r="14" spans="1:18" s="4" customFormat="1" ht="19.5" customHeight="1">
      <c r="A14" s="197" t="s">
        <v>123</v>
      </c>
      <c r="B14" s="1693">
        <v>8</v>
      </c>
      <c r="C14" s="27">
        <f t="shared" si="1"/>
        <v>3</v>
      </c>
      <c r="D14" s="27" t="s">
        <v>175</v>
      </c>
      <c r="E14" s="27" t="s">
        <v>175</v>
      </c>
      <c r="F14" s="542" t="s">
        <v>4454</v>
      </c>
      <c r="G14" s="197">
        <v>6</v>
      </c>
      <c r="H14" s="333">
        <v>82</v>
      </c>
      <c r="I14" s="211">
        <f t="shared" si="0"/>
        <v>492</v>
      </c>
      <c r="J14" s="28"/>
      <c r="K14" s="40" t="s">
        <v>1212</v>
      </c>
      <c r="L14" s="40"/>
      <c r="M14" s="1694" t="s">
        <v>4451</v>
      </c>
      <c r="N14" s="1695">
        <v>46048</v>
      </c>
      <c r="O14" s="27"/>
      <c r="P14" s="42">
        <v>46070</v>
      </c>
      <c r="Q14" s="1695">
        <v>46071</v>
      </c>
      <c r="R14" s="1696"/>
    </row>
    <row r="15" spans="1:18" s="4" customFormat="1" ht="19.5" customHeight="1">
      <c r="A15" s="197" t="s">
        <v>123</v>
      </c>
      <c r="B15" s="1693">
        <v>8</v>
      </c>
      <c r="C15" s="27">
        <f t="shared" si="1"/>
        <v>4</v>
      </c>
      <c r="D15" s="27" t="s">
        <v>175</v>
      </c>
      <c r="E15" s="27" t="s">
        <v>175</v>
      </c>
      <c r="F15" s="542" t="s">
        <v>1211</v>
      </c>
      <c r="G15" s="197">
        <v>12</v>
      </c>
      <c r="H15" s="333">
        <v>37</v>
      </c>
      <c r="I15" s="211">
        <f>G15*H15</f>
        <v>444</v>
      </c>
      <c r="J15" s="28"/>
      <c r="K15" s="40" t="s">
        <v>1212</v>
      </c>
      <c r="L15" s="40"/>
      <c r="M15" s="1694" t="s">
        <v>4451</v>
      </c>
      <c r="N15" s="1695">
        <v>46048</v>
      </c>
      <c r="O15" s="27"/>
      <c r="P15" s="42">
        <v>46070</v>
      </c>
      <c r="Q15" s="1695">
        <v>46071</v>
      </c>
      <c r="R15" s="1696"/>
    </row>
    <row r="16" spans="1:18" s="4" customFormat="1" ht="19.5" customHeight="1">
      <c r="A16" s="197" t="s">
        <v>123</v>
      </c>
      <c r="B16" s="1693">
        <v>8</v>
      </c>
      <c r="C16" s="27">
        <f t="shared" si="1"/>
        <v>5</v>
      </c>
      <c r="D16" s="27" t="s">
        <v>175</v>
      </c>
      <c r="E16" s="27" t="s">
        <v>175</v>
      </c>
      <c r="F16" s="1572" t="s">
        <v>4455</v>
      </c>
      <c r="G16" s="211">
        <v>3</v>
      </c>
      <c r="H16" s="211">
        <v>3910</v>
      </c>
      <c r="I16" s="211">
        <f t="shared" si="0"/>
        <v>11730</v>
      </c>
      <c r="J16" s="958"/>
      <c r="K16" s="47" t="s">
        <v>4456</v>
      </c>
      <c r="L16" s="40"/>
      <c r="M16" s="1694" t="s">
        <v>4451</v>
      </c>
      <c r="N16" s="1695">
        <v>46048</v>
      </c>
      <c r="O16" s="27"/>
      <c r="P16" s="42">
        <v>46070</v>
      </c>
      <c r="Q16" s="1695">
        <v>46071</v>
      </c>
      <c r="R16" s="1696"/>
    </row>
    <row r="17" spans="1:18" s="4" customFormat="1" ht="19.5" customHeight="1">
      <c r="A17" s="197" t="s">
        <v>123</v>
      </c>
      <c r="B17" s="1693">
        <v>8</v>
      </c>
      <c r="C17" s="27">
        <f t="shared" si="1"/>
        <v>6</v>
      </c>
      <c r="D17" s="27" t="s">
        <v>175</v>
      </c>
      <c r="E17" s="27" t="s">
        <v>175</v>
      </c>
      <c r="F17" s="1572" t="s">
        <v>4457</v>
      </c>
      <c r="G17" s="211">
        <v>3</v>
      </c>
      <c r="H17" s="211">
        <v>2029</v>
      </c>
      <c r="I17" s="211">
        <f t="shared" si="0"/>
        <v>6087</v>
      </c>
      <c r="J17" s="958"/>
      <c r="K17" s="47" t="s">
        <v>4458</v>
      </c>
      <c r="L17" s="40"/>
      <c r="M17" s="1694" t="s">
        <v>4451</v>
      </c>
      <c r="N17" s="1695">
        <v>46048</v>
      </c>
      <c r="O17" s="27"/>
      <c r="P17" s="42">
        <v>46070</v>
      </c>
      <c r="Q17" s="1695">
        <v>46071</v>
      </c>
      <c r="R17" s="1696"/>
    </row>
    <row r="18" spans="1:18" s="4" customFormat="1" ht="19.5" customHeight="1">
      <c r="A18" s="197" t="s">
        <v>123</v>
      </c>
      <c r="B18" s="1693">
        <v>8</v>
      </c>
      <c r="C18" s="27">
        <f>+C17+1</f>
        <v>7</v>
      </c>
      <c r="D18" s="27" t="s">
        <v>175</v>
      </c>
      <c r="E18" s="27" t="s">
        <v>175</v>
      </c>
      <c r="F18" s="542" t="s">
        <v>4459</v>
      </c>
      <c r="G18" s="197">
        <v>1</v>
      </c>
      <c r="H18" s="333">
        <v>2267</v>
      </c>
      <c r="I18" s="211">
        <f>G18*H18</f>
        <v>2267</v>
      </c>
      <c r="J18" s="28"/>
      <c r="K18" s="40" t="s">
        <v>4460</v>
      </c>
      <c r="L18" s="40"/>
      <c r="M18" s="1694" t="s">
        <v>4451</v>
      </c>
      <c r="N18" s="1695">
        <v>46048</v>
      </c>
      <c r="O18" s="27"/>
      <c r="P18" s="42">
        <v>46070</v>
      </c>
      <c r="Q18" s="1695">
        <v>46071</v>
      </c>
      <c r="R18" s="1696"/>
    </row>
    <row r="19" spans="1:18" s="4" customFormat="1" ht="19.5" customHeight="1">
      <c r="A19" s="197" t="s">
        <v>123</v>
      </c>
      <c r="B19" s="1693">
        <v>8</v>
      </c>
      <c r="C19" s="27">
        <f t="shared" ref="C19:C23" si="2">+C18+1</f>
        <v>8</v>
      </c>
      <c r="D19" s="27" t="s">
        <v>175</v>
      </c>
      <c r="E19" s="27" t="s">
        <v>175</v>
      </c>
      <c r="F19" s="1488" t="s">
        <v>4461</v>
      </c>
      <c r="G19" s="197">
        <v>3</v>
      </c>
      <c r="H19" s="333">
        <v>2575</v>
      </c>
      <c r="I19" s="935">
        <f t="shared" si="0"/>
        <v>7725</v>
      </c>
      <c r="J19" s="28"/>
      <c r="K19" s="47" t="s">
        <v>4462</v>
      </c>
      <c r="L19" s="40"/>
      <c r="M19" s="1694" t="s">
        <v>4451</v>
      </c>
      <c r="N19" s="1695">
        <v>46048</v>
      </c>
      <c r="O19" s="27"/>
      <c r="P19" s="42">
        <v>46070</v>
      </c>
      <c r="Q19" s="1695">
        <v>46071</v>
      </c>
      <c r="R19" s="1696"/>
    </row>
    <row r="20" spans="1:18" s="4" customFormat="1" ht="19.5" customHeight="1">
      <c r="A20" s="197" t="s">
        <v>123</v>
      </c>
      <c r="B20" s="1693">
        <v>8</v>
      </c>
      <c r="C20" s="27">
        <f t="shared" si="2"/>
        <v>9</v>
      </c>
      <c r="D20" s="27" t="s">
        <v>4463</v>
      </c>
      <c r="E20" s="27" t="s">
        <v>175</v>
      </c>
      <c r="F20" s="1488" t="s">
        <v>4464</v>
      </c>
      <c r="G20" s="197">
        <v>3</v>
      </c>
      <c r="H20" s="333">
        <v>3564</v>
      </c>
      <c r="I20" s="935">
        <f t="shared" si="0"/>
        <v>10692</v>
      </c>
      <c r="J20" s="28"/>
      <c r="K20" s="47" t="s">
        <v>4465</v>
      </c>
      <c r="L20" s="40"/>
      <c r="M20" s="1694" t="s">
        <v>4451</v>
      </c>
      <c r="N20" s="1695">
        <v>46048</v>
      </c>
      <c r="O20" s="27"/>
      <c r="P20" s="42">
        <v>46070</v>
      </c>
      <c r="Q20" s="1695">
        <v>46071</v>
      </c>
      <c r="R20" s="1696"/>
    </row>
    <row r="21" spans="1:18" s="4" customFormat="1" ht="19.5" customHeight="1">
      <c r="A21" s="197" t="s">
        <v>123</v>
      </c>
      <c r="B21" s="1693">
        <v>8</v>
      </c>
      <c r="C21" s="27">
        <f t="shared" si="2"/>
        <v>10</v>
      </c>
      <c r="D21" s="27" t="s">
        <v>175</v>
      </c>
      <c r="E21" s="27" t="s">
        <v>175</v>
      </c>
      <c r="F21" s="1488" t="s">
        <v>4466</v>
      </c>
      <c r="G21" s="197">
        <v>3</v>
      </c>
      <c r="H21" s="333">
        <v>20</v>
      </c>
      <c r="I21" s="935">
        <f t="shared" si="0"/>
        <v>60</v>
      </c>
      <c r="J21" s="28"/>
      <c r="K21" s="47" t="s">
        <v>3684</v>
      </c>
      <c r="L21" s="40"/>
      <c r="M21" s="1694" t="s">
        <v>4451</v>
      </c>
      <c r="N21" s="1695">
        <v>46048</v>
      </c>
      <c r="O21" s="27"/>
      <c r="P21" s="42">
        <v>46070</v>
      </c>
      <c r="Q21" s="1695">
        <v>46071</v>
      </c>
      <c r="R21" s="1696"/>
    </row>
    <row r="22" spans="1:18" s="4" customFormat="1" ht="19.5" customHeight="1">
      <c r="A22" s="197" t="s">
        <v>291</v>
      </c>
      <c r="B22" s="1693">
        <v>8</v>
      </c>
      <c r="C22" s="27">
        <f t="shared" si="2"/>
        <v>11</v>
      </c>
      <c r="D22" s="27" t="s">
        <v>175</v>
      </c>
      <c r="E22" s="27" t="s">
        <v>175</v>
      </c>
      <c r="F22" s="1488" t="s">
        <v>4467</v>
      </c>
      <c r="G22" s="197">
        <v>3</v>
      </c>
      <c r="H22" s="333">
        <v>469</v>
      </c>
      <c r="I22" s="935">
        <f t="shared" si="0"/>
        <v>1407</v>
      </c>
      <c r="J22" s="28"/>
      <c r="K22" s="47" t="s">
        <v>681</v>
      </c>
      <c r="L22" s="40"/>
      <c r="M22" s="1694" t="s">
        <v>4451</v>
      </c>
      <c r="N22" s="1695">
        <v>46048</v>
      </c>
      <c r="O22" s="27"/>
      <c r="P22" s="42">
        <v>46070</v>
      </c>
      <c r="Q22" s="1695">
        <v>46071</v>
      </c>
      <c r="R22" s="1696"/>
    </row>
    <row r="23" spans="1:18" s="4" customFormat="1" ht="19.5" customHeight="1">
      <c r="A23" s="197" t="s">
        <v>123</v>
      </c>
      <c r="B23" s="1693">
        <v>8</v>
      </c>
      <c r="C23" s="27">
        <f t="shared" si="2"/>
        <v>12</v>
      </c>
      <c r="D23" s="66" t="s">
        <v>175</v>
      </c>
      <c r="E23" s="66" t="s">
        <v>175</v>
      </c>
      <c r="F23" s="540" t="s">
        <v>4468</v>
      </c>
      <c r="G23" s="200">
        <v>1</v>
      </c>
      <c r="H23" s="295">
        <v>16553</v>
      </c>
      <c r="I23" s="224">
        <f t="shared" si="0"/>
        <v>16553</v>
      </c>
      <c r="J23" s="28"/>
      <c r="K23" s="79" t="s">
        <v>4469</v>
      </c>
      <c r="L23" s="40"/>
      <c r="M23" s="1694" t="s">
        <v>4451</v>
      </c>
      <c r="N23" s="1695">
        <v>46048</v>
      </c>
      <c r="O23" s="27"/>
      <c r="P23" s="42">
        <v>46070</v>
      </c>
      <c r="Q23" s="1695">
        <v>46071</v>
      </c>
      <c r="R23" s="1696"/>
    </row>
    <row r="24" spans="1:18" s="4" customFormat="1" ht="19.5" customHeight="1">
      <c r="A24" s="197" t="s">
        <v>123</v>
      </c>
      <c r="B24" s="1693">
        <v>8</v>
      </c>
      <c r="C24" s="27">
        <f t="shared" si="1"/>
        <v>13</v>
      </c>
      <c r="D24" s="66" t="s">
        <v>4470</v>
      </c>
      <c r="E24" s="66" t="s">
        <v>175</v>
      </c>
      <c r="F24" s="540" t="s">
        <v>4471</v>
      </c>
      <c r="G24" s="200">
        <v>1</v>
      </c>
      <c r="H24" s="295">
        <v>9858</v>
      </c>
      <c r="I24" s="224">
        <f t="shared" si="0"/>
        <v>9858</v>
      </c>
      <c r="J24" s="28"/>
      <c r="K24" s="79" t="s">
        <v>4472</v>
      </c>
      <c r="L24" s="40"/>
      <c r="M24" s="1694" t="s">
        <v>4451</v>
      </c>
      <c r="N24" s="1695">
        <v>46048</v>
      </c>
      <c r="O24" s="27"/>
      <c r="P24" s="42">
        <v>46070</v>
      </c>
      <c r="Q24" s="1695">
        <v>46071</v>
      </c>
      <c r="R24" s="1696"/>
    </row>
    <row r="25" spans="1:18" ht="17.45" customHeight="1">
      <c r="A25" s="779"/>
      <c r="B25" s="1697"/>
      <c r="C25" s="1698"/>
      <c r="D25" s="779"/>
      <c r="E25" s="779"/>
      <c r="F25" s="108"/>
      <c r="G25" s="26"/>
      <c r="H25" s="107"/>
      <c r="I25" s="63"/>
      <c r="J25" s="535"/>
      <c r="K25" s="109"/>
      <c r="L25" s="291"/>
      <c r="M25" s="1699"/>
      <c r="N25" s="1700"/>
      <c r="O25" s="374"/>
      <c r="P25" s="42"/>
      <c r="Q25" s="42"/>
      <c r="R25" s="375"/>
    </row>
    <row r="26" spans="1:18" ht="18" customHeight="1">
      <c r="A26" s="40"/>
      <c r="B26" s="40"/>
      <c r="C26" s="1658"/>
      <c r="D26" s="27"/>
      <c r="E26" s="385"/>
      <c r="F26" s="1701">
        <f>SUM(I12:I25)</f>
        <v>166279</v>
      </c>
      <c r="G26" s="1594"/>
      <c r="H26" s="1594"/>
      <c r="I26" s="1594"/>
      <c r="J26" s="1702"/>
      <c r="K26" s="1703"/>
      <c r="L26" s="1704"/>
      <c r="M26" s="1705"/>
      <c r="N26" s="1706"/>
      <c r="O26" s="374"/>
      <c r="P26" s="374"/>
      <c r="Q26" s="30"/>
      <c r="R26" s="375"/>
    </row>
    <row r="27" spans="1:18" ht="18" customHeight="1">
      <c r="A27" s="40"/>
      <c r="B27" s="40"/>
      <c r="C27" s="1658"/>
      <c r="D27" s="27"/>
      <c r="E27" s="385"/>
      <c r="F27" s="1677"/>
      <c r="G27" s="1659"/>
      <c r="H27" s="1659"/>
      <c r="I27" s="1659"/>
      <c r="J27" s="535"/>
      <c r="K27" s="47"/>
      <c r="L27" s="1657"/>
      <c r="M27" s="1240"/>
      <c r="N27" s="1539"/>
      <c r="O27" s="374"/>
      <c r="P27" s="374"/>
      <c r="Q27" s="30"/>
      <c r="R27" s="375"/>
    </row>
    <row r="28" spans="1:18" ht="18" customHeight="1">
      <c r="A28" s="40"/>
      <c r="B28" s="40"/>
      <c r="C28" s="1658"/>
      <c r="D28" s="27"/>
      <c r="E28" s="385"/>
      <c r="F28" s="1593"/>
      <c r="G28" s="1659"/>
      <c r="H28" s="1659"/>
      <c r="I28" s="1659"/>
      <c r="J28" s="535"/>
      <c r="K28" s="47"/>
      <c r="L28" s="1657"/>
      <c r="M28" s="1240"/>
      <c r="N28" s="1201"/>
      <c r="O28" s="1202"/>
      <c r="P28" s="1202"/>
      <c r="Q28" s="1201"/>
      <c r="R28" s="1660"/>
    </row>
    <row r="29" spans="1:18" ht="18" customHeight="1">
      <c r="A29" s="40"/>
      <c r="B29" s="550"/>
      <c r="C29" s="1658"/>
      <c r="D29" s="1661" t="s">
        <v>4431</v>
      </c>
      <c r="E29" s="1662"/>
      <c r="F29" s="1663"/>
      <c r="G29" s="1659"/>
      <c r="H29" s="1659"/>
      <c r="I29" s="1659"/>
      <c r="J29" s="535"/>
      <c r="K29" s="47"/>
      <c r="L29" s="1657"/>
      <c r="M29" s="1240"/>
      <c r="N29" s="1201"/>
      <c r="O29" s="1202"/>
      <c r="P29" s="1202"/>
      <c r="Q29" s="1201"/>
      <c r="R29" s="1660"/>
    </row>
    <row r="30" spans="1:18" ht="18" customHeight="1">
      <c r="A30" s="197" t="s">
        <v>123</v>
      </c>
      <c r="B30" s="1664">
        <v>9</v>
      </c>
      <c r="C30" s="1671">
        <f>+C24+1</f>
        <v>14</v>
      </c>
      <c r="D30" s="66" t="s">
        <v>175</v>
      </c>
      <c r="E30" s="66" t="s">
        <v>175</v>
      </c>
      <c r="F30" s="540" t="s">
        <v>4468</v>
      </c>
      <c r="G30" s="200">
        <v>1</v>
      </c>
      <c r="H30" s="295">
        <v>16553</v>
      </c>
      <c r="I30" s="295">
        <f t="shared" ref="I30:I39" si="3">G30*H30</f>
        <v>16553</v>
      </c>
      <c r="J30" s="28"/>
      <c r="K30" s="79" t="s">
        <v>4469</v>
      </c>
      <c r="L30" s="1657" t="s">
        <v>4473</v>
      </c>
      <c r="M30" s="1694" t="s">
        <v>4451</v>
      </c>
      <c r="N30" s="1695">
        <v>46048</v>
      </c>
      <c r="O30" s="27"/>
      <c r="P30" s="42">
        <v>46070</v>
      </c>
      <c r="Q30" s="1695">
        <v>46071</v>
      </c>
      <c r="R30" s="1660"/>
    </row>
    <row r="31" spans="1:18" ht="18" customHeight="1">
      <c r="A31" s="197" t="s">
        <v>123</v>
      </c>
      <c r="B31" s="1664">
        <v>9</v>
      </c>
      <c r="C31" s="1671">
        <f t="shared" ref="C31:C39" si="4">+C30+1</f>
        <v>15</v>
      </c>
      <c r="D31" s="66" t="s">
        <v>175</v>
      </c>
      <c r="E31" s="66" t="s">
        <v>175</v>
      </c>
      <c r="F31" s="540" t="s">
        <v>4474</v>
      </c>
      <c r="G31" s="200">
        <v>1</v>
      </c>
      <c r="H31" s="295">
        <v>9858</v>
      </c>
      <c r="I31" s="295">
        <f t="shared" si="3"/>
        <v>9858</v>
      </c>
      <c r="J31" s="28"/>
      <c r="K31" s="79" t="s">
        <v>4475</v>
      </c>
      <c r="L31" s="1657" t="s">
        <v>4473</v>
      </c>
      <c r="M31" s="1694" t="s">
        <v>4451</v>
      </c>
      <c r="N31" s="1695">
        <v>46048</v>
      </c>
      <c r="O31" s="27"/>
      <c r="P31" s="42">
        <v>46070</v>
      </c>
      <c r="Q31" s="1695">
        <v>46071</v>
      </c>
      <c r="R31" s="1660"/>
    </row>
    <row r="32" spans="1:18" ht="18" customHeight="1">
      <c r="A32" s="197" t="s">
        <v>123</v>
      </c>
      <c r="B32" s="1664">
        <v>9</v>
      </c>
      <c r="C32" s="1671">
        <f t="shared" si="4"/>
        <v>16</v>
      </c>
      <c r="D32" s="66" t="s">
        <v>175</v>
      </c>
      <c r="E32" s="66" t="s">
        <v>175</v>
      </c>
      <c r="F32" s="1707" t="s">
        <v>4476</v>
      </c>
      <c r="G32" s="200">
        <v>6</v>
      </c>
      <c r="H32" s="1708">
        <v>667</v>
      </c>
      <c r="I32" s="295">
        <f t="shared" si="3"/>
        <v>4002</v>
      </c>
      <c r="J32" s="28"/>
      <c r="K32" s="79" t="s">
        <v>4477</v>
      </c>
      <c r="L32" s="1657" t="s">
        <v>4473</v>
      </c>
      <c r="M32" s="1694" t="s">
        <v>4451</v>
      </c>
      <c r="N32" s="1695">
        <v>46048</v>
      </c>
      <c r="O32" s="27"/>
      <c r="P32" s="42">
        <v>46070</v>
      </c>
      <c r="Q32" s="1695">
        <v>46071</v>
      </c>
      <c r="R32" s="1660"/>
    </row>
    <row r="33" spans="1:18" ht="18" customHeight="1">
      <c r="A33" s="197" t="s">
        <v>123</v>
      </c>
      <c r="B33" s="1664">
        <v>9</v>
      </c>
      <c r="C33" s="1671">
        <f t="shared" si="4"/>
        <v>17</v>
      </c>
      <c r="D33" s="1709" t="s">
        <v>4478</v>
      </c>
      <c r="E33" s="66" t="s">
        <v>175</v>
      </c>
      <c r="F33" s="1488" t="s">
        <v>4479</v>
      </c>
      <c r="G33" s="1710">
        <v>3</v>
      </c>
      <c r="H33" s="331">
        <v>306</v>
      </c>
      <c r="I33" s="1711">
        <f t="shared" si="3"/>
        <v>918</v>
      </c>
      <c r="J33" s="1712"/>
      <c r="K33" s="1713" t="s">
        <v>4480</v>
      </c>
      <c r="L33" s="1657" t="s">
        <v>4473</v>
      </c>
      <c r="M33" s="1694" t="s">
        <v>4451</v>
      </c>
      <c r="N33" s="1695">
        <v>46048</v>
      </c>
      <c r="O33" s="27"/>
      <c r="P33" s="42">
        <v>46070</v>
      </c>
      <c r="Q33" s="1695">
        <v>46071</v>
      </c>
      <c r="R33" s="1660"/>
    </row>
    <row r="34" spans="1:18" ht="18" customHeight="1">
      <c r="A34" s="197" t="s">
        <v>123</v>
      </c>
      <c r="B34" s="1664">
        <v>9</v>
      </c>
      <c r="C34" s="1671">
        <f t="shared" si="4"/>
        <v>18</v>
      </c>
      <c r="D34" s="27" t="s">
        <v>175</v>
      </c>
      <c r="E34" s="27" t="s">
        <v>175</v>
      </c>
      <c r="F34" s="1488" t="s">
        <v>4461</v>
      </c>
      <c r="G34" s="197">
        <v>3</v>
      </c>
      <c r="H34" s="331">
        <v>2575</v>
      </c>
      <c r="I34" s="1711">
        <f t="shared" si="3"/>
        <v>7725</v>
      </c>
      <c r="J34" s="28"/>
      <c r="K34" s="47" t="s">
        <v>4462</v>
      </c>
      <c r="L34" s="1657" t="s">
        <v>4473</v>
      </c>
      <c r="M34" s="1694" t="s">
        <v>4451</v>
      </c>
      <c r="N34" s="1695">
        <v>46048</v>
      </c>
      <c r="O34" s="27"/>
      <c r="P34" s="42">
        <v>46070</v>
      </c>
      <c r="Q34" s="1695">
        <v>46071</v>
      </c>
      <c r="R34" s="1660"/>
    </row>
    <row r="35" spans="1:18" ht="18" customHeight="1">
      <c r="A35" s="200" t="s">
        <v>200</v>
      </c>
      <c r="B35" s="498">
        <v>12</v>
      </c>
      <c r="C35" s="1671">
        <f t="shared" si="4"/>
        <v>19</v>
      </c>
      <c r="D35" s="38" t="s">
        <v>174</v>
      </c>
      <c r="E35" s="27" t="s">
        <v>175</v>
      </c>
      <c r="F35" s="540" t="s">
        <v>4481</v>
      </c>
      <c r="G35" s="211">
        <v>3</v>
      </c>
      <c r="H35" s="214">
        <v>15726</v>
      </c>
      <c r="I35" s="214">
        <f t="shared" si="3"/>
        <v>47178</v>
      </c>
      <c r="J35" s="958"/>
      <c r="K35" s="109" t="s">
        <v>4482</v>
      </c>
      <c r="L35" s="1657" t="s">
        <v>4473</v>
      </c>
      <c r="M35" s="1694" t="s">
        <v>4451</v>
      </c>
      <c r="N35" s="1695">
        <v>46048</v>
      </c>
      <c r="O35" s="27"/>
      <c r="P35" s="42">
        <v>46070</v>
      </c>
      <c r="Q35" s="1695">
        <v>46071</v>
      </c>
      <c r="R35" s="1660"/>
    </row>
    <row r="36" spans="1:18" ht="18" customHeight="1">
      <c r="A36" s="200" t="s">
        <v>200</v>
      </c>
      <c r="B36" s="498">
        <v>12</v>
      </c>
      <c r="C36" s="1671">
        <f t="shared" si="4"/>
        <v>20</v>
      </c>
      <c r="D36" s="27" t="s">
        <v>385</v>
      </c>
      <c r="E36" s="27" t="s">
        <v>175</v>
      </c>
      <c r="F36" s="542" t="s">
        <v>4483</v>
      </c>
      <c r="G36" s="211">
        <v>6</v>
      </c>
      <c r="H36" s="214">
        <v>45</v>
      </c>
      <c r="I36" s="214">
        <f t="shared" si="3"/>
        <v>270</v>
      </c>
      <c r="J36" s="958"/>
      <c r="K36" s="109" t="s">
        <v>4484</v>
      </c>
      <c r="L36" s="1657" t="s">
        <v>4473</v>
      </c>
      <c r="M36" s="1694" t="s">
        <v>4451</v>
      </c>
      <c r="N36" s="1695">
        <v>46048</v>
      </c>
      <c r="O36" s="27"/>
      <c r="P36" s="42">
        <v>46070</v>
      </c>
      <c r="Q36" s="1695">
        <v>46071</v>
      </c>
      <c r="R36" s="1660"/>
    </row>
    <row r="37" spans="1:18" ht="18" customHeight="1">
      <c r="A37" s="200" t="s">
        <v>213</v>
      </c>
      <c r="B37" s="498">
        <v>12</v>
      </c>
      <c r="C37" s="1671">
        <f t="shared" si="4"/>
        <v>21</v>
      </c>
      <c r="D37" s="27" t="s">
        <v>175</v>
      </c>
      <c r="E37" s="27" t="s">
        <v>175</v>
      </c>
      <c r="F37" s="542" t="s">
        <v>4485</v>
      </c>
      <c r="G37" s="211">
        <v>9</v>
      </c>
      <c r="H37" s="214">
        <v>258</v>
      </c>
      <c r="I37" s="214">
        <f t="shared" si="3"/>
        <v>2322</v>
      </c>
      <c r="J37" s="958"/>
      <c r="K37" s="109" t="s">
        <v>4486</v>
      </c>
      <c r="L37" s="1657" t="s">
        <v>4473</v>
      </c>
      <c r="M37" s="1694" t="s">
        <v>4451</v>
      </c>
      <c r="N37" s="1695">
        <v>46048</v>
      </c>
      <c r="O37" s="27"/>
      <c r="P37" s="42">
        <v>46070</v>
      </c>
      <c r="Q37" s="1695">
        <v>46071</v>
      </c>
      <c r="R37" s="1660"/>
    </row>
    <row r="38" spans="1:18" ht="18" customHeight="1">
      <c r="A38" s="197" t="s">
        <v>123</v>
      </c>
      <c r="B38" s="498">
        <v>12</v>
      </c>
      <c r="C38" s="1671">
        <f t="shared" si="4"/>
        <v>22</v>
      </c>
      <c r="D38" s="38" t="s">
        <v>174</v>
      </c>
      <c r="E38" s="27" t="s">
        <v>175</v>
      </c>
      <c r="F38" s="542" t="s">
        <v>4487</v>
      </c>
      <c r="G38" s="211">
        <v>3</v>
      </c>
      <c r="H38" s="214">
        <v>8305</v>
      </c>
      <c r="I38" s="214">
        <f t="shared" si="3"/>
        <v>24915</v>
      </c>
      <c r="J38" s="958"/>
      <c r="K38" s="109" t="s">
        <v>4488</v>
      </c>
      <c r="L38" s="1657" t="s">
        <v>4473</v>
      </c>
      <c r="M38" s="1694" t="s">
        <v>4451</v>
      </c>
      <c r="N38" s="1695">
        <v>46048</v>
      </c>
      <c r="O38" s="27"/>
      <c r="P38" s="42">
        <v>46070</v>
      </c>
      <c r="Q38" s="1695">
        <v>46071</v>
      </c>
      <c r="R38" s="1660"/>
    </row>
    <row r="39" spans="1:18" ht="18" customHeight="1">
      <c r="A39" s="197" t="s">
        <v>123</v>
      </c>
      <c r="B39" s="498">
        <v>12</v>
      </c>
      <c r="C39" s="1671">
        <f t="shared" si="4"/>
        <v>23</v>
      </c>
      <c r="D39" s="27" t="s">
        <v>175</v>
      </c>
      <c r="E39" s="27" t="s">
        <v>175</v>
      </c>
      <c r="F39" s="542" t="s">
        <v>4061</v>
      </c>
      <c r="G39" s="211">
        <v>15</v>
      </c>
      <c r="H39" s="214">
        <v>41</v>
      </c>
      <c r="I39" s="214">
        <f t="shared" si="3"/>
        <v>615</v>
      </c>
      <c r="J39" s="958"/>
      <c r="K39" s="109" t="s">
        <v>4489</v>
      </c>
      <c r="L39" s="1657" t="s">
        <v>4473</v>
      </c>
      <c r="M39" s="1694" t="s">
        <v>4451</v>
      </c>
      <c r="N39" s="1695">
        <v>46048</v>
      </c>
      <c r="O39" s="27"/>
      <c r="P39" s="42">
        <v>46070</v>
      </c>
      <c r="Q39" s="1695">
        <v>46071</v>
      </c>
      <c r="R39" s="1660"/>
    </row>
    <row r="40" spans="1:18" ht="18" customHeight="1">
      <c r="A40" s="26"/>
      <c r="B40" s="64"/>
      <c r="C40" s="21"/>
      <c r="D40" s="27"/>
      <c r="E40" s="27"/>
      <c r="F40" s="148"/>
      <c r="G40" s="155"/>
      <c r="H40" s="768"/>
      <c r="I40" s="384"/>
      <c r="J40" s="28"/>
      <c r="K40" s="79"/>
      <c r="L40" s="1657"/>
      <c r="M40" s="1240"/>
      <c r="N40" s="1201"/>
      <c r="O40" s="1202"/>
      <c r="P40" s="1202"/>
      <c r="Q40" s="1201"/>
      <c r="R40" s="1660"/>
    </row>
    <row r="41" spans="1:18" ht="18" customHeight="1">
      <c r="A41" s="40"/>
      <c r="B41" s="40"/>
      <c r="C41" s="1658"/>
      <c r="D41" s="27"/>
      <c r="E41" s="385"/>
      <c r="F41" s="1676">
        <f>SUM(I30:I40)</f>
        <v>114356</v>
      </c>
      <c r="G41" s="1659"/>
      <c r="H41" s="1659"/>
      <c r="I41" s="1659"/>
      <c r="J41" s="535"/>
      <c r="K41" s="47"/>
      <c r="L41" s="1657"/>
      <c r="M41" s="1240"/>
      <c r="N41" s="1201"/>
      <c r="O41" s="1202"/>
      <c r="P41" s="1202"/>
      <c r="Q41" s="1201"/>
      <c r="R41" s="1660"/>
    </row>
    <row r="42" spans="1:18" ht="18" customHeight="1">
      <c r="A42" s="40"/>
      <c r="B42" s="40"/>
      <c r="C42" s="1658"/>
      <c r="D42" s="27"/>
      <c r="E42" s="385"/>
      <c r="F42" s="1677"/>
      <c r="G42" s="1659"/>
      <c r="H42" s="1659"/>
      <c r="I42" s="1659"/>
      <c r="J42" s="535"/>
      <c r="K42" s="47"/>
      <c r="L42" s="1657"/>
      <c r="M42" s="1240"/>
      <c r="N42" s="1201"/>
      <c r="O42" s="1202"/>
      <c r="P42" s="1202"/>
      <c r="Q42" s="1201"/>
      <c r="R42" s="1660"/>
    </row>
    <row r="43" spans="1:18" ht="18" customHeight="1">
      <c r="A43" s="40"/>
      <c r="B43" s="40"/>
      <c r="C43" s="1658"/>
      <c r="D43" s="27"/>
      <c r="E43" s="385"/>
      <c r="F43" s="1677"/>
      <c r="G43" s="1659"/>
      <c r="H43" s="1659"/>
      <c r="I43" s="1659"/>
      <c r="J43" s="535"/>
      <c r="K43" s="47"/>
      <c r="L43" s="1657"/>
      <c r="M43" s="1240"/>
      <c r="N43" s="1201"/>
      <c r="O43" s="1202"/>
      <c r="P43" s="1202"/>
      <c r="Q43" s="1201"/>
      <c r="R43" s="1660"/>
    </row>
    <row r="44" spans="1:18" ht="18" customHeight="1">
      <c r="A44" s="40"/>
      <c r="B44" s="40"/>
      <c r="C44" s="1658"/>
      <c r="D44" s="27"/>
      <c r="E44" s="385"/>
      <c r="F44" s="1677"/>
      <c r="G44" s="1659"/>
      <c r="H44" s="1659"/>
      <c r="I44" s="1659"/>
      <c r="J44" s="535"/>
      <c r="K44" s="47"/>
      <c r="L44" s="1657"/>
      <c r="M44" s="1240"/>
      <c r="N44" s="1201"/>
      <c r="O44" s="1202"/>
      <c r="P44" s="1202"/>
      <c r="Q44" s="1201"/>
      <c r="R44" s="1660"/>
    </row>
    <row r="45" spans="1:18" ht="18" customHeight="1">
      <c r="A45" s="40"/>
      <c r="B45" s="40"/>
      <c r="C45" s="1658"/>
      <c r="D45" s="27"/>
      <c r="E45" s="385"/>
      <c r="F45" s="1677"/>
      <c r="G45" s="1659"/>
      <c r="H45" s="1659"/>
      <c r="I45" s="1659"/>
      <c r="J45" s="535"/>
      <c r="K45" s="47"/>
      <c r="L45" s="1657"/>
      <c r="M45" s="1240"/>
      <c r="N45" s="1201"/>
      <c r="O45" s="1202"/>
      <c r="P45" s="1202"/>
      <c r="Q45" s="1201"/>
      <c r="R45" s="1660"/>
    </row>
    <row r="46" spans="1:18" ht="18" customHeight="1">
      <c r="C46" s="1199"/>
      <c r="D46" s="1198"/>
      <c r="E46" s="1198"/>
      <c r="F46" s="1236"/>
      <c r="G46" s="1684"/>
      <c r="H46" s="1684"/>
      <c r="I46" s="1685"/>
      <c r="J46" s="1200"/>
      <c r="K46" s="1236"/>
      <c r="L46" s="1238"/>
      <c r="M46" s="1240"/>
      <c r="N46" s="1201"/>
      <c r="O46" s="1202"/>
      <c r="P46" s="1202"/>
      <c r="Q46" s="1201"/>
      <c r="R46" s="1660"/>
    </row>
    <row r="47" spans="1:18" ht="18" customHeight="1">
      <c r="C47" s="1199"/>
      <c r="D47" s="1199"/>
      <c r="E47" s="1199"/>
      <c r="F47" s="1238" t="s">
        <v>3512</v>
      </c>
      <c r="G47" s="71"/>
      <c r="H47" s="71"/>
      <c r="I47" s="71">
        <f>G47*H47</f>
        <v>0</v>
      </c>
      <c r="J47" s="1234"/>
      <c r="K47" s="1236" t="s">
        <v>2352</v>
      </c>
      <c r="L47" s="1239"/>
      <c r="M47" s="1199"/>
      <c r="N47" s="1201"/>
      <c r="O47" s="1239"/>
      <c r="P47" s="1199"/>
      <c r="Q47" s="1201"/>
      <c r="R47" s="1660"/>
    </row>
    <row r="48" spans="1:18" ht="18" customHeight="1">
      <c r="B48" s="1686">
        <v>4</v>
      </c>
      <c r="C48" s="1687"/>
      <c r="D48" s="1198"/>
      <c r="E48" s="1198"/>
      <c r="F48" s="1238" t="s">
        <v>2352</v>
      </c>
      <c r="G48" s="71"/>
      <c r="H48" s="71">
        <v>5000</v>
      </c>
      <c r="I48" s="71">
        <f>G48*H48</f>
        <v>0</v>
      </c>
      <c r="J48" s="1234"/>
      <c r="K48" s="1236" t="s">
        <v>2353</v>
      </c>
      <c r="L48" s="1239"/>
      <c r="M48" s="1199"/>
      <c r="N48" s="1201"/>
      <c r="O48" s="1239"/>
      <c r="P48" s="1199"/>
      <c r="Q48" s="1201"/>
      <c r="R48" s="1202"/>
    </row>
    <row r="49" spans="3:18" ht="18" customHeight="1">
      <c r="C49" s="1199"/>
      <c r="D49" s="1198"/>
      <c r="E49" s="1198"/>
      <c r="F49" s="1238" t="s">
        <v>2353</v>
      </c>
      <c r="G49" s="71"/>
      <c r="H49" s="71"/>
      <c r="I49" s="71">
        <f>G49*H49</f>
        <v>0</v>
      </c>
      <c r="J49" s="1234"/>
      <c r="K49" s="1240"/>
      <c r="L49" s="1239"/>
      <c r="M49" s="1199"/>
      <c r="N49" s="1199"/>
      <c r="O49" s="1239"/>
      <c r="P49" s="1199"/>
      <c r="Q49" s="1202"/>
      <c r="R49" s="1202"/>
    </row>
    <row r="50" spans="3:18" ht="18" customHeight="1">
      <c r="C50" s="1199"/>
      <c r="D50" s="1198"/>
      <c r="E50" s="1198"/>
      <c r="F50" s="1241"/>
      <c r="G50" s="1242"/>
      <c r="H50" s="1242"/>
      <c r="I50" s="1243"/>
      <c r="J50" s="1244"/>
      <c r="K50" s="1245"/>
    </row>
    <row r="51" spans="3:18" ht="18" customHeight="1"/>
    <row r="52" spans="3:18" ht="18" customHeight="1"/>
    <row r="53" spans="3:18" ht="18" customHeight="1"/>
  </sheetData>
  <autoFilter ref="C8:P53" xr:uid="{00000000-0009-0000-0000-000003000000}"/>
  <mergeCells count="12">
    <mergeCell ref="C6:E6"/>
    <mergeCell ref="H6:K6"/>
    <mergeCell ref="C11:F11"/>
    <mergeCell ref="D29:F29"/>
    <mergeCell ref="F50:I50"/>
    <mergeCell ref="C2:E2"/>
    <mergeCell ref="H2:J2"/>
    <mergeCell ref="C3:E3"/>
    <mergeCell ref="C4:E4"/>
    <mergeCell ref="H4:H5"/>
    <mergeCell ref="J4:L5"/>
    <mergeCell ref="C5:E5"/>
  </mergeCells>
  <phoneticPr fontId="2"/>
  <dataValidations count="2">
    <dataValidation allowBlank="1" showInputMessage="1" showErrorMessage="1" sqref="K41:K45 K26:K29" xr:uid="{E62AAB41-E6A3-469D-B7B7-A1546788914E}"/>
    <dataValidation imeMode="hiragana" allowBlank="1" showInputMessage="1" showErrorMessage="1" sqref="WVS12:WVS18 JG12:JG18 TC12:TC18 ACY12:ACY18 AMU12:AMU18 AWQ12:AWQ18 BGM12:BGM18 BQI12:BQI18 CAE12:CAE18 CKA12:CKA18 CTW12:CTW18 DDS12:DDS18 DNO12:DNO18 DXK12:DXK18 EHG12:EHG18 ERC12:ERC18 FAY12:FAY18 FKU12:FKU18 FUQ12:FUQ18 GEM12:GEM18 GOI12:GOI18 GYE12:GYE18 HIA12:HIA18 HRW12:HRW18 IBS12:IBS18 ILO12:ILO18 IVK12:IVK18 JFG12:JFG18 JPC12:JPC18 JYY12:JYY18 KIU12:KIU18 KSQ12:KSQ18 LCM12:LCM18 LMI12:LMI18 LWE12:LWE18 MGA12:MGA18 MPW12:MPW18 MZS12:MZS18 NJO12:NJO18 NTK12:NTK18 ODG12:ODG18 ONC12:ONC18 OWY12:OWY18 PGU12:PGU18 PQQ12:PQQ18 QAM12:QAM18 QKI12:QKI18 QUE12:QUE18 REA12:REA18 RNW12:RNW18 RXS12:RXS18 SHO12:SHO18 SRK12:SRK18 TBG12:TBG18 TLC12:TLC18 TUY12:TUY18 UEU12:UEU18 UOQ12:UOQ18 UYM12:UYM18 VII12:VII18 VSE12:VSE18 WCA12:WCA18 WLW12:WLW18 K12:K18" xr:uid="{17CCF68F-2674-402E-973A-4CAFD31CEB99}"/>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85FD-87AD-4D65-A23A-C4C3AFBE8BBE}">
  <dimension ref="B2:Q98"/>
  <sheetViews>
    <sheetView zoomScale="85" zoomScaleNormal="85" workbookViewId="0">
      <pane xSplit="10" ySplit="9" topLeftCell="K15" activePane="bottomRight" state="frozen"/>
      <selection pane="topRight" activeCell="K1" sqref="K1"/>
      <selection pane="bottomLeft" activeCell="A9" sqref="A9"/>
      <selection pane="bottomRight" activeCell="Q18" sqref="Q18"/>
    </sheetView>
  </sheetViews>
  <sheetFormatPr defaultColWidth="9" defaultRowHeight="18.75"/>
  <cols>
    <col min="1" max="1" width="2.625" style="1" customWidth="1"/>
    <col min="2" max="2" width="5.875" style="4" customWidth="1"/>
    <col min="3" max="3" width="14.375" style="1" bestFit="1" customWidth="1"/>
    <col min="4" max="4" width="13.125" style="1" bestFit="1" customWidth="1"/>
    <col min="5" max="5" width="40.625" style="1" customWidth="1"/>
    <col min="6" max="6" width="6.25" style="1" customWidth="1"/>
    <col min="7" max="8" width="9.875" style="373" bestFit="1" customWidth="1"/>
    <col min="9" max="9" width="5.75" style="10" customWidth="1"/>
    <col min="10" max="10" width="35.25" style="1" bestFit="1" customWidth="1"/>
    <col min="11" max="11" width="34.625" style="1" bestFit="1" customWidth="1"/>
    <col min="12" max="12" width="16.375" style="4" customWidth="1"/>
    <col min="13" max="13" width="13.75" style="9" customWidth="1"/>
    <col min="14" max="14" width="6.375" style="1" customWidth="1"/>
    <col min="15" max="15" width="13.25" style="4" customWidth="1"/>
    <col min="16" max="16" width="14.5" style="9" customWidth="1"/>
    <col min="17" max="17" width="15.625" style="667" customWidth="1"/>
    <col min="18" max="16384" width="9" style="1"/>
  </cols>
  <sheetData>
    <row r="2" spans="2:17" ht="20.100000000000001" customHeight="1">
      <c r="B2" s="2" t="s">
        <v>0</v>
      </c>
      <c r="C2" s="2"/>
      <c r="D2" s="2"/>
      <c r="E2" s="1714" t="s">
        <v>4490</v>
      </c>
      <c r="G2" s="5" t="s">
        <v>2</v>
      </c>
      <c r="H2" s="6"/>
      <c r="I2" s="7"/>
      <c r="J2" s="8">
        <f>SUM(H:H)</f>
        <v>232731</v>
      </c>
    </row>
    <row r="3" spans="2:17" ht="20.100000000000001" customHeight="1">
      <c r="B3" s="2" t="s">
        <v>3</v>
      </c>
      <c r="C3" s="2"/>
      <c r="D3" s="2"/>
      <c r="E3" s="1715" t="s">
        <v>4491</v>
      </c>
    </row>
    <row r="4" spans="2:17" ht="20.100000000000001" customHeight="1">
      <c r="B4" s="2" t="s">
        <v>996</v>
      </c>
      <c r="C4" s="2"/>
      <c r="D4" s="2"/>
      <c r="E4" s="1715">
        <v>229935</v>
      </c>
      <c r="J4" s="451"/>
    </row>
    <row r="5" spans="2:17" ht="20.100000000000001" customHeight="1">
      <c r="B5" s="2" t="s">
        <v>9</v>
      </c>
      <c r="C5" s="2"/>
      <c r="D5" s="2"/>
      <c r="E5" s="1716">
        <v>46090</v>
      </c>
      <c r="J5" s="451"/>
    </row>
    <row r="6" spans="2:17" ht="20.100000000000001" customHeight="1">
      <c r="B6" s="2" t="s">
        <v>10</v>
      </c>
      <c r="C6" s="2"/>
      <c r="D6" s="2"/>
      <c r="E6" s="1716">
        <v>46106</v>
      </c>
      <c r="J6" s="451"/>
    </row>
    <row r="7" spans="2:17" ht="20.100000000000001" customHeight="1">
      <c r="B7" s="453"/>
      <c r="C7" s="453"/>
      <c r="D7" s="453"/>
      <c r="E7" s="1717"/>
      <c r="J7" s="451"/>
      <c r="L7" s="456"/>
    </row>
    <row r="9" spans="2:17" s="4" customFormat="1" ht="19.7" customHeight="1">
      <c r="B9" s="27" t="s">
        <v>32</v>
      </c>
      <c r="C9" s="27" t="s">
        <v>33</v>
      </c>
      <c r="D9" s="27" t="s">
        <v>34</v>
      </c>
      <c r="E9" s="26" t="s">
        <v>35</v>
      </c>
      <c r="F9" s="26" t="s">
        <v>36</v>
      </c>
      <c r="G9" s="63" t="s">
        <v>37</v>
      </c>
      <c r="H9" s="194" t="s">
        <v>38</v>
      </c>
      <c r="I9" s="28" t="s">
        <v>39</v>
      </c>
      <c r="J9" s="26" t="s">
        <v>40</v>
      </c>
      <c r="K9" s="26" t="s">
        <v>41</v>
      </c>
      <c r="L9" s="26" t="s">
        <v>42</v>
      </c>
      <c r="M9" s="30" t="s">
        <v>43</v>
      </c>
      <c r="N9" s="27" t="s">
        <v>44</v>
      </c>
      <c r="O9" s="26" t="s">
        <v>45</v>
      </c>
      <c r="P9" s="30" t="s">
        <v>46</v>
      </c>
      <c r="Q9" s="375" t="s">
        <v>47</v>
      </c>
    </row>
    <row r="10" spans="2:17" s="4" customFormat="1" ht="19.5" customHeight="1">
      <c r="B10" s="27"/>
      <c r="C10" s="27"/>
      <c r="D10" s="27"/>
      <c r="E10" s="108"/>
      <c r="F10" s="26"/>
      <c r="G10" s="139">
        <v>0</v>
      </c>
      <c r="H10" s="139">
        <f t="shared" ref="H10:H73" si="0">F10*G10</f>
        <v>0</v>
      </c>
      <c r="I10" s="28"/>
      <c r="J10" s="47"/>
      <c r="K10" s="40"/>
      <c r="L10" s="26"/>
      <c r="M10" s="30"/>
      <c r="N10" s="27"/>
      <c r="O10" s="26"/>
      <c r="P10" s="30"/>
      <c r="Q10" s="375"/>
    </row>
    <row r="11" spans="2:17" s="4" customFormat="1" ht="19.7" customHeight="1">
      <c r="B11" s="27"/>
      <c r="C11" s="202"/>
      <c r="D11" s="202"/>
      <c r="E11" s="148" t="s">
        <v>1071</v>
      </c>
      <c r="F11" s="155">
        <v>0</v>
      </c>
      <c r="G11" s="768">
        <v>5000</v>
      </c>
      <c r="H11" s="709">
        <f t="shared" si="0"/>
        <v>0</v>
      </c>
      <c r="I11" s="710"/>
      <c r="J11" s="69"/>
      <c r="K11" s="40"/>
      <c r="L11" s="26"/>
      <c r="M11" s="30"/>
      <c r="N11" s="27"/>
      <c r="O11" s="26"/>
      <c r="P11" s="30"/>
      <c r="Q11" s="375"/>
    </row>
    <row r="12" spans="2:17" s="4" customFormat="1" ht="19.7" customHeight="1">
      <c r="B12" s="27"/>
      <c r="C12" s="499"/>
      <c r="D12" s="499"/>
      <c r="E12" s="148" t="s">
        <v>1072</v>
      </c>
      <c r="F12" s="155">
        <v>0</v>
      </c>
      <c r="G12" s="768">
        <v>5000</v>
      </c>
      <c r="H12" s="709">
        <f t="shared" si="0"/>
        <v>0</v>
      </c>
      <c r="I12" s="710"/>
      <c r="J12" s="69"/>
      <c r="K12" s="40"/>
      <c r="L12" s="26"/>
      <c r="M12" s="30"/>
      <c r="N12" s="27"/>
      <c r="O12" s="26"/>
      <c r="P12" s="30"/>
      <c r="Q12" s="375"/>
    </row>
    <row r="13" spans="2:17" s="4" customFormat="1" ht="19.7" customHeight="1">
      <c r="B13" s="66"/>
      <c r="C13" s="66"/>
      <c r="D13" s="66"/>
      <c r="E13" s="148"/>
      <c r="F13" s="155"/>
      <c r="G13" s="708">
        <v>0</v>
      </c>
      <c r="H13" s="709">
        <f t="shared" si="0"/>
        <v>0</v>
      </c>
      <c r="I13" s="710"/>
      <c r="J13" s="69"/>
      <c r="K13" s="40"/>
      <c r="L13" s="26"/>
      <c r="M13" s="30"/>
      <c r="N13" s="27"/>
      <c r="O13" s="26"/>
      <c r="P13" s="30"/>
      <c r="Q13" s="375"/>
    </row>
    <row r="14" spans="2:17" ht="19.5" customHeight="1">
      <c r="B14" s="1718">
        <v>1</v>
      </c>
      <c r="C14" s="27" t="s">
        <v>2200</v>
      </c>
      <c r="D14" s="27" t="s">
        <v>2200</v>
      </c>
      <c r="E14" s="40" t="s">
        <v>4492</v>
      </c>
      <c r="F14" s="40">
        <v>1</v>
      </c>
      <c r="G14" s="40"/>
      <c r="H14" s="384">
        <f t="shared" si="0"/>
        <v>0</v>
      </c>
      <c r="I14" s="548"/>
      <c r="J14" s="40" t="s">
        <v>4493</v>
      </c>
      <c r="K14" s="1719" t="s">
        <v>999</v>
      </c>
      <c r="L14" s="26"/>
      <c r="M14" s="30">
        <v>46049</v>
      </c>
      <c r="N14" s="40"/>
      <c r="O14" s="42">
        <v>46080</v>
      </c>
      <c r="P14" s="30"/>
      <c r="Q14" s="375"/>
    </row>
    <row r="15" spans="2:17" ht="19.5" customHeight="1">
      <c r="B15" s="26">
        <v>2</v>
      </c>
      <c r="C15" s="27" t="s">
        <v>2200</v>
      </c>
      <c r="D15" s="27" t="s">
        <v>2200</v>
      </c>
      <c r="E15" s="40" t="s">
        <v>4494</v>
      </c>
      <c r="F15" s="40">
        <v>1</v>
      </c>
      <c r="G15" s="40"/>
      <c r="H15" s="384">
        <f t="shared" si="0"/>
        <v>0</v>
      </c>
      <c r="I15" s="548"/>
      <c r="J15" s="40" t="s">
        <v>4495</v>
      </c>
      <c r="K15" s="1719" t="s">
        <v>999</v>
      </c>
      <c r="L15" s="26"/>
      <c r="M15" s="30">
        <v>46049</v>
      </c>
      <c r="N15" s="40"/>
      <c r="O15" s="42">
        <v>46080</v>
      </c>
      <c r="P15" s="30"/>
      <c r="Q15" s="375"/>
    </row>
    <row r="16" spans="2:17" s="4" customFormat="1" ht="19.7" customHeight="1">
      <c r="B16" s="66"/>
      <c r="C16" s="66"/>
      <c r="D16" s="66"/>
      <c r="E16" s="148"/>
      <c r="F16" s="155"/>
      <c r="G16" s="708">
        <v>0</v>
      </c>
      <c r="H16" s="709">
        <f t="shared" si="0"/>
        <v>0</v>
      </c>
      <c r="I16" s="710"/>
      <c r="J16" s="69"/>
      <c r="K16" s="40"/>
      <c r="L16" s="26"/>
      <c r="M16" s="30"/>
      <c r="N16" s="27"/>
      <c r="O16" s="26"/>
      <c r="P16" s="30"/>
      <c r="Q16" s="375"/>
    </row>
    <row r="17" spans="2:17" s="4" customFormat="1" ht="19.7" customHeight="1">
      <c r="B17" s="66">
        <v>15</v>
      </c>
      <c r="C17" s="66" t="s">
        <v>4496</v>
      </c>
      <c r="D17" s="66" t="s">
        <v>4496</v>
      </c>
      <c r="E17" s="148" t="s">
        <v>4497</v>
      </c>
      <c r="F17" s="155">
        <v>1</v>
      </c>
      <c r="G17" s="139">
        <v>45000</v>
      </c>
      <c r="H17" s="139">
        <f t="shared" si="0"/>
        <v>45000</v>
      </c>
      <c r="I17" s="28"/>
      <c r="J17" s="40" t="s">
        <v>4498</v>
      </c>
      <c r="K17" s="40" t="s">
        <v>4499</v>
      </c>
      <c r="L17" s="26"/>
      <c r="M17" s="30"/>
      <c r="N17" s="27"/>
      <c r="O17" s="26"/>
      <c r="P17" s="30"/>
      <c r="Q17" s="375">
        <v>46111</v>
      </c>
    </row>
    <row r="18" spans="2:17" s="4" customFormat="1" ht="19.7" customHeight="1">
      <c r="B18" s="66"/>
      <c r="C18" s="66"/>
      <c r="D18" s="66"/>
      <c r="E18" s="148"/>
      <c r="F18" s="155"/>
      <c r="G18" s="139">
        <v>0</v>
      </c>
      <c r="H18" s="139">
        <f t="shared" si="0"/>
        <v>0</v>
      </c>
      <c r="I18" s="28"/>
      <c r="J18" s="40"/>
      <c r="K18" s="40"/>
      <c r="L18" s="26"/>
      <c r="M18" s="30"/>
      <c r="N18" s="27"/>
      <c r="O18" s="26"/>
      <c r="P18" s="30"/>
      <c r="Q18" s="375"/>
    </row>
    <row r="19" spans="2:17" s="4" customFormat="1" ht="19.7" customHeight="1">
      <c r="B19" s="66">
        <v>16</v>
      </c>
      <c r="C19" s="66" t="s">
        <v>145</v>
      </c>
      <c r="D19" s="66" t="s">
        <v>1143</v>
      </c>
      <c r="E19" s="148" t="s">
        <v>4216</v>
      </c>
      <c r="F19" s="155">
        <v>1</v>
      </c>
      <c r="G19" s="708">
        <v>4240</v>
      </c>
      <c r="H19" s="709">
        <f t="shared" si="0"/>
        <v>4240</v>
      </c>
      <c r="I19" s="710"/>
      <c r="J19" s="69" t="s">
        <v>4500</v>
      </c>
      <c r="K19" s="40" t="s">
        <v>4501</v>
      </c>
      <c r="L19" s="26"/>
      <c r="M19" s="30">
        <v>46073</v>
      </c>
      <c r="N19" s="27"/>
      <c r="O19" s="42">
        <v>46090</v>
      </c>
      <c r="P19" s="30">
        <v>46085</v>
      </c>
      <c r="Q19" s="375">
        <v>46085</v>
      </c>
    </row>
    <row r="20" spans="2:17" s="4" customFormat="1" ht="19.7" customHeight="1">
      <c r="B20" s="66">
        <v>16</v>
      </c>
      <c r="C20" s="66" t="s">
        <v>145</v>
      </c>
      <c r="D20" s="66" t="s">
        <v>1143</v>
      </c>
      <c r="E20" s="148" t="s">
        <v>4254</v>
      </c>
      <c r="F20" s="155">
        <v>2</v>
      </c>
      <c r="G20" s="708">
        <v>170</v>
      </c>
      <c r="H20" s="709">
        <f t="shared" si="0"/>
        <v>340</v>
      </c>
      <c r="I20" s="710"/>
      <c r="J20" s="69" t="s">
        <v>4367</v>
      </c>
      <c r="K20" s="40" t="s">
        <v>4501</v>
      </c>
      <c r="L20" s="26"/>
      <c r="M20" s="30">
        <v>46073</v>
      </c>
      <c r="N20" s="27"/>
      <c r="O20" s="42">
        <v>46090</v>
      </c>
      <c r="P20" s="30">
        <v>46085</v>
      </c>
      <c r="Q20" s="375">
        <v>46085</v>
      </c>
    </row>
    <row r="21" spans="2:17" s="4" customFormat="1" ht="19.7" customHeight="1">
      <c r="B21" s="66">
        <v>16</v>
      </c>
      <c r="C21" s="66" t="s">
        <v>145</v>
      </c>
      <c r="D21" s="66" t="s">
        <v>1143</v>
      </c>
      <c r="E21" s="148" t="s">
        <v>4361</v>
      </c>
      <c r="F21" s="155">
        <v>1</v>
      </c>
      <c r="G21" s="139">
        <v>260</v>
      </c>
      <c r="H21" s="139">
        <f t="shared" si="0"/>
        <v>260</v>
      </c>
      <c r="I21" s="28"/>
      <c r="J21" s="40" t="s">
        <v>4502</v>
      </c>
      <c r="K21" s="40" t="s">
        <v>4501</v>
      </c>
      <c r="L21" s="26"/>
      <c r="M21" s="30">
        <v>46073</v>
      </c>
      <c r="N21" s="27"/>
      <c r="O21" s="42">
        <v>46090</v>
      </c>
      <c r="P21" s="30">
        <v>46085</v>
      </c>
      <c r="Q21" s="375">
        <v>46085</v>
      </c>
    </row>
    <row r="22" spans="2:17" s="4" customFormat="1" ht="19.7" customHeight="1">
      <c r="B22" s="66">
        <v>16</v>
      </c>
      <c r="C22" s="66" t="s">
        <v>145</v>
      </c>
      <c r="D22" s="66" t="s">
        <v>1143</v>
      </c>
      <c r="E22" s="148" t="s">
        <v>4365</v>
      </c>
      <c r="F22" s="155">
        <v>1</v>
      </c>
      <c r="G22" s="139">
        <v>160</v>
      </c>
      <c r="H22" s="139">
        <f t="shared" si="0"/>
        <v>160</v>
      </c>
      <c r="I22" s="28"/>
      <c r="J22" s="40" t="s">
        <v>4503</v>
      </c>
      <c r="K22" s="40" t="s">
        <v>4501</v>
      </c>
      <c r="L22" s="26"/>
      <c r="M22" s="30">
        <v>46073</v>
      </c>
      <c r="N22" s="27"/>
      <c r="O22" s="42">
        <v>46090</v>
      </c>
      <c r="P22" s="30">
        <v>46085</v>
      </c>
      <c r="Q22" s="375">
        <v>46085</v>
      </c>
    </row>
    <row r="23" spans="2:17" s="4" customFormat="1" ht="19.7" customHeight="1">
      <c r="B23" s="66">
        <v>16</v>
      </c>
      <c r="C23" s="66" t="s">
        <v>145</v>
      </c>
      <c r="D23" s="66" t="s">
        <v>1143</v>
      </c>
      <c r="E23" s="148" t="s">
        <v>3320</v>
      </c>
      <c r="F23" s="155">
        <v>1</v>
      </c>
      <c r="G23" s="139">
        <v>200</v>
      </c>
      <c r="H23" s="139">
        <f t="shared" si="0"/>
        <v>200</v>
      </c>
      <c r="I23" s="28"/>
      <c r="J23" s="40" t="s">
        <v>4367</v>
      </c>
      <c r="K23" s="40" t="s">
        <v>4501</v>
      </c>
      <c r="L23" s="26"/>
      <c r="M23" s="30">
        <v>46073</v>
      </c>
      <c r="N23" s="27"/>
      <c r="O23" s="42">
        <v>46090</v>
      </c>
      <c r="P23" s="30">
        <v>46085</v>
      </c>
      <c r="Q23" s="375">
        <v>46085</v>
      </c>
    </row>
    <row r="24" spans="2:17" s="4" customFormat="1" ht="19.7" customHeight="1">
      <c r="B24" s="66">
        <v>16</v>
      </c>
      <c r="C24" s="66" t="s">
        <v>145</v>
      </c>
      <c r="D24" s="66" t="s">
        <v>1143</v>
      </c>
      <c r="E24" s="148" t="s">
        <v>4504</v>
      </c>
      <c r="F24" s="155">
        <v>1</v>
      </c>
      <c r="G24" s="139">
        <v>4490</v>
      </c>
      <c r="H24" s="139">
        <f t="shared" si="0"/>
        <v>4490</v>
      </c>
      <c r="I24" s="28"/>
      <c r="J24" s="40" t="s">
        <v>4505</v>
      </c>
      <c r="K24" s="40" t="s">
        <v>4501</v>
      </c>
      <c r="L24" s="26"/>
      <c r="M24" s="30">
        <v>46073</v>
      </c>
      <c r="N24" s="27"/>
      <c r="O24" s="42">
        <v>46090</v>
      </c>
      <c r="P24" s="30">
        <v>46085</v>
      </c>
      <c r="Q24" s="375">
        <v>46085</v>
      </c>
    </row>
    <row r="25" spans="2:17" s="4" customFormat="1" ht="19.7" customHeight="1">
      <c r="B25" s="66">
        <v>16</v>
      </c>
      <c r="C25" s="66" t="s">
        <v>145</v>
      </c>
      <c r="D25" s="66" t="s">
        <v>1143</v>
      </c>
      <c r="E25" s="148" t="s">
        <v>4368</v>
      </c>
      <c r="F25" s="155">
        <v>2</v>
      </c>
      <c r="G25" s="708">
        <v>160</v>
      </c>
      <c r="H25" s="709">
        <f t="shared" si="0"/>
        <v>320</v>
      </c>
      <c r="I25" s="710"/>
      <c r="J25" s="69" t="s">
        <v>4367</v>
      </c>
      <c r="K25" s="40" t="s">
        <v>4501</v>
      </c>
      <c r="L25" s="26"/>
      <c r="M25" s="30">
        <v>46073</v>
      </c>
      <c r="N25" s="27"/>
      <c r="O25" s="42">
        <v>46090</v>
      </c>
      <c r="P25" s="30">
        <v>46085</v>
      </c>
      <c r="Q25" s="375">
        <v>46085</v>
      </c>
    </row>
    <row r="26" spans="2:17" s="4" customFormat="1" ht="19.7" customHeight="1">
      <c r="B26" s="66">
        <v>16</v>
      </c>
      <c r="C26" s="66" t="s">
        <v>145</v>
      </c>
      <c r="D26" s="66" t="s">
        <v>1143</v>
      </c>
      <c r="E26" s="148" t="s">
        <v>4506</v>
      </c>
      <c r="F26" s="155">
        <v>1</v>
      </c>
      <c r="G26" s="708">
        <v>1350</v>
      </c>
      <c r="H26" s="709">
        <f t="shared" si="0"/>
        <v>1350</v>
      </c>
      <c r="I26" s="710"/>
      <c r="J26" s="69" t="s">
        <v>4507</v>
      </c>
      <c r="K26" s="40" t="s">
        <v>4501</v>
      </c>
      <c r="L26" s="26"/>
      <c r="M26" s="30">
        <v>46073</v>
      </c>
      <c r="N26" s="27"/>
      <c r="O26" s="42">
        <v>46090</v>
      </c>
      <c r="P26" s="30">
        <v>46085</v>
      </c>
      <c r="Q26" s="375">
        <v>46085</v>
      </c>
    </row>
    <row r="27" spans="2:17" s="4" customFormat="1" ht="19.5" customHeight="1">
      <c r="B27" s="66">
        <v>16</v>
      </c>
      <c r="C27" s="66" t="s">
        <v>145</v>
      </c>
      <c r="D27" s="66" t="s">
        <v>1143</v>
      </c>
      <c r="E27" s="148" t="s">
        <v>4375</v>
      </c>
      <c r="F27" s="155">
        <v>1</v>
      </c>
      <c r="G27" s="139">
        <v>140</v>
      </c>
      <c r="H27" s="139">
        <f t="shared" si="0"/>
        <v>140</v>
      </c>
      <c r="I27" s="28"/>
      <c r="J27" s="40" t="s">
        <v>4503</v>
      </c>
      <c r="K27" s="40" t="s">
        <v>4501</v>
      </c>
      <c r="L27" s="26"/>
      <c r="M27" s="30">
        <v>46073</v>
      </c>
      <c r="N27" s="27"/>
      <c r="O27" s="42">
        <v>46090</v>
      </c>
      <c r="P27" s="30">
        <v>46085</v>
      </c>
      <c r="Q27" s="375">
        <v>46085</v>
      </c>
    </row>
    <row r="28" spans="2:17" s="4" customFormat="1" ht="19.7" customHeight="1">
      <c r="B28" s="66">
        <v>16</v>
      </c>
      <c r="C28" s="66" t="s">
        <v>145</v>
      </c>
      <c r="D28" s="66" t="s">
        <v>1143</v>
      </c>
      <c r="E28" s="148" t="s">
        <v>4381</v>
      </c>
      <c r="F28" s="155">
        <v>1</v>
      </c>
      <c r="G28" s="139">
        <v>250</v>
      </c>
      <c r="H28" s="139">
        <f t="shared" si="0"/>
        <v>250</v>
      </c>
      <c r="I28" s="28"/>
      <c r="J28" s="40" t="s">
        <v>4382</v>
      </c>
      <c r="K28" s="40" t="s">
        <v>4501</v>
      </c>
      <c r="L28" s="26"/>
      <c r="M28" s="30">
        <v>46073</v>
      </c>
      <c r="N28" s="27"/>
      <c r="O28" s="42">
        <v>46090</v>
      </c>
      <c r="P28" s="30">
        <v>46085</v>
      </c>
      <c r="Q28" s="375">
        <v>46085</v>
      </c>
    </row>
    <row r="29" spans="2:17" s="4" customFormat="1" ht="19.7" customHeight="1">
      <c r="B29" s="66">
        <v>16</v>
      </c>
      <c r="C29" s="66" t="s">
        <v>145</v>
      </c>
      <c r="D29" s="66" t="s">
        <v>1143</v>
      </c>
      <c r="E29" s="148" t="s">
        <v>4508</v>
      </c>
      <c r="F29" s="155">
        <v>1</v>
      </c>
      <c r="G29" s="139">
        <v>2060</v>
      </c>
      <c r="H29" s="139">
        <f t="shared" si="0"/>
        <v>2060</v>
      </c>
      <c r="I29" s="28"/>
      <c r="J29" s="40" t="s">
        <v>4509</v>
      </c>
      <c r="K29" s="40" t="s">
        <v>4501</v>
      </c>
      <c r="L29" s="26"/>
      <c r="M29" s="30">
        <v>46073</v>
      </c>
      <c r="N29" s="27"/>
      <c r="O29" s="42">
        <v>46090</v>
      </c>
      <c r="P29" s="30">
        <v>46085</v>
      </c>
      <c r="Q29" s="375">
        <v>46085</v>
      </c>
    </row>
    <row r="30" spans="2:17" s="4" customFormat="1" ht="19.7" customHeight="1">
      <c r="B30" s="66">
        <v>16</v>
      </c>
      <c r="C30" s="66" t="s">
        <v>145</v>
      </c>
      <c r="D30" s="66" t="s">
        <v>1143</v>
      </c>
      <c r="E30" s="148" t="s">
        <v>4368</v>
      </c>
      <c r="F30" s="155">
        <v>1</v>
      </c>
      <c r="G30" s="139">
        <v>160</v>
      </c>
      <c r="H30" s="139">
        <f t="shared" si="0"/>
        <v>160</v>
      </c>
      <c r="I30" s="28"/>
      <c r="J30" s="40" t="s">
        <v>4367</v>
      </c>
      <c r="K30" s="40" t="s">
        <v>4501</v>
      </c>
      <c r="L30" s="26"/>
      <c r="M30" s="30">
        <v>46073</v>
      </c>
      <c r="N30" s="27"/>
      <c r="O30" s="42">
        <v>46090</v>
      </c>
      <c r="P30" s="30">
        <v>46085</v>
      </c>
      <c r="Q30" s="375">
        <v>46085</v>
      </c>
    </row>
    <row r="31" spans="2:17" s="4" customFormat="1" ht="19.7" customHeight="1">
      <c r="B31" s="66">
        <v>16</v>
      </c>
      <c r="C31" s="66" t="s">
        <v>145</v>
      </c>
      <c r="D31" s="66" t="s">
        <v>1143</v>
      </c>
      <c r="E31" s="148" t="s">
        <v>4254</v>
      </c>
      <c r="F31" s="155">
        <v>4</v>
      </c>
      <c r="G31" s="139">
        <v>170</v>
      </c>
      <c r="H31" s="139">
        <f t="shared" si="0"/>
        <v>680</v>
      </c>
      <c r="I31" s="28"/>
      <c r="J31" s="40" t="s">
        <v>4367</v>
      </c>
      <c r="K31" s="40" t="s">
        <v>4501</v>
      </c>
      <c r="L31" s="26"/>
      <c r="M31" s="30">
        <v>46073</v>
      </c>
      <c r="N31" s="27"/>
      <c r="O31" s="42">
        <v>46090</v>
      </c>
      <c r="P31" s="30">
        <v>46085</v>
      </c>
      <c r="Q31" s="375">
        <v>46085</v>
      </c>
    </row>
    <row r="32" spans="2:17" s="4" customFormat="1" ht="19.7" customHeight="1">
      <c r="B32" s="66">
        <v>16</v>
      </c>
      <c r="C32" s="66" t="s">
        <v>145</v>
      </c>
      <c r="D32" s="66" t="s">
        <v>1143</v>
      </c>
      <c r="E32" s="148" t="s">
        <v>4379</v>
      </c>
      <c r="F32" s="155">
        <v>1</v>
      </c>
      <c r="G32" s="139">
        <v>1510</v>
      </c>
      <c r="H32" s="139">
        <f t="shared" si="0"/>
        <v>1510</v>
      </c>
      <c r="I32" s="28"/>
      <c r="J32" s="40" t="s">
        <v>4510</v>
      </c>
      <c r="K32" s="40" t="s">
        <v>4501</v>
      </c>
      <c r="L32" s="26"/>
      <c r="M32" s="30">
        <v>46073</v>
      </c>
      <c r="N32" s="27"/>
      <c r="O32" s="42">
        <v>46090</v>
      </c>
      <c r="P32" s="30">
        <v>46085</v>
      </c>
      <c r="Q32" s="375">
        <v>46085</v>
      </c>
    </row>
    <row r="33" spans="2:17" s="4" customFormat="1" ht="19.7" customHeight="1">
      <c r="B33" s="66">
        <v>16</v>
      </c>
      <c r="C33" s="66" t="s">
        <v>145</v>
      </c>
      <c r="D33" s="66" t="s">
        <v>1143</v>
      </c>
      <c r="E33" s="148" t="s">
        <v>3320</v>
      </c>
      <c r="F33" s="155">
        <v>1</v>
      </c>
      <c r="G33" s="139">
        <v>200</v>
      </c>
      <c r="H33" s="139">
        <f t="shared" si="0"/>
        <v>200</v>
      </c>
      <c r="I33" s="28"/>
      <c r="J33" s="40" t="s">
        <v>4367</v>
      </c>
      <c r="K33" s="40" t="s">
        <v>4501</v>
      </c>
      <c r="L33" s="26"/>
      <c r="M33" s="30">
        <v>46073</v>
      </c>
      <c r="N33" s="27"/>
      <c r="O33" s="42">
        <v>46090</v>
      </c>
      <c r="P33" s="30">
        <v>46085</v>
      </c>
      <c r="Q33" s="375">
        <v>46085</v>
      </c>
    </row>
    <row r="34" spans="2:17" s="4" customFormat="1" ht="19.7" customHeight="1">
      <c r="B34" s="66">
        <v>16</v>
      </c>
      <c r="C34" s="66" t="s">
        <v>145</v>
      </c>
      <c r="D34" s="66" t="s">
        <v>1143</v>
      </c>
      <c r="E34" s="148" t="s">
        <v>4511</v>
      </c>
      <c r="F34" s="155">
        <v>1</v>
      </c>
      <c r="G34" s="139">
        <v>1100</v>
      </c>
      <c r="H34" s="139">
        <f t="shared" si="0"/>
        <v>1100</v>
      </c>
      <c r="I34" s="28"/>
      <c r="J34" s="40" t="s">
        <v>4512</v>
      </c>
      <c r="K34" s="40" t="s">
        <v>4501</v>
      </c>
      <c r="L34" s="26"/>
      <c r="M34" s="30">
        <v>46073</v>
      </c>
      <c r="N34" s="27"/>
      <c r="O34" s="42">
        <v>46090</v>
      </c>
      <c r="P34" s="30">
        <v>46085</v>
      </c>
      <c r="Q34" s="375">
        <v>46085</v>
      </c>
    </row>
    <row r="35" spans="2:17" s="4" customFormat="1" ht="19.7" customHeight="1">
      <c r="B35" s="66">
        <v>16</v>
      </c>
      <c r="C35" s="66" t="s">
        <v>145</v>
      </c>
      <c r="D35" s="66" t="s">
        <v>1143</v>
      </c>
      <c r="E35" s="148" t="s">
        <v>4513</v>
      </c>
      <c r="F35" s="155">
        <v>2</v>
      </c>
      <c r="G35" s="139">
        <v>70</v>
      </c>
      <c r="H35" s="139">
        <f t="shared" si="0"/>
        <v>140</v>
      </c>
      <c r="I35" s="28"/>
      <c r="J35" s="40" t="s">
        <v>4514</v>
      </c>
      <c r="K35" s="40" t="s">
        <v>4501</v>
      </c>
      <c r="L35" s="26"/>
      <c r="M35" s="30">
        <v>46073</v>
      </c>
      <c r="N35" s="27"/>
      <c r="O35" s="42">
        <v>46090</v>
      </c>
      <c r="P35" s="30">
        <v>46085</v>
      </c>
      <c r="Q35" s="375">
        <v>46085</v>
      </c>
    </row>
    <row r="36" spans="2:17" s="4" customFormat="1" ht="19.7" customHeight="1">
      <c r="B36" s="66">
        <v>16</v>
      </c>
      <c r="C36" s="66" t="s">
        <v>145</v>
      </c>
      <c r="D36" s="66" t="s">
        <v>1143</v>
      </c>
      <c r="E36" s="148" t="s">
        <v>4515</v>
      </c>
      <c r="F36" s="155">
        <v>1</v>
      </c>
      <c r="G36" s="708">
        <v>230</v>
      </c>
      <c r="H36" s="709">
        <f t="shared" si="0"/>
        <v>230</v>
      </c>
      <c r="I36" s="710"/>
      <c r="J36" s="69" t="s">
        <v>4516</v>
      </c>
      <c r="K36" s="40" t="s">
        <v>4501</v>
      </c>
      <c r="L36" s="26"/>
      <c r="M36" s="30">
        <v>46073</v>
      </c>
      <c r="N36" s="27"/>
      <c r="O36" s="42">
        <v>46090</v>
      </c>
      <c r="P36" s="30">
        <v>46085</v>
      </c>
      <c r="Q36" s="375">
        <v>46085</v>
      </c>
    </row>
    <row r="37" spans="2:17" s="4" customFormat="1" ht="19.7" customHeight="1">
      <c r="B37" s="66">
        <v>16</v>
      </c>
      <c r="C37" s="66" t="s">
        <v>145</v>
      </c>
      <c r="D37" s="66" t="s">
        <v>1143</v>
      </c>
      <c r="E37" s="148" t="s">
        <v>4517</v>
      </c>
      <c r="F37" s="155">
        <v>1</v>
      </c>
      <c r="G37" s="708">
        <v>340</v>
      </c>
      <c r="H37" s="709">
        <f t="shared" si="0"/>
        <v>340</v>
      </c>
      <c r="I37" s="710"/>
      <c r="J37" s="69" t="s">
        <v>4255</v>
      </c>
      <c r="K37" s="40" t="s">
        <v>4501</v>
      </c>
      <c r="L37" s="26"/>
      <c r="M37" s="30">
        <v>46073</v>
      </c>
      <c r="N37" s="27"/>
      <c r="O37" s="42">
        <v>46090</v>
      </c>
      <c r="P37" s="30">
        <v>46085</v>
      </c>
      <c r="Q37" s="375">
        <v>46085</v>
      </c>
    </row>
    <row r="38" spans="2:17" s="4" customFormat="1" ht="19.7" customHeight="1">
      <c r="B38" s="66">
        <v>16</v>
      </c>
      <c r="C38" s="66" t="s">
        <v>145</v>
      </c>
      <c r="D38" s="66" t="s">
        <v>1143</v>
      </c>
      <c r="E38" s="148" t="s">
        <v>4368</v>
      </c>
      <c r="F38" s="155">
        <v>2</v>
      </c>
      <c r="G38" s="139">
        <v>160</v>
      </c>
      <c r="H38" s="139">
        <f t="shared" si="0"/>
        <v>320</v>
      </c>
      <c r="I38" s="28"/>
      <c r="J38" s="40" t="s">
        <v>4367</v>
      </c>
      <c r="K38" s="40" t="s">
        <v>4501</v>
      </c>
      <c r="L38" s="26"/>
      <c r="M38" s="30">
        <v>46073</v>
      </c>
      <c r="N38" s="27"/>
      <c r="O38" s="42">
        <v>46090</v>
      </c>
      <c r="P38" s="30">
        <v>46085</v>
      </c>
      <c r="Q38" s="375">
        <v>46085</v>
      </c>
    </row>
    <row r="39" spans="2:17" s="4" customFormat="1" ht="19.7" customHeight="1">
      <c r="B39" s="66">
        <v>16</v>
      </c>
      <c r="C39" s="66" t="s">
        <v>145</v>
      </c>
      <c r="D39" s="66" t="s">
        <v>1143</v>
      </c>
      <c r="E39" s="148" t="s">
        <v>4518</v>
      </c>
      <c r="F39" s="155">
        <v>2</v>
      </c>
      <c r="G39" s="139">
        <v>110</v>
      </c>
      <c r="H39" s="139">
        <f t="shared" si="0"/>
        <v>220</v>
      </c>
      <c r="I39" s="28"/>
      <c r="J39" s="40" t="s">
        <v>4503</v>
      </c>
      <c r="K39" s="40" t="s">
        <v>4501</v>
      </c>
      <c r="L39" s="26"/>
      <c r="M39" s="30">
        <v>46073</v>
      </c>
      <c r="N39" s="27"/>
      <c r="O39" s="42">
        <v>46090</v>
      </c>
      <c r="P39" s="30">
        <v>46085</v>
      </c>
      <c r="Q39" s="375">
        <v>46085</v>
      </c>
    </row>
    <row r="40" spans="2:17" s="4" customFormat="1" ht="19.7" customHeight="1">
      <c r="B40" s="66">
        <v>16</v>
      </c>
      <c r="C40" s="66" t="s">
        <v>4519</v>
      </c>
      <c r="D40" s="66" t="s">
        <v>1143</v>
      </c>
      <c r="E40" s="148" t="s">
        <v>4520</v>
      </c>
      <c r="F40" s="155">
        <v>2</v>
      </c>
      <c r="G40" s="139">
        <v>25</v>
      </c>
      <c r="H40" s="139">
        <f t="shared" si="0"/>
        <v>50</v>
      </c>
      <c r="I40" s="28"/>
      <c r="J40" s="40" t="s">
        <v>4521</v>
      </c>
      <c r="K40" s="40" t="s">
        <v>4501</v>
      </c>
      <c r="L40" s="26"/>
      <c r="M40" s="30">
        <v>2825</v>
      </c>
      <c r="N40" s="27"/>
      <c r="O40" s="42">
        <v>46090</v>
      </c>
      <c r="P40" s="30">
        <v>46086</v>
      </c>
      <c r="Q40" s="375">
        <v>46086</v>
      </c>
    </row>
    <row r="41" spans="2:17" s="4" customFormat="1" ht="19.7" customHeight="1">
      <c r="B41" s="66">
        <v>16</v>
      </c>
      <c r="C41" s="66" t="s">
        <v>4522</v>
      </c>
      <c r="D41" s="66" t="s">
        <v>1143</v>
      </c>
      <c r="E41" s="148" t="s">
        <v>4523</v>
      </c>
      <c r="F41" s="155">
        <v>2</v>
      </c>
      <c r="G41" s="708">
        <v>640</v>
      </c>
      <c r="H41" s="709">
        <f t="shared" si="0"/>
        <v>1280</v>
      </c>
      <c r="I41" s="710"/>
      <c r="J41" s="69" t="s">
        <v>4524</v>
      </c>
      <c r="K41" s="40" t="s">
        <v>4501</v>
      </c>
      <c r="L41" s="26"/>
      <c r="M41" s="30">
        <v>46073</v>
      </c>
      <c r="N41" s="27"/>
      <c r="O41" s="42">
        <v>46090</v>
      </c>
      <c r="P41" s="30">
        <v>46085</v>
      </c>
      <c r="Q41" s="375">
        <v>46085</v>
      </c>
    </row>
    <row r="42" spans="2:17" s="4" customFormat="1" ht="19.7" customHeight="1">
      <c r="B42" s="66">
        <v>14</v>
      </c>
      <c r="C42" s="66" t="s">
        <v>4525</v>
      </c>
      <c r="D42" s="66" t="s">
        <v>1143</v>
      </c>
      <c r="E42" s="148" t="s">
        <v>4526</v>
      </c>
      <c r="F42" s="155">
        <v>2</v>
      </c>
      <c r="G42" s="139">
        <v>4000</v>
      </c>
      <c r="H42" s="139">
        <f t="shared" si="0"/>
        <v>8000</v>
      </c>
      <c r="I42" s="28"/>
      <c r="J42" s="40" t="s">
        <v>4527</v>
      </c>
      <c r="K42" s="40" t="s">
        <v>4501</v>
      </c>
      <c r="L42" s="26"/>
      <c r="M42" s="30">
        <v>46073</v>
      </c>
      <c r="N42" s="27"/>
      <c r="O42" s="42">
        <v>46090</v>
      </c>
      <c r="P42" s="30">
        <v>46085</v>
      </c>
      <c r="Q42" s="375">
        <v>46085</v>
      </c>
    </row>
    <row r="43" spans="2:17" s="4" customFormat="1" ht="19.7" customHeight="1">
      <c r="B43" s="66"/>
      <c r="C43" s="66"/>
      <c r="D43" s="66"/>
      <c r="E43" s="148"/>
      <c r="F43" s="155"/>
      <c r="G43" s="708">
        <v>0</v>
      </c>
      <c r="H43" s="709">
        <f t="shared" si="0"/>
        <v>0</v>
      </c>
      <c r="I43" s="710"/>
      <c r="J43" s="69"/>
      <c r="K43" s="40"/>
      <c r="L43" s="26"/>
      <c r="M43" s="30"/>
      <c r="N43" s="27"/>
      <c r="O43" s="26"/>
      <c r="P43" s="30"/>
      <c r="Q43" s="375"/>
    </row>
    <row r="44" spans="2:17" s="4" customFormat="1" ht="19.7" customHeight="1">
      <c r="B44" s="66">
        <v>16</v>
      </c>
      <c r="C44" s="66" t="s">
        <v>1853</v>
      </c>
      <c r="D44" s="66" t="s">
        <v>175</v>
      </c>
      <c r="E44" s="148" t="s">
        <v>4528</v>
      </c>
      <c r="F44" s="155">
        <v>1</v>
      </c>
      <c r="G44" s="139">
        <v>3096</v>
      </c>
      <c r="H44" s="139">
        <f t="shared" si="0"/>
        <v>3096</v>
      </c>
      <c r="I44" s="28"/>
      <c r="J44" s="108" t="s">
        <v>4529</v>
      </c>
      <c r="K44" s="40" t="s">
        <v>4530</v>
      </c>
      <c r="L44" s="26"/>
      <c r="M44" s="30">
        <v>46071</v>
      </c>
      <c r="N44" s="27"/>
      <c r="O44" s="26"/>
      <c r="P44" s="30">
        <v>46085</v>
      </c>
      <c r="Q44" s="375"/>
    </row>
    <row r="45" spans="2:17" s="4" customFormat="1" ht="19.7" customHeight="1">
      <c r="B45" s="66">
        <v>16</v>
      </c>
      <c r="C45" s="66" t="s">
        <v>1853</v>
      </c>
      <c r="D45" s="66" t="s">
        <v>175</v>
      </c>
      <c r="E45" s="148" t="s">
        <v>4531</v>
      </c>
      <c r="F45" s="155">
        <v>1</v>
      </c>
      <c r="G45" s="708">
        <v>3624</v>
      </c>
      <c r="H45" s="709">
        <f t="shared" si="0"/>
        <v>3624</v>
      </c>
      <c r="I45" s="710"/>
      <c r="J45" s="148" t="s">
        <v>4532</v>
      </c>
      <c r="K45" s="40" t="s">
        <v>4530</v>
      </c>
      <c r="L45" s="26"/>
      <c r="M45" s="30">
        <v>46071</v>
      </c>
      <c r="N45" s="27"/>
      <c r="O45" s="26"/>
      <c r="P45" s="30">
        <v>46085</v>
      </c>
      <c r="Q45" s="375"/>
    </row>
    <row r="46" spans="2:17" s="4" customFormat="1" ht="19.7" customHeight="1">
      <c r="B46" s="66">
        <v>16</v>
      </c>
      <c r="C46" s="66" t="s">
        <v>1853</v>
      </c>
      <c r="D46" s="66" t="s">
        <v>175</v>
      </c>
      <c r="E46" s="148" t="s">
        <v>4533</v>
      </c>
      <c r="F46" s="155">
        <v>1</v>
      </c>
      <c r="G46" s="708">
        <v>4415</v>
      </c>
      <c r="H46" s="709">
        <f t="shared" si="0"/>
        <v>4415</v>
      </c>
      <c r="I46" s="710"/>
      <c r="J46" s="148" t="s">
        <v>4534</v>
      </c>
      <c r="K46" s="40" t="s">
        <v>4530</v>
      </c>
      <c r="L46" s="26"/>
      <c r="M46" s="30">
        <v>46071</v>
      </c>
      <c r="N46" s="27"/>
      <c r="O46" s="26"/>
      <c r="P46" s="30">
        <v>46085</v>
      </c>
      <c r="Q46" s="375"/>
    </row>
    <row r="47" spans="2:17" s="4" customFormat="1" ht="19.7" customHeight="1">
      <c r="B47" s="66">
        <v>16</v>
      </c>
      <c r="C47" s="66" t="s">
        <v>175</v>
      </c>
      <c r="D47" s="66" t="s">
        <v>175</v>
      </c>
      <c r="E47" s="148" t="s">
        <v>4383</v>
      </c>
      <c r="F47" s="155">
        <v>1</v>
      </c>
      <c r="G47" s="708">
        <v>3270</v>
      </c>
      <c r="H47" s="709">
        <f t="shared" si="0"/>
        <v>3270</v>
      </c>
      <c r="I47" s="710"/>
      <c r="J47" s="69" t="s">
        <v>4535</v>
      </c>
      <c r="K47" s="40" t="s">
        <v>4530</v>
      </c>
      <c r="L47" s="26"/>
      <c r="M47" s="30">
        <v>46071</v>
      </c>
      <c r="N47" s="27"/>
      <c r="O47" s="26"/>
      <c r="P47" s="30">
        <v>46085</v>
      </c>
      <c r="Q47" s="375"/>
    </row>
    <row r="48" spans="2:17" s="4" customFormat="1" ht="19.7" customHeight="1">
      <c r="B48" s="66">
        <v>16</v>
      </c>
      <c r="C48" s="66" t="s">
        <v>175</v>
      </c>
      <c r="D48" s="66" t="s">
        <v>175</v>
      </c>
      <c r="E48" s="148" t="s">
        <v>4536</v>
      </c>
      <c r="F48" s="155">
        <v>1</v>
      </c>
      <c r="G48" s="708">
        <v>4460</v>
      </c>
      <c r="H48" s="709">
        <f t="shared" si="0"/>
        <v>4460</v>
      </c>
      <c r="I48" s="710"/>
      <c r="J48" s="69" t="s">
        <v>4535</v>
      </c>
      <c r="K48" s="40" t="s">
        <v>4530</v>
      </c>
      <c r="L48" s="26"/>
      <c r="M48" s="30">
        <v>46071</v>
      </c>
      <c r="N48" s="27"/>
      <c r="O48" s="26"/>
      <c r="P48" s="30">
        <v>46085</v>
      </c>
      <c r="Q48" s="375"/>
    </row>
    <row r="49" spans="2:17" s="4" customFormat="1" ht="19.7" customHeight="1">
      <c r="B49" s="66">
        <v>16</v>
      </c>
      <c r="C49" s="66" t="s">
        <v>175</v>
      </c>
      <c r="D49" s="66" t="s">
        <v>175</v>
      </c>
      <c r="E49" s="148" t="s">
        <v>4537</v>
      </c>
      <c r="F49" s="155">
        <v>1</v>
      </c>
      <c r="G49" s="139">
        <v>690</v>
      </c>
      <c r="H49" s="139">
        <f t="shared" si="0"/>
        <v>690</v>
      </c>
      <c r="I49" s="28"/>
      <c r="J49" s="40" t="s">
        <v>1889</v>
      </c>
      <c r="K49" s="40" t="s">
        <v>4530</v>
      </c>
      <c r="L49" s="26"/>
      <c r="M49" s="30">
        <v>46071</v>
      </c>
      <c r="N49" s="27"/>
      <c r="O49" s="26"/>
      <c r="P49" s="30">
        <v>46085</v>
      </c>
      <c r="Q49" s="375"/>
    </row>
    <row r="50" spans="2:17" s="4" customFormat="1" ht="19.7" customHeight="1">
      <c r="B50" s="66">
        <v>16</v>
      </c>
      <c r="C50" s="66" t="s">
        <v>175</v>
      </c>
      <c r="D50" s="66" t="s">
        <v>175</v>
      </c>
      <c r="E50" s="148" t="s">
        <v>1900</v>
      </c>
      <c r="F50" s="155">
        <v>2</v>
      </c>
      <c r="G50" s="139">
        <v>245</v>
      </c>
      <c r="H50" s="139">
        <f t="shared" si="0"/>
        <v>490</v>
      </c>
      <c r="I50" s="28"/>
      <c r="J50" s="40" t="s">
        <v>1891</v>
      </c>
      <c r="K50" s="40" t="s">
        <v>4530</v>
      </c>
      <c r="L50" s="26"/>
      <c r="M50" s="30">
        <v>46071</v>
      </c>
      <c r="N50" s="27"/>
      <c r="O50" s="26"/>
      <c r="P50" s="30">
        <v>46085</v>
      </c>
      <c r="Q50" s="375"/>
    </row>
    <row r="51" spans="2:17" s="4" customFormat="1" ht="19.7" customHeight="1">
      <c r="B51" s="66">
        <v>16</v>
      </c>
      <c r="C51" s="66" t="s">
        <v>175</v>
      </c>
      <c r="D51" s="66" t="s">
        <v>175</v>
      </c>
      <c r="E51" s="148" t="s">
        <v>1904</v>
      </c>
      <c r="F51" s="155">
        <v>2</v>
      </c>
      <c r="G51" s="708">
        <v>75</v>
      </c>
      <c r="H51" s="709">
        <f t="shared" si="0"/>
        <v>150</v>
      </c>
      <c r="I51" s="710"/>
      <c r="J51" s="69" t="s">
        <v>1895</v>
      </c>
      <c r="K51" s="40" t="s">
        <v>4530</v>
      </c>
      <c r="L51" s="26"/>
      <c r="M51" s="30">
        <v>46071</v>
      </c>
      <c r="N51" s="27"/>
      <c r="O51" s="26"/>
      <c r="P51" s="30">
        <v>46085</v>
      </c>
      <c r="Q51" s="375"/>
    </row>
    <row r="52" spans="2:17" s="4" customFormat="1" ht="19.7" customHeight="1">
      <c r="B52" s="66">
        <v>16</v>
      </c>
      <c r="C52" s="66" t="s">
        <v>175</v>
      </c>
      <c r="D52" s="66" t="s">
        <v>175</v>
      </c>
      <c r="E52" s="148" t="s">
        <v>4538</v>
      </c>
      <c r="F52" s="155">
        <v>1</v>
      </c>
      <c r="G52" s="139">
        <v>470</v>
      </c>
      <c r="H52" s="139">
        <f t="shared" si="0"/>
        <v>470</v>
      </c>
      <c r="I52" s="28"/>
      <c r="J52" s="40" t="s">
        <v>4539</v>
      </c>
      <c r="K52" s="40" t="s">
        <v>4530</v>
      </c>
      <c r="L52" s="26"/>
      <c r="M52" s="30">
        <v>46071</v>
      </c>
      <c r="N52" s="27"/>
      <c r="O52" s="26"/>
      <c r="P52" s="30">
        <v>46085</v>
      </c>
      <c r="Q52" s="375"/>
    </row>
    <row r="53" spans="2:17" s="4" customFormat="1" ht="19.7" customHeight="1">
      <c r="B53" s="66">
        <v>16</v>
      </c>
      <c r="C53" s="66" t="s">
        <v>175</v>
      </c>
      <c r="D53" s="66" t="s">
        <v>175</v>
      </c>
      <c r="E53" s="148" t="s">
        <v>4536</v>
      </c>
      <c r="F53" s="155">
        <v>2</v>
      </c>
      <c r="G53" s="139">
        <v>4460</v>
      </c>
      <c r="H53" s="139">
        <f t="shared" si="0"/>
        <v>8920</v>
      </c>
      <c r="I53" s="28"/>
      <c r="J53" s="40" t="s">
        <v>4535</v>
      </c>
      <c r="K53" s="40" t="s">
        <v>4530</v>
      </c>
      <c r="L53" s="26"/>
      <c r="M53" s="30">
        <v>46071</v>
      </c>
      <c r="N53" s="27"/>
      <c r="O53" s="26"/>
      <c r="P53" s="30">
        <v>46085</v>
      </c>
      <c r="Q53" s="375"/>
    </row>
    <row r="54" spans="2:17" s="4" customFormat="1" ht="19.7" customHeight="1">
      <c r="B54" s="66">
        <v>16</v>
      </c>
      <c r="C54" s="202" t="s">
        <v>385</v>
      </c>
      <c r="D54" s="66" t="s">
        <v>175</v>
      </c>
      <c r="E54" s="148" t="s">
        <v>3379</v>
      </c>
      <c r="F54" s="155">
        <v>4</v>
      </c>
      <c r="G54" s="708">
        <v>28</v>
      </c>
      <c r="H54" s="709">
        <f t="shared" si="0"/>
        <v>112</v>
      </c>
      <c r="I54" s="710"/>
      <c r="J54" s="69" t="s">
        <v>4540</v>
      </c>
      <c r="K54" s="40" t="s">
        <v>4530</v>
      </c>
      <c r="L54" s="26"/>
      <c r="M54" s="30">
        <v>46071</v>
      </c>
      <c r="N54" s="27"/>
      <c r="O54" s="26"/>
      <c r="P54" s="30">
        <v>46085</v>
      </c>
      <c r="Q54" s="375"/>
    </row>
    <row r="55" spans="2:17" s="4" customFormat="1" ht="19.7" customHeight="1">
      <c r="B55" s="66">
        <v>16</v>
      </c>
      <c r="C55" s="66" t="s">
        <v>175</v>
      </c>
      <c r="D55" s="66" t="s">
        <v>175</v>
      </c>
      <c r="E55" s="148" t="s">
        <v>4541</v>
      </c>
      <c r="F55" s="155">
        <v>1</v>
      </c>
      <c r="G55" s="708">
        <v>2560</v>
      </c>
      <c r="H55" s="709">
        <f t="shared" si="0"/>
        <v>2560</v>
      </c>
      <c r="I55" s="710"/>
      <c r="J55" s="69" t="s">
        <v>4542</v>
      </c>
      <c r="K55" s="40" t="s">
        <v>4530</v>
      </c>
      <c r="L55" s="26"/>
      <c r="M55" s="30">
        <v>46071</v>
      </c>
      <c r="N55" s="27"/>
      <c r="O55" s="26"/>
      <c r="P55" s="30">
        <v>46085</v>
      </c>
      <c r="Q55" s="375"/>
    </row>
    <row r="56" spans="2:17" s="4" customFormat="1" ht="19.7" customHeight="1">
      <c r="B56" s="66">
        <v>16</v>
      </c>
      <c r="C56" s="66" t="s">
        <v>175</v>
      </c>
      <c r="D56" s="66" t="s">
        <v>175</v>
      </c>
      <c r="E56" s="148" t="s">
        <v>4543</v>
      </c>
      <c r="F56" s="155">
        <v>2</v>
      </c>
      <c r="G56" s="139">
        <v>350</v>
      </c>
      <c r="H56" s="139">
        <f t="shared" si="0"/>
        <v>700</v>
      </c>
      <c r="I56" s="28"/>
      <c r="J56" s="40" t="s">
        <v>4544</v>
      </c>
      <c r="K56" s="40" t="s">
        <v>4530</v>
      </c>
      <c r="L56" s="26"/>
      <c r="M56" s="30">
        <v>46071</v>
      </c>
      <c r="N56" s="27"/>
      <c r="O56" s="26"/>
      <c r="P56" s="30">
        <v>46085</v>
      </c>
      <c r="Q56" s="375"/>
    </row>
    <row r="57" spans="2:17" s="4" customFormat="1" ht="19.7" customHeight="1">
      <c r="B57" s="66">
        <v>16</v>
      </c>
      <c r="C57" s="66" t="s">
        <v>1853</v>
      </c>
      <c r="D57" s="66" t="s">
        <v>175</v>
      </c>
      <c r="E57" s="148" t="s">
        <v>4545</v>
      </c>
      <c r="F57" s="155">
        <v>1</v>
      </c>
      <c r="G57" s="139">
        <v>2225</v>
      </c>
      <c r="H57" s="139">
        <f t="shared" si="0"/>
        <v>2225</v>
      </c>
      <c r="I57" s="28"/>
      <c r="J57" s="108" t="s">
        <v>4546</v>
      </c>
      <c r="K57" s="40" t="s">
        <v>4530</v>
      </c>
      <c r="L57" s="26"/>
      <c r="M57" s="30">
        <v>46071</v>
      </c>
      <c r="N57" s="27"/>
      <c r="O57" s="26"/>
      <c r="P57" s="30">
        <v>46085</v>
      </c>
      <c r="Q57" s="375"/>
    </row>
    <row r="58" spans="2:17" s="4" customFormat="1" ht="19.5" customHeight="1">
      <c r="B58" s="66">
        <v>16</v>
      </c>
      <c r="C58" s="66" t="s">
        <v>1853</v>
      </c>
      <c r="D58" s="66" t="s">
        <v>175</v>
      </c>
      <c r="E58" s="148" t="s">
        <v>4547</v>
      </c>
      <c r="F58" s="155">
        <v>1</v>
      </c>
      <c r="G58" s="139">
        <v>4117</v>
      </c>
      <c r="H58" s="139">
        <f t="shared" si="0"/>
        <v>4117</v>
      </c>
      <c r="I58" s="28"/>
      <c r="J58" s="108" t="s">
        <v>4548</v>
      </c>
      <c r="K58" s="40" t="s">
        <v>4530</v>
      </c>
      <c r="L58" s="26"/>
      <c r="M58" s="30">
        <v>46071</v>
      </c>
      <c r="N58" s="27"/>
      <c r="O58" s="26"/>
      <c r="P58" s="30">
        <v>46085</v>
      </c>
      <c r="Q58" s="375"/>
    </row>
    <row r="59" spans="2:17" s="4" customFormat="1" ht="19.7" customHeight="1">
      <c r="B59" s="66">
        <v>3</v>
      </c>
      <c r="C59" s="66" t="s">
        <v>175</v>
      </c>
      <c r="D59" s="66" t="s">
        <v>175</v>
      </c>
      <c r="E59" s="148" t="s">
        <v>4549</v>
      </c>
      <c r="F59" s="155">
        <v>1</v>
      </c>
      <c r="G59" s="708">
        <v>3170</v>
      </c>
      <c r="H59" s="709">
        <f t="shared" si="0"/>
        <v>3170</v>
      </c>
      <c r="I59" s="710"/>
      <c r="J59" s="69" t="s">
        <v>4550</v>
      </c>
      <c r="K59" s="40" t="s">
        <v>4530</v>
      </c>
      <c r="L59" s="26"/>
      <c r="M59" s="30">
        <v>46071</v>
      </c>
      <c r="N59" s="27"/>
      <c r="O59" s="26"/>
      <c r="P59" s="30">
        <v>46085</v>
      </c>
      <c r="Q59" s="375"/>
    </row>
    <row r="60" spans="2:17" s="4" customFormat="1" ht="19.7" customHeight="1">
      <c r="B60" s="66">
        <v>3</v>
      </c>
      <c r="C60" s="66" t="s">
        <v>175</v>
      </c>
      <c r="D60" s="66" t="s">
        <v>175</v>
      </c>
      <c r="E60" s="148" t="s">
        <v>4551</v>
      </c>
      <c r="F60" s="155">
        <v>1</v>
      </c>
      <c r="G60" s="139">
        <v>4129</v>
      </c>
      <c r="H60" s="139">
        <f>F60*G60</f>
        <v>4129</v>
      </c>
      <c r="I60" s="28"/>
      <c r="J60" s="40" t="s">
        <v>4552</v>
      </c>
      <c r="K60" s="40" t="s">
        <v>4530</v>
      </c>
      <c r="L60" s="26"/>
      <c r="M60" s="30">
        <v>46071</v>
      </c>
      <c r="N60" s="27"/>
      <c r="O60" s="26"/>
      <c r="P60" s="30">
        <v>46085</v>
      </c>
      <c r="Q60" s="375"/>
    </row>
    <row r="61" spans="2:17" s="4" customFormat="1" ht="19.7" customHeight="1">
      <c r="B61" s="66">
        <v>4</v>
      </c>
      <c r="C61" s="66" t="s">
        <v>924</v>
      </c>
      <c r="D61" s="66" t="s">
        <v>175</v>
      </c>
      <c r="E61" s="148" t="s">
        <v>1845</v>
      </c>
      <c r="F61" s="155">
        <v>4</v>
      </c>
      <c r="G61" s="139">
        <v>193</v>
      </c>
      <c r="H61" s="139">
        <f t="shared" si="0"/>
        <v>772</v>
      </c>
      <c r="I61" s="28"/>
      <c r="J61" s="40" t="s">
        <v>1846</v>
      </c>
      <c r="K61" s="40" t="s">
        <v>4530</v>
      </c>
      <c r="L61" s="26"/>
      <c r="M61" s="30">
        <v>46071</v>
      </c>
      <c r="N61" s="27"/>
      <c r="O61" s="26"/>
      <c r="P61" s="30">
        <v>46085</v>
      </c>
      <c r="Q61" s="375"/>
    </row>
    <row r="62" spans="2:17" s="4" customFormat="1" ht="19.7" customHeight="1">
      <c r="B62" s="66">
        <v>5</v>
      </c>
      <c r="C62" s="66" t="s">
        <v>175</v>
      </c>
      <c r="D62" s="66" t="s">
        <v>175</v>
      </c>
      <c r="E62" s="148" t="s">
        <v>4553</v>
      </c>
      <c r="F62" s="155">
        <v>1</v>
      </c>
      <c r="G62" s="139">
        <v>3220</v>
      </c>
      <c r="H62" s="139">
        <f t="shared" si="0"/>
        <v>3220</v>
      </c>
      <c r="I62" s="28"/>
      <c r="J62" s="40" t="s">
        <v>4554</v>
      </c>
      <c r="K62" s="40" t="s">
        <v>4530</v>
      </c>
      <c r="L62" s="26"/>
      <c r="M62" s="30">
        <v>46071</v>
      </c>
      <c r="N62" s="27"/>
      <c r="O62" s="26"/>
      <c r="P62" s="30">
        <v>46090</v>
      </c>
      <c r="Q62" s="375"/>
    </row>
    <row r="63" spans="2:17" s="4" customFormat="1" ht="19.7" customHeight="1">
      <c r="B63" s="66">
        <v>5</v>
      </c>
      <c r="C63" s="66" t="s">
        <v>385</v>
      </c>
      <c r="D63" s="66" t="s">
        <v>175</v>
      </c>
      <c r="E63" s="148" t="s">
        <v>4555</v>
      </c>
      <c r="F63" s="155">
        <v>1</v>
      </c>
      <c r="G63" s="708">
        <v>83</v>
      </c>
      <c r="H63" s="709">
        <f t="shared" si="0"/>
        <v>83</v>
      </c>
      <c r="I63" s="710"/>
      <c r="J63" s="69" t="s">
        <v>4556</v>
      </c>
      <c r="K63" s="40" t="s">
        <v>4530</v>
      </c>
      <c r="L63" s="26"/>
      <c r="M63" s="30">
        <v>46071</v>
      </c>
      <c r="N63" s="27"/>
      <c r="O63" s="26"/>
      <c r="P63" s="30">
        <v>46085</v>
      </c>
      <c r="Q63" s="375"/>
    </row>
    <row r="64" spans="2:17" s="4" customFormat="1" ht="19.7" customHeight="1">
      <c r="B64" s="66">
        <v>5</v>
      </c>
      <c r="C64" s="66" t="s">
        <v>385</v>
      </c>
      <c r="D64" s="66" t="s">
        <v>175</v>
      </c>
      <c r="E64" s="148" t="s">
        <v>4557</v>
      </c>
      <c r="F64" s="155">
        <v>1</v>
      </c>
      <c r="G64" s="139">
        <v>326</v>
      </c>
      <c r="H64" s="139">
        <f t="shared" si="0"/>
        <v>326</v>
      </c>
      <c r="I64" s="28"/>
      <c r="J64" s="40" t="s">
        <v>4558</v>
      </c>
      <c r="K64" s="40" t="s">
        <v>4530</v>
      </c>
      <c r="L64" s="26"/>
      <c r="M64" s="30">
        <v>46071</v>
      </c>
      <c r="N64" s="27"/>
      <c r="O64" s="26"/>
      <c r="P64" s="30">
        <v>46085</v>
      </c>
      <c r="Q64" s="375"/>
    </row>
    <row r="65" spans="2:17" s="4" customFormat="1" ht="19.7" customHeight="1">
      <c r="B65" s="66">
        <v>5</v>
      </c>
      <c r="C65" s="66" t="s">
        <v>175</v>
      </c>
      <c r="D65" s="66" t="s">
        <v>175</v>
      </c>
      <c r="E65" s="148" t="s">
        <v>4559</v>
      </c>
      <c r="F65" s="155">
        <v>1</v>
      </c>
      <c r="G65" s="708">
        <v>410</v>
      </c>
      <c r="H65" s="709">
        <f t="shared" si="0"/>
        <v>410</v>
      </c>
      <c r="I65" s="710"/>
      <c r="J65" s="69" t="s">
        <v>4560</v>
      </c>
      <c r="K65" s="40" t="s">
        <v>4530</v>
      </c>
      <c r="L65" s="26"/>
      <c r="M65" s="30">
        <v>46071</v>
      </c>
      <c r="N65" s="27"/>
      <c r="O65" s="26"/>
      <c r="P65" s="30">
        <v>46085</v>
      </c>
      <c r="Q65" s="375"/>
    </row>
    <row r="66" spans="2:17" s="4" customFormat="1" ht="19.7" customHeight="1">
      <c r="B66" s="66">
        <v>5</v>
      </c>
      <c r="C66" s="66" t="s">
        <v>385</v>
      </c>
      <c r="D66" s="66" t="s">
        <v>175</v>
      </c>
      <c r="E66" s="148" t="s">
        <v>4561</v>
      </c>
      <c r="F66" s="155">
        <v>5</v>
      </c>
      <c r="G66" s="708">
        <v>15</v>
      </c>
      <c r="H66" s="709">
        <f t="shared" si="0"/>
        <v>75</v>
      </c>
      <c r="I66" s="710"/>
      <c r="J66" s="69" t="s">
        <v>4562</v>
      </c>
      <c r="K66" s="40" t="s">
        <v>4530</v>
      </c>
      <c r="L66" s="26"/>
      <c r="M66" s="30">
        <v>46071</v>
      </c>
      <c r="N66" s="27"/>
      <c r="O66" s="26"/>
      <c r="P66" s="30">
        <v>46085</v>
      </c>
      <c r="Q66" s="375"/>
    </row>
    <row r="67" spans="2:17" s="4" customFormat="1" ht="19.7" customHeight="1">
      <c r="B67" s="66">
        <v>4</v>
      </c>
      <c r="C67" s="66" t="s">
        <v>1853</v>
      </c>
      <c r="D67" s="66" t="s">
        <v>175</v>
      </c>
      <c r="E67" s="148" t="s">
        <v>4563</v>
      </c>
      <c r="F67" s="155">
        <v>1</v>
      </c>
      <c r="G67" s="139">
        <v>10511</v>
      </c>
      <c r="H67" s="139">
        <f t="shared" si="0"/>
        <v>10511</v>
      </c>
      <c r="I67" s="28"/>
      <c r="J67" s="108" t="s">
        <v>4564</v>
      </c>
      <c r="K67" s="40" t="s">
        <v>4530</v>
      </c>
      <c r="L67" s="26"/>
      <c r="M67" s="30">
        <v>46071</v>
      </c>
      <c r="N67" s="27"/>
      <c r="O67" s="26"/>
      <c r="P67" s="30">
        <v>46085</v>
      </c>
      <c r="Q67" s="375"/>
    </row>
    <row r="68" spans="2:17" s="4" customFormat="1" ht="19.7" customHeight="1">
      <c r="B68" s="66">
        <v>5</v>
      </c>
      <c r="C68" s="66" t="s">
        <v>1853</v>
      </c>
      <c r="D68" s="66" t="s">
        <v>175</v>
      </c>
      <c r="E68" s="148" t="s">
        <v>4565</v>
      </c>
      <c r="F68" s="155">
        <v>1</v>
      </c>
      <c r="G68" s="139">
        <v>9547</v>
      </c>
      <c r="H68" s="139">
        <f t="shared" si="0"/>
        <v>9547</v>
      </c>
      <c r="I68" s="28"/>
      <c r="J68" s="108" t="s">
        <v>4566</v>
      </c>
      <c r="K68" s="40" t="s">
        <v>4530</v>
      </c>
      <c r="L68" s="26"/>
      <c r="M68" s="30">
        <v>46071</v>
      </c>
      <c r="N68" s="27"/>
      <c r="O68" s="26"/>
      <c r="P68" s="30">
        <v>46085</v>
      </c>
      <c r="Q68" s="375"/>
    </row>
    <row r="69" spans="2:17" s="4" customFormat="1" ht="19.7" customHeight="1">
      <c r="B69" s="66">
        <v>5</v>
      </c>
      <c r="C69" s="66" t="s">
        <v>1853</v>
      </c>
      <c r="D69" s="66" t="s">
        <v>175</v>
      </c>
      <c r="E69" s="148" t="s">
        <v>4567</v>
      </c>
      <c r="F69" s="155">
        <v>1</v>
      </c>
      <c r="G69" s="139">
        <v>12771</v>
      </c>
      <c r="H69" s="139">
        <f t="shared" si="0"/>
        <v>12771</v>
      </c>
      <c r="I69" s="28"/>
      <c r="J69" s="108" t="s">
        <v>4568</v>
      </c>
      <c r="K69" s="40" t="s">
        <v>4530</v>
      </c>
      <c r="L69" s="26"/>
      <c r="M69" s="30">
        <v>46071</v>
      </c>
      <c r="N69" s="27"/>
      <c r="O69" s="26"/>
      <c r="P69" s="30">
        <v>46085</v>
      </c>
      <c r="Q69" s="375"/>
    </row>
    <row r="70" spans="2:17" s="4" customFormat="1" ht="19.7" customHeight="1">
      <c r="B70" s="66">
        <v>5</v>
      </c>
      <c r="C70" s="66" t="s">
        <v>1853</v>
      </c>
      <c r="D70" s="66" t="s">
        <v>175</v>
      </c>
      <c r="E70" s="148" t="s">
        <v>4569</v>
      </c>
      <c r="F70" s="155">
        <v>1</v>
      </c>
      <c r="G70" s="708">
        <v>8708</v>
      </c>
      <c r="H70" s="709">
        <f t="shared" si="0"/>
        <v>8708</v>
      </c>
      <c r="I70" s="710"/>
      <c r="J70" s="148" t="s">
        <v>4570</v>
      </c>
      <c r="K70" s="40" t="s">
        <v>4530</v>
      </c>
      <c r="L70" s="26"/>
      <c r="M70" s="30">
        <v>46071</v>
      </c>
      <c r="N70" s="27"/>
      <c r="O70" s="26"/>
      <c r="P70" s="30">
        <v>46085</v>
      </c>
      <c r="Q70" s="375"/>
    </row>
    <row r="71" spans="2:17" s="4" customFormat="1" ht="19.7" customHeight="1">
      <c r="B71" s="66">
        <v>5</v>
      </c>
      <c r="C71" s="66" t="s">
        <v>1853</v>
      </c>
      <c r="D71" s="66" t="s">
        <v>175</v>
      </c>
      <c r="E71" s="148" t="s">
        <v>4571</v>
      </c>
      <c r="F71" s="155">
        <v>2</v>
      </c>
      <c r="G71" s="139">
        <v>2030</v>
      </c>
      <c r="H71" s="139">
        <f t="shared" si="0"/>
        <v>4060</v>
      </c>
      <c r="I71" s="28"/>
      <c r="J71" s="108" t="s">
        <v>4572</v>
      </c>
      <c r="K71" s="40" t="s">
        <v>4530</v>
      </c>
      <c r="L71" s="26"/>
      <c r="M71" s="30">
        <v>46071</v>
      </c>
      <c r="N71" s="27"/>
      <c r="O71" s="26"/>
      <c r="P71" s="30">
        <v>46085</v>
      </c>
      <c r="Q71" s="375"/>
    </row>
    <row r="72" spans="2:17" s="4" customFormat="1" ht="19.7" customHeight="1">
      <c r="B72" s="66">
        <v>14</v>
      </c>
      <c r="C72" s="66" t="s">
        <v>175</v>
      </c>
      <c r="D72" s="66" t="s">
        <v>175</v>
      </c>
      <c r="E72" s="148" t="s">
        <v>1845</v>
      </c>
      <c r="F72" s="155">
        <v>2</v>
      </c>
      <c r="G72" s="708">
        <v>193</v>
      </c>
      <c r="H72" s="709">
        <f t="shared" si="0"/>
        <v>386</v>
      </c>
      <c r="I72" s="710"/>
      <c r="J72" s="69" t="s">
        <v>1846</v>
      </c>
      <c r="K72" s="40" t="s">
        <v>4530</v>
      </c>
      <c r="L72" s="26"/>
      <c r="M72" s="30">
        <v>46071</v>
      </c>
      <c r="N72" s="27"/>
      <c r="O72" s="26"/>
      <c r="P72" s="30">
        <v>46085</v>
      </c>
      <c r="Q72" s="375"/>
    </row>
    <row r="73" spans="2:17" s="4" customFormat="1" ht="19.7" customHeight="1">
      <c r="B73" s="66">
        <v>14</v>
      </c>
      <c r="C73" s="66" t="s">
        <v>175</v>
      </c>
      <c r="D73" s="66" t="s">
        <v>175</v>
      </c>
      <c r="E73" s="148" t="s">
        <v>4573</v>
      </c>
      <c r="F73" s="155">
        <v>8</v>
      </c>
      <c r="G73" s="708">
        <v>550</v>
      </c>
      <c r="H73" s="709">
        <f t="shared" si="0"/>
        <v>4400</v>
      </c>
      <c r="I73" s="710"/>
      <c r="J73" s="69" t="s">
        <v>4312</v>
      </c>
      <c r="K73" s="40" t="s">
        <v>4530</v>
      </c>
      <c r="L73" s="26"/>
      <c r="M73" s="30">
        <v>46071</v>
      </c>
      <c r="N73" s="27"/>
      <c r="O73" s="26"/>
      <c r="P73" s="30">
        <v>46085</v>
      </c>
      <c r="Q73" s="375"/>
    </row>
    <row r="74" spans="2:17" s="4" customFormat="1" ht="19.7" customHeight="1">
      <c r="B74" s="66">
        <v>15</v>
      </c>
      <c r="C74" s="66" t="s">
        <v>175</v>
      </c>
      <c r="D74" s="66" t="s">
        <v>175</v>
      </c>
      <c r="E74" s="148" t="s">
        <v>4574</v>
      </c>
      <c r="F74" s="155">
        <v>4</v>
      </c>
      <c r="G74" s="139">
        <v>325</v>
      </c>
      <c r="H74" s="139">
        <f t="shared" ref="H74:H157" si="1">F74*G74</f>
        <v>1300</v>
      </c>
      <c r="I74" s="28"/>
      <c r="J74" s="40" t="s">
        <v>4312</v>
      </c>
      <c r="K74" s="40" t="s">
        <v>4530</v>
      </c>
      <c r="L74" s="26"/>
      <c r="M74" s="30">
        <v>46071</v>
      </c>
      <c r="N74" s="27"/>
      <c r="O74" s="26"/>
      <c r="P74" s="30">
        <v>46085</v>
      </c>
      <c r="Q74" s="375"/>
    </row>
    <row r="75" spans="2:17" s="4" customFormat="1" ht="19.7" customHeight="1">
      <c r="B75" s="66">
        <v>14</v>
      </c>
      <c r="C75" s="66" t="s">
        <v>1853</v>
      </c>
      <c r="D75" s="66" t="s">
        <v>175</v>
      </c>
      <c r="E75" s="148" t="s">
        <v>4575</v>
      </c>
      <c r="F75" s="155">
        <v>1</v>
      </c>
      <c r="G75" s="708">
        <v>9232</v>
      </c>
      <c r="H75" s="709">
        <f t="shared" si="1"/>
        <v>9232</v>
      </c>
      <c r="I75" s="710"/>
      <c r="J75" s="148" t="s">
        <v>4576</v>
      </c>
      <c r="K75" s="40" t="s">
        <v>4530</v>
      </c>
      <c r="L75" s="26"/>
      <c r="M75" s="30">
        <v>46071</v>
      </c>
      <c r="N75" s="27"/>
      <c r="O75" s="26"/>
      <c r="P75" s="30">
        <v>46085</v>
      </c>
      <c r="Q75" s="375"/>
    </row>
    <row r="76" spans="2:17" s="4" customFormat="1" ht="19.7" customHeight="1">
      <c r="B76" s="66">
        <v>15</v>
      </c>
      <c r="C76" s="66" t="s">
        <v>1853</v>
      </c>
      <c r="D76" s="66" t="s">
        <v>175</v>
      </c>
      <c r="E76" s="148" t="s">
        <v>4577</v>
      </c>
      <c r="F76" s="155">
        <v>2</v>
      </c>
      <c r="G76" s="139">
        <v>2225</v>
      </c>
      <c r="H76" s="139">
        <f t="shared" si="1"/>
        <v>4450</v>
      </c>
      <c r="I76" s="28"/>
      <c r="J76" s="108" t="s">
        <v>4578</v>
      </c>
      <c r="K76" s="40" t="s">
        <v>4530</v>
      </c>
      <c r="L76" s="26"/>
      <c r="M76" s="30">
        <v>46071</v>
      </c>
      <c r="N76" s="27"/>
      <c r="O76" s="26"/>
      <c r="P76" s="30">
        <v>46085</v>
      </c>
      <c r="Q76" s="375"/>
    </row>
    <row r="77" spans="2:17" s="4" customFormat="1" ht="19.7" customHeight="1">
      <c r="B77" s="66"/>
      <c r="C77" s="66"/>
      <c r="D77" s="66"/>
      <c r="E77" s="148"/>
      <c r="F77" s="155"/>
      <c r="G77" s="139">
        <v>0</v>
      </c>
      <c r="H77" s="139">
        <f t="shared" si="1"/>
        <v>0</v>
      </c>
      <c r="I77" s="28"/>
      <c r="J77" s="40"/>
      <c r="K77" s="40"/>
      <c r="L77" s="26"/>
      <c r="M77" s="30"/>
      <c r="N77" s="27"/>
      <c r="O77" s="26"/>
      <c r="P77" s="30"/>
      <c r="Q77" s="375"/>
    </row>
    <row r="78" spans="2:17" s="4" customFormat="1" ht="19.7" customHeight="1">
      <c r="B78" s="66">
        <v>16</v>
      </c>
      <c r="C78" s="66" t="s">
        <v>145</v>
      </c>
      <c r="D78" s="66" t="s">
        <v>1143</v>
      </c>
      <c r="E78" s="148" t="s">
        <v>1197</v>
      </c>
      <c r="F78" s="155">
        <v>2</v>
      </c>
      <c r="G78" s="139">
        <v>290</v>
      </c>
      <c r="H78" s="139">
        <f t="shared" si="1"/>
        <v>580</v>
      </c>
      <c r="I78" s="28"/>
      <c r="J78" s="40" t="s">
        <v>1198</v>
      </c>
      <c r="K78" s="40"/>
      <c r="L78" s="26"/>
      <c r="M78" s="30">
        <v>46073</v>
      </c>
      <c r="N78" s="27"/>
      <c r="O78" s="26"/>
      <c r="P78" s="30">
        <v>46085</v>
      </c>
      <c r="Q78" s="375">
        <v>46084</v>
      </c>
    </row>
    <row r="79" spans="2:17" s="4" customFormat="1" ht="19.7" customHeight="1">
      <c r="B79" s="66"/>
      <c r="C79" s="66"/>
      <c r="D79" s="66"/>
      <c r="E79" s="148"/>
      <c r="F79" s="155"/>
      <c r="G79" s="139">
        <v>0</v>
      </c>
      <c r="H79" s="139">
        <f t="shared" si="1"/>
        <v>0</v>
      </c>
      <c r="I79" s="28"/>
      <c r="J79" s="40"/>
      <c r="K79" s="40"/>
      <c r="L79" s="26"/>
      <c r="M79" s="30"/>
      <c r="N79" s="27"/>
      <c r="O79" s="26"/>
      <c r="P79" s="30"/>
      <c r="Q79" s="375"/>
    </row>
    <row r="80" spans="2:17" s="4" customFormat="1" ht="19.7" customHeight="1">
      <c r="B80" s="66">
        <v>3</v>
      </c>
      <c r="C80" s="66" t="s">
        <v>175</v>
      </c>
      <c r="D80" s="66" t="s">
        <v>175</v>
      </c>
      <c r="E80" s="1720" t="s">
        <v>4579</v>
      </c>
      <c r="F80" s="155">
        <v>1</v>
      </c>
      <c r="G80" s="708">
        <v>828</v>
      </c>
      <c r="H80" s="709">
        <f t="shared" si="1"/>
        <v>828</v>
      </c>
      <c r="I80" s="710"/>
      <c r="J80" s="69" t="s">
        <v>4580</v>
      </c>
      <c r="K80" s="40" t="s">
        <v>4530</v>
      </c>
      <c r="L80" s="26"/>
      <c r="M80" s="30">
        <v>46072</v>
      </c>
      <c r="N80" s="27"/>
      <c r="O80" s="26"/>
      <c r="P80" s="30">
        <v>46085</v>
      </c>
      <c r="Q80" s="375"/>
    </row>
    <row r="81" spans="2:17" s="4" customFormat="1" ht="19.7" customHeight="1">
      <c r="B81" s="27"/>
      <c r="C81" s="27"/>
      <c r="D81" s="27"/>
      <c r="E81" s="108"/>
      <c r="F81" s="26"/>
      <c r="G81" s="139">
        <v>0</v>
      </c>
      <c r="H81" s="139">
        <f t="shared" si="1"/>
        <v>0</v>
      </c>
      <c r="I81" s="28"/>
      <c r="J81" s="40"/>
      <c r="K81" s="40"/>
      <c r="L81" s="26"/>
      <c r="M81" s="30"/>
      <c r="N81" s="27"/>
      <c r="O81" s="26"/>
      <c r="P81" s="30"/>
      <c r="Q81" s="375"/>
    </row>
    <row r="82" spans="2:17" s="4" customFormat="1" ht="19.7" customHeight="1">
      <c r="B82" s="27">
        <v>14</v>
      </c>
      <c r="C82" s="27" t="s">
        <v>1853</v>
      </c>
      <c r="D82" s="27" t="s">
        <v>175</v>
      </c>
      <c r="E82" s="108" t="s">
        <v>4581</v>
      </c>
      <c r="F82" s="26">
        <v>1</v>
      </c>
      <c r="G82" s="139">
        <v>5918</v>
      </c>
      <c r="H82" s="139">
        <f t="shared" si="1"/>
        <v>5918</v>
      </c>
      <c r="I82" s="28"/>
      <c r="J82" s="40" t="s">
        <v>4582</v>
      </c>
      <c r="K82" s="40" t="s">
        <v>4530</v>
      </c>
      <c r="L82" s="26"/>
      <c r="M82" s="30">
        <v>46094</v>
      </c>
      <c r="N82" s="27"/>
      <c r="O82" s="26"/>
      <c r="P82" s="30">
        <v>46098</v>
      </c>
      <c r="Q82" s="375"/>
    </row>
    <row r="83" spans="2:17" s="4" customFormat="1" ht="19.7" customHeight="1">
      <c r="B83" s="27">
        <v>14</v>
      </c>
      <c r="C83" s="27" t="s">
        <v>175</v>
      </c>
      <c r="D83" s="27" t="s">
        <v>175</v>
      </c>
      <c r="E83" s="108" t="s">
        <v>4583</v>
      </c>
      <c r="F83" s="26">
        <v>2</v>
      </c>
      <c r="G83" s="139">
        <v>280</v>
      </c>
      <c r="H83" s="139">
        <f t="shared" si="1"/>
        <v>560</v>
      </c>
      <c r="I83" s="28"/>
      <c r="J83" s="40" t="s">
        <v>4584</v>
      </c>
      <c r="K83" s="40" t="s">
        <v>4530</v>
      </c>
      <c r="L83" s="26"/>
      <c r="M83" s="30">
        <v>46094</v>
      </c>
      <c r="N83" s="27"/>
      <c r="O83" s="26"/>
      <c r="P83" s="30">
        <v>46098</v>
      </c>
      <c r="Q83" s="375"/>
    </row>
    <row r="84" spans="2:17" s="4" customFormat="1" ht="19.7" customHeight="1">
      <c r="B84" s="27"/>
      <c r="C84" s="27"/>
      <c r="D84" s="27"/>
      <c r="E84" s="108"/>
      <c r="F84" s="26"/>
      <c r="G84" s="139">
        <v>0</v>
      </c>
      <c r="H84" s="139">
        <f t="shared" si="1"/>
        <v>0</v>
      </c>
      <c r="I84" s="28"/>
      <c r="J84" s="40"/>
      <c r="K84" s="40"/>
      <c r="L84" s="26"/>
      <c r="M84" s="30"/>
      <c r="N84" s="27"/>
      <c r="O84" s="26"/>
      <c r="P84" s="30"/>
      <c r="Q84" s="375"/>
    </row>
    <row r="85" spans="2:17" s="4" customFormat="1" ht="19.7" customHeight="1">
      <c r="B85" s="66">
        <v>14</v>
      </c>
      <c r="C85" s="66" t="s">
        <v>1853</v>
      </c>
      <c r="D85" s="66" t="s">
        <v>175</v>
      </c>
      <c r="E85" s="148" t="s">
        <v>4585</v>
      </c>
      <c r="F85" s="155">
        <v>2</v>
      </c>
      <c r="G85" s="139">
        <v>5826</v>
      </c>
      <c r="H85" s="139">
        <f>F85*G85</f>
        <v>11652</v>
      </c>
      <c r="I85" s="28"/>
      <c r="J85" s="40" t="s">
        <v>4586</v>
      </c>
      <c r="K85" s="40" t="s">
        <v>4530</v>
      </c>
      <c r="L85" s="26"/>
      <c r="M85" s="30">
        <v>46098</v>
      </c>
      <c r="N85" s="27"/>
      <c r="O85" s="26"/>
      <c r="P85" s="30">
        <v>46100</v>
      </c>
      <c r="Q85" s="375"/>
    </row>
    <row r="86" spans="2:17" s="4" customFormat="1" ht="19.7" customHeight="1">
      <c r="B86" s="66">
        <v>14</v>
      </c>
      <c r="C86" s="66" t="s">
        <v>1853</v>
      </c>
      <c r="D86" s="66" t="s">
        <v>175</v>
      </c>
      <c r="E86" s="148" t="s">
        <v>4587</v>
      </c>
      <c r="F86" s="155">
        <v>2</v>
      </c>
      <c r="G86" s="139">
        <v>5826</v>
      </c>
      <c r="H86" s="139">
        <f>F86*G86</f>
        <v>11652</v>
      </c>
      <c r="I86" s="28"/>
      <c r="J86" s="40" t="s">
        <v>4588</v>
      </c>
      <c r="K86" s="40" t="s">
        <v>4530</v>
      </c>
      <c r="L86" s="26"/>
      <c r="M86" s="30">
        <v>46098</v>
      </c>
      <c r="N86" s="27"/>
      <c r="O86" s="26"/>
      <c r="P86" s="30">
        <v>46100</v>
      </c>
      <c r="Q86" s="375"/>
    </row>
    <row r="87" spans="2:17" s="4" customFormat="1" ht="19.7" customHeight="1">
      <c r="B87" s="66">
        <v>14</v>
      </c>
      <c r="C87" s="66" t="s">
        <v>1853</v>
      </c>
      <c r="D87" s="66" t="s">
        <v>175</v>
      </c>
      <c r="E87" s="148" t="s">
        <v>4589</v>
      </c>
      <c r="F87" s="155">
        <v>2</v>
      </c>
      <c r="G87" s="139">
        <v>5826</v>
      </c>
      <c r="H87" s="139">
        <f>F87*G87</f>
        <v>11652</v>
      </c>
      <c r="I87" s="28"/>
      <c r="J87" s="40" t="s">
        <v>4590</v>
      </c>
      <c r="K87" s="40" t="s">
        <v>4530</v>
      </c>
      <c r="L87" s="26"/>
      <c r="M87" s="30">
        <v>46098</v>
      </c>
      <c r="N87" s="27"/>
      <c r="O87" s="26"/>
      <c r="P87" s="30">
        <v>46100</v>
      </c>
      <c r="Q87" s="375"/>
    </row>
    <row r="88" spans="2:17" s="4" customFormat="1" ht="19.7" customHeight="1">
      <c r="B88" s="27"/>
      <c r="C88" s="27"/>
      <c r="D88" s="27"/>
      <c r="E88" s="108"/>
      <c r="F88" s="26"/>
      <c r="G88" s="139">
        <v>0</v>
      </c>
      <c r="H88" s="139">
        <f t="shared" si="1"/>
        <v>0</v>
      </c>
      <c r="I88" s="28"/>
      <c r="J88" s="40"/>
      <c r="K88" s="40"/>
      <c r="L88" s="26"/>
      <c r="M88" s="30"/>
      <c r="N88" s="27"/>
      <c r="O88" s="26"/>
      <c r="P88" s="30"/>
      <c r="Q88" s="375"/>
    </row>
    <row r="89" spans="2:17" s="4" customFormat="1" ht="19.7" customHeight="1">
      <c r="B89" s="27"/>
      <c r="C89" s="27"/>
      <c r="D89" s="27"/>
      <c r="E89" s="108"/>
      <c r="F89" s="26"/>
      <c r="G89" s="139">
        <v>0</v>
      </c>
      <c r="H89" s="139">
        <f t="shared" si="1"/>
        <v>0</v>
      </c>
      <c r="I89" s="28"/>
      <c r="J89" s="40"/>
      <c r="K89" s="40"/>
      <c r="L89" s="26"/>
      <c r="M89" s="30"/>
      <c r="N89" s="27"/>
      <c r="O89" s="26"/>
      <c r="P89" s="30"/>
      <c r="Q89" s="375"/>
    </row>
    <row r="90" spans="2:17" s="4" customFormat="1" ht="19.7" customHeight="1">
      <c r="B90" s="27"/>
      <c r="C90" s="27"/>
      <c r="D90" s="27"/>
      <c r="E90" s="108"/>
      <c r="F90" s="26"/>
      <c r="G90" s="139">
        <v>0</v>
      </c>
      <c r="H90" s="139">
        <f t="shared" si="1"/>
        <v>0</v>
      </c>
      <c r="I90" s="28"/>
      <c r="J90" s="40"/>
      <c r="K90" s="40"/>
      <c r="L90" s="26"/>
      <c r="M90" s="30"/>
      <c r="N90" s="27"/>
      <c r="O90" s="26"/>
      <c r="P90" s="30"/>
      <c r="Q90" s="375"/>
    </row>
    <row r="91" spans="2:17" s="4" customFormat="1" ht="19.7" customHeight="1">
      <c r="B91" s="27"/>
      <c r="C91" s="27"/>
      <c r="D91" s="27"/>
      <c r="E91" s="108"/>
      <c r="F91" s="26"/>
      <c r="G91" s="139">
        <v>0</v>
      </c>
      <c r="H91" s="139">
        <f>F91*G91</f>
        <v>0</v>
      </c>
      <c r="I91" s="28"/>
      <c r="J91" s="40"/>
      <c r="K91" s="40"/>
      <c r="L91" s="26"/>
      <c r="M91" s="30"/>
      <c r="N91" s="27"/>
      <c r="O91" s="26"/>
      <c r="P91" s="30"/>
      <c r="Q91" s="375"/>
    </row>
    <row r="92" spans="2:17" s="4" customFormat="1" ht="19.7" customHeight="1">
      <c r="B92" s="66"/>
      <c r="C92" s="66"/>
      <c r="D92" s="66"/>
      <c r="E92" s="1650"/>
      <c r="F92" s="155"/>
      <c r="G92" s="708">
        <v>0</v>
      </c>
      <c r="H92" s="709">
        <f t="shared" si="1"/>
        <v>0</v>
      </c>
      <c r="I92" s="710"/>
      <c r="J92" s="69"/>
      <c r="K92" s="40"/>
      <c r="L92" s="26"/>
      <c r="M92" s="30"/>
      <c r="N92" s="27"/>
      <c r="O92" s="26"/>
      <c r="P92" s="30"/>
      <c r="Q92" s="375"/>
    </row>
    <row r="93" spans="2:17" s="4" customFormat="1" ht="19.7" customHeight="1">
      <c r="B93" s="27"/>
      <c r="C93" s="202"/>
      <c r="D93" s="202"/>
      <c r="E93" s="148"/>
      <c r="F93" s="155"/>
      <c r="G93" s="708">
        <v>0</v>
      </c>
      <c r="H93" s="709">
        <f t="shared" si="1"/>
        <v>0</v>
      </c>
      <c r="I93" s="710"/>
      <c r="J93" s="69"/>
      <c r="K93" s="40"/>
      <c r="L93" s="26"/>
      <c r="M93" s="30"/>
      <c r="N93" s="27"/>
      <c r="O93" s="26"/>
      <c r="P93" s="30"/>
      <c r="Q93" s="375"/>
    </row>
    <row r="94" spans="2:17" s="4" customFormat="1" ht="19.7" customHeight="1">
      <c r="B94" s="27"/>
      <c r="C94" s="202"/>
      <c r="D94" s="202"/>
      <c r="E94" s="148"/>
      <c r="F94" s="155"/>
      <c r="G94" s="708">
        <v>0</v>
      </c>
      <c r="H94" s="709">
        <f t="shared" si="1"/>
        <v>0</v>
      </c>
      <c r="I94" s="710"/>
      <c r="J94" s="69"/>
      <c r="K94" s="40"/>
      <c r="L94" s="26"/>
      <c r="M94" s="30"/>
      <c r="N94" s="27"/>
      <c r="O94" s="26"/>
      <c r="P94" s="30"/>
      <c r="Q94" s="375"/>
    </row>
    <row r="95" spans="2:17" s="4" customFormat="1" ht="19.7" customHeight="1">
      <c r="B95" s="27"/>
      <c r="C95" s="27"/>
      <c r="D95" s="27"/>
      <c r="E95" s="108"/>
      <c r="F95" s="26"/>
      <c r="G95" s="139">
        <v>0</v>
      </c>
      <c r="H95" s="139">
        <f t="shared" si="1"/>
        <v>0</v>
      </c>
      <c r="I95" s="28"/>
      <c r="J95" s="40"/>
      <c r="K95" s="40"/>
      <c r="L95" s="26"/>
      <c r="M95" s="30"/>
      <c r="N95" s="27"/>
      <c r="O95" s="26"/>
      <c r="P95" s="30"/>
      <c r="Q95" s="375"/>
    </row>
    <row r="96" spans="2:17" s="4" customFormat="1" ht="19.7" customHeight="1">
      <c r="B96" s="27"/>
      <c r="C96" s="27"/>
      <c r="D96" s="27"/>
      <c r="E96" s="108"/>
      <c r="F96" s="26"/>
      <c r="G96" s="139">
        <v>0</v>
      </c>
      <c r="H96" s="139">
        <f t="shared" si="1"/>
        <v>0</v>
      </c>
      <c r="I96" s="28"/>
      <c r="J96" s="40"/>
      <c r="K96" s="40"/>
      <c r="L96" s="26"/>
      <c r="M96" s="30"/>
      <c r="N96" s="27"/>
      <c r="O96" s="26"/>
      <c r="P96" s="30"/>
      <c r="Q96" s="375"/>
    </row>
    <row r="97" spans="2:17" s="4" customFormat="1" ht="19.7" customHeight="1">
      <c r="B97" s="27"/>
      <c r="C97" s="27"/>
      <c r="D97" s="27"/>
      <c r="E97" s="108"/>
      <c r="F97" s="26"/>
      <c r="G97" s="139">
        <v>0</v>
      </c>
      <c r="H97" s="139">
        <f t="shared" si="1"/>
        <v>0</v>
      </c>
      <c r="I97" s="28"/>
      <c r="J97" s="40"/>
      <c r="K97" s="40"/>
      <c r="L97" s="26"/>
      <c r="M97" s="30"/>
      <c r="N97" s="27"/>
      <c r="O97" s="26"/>
      <c r="P97" s="30"/>
      <c r="Q97" s="375"/>
    </row>
    <row r="98" spans="2:17" ht="19.5" customHeight="1">
      <c r="B98" s="26"/>
      <c r="C98" s="27"/>
      <c r="D98" s="27"/>
      <c r="E98" s="40"/>
      <c r="F98" s="40"/>
      <c r="G98" s="40"/>
      <c r="H98" s="384"/>
      <c r="I98" s="548"/>
      <c r="J98" s="40"/>
      <c r="K98" s="27"/>
      <c r="L98" s="26"/>
      <c r="M98" s="30"/>
      <c r="N98" s="40"/>
      <c r="O98" s="26"/>
      <c r="P98" s="30"/>
      <c r="Q98" s="375"/>
    </row>
  </sheetData>
  <autoFilter ref="B9:O9" xr:uid="{00000000-0009-0000-0000-000000000000}"/>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CC62-750C-4EB4-81B3-D4C66927E002}">
  <sheetPr>
    <tabColor rgb="FF00B0F0"/>
  </sheetPr>
  <dimension ref="A2:S655"/>
  <sheetViews>
    <sheetView zoomScale="85" zoomScaleNormal="85" workbookViewId="0">
      <pane xSplit="12" ySplit="8" topLeftCell="M9" activePane="bottomRight" state="frozen"/>
      <selection pane="topRight" activeCell="K1" sqref="K1"/>
      <selection pane="bottomLeft" activeCell="A9" sqref="A9"/>
      <selection pane="bottomRight" activeCell="F25" sqref="F25"/>
    </sheetView>
  </sheetViews>
  <sheetFormatPr defaultRowHeight="18.75"/>
  <cols>
    <col min="1" max="1" width="9" style="1"/>
    <col min="2" max="2" width="18.25" style="1" customWidth="1"/>
    <col min="3" max="3" width="9.125" style="1" customWidth="1"/>
    <col min="4" max="4" width="6.125" style="4" customWidth="1"/>
    <col min="5" max="5" width="12.125" style="1" customWidth="1"/>
    <col min="6" max="6" width="13" style="1" customWidth="1"/>
    <col min="7" max="7" width="57.875" style="1" customWidth="1"/>
    <col min="8" max="8" width="6.125" style="4" customWidth="1"/>
    <col min="9" max="10" width="9.875" style="4" bestFit="1" customWidth="1"/>
    <col min="11" max="11" width="9.25" style="4" customWidth="1"/>
    <col min="12" max="12" width="43.5" style="1" customWidth="1"/>
    <col min="13" max="13" width="18.62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1</v>
      </c>
      <c r="I2" s="5" t="s">
        <v>2</v>
      </c>
      <c r="J2" s="6"/>
      <c r="K2" s="7"/>
      <c r="L2" s="8">
        <f>SUM(J:J)</f>
        <v>20662</v>
      </c>
    </row>
    <row r="3" spans="1:19" ht="20.100000000000001" customHeight="1">
      <c r="D3" s="2" t="s">
        <v>3</v>
      </c>
      <c r="E3" s="2"/>
      <c r="F3" s="2"/>
      <c r="G3" s="13" t="s">
        <v>4</v>
      </c>
      <c r="J3" s="14" t="s">
        <v>4591</v>
      </c>
      <c r="K3" s="14"/>
      <c r="L3" s="14"/>
      <c r="M3" s="14"/>
    </row>
    <row r="4" spans="1:19" ht="20.100000000000001" customHeight="1">
      <c r="D4" s="2" t="s">
        <v>6</v>
      </c>
      <c r="E4" s="2"/>
      <c r="F4" s="2"/>
      <c r="G4" s="13" t="s">
        <v>4592</v>
      </c>
      <c r="I4" s="15" t="s">
        <v>171</v>
      </c>
      <c r="J4" s="14"/>
      <c r="K4" s="14"/>
      <c r="L4" s="14"/>
      <c r="M4" s="14"/>
    </row>
    <row r="5" spans="1:19" ht="20.100000000000001" customHeight="1">
      <c r="D5" s="2" t="s">
        <v>9</v>
      </c>
      <c r="E5" s="2"/>
      <c r="F5" s="2"/>
      <c r="G5" s="16">
        <v>46071</v>
      </c>
      <c r="I5" s="17"/>
      <c r="J5" s="18"/>
    </row>
    <row r="6" spans="1:19" ht="20.100000000000001" customHeight="1">
      <c r="D6" s="2" t="s">
        <v>10</v>
      </c>
      <c r="E6" s="2"/>
      <c r="F6" s="2"/>
      <c r="G6" s="16">
        <v>46072</v>
      </c>
      <c r="I6" s="1721"/>
      <c r="J6" s="1722"/>
      <c r="K6" s="1721"/>
      <c r="L6" s="1723" t="s">
        <v>4593</v>
      </c>
    </row>
    <row r="8" spans="1:19" s="4" customFormat="1" ht="19.7" customHeight="1">
      <c r="A8" s="20" t="s">
        <v>11</v>
      </c>
      <c r="B8" s="20" t="s">
        <v>12</v>
      </c>
      <c r="C8" s="20" t="s">
        <v>13</v>
      </c>
      <c r="D8" s="21" t="s">
        <v>14</v>
      </c>
      <c r="E8" s="21" t="s">
        <v>15</v>
      </c>
      <c r="F8" s="21" t="s">
        <v>16</v>
      </c>
      <c r="G8" s="20" t="s">
        <v>17</v>
      </c>
      <c r="H8" s="20" t="s">
        <v>18</v>
      </c>
      <c r="I8" s="20" t="s">
        <v>19</v>
      </c>
      <c r="J8" s="22" t="s">
        <v>20</v>
      </c>
      <c r="K8" s="22"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26" t="s">
        <v>36</v>
      </c>
      <c r="I9" s="26" t="s">
        <v>37</v>
      </c>
      <c r="J9" s="28" t="s">
        <v>38</v>
      </c>
      <c r="K9" s="28"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26"/>
      <c r="I10" s="26"/>
      <c r="J10" s="28"/>
      <c r="K10" s="28"/>
      <c r="L10" s="26"/>
      <c r="M10" s="26"/>
      <c r="N10" s="26"/>
      <c r="O10" s="30"/>
      <c r="P10" s="27"/>
      <c r="Q10" s="26"/>
      <c r="R10" s="30"/>
      <c r="S10" s="31"/>
    </row>
    <row r="11" spans="1:19" s="4" customFormat="1" ht="19.7" customHeight="1">
      <c r="D11" s="27"/>
      <c r="E11" s="27"/>
      <c r="F11" s="27"/>
      <c r="G11" s="121"/>
      <c r="H11" s="62"/>
      <c r="I11" s="26"/>
      <c r="J11" s="63"/>
      <c r="K11" s="28"/>
      <c r="L11" s="47"/>
      <c r="M11" s="26"/>
      <c r="N11" s="26"/>
      <c r="O11" s="30"/>
      <c r="P11" s="27"/>
      <c r="Q11" s="26"/>
      <c r="R11" s="30"/>
      <c r="S11" s="31"/>
    </row>
    <row r="12" spans="1:19" s="4" customFormat="1" ht="19.7" customHeight="1">
      <c r="B12" s="245"/>
      <c r="C12" s="245"/>
      <c r="D12" s="150"/>
      <c r="E12" s="83" t="s">
        <v>716</v>
      </c>
      <c r="F12" s="342"/>
      <c r="G12" s="343"/>
      <c r="H12" s="62"/>
      <c r="I12" s="26"/>
      <c r="J12" s="63"/>
      <c r="K12" s="28"/>
      <c r="L12" s="47"/>
      <c r="M12" s="26"/>
      <c r="N12" s="26"/>
      <c r="O12" s="30"/>
      <c r="P12" s="27"/>
      <c r="Q12" s="26"/>
      <c r="R12" s="30"/>
      <c r="S12" s="31"/>
    </row>
    <row r="13" spans="1:19" s="4" customFormat="1" ht="19.7" customHeight="1">
      <c r="A13" s="35" t="s">
        <v>200</v>
      </c>
      <c r="B13" s="245" t="s">
        <v>4594</v>
      </c>
      <c r="D13" s="38">
        <v>1</v>
      </c>
      <c r="E13" s="66" t="s">
        <v>174</v>
      </c>
      <c r="F13" s="66" t="s">
        <v>175</v>
      </c>
      <c r="G13" s="1724" t="s">
        <v>4595</v>
      </c>
      <c r="H13" s="348">
        <v>1</v>
      </c>
      <c r="I13" s="107">
        <v>8464</v>
      </c>
      <c r="J13" s="63">
        <f t="shared" ref="J13:J17" si="0">H13*I13</f>
        <v>8464</v>
      </c>
      <c r="K13" s="28"/>
      <c r="L13" s="47" t="s">
        <v>4596</v>
      </c>
      <c r="M13" s="1725" t="s">
        <v>4597</v>
      </c>
      <c r="N13" s="1726" t="s">
        <v>4598</v>
      </c>
      <c r="O13" s="30">
        <v>46059</v>
      </c>
      <c r="P13" s="27"/>
      <c r="Q13" s="42">
        <v>46071</v>
      </c>
      <c r="R13" s="30">
        <v>46072</v>
      </c>
      <c r="S13" s="31"/>
    </row>
    <row r="14" spans="1:19" s="4" customFormat="1" ht="19.7" customHeight="1">
      <c r="A14" s="35" t="s">
        <v>213</v>
      </c>
      <c r="B14" s="245" t="s">
        <v>4594</v>
      </c>
      <c r="D14" s="38">
        <f t="shared" ref="D14:D17" si="1">+D13+1</f>
        <v>2</v>
      </c>
      <c r="E14" s="66" t="s">
        <v>174</v>
      </c>
      <c r="F14" s="66" t="s">
        <v>175</v>
      </c>
      <c r="G14" s="1724" t="s">
        <v>4599</v>
      </c>
      <c r="H14" s="348">
        <v>2</v>
      </c>
      <c r="I14" s="107">
        <v>5285</v>
      </c>
      <c r="J14" s="63">
        <f t="shared" si="0"/>
        <v>10570</v>
      </c>
      <c r="K14" s="28"/>
      <c r="L14" s="47" t="s">
        <v>4600</v>
      </c>
      <c r="M14" s="1725" t="s">
        <v>4597</v>
      </c>
      <c r="N14" s="1726" t="s">
        <v>4598</v>
      </c>
      <c r="O14" s="30">
        <v>46059</v>
      </c>
      <c r="P14" s="27"/>
      <c r="Q14" s="42">
        <v>46071</v>
      </c>
      <c r="R14" s="30">
        <v>46072</v>
      </c>
      <c r="S14" s="31"/>
    </row>
    <row r="15" spans="1:19" s="4" customFormat="1" ht="19.7" customHeight="1">
      <c r="A15" s="35" t="s">
        <v>123</v>
      </c>
      <c r="B15" s="245" t="s">
        <v>4594</v>
      </c>
      <c r="D15" s="38">
        <f t="shared" si="1"/>
        <v>3</v>
      </c>
      <c r="E15" s="66" t="s">
        <v>175</v>
      </c>
      <c r="F15" s="66" t="s">
        <v>175</v>
      </c>
      <c r="G15" s="1724" t="s">
        <v>4601</v>
      </c>
      <c r="H15" s="348">
        <v>8</v>
      </c>
      <c r="I15" s="95">
        <v>113</v>
      </c>
      <c r="J15" s="63">
        <f t="shared" si="0"/>
        <v>904</v>
      </c>
      <c r="K15" s="28"/>
      <c r="L15" s="47" t="s">
        <v>4602</v>
      </c>
      <c r="M15" s="1725" t="s">
        <v>4597</v>
      </c>
      <c r="N15" s="1726" t="s">
        <v>4598</v>
      </c>
      <c r="O15" s="30">
        <v>46059</v>
      </c>
      <c r="P15" s="27"/>
      <c r="Q15" s="42">
        <v>46071</v>
      </c>
      <c r="R15" s="30">
        <v>46072</v>
      </c>
      <c r="S15" s="31"/>
    </row>
    <row r="16" spans="1:19" s="4" customFormat="1" ht="19.7" customHeight="1">
      <c r="A16" s="35" t="s">
        <v>123</v>
      </c>
      <c r="B16" s="245" t="s">
        <v>4594</v>
      </c>
      <c r="D16" s="38">
        <f t="shared" si="1"/>
        <v>4</v>
      </c>
      <c r="E16" s="66" t="s">
        <v>175</v>
      </c>
      <c r="F16" s="66" t="s">
        <v>175</v>
      </c>
      <c r="G16" s="1724" t="s">
        <v>353</v>
      </c>
      <c r="H16" s="348">
        <v>4</v>
      </c>
      <c r="I16" s="95">
        <v>97</v>
      </c>
      <c r="J16" s="63">
        <f t="shared" si="0"/>
        <v>388</v>
      </c>
      <c r="K16" s="28"/>
      <c r="L16" s="47" t="s">
        <v>4603</v>
      </c>
      <c r="M16" s="1725" t="s">
        <v>4597</v>
      </c>
      <c r="N16" s="1726" t="s">
        <v>4598</v>
      </c>
      <c r="O16" s="30">
        <v>46059</v>
      </c>
      <c r="P16" s="27"/>
      <c r="Q16" s="42">
        <v>46071</v>
      </c>
      <c r="R16" s="30">
        <v>46072</v>
      </c>
      <c r="S16" s="31"/>
    </row>
    <row r="17" spans="1:19" s="4" customFormat="1" ht="19.7" customHeight="1">
      <c r="A17" s="35" t="s">
        <v>123</v>
      </c>
      <c r="B17" s="245" t="s">
        <v>4594</v>
      </c>
      <c r="D17" s="38">
        <f t="shared" si="1"/>
        <v>5</v>
      </c>
      <c r="E17" s="66" t="s">
        <v>175</v>
      </c>
      <c r="F17" s="66" t="s">
        <v>175</v>
      </c>
      <c r="G17" s="1724" t="s">
        <v>332</v>
      </c>
      <c r="H17" s="348">
        <v>8</v>
      </c>
      <c r="I17" s="95">
        <v>42</v>
      </c>
      <c r="J17" s="63">
        <f t="shared" si="0"/>
        <v>336</v>
      </c>
      <c r="K17" s="28"/>
      <c r="L17" s="47" t="s">
        <v>740</v>
      </c>
      <c r="M17" s="1725" t="s">
        <v>4597</v>
      </c>
      <c r="N17" s="1726" t="s">
        <v>4598</v>
      </c>
      <c r="O17" s="30">
        <v>46059</v>
      </c>
      <c r="P17" s="27"/>
      <c r="Q17" s="42">
        <v>46071</v>
      </c>
      <c r="R17" s="30">
        <v>46072</v>
      </c>
      <c r="S17" s="31"/>
    </row>
    <row r="18" spans="1:19" s="4" customFormat="1" ht="19.7" customHeight="1">
      <c r="D18" s="27"/>
      <c r="E18" s="27"/>
      <c r="F18" s="27"/>
      <c r="G18" s="55"/>
      <c r="H18" s="348"/>
      <c r="I18" s="107"/>
      <c r="J18" s="63"/>
      <c r="K18" s="28"/>
      <c r="L18" s="47"/>
      <c r="M18" s="316"/>
      <c r="N18" s="26"/>
      <c r="O18" s="30"/>
      <c r="P18" s="27"/>
      <c r="Q18" s="26"/>
      <c r="R18" s="30"/>
      <c r="S18" s="31"/>
    </row>
    <row r="19" spans="1:19" s="4" customFormat="1" ht="19.7" customHeight="1">
      <c r="D19" s="27"/>
      <c r="E19" s="27"/>
      <c r="F19" s="27"/>
      <c r="G19" s="55"/>
      <c r="H19" s="348"/>
      <c r="I19" s="364"/>
      <c r="J19" s="167"/>
      <c r="K19" s="28"/>
      <c r="L19" s="47"/>
      <c r="M19" s="26"/>
      <c r="N19" s="26"/>
      <c r="O19" s="30"/>
      <c r="P19" s="27"/>
      <c r="Q19" s="26"/>
      <c r="R19" s="30"/>
      <c r="S19" s="31"/>
    </row>
    <row r="20" spans="1:19" s="4" customFormat="1" ht="19.7" customHeight="1">
      <c r="D20" s="27"/>
      <c r="E20" s="27"/>
      <c r="F20" s="27"/>
      <c r="G20" s="370">
        <f>SUM(J13:J19)</f>
        <v>20662</v>
      </c>
      <c r="H20" s="62"/>
      <c r="I20" s="26"/>
      <c r="J20" s="63"/>
      <c r="K20" s="28"/>
      <c r="L20" s="47"/>
      <c r="M20" s="26"/>
      <c r="N20" s="26"/>
      <c r="O20" s="30"/>
      <c r="P20" s="27"/>
      <c r="Q20" s="26"/>
      <c r="R20" s="30"/>
      <c r="S20" s="31"/>
    </row>
    <row r="21" spans="1:19" s="4" customFormat="1" ht="19.7" customHeight="1">
      <c r="D21" s="27"/>
      <c r="E21" s="27"/>
      <c r="F21" s="27"/>
      <c r="G21" s="47"/>
      <c r="H21" s="62"/>
      <c r="I21" s="26"/>
      <c r="J21" s="63"/>
      <c r="K21" s="193">
        <f>SUBTOTAL(109,K9:K12)</f>
        <v>0</v>
      </c>
      <c r="L21" s="47"/>
      <c r="M21" s="26"/>
      <c r="N21" s="26"/>
      <c r="O21" s="30"/>
      <c r="P21" s="27"/>
      <c r="Q21" s="26"/>
      <c r="R21" s="30"/>
      <c r="S21" s="31"/>
    </row>
    <row r="22" spans="1:19" s="4" customFormat="1" ht="19.7" customHeight="1">
      <c r="D22" s="27"/>
      <c r="E22" s="27"/>
      <c r="F22" s="27"/>
      <c r="G22" s="47"/>
      <c r="H22" s="62"/>
      <c r="I22" s="26"/>
      <c r="J22" s="63"/>
      <c r="K22" s="28"/>
      <c r="L22" s="47"/>
      <c r="M22" s="26"/>
      <c r="N22" s="26"/>
      <c r="O22" s="30"/>
      <c r="P22" s="27"/>
      <c r="Q22" s="26"/>
      <c r="R22" s="30"/>
      <c r="S22" s="31"/>
    </row>
    <row r="23" spans="1:19" s="4" customFormat="1" ht="19.7" customHeight="1">
      <c r="D23" s="27"/>
      <c r="E23" s="27"/>
      <c r="F23" s="27"/>
      <c r="G23" s="47"/>
      <c r="H23" s="62"/>
      <c r="I23" s="26"/>
      <c r="J23" s="63"/>
      <c r="K23" s="28"/>
      <c r="L23" s="47"/>
      <c r="M23" s="26"/>
      <c r="N23" s="26"/>
      <c r="O23" s="30"/>
      <c r="P23" s="27"/>
      <c r="Q23" s="26"/>
      <c r="R23" s="30"/>
      <c r="S23" s="31"/>
    </row>
    <row r="24" spans="1:19" s="4" customFormat="1" ht="19.7" customHeight="1">
      <c r="D24" s="27"/>
      <c r="E24" s="27"/>
      <c r="F24" s="27"/>
      <c r="G24" s="47"/>
      <c r="H24" s="62"/>
      <c r="I24" s="26"/>
      <c r="J24" s="63"/>
      <c r="K24" s="28"/>
      <c r="L24" s="47"/>
      <c r="M24" s="26"/>
      <c r="N24" s="26"/>
      <c r="O24" s="30"/>
      <c r="P24" s="27"/>
      <c r="Q24" s="26"/>
      <c r="R24" s="30"/>
      <c r="S24" s="31"/>
    </row>
    <row r="25" spans="1:19" s="4" customFormat="1" ht="19.7" customHeight="1">
      <c r="D25" s="27"/>
      <c r="E25" s="27"/>
      <c r="F25" s="27"/>
      <c r="G25" s="47"/>
      <c r="H25" s="62"/>
      <c r="I25" s="26"/>
      <c r="J25" s="63"/>
      <c r="K25" s="28"/>
      <c r="L25" s="47"/>
      <c r="M25" s="26"/>
      <c r="N25" s="26"/>
      <c r="O25" s="30"/>
      <c r="P25" s="27"/>
      <c r="Q25" s="26"/>
      <c r="R25" s="30"/>
      <c r="S25" s="31"/>
    </row>
    <row r="26" spans="1:19" s="4" customFormat="1" ht="19.7" customHeight="1">
      <c r="D26" s="27"/>
      <c r="E26" s="27"/>
      <c r="F26" s="27"/>
      <c r="G26" s="47"/>
      <c r="H26" s="62"/>
      <c r="I26" s="26"/>
      <c r="J26" s="63"/>
      <c r="K26" s="28"/>
      <c r="L26" s="47"/>
      <c r="M26" s="26"/>
      <c r="N26" s="26"/>
      <c r="O26" s="30"/>
      <c r="P26" s="27"/>
      <c r="Q26" s="26"/>
      <c r="R26" s="30"/>
      <c r="S26" s="31"/>
    </row>
    <row r="27" spans="1:19" s="4" customFormat="1" ht="19.7" customHeight="1">
      <c r="D27" s="27"/>
      <c r="E27" s="27"/>
      <c r="F27" s="27"/>
      <c r="G27" s="47"/>
      <c r="H27" s="62"/>
      <c r="I27" s="26"/>
      <c r="J27" s="63"/>
      <c r="K27" s="28"/>
      <c r="L27" s="47"/>
      <c r="M27" s="26"/>
      <c r="N27" s="26"/>
      <c r="O27" s="30"/>
      <c r="P27" s="27"/>
      <c r="Q27" s="26"/>
      <c r="R27" s="30"/>
      <c r="S27" s="31"/>
    </row>
    <row r="28" spans="1:19" s="4" customFormat="1" ht="19.7" customHeight="1">
      <c r="D28" s="27"/>
      <c r="E28" s="27"/>
      <c r="F28" s="27"/>
      <c r="G28" s="47"/>
      <c r="H28" s="62"/>
      <c r="I28" s="26"/>
      <c r="J28" s="63"/>
      <c r="K28" s="28"/>
      <c r="L28" s="47"/>
      <c r="M28" s="26"/>
      <c r="N28" s="26"/>
      <c r="O28" s="30"/>
      <c r="P28" s="27"/>
      <c r="Q28" s="26"/>
      <c r="R28" s="30"/>
      <c r="S28" s="31"/>
    </row>
    <row r="29" spans="1:19" s="4" customFormat="1" ht="19.7" customHeight="1">
      <c r="D29" s="27"/>
      <c r="E29" s="27"/>
      <c r="F29" s="27"/>
      <c r="G29" s="47"/>
      <c r="H29" s="62"/>
      <c r="I29" s="26"/>
      <c r="J29" s="63"/>
      <c r="K29" s="28"/>
      <c r="L29" s="47"/>
      <c r="M29" s="26"/>
      <c r="N29" s="26"/>
      <c r="O29" s="30"/>
      <c r="P29" s="27"/>
      <c r="Q29" s="26"/>
      <c r="R29" s="30"/>
      <c r="S29" s="31"/>
    </row>
    <row r="30" spans="1:19" s="4" customFormat="1" ht="19.7" customHeight="1">
      <c r="D30" s="27"/>
      <c r="E30" s="27"/>
      <c r="F30" s="27"/>
      <c r="G30" s="47"/>
      <c r="H30" s="62"/>
      <c r="I30" s="26"/>
      <c r="J30" s="63"/>
      <c r="K30" s="28"/>
      <c r="L30" s="47"/>
      <c r="M30" s="26"/>
      <c r="N30" s="26"/>
      <c r="O30" s="30"/>
      <c r="P30" s="27"/>
      <c r="Q30" s="26"/>
      <c r="R30" s="30"/>
      <c r="S30" s="31"/>
    </row>
    <row r="31" spans="1:19" s="4" customFormat="1" ht="19.7" customHeight="1">
      <c r="D31" s="27"/>
      <c r="E31" s="27"/>
      <c r="F31" s="27"/>
      <c r="G31" s="47"/>
      <c r="H31" s="62"/>
      <c r="I31" s="26"/>
      <c r="J31" s="63"/>
      <c r="K31" s="28"/>
      <c r="L31" s="47"/>
      <c r="M31" s="26"/>
      <c r="N31" s="26"/>
      <c r="O31" s="30"/>
      <c r="P31" s="27"/>
      <c r="Q31" s="26"/>
      <c r="R31" s="30"/>
      <c r="S31" s="31"/>
    </row>
    <row r="32" spans="1:19" s="4" customFormat="1" ht="19.7" customHeight="1">
      <c r="D32" s="27"/>
      <c r="E32" s="27"/>
      <c r="F32" s="27"/>
      <c r="G32" s="47"/>
      <c r="H32" s="62"/>
      <c r="I32" s="26"/>
      <c r="J32" s="63"/>
      <c r="K32" s="28"/>
      <c r="L32" s="47"/>
      <c r="M32" s="26"/>
      <c r="N32" s="26"/>
      <c r="O32" s="30"/>
      <c r="P32" s="27"/>
      <c r="Q32" s="26"/>
      <c r="R32" s="30"/>
      <c r="S32" s="31"/>
    </row>
    <row r="33" spans="4:19" s="4" customFormat="1" ht="19.7" customHeight="1">
      <c r="D33" s="27"/>
      <c r="E33" s="27"/>
      <c r="F33" s="27"/>
      <c r="G33" s="47"/>
      <c r="H33" s="62"/>
      <c r="I33" s="26"/>
      <c r="J33" s="63"/>
      <c r="K33" s="28"/>
      <c r="L33" s="47"/>
      <c r="M33" s="26"/>
      <c r="N33" s="26"/>
      <c r="O33" s="30"/>
      <c r="P33" s="27"/>
      <c r="Q33" s="26"/>
      <c r="R33" s="30"/>
      <c r="S33" s="31"/>
    </row>
    <row r="34" spans="4:19" s="4" customFormat="1" ht="19.7" customHeight="1">
      <c r="D34" s="27"/>
      <c r="E34" s="27"/>
      <c r="F34" s="27"/>
      <c r="G34" s="47"/>
      <c r="H34" s="62"/>
      <c r="I34" s="26"/>
      <c r="J34" s="63"/>
      <c r="K34" s="28"/>
      <c r="L34" s="47"/>
      <c r="M34" s="26"/>
      <c r="N34" s="26"/>
      <c r="O34" s="30"/>
      <c r="P34" s="27"/>
      <c r="Q34" s="26"/>
      <c r="R34" s="30"/>
      <c r="S34" s="31"/>
    </row>
    <row r="35" spans="4:19" s="4" customFormat="1" ht="19.7" customHeight="1">
      <c r="D35" s="27"/>
      <c r="E35" s="27"/>
      <c r="F35" s="27"/>
      <c r="G35" s="47"/>
      <c r="H35" s="62"/>
      <c r="I35" s="26"/>
      <c r="J35" s="63"/>
      <c r="K35" s="28"/>
      <c r="L35" s="47"/>
      <c r="M35" s="26"/>
      <c r="N35" s="26"/>
      <c r="O35" s="30"/>
      <c r="P35" s="27"/>
      <c r="Q35" s="26"/>
      <c r="R35" s="30"/>
      <c r="S35" s="31"/>
    </row>
    <row r="36" spans="4:19" s="4" customFormat="1" ht="19.7" customHeight="1">
      <c r="D36" s="27"/>
      <c r="E36" s="27"/>
      <c r="F36" s="27"/>
      <c r="G36" s="47"/>
      <c r="H36" s="62"/>
      <c r="I36" s="26"/>
      <c r="J36" s="63"/>
      <c r="K36" s="28"/>
      <c r="L36" s="47"/>
      <c r="M36" s="26"/>
      <c r="N36" s="26"/>
      <c r="O36" s="30"/>
      <c r="P36" s="27"/>
      <c r="Q36" s="26"/>
      <c r="R36" s="30"/>
      <c r="S36" s="31"/>
    </row>
    <row r="37" spans="4:19" s="4" customFormat="1" ht="19.7" customHeight="1">
      <c r="D37" s="27"/>
      <c r="E37" s="27"/>
      <c r="F37" s="27"/>
      <c r="G37" s="47"/>
      <c r="H37" s="62"/>
      <c r="I37" s="26"/>
      <c r="J37" s="63"/>
      <c r="K37" s="28"/>
      <c r="L37" s="47"/>
      <c r="M37" s="26"/>
      <c r="N37" s="26"/>
      <c r="O37" s="30"/>
      <c r="P37" s="27"/>
      <c r="Q37" s="26"/>
      <c r="R37" s="30"/>
      <c r="S37" s="31"/>
    </row>
    <row r="38" spans="4:19" s="4" customFormat="1" ht="19.7" customHeight="1">
      <c r="D38" s="27"/>
      <c r="E38" s="27"/>
      <c r="F38" s="27"/>
      <c r="G38" s="47"/>
      <c r="H38" s="62"/>
      <c r="I38" s="26"/>
      <c r="J38" s="63"/>
      <c r="K38" s="28"/>
      <c r="L38" s="47"/>
      <c r="M38" s="26"/>
      <c r="N38" s="26"/>
      <c r="O38" s="30"/>
      <c r="P38" s="27"/>
      <c r="Q38" s="26"/>
      <c r="R38" s="30"/>
      <c r="S38" s="31"/>
    </row>
    <row r="39" spans="4:19" s="4" customFormat="1" ht="19.7" customHeight="1">
      <c r="D39" s="27"/>
      <c r="E39" s="27"/>
      <c r="F39" s="27"/>
      <c r="G39" s="47"/>
      <c r="H39" s="62"/>
      <c r="I39" s="26"/>
      <c r="J39" s="63"/>
      <c r="K39" s="28"/>
      <c r="L39" s="47"/>
      <c r="M39" s="26"/>
      <c r="N39" s="26"/>
      <c r="O39" s="30"/>
      <c r="P39" s="27"/>
      <c r="Q39" s="26"/>
      <c r="R39" s="30"/>
      <c r="S39" s="31"/>
    </row>
    <row r="40" spans="4:19" s="4" customFormat="1" ht="19.7" customHeight="1">
      <c r="D40" s="27"/>
      <c r="E40" s="27"/>
      <c r="F40" s="27"/>
      <c r="G40" s="47"/>
      <c r="H40" s="62"/>
      <c r="I40" s="26"/>
      <c r="J40" s="63"/>
      <c r="K40" s="28"/>
      <c r="L40" s="47"/>
      <c r="M40" s="26"/>
      <c r="N40" s="26"/>
      <c r="O40" s="30"/>
      <c r="P40" s="27"/>
      <c r="Q40" s="26"/>
      <c r="R40" s="30"/>
      <c r="S40" s="31"/>
    </row>
    <row r="41" spans="4:19" s="4" customFormat="1" ht="19.7" customHeight="1">
      <c r="D41" s="27"/>
      <c r="E41" s="27"/>
      <c r="F41" s="27"/>
      <c r="G41" s="47"/>
      <c r="H41" s="62"/>
      <c r="I41" s="26"/>
      <c r="J41" s="63"/>
      <c r="K41" s="28"/>
      <c r="L41" s="47"/>
      <c r="M41" s="26"/>
      <c r="N41" s="26"/>
      <c r="O41" s="30"/>
      <c r="P41" s="27"/>
      <c r="Q41" s="26"/>
      <c r="R41" s="30"/>
      <c r="S41" s="31"/>
    </row>
    <row r="42" spans="4:19" s="4" customFormat="1" ht="19.7" customHeight="1">
      <c r="D42" s="27"/>
      <c r="E42" s="27"/>
      <c r="F42" s="27"/>
      <c r="G42" s="47"/>
      <c r="H42" s="62"/>
      <c r="I42" s="26"/>
      <c r="J42" s="63"/>
      <c r="K42" s="28"/>
      <c r="L42" s="47"/>
      <c r="M42" s="26"/>
      <c r="N42" s="26"/>
      <c r="O42" s="30"/>
      <c r="P42" s="27"/>
      <c r="Q42" s="26"/>
      <c r="R42" s="30"/>
      <c r="S42" s="31"/>
    </row>
    <row r="43" spans="4:19" s="4" customFormat="1" ht="19.7" customHeight="1">
      <c r="D43" s="27"/>
      <c r="E43" s="27"/>
      <c r="F43" s="27"/>
      <c r="G43" s="47"/>
      <c r="H43" s="62"/>
      <c r="I43" s="26"/>
      <c r="J43" s="63"/>
      <c r="K43" s="28"/>
      <c r="L43" s="47"/>
      <c r="M43" s="26"/>
      <c r="N43" s="26"/>
      <c r="O43" s="30"/>
      <c r="P43" s="27"/>
      <c r="Q43" s="26"/>
      <c r="R43" s="30"/>
      <c r="S43" s="31"/>
    </row>
    <row r="44" spans="4:19" s="4" customFormat="1" ht="19.7" customHeight="1">
      <c r="D44" s="27"/>
      <c r="E44" s="27"/>
      <c r="F44" s="27"/>
      <c r="G44" s="47"/>
      <c r="H44" s="62"/>
      <c r="I44" s="26"/>
      <c r="J44" s="63"/>
      <c r="K44" s="28"/>
      <c r="L44" s="47"/>
      <c r="M44" s="26"/>
      <c r="N44" s="26"/>
      <c r="O44" s="30"/>
      <c r="P44" s="27"/>
      <c r="Q44" s="26"/>
      <c r="R44" s="30"/>
      <c r="S44" s="31"/>
    </row>
    <row r="45" spans="4:19" s="4" customFormat="1" ht="19.7" customHeight="1">
      <c r="D45" s="27"/>
      <c r="E45" s="27"/>
      <c r="F45" s="27"/>
      <c r="G45" s="47"/>
      <c r="H45" s="62"/>
      <c r="I45" s="26"/>
      <c r="J45" s="63"/>
      <c r="K45" s="28"/>
      <c r="L45" s="47"/>
      <c r="M45" s="26"/>
      <c r="N45" s="26"/>
      <c r="O45" s="30"/>
      <c r="P45" s="27"/>
      <c r="Q45" s="26"/>
      <c r="R45" s="30"/>
      <c r="S45" s="31"/>
    </row>
    <row r="46" spans="4:19" s="4" customFormat="1" ht="19.7" customHeight="1">
      <c r="D46" s="27"/>
      <c r="E46" s="27"/>
      <c r="F46" s="27"/>
      <c r="G46" s="47"/>
      <c r="H46" s="62"/>
      <c r="I46" s="26"/>
      <c r="J46" s="63"/>
      <c r="K46" s="28"/>
      <c r="L46" s="47"/>
      <c r="M46" s="26"/>
      <c r="N46" s="26"/>
      <c r="O46" s="30"/>
      <c r="P46" s="27"/>
      <c r="Q46" s="26"/>
      <c r="R46" s="30"/>
      <c r="S46" s="31"/>
    </row>
    <row r="47" spans="4:19" s="4" customFormat="1" ht="19.7" customHeight="1">
      <c r="D47" s="27"/>
      <c r="E47" s="27"/>
      <c r="F47" s="27"/>
      <c r="G47" s="47"/>
      <c r="H47" s="62"/>
      <c r="I47" s="26"/>
      <c r="J47" s="63"/>
      <c r="K47" s="28"/>
      <c r="L47" s="47"/>
      <c r="M47" s="26"/>
      <c r="N47" s="26"/>
      <c r="O47" s="30"/>
      <c r="P47" s="27"/>
      <c r="Q47" s="26"/>
      <c r="R47" s="30"/>
      <c r="S47" s="31"/>
    </row>
    <row r="48" spans="4:19" s="4" customFormat="1" ht="19.7" customHeight="1">
      <c r="D48" s="27"/>
      <c r="E48" s="27"/>
      <c r="F48" s="27"/>
      <c r="G48" s="47"/>
      <c r="H48" s="62"/>
      <c r="I48" s="26"/>
      <c r="J48" s="63"/>
      <c r="K48" s="28"/>
      <c r="L48" s="47"/>
      <c r="M48" s="26"/>
      <c r="N48" s="26"/>
      <c r="O48" s="30"/>
      <c r="P48" s="27"/>
      <c r="Q48" s="26"/>
      <c r="R48" s="30"/>
      <c r="S48" s="31"/>
    </row>
    <row r="49" spans="4:19" s="4" customFormat="1" ht="19.7" customHeight="1">
      <c r="D49" s="27"/>
      <c r="E49" s="27"/>
      <c r="F49" s="27"/>
      <c r="G49" s="47"/>
      <c r="H49" s="62"/>
      <c r="I49" s="26"/>
      <c r="J49" s="63"/>
      <c r="K49" s="28"/>
      <c r="L49" s="47"/>
      <c r="M49" s="26"/>
      <c r="N49" s="26"/>
      <c r="O49" s="30"/>
      <c r="P49" s="27"/>
      <c r="Q49" s="26"/>
      <c r="R49" s="30"/>
      <c r="S49" s="31"/>
    </row>
    <row r="50" spans="4:19" s="4" customFormat="1" ht="19.7" customHeight="1">
      <c r="D50" s="27"/>
      <c r="E50" s="27"/>
      <c r="F50" s="27"/>
      <c r="G50" s="47"/>
      <c r="H50" s="62"/>
      <c r="I50" s="26"/>
      <c r="J50" s="63"/>
      <c r="K50" s="28"/>
      <c r="L50" s="47"/>
      <c r="M50" s="26"/>
      <c r="N50" s="26"/>
      <c r="O50" s="30"/>
      <c r="P50" s="27"/>
      <c r="Q50" s="26"/>
      <c r="R50" s="30"/>
      <c r="S50" s="31"/>
    </row>
    <row r="51" spans="4:19" s="4" customFormat="1" ht="19.7" customHeight="1">
      <c r="D51" s="27"/>
      <c r="E51" s="27"/>
      <c r="F51" s="27"/>
      <c r="G51" s="47"/>
      <c r="H51" s="62"/>
      <c r="I51" s="26"/>
      <c r="J51" s="63"/>
      <c r="K51" s="28"/>
      <c r="L51" s="47"/>
      <c r="M51" s="26"/>
      <c r="N51" s="26"/>
      <c r="O51" s="30"/>
      <c r="P51" s="27"/>
      <c r="Q51" s="26"/>
      <c r="R51" s="30"/>
      <c r="S51" s="31"/>
    </row>
    <row r="52" spans="4:19" s="4" customFormat="1" ht="19.7" customHeight="1">
      <c r="D52" s="27"/>
      <c r="E52" s="27"/>
      <c r="F52" s="27"/>
      <c r="G52" s="47"/>
      <c r="H52" s="62"/>
      <c r="I52" s="26"/>
      <c r="J52" s="63"/>
      <c r="K52" s="28"/>
      <c r="L52" s="47"/>
      <c r="M52" s="26"/>
      <c r="N52" s="26"/>
      <c r="O52" s="30"/>
      <c r="P52" s="27"/>
      <c r="Q52" s="26"/>
      <c r="R52" s="30"/>
      <c r="S52" s="31"/>
    </row>
    <row r="53" spans="4:19" s="4" customFormat="1" ht="19.7" customHeight="1">
      <c r="D53" s="27"/>
      <c r="E53" s="27"/>
      <c r="F53" s="27"/>
      <c r="G53" s="47"/>
      <c r="H53" s="62"/>
      <c r="I53" s="26"/>
      <c r="J53" s="63"/>
      <c r="K53" s="28"/>
      <c r="L53" s="47"/>
      <c r="M53" s="26"/>
      <c r="N53" s="26"/>
      <c r="O53" s="30"/>
      <c r="P53" s="27"/>
      <c r="Q53" s="26"/>
      <c r="R53" s="30"/>
      <c r="S53" s="31"/>
    </row>
    <row r="54" spans="4:19" s="4" customFormat="1" ht="19.7" customHeight="1">
      <c r="D54" s="27"/>
      <c r="E54" s="27"/>
      <c r="F54" s="27"/>
      <c r="G54" s="47"/>
      <c r="H54" s="62"/>
      <c r="I54" s="26"/>
      <c r="J54" s="63"/>
      <c r="K54" s="28"/>
      <c r="L54" s="47"/>
      <c r="M54" s="26"/>
      <c r="N54" s="26"/>
      <c r="O54" s="30"/>
      <c r="P54" s="27"/>
      <c r="Q54" s="26"/>
      <c r="R54" s="30"/>
      <c r="S54" s="31"/>
    </row>
    <row r="55" spans="4:19" s="4" customFormat="1" ht="19.7" customHeight="1">
      <c r="D55" s="27"/>
      <c r="E55" s="27"/>
      <c r="F55" s="27"/>
      <c r="G55" s="47"/>
      <c r="H55" s="62"/>
      <c r="I55" s="26"/>
      <c r="J55" s="63"/>
      <c r="K55" s="28"/>
      <c r="L55" s="47"/>
      <c r="M55" s="26"/>
      <c r="N55" s="26"/>
      <c r="O55" s="30"/>
      <c r="P55" s="27"/>
      <c r="Q55" s="26"/>
      <c r="R55" s="30"/>
      <c r="S55" s="31"/>
    </row>
    <row r="56" spans="4:19" s="4" customFormat="1" ht="19.7" customHeight="1">
      <c r="D56" s="27"/>
      <c r="E56" s="27"/>
      <c r="F56" s="27"/>
      <c r="G56" s="47"/>
      <c r="H56" s="62"/>
      <c r="I56" s="26"/>
      <c r="J56" s="63"/>
      <c r="K56" s="28"/>
      <c r="L56" s="47"/>
      <c r="M56" s="26"/>
      <c r="N56" s="26"/>
      <c r="O56" s="30"/>
      <c r="P56" s="27"/>
      <c r="Q56" s="26"/>
      <c r="R56" s="30"/>
      <c r="S56" s="31"/>
    </row>
    <row r="57" spans="4:19" s="4" customFormat="1" ht="19.7" customHeight="1">
      <c r="D57" s="27"/>
      <c r="E57" s="27"/>
      <c r="F57" s="27"/>
      <c r="G57" s="47"/>
      <c r="H57" s="62"/>
      <c r="I57" s="26"/>
      <c r="J57" s="63"/>
      <c r="K57" s="28"/>
      <c r="L57" s="47"/>
      <c r="M57" s="26"/>
      <c r="N57" s="26"/>
      <c r="O57" s="30"/>
      <c r="P57" s="27"/>
      <c r="Q57" s="26"/>
      <c r="R57" s="30"/>
      <c r="S57" s="31"/>
    </row>
    <row r="58" spans="4:19" s="4" customFormat="1" ht="19.7" customHeight="1">
      <c r="D58" s="27"/>
      <c r="E58" s="27"/>
      <c r="F58" s="27"/>
      <c r="G58" s="47"/>
      <c r="H58" s="62"/>
      <c r="I58" s="26"/>
      <c r="J58" s="63"/>
      <c r="K58" s="28"/>
      <c r="L58" s="47"/>
      <c r="M58" s="26"/>
      <c r="N58" s="26"/>
      <c r="O58" s="30"/>
      <c r="P58" s="27"/>
      <c r="Q58" s="26"/>
      <c r="R58" s="30"/>
      <c r="S58" s="31"/>
    </row>
    <row r="59" spans="4:19" s="4" customFormat="1" ht="19.7" customHeight="1">
      <c r="D59" s="27"/>
      <c r="E59" s="27"/>
      <c r="F59" s="27"/>
      <c r="G59" s="47"/>
      <c r="H59" s="62"/>
      <c r="I59" s="26"/>
      <c r="J59" s="63"/>
      <c r="K59" s="28"/>
      <c r="L59" s="47"/>
      <c r="M59" s="26"/>
      <c r="N59" s="26"/>
      <c r="O59" s="30"/>
      <c r="P59" s="27"/>
      <c r="Q59" s="26"/>
      <c r="R59" s="30"/>
      <c r="S59" s="31"/>
    </row>
    <row r="60" spans="4:19" s="4" customFormat="1" ht="19.7" customHeight="1">
      <c r="D60" s="27"/>
      <c r="E60" s="27"/>
      <c r="F60" s="27"/>
      <c r="G60" s="47"/>
      <c r="H60" s="62"/>
      <c r="I60" s="26"/>
      <c r="J60" s="63"/>
      <c r="K60" s="28"/>
      <c r="L60" s="47"/>
      <c r="M60" s="26"/>
      <c r="N60" s="26"/>
      <c r="O60" s="30"/>
      <c r="P60" s="27"/>
      <c r="Q60" s="26"/>
      <c r="R60" s="30"/>
      <c r="S60" s="31"/>
    </row>
    <row r="61" spans="4:19" s="4" customFormat="1" ht="19.7" customHeight="1">
      <c r="D61" s="27"/>
      <c r="E61" s="27"/>
      <c r="F61" s="27"/>
      <c r="G61" s="47"/>
      <c r="H61" s="62"/>
      <c r="I61" s="26"/>
      <c r="J61" s="63"/>
      <c r="K61" s="28"/>
      <c r="L61" s="47"/>
      <c r="M61" s="26"/>
      <c r="N61" s="26"/>
      <c r="O61" s="30"/>
      <c r="P61" s="27"/>
      <c r="Q61" s="26"/>
      <c r="R61" s="30"/>
      <c r="S61" s="31"/>
    </row>
    <row r="62" spans="4:19" s="4" customFormat="1" ht="19.7" customHeight="1">
      <c r="D62" s="27"/>
      <c r="E62" s="27"/>
      <c r="F62" s="27"/>
      <c r="G62" s="47"/>
      <c r="H62" s="62"/>
      <c r="I62" s="26"/>
      <c r="J62" s="63"/>
      <c r="K62" s="28"/>
      <c r="L62" s="47"/>
      <c r="M62" s="26"/>
      <c r="N62" s="26"/>
      <c r="O62" s="30"/>
      <c r="P62" s="27"/>
      <c r="Q62" s="26"/>
      <c r="R62" s="30"/>
      <c r="S62" s="31"/>
    </row>
    <row r="63" spans="4:19" s="4" customFormat="1" ht="19.7" customHeight="1">
      <c r="D63" s="27"/>
      <c r="E63" s="27"/>
      <c r="F63" s="27"/>
      <c r="G63" s="47"/>
      <c r="H63" s="62"/>
      <c r="I63" s="26"/>
      <c r="J63" s="63"/>
      <c r="K63" s="28"/>
      <c r="L63" s="47"/>
      <c r="M63" s="26"/>
      <c r="N63" s="26"/>
      <c r="O63" s="30"/>
      <c r="P63" s="27"/>
      <c r="Q63" s="26"/>
      <c r="R63" s="30"/>
      <c r="S63" s="31"/>
    </row>
    <row r="64" spans="4:19" s="4" customFormat="1" ht="19.7" customHeight="1">
      <c r="D64" s="27"/>
      <c r="E64" s="27"/>
      <c r="F64" s="27"/>
      <c r="G64" s="47"/>
      <c r="H64" s="62"/>
      <c r="I64" s="26"/>
      <c r="J64" s="63"/>
      <c r="K64" s="28"/>
      <c r="L64" s="47"/>
      <c r="M64" s="26"/>
      <c r="N64" s="26"/>
      <c r="O64" s="30"/>
      <c r="P64" s="27"/>
      <c r="Q64" s="26"/>
      <c r="R64" s="30"/>
      <c r="S64" s="31"/>
    </row>
    <row r="65" spans="4:19" s="4" customFormat="1" ht="19.7" customHeight="1">
      <c r="D65" s="27"/>
      <c r="E65" s="27"/>
      <c r="F65" s="27"/>
      <c r="G65" s="47"/>
      <c r="H65" s="62"/>
      <c r="I65" s="26"/>
      <c r="J65" s="63"/>
      <c r="K65" s="28"/>
      <c r="L65" s="47"/>
      <c r="M65" s="26"/>
      <c r="N65" s="26"/>
      <c r="O65" s="30"/>
      <c r="P65" s="27"/>
      <c r="Q65" s="26"/>
      <c r="R65" s="30"/>
      <c r="S65" s="31"/>
    </row>
    <row r="66" spans="4:19" s="4" customFormat="1" ht="19.7" customHeight="1">
      <c r="D66" s="27"/>
      <c r="E66" s="27"/>
      <c r="F66" s="27"/>
      <c r="G66" s="47"/>
      <c r="H66" s="62"/>
      <c r="I66" s="26"/>
      <c r="J66" s="63"/>
      <c r="K66" s="28"/>
      <c r="L66" s="47"/>
      <c r="M66" s="26"/>
      <c r="N66" s="26"/>
      <c r="O66" s="30"/>
      <c r="P66" s="27"/>
      <c r="Q66" s="26"/>
      <c r="R66" s="30"/>
      <c r="S66" s="31"/>
    </row>
    <row r="67" spans="4:19" s="4" customFormat="1" ht="19.7" customHeight="1">
      <c r="D67" s="27"/>
      <c r="E67" s="27"/>
      <c r="F67" s="27"/>
      <c r="G67" s="47"/>
      <c r="H67" s="62"/>
      <c r="I67" s="26"/>
      <c r="J67" s="63"/>
      <c r="K67" s="28"/>
      <c r="L67" s="47"/>
      <c r="M67" s="26"/>
      <c r="N67" s="26"/>
      <c r="O67" s="30"/>
      <c r="P67" s="27"/>
      <c r="Q67" s="26"/>
      <c r="R67" s="30"/>
      <c r="S67" s="31"/>
    </row>
    <row r="68" spans="4:19" s="4" customFormat="1" ht="19.7" customHeight="1">
      <c r="D68" s="27"/>
      <c r="E68" s="27"/>
      <c r="F68" s="27"/>
      <c r="G68" s="47"/>
      <c r="H68" s="62"/>
      <c r="I68" s="26"/>
      <c r="J68" s="63"/>
      <c r="K68" s="28"/>
      <c r="L68" s="47"/>
      <c r="M68" s="26"/>
      <c r="N68" s="26"/>
      <c r="O68" s="30"/>
      <c r="P68" s="27"/>
      <c r="Q68" s="26"/>
      <c r="R68" s="30"/>
      <c r="S68" s="31"/>
    </row>
    <row r="69" spans="4:19" s="4" customFormat="1" ht="19.7" customHeight="1">
      <c r="D69" s="27"/>
      <c r="E69" s="27"/>
      <c r="F69" s="27"/>
      <c r="G69" s="47"/>
      <c r="H69" s="62"/>
      <c r="I69" s="26"/>
      <c r="J69" s="63"/>
      <c r="K69" s="28"/>
      <c r="L69" s="47"/>
      <c r="M69" s="26"/>
      <c r="N69" s="26"/>
      <c r="O69" s="30"/>
      <c r="P69" s="27"/>
      <c r="Q69" s="26"/>
      <c r="R69" s="30"/>
      <c r="S69" s="31"/>
    </row>
    <row r="70" spans="4:19" s="4" customFormat="1" ht="19.7" customHeight="1">
      <c r="D70" s="27"/>
      <c r="E70" s="27"/>
      <c r="F70" s="27"/>
      <c r="G70" s="47"/>
      <c r="H70" s="62"/>
      <c r="I70" s="26"/>
      <c r="J70" s="63"/>
      <c r="K70" s="28"/>
      <c r="L70" s="47"/>
      <c r="M70" s="26"/>
      <c r="N70" s="26"/>
      <c r="O70" s="30"/>
      <c r="P70" s="27"/>
      <c r="Q70" s="26"/>
      <c r="R70" s="30"/>
      <c r="S70" s="31"/>
    </row>
    <row r="71" spans="4:19" s="4" customFormat="1" ht="19.7" customHeight="1">
      <c r="D71" s="27"/>
      <c r="E71" s="27"/>
      <c r="F71" s="27"/>
      <c r="G71" s="47"/>
      <c r="H71" s="62"/>
      <c r="I71" s="26"/>
      <c r="J71" s="63"/>
      <c r="K71" s="28"/>
      <c r="L71" s="47"/>
      <c r="M71" s="26"/>
      <c r="N71" s="26"/>
      <c r="O71" s="30"/>
      <c r="P71" s="27"/>
      <c r="Q71" s="26"/>
      <c r="R71" s="30"/>
      <c r="S71" s="31"/>
    </row>
    <row r="72" spans="4:19" s="4" customFormat="1" ht="19.7" customHeight="1">
      <c r="D72" s="27"/>
      <c r="E72" s="27"/>
      <c r="F72" s="27"/>
      <c r="G72" s="47"/>
      <c r="H72" s="62"/>
      <c r="I72" s="26"/>
      <c r="J72" s="63"/>
      <c r="K72" s="28"/>
      <c r="L72" s="47"/>
      <c r="M72" s="26"/>
      <c r="N72" s="26"/>
      <c r="O72" s="30"/>
      <c r="P72" s="27"/>
      <c r="Q72" s="26"/>
      <c r="R72" s="30"/>
      <c r="S72" s="31"/>
    </row>
    <row r="73" spans="4:19" s="4" customFormat="1" ht="19.7" customHeight="1">
      <c r="D73" s="27"/>
      <c r="E73" s="27"/>
      <c r="F73" s="27"/>
      <c r="G73" s="47"/>
      <c r="H73" s="62"/>
      <c r="I73" s="26"/>
      <c r="J73" s="63"/>
      <c r="K73" s="28"/>
      <c r="L73" s="47"/>
      <c r="M73" s="26"/>
      <c r="N73" s="26"/>
      <c r="O73" s="30"/>
      <c r="P73" s="27"/>
      <c r="Q73" s="26"/>
      <c r="R73" s="30"/>
      <c r="S73" s="31"/>
    </row>
    <row r="74" spans="4:19" s="4" customFormat="1" ht="19.7" customHeight="1">
      <c r="D74" s="27"/>
      <c r="E74" s="27"/>
      <c r="F74" s="27"/>
      <c r="G74" s="47"/>
      <c r="H74" s="62"/>
      <c r="I74" s="26"/>
      <c r="J74" s="63"/>
      <c r="K74" s="28"/>
      <c r="L74" s="47"/>
      <c r="M74" s="26"/>
      <c r="N74" s="26"/>
      <c r="O74" s="30"/>
      <c r="P74" s="27"/>
      <c r="Q74" s="26"/>
      <c r="R74" s="30"/>
      <c r="S74" s="31"/>
    </row>
    <row r="75" spans="4:19" s="4" customFormat="1" ht="19.7" customHeight="1">
      <c r="D75" s="27"/>
      <c r="E75" s="27"/>
      <c r="F75" s="27"/>
      <c r="G75" s="47"/>
      <c r="H75" s="62"/>
      <c r="I75" s="26"/>
      <c r="J75" s="63"/>
      <c r="K75" s="28"/>
      <c r="L75" s="47"/>
      <c r="M75" s="26"/>
      <c r="N75" s="26"/>
      <c r="O75" s="30"/>
      <c r="P75" s="27"/>
      <c r="Q75" s="26"/>
      <c r="R75" s="30"/>
      <c r="S75" s="31"/>
    </row>
    <row r="76" spans="4:19" s="4" customFormat="1" ht="19.7" customHeight="1">
      <c r="D76" s="27"/>
      <c r="E76" s="27"/>
      <c r="F76" s="27"/>
      <c r="G76" s="47"/>
      <c r="H76" s="62"/>
      <c r="I76" s="26"/>
      <c r="J76" s="63"/>
      <c r="K76" s="28"/>
      <c r="L76" s="47"/>
      <c r="M76" s="26"/>
      <c r="N76" s="26"/>
      <c r="O76" s="30"/>
      <c r="P76" s="27"/>
      <c r="Q76" s="26"/>
      <c r="R76" s="30"/>
      <c r="S76" s="31"/>
    </row>
    <row r="77" spans="4:19" s="4" customFormat="1" ht="19.7" customHeight="1">
      <c r="D77" s="27"/>
      <c r="E77" s="27"/>
      <c r="F77" s="27"/>
      <c r="G77" s="47"/>
      <c r="H77" s="62"/>
      <c r="I77" s="26"/>
      <c r="J77" s="63"/>
      <c r="K77" s="28"/>
      <c r="L77" s="47"/>
      <c r="M77" s="26"/>
      <c r="N77" s="26"/>
      <c r="O77" s="30"/>
      <c r="P77" s="27"/>
      <c r="Q77" s="26"/>
      <c r="R77" s="30"/>
      <c r="S77" s="31"/>
    </row>
    <row r="78" spans="4:19" s="4" customFormat="1" ht="19.7" customHeight="1">
      <c r="D78" s="27"/>
      <c r="E78" s="27"/>
      <c r="F78" s="27"/>
      <c r="G78" s="47"/>
      <c r="H78" s="62"/>
      <c r="I78" s="26"/>
      <c r="J78" s="63"/>
      <c r="K78" s="28"/>
      <c r="L78" s="47"/>
      <c r="M78" s="26"/>
      <c r="N78" s="26"/>
      <c r="O78" s="30"/>
      <c r="P78" s="27"/>
      <c r="Q78" s="26"/>
      <c r="R78" s="30"/>
      <c r="S78" s="31"/>
    </row>
    <row r="79" spans="4:19" s="4" customFormat="1" ht="19.7" customHeight="1">
      <c r="D79" s="27"/>
      <c r="E79" s="27"/>
      <c r="F79" s="27"/>
      <c r="G79" s="47"/>
      <c r="H79" s="62"/>
      <c r="I79" s="26"/>
      <c r="J79" s="63"/>
      <c r="K79" s="28"/>
      <c r="L79" s="47"/>
      <c r="M79" s="26"/>
      <c r="N79" s="26"/>
      <c r="O79" s="30"/>
      <c r="P79" s="27"/>
      <c r="Q79" s="26"/>
      <c r="R79" s="30"/>
      <c r="S79" s="31"/>
    </row>
    <row r="80" spans="4:19" s="4" customFormat="1" ht="19.7" customHeight="1">
      <c r="D80" s="27"/>
      <c r="E80" s="27"/>
      <c r="F80" s="27"/>
      <c r="G80" s="47"/>
      <c r="H80" s="62"/>
      <c r="I80" s="26"/>
      <c r="J80" s="63"/>
      <c r="K80" s="28"/>
      <c r="L80" s="47"/>
      <c r="M80" s="26"/>
      <c r="N80" s="26"/>
      <c r="O80" s="30"/>
      <c r="P80" s="27"/>
      <c r="Q80" s="26"/>
      <c r="R80" s="30"/>
      <c r="S80" s="31"/>
    </row>
    <row r="81" spans="4:19" s="4" customFormat="1" ht="19.7" customHeight="1">
      <c r="D81" s="27"/>
      <c r="E81" s="27"/>
      <c r="F81" s="27"/>
      <c r="G81" s="47"/>
      <c r="H81" s="62"/>
      <c r="I81" s="26"/>
      <c r="J81" s="63"/>
      <c r="K81" s="28"/>
      <c r="L81" s="47"/>
      <c r="M81" s="26"/>
      <c r="N81" s="26"/>
      <c r="O81" s="30"/>
      <c r="P81" s="27"/>
      <c r="Q81" s="26"/>
      <c r="R81" s="30"/>
      <c r="S81" s="31"/>
    </row>
    <row r="82" spans="4:19" s="4" customFormat="1" ht="19.7" customHeight="1">
      <c r="D82" s="27"/>
      <c r="E82" s="27"/>
      <c r="F82" s="27"/>
      <c r="G82" s="47"/>
      <c r="H82" s="62"/>
      <c r="I82" s="26"/>
      <c r="J82" s="63"/>
      <c r="K82" s="28"/>
      <c r="L82" s="47"/>
      <c r="M82" s="26"/>
      <c r="N82" s="26"/>
      <c r="O82" s="30"/>
      <c r="P82" s="27"/>
      <c r="Q82" s="26"/>
      <c r="R82" s="30"/>
      <c r="S82" s="31"/>
    </row>
    <row r="83" spans="4:19" s="4" customFormat="1" ht="19.7" customHeight="1">
      <c r="D83" s="27"/>
      <c r="E83" s="27"/>
      <c r="F83" s="27"/>
      <c r="G83" s="47"/>
      <c r="H83" s="62"/>
      <c r="I83" s="26"/>
      <c r="J83" s="63"/>
      <c r="K83" s="28"/>
      <c r="L83" s="47"/>
      <c r="M83" s="26"/>
      <c r="N83" s="26"/>
      <c r="O83" s="30"/>
      <c r="P83" s="27"/>
      <c r="Q83" s="26"/>
      <c r="R83" s="30"/>
      <c r="S83" s="31"/>
    </row>
    <row r="84" spans="4:19" s="4" customFormat="1" ht="19.7" customHeight="1">
      <c r="D84" s="27"/>
      <c r="E84" s="27"/>
      <c r="F84" s="27"/>
      <c r="G84" s="47"/>
      <c r="H84" s="62"/>
      <c r="I84" s="26"/>
      <c r="J84" s="63"/>
      <c r="K84" s="28"/>
      <c r="L84" s="47"/>
      <c r="M84" s="26"/>
      <c r="N84" s="26"/>
      <c r="O84" s="30"/>
      <c r="P84" s="27"/>
      <c r="Q84" s="26"/>
      <c r="R84" s="30"/>
      <c r="S84" s="31"/>
    </row>
    <row r="85" spans="4:19" s="4" customFormat="1" ht="19.7" customHeight="1">
      <c r="D85" s="27"/>
      <c r="E85" s="27"/>
      <c r="F85" s="27"/>
      <c r="G85" s="47"/>
      <c r="H85" s="62"/>
      <c r="I85" s="26"/>
      <c r="J85" s="63"/>
      <c r="K85" s="28"/>
      <c r="L85" s="47"/>
      <c r="M85" s="26"/>
      <c r="N85" s="26"/>
      <c r="O85" s="30"/>
      <c r="P85" s="27"/>
      <c r="Q85" s="26"/>
      <c r="R85" s="30"/>
      <c r="S85" s="31"/>
    </row>
    <row r="86" spans="4:19" s="4" customFormat="1" ht="19.7" customHeight="1">
      <c r="D86" s="27"/>
      <c r="E86" s="27"/>
      <c r="F86" s="27"/>
      <c r="G86" s="47"/>
      <c r="H86" s="62"/>
      <c r="I86" s="26"/>
      <c r="J86" s="63"/>
      <c r="K86" s="28"/>
      <c r="L86" s="47"/>
      <c r="M86" s="26"/>
      <c r="N86" s="26"/>
      <c r="O86" s="30"/>
      <c r="P86" s="27"/>
      <c r="Q86" s="26"/>
      <c r="R86" s="30"/>
      <c r="S86" s="31"/>
    </row>
    <row r="87" spans="4:19" s="4" customFormat="1" ht="19.7" customHeight="1">
      <c r="D87" s="27"/>
      <c r="E87" s="27"/>
      <c r="F87" s="27"/>
      <c r="G87" s="47"/>
      <c r="H87" s="62"/>
      <c r="I87" s="26"/>
      <c r="J87" s="63"/>
      <c r="K87" s="28"/>
      <c r="L87" s="47"/>
      <c r="M87" s="26"/>
      <c r="N87" s="26"/>
      <c r="O87" s="30"/>
      <c r="P87" s="27"/>
      <c r="Q87" s="26"/>
      <c r="R87" s="30"/>
      <c r="S87" s="31"/>
    </row>
    <row r="88" spans="4:19" s="4" customFormat="1" ht="19.7" customHeight="1">
      <c r="D88" s="27"/>
      <c r="E88" s="27"/>
      <c r="F88" s="27"/>
      <c r="G88" s="47"/>
      <c r="H88" s="62"/>
      <c r="I88" s="26"/>
      <c r="J88" s="63"/>
      <c r="K88" s="28"/>
      <c r="L88" s="47"/>
      <c r="M88" s="26"/>
      <c r="N88" s="26"/>
      <c r="O88" s="30"/>
      <c r="P88" s="27"/>
      <c r="Q88" s="26"/>
      <c r="R88" s="30"/>
      <c r="S88" s="31"/>
    </row>
    <row r="89" spans="4:19" s="4" customFormat="1" ht="19.7" customHeight="1">
      <c r="D89" s="27"/>
      <c r="E89" s="27"/>
      <c r="F89" s="27"/>
      <c r="G89" s="47"/>
      <c r="H89" s="62"/>
      <c r="I89" s="26"/>
      <c r="J89" s="63"/>
      <c r="K89" s="28"/>
      <c r="L89" s="47"/>
      <c r="M89" s="26"/>
      <c r="N89" s="26"/>
      <c r="O89" s="30"/>
      <c r="P89" s="27"/>
      <c r="Q89" s="26"/>
      <c r="R89" s="30"/>
      <c r="S89" s="31"/>
    </row>
    <row r="90" spans="4:19" s="4" customFormat="1" ht="19.7" customHeight="1">
      <c r="D90" s="27"/>
      <c r="E90" s="27"/>
      <c r="F90" s="27"/>
      <c r="G90" s="47"/>
      <c r="H90" s="62"/>
      <c r="I90" s="26"/>
      <c r="J90" s="63"/>
      <c r="K90" s="28"/>
      <c r="L90" s="47"/>
      <c r="M90" s="26"/>
      <c r="N90" s="26"/>
      <c r="O90" s="30"/>
      <c r="P90" s="27"/>
      <c r="Q90" s="26"/>
      <c r="R90" s="30"/>
      <c r="S90" s="31"/>
    </row>
    <row r="91" spans="4:19" s="4" customFormat="1" ht="19.7" customHeight="1">
      <c r="D91" s="27"/>
      <c r="E91" s="27"/>
      <c r="F91" s="27"/>
      <c r="G91" s="47"/>
      <c r="H91" s="62"/>
      <c r="I91" s="26"/>
      <c r="J91" s="63"/>
      <c r="K91" s="28"/>
      <c r="L91" s="47"/>
      <c r="M91" s="26"/>
      <c r="N91" s="26"/>
      <c r="O91" s="30"/>
      <c r="P91" s="27"/>
      <c r="Q91" s="26"/>
      <c r="R91" s="30"/>
      <c r="S91" s="31"/>
    </row>
    <row r="92" spans="4:19" s="4" customFormat="1" ht="19.7" customHeight="1">
      <c r="D92" s="27"/>
      <c r="E92" s="27"/>
      <c r="F92" s="27"/>
      <c r="G92" s="47"/>
      <c r="H92" s="62"/>
      <c r="I92" s="26"/>
      <c r="J92" s="63"/>
      <c r="K92" s="28"/>
      <c r="L92" s="47"/>
      <c r="M92" s="26"/>
      <c r="N92" s="26"/>
      <c r="O92" s="30"/>
      <c r="P92" s="27"/>
      <c r="Q92" s="26"/>
      <c r="R92" s="30"/>
      <c r="S92" s="31"/>
    </row>
    <row r="93" spans="4:19" s="4" customFormat="1" ht="19.7" customHeight="1">
      <c r="D93" s="27"/>
      <c r="E93" s="27"/>
      <c r="F93" s="27"/>
      <c r="G93" s="47"/>
      <c r="H93" s="62"/>
      <c r="I93" s="26"/>
      <c r="J93" s="63"/>
      <c r="K93" s="28"/>
      <c r="L93" s="47"/>
      <c r="M93" s="26"/>
      <c r="N93" s="26"/>
      <c r="O93" s="30"/>
      <c r="P93" s="27"/>
      <c r="Q93" s="26"/>
      <c r="R93" s="30"/>
      <c r="S93" s="31"/>
    </row>
    <row r="94" spans="4:19" s="4" customFormat="1" ht="19.7" customHeight="1">
      <c r="D94" s="27"/>
      <c r="E94" s="27"/>
      <c r="F94" s="27"/>
      <c r="G94" s="47"/>
      <c r="H94" s="62"/>
      <c r="I94" s="26"/>
      <c r="J94" s="63"/>
      <c r="K94" s="28"/>
      <c r="L94" s="47"/>
      <c r="M94" s="26"/>
      <c r="N94" s="26"/>
      <c r="O94" s="30"/>
      <c r="P94" s="27"/>
      <c r="Q94" s="26"/>
      <c r="R94" s="30"/>
      <c r="S94" s="31"/>
    </row>
    <row r="95" spans="4:19" s="4" customFormat="1" ht="19.7" customHeight="1">
      <c r="D95" s="27"/>
      <c r="E95" s="27"/>
      <c r="F95" s="27"/>
      <c r="G95" s="47"/>
      <c r="H95" s="62"/>
      <c r="I95" s="26"/>
      <c r="J95" s="63"/>
      <c r="K95" s="28"/>
      <c r="L95" s="47"/>
      <c r="M95" s="26"/>
      <c r="N95" s="26"/>
      <c r="O95" s="30"/>
      <c r="P95" s="27"/>
      <c r="Q95" s="26"/>
      <c r="R95" s="30"/>
      <c r="S95" s="31"/>
    </row>
    <row r="96" spans="4:19" s="4" customFormat="1" ht="19.7" customHeight="1">
      <c r="D96" s="27"/>
      <c r="E96" s="27"/>
      <c r="F96" s="27"/>
      <c r="G96" s="47"/>
      <c r="H96" s="62"/>
      <c r="I96" s="26"/>
      <c r="J96" s="63"/>
      <c r="K96" s="28"/>
      <c r="L96" s="47"/>
      <c r="M96" s="26"/>
      <c r="N96" s="26"/>
      <c r="O96" s="30"/>
      <c r="P96" s="27"/>
      <c r="Q96" s="26"/>
      <c r="R96" s="30"/>
      <c r="S96" s="31"/>
    </row>
    <row r="97" spans="4:19" s="4" customFormat="1" ht="19.7" customHeight="1">
      <c r="D97" s="27"/>
      <c r="E97" s="27"/>
      <c r="F97" s="27"/>
      <c r="G97" s="47"/>
      <c r="H97" s="62"/>
      <c r="I97" s="26"/>
      <c r="J97" s="63"/>
      <c r="K97" s="28"/>
      <c r="L97" s="47"/>
      <c r="M97" s="26"/>
      <c r="N97" s="26"/>
      <c r="O97" s="30"/>
      <c r="P97" s="27"/>
      <c r="Q97" s="26"/>
      <c r="R97" s="30"/>
      <c r="S97" s="31"/>
    </row>
    <row r="98" spans="4:19" s="4" customFormat="1" ht="19.7" customHeight="1">
      <c r="D98" s="27"/>
      <c r="E98" s="27"/>
      <c r="F98" s="27"/>
      <c r="G98" s="47"/>
      <c r="H98" s="62"/>
      <c r="I98" s="26"/>
      <c r="J98" s="63"/>
      <c r="K98" s="28"/>
      <c r="L98" s="47"/>
      <c r="M98" s="26"/>
      <c r="N98" s="26"/>
      <c r="O98" s="30"/>
      <c r="P98" s="27"/>
      <c r="Q98" s="26"/>
      <c r="R98" s="30"/>
      <c r="S98" s="31"/>
    </row>
    <row r="99" spans="4:19" s="4" customFormat="1" ht="19.7" customHeight="1">
      <c r="D99" s="27"/>
      <c r="E99" s="27"/>
      <c r="F99" s="27"/>
      <c r="G99" s="47"/>
      <c r="H99" s="62"/>
      <c r="I99" s="26"/>
      <c r="J99" s="63"/>
      <c r="K99" s="28"/>
      <c r="L99" s="47"/>
      <c r="M99" s="26"/>
      <c r="N99" s="26"/>
      <c r="O99" s="30"/>
      <c r="P99" s="27"/>
      <c r="Q99" s="26"/>
      <c r="R99" s="30"/>
      <c r="S99" s="31"/>
    </row>
    <row r="100" spans="4:19" s="4" customFormat="1" ht="19.7" customHeight="1">
      <c r="D100" s="27"/>
      <c r="E100" s="27"/>
      <c r="F100" s="27"/>
      <c r="G100" s="47"/>
      <c r="H100" s="62"/>
      <c r="I100" s="26"/>
      <c r="J100" s="63"/>
      <c r="K100" s="28"/>
      <c r="L100" s="47"/>
      <c r="M100" s="26"/>
      <c r="N100" s="26"/>
      <c r="O100" s="30"/>
      <c r="P100" s="27"/>
      <c r="Q100" s="26"/>
      <c r="R100" s="30"/>
      <c r="S100" s="31"/>
    </row>
    <row r="101" spans="4:19" s="4" customFormat="1" ht="19.7" customHeight="1">
      <c r="D101" s="27"/>
      <c r="E101" s="27"/>
      <c r="F101" s="27"/>
      <c r="G101" s="47"/>
      <c r="H101" s="62"/>
      <c r="I101" s="26"/>
      <c r="J101" s="63"/>
      <c r="K101" s="28"/>
      <c r="L101" s="47"/>
      <c r="M101" s="26"/>
      <c r="N101" s="26"/>
      <c r="O101" s="30"/>
      <c r="P101" s="27"/>
      <c r="Q101" s="26"/>
      <c r="R101" s="30"/>
      <c r="S101" s="31"/>
    </row>
    <row r="102" spans="4:19" s="4" customFormat="1" ht="19.7" customHeight="1">
      <c r="D102" s="27"/>
      <c r="E102" s="27"/>
      <c r="F102" s="27"/>
      <c r="G102" s="47"/>
      <c r="H102" s="62"/>
      <c r="I102" s="26"/>
      <c r="J102" s="63"/>
      <c r="K102" s="28"/>
      <c r="L102" s="47"/>
      <c r="M102" s="26"/>
      <c r="N102" s="26"/>
      <c r="O102" s="30"/>
      <c r="P102" s="27"/>
      <c r="Q102" s="26"/>
      <c r="R102" s="30"/>
      <c r="S102" s="31"/>
    </row>
    <row r="103" spans="4:19" s="4" customFormat="1" ht="19.7" customHeight="1">
      <c r="D103" s="27"/>
      <c r="E103" s="27"/>
      <c r="F103" s="27"/>
      <c r="G103" s="47"/>
      <c r="H103" s="62"/>
      <c r="I103" s="26"/>
      <c r="J103" s="63"/>
      <c r="K103" s="28"/>
      <c r="L103" s="47"/>
      <c r="M103" s="26"/>
      <c r="N103" s="26"/>
      <c r="O103" s="30"/>
      <c r="P103" s="27"/>
      <c r="Q103" s="26"/>
      <c r="R103" s="30"/>
      <c r="S103" s="31"/>
    </row>
    <row r="104" spans="4:19" s="4" customFormat="1" ht="19.7" customHeight="1">
      <c r="D104" s="27"/>
      <c r="E104" s="27"/>
      <c r="F104" s="27"/>
      <c r="G104" s="47"/>
      <c r="H104" s="62"/>
      <c r="I104" s="26"/>
      <c r="J104" s="63"/>
      <c r="K104" s="28"/>
      <c r="L104" s="47"/>
      <c r="M104" s="26"/>
      <c r="N104" s="26"/>
      <c r="O104" s="30"/>
      <c r="P104" s="27"/>
      <c r="Q104" s="26"/>
      <c r="R104" s="30"/>
      <c r="S104" s="31"/>
    </row>
    <row r="105" spans="4:19" s="4" customFormat="1" ht="19.7" customHeight="1">
      <c r="D105" s="27"/>
      <c r="E105" s="27"/>
      <c r="F105" s="27"/>
      <c r="G105" s="47"/>
      <c r="H105" s="62"/>
      <c r="I105" s="26"/>
      <c r="J105" s="63"/>
      <c r="K105" s="28"/>
      <c r="L105" s="47"/>
      <c r="M105" s="26"/>
      <c r="N105" s="26"/>
      <c r="O105" s="30"/>
      <c r="P105" s="27"/>
      <c r="Q105" s="26"/>
      <c r="R105" s="30"/>
      <c r="S105" s="31"/>
    </row>
    <row r="106" spans="4:19" s="4" customFormat="1" ht="19.7" customHeight="1">
      <c r="D106" s="27"/>
      <c r="E106" s="27"/>
      <c r="F106" s="27"/>
      <c r="G106" s="47"/>
      <c r="H106" s="62"/>
      <c r="I106" s="26"/>
      <c r="J106" s="63"/>
      <c r="K106" s="28"/>
      <c r="L106" s="47"/>
      <c r="M106" s="26"/>
      <c r="N106" s="26"/>
      <c r="O106" s="30"/>
      <c r="P106" s="27"/>
      <c r="Q106" s="26"/>
      <c r="R106" s="30"/>
      <c r="S106" s="31"/>
    </row>
    <row r="107" spans="4:19" s="4" customFormat="1" ht="19.7" customHeight="1">
      <c r="D107" s="27"/>
      <c r="E107" s="27"/>
      <c r="F107" s="27"/>
      <c r="G107" s="47"/>
      <c r="H107" s="62"/>
      <c r="I107" s="26"/>
      <c r="J107" s="63"/>
      <c r="K107" s="28"/>
      <c r="L107" s="47"/>
      <c r="M107" s="26"/>
      <c r="N107" s="26"/>
      <c r="O107" s="30"/>
      <c r="P107" s="27"/>
      <c r="Q107" s="26"/>
      <c r="R107" s="30"/>
      <c r="S107" s="31"/>
    </row>
    <row r="108" spans="4:19" s="4" customFormat="1" ht="19.7" customHeight="1">
      <c r="D108" s="27"/>
      <c r="E108" s="27"/>
      <c r="F108" s="27"/>
      <c r="G108" s="47"/>
      <c r="H108" s="62"/>
      <c r="I108" s="26"/>
      <c r="J108" s="63"/>
      <c r="K108" s="28"/>
      <c r="L108" s="47"/>
      <c r="M108" s="26"/>
      <c r="N108" s="26"/>
      <c r="O108" s="30"/>
      <c r="P108" s="27"/>
      <c r="Q108" s="26"/>
      <c r="R108" s="30"/>
      <c r="S108" s="31"/>
    </row>
    <row r="109" spans="4:19" s="4" customFormat="1" ht="19.7" customHeight="1">
      <c r="D109" s="27"/>
      <c r="E109" s="27"/>
      <c r="F109" s="27"/>
      <c r="G109" s="47"/>
      <c r="H109" s="62"/>
      <c r="I109" s="26"/>
      <c r="J109" s="63"/>
      <c r="K109" s="28"/>
      <c r="L109" s="47"/>
      <c r="M109" s="26"/>
      <c r="N109" s="26"/>
      <c r="O109" s="30"/>
      <c r="P109" s="27"/>
      <c r="Q109" s="26"/>
      <c r="R109" s="30"/>
      <c r="S109" s="31"/>
    </row>
    <row r="110" spans="4:19" s="4" customFormat="1" ht="19.7" customHeight="1">
      <c r="D110" s="27"/>
      <c r="E110" s="27"/>
      <c r="F110" s="27"/>
      <c r="G110" s="47"/>
      <c r="H110" s="62"/>
      <c r="I110" s="26"/>
      <c r="J110" s="63"/>
      <c r="K110" s="28"/>
      <c r="L110" s="47"/>
      <c r="M110" s="26"/>
      <c r="N110" s="26"/>
      <c r="O110" s="30"/>
      <c r="P110" s="27"/>
      <c r="Q110" s="26"/>
      <c r="R110" s="30"/>
      <c r="S110" s="31"/>
    </row>
    <row r="111" spans="4:19" s="4" customFormat="1" ht="19.7" customHeight="1">
      <c r="D111" s="27"/>
      <c r="E111" s="27"/>
      <c r="F111" s="27"/>
      <c r="G111" s="47"/>
      <c r="H111" s="62"/>
      <c r="I111" s="26"/>
      <c r="J111" s="63"/>
      <c r="K111" s="28"/>
      <c r="L111" s="47"/>
      <c r="M111" s="26"/>
      <c r="N111" s="26"/>
      <c r="O111" s="30"/>
      <c r="P111" s="27"/>
      <c r="Q111" s="26"/>
      <c r="R111" s="30"/>
      <c r="S111" s="31"/>
    </row>
    <row r="112" spans="4:19" s="4" customFormat="1" ht="19.7" customHeight="1">
      <c r="D112" s="27"/>
      <c r="E112" s="27"/>
      <c r="F112" s="27"/>
      <c r="G112" s="47"/>
      <c r="H112" s="62"/>
      <c r="I112" s="26"/>
      <c r="J112" s="63"/>
      <c r="K112" s="28"/>
      <c r="L112" s="47"/>
      <c r="M112" s="26"/>
      <c r="N112" s="26"/>
      <c r="O112" s="30"/>
      <c r="P112" s="27"/>
      <c r="Q112" s="26"/>
      <c r="R112" s="30"/>
      <c r="S112" s="31"/>
    </row>
    <row r="113" spans="4:19" s="4" customFormat="1" ht="19.7" customHeight="1">
      <c r="D113" s="27"/>
      <c r="E113" s="27"/>
      <c r="F113" s="27"/>
      <c r="G113" s="47"/>
      <c r="H113" s="62"/>
      <c r="I113" s="26"/>
      <c r="J113" s="63"/>
      <c r="K113" s="28"/>
      <c r="L113" s="47"/>
      <c r="M113" s="26"/>
      <c r="N113" s="26"/>
      <c r="O113" s="30"/>
      <c r="P113" s="27"/>
      <c r="Q113" s="26"/>
      <c r="R113" s="30"/>
      <c r="S113" s="31"/>
    </row>
    <row r="114" spans="4:19" s="4" customFormat="1" ht="19.7" customHeight="1">
      <c r="D114" s="27"/>
      <c r="E114" s="27"/>
      <c r="F114" s="27"/>
      <c r="G114" s="47"/>
      <c r="H114" s="62"/>
      <c r="I114" s="26"/>
      <c r="J114" s="63"/>
      <c r="K114" s="28"/>
      <c r="L114" s="47"/>
      <c r="M114" s="26"/>
      <c r="N114" s="26"/>
      <c r="O114" s="30"/>
      <c r="P114" s="27"/>
      <c r="Q114" s="26"/>
      <c r="R114" s="30"/>
      <c r="S114" s="31"/>
    </row>
    <row r="115" spans="4:19" s="4" customFormat="1" ht="19.7" customHeight="1">
      <c r="D115" s="27"/>
      <c r="E115" s="27"/>
      <c r="F115" s="27"/>
      <c r="G115" s="47"/>
      <c r="H115" s="62"/>
      <c r="I115" s="26"/>
      <c r="J115" s="63"/>
      <c r="K115" s="28"/>
      <c r="L115" s="47"/>
      <c r="M115" s="26"/>
      <c r="N115" s="26"/>
      <c r="O115" s="30"/>
      <c r="P115" s="27"/>
      <c r="Q115" s="26"/>
      <c r="R115" s="30"/>
      <c r="S115" s="31"/>
    </row>
    <row r="116" spans="4:19" s="4" customFormat="1" ht="19.7" customHeight="1">
      <c r="D116" s="27"/>
      <c r="E116" s="27"/>
      <c r="F116" s="27"/>
      <c r="G116" s="47"/>
      <c r="H116" s="62"/>
      <c r="I116" s="26"/>
      <c r="J116" s="63"/>
      <c r="K116" s="28"/>
      <c r="L116" s="47"/>
      <c r="M116" s="26"/>
      <c r="N116" s="26"/>
      <c r="O116" s="30"/>
      <c r="P116" s="27"/>
      <c r="Q116" s="26"/>
      <c r="R116" s="30"/>
      <c r="S116" s="31"/>
    </row>
    <row r="117" spans="4:19" s="4" customFormat="1" ht="19.7" customHeight="1">
      <c r="D117" s="27"/>
      <c r="E117" s="27"/>
      <c r="F117" s="27"/>
      <c r="G117" s="47"/>
      <c r="H117" s="62"/>
      <c r="I117" s="26"/>
      <c r="J117" s="63"/>
      <c r="K117" s="28"/>
      <c r="L117" s="47"/>
      <c r="M117" s="26"/>
      <c r="N117" s="26"/>
      <c r="O117" s="30"/>
      <c r="P117" s="27"/>
      <c r="Q117" s="26"/>
      <c r="R117" s="30"/>
      <c r="S117" s="31"/>
    </row>
    <row r="118" spans="4:19" s="4" customFormat="1" ht="19.7" customHeight="1">
      <c r="D118" s="27"/>
      <c r="E118" s="27"/>
      <c r="F118" s="27"/>
      <c r="G118" s="47"/>
      <c r="H118" s="62"/>
      <c r="I118" s="26"/>
      <c r="J118" s="63"/>
      <c r="K118" s="28"/>
      <c r="L118" s="47"/>
      <c r="M118" s="26"/>
      <c r="N118" s="26"/>
      <c r="O118" s="30"/>
      <c r="P118" s="27"/>
      <c r="Q118" s="26"/>
      <c r="R118" s="30"/>
      <c r="S118" s="31"/>
    </row>
    <row r="119" spans="4:19" s="4" customFormat="1" ht="19.7" customHeight="1">
      <c r="D119" s="27"/>
      <c r="E119" s="27"/>
      <c r="F119" s="27"/>
      <c r="G119" s="47"/>
      <c r="H119" s="62"/>
      <c r="I119" s="26"/>
      <c r="J119" s="63"/>
      <c r="K119" s="28"/>
      <c r="L119" s="47"/>
      <c r="M119" s="26"/>
      <c r="N119" s="26"/>
      <c r="O119" s="30"/>
      <c r="P119" s="27"/>
      <c r="Q119" s="26"/>
      <c r="R119" s="30"/>
      <c r="S119" s="31"/>
    </row>
    <row r="120" spans="4:19" s="4" customFormat="1" ht="19.7" customHeight="1">
      <c r="D120" s="27"/>
      <c r="E120" s="27"/>
      <c r="F120" s="27"/>
      <c r="G120" s="47"/>
      <c r="H120" s="62"/>
      <c r="I120" s="26"/>
      <c r="J120" s="63"/>
      <c r="K120" s="28"/>
      <c r="L120" s="47"/>
      <c r="M120" s="26"/>
      <c r="N120" s="26"/>
      <c r="O120" s="30"/>
      <c r="P120" s="27"/>
      <c r="Q120" s="26"/>
      <c r="R120" s="30"/>
      <c r="S120" s="31"/>
    </row>
    <row r="121" spans="4:19" s="4" customFormat="1" ht="19.7" customHeight="1">
      <c r="D121" s="27"/>
      <c r="E121" s="27"/>
      <c r="F121" s="27"/>
      <c r="G121" s="47"/>
      <c r="H121" s="62"/>
      <c r="I121" s="26"/>
      <c r="J121" s="63"/>
      <c r="K121" s="28"/>
      <c r="L121" s="47"/>
      <c r="M121" s="26"/>
      <c r="N121" s="26"/>
      <c r="O121" s="30"/>
      <c r="P121" s="27"/>
      <c r="Q121" s="26"/>
      <c r="R121" s="30"/>
      <c r="S121" s="31"/>
    </row>
    <row r="122" spans="4:19" s="4" customFormat="1" ht="19.7" customHeight="1">
      <c r="D122" s="27"/>
      <c r="E122" s="27"/>
      <c r="F122" s="27"/>
      <c r="G122" s="47"/>
      <c r="H122" s="62"/>
      <c r="I122" s="26"/>
      <c r="J122" s="63"/>
      <c r="K122" s="28"/>
      <c r="L122" s="47"/>
      <c r="M122" s="26"/>
      <c r="N122" s="26"/>
      <c r="O122" s="30"/>
      <c r="P122" s="27"/>
      <c r="Q122" s="26"/>
      <c r="R122" s="30"/>
      <c r="S122" s="31"/>
    </row>
    <row r="123" spans="4:19" s="4" customFormat="1" ht="19.7" customHeight="1">
      <c r="D123" s="27"/>
      <c r="E123" s="27"/>
      <c r="F123" s="27"/>
      <c r="G123" s="47"/>
      <c r="H123" s="62"/>
      <c r="I123" s="26"/>
      <c r="J123" s="63"/>
      <c r="K123" s="28"/>
      <c r="L123" s="47"/>
      <c r="M123" s="26"/>
      <c r="N123" s="26"/>
      <c r="O123" s="30"/>
      <c r="P123" s="27"/>
      <c r="Q123" s="26"/>
      <c r="R123" s="30"/>
      <c r="S123" s="31"/>
    </row>
    <row r="124" spans="4:19" s="4" customFormat="1" ht="19.7" customHeight="1">
      <c r="D124" s="27"/>
      <c r="E124" s="27"/>
      <c r="F124" s="27"/>
      <c r="G124" s="47"/>
      <c r="H124" s="62"/>
      <c r="I124" s="26"/>
      <c r="J124" s="63"/>
      <c r="K124" s="28"/>
      <c r="L124" s="47"/>
      <c r="M124" s="26"/>
      <c r="N124" s="26"/>
      <c r="O124" s="30"/>
      <c r="P124" s="27"/>
      <c r="Q124" s="26"/>
      <c r="R124" s="30"/>
      <c r="S124" s="31"/>
    </row>
    <row r="125" spans="4:19" s="4" customFormat="1" ht="19.7" customHeight="1">
      <c r="D125" s="27"/>
      <c r="E125" s="27"/>
      <c r="F125" s="27"/>
      <c r="G125" s="47"/>
      <c r="H125" s="62"/>
      <c r="I125" s="26"/>
      <c r="J125" s="63"/>
      <c r="K125" s="28"/>
      <c r="L125" s="47"/>
      <c r="M125" s="26"/>
      <c r="N125" s="26"/>
      <c r="O125" s="30"/>
      <c r="P125" s="27"/>
      <c r="Q125" s="26"/>
      <c r="R125" s="30"/>
      <c r="S125" s="31"/>
    </row>
    <row r="126" spans="4:19" s="4" customFormat="1" ht="19.7" customHeight="1">
      <c r="D126" s="27"/>
      <c r="E126" s="27"/>
      <c r="F126" s="27"/>
      <c r="G126" s="47"/>
      <c r="H126" s="62"/>
      <c r="I126" s="26"/>
      <c r="J126" s="63"/>
      <c r="K126" s="28"/>
      <c r="L126" s="47"/>
      <c r="M126" s="26"/>
      <c r="N126" s="26"/>
      <c r="O126" s="30"/>
      <c r="P126" s="27"/>
      <c r="Q126" s="26"/>
      <c r="R126" s="30"/>
      <c r="S126" s="31"/>
    </row>
    <row r="127" spans="4:19" s="4" customFormat="1" ht="19.7" customHeight="1">
      <c r="D127" s="27"/>
      <c r="E127" s="27"/>
      <c r="F127" s="27"/>
      <c r="G127" s="47"/>
      <c r="H127" s="62"/>
      <c r="I127" s="26"/>
      <c r="J127" s="63"/>
      <c r="K127" s="28"/>
      <c r="L127" s="47"/>
      <c r="M127" s="26"/>
      <c r="N127" s="26"/>
      <c r="O127" s="30"/>
      <c r="P127" s="27"/>
      <c r="Q127" s="26"/>
      <c r="R127" s="30"/>
      <c r="S127" s="31"/>
    </row>
    <row r="128" spans="4:19" s="4" customFormat="1" ht="19.7" customHeight="1">
      <c r="D128" s="27"/>
      <c r="E128" s="27"/>
      <c r="F128" s="27"/>
      <c r="G128" s="47"/>
      <c r="H128" s="62"/>
      <c r="I128" s="26"/>
      <c r="J128" s="63"/>
      <c r="K128" s="28"/>
      <c r="L128" s="47"/>
      <c r="M128" s="26"/>
      <c r="N128" s="26"/>
      <c r="O128" s="30"/>
      <c r="P128" s="27"/>
      <c r="Q128" s="26"/>
      <c r="R128" s="30"/>
      <c r="S128" s="31"/>
    </row>
    <row r="129" spans="4:19" s="4" customFormat="1" ht="19.7" customHeight="1">
      <c r="D129" s="27"/>
      <c r="E129" s="27"/>
      <c r="F129" s="27"/>
      <c r="G129" s="47"/>
      <c r="H129" s="62"/>
      <c r="I129" s="26"/>
      <c r="J129" s="63"/>
      <c r="K129" s="28"/>
      <c r="L129" s="47"/>
      <c r="M129" s="26"/>
      <c r="N129" s="26"/>
      <c r="O129" s="30"/>
      <c r="P129" s="27"/>
      <c r="Q129" s="26"/>
      <c r="R129" s="30"/>
      <c r="S129" s="31"/>
    </row>
    <row r="130" spans="4:19" s="4" customFormat="1" ht="19.7" customHeight="1">
      <c r="D130" s="27"/>
      <c r="E130" s="27"/>
      <c r="F130" s="27"/>
      <c r="G130" s="47"/>
      <c r="H130" s="62"/>
      <c r="I130" s="26"/>
      <c r="J130" s="63"/>
      <c r="K130" s="28"/>
      <c r="L130" s="47"/>
      <c r="M130" s="26"/>
      <c r="N130" s="26"/>
      <c r="O130" s="30"/>
      <c r="P130" s="27"/>
      <c r="Q130" s="26"/>
      <c r="R130" s="30"/>
      <c r="S130" s="31"/>
    </row>
    <row r="131" spans="4:19" s="4" customFormat="1" ht="19.7" customHeight="1">
      <c r="D131" s="27"/>
      <c r="E131" s="27"/>
      <c r="F131" s="27"/>
      <c r="G131" s="47"/>
      <c r="H131" s="62"/>
      <c r="I131" s="26"/>
      <c r="J131" s="63"/>
      <c r="K131" s="28"/>
      <c r="L131" s="47"/>
      <c r="M131" s="26"/>
      <c r="N131" s="26"/>
      <c r="O131" s="30"/>
      <c r="P131" s="27"/>
      <c r="Q131" s="26"/>
      <c r="R131" s="30"/>
      <c r="S131" s="31"/>
    </row>
    <row r="132" spans="4:19" s="4" customFormat="1" ht="19.7" customHeight="1">
      <c r="D132" s="27"/>
      <c r="E132" s="27"/>
      <c r="F132" s="27"/>
      <c r="G132" s="47"/>
      <c r="H132" s="62"/>
      <c r="I132" s="26"/>
      <c r="J132" s="63"/>
      <c r="K132" s="28"/>
      <c r="L132" s="47"/>
      <c r="M132" s="26"/>
      <c r="N132" s="26"/>
      <c r="O132" s="30"/>
      <c r="P132" s="27"/>
      <c r="Q132" s="26"/>
      <c r="R132" s="30"/>
      <c r="S132" s="31"/>
    </row>
    <row r="133" spans="4:19" s="4" customFormat="1" ht="19.7" customHeight="1">
      <c r="D133" s="27"/>
      <c r="E133" s="27"/>
      <c r="F133" s="27"/>
      <c r="G133" s="47"/>
      <c r="H133" s="62"/>
      <c r="I133" s="26"/>
      <c r="J133" s="63"/>
      <c r="K133" s="28"/>
      <c r="L133" s="47"/>
      <c r="M133" s="26"/>
      <c r="N133" s="26"/>
      <c r="O133" s="30"/>
      <c r="P133" s="27"/>
      <c r="Q133" s="26"/>
      <c r="R133" s="30"/>
      <c r="S133" s="31"/>
    </row>
    <row r="134" spans="4:19" s="4" customFormat="1" ht="19.7" customHeight="1">
      <c r="D134" s="27"/>
      <c r="E134" s="27"/>
      <c r="F134" s="27"/>
      <c r="G134" s="47"/>
      <c r="H134" s="62"/>
      <c r="I134" s="26"/>
      <c r="J134" s="63"/>
      <c r="K134" s="28"/>
      <c r="L134" s="47"/>
      <c r="M134" s="26"/>
      <c r="N134" s="26"/>
      <c r="O134" s="30"/>
      <c r="P134" s="27"/>
      <c r="Q134" s="26"/>
      <c r="R134" s="30"/>
      <c r="S134" s="31"/>
    </row>
    <row r="135" spans="4:19" s="4" customFormat="1" ht="19.7" customHeight="1">
      <c r="D135" s="27"/>
      <c r="E135" s="27"/>
      <c r="F135" s="27"/>
      <c r="G135" s="47"/>
      <c r="H135" s="62"/>
      <c r="I135" s="26"/>
      <c r="J135" s="63"/>
      <c r="K135" s="28"/>
      <c r="L135" s="47"/>
      <c r="M135" s="26"/>
      <c r="N135" s="26"/>
      <c r="O135" s="30"/>
      <c r="P135" s="27"/>
      <c r="Q135" s="26"/>
      <c r="R135" s="30"/>
      <c r="S135" s="31"/>
    </row>
    <row r="136" spans="4:19" s="4" customFormat="1" ht="19.7" customHeight="1">
      <c r="D136" s="27"/>
      <c r="E136" s="27"/>
      <c r="F136" s="27"/>
      <c r="G136" s="47"/>
      <c r="H136" s="62"/>
      <c r="I136" s="26"/>
      <c r="J136" s="63"/>
      <c r="K136" s="28"/>
      <c r="L136" s="47"/>
      <c r="M136" s="26"/>
      <c r="N136" s="26"/>
      <c r="O136" s="30"/>
      <c r="P136" s="27"/>
      <c r="Q136" s="26"/>
      <c r="R136" s="30"/>
      <c r="S136" s="31"/>
    </row>
    <row r="137" spans="4:19" s="4" customFormat="1" ht="19.7" customHeight="1">
      <c r="D137" s="27"/>
      <c r="E137" s="27"/>
      <c r="F137" s="27"/>
      <c r="G137" s="47"/>
      <c r="H137" s="62"/>
      <c r="I137" s="26"/>
      <c r="J137" s="63"/>
      <c r="K137" s="28"/>
      <c r="L137" s="47"/>
      <c r="M137" s="26"/>
      <c r="N137" s="26"/>
      <c r="O137" s="30"/>
      <c r="P137" s="27"/>
      <c r="Q137" s="26"/>
      <c r="R137" s="30"/>
      <c r="S137" s="31"/>
    </row>
    <row r="138" spans="4:19" s="4" customFormat="1" ht="19.7" customHeight="1">
      <c r="D138" s="27"/>
      <c r="E138" s="27"/>
      <c r="F138" s="27"/>
      <c r="G138" s="47"/>
      <c r="H138" s="62"/>
      <c r="I138" s="26"/>
      <c r="J138" s="63"/>
      <c r="K138" s="28"/>
      <c r="L138" s="47"/>
      <c r="M138" s="26"/>
      <c r="N138" s="26"/>
      <c r="O138" s="30"/>
      <c r="P138" s="27"/>
      <c r="Q138" s="26"/>
      <c r="R138" s="30"/>
      <c r="S138" s="31"/>
    </row>
    <row r="139" spans="4:19" s="4" customFormat="1" ht="19.7" customHeight="1">
      <c r="D139" s="27"/>
      <c r="E139" s="27"/>
      <c r="F139" s="27"/>
      <c r="G139" s="47"/>
      <c r="H139" s="62"/>
      <c r="I139" s="26"/>
      <c r="J139" s="63"/>
      <c r="K139" s="28"/>
      <c r="L139" s="47"/>
      <c r="M139" s="26"/>
      <c r="N139" s="26"/>
      <c r="O139" s="30"/>
      <c r="P139" s="27"/>
      <c r="Q139" s="26"/>
      <c r="R139" s="30"/>
      <c r="S139" s="31"/>
    </row>
    <row r="140" spans="4:19" s="4" customFormat="1" ht="19.7" customHeight="1">
      <c r="D140" s="27"/>
      <c r="E140" s="27"/>
      <c r="F140" s="27"/>
      <c r="G140" s="47"/>
      <c r="H140" s="62"/>
      <c r="I140" s="26"/>
      <c r="J140" s="63"/>
      <c r="K140" s="28"/>
      <c r="L140" s="47"/>
      <c r="M140" s="26"/>
      <c r="N140" s="26"/>
      <c r="O140" s="30"/>
      <c r="P140" s="27"/>
      <c r="Q140" s="26"/>
      <c r="R140" s="30"/>
      <c r="S140" s="31"/>
    </row>
    <row r="141" spans="4:19" s="4" customFormat="1" ht="19.7" customHeight="1">
      <c r="D141" s="27"/>
      <c r="E141" s="27"/>
      <c r="F141" s="27"/>
      <c r="G141" s="47"/>
      <c r="H141" s="62"/>
      <c r="I141" s="26"/>
      <c r="J141" s="63"/>
      <c r="K141" s="28"/>
      <c r="L141" s="47"/>
      <c r="M141" s="26"/>
      <c r="N141" s="26"/>
      <c r="O141" s="30"/>
      <c r="P141" s="27"/>
      <c r="Q141" s="26"/>
      <c r="R141" s="30"/>
      <c r="S141" s="31"/>
    </row>
    <row r="142" spans="4:19" s="4" customFormat="1" ht="19.7" customHeight="1">
      <c r="D142" s="27"/>
      <c r="E142" s="27"/>
      <c r="F142" s="27"/>
      <c r="G142" s="47"/>
      <c r="H142" s="62"/>
      <c r="I142" s="26"/>
      <c r="J142" s="63"/>
      <c r="K142" s="28"/>
      <c r="L142" s="47"/>
      <c r="M142" s="26"/>
      <c r="N142" s="26"/>
      <c r="O142" s="30"/>
      <c r="P142" s="27"/>
      <c r="Q142" s="26"/>
      <c r="R142" s="30"/>
      <c r="S142" s="31"/>
    </row>
    <row r="143" spans="4:19" s="4" customFormat="1" ht="19.7" customHeight="1">
      <c r="D143" s="27"/>
      <c r="E143" s="27"/>
      <c r="F143" s="27"/>
      <c r="G143" s="47"/>
      <c r="H143" s="62"/>
      <c r="I143" s="26"/>
      <c r="J143" s="63"/>
      <c r="K143" s="28"/>
      <c r="L143" s="47"/>
      <c r="M143" s="26"/>
      <c r="N143" s="26"/>
      <c r="O143" s="30"/>
      <c r="P143" s="27"/>
      <c r="Q143" s="26"/>
      <c r="R143" s="30"/>
      <c r="S143" s="31"/>
    </row>
    <row r="144" spans="4:19" s="4" customFormat="1" ht="19.7" customHeight="1">
      <c r="D144" s="27"/>
      <c r="E144" s="27"/>
      <c r="F144" s="27"/>
      <c r="G144" s="47"/>
      <c r="H144" s="62"/>
      <c r="I144" s="26"/>
      <c r="J144" s="63"/>
      <c r="K144" s="28"/>
      <c r="L144" s="47"/>
      <c r="M144" s="26"/>
      <c r="N144" s="26"/>
      <c r="O144" s="30"/>
      <c r="P144" s="27"/>
      <c r="Q144" s="26"/>
      <c r="R144" s="30"/>
      <c r="S144" s="31"/>
    </row>
    <row r="145" spans="4:19" s="4" customFormat="1" ht="19.7" customHeight="1">
      <c r="D145" s="27"/>
      <c r="E145" s="27"/>
      <c r="F145" s="27"/>
      <c r="G145" s="47"/>
      <c r="H145" s="62"/>
      <c r="I145" s="26"/>
      <c r="J145" s="63"/>
      <c r="K145" s="28"/>
      <c r="L145" s="47"/>
      <c r="M145" s="26"/>
      <c r="N145" s="26"/>
      <c r="O145" s="30"/>
      <c r="P145" s="27"/>
      <c r="Q145" s="26"/>
      <c r="R145" s="30"/>
      <c r="S145" s="31"/>
    </row>
    <row r="146" spans="4:19" s="4" customFormat="1" ht="19.7" customHeight="1">
      <c r="D146" s="27"/>
      <c r="E146" s="27"/>
      <c r="F146" s="27"/>
      <c r="G146" s="47"/>
      <c r="H146" s="62"/>
      <c r="I146" s="26"/>
      <c r="J146" s="63"/>
      <c r="K146" s="28"/>
      <c r="L146" s="47"/>
      <c r="M146" s="26"/>
      <c r="N146" s="26"/>
      <c r="O146" s="30"/>
      <c r="P146" s="27"/>
      <c r="Q146" s="26"/>
      <c r="R146" s="30"/>
      <c r="S146" s="31"/>
    </row>
    <row r="147" spans="4:19" s="4" customFormat="1" ht="19.7" customHeight="1">
      <c r="D147" s="27"/>
      <c r="E147" s="27"/>
      <c r="F147" s="27"/>
      <c r="G147" s="47"/>
      <c r="H147" s="62"/>
      <c r="I147" s="26"/>
      <c r="J147" s="63"/>
      <c r="K147" s="28"/>
      <c r="L147" s="47"/>
      <c r="M147" s="26"/>
      <c r="N147" s="26"/>
      <c r="O147" s="30"/>
      <c r="P147" s="27"/>
      <c r="Q147" s="26"/>
      <c r="R147" s="30"/>
      <c r="S147" s="31"/>
    </row>
    <row r="148" spans="4:19" s="4" customFormat="1" ht="19.7" customHeight="1">
      <c r="D148" s="27"/>
      <c r="E148" s="27"/>
      <c r="F148" s="27"/>
      <c r="G148" s="47"/>
      <c r="H148" s="62"/>
      <c r="I148" s="26"/>
      <c r="J148" s="63"/>
      <c r="K148" s="28"/>
      <c r="L148" s="47"/>
      <c r="M148" s="26"/>
      <c r="N148" s="26"/>
      <c r="O148" s="30"/>
      <c r="P148" s="27"/>
      <c r="Q148" s="26"/>
      <c r="R148" s="30"/>
      <c r="S148" s="31"/>
    </row>
    <row r="149" spans="4:19" s="4" customFormat="1" ht="19.7" customHeight="1">
      <c r="D149" s="27"/>
      <c r="E149" s="27"/>
      <c r="F149" s="27"/>
      <c r="G149" s="47"/>
      <c r="H149" s="62"/>
      <c r="I149" s="26"/>
      <c r="J149" s="63"/>
      <c r="K149" s="28"/>
      <c r="L149" s="47"/>
      <c r="M149" s="26"/>
      <c r="N149" s="26"/>
      <c r="O149" s="30"/>
      <c r="P149" s="27"/>
      <c r="Q149" s="26"/>
      <c r="R149" s="30"/>
      <c r="S149" s="31"/>
    </row>
    <row r="150" spans="4:19" s="4" customFormat="1" ht="19.7" customHeight="1">
      <c r="D150" s="27"/>
      <c r="E150" s="27"/>
      <c r="F150" s="27"/>
      <c r="G150" s="47"/>
      <c r="H150" s="62"/>
      <c r="I150" s="26"/>
      <c r="J150" s="63"/>
      <c r="K150" s="28"/>
      <c r="L150" s="47"/>
      <c r="M150" s="26"/>
      <c r="N150" s="26"/>
      <c r="O150" s="30"/>
      <c r="P150" s="27"/>
      <c r="Q150" s="26"/>
      <c r="R150" s="30"/>
      <c r="S150" s="31"/>
    </row>
    <row r="151" spans="4:19" s="4" customFormat="1" ht="19.7" customHeight="1">
      <c r="D151" s="27"/>
      <c r="E151" s="27"/>
      <c r="F151" s="27"/>
      <c r="G151" s="47"/>
      <c r="H151" s="62"/>
      <c r="I151" s="26"/>
      <c r="J151" s="63"/>
      <c r="K151" s="28"/>
      <c r="L151" s="47"/>
      <c r="M151" s="26"/>
      <c r="N151" s="26"/>
      <c r="O151" s="30"/>
      <c r="P151" s="27"/>
      <c r="Q151" s="26"/>
      <c r="R151" s="30"/>
      <c r="S151" s="31"/>
    </row>
    <row r="152" spans="4:19" s="4" customFormat="1" ht="19.7" customHeight="1">
      <c r="D152" s="27"/>
      <c r="E152" s="27"/>
      <c r="F152" s="27"/>
      <c r="G152" s="47"/>
      <c r="H152" s="62"/>
      <c r="I152" s="26"/>
      <c r="J152" s="63"/>
      <c r="K152" s="28"/>
      <c r="L152" s="47"/>
      <c r="M152" s="26"/>
      <c r="N152" s="26"/>
      <c r="O152" s="30"/>
      <c r="P152" s="27"/>
      <c r="Q152" s="26"/>
      <c r="R152" s="30"/>
      <c r="S152" s="31"/>
    </row>
    <row r="153" spans="4:19" s="4" customFormat="1" ht="19.7" customHeight="1">
      <c r="D153" s="27"/>
      <c r="E153" s="27"/>
      <c r="F153" s="27"/>
      <c r="G153" s="47"/>
      <c r="H153" s="62"/>
      <c r="I153" s="26"/>
      <c r="J153" s="63"/>
      <c r="K153" s="28"/>
      <c r="L153" s="47"/>
      <c r="M153" s="26"/>
      <c r="N153" s="26"/>
      <c r="O153" s="30"/>
      <c r="P153" s="27"/>
      <c r="Q153" s="26"/>
      <c r="R153" s="30"/>
      <c r="S153" s="31"/>
    </row>
    <row r="154" spans="4:19" s="4" customFormat="1" ht="19.7" customHeight="1">
      <c r="D154" s="27"/>
      <c r="E154" s="27"/>
      <c r="F154" s="27"/>
      <c r="G154" s="47"/>
      <c r="H154" s="62"/>
      <c r="I154" s="26"/>
      <c r="J154" s="63"/>
      <c r="K154" s="28"/>
      <c r="L154" s="47"/>
      <c r="M154" s="26"/>
      <c r="N154" s="26"/>
      <c r="O154" s="30"/>
      <c r="P154" s="27"/>
      <c r="Q154" s="26"/>
      <c r="R154" s="30"/>
      <c r="S154" s="31"/>
    </row>
    <row r="155" spans="4:19" s="4" customFormat="1" ht="19.7" customHeight="1">
      <c r="D155" s="27"/>
      <c r="E155" s="27"/>
      <c r="F155" s="27"/>
      <c r="G155" s="47"/>
      <c r="H155" s="62"/>
      <c r="I155" s="26"/>
      <c r="J155" s="63"/>
      <c r="K155" s="28"/>
      <c r="L155" s="47"/>
      <c r="M155" s="26"/>
      <c r="N155" s="26"/>
      <c r="O155" s="30"/>
      <c r="P155" s="27"/>
      <c r="Q155" s="26"/>
      <c r="R155" s="30"/>
      <c r="S155" s="31"/>
    </row>
    <row r="156" spans="4:19" s="4" customFormat="1" ht="19.7" customHeight="1">
      <c r="D156" s="27"/>
      <c r="E156" s="27"/>
      <c r="F156" s="27"/>
      <c r="G156" s="47"/>
      <c r="H156" s="62"/>
      <c r="I156" s="26"/>
      <c r="J156" s="63"/>
      <c r="K156" s="28"/>
      <c r="L156" s="47"/>
      <c r="M156" s="26"/>
      <c r="N156" s="26"/>
      <c r="O156" s="30"/>
      <c r="P156" s="27"/>
      <c r="Q156" s="26"/>
      <c r="R156" s="30"/>
      <c r="S156" s="31"/>
    </row>
    <row r="157" spans="4:19" s="4" customFormat="1" ht="19.7" customHeight="1">
      <c r="D157" s="27"/>
      <c r="E157" s="27"/>
      <c r="F157" s="27"/>
      <c r="G157" s="47"/>
      <c r="H157" s="62"/>
      <c r="I157" s="26"/>
      <c r="J157" s="63"/>
      <c r="K157" s="28"/>
      <c r="L157" s="47"/>
      <c r="M157" s="26"/>
      <c r="N157" s="26"/>
      <c r="O157" s="30"/>
      <c r="P157" s="27"/>
      <c r="Q157" s="26"/>
      <c r="R157" s="30"/>
      <c r="S157" s="31"/>
    </row>
    <row r="158" spans="4:19" s="4" customFormat="1" ht="19.7" customHeight="1">
      <c r="D158" s="27"/>
      <c r="E158" s="27"/>
      <c r="F158" s="27"/>
      <c r="G158" s="47"/>
      <c r="H158" s="62"/>
      <c r="I158" s="26"/>
      <c r="J158" s="63"/>
      <c r="K158" s="28"/>
      <c r="L158" s="47"/>
      <c r="M158" s="26"/>
      <c r="N158" s="26"/>
      <c r="O158" s="30"/>
      <c r="P158" s="27"/>
      <c r="Q158" s="26"/>
      <c r="R158" s="30"/>
      <c r="S158" s="31"/>
    </row>
    <row r="159" spans="4:19" s="4" customFormat="1" ht="19.7" customHeight="1">
      <c r="D159" s="27"/>
      <c r="E159" s="27"/>
      <c r="F159" s="27"/>
      <c r="G159" s="47"/>
      <c r="H159" s="62"/>
      <c r="I159" s="26"/>
      <c r="J159" s="63"/>
      <c r="K159" s="28"/>
      <c r="L159" s="47"/>
      <c r="M159" s="26"/>
      <c r="N159" s="26"/>
      <c r="O159" s="30"/>
      <c r="P159" s="27"/>
      <c r="Q159" s="26"/>
      <c r="R159" s="30"/>
      <c r="S159" s="31"/>
    </row>
    <row r="160" spans="4:19" s="4" customFormat="1" ht="19.7" customHeight="1">
      <c r="D160" s="27"/>
      <c r="E160" s="27"/>
      <c r="F160" s="27"/>
      <c r="G160" s="47"/>
      <c r="H160" s="62"/>
      <c r="I160" s="26"/>
      <c r="J160" s="63"/>
      <c r="K160" s="28"/>
      <c r="L160" s="47"/>
      <c r="M160" s="26"/>
      <c r="N160" s="26"/>
      <c r="O160" s="30"/>
      <c r="P160" s="27"/>
      <c r="Q160" s="26"/>
      <c r="R160" s="30"/>
      <c r="S160" s="31"/>
    </row>
    <row r="161" spans="4:19" s="4" customFormat="1" ht="19.7" customHeight="1">
      <c r="D161" s="27"/>
      <c r="E161" s="27"/>
      <c r="F161" s="27"/>
      <c r="G161" s="47"/>
      <c r="H161" s="62"/>
      <c r="I161" s="26"/>
      <c r="J161" s="63"/>
      <c r="K161" s="28"/>
      <c r="L161" s="47"/>
      <c r="M161" s="26"/>
      <c r="N161" s="26"/>
      <c r="O161" s="30"/>
      <c r="P161" s="27"/>
      <c r="Q161" s="26"/>
      <c r="R161" s="30"/>
      <c r="S161" s="31"/>
    </row>
    <row r="162" spans="4:19" s="4" customFormat="1" ht="19.7" customHeight="1">
      <c r="D162" s="27"/>
      <c r="E162" s="27"/>
      <c r="F162" s="27"/>
      <c r="G162" s="47"/>
      <c r="H162" s="62"/>
      <c r="I162" s="26"/>
      <c r="J162" s="63"/>
      <c r="K162" s="28"/>
      <c r="L162" s="47"/>
      <c r="M162" s="26"/>
      <c r="N162" s="26"/>
      <c r="O162" s="30"/>
      <c r="P162" s="27"/>
      <c r="Q162" s="26"/>
      <c r="R162" s="30"/>
      <c r="S162" s="31"/>
    </row>
    <row r="163" spans="4:19" s="4" customFormat="1" ht="19.7" customHeight="1">
      <c r="D163" s="27"/>
      <c r="E163" s="27"/>
      <c r="F163" s="27"/>
      <c r="G163" s="47"/>
      <c r="H163" s="62"/>
      <c r="I163" s="26"/>
      <c r="J163" s="63"/>
      <c r="K163" s="28"/>
      <c r="L163" s="47"/>
      <c r="M163" s="26"/>
      <c r="N163" s="26"/>
      <c r="O163" s="30"/>
      <c r="P163" s="27"/>
      <c r="Q163" s="26"/>
      <c r="R163" s="30"/>
      <c r="S163" s="31"/>
    </row>
    <row r="164" spans="4:19" s="4" customFormat="1" ht="19.7" customHeight="1">
      <c r="D164" s="27"/>
      <c r="E164" s="27"/>
      <c r="F164" s="27"/>
      <c r="G164" s="47"/>
      <c r="H164" s="62"/>
      <c r="I164" s="26"/>
      <c r="J164" s="63"/>
      <c r="K164" s="28"/>
      <c r="L164" s="47"/>
      <c r="M164" s="26"/>
      <c r="N164" s="26"/>
      <c r="O164" s="30"/>
      <c r="P164" s="27"/>
      <c r="Q164" s="26"/>
      <c r="R164" s="30"/>
      <c r="S164" s="31"/>
    </row>
    <row r="165" spans="4:19" s="4" customFormat="1" ht="19.7" customHeight="1">
      <c r="D165" s="27"/>
      <c r="E165" s="27"/>
      <c r="F165" s="27"/>
      <c r="G165" s="47"/>
      <c r="H165" s="62"/>
      <c r="I165" s="26"/>
      <c r="J165" s="63"/>
      <c r="K165" s="28"/>
      <c r="L165" s="47"/>
      <c r="M165" s="26"/>
      <c r="N165" s="26"/>
      <c r="O165" s="30"/>
      <c r="P165" s="27"/>
      <c r="Q165" s="26"/>
      <c r="R165" s="30"/>
      <c r="S165" s="31"/>
    </row>
    <row r="166" spans="4:19" s="4" customFormat="1" ht="19.7" customHeight="1">
      <c r="D166" s="27"/>
      <c r="E166" s="27"/>
      <c r="F166" s="27"/>
      <c r="G166" s="47"/>
      <c r="H166" s="62"/>
      <c r="I166" s="26"/>
      <c r="J166" s="63"/>
      <c r="K166" s="28"/>
      <c r="L166" s="47"/>
      <c r="M166" s="26"/>
      <c r="N166" s="26"/>
      <c r="O166" s="30"/>
      <c r="P166" s="27"/>
      <c r="Q166" s="26"/>
      <c r="R166" s="30"/>
      <c r="S166" s="31"/>
    </row>
    <row r="167" spans="4:19" s="4" customFormat="1" ht="19.7" customHeight="1">
      <c r="D167" s="27"/>
      <c r="E167" s="27"/>
      <c r="F167" s="27"/>
      <c r="G167" s="47"/>
      <c r="H167" s="62"/>
      <c r="I167" s="26"/>
      <c r="J167" s="63"/>
      <c r="K167" s="28"/>
      <c r="L167" s="47"/>
      <c r="M167" s="26"/>
      <c r="N167" s="26"/>
      <c r="O167" s="30"/>
      <c r="P167" s="27"/>
      <c r="Q167" s="26"/>
      <c r="R167" s="30"/>
      <c r="S167" s="31"/>
    </row>
    <row r="168" spans="4:19" s="4" customFormat="1" ht="19.7" customHeight="1">
      <c r="D168" s="27"/>
      <c r="E168" s="27"/>
      <c r="F168" s="27"/>
      <c r="G168" s="47"/>
      <c r="H168" s="62"/>
      <c r="I168" s="26"/>
      <c r="J168" s="63"/>
      <c r="K168" s="28"/>
      <c r="L168" s="47"/>
      <c r="M168" s="26"/>
      <c r="N168" s="26"/>
      <c r="O168" s="30"/>
      <c r="P168" s="27"/>
      <c r="Q168" s="26"/>
      <c r="R168" s="30"/>
      <c r="S168" s="31"/>
    </row>
    <row r="169" spans="4:19" s="4" customFormat="1" ht="19.7" customHeight="1">
      <c r="D169" s="27"/>
      <c r="E169" s="27"/>
      <c r="F169" s="27"/>
      <c r="G169" s="47"/>
      <c r="H169" s="62"/>
      <c r="I169" s="26"/>
      <c r="J169" s="63"/>
      <c r="K169" s="28"/>
      <c r="L169" s="47"/>
      <c r="M169" s="26"/>
      <c r="N169" s="26"/>
      <c r="O169" s="30"/>
      <c r="P169" s="27"/>
      <c r="Q169" s="26"/>
      <c r="R169" s="30"/>
      <c r="S169" s="31"/>
    </row>
    <row r="170" spans="4:19" s="4" customFormat="1" ht="19.7" customHeight="1">
      <c r="D170" s="27"/>
      <c r="E170" s="27"/>
      <c r="F170" s="27"/>
      <c r="G170" s="47"/>
      <c r="H170" s="62"/>
      <c r="I170" s="26"/>
      <c r="J170" s="63"/>
      <c r="K170" s="28"/>
      <c r="L170" s="47"/>
      <c r="M170" s="26"/>
      <c r="N170" s="26"/>
      <c r="O170" s="30"/>
      <c r="P170" s="27"/>
      <c r="Q170" s="26"/>
      <c r="R170" s="30"/>
      <c r="S170" s="31"/>
    </row>
    <row r="171" spans="4:19" s="4" customFormat="1" ht="19.7" customHeight="1">
      <c r="D171" s="27"/>
      <c r="E171" s="27"/>
      <c r="F171" s="27"/>
      <c r="G171" s="47"/>
      <c r="H171" s="62"/>
      <c r="I171" s="26"/>
      <c r="J171" s="63"/>
      <c r="K171" s="28"/>
      <c r="L171" s="47"/>
      <c r="M171" s="26"/>
      <c r="N171" s="26"/>
      <c r="O171" s="30"/>
      <c r="P171" s="27"/>
      <c r="Q171" s="26"/>
      <c r="R171" s="30"/>
      <c r="S171" s="31"/>
    </row>
    <row r="172" spans="4:19" s="4" customFormat="1" ht="19.7" customHeight="1">
      <c r="D172" s="27"/>
      <c r="E172" s="27"/>
      <c r="F172" s="27"/>
      <c r="G172" s="47"/>
      <c r="H172" s="62"/>
      <c r="I172" s="26"/>
      <c r="J172" s="63"/>
      <c r="K172" s="28"/>
      <c r="L172" s="47"/>
      <c r="M172" s="26"/>
      <c r="N172" s="26"/>
      <c r="O172" s="30"/>
      <c r="P172" s="27"/>
      <c r="Q172" s="26"/>
      <c r="R172" s="30"/>
      <c r="S172" s="31"/>
    </row>
    <row r="173" spans="4:19" s="4" customFormat="1" ht="19.7" customHeight="1">
      <c r="D173" s="27"/>
      <c r="E173" s="27"/>
      <c r="F173" s="27"/>
      <c r="G173" s="47"/>
      <c r="H173" s="62"/>
      <c r="I173" s="26"/>
      <c r="J173" s="63"/>
      <c r="K173" s="28"/>
      <c r="L173" s="47"/>
      <c r="M173" s="26"/>
      <c r="N173" s="26"/>
      <c r="O173" s="30"/>
      <c r="P173" s="27"/>
      <c r="Q173" s="26"/>
      <c r="R173" s="30"/>
      <c r="S173" s="31"/>
    </row>
    <row r="174" spans="4:19" s="4" customFormat="1" ht="19.7" customHeight="1">
      <c r="D174" s="27"/>
      <c r="E174" s="27"/>
      <c r="F174" s="27"/>
      <c r="G174" s="47"/>
      <c r="H174" s="62"/>
      <c r="I174" s="26"/>
      <c r="J174" s="63"/>
      <c r="K174" s="28"/>
      <c r="L174" s="47"/>
      <c r="M174" s="26"/>
      <c r="N174" s="26"/>
      <c r="O174" s="30"/>
      <c r="P174" s="27"/>
      <c r="Q174" s="26"/>
      <c r="R174" s="30"/>
      <c r="S174" s="31"/>
    </row>
    <row r="175" spans="4:19" s="4" customFormat="1" ht="19.7" customHeight="1">
      <c r="D175" s="27"/>
      <c r="E175" s="27"/>
      <c r="F175" s="27"/>
      <c r="G175" s="47"/>
      <c r="H175" s="62"/>
      <c r="I175" s="26"/>
      <c r="J175" s="63"/>
      <c r="K175" s="28"/>
      <c r="L175" s="47"/>
      <c r="M175" s="26"/>
      <c r="N175" s="26"/>
      <c r="O175" s="30"/>
      <c r="P175" s="27"/>
      <c r="Q175" s="26"/>
      <c r="R175" s="30"/>
      <c r="S175" s="31"/>
    </row>
    <row r="176" spans="4:19" s="4" customFormat="1" ht="19.7" customHeight="1">
      <c r="D176" s="27"/>
      <c r="E176" s="27"/>
      <c r="F176" s="27"/>
      <c r="G176" s="47"/>
      <c r="H176" s="62"/>
      <c r="I176" s="26"/>
      <c r="J176" s="63"/>
      <c r="K176" s="28"/>
      <c r="L176" s="47"/>
      <c r="M176" s="26"/>
      <c r="N176" s="26"/>
      <c r="O176" s="30"/>
      <c r="P176" s="27"/>
      <c r="Q176" s="26"/>
      <c r="R176" s="30"/>
      <c r="S176" s="31"/>
    </row>
    <row r="177" spans="4:19" s="4" customFormat="1" ht="19.7" customHeight="1">
      <c r="D177" s="27"/>
      <c r="E177" s="27"/>
      <c r="F177" s="27"/>
      <c r="G177" s="47"/>
      <c r="H177" s="62"/>
      <c r="I177" s="26"/>
      <c r="J177" s="63"/>
      <c r="K177" s="28"/>
      <c r="L177" s="47"/>
      <c r="M177" s="26"/>
      <c r="N177" s="26"/>
      <c r="O177" s="30"/>
      <c r="P177" s="27"/>
      <c r="Q177" s="26"/>
      <c r="R177" s="30"/>
      <c r="S177" s="31"/>
    </row>
    <row r="178" spans="4:19" s="4" customFormat="1" ht="19.7" customHeight="1">
      <c r="D178" s="27"/>
      <c r="E178" s="27"/>
      <c r="F178" s="27"/>
      <c r="G178" s="47"/>
      <c r="H178" s="62"/>
      <c r="I178" s="26"/>
      <c r="J178" s="63"/>
      <c r="K178" s="28"/>
      <c r="L178" s="47"/>
      <c r="M178" s="26"/>
      <c r="N178" s="26"/>
      <c r="O178" s="30"/>
      <c r="P178" s="27"/>
      <c r="Q178" s="26"/>
      <c r="R178" s="30"/>
      <c r="S178" s="31"/>
    </row>
    <row r="179" spans="4:19" s="4" customFormat="1" ht="19.7" customHeight="1">
      <c r="D179" s="27"/>
      <c r="E179" s="27"/>
      <c r="F179" s="27"/>
      <c r="G179" s="47"/>
      <c r="H179" s="62"/>
      <c r="I179" s="26"/>
      <c r="J179" s="63"/>
      <c r="K179" s="28"/>
      <c r="L179" s="47"/>
      <c r="M179" s="26"/>
      <c r="N179" s="26"/>
      <c r="O179" s="30"/>
      <c r="P179" s="27"/>
      <c r="Q179" s="26"/>
      <c r="R179" s="30"/>
      <c r="S179" s="31"/>
    </row>
    <row r="180" spans="4:19" s="4" customFormat="1" ht="19.7" customHeight="1">
      <c r="D180" s="27"/>
      <c r="E180" s="27"/>
      <c r="F180" s="27"/>
      <c r="G180" s="47"/>
      <c r="H180" s="62"/>
      <c r="I180" s="26"/>
      <c r="J180" s="63"/>
      <c r="K180" s="28"/>
      <c r="L180" s="47"/>
      <c r="M180" s="26"/>
      <c r="N180" s="26"/>
      <c r="O180" s="30"/>
      <c r="P180" s="27"/>
      <c r="Q180" s="26"/>
      <c r="R180" s="30"/>
      <c r="S180" s="31"/>
    </row>
    <row r="181" spans="4:19" s="4" customFormat="1" ht="19.7" customHeight="1">
      <c r="D181" s="27"/>
      <c r="E181" s="27"/>
      <c r="F181" s="27"/>
      <c r="G181" s="47"/>
      <c r="H181" s="62"/>
      <c r="I181" s="26"/>
      <c r="J181" s="63"/>
      <c r="K181" s="28"/>
      <c r="L181" s="47"/>
      <c r="M181" s="26"/>
      <c r="N181" s="26"/>
      <c r="O181" s="30"/>
      <c r="P181" s="27"/>
      <c r="Q181" s="26"/>
      <c r="R181" s="30"/>
      <c r="S181" s="31"/>
    </row>
    <row r="182" spans="4:19" s="4" customFormat="1" ht="19.7" customHeight="1">
      <c r="D182" s="27"/>
      <c r="E182" s="27"/>
      <c r="F182" s="27"/>
      <c r="G182" s="47"/>
      <c r="H182" s="62"/>
      <c r="I182" s="26"/>
      <c r="J182" s="63"/>
      <c r="K182" s="28"/>
      <c r="L182" s="47"/>
      <c r="M182" s="26"/>
      <c r="N182" s="26"/>
      <c r="O182" s="30"/>
      <c r="P182" s="27"/>
      <c r="Q182" s="26"/>
      <c r="R182" s="30"/>
      <c r="S182" s="31"/>
    </row>
    <row r="183" spans="4:19" s="4" customFormat="1" ht="19.7" customHeight="1">
      <c r="D183" s="27"/>
      <c r="E183" s="27"/>
      <c r="F183" s="27"/>
      <c r="G183" s="47"/>
      <c r="H183" s="62"/>
      <c r="I183" s="26"/>
      <c r="J183" s="63"/>
      <c r="K183" s="28"/>
      <c r="L183" s="47"/>
      <c r="M183" s="26"/>
      <c r="N183" s="26"/>
      <c r="O183" s="30"/>
      <c r="P183" s="27"/>
      <c r="Q183" s="26"/>
      <c r="R183" s="30"/>
      <c r="S183" s="31"/>
    </row>
    <row r="184" spans="4:19" s="4" customFormat="1" ht="19.7" customHeight="1">
      <c r="D184" s="27"/>
      <c r="E184" s="27"/>
      <c r="F184" s="27"/>
      <c r="G184" s="47"/>
      <c r="H184" s="62"/>
      <c r="I184" s="26"/>
      <c r="J184" s="63"/>
      <c r="K184" s="28"/>
      <c r="L184" s="47"/>
      <c r="M184" s="26"/>
      <c r="N184" s="26"/>
      <c r="O184" s="30"/>
      <c r="P184" s="27"/>
      <c r="Q184" s="26"/>
      <c r="R184" s="30"/>
      <c r="S184" s="31"/>
    </row>
    <row r="185" spans="4:19" s="4" customFormat="1" ht="19.7" customHeight="1">
      <c r="D185" s="27"/>
      <c r="E185" s="27"/>
      <c r="F185" s="27"/>
      <c r="G185" s="47"/>
      <c r="H185" s="62"/>
      <c r="I185" s="26"/>
      <c r="J185" s="63"/>
      <c r="K185" s="28"/>
      <c r="L185" s="47"/>
      <c r="M185" s="26"/>
      <c r="N185" s="26"/>
      <c r="O185" s="30"/>
      <c r="P185" s="27"/>
      <c r="Q185" s="26"/>
      <c r="R185" s="30"/>
      <c r="S185" s="31"/>
    </row>
    <row r="186" spans="4:19" s="4" customFormat="1" ht="19.7" customHeight="1">
      <c r="D186" s="27"/>
      <c r="E186" s="27"/>
      <c r="F186" s="27"/>
      <c r="G186" s="47"/>
      <c r="H186" s="62"/>
      <c r="I186" s="26"/>
      <c r="J186" s="63"/>
      <c r="K186" s="28"/>
      <c r="L186" s="47"/>
      <c r="M186" s="26"/>
      <c r="N186" s="26"/>
      <c r="O186" s="30"/>
      <c r="P186" s="27"/>
      <c r="Q186" s="26"/>
      <c r="R186" s="30"/>
      <c r="S186" s="31"/>
    </row>
    <row r="187" spans="4:19" s="4" customFormat="1" ht="19.7" customHeight="1">
      <c r="D187" s="27"/>
      <c r="E187" s="27"/>
      <c r="F187" s="27"/>
      <c r="G187" s="47"/>
      <c r="H187" s="62"/>
      <c r="I187" s="26"/>
      <c r="J187" s="63"/>
      <c r="K187" s="28"/>
      <c r="L187" s="47"/>
      <c r="M187" s="26"/>
      <c r="N187" s="26"/>
      <c r="O187" s="30"/>
      <c r="P187" s="27"/>
      <c r="Q187" s="26"/>
      <c r="R187" s="30"/>
      <c r="S187" s="31"/>
    </row>
    <row r="188" spans="4:19" s="4" customFormat="1" ht="19.7" customHeight="1">
      <c r="D188" s="27"/>
      <c r="E188" s="27"/>
      <c r="F188" s="27"/>
      <c r="G188" s="47"/>
      <c r="H188" s="62"/>
      <c r="I188" s="26"/>
      <c r="J188" s="63"/>
      <c r="K188" s="28"/>
      <c r="L188" s="47"/>
      <c r="M188" s="26"/>
      <c r="N188" s="26"/>
      <c r="O188" s="30"/>
      <c r="P188" s="27"/>
      <c r="Q188" s="26"/>
      <c r="R188" s="30"/>
      <c r="S188" s="31"/>
    </row>
    <row r="189" spans="4:19" s="4" customFormat="1" ht="19.7" customHeight="1">
      <c r="D189" s="27"/>
      <c r="E189" s="27"/>
      <c r="F189" s="27"/>
      <c r="G189" s="47"/>
      <c r="H189" s="62"/>
      <c r="I189" s="26"/>
      <c r="J189" s="63"/>
      <c r="K189" s="28"/>
      <c r="L189" s="47"/>
      <c r="M189" s="26"/>
      <c r="N189" s="26"/>
      <c r="O189" s="30"/>
      <c r="P189" s="27"/>
      <c r="Q189" s="26"/>
      <c r="R189" s="30"/>
      <c r="S189" s="31"/>
    </row>
    <row r="190" spans="4:19" s="4" customFormat="1" ht="19.7" customHeight="1">
      <c r="D190" s="27"/>
      <c r="E190" s="27"/>
      <c r="F190" s="27"/>
      <c r="G190" s="47"/>
      <c r="H190" s="62"/>
      <c r="I190" s="26"/>
      <c r="J190" s="63"/>
      <c r="K190" s="28"/>
      <c r="L190" s="47"/>
      <c r="M190" s="26"/>
      <c r="N190" s="26"/>
      <c r="O190" s="30"/>
      <c r="P190" s="27"/>
      <c r="Q190" s="26"/>
      <c r="R190" s="30"/>
      <c r="S190" s="31"/>
    </row>
    <row r="191" spans="4:19" s="4" customFormat="1" ht="19.7" customHeight="1">
      <c r="D191" s="27"/>
      <c r="E191" s="27"/>
      <c r="F191" s="27"/>
      <c r="G191" s="47"/>
      <c r="H191" s="62"/>
      <c r="I191" s="26"/>
      <c r="J191" s="63"/>
      <c r="K191" s="28"/>
      <c r="L191" s="47"/>
      <c r="M191" s="26"/>
      <c r="N191" s="26"/>
      <c r="O191" s="30"/>
      <c r="P191" s="27"/>
      <c r="Q191" s="26"/>
      <c r="R191" s="30"/>
      <c r="S191" s="31"/>
    </row>
    <row r="192" spans="4:19" s="4" customFormat="1" ht="19.7" customHeight="1">
      <c r="D192" s="27"/>
      <c r="E192" s="27"/>
      <c r="F192" s="27"/>
      <c r="G192" s="47"/>
      <c r="H192" s="62"/>
      <c r="I192" s="26"/>
      <c r="J192" s="63"/>
      <c r="K192" s="28"/>
      <c r="L192" s="47"/>
      <c r="M192" s="26"/>
      <c r="N192" s="26"/>
      <c r="O192" s="30"/>
      <c r="P192" s="27"/>
      <c r="Q192" s="26"/>
      <c r="R192" s="30"/>
      <c r="S192" s="31"/>
    </row>
    <row r="193" spans="4:19" s="4" customFormat="1" ht="19.7" customHeight="1">
      <c r="D193" s="27"/>
      <c r="E193" s="27"/>
      <c r="F193" s="27"/>
      <c r="G193" s="47"/>
      <c r="H193" s="62"/>
      <c r="I193" s="26"/>
      <c r="J193" s="63"/>
      <c r="K193" s="28"/>
      <c r="L193" s="47"/>
      <c r="M193" s="26"/>
      <c r="N193" s="26"/>
      <c r="O193" s="30"/>
      <c r="P193" s="27"/>
      <c r="Q193" s="26"/>
      <c r="R193" s="30"/>
      <c r="S193" s="31"/>
    </row>
    <row r="194" spans="4:19" s="4" customFormat="1" ht="19.7" customHeight="1">
      <c r="D194" s="27"/>
      <c r="E194" s="27"/>
      <c r="F194" s="27"/>
      <c r="G194" s="47"/>
      <c r="H194" s="62"/>
      <c r="I194" s="26"/>
      <c r="J194" s="63"/>
      <c r="K194" s="28"/>
      <c r="L194" s="47"/>
      <c r="M194" s="26"/>
      <c r="N194" s="26"/>
      <c r="O194" s="30"/>
      <c r="P194" s="27"/>
      <c r="Q194" s="26"/>
      <c r="R194" s="30"/>
      <c r="S194" s="31"/>
    </row>
    <row r="195" spans="4:19" s="4" customFormat="1" ht="19.7" customHeight="1">
      <c r="D195" s="27"/>
      <c r="E195" s="27"/>
      <c r="F195" s="27"/>
      <c r="G195" s="47"/>
      <c r="H195" s="62"/>
      <c r="I195" s="26"/>
      <c r="J195" s="63"/>
      <c r="K195" s="28"/>
      <c r="L195" s="47"/>
      <c r="M195" s="26"/>
      <c r="N195" s="26"/>
      <c r="O195" s="30"/>
      <c r="P195" s="27"/>
      <c r="Q195" s="26"/>
      <c r="R195" s="30"/>
      <c r="S195" s="31"/>
    </row>
    <row r="196" spans="4:19" s="4" customFormat="1" ht="19.7" customHeight="1">
      <c r="D196" s="27"/>
      <c r="E196" s="27"/>
      <c r="F196" s="27"/>
      <c r="G196" s="47"/>
      <c r="H196" s="62"/>
      <c r="I196" s="26"/>
      <c r="J196" s="63"/>
      <c r="K196" s="28"/>
      <c r="L196" s="47"/>
      <c r="M196" s="26"/>
      <c r="N196" s="26"/>
      <c r="O196" s="30"/>
      <c r="P196" s="27"/>
      <c r="Q196" s="26"/>
      <c r="R196" s="30"/>
      <c r="S196" s="31"/>
    </row>
    <row r="197" spans="4:19" s="4" customFormat="1" ht="19.7" customHeight="1">
      <c r="D197" s="27"/>
      <c r="E197" s="27"/>
      <c r="F197" s="27"/>
      <c r="G197" s="47"/>
      <c r="H197" s="62"/>
      <c r="I197" s="26"/>
      <c r="J197" s="63"/>
      <c r="K197" s="28"/>
      <c r="L197" s="47"/>
      <c r="M197" s="26"/>
      <c r="N197" s="26"/>
      <c r="O197" s="30"/>
      <c r="P197" s="27"/>
      <c r="Q197" s="26"/>
      <c r="R197" s="30"/>
      <c r="S197" s="31"/>
    </row>
    <row r="198" spans="4:19" s="4" customFormat="1" ht="19.7" customHeight="1">
      <c r="D198" s="27"/>
      <c r="E198" s="27"/>
      <c r="F198" s="27"/>
      <c r="G198" s="47"/>
      <c r="H198" s="62"/>
      <c r="I198" s="26"/>
      <c r="J198" s="63"/>
      <c r="K198" s="28"/>
      <c r="L198" s="47"/>
      <c r="M198" s="26"/>
      <c r="N198" s="26"/>
      <c r="O198" s="30"/>
      <c r="P198" s="27"/>
      <c r="Q198" s="26"/>
      <c r="R198" s="30"/>
      <c r="S198" s="31"/>
    </row>
    <row r="199" spans="4:19" s="4" customFormat="1" ht="19.7" customHeight="1">
      <c r="D199" s="27"/>
      <c r="E199" s="27"/>
      <c r="F199" s="27"/>
      <c r="G199" s="47"/>
      <c r="H199" s="62"/>
      <c r="I199" s="26"/>
      <c r="J199" s="63"/>
      <c r="K199" s="28"/>
      <c r="L199" s="47"/>
      <c r="M199" s="26"/>
      <c r="N199" s="26"/>
      <c r="O199" s="30"/>
      <c r="P199" s="27"/>
      <c r="Q199" s="26"/>
      <c r="R199" s="30"/>
      <c r="S199" s="31"/>
    </row>
    <row r="200" spans="4:19" s="4" customFormat="1" ht="19.7" customHeight="1">
      <c r="D200" s="27"/>
      <c r="E200" s="27"/>
      <c r="F200" s="27"/>
      <c r="G200" s="47"/>
      <c r="H200" s="62"/>
      <c r="I200" s="26"/>
      <c r="J200" s="63"/>
      <c r="K200" s="28"/>
      <c r="L200" s="47"/>
      <c r="M200" s="26"/>
      <c r="N200" s="26"/>
      <c r="O200" s="30"/>
      <c r="P200" s="27"/>
      <c r="Q200" s="26"/>
      <c r="R200" s="30"/>
      <c r="S200" s="31"/>
    </row>
    <row r="201" spans="4:19" s="4" customFormat="1" ht="19.7" customHeight="1">
      <c r="D201" s="27"/>
      <c r="E201" s="27"/>
      <c r="F201" s="27"/>
      <c r="G201" s="47"/>
      <c r="H201" s="62"/>
      <c r="I201" s="26"/>
      <c r="J201" s="63"/>
      <c r="K201" s="28"/>
      <c r="L201" s="47"/>
      <c r="M201" s="26"/>
      <c r="N201" s="26"/>
      <c r="O201" s="30"/>
      <c r="P201" s="27"/>
      <c r="Q201" s="26"/>
      <c r="R201" s="30"/>
      <c r="S201" s="31"/>
    </row>
    <row r="202" spans="4:19" s="4" customFormat="1" ht="19.7" customHeight="1">
      <c r="D202" s="27"/>
      <c r="E202" s="27"/>
      <c r="F202" s="27"/>
      <c r="G202" s="47"/>
      <c r="H202" s="62"/>
      <c r="I202" s="26"/>
      <c r="J202" s="63"/>
      <c r="K202" s="28"/>
      <c r="L202" s="47"/>
      <c r="M202" s="26"/>
      <c r="N202" s="26"/>
      <c r="O202" s="30"/>
      <c r="P202" s="27"/>
      <c r="Q202" s="26"/>
      <c r="R202" s="30"/>
      <c r="S202" s="31"/>
    </row>
    <row r="203" spans="4:19" s="4" customFormat="1" ht="19.7" customHeight="1">
      <c r="D203" s="27"/>
      <c r="E203" s="27"/>
      <c r="F203" s="27"/>
      <c r="G203" s="47"/>
      <c r="H203" s="62"/>
      <c r="I203" s="26"/>
      <c r="J203" s="63"/>
      <c r="K203" s="28"/>
      <c r="L203" s="47"/>
      <c r="M203" s="26"/>
      <c r="N203" s="26"/>
      <c r="O203" s="30"/>
      <c r="P203" s="27"/>
      <c r="Q203" s="26"/>
      <c r="R203" s="30"/>
      <c r="S203" s="31"/>
    </row>
    <row r="204" spans="4:19" s="4" customFormat="1" ht="19.7" customHeight="1">
      <c r="D204" s="27"/>
      <c r="E204" s="27"/>
      <c r="F204" s="27"/>
      <c r="G204" s="47"/>
      <c r="H204" s="62"/>
      <c r="I204" s="26"/>
      <c r="J204" s="63"/>
      <c r="K204" s="28"/>
      <c r="L204" s="47"/>
      <c r="M204" s="26"/>
      <c r="N204" s="26"/>
      <c r="O204" s="30"/>
      <c r="P204" s="27"/>
      <c r="Q204" s="26"/>
      <c r="R204" s="30"/>
      <c r="S204" s="31"/>
    </row>
    <row r="205" spans="4:19" s="4" customFormat="1" ht="19.7" customHeight="1">
      <c r="D205" s="27"/>
      <c r="E205" s="27"/>
      <c r="F205" s="27"/>
      <c r="G205" s="47"/>
      <c r="H205" s="62"/>
      <c r="I205" s="26"/>
      <c r="J205" s="63"/>
      <c r="K205" s="28"/>
      <c r="L205" s="47"/>
      <c r="M205" s="26"/>
      <c r="N205" s="26"/>
      <c r="O205" s="30"/>
      <c r="P205" s="27"/>
      <c r="Q205" s="26"/>
      <c r="R205" s="30"/>
      <c r="S205" s="31"/>
    </row>
    <row r="206" spans="4:19" s="4" customFormat="1" ht="19.7" customHeight="1">
      <c r="D206" s="27"/>
      <c r="E206" s="27"/>
      <c r="F206" s="27"/>
      <c r="G206" s="47"/>
      <c r="H206" s="62"/>
      <c r="I206" s="26"/>
      <c r="J206" s="63"/>
      <c r="K206" s="28"/>
      <c r="L206" s="47"/>
      <c r="M206" s="26"/>
      <c r="N206" s="26"/>
      <c r="O206" s="30"/>
      <c r="P206" s="27"/>
      <c r="Q206" s="26"/>
      <c r="R206" s="30"/>
      <c r="S206" s="31"/>
    </row>
    <row r="207" spans="4:19" s="4" customFormat="1" ht="19.7" customHeight="1">
      <c r="D207" s="27"/>
      <c r="E207" s="27"/>
      <c r="F207" s="27"/>
      <c r="G207" s="47"/>
      <c r="H207" s="62"/>
      <c r="I207" s="26"/>
      <c r="J207" s="63"/>
      <c r="K207" s="28"/>
      <c r="L207" s="47"/>
      <c r="M207" s="26"/>
      <c r="N207" s="26"/>
      <c r="O207" s="30"/>
      <c r="P207" s="27"/>
      <c r="Q207" s="26"/>
      <c r="R207" s="30"/>
      <c r="S207" s="31"/>
    </row>
    <row r="208" spans="4:19" s="4" customFormat="1" ht="19.7" customHeight="1">
      <c r="D208" s="27"/>
      <c r="E208" s="27"/>
      <c r="F208" s="27"/>
      <c r="G208" s="47"/>
      <c r="H208" s="62"/>
      <c r="I208" s="26"/>
      <c r="J208" s="63"/>
      <c r="K208" s="28"/>
      <c r="L208" s="47"/>
      <c r="M208" s="26"/>
      <c r="N208" s="26"/>
      <c r="O208" s="30"/>
      <c r="P208" s="27"/>
      <c r="Q208" s="26"/>
      <c r="R208" s="30"/>
      <c r="S208" s="31"/>
    </row>
    <row r="209" spans="4:19" s="4" customFormat="1" ht="19.7" customHeight="1">
      <c r="D209" s="27"/>
      <c r="E209" s="27"/>
      <c r="F209" s="27"/>
      <c r="G209" s="47"/>
      <c r="H209" s="62"/>
      <c r="I209" s="26"/>
      <c r="J209" s="63"/>
      <c r="K209" s="28"/>
      <c r="L209" s="47"/>
      <c r="M209" s="26"/>
      <c r="N209" s="26"/>
      <c r="O209" s="30"/>
      <c r="P209" s="27"/>
      <c r="Q209" s="26"/>
      <c r="R209" s="30"/>
      <c r="S209" s="31"/>
    </row>
    <row r="210" spans="4:19" s="4" customFormat="1" ht="19.7" customHeight="1">
      <c r="D210" s="27"/>
      <c r="E210" s="27"/>
      <c r="F210" s="27"/>
      <c r="G210" s="47"/>
      <c r="H210" s="62"/>
      <c r="I210" s="26"/>
      <c r="J210" s="63"/>
      <c r="K210" s="28"/>
      <c r="L210" s="47"/>
      <c r="M210" s="26"/>
      <c r="N210" s="26"/>
      <c r="O210" s="30"/>
      <c r="P210" s="27"/>
      <c r="Q210" s="26"/>
      <c r="R210" s="30"/>
      <c r="S210" s="31"/>
    </row>
    <row r="211" spans="4:19" s="4" customFormat="1" ht="19.7" customHeight="1">
      <c r="D211" s="27"/>
      <c r="E211" s="27"/>
      <c r="F211" s="27"/>
      <c r="G211" s="47"/>
      <c r="H211" s="62"/>
      <c r="I211" s="26"/>
      <c r="J211" s="63"/>
      <c r="K211" s="28"/>
      <c r="L211" s="47"/>
      <c r="M211" s="26"/>
      <c r="N211" s="26"/>
      <c r="O211" s="30"/>
      <c r="P211" s="27"/>
      <c r="Q211" s="26"/>
      <c r="R211" s="30"/>
      <c r="S211" s="31"/>
    </row>
    <row r="212" spans="4:19" s="4" customFormat="1" ht="19.7" customHeight="1">
      <c r="D212" s="27"/>
      <c r="E212" s="27"/>
      <c r="F212" s="27"/>
      <c r="G212" s="47"/>
      <c r="H212" s="62"/>
      <c r="I212" s="26"/>
      <c r="J212" s="63"/>
      <c r="K212" s="28"/>
      <c r="L212" s="47"/>
      <c r="M212" s="26"/>
      <c r="N212" s="26"/>
      <c r="O212" s="30"/>
      <c r="P212" s="27"/>
      <c r="Q212" s="26"/>
      <c r="R212" s="30"/>
      <c r="S212" s="31"/>
    </row>
    <row r="213" spans="4:19" s="4" customFormat="1" ht="19.7" customHeight="1">
      <c r="D213" s="27"/>
      <c r="E213" s="27"/>
      <c r="F213" s="27"/>
      <c r="G213" s="47"/>
      <c r="H213" s="62"/>
      <c r="I213" s="26"/>
      <c r="J213" s="63"/>
      <c r="K213" s="28"/>
      <c r="L213" s="47"/>
      <c r="M213" s="26"/>
      <c r="N213" s="26"/>
      <c r="O213" s="30"/>
      <c r="P213" s="27"/>
      <c r="Q213" s="26"/>
      <c r="R213" s="30"/>
      <c r="S213" s="31"/>
    </row>
    <row r="214" spans="4:19" s="4" customFormat="1" ht="19.7" customHeight="1">
      <c r="D214" s="27"/>
      <c r="E214" s="27"/>
      <c r="F214" s="27"/>
      <c r="G214" s="47"/>
      <c r="H214" s="62"/>
      <c r="I214" s="26"/>
      <c r="J214" s="63"/>
      <c r="K214" s="28"/>
      <c r="L214" s="47"/>
      <c r="M214" s="26"/>
      <c r="N214" s="26"/>
      <c r="O214" s="30"/>
      <c r="P214" s="27"/>
      <c r="Q214" s="26"/>
      <c r="R214" s="30"/>
      <c r="S214" s="31"/>
    </row>
    <row r="215" spans="4:19" s="4" customFormat="1" ht="19.7" customHeight="1">
      <c r="D215" s="27"/>
      <c r="E215" s="27"/>
      <c r="F215" s="27"/>
      <c r="G215" s="47"/>
      <c r="H215" s="62"/>
      <c r="I215" s="26"/>
      <c r="J215" s="63"/>
      <c r="K215" s="28"/>
      <c r="L215" s="47"/>
      <c r="M215" s="26"/>
      <c r="N215" s="26"/>
      <c r="O215" s="30"/>
      <c r="P215" s="27"/>
      <c r="Q215" s="26"/>
      <c r="R215" s="30"/>
      <c r="S215" s="31"/>
    </row>
    <row r="216" spans="4:19" s="4" customFormat="1" ht="19.7" customHeight="1">
      <c r="D216" s="27"/>
      <c r="E216" s="27"/>
      <c r="F216" s="27"/>
      <c r="G216" s="47"/>
      <c r="H216" s="62"/>
      <c r="I216" s="26"/>
      <c r="J216" s="63"/>
      <c r="K216" s="28"/>
      <c r="L216" s="47"/>
      <c r="M216" s="26"/>
      <c r="N216" s="26"/>
      <c r="O216" s="30"/>
      <c r="P216" s="27"/>
      <c r="Q216" s="26"/>
      <c r="R216" s="30"/>
      <c r="S216" s="31"/>
    </row>
    <row r="217" spans="4:19" s="4" customFormat="1" ht="19.7" customHeight="1">
      <c r="D217" s="27"/>
      <c r="E217" s="27"/>
      <c r="F217" s="27"/>
      <c r="G217" s="47"/>
      <c r="H217" s="62"/>
      <c r="I217" s="26"/>
      <c r="J217" s="63"/>
      <c r="K217" s="28"/>
      <c r="L217" s="47"/>
      <c r="M217" s="26"/>
      <c r="N217" s="26"/>
      <c r="O217" s="30"/>
      <c r="P217" s="27"/>
      <c r="Q217" s="26"/>
      <c r="R217" s="30"/>
      <c r="S217" s="31"/>
    </row>
    <row r="218" spans="4:19" s="4" customFormat="1" ht="19.7" customHeight="1">
      <c r="D218" s="27"/>
      <c r="E218" s="27"/>
      <c r="F218" s="27"/>
      <c r="G218" s="47"/>
      <c r="H218" s="62"/>
      <c r="I218" s="26"/>
      <c r="J218" s="63"/>
      <c r="K218" s="28"/>
      <c r="L218" s="47"/>
      <c r="M218" s="26"/>
      <c r="N218" s="26"/>
      <c r="O218" s="30"/>
      <c r="P218" s="27"/>
      <c r="Q218" s="26"/>
      <c r="R218" s="30"/>
      <c r="S218" s="31"/>
    </row>
    <row r="219" spans="4:19" s="4" customFormat="1" ht="19.7" customHeight="1">
      <c r="D219" s="27"/>
      <c r="E219" s="27"/>
      <c r="F219" s="27"/>
      <c r="G219" s="47"/>
      <c r="H219" s="62"/>
      <c r="I219" s="26"/>
      <c r="J219" s="63"/>
      <c r="K219" s="28"/>
      <c r="L219" s="47"/>
      <c r="M219" s="26"/>
      <c r="N219" s="26"/>
      <c r="O219" s="30"/>
      <c r="P219" s="27"/>
      <c r="Q219" s="26"/>
      <c r="R219" s="30"/>
      <c r="S219" s="31"/>
    </row>
    <row r="220" spans="4:19" s="4" customFormat="1" ht="19.7" customHeight="1">
      <c r="D220" s="27"/>
      <c r="E220" s="27"/>
      <c r="F220" s="27"/>
      <c r="G220" s="47"/>
      <c r="H220" s="62"/>
      <c r="I220" s="26"/>
      <c r="J220" s="63"/>
      <c r="K220" s="28"/>
      <c r="L220" s="47"/>
      <c r="M220" s="26"/>
      <c r="N220" s="26"/>
      <c r="O220" s="30"/>
      <c r="P220" s="27"/>
      <c r="Q220" s="26"/>
      <c r="R220" s="30"/>
      <c r="S220" s="31"/>
    </row>
    <row r="221" spans="4:19" s="4" customFormat="1" ht="19.7" customHeight="1">
      <c r="D221" s="27"/>
      <c r="E221" s="27"/>
      <c r="F221" s="27"/>
      <c r="G221" s="47"/>
      <c r="H221" s="62"/>
      <c r="I221" s="26"/>
      <c r="J221" s="63"/>
      <c r="K221" s="28"/>
      <c r="L221" s="47"/>
      <c r="M221" s="26"/>
      <c r="N221" s="26"/>
      <c r="O221" s="30"/>
      <c r="P221" s="27"/>
      <c r="Q221" s="26"/>
      <c r="R221" s="30"/>
      <c r="S221" s="31"/>
    </row>
    <row r="222" spans="4:19" s="4" customFormat="1" ht="19.7" customHeight="1">
      <c r="D222" s="27"/>
      <c r="E222" s="27"/>
      <c r="F222" s="27"/>
      <c r="G222" s="47"/>
      <c r="H222" s="62"/>
      <c r="I222" s="26"/>
      <c r="J222" s="63"/>
      <c r="K222" s="28"/>
      <c r="L222" s="47"/>
      <c r="M222" s="26"/>
      <c r="N222" s="26"/>
      <c r="O222" s="30"/>
      <c r="P222" s="27"/>
      <c r="Q222" s="26"/>
      <c r="R222" s="30"/>
      <c r="S222" s="31"/>
    </row>
    <row r="223" spans="4:19" s="4" customFormat="1" ht="19.7" customHeight="1">
      <c r="D223" s="27"/>
      <c r="E223" s="27"/>
      <c r="F223" s="27"/>
      <c r="G223" s="47"/>
      <c r="H223" s="62"/>
      <c r="I223" s="26"/>
      <c r="J223" s="63"/>
      <c r="K223" s="28"/>
      <c r="L223" s="47"/>
      <c r="M223" s="26"/>
      <c r="N223" s="26"/>
      <c r="O223" s="30"/>
      <c r="P223" s="27"/>
      <c r="Q223" s="26"/>
      <c r="R223" s="30"/>
      <c r="S223" s="31"/>
    </row>
    <row r="224" spans="4:19" s="4" customFormat="1" ht="19.7" customHeight="1">
      <c r="D224" s="27"/>
      <c r="E224" s="27"/>
      <c r="F224" s="27"/>
      <c r="G224" s="47"/>
      <c r="H224" s="62"/>
      <c r="I224" s="26"/>
      <c r="J224" s="63"/>
      <c r="K224" s="28"/>
      <c r="L224" s="47"/>
      <c r="M224" s="26"/>
      <c r="N224" s="26"/>
      <c r="O224" s="30"/>
      <c r="P224" s="27"/>
      <c r="Q224" s="26"/>
      <c r="R224" s="30"/>
      <c r="S224" s="31"/>
    </row>
    <row r="225" spans="4:19" s="4" customFormat="1" ht="19.7" customHeight="1">
      <c r="D225" s="27"/>
      <c r="E225" s="27"/>
      <c r="F225" s="27"/>
      <c r="G225" s="47"/>
      <c r="H225" s="62"/>
      <c r="I225" s="26"/>
      <c r="J225" s="63"/>
      <c r="K225" s="28"/>
      <c r="L225" s="47"/>
      <c r="M225" s="26"/>
      <c r="N225" s="26"/>
      <c r="O225" s="30"/>
      <c r="P225" s="27"/>
      <c r="Q225" s="26"/>
      <c r="R225" s="30"/>
      <c r="S225" s="31"/>
    </row>
    <row r="226" spans="4:19" s="4" customFormat="1" ht="19.7" customHeight="1">
      <c r="D226" s="27"/>
      <c r="E226" s="27"/>
      <c r="F226" s="27"/>
      <c r="G226" s="47"/>
      <c r="H226" s="62"/>
      <c r="I226" s="26"/>
      <c r="J226" s="63"/>
      <c r="K226" s="28"/>
      <c r="L226" s="47"/>
      <c r="M226" s="26"/>
      <c r="N226" s="26"/>
      <c r="O226" s="30"/>
      <c r="P226" s="27"/>
      <c r="Q226" s="26"/>
      <c r="R226" s="30"/>
      <c r="S226" s="31"/>
    </row>
    <row r="227" spans="4:19" s="4" customFormat="1" ht="19.7" customHeight="1">
      <c r="D227" s="27"/>
      <c r="E227" s="27"/>
      <c r="F227" s="27"/>
      <c r="G227" s="47"/>
      <c r="H227" s="62"/>
      <c r="I227" s="26"/>
      <c r="J227" s="63"/>
      <c r="K227" s="28"/>
      <c r="L227" s="47"/>
      <c r="M227" s="26"/>
      <c r="N227" s="26"/>
      <c r="O227" s="30"/>
      <c r="P227" s="27"/>
      <c r="Q227" s="26"/>
      <c r="R227" s="30"/>
      <c r="S227" s="31"/>
    </row>
    <row r="228" spans="4:19" s="4" customFormat="1" ht="19.7" customHeight="1">
      <c r="D228" s="27"/>
      <c r="E228" s="27"/>
      <c r="F228" s="27"/>
      <c r="G228" s="47"/>
      <c r="H228" s="62"/>
      <c r="I228" s="26"/>
      <c r="J228" s="63"/>
      <c r="K228" s="28"/>
      <c r="L228" s="47"/>
      <c r="M228" s="26"/>
      <c r="N228" s="26"/>
      <c r="O228" s="30"/>
      <c r="P228" s="27"/>
      <c r="Q228" s="26"/>
      <c r="R228" s="30"/>
      <c r="S228" s="31"/>
    </row>
    <row r="229" spans="4:19" s="4" customFormat="1" ht="19.7" customHeight="1">
      <c r="D229" s="27"/>
      <c r="E229" s="27"/>
      <c r="F229" s="27"/>
      <c r="G229" s="47"/>
      <c r="H229" s="62"/>
      <c r="I229" s="26"/>
      <c r="J229" s="63"/>
      <c r="K229" s="28"/>
      <c r="L229" s="47"/>
      <c r="M229" s="26"/>
      <c r="N229" s="26"/>
      <c r="O229" s="30"/>
      <c r="P229" s="27"/>
      <c r="Q229" s="26"/>
      <c r="R229" s="30"/>
      <c r="S229" s="31"/>
    </row>
    <row r="230" spans="4:19" s="4" customFormat="1" ht="19.7" customHeight="1">
      <c r="D230" s="27"/>
      <c r="E230" s="27"/>
      <c r="F230" s="27"/>
      <c r="G230" s="47"/>
      <c r="H230" s="62"/>
      <c r="I230" s="26"/>
      <c r="J230" s="63"/>
      <c r="K230" s="28"/>
      <c r="L230" s="47"/>
      <c r="M230" s="26"/>
      <c r="N230" s="26"/>
      <c r="O230" s="30"/>
      <c r="P230" s="27"/>
      <c r="Q230" s="26"/>
      <c r="R230" s="30"/>
      <c r="S230" s="31"/>
    </row>
    <row r="231" spans="4:19" s="4" customFormat="1" ht="19.7" customHeight="1">
      <c r="D231" s="27"/>
      <c r="E231" s="27"/>
      <c r="F231" s="27"/>
      <c r="G231" s="47"/>
      <c r="H231" s="62"/>
      <c r="I231" s="26"/>
      <c r="J231" s="63"/>
      <c r="K231" s="28"/>
      <c r="L231" s="47"/>
      <c r="M231" s="26"/>
      <c r="N231" s="26"/>
      <c r="O231" s="30"/>
      <c r="P231" s="27"/>
      <c r="Q231" s="26"/>
      <c r="R231" s="30"/>
      <c r="S231" s="31"/>
    </row>
    <row r="232" spans="4:19" s="4" customFormat="1" ht="19.7" customHeight="1">
      <c r="D232" s="27"/>
      <c r="E232" s="27"/>
      <c r="F232" s="27"/>
      <c r="G232" s="47"/>
      <c r="H232" s="62"/>
      <c r="I232" s="26"/>
      <c r="J232" s="63"/>
      <c r="K232" s="28"/>
      <c r="L232" s="47"/>
      <c r="M232" s="26"/>
      <c r="N232" s="26"/>
      <c r="O232" s="30"/>
      <c r="P232" s="27"/>
      <c r="Q232" s="26"/>
      <c r="R232" s="30"/>
      <c r="S232" s="31"/>
    </row>
    <row r="233" spans="4:19" s="4" customFormat="1" ht="19.7" customHeight="1">
      <c r="D233" s="27"/>
      <c r="E233" s="27"/>
      <c r="F233" s="27"/>
      <c r="G233" s="47"/>
      <c r="H233" s="62"/>
      <c r="I233" s="26"/>
      <c r="J233" s="63"/>
      <c r="K233" s="28"/>
      <c r="L233" s="47"/>
      <c r="M233" s="26"/>
      <c r="N233" s="26"/>
      <c r="O233" s="30"/>
      <c r="P233" s="27"/>
      <c r="Q233" s="26"/>
      <c r="R233" s="30"/>
      <c r="S233" s="31"/>
    </row>
    <row r="234" spans="4:19" s="4" customFormat="1" ht="19.7" customHeight="1">
      <c r="D234" s="27"/>
      <c r="E234" s="27"/>
      <c r="F234" s="27"/>
      <c r="G234" s="47"/>
      <c r="H234" s="62"/>
      <c r="I234" s="26"/>
      <c r="J234" s="63"/>
      <c r="K234" s="28"/>
      <c r="L234" s="47"/>
      <c r="M234" s="26"/>
      <c r="N234" s="26"/>
      <c r="O234" s="30"/>
      <c r="P234" s="27"/>
      <c r="Q234" s="26"/>
      <c r="R234" s="30"/>
      <c r="S234" s="31"/>
    </row>
    <row r="235" spans="4:19" s="4" customFormat="1" ht="19.7" customHeight="1">
      <c r="D235" s="27"/>
      <c r="E235" s="27"/>
      <c r="F235" s="27"/>
      <c r="G235" s="47"/>
      <c r="H235" s="62"/>
      <c r="I235" s="26"/>
      <c r="J235" s="63"/>
      <c r="K235" s="28"/>
      <c r="L235" s="47"/>
      <c r="M235" s="26"/>
      <c r="N235" s="26"/>
      <c r="O235" s="30"/>
      <c r="P235" s="27"/>
      <c r="Q235" s="26"/>
      <c r="R235" s="30"/>
      <c r="S235" s="31"/>
    </row>
    <row r="236" spans="4:19" s="4" customFormat="1" ht="19.7" customHeight="1">
      <c r="D236" s="27"/>
      <c r="E236" s="27"/>
      <c r="F236" s="27"/>
      <c r="G236" s="47"/>
      <c r="H236" s="62"/>
      <c r="I236" s="26"/>
      <c r="J236" s="63"/>
      <c r="K236" s="28"/>
      <c r="L236" s="47"/>
      <c r="M236" s="26"/>
      <c r="N236" s="26"/>
      <c r="O236" s="30"/>
      <c r="P236" s="27"/>
      <c r="Q236" s="26"/>
      <c r="R236" s="30"/>
      <c r="S236" s="31"/>
    </row>
    <row r="237" spans="4:19" s="4" customFormat="1" ht="19.7" customHeight="1">
      <c r="D237" s="27"/>
      <c r="E237" s="27"/>
      <c r="F237" s="27"/>
      <c r="G237" s="47"/>
      <c r="H237" s="62"/>
      <c r="I237" s="26"/>
      <c r="J237" s="63"/>
      <c r="K237" s="28"/>
      <c r="L237" s="47"/>
      <c r="M237" s="26"/>
      <c r="N237" s="26"/>
      <c r="O237" s="30"/>
      <c r="P237" s="27"/>
      <c r="Q237" s="26"/>
      <c r="R237" s="30"/>
      <c r="S237" s="31"/>
    </row>
    <row r="238" spans="4:19" s="4" customFormat="1" ht="19.7" customHeight="1">
      <c r="D238" s="27"/>
      <c r="E238" s="27"/>
      <c r="F238" s="27"/>
      <c r="G238" s="47"/>
      <c r="H238" s="62"/>
      <c r="I238" s="26"/>
      <c r="J238" s="63"/>
      <c r="K238" s="28"/>
      <c r="L238" s="47"/>
      <c r="M238" s="26"/>
      <c r="N238" s="26"/>
      <c r="O238" s="30"/>
      <c r="P238" s="27"/>
      <c r="Q238" s="26"/>
      <c r="R238" s="30"/>
      <c r="S238" s="31"/>
    </row>
    <row r="239" spans="4:19" s="4" customFormat="1" ht="19.7" customHeight="1">
      <c r="D239" s="27"/>
      <c r="E239" s="27"/>
      <c r="F239" s="27"/>
      <c r="G239" s="47"/>
      <c r="H239" s="62"/>
      <c r="I239" s="26"/>
      <c r="J239" s="63"/>
      <c r="K239" s="28"/>
      <c r="L239" s="47"/>
      <c r="M239" s="26"/>
      <c r="N239" s="26"/>
      <c r="O239" s="30"/>
      <c r="P239" s="27"/>
      <c r="Q239" s="26"/>
      <c r="R239" s="30"/>
      <c r="S239" s="31"/>
    </row>
    <row r="240" spans="4:19" s="4" customFormat="1" ht="19.7" customHeight="1">
      <c r="D240" s="27"/>
      <c r="E240" s="27"/>
      <c r="F240" s="27"/>
      <c r="G240" s="47"/>
      <c r="H240" s="62"/>
      <c r="I240" s="26"/>
      <c r="J240" s="63"/>
      <c r="K240" s="28"/>
      <c r="L240" s="47"/>
      <c r="M240" s="26"/>
      <c r="N240" s="26"/>
      <c r="O240" s="30"/>
      <c r="P240" s="27"/>
      <c r="Q240" s="26"/>
      <c r="R240" s="30"/>
      <c r="S240" s="31"/>
    </row>
    <row r="241" spans="4:19" s="4" customFormat="1" ht="19.7" customHeight="1">
      <c r="D241" s="27"/>
      <c r="E241" s="27"/>
      <c r="F241" s="27"/>
      <c r="G241" s="47"/>
      <c r="H241" s="62"/>
      <c r="I241" s="26"/>
      <c r="J241" s="63"/>
      <c r="K241" s="28"/>
      <c r="L241" s="47"/>
      <c r="M241" s="26"/>
      <c r="N241" s="26"/>
      <c r="O241" s="30"/>
      <c r="P241" s="27"/>
      <c r="Q241" s="26"/>
      <c r="R241" s="30"/>
      <c r="S241" s="31"/>
    </row>
    <row r="242" spans="4:19" s="4" customFormat="1" ht="19.7" customHeight="1">
      <c r="D242" s="27"/>
      <c r="E242" s="27"/>
      <c r="F242" s="27"/>
      <c r="G242" s="47"/>
      <c r="H242" s="62"/>
      <c r="I242" s="26"/>
      <c r="J242" s="63"/>
      <c r="K242" s="28"/>
      <c r="L242" s="47"/>
      <c r="M242" s="26"/>
      <c r="N242" s="26"/>
      <c r="O242" s="30"/>
      <c r="P242" s="27"/>
      <c r="Q242" s="26"/>
      <c r="R242" s="30"/>
      <c r="S242" s="31"/>
    </row>
    <row r="243" spans="4:19" s="4" customFormat="1" ht="19.7" customHeight="1">
      <c r="D243" s="27"/>
      <c r="E243" s="27"/>
      <c r="F243" s="27"/>
      <c r="G243" s="47"/>
      <c r="H243" s="62"/>
      <c r="I243" s="26"/>
      <c r="J243" s="63"/>
      <c r="K243" s="28"/>
      <c r="L243" s="47"/>
      <c r="M243" s="26"/>
      <c r="N243" s="26"/>
      <c r="O243" s="30"/>
      <c r="P243" s="27"/>
      <c r="Q243" s="26"/>
      <c r="R243" s="30"/>
      <c r="S243" s="31"/>
    </row>
    <row r="244" spans="4:19" s="4" customFormat="1" ht="19.7" customHeight="1">
      <c r="D244" s="27"/>
      <c r="E244" s="27"/>
      <c r="F244" s="27"/>
      <c r="G244" s="47"/>
      <c r="H244" s="62"/>
      <c r="I244" s="26"/>
      <c r="J244" s="63"/>
      <c r="K244" s="28"/>
      <c r="L244" s="47"/>
      <c r="M244" s="26"/>
      <c r="N244" s="26"/>
      <c r="O244" s="30"/>
      <c r="P244" s="27"/>
      <c r="Q244" s="26"/>
      <c r="R244" s="30"/>
      <c r="S244" s="31"/>
    </row>
    <row r="245" spans="4:19" s="4" customFormat="1" ht="19.7" customHeight="1">
      <c r="D245" s="27"/>
      <c r="E245" s="27"/>
      <c r="F245" s="27"/>
      <c r="G245" s="47"/>
      <c r="H245" s="62"/>
      <c r="I245" s="26"/>
      <c r="J245" s="63"/>
      <c r="K245" s="28"/>
      <c r="L245" s="47"/>
      <c r="M245" s="26"/>
      <c r="N245" s="26"/>
      <c r="O245" s="30"/>
      <c r="P245" s="27"/>
      <c r="Q245" s="26"/>
      <c r="R245" s="30"/>
      <c r="S245" s="31"/>
    </row>
    <row r="246" spans="4:19" s="4" customFormat="1" ht="19.7" customHeight="1">
      <c r="D246" s="27"/>
      <c r="E246" s="27"/>
      <c r="F246" s="27"/>
      <c r="G246" s="47"/>
      <c r="H246" s="62"/>
      <c r="I246" s="26"/>
      <c r="J246" s="63"/>
      <c r="K246" s="28"/>
      <c r="L246" s="47"/>
      <c r="M246" s="26"/>
      <c r="N246" s="26"/>
      <c r="O246" s="30"/>
      <c r="P246" s="27"/>
      <c r="Q246" s="26"/>
      <c r="R246" s="30"/>
      <c r="S246" s="31"/>
    </row>
    <row r="247" spans="4:19" s="4" customFormat="1" ht="19.7" customHeight="1">
      <c r="D247" s="27"/>
      <c r="E247" s="27"/>
      <c r="F247" s="27"/>
      <c r="G247" s="47"/>
      <c r="H247" s="62"/>
      <c r="I247" s="26"/>
      <c r="J247" s="63"/>
      <c r="K247" s="28"/>
      <c r="L247" s="47"/>
      <c r="M247" s="26"/>
      <c r="N247" s="26"/>
      <c r="O247" s="30"/>
      <c r="P247" s="27"/>
      <c r="Q247" s="26"/>
      <c r="R247" s="30"/>
      <c r="S247" s="31"/>
    </row>
    <row r="248" spans="4:19" s="4" customFormat="1" ht="19.7" customHeight="1">
      <c r="D248" s="27"/>
      <c r="E248" s="27"/>
      <c r="F248" s="27"/>
      <c r="G248" s="47"/>
      <c r="H248" s="62"/>
      <c r="I248" s="26"/>
      <c r="J248" s="63"/>
      <c r="K248" s="28"/>
      <c r="L248" s="47"/>
      <c r="M248" s="26"/>
      <c r="N248" s="26"/>
      <c r="O248" s="30"/>
      <c r="P248" s="27"/>
      <c r="Q248" s="26"/>
      <c r="R248" s="30"/>
      <c r="S248" s="31"/>
    </row>
    <row r="249" spans="4:19" s="4" customFormat="1" ht="19.7" customHeight="1">
      <c r="D249" s="27"/>
      <c r="E249" s="27"/>
      <c r="F249" s="27"/>
      <c r="G249" s="47"/>
      <c r="H249" s="62"/>
      <c r="I249" s="26"/>
      <c r="J249" s="63"/>
      <c r="K249" s="28"/>
      <c r="L249" s="47"/>
      <c r="M249" s="26"/>
      <c r="N249" s="26"/>
      <c r="O249" s="30"/>
      <c r="P249" s="27"/>
      <c r="Q249" s="26"/>
      <c r="R249" s="30"/>
      <c r="S249" s="31"/>
    </row>
    <row r="250" spans="4:19" s="4" customFormat="1" ht="19.7" customHeight="1">
      <c r="D250" s="27"/>
      <c r="E250" s="27"/>
      <c r="F250" s="27"/>
      <c r="G250" s="47"/>
      <c r="H250" s="62"/>
      <c r="I250" s="26"/>
      <c r="J250" s="63"/>
      <c r="K250" s="28"/>
      <c r="L250" s="47"/>
      <c r="M250" s="26"/>
      <c r="N250" s="26"/>
      <c r="O250" s="30"/>
      <c r="P250" s="27"/>
      <c r="Q250" s="26"/>
      <c r="R250" s="30"/>
      <c r="S250" s="31"/>
    </row>
    <row r="251" spans="4:19" s="4" customFormat="1" ht="19.7" customHeight="1">
      <c r="D251" s="27"/>
      <c r="E251" s="27"/>
      <c r="F251" s="27"/>
      <c r="G251" s="47"/>
      <c r="H251" s="62"/>
      <c r="I251" s="26"/>
      <c r="J251" s="63"/>
      <c r="K251" s="28"/>
      <c r="L251" s="47"/>
      <c r="M251" s="26"/>
      <c r="N251" s="26"/>
      <c r="O251" s="30"/>
      <c r="P251" s="27"/>
      <c r="Q251" s="26"/>
      <c r="R251" s="30"/>
      <c r="S251" s="31"/>
    </row>
    <row r="252" spans="4:19" s="4" customFormat="1" ht="19.7" customHeight="1">
      <c r="D252" s="27"/>
      <c r="E252" s="27"/>
      <c r="F252" s="27"/>
      <c r="G252" s="47"/>
      <c r="H252" s="62"/>
      <c r="I252" s="26"/>
      <c r="J252" s="63"/>
      <c r="K252" s="28"/>
      <c r="L252" s="47"/>
      <c r="M252" s="26"/>
      <c r="N252" s="26"/>
      <c r="O252" s="30"/>
      <c r="P252" s="27"/>
      <c r="Q252" s="26"/>
      <c r="R252" s="30"/>
      <c r="S252" s="31"/>
    </row>
    <row r="253" spans="4:19" s="4" customFormat="1" ht="19.7" customHeight="1">
      <c r="D253" s="27"/>
      <c r="E253" s="27"/>
      <c r="F253" s="27"/>
      <c r="G253" s="47"/>
      <c r="H253" s="62"/>
      <c r="I253" s="26"/>
      <c r="J253" s="63"/>
      <c r="K253" s="28"/>
      <c r="L253" s="47"/>
      <c r="M253" s="26"/>
      <c r="N253" s="26"/>
      <c r="O253" s="30"/>
      <c r="P253" s="27"/>
      <c r="Q253" s="26"/>
      <c r="R253" s="30"/>
      <c r="S253" s="31"/>
    </row>
    <row r="254" spans="4:19" s="4" customFormat="1" ht="19.7" customHeight="1">
      <c r="D254" s="27"/>
      <c r="E254" s="27"/>
      <c r="F254" s="27"/>
      <c r="G254" s="47"/>
      <c r="H254" s="62"/>
      <c r="I254" s="26"/>
      <c r="J254" s="63"/>
      <c r="K254" s="28"/>
      <c r="L254" s="47"/>
      <c r="M254" s="26"/>
      <c r="N254" s="26"/>
      <c r="O254" s="30"/>
      <c r="P254" s="27"/>
      <c r="Q254" s="26"/>
      <c r="R254" s="30"/>
      <c r="S254" s="31"/>
    </row>
    <row r="255" spans="4:19" s="4" customFormat="1" ht="19.7" customHeight="1">
      <c r="D255" s="27"/>
      <c r="E255" s="27"/>
      <c r="F255" s="27"/>
      <c r="G255" s="47"/>
      <c r="H255" s="62"/>
      <c r="I255" s="26"/>
      <c r="J255" s="63"/>
      <c r="K255" s="28"/>
      <c r="L255" s="47"/>
      <c r="M255" s="26"/>
      <c r="N255" s="26"/>
      <c r="O255" s="30"/>
      <c r="P255" s="27"/>
      <c r="Q255" s="26"/>
      <c r="R255" s="30"/>
      <c r="S255" s="31"/>
    </row>
    <row r="256" spans="4:19" s="4" customFormat="1" ht="19.7" customHeight="1">
      <c r="D256" s="27"/>
      <c r="E256" s="27"/>
      <c r="F256" s="27"/>
      <c r="G256" s="47"/>
      <c r="H256" s="62"/>
      <c r="I256" s="26"/>
      <c r="J256" s="63"/>
      <c r="K256" s="28"/>
      <c r="L256" s="47"/>
      <c r="M256" s="26"/>
      <c r="N256" s="26"/>
      <c r="O256" s="30"/>
      <c r="P256" s="27"/>
      <c r="Q256" s="26"/>
      <c r="R256" s="30"/>
      <c r="S256" s="31"/>
    </row>
    <row r="257" spans="4:19" s="4" customFormat="1" ht="19.7" customHeight="1">
      <c r="D257" s="27"/>
      <c r="E257" s="27"/>
      <c r="F257" s="27"/>
      <c r="G257" s="47"/>
      <c r="H257" s="62"/>
      <c r="I257" s="26"/>
      <c r="J257" s="63"/>
      <c r="K257" s="28"/>
      <c r="L257" s="47"/>
      <c r="M257" s="26"/>
      <c r="N257" s="26"/>
      <c r="O257" s="30"/>
      <c r="P257" s="27"/>
      <c r="Q257" s="26"/>
      <c r="R257" s="30"/>
      <c r="S257" s="31"/>
    </row>
    <row r="258" spans="4:19" s="4" customFormat="1" ht="19.7" customHeight="1">
      <c r="D258" s="27"/>
      <c r="E258" s="27"/>
      <c r="F258" s="27"/>
      <c r="G258" s="47"/>
      <c r="H258" s="62"/>
      <c r="I258" s="26"/>
      <c r="J258" s="63"/>
      <c r="K258" s="28"/>
      <c r="L258" s="47"/>
      <c r="M258" s="26"/>
      <c r="N258" s="26"/>
      <c r="O258" s="30"/>
      <c r="P258" s="27"/>
      <c r="Q258" s="26"/>
      <c r="R258" s="30"/>
      <c r="S258" s="31"/>
    </row>
    <row r="259" spans="4:19" s="4" customFormat="1" ht="19.7" customHeight="1">
      <c r="D259" s="27"/>
      <c r="E259" s="27"/>
      <c r="F259" s="27"/>
      <c r="G259" s="47"/>
      <c r="H259" s="62"/>
      <c r="I259" s="26"/>
      <c r="J259" s="63"/>
      <c r="K259" s="28"/>
      <c r="L259" s="47"/>
      <c r="M259" s="26"/>
      <c r="N259" s="26"/>
      <c r="O259" s="30"/>
      <c r="P259" s="27"/>
      <c r="Q259" s="26"/>
      <c r="R259" s="30"/>
      <c r="S259" s="31"/>
    </row>
    <row r="260" spans="4:19" s="4" customFormat="1" ht="19.7" customHeight="1">
      <c r="D260" s="27"/>
      <c r="E260" s="27"/>
      <c r="F260" s="27"/>
      <c r="G260" s="47"/>
      <c r="H260" s="62"/>
      <c r="I260" s="26"/>
      <c r="J260" s="63"/>
      <c r="K260" s="28"/>
      <c r="L260" s="47"/>
      <c r="M260" s="26"/>
      <c r="N260" s="26"/>
      <c r="O260" s="30"/>
      <c r="P260" s="27"/>
      <c r="Q260" s="26"/>
      <c r="R260" s="30"/>
      <c r="S260" s="31"/>
    </row>
    <row r="261" spans="4:19" s="4" customFormat="1" ht="19.7" customHeight="1">
      <c r="D261" s="27"/>
      <c r="E261" s="27"/>
      <c r="F261" s="27"/>
      <c r="G261" s="47"/>
      <c r="H261" s="62"/>
      <c r="I261" s="26"/>
      <c r="J261" s="63"/>
      <c r="K261" s="28"/>
      <c r="L261" s="47"/>
      <c r="M261" s="26"/>
      <c r="N261" s="26"/>
      <c r="O261" s="30"/>
      <c r="P261" s="27"/>
      <c r="Q261" s="26"/>
      <c r="R261" s="30"/>
      <c r="S261" s="31"/>
    </row>
    <row r="262" spans="4:19" s="4" customFormat="1" ht="19.7" customHeight="1">
      <c r="D262" s="27"/>
      <c r="E262" s="27"/>
      <c r="F262" s="27"/>
      <c r="G262" s="47"/>
      <c r="H262" s="62"/>
      <c r="I262" s="26"/>
      <c r="J262" s="63"/>
      <c r="K262" s="28"/>
      <c r="L262" s="47"/>
      <c r="M262" s="26"/>
      <c r="N262" s="26"/>
      <c r="O262" s="30"/>
      <c r="P262" s="27"/>
      <c r="Q262" s="26"/>
      <c r="R262" s="30"/>
      <c r="S262" s="31"/>
    </row>
    <row r="263" spans="4:19" s="4" customFormat="1" ht="19.7" customHeight="1">
      <c r="D263" s="27"/>
      <c r="E263" s="27"/>
      <c r="F263" s="27"/>
      <c r="G263" s="47"/>
      <c r="H263" s="62"/>
      <c r="I263" s="26"/>
      <c r="J263" s="63"/>
      <c r="K263" s="28"/>
      <c r="L263" s="47"/>
      <c r="M263" s="26"/>
      <c r="N263" s="26"/>
      <c r="O263" s="30"/>
      <c r="P263" s="27"/>
      <c r="Q263" s="26"/>
      <c r="R263" s="30"/>
      <c r="S263" s="31"/>
    </row>
    <row r="264" spans="4:19" s="4" customFormat="1" ht="19.7" customHeight="1">
      <c r="D264" s="27"/>
      <c r="E264" s="27"/>
      <c r="F264" s="27"/>
      <c r="G264" s="47"/>
      <c r="H264" s="62"/>
      <c r="I264" s="26"/>
      <c r="J264" s="63"/>
      <c r="K264" s="28"/>
      <c r="L264" s="47"/>
      <c r="M264" s="26"/>
      <c r="N264" s="26"/>
      <c r="O264" s="30"/>
      <c r="P264" s="27"/>
      <c r="Q264" s="26"/>
      <c r="R264" s="30"/>
      <c r="S264" s="31"/>
    </row>
    <row r="265" spans="4:19" s="4" customFormat="1" ht="19.7" customHeight="1">
      <c r="D265" s="27"/>
      <c r="E265" s="27"/>
      <c r="F265" s="27"/>
      <c r="G265" s="47"/>
      <c r="H265" s="62"/>
      <c r="I265" s="26"/>
      <c r="J265" s="63"/>
      <c r="K265" s="28"/>
      <c r="L265" s="47"/>
      <c r="M265" s="26"/>
      <c r="N265" s="26"/>
      <c r="O265" s="30"/>
      <c r="P265" s="27"/>
      <c r="Q265" s="26"/>
      <c r="R265" s="30"/>
      <c r="S265" s="31"/>
    </row>
    <row r="266" spans="4:19" s="4" customFormat="1" ht="19.7" customHeight="1">
      <c r="D266" s="27"/>
      <c r="E266" s="27"/>
      <c r="F266" s="27"/>
      <c r="G266" s="47"/>
      <c r="H266" s="62"/>
      <c r="I266" s="26"/>
      <c r="J266" s="63"/>
      <c r="K266" s="28"/>
      <c r="L266" s="47"/>
      <c r="M266" s="26"/>
      <c r="N266" s="26"/>
      <c r="O266" s="30"/>
      <c r="P266" s="27"/>
      <c r="Q266" s="26"/>
      <c r="R266" s="30"/>
      <c r="S266" s="31"/>
    </row>
    <row r="267" spans="4:19" s="4" customFormat="1" ht="19.7" customHeight="1">
      <c r="D267" s="27"/>
      <c r="E267" s="27"/>
      <c r="F267" s="27"/>
      <c r="G267" s="47"/>
      <c r="H267" s="62"/>
      <c r="I267" s="26"/>
      <c r="J267" s="63"/>
      <c r="K267" s="28"/>
      <c r="L267" s="47"/>
      <c r="M267" s="26"/>
      <c r="N267" s="26"/>
      <c r="O267" s="30"/>
      <c r="P267" s="27"/>
      <c r="Q267" s="26"/>
      <c r="R267" s="30"/>
      <c r="S267" s="31"/>
    </row>
    <row r="268" spans="4:19" s="4" customFormat="1" ht="19.7" customHeight="1">
      <c r="D268" s="27"/>
      <c r="E268" s="27"/>
      <c r="F268" s="27"/>
      <c r="G268" s="47"/>
      <c r="H268" s="62"/>
      <c r="I268" s="26"/>
      <c r="J268" s="63"/>
      <c r="K268" s="28"/>
      <c r="L268" s="47"/>
      <c r="M268" s="26"/>
      <c r="N268" s="26"/>
      <c r="O268" s="30"/>
      <c r="P268" s="27"/>
      <c r="Q268" s="26"/>
      <c r="R268" s="30"/>
      <c r="S268" s="31"/>
    </row>
    <row r="269" spans="4:19" s="4" customFormat="1" ht="19.7" customHeight="1">
      <c r="D269" s="27"/>
      <c r="E269" s="27"/>
      <c r="F269" s="27"/>
      <c r="G269" s="47"/>
      <c r="H269" s="62"/>
      <c r="I269" s="26"/>
      <c r="J269" s="63"/>
      <c r="K269" s="28"/>
      <c r="L269" s="47"/>
      <c r="M269" s="26"/>
      <c r="N269" s="26"/>
      <c r="O269" s="30"/>
      <c r="P269" s="27"/>
      <c r="Q269" s="26"/>
      <c r="R269" s="30"/>
      <c r="S269" s="31"/>
    </row>
    <row r="270" spans="4:19" s="4" customFormat="1" ht="19.7" customHeight="1">
      <c r="D270" s="27"/>
      <c r="E270" s="27"/>
      <c r="F270" s="27"/>
      <c r="G270" s="47"/>
      <c r="H270" s="62"/>
      <c r="I270" s="26"/>
      <c r="J270" s="63"/>
      <c r="K270" s="28"/>
      <c r="L270" s="47"/>
      <c r="M270" s="26"/>
      <c r="N270" s="26"/>
      <c r="O270" s="30"/>
      <c r="P270" s="27"/>
      <c r="Q270" s="26"/>
      <c r="R270" s="30"/>
      <c r="S270" s="31"/>
    </row>
    <row r="271" spans="4:19" s="4" customFormat="1" ht="19.7" customHeight="1">
      <c r="D271" s="27"/>
      <c r="E271" s="27"/>
      <c r="F271" s="27"/>
      <c r="G271" s="47"/>
      <c r="H271" s="62"/>
      <c r="I271" s="26"/>
      <c r="J271" s="63"/>
      <c r="K271" s="28"/>
      <c r="L271" s="47"/>
      <c r="M271" s="26"/>
      <c r="N271" s="26"/>
      <c r="O271" s="30"/>
      <c r="P271" s="27"/>
      <c r="Q271" s="26"/>
      <c r="R271" s="30"/>
      <c r="S271" s="31"/>
    </row>
    <row r="272" spans="4:19" s="4" customFormat="1" ht="19.7" customHeight="1">
      <c r="D272" s="27"/>
      <c r="E272" s="27"/>
      <c r="F272" s="27"/>
      <c r="G272" s="47"/>
      <c r="H272" s="62"/>
      <c r="I272" s="26"/>
      <c r="J272" s="63"/>
      <c r="K272" s="28"/>
      <c r="L272" s="47"/>
      <c r="M272" s="26"/>
      <c r="N272" s="26"/>
      <c r="O272" s="30"/>
      <c r="P272" s="27"/>
      <c r="Q272" s="26"/>
      <c r="R272" s="30"/>
      <c r="S272" s="31"/>
    </row>
    <row r="273" spans="4:19" s="4" customFormat="1" ht="19.7" customHeight="1">
      <c r="D273" s="27"/>
      <c r="E273" s="27"/>
      <c r="F273" s="27"/>
      <c r="G273" s="47"/>
      <c r="H273" s="62"/>
      <c r="I273" s="26"/>
      <c r="J273" s="63"/>
      <c r="K273" s="28"/>
      <c r="L273" s="47"/>
      <c r="M273" s="26"/>
      <c r="N273" s="26"/>
      <c r="O273" s="30"/>
      <c r="P273" s="27"/>
      <c r="Q273" s="26"/>
      <c r="R273" s="30"/>
      <c r="S273" s="31"/>
    </row>
    <row r="274" spans="4:19" s="4" customFormat="1" ht="19.7" customHeight="1">
      <c r="D274" s="27"/>
      <c r="E274" s="27"/>
      <c r="F274" s="27"/>
      <c r="G274" s="47"/>
      <c r="H274" s="62"/>
      <c r="I274" s="26"/>
      <c r="J274" s="63"/>
      <c r="K274" s="28"/>
      <c r="L274" s="47"/>
      <c r="M274" s="26"/>
      <c r="N274" s="26"/>
      <c r="O274" s="30"/>
      <c r="P274" s="27"/>
      <c r="Q274" s="26"/>
      <c r="R274" s="30"/>
      <c r="S274" s="31"/>
    </row>
    <row r="275" spans="4:19" s="4" customFormat="1" ht="19.7" customHeight="1">
      <c r="D275" s="27"/>
      <c r="E275" s="27"/>
      <c r="F275" s="27"/>
      <c r="G275" s="47"/>
      <c r="H275" s="62"/>
      <c r="I275" s="26"/>
      <c r="J275" s="63"/>
      <c r="K275" s="28"/>
      <c r="L275" s="47"/>
      <c r="M275" s="26"/>
      <c r="N275" s="26"/>
      <c r="O275" s="30"/>
      <c r="P275" s="27"/>
      <c r="Q275" s="26"/>
      <c r="R275" s="30"/>
      <c r="S275" s="31"/>
    </row>
    <row r="276" spans="4:19" s="4" customFormat="1" ht="19.7" customHeight="1">
      <c r="D276" s="27"/>
      <c r="E276" s="27"/>
      <c r="F276" s="27"/>
      <c r="G276" s="47"/>
      <c r="H276" s="62"/>
      <c r="I276" s="26"/>
      <c r="J276" s="63"/>
      <c r="K276" s="28"/>
      <c r="L276" s="47"/>
      <c r="M276" s="26"/>
      <c r="N276" s="26"/>
      <c r="O276" s="30"/>
      <c r="P276" s="27"/>
      <c r="Q276" s="26"/>
      <c r="R276" s="30"/>
      <c r="S276" s="31"/>
    </row>
    <row r="277" spans="4:19" s="4" customFormat="1" ht="19.7" customHeight="1">
      <c r="D277" s="27"/>
      <c r="E277" s="27"/>
      <c r="F277" s="27"/>
      <c r="G277" s="47"/>
      <c r="H277" s="62"/>
      <c r="I277" s="26"/>
      <c r="J277" s="63"/>
      <c r="K277" s="28"/>
      <c r="L277" s="47"/>
      <c r="M277" s="26"/>
      <c r="N277" s="26"/>
      <c r="O277" s="30"/>
      <c r="P277" s="27"/>
      <c r="Q277" s="26"/>
      <c r="R277" s="30"/>
      <c r="S277" s="31"/>
    </row>
    <row r="278" spans="4:19" s="4" customFormat="1" ht="19.7" customHeight="1">
      <c r="D278" s="27"/>
      <c r="E278" s="27"/>
      <c r="F278" s="27"/>
      <c r="G278" s="47"/>
      <c r="H278" s="62"/>
      <c r="I278" s="26"/>
      <c r="J278" s="63"/>
      <c r="K278" s="28"/>
      <c r="L278" s="47"/>
      <c r="M278" s="26"/>
      <c r="N278" s="26"/>
      <c r="O278" s="30"/>
      <c r="P278" s="27"/>
      <c r="Q278" s="26"/>
      <c r="R278" s="30"/>
      <c r="S278" s="31"/>
    </row>
    <row r="279" spans="4:19" s="4" customFormat="1" ht="19.7" customHeight="1">
      <c r="D279" s="27"/>
      <c r="E279" s="27"/>
      <c r="F279" s="27"/>
      <c r="G279" s="47"/>
      <c r="H279" s="62"/>
      <c r="I279" s="26"/>
      <c r="J279" s="63"/>
      <c r="K279" s="28"/>
      <c r="L279" s="47"/>
      <c r="M279" s="26"/>
      <c r="N279" s="26"/>
      <c r="O279" s="30"/>
      <c r="P279" s="27"/>
      <c r="Q279" s="26"/>
      <c r="R279" s="30"/>
      <c r="S279" s="31"/>
    </row>
    <row r="280" spans="4:19" s="4" customFormat="1" ht="19.7" customHeight="1">
      <c r="D280" s="27"/>
      <c r="E280" s="27"/>
      <c r="F280" s="27"/>
      <c r="G280" s="47"/>
      <c r="H280" s="62"/>
      <c r="I280" s="26"/>
      <c r="J280" s="63"/>
      <c r="K280" s="28"/>
      <c r="L280" s="47"/>
      <c r="M280" s="26"/>
      <c r="N280" s="26"/>
      <c r="O280" s="30"/>
      <c r="P280" s="27"/>
      <c r="Q280" s="26"/>
      <c r="R280" s="30"/>
      <c r="S280" s="31"/>
    </row>
    <row r="281" spans="4:19" s="4" customFormat="1" ht="19.7" customHeight="1">
      <c r="D281" s="27"/>
      <c r="E281" s="27"/>
      <c r="F281" s="27"/>
      <c r="G281" s="47"/>
      <c r="H281" s="62"/>
      <c r="I281" s="26"/>
      <c r="J281" s="63"/>
      <c r="K281" s="28"/>
      <c r="L281" s="47"/>
      <c r="M281" s="26"/>
      <c r="N281" s="26"/>
      <c r="O281" s="30"/>
      <c r="P281" s="27"/>
      <c r="Q281" s="26"/>
      <c r="R281" s="30"/>
      <c r="S281" s="31"/>
    </row>
    <row r="282" spans="4:19" s="4" customFormat="1" ht="19.7" customHeight="1">
      <c r="D282" s="27"/>
      <c r="E282" s="27"/>
      <c r="F282" s="27"/>
      <c r="G282" s="47"/>
      <c r="H282" s="62"/>
      <c r="I282" s="26"/>
      <c r="J282" s="63"/>
      <c r="K282" s="28"/>
      <c r="L282" s="47"/>
      <c r="M282" s="26"/>
      <c r="N282" s="26"/>
      <c r="O282" s="30"/>
      <c r="P282" s="27"/>
      <c r="Q282" s="26"/>
      <c r="R282" s="30"/>
      <c r="S282" s="31"/>
    </row>
    <row r="283" spans="4:19" s="4" customFormat="1" ht="19.7" customHeight="1">
      <c r="D283" s="27"/>
      <c r="E283" s="27"/>
      <c r="F283" s="27"/>
      <c r="G283" s="47"/>
      <c r="H283" s="62"/>
      <c r="I283" s="26"/>
      <c r="J283" s="63"/>
      <c r="K283" s="28"/>
      <c r="L283" s="47"/>
      <c r="M283" s="26"/>
      <c r="N283" s="26"/>
      <c r="O283" s="30"/>
      <c r="P283" s="27"/>
      <c r="Q283" s="26"/>
      <c r="R283" s="30"/>
      <c r="S283" s="31"/>
    </row>
    <row r="284" spans="4:19" s="4" customFormat="1" ht="19.7" customHeight="1">
      <c r="D284" s="27"/>
      <c r="E284" s="27"/>
      <c r="F284" s="27"/>
      <c r="G284" s="47"/>
      <c r="H284" s="62"/>
      <c r="I284" s="26"/>
      <c r="J284" s="63"/>
      <c r="K284" s="28"/>
      <c r="L284" s="47"/>
      <c r="M284" s="26"/>
      <c r="N284" s="26"/>
      <c r="O284" s="30"/>
      <c r="P284" s="27"/>
      <c r="Q284" s="26"/>
      <c r="R284" s="30"/>
      <c r="S284" s="31"/>
    </row>
    <row r="285" spans="4:19" s="4" customFormat="1" ht="19.7" customHeight="1">
      <c r="D285" s="27"/>
      <c r="E285" s="27"/>
      <c r="F285" s="27"/>
      <c r="G285" s="47"/>
      <c r="H285" s="62"/>
      <c r="I285" s="26"/>
      <c r="J285" s="63"/>
      <c r="K285" s="28"/>
      <c r="L285" s="47"/>
      <c r="M285" s="26"/>
      <c r="N285" s="26"/>
      <c r="O285" s="30"/>
      <c r="P285" s="27"/>
      <c r="Q285" s="26"/>
      <c r="R285" s="30"/>
      <c r="S285" s="31"/>
    </row>
    <row r="286" spans="4:19" s="4" customFormat="1" ht="19.7" customHeight="1">
      <c r="D286" s="27"/>
      <c r="E286" s="27"/>
      <c r="F286" s="27"/>
      <c r="G286" s="47"/>
      <c r="H286" s="62"/>
      <c r="I286" s="26"/>
      <c r="J286" s="63"/>
      <c r="K286" s="28"/>
      <c r="L286" s="47"/>
      <c r="M286" s="26"/>
      <c r="N286" s="26"/>
      <c r="O286" s="30"/>
      <c r="P286" s="27"/>
      <c r="Q286" s="26"/>
      <c r="R286" s="30"/>
      <c r="S286" s="31"/>
    </row>
    <row r="287" spans="4:19" s="4" customFormat="1" ht="19.7" customHeight="1">
      <c r="D287" s="27"/>
      <c r="E287" s="27"/>
      <c r="F287" s="27"/>
      <c r="G287" s="47"/>
      <c r="H287" s="62"/>
      <c r="I287" s="26"/>
      <c r="J287" s="63"/>
      <c r="K287" s="28"/>
      <c r="L287" s="47"/>
      <c r="M287" s="26"/>
      <c r="N287" s="26"/>
      <c r="O287" s="30"/>
      <c r="P287" s="27"/>
      <c r="Q287" s="26"/>
      <c r="R287" s="30"/>
      <c r="S287" s="31"/>
    </row>
    <row r="288" spans="4:19" s="4" customFormat="1" ht="19.7" customHeight="1">
      <c r="D288" s="27"/>
      <c r="E288" s="27"/>
      <c r="F288" s="27"/>
      <c r="G288" s="47"/>
      <c r="H288" s="62"/>
      <c r="I288" s="26"/>
      <c r="J288" s="63"/>
      <c r="K288" s="28"/>
      <c r="L288" s="47"/>
      <c r="M288" s="26"/>
      <c r="N288" s="26"/>
      <c r="O288" s="30"/>
      <c r="P288" s="27"/>
      <c r="Q288" s="26"/>
      <c r="R288" s="30"/>
      <c r="S288" s="31"/>
    </row>
    <row r="289" spans="4:19" s="4" customFormat="1" ht="19.7" customHeight="1">
      <c r="D289" s="27"/>
      <c r="E289" s="27"/>
      <c r="F289" s="27"/>
      <c r="G289" s="47"/>
      <c r="H289" s="62"/>
      <c r="I289" s="26"/>
      <c r="J289" s="63"/>
      <c r="K289" s="28"/>
      <c r="L289" s="47"/>
      <c r="M289" s="26"/>
      <c r="N289" s="26"/>
      <c r="O289" s="30"/>
      <c r="P289" s="27"/>
      <c r="Q289" s="26"/>
      <c r="R289" s="30"/>
      <c r="S289" s="31"/>
    </row>
    <row r="290" spans="4:19" s="4" customFormat="1" ht="19.7" customHeight="1">
      <c r="D290" s="27"/>
      <c r="E290" s="27"/>
      <c r="F290" s="27"/>
      <c r="G290" s="47"/>
      <c r="H290" s="62"/>
      <c r="I290" s="26"/>
      <c r="J290" s="63"/>
      <c r="K290" s="28"/>
      <c r="L290" s="47"/>
      <c r="M290" s="26"/>
      <c r="N290" s="26"/>
      <c r="O290" s="30"/>
      <c r="P290" s="27"/>
      <c r="Q290" s="26"/>
      <c r="R290" s="30"/>
      <c r="S290" s="31"/>
    </row>
    <row r="291" spans="4:19" s="4" customFormat="1" ht="19.7" customHeight="1">
      <c r="D291" s="27"/>
      <c r="E291" s="27"/>
      <c r="F291" s="27"/>
      <c r="G291" s="47"/>
      <c r="H291" s="62"/>
      <c r="I291" s="26"/>
      <c r="J291" s="63"/>
      <c r="K291" s="28"/>
      <c r="L291" s="47"/>
      <c r="M291" s="26"/>
      <c r="N291" s="26"/>
      <c r="O291" s="30"/>
      <c r="P291" s="27"/>
      <c r="Q291" s="26"/>
      <c r="R291" s="30"/>
      <c r="S291" s="31"/>
    </row>
    <row r="292" spans="4:19" s="4" customFormat="1" ht="19.7" customHeight="1">
      <c r="D292" s="27"/>
      <c r="E292" s="27"/>
      <c r="F292" s="27"/>
      <c r="G292" s="47"/>
      <c r="H292" s="62"/>
      <c r="I292" s="26"/>
      <c r="J292" s="63"/>
      <c r="K292" s="28"/>
      <c r="L292" s="47"/>
      <c r="M292" s="26"/>
      <c r="N292" s="26"/>
      <c r="O292" s="30"/>
      <c r="P292" s="27"/>
      <c r="Q292" s="26"/>
      <c r="R292" s="30"/>
      <c r="S292" s="31"/>
    </row>
    <row r="293" spans="4:19" s="4" customFormat="1" ht="19.7" customHeight="1">
      <c r="D293" s="27"/>
      <c r="E293" s="27"/>
      <c r="F293" s="27"/>
      <c r="G293" s="47"/>
      <c r="H293" s="62"/>
      <c r="I293" s="26"/>
      <c r="J293" s="63"/>
      <c r="K293" s="28"/>
      <c r="L293" s="47"/>
      <c r="M293" s="26"/>
      <c r="N293" s="26"/>
      <c r="O293" s="30"/>
      <c r="P293" s="27"/>
      <c r="Q293" s="26"/>
      <c r="R293" s="30"/>
      <c r="S293" s="31"/>
    </row>
    <row r="294" spans="4:19" s="4" customFormat="1" ht="19.7" customHeight="1">
      <c r="D294" s="27"/>
      <c r="E294" s="27"/>
      <c r="F294" s="27"/>
      <c r="G294" s="47"/>
      <c r="H294" s="62"/>
      <c r="I294" s="26"/>
      <c r="J294" s="63"/>
      <c r="K294" s="28"/>
      <c r="L294" s="47"/>
      <c r="M294" s="26"/>
      <c r="N294" s="26"/>
      <c r="O294" s="30"/>
      <c r="P294" s="27"/>
      <c r="Q294" s="26"/>
      <c r="R294" s="30"/>
      <c r="S294" s="31"/>
    </row>
    <row r="295" spans="4:19" s="4" customFormat="1" ht="19.7" customHeight="1">
      <c r="D295" s="27"/>
      <c r="E295" s="27"/>
      <c r="F295" s="27"/>
      <c r="G295" s="47"/>
      <c r="H295" s="62"/>
      <c r="I295" s="26"/>
      <c r="J295" s="63"/>
      <c r="K295" s="28"/>
      <c r="L295" s="47"/>
      <c r="M295" s="26"/>
      <c r="N295" s="26"/>
      <c r="O295" s="30"/>
      <c r="P295" s="27"/>
      <c r="Q295" s="26"/>
      <c r="R295" s="30"/>
      <c r="S295" s="31"/>
    </row>
    <row r="296" spans="4:19" s="4" customFormat="1" ht="19.7" customHeight="1">
      <c r="D296" s="27"/>
      <c r="E296" s="27"/>
      <c r="F296" s="27"/>
      <c r="G296" s="47"/>
      <c r="H296" s="62"/>
      <c r="I296" s="26"/>
      <c r="J296" s="63"/>
      <c r="K296" s="28"/>
      <c r="L296" s="47"/>
      <c r="M296" s="26"/>
      <c r="N296" s="26"/>
      <c r="O296" s="30"/>
      <c r="P296" s="27"/>
      <c r="Q296" s="26"/>
      <c r="R296" s="30"/>
      <c r="S296" s="31"/>
    </row>
    <row r="297" spans="4:19" s="4" customFormat="1" ht="19.7" customHeight="1">
      <c r="D297" s="27"/>
      <c r="E297" s="27"/>
      <c r="F297" s="27"/>
      <c r="G297" s="47"/>
      <c r="H297" s="62"/>
      <c r="I297" s="26"/>
      <c r="J297" s="63"/>
      <c r="K297" s="28"/>
      <c r="L297" s="47"/>
      <c r="M297" s="26"/>
      <c r="N297" s="26"/>
      <c r="O297" s="30"/>
      <c r="P297" s="27"/>
      <c r="Q297" s="26"/>
      <c r="R297" s="30"/>
      <c r="S297" s="31"/>
    </row>
    <row r="298" spans="4:19" s="4" customFormat="1" ht="19.7" customHeight="1">
      <c r="D298" s="27"/>
      <c r="E298" s="27"/>
      <c r="F298" s="27"/>
      <c r="G298" s="47"/>
      <c r="H298" s="62"/>
      <c r="I298" s="26"/>
      <c r="J298" s="63"/>
      <c r="K298" s="28"/>
      <c r="L298" s="47"/>
      <c r="M298" s="26"/>
      <c r="N298" s="26"/>
      <c r="O298" s="30"/>
      <c r="P298" s="27"/>
      <c r="Q298" s="26"/>
      <c r="R298" s="30"/>
      <c r="S298" s="31"/>
    </row>
    <row r="299" spans="4:19" s="4" customFormat="1" ht="19.7" customHeight="1">
      <c r="D299" s="27"/>
      <c r="E299" s="27"/>
      <c r="F299" s="27"/>
      <c r="G299" s="47"/>
      <c r="H299" s="62"/>
      <c r="I299" s="26"/>
      <c r="J299" s="63"/>
      <c r="K299" s="28"/>
      <c r="L299" s="47"/>
      <c r="M299" s="26"/>
      <c r="N299" s="26"/>
      <c r="O299" s="30"/>
      <c r="P299" s="27"/>
      <c r="Q299" s="26"/>
      <c r="R299" s="30"/>
      <c r="S299" s="31"/>
    </row>
    <row r="300" spans="4:19" s="4" customFormat="1" ht="19.7" customHeight="1">
      <c r="D300" s="27"/>
      <c r="E300" s="27"/>
      <c r="F300" s="27"/>
      <c r="G300" s="47"/>
      <c r="H300" s="62"/>
      <c r="I300" s="26"/>
      <c r="J300" s="63"/>
      <c r="K300" s="28"/>
      <c r="L300" s="47"/>
      <c r="M300" s="26"/>
      <c r="N300" s="26"/>
      <c r="O300" s="30"/>
      <c r="P300" s="27"/>
      <c r="Q300" s="26"/>
      <c r="R300" s="30"/>
      <c r="S300" s="31"/>
    </row>
    <row r="301" spans="4:19" s="4" customFormat="1" ht="19.7" customHeight="1">
      <c r="D301" s="27"/>
      <c r="E301" s="27"/>
      <c r="F301" s="27"/>
      <c r="G301" s="47"/>
      <c r="H301" s="62"/>
      <c r="I301" s="26"/>
      <c r="J301" s="63"/>
      <c r="K301" s="28"/>
      <c r="L301" s="47"/>
      <c r="M301" s="26"/>
      <c r="N301" s="26"/>
      <c r="O301" s="30"/>
      <c r="P301" s="27"/>
      <c r="Q301" s="26"/>
      <c r="R301" s="30"/>
      <c r="S301" s="31"/>
    </row>
    <row r="302" spans="4:19" s="4" customFormat="1" ht="19.7" customHeight="1">
      <c r="D302" s="27"/>
      <c r="E302" s="27"/>
      <c r="F302" s="27"/>
      <c r="G302" s="47"/>
      <c r="H302" s="62"/>
      <c r="I302" s="26"/>
      <c r="J302" s="63"/>
      <c r="K302" s="28"/>
      <c r="L302" s="47"/>
      <c r="M302" s="26"/>
      <c r="N302" s="26"/>
      <c r="O302" s="30"/>
      <c r="P302" s="27"/>
      <c r="Q302" s="26"/>
      <c r="R302" s="30"/>
      <c r="S302" s="31"/>
    </row>
    <row r="303" spans="4:19" s="4" customFormat="1" ht="19.7" customHeight="1">
      <c r="D303" s="27"/>
      <c r="E303" s="27"/>
      <c r="F303" s="27"/>
      <c r="G303" s="47"/>
      <c r="H303" s="62"/>
      <c r="I303" s="26"/>
      <c r="J303" s="63"/>
      <c r="K303" s="28"/>
      <c r="L303" s="47"/>
      <c r="M303" s="26"/>
      <c r="N303" s="26"/>
      <c r="O303" s="30"/>
      <c r="P303" s="27"/>
      <c r="Q303" s="26"/>
      <c r="R303" s="30"/>
      <c r="S303" s="31"/>
    </row>
    <row r="304" spans="4:19" s="4" customFormat="1" ht="19.7" customHeight="1">
      <c r="D304" s="27"/>
      <c r="E304" s="27"/>
      <c r="F304" s="27"/>
      <c r="G304" s="47"/>
      <c r="H304" s="62"/>
      <c r="I304" s="26"/>
      <c r="J304" s="63"/>
      <c r="K304" s="28"/>
      <c r="L304" s="47"/>
      <c r="M304" s="26"/>
      <c r="N304" s="26"/>
      <c r="O304" s="30"/>
      <c r="P304" s="27"/>
      <c r="Q304" s="26"/>
      <c r="R304" s="30"/>
      <c r="S304" s="31"/>
    </row>
    <row r="305" spans="4:19" s="4" customFormat="1" ht="19.7" customHeight="1">
      <c r="D305" s="27"/>
      <c r="E305" s="27"/>
      <c r="F305" s="27"/>
      <c r="G305" s="47"/>
      <c r="H305" s="62"/>
      <c r="I305" s="26"/>
      <c r="J305" s="63"/>
      <c r="K305" s="28"/>
      <c r="L305" s="47"/>
      <c r="M305" s="26"/>
      <c r="N305" s="26"/>
      <c r="O305" s="30"/>
      <c r="P305" s="27"/>
      <c r="Q305" s="26"/>
      <c r="R305" s="30"/>
      <c r="S305" s="31"/>
    </row>
    <row r="306" spans="4:19" s="4" customFormat="1" ht="19.7" customHeight="1">
      <c r="D306" s="27"/>
      <c r="E306" s="27"/>
      <c r="F306" s="27"/>
      <c r="G306" s="47"/>
      <c r="H306" s="62"/>
      <c r="I306" s="26"/>
      <c r="J306" s="63"/>
      <c r="K306" s="28"/>
      <c r="L306" s="47"/>
      <c r="M306" s="26"/>
      <c r="N306" s="26"/>
      <c r="O306" s="30"/>
      <c r="P306" s="27"/>
      <c r="Q306" s="26"/>
      <c r="R306" s="30"/>
      <c r="S306" s="31"/>
    </row>
    <row r="307" spans="4:19" s="4" customFormat="1" ht="19.7" customHeight="1">
      <c r="D307" s="27"/>
      <c r="E307" s="27"/>
      <c r="F307" s="27"/>
      <c r="G307" s="47"/>
      <c r="H307" s="62"/>
      <c r="I307" s="26"/>
      <c r="J307" s="63"/>
      <c r="K307" s="28"/>
      <c r="L307" s="47"/>
      <c r="M307" s="26"/>
      <c r="N307" s="26"/>
      <c r="O307" s="30"/>
      <c r="P307" s="27"/>
      <c r="Q307" s="26"/>
      <c r="R307" s="30"/>
      <c r="S307" s="31"/>
    </row>
    <row r="308" spans="4:19" s="4" customFormat="1" ht="19.7" customHeight="1">
      <c r="D308" s="27"/>
      <c r="E308" s="27"/>
      <c r="F308" s="27"/>
      <c r="G308" s="47"/>
      <c r="H308" s="62"/>
      <c r="I308" s="26"/>
      <c r="J308" s="63"/>
      <c r="K308" s="28"/>
      <c r="L308" s="47"/>
      <c r="M308" s="26"/>
      <c r="N308" s="26"/>
      <c r="O308" s="30"/>
      <c r="P308" s="27"/>
      <c r="Q308" s="26"/>
      <c r="R308" s="30"/>
      <c r="S308" s="31"/>
    </row>
    <row r="309" spans="4:19" s="4" customFormat="1" ht="19.7" customHeight="1">
      <c r="D309" s="27"/>
      <c r="E309" s="27"/>
      <c r="F309" s="27"/>
      <c r="G309" s="47"/>
      <c r="H309" s="62"/>
      <c r="I309" s="26"/>
      <c r="J309" s="63"/>
      <c r="K309" s="28"/>
      <c r="L309" s="47"/>
      <c r="M309" s="26"/>
      <c r="N309" s="26"/>
      <c r="O309" s="30"/>
      <c r="P309" s="27"/>
      <c r="Q309" s="26"/>
      <c r="R309" s="30"/>
      <c r="S309" s="31"/>
    </row>
    <row r="310" spans="4:19" s="4" customFormat="1" ht="19.7" customHeight="1">
      <c r="D310" s="27"/>
      <c r="E310" s="27"/>
      <c r="F310" s="27"/>
      <c r="G310" s="47"/>
      <c r="H310" s="62"/>
      <c r="I310" s="26"/>
      <c r="J310" s="63"/>
      <c r="K310" s="28"/>
      <c r="L310" s="47"/>
      <c r="M310" s="26"/>
      <c r="N310" s="26"/>
      <c r="O310" s="30"/>
      <c r="P310" s="27"/>
      <c r="Q310" s="26"/>
      <c r="R310" s="30"/>
      <c r="S310" s="31"/>
    </row>
    <row r="311" spans="4:19" s="4" customFormat="1" ht="19.7" customHeight="1">
      <c r="D311" s="27"/>
      <c r="E311" s="27"/>
      <c r="F311" s="27"/>
      <c r="G311" s="47"/>
      <c r="H311" s="62"/>
      <c r="I311" s="26"/>
      <c r="J311" s="63"/>
      <c r="K311" s="28"/>
      <c r="L311" s="47"/>
      <c r="M311" s="26"/>
      <c r="N311" s="26"/>
      <c r="O311" s="30"/>
      <c r="P311" s="27"/>
      <c r="Q311" s="26"/>
      <c r="R311" s="30"/>
      <c r="S311" s="31"/>
    </row>
    <row r="312" spans="4:19" s="4" customFormat="1" ht="19.7" customHeight="1">
      <c r="D312" s="27"/>
      <c r="E312" s="27"/>
      <c r="F312" s="27"/>
      <c r="G312" s="47"/>
      <c r="H312" s="62"/>
      <c r="I312" s="26"/>
      <c r="J312" s="63"/>
      <c r="K312" s="28"/>
      <c r="L312" s="47"/>
      <c r="M312" s="26"/>
      <c r="N312" s="26"/>
      <c r="O312" s="30"/>
      <c r="P312" s="27"/>
      <c r="Q312" s="26"/>
      <c r="R312" s="30"/>
      <c r="S312" s="31"/>
    </row>
    <row r="313" spans="4:19" s="4" customFormat="1" ht="19.7" customHeight="1">
      <c r="D313" s="27"/>
      <c r="E313" s="27"/>
      <c r="F313" s="27"/>
      <c r="G313" s="47"/>
      <c r="H313" s="62"/>
      <c r="I313" s="26"/>
      <c r="J313" s="63"/>
      <c r="K313" s="28"/>
      <c r="L313" s="47"/>
      <c r="M313" s="26"/>
      <c r="N313" s="26"/>
      <c r="O313" s="30"/>
      <c r="P313" s="27"/>
      <c r="Q313" s="26"/>
      <c r="R313" s="30"/>
      <c r="S313" s="31"/>
    </row>
    <row r="314" spans="4:19" s="4" customFormat="1" ht="19.7" customHeight="1">
      <c r="D314" s="27"/>
      <c r="E314" s="27"/>
      <c r="F314" s="27"/>
      <c r="G314" s="47"/>
      <c r="H314" s="62"/>
      <c r="I314" s="26"/>
      <c r="J314" s="63"/>
      <c r="K314" s="28"/>
      <c r="L314" s="47"/>
      <c r="M314" s="26"/>
      <c r="N314" s="26"/>
      <c r="O314" s="30"/>
      <c r="P314" s="27"/>
      <c r="Q314" s="26"/>
      <c r="R314" s="30"/>
      <c r="S314" s="31"/>
    </row>
    <row r="315" spans="4:19" s="4" customFormat="1" ht="19.7" customHeight="1">
      <c r="D315" s="27"/>
      <c r="E315" s="27"/>
      <c r="F315" s="27"/>
      <c r="G315" s="47"/>
      <c r="H315" s="62"/>
      <c r="I315" s="26"/>
      <c r="J315" s="63"/>
      <c r="K315" s="28"/>
      <c r="L315" s="47"/>
      <c r="M315" s="26"/>
      <c r="N315" s="26"/>
      <c r="O315" s="30"/>
      <c r="P315" s="27"/>
      <c r="Q315" s="26"/>
      <c r="R315" s="30"/>
      <c r="S315" s="31"/>
    </row>
    <row r="316" spans="4:19" s="4" customFormat="1" ht="19.7" customHeight="1">
      <c r="D316" s="27"/>
      <c r="E316" s="27"/>
      <c r="F316" s="27"/>
      <c r="G316" s="47"/>
      <c r="H316" s="62"/>
      <c r="I316" s="26"/>
      <c r="J316" s="63"/>
      <c r="K316" s="28"/>
      <c r="L316" s="47"/>
      <c r="M316" s="26"/>
      <c r="N316" s="26"/>
      <c r="O316" s="30"/>
      <c r="P316" s="27"/>
      <c r="Q316" s="26"/>
      <c r="R316" s="30"/>
      <c r="S316" s="31"/>
    </row>
    <row r="317" spans="4:19" s="4" customFormat="1" ht="19.7" customHeight="1">
      <c r="D317" s="27"/>
      <c r="E317" s="27"/>
      <c r="F317" s="27"/>
      <c r="G317" s="47"/>
      <c r="H317" s="62"/>
      <c r="I317" s="26"/>
      <c r="J317" s="63"/>
      <c r="K317" s="28"/>
      <c r="L317" s="47"/>
      <c r="M317" s="26"/>
      <c r="N317" s="26"/>
      <c r="O317" s="30"/>
      <c r="P317" s="27"/>
      <c r="Q317" s="26"/>
      <c r="R317" s="30"/>
      <c r="S317" s="31"/>
    </row>
    <row r="318" spans="4:19" s="4" customFormat="1" ht="19.7" customHeight="1">
      <c r="D318" s="27"/>
      <c r="E318" s="27"/>
      <c r="F318" s="27"/>
      <c r="G318" s="47"/>
      <c r="H318" s="62"/>
      <c r="I318" s="26"/>
      <c r="J318" s="63"/>
      <c r="K318" s="28"/>
      <c r="L318" s="47"/>
      <c r="M318" s="26"/>
      <c r="N318" s="26"/>
      <c r="O318" s="30"/>
      <c r="P318" s="27"/>
      <c r="Q318" s="26"/>
      <c r="R318" s="30"/>
      <c r="S318" s="31"/>
    </row>
    <row r="319" spans="4:19" s="4" customFormat="1" ht="19.7" customHeight="1">
      <c r="D319" s="27"/>
      <c r="E319" s="27"/>
      <c r="F319" s="27"/>
      <c r="G319" s="47"/>
      <c r="H319" s="62"/>
      <c r="I319" s="26"/>
      <c r="J319" s="63"/>
      <c r="K319" s="28"/>
      <c r="L319" s="47"/>
      <c r="M319" s="26"/>
      <c r="N319" s="26"/>
      <c r="O319" s="30"/>
      <c r="P319" s="27"/>
      <c r="Q319" s="26"/>
      <c r="R319" s="30"/>
      <c r="S319" s="31"/>
    </row>
    <row r="320" spans="4:19" s="4" customFormat="1" ht="19.7" customHeight="1">
      <c r="D320" s="27"/>
      <c r="E320" s="27"/>
      <c r="F320" s="27"/>
      <c r="G320" s="47"/>
      <c r="H320" s="62"/>
      <c r="I320" s="26"/>
      <c r="J320" s="63"/>
      <c r="K320" s="28"/>
      <c r="L320" s="47"/>
      <c r="M320" s="26"/>
      <c r="N320" s="26"/>
      <c r="O320" s="30"/>
      <c r="P320" s="27"/>
      <c r="Q320" s="26"/>
      <c r="R320" s="30"/>
      <c r="S320" s="31"/>
    </row>
    <row r="321" spans="4:19" s="4" customFormat="1" ht="19.7" customHeight="1">
      <c r="D321" s="27"/>
      <c r="E321" s="27"/>
      <c r="F321" s="27"/>
      <c r="G321" s="47"/>
      <c r="H321" s="62"/>
      <c r="I321" s="26"/>
      <c r="J321" s="63"/>
      <c r="K321" s="28"/>
      <c r="L321" s="47"/>
      <c r="M321" s="26"/>
      <c r="N321" s="26"/>
      <c r="O321" s="30"/>
      <c r="P321" s="27"/>
      <c r="Q321" s="26"/>
      <c r="R321" s="30"/>
      <c r="S321" s="31"/>
    </row>
    <row r="322" spans="4:19" s="4" customFormat="1" ht="19.7" customHeight="1">
      <c r="D322" s="27"/>
      <c r="E322" s="27"/>
      <c r="F322" s="27"/>
      <c r="G322" s="47"/>
      <c r="H322" s="62"/>
      <c r="I322" s="26"/>
      <c r="J322" s="63"/>
      <c r="K322" s="28"/>
      <c r="L322" s="47"/>
      <c r="M322" s="26"/>
      <c r="N322" s="26"/>
      <c r="O322" s="30"/>
      <c r="P322" s="27"/>
      <c r="Q322" s="26"/>
      <c r="R322" s="30"/>
      <c r="S322" s="31"/>
    </row>
    <row r="323" spans="4:19" s="4" customFormat="1" ht="19.7" customHeight="1">
      <c r="D323" s="27"/>
      <c r="E323" s="27"/>
      <c r="F323" s="27"/>
      <c r="G323" s="47"/>
      <c r="H323" s="62"/>
      <c r="I323" s="26"/>
      <c r="J323" s="63"/>
      <c r="K323" s="28"/>
      <c r="L323" s="47"/>
      <c r="M323" s="26"/>
      <c r="N323" s="26"/>
      <c r="O323" s="30"/>
      <c r="P323" s="27"/>
      <c r="Q323" s="26"/>
      <c r="R323" s="30"/>
      <c r="S323" s="31"/>
    </row>
    <row r="324" spans="4:19" s="4" customFormat="1" ht="19.7" customHeight="1">
      <c r="D324" s="27"/>
      <c r="E324" s="27"/>
      <c r="F324" s="27"/>
      <c r="G324" s="47"/>
      <c r="H324" s="62"/>
      <c r="I324" s="26"/>
      <c r="J324" s="63"/>
      <c r="K324" s="28"/>
      <c r="L324" s="47"/>
      <c r="M324" s="26"/>
      <c r="N324" s="26"/>
      <c r="O324" s="30"/>
      <c r="P324" s="27"/>
      <c r="Q324" s="26"/>
      <c r="R324" s="30"/>
      <c r="S324" s="31"/>
    </row>
    <row r="325" spans="4:19" s="4" customFormat="1" ht="19.7" customHeight="1">
      <c r="D325" s="27"/>
      <c r="E325" s="27"/>
      <c r="F325" s="27"/>
      <c r="G325" s="47"/>
      <c r="H325" s="62"/>
      <c r="I325" s="26"/>
      <c r="J325" s="63"/>
      <c r="K325" s="28"/>
      <c r="L325" s="47"/>
      <c r="M325" s="26"/>
      <c r="N325" s="26"/>
      <c r="O325" s="30"/>
      <c r="P325" s="27"/>
      <c r="Q325" s="26"/>
      <c r="R325" s="30"/>
      <c r="S325" s="31"/>
    </row>
    <row r="326" spans="4:19" s="4" customFormat="1" ht="19.7" customHeight="1">
      <c r="D326" s="27"/>
      <c r="E326" s="27"/>
      <c r="F326" s="27"/>
      <c r="G326" s="47"/>
      <c r="H326" s="62"/>
      <c r="I326" s="26"/>
      <c r="J326" s="63"/>
      <c r="K326" s="28"/>
      <c r="L326" s="47"/>
      <c r="M326" s="26"/>
      <c r="N326" s="26"/>
      <c r="O326" s="30"/>
      <c r="P326" s="27"/>
      <c r="Q326" s="26"/>
      <c r="R326" s="30"/>
      <c r="S326" s="31"/>
    </row>
    <row r="327" spans="4:19" s="4" customFormat="1" ht="19.7" customHeight="1">
      <c r="D327" s="27"/>
      <c r="E327" s="27"/>
      <c r="F327" s="27"/>
      <c r="G327" s="47"/>
      <c r="H327" s="62"/>
      <c r="I327" s="26"/>
      <c r="J327" s="63"/>
      <c r="K327" s="28"/>
      <c r="L327" s="47"/>
      <c r="M327" s="26"/>
      <c r="N327" s="26"/>
      <c r="O327" s="30"/>
      <c r="P327" s="27"/>
      <c r="Q327" s="26"/>
      <c r="R327" s="30"/>
      <c r="S327" s="31"/>
    </row>
    <row r="328" spans="4:19" s="4" customFormat="1" ht="19.7" customHeight="1">
      <c r="D328" s="27"/>
      <c r="E328" s="27"/>
      <c r="F328" s="27"/>
      <c r="G328" s="47"/>
      <c r="H328" s="62"/>
      <c r="I328" s="26"/>
      <c r="J328" s="63"/>
      <c r="K328" s="28"/>
      <c r="L328" s="47"/>
      <c r="M328" s="26"/>
      <c r="N328" s="26"/>
      <c r="O328" s="30"/>
      <c r="P328" s="27"/>
      <c r="Q328" s="26"/>
      <c r="R328" s="30"/>
      <c r="S328" s="31"/>
    </row>
    <row r="329" spans="4:19" s="4" customFormat="1" ht="19.7" customHeight="1">
      <c r="D329" s="27"/>
      <c r="E329" s="27"/>
      <c r="F329" s="27"/>
      <c r="G329" s="47"/>
      <c r="H329" s="62"/>
      <c r="I329" s="26"/>
      <c r="J329" s="63"/>
      <c r="K329" s="28"/>
      <c r="L329" s="47"/>
      <c r="M329" s="26"/>
      <c r="N329" s="26"/>
      <c r="O329" s="30"/>
      <c r="P329" s="27"/>
      <c r="Q329" s="26"/>
      <c r="R329" s="30"/>
      <c r="S329" s="31"/>
    </row>
    <row r="330" spans="4:19" s="4" customFormat="1" ht="19.7" customHeight="1">
      <c r="D330" s="27"/>
      <c r="E330" s="27"/>
      <c r="F330" s="27"/>
      <c r="G330" s="47"/>
      <c r="H330" s="62"/>
      <c r="I330" s="26"/>
      <c r="J330" s="63"/>
      <c r="K330" s="28"/>
      <c r="L330" s="47"/>
      <c r="M330" s="26"/>
      <c r="N330" s="26"/>
      <c r="O330" s="30"/>
      <c r="P330" s="27"/>
      <c r="Q330" s="26"/>
      <c r="R330" s="30"/>
      <c r="S330" s="31"/>
    </row>
    <row r="331" spans="4:19" s="4" customFormat="1" ht="19.7" customHeight="1">
      <c r="D331" s="27"/>
      <c r="E331" s="27"/>
      <c r="F331" s="27"/>
      <c r="G331" s="47"/>
      <c r="H331" s="62"/>
      <c r="I331" s="26"/>
      <c r="J331" s="63"/>
      <c r="K331" s="28"/>
      <c r="L331" s="47"/>
      <c r="M331" s="26"/>
      <c r="N331" s="26"/>
      <c r="O331" s="30"/>
      <c r="P331" s="27"/>
      <c r="Q331" s="26"/>
      <c r="R331" s="30"/>
      <c r="S331" s="31"/>
    </row>
    <row r="332" spans="4:19" s="4" customFormat="1" ht="19.7" customHeight="1">
      <c r="D332" s="27"/>
      <c r="E332" s="27"/>
      <c r="F332" s="27"/>
      <c r="G332" s="47"/>
      <c r="H332" s="62"/>
      <c r="I332" s="26"/>
      <c r="J332" s="63"/>
      <c r="K332" s="28"/>
      <c r="L332" s="47"/>
      <c r="M332" s="26"/>
      <c r="N332" s="26"/>
      <c r="O332" s="30"/>
      <c r="P332" s="27"/>
      <c r="Q332" s="26"/>
      <c r="R332" s="30"/>
      <c r="S332" s="31"/>
    </row>
    <row r="333" spans="4:19" s="4" customFormat="1" ht="19.7" customHeight="1">
      <c r="D333" s="27"/>
      <c r="E333" s="27"/>
      <c r="F333" s="27"/>
      <c r="G333" s="47"/>
      <c r="H333" s="62"/>
      <c r="I333" s="26"/>
      <c r="J333" s="63"/>
      <c r="K333" s="28"/>
      <c r="L333" s="47"/>
      <c r="M333" s="26"/>
      <c r="N333" s="26"/>
      <c r="O333" s="30"/>
      <c r="P333" s="27"/>
      <c r="Q333" s="26"/>
      <c r="R333" s="30"/>
      <c r="S333" s="31"/>
    </row>
    <row r="334" spans="4:19" s="4" customFormat="1" ht="19.7" customHeight="1">
      <c r="D334" s="27"/>
      <c r="E334" s="27"/>
      <c r="F334" s="27"/>
      <c r="G334" s="47"/>
      <c r="H334" s="62"/>
      <c r="I334" s="26"/>
      <c r="J334" s="63"/>
      <c r="K334" s="28"/>
      <c r="L334" s="47"/>
      <c r="M334" s="26"/>
      <c r="N334" s="26"/>
      <c r="O334" s="30"/>
      <c r="P334" s="27"/>
      <c r="Q334" s="26"/>
      <c r="R334" s="30"/>
      <c r="S334" s="31"/>
    </row>
    <row r="335" spans="4:19" s="4" customFormat="1" ht="19.7" customHeight="1">
      <c r="D335" s="27"/>
      <c r="E335" s="27"/>
      <c r="F335" s="27"/>
      <c r="G335" s="47"/>
      <c r="H335" s="62"/>
      <c r="I335" s="26"/>
      <c r="J335" s="63"/>
      <c r="K335" s="28"/>
      <c r="L335" s="47"/>
      <c r="M335" s="26"/>
      <c r="N335" s="26"/>
      <c r="O335" s="30"/>
      <c r="P335" s="27"/>
      <c r="Q335" s="26"/>
      <c r="R335" s="30"/>
      <c r="S335" s="31"/>
    </row>
    <row r="336" spans="4:19" s="4" customFormat="1" ht="19.7" customHeight="1">
      <c r="D336" s="27"/>
      <c r="E336" s="27"/>
      <c r="F336" s="27"/>
      <c r="G336" s="47"/>
      <c r="H336" s="62"/>
      <c r="I336" s="26"/>
      <c r="J336" s="63"/>
      <c r="K336" s="28"/>
      <c r="L336" s="47"/>
      <c r="M336" s="26"/>
      <c r="N336" s="26"/>
      <c r="O336" s="30"/>
      <c r="P336" s="27"/>
      <c r="Q336" s="26"/>
      <c r="R336" s="30"/>
      <c r="S336" s="31"/>
    </row>
    <row r="337" spans="4:19" s="4" customFormat="1" ht="19.7" customHeight="1">
      <c r="D337" s="27"/>
      <c r="E337" s="27"/>
      <c r="F337" s="27"/>
      <c r="G337" s="47"/>
      <c r="H337" s="62"/>
      <c r="I337" s="26"/>
      <c r="J337" s="63"/>
      <c r="K337" s="28"/>
      <c r="L337" s="47"/>
      <c r="M337" s="26"/>
      <c r="N337" s="26"/>
      <c r="O337" s="30"/>
      <c r="P337" s="27"/>
      <c r="Q337" s="26"/>
      <c r="R337" s="30"/>
      <c r="S337" s="31"/>
    </row>
    <row r="338" spans="4:19" s="4" customFormat="1" ht="19.7" customHeight="1">
      <c r="D338" s="27"/>
      <c r="E338" s="27"/>
      <c r="F338" s="27"/>
      <c r="G338" s="47"/>
      <c r="H338" s="62"/>
      <c r="I338" s="26"/>
      <c r="J338" s="63"/>
      <c r="K338" s="28"/>
      <c r="L338" s="47"/>
      <c r="M338" s="26"/>
      <c r="N338" s="26"/>
      <c r="O338" s="30"/>
      <c r="P338" s="27"/>
      <c r="Q338" s="26"/>
      <c r="R338" s="30"/>
      <c r="S338" s="31"/>
    </row>
    <row r="339" spans="4:19" s="4" customFormat="1" ht="19.7" customHeight="1">
      <c r="D339" s="27"/>
      <c r="E339" s="27"/>
      <c r="F339" s="27"/>
      <c r="G339" s="47"/>
      <c r="H339" s="62"/>
      <c r="I339" s="26"/>
      <c r="J339" s="63"/>
      <c r="K339" s="28"/>
      <c r="L339" s="47"/>
      <c r="M339" s="26"/>
      <c r="N339" s="26"/>
      <c r="O339" s="30"/>
      <c r="P339" s="27"/>
      <c r="Q339" s="26"/>
      <c r="R339" s="30"/>
      <c r="S339" s="31"/>
    </row>
    <row r="340" spans="4:19" s="4" customFormat="1" ht="19.7" customHeight="1">
      <c r="D340" s="27"/>
      <c r="E340" s="27"/>
      <c r="F340" s="27"/>
      <c r="G340" s="47"/>
      <c r="H340" s="62"/>
      <c r="I340" s="26"/>
      <c r="J340" s="63"/>
      <c r="K340" s="28"/>
      <c r="L340" s="47"/>
      <c r="M340" s="26"/>
      <c r="N340" s="26"/>
      <c r="O340" s="30"/>
      <c r="P340" s="27"/>
      <c r="Q340" s="26"/>
      <c r="R340" s="30"/>
      <c r="S340" s="31"/>
    </row>
    <row r="341" spans="4:19" s="4" customFormat="1" ht="19.7" customHeight="1">
      <c r="D341" s="27"/>
      <c r="E341" s="27"/>
      <c r="F341" s="27"/>
      <c r="G341" s="47"/>
      <c r="H341" s="62"/>
      <c r="I341" s="26"/>
      <c r="J341" s="63"/>
      <c r="K341" s="28"/>
      <c r="L341" s="47"/>
      <c r="M341" s="26"/>
      <c r="N341" s="26"/>
      <c r="O341" s="30"/>
      <c r="P341" s="27"/>
      <c r="Q341" s="26"/>
      <c r="R341" s="30"/>
      <c r="S341" s="31"/>
    </row>
    <row r="342" spans="4:19" s="4" customFormat="1" ht="19.7" customHeight="1">
      <c r="D342" s="27"/>
      <c r="E342" s="27"/>
      <c r="F342" s="27"/>
      <c r="G342" s="47"/>
      <c r="H342" s="62"/>
      <c r="I342" s="26"/>
      <c r="J342" s="63"/>
      <c r="K342" s="28"/>
      <c r="L342" s="47"/>
      <c r="M342" s="26"/>
      <c r="N342" s="26"/>
      <c r="O342" s="30"/>
      <c r="P342" s="27"/>
      <c r="Q342" s="26"/>
      <c r="R342" s="30"/>
      <c r="S342" s="31"/>
    </row>
    <row r="343" spans="4:19" s="4" customFormat="1" ht="19.7" customHeight="1">
      <c r="D343" s="27"/>
      <c r="E343" s="27"/>
      <c r="F343" s="27"/>
      <c r="G343" s="47"/>
      <c r="H343" s="62"/>
      <c r="I343" s="26"/>
      <c r="J343" s="63"/>
      <c r="K343" s="28"/>
      <c r="L343" s="47"/>
      <c r="M343" s="26"/>
      <c r="N343" s="26"/>
      <c r="O343" s="30"/>
      <c r="P343" s="27"/>
      <c r="Q343" s="26"/>
      <c r="R343" s="30"/>
      <c r="S343" s="31"/>
    </row>
    <row r="344" spans="4:19" s="4" customFormat="1" ht="19.7" customHeight="1">
      <c r="D344" s="27"/>
      <c r="E344" s="27"/>
      <c r="F344" s="27"/>
      <c r="G344" s="47"/>
      <c r="H344" s="62"/>
      <c r="I344" s="26"/>
      <c r="J344" s="63"/>
      <c r="K344" s="28"/>
      <c r="L344" s="47"/>
      <c r="M344" s="26"/>
      <c r="N344" s="26"/>
      <c r="O344" s="30"/>
      <c r="P344" s="27"/>
      <c r="Q344" s="26"/>
      <c r="R344" s="30"/>
      <c r="S344" s="31"/>
    </row>
    <row r="345" spans="4:19" s="4" customFormat="1" ht="19.7" customHeight="1">
      <c r="D345" s="27"/>
      <c r="E345" s="27"/>
      <c r="F345" s="27"/>
      <c r="G345" s="47"/>
      <c r="H345" s="62"/>
      <c r="I345" s="26"/>
      <c r="J345" s="63"/>
      <c r="K345" s="28"/>
      <c r="L345" s="47"/>
      <c r="M345" s="26"/>
      <c r="N345" s="26"/>
      <c r="O345" s="30"/>
      <c r="P345" s="27"/>
      <c r="Q345" s="26"/>
      <c r="R345" s="30"/>
      <c r="S345" s="31"/>
    </row>
    <row r="346" spans="4:19" s="4" customFormat="1" ht="19.7" customHeight="1">
      <c r="D346" s="27"/>
      <c r="E346" s="27"/>
      <c r="F346" s="27"/>
      <c r="G346" s="47"/>
      <c r="H346" s="62"/>
      <c r="I346" s="26"/>
      <c r="J346" s="63"/>
      <c r="K346" s="28"/>
      <c r="L346" s="47"/>
      <c r="M346" s="26"/>
      <c r="N346" s="26"/>
      <c r="O346" s="30"/>
      <c r="P346" s="27"/>
      <c r="Q346" s="26"/>
      <c r="R346" s="30"/>
      <c r="S346" s="31"/>
    </row>
    <row r="347" spans="4:19" s="4" customFormat="1" ht="19.7" customHeight="1">
      <c r="D347" s="27"/>
      <c r="E347" s="27"/>
      <c r="F347" s="27"/>
      <c r="G347" s="47"/>
      <c r="H347" s="62"/>
      <c r="I347" s="26"/>
      <c r="J347" s="63"/>
      <c r="K347" s="28"/>
      <c r="L347" s="47"/>
      <c r="M347" s="26"/>
      <c r="N347" s="26"/>
      <c r="O347" s="30"/>
      <c r="P347" s="27"/>
      <c r="Q347" s="26"/>
      <c r="R347" s="30"/>
      <c r="S347" s="31"/>
    </row>
    <row r="348" spans="4:19" s="4" customFormat="1" ht="19.7" customHeight="1">
      <c r="D348" s="27"/>
      <c r="E348" s="27"/>
      <c r="F348" s="27"/>
      <c r="G348" s="47"/>
      <c r="H348" s="62"/>
      <c r="I348" s="26"/>
      <c r="J348" s="63"/>
      <c r="K348" s="28"/>
      <c r="L348" s="47"/>
      <c r="M348" s="26"/>
      <c r="N348" s="26"/>
      <c r="O348" s="30"/>
      <c r="P348" s="27"/>
      <c r="Q348" s="26"/>
      <c r="R348" s="30"/>
      <c r="S348" s="31"/>
    </row>
    <row r="349" spans="4:19" s="4" customFormat="1" ht="19.7" customHeight="1">
      <c r="D349" s="27"/>
      <c r="E349" s="27"/>
      <c r="F349" s="27"/>
      <c r="G349" s="47"/>
      <c r="H349" s="62"/>
      <c r="I349" s="26"/>
      <c r="J349" s="63"/>
      <c r="K349" s="28"/>
      <c r="L349" s="47"/>
      <c r="M349" s="26"/>
      <c r="N349" s="26"/>
      <c r="O349" s="30"/>
      <c r="P349" s="27"/>
      <c r="Q349" s="26"/>
      <c r="R349" s="30"/>
      <c r="S349" s="31"/>
    </row>
    <row r="350" spans="4:19" s="4" customFormat="1" ht="19.7" customHeight="1">
      <c r="D350" s="27"/>
      <c r="E350" s="27"/>
      <c r="F350" s="27"/>
      <c r="G350" s="47"/>
      <c r="H350" s="62"/>
      <c r="I350" s="26"/>
      <c r="J350" s="63"/>
      <c r="K350" s="28"/>
      <c r="L350" s="47"/>
      <c r="M350" s="26"/>
      <c r="N350" s="26"/>
      <c r="O350" s="30"/>
      <c r="P350" s="27"/>
      <c r="Q350" s="26"/>
      <c r="R350" s="30"/>
      <c r="S350" s="31"/>
    </row>
    <row r="351" spans="4:19" s="4" customFormat="1" ht="19.7" customHeight="1">
      <c r="D351" s="27"/>
      <c r="E351" s="27"/>
      <c r="F351" s="27"/>
      <c r="G351" s="47"/>
      <c r="H351" s="62"/>
      <c r="I351" s="26"/>
      <c r="J351" s="63"/>
      <c r="K351" s="28"/>
      <c r="L351" s="47"/>
      <c r="M351" s="26"/>
      <c r="N351" s="26"/>
      <c r="O351" s="30"/>
      <c r="P351" s="27"/>
      <c r="Q351" s="26"/>
      <c r="R351" s="30"/>
      <c r="S351" s="31"/>
    </row>
    <row r="352" spans="4:19" s="4" customFormat="1" ht="19.7" customHeight="1">
      <c r="D352" s="27"/>
      <c r="E352" s="27"/>
      <c r="F352" s="27"/>
      <c r="G352" s="47"/>
      <c r="H352" s="62"/>
      <c r="I352" s="26"/>
      <c r="J352" s="63"/>
      <c r="K352" s="28"/>
      <c r="L352" s="47"/>
      <c r="M352" s="26"/>
      <c r="N352" s="26"/>
      <c r="O352" s="30"/>
      <c r="P352" s="27"/>
      <c r="Q352" s="26"/>
      <c r="R352" s="30"/>
      <c r="S352" s="31"/>
    </row>
    <row r="353" spans="4:19" s="4" customFormat="1" ht="19.7" customHeight="1">
      <c r="D353" s="27"/>
      <c r="E353" s="27"/>
      <c r="F353" s="27"/>
      <c r="G353" s="47"/>
      <c r="H353" s="62"/>
      <c r="I353" s="26"/>
      <c r="J353" s="63"/>
      <c r="K353" s="28"/>
      <c r="L353" s="47"/>
      <c r="M353" s="26"/>
      <c r="N353" s="26"/>
      <c r="O353" s="30"/>
      <c r="P353" s="27"/>
      <c r="Q353" s="26"/>
      <c r="R353" s="30"/>
      <c r="S353" s="31"/>
    </row>
    <row r="354" spans="4:19" s="4" customFormat="1" ht="19.7" customHeight="1">
      <c r="D354" s="27"/>
      <c r="E354" s="27"/>
      <c r="F354" s="27"/>
      <c r="G354" s="47"/>
      <c r="H354" s="62"/>
      <c r="I354" s="26"/>
      <c r="J354" s="63"/>
      <c r="K354" s="28"/>
      <c r="L354" s="47"/>
      <c r="M354" s="26"/>
      <c r="N354" s="26"/>
      <c r="O354" s="30"/>
      <c r="P354" s="27"/>
      <c r="Q354" s="26"/>
      <c r="R354" s="30"/>
      <c r="S354" s="31"/>
    </row>
    <row r="355" spans="4:19" s="4" customFormat="1" ht="19.7" customHeight="1">
      <c r="D355" s="27"/>
      <c r="E355" s="27"/>
      <c r="F355" s="27"/>
      <c r="G355" s="47"/>
      <c r="H355" s="62"/>
      <c r="I355" s="26"/>
      <c r="J355" s="63"/>
      <c r="K355" s="28"/>
      <c r="L355" s="47"/>
      <c r="M355" s="26"/>
      <c r="N355" s="26"/>
      <c r="O355" s="30"/>
      <c r="P355" s="27"/>
      <c r="Q355" s="26"/>
      <c r="R355" s="30"/>
      <c r="S355" s="31"/>
    </row>
    <row r="356" spans="4:19" s="4" customFormat="1" ht="19.7" customHeight="1">
      <c r="D356" s="27"/>
      <c r="E356" s="27"/>
      <c r="F356" s="27"/>
      <c r="G356" s="47"/>
      <c r="H356" s="62"/>
      <c r="I356" s="26"/>
      <c r="J356" s="63"/>
      <c r="K356" s="28"/>
      <c r="L356" s="47"/>
      <c r="M356" s="26"/>
      <c r="N356" s="26"/>
      <c r="O356" s="30"/>
      <c r="P356" s="27"/>
      <c r="Q356" s="26"/>
      <c r="R356" s="30"/>
      <c r="S356" s="31"/>
    </row>
    <row r="357" spans="4:19" s="4" customFormat="1" ht="19.7" customHeight="1">
      <c r="D357" s="27"/>
      <c r="E357" s="27"/>
      <c r="F357" s="27"/>
      <c r="G357" s="47"/>
      <c r="H357" s="62"/>
      <c r="I357" s="26"/>
      <c r="J357" s="63"/>
      <c r="K357" s="28"/>
      <c r="L357" s="47"/>
      <c r="M357" s="26"/>
      <c r="N357" s="26"/>
      <c r="O357" s="30"/>
      <c r="P357" s="27"/>
      <c r="Q357" s="26"/>
      <c r="R357" s="30"/>
      <c r="S357" s="31"/>
    </row>
    <row r="358" spans="4:19" s="4" customFormat="1" ht="19.7" customHeight="1">
      <c r="D358" s="27"/>
      <c r="E358" s="27"/>
      <c r="F358" s="27"/>
      <c r="G358" s="47"/>
      <c r="H358" s="62"/>
      <c r="I358" s="26"/>
      <c r="J358" s="63"/>
      <c r="K358" s="28"/>
      <c r="L358" s="47"/>
      <c r="M358" s="26"/>
      <c r="N358" s="26"/>
      <c r="O358" s="30"/>
      <c r="P358" s="27"/>
      <c r="Q358" s="26"/>
      <c r="R358" s="30"/>
      <c r="S358" s="31"/>
    </row>
    <row r="359" spans="4:19" s="4" customFormat="1" ht="19.7" customHeight="1">
      <c r="D359" s="27"/>
      <c r="E359" s="27"/>
      <c r="F359" s="27"/>
      <c r="G359" s="47"/>
      <c r="H359" s="62"/>
      <c r="I359" s="26"/>
      <c r="J359" s="63"/>
      <c r="K359" s="28"/>
      <c r="L359" s="47"/>
      <c r="M359" s="26"/>
      <c r="N359" s="26"/>
      <c r="O359" s="30"/>
      <c r="P359" s="27"/>
      <c r="Q359" s="26"/>
      <c r="R359" s="30"/>
      <c r="S359" s="31"/>
    </row>
    <row r="360" spans="4:19" s="4" customFormat="1" ht="19.7" customHeight="1">
      <c r="D360" s="27"/>
      <c r="E360" s="27"/>
      <c r="F360" s="27"/>
      <c r="G360" s="47"/>
      <c r="H360" s="62"/>
      <c r="I360" s="26"/>
      <c r="J360" s="63"/>
      <c r="K360" s="28"/>
      <c r="L360" s="47"/>
      <c r="M360" s="26"/>
      <c r="N360" s="26"/>
      <c r="O360" s="30"/>
      <c r="P360" s="27"/>
      <c r="Q360" s="26"/>
      <c r="R360" s="30"/>
      <c r="S360" s="31"/>
    </row>
    <row r="361" spans="4:19" s="4" customFormat="1" ht="19.7" customHeight="1">
      <c r="D361" s="27"/>
      <c r="E361" s="27"/>
      <c r="F361" s="27"/>
      <c r="G361" s="47"/>
      <c r="H361" s="62"/>
      <c r="I361" s="26"/>
      <c r="J361" s="63"/>
      <c r="K361" s="28"/>
      <c r="L361" s="47"/>
      <c r="M361" s="26"/>
      <c r="N361" s="26"/>
      <c r="O361" s="30"/>
      <c r="P361" s="27"/>
      <c r="Q361" s="26"/>
      <c r="R361" s="30"/>
      <c r="S361" s="31"/>
    </row>
    <row r="362" spans="4:19" s="4" customFormat="1" ht="19.7" customHeight="1">
      <c r="D362" s="27"/>
      <c r="E362" s="27"/>
      <c r="F362" s="27"/>
      <c r="G362" s="47"/>
      <c r="H362" s="62"/>
      <c r="I362" s="26"/>
      <c r="J362" s="63"/>
      <c r="K362" s="28"/>
      <c r="L362" s="47"/>
      <c r="M362" s="26"/>
      <c r="N362" s="26"/>
      <c r="O362" s="30"/>
      <c r="P362" s="27"/>
      <c r="Q362" s="26"/>
      <c r="R362" s="30"/>
      <c r="S362" s="31"/>
    </row>
    <row r="363" spans="4:19" s="4" customFormat="1" ht="19.7" customHeight="1">
      <c r="D363" s="27"/>
      <c r="E363" s="27"/>
      <c r="F363" s="27"/>
      <c r="G363" s="47"/>
      <c r="H363" s="62"/>
      <c r="I363" s="26"/>
      <c r="J363" s="63"/>
      <c r="K363" s="28"/>
      <c r="L363" s="47"/>
      <c r="M363" s="26"/>
      <c r="N363" s="26"/>
      <c r="O363" s="30"/>
      <c r="P363" s="27"/>
      <c r="Q363" s="26"/>
      <c r="R363" s="30"/>
      <c r="S363" s="31"/>
    </row>
    <row r="364" spans="4:19" s="4" customFormat="1" ht="19.7" customHeight="1">
      <c r="D364" s="27"/>
      <c r="E364" s="27"/>
      <c r="F364" s="27"/>
      <c r="G364" s="47"/>
      <c r="H364" s="62"/>
      <c r="I364" s="26"/>
      <c r="J364" s="63"/>
      <c r="K364" s="28"/>
      <c r="L364" s="47"/>
      <c r="M364" s="26"/>
      <c r="N364" s="26"/>
      <c r="O364" s="30"/>
      <c r="P364" s="27"/>
      <c r="Q364" s="26"/>
      <c r="R364" s="30"/>
      <c r="S364" s="31"/>
    </row>
    <row r="365" spans="4:19" s="4" customFormat="1" ht="19.7" customHeight="1">
      <c r="D365" s="27"/>
      <c r="E365" s="27"/>
      <c r="F365" s="27"/>
      <c r="G365" s="47"/>
      <c r="H365" s="62"/>
      <c r="I365" s="26"/>
      <c r="J365" s="63"/>
      <c r="K365" s="28"/>
      <c r="L365" s="47"/>
      <c r="M365" s="26"/>
      <c r="N365" s="26"/>
      <c r="O365" s="30"/>
      <c r="P365" s="27"/>
      <c r="Q365" s="26"/>
      <c r="R365" s="30"/>
      <c r="S365" s="31"/>
    </row>
    <row r="366" spans="4:19" s="4" customFormat="1" ht="19.7" customHeight="1">
      <c r="D366" s="27"/>
      <c r="E366" s="27"/>
      <c r="F366" s="27"/>
      <c r="G366" s="47"/>
      <c r="H366" s="62"/>
      <c r="I366" s="26"/>
      <c r="J366" s="63"/>
      <c r="K366" s="28"/>
      <c r="L366" s="47"/>
      <c r="M366" s="26"/>
      <c r="N366" s="26"/>
      <c r="O366" s="30"/>
      <c r="P366" s="27"/>
      <c r="Q366" s="26"/>
      <c r="R366" s="30"/>
      <c r="S366" s="31"/>
    </row>
    <row r="367" spans="4:19" s="4" customFormat="1" ht="19.7" customHeight="1">
      <c r="D367" s="27"/>
      <c r="E367" s="27"/>
      <c r="F367" s="27"/>
      <c r="G367" s="47"/>
      <c r="H367" s="62"/>
      <c r="I367" s="26"/>
      <c r="J367" s="63"/>
      <c r="K367" s="28"/>
      <c r="L367" s="47"/>
      <c r="M367" s="26"/>
      <c r="N367" s="26"/>
      <c r="O367" s="30"/>
      <c r="P367" s="27"/>
      <c r="Q367" s="26"/>
      <c r="R367" s="30"/>
      <c r="S367" s="31"/>
    </row>
    <row r="368" spans="4:19" s="4" customFormat="1" ht="19.7" customHeight="1">
      <c r="D368" s="27"/>
      <c r="E368" s="27"/>
      <c r="F368" s="27"/>
      <c r="G368" s="47"/>
      <c r="H368" s="62"/>
      <c r="I368" s="26"/>
      <c r="J368" s="63"/>
      <c r="K368" s="28"/>
      <c r="L368" s="47"/>
      <c r="M368" s="26"/>
      <c r="N368" s="26"/>
      <c r="O368" s="30"/>
      <c r="P368" s="27"/>
      <c r="Q368" s="26"/>
      <c r="R368" s="30"/>
      <c r="S368" s="31"/>
    </row>
    <row r="369" spans="4:19" s="4" customFormat="1" ht="19.7" customHeight="1">
      <c r="D369" s="27"/>
      <c r="E369" s="27"/>
      <c r="F369" s="27"/>
      <c r="G369" s="47"/>
      <c r="H369" s="62"/>
      <c r="I369" s="26"/>
      <c r="J369" s="63"/>
      <c r="K369" s="28"/>
      <c r="L369" s="47"/>
      <c r="M369" s="26"/>
      <c r="N369" s="26"/>
      <c r="O369" s="30"/>
      <c r="P369" s="27"/>
      <c r="Q369" s="26"/>
      <c r="R369" s="30"/>
      <c r="S369" s="31"/>
    </row>
    <row r="370" spans="4:19" s="4" customFormat="1" ht="19.7" customHeight="1">
      <c r="D370" s="27"/>
      <c r="E370" s="27"/>
      <c r="F370" s="27"/>
      <c r="G370" s="47"/>
      <c r="H370" s="62"/>
      <c r="I370" s="26"/>
      <c r="J370" s="63"/>
      <c r="K370" s="28"/>
      <c r="L370" s="47"/>
      <c r="M370" s="26"/>
      <c r="N370" s="26"/>
      <c r="O370" s="30"/>
      <c r="P370" s="27"/>
      <c r="Q370" s="26"/>
      <c r="R370" s="30"/>
      <c r="S370" s="31"/>
    </row>
    <row r="371" spans="4:19" s="4" customFormat="1" ht="19.7" customHeight="1">
      <c r="D371" s="27"/>
      <c r="E371" s="27"/>
      <c r="F371" s="27"/>
      <c r="G371" s="47"/>
      <c r="H371" s="62"/>
      <c r="I371" s="26"/>
      <c r="J371" s="63"/>
      <c r="K371" s="28"/>
      <c r="L371" s="47"/>
      <c r="M371" s="26"/>
      <c r="N371" s="26"/>
      <c r="O371" s="30"/>
      <c r="P371" s="27"/>
      <c r="Q371" s="26"/>
      <c r="R371" s="30"/>
      <c r="S371" s="31"/>
    </row>
    <row r="372" spans="4:19" s="4" customFormat="1" ht="19.7" customHeight="1">
      <c r="D372" s="27"/>
      <c r="E372" s="27"/>
      <c r="F372" s="27"/>
      <c r="G372" s="47"/>
      <c r="H372" s="62"/>
      <c r="I372" s="26"/>
      <c r="J372" s="63"/>
      <c r="K372" s="28"/>
      <c r="L372" s="47"/>
      <c r="M372" s="26"/>
      <c r="N372" s="26"/>
      <c r="O372" s="30"/>
      <c r="P372" s="27"/>
      <c r="Q372" s="26"/>
      <c r="R372" s="30"/>
      <c r="S372" s="31"/>
    </row>
    <row r="373" spans="4:19" s="4" customFormat="1" ht="19.7" customHeight="1">
      <c r="D373" s="27"/>
      <c r="E373" s="27"/>
      <c r="F373" s="27"/>
      <c r="G373" s="47"/>
      <c r="H373" s="62"/>
      <c r="I373" s="26"/>
      <c r="J373" s="63"/>
      <c r="K373" s="28"/>
      <c r="L373" s="47"/>
      <c r="M373" s="26"/>
      <c r="N373" s="26"/>
      <c r="O373" s="30"/>
      <c r="P373" s="27"/>
      <c r="Q373" s="26"/>
      <c r="R373" s="30"/>
      <c r="S373" s="31"/>
    </row>
    <row r="374" spans="4:19" s="4" customFormat="1" ht="19.7" customHeight="1">
      <c r="D374" s="27"/>
      <c r="E374" s="27"/>
      <c r="F374" s="27"/>
      <c r="G374" s="47"/>
      <c r="H374" s="62"/>
      <c r="I374" s="26"/>
      <c r="J374" s="63"/>
      <c r="K374" s="28"/>
      <c r="L374" s="47"/>
      <c r="M374" s="26"/>
      <c r="N374" s="26"/>
      <c r="O374" s="30"/>
      <c r="P374" s="27"/>
      <c r="Q374" s="26"/>
      <c r="R374" s="30"/>
      <c r="S374" s="31"/>
    </row>
    <row r="375" spans="4:19" s="4" customFormat="1" ht="19.7" customHeight="1">
      <c r="D375" s="27"/>
      <c r="E375" s="27"/>
      <c r="F375" s="27"/>
      <c r="G375" s="47"/>
      <c r="H375" s="62"/>
      <c r="I375" s="26"/>
      <c r="J375" s="63"/>
      <c r="K375" s="28"/>
      <c r="L375" s="47"/>
      <c r="M375" s="26"/>
      <c r="N375" s="26"/>
      <c r="O375" s="30"/>
      <c r="P375" s="27"/>
      <c r="Q375" s="26"/>
      <c r="R375" s="30"/>
      <c r="S375" s="31"/>
    </row>
    <row r="376" spans="4:19" s="4" customFormat="1" ht="19.7" customHeight="1">
      <c r="D376" s="27"/>
      <c r="E376" s="27"/>
      <c r="F376" s="27"/>
      <c r="G376" s="47"/>
      <c r="H376" s="62"/>
      <c r="I376" s="26"/>
      <c r="J376" s="63"/>
      <c r="K376" s="28"/>
      <c r="L376" s="47"/>
      <c r="M376" s="26"/>
      <c r="N376" s="26"/>
      <c r="O376" s="30"/>
      <c r="P376" s="27"/>
      <c r="Q376" s="26"/>
      <c r="R376" s="30"/>
      <c r="S376" s="31"/>
    </row>
    <row r="377" spans="4:19" s="4" customFormat="1" ht="19.7" customHeight="1">
      <c r="D377" s="27"/>
      <c r="E377" s="27"/>
      <c r="F377" s="27"/>
      <c r="G377" s="47"/>
      <c r="H377" s="62"/>
      <c r="I377" s="26"/>
      <c r="J377" s="63"/>
      <c r="K377" s="28"/>
      <c r="L377" s="47"/>
      <c r="M377" s="26"/>
      <c r="N377" s="26"/>
      <c r="O377" s="30"/>
      <c r="P377" s="27"/>
      <c r="Q377" s="26"/>
      <c r="R377" s="30"/>
      <c r="S377" s="31"/>
    </row>
    <row r="378" spans="4:19" s="4" customFormat="1" ht="19.7" customHeight="1">
      <c r="D378" s="27"/>
      <c r="E378" s="27"/>
      <c r="F378" s="27"/>
      <c r="G378" s="47"/>
      <c r="H378" s="62"/>
      <c r="I378" s="26"/>
      <c r="J378" s="63"/>
      <c r="K378" s="28"/>
      <c r="L378" s="47"/>
      <c r="M378" s="26"/>
      <c r="N378" s="26"/>
      <c r="O378" s="30"/>
      <c r="P378" s="27"/>
      <c r="Q378" s="26"/>
      <c r="R378" s="30"/>
      <c r="S378" s="31"/>
    </row>
    <row r="379" spans="4:19" s="4" customFormat="1" ht="19.7" customHeight="1">
      <c r="D379" s="27"/>
      <c r="E379" s="27"/>
      <c r="F379" s="27"/>
      <c r="G379" s="47"/>
      <c r="H379" s="62"/>
      <c r="I379" s="26"/>
      <c r="J379" s="63"/>
      <c r="K379" s="28"/>
      <c r="L379" s="47"/>
      <c r="M379" s="26"/>
      <c r="N379" s="26"/>
      <c r="O379" s="30"/>
      <c r="P379" s="27"/>
      <c r="Q379" s="26"/>
      <c r="R379" s="30"/>
      <c r="S379" s="31"/>
    </row>
    <row r="380" spans="4:19" s="4" customFormat="1" ht="19.7" customHeight="1">
      <c r="D380" s="27"/>
      <c r="E380" s="27"/>
      <c r="F380" s="27"/>
      <c r="G380" s="47"/>
      <c r="H380" s="62"/>
      <c r="I380" s="26"/>
      <c r="J380" s="63"/>
      <c r="K380" s="28"/>
      <c r="L380" s="47"/>
      <c r="M380" s="26"/>
      <c r="N380" s="26"/>
      <c r="O380" s="30"/>
      <c r="P380" s="27"/>
      <c r="Q380" s="26"/>
      <c r="R380" s="30"/>
      <c r="S380" s="31"/>
    </row>
    <row r="381" spans="4:19" s="4" customFormat="1" ht="19.7" customHeight="1">
      <c r="D381" s="27"/>
      <c r="E381" s="27"/>
      <c r="F381" s="27"/>
      <c r="G381" s="47"/>
      <c r="H381" s="62"/>
      <c r="I381" s="26"/>
      <c r="J381" s="63"/>
      <c r="K381" s="28"/>
      <c r="L381" s="47"/>
      <c r="M381" s="26"/>
      <c r="N381" s="26"/>
      <c r="O381" s="30"/>
      <c r="P381" s="27"/>
      <c r="Q381" s="26"/>
      <c r="R381" s="30"/>
      <c r="S381" s="31"/>
    </row>
    <row r="382" spans="4:19" s="4" customFormat="1" ht="19.7" customHeight="1">
      <c r="D382" s="27"/>
      <c r="E382" s="27"/>
      <c r="F382" s="27"/>
      <c r="G382" s="47"/>
      <c r="H382" s="62"/>
      <c r="I382" s="26"/>
      <c r="J382" s="63"/>
      <c r="K382" s="28"/>
      <c r="L382" s="47"/>
      <c r="M382" s="26"/>
      <c r="N382" s="26"/>
      <c r="O382" s="30"/>
      <c r="P382" s="27"/>
      <c r="Q382" s="26"/>
      <c r="R382" s="30"/>
      <c r="S382" s="31"/>
    </row>
    <row r="383" spans="4:19" s="4" customFormat="1" ht="19.7" customHeight="1">
      <c r="D383" s="27"/>
      <c r="E383" s="27"/>
      <c r="F383" s="27"/>
      <c r="G383" s="47"/>
      <c r="H383" s="62"/>
      <c r="I383" s="26"/>
      <c r="J383" s="63"/>
      <c r="K383" s="28"/>
      <c r="L383" s="47"/>
      <c r="M383" s="26"/>
      <c r="N383" s="26"/>
      <c r="O383" s="30"/>
      <c r="P383" s="27"/>
      <c r="Q383" s="26"/>
      <c r="R383" s="30"/>
      <c r="S383" s="31"/>
    </row>
    <row r="384" spans="4:19" s="4" customFormat="1" ht="19.7" customHeight="1">
      <c r="D384" s="27"/>
      <c r="E384" s="27"/>
      <c r="F384" s="27"/>
      <c r="G384" s="47"/>
      <c r="H384" s="62"/>
      <c r="I384" s="26"/>
      <c r="J384" s="63"/>
      <c r="K384" s="28"/>
      <c r="L384" s="47"/>
      <c r="M384" s="26"/>
      <c r="N384" s="26"/>
      <c r="O384" s="30"/>
      <c r="P384" s="27"/>
      <c r="Q384" s="26"/>
      <c r="R384" s="30"/>
      <c r="S384" s="31"/>
    </row>
    <row r="385" spans="4:19" s="4" customFormat="1" ht="19.7" customHeight="1">
      <c r="D385" s="27"/>
      <c r="E385" s="27"/>
      <c r="F385" s="27"/>
      <c r="G385" s="47"/>
      <c r="H385" s="62"/>
      <c r="I385" s="26"/>
      <c r="J385" s="63"/>
      <c r="K385" s="28"/>
      <c r="L385" s="47"/>
      <c r="M385" s="26"/>
      <c r="N385" s="26"/>
      <c r="O385" s="30"/>
      <c r="P385" s="27"/>
      <c r="Q385" s="26"/>
      <c r="R385" s="30"/>
      <c r="S385" s="31"/>
    </row>
    <row r="386" spans="4:19" s="4" customFormat="1" ht="19.7" customHeight="1">
      <c r="D386" s="27"/>
      <c r="E386" s="27"/>
      <c r="F386" s="27"/>
      <c r="G386" s="47"/>
      <c r="H386" s="62"/>
      <c r="I386" s="26"/>
      <c r="J386" s="63"/>
      <c r="K386" s="28"/>
      <c r="L386" s="47"/>
      <c r="M386" s="26"/>
      <c r="N386" s="26"/>
      <c r="O386" s="30"/>
      <c r="P386" s="27"/>
      <c r="Q386" s="26"/>
      <c r="R386" s="30"/>
      <c r="S386" s="31"/>
    </row>
    <row r="387" spans="4:19" s="4" customFormat="1" ht="19.7" customHeight="1">
      <c r="D387" s="27"/>
      <c r="E387" s="27"/>
      <c r="F387" s="27"/>
      <c r="G387" s="47"/>
      <c r="H387" s="62"/>
      <c r="I387" s="26"/>
      <c r="J387" s="63"/>
      <c r="K387" s="28"/>
      <c r="L387" s="47"/>
      <c r="M387" s="26"/>
      <c r="N387" s="26"/>
      <c r="O387" s="30"/>
      <c r="P387" s="27"/>
      <c r="Q387" s="26"/>
      <c r="R387" s="30"/>
      <c r="S387" s="31"/>
    </row>
    <row r="388" spans="4:19" s="4" customFormat="1" ht="19.7" customHeight="1">
      <c r="D388" s="27"/>
      <c r="E388" s="27"/>
      <c r="F388" s="27"/>
      <c r="G388" s="47"/>
      <c r="H388" s="62"/>
      <c r="I388" s="26"/>
      <c r="J388" s="63"/>
      <c r="K388" s="28"/>
      <c r="L388" s="47"/>
      <c r="M388" s="26"/>
      <c r="N388" s="26"/>
      <c r="O388" s="30"/>
      <c r="P388" s="27"/>
      <c r="Q388" s="26"/>
      <c r="R388" s="30"/>
      <c r="S388" s="31"/>
    </row>
    <row r="389" spans="4:19" s="4" customFormat="1" ht="19.7" customHeight="1">
      <c r="D389" s="27"/>
      <c r="E389" s="27"/>
      <c r="F389" s="27"/>
      <c r="G389" s="47"/>
      <c r="H389" s="62"/>
      <c r="I389" s="26"/>
      <c r="J389" s="63"/>
      <c r="K389" s="28"/>
      <c r="L389" s="47"/>
      <c r="M389" s="26"/>
      <c r="N389" s="26"/>
      <c r="O389" s="30"/>
      <c r="P389" s="27"/>
      <c r="Q389" s="26"/>
      <c r="R389" s="30"/>
      <c r="S389" s="31"/>
    </row>
    <row r="390" spans="4:19" s="4" customFormat="1" ht="19.7" customHeight="1">
      <c r="D390" s="27"/>
      <c r="E390" s="27"/>
      <c r="F390" s="27"/>
      <c r="G390" s="47"/>
      <c r="H390" s="62"/>
      <c r="I390" s="26"/>
      <c r="J390" s="63"/>
      <c r="K390" s="28"/>
      <c r="L390" s="47"/>
      <c r="M390" s="26"/>
      <c r="N390" s="26"/>
      <c r="O390" s="30"/>
      <c r="P390" s="27"/>
      <c r="Q390" s="26"/>
      <c r="R390" s="30"/>
      <c r="S390" s="31"/>
    </row>
    <row r="391" spans="4:19" s="4" customFormat="1" ht="19.7" customHeight="1">
      <c r="D391" s="27"/>
      <c r="E391" s="27"/>
      <c r="F391" s="27"/>
      <c r="G391" s="47"/>
      <c r="H391" s="62"/>
      <c r="I391" s="26"/>
      <c r="J391" s="63"/>
      <c r="K391" s="28"/>
      <c r="L391" s="47"/>
      <c r="M391" s="26"/>
      <c r="N391" s="26"/>
      <c r="O391" s="30"/>
      <c r="P391" s="27"/>
      <c r="Q391" s="26"/>
      <c r="R391" s="30"/>
      <c r="S391" s="31"/>
    </row>
    <row r="392" spans="4:19" s="4" customFormat="1" ht="19.7" customHeight="1">
      <c r="D392" s="27"/>
      <c r="E392" s="27"/>
      <c r="F392" s="27"/>
      <c r="G392" s="47"/>
      <c r="H392" s="62"/>
      <c r="I392" s="26"/>
      <c r="J392" s="63"/>
      <c r="K392" s="28"/>
      <c r="L392" s="47"/>
      <c r="M392" s="26"/>
      <c r="N392" s="26"/>
      <c r="O392" s="30"/>
      <c r="P392" s="27"/>
      <c r="Q392" s="26"/>
      <c r="R392" s="30"/>
      <c r="S392" s="31"/>
    </row>
    <row r="393" spans="4:19" s="4" customFormat="1" ht="19.7" customHeight="1">
      <c r="D393" s="27"/>
      <c r="E393" s="27"/>
      <c r="F393" s="27"/>
      <c r="G393" s="47"/>
      <c r="H393" s="62"/>
      <c r="I393" s="26"/>
      <c r="J393" s="63"/>
      <c r="K393" s="28"/>
      <c r="L393" s="47"/>
      <c r="M393" s="26"/>
      <c r="N393" s="26"/>
      <c r="O393" s="30"/>
      <c r="P393" s="27"/>
      <c r="Q393" s="26"/>
      <c r="R393" s="30"/>
      <c r="S393" s="31"/>
    </row>
    <row r="394" spans="4:19" s="4" customFormat="1" ht="19.7" customHeight="1">
      <c r="D394" s="27"/>
      <c r="E394" s="27"/>
      <c r="F394" s="27"/>
      <c r="G394" s="47"/>
      <c r="H394" s="62"/>
      <c r="I394" s="26"/>
      <c r="J394" s="63"/>
      <c r="K394" s="28"/>
      <c r="L394" s="47"/>
      <c r="M394" s="26"/>
      <c r="N394" s="26"/>
      <c r="O394" s="30"/>
      <c r="P394" s="27"/>
      <c r="Q394" s="26"/>
      <c r="R394" s="30"/>
      <c r="S394" s="31"/>
    </row>
    <row r="395" spans="4:19" s="4" customFormat="1" ht="19.7" customHeight="1">
      <c r="D395" s="27"/>
      <c r="E395" s="27"/>
      <c r="F395" s="27"/>
      <c r="G395" s="47"/>
      <c r="H395" s="62"/>
      <c r="I395" s="26"/>
      <c r="J395" s="63"/>
      <c r="K395" s="28"/>
      <c r="L395" s="47"/>
      <c r="M395" s="26"/>
      <c r="N395" s="26"/>
      <c r="O395" s="30"/>
      <c r="P395" s="27"/>
      <c r="Q395" s="26"/>
      <c r="R395" s="30"/>
      <c r="S395" s="31"/>
    </row>
    <row r="396" spans="4:19" s="4" customFormat="1" ht="19.7" customHeight="1">
      <c r="D396" s="27"/>
      <c r="E396" s="27"/>
      <c r="F396" s="27"/>
      <c r="G396" s="47"/>
      <c r="H396" s="62"/>
      <c r="I396" s="26"/>
      <c r="J396" s="63"/>
      <c r="K396" s="28"/>
      <c r="L396" s="47"/>
      <c r="M396" s="26"/>
      <c r="N396" s="26"/>
      <c r="O396" s="30"/>
      <c r="P396" s="27"/>
      <c r="Q396" s="26"/>
      <c r="R396" s="30"/>
      <c r="S396" s="31"/>
    </row>
    <row r="397" spans="4:19" s="4" customFormat="1" ht="19.7" customHeight="1">
      <c r="D397" s="27"/>
      <c r="E397" s="27"/>
      <c r="F397" s="27"/>
      <c r="G397" s="47"/>
      <c r="H397" s="62"/>
      <c r="I397" s="26"/>
      <c r="J397" s="63"/>
      <c r="K397" s="28"/>
      <c r="L397" s="47"/>
      <c r="M397" s="26"/>
      <c r="N397" s="26"/>
      <c r="O397" s="30"/>
      <c r="P397" s="27"/>
      <c r="Q397" s="26"/>
      <c r="R397" s="30"/>
      <c r="S397" s="31"/>
    </row>
    <row r="398" spans="4:19" s="4" customFormat="1" ht="19.7" customHeight="1">
      <c r="D398" s="27"/>
      <c r="E398" s="27"/>
      <c r="F398" s="27"/>
      <c r="G398" s="47"/>
      <c r="H398" s="62"/>
      <c r="I398" s="26"/>
      <c r="J398" s="63"/>
      <c r="K398" s="28"/>
      <c r="L398" s="47"/>
      <c r="M398" s="26"/>
      <c r="N398" s="26"/>
      <c r="O398" s="30"/>
      <c r="P398" s="27"/>
      <c r="Q398" s="26"/>
      <c r="R398" s="30"/>
      <c r="S398" s="31"/>
    </row>
    <row r="399" spans="4:19" s="4" customFormat="1" ht="19.7" customHeight="1">
      <c r="D399" s="27"/>
      <c r="E399" s="27"/>
      <c r="F399" s="27"/>
      <c r="G399" s="47"/>
      <c r="H399" s="62"/>
      <c r="I399" s="26"/>
      <c r="J399" s="63"/>
      <c r="K399" s="28"/>
      <c r="L399" s="47"/>
      <c r="M399" s="26"/>
      <c r="N399" s="26"/>
      <c r="O399" s="30"/>
      <c r="P399" s="27"/>
      <c r="Q399" s="26"/>
      <c r="R399" s="30"/>
      <c r="S399" s="31"/>
    </row>
    <row r="400" spans="4:19" s="4" customFormat="1" ht="19.7" customHeight="1">
      <c r="D400" s="27"/>
      <c r="E400" s="27"/>
      <c r="F400" s="27"/>
      <c r="G400" s="47"/>
      <c r="H400" s="62"/>
      <c r="I400" s="26"/>
      <c r="J400" s="63"/>
      <c r="K400" s="28"/>
      <c r="L400" s="47"/>
      <c r="M400" s="26"/>
      <c r="N400" s="26"/>
      <c r="O400" s="30"/>
      <c r="P400" s="27"/>
      <c r="Q400" s="26"/>
      <c r="R400" s="30"/>
      <c r="S400" s="31"/>
    </row>
    <row r="401" spans="4:19" s="4" customFormat="1" ht="19.7" customHeight="1">
      <c r="D401" s="27"/>
      <c r="E401" s="27"/>
      <c r="F401" s="27"/>
      <c r="G401" s="47"/>
      <c r="H401" s="62"/>
      <c r="I401" s="26"/>
      <c r="J401" s="63"/>
      <c r="K401" s="28"/>
      <c r="L401" s="47"/>
      <c r="M401" s="26"/>
      <c r="N401" s="26"/>
      <c r="O401" s="30"/>
      <c r="P401" s="27"/>
      <c r="Q401" s="26"/>
      <c r="R401" s="30"/>
      <c r="S401" s="31"/>
    </row>
    <row r="402" spans="4:19" s="4" customFormat="1" ht="19.7" customHeight="1">
      <c r="D402" s="27"/>
      <c r="E402" s="27"/>
      <c r="F402" s="27"/>
      <c r="G402" s="47"/>
      <c r="H402" s="62"/>
      <c r="I402" s="26"/>
      <c r="J402" s="63"/>
      <c r="K402" s="28"/>
      <c r="L402" s="47"/>
      <c r="M402" s="26"/>
      <c r="N402" s="26"/>
      <c r="O402" s="30"/>
      <c r="P402" s="27"/>
      <c r="Q402" s="26"/>
      <c r="R402" s="30"/>
      <c r="S402" s="31"/>
    </row>
    <row r="403" spans="4:19" s="4" customFormat="1" ht="19.7" customHeight="1">
      <c r="D403" s="27"/>
      <c r="E403" s="27"/>
      <c r="F403" s="27"/>
      <c r="G403" s="47"/>
      <c r="H403" s="62"/>
      <c r="I403" s="26"/>
      <c r="J403" s="63"/>
      <c r="K403" s="28"/>
      <c r="L403" s="47"/>
      <c r="M403" s="26"/>
      <c r="N403" s="26"/>
      <c r="O403" s="30"/>
      <c r="P403" s="27"/>
      <c r="Q403" s="26"/>
      <c r="R403" s="30"/>
      <c r="S403" s="31"/>
    </row>
    <row r="404" spans="4:19" s="4" customFormat="1" ht="19.7" customHeight="1">
      <c r="D404" s="27"/>
      <c r="E404" s="27"/>
      <c r="F404" s="27"/>
      <c r="G404" s="47"/>
      <c r="H404" s="62"/>
      <c r="I404" s="26"/>
      <c r="J404" s="63"/>
      <c r="K404" s="28"/>
      <c r="L404" s="47"/>
      <c r="M404" s="26"/>
      <c r="N404" s="26"/>
      <c r="O404" s="30"/>
      <c r="P404" s="27"/>
      <c r="Q404" s="26"/>
      <c r="R404" s="30"/>
      <c r="S404" s="31"/>
    </row>
    <row r="405" spans="4:19" s="4" customFormat="1" ht="19.7" customHeight="1">
      <c r="D405" s="27"/>
      <c r="E405" s="27"/>
      <c r="F405" s="27"/>
      <c r="G405" s="47"/>
      <c r="H405" s="62"/>
      <c r="I405" s="26"/>
      <c r="J405" s="63"/>
      <c r="K405" s="28"/>
      <c r="L405" s="47"/>
      <c r="M405" s="26"/>
      <c r="N405" s="26"/>
      <c r="O405" s="30"/>
      <c r="P405" s="27"/>
      <c r="Q405" s="26"/>
      <c r="R405" s="30"/>
      <c r="S405" s="31"/>
    </row>
    <row r="406" spans="4:19" s="4" customFormat="1" ht="19.7" customHeight="1">
      <c r="D406" s="27"/>
      <c r="E406" s="27"/>
      <c r="F406" s="27"/>
      <c r="G406" s="47"/>
      <c r="H406" s="62"/>
      <c r="I406" s="26"/>
      <c r="J406" s="63"/>
      <c r="K406" s="28"/>
      <c r="L406" s="47"/>
      <c r="M406" s="26"/>
      <c r="N406" s="26"/>
      <c r="O406" s="30"/>
      <c r="P406" s="27"/>
      <c r="Q406" s="26"/>
      <c r="R406" s="30"/>
      <c r="S406" s="31"/>
    </row>
    <row r="407" spans="4:19" s="4" customFormat="1" ht="19.7" customHeight="1">
      <c r="D407" s="27"/>
      <c r="E407" s="27"/>
      <c r="F407" s="27"/>
      <c r="G407" s="47"/>
      <c r="H407" s="62"/>
      <c r="I407" s="26"/>
      <c r="J407" s="63"/>
      <c r="K407" s="28"/>
      <c r="L407" s="47"/>
      <c r="M407" s="26"/>
      <c r="N407" s="26"/>
      <c r="O407" s="30"/>
      <c r="P407" s="27"/>
      <c r="Q407" s="26"/>
      <c r="R407" s="30"/>
      <c r="S407" s="31"/>
    </row>
    <row r="408" spans="4:19" s="4" customFormat="1" ht="19.7" customHeight="1">
      <c r="D408" s="27"/>
      <c r="E408" s="27"/>
      <c r="F408" s="27"/>
      <c r="G408" s="47"/>
      <c r="H408" s="62"/>
      <c r="I408" s="26"/>
      <c r="J408" s="63"/>
      <c r="K408" s="28"/>
      <c r="L408" s="47"/>
      <c r="M408" s="26"/>
      <c r="N408" s="26"/>
      <c r="O408" s="30"/>
      <c r="P408" s="27"/>
      <c r="Q408" s="26"/>
      <c r="R408" s="30"/>
      <c r="S408" s="31"/>
    </row>
    <row r="409" spans="4:19" s="4" customFormat="1" ht="19.7" customHeight="1">
      <c r="D409" s="27"/>
      <c r="E409" s="27"/>
      <c r="F409" s="27"/>
      <c r="G409" s="47"/>
      <c r="H409" s="62"/>
      <c r="I409" s="26"/>
      <c r="J409" s="63"/>
      <c r="K409" s="28"/>
      <c r="L409" s="47"/>
      <c r="M409" s="26"/>
      <c r="N409" s="26"/>
      <c r="O409" s="30"/>
      <c r="P409" s="27"/>
      <c r="Q409" s="26"/>
      <c r="R409" s="30"/>
      <c r="S409" s="31"/>
    </row>
    <row r="410" spans="4:19" s="4" customFormat="1" ht="19.7" customHeight="1">
      <c r="D410" s="27"/>
      <c r="E410" s="27"/>
      <c r="F410" s="27"/>
      <c r="G410" s="47"/>
      <c r="H410" s="62"/>
      <c r="I410" s="26"/>
      <c r="J410" s="63"/>
      <c r="K410" s="28"/>
      <c r="L410" s="47"/>
      <c r="M410" s="26"/>
      <c r="N410" s="26"/>
      <c r="O410" s="30"/>
      <c r="P410" s="27"/>
      <c r="Q410" s="26"/>
      <c r="R410" s="30"/>
      <c r="S410" s="31"/>
    </row>
    <row r="411" spans="4:19" s="4" customFormat="1" ht="19.7" customHeight="1">
      <c r="D411" s="27"/>
      <c r="E411" s="27"/>
      <c r="F411" s="27"/>
      <c r="G411" s="47"/>
      <c r="H411" s="62"/>
      <c r="I411" s="26"/>
      <c r="J411" s="63"/>
      <c r="K411" s="28"/>
      <c r="L411" s="47"/>
      <c r="M411" s="26"/>
      <c r="N411" s="26"/>
      <c r="O411" s="30"/>
      <c r="P411" s="27"/>
      <c r="Q411" s="26"/>
      <c r="R411" s="30"/>
      <c r="S411" s="31"/>
    </row>
    <row r="412" spans="4:19" s="4" customFormat="1" ht="19.7" customHeight="1">
      <c r="D412" s="27"/>
      <c r="E412" s="27"/>
      <c r="F412" s="27"/>
      <c r="G412" s="47"/>
      <c r="H412" s="62"/>
      <c r="I412" s="26"/>
      <c r="J412" s="63"/>
      <c r="K412" s="28"/>
      <c r="L412" s="47"/>
      <c r="M412" s="26"/>
      <c r="N412" s="26"/>
      <c r="O412" s="30"/>
      <c r="P412" s="27"/>
      <c r="Q412" s="26"/>
      <c r="R412" s="30"/>
      <c r="S412" s="31"/>
    </row>
    <row r="413" spans="4:19" s="4" customFormat="1" ht="19.7" customHeight="1">
      <c r="D413" s="27"/>
      <c r="E413" s="27"/>
      <c r="F413" s="27"/>
      <c r="G413" s="47"/>
      <c r="H413" s="62"/>
      <c r="I413" s="26"/>
      <c r="J413" s="63"/>
      <c r="K413" s="28"/>
      <c r="L413" s="47"/>
      <c r="M413" s="26"/>
      <c r="N413" s="26"/>
      <c r="O413" s="30"/>
      <c r="P413" s="27"/>
      <c r="Q413" s="26"/>
      <c r="R413" s="30"/>
      <c r="S413" s="31"/>
    </row>
    <row r="414" spans="4:19" s="4" customFormat="1" ht="19.7" customHeight="1">
      <c r="D414" s="27"/>
      <c r="E414" s="27"/>
      <c r="F414" s="27"/>
      <c r="G414" s="47"/>
      <c r="H414" s="62"/>
      <c r="I414" s="26"/>
      <c r="J414" s="63"/>
      <c r="K414" s="28"/>
      <c r="L414" s="47"/>
      <c r="M414" s="26"/>
      <c r="N414" s="26"/>
      <c r="O414" s="30"/>
      <c r="P414" s="27"/>
      <c r="Q414" s="26"/>
      <c r="R414" s="30"/>
      <c r="S414" s="31"/>
    </row>
    <row r="415" spans="4:19" s="4" customFormat="1" ht="19.7" customHeight="1">
      <c r="D415" s="27"/>
      <c r="E415" s="27"/>
      <c r="F415" s="27"/>
      <c r="G415" s="47"/>
      <c r="H415" s="62"/>
      <c r="I415" s="26"/>
      <c r="J415" s="63"/>
      <c r="K415" s="28"/>
      <c r="L415" s="47"/>
      <c r="M415" s="26"/>
      <c r="N415" s="26"/>
      <c r="O415" s="30"/>
      <c r="P415" s="27"/>
      <c r="Q415" s="26"/>
      <c r="R415" s="30"/>
      <c r="S415" s="31"/>
    </row>
    <row r="416" spans="4:19" s="4" customFormat="1" ht="19.7" customHeight="1">
      <c r="D416" s="27"/>
      <c r="E416" s="27"/>
      <c r="F416" s="27"/>
      <c r="G416" s="47"/>
      <c r="H416" s="62"/>
      <c r="I416" s="26"/>
      <c r="J416" s="63"/>
      <c r="K416" s="28"/>
      <c r="L416" s="47"/>
      <c r="M416" s="26"/>
      <c r="N416" s="26"/>
      <c r="O416" s="30"/>
      <c r="P416" s="27"/>
      <c r="Q416" s="26"/>
      <c r="R416" s="30"/>
      <c r="S416" s="31"/>
    </row>
    <row r="417" spans="4:19" s="4" customFormat="1" ht="19.7" customHeight="1">
      <c r="D417" s="27"/>
      <c r="E417" s="27"/>
      <c r="F417" s="27"/>
      <c r="G417" s="47"/>
      <c r="H417" s="62"/>
      <c r="I417" s="26"/>
      <c r="J417" s="63"/>
      <c r="K417" s="28"/>
      <c r="L417" s="47"/>
      <c r="M417" s="26"/>
      <c r="N417" s="26"/>
      <c r="O417" s="30"/>
      <c r="P417" s="27"/>
      <c r="Q417" s="26"/>
      <c r="R417" s="30"/>
      <c r="S417" s="31"/>
    </row>
    <row r="418" spans="4:19" s="4" customFormat="1" ht="19.7" customHeight="1">
      <c r="D418" s="27"/>
      <c r="E418" s="27"/>
      <c r="F418" s="27"/>
      <c r="G418" s="47"/>
      <c r="H418" s="62"/>
      <c r="I418" s="26"/>
      <c r="J418" s="63"/>
      <c r="K418" s="28"/>
      <c r="L418" s="47"/>
      <c r="M418" s="26"/>
      <c r="N418" s="26"/>
      <c r="O418" s="30"/>
      <c r="P418" s="27"/>
      <c r="Q418" s="26"/>
      <c r="R418" s="30"/>
      <c r="S418" s="31"/>
    </row>
    <row r="419" spans="4:19" s="4" customFormat="1" ht="19.7" customHeight="1">
      <c r="D419" s="27"/>
      <c r="E419" s="27"/>
      <c r="F419" s="27"/>
      <c r="G419" s="47"/>
      <c r="H419" s="62"/>
      <c r="I419" s="26"/>
      <c r="J419" s="63"/>
      <c r="K419" s="28"/>
      <c r="L419" s="47"/>
      <c r="M419" s="26"/>
      <c r="N419" s="26"/>
      <c r="O419" s="30"/>
      <c r="P419" s="27"/>
      <c r="Q419" s="26"/>
      <c r="R419" s="30"/>
      <c r="S419" s="31"/>
    </row>
    <row r="420" spans="4:19" s="4" customFormat="1" ht="19.7" customHeight="1">
      <c r="D420" s="27"/>
      <c r="E420" s="27"/>
      <c r="F420" s="27"/>
      <c r="G420" s="47"/>
      <c r="H420" s="62"/>
      <c r="I420" s="26"/>
      <c r="J420" s="63"/>
      <c r="K420" s="28"/>
      <c r="L420" s="47"/>
      <c r="M420" s="26"/>
      <c r="N420" s="26"/>
      <c r="O420" s="30"/>
      <c r="P420" s="27"/>
      <c r="Q420" s="26"/>
      <c r="R420" s="30"/>
      <c r="S420" s="31"/>
    </row>
    <row r="421" spans="4:19" s="4" customFormat="1" ht="19.7" customHeight="1">
      <c r="D421" s="27"/>
      <c r="E421" s="27"/>
      <c r="F421" s="27"/>
      <c r="G421" s="47"/>
      <c r="H421" s="62"/>
      <c r="I421" s="26"/>
      <c r="J421" s="63"/>
      <c r="K421" s="28"/>
      <c r="L421" s="47"/>
      <c r="M421" s="26"/>
      <c r="N421" s="26"/>
      <c r="O421" s="30"/>
      <c r="P421" s="27"/>
      <c r="Q421" s="26"/>
      <c r="R421" s="30"/>
      <c r="S421" s="31"/>
    </row>
    <row r="422" spans="4:19" s="4" customFormat="1" ht="19.7" customHeight="1">
      <c r="D422" s="27"/>
      <c r="E422" s="27"/>
      <c r="F422" s="27"/>
      <c r="G422" s="47"/>
      <c r="H422" s="62"/>
      <c r="I422" s="26"/>
      <c r="J422" s="63"/>
      <c r="K422" s="28"/>
      <c r="L422" s="47"/>
      <c r="M422" s="26"/>
      <c r="N422" s="26"/>
      <c r="O422" s="30"/>
      <c r="P422" s="27"/>
      <c r="Q422" s="26"/>
      <c r="R422" s="30"/>
      <c r="S422" s="31"/>
    </row>
    <row r="423" spans="4:19" s="4" customFormat="1" ht="19.7" customHeight="1">
      <c r="D423" s="27"/>
      <c r="E423" s="27"/>
      <c r="F423" s="27"/>
      <c r="G423" s="47"/>
      <c r="H423" s="62"/>
      <c r="I423" s="26"/>
      <c r="J423" s="63"/>
      <c r="K423" s="28"/>
      <c r="L423" s="47"/>
      <c r="M423" s="26"/>
      <c r="N423" s="26"/>
      <c r="O423" s="30"/>
      <c r="P423" s="27"/>
      <c r="Q423" s="26"/>
      <c r="R423" s="30"/>
      <c r="S423" s="31"/>
    </row>
    <row r="424" spans="4:19" s="4" customFormat="1" ht="19.7" customHeight="1">
      <c r="D424" s="27"/>
      <c r="E424" s="27"/>
      <c r="F424" s="27"/>
      <c r="G424" s="47"/>
      <c r="H424" s="62"/>
      <c r="I424" s="26"/>
      <c r="J424" s="63"/>
      <c r="K424" s="28"/>
      <c r="L424" s="47"/>
      <c r="M424" s="26"/>
      <c r="N424" s="26"/>
      <c r="O424" s="30"/>
      <c r="P424" s="27"/>
      <c r="Q424" s="26"/>
      <c r="R424" s="30"/>
      <c r="S424" s="31"/>
    </row>
    <row r="425" spans="4:19" s="4" customFormat="1" ht="19.7" customHeight="1">
      <c r="D425" s="27"/>
      <c r="E425" s="27"/>
      <c r="F425" s="27"/>
      <c r="G425" s="47"/>
      <c r="H425" s="62"/>
      <c r="I425" s="26"/>
      <c r="J425" s="63"/>
      <c r="K425" s="28"/>
      <c r="L425" s="47"/>
      <c r="M425" s="26"/>
      <c r="N425" s="26"/>
      <c r="O425" s="30"/>
      <c r="P425" s="27"/>
      <c r="Q425" s="26"/>
      <c r="R425" s="30"/>
      <c r="S425" s="31"/>
    </row>
    <row r="426" spans="4:19" s="4" customFormat="1" ht="19.7" customHeight="1">
      <c r="D426" s="27"/>
      <c r="E426" s="27"/>
      <c r="F426" s="27"/>
      <c r="G426" s="47"/>
      <c r="H426" s="62"/>
      <c r="I426" s="26"/>
      <c r="J426" s="63"/>
      <c r="K426" s="28"/>
      <c r="L426" s="47"/>
      <c r="M426" s="26"/>
      <c r="N426" s="26"/>
      <c r="O426" s="30"/>
      <c r="P426" s="27"/>
      <c r="Q426" s="26"/>
      <c r="R426" s="30"/>
      <c r="S426" s="31"/>
    </row>
    <row r="427" spans="4:19" s="4" customFormat="1" ht="19.7" customHeight="1">
      <c r="D427" s="27"/>
      <c r="E427" s="27"/>
      <c r="F427" s="27"/>
      <c r="G427" s="47"/>
      <c r="H427" s="62"/>
      <c r="I427" s="26"/>
      <c r="J427" s="63"/>
      <c r="K427" s="28"/>
      <c r="L427" s="47"/>
      <c r="M427" s="26"/>
      <c r="N427" s="26"/>
      <c r="O427" s="30"/>
      <c r="P427" s="27"/>
      <c r="Q427" s="26"/>
      <c r="R427" s="30"/>
      <c r="S427" s="31"/>
    </row>
    <row r="428" spans="4:19" s="4" customFormat="1" ht="19.7" customHeight="1">
      <c r="D428" s="27"/>
      <c r="E428" s="27"/>
      <c r="F428" s="27"/>
      <c r="G428" s="47"/>
      <c r="H428" s="62"/>
      <c r="I428" s="26"/>
      <c r="J428" s="63"/>
      <c r="K428" s="28"/>
      <c r="L428" s="47"/>
      <c r="M428" s="26"/>
      <c r="N428" s="26"/>
      <c r="O428" s="30"/>
      <c r="P428" s="27"/>
      <c r="Q428" s="26"/>
      <c r="R428" s="30"/>
      <c r="S428" s="31"/>
    </row>
    <row r="429" spans="4:19" s="4" customFormat="1" ht="19.7" customHeight="1">
      <c r="D429" s="27"/>
      <c r="E429" s="27"/>
      <c r="F429" s="27"/>
      <c r="G429" s="47"/>
      <c r="H429" s="62"/>
      <c r="I429" s="26"/>
      <c r="J429" s="63"/>
      <c r="K429" s="28"/>
      <c r="L429" s="47"/>
      <c r="M429" s="26"/>
      <c r="N429" s="26"/>
      <c r="O429" s="30"/>
      <c r="P429" s="27"/>
      <c r="Q429" s="26"/>
      <c r="R429" s="30"/>
      <c r="S429" s="31"/>
    </row>
    <row r="430" spans="4:19" s="4" customFormat="1" ht="19.7" customHeight="1">
      <c r="D430" s="27"/>
      <c r="E430" s="27"/>
      <c r="F430" s="27"/>
      <c r="G430" s="47"/>
      <c r="H430" s="62"/>
      <c r="I430" s="26"/>
      <c r="J430" s="63"/>
      <c r="K430" s="28"/>
      <c r="L430" s="47"/>
      <c r="M430" s="26"/>
      <c r="N430" s="26"/>
      <c r="O430" s="30"/>
      <c r="P430" s="27"/>
      <c r="Q430" s="26"/>
      <c r="R430" s="30"/>
      <c r="S430" s="31"/>
    </row>
    <row r="431" spans="4:19" s="4" customFormat="1" ht="19.7" customHeight="1">
      <c r="D431" s="27"/>
      <c r="E431" s="27"/>
      <c r="F431" s="27"/>
      <c r="G431" s="47"/>
      <c r="H431" s="62"/>
      <c r="I431" s="26"/>
      <c r="J431" s="63"/>
      <c r="K431" s="28"/>
      <c r="L431" s="47"/>
      <c r="M431" s="26"/>
      <c r="N431" s="26"/>
      <c r="O431" s="30"/>
      <c r="P431" s="27"/>
      <c r="Q431" s="26"/>
      <c r="R431" s="30"/>
      <c r="S431" s="31"/>
    </row>
    <row r="432" spans="4:19" s="4" customFormat="1" ht="19.7" customHeight="1">
      <c r="D432" s="27"/>
      <c r="E432" s="27"/>
      <c r="F432" s="27"/>
      <c r="G432" s="47"/>
      <c r="H432" s="62"/>
      <c r="I432" s="26"/>
      <c r="J432" s="63"/>
      <c r="K432" s="28"/>
      <c r="L432" s="47"/>
      <c r="M432" s="26"/>
      <c r="N432" s="26"/>
      <c r="O432" s="30"/>
      <c r="P432" s="27"/>
      <c r="Q432" s="26"/>
      <c r="R432" s="30"/>
      <c r="S432" s="31"/>
    </row>
    <row r="433" spans="4:19" s="4" customFormat="1" ht="19.7" customHeight="1">
      <c r="D433" s="27"/>
      <c r="E433" s="27"/>
      <c r="F433" s="27"/>
      <c r="G433" s="47"/>
      <c r="H433" s="62"/>
      <c r="I433" s="26"/>
      <c r="J433" s="63"/>
      <c r="K433" s="28"/>
      <c r="L433" s="47"/>
      <c r="M433" s="26"/>
      <c r="N433" s="26"/>
      <c r="O433" s="30"/>
      <c r="P433" s="27"/>
      <c r="Q433" s="26"/>
      <c r="R433" s="30"/>
      <c r="S433" s="31"/>
    </row>
    <row r="434" spans="4:19" s="4" customFormat="1" ht="19.7" customHeight="1">
      <c r="D434" s="27"/>
      <c r="E434" s="27"/>
      <c r="F434" s="27"/>
      <c r="G434" s="47"/>
      <c r="H434" s="62"/>
      <c r="I434" s="26"/>
      <c r="J434" s="63"/>
      <c r="K434" s="28"/>
      <c r="L434" s="47"/>
      <c r="M434" s="26"/>
      <c r="N434" s="26"/>
      <c r="O434" s="30"/>
      <c r="P434" s="27"/>
      <c r="Q434" s="26"/>
      <c r="R434" s="30"/>
      <c r="S434" s="31"/>
    </row>
    <row r="435" spans="4:19" s="4" customFormat="1" ht="19.7" customHeight="1">
      <c r="D435" s="27"/>
      <c r="E435" s="27"/>
      <c r="F435" s="27"/>
      <c r="G435" s="47"/>
      <c r="H435" s="62"/>
      <c r="I435" s="26"/>
      <c r="J435" s="63"/>
      <c r="K435" s="28"/>
      <c r="L435" s="47"/>
      <c r="M435" s="26"/>
      <c r="N435" s="26"/>
      <c r="O435" s="30"/>
      <c r="P435" s="27"/>
      <c r="Q435" s="26"/>
      <c r="R435" s="30"/>
      <c r="S435" s="31"/>
    </row>
    <row r="436" spans="4:19" s="4" customFormat="1" ht="19.7" customHeight="1">
      <c r="D436" s="27"/>
      <c r="E436" s="27"/>
      <c r="F436" s="27"/>
      <c r="G436" s="47"/>
      <c r="H436" s="62"/>
      <c r="I436" s="26"/>
      <c r="J436" s="63"/>
      <c r="K436" s="28"/>
      <c r="L436" s="47"/>
      <c r="M436" s="26"/>
      <c r="N436" s="26"/>
      <c r="O436" s="30"/>
      <c r="P436" s="27"/>
      <c r="Q436" s="26"/>
      <c r="R436" s="30"/>
      <c r="S436" s="31"/>
    </row>
    <row r="437" spans="4:19" s="4" customFormat="1" ht="19.7" customHeight="1">
      <c r="D437" s="27"/>
      <c r="E437" s="27"/>
      <c r="F437" s="27"/>
      <c r="G437" s="47"/>
      <c r="H437" s="62"/>
      <c r="I437" s="26"/>
      <c r="J437" s="63"/>
      <c r="K437" s="28"/>
      <c r="L437" s="47"/>
      <c r="M437" s="26"/>
      <c r="N437" s="26"/>
      <c r="O437" s="30"/>
      <c r="P437" s="27"/>
      <c r="Q437" s="26"/>
      <c r="R437" s="30"/>
      <c r="S437" s="31"/>
    </row>
    <row r="438" spans="4:19" s="4" customFormat="1" ht="19.7" customHeight="1">
      <c r="D438" s="27"/>
      <c r="E438" s="27"/>
      <c r="F438" s="27"/>
      <c r="G438" s="47"/>
      <c r="H438" s="62"/>
      <c r="I438" s="26"/>
      <c r="J438" s="63"/>
      <c r="K438" s="28"/>
      <c r="L438" s="47"/>
      <c r="M438" s="26"/>
      <c r="N438" s="26"/>
      <c r="O438" s="30"/>
      <c r="P438" s="27"/>
      <c r="Q438" s="26"/>
      <c r="R438" s="30"/>
      <c r="S438" s="31"/>
    </row>
    <row r="439" spans="4:19" s="4" customFormat="1" ht="19.7" customHeight="1">
      <c r="D439" s="27"/>
      <c r="E439" s="27"/>
      <c r="F439" s="27"/>
      <c r="G439" s="47"/>
      <c r="H439" s="62"/>
      <c r="I439" s="26"/>
      <c r="J439" s="63"/>
      <c r="K439" s="28"/>
      <c r="L439" s="47"/>
      <c r="M439" s="26"/>
      <c r="N439" s="26"/>
      <c r="O439" s="30"/>
      <c r="P439" s="27"/>
      <c r="Q439" s="26"/>
      <c r="R439" s="30"/>
      <c r="S439" s="31"/>
    </row>
    <row r="440" spans="4:19" s="4" customFormat="1" ht="19.7" customHeight="1">
      <c r="D440" s="27"/>
      <c r="E440" s="27"/>
      <c r="F440" s="27"/>
      <c r="G440" s="47"/>
      <c r="H440" s="62"/>
      <c r="I440" s="26"/>
      <c r="J440" s="63"/>
      <c r="K440" s="28"/>
      <c r="L440" s="47"/>
      <c r="M440" s="26"/>
      <c r="N440" s="26"/>
      <c r="O440" s="30"/>
      <c r="P440" s="27"/>
      <c r="Q440" s="26"/>
      <c r="R440" s="30"/>
      <c r="S440" s="31"/>
    </row>
    <row r="441" spans="4:19" s="4" customFormat="1" ht="19.7" customHeight="1">
      <c r="D441" s="27"/>
      <c r="E441" s="27"/>
      <c r="F441" s="27"/>
      <c r="G441" s="47"/>
      <c r="H441" s="62"/>
      <c r="I441" s="26"/>
      <c r="J441" s="63"/>
      <c r="K441" s="28"/>
      <c r="L441" s="47"/>
      <c r="M441" s="26"/>
      <c r="N441" s="26"/>
      <c r="O441" s="30"/>
      <c r="P441" s="27"/>
      <c r="Q441" s="26"/>
      <c r="R441" s="30"/>
      <c r="S441" s="31"/>
    </row>
    <row r="442" spans="4:19" s="4" customFormat="1" ht="19.7" customHeight="1">
      <c r="D442" s="27"/>
      <c r="E442" s="27"/>
      <c r="F442" s="27"/>
      <c r="G442" s="47"/>
      <c r="H442" s="62"/>
      <c r="I442" s="26"/>
      <c r="J442" s="63"/>
      <c r="K442" s="28"/>
      <c r="L442" s="47"/>
      <c r="M442" s="26"/>
      <c r="N442" s="26"/>
      <c r="O442" s="30"/>
      <c r="P442" s="27"/>
      <c r="Q442" s="26"/>
      <c r="R442" s="30"/>
      <c r="S442" s="31"/>
    </row>
    <row r="443" spans="4:19" s="4" customFormat="1" ht="19.7" customHeight="1">
      <c r="D443" s="27"/>
      <c r="E443" s="27"/>
      <c r="F443" s="27"/>
      <c r="G443" s="47"/>
      <c r="H443" s="62"/>
      <c r="I443" s="26"/>
      <c r="J443" s="63"/>
      <c r="K443" s="28"/>
      <c r="L443" s="47"/>
      <c r="M443" s="26"/>
      <c r="N443" s="26"/>
      <c r="O443" s="30"/>
      <c r="P443" s="27"/>
      <c r="Q443" s="26"/>
      <c r="R443" s="30"/>
      <c r="S443" s="31"/>
    </row>
    <row r="444" spans="4:19" s="4" customFormat="1" ht="19.7" customHeight="1">
      <c r="D444" s="27"/>
      <c r="E444" s="27"/>
      <c r="F444" s="27"/>
      <c r="G444" s="47"/>
      <c r="H444" s="62"/>
      <c r="I444" s="26"/>
      <c r="J444" s="63"/>
      <c r="K444" s="28"/>
      <c r="L444" s="47"/>
      <c r="M444" s="26"/>
      <c r="N444" s="26"/>
      <c r="O444" s="30"/>
      <c r="P444" s="27"/>
      <c r="Q444" s="26"/>
      <c r="R444" s="30"/>
      <c r="S444" s="31"/>
    </row>
    <row r="445" spans="4:19" s="4" customFormat="1" ht="19.7" customHeight="1">
      <c r="D445" s="27"/>
      <c r="E445" s="27"/>
      <c r="F445" s="27"/>
      <c r="G445" s="47"/>
      <c r="H445" s="62"/>
      <c r="I445" s="26"/>
      <c r="J445" s="63"/>
      <c r="K445" s="28"/>
      <c r="L445" s="47"/>
      <c r="M445" s="26"/>
      <c r="N445" s="26"/>
      <c r="O445" s="30"/>
      <c r="P445" s="27"/>
      <c r="Q445" s="26"/>
      <c r="R445" s="30"/>
      <c r="S445" s="31"/>
    </row>
    <row r="446" spans="4:19" s="4" customFormat="1" ht="19.7" customHeight="1">
      <c r="D446" s="27"/>
      <c r="E446" s="27"/>
      <c r="F446" s="27"/>
      <c r="G446" s="47"/>
      <c r="H446" s="62"/>
      <c r="I446" s="26"/>
      <c r="J446" s="63"/>
      <c r="K446" s="28"/>
      <c r="L446" s="47"/>
      <c r="M446" s="26"/>
      <c r="N446" s="26"/>
      <c r="O446" s="30"/>
      <c r="P446" s="27"/>
      <c r="Q446" s="26"/>
      <c r="R446" s="30"/>
      <c r="S446" s="31"/>
    </row>
    <row r="447" spans="4:19" s="4" customFormat="1" ht="19.7" customHeight="1">
      <c r="D447" s="27"/>
      <c r="E447" s="27"/>
      <c r="F447" s="27"/>
      <c r="G447" s="47"/>
      <c r="H447" s="62"/>
      <c r="I447" s="26"/>
      <c r="J447" s="63"/>
      <c r="K447" s="28"/>
      <c r="L447" s="47"/>
      <c r="M447" s="26"/>
      <c r="N447" s="26"/>
      <c r="O447" s="30"/>
      <c r="P447" s="27"/>
      <c r="Q447" s="26"/>
      <c r="R447" s="30"/>
      <c r="S447" s="31"/>
    </row>
    <row r="448" spans="4:19" s="4" customFormat="1" ht="19.7" customHeight="1">
      <c r="D448" s="27"/>
      <c r="E448" s="27"/>
      <c r="F448" s="27"/>
      <c r="G448" s="47"/>
      <c r="H448" s="62"/>
      <c r="I448" s="26"/>
      <c r="J448" s="63"/>
      <c r="K448" s="28"/>
      <c r="L448" s="47"/>
      <c r="M448" s="26"/>
      <c r="N448" s="26"/>
      <c r="O448" s="30"/>
      <c r="P448" s="27"/>
      <c r="Q448" s="26"/>
      <c r="R448" s="30"/>
      <c r="S448" s="31"/>
    </row>
    <row r="449" spans="4:19" s="4" customFormat="1" ht="19.7" customHeight="1">
      <c r="D449" s="27"/>
      <c r="E449" s="27"/>
      <c r="F449" s="27"/>
      <c r="G449" s="47"/>
      <c r="H449" s="62"/>
      <c r="I449" s="26"/>
      <c r="J449" s="63"/>
      <c r="K449" s="28"/>
      <c r="L449" s="47"/>
      <c r="M449" s="26"/>
      <c r="N449" s="26"/>
      <c r="O449" s="30"/>
      <c r="P449" s="27"/>
      <c r="Q449" s="26"/>
      <c r="R449" s="30"/>
      <c r="S449" s="31"/>
    </row>
    <row r="450" spans="4:19" s="4" customFormat="1" ht="19.7" customHeight="1">
      <c r="D450" s="27"/>
      <c r="E450" s="27"/>
      <c r="F450" s="27"/>
      <c r="G450" s="47"/>
      <c r="H450" s="62"/>
      <c r="I450" s="26"/>
      <c r="J450" s="63"/>
      <c r="K450" s="28"/>
      <c r="L450" s="47"/>
      <c r="M450" s="26"/>
      <c r="N450" s="26"/>
      <c r="O450" s="30"/>
      <c r="P450" s="27"/>
      <c r="Q450" s="26"/>
      <c r="R450" s="30"/>
      <c r="S450" s="31"/>
    </row>
    <row r="451" spans="4:19" s="4" customFormat="1" ht="19.7" customHeight="1">
      <c r="D451" s="27"/>
      <c r="E451" s="27"/>
      <c r="F451" s="27"/>
      <c r="G451" s="47"/>
      <c r="H451" s="62"/>
      <c r="I451" s="26"/>
      <c r="J451" s="63"/>
      <c r="K451" s="28"/>
      <c r="L451" s="47"/>
      <c r="M451" s="26"/>
      <c r="N451" s="26"/>
      <c r="O451" s="30"/>
      <c r="P451" s="27"/>
      <c r="Q451" s="26"/>
      <c r="R451" s="30"/>
      <c r="S451" s="31"/>
    </row>
    <row r="452" spans="4:19" s="4" customFormat="1" ht="19.7" customHeight="1">
      <c r="D452" s="27"/>
      <c r="E452" s="27"/>
      <c r="F452" s="27"/>
      <c r="G452" s="47"/>
      <c r="H452" s="62"/>
      <c r="I452" s="26"/>
      <c r="J452" s="63"/>
      <c r="K452" s="28"/>
      <c r="L452" s="47"/>
      <c r="M452" s="26"/>
      <c r="N452" s="26"/>
      <c r="O452" s="30"/>
      <c r="P452" s="27"/>
      <c r="Q452" s="26"/>
      <c r="R452" s="30"/>
      <c r="S452" s="31"/>
    </row>
    <row r="453" spans="4:19" s="4" customFormat="1" ht="19.7" customHeight="1">
      <c r="D453" s="27"/>
      <c r="E453" s="27"/>
      <c r="F453" s="27"/>
      <c r="G453" s="47"/>
      <c r="H453" s="62"/>
      <c r="I453" s="26"/>
      <c r="J453" s="63"/>
      <c r="K453" s="28"/>
      <c r="L453" s="47"/>
      <c r="M453" s="26"/>
      <c r="N453" s="26"/>
      <c r="O453" s="30"/>
      <c r="P453" s="27"/>
      <c r="Q453" s="26"/>
      <c r="R453" s="30"/>
      <c r="S453" s="31"/>
    </row>
    <row r="454" spans="4:19" s="4" customFormat="1" ht="19.7" customHeight="1">
      <c r="D454" s="27"/>
      <c r="E454" s="27"/>
      <c r="F454" s="27"/>
      <c r="G454" s="47"/>
      <c r="H454" s="62"/>
      <c r="I454" s="26"/>
      <c r="J454" s="63"/>
      <c r="K454" s="28"/>
      <c r="L454" s="47"/>
      <c r="M454" s="26"/>
      <c r="N454" s="26"/>
      <c r="O454" s="30"/>
      <c r="P454" s="27"/>
      <c r="Q454" s="26"/>
      <c r="R454" s="30"/>
      <c r="S454" s="31"/>
    </row>
    <row r="455" spans="4:19" s="4" customFormat="1" ht="19.7" customHeight="1">
      <c r="D455" s="27"/>
      <c r="E455" s="27"/>
      <c r="F455" s="27"/>
      <c r="G455" s="47"/>
      <c r="H455" s="62"/>
      <c r="I455" s="26"/>
      <c r="J455" s="63"/>
      <c r="K455" s="28"/>
      <c r="L455" s="47"/>
      <c r="M455" s="26"/>
      <c r="N455" s="26"/>
      <c r="O455" s="30"/>
      <c r="P455" s="27"/>
      <c r="Q455" s="26"/>
      <c r="R455" s="30"/>
      <c r="S455" s="31"/>
    </row>
    <row r="456" spans="4:19" s="4" customFormat="1" ht="19.7" customHeight="1">
      <c r="D456" s="27"/>
      <c r="E456" s="27"/>
      <c r="F456" s="27"/>
      <c r="G456" s="47"/>
      <c r="H456" s="62"/>
      <c r="I456" s="26"/>
      <c r="J456" s="63"/>
      <c r="K456" s="28"/>
      <c r="L456" s="47"/>
      <c r="M456" s="26"/>
      <c r="N456" s="26"/>
      <c r="O456" s="30"/>
      <c r="P456" s="27"/>
      <c r="Q456" s="26"/>
      <c r="R456" s="30"/>
      <c r="S456" s="31"/>
    </row>
    <row r="457" spans="4:19" s="4" customFormat="1" ht="19.7" customHeight="1">
      <c r="D457" s="27"/>
      <c r="E457" s="27"/>
      <c r="F457" s="27"/>
      <c r="G457" s="47"/>
      <c r="H457" s="62"/>
      <c r="I457" s="26"/>
      <c r="J457" s="63"/>
      <c r="K457" s="28"/>
      <c r="L457" s="47"/>
      <c r="M457" s="26"/>
      <c r="N457" s="26"/>
      <c r="O457" s="30"/>
      <c r="P457" s="27"/>
      <c r="Q457" s="26"/>
      <c r="R457" s="30"/>
      <c r="S457" s="31"/>
    </row>
    <row r="458" spans="4:19" s="4" customFormat="1" ht="19.7" customHeight="1">
      <c r="D458" s="27"/>
      <c r="E458" s="27"/>
      <c r="F458" s="27"/>
      <c r="G458" s="47"/>
      <c r="H458" s="62"/>
      <c r="I458" s="26"/>
      <c r="J458" s="63"/>
      <c r="K458" s="28"/>
      <c r="L458" s="47"/>
      <c r="M458" s="26"/>
      <c r="N458" s="26"/>
      <c r="O458" s="30"/>
      <c r="P458" s="27"/>
      <c r="Q458" s="26"/>
      <c r="R458" s="30"/>
      <c r="S458" s="31"/>
    </row>
    <row r="459" spans="4:19" s="4" customFormat="1" ht="19.7" customHeight="1">
      <c r="D459" s="27"/>
      <c r="E459" s="27"/>
      <c r="F459" s="27"/>
      <c r="G459" s="47"/>
      <c r="H459" s="62"/>
      <c r="I459" s="26"/>
      <c r="J459" s="63"/>
      <c r="K459" s="28"/>
      <c r="L459" s="47"/>
      <c r="M459" s="26"/>
      <c r="N459" s="26"/>
      <c r="O459" s="30"/>
      <c r="P459" s="27"/>
      <c r="Q459" s="26"/>
      <c r="R459" s="30"/>
      <c r="S459" s="31"/>
    </row>
    <row r="460" spans="4:19" s="4" customFormat="1" ht="19.7" customHeight="1">
      <c r="D460" s="27"/>
      <c r="E460" s="27"/>
      <c r="F460" s="27"/>
      <c r="G460" s="47"/>
      <c r="H460" s="62"/>
      <c r="I460" s="26"/>
      <c r="J460" s="63"/>
      <c r="K460" s="28"/>
      <c r="L460" s="47"/>
      <c r="M460" s="26"/>
      <c r="N460" s="26"/>
      <c r="O460" s="30"/>
      <c r="P460" s="27"/>
      <c r="Q460" s="26"/>
      <c r="R460" s="30"/>
      <c r="S460" s="31"/>
    </row>
    <row r="461" spans="4:19" s="4" customFormat="1" ht="19.7" customHeight="1">
      <c r="D461" s="27"/>
      <c r="E461" s="27"/>
      <c r="F461" s="27"/>
      <c r="G461" s="47"/>
      <c r="H461" s="62"/>
      <c r="I461" s="26"/>
      <c r="J461" s="63"/>
      <c r="K461" s="28"/>
      <c r="L461" s="47"/>
      <c r="M461" s="26"/>
      <c r="N461" s="26"/>
      <c r="O461" s="30"/>
      <c r="P461" s="27"/>
      <c r="Q461" s="26"/>
      <c r="R461" s="30"/>
      <c r="S461" s="31"/>
    </row>
    <row r="462" spans="4:19" s="4" customFormat="1" ht="19.7" customHeight="1">
      <c r="D462" s="27"/>
      <c r="E462" s="27"/>
      <c r="F462" s="27"/>
      <c r="G462" s="47"/>
      <c r="H462" s="62"/>
      <c r="I462" s="26"/>
      <c r="J462" s="63"/>
      <c r="K462" s="28"/>
      <c r="L462" s="47"/>
      <c r="M462" s="26"/>
      <c r="N462" s="26"/>
      <c r="O462" s="30"/>
      <c r="P462" s="27"/>
      <c r="Q462" s="26"/>
      <c r="R462" s="30"/>
      <c r="S462" s="31"/>
    </row>
    <row r="463" spans="4:19" s="4" customFormat="1" ht="19.7" customHeight="1">
      <c r="D463" s="27"/>
      <c r="E463" s="27"/>
      <c r="F463" s="27"/>
      <c r="G463" s="47"/>
      <c r="H463" s="62"/>
      <c r="I463" s="26"/>
      <c r="J463" s="63"/>
      <c r="K463" s="28"/>
      <c r="L463" s="47"/>
      <c r="M463" s="26"/>
      <c r="N463" s="26"/>
      <c r="O463" s="30"/>
      <c r="P463" s="27"/>
      <c r="Q463" s="26"/>
      <c r="R463" s="30"/>
      <c r="S463" s="31"/>
    </row>
    <row r="464" spans="4:19" s="4" customFormat="1" ht="19.7" customHeight="1">
      <c r="D464" s="27"/>
      <c r="E464" s="27"/>
      <c r="F464" s="27"/>
      <c r="G464" s="47"/>
      <c r="H464" s="62"/>
      <c r="I464" s="26"/>
      <c r="J464" s="63"/>
      <c r="K464" s="28"/>
      <c r="L464" s="47"/>
      <c r="M464" s="26"/>
      <c r="N464" s="26"/>
      <c r="O464" s="30"/>
      <c r="P464" s="27"/>
      <c r="Q464" s="26"/>
      <c r="R464" s="30"/>
      <c r="S464" s="31"/>
    </row>
    <row r="465" spans="4:19" s="4" customFormat="1" ht="19.7" customHeight="1">
      <c r="D465" s="27"/>
      <c r="E465" s="27"/>
      <c r="F465" s="27"/>
      <c r="G465" s="47"/>
      <c r="H465" s="62"/>
      <c r="I465" s="26"/>
      <c r="J465" s="63"/>
      <c r="K465" s="28"/>
      <c r="L465" s="47"/>
      <c r="M465" s="26"/>
      <c r="N465" s="26"/>
      <c r="O465" s="30"/>
      <c r="P465" s="27"/>
      <c r="Q465" s="26"/>
      <c r="R465" s="30"/>
      <c r="S465" s="31"/>
    </row>
    <row r="466" spans="4:19" s="4" customFormat="1" ht="19.7" customHeight="1">
      <c r="D466" s="27"/>
      <c r="E466" s="27"/>
      <c r="F466" s="27"/>
      <c r="G466" s="47"/>
      <c r="H466" s="62"/>
      <c r="I466" s="26"/>
      <c r="J466" s="63"/>
      <c r="K466" s="28"/>
      <c r="L466" s="47"/>
      <c r="M466" s="26"/>
      <c r="N466" s="26"/>
      <c r="O466" s="30"/>
      <c r="P466" s="27"/>
      <c r="Q466" s="26"/>
      <c r="R466" s="30"/>
      <c r="S466" s="31"/>
    </row>
    <row r="467" spans="4:19" s="4" customFormat="1" ht="19.7" customHeight="1">
      <c r="D467" s="27"/>
      <c r="E467" s="27"/>
      <c r="F467" s="27"/>
      <c r="G467" s="47"/>
      <c r="H467" s="62"/>
      <c r="I467" s="26"/>
      <c r="J467" s="63"/>
      <c r="K467" s="28"/>
      <c r="L467" s="47"/>
      <c r="M467" s="26"/>
      <c r="N467" s="26"/>
      <c r="O467" s="30"/>
      <c r="P467" s="27"/>
      <c r="Q467" s="26"/>
      <c r="R467" s="30"/>
      <c r="S467" s="31"/>
    </row>
    <row r="468" spans="4:19" s="4" customFormat="1" ht="19.7" customHeight="1">
      <c r="D468" s="27"/>
      <c r="E468" s="27"/>
      <c r="F468" s="27"/>
      <c r="G468" s="47"/>
      <c r="H468" s="62"/>
      <c r="I468" s="26"/>
      <c r="J468" s="63"/>
      <c r="K468" s="28"/>
      <c r="L468" s="47"/>
      <c r="M468" s="26"/>
      <c r="N468" s="26"/>
      <c r="O468" s="30"/>
      <c r="P468" s="27"/>
      <c r="Q468" s="26"/>
      <c r="R468" s="30"/>
      <c r="S468" s="31"/>
    </row>
    <row r="469" spans="4:19" s="4" customFormat="1" ht="19.7" customHeight="1">
      <c r="D469" s="27"/>
      <c r="E469" s="27"/>
      <c r="F469" s="27"/>
      <c r="G469" s="47"/>
      <c r="H469" s="62"/>
      <c r="I469" s="26"/>
      <c r="J469" s="63"/>
      <c r="K469" s="28"/>
      <c r="L469" s="47"/>
      <c r="M469" s="26"/>
      <c r="N469" s="26"/>
      <c r="O469" s="30"/>
      <c r="P469" s="27"/>
      <c r="Q469" s="26"/>
      <c r="R469" s="30"/>
      <c r="S469" s="31"/>
    </row>
    <row r="470" spans="4:19" s="4" customFormat="1" ht="19.7" customHeight="1">
      <c r="D470" s="27"/>
      <c r="E470" s="27"/>
      <c r="F470" s="27"/>
      <c r="G470" s="47"/>
      <c r="H470" s="62"/>
      <c r="I470" s="26"/>
      <c r="J470" s="63"/>
      <c r="K470" s="28"/>
      <c r="L470" s="47"/>
      <c r="M470" s="26"/>
      <c r="N470" s="26"/>
      <c r="O470" s="30"/>
      <c r="P470" s="27"/>
      <c r="Q470" s="26"/>
      <c r="R470" s="30"/>
      <c r="S470" s="31"/>
    </row>
    <row r="471" spans="4:19" s="4" customFormat="1" ht="19.7" customHeight="1">
      <c r="D471" s="27"/>
      <c r="E471" s="27"/>
      <c r="F471" s="27"/>
      <c r="G471" s="47"/>
      <c r="H471" s="62"/>
      <c r="I471" s="26"/>
      <c r="J471" s="63"/>
      <c r="K471" s="28"/>
      <c r="L471" s="47"/>
      <c r="M471" s="26"/>
      <c r="N471" s="26"/>
      <c r="O471" s="30"/>
      <c r="P471" s="27"/>
      <c r="Q471" s="26"/>
      <c r="R471" s="30"/>
      <c r="S471" s="31"/>
    </row>
    <row r="472" spans="4:19" s="4" customFormat="1" ht="19.7" customHeight="1">
      <c r="D472" s="27"/>
      <c r="E472" s="27"/>
      <c r="F472" s="27"/>
      <c r="G472" s="47"/>
      <c r="H472" s="62"/>
      <c r="I472" s="26"/>
      <c r="J472" s="63"/>
      <c r="K472" s="28"/>
      <c r="L472" s="47"/>
      <c r="M472" s="26"/>
      <c r="N472" s="26"/>
      <c r="O472" s="30"/>
      <c r="P472" s="27"/>
      <c r="Q472" s="26"/>
      <c r="R472" s="30"/>
      <c r="S472" s="31"/>
    </row>
    <row r="473" spans="4:19" s="4" customFormat="1" ht="19.7" customHeight="1">
      <c r="D473" s="27"/>
      <c r="E473" s="27"/>
      <c r="F473" s="27"/>
      <c r="G473" s="47"/>
      <c r="H473" s="62"/>
      <c r="I473" s="26"/>
      <c r="J473" s="63"/>
      <c r="K473" s="28"/>
      <c r="L473" s="47"/>
      <c r="M473" s="26"/>
      <c r="N473" s="26"/>
      <c r="O473" s="30"/>
      <c r="P473" s="27"/>
      <c r="Q473" s="26"/>
      <c r="R473" s="30"/>
      <c r="S473" s="31"/>
    </row>
    <row r="474" spans="4:19" s="4" customFormat="1" ht="19.7" customHeight="1">
      <c r="D474" s="27"/>
      <c r="E474" s="27"/>
      <c r="F474" s="27"/>
      <c r="G474" s="47"/>
      <c r="H474" s="62"/>
      <c r="I474" s="26"/>
      <c r="J474" s="63"/>
      <c r="K474" s="28"/>
      <c r="L474" s="47"/>
      <c r="M474" s="26"/>
      <c r="N474" s="26"/>
      <c r="O474" s="30"/>
      <c r="P474" s="27"/>
      <c r="Q474" s="26"/>
      <c r="R474" s="30"/>
      <c r="S474" s="31"/>
    </row>
    <row r="475" spans="4:19" s="4" customFormat="1" ht="19.7" customHeight="1">
      <c r="D475" s="27"/>
      <c r="E475" s="27"/>
      <c r="F475" s="27"/>
      <c r="G475" s="47"/>
      <c r="H475" s="62"/>
      <c r="I475" s="26"/>
      <c r="J475" s="63"/>
      <c r="K475" s="28"/>
      <c r="L475" s="47"/>
      <c r="M475" s="26"/>
      <c r="N475" s="26"/>
      <c r="O475" s="30"/>
      <c r="P475" s="27"/>
      <c r="Q475" s="26"/>
      <c r="R475" s="30"/>
      <c r="S475" s="31"/>
    </row>
    <row r="476" spans="4:19" s="4" customFormat="1" ht="19.7" customHeight="1">
      <c r="D476" s="27"/>
      <c r="E476" s="27"/>
      <c r="F476" s="27"/>
      <c r="G476" s="47"/>
      <c r="H476" s="62"/>
      <c r="I476" s="26"/>
      <c r="J476" s="63"/>
      <c r="K476" s="28"/>
      <c r="L476" s="47"/>
      <c r="M476" s="26"/>
      <c r="N476" s="26"/>
      <c r="O476" s="30"/>
      <c r="P476" s="27"/>
      <c r="Q476" s="26"/>
      <c r="R476" s="30"/>
      <c r="S476" s="31"/>
    </row>
    <row r="477" spans="4:19" s="4" customFormat="1" ht="19.7" customHeight="1">
      <c r="D477" s="27"/>
      <c r="E477" s="27"/>
      <c r="F477" s="27"/>
      <c r="G477" s="47"/>
      <c r="H477" s="62"/>
      <c r="I477" s="26"/>
      <c r="J477" s="63"/>
      <c r="K477" s="28"/>
      <c r="L477" s="47"/>
      <c r="M477" s="26"/>
      <c r="N477" s="26"/>
      <c r="O477" s="30"/>
      <c r="P477" s="27"/>
      <c r="Q477" s="26"/>
      <c r="R477" s="30"/>
      <c r="S477" s="31"/>
    </row>
    <row r="478" spans="4:19" s="4" customFormat="1" ht="19.7" customHeight="1">
      <c r="D478" s="27"/>
      <c r="E478" s="27"/>
      <c r="F478" s="27"/>
      <c r="G478" s="47"/>
      <c r="H478" s="62"/>
      <c r="I478" s="26"/>
      <c r="J478" s="63"/>
      <c r="K478" s="28"/>
      <c r="L478" s="47"/>
      <c r="M478" s="26"/>
      <c r="N478" s="26"/>
      <c r="O478" s="30"/>
      <c r="P478" s="27"/>
      <c r="Q478" s="26"/>
      <c r="R478" s="30"/>
      <c r="S478" s="31"/>
    </row>
    <row r="479" spans="4:19" s="4" customFormat="1" ht="19.7" customHeight="1">
      <c r="D479" s="27"/>
      <c r="E479" s="27"/>
      <c r="F479" s="27"/>
      <c r="G479" s="47"/>
      <c r="H479" s="62"/>
      <c r="I479" s="26"/>
      <c r="J479" s="63"/>
      <c r="K479" s="28"/>
      <c r="L479" s="47"/>
      <c r="M479" s="26"/>
      <c r="N479" s="26"/>
      <c r="O479" s="30"/>
      <c r="P479" s="27"/>
      <c r="Q479" s="26"/>
      <c r="R479" s="30"/>
      <c r="S479" s="31"/>
    </row>
    <row r="480" spans="4:19" s="4" customFormat="1" ht="19.7" customHeight="1">
      <c r="D480" s="27"/>
      <c r="E480" s="27"/>
      <c r="F480" s="27"/>
      <c r="G480" s="47"/>
      <c r="H480" s="62"/>
      <c r="I480" s="26"/>
      <c r="J480" s="63"/>
      <c r="K480" s="28"/>
      <c r="L480" s="47"/>
      <c r="M480" s="26"/>
      <c r="N480" s="26"/>
      <c r="O480" s="30"/>
      <c r="P480" s="27"/>
      <c r="Q480" s="26"/>
      <c r="R480" s="30"/>
      <c r="S480" s="31"/>
    </row>
    <row r="481" spans="4:19" s="4" customFormat="1" ht="19.7" customHeight="1">
      <c r="D481" s="27"/>
      <c r="E481" s="27"/>
      <c r="F481" s="27"/>
      <c r="G481" s="47"/>
      <c r="H481" s="62"/>
      <c r="I481" s="26"/>
      <c r="J481" s="63"/>
      <c r="K481" s="28"/>
      <c r="L481" s="47"/>
      <c r="M481" s="26"/>
      <c r="N481" s="26"/>
      <c r="O481" s="30"/>
      <c r="P481" s="27"/>
      <c r="Q481" s="26"/>
      <c r="R481" s="30"/>
      <c r="S481" s="31"/>
    </row>
    <row r="482" spans="4:19" s="4" customFormat="1" ht="19.7" customHeight="1">
      <c r="D482" s="27"/>
      <c r="E482" s="27"/>
      <c r="F482" s="27"/>
      <c r="G482" s="47"/>
      <c r="H482" s="62"/>
      <c r="I482" s="26"/>
      <c r="J482" s="63"/>
      <c r="K482" s="28"/>
      <c r="L482" s="47"/>
      <c r="M482" s="26"/>
      <c r="N482" s="26"/>
      <c r="O482" s="30"/>
      <c r="P482" s="27"/>
      <c r="Q482" s="26"/>
      <c r="R482" s="30"/>
      <c r="S482" s="31"/>
    </row>
    <row r="483" spans="4:19" s="4" customFormat="1" ht="19.7" customHeight="1">
      <c r="D483" s="27"/>
      <c r="E483" s="27"/>
      <c r="F483" s="27"/>
      <c r="G483" s="47"/>
      <c r="H483" s="62"/>
      <c r="I483" s="26"/>
      <c r="J483" s="63"/>
      <c r="K483" s="28"/>
      <c r="L483" s="47"/>
      <c r="M483" s="26"/>
      <c r="N483" s="26"/>
      <c r="O483" s="30"/>
      <c r="P483" s="27"/>
      <c r="Q483" s="26"/>
      <c r="R483" s="30"/>
      <c r="S483" s="31"/>
    </row>
    <row r="484" spans="4:19" s="4" customFormat="1" ht="19.7" customHeight="1">
      <c r="D484" s="27"/>
      <c r="E484" s="27"/>
      <c r="F484" s="27"/>
      <c r="G484" s="47"/>
      <c r="H484" s="62"/>
      <c r="I484" s="26"/>
      <c r="J484" s="63"/>
      <c r="K484" s="28"/>
      <c r="L484" s="47"/>
      <c r="M484" s="26"/>
      <c r="N484" s="26"/>
      <c r="O484" s="30"/>
      <c r="P484" s="27"/>
      <c r="Q484" s="26"/>
      <c r="R484" s="30"/>
      <c r="S484" s="31"/>
    </row>
    <row r="485" spans="4:19" s="4" customFormat="1" ht="19.7" customHeight="1">
      <c r="D485" s="27"/>
      <c r="E485" s="27"/>
      <c r="F485" s="27"/>
      <c r="G485" s="47"/>
      <c r="H485" s="62"/>
      <c r="I485" s="26"/>
      <c r="J485" s="63"/>
      <c r="K485" s="28"/>
      <c r="L485" s="47"/>
      <c r="M485" s="26"/>
      <c r="N485" s="26"/>
      <c r="O485" s="30"/>
      <c r="P485" s="27"/>
      <c r="Q485" s="26"/>
      <c r="R485" s="30"/>
      <c r="S485" s="31"/>
    </row>
    <row r="486" spans="4:19" s="4" customFormat="1" ht="19.7" customHeight="1">
      <c r="D486" s="27"/>
      <c r="E486" s="27"/>
      <c r="F486" s="27"/>
      <c r="G486" s="47"/>
      <c r="H486" s="62"/>
      <c r="I486" s="26"/>
      <c r="J486" s="63"/>
      <c r="K486" s="28"/>
      <c r="L486" s="47"/>
      <c r="M486" s="26"/>
      <c r="N486" s="26"/>
      <c r="O486" s="30"/>
      <c r="P486" s="27"/>
      <c r="Q486" s="26"/>
      <c r="R486" s="30"/>
      <c r="S486" s="31"/>
    </row>
    <row r="487" spans="4:19" s="4" customFormat="1" ht="19.7" customHeight="1">
      <c r="D487" s="27"/>
      <c r="E487" s="27"/>
      <c r="F487" s="27"/>
      <c r="G487" s="47"/>
      <c r="H487" s="62"/>
      <c r="I487" s="26"/>
      <c r="J487" s="63"/>
      <c r="K487" s="28"/>
      <c r="L487" s="47"/>
      <c r="M487" s="26"/>
      <c r="N487" s="26"/>
      <c r="O487" s="30"/>
      <c r="P487" s="27"/>
      <c r="Q487" s="26"/>
      <c r="R487" s="30"/>
      <c r="S487" s="31"/>
    </row>
    <row r="488" spans="4:19" s="4" customFormat="1" ht="19.7" customHeight="1">
      <c r="D488" s="27"/>
      <c r="E488" s="27"/>
      <c r="F488" s="27"/>
      <c r="G488" s="47"/>
      <c r="H488" s="62"/>
      <c r="I488" s="26"/>
      <c r="J488" s="63"/>
      <c r="K488" s="28"/>
      <c r="L488" s="47"/>
      <c r="M488" s="26"/>
      <c r="N488" s="26"/>
      <c r="O488" s="30"/>
      <c r="P488" s="27"/>
      <c r="Q488" s="26"/>
      <c r="R488" s="30"/>
      <c r="S488" s="31"/>
    </row>
    <row r="489" spans="4:19" s="4" customFormat="1" ht="19.7" customHeight="1">
      <c r="D489" s="27"/>
      <c r="E489" s="27"/>
      <c r="F489" s="27"/>
      <c r="G489" s="47"/>
      <c r="H489" s="62"/>
      <c r="I489" s="26"/>
      <c r="J489" s="63"/>
      <c r="K489" s="28"/>
      <c r="L489" s="47"/>
      <c r="M489" s="26"/>
      <c r="N489" s="26"/>
      <c r="O489" s="30"/>
      <c r="P489" s="27"/>
      <c r="Q489" s="26"/>
      <c r="R489" s="30"/>
      <c r="S489" s="31"/>
    </row>
    <row r="490" spans="4:19" s="4" customFormat="1" ht="19.7" customHeight="1">
      <c r="D490" s="27"/>
      <c r="E490" s="27"/>
      <c r="F490" s="27"/>
      <c r="G490" s="47"/>
      <c r="H490" s="62"/>
      <c r="I490" s="26"/>
      <c r="J490" s="63"/>
      <c r="K490" s="28"/>
      <c r="L490" s="47"/>
      <c r="M490" s="26"/>
      <c r="N490" s="26"/>
      <c r="O490" s="30"/>
      <c r="P490" s="27"/>
      <c r="Q490" s="26"/>
      <c r="R490" s="30"/>
      <c r="S490" s="31"/>
    </row>
    <row r="491" spans="4:19" s="4" customFormat="1" ht="19.7" customHeight="1">
      <c r="D491" s="27"/>
      <c r="E491" s="27"/>
      <c r="F491" s="27"/>
      <c r="G491" s="47"/>
      <c r="H491" s="62"/>
      <c r="I491" s="26"/>
      <c r="J491" s="63"/>
      <c r="K491" s="28"/>
      <c r="L491" s="47"/>
      <c r="M491" s="26"/>
      <c r="N491" s="26"/>
      <c r="O491" s="30"/>
      <c r="P491" s="27"/>
      <c r="Q491" s="26"/>
      <c r="R491" s="30"/>
      <c r="S491" s="31"/>
    </row>
    <row r="492" spans="4:19" s="4" customFormat="1" ht="19.7" customHeight="1">
      <c r="D492" s="27"/>
      <c r="E492" s="27"/>
      <c r="F492" s="27"/>
      <c r="G492" s="47"/>
      <c r="H492" s="62"/>
      <c r="I492" s="26"/>
      <c r="J492" s="63"/>
      <c r="K492" s="28"/>
      <c r="L492" s="47"/>
      <c r="M492" s="26"/>
      <c r="N492" s="26"/>
      <c r="O492" s="30"/>
      <c r="P492" s="27"/>
      <c r="Q492" s="26"/>
      <c r="R492" s="30"/>
      <c r="S492" s="31"/>
    </row>
    <row r="493" spans="4:19" s="4" customFormat="1" ht="19.7" customHeight="1">
      <c r="D493" s="27"/>
      <c r="E493" s="27"/>
      <c r="F493" s="27"/>
      <c r="G493" s="47"/>
      <c r="H493" s="62"/>
      <c r="I493" s="26"/>
      <c r="J493" s="63"/>
      <c r="K493" s="28"/>
      <c r="L493" s="47"/>
      <c r="M493" s="26"/>
      <c r="N493" s="26"/>
      <c r="O493" s="30"/>
      <c r="P493" s="27"/>
      <c r="Q493" s="26"/>
      <c r="R493" s="30"/>
      <c r="S493" s="31"/>
    </row>
    <row r="494" spans="4:19" s="4" customFormat="1" ht="19.7" customHeight="1">
      <c r="D494" s="27"/>
      <c r="E494" s="27"/>
      <c r="F494" s="27"/>
      <c r="G494" s="47"/>
      <c r="H494" s="62"/>
      <c r="I494" s="26"/>
      <c r="J494" s="63"/>
      <c r="K494" s="28"/>
      <c r="L494" s="47"/>
      <c r="M494" s="26"/>
      <c r="N494" s="26"/>
      <c r="O494" s="30"/>
      <c r="P494" s="27"/>
      <c r="Q494" s="26"/>
      <c r="R494" s="30"/>
      <c r="S494" s="31"/>
    </row>
    <row r="495" spans="4:19" s="4" customFormat="1" ht="19.7" customHeight="1">
      <c r="D495" s="27"/>
      <c r="E495" s="27"/>
      <c r="F495" s="27"/>
      <c r="G495" s="47"/>
      <c r="H495" s="62"/>
      <c r="I495" s="26"/>
      <c r="J495" s="63"/>
      <c r="K495" s="28"/>
      <c r="L495" s="47"/>
      <c r="M495" s="26"/>
      <c r="N495" s="26"/>
      <c r="O495" s="30"/>
      <c r="P495" s="27"/>
      <c r="Q495" s="26"/>
      <c r="R495" s="30"/>
      <c r="S495" s="31"/>
    </row>
    <row r="496" spans="4:19" s="4" customFormat="1" ht="19.7" customHeight="1">
      <c r="D496" s="27"/>
      <c r="E496" s="27"/>
      <c r="F496" s="27"/>
      <c r="G496" s="47"/>
      <c r="H496" s="62"/>
      <c r="I496" s="26"/>
      <c r="J496" s="63"/>
      <c r="K496" s="28"/>
      <c r="L496" s="47"/>
      <c r="M496" s="26"/>
      <c r="N496" s="26"/>
      <c r="O496" s="30"/>
      <c r="P496" s="27"/>
      <c r="Q496" s="26"/>
      <c r="R496" s="30"/>
      <c r="S496" s="31"/>
    </row>
    <row r="497" spans="4:19" s="4" customFormat="1" ht="19.7" customHeight="1">
      <c r="D497" s="27"/>
      <c r="E497" s="27"/>
      <c r="F497" s="27"/>
      <c r="G497" s="47"/>
      <c r="H497" s="62"/>
      <c r="I497" s="26"/>
      <c r="J497" s="63"/>
      <c r="K497" s="28"/>
      <c r="L497" s="47"/>
      <c r="M497" s="26"/>
      <c r="N497" s="26"/>
      <c r="O497" s="30"/>
      <c r="P497" s="27"/>
      <c r="Q497" s="26"/>
      <c r="R497" s="30"/>
      <c r="S497" s="31"/>
    </row>
    <row r="498" spans="4:19" s="4" customFormat="1" ht="19.7" customHeight="1">
      <c r="D498" s="27"/>
      <c r="E498" s="27"/>
      <c r="F498" s="27"/>
      <c r="G498" s="47"/>
      <c r="H498" s="62"/>
      <c r="I498" s="26"/>
      <c r="J498" s="63"/>
      <c r="K498" s="28"/>
      <c r="L498" s="47"/>
      <c r="M498" s="26"/>
      <c r="N498" s="26"/>
      <c r="O498" s="30"/>
      <c r="P498" s="27"/>
      <c r="Q498" s="26"/>
      <c r="R498" s="30"/>
      <c r="S498" s="31"/>
    </row>
    <row r="499" spans="4:19" s="4" customFormat="1" ht="19.7" customHeight="1">
      <c r="D499" s="27"/>
      <c r="E499" s="27"/>
      <c r="F499" s="27"/>
      <c r="G499" s="47"/>
      <c r="H499" s="62"/>
      <c r="I499" s="26"/>
      <c r="J499" s="63"/>
      <c r="K499" s="28"/>
      <c r="L499" s="47"/>
      <c r="M499" s="26"/>
      <c r="N499" s="26"/>
      <c r="O499" s="30"/>
      <c r="P499" s="27"/>
      <c r="Q499" s="26"/>
      <c r="R499" s="30"/>
      <c r="S499" s="31"/>
    </row>
    <row r="500" spans="4:19" s="4" customFormat="1" ht="19.7" customHeight="1">
      <c r="D500" s="27"/>
      <c r="E500" s="27"/>
      <c r="F500" s="27"/>
      <c r="G500" s="47"/>
      <c r="H500" s="62"/>
      <c r="I500" s="26"/>
      <c r="J500" s="63"/>
      <c r="K500" s="28"/>
      <c r="L500" s="47"/>
      <c r="M500" s="26"/>
      <c r="N500" s="26"/>
      <c r="O500" s="30"/>
      <c r="P500" s="27"/>
      <c r="Q500" s="26"/>
      <c r="R500" s="30"/>
      <c r="S500" s="31"/>
    </row>
    <row r="501" spans="4:19" s="4" customFormat="1" ht="19.7" customHeight="1">
      <c r="D501" s="27"/>
      <c r="E501" s="27"/>
      <c r="F501" s="27"/>
      <c r="G501" s="47"/>
      <c r="H501" s="62"/>
      <c r="I501" s="26"/>
      <c r="J501" s="63"/>
      <c r="K501" s="28"/>
      <c r="L501" s="47"/>
      <c r="M501" s="26"/>
      <c r="N501" s="26"/>
      <c r="O501" s="30"/>
      <c r="P501" s="27"/>
      <c r="Q501" s="26"/>
      <c r="R501" s="30"/>
      <c r="S501" s="31"/>
    </row>
    <row r="502" spans="4:19" s="4" customFormat="1" ht="19.7" customHeight="1">
      <c r="D502" s="27"/>
      <c r="E502" s="27"/>
      <c r="F502" s="27"/>
      <c r="G502" s="47"/>
      <c r="H502" s="62"/>
      <c r="I502" s="26"/>
      <c r="J502" s="63"/>
      <c r="K502" s="28"/>
      <c r="L502" s="47"/>
      <c r="M502" s="26"/>
      <c r="N502" s="26"/>
      <c r="O502" s="30"/>
      <c r="P502" s="27"/>
      <c r="Q502" s="26"/>
      <c r="R502" s="30"/>
      <c r="S502" s="31"/>
    </row>
    <row r="503" spans="4:19" s="4" customFormat="1" ht="19.7" customHeight="1">
      <c r="D503" s="27"/>
      <c r="E503" s="27"/>
      <c r="F503" s="27"/>
      <c r="G503" s="47"/>
      <c r="H503" s="62"/>
      <c r="I503" s="26"/>
      <c r="J503" s="63"/>
      <c r="K503" s="28"/>
      <c r="L503" s="47"/>
      <c r="M503" s="26"/>
      <c r="N503" s="26"/>
      <c r="O503" s="30"/>
      <c r="P503" s="27"/>
      <c r="Q503" s="26"/>
      <c r="R503" s="30"/>
      <c r="S503" s="31"/>
    </row>
    <row r="504" spans="4:19" s="4" customFormat="1" ht="19.7" customHeight="1">
      <c r="D504" s="27"/>
      <c r="E504" s="27"/>
      <c r="F504" s="27"/>
      <c r="G504" s="47"/>
      <c r="H504" s="62"/>
      <c r="I504" s="26"/>
      <c r="J504" s="63"/>
      <c r="K504" s="28"/>
      <c r="L504" s="47"/>
      <c r="M504" s="26"/>
      <c r="N504" s="26"/>
      <c r="O504" s="30"/>
      <c r="P504" s="27"/>
      <c r="Q504" s="26"/>
      <c r="R504" s="30"/>
      <c r="S504" s="31"/>
    </row>
    <row r="505" spans="4:19" s="4" customFormat="1" ht="19.7" customHeight="1">
      <c r="D505" s="27"/>
      <c r="E505" s="27"/>
      <c r="F505" s="27"/>
      <c r="G505" s="47"/>
      <c r="H505" s="62"/>
      <c r="I505" s="26"/>
      <c r="J505" s="63"/>
      <c r="K505" s="28"/>
      <c r="L505" s="47"/>
      <c r="M505" s="26"/>
      <c r="N505" s="26"/>
      <c r="O505" s="30"/>
      <c r="P505" s="27"/>
      <c r="Q505" s="26"/>
      <c r="R505" s="30"/>
      <c r="S505" s="31"/>
    </row>
    <row r="506" spans="4:19" s="4" customFormat="1" ht="19.7" customHeight="1">
      <c r="D506" s="27"/>
      <c r="E506" s="27"/>
      <c r="F506" s="27"/>
      <c r="G506" s="47"/>
      <c r="H506" s="62"/>
      <c r="I506" s="26"/>
      <c r="J506" s="63"/>
      <c r="K506" s="28"/>
      <c r="L506" s="47"/>
      <c r="M506" s="26"/>
      <c r="N506" s="26"/>
      <c r="O506" s="30"/>
      <c r="P506" s="27"/>
      <c r="Q506" s="26"/>
      <c r="R506" s="30"/>
      <c r="S506" s="31"/>
    </row>
    <row r="507" spans="4:19" s="4" customFormat="1" ht="19.7" customHeight="1">
      <c r="D507" s="27"/>
      <c r="E507" s="27"/>
      <c r="F507" s="27"/>
      <c r="G507" s="47"/>
      <c r="H507" s="62"/>
      <c r="I507" s="26"/>
      <c r="J507" s="63"/>
      <c r="K507" s="28"/>
      <c r="L507" s="47"/>
      <c r="M507" s="26"/>
      <c r="N507" s="26"/>
      <c r="O507" s="30"/>
      <c r="P507" s="27"/>
      <c r="Q507" s="26"/>
      <c r="R507" s="30"/>
      <c r="S507" s="31"/>
    </row>
    <row r="508" spans="4:19" s="4" customFormat="1" ht="19.7" customHeight="1">
      <c r="D508" s="27"/>
      <c r="E508" s="27"/>
      <c r="F508" s="27"/>
      <c r="G508" s="47"/>
      <c r="H508" s="62"/>
      <c r="I508" s="26"/>
      <c r="J508" s="63"/>
      <c r="K508" s="28"/>
      <c r="L508" s="47"/>
      <c r="M508" s="26"/>
      <c r="N508" s="26"/>
      <c r="O508" s="30"/>
      <c r="P508" s="27"/>
      <c r="Q508" s="26"/>
      <c r="R508" s="30"/>
      <c r="S508" s="31"/>
    </row>
    <row r="509" spans="4:19" s="4" customFormat="1" ht="19.7" customHeight="1">
      <c r="D509" s="27"/>
      <c r="E509" s="27"/>
      <c r="F509" s="27"/>
      <c r="G509" s="47"/>
      <c r="H509" s="62"/>
      <c r="I509" s="26"/>
      <c r="J509" s="63"/>
      <c r="K509" s="28"/>
      <c r="L509" s="47"/>
      <c r="M509" s="26"/>
      <c r="N509" s="26"/>
      <c r="O509" s="30"/>
      <c r="P509" s="27"/>
      <c r="Q509" s="26"/>
      <c r="R509" s="30"/>
      <c r="S509" s="31"/>
    </row>
    <row r="510" spans="4:19" s="4" customFormat="1" ht="19.7" customHeight="1">
      <c r="D510" s="27"/>
      <c r="E510" s="27"/>
      <c r="F510" s="27"/>
      <c r="G510" s="47"/>
      <c r="H510" s="62"/>
      <c r="I510" s="26"/>
      <c r="J510" s="63"/>
      <c r="K510" s="28"/>
      <c r="L510" s="47"/>
      <c r="M510" s="26"/>
      <c r="N510" s="26"/>
      <c r="O510" s="30"/>
      <c r="P510" s="27"/>
      <c r="Q510" s="26"/>
      <c r="R510" s="30"/>
      <c r="S510" s="31"/>
    </row>
    <row r="511" spans="4:19" s="4" customFormat="1" ht="19.7" customHeight="1">
      <c r="D511" s="27"/>
      <c r="E511" s="27"/>
      <c r="F511" s="27"/>
      <c r="G511" s="47"/>
      <c r="H511" s="62"/>
      <c r="I511" s="26"/>
      <c r="J511" s="63"/>
      <c r="K511" s="28"/>
      <c r="L511" s="47"/>
      <c r="M511" s="26"/>
      <c r="N511" s="26"/>
      <c r="O511" s="30"/>
      <c r="P511" s="27"/>
      <c r="Q511" s="26"/>
      <c r="R511" s="30"/>
      <c r="S511" s="31"/>
    </row>
    <row r="512" spans="4:19" s="4" customFormat="1" ht="19.7" customHeight="1">
      <c r="D512" s="27"/>
      <c r="E512" s="27"/>
      <c r="F512" s="27"/>
      <c r="G512" s="47"/>
      <c r="H512" s="62"/>
      <c r="I512" s="26"/>
      <c r="J512" s="63"/>
      <c r="K512" s="28"/>
      <c r="L512" s="47"/>
      <c r="M512" s="26"/>
      <c r="N512" s="26"/>
      <c r="O512" s="30"/>
      <c r="P512" s="27"/>
      <c r="Q512" s="26"/>
      <c r="R512" s="30"/>
      <c r="S512" s="31"/>
    </row>
    <row r="513" spans="4:19" s="4" customFormat="1" ht="19.7" customHeight="1">
      <c r="D513" s="27"/>
      <c r="E513" s="27"/>
      <c r="F513" s="27"/>
      <c r="G513" s="47"/>
      <c r="H513" s="62"/>
      <c r="I513" s="26"/>
      <c r="J513" s="63"/>
      <c r="K513" s="28"/>
      <c r="L513" s="47"/>
      <c r="M513" s="26"/>
      <c r="N513" s="26"/>
      <c r="O513" s="30"/>
      <c r="P513" s="27"/>
      <c r="Q513" s="26"/>
      <c r="R513" s="30"/>
      <c r="S513" s="31"/>
    </row>
    <row r="514" spans="4:19" s="4" customFormat="1" ht="19.7" customHeight="1">
      <c r="D514" s="27"/>
      <c r="E514" s="27"/>
      <c r="F514" s="27"/>
      <c r="G514" s="47"/>
      <c r="H514" s="62"/>
      <c r="I514" s="26"/>
      <c r="J514" s="63"/>
      <c r="K514" s="28"/>
      <c r="L514" s="47"/>
      <c r="M514" s="26"/>
      <c r="N514" s="26"/>
      <c r="O514" s="30"/>
      <c r="P514" s="27"/>
      <c r="Q514" s="26"/>
      <c r="R514" s="30"/>
      <c r="S514" s="31"/>
    </row>
    <row r="515" spans="4:19" s="4" customFormat="1" ht="19.7" customHeight="1">
      <c r="D515" s="27"/>
      <c r="E515" s="27"/>
      <c r="F515" s="27"/>
      <c r="G515" s="47"/>
      <c r="H515" s="62"/>
      <c r="I515" s="26"/>
      <c r="J515" s="63"/>
      <c r="K515" s="28"/>
      <c r="L515" s="47"/>
      <c r="M515" s="26"/>
      <c r="N515" s="26"/>
      <c r="O515" s="30"/>
      <c r="P515" s="27"/>
      <c r="Q515" s="26"/>
      <c r="R515" s="30"/>
      <c r="S515" s="31"/>
    </row>
    <row r="516" spans="4:19" s="4" customFormat="1" ht="19.7" customHeight="1">
      <c r="D516" s="27"/>
      <c r="E516" s="27"/>
      <c r="F516" s="27"/>
      <c r="G516" s="47"/>
      <c r="H516" s="62"/>
      <c r="I516" s="26"/>
      <c r="J516" s="63"/>
      <c r="K516" s="28"/>
      <c r="L516" s="47"/>
      <c r="M516" s="26"/>
      <c r="N516" s="26"/>
      <c r="O516" s="30"/>
      <c r="P516" s="27"/>
      <c r="Q516" s="26"/>
      <c r="R516" s="30"/>
      <c r="S516" s="31"/>
    </row>
    <row r="517" spans="4:19" s="4" customFormat="1" ht="19.7" customHeight="1">
      <c r="D517" s="27"/>
      <c r="E517" s="27"/>
      <c r="F517" s="27"/>
      <c r="G517" s="47"/>
      <c r="H517" s="62"/>
      <c r="I517" s="26"/>
      <c r="J517" s="63"/>
      <c r="K517" s="28"/>
      <c r="L517" s="47"/>
      <c r="M517" s="26"/>
      <c r="N517" s="26"/>
      <c r="O517" s="30"/>
      <c r="P517" s="27"/>
      <c r="Q517" s="26"/>
      <c r="R517" s="30"/>
      <c r="S517" s="31"/>
    </row>
    <row r="518" spans="4:19" s="4" customFormat="1" ht="19.7" customHeight="1">
      <c r="D518" s="27"/>
      <c r="E518" s="27"/>
      <c r="F518" s="27"/>
      <c r="G518" s="47"/>
      <c r="H518" s="62"/>
      <c r="I518" s="26"/>
      <c r="J518" s="63"/>
      <c r="K518" s="28"/>
      <c r="L518" s="47"/>
      <c r="M518" s="26"/>
      <c r="N518" s="26"/>
      <c r="O518" s="30"/>
      <c r="P518" s="27"/>
      <c r="Q518" s="26"/>
      <c r="R518" s="30"/>
      <c r="S518" s="31"/>
    </row>
    <row r="519" spans="4:19" s="4" customFormat="1" ht="19.7" customHeight="1">
      <c r="D519" s="27"/>
      <c r="E519" s="27"/>
      <c r="F519" s="27"/>
      <c r="G519" s="47"/>
      <c r="H519" s="62"/>
      <c r="I519" s="26"/>
      <c r="J519" s="63"/>
      <c r="K519" s="28"/>
      <c r="L519" s="47"/>
      <c r="M519" s="26"/>
      <c r="N519" s="26"/>
      <c r="O519" s="30"/>
      <c r="P519" s="27"/>
      <c r="Q519" s="26"/>
      <c r="R519" s="30"/>
      <c r="S519" s="31"/>
    </row>
    <row r="520" spans="4:19" s="4" customFormat="1" ht="19.7" customHeight="1">
      <c r="D520" s="27"/>
      <c r="E520" s="27"/>
      <c r="F520" s="27"/>
      <c r="G520" s="47"/>
      <c r="H520" s="62"/>
      <c r="I520" s="26"/>
      <c r="J520" s="63"/>
      <c r="K520" s="28"/>
      <c r="L520" s="47"/>
      <c r="M520" s="26"/>
      <c r="N520" s="26"/>
      <c r="O520" s="30"/>
      <c r="P520" s="27"/>
      <c r="Q520" s="26"/>
      <c r="R520" s="30"/>
      <c r="S520" s="31"/>
    </row>
    <row r="521" spans="4:19" s="4" customFormat="1" ht="19.7" customHeight="1">
      <c r="D521" s="27"/>
      <c r="E521" s="27"/>
      <c r="F521" s="27"/>
      <c r="G521" s="47"/>
      <c r="H521" s="62"/>
      <c r="I521" s="26"/>
      <c r="J521" s="63"/>
      <c r="K521" s="28"/>
      <c r="L521" s="47"/>
      <c r="M521" s="26"/>
      <c r="N521" s="26"/>
      <c r="O521" s="30"/>
      <c r="P521" s="27"/>
      <c r="Q521" s="26"/>
      <c r="R521" s="30"/>
      <c r="S521" s="31"/>
    </row>
    <row r="522" spans="4:19" s="4" customFormat="1" ht="19.7" customHeight="1">
      <c r="D522" s="27"/>
      <c r="E522" s="27"/>
      <c r="F522" s="27"/>
      <c r="G522" s="47"/>
      <c r="H522" s="62"/>
      <c r="I522" s="26"/>
      <c r="J522" s="63"/>
      <c r="K522" s="28"/>
      <c r="L522" s="47"/>
      <c r="M522" s="26"/>
      <c r="N522" s="26"/>
      <c r="O522" s="30"/>
      <c r="P522" s="27"/>
      <c r="Q522" s="26"/>
      <c r="R522" s="30"/>
      <c r="S522" s="31"/>
    </row>
    <row r="523" spans="4:19" s="4" customFormat="1" ht="19.7" customHeight="1">
      <c r="D523" s="27"/>
      <c r="E523" s="27"/>
      <c r="F523" s="27"/>
      <c r="G523" s="47"/>
      <c r="H523" s="62"/>
      <c r="I523" s="26"/>
      <c r="J523" s="63"/>
      <c r="K523" s="28"/>
      <c r="L523" s="47"/>
      <c r="M523" s="26"/>
      <c r="N523" s="26"/>
      <c r="O523" s="30"/>
      <c r="P523" s="27"/>
      <c r="Q523" s="26"/>
      <c r="R523" s="30"/>
      <c r="S523" s="31"/>
    </row>
    <row r="524" spans="4:19" s="4" customFormat="1" ht="19.7" customHeight="1">
      <c r="D524" s="27"/>
      <c r="E524" s="27"/>
      <c r="F524" s="27"/>
      <c r="G524" s="47"/>
      <c r="H524" s="62"/>
      <c r="I524" s="26"/>
      <c r="J524" s="63"/>
      <c r="K524" s="28"/>
      <c r="L524" s="47"/>
      <c r="M524" s="26"/>
      <c r="N524" s="26"/>
      <c r="O524" s="30"/>
      <c r="P524" s="27"/>
      <c r="Q524" s="26"/>
      <c r="R524" s="30"/>
      <c r="S524" s="31"/>
    </row>
    <row r="525" spans="4:19" s="4" customFormat="1" ht="19.7" customHeight="1">
      <c r="D525" s="27"/>
      <c r="E525" s="27"/>
      <c r="F525" s="27"/>
      <c r="G525" s="47"/>
      <c r="H525" s="62"/>
      <c r="I525" s="26"/>
      <c r="J525" s="63"/>
      <c r="K525" s="28"/>
      <c r="L525" s="47"/>
      <c r="M525" s="26"/>
      <c r="N525" s="26"/>
      <c r="O525" s="30"/>
      <c r="P525" s="27"/>
      <c r="Q525" s="26"/>
      <c r="R525" s="30"/>
      <c r="S525" s="31"/>
    </row>
    <row r="526" spans="4:19" s="4" customFormat="1" ht="19.7" customHeight="1">
      <c r="D526" s="27"/>
      <c r="E526" s="27"/>
      <c r="F526" s="27"/>
      <c r="G526" s="47"/>
      <c r="H526" s="62"/>
      <c r="I526" s="26"/>
      <c r="J526" s="63"/>
      <c r="K526" s="28"/>
      <c r="L526" s="47"/>
      <c r="M526" s="26"/>
      <c r="N526" s="26"/>
      <c r="O526" s="30"/>
      <c r="P526" s="27"/>
      <c r="Q526" s="26"/>
      <c r="R526" s="30"/>
      <c r="S526" s="31"/>
    </row>
    <row r="527" spans="4:19" s="4" customFormat="1" ht="19.7" customHeight="1">
      <c r="D527" s="27"/>
      <c r="E527" s="27"/>
      <c r="F527" s="27"/>
      <c r="G527" s="47"/>
      <c r="H527" s="62"/>
      <c r="I527" s="26"/>
      <c r="J527" s="63"/>
      <c r="K527" s="28"/>
      <c r="L527" s="47"/>
      <c r="M527" s="26"/>
      <c r="N527" s="26"/>
      <c r="O527" s="30"/>
      <c r="P527" s="27"/>
      <c r="Q527" s="26"/>
      <c r="R527" s="30"/>
      <c r="S527" s="31"/>
    </row>
    <row r="528" spans="4:19" s="4" customFormat="1" ht="19.7" customHeight="1">
      <c r="D528" s="27"/>
      <c r="E528" s="27"/>
      <c r="F528" s="27"/>
      <c r="G528" s="47"/>
      <c r="H528" s="62"/>
      <c r="I528" s="26"/>
      <c r="J528" s="63"/>
      <c r="K528" s="28"/>
      <c r="L528" s="47"/>
      <c r="M528" s="26"/>
      <c r="N528" s="26"/>
      <c r="O528" s="30"/>
      <c r="P528" s="27"/>
      <c r="Q528" s="26"/>
      <c r="R528" s="30"/>
      <c r="S528" s="31"/>
    </row>
    <row r="529" spans="4:19" s="4" customFormat="1" ht="19.7" customHeight="1">
      <c r="D529" s="27"/>
      <c r="E529" s="27"/>
      <c r="F529" s="27"/>
      <c r="G529" s="47"/>
      <c r="H529" s="62"/>
      <c r="I529" s="26"/>
      <c r="J529" s="63"/>
      <c r="K529" s="28"/>
      <c r="L529" s="47"/>
      <c r="M529" s="26"/>
      <c r="N529" s="26"/>
      <c r="O529" s="30"/>
      <c r="P529" s="27"/>
      <c r="Q529" s="26"/>
      <c r="R529" s="30"/>
      <c r="S529" s="31"/>
    </row>
    <row r="530" spans="4:19" s="4" customFormat="1" ht="19.7" customHeight="1">
      <c r="D530" s="27"/>
      <c r="E530" s="27"/>
      <c r="F530" s="27"/>
      <c r="G530" s="47"/>
      <c r="H530" s="62"/>
      <c r="I530" s="26"/>
      <c r="J530" s="63"/>
      <c r="K530" s="28"/>
      <c r="L530" s="47"/>
      <c r="M530" s="26"/>
      <c r="N530" s="26"/>
      <c r="O530" s="30"/>
      <c r="P530" s="27"/>
      <c r="Q530" s="26"/>
      <c r="R530" s="30"/>
      <c r="S530" s="31"/>
    </row>
    <row r="531" spans="4:19" s="4" customFormat="1" ht="19.7" customHeight="1">
      <c r="D531" s="27"/>
      <c r="E531" s="27"/>
      <c r="F531" s="27"/>
      <c r="G531" s="47"/>
      <c r="H531" s="62"/>
      <c r="I531" s="26"/>
      <c r="J531" s="63"/>
      <c r="K531" s="28"/>
      <c r="L531" s="47"/>
      <c r="M531" s="26"/>
      <c r="N531" s="26"/>
      <c r="O531" s="30"/>
      <c r="P531" s="27"/>
      <c r="Q531" s="26"/>
      <c r="R531" s="30"/>
      <c r="S531" s="31"/>
    </row>
    <row r="532" spans="4:19" s="4" customFormat="1" ht="19.7" customHeight="1">
      <c r="D532" s="27"/>
      <c r="E532" s="27"/>
      <c r="F532" s="27"/>
      <c r="G532" s="47"/>
      <c r="H532" s="62"/>
      <c r="I532" s="26"/>
      <c r="J532" s="63"/>
      <c r="K532" s="28"/>
      <c r="L532" s="47"/>
      <c r="M532" s="26"/>
      <c r="N532" s="26"/>
      <c r="O532" s="30"/>
      <c r="P532" s="27"/>
      <c r="Q532" s="26"/>
      <c r="R532" s="30"/>
      <c r="S532" s="31"/>
    </row>
    <row r="533" spans="4:19" s="4" customFormat="1" ht="19.7" customHeight="1">
      <c r="D533" s="27"/>
      <c r="E533" s="27"/>
      <c r="F533" s="27"/>
      <c r="G533" s="47"/>
      <c r="H533" s="62"/>
      <c r="I533" s="26"/>
      <c r="J533" s="63"/>
      <c r="K533" s="28"/>
      <c r="L533" s="47"/>
      <c r="M533" s="26"/>
      <c r="N533" s="26"/>
      <c r="O533" s="30"/>
      <c r="P533" s="27"/>
      <c r="Q533" s="26"/>
      <c r="R533" s="30"/>
      <c r="S533" s="31"/>
    </row>
    <row r="534" spans="4:19" s="4" customFormat="1" ht="19.7" customHeight="1">
      <c r="D534" s="27"/>
      <c r="E534" s="27"/>
      <c r="F534" s="27"/>
      <c r="G534" s="47"/>
      <c r="H534" s="62"/>
      <c r="I534" s="26"/>
      <c r="J534" s="63"/>
      <c r="K534" s="28"/>
      <c r="L534" s="47"/>
      <c r="M534" s="26"/>
      <c r="N534" s="26"/>
      <c r="O534" s="30"/>
      <c r="P534" s="27"/>
      <c r="Q534" s="26"/>
      <c r="R534" s="30"/>
      <c r="S534" s="31"/>
    </row>
    <row r="535" spans="4:19" s="4" customFormat="1" ht="19.7" customHeight="1">
      <c r="D535" s="27"/>
      <c r="E535" s="27"/>
      <c r="F535" s="27"/>
      <c r="G535" s="47"/>
      <c r="H535" s="62"/>
      <c r="I535" s="26"/>
      <c r="J535" s="63"/>
      <c r="K535" s="28"/>
      <c r="L535" s="47"/>
      <c r="M535" s="26"/>
      <c r="N535" s="26"/>
      <c r="O535" s="30"/>
      <c r="P535" s="27"/>
      <c r="Q535" s="26"/>
      <c r="R535" s="30"/>
      <c r="S535" s="31"/>
    </row>
    <row r="536" spans="4:19" s="4" customFormat="1" ht="19.7" customHeight="1">
      <c r="D536" s="27"/>
      <c r="E536" s="27"/>
      <c r="F536" s="27"/>
      <c r="G536" s="47"/>
      <c r="H536" s="62"/>
      <c r="I536" s="26"/>
      <c r="J536" s="63"/>
      <c r="K536" s="28"/>
      <c r="L536" s="47"/>
      <c r="M536" s="26"/>
      <c r="N536" s="26"/>
      <c r="O536" s="30"/>
      <c r="P536" s="27"/>
      <c r="Q536" s="26"/>
      <c r="R536" s="30"/>
      <c r="S536" s="31"/>
    </row>
    <row r="537" spans="4:19" s="4" customFormat="1" ht="19.7" customHeight="1">
      <c r="D537" s="27"/>
      <c r="E537" s="27"/>
      <c r="F537" s="27"/>
      <c r="G537" s="47"/>
      <c r="H537" s="62"/>
      <c r="I537" s="26"/>
      <c r="J537" s="63"/>
      <c r="K537" s="28"/>
      <c r="L537" s="47"/>
      <c r="M537" s="26"/>
      <c r="N537" s="26"/>
      <c r="O537" s="30"/>
      <c r="P537" s="27"/>
      <c r="Q537" s="26"/>
      <c r="R537" s="30"/>
      <c r="S537" s="31"/>
    </row>
    <row r="538" spans="4:19" s="4" customFormat="1" ht="19.7" customHeight="1">
      <c r="D538" s="27"/>
      <c r="E538" s="27"/>
      <c r="F538" s="27"/>
      <c r="G538" s="47"/>
      <c r="H538" s="62"/>
      <c r="I538" s="26"/>
      <c r="J538" s="63"/>
      <c r="K538" s="28"/>
      <c r="L538" s="47"/>
      <c r="M538" s="26"/>
      <c r="N538" s="26"/>
      <c r="O538" s="30"/>
      <c r="P538" s="27"/>
      <c r="Q538" s="26"/>
      <c r="R538" s="30"/>
      <c r="S538" s="31"/>
    </row>
    <row r="539" spans="4:19" s="4" customFormat="1" ht="19.7" customHeight="1">
      <c r="D539" s="27"/>
      <c r="E539" s="27"/>
      <c r="F539" s="27"/>
      <c r="G539" s="47"/>
      <c r="H539" s="62"/>
      <c r="I539" s="26"/>
      <c r="J539" s="63"/>
      <c r="K539" s="28"/>
      <c r="L539" s="47"/>
      <c r="M539" s="26"/>
      <c r="N539" s="26"/>
      <c r="O539" s="30"/>
      <c r="P539" s="27"/>
      <c r="Q539" s="26"/>
      <c r="R539" s="30"/>
      <c r="S539" s="31"/>
    </row>
    <row r="540" spans="4:19" s="4" customFormat="1" ht="19.7" customHeight="1">
      <c r="D540" s="27"/>
      <c r="E540" s="27"/>
      <c r="F540" s="27"/>
      <c r="G540" s="47"/>
      <c r="H540" s="62"/>
      <c r="I540" s="26"/>
      <c r="J540" s="63"/>
      <c r="K540" s="28"/>
      <c r="L540" s="47"/>
      <c r="M540" s="26"/>
      <c r="N540" s="26"/>
      <c r="O540" s="30"/>
      <c r="P540" s="27"/>
      <c r="Q540" s="26"/>
      <c r="R540" s="30"/>
      <c r="S540" s="31"/>
    </row>
    <row r="541" spans="4:19" s="4" customFormat="1" ht="19.7" customHeight="1">
      <c r="D541" s="27"/>
      <c r="E541" s="27"/>
      <c r="F541" s="27"/>
      <c r="G541" s="47"/>
      <c r="H541" s="62"/>
      <c r="I541" s="26"/>
      <c r="J541" s="63"/>
      <c r="K541" s="28"/>
      <c r="L541" s="47"/>
      <c r="M541" s="26"/>
      <c r="N541" s="26"/>
      <c r="O541" s="30"/>
      <c r="P541" s="27"/>
      <c r="Q541" s="26"/>
      <c r="R541" s="30"/>
      <c r="S541" s="31"/>
    </row>
    <row r="542" spans="4:19" s="4" customFormat="1" ht="19.7" customHeight="1">
      <c r="D542" s="27"/>
      <c r="E542" s="27"/>
      <c r="F542" s="27"/>
      <c r="G542" s="47"/>
      <c r="H542" s="62"/>
      <c r="I542" s="26"/>
      <c r="J542" s="63"/>
      <c r="K542" s="28"/>
      <c r="L542" s="47"/>
      <c r="M542" s="26"/>
      <c r="N542" s="26"/>
      <c r="O542" s="30"/>
      <c r="P542" s="27"/>
      <c r="Q542" s="26"/>
      <c r="R542" s="30"/>
      <c r="S542" s="31"/>
    </row>
    <row r="543" spans="4:19" s="4" customFormat="1" ht="19.7" customHeight="1">
      <c r="D543" s="27"/>
      <c r="E543" s="27"/>
      <c r="F543" s="27"/>
      <c r="G543" s="47"/>
      <c r="H543" s="62"/>
      <c r="I543" s="26"/>
      <c r="J543" s="63"/>
      <c r="K543" s="28"/>
      <c r="L543" s="47"/>
      <c r="M543" s="26"/>
      <c r="N543" s="26"/>
      <c r="O543" s="30"/>
      <c r="P543" s="27"/>
      <c r="Q543" s="26"/>
      <c r="R543" s="30"/>
      <c r="S543" s="31"/>
    </row>
    <row r="544" spans="4:19" s="4" customFormat="1" ht="19.7" customHeight="1">
      <c r="D544" s="27"/>
      <c r="E544" s="27"/>
      <c r="F544" s="27"/>
      <c r="G544" s="47"/>
      <c r="H544" s="62"/>
      <c r="I544" s="26"/>
      <c r="J544" s="63"/>
      <c r="K544" s="28"/>
      <c r="L544" s="47"/>
      <c r="M544" s="26"/>
      <c r="N544" s="26"/>
      <c r="O544" s="30"/>
      <c r="P544" s="27"/>
      <c r="Q544" s="26"/>
      <c r="R544" s="30"/>
      <c r="S544" s="31"/>
    </row>
    <row r="545" spans="1:19" s="4" customFormat="1" ht="19.7" customHeight="1">
      <c r="D545" s="27"/>
      <c r="E545" s="27"/>
      <c r="F545" s="27"/>
      <c r="G545" s="47"/>
      <c r="H545" s="62"/>
      <c r="I545" s="26"/>
      <c r="J545" s="63"/>
      <c r="K545" s="28"/>
      <c r="L545" s="47"/>
      <c r="M545" s="26"/>
      <c r="N545" s="26"/>
      <c r="O545" s="30"/>
      <c r="P545" s="27"/>
      <c r="Q545" s="26"/>
      <c r="R545" s="30"/>
      <c r="S545" s="31"/>
    </row>
    <row r="546" spans="1:19" s="4" customFormat="1" ht="19.7" customHeight="1">
      <c r="D546" s="27"/>
      <c r="E546" s="27"/>
      <c r="F546" s="27"/>
      <c r="G546" s="47"/>
      <c r="H546" s="62"/>
      <c r="I546" s="26"/>
      <c r="J546" s="63"/>
      <c r="K546" s="28"/>
      <c r="L546" s="47"/>
      <c r="M546" s="26"/>
      <c r="N546" s="26"/>
      <c r="O546" s="30"/>
      <c r="P546" s="27"/>
      <c r="Q546" s="26"/>
      <c r="R546" s="30"/>
      <c r="S546" s="31"/>
    </row>
    <row r="547" spans="1:19" s="4" customFormat="1" ht="19.7" customHeight="1">
      <c r="D547" s="27"/>
      <c r="E547" s="27"/>
      <c r="F547" s="27"/>
      <c r="G547" s="47"/>
      <c r="H547" s="62"/>
      <c r="I547" s="26"/>
      <c r="J547" s="63"/>
      <c r="K547" s="28"/>
      <c r="L547" s="47"/>
      <c r="M547" s="26"/>
      <c r="N547" s="26"/>
      <c r="O547" s="30"/>
      <c r="P547" s="27"/>
      <c r="Q547" s="26"/>
      <c r="R547" s="30"/>
      <c r="S547" s="31"/>
    </row>
    <row r="548" spans="1:19" s="4" customFormat="1" ht="19.7" customHeight="1">
      <c r="D548" s="27"/>
      <c r="E548" s="27"/>
      <c r="F548" s="27"/>
      <c r="G548" s="47"/>
      <c r="H548" s="62"/>
      <c r="I548" s="26"/>
      <c r="J548" s="63"/>
      <c r="K548" s="28"/>
      <c r="L548" s="47"/>
      <c r="M548" s="26"/>
      <c r="N548" s="26"/>
      <c r="O548" s="30"/>
      <c r="P548" s="27"/>
      <c r="Q548" s="26"/>
      <c r="R548" s="30"/>
      <c r="S548" s="31"/>
    </row>
    <row r="549" spans="1:19" s="4" customFormat="1" ht="19.7" customHeight="1">
      <c r="D549" s="27"/>
      <c r="E549" s="27"/>
      <c r="F549" s="27"/>
      <c r="G549" s="47"/>
      <c r="H549" s="62"/>
      <c r="I549" s="26"/>
      <c r="J549" s="63"/>
      <c r="K549" s="28"/>
      <c r="L549" s="47"/>
      <c r="M549" s="26"/>
      <c r="N549" s="26"/>
      <c r="O549" s="30"/>
      <c r="P549" s="27"/>
      <c r="Q549" s="26"/>
      <c r="R549" s="30"/>
      <c r="S549" s="31"/>
    </row>
    <row r="550" spans="1:19" s="4" customFormat="1" ht="19.7" customHeight="1">
      <c r="D550" s="27"/>
      <c r="E550" s="27"/>
      <c r="F550" s="27"/>
      <c r="G550" s="47"/>
      <c r="H550" s="62"/>
      <c r="I550" s="26"/>
      <c r="J550" s="63"/>
      <c r="K550" s="28"/>
      <c r="L550" s="47"/>
      <c r="M550" s="26"/>
      <c r="N550" s="26"/>
      <c r="O550" s="30"/>
      <c r="P550" s="27"/>
      <c r="Q550" s="26"/>
      <c r="R550" s="30"/>
      <c r="S550" s="31"/>
    </row>
    <row r="551" spans="1:19" s="4" customFormat="1" ht="19.7" customHeight="1">
      <c r="D551" s="27"/>
      <c r="E551" s="27"/>
      <c r="F551" s="27"/>
      <c r="G551" s="26"/>
      <c r="H551" s="26"/>
      <c r="I551" s="26"/>
      <c r="J551" s="28"/>
      <c r="K551" s="28"/>
      <c r="L551" s="26"/>
      <c r="M551" s="26"/>
      <c r="N551" s="26"/>
      <c r="O551" s="30"/>
      <c r="P551" s="27"/>
      <c r="Q551" s="26"/>
      <c r="R551" s="30"/>
      <c r="S551" s="31"/>
    </row>
    <row r="552" spans="1:19" s="4" customFormat="1" ht="19.7" customHeight="1">
      <c r="D552" s="27"/>
      <c r="E552" s="27"/>
      <c r="F552" s="27"/>
      <c r="G552" s="26"/>
      <c r="H552" s="26"/>
      <c r="I552" s="26"/>
      <c r="J552" s="28"/>
      <c r="K552" s="28"/>
      <c r="L552" s="26"/>
      <c r="M552" s="26"/>
      <c r="N552" s="26"/>
      <c r="O552" s="30"/>
      <c r="P552" s="27"/>
      <c r="Q552" s="26"/>
      <c r="R552" s="30"/>
      <c r="S552" s="31"/>
    </row>
    <row r="553" spans="1:19" s="4" customFormat="1" ht="19.7" customHeight="1">
      <c r="D553" s="27"/>
      <c r="E553" s="27"/>
      <c r="F553" s="27"/>
      <c r="G553" s="26"/>
      <c r="H553" s="26"/>
      <c r="I553" s="26"/>
      <c r="J553" s="28"/>
      <c r="K553" s="28"/>
      <c r="L553" s="26"/>
      <c r="M553" s="26"/>
      <c r="N553" s="26"/>
      <c r="O553" s="30"/>
      <c r="P553" s="27"/>
      <c r="Q553" s="26"/>
      <c r="R553" s="30"/>
      <c r="S553" s="31"/>
    </row>
    <row r="554" spans="1:19" s="4" customFormat="1" ht="19.7" customHeight="1">
      <c r="A554" s="26"/>
      <c r="B554" s="64">
        <v>8</v>
      </c>
      <c r="C554" s="65" t="s">
        <v>63</v>
      </c>
      <c r="D554" s="27"/>
      <c r="E554" s="27"/>
      <c r="F554" s="27"/>
      <c r="G554" s="26"/>
      <c r="H554" s="26"/>
      <c r="I554" s="26"/>
      <c r="J554" s="28"/>
      <c r="K554" s="28"/>
      <c r="L554" s="26"/>
      <c r="M554" s="26"/>
      <c r="N554" s="26"/>
      <c r="O554" s="30"/>
      <c r="P554" s="27"/>
      <c r="Q554" s="26"/>
      <c r="R554" s="30"/>
      <c r="S554" s="31"/>
    </row>
    <row r="555" spans="1:19" s="4" customFormat="1" ht="19.7" customHeight="1">
      <c r="D555" s="27"/>
      <c r="E555" s="27"/>
      <c r="F555" s="27"/>
      <c r="G555" s="26"/>
      <c r="H555" s="26"/>
      <c r="I555" s="26"/>
      <c r="J555" s="28"/>
      <c r="K555" s="28"/>
      <c r="L555" s="26"/>
      <c r="M555" s="26"/>
      <c r="N555" s="26"/>
      <c r="O555" s="30"/>
      <c r="P555" s="27"/>
      <c r="Q555" s="26"/>
      <c r="R555" s="30"/>
      <c r="S555" s="31"/>
    </row>
    <row r="556" spans="1:19" s="4" customFormat="1" ht="19.7" customHeight="1">
      <c r="D556" s="27"/>
      <c r="E556" s="27"/>
      <c r="F556" s="27"/>
      <c r="G556" s="26"/>
      <c r="H556" s="26"/>
      <c r="I556" s="26"/>
      <c r="J556" s="28"/>
      <c r="K556" s="28"/>
      <c r="L556" s="26"/>
      <c r="M556" s="26"/>
      <c r="N556" s="26"/>
      <c r="O556" s="30"/>
      <c r="P556" s="27"/>
      <c r="Q556" s="26"/>
      <c r="R556" s="30"/>
      <c r="S556" s="31"/>
    </row>
    <row r="557" spans="1:19" s="4" customFormat="1" ht="19.7" customHeight="1">
      <c r="D557" s="27"/>
      <c r="E557" s="27"/>
      <c r="F557" s="27"/>
      <c r="G557" s="26"/>
      <c r="H557" s="26"/>
      <c r="I557" s="26"/>
      <c r="J557" s="28"/>
      <c r="K557" s="28"/>
      <c r="L557" s="26"/>
      <c r="M557" s="26"/>
      <c r="N557" s="26"/>
      <c r="O557" s="30"/>
      <c r="P557" s="27"/>
      <c r="Q557" s="26"/>
      <c r="R557" s="30"/>
      <c r="S557" s="31"/>
    </row>
    <row r="558" spans="1:19" s="4" customFormat="1" ht="19.7" customHeight="1">
      <c r="D558" s="27"/>
      <c r="E558" s="27"/>
      <c r="F558" s="27"/>
      <c r="G558" s="26"/>
      <c r="H558" s="26"/>
      <c r="I558" s="26"/>
      <c r="J558" s="28"/>
      <c r="K558" s="28"/>
      <c r="L558" s="26"/>
      <c r="M558" s="26"/>
      <c r="N558" s="26"/>
      <c r="O558" s="30"/>
      <c r="P558" s="27"/>
      <c r="Q558" s="26"/>
      <c r="R558" s="30"/>
      <c r="S558" s="31"/>
    </row>
    <row r="559" spans="1:19" s="4" customFormat="1" ht="19.7" customHeight="1">
      <c r="D559" s="27"/>
      <c r="E559" s="27"/>
      <c r="F559" s="27"/>
      <c r="G559" s="26"/>
      <c r="H559" s="26"/>
      <c r="I559" s="26"/>
      <c r="J559" s="28"/>
      <c r="K559" s="28"/>
      <c r="L559" s="26"/>
      <c r="M559" s="26"/>
      <c r="N559" s="26"/>
      <c r="O559" s="30"/>
      <c r="P559" s="27"/>
      <c r="Q559" s="26"/>
      <c r="R559" s="30"/>
      <c r="S559" s="31"/>
    </row>
    <row r="560" spans="1:19" s="4" customFormat="1" ht="19.7" customHeight="1">
      <c r="D560" s="27"/>
      <c r="E560" s="27"/>
      <c r="F560" s="27"/>
      <c r="G560" s="26"/>
      <c r="H560" s="26"/>
      <c r="I560" s="26"/>
      <c r="J560" s="28"/>
      <c r="K560" s="28"/>
      <c r="L560" s="26"/>
      <c r="M560" s="26"/>
      <c r="N560" s="26"/>
      <c r="O560" s="30"/>
      <c r="P560" s="27"/>
      <c r="Q560" s="26"/>
      <c r="R560" s="30"/>
      <c r="S560" s="31"/>
    </row>
    <row r="561" spans="4:19" s="4" customFormat="1" ht="19.7" customHeight="1">
      <c r="D561" s="27"/>
      <c r="E561" s="27"/>
      <c r="F561" s="27"/>
      <c r="G561" s="26"/>
      <c r="H561" s="26"/>
      <c r="I561" s="26"/>
      <c r="J561" s="28"/>
      <c r="K561" s="28"/>
      <c r="L561" s="26"/>
      <c r="M561" s="26"/>
      <c r="N561" s="26"/>
      <c r="O561" s="30"/>
      <c r="P561" s="27"/>
      <c r="Q561" s="26"/>
      <c r="R561" s="30"/>
      <c r="S561" s="31"/>
    </row>
    <row r="562" spans="4:19" s="4" customFormat="1" ht="19.7" customHeight="1">
      <c r="D562" s="27"/>
      <c r="E562" s="27"/>
      <c r="F562" s="27"/>
      <c r="G562" s="26"/>
      <c r="H562" s="26"/>
      <c r="I562" s="26"/>
      <c r="J562" s="28"/>
      <c r="K562" s="28"/>
      <c r="L562" s="26"/>
      <c r="M562" s="26"/>
      <c r="N562" s="26"/>
      <c r="O562" s="30"/>
      <c r="P562" s="27"/>
      <c r="Q562" s="26"/>
      <c r="R562" s="30"/>
      <c r="S562" s="31"/>
    </row>
    <row r="563" spans="4:19" s="4" customFormat="1" ht="19.7" customHeight="1">
      <c r="D563" s="27"/>
      <c r="E563" s="27"/>
      <c r="F563" s="27"/>
      <c r="G563" s="26"/>
      <c r="H563" s="26"/>
      <c r="I563" s="26"/>
      <c r="J563" s="28"/>
      <c r="K563" s="28"/>
      <c r="L563" s="26"/>
      <c r="M563" s="26"/>
      <c r="N563" s="26"/>
      <c r="O563" s="30"/>
      <c r="P563" s="27"/>
      <c r="Q563" s="26"/>
      <c r="R563" s="30"/>
      <c r="S563" s="31"/>
    </row>
    <row r="564" spans="4:19" s="4" customFormat="1" ht="19.7" customHeight="1">
      <c r="D564" s="27"/>
      <c r="E564" s="27"/>
      <c r="F564" s="27"/>
      <c r="G564" s="26"/>
      <c r="H564" s="26"/>
      <c r="I564" s="26"/>
      <c r="J564" s="28"/>
      <c r="K564" s="28"/>
      <c r="L564" s="26"/>
      <c r="M564" s="26"/>
      <c r="N564" s="26"/>
      <c r="O564" s="30"/>
      <c r="P564" s="27"/>
      <c r="Q564" s="26"/>
      <c r="R564" s="30"/>
      <c r="S564" s="31"/>
    </row>
    <row r="565" spans="4:19" s="4" customFormat="1" ht="19.7" customHeight="1">
      <c r="D565" s="27"/>
      <c r="E565" s="27"/>
      <c r="F565" s="27"/>
      <c r="G565" s="26"/>
      <c r="H565" s="26"/>
      <c r="I565" s="26"/>
      <c r="J565" s="28"/>
      <c r="K565" s="28"/>
      <c r="L565" s="26"/>
      <c r="M565" s="26"/>
      <c r="N565" s="26"/>
      <c r="O565" s="30"/>
      <c r="P565" s="27"/>
      <c r="Q565" s="26"/>
      <c r="R565" s="30"/>
      <c r="S565" s="31"/>
    </row>
    <row r="566" spans="4:19" s="4" customFormat="1" ht="19.7" customHeight="1">
      <c r="D566" s="27"/>
      <c r="E566" s="27"/>
      <c r="F566" s="27"/>
      <c r="G566" s="26"/>
      <c r="H566" s="26"/>
      <c r="I566" s="26"/>
      <c r="J566" s="28"/>
      <c r="K566" s="28"/>
      <c r="L566" s="26"/>
      <c r="M566" s="26"/>
      <c r="N566" s="26"/>
      <c r="O566" s="30"/>
      <c r="P566" s="27"/>
      <c r="Q566" s="26"/>
      <c r="R566" s="30"/>
      <c r="S566" s="31"/>
    </row>
    <row r="567" spans="4:19" s="4" customFormat="1" ht="19.7" customHeight="1">
      <c r="D567" s="27"/>
      <c r="E567" s="27"/>
      <c r="F567" s="27"/>
      <c r="G567" s="26"/>
      <c r="H567" s="26"/>
      <c r="I567" s="26"/>
      <c r="J567" s="28"/>
      <c r="K567" s="28"/>
      <c r="L567" s="26"/>
      <c r="M567" s="26"/>
      <c r="N567" s="26"/>
      <c r="O567" s="30"/>
      <c r="P567" s="27"/>
      <c r="Q567" s="26"/>
      <c r="R567" s="30"/>
      <c r="S567" s="31"/>
    </row>
    <row r="568" spans="4:19" s="4" customFormat="1" ht="19.7" customHeight="1">
      <c r="D568" s="27"/>
      <c r="E568" s="27"/>
      <c r="F568" s="27"/>
      <c r="G568" s="26"/>
      <c r="H568" s="26"/>
      <c r="I568" s="26"/>
      <c r="J568" s="28"/>
      <c r="K568" s="28"/>
      <c r="L568" s="26"/>
      <c r="M568" s="26"/>
      <c r="N568" s="26"/>
      <c r="O568" s="30"/>
      <c r="P568" s="27"/>
      <c r="Q568" s="26"/>
      <c r="R568" s="30"/>
      <c r="S568" s="31"/>
    </row>
    <row r="569" spans="4:19" s="4" customFormat="1" ht="19.7" customHeight="1">
      <c r="D569" s="27"/>
      <c r="E569" s="27"/>
      <c r="F569" s="27"/>
      <c r="G569" s="26"/>
      <c r="H569" s="26"/>
      <c r="I569" s="26"/>
      <c r="J569" s="28"/>
      <c r="K569" s="28"/>
      <c r="L569" s="26"/>
      <c r="M569" s="26"/>
      <c r="N569" s="26"/>
      <c r="O569" s="30"/>
      <c r="P569" s="27"/>
      <c r="Q569" s="26"/>
      <c r="R569" s="30"/>
      <c r="S569" s="31"/>
    </row>
    <row r="570" spans="4:19" s="4" customFormat="1" ht="19.7" customHeight="1">
      <c r="D570" s="27"/>
      <c r="E570" s="27"/>
      <c r="F570" s="27"/>
      <c r="G570" s="26"/>
      <c r="H570" s="26"/>
      <c r="I570" s="26"/>
      <c r="J570" s="28"/>
      <c r="K570" s="28"/>
      <c r="L570" s="26"/>
      <c r="M570" s="26"/>
      <c r="N570" s="26"/>
      <c r="O570" s="30"/>
      <c r="P570" s="27"/>
      <c r="Q570" s="26"/>
      <c r="R570" s="30"/>
      <c r="S570" s="31"/>
    </row>
    <row r="571" spans="4:19" s="4" customFormat="1" ht="19.7" customHeight="1">
      <c r="D571" s="27"/>
      <c r="E571" s="27"/>
      <c r="F571" s="27"/>
      <c r="G571" s="26"/>
      <c r="H571" s="26"/>
      <c r="I571" s="26"/>
      <c r="J571" s="28"/>
      <c r="K571" s="28"/>
      <c r="L571" s="26"/>
      <c r="M571" s="26"/>
      <c r="N571" s="26"/>
      <c r="O571" s="30"/>
      <c r="P571" s="27"/>
      <c r="Q571" s="26"/>
      <c r="R571" s="30"/>
      <c r="S571" s="31"/>
    </row>
    <row r="572" spans="4:19" s="4" customFormat="1" ht="19.7" customHeight="1">
      <c r="D572" s="27"/>
      <c r="E572" s="27"/>
      <c r="F572" s="27"/>
      <c r="G572" s="26"/>
      <c r="H572" s="26"/>
      <c r="I572" s="26"/>
      <c r="J572" s="28"/>
      <c r="K572" s="28"/>
      <c r="L572" s="26"/>
      <c r="M572" s="26"/>
      <c r="N572" s="26"/>
      <c r="O572" s="30"/>
      <c r="P572" s="27"/>
      <c r="Q572" s="26"/>
      <c r="R572" s="30"/>
      <c r="S572" s="31"/>
    </row>
    <row r="573" spans="4:19" s="4" customFormat="1" ht="19.7" customHeight="1">
      <c r="D573" s="27"/>
      <c r="E573" s="27"/>
      <c r="F573" s="27"/>
      <c r="G573" s="26"/>
      <c r="H573" s="26"/>
      <c r="I573" s="26"/>
      <c r="J573" s="28"/>
      <c r="K573" s="28"/>
      <c r="L573" s="26"/>
      <c r="M573" s="26"/>
      <c r="N573" s="26"/>
      <c r="O573" s="30"/>
      <c r="P573" s="27"/>
      <c r="Q573" s="26"/>
      <c r="R573" s="30"/>
      <c r="S573" s="31"/>
    </row>
    <row r="574" spans="4:19" s="4" customFormat="1" ht="19.7" customHeight="1">
      <c r="D574" s="27"/>
      <c r="E574" s="27"/>
      <c r="F574" s="27"/>
      <c r="G574" s="26"/>
      <c r="H574" s="26"/>
      <c r="I574" s="26"/>
      <c r="J574" s="28"/>
      <c r="K574" s="28"/>
      <c r="L574" s="26"/>
      <c r="M574" s="26"/>
      <c r="N574" s="26"/>
      <c r="O574" s="30"/>
      <c r="P574" s="27"/>
      <c r="Q574" s="26"/>
      <c r="R574" s="30"/>
      <c r="S574" s="31"/>
    </row>
    <row r="575" spans="4:19" s="4" customFormat="1" ht="19.7" customHeight="1">
      <c r="D575" s="27"/>
      <c r="E575" s="27"/>
      <c r="F575" s="27"/>
      <c r="G575" s="26"/>
      <c r="H575" s="26"/>
      <c r="I575" s="26"/>
      <c r="J575" s="28"/>
      <c r="K575" s="28"/>
      <c r="L575" s="26"/>
      <c r="M575" s="26"/>
      <c r="N575" s="26"/>
      <c r="O575" s="30"/>
      <c r="P575" s="27"/>
      <c r="Q575" s="26"/>
      <c r="R575" s="30"/>
      <c r="S575" s="31"/>
    </row>
    <row r="576" spans="4:19" s="4" customFormat="1" ht="19.7" customHeight="1">
      <c r="D576" s="27"/>
      <c r="E576" s="27"/>
      <c r="F576" s="27"/>
      <c r="G576" s="26"/>
      <c r="H576" s="26"/>
      <c r="I576" s="26"/>
      <c r="J576" s="28"/>
      <c r="K576" s="28"/>
      <c r="L576" s="26"/>
      <c r="M576" s="26"/>
      <c r="N576" s="26"/>
      <c r="O576" s="30"/>
      <c r="P576" s="27"/>
      <c r="Q576" s="26"/>
      <c r="R576" s="30"/>
      <c r="S576" s="31"/>
    </row>
    <row r="577" spans="4:19" s="4" customFormat="1" ht="19.7" customHeight="1">
      <c r="D577" s="27"/>
      <c r="E577" s="27"/>
      <c r="F577" s="27"/>
      <c r="G577" s="26"/>
      <c r="H577" s="26"/>
      <c r="I577" s="26"/>
      <c r="J577" s="28"/>
      <c r="K577" s="28"/>
      <c r="L577" s="26"/>
      <c r="M577" s="26"/>
      <c r="N577" s="26"/>
      <c r="O577" s="30"/>
      <c r="P577" s="27"/>
      <c r="Q577" s="26"/>
      <c r="R577" s="30"/>
      <c r="S577" s="31"/>
    </row>
    <row r="578" spans="4:19" s="4" customFormat="1" ht="19.7" customHeight="1">
      <c r="D578" s="27"/>
      <c r="E578" s="27"/>
      <c r="F578" s="27"/>
      <c r="G578" s="26"/>
      <c r="H578" s="26"/>
      <c r="I578" s="26"/>
      <c r="J578" s="28"/>
      <c r="K578" s="28"/>
      <c r="L578" s="26"/>
      <c r="M578" s="26"/>
      <c r="N578" s="26"/>
      <c r="O578" s="30"/>
      <c r="P578" s="27"/>
      <c r="Q578" s="26"/>
      <c r="R578" s="30"/>
      <c r="S578" s="31"/>
    </row>
    <row r="579" spans="4:19" s="4" customFormat="1" ht="19.7" customHeight="1">
      <c r="D579" s="27"/>
      <c r="E579" s="27"/>
      <c r="F579" s="27"/>
      <c r="G579" s="26"/>
      <c r="H579" s="26"/>
      <c r="I579" s="26"/>
      <c r="J579" s="28"/>
      <c r="K579" s="28"/>
      <c r="L579" s="26"/>
      <c r="M579" s="26"/>
      <c r="N579" s="26"/>
      <c r="O579" s="30"/>
      <c r="P579" s="27"/>
      <c r="Q579" s="26"/>
      <c r="R579" s="30"/>
      <c r="S579" s="31"/>
    </row>
    <row r="580" spans="4:19" s="4" customFormat="1" ht="19.7" customHeight="1">
      <c r="D580" s="27"/>
      <c r="E580" s="27"/>
      <c r="F580" s="27"/>
      <c r="G580" s="26"/>
      <c r="H580" s="26"/>
      <c r="I580" s="26"/>
      <c r="J580" s="28"/>
      <c r="K580" s="28"/>
      <c r="L580" s="26"/>
      <c r="M580" s="26"/>
      <c r="N580" s="26"/>
      <c r="O580" s="30"/>
      <c r="P580" s="27"/>
      <c r="Q580" s="26"/>
      <c r="R580" s="30"/>
      <c r="S580" s="31"/>
    </row>
    <row r="581" spans="4:19" s="4" customFormat="1" ht="19.7" customHeight="1">
      <c r="D581" s="27"/>
      <c r="E581" s="27"/>
      <c r="F581" s="27"/>
      <c r="G581" s="26"/>
      <c r="H581" s="26"/>
      <c r="I581" s="26"/>
      <c r="J581" s="28"/>
      <c r="K581" s="28"/>
      <c r="L581" s="26"/>
      <c r="M581" s="26"/>
      <c r="N581" s="26"/>
      <c r="O581" s="30"/>
      <c r="P581" s="27"/>
      <c r="Q581" s="26"/>
      <c r="R581" s="30"/>
      <c r="S581" s="31"/>
    </row>
    <row r="582" spans="4:19" s="4" customFormat="1" ht="19.7" customHeight="1">
      <c r="D582" s="27"/>
      <c r="E582" s="27"/>
      <c r="F582" s="27"/>
      <c r="G582" s="26"/>
      <c r="H582" s="26"/>
      <c r="I582" s="26"/>
      <c r="J582" s="28"/>
      <c r="K582" s="28"/>
      <c r="L582" s="26"/>
      <c r="M582" s="26"/>
      <c r="N582" s="26"/>
      <c r="O582" s="30"/>
      <c r="P582" s="27"/>
      <c r="Q582" s="26"/>
      <c r="R582" s="30"/>
      <c r="S582" s="31"/>
    </row>
    <row r="583" spans="4:19" s="4" customFormat="1" ht="19.7" customHeight="1">
      <c r="D583" s="27"/>
      <c r="E583" s="27"/>
      <c r="F583" s="27"/>
      <c r="G583" s="26"/>
      <c r="H583" s="26"/>
      <c r="I583" s="26"/>
      <c r="J583" s="28"/>
      <c r="K583" s="28"/>
      <c r="L583" s="26"/>
      <c r="M583" s="26"/>
      <c r="N583" s="26"/>
      <c r="O583" s="30"/>
      <c r="P583" s="27"/>
      <c r="Q583" s="26"/>
      <c r="R583" s="30"/>
      <c r="S583" s="31"/>
    </row>
    <row r="584" spans="4:19" s="4" customFormat="1" ht="19.7" customHeight="1">
      <c r="D584" s="27"/>
      <c r="E584" s="27"/>
      <c r="F584" s="27"/>
      <c r="G584" s="26"/>
      <c r="H584" s="26"/>
      <c r="I584" s="26"/>
      <c r="J584" s="28"/>
      <c r="K584" s="28"/>
      <c r="L584" s="26"/>
      <c r="M584" s="26"/>
      <c r="N584" s="26"/>
      <c r="O584" s="30"/>
      <c r="P584" s="27"/>
      <c r="Q584" s="26"/>
      <c r="R584" s="30"/>
      <c r="S584" s="31"/>
    </row>
    <row r="585" spans="4:19" s="4" customFormat="1" ht="19.7" customHeight="1">
      <c r="D585" s="27"/>
      <c r="E585" s="27"/>
      <c r="F585" s="27"/>
      <c r="G585" s="26"/>
      <c r="H585" s="26"/>
      <c r="I585" s="26"/>
      <c r="J585" s="28"/>
      <c r="K585" s="28"/>
      <c r="L585" s="26"/>
      <c r="M585" s="26"/>
      <c r="N585" s="26"/>
      <c r="O585" s="30"/>
      <c r="P585" s="27"/>
      <c r="Q585" s="26"/>
      <c r="R585" s="30"/>
      <c r="S585" s="31"/>
    </row>
    <row r="586" spans="4:19" s="4" customFormat="1" ht="19.7" customHeight="1">
      <c r="D586" s="27"/>
      <c r="E586" s="27"/>
      <c r="F586" s="27"/>
      <c r="G586" s="26"/>
      <c r="H586" s="26"/>
      <c r="I586" s="26"/>
      <c r="J586" s="28"/>
      <c r="K586" s="28"/>
      <c r="L586" s="26"/>
      <c r="M586" s="26"/>
      <c r="N586" s="26"/>
      <c r="O586" s="30"/>
      <c r="P586" s="27"/>
      <c r="Q586" s="26"/>
      <c r="R586" s="30"/>
      <c r="S586" s="31"/>
    </row>
    <row r="587" spans="4:19" s="4" customFormat="1" ht="19.7" customHeight="1">
      <c r="D587" s="27"/>
      <c r="E587" s="27"/>
      <c r="F587" s="27"/>
      <c r="G587" s="26"/>
      <c r="H587" s="26"/>
      <c r="I587" s="26"/>
      <c r="J587" s="28"/>
      <c r="K587" s="28"/>
      <c r="L587" s="26"/>
      <c r="M587" s="26"/>
      <c r="N587" s="26"/>
      <c r="O587" s="30"/>
      <c r="P587" s="27"/>
      <c r="Q587" s="26"/>
      <c r="R587" s="30"/>
      <c r="S587" s="31"/>
    </row>
    <row r="588" spans="4:19" s="4" customFormat="1" ht="19.7" customHeight="1">
      <c r="D588" s="27"/>
      <c r="E588" s="27"/>
      <c r="F588" s="27"/>
      <c r="G588" s="26"/>
      <c r="H588" s="26"/>
      <c r="I588" s="26"/>
      <c r="J588" s="28"/>
      <c r="K588" s="28"/>
      <c r="L588" s="26"/>
      <c r="M588" s="26"/>
      <c r="N588" s="26"/>
      <c r="O588" s="30"/>
      <c r="P588" s="27"/>
      <c r="Q588" s="26"/>
      <c r="R588" s="30"/>
      <c r="S588" s="31"/>
    </row>
    <row r="589" spans="4:19" s="4" customFormat="1" ht="19.7" customHeight="1">
      <c r="D589" s="27"/>
      <c r="E589" s="27"/>
      <c r="F589" s="27"/>
      <c r="G589" s="26"/>
      <c r="H589" s="26"/>
      <c r="I589" s="26"/>
      <c r="J589" s="28"/>
      <c r="K589" s="28"/>
      <c r="L589" s="26"/>
      <c r="M589" s="26"/>
      <c r="N589" s="26"/>
      <c r="O589" s="30"/>
      <c r="P589" s="27"/>
      <c r="Q589" s="26"/>
      <c r="R589" s="30"/>
      <c r="S589" s="31"/>
    </row>
    <row r="590" spans="4:19" s="4" customFormat="1" ht="19.7" customHeight="1">
      <c r="D590" s="27"/>
      <c r="E590" s="27"/>
      <c r="F590" s="27"/>
      <c r="G590" s="26"/>
      <c r="H590" s="26"/>
      <c r="I590" s="26"/>
      <c r="J590" s="28"/>
      <c r="K590" s="28"/>
      <c r="L590" s="26"/>
      <c r="M590" s="26"/>
      <c r="N590" s="26"/>
      <c r="O590" s="30"/>
      <c r="P590" s="27"/>
      <c r="Q590" s="26"/>
      <c r="R590" s="30"/>
      <c r="S590" s="31"/>
    </row>
    <row r="591" spans="4:19" s="4" customFormat="1" ht="19.7" customHeight="1">
      <c r="D591" s="27"/>
      <c r="E591" s="27"/>
      <c r="F591" s="27"/>
      <c r="G591" s="26"/>
      <c r="H591" s="26"/>
      <c r="I591" s="26"/>
      <c r="J591" s="28"/>
      <c r="K591" s="28"/>
      <c r="L591" s="26"/>
      <c r="M591" s="26"/>
      <c r="N591" s="26"/>
      <c r="O591" s="30"/>
      <c r="P591" s="27"/>
      <c r="Q591" s="26"/>
      <c r="R591" s="30"/>
      <c r="S591" s="31"/>
    </row>
    <row r="592" spans="4:19" s="4" customFormat="1" ht="19.7" customHeight="1">
      <c r="D592" s="27"/>
      <c r="E592" s="27"/>
      <c r="F592" s="27"/>
      <c r="G592" s="26"/>
      <c r="H592" s="26"/>
      <c r="I592" s="26"/>
      <c r="J592" s="28"/>
      <c r="K592" s="28"/>
      <c r="L592" s="26"/>
      <c r="M592" s="26"/>
      <c r="N592" s="26"/>
      <c r="O592" s="30"/>
      <c r="P592" s="27"/>
      <c r="Q592" s="26"/>
      <c r="R592" s="30"/>
      <c r="S592" s="31"/>
    </row>
    <row r="593" spans="4:19" s="4" customFormat="1" ht="19.7" customHeight="1">
      <c r="D593" s="27"/>
      <c r="E593" s="27"/>
      <c r="F593" s="27"/>
      <c r="G593" s="26"/>
      <c r="H593" s="26"/>
      <c r="I593" s="26"/>
      <c r="J593" s="28"/>
      <c r="K593" s="28"/>
      <c r="L593" s="26"/>
      <c r="M593" s="26"/>
      <c r="N593" s="26"/>
      <c r="O593" s="30"/>
      <c r="P593" s="27"/>
      <c r="Q593" s="26"/>
      <c r="R593" s="30"/>
      <c r="S593" s="31"/>
    </row>
    <row r="594" spans="4:19" s="4" customFormat="1" ht="19.7" customHeight="1">
      <c r="D594" s="27"/>
      <c r="E594" s="27"/>
      <c r="F594" s="27"/>
      <c r="G594" s="26"/>
      <c r="H594" s="26"/>
      <c r="I594" s="26"/>
      <c r="J594" s="28"/>
      <c r="K594" s="28"/>
      <c r="L594" s="26"/>
      <c r="M594" s="26"/>
      <c r="N594" s="26"/>
      <c r="O594" s="30"/>
      <c r="P594" s="27"/>
      <c r="Q594" s="26"/>
      <c r="R594" s="30"/>
      <c r="S594" s="31"/>
    </row>
    <row r="595" spans="4:19" s="4" customFormat="1" ht="19.7" customHeight="1">
      <c r="D595" s="27"/>
      <c r="E595" s="27"/>
      <c r="F595" s="27"/>
      <c r="G595" s="26"/>
      <c r="H595" s="26"/>
      <c r="I595" s="26"/>
      <c r="J595" s="28"/>
      <c r="K595" s="28"/>
      <c r="L595" s="26"/>
      <c r="M595" s="26"/>
      <c r="N595" s="26"/>
      <c r="O595" s="30"/>
      <c r="P595" s="27"/>
      <c r="Q595" s="26"/>
      <c r="R595" s="30"/>
      <c r="S595" s="31"/>
    </row>
    <row r="596" spans="4:19" s="4" customFormat="1" ht="19.7" customHeight="1">
      <c r="D596" s="27"/>
      <c r="E596" s="27"/>
      <c r="F596" s="27"/>
      <c r="G596" s="26"/>
      <c r="H596" s="26"/>
      <c r="I596" s="26"/>
      <c r="J596" s="28"/>
      <c r="K596" s="28"/>
      <c r="L596" s="26"/>
      <c r="M596" s="26"/>
      <c r="N596" s="26"/>
      <c r="O596" s="30"/>
      <c r="P596" s="27"/>
      <c r="Q596" s="26"/>
      <c r="R596" s="30"/>
      <c r="S596" s="31"/>
    </row>
    <row r="597" spans="4:19" s="4" customFormat="1" ht="19.7" customHeight="1">
      <c r="D597" s="27"/>
      <c r="E597" s="27"/>
      <c r="F597" s="27"/>
      <c r="G597" s="26"/>
      <c r="H597" s="26"/>
      <c r="I597" s="26"/>
      <c r="J597" s="28"/>
      <c r="K597" s="28"/>
      <c r="L597" s="26"/>
      <c r="M597" s="26"/>
      <c r="N597" s="26"/>
      <c r="O597" s="30"/>
      <c r="P597" s="27"/>
      <c r="Q597" s="26"/>
      <c r="R597" s="30"/>
      <c r="S597" s="31"/>
    </row>
    <row r="598" spans="4:19" s="4" customFormat="1" ht="19.7" customHeight="1">
      <c r="D598" s="27"/>
      <c r="E598" s="27"/>
      <c r="F598" s="27"/>
      <c r="G598" s="26"/>
      <c r="H598" s="26"/>
      <c r="I598" s="26"/>
      <c r="J598" s="28"/>
      <c r="K598" s="28"/>
      <c r="L598" s="26"/>
      <c r="M598" s="26"/>
      <c r="N598" s="26"/>
      <c r="O598" s="30"/>
      <c r="P598" s="27"/>
      <c r="Q598" s="26"/>
      <c r="R598" s="30"/>
      <c r="S598" s="31"/>
    </row>
    <row r="599" spans="4:19" s="4" customFormat="1" ht="19.7" customHeight="1">
      <c r="D599" s="27"/>
      <c r="E599" s="27"/>
      <c r="F599" s="27"/>
      <c r="G599" s="26"/>
      <c r="H599" s="26"/>
      <c r="I599" s="26"/>
      <c r="J599" s="28"/>
      <c r="K599" s="28"/>
      <c r="L599" s="26"/>
      <c r="M599" s="26"/>
      <c r="N599" s="26"/>
      <c r="O599" s="30"/>
      <c r="P599" s="27"/>
      <c r="Q599" s="26"/>
      <c r="R599" s="30"/>
      <c r="S599" s="31"/>
    </row>
    <row r="600" spans="4:19" s="4" customFormat="1" ht="19.7" customHeight="1">
      <c r="D600" s="27"/>
      <c r="E600" s="66"/>
      <c r="F600" s="66"/>
      <c r="G600" s="47"/>
      <c r="H600" s="67"/>
      <c r="I600" s="26"/>
      <c r="J600" s="63"/>
      <c r="K600" s="28"/>
      <c r="L600" s="68"/>
      <c r="M600" s="26"/>
      <c r="N600" s="47"/>
      <c r="O600" s="30"/>
      <c r="P600" s="27"/>
      <c r="Q600" s="26"/>
      <c r="R600" s="30"/>
      <c r="S600" s="31"/>
    </row>
    <row r="601" spans="4:19" s="4" customFormat="1" ht="19.7" customHeight="1">
      <c r="D601" s="27"/>
      <c r="E601" s="27"/>
      <c r="F601" s="66"/>
      <c r="G601" s="47"/>
      <c r="H601" s="67"/>
      <c r="I601" s="26"/>
      <c r="J601" s="63"/>
      <c r="K601" s="28"/>
      <c r="L601" s="68"/>
      <c r="M601" s="26"/>
      <c r="N601" s="47"/>
      <c r="O601" s="30"/>
      <c r="P601" s="27"/>
      <c r="Q601" s="26"/>
      <c r="R601" s="30"/>
      <c r="S601" s="31"/>
    </row>
    <row r="602" spans="4:19" s="4" customFormat="1" ht="19.7" customHeight="1">
      <c r="D602" s="27"/>
      <c r="E602" s="27"/>
      <c r="F602" s="66"/>
      <c r="G602" s="47"/>
      <c r="H602" s="67"/>
      <c r="I602" s="26"/>
      <c r="J602" s="63"/>
      <c r="K602" s="28"/>
      <c r="L602" s="68"/>
      <c r="M602" s="26"/>
      <c r="N602" s="47"/>
      <c r="O602" s="30"/>
      <c r="P602" s="27"/>
      <c r="Q602" s="26"/>
      <c r="R602" s="30"/>
      <c r="S602" s="31"/>
    </row>
    <row r="603" spans="4:19" s="4" customFormat="1" ht="19.7" customHeight="1">
      <c r="D603" s="27"/>
      <c r="E603" s="27"/>
      <c r="F603" s="66"/>
      <c r="G603" s="47"/>
      <c r="H603" s="67"/>
      <c r="I603" s="26"/>
      <c r="J603" s="63"/>
      <c r="K603" s="28"/>
      <c r="L603" s="68"/>
      <c r="M603" s="26"/>
      <c r="N603" s="47"/>
      <c r="O603" s="30"/>
      <c r="P603" s="27"/>
      <c r="Q603" s="26"/>
      <c r="R603" s="30"/>
      <c r="S603" s="31"/>
    </row>
    <row r="604" spans="4:19" s="4" customFormat="1" ht="19.7" customHeight="1">
      <c r="D604" s="27"/>
      <c r="E604" s="27"/>
      <c r="F604" s="66"/>
      <c r="G604" s="47"/>
      <c r="H604" s="67"/>
      <c r="I604" s="26"/>
      <c r="J604" s="63"/>
      <c r="K604" s="28"/>
      <c r="L604" s="68"/>
      <c r="M604" s="26"/>
      <c r="N604" s="47"/>
      <c r="O604" s="30"/>
      <c r="P604" s="27"/>
      <c r="Q604" s="26"/>
      <c r="R604" s="30"/>
      <c r="S604" s="31"/>
    </row>
    <row r="605" spans="4:19" s="4" customFormat="1" ht="19.7" customHeight="1">
      <c r="D605" s="27"/>
      <c r="E605" s="27"/>
      <c r="F605" s="66"/>
      <c r="G605" s="47"/>
      <c r="H605" s="67"/>
      <c r="I605" s="26"/>
      <c r="J605" s="63"/>
      <c r="K605" s="28"/>
      <c r="L605" s="68"/>
      <c r="M605" s="26"/>
      <c r="N605" s="47"/>
      <c r="O605" s="30"/>
      <c r="P605" s="27"/>
      <c r="Q605" s="26"/>
      <c r="R605" s="30"/>
      <c r="S605" s="31"/>
    </row>
    <row r="606" spans="4:19" s="4" customFormat="1" ht="19.350000000000001" customHeight="1">
      <c r="D606" s="27"/>
      <c r="E606" s="66"/>
      <c r="F606" s="66"/>
      <c r="G606" s="47"/>
      <c r="H606" s="67"/>
      <c r="I606" s="26"/>
      <c r="J606" s="63"/>
      <c r="K606" s="28"/>
      <c r="L606" s="68"/>
      <c r="M606" s="26"/>
      <c r="N606" s="47"/>
      <c r="O606" s="30"/>
      <c r="P606" s="27"/>
      <c r="Q606" s="26"/>
      <c r="R606" s="30"/>
      <c r="S606" s="31"/>
    </row>
    <row r="607" spans="4:19" s="4" customFormat="1" ht="19.350000000000001" customHeight="1">
      <c r="D607" s="27"/>
      <c r="E607" s="66"/>
      <c r="F607" s="66"/>
      <c r="G607" s="69"/>
      <c r="H607" s="67"/>
      <c r="I607" s="26"/>
      <c r="J607" s="63"/>
      <c r="K607" s="28"/>
      <c r="L607" s="68"/>
      <c r="M607" s="26"/>
      <c r="N607" s="47"/>
      <c r="O607" s="30"/>
      <c r="P607" s="27"/>
      <c r="Q607" s="26"/>
      <c r="R607" s="30"/>
      <c r="S607" s="31"/>
    </row>
    <row r="608" spans="4:19" s="4" customFormat="1" ht="19.350000000000001" customHeight="1">
      <c r="D608" s="27"/>
      <c r="E608" s="66"/>
      <c r="F608" s="66"/>
      <c r="G608" s="70"/>
      <c r="H608" s="67"/>
      <c r="I608" s="26"/>
      <c r="J608" s="63"/>
      <c r="K608" s="28"/>
      <c r="L608" s="68"/>
      <c r="M608" s="26"/>
      <c r="N608" s="47"/>
      <c r="O608" s="30"/>
      <c r="P608" s="27"/>
      <c r="Q608" s="26"/>
      <c r="R608" s="30"/>
      <c r="S608" s="31"/>
    </row>
    <row r="609" spans="4:19" s="4" customFormat="1" ht="19.7" customHeight="1">
      <c r="D609" s="27"/>
      <c r="E609" s="66"/>
      <c r="F609" s="66"/>
      <c r="G609" s="70"/>
      <c r="H609" s="67"/>
      <c r="I609" s="26"/>
      <c r="J609" s="63"/>
      <c r="K609" s="28"/>
      <c r="L609" s="68"/>
      <c r="M609" s="26"/>
      <c r="N609" s="47"/>
      <c r="O609" s="30"/>
      <c r="P609" s="27"/>
      <c r="Q609" s="26"/>
      <c r="R609" s="30"/>
      <c r="S609" s="31"/>
    </row>
    <row r="610" spans="4:19" s="4" customFormat="1" ht="19.7" customHeight="1">
      <c r="D610" s="27"/>
      <c r="E610" s="66"/>
      <c r="F610" s="66"/>
      <c r="G610" s="70"/>
      <c r="H610" s="67"/>
      <c r="I610" s="26"/>
      <c r="J610" s="63"/>
      <c r="K610" s="28"/>
      <c r="L610" s="68"/>
      <c r="M610" s="26"/>
      <c r="N610" s="47"/>
      <c r="O610" s="30"/>
      <c r="P610" s="27"/>
      <c r="Q610" s="26"/>
      <c r="R610" s="30"/>
      <c r="S610" s="31"/>
    </row>
    <row r="611" spans="4:19" s="4" customFormat="1" ht="19.7" customHeight="1">
      <c r="D611" s="27"/>
      <c r="E611" s="66"/>
      <c r="F611" s="66"/>
      <c r="G611" s="70"/>
      <c r="H611" s="67"/>
      <c r="I611" s="26"/>
      <c r="J611" s="63"/>
      <c r="K611" s="28"/>
      <c r="L611" s="68"/>
      <c r="M611" s="26"/>
      <c r="N611" s="47"/>
      <c r="O611" s="30"/>
      <c r="P611" s="27"/>
      <c r="Q611" s="26"/>
      <c r="R611" s="30"/>
      <c r="S611" s="31"/>
    </row>
    <row r="612" spans="4:19" s="4" customFormat="1" ht="19.7" customHeight="1">
      <c r="D612" s="27"/>
      <c r="E612" s="66"/>
      <c r="F612" s="66"/>
      <c r="G612" s="70"/>
      <c r="H612" s="67"/>
      <c r="I612" s="26"/>
      <c r="J612" s="63"/>
      <c r="K612" s="28"/>
      <c r="L612" s="68"/>
      <c r="M612" s="26"/>
      <c r="N612" s="47"/>
      <c r="O612" s="30"/>
      <c r="P612" s="27"/>
      <c r="Q612" s="26"/>
      <c r="R612" s="30"/>
      <c r="S612" s="31"/>
    </row>
    <row r="613" spans="4:19" s="4" customFormat="1" ht="19.7" customHeight="1">
      <c r="D613" s="27"/>
      <c r="E613" s="66"/>
      <c r="F613" s="66"/>
      <c r="G613" s="70"/>
      <c r="H613" s="67"/>
      <c r="I613" s="26"/>
      <c r="J613" s="63"/>
      <c r="K613" s="28"/>
      <c r="L613" s="68"/>
      <c r="M613" s="26"/>
      <c r="N613" s="47"/>
      <c r="O613" s="30"/>
      <c r="P613" s="27"/>
      <c r="Q613" s="26"/>
      <c r="R613" s="30"/>
      <c r="S613" s="31"/>
    </row>
    <row r="614" spans="4:19" s="4" customFormat="1" ht="19.7" customHeight="1">
      <c r="D614" s="27"/>
      <c r="E614" s="27"/>
      <c r="F614" s="27"/>
      <c r="G614" s="47"/>
      <c r="H614" s="26"/>
      <c r="I614" s="63"/>
      <c r="J614" s="71"/>
      <c r="K614" s="63"/>
      <c r="L614" s="73"/>
      <c r="M614" s="26"/>
      <c r="N614" s="47"/>
      <c r="O614" s="30"/>
      <c r="P614" s="27"/>
      <c r="Q614" s="26"/>
      <c r="R614" s="30"/>
      <c r="S614" s="31"/>
    </row>
    <row r="615" spans="4:19" s="4" customFormat="1" ht="19.7" customHeight="1">
      <c r="D615" s="27"/>
      <c r="E615" s="27"/>
      <c r="F615" s="27"/>
      <c r="G615" s="47"/>
      <c r="H615" s="26"/>
      <c r="I615" s="63"/>
      <c r="J615" s="74"/>
      <c r="K615" s="194"/>
      <c r="L615" s="73"/>
      <c r="M615" s="26"/>
      <c r="N615" s="47"/>
      <c r="O615" s="30"/>
      <c r="P615" s="27"/>
      <c r="Q615" s="26"/>
      <c r="R615" s="30"/>
      <c r="S615" s="31"/>
    </row>
    <row r="616" spans="4:19" s="4" customFormat="1" ht="19.7" customHeight="1">
      <c r="D616" s="27"/>
      <c r="E616" s="66"/>
      <c r="F616" s="66"/>
      <c r="G616" s="76"/>
      <c r="H616" s="67"/>
      <c r="I616" s="26"/>
      <c r="J616" s="63"/>
      <c r="K616" s="28"/>
      <c r="L616" s="68"/>
      <c r="M616" s="26"/>
      <c r="N616" s="47"/>
      <c r="O616" s="30"/>
      <c r="P616" s="27"/>
      <c r="Q616" s="26"/>
      <c r="R616" s="30"/>
      <c r="S616" s="31"/>
    </row>
    <row r="617" spans="4:19" s="4" customFormat="1" ht="19.7" customHeight="1">
      <c r="D617" s="27"/>
      <c r="E617" s="66"/>
      <c r="F617" s="66"/>
      <c r="G617" s="70"/>
      <c r="H617" s="67"/>
      <c r="I617" s="26"/>
      <c r="J617" s="63"/>
      <c r="K617" s="28"/>
      <c r="L617" s="68"/>
      <c r="M617" s="26"/>
      <c r="N617" s="47"/>
      <c r="O617" s="30"/>
      <c r="P617" s="27"/>
      <c r="Q617" s="26"/>
      <c r="R617" s="30"/>
      <c r="S617" s="31"/>
    </row>
    <row r="618" spans="4:19" s="4" customFormat="1" ht="19.7" customHeight="1">
      <c r="D618" s="27"/>
      <c r="E618" s="66"/>
      <c r="F618" s="66"/>
      <c r="G618" s="70"/>
      <c r="H618" s="67"/>
      <c r="I618" s="26"/>
      <c r="J618" s="63"/>
      <c r="K618" s="28"/>
      <c r="L618" s="68"/>
      <c r="M618" s="26"/>
      <c r="N618" s="47"/>
      <c r="O618" s="30"/>
      <c r="P618" s="27"/>
      <c r="Q618" s="26"/>
      <c r="R618" s="30"/>
      <c r="S618" s="31"/>
    </row>
    <row r="619" spans="4:19" s="4" customFormat="1" ht="19.7" customHeight="1">
      <c r="D619" s="27"/>
      <c r="E619" s="66"/>
      <c r="F619" s="66"/>
      <c r="G619" s="70"/>
      <c r="H619" s="67"/>
      <c r="I619" s="26"/>
      <c r="J619" s="63"/>
      <c r="K619" s="28"/>
      <c r="L619" s="68"/>
      <c r="M619" s="26"/>
      <c r="N619" s="47"/>
      <c r="O619" s="30"/>
      <c r="P619" s="27"/>
      <c r="Q619" s="26"/>
      <c r="R619" s="30"/>
      <c r="S619" s="31"/>
    </row>
    <row r="620" spans="4:19" s="4" customFormat="1" ht="19.7" customHeight="1">
      <c r="D620" s="27"/>
      <c r="E620" s="66"/>
      <c r="F620" s="66"/>
      <c r="G620" s="70"/>
      <c r="H620" s="67"/>
      <c r="I620" s="26"/>
      <c r="J620" s="63"/>
      <c r="K620" s="28"/>
      <c r="L620" s="68"/>
      <c r="M620" s="26"/>
      <c r="N620" s="47"/>
      <c r="O620" s="30"/>
      <c r="P620" s="27"/>
      <c r="Q620" s="26"/>
      <c r="R620" s="30"/>
      <c r="S620" s="31"/>
    </row>
    <row r="621" spans="4:19" s="4" customFormat="1" ht="19.7" customHeight="1">
      <c r="D621" s="27"/>
      <c r="E621" s="66"/>
      <c r="F621" s="66"/>
      <c r="G621" s="70"/>
      <c r="H621" s="67"/>
      <c r="I621" s="26"/>
      <c r="J621" s="63"/>
      <c r="K621" s="28"/>
      <c r="L621" s="68"/>
      <c r="M621" s="26"/>
      <c r="N621" s="47"/>
      <c r="O621" s="30"/>
      <c r="P621" s="27"/>
      <c r="Q621" s="26"/>
      <c r="R621" s="30"/>
      <c r="S621" s="31"/>
    </row>
    <row r="622" spans="4:19" s="4" customFormat="1" ht="19.7" customHeight="1">
      <c r="D622" s="27"/>
      <c r="E622" s="66"/>
      <c r="F622" s="66"/>
      <c r="G622" s="70"/>
      <c r="H622" s="67"/>
      <c r="I622" s="26"/>
      <c r="J622" s="63"/>
      <c r="K622" s="28"/>
      <c r="L622" s="68"/>
      <c r="M622" s="26"/>
      <c r="N622" s="47"/>
      <c r="O622" s="30"/>
      <c r="P622" s="27"/>
      <c r="Q622" s="26"/>
      <c r="R622" s="30"/>
      <c r="S622" s="31"/>
    </row>
    <row r="623" spans="4:19" s="4" customFormat="1" ht="19.7" customHeight="1">
      <c r="D623" s="27"/>
      <c r="E623" s="66"/>
      <c r="F623" s="66"/>
      <c r="G623" s="70"/>
      <c r="H623" s="67"/>
      <c r="I623" s="26"/>
      <c r="J623" s="63"/>
      <c r="K623" s="28"/>
      <c r="L623" s="68"/>
      <c r="M623" s="26"/>
      <c r="N623" s="47"/>
      <c r="O623" s="30"/>
      <c r="P623" s="27"/>
      <c r="Q623" s="26"/>
      <c r="R623" s="30"/>
      <c r="S623" s="31"/>
    </row>
    <row r="624" spans="4:19" s="4" customFormat="1" ht="19.7" customHeight="1">
      <c r="D624" s="27"/>
      <c r="E624" s="66"/>
      <c r="F624" s="66"/>
      <c r="G624" s="70"/>
      <c r="H624" s="67"/>
      <c r="I624" s="26"/>
      <c r="J624" s="63"/>
      <c r="K624" s="28"/>
      <c r="L624" s="68"/>
      <c r="M624" s="26"/>
      <c r="N624" s="47"/>
      <c r="O624" s="30"/>
      <c r="P624" s="27"/>
      <c r="Q624" s="26"/>
      <c r="R624" s="30"/>
      <c r="S624" s="31"/>
    </row>
    <row r="625" spans="4:19" s="4" customFormat="1" ht="19.7" customHeight="1">
      <c r="D625" s="27"/>
      <c r="E625" s="66"/>
      <c r="F625" s="66"/>
      <c r="G625" s="70"/>
      <c r="H625" s="67"/>
      <c r="I625" s="26"/>
      <c r="J625" s="63"/>
      <c r="K625" s="28"/>
      <c r="L625" s="68"/>
      <c r="M625" s="26"/>
      <c r="N625" s="47"/>
      <c r="O625" s="30"/>
      <c r="P625" s="27"/>
      <c r="Q625" s="26"/>
      <c r="R625" s="30"/>
      <c r="S625" s="31"/>
    </row>
    <row r="626" spans="4:19" s="4" customFormat="1" ht="19.7" customHeight="1">
      <c r="D626" s="27"/>
      <c r="E626" s="66"/>
      <c r="F626" s="66"/>
      <c r="G626" s="70"/>
      <c r="H626" s="67"/>
      <c r="I626" s="26"/>
      <c r="J626" s="63"/>
      <c r="K626" s="28"/>
      <c r="L626" s="68"/>
      <c r="M626" s="26"/>
      <c r="N626" s="47"/>
      <c r="O626" s="30"/>
      <c r="P626" s="27"/>
      <c r="Q626" s="26"/>
      <c r="R626" s="30"/>
      <c r="S626" s="31"/>
    </row>
    <row r="627" spans="4:19" s="4" customFormat="1" ht="19.7" customHeight="1">
      <c r="D627" s="27"/>
      <c r="E627" s="66"/>
      <c r="F627" s="66"/>
      <c r="G627" s="70"/>
      <c r="H627" s="67"/>
      <c r="I627" s="26"/>
      <c r="J627" s="63"/>
      <c r="K627" s="28"/>
      <c r="L627" s="68"/>
      <c r="M627" s="26"/>
      <c r="N627" s="47"/>
      <c r="O627" s="30"/>
      <c r="P627" s="27"/>
      <c r="Q627" s="26"/>
      <c r="R627" s="30"/>
      <c r="S627" s="31"/>
    </row>
    <row r="628" spans="4:19" s="4" customFormat="1" ht="19.7" customHeight="1">
      <c r="D628" s="27"/>
      <c r="E628" s="66"/>
      <c r="F628" s="66"/>
      <c r="G628" s="70"/>
      <c r="H628" s="67"/>
      <c r="I628" s="26"/>
      <c r="J628" s="63"/>
      <c r="K628" s="28"/>
      <c r="L628" s="68"/>
      <c r="M628" s="26"/>
      <c r="N628" s="47"/>
      <c r="O628" s="30"/>
      <c r="P628" s="27"/>
      <c r="Q628" s="26"/>
      <c r="R628" s="30"/>
      <c r="S628" s="31"/>
    </row>
    <row r="629" spans="4:19" s="4" customFormat="1" ht="19.7" customHeight="1">
      <c r="D629" s="27"/>
      <c r="E629" s="66"/>
      <c r="F629" s="66"/>
      <c r="G629" s="70"/>
      <c r="H629" s="67"/>
      <c r="I629" s="26"/>
      <c r="J629" s="63"/>
      <c r="K629" s="28"/>
      <c r="L629" s="68"/>
      <c r="M629" s="26"/>
      <c r="N629" s="47"/>
      <c r="O629" s="30"/>
      <c r="P629" s="27"/>
      <c r="Q629" s="26"/>
      <c r="R629" s="30"/>
      <c r="S629" s="31"/>
    </row>
    <row r="630" spans="4:19" s="4" customFormat="1" ht="19.7" customHeight="1">
      <c r="D630" s="27"/>
      <c r="E630" s="66"/>
      <c r="F630" s="66"/>
      <c r="G630" s="70"/>
      <c r="H630" s="67"/>
      <c r="I630" s="26"/>
      <c r="J630" s="63"/>
      <c r="K630" s="28"/>
      <c r="L630" s="68"/>
      <c r="M630" s="26"/>
      <c r="N630" s="47"/>
      <c r="O630" s="30"/>
      <c r="P630" s="27"/>
      <c r="Q630" s="26"/>
      <c r="R630" s="30"/>
      <c r="S630" s="31"/>
    </row>
    <row r="631" spans="4:19" s="4" customFormat="1" ht="19.7" customHeight="1">
      <c r="D631" s="27"/>
      <c r="E631" s="66"/>
      <c r="F631" s="66"/>
      <c r="G631" s="70"/>
      <c r="H631" s="67"/>
      <c r="I631" s="26"/>
      <c r="J631" s="63"/>
      <c r="K631" s="28"/>
      <c r="L631" s="68"/>
      <c r="M631" s="26"/>
      <c r="N631" s="47"/>
      <c r="O631" s="30"/>
      <c r="P631" s="27"/>
      <c r="Q631" s="26"/>
      <c r="R631" s="30"/>
      <c r="S631" s="31"/>
    </row>
    <row r="632" spans="4:19" s="4" customFormat="1" ht="19.7" customHeight="1">
      <c r="D632" s="27"/>
      <c r="E632" s="66"/>
      <c r="F632" s="66"/>
      <c r="G632" s="70"/>
      <c r="H632" s="67"/>
      <c r="I632" s="26"/>
      <c r="J632" s="63"/>
      <c r="K632" s="28"/>
      <c r="L632" s="68"/>
      <c r="M632" s="26"/>
      <c r="N632" s="47"/>
      <c r="O632" s="30"/>
      <c r="P632" s="27"/>
      <c r="Q632" s="26"/>
      <c r="R632" s="30"/>
      <c r="S632" s="31"/>
    </row>
    <row r="633" spans="4:19" s="4" customFormat="1" ht="19.7" customHeight="1">
      <c r="D633" s="27"/>
      <c r="E633" s="66"/>
      <c r="F633" s="66"/>
      <c r="G633" s="70"/>
      <c r="H633" s="67"/>
      <c r="I633" s="26"/>
      <c r="J633" s="63"/>
      <c r="K633" s="28"/>
      <c r="L633" s="68"/>
      <c r="M633" s="26"/>
      <c r="N633" s="47"/>
      <c r="O633" s="30"/>
      <c r="P633" s="27"/>
      <c r="Q633" s="26"/>
      <c r="R633" s="30"/>
      <c r="S633" s="31"/>
    </row>
    <row r="634" spans="4:19" s="4" customFormat="1" ht="19.7" customHeight="1">
      <c r="D634" s="27"/>
      <c r="E634" s="66"/>
      <c r="F634" s="66"/>
      <c r="G634" s="70"/>
      <c r="H634" s="67"/>
      <c r="I634" s="26"/>
      <c r="J634" s="63"/>
      <c r="K634" s="28"/>
      <c r="L634" s="68"/>
      <c r="M634" s="26"/>
      <c r="N634" s="47"/>
      <c r="O634" s="30"/>
      <c r="P634" s="27"/>
      <c r="Q634" s="26"/>
      <c r="R634" s="30"/>
      <c r="S634" s="31"/>
    </row>
    <row r="635" spans="4:19" s="4" customFormat="1" ht="19.7" customHeight="1">
      <c r="D635" s="27"/>
      <c r="E635" s="66"/>
      <c r="F635" s="66"/>
      <c r="G635" s="70"/>
      <c r="H635" s="67"/>
      <c r="I635" s="26"/>
      <c r="J635" s="63"/>
      <c r="K635" s="28"/>
      <c r="L635" s="68"/>
      <c r="M635" s="26"/>
      <c r="N635" s="47"/>
      <c r="O635" s="30"/>
      <c r="P635" s="27"/>
      <c r="Q635" s="26"/>
      <c r="R635" s="30"/>
      <c r="S635" s="31"/>
    </row>
    <row r="636" spans="4:19" s="4" customFormat="1" ht="19.7" customHeight="1">
      <c r="D636" s="27"/>
      <c r="E636" s="66"/>
      <c r="F636" s="66"/>
      <c r="G636" s="70"/>
      <c r="H636" s="67"/>
      <c r="I636" s="26"/>
      <c r="J636" s="63"/>
      <c r="K636" s="28"/>
      <c r="L636" s="68"/>
      <c r="M636" s="26"/>
      <c r="N636" s="47"/>
      <c r="O636" s="30"/>
      <c r="P636" s="27"/>
      <c r="Q636" s="26"/>
      <c r="R636" s="30"/>
      <c r="S636" s="31"/>
    </row>
    <row r="637" spans="4:19" s="4" customFormat="1" ht="19.7" customHeight="1">
      <c r="D637" s="27"/>
      <c r="E637" s="66"/>
      <c r="F637" s="66"/>
      <c r="G637" s="70"/>
      <c r="H637" s="67"/>
      <c r="I637" s="26"/>
      <c r="J637" s="63"/>
      <c r="K637" s="28"/>
      <c r="L637" s="77"/>
      <c r="M637" s="26"/>
      <c r="N637" s="47"/>
      <c r="O637" s="30"/>
      <c r="P637" s="27"/>
      <c r="Q637" s="26"/>
      <c r="R637" s="30"/>
      <c r="S637" s="31"/>
    </row>
    <row r="638" spans="4:19" s="4" customFormat="1" ht="19.7" customHeight="1">
      <c r="D638" s="27"/>
      <c r="E638" s="66"/>
      <c r="F638" s="66"/>
      <c r="G638" s="70"/>
      <c r="H638" s="67"/>
      <c r="I638" s="26"/>
      <c r="J638" s="63"/>
      <c r="K638" s="28"/>
      <c r="L638" s="68"/>
      <c r="M638" s="26"/>
      <c r="N638" s="47"/>
      <c r="O638" s="30"/>
      <c r="P638" s="27"/>
      <c r="Q638" s="26"/>
      <c r="R638" s="30"/>
      <c r="S638" s="31"/>
    </row>
    <row r="639" spans="4:19" s="4" customFormat="1" ht="19.7" customHeight="1">
      <c r="D639" s="27"/>
      <c r="E639" s="66"/>
      <c r="F639" s="66"/>
      <c r="G639" s="70"/>
      <c r="H639" s="67"/>
      <c r="I639" s="26"/>
      <c r="J639" s="63"/>
      <c r="K639" s="28"/>
      <c r="L639" s="68"/>
      <c r="M639" s="26"/>
      <c r="N639" s="47"/>
      <c r="O639" s="30"/>
      <c r="P639" s="27"/>
      <c r="Q639" s="26"/>
      <c r="R639" s="30"/>
      <c r="S639" s="31"/>
    </row>
    <row r="640" spans="4:19" s="4" customFormat="1" ht="19.7" customHeight="1">
      <c r="D640" s="27"/>
      <c r="E640" s="66"/>
      <c r="F640" s="66"/>
      <c r="G640" s="70"/>
      <c r="H640" s="67"/>
      <c r="I640" s="26"/>
      <c r="J640" s="63"/>
      <c r="K640" s="28"/>
      <c r="L640" s="68"/>
      <c r="M640" s="26"/>
      <c r="N640" s="47"/>
      <c r="O640" s="30"/>
      <c r="P640" s="27"/>
      <c r="Q640" s="26"/>
      <c r="R640" s="30"/>
      <c r="S640" s="31"/>
    </row>
    <row r="641" spans="1:19" s="4" customFormat="1" ht="19.7" customHeight="1">
      <c r="D641" s="27"/>
      <c r="E641" s="66"/>
      <c r="F641" s="66"/>
      <c r="G641" s="70"/>
      <c r="H641" s="67"/>
      <c r="I641" s="26"/>
      <c r="J641" s="63"/>
      <c r="K641" s="28"/>
      <c r="L641" s="68"/>
      <c r="M641" s="26"/>
      <c r="N641" s="47"/>
      <c r="O641" s="30"/>
      <c r="P641" s="27"/>
      <c r="Q641" s="26"/>
      <c r="R641" s="30"/>
      <c r="S641" s="31"/>
    </row>
    <row r="642" spans="1:19" s="4" customFormat="1" ht="19.7" customHeight="1">
      <c r="D642" s="27"/>
      <c r="E642" s="66"/>
      <c r="F642" s="66"/>
      <c r="G642" s="70"/>
      <c r="H642" s="67"/>
      <c r="I642" s="26"/>
      <c r="J642" s="63"/>
      <c r="K642" s="28"/>
      <c r="L642" s="68"/>
      <c r="M642" s="26"/>
      <c r="N642" s="47"/>
      <c r="O642" s="30"/>
      <c r="P642" s="27"/>
      <c r="Q642" s="26"/>
      <c r="R642" s="30"/>
      <c r="S642" s="31"/>
    </row>
    <row r="643" spans="1:19" s="4" customFormat="1" ht="19.7" customHeight="1">
      <c r="D643" s="27"/>
      <c r="E643" s="66"/>
      <c r="F643" s="66"/>
      <c r="G643" s="70"/>
      <c r="H643" s="67"/>
      <c r="I643" s="26"/>
      <c r="J643" s="63"/>
      <c r="K643" s="28"/>
      <c r="L643" s="68"/>
      <c r="M643" s="26"/>
      <c r="N643" s="47"/>
      <c r="O643" s="30"/>
      <c r="P643" s="27"/>
      <c r="Q643" s="26"/>
      <c r="R643" s="30"/>
      <c r="S643" s="31"/>
    </row>
    <row r="644" spans="1:19" s="4" customFormat="1" ht="19.7" customHeight="1">
      <c r="D644" s="27"/>
      <c r="E644" s="66"/>
      <c r="F644" s="66"/>
      <c r="G644" s="70"/>
      <c r="H644" s="67"/>
      <c r="I644" s="26"/>
      <c r="J644" s="63"/>
      <c r="K644" s="28"/>
      <c r="L644" s="77"/>
      <c r="M644" s="26"/>
      <c r="N644" s="47"/>
      <c r="O644" s="30"/>
      <c r="P644" s="27"/>
      <c r="Q644" s="26"/>
      <c r="R644" s="30"/>
      <c r="S644" s="31"/>
    </row>
    <row r="645" spans="1:19" s="4" customFormat="1" ht="19.7" customHeight="1">
      <c r="D645" s="27"/>
      <c r="E645" s="27"/>
      <c r="F645" s="27"/>
      <c r="G645" s="70"/>
      <c r="H645" s="67"/>
      <c r="I645" s="26"/>
      <c r="J645" s="63"/>
      <c r="K645" s="28"/>
      <c r="L645" s="68"/>
      <c r="M645" s="26"/>
      <c r="N645" s="47"/>
      <c r="O645" s="30"/>
      <c r="P645" s="27"/>
      <c r="Q645" s="26"/>
      <c r="R645" s="30"/>
      <c r="S645" s="31"/>
    </row>
    <row r="646" spans="1:19" s="4" customFormat="1" ht="19.7" customHeight="1">
      <c r="D646" s="27"/>
      <c r="E646" s="66"/>
      <c r="F646" s="66"/>
      <c r="G646" s="70"/>
      <c r="H646" s="67"/>
      <c r="I646" s="26"/>
      <c r="J646" s="63"/>
      <c r="K646" s="28"/>
      <c r="L646" s="68"/>
      <c r="M646" s="26"/>
      <c r="N646" s="47"/>
      <c r="O646" s="30"/>
      <c r="P646" s="27"/>
      <c r="Q646" s="26"/>
      <c r="R646" s="30"/>
      <c r="S646" s="31"/>
    </row>
    <row r="647" spans="1:19" s="4" customFormat="1" ht="19.7" customHeight="1">
      <c r="D647" s="27"/>
      <c r="E647" s="66"/>
      <c r="F647" s="66"/>
      <c r="G647" s="70"/>
      <c r="H647" s="67"/>
      <c r="I647" s="26"/>
      <c r="J647" s="63"/>
      <c r="K647" s="28"/>
      <c r="L647" s="68"/>
      <c r="M647" s="26"/>
      <c r="N647" s="47"/>
      <c r="O647" s="30"/>
      <c r="P647" s="27"/>
      <c r="Q647" s="26"/>
      <c r="R647" s="30"/>
      <c r="S647" s="31"/>
    </row>
    <row r="648" spans="1:19" s="4" customFormat="1" ht="19.7" customHeight="1">
      <c r="D648" s="27"/>
      <c r="E648" s="27"/>
      <c r="F648" s="27"/>
      <c r="G648" s="70"/>
      <c r="H648" s="67"/>
      <c r="I648" s="26"/>
      <c r="J648" s="63"/>
      <c r="K648" s="28"/>
      <c r="L648" s="68"/>
      <c r="M648" s="26"/>
      <c r="N648" s="47"/>
      <c r="O648" s="30"/>
      <c r="P648" s="27"/>
      <c r="Q648" s="26"/>
      <c r="R648" s="30"/>
      <c r="S648" s="31"/>
    </row>
    <row r="649" spans="1:19" s="4" customFormat="1" ht="19.350000000000001" customHeight="1">
      <c r="D649" s="27"/>
      <c r="E649" s="66"/>
      <c r="F649" s="66"/>
      <c r="G649" s="70"/>
      <c r="H649" s="67"/>
      <c r="I649" s="26"/>
      <c r="J649" s="63"/>
      <c r="K649" s="28"/>
      <c r="L649" s="68"/>
      <c r="M649" s="26"/>
      <c r="N649" s="47"/>
      <c r="O649" s="30"/>
      <c r="P649" s="27"/>
      <c r="Q649" s="26"/>
      <c r="R649" s="30"/>
      <c r="S649" s="31"/>
    </row>
    <row r="650" spans="1:19" s="4" customFormat="1" ht="19.7" customHeight="1">
      <c r="D650" s="27"/>
      <c r="E650" s="27"/>
      <c r="F650" s="27"/>
      <c r="G650" s="78"/>
      <c r="H650" s="62"/>
      <c r="I650" s="26"/>
      <c r="J650" s="63"/>
      <c r="K650" s="28"/>
      <c r="L650" s="79"/>
      <c r="M650" s="26"/>
      <c r="N650" s="26"/>
      <c r="O650" s="30"/>
      <c r="P650" s="27"/>
      <c r="Q650" s="26"/>
      <c r="R650" s="30"/>
      <c r="S650" s="31"/>
    </row>
    <row r="651" spans="1:19" s="4" customFormat="1" ht="19.7" customHeight="1">
      <c r="D651" s="27"/>
      <c r="E651" s="27"/>
      <c r="F651" s="27"/>
      <c r="G651" s="80">
        <f>SUM(J600:J650)</f>
        <v>0</v>
      </c>
      <c r="H651" s="62"/>
      <c r="I651" s="26"/>
      <c r="J651" s="63"/>
      <c r="K651" s="28"/>
      <c r="L651" s="47"/>
      <c r="M651" s="26"/>
      <c r="N651" s="26"/>
      <c r="O651" s="30"/>
      <c r="P651" s="27"/>
      <c r="Q651" s="26"/>
      <c r="R651" s="30"/>
      <c r="S651" s="31"/>
    </row>
    <row r="652" spans="1:19" s="4" customFormat="1" ht="19.7" customHeight="1">
      <c r="D652" s="27"/>
      <c r="E652" s="27"/>
      <c r="F652" s="27"/>
      <c r="G652" s="47"/>
      <c r="H652" s="62"/>
      <c r="I652" s="26"/>
      <c r="J652" s="63"/>
      <c r="K652" s="28"/>
      <c r="L652" s="47"/>
      <c r="M652" s="26"/>
      <c r="N652" s="26"/>
      <c r="O652" s="30"/>
      <c r="P652" s="27"/>
      <c r="Q652" s="26"/>
      <c r="R652" s="30"/>
      <c r="S652" s="31"/>
    </row>
    <row r="653" spans="1:19" s="4" customFormat="1" ht="19.7" customHeight="1">
      <c r="D653" s="27"/>
      <c r="E653" s="27"/>
      <c r="F653" s="27"/>
      <c r="G653" s="47"/>
      <c r="H653" s="62"/>
      <c r="I653" s="26"/>
      <c r="J653" s="63"/>
      <c r="K653" s="28"/>
      <c r="L653" s="47"/>
      <c r="M653" s="47"/>
      <c r="N653" s="26"/>
      <c r="O653" s="30"/>
      <c r="P653" s="27"/>
      <c r="Q653" s="26"/>
      <c r="R653" s="30"/>
      <c r="S653" s="31"/>
    </row>
    <row r="654" spans="1:19">
      <c r="A654" s="4"/>
      <c r="B654" s="4"/>
      <c r="C654" s="4"/>
      <c r="D654" s="27"/>
      <c r="E654" s="27"/>
      <c r="F654" s="27"/>
      <c r="G654" s="47"/>
      <c r="H654" s="62"/>
      <c r="I654" s="26"/>
      <c r="J654" s="63"/>
      <c r="K654" s="28"/>
      <c r="L654" s="47"/>
      <c r="M654" s="26"/>
      <c r="N654" s="26"/>
      <c r="O654" s="30"/>
      <c r="P654" s="27"/>
      <c r="Q654" s="26"/>
      <c r="R654" s="30"/>
      <c r="S654" s="31"/>
    </row>
    <row r="655" spans="1:19" s="19" customFormat="1">
      <c r="A655" s="1"/>
      <c r="B655" s="1"/>
      <c r="C655" s="1"/>
      <c r="D655" s="4"/>
      <c r="E655" s="1"/>
      <c r="F655" s="1"/>
      <c r="G655" s="1"/>
      <c r="H655" s="4"/>
      <c r="I655" s="4"/>
      <c r="J655" s="81"/>
      <c r="K655" s="4"/>
      <c r="L655" s="1"/>
      <c r="M655" s="1"/>
      <c r="N655" s="4"/>
      <c r="O655" s="9"/>
      <c r="P655" s="1"/>
      <c r="Q655" s="10"/>
      <c r="R655" s="11"/>
      <c r="S655" s="12"/>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B1F25-CA12-4083-B04C-9468511B6F0A}">
  <dimension ref="B1:G121"/>
  <sheetViews>
    <sheetView topLeftCell="A100" workbookViewId="0">
      <selection activeCell="K122" sqref="K122"/>
    </sheetView>
  </sheetViews>
  <sheetFormatPr defaultRowHeight="18.75"/>
  <cols>
    <col min="1" max="2" width="9" style="1"/>
    <col min="3" max="3" width="19.875" style="1" customWidth="1"/>
    <col min="4" max="16384" width="9" style="1"/>
  </cols>
  <sheetData>
    <row r="1" spans="2:7">
      <c r="B1" s="1" t="s">
        <v>168</v>
      </c>
      <c r="D1" s="1" t="s">
        <v>169</v>
      </c>
      <c r="G1" s="1" t="s">
        <v>170</v>
      </c>
    </row>
    <row r="2" spans="2:7">
      <c r="B2" s="1">
        <v>5914</v>
      </c>
      <c r="D2" s="1">
        <v>30500</v>
      </c>
      <c r="G2" s="1">
        <v>88326</v>
      </c>
    </row>
    <row r="3" spans="2:7">
      <c r="B3" s="1">
        <v>792</v>
      </c>
      <c r="D3" s="1">
        <v>25000</v>
      </c>
      <c r="G3" s="1">
        <v>1596</v>
      </c>
    </row>
    <row r="4" spans="2:7">
      <c r="B4" s="1">
        <v>3960</v>
      </c>
      <c r="D4" s="1">
        <v>25000</v>
      </c>
      <c r="G4" s="1">
        <v>1443</v>
      </c>
    </row>
    <row r="5" spans="2:7">
      <c r="B5" s="1">
        <v>2376</v>
      </c>
      <c r="D5" s="1">
        <v>25000</v>
      </c>
      <c r="G5" s="1">
        <v>684</v>
      </c>
    </row>
    <row r="6" spans="2:7">
      <c r="B6" s="1">
        <v>354</v>
      </c>
      <c r="D6" s="1">
        <v>13000</v>
      </c>
    </row>
    <row r="7" spans="2:7">
      <c r="B7" s="1">
        <v>2376</v>
      </c>
      <c r="D7" s="1">
        <v>6500</v>
      </c>
    </row>
    <row r="8" spans="2:7">
      <c r="B8" s="1">
        <v>354</v>
      </c>
      <c r="D8" s="1">
        <v>24000</v>
      </c>
      <c r="G8" s="1">
        <v>2034</v>
      </c>
    </row>
    <row r="9" spans="2:7">
      <c r="B9" s="1">
        <v>4752</v>
      </c>
      <c r="D9" s="1">
        <v>13500</v>
      </c>
      <c r="G9" s="1">
        <v>67036</v>
      </c>
    </row>
    <row r="10" spans="2:7">
      <c r="B10" s="1">
        <v>792</v>
      </c>
      <c r="G10" s="1">
        <v>82612</v>
      </c>
    </row>
    <row r="11" spans="2:7">
      <c r="B11" s="1">
        <v>4355</v>
      </c>
      <c r="D11" s="1">
        <v>21500</v>
      </c>
      <c r="G11" s="1">
        <v>280</v>
      </c>
    </row>
    <row r="12" spans="2:7">
      <c r="B12" s="1">
        <v>5226</v>
      </c>
      <c r="D12" s="1">
        <v>1080</v>
      </c>
      <c r="G12" s="1">
        <v>792</v>
      </c>
    </row>
    <row r="13" spans="2:7">
      <c r="B13" s="1">
        <v>5820</v>
      </c>
      <c r="D13" s="1">
        <v>3840</v>
      </c>
      <c r="G13" s="1">
        <v>996</v>
      </c>
    </row>
    <row r="14" spans="2:7">
      <c r="B14" s="1">
        <v>14697</v>
      </c>
      <c r="D14" s="1">
        <v>2380</v>
      </c>
      <c r="G14" s="1">
        <v>1120</v>
      </c>
    </row>
    <row r="15" spans="2:7">
      <c r="B15" s="1">
        <v>3544</v>
      </c>
      <c r="G15" s="1">
        <v>3780</v>
      </c>
    </row>
    <row r="16" spans="2:7">
      <c r="B16" s="1">
        <v>18650</v>
      </c>
      <c r="G16" s="1">
        <v>10740</v>
      </c>
    </row>
    <row r="17" spans="2:7">
      <c r="B17" s="1">
        <v>1760</v>
      </c>
      <c r="D17" s="1">
        <v>2400</v>
      </c>
      <c r="G17" s="1">
        <v>1746</v>
      </c>
    </row>
    <row r="18" spans="2:7">
      <c r="B18" s="1">
        <v>13160</v>
      </c>
      <c r="D18" s="1">
        <v>12000</v>
      </c>
      <c r="G18" s="1">
        <v>47364</v>
      </c>
    </row>
    <row r="19" spans="2:7">
      <c r="B19" s="1">
        <v>15760</v>
      </c>
      <c r="D19" s="1">
        <v>124628</v>
      </c>
      <c r="G19" s="1">
        <v>280</v>
      </c>
    </row>
    <row r="20" spans="2:7">
      <c r="B20" s="1">
        <v>17620</v>
      </c>
      <c r="G20" s="1">
        <v>996</v>
      </c>
    </row>
    <row r="21" spans="2:7">
      <c r="B21" s="1">
        <v>472</v>
      </c>
      <c r="D21" s="1">
        <f>SUM(D2:D20)</f>
        <v>330328</v>
      </c>
      <c r="G21" s="1">
        <v>945</v>
      </c>
    </row>
    <row r="22" spans="2:7">
      <c r="B22" s="1">
        <v>880</v>
      </c>
      <c r="G22" s="1">
        <v>1746</v>
      </c>
    </row>
    <row r="23" spans="2:7">
      <c r="B23" s="1">
        <v>60000</v>
      </c>
      <c r="G23" s="1">
        <v>27140</v>
      </c>
    </row>
    <row r="24" spans="2:7">
      <c r="B24" s="1">
        <v>20000</v>
      </c>
      <c r="G24" s="1">
        <v>888</v>
      </c>
    </row>
    <row r="25" spans="2:7">
      <c r="B25" s="1">
        <v>368</v>
      </c>
      <c r="G25" s="1">
        <v>720</v>
      </c>
    </row>
    <row r="26" spans="2:7">
      <c r="B26" s="1">
        <v>4364</v>
      </c>
      <c r="G26" s="1">
        <v>39490</v>
      </c>
    </row>
    <row r="27" spans="2:7">
      <c r="B27" s="1">
        <v>23530</v>
      </c>
      <c r="G27" s="1">
        <v>720</v>
      </c>
    </row>
    <row r="28" spans="2:7">
      <c r="B28" s="1">
        <v>448</v>
      </c>
      <c r="G28" s="1">
        <v>31421</v>
      </c>
    </row>
    <row r="29" spans="2:7">
      <c r="B29" s="1">
        <v>37774</v>
      </c>
      <c r="G29" s="1">
        <v>280</v>
      </c>
    </row>
    <row r="30" spans="2:7">
      <c r="B30" s="1">
        <v>784</v>
      </c>
      <c r="G30" s="1">
        <v>996</v>
      </c>
    </row>
    <row r="31" spans="2:7">
      <c r="B31" s="1">
        <v>308</v>
      </c>
      <c r="G31" s="1">
        <v>945</v>
      </c>
    </row>
    <row r="32" spans="2:7">
      <c r="B32" s="1">
        <v>561</v>
      </c>
      <c r="G32" s="1">
        <v>1608</v>
      </c>
    </row>
    <row r="33" spans="2:7">
      <c r="B33" s="1">
        <v>392</v>
      </c>
      <c r="G33" s="1">
        <v>150000</v>
      </c>
    </row>
    <row r="34" spans="2:7">
      <c r="B34" s="1">
        <v>304</v>
      </c>
      <c r="G34" s="1">
        <v>5076</v>
      </c>
    </row>
    <row r="35" spans="2:7">
      <c r="B35" s="1">
        <v>25343</v>
      </c>
      <c r="G35" s="1">
        <v>3492</v>
      </c>
    </row>
    <row r="36" spans="2:7">
      <c r="B36" s="1">
        <v>374</v>
      </c>
      <c r="G36" s="1">
        <v>90000</v>
      </c>
    </row>
    <row r="37" spans="2:7">
      <c r="B37" s="1">
        <v>308</v>
      </c>
      <c r="G37" s="1">
        <v>8025</v>
      </c>
    </row>
    <row r="38" spans="2:7">
      <c r="B38" s="1">
        <v>191</v>
      </c>
      <c r="G38" s="1">
        <v>20480</v>
      </c>
    </row>
    <row r="39" spans="2:7">
      <c r="B39" s="1">
        <v>2646</v>
      </c>
      <c r="G39" s="1">
        <v>50000</v>
      </c>
    </row>
    <row r="40" spans="2:7">
      <c r="B40" s="1">
        <v>38972</v>
      </c>
      <c r="G40" s="1">
        <v>8025</v>
      </c>
    </row>
    <row r="41" spans="2:7">
      <c r="B41" s="1">
        <v>224</v>
      </c>
      <c r="G41" s="1">
        <v>20480</v>
      </c>
    </row>
    <row r="42" spans="2:7">
      <c r="B42" s="1">
        <v>308</v>
      </c>
      <c r="G42" s="1">
        <v>145000</v>
      </c>
    </row>
    <row r="43" spans="2:7">
      <c r="B43" s="1">
        <v>904</v>
      </c>
      <c r="G43" s="1">
        <v>8025</v>
      </c>
    </row>
    <row r="44" spans="2:7">
      <c r="B44" s="1">
        <v>304</v>
      </c>
      <c r="G44" s="1">
        <v>20480</v>
      </c>
    </row>
    <row r="45" spans="2:7">
      <c r="B45" s="1">
        <v>28588</v>
      </c>
      <c r="G45" s="1">
        <v>1880</v>
      </c>
    </row>
    <row r="46" spans="2:7">
      <c r="B46" s="1">
        <v>224</v>
      </c>
      <c r="G46" s="1">
        <v>50000</v>
      </c>
    </row>
    <row r="47" spans="2:7">
      <c r="B47" s="1">
        <v>374</v>
      </c>
      <c r="G47" s="1">
        <v>8025</v>
      </c>
    </row>
    <row r="48" spans="2:7">
      <c r="B48" s="1">
        <v>374</v>
      </c>
      <c r="G48" s="1">
        <v>20480</v>
      </c>
    </row>
    <row r="49" spans="2:7">
      <c r="B49" s="1">
        <v>191</v>
      </c>
      <c r="G49" s="1">
        <v>80000</v>
      </c>
    </row>
    <row r="50" spans="2:7">
      <c r="B50" s="1">
        <v>904</v>
      </c>
      <c r="G50" s="1">
        <v>8025</v>
      </c>
    </row>
    <row r="51" spans="2:7">
      <c r="B51" s="1">
        <v>8362</v>
      </c>
      <c r="G51" s="1">
        <v>20480</v>
      </c>
    </row>
    <row r="52" spans="2:7">
      <c r="B52" s="1">
        <v>112</v>
      </c>
      <c r="G52" s="1">
        <v>1880</v>
      </c>
    </row>
    <row r="53" spans="2:7">
      <c r="B53" s="1">
        <v>56</v>
      </c>
      <c r="G53" s="1">
        <v>110000</v>
      </c>
    </row>
    <row r="54" spans="2:7">
      <c r="B54" s="1">
        <v>20.6</v>
      </c>
      <c r="G54" s="1">
        <v>8025</v>
      </c>
    </row>
    <row r="55" spans="2:7">
      <c r="B55" s="1">
        <v>5915</v>
      </c>
      <c r="G55" s="1">
        <v>20480</v>
      </c>
    </row>
    <row r="56" spans="2:7">
      <c r="B56" s="1">
        <v>56</v>
      </c>
      <c r="G56" s="1">
        <v>1880</v>
      </c>
    </row>
    <row r="57" spans="2:7">
      <c r="B57" s="1">
        <v>56</v>
      </c>
    </row>
    <row r="58" spans="2:7">
      <c r="B58" s="1">
        <v>20.6</v>
      </c>
      <c r="G58" s="1">
        <f>SUM(G8:G57)</f>
        <v>1186913</v>
      </c>
    </row>
    <row r="59" spans="2:7">
      <c r="B59" s="1">
        <v>23106</v>
      </c>
    </row>
    <row r="60" spans="2:7">
      <c r="B60" s="1">
        <v>224</v>
      </c>
    </row>
    <row r="61" spans="2:7">
      <c r="B61" s="1">
        <v>112</v>
      </c>
    </row>
    <row r="62" spans="2:7">
      <c r="B62" s="1">
        <v>41.2</v>
      </c>
    </row>
    <row r="63" spans="2:7">
      <c r="B63" s="1">
        <v>12832</v>
      </c>
    </row>
    <row r="64" spans="2:7">
      <c r="B64" s="1">
        <v>84</v>
      </c>
    </row>
    <row r="65" spans="2:2">
      <c r="B65" s="1">
        <v>84</v>
      </c>
    </row>
    <row r="66" spans="2:2">
      <c r="B66" s="1">
        <v>30.900000000000002</v>
      </c>
    </row>
    <row r="67" spans="2:2">
      <c r="B67" s="1">
        <v>32635</v>
      </c>
    </row>
    <row r="68" spans="2:2">
      <c r="B68" s="1">
        <v>560</v>
      </c>
    </row>
    <row r="69" spans="2:2">
      <c r="B69" s="1">
        <v>280</v>
      </c>
    </row>
    <row r="70" spans="2:2">
      <c r="B70" s="1">
        <v>103</v>
      </c>
    </row>
    <row r="71" spans="2:2">
      <c r="B71" s="1">
        <v>5826</v>
      </c>
    </row>
    <row r="72" spans="2:2">
      <c r="B72" s="1">
        <v>224</v>
      </c>
    </row>
    <row r="73" spans="2:2">
      <c r="B73" s="1">
        <v>4136</v>
      </c>
    </row>
    <row r="74" spans="2:2">
      <c r="B74" s="1">
        <v>112</v>
      </c>
    </row>
    <row r="75" spans="2:2">
      <c r="B75" s="1">
        <v>4492</v>
      </c>
    </row>
    <row r="76" spans="2:2">
      <c r="B76" s="1">
        <v>112</v>
      </c>
    </row>
    <row r="77" spans="2:2">
      <c r="B77" s="1">
        <v>56</v>
      </c>
    </row>
    <row r="78" spans="2:2">
      <c r="B78" s="1">
        <v>20.6</v>
      </c>
    </row>
    <row r="79" spans="2:2">
      <c r="B79" s="1">
        <v>7294</v>
      </c>
    </row>
    <row r="80" spans="2:2">
      <c r="B80" s="1">
        <v>224</v>
      </c>
    </row>
    <row r="81" spans="2:2">
      <c r="B81" s="1">
        <v>4014</v>
      </c>
    </row>
    <row r="82" spans="2:2">
      <c r="B82" s="1">
        <v>112</v>
      </c>
    </row>
    <row r="83" spans="2:2">
      <c r="B83" s="1">
        <v>56</v>
      </c>
    </row>
    <row r="84" spans="2:2">
      <c r="B84" s="1">
        <v>20.6</v>
      </c>
    </row>
    <row r="85" spans="2:2">
      <c r="B85" s="1">
        <v>7539</v>
      </c>
    </row>
    <row r="86" spans="2:2">
      <c r="B86" s="1">
        <v>112</v>
      </c>
    </row>
    <row r="87" spans="2:2">
      <c r="B87" s="1">
        <v>56</v>
      </c>
    </row>
    <row r="88" spans="2:2">
      <c r="B88" s="1">
        <v>20.6</v>
      </c>
    </row>
    <row r="89" spans="2:2">
      <c r="B89" s="1">
        <v>15987</v>
      </c>
    </row>
    <row r="90" spans="2:2">
      <c r="B90" s="1">
        <v>9784</v>
      </c>
    </row>
    <row r="91" spans="2:2">
      <c r="B91" s="1">
        <v>224</v>
      </c>
    </row>
    <row r="92" spans="2:2">
      <c r="B92" s="1">
        <v>5293</v>
      </c>
    </row>
    <row r="93" spans="2:2">
      <c r="B93" s="1">
        <v>112</v>
      </c>
    </row>
    <row r="94" spans="2:2">
      <c r="B94" s="1">
        <v>56</v>
      </c>
    </row>
    <row r="95" spans="2:2">
      <c r="B95" s="1">
        <v>20.6</v>
      </c>
    </row>
    <row r="96" spans="2:2">
      <c r="B96" s="1">
        <v>8062</v>
      </c>
    </row>
    <row r="97" spans="2:7">
      <c r="B97" s="1">
        <v>112</v>
      </c>
    </row>
    <row r="98" spans="2:7">
      <c r="B98" s="1">
        <v>56</v>
      </c>
    </row>
    <row r="99" spans="2:7">
      <c r="B99" s="1">
        <v>20.6</v>
      </c>
    </row>
    <row r="100" spans="2:7">
      <c r="B100" s="1">
        <v>13788</v>
      </c>
    </row>
    <row r="101" spans="2:7">
      <c r="B101" s="1">
        <v>224</v>
      </c>
    </row>
    <row r="102" spans="2:7">
      <c r="B102" s="1">
        <v>112</v>
      </c>
    </row>
    <row r="103" spans="2:7">
      <c r="B103" s="1">
        <v>41.2</v>
      </c>
    </row>
    <row r="104" spans="2:7">
      <c r="B104" s="1">
        <v>9073</v>
      </c>
    </row>
    <row r="105" spans="2:7">
      <c r="B105" s="1">
        <v>41766</v>
      </c>
      <c r="G105" s="167">
        <v>9828</v>
      </c>
    </row>
    <row r="106" spans="2:7">
      <c r="B106" s="1">
        <v>224</v>
      </c>
      <c r="G106" s="167">
        <v>3998</v>
      </c>
    </row>
    <row r="107" spans="2:7">
      <c r="B107" s="1">
        <v>224</v>
      </c>
      <c r="G107" s="167">
        <v>1132</v>
      </c>
    </row>
    <row r="108" spans="2:7">
      <c r="B108" s="1">
        <v>82.4</v>
      </c>
      <c r="G108" s="167">
        <v>938</v>
      </c>
    </row>
    <row r="109" spans="2:7">
      <c r="B109" s="1">
        <v>48594</v>
      </c>
      <c r="G109" s="167">
        <v>8915</v>
      </c>
    </row>
    <row r="110" spans="2:7">
      <c r="B110" s="1">
        <v>112</v>
      </c>
      <c r="G110" s="167">
        <v>1605</v>
      </c>
    </row>
    <row r="111" spans="2:7">
      <c r="B111" s="1">
        <v>112</v>
      </c>
      <c r="G111" s="167">
        <v>1770</v>
      </c>
    </row>
    <row r="112" spans="2:7">
      <c r="B112" s="1">
        <v>41.2</v>
      </c>
      <c r="G112" s="167">
        <v>1605</v>
      </c>
    </row>
    <row r="113" spans="2:7">
      <c r="B113" s="1">
        <v>5015</v>
      </c>
      <c r="G113" s="107">
        <v>2324</v>
      </c>
    </row>
    <row r="114" spans="2:7">
      <c r="B114" s="1">
        <v>84</v>
      </c>
      <c r="G114" s="107">
        <v>98</v>
      </c>
    </row>
    <row r="115" spans="2:7">
      <c r="B115" s="1">
        <v>240</v>
      </c>
      <c r="G115" s="63">
        <v>452</v>
      </c>
    </row>
    <row r="116" spans="2:7">
      <c r="B116" s="1">
        <v>339</v>
      </c>
      <c r="G116" s="63">
        <v>1136</v>
      </c>
    </row>
    <row r="117" spans="2:7">
      <c r="B117" s="1">
        <v>4364</v>
      </c>
    </row>
    <row r="118" spans="2:7">
      <c r="B118" s="1">
        <v>23530</v>
      </c>
      <c r="G118" s="495">
        <f>SUM(G105:G117)</f>
        <v>33801</v>
      </c>
    </row>
    <row r="119" spans="2:7">
      <c r="B119" s="1">
        <v>448</v>
      </c>
    </row>
    <row r="121" spans="2:7">
      <c r="B121" s="1">
        <f>SUM(B2:B119)</f>
        <v>679934.09999999986</v>
      </c>
    </row>
  </sheetData>
  <phoneticPr fontId="2"/>
  <pageMargins left="0.7" right="0.7" top="0.75" bottom="0.75" header="0.3" footer="0.3"/>
  <pageSetup paperSize="9" orientation="portrait" horizontalDpi="1200" verticalDpi="1200"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140CA-2EAF-4001-A0F1-ED3E8C8E7FF9}">
  <sheetPr>
    <tabColor rgb="FF00B0F0"/>
  </sheetPr>
  <dimension ref="A2:S104"/>
  <sheetViews>
    <sheetView zoomScale="85" zoomScaleNormal="85" workbookViewId="0">
      <pane xSplit="12" ySplit="8" topLeftCell="M9" activePane="bottomRight" state="frozen"/>
      <selection pane="topRight" activeCell="L1" sqref="L1"/>
      <selection pane="bottomLeft" activeCell="A9" sqref="A9"/>
      <selection pane="bottomRight" activeCell="I46" sqref="I46"/>
    </sheetView>
  </sheetViews>
  <sheetFormatPr defaultColWidth="11.75" defaultRowHeight="13.5" customHeight="1"/>
  <cols>
    <col min="1" max="1" width="10.625" style="801" customWidth="1"/>
    <col min="2" max="2" width="14.5" style="801" customWidth="1"/>
    <col min="3" max="3" width="12.5" style="801" customWidth="1"/>
    <col min="4" max="4" width="6.25" style="804" customWidth="1"/>
    <col min="5" max="5" width="11" style="801" customWidth="1"/>
    <col min="6" max="6" width="9.5" style="801" customWidth="1"/>
    <col min="7" max="7" width="57.875" style="801" customWidth="1"/>
    <col min="8" max="8" width="10.75" style="804" customWidth="1"/>
    <col min="9" max="10" width="12.125" style="804" customWidth="1"/>
    <col min="11" max="11" width="7.125" style="811" customWidth="1"/>
    <col min="12" max="12" width="43.875" style="801" customWidth="1"/>
    <col min="13" max="13" width="21" style="801" customWidth="1"/>
    <col min="14" max="14" width="20.75" style="804" customWidth="1"/>
    <col min="15" max="15" width="12" style="804" customWidth="1"/>
    <col min="16" max="16" width="11.5" style="801" customWidth="1"/>
    <col min="17" max="17" width="16.375" style="804" customWidth="1"/>
    <col min="18" max="18" width="17.875" style="809" customWidth="1"/>
    <col min="19" max="19" width="19.375" style="809" customWidth="1"/>
    <col min="20" max="16384" width="11.75" style="801"/>
  </cols>
  <sheetData>
    <row r="2" spans="1:19" ht="20.100000000000001" customHeight="1">
      <c r="D2" s="802" t="s">
        <v>2307</v>
      </c>
      <c r="E2" s="802"/>
      <c r="F2" s="802"/>
      <c r="G2" s="803" t="s">
        <v>4604</v>
      </c>
      <c r="I2" s="805" t="s">
        <v>2309</v>
      </c>
      <c r="J2" s="806"/>
      <c r="K2" s="807"/>
      <c r="L2" s="808">
        <f>SUM(J:J)</f>
        <v>328782</v>
      </c>
    </row>
    <row r="3" spans="1:19" ht="20.100000000000001" customHeight="1">
      <c r="D3" s="802" t="s">
        <v>2310</v>
      </c>
      <c r="E3" s="802"/>
      <c r="F3" s="802"/>
      <c r="G3" s="810" t="s">
        <v>4605</v>
      </c>
    </row>
    <row r="4" spans="1:19" ht="20.100000000000001" customHeight="1">
      <c r="D4" s="802" t="s">
        <v>2312</v>
      </c>
      <c r="E4" s="802"/>
      <c r="F4" s="802"/>
      <c r="G4" s="810" t="s">
        <v>4606</v>
      </c>
      <c r="I4" s="812"/>
      <c r="J4" s="813" t="s">
        <v>4607</v>
      </c>
      <c r="K4" s="813"/>
      <c r="L4" s="813"/>
    </row>
    <row r="5" spans="1:19" ht="20.100000000000001" customHeight="1">
      <c r="D5" s="802" t="s">
        <v>2315</v>
      </c>
      <c r="E5" s="802"/>
      <c r="F5" s="802"/>
      <c r="G5" s="814">
        <v>46091</v>
      </c>
      <c r="I5" s="815" t="s">
        <v>2316</v>
      </c>
      <c r="J5" s="813"/>
      <c r="K5" s="813"/>
      <c r="L5" s="813"/>
    </row>
    <row r="6" spans="1:19" ht="20.100000000000001" customHeight="1">
      <c r="D6" s="802" t="s">
        <v>2317</v>
      </c>
      <c r="E6" s="802"/>
      <c r="F6" s="802"/>
      <c r="G6" s="814">
        <v>46092</v>
      </c>
      <c r="I6" s="815"/>
      <c r="J6" s="816" t="s">
        <v>4608</v>
      </c>
      <c r="K6" s="816"/>
      <c r="L6" s="816"/>
    </row>
    <row r="8" spans="1:19" s="804" customFormat="1" ht="19.5" customHeight="1">
      <c r="C8" s="817" t="s">
        <v>2319</v>
      </c>
      <c r="D8" s="818" t="s">
        <v>2320</v>
      </c>
      <c r="E8" s="819" t="s">
        <v>2321</v>
      </c>
      <c r="F8" s="819" t="s">
        <v>2322</v>
      </c>
      <c r="G8" s="820" t="s">
        <v>2323</v>
      </c>
      <c r="H8" s="820" t="s">
        <v>36</v>
      </c>
      <c r="I8" s="820" t="s">
        <v>37</v>
      </c>
      <c r="J8" s="821" t="s">
        <v>38</v>
      </c>
      <c r="K8" s="821" t="s">
        <v>2324</v>
      </c>
      <c r="L8" s="820" t="s">
        <v>2325</v>
      </c>
      <c r="M8" s="820" t="s">
        <v>2326</v>
      </c>
      <c r="N8" s="820" t="s">
        <v>2327</v>
      </c>
      <c r="O8" s="822" t="s">
        <v>2328</v>
      </c>
      <c r="P8" s="819" t="s">
        <v>2329</v>
      </c>
      <c r="Q8" s="820" t="s">
        <v>2330</v>
      </c>
      <c r="R8" s="822" t="s">
        <v>2331</v>
      </c>
      <c r="S8" s="823" t="s">
        <v>2332</v>
      </c>
    </row>
    <row r="9" spans="1:19" s="804" customFormat="1" ht="19.5" customHeight="1">
      <c r="D9" s="824"/>
      <c r="E9" s="825"/>
      <c r="F9" s="825"/>
      <c r="G9" s="826"/>
      <c r="H9" s="827"/>
      <c r="I9" s="827"/>
      <c r="J9" s="827"/>
      <c r="K9" s="828"/>
      <c r="L9" s="829"/>
      <c r="M9" s="820"/>
      <c r="N9" s="830"/>
      <c r="O9" s="822"/>
      <c r="P9" s="819"/>
      <c r="Q9" s="820"/>
      <c r="R9" s="822"/>
      <c r="S9" s="823"/>
    </row>
    <row r="10" spans="1:19" s="804" customFormat="1" ht="19.5" customHeight="1">
      <c r="D10" s="824"/>
      <c r="E10" s="825"/>
      <c r="F10" s="825"/>
      <c r="G10" s="826"/>
      <c r="H10" s="827"/>
      <c r="I10" s="827"/>
      <c r="J10" s="827"/>
      <c r="K10" s="828"/>
      <c r="L10" s="829"/>
      <c r="M10" s="821"/>
      <c r="N10" s="831"/>
      <c r="O10" s="832"/>
      <c r="P10" s="819"/>
      <c r="Q10" s="820"/>
      <c r="R10" s="822"/>
      <c r="S10" s="823"/>
    </row>
    <row r="11" spans="1:19" ht="18" customHeight="1">
      <c r="D11" s="833" t="s">
        <v>2333</v>
      </c>
      <c r="E11" s="834"/>
      <c r="F11" s="834"/>
      <c r="G11" s="835"/>
      <c r="H11" s="836"/>
      <c r="I11" s="836"/>
      <c r="J11" s="827"/>
      <c r="K11" s="828"/>
      <c r="L11" s="837"/>
      <c r="M11" s="838"/>
      <c r="N11" s="839"/>
      <c r="O11" s="832"/>
      <c r="P11" s="823"/>
      <c r="Q11" s="823"/>
      <c r="R11" s="822"/>
      <c r="S11" s="840"/>
    </row>
    <row r="12" spans="1:19" ht="18" customHeight="1">
      <c r="A12" s="841" t="s">
        <v>172</v>
      </c>
      <c r="B12" s="1727" t="s">
        <v>4609</v>
      </c>
      <c r="C12" s="817"/>
      <c r="D12" s="842">
        <v>1</v>
      </c>
      <c r="E12" s="856" t="s">
        <v>174</v>
      </c>
      <c r="F12" s="1279" t="s">
        <v>175</v>
      </c>
      <c r="G12" s="844" t="s">
        <v>4610</v>
      </c>
      <c r="H12" s="845">
        <v>1</v>
      </c>
      <c r="I12" s="845">
        <v>16392</v>
      </c>
      <c r="J12" s="1728">
        <f>H12*I12</f>
        <v>16392</v>
      </c>
      <c r="K12" s="847"/>
      <c r="L12" s="848" t="s">
        <v>4611</v>
      </c>
      <c r="M12" s="849"/>
      <c r="N12" s="1729" t="s">
        <v>4612</v>
      </c>
      <c r="O12" s="851">
        <v>46065</v>
      </c>
      <c r="P12" s="852"/>
      <c r="Q12" s="853">
        <v>46091</v>
      </c>
      <c r="R12" s="822">
        <v>46092</v>
      </c>
      <c r="S12" s="854"/>
    </row>
    <row r="13" spans="1:19" ht="18" customHeight="1">
      <c r="A13" s="855" t="s">
        <v>123</v>
      </c>
      <c r="B13" s="1727" t="s">
        <v>4609</v>
      </c>
      <c r="C13" s="817"/>
      <c r="D13" s="842">
        <f>D12+1</f>
        <v>2</v>
      </c>
      <c r="E13" s="1279" t="s">
        <v>175</v>
      </c>
      <c r="F13" s="1279" t="s">
        <v>175</v>
      </c>
      <c r="G13" s="861" t="s">
        <v>4613</v>
      </c>
      <c r="H13" s="862">
        <v>33</v>
      </c>
      <c r="I13" s="1304">
        <v>22</v>
      </c>
      <c r="J13" s="1728">
        <f t="shared" ref="J13:J18" si="0">H13*I13</f>
        <v>726</v>
      </c>
      <c r="K13" s="479"/>
      <c r="L13" s="480" t="s">
        <v>4614</v>
      </c>
      <c r="M13" s="860"/>
      <c r="N13" s="1729" t="s">
        <v>4612</v>
      </c>
      <c r="O13" s="851">
        <v>46065</v>
      </c>
      <c r="P13" s="852"/>
      <c r="Q13" s="853">
        <v>46091</v>
      </c>
      <c r="R13" s="822">
        <v>46092</v>
      </c>
      <c r="S13" s="854"/>
    </row>
    <row r="14" spans="1:19" ht="18" customHeight="1">
      <c r="A14" s="841" t="s">
        <v>200</v>
      </c>
      <c r="B14" s="1727" t="s">
        <v>4609</v>
      </c>
      <c r="C14" s="817"/>
      <c r="D14" s="842">
        <f>D13+1</f>
        <v>3</v>
      </c>
      <c r="E14" s="1279" t="s">
        <v>175</v>
      </c>
      <c r="F14" s="1279" t="s">
        <v>175</v>
      </c>
      <c r="G14" s="861" t="s">
        <v>4615</v>
      </c>
      <c r="H14" s="862">
        <v>1</v>
      </c>
      <c r="I14" s="863">
        <v>623</v>
      </c>
      <c r="J14" s="1728">
        <f t="shared" si="0"/>
        <v>623</v>
      </c>
      <c r="K14" s="479"/>
      <c r="L14" s="480" t="s">
        <v>4616</v>
      </c>
      <c r="M14" s="864"/>
      <c r="N14" s="1729" t="s">
        <v>4612</v>
      </c>
      <c r="O14" s="851">
        <v>46065</v>
      </c>
      <c r="P14" s="852"/>
      <c r="Q14" s="853">
        <v>46091</v>
      </c>
      <c r="R14" s="822">
        <v>46092</v>
      </c>
      <c r="S14" s="854"/>
    </row>
    <row r="15" spans="1:19" ht="18" customHeight="1">
      <c r="A15" s="855" t="s">
        <v>123</v>
      </c>
      <c r="B15" s="1727" t="s">
        <v>4609</v>
      </c>
      <c r="C15" s="817"/>
      <c r="D15" s="842">
        <f t="shared" ref="D15:D18" si="1">D14+1</f>
        <v>4</v>
      </c>
      <c r="E15" s="1279" t="s">
        <v>4617</v>
      </c>
      <c r="F15" s="1279" t="s">
        <v>175</v>
      </c>
      <c r="G15" s="861" t="s">
        <v>4618</v>
      </c>
      <c r="H15" s="862">
        <v>1</v>
      </c>
      <c r="I15" s="863">
        <v>1820</v>
      </c>
      <c r="J15" s="1728">
        <f t="shared" si="0"/>
        <v>1820</v>
      </c>
      <c r="K15" s="479"/>
      <c r="L15" s="480" t="s">
        <v>4619</v>
      </c>
      <c r="M15" s="864"/>
      <c r="N15" s="1729" t="s">
        <v>4612</v>
      </c>
      <c r="O15" s="851">
        <v>46065</v>
      </c>
      <c r="P15" s="852"/>
      <c r="Q15" s="853">
        <v>46091</v>
      </c>
      <c r="R15" s="822">
        <v>46092</v>
      </c>
      <c r="S15" s="854"/>
    </row>
    <row r="16" spans="1:19" ht="18" customHeight="1">
      <c r="A16" s="855" t="s">
        <v>123</v>
      </c>
      <c r="B16" s="1727" t="s">
        <v>4609</v>
      </c>
      <c r="C16" s="817"/>
      <c r="D16" s="842">
        <f t="shared" si="1"/>
        <v>5</v>
      </c>
      <c r="E16" s="1279" t="s">
        <v>175</v>
      </c>
      <c r="F16" s="1279" t="s">
        <v>175</v>
      </c>
      <c r="G16" s="861" t="s">
        <v>813</v>
      </c>
      <c r="H16" s="862">
        <v>4</v>
      </c>
      <c r="I16" s="863">
        <v>112</v>
      </c>
      <c r="J16" s="1728">
        <f t="shared" si="0"/>
        <v>448</v>
      </c>
      <c r="K16" s="479"/>
      <c r="L16" s="480" t="s">
        <v>666</v>
      </c>
      <c r="M16" s="864"/>
      <c r="N16" s="1729" t="s">
        <v>4612</v>
      </c>
      <c r="O16" s="851">
        <v>46065</v>
      </c>
      <c r="P16" s="852"/>
      <c r="Q16" s="853">
        <v>46091</v>
      </c>
      <c r="R16" s="822">
        <v>46092</v>
      </c>
      <c r="S16" s="854"/>
    </row>
    <row r="17" spans="1:19" ht="18" customHeight="1">
      <c r="A17" s="855" t="s">
        <v>123</v>
      </c>
      <c r="B17" s="1727" t="s">
        <v>4609</v>
      </c>
      <c r="C17" s="817"/>
      <c r="D17" s="842">
        <f t="shared" si="1"/>
        <v>6</v>
      </c>
      <c r="E17" s="1279" t="s">
        <v>175</v>
      </c>
      <c r="F17" s="1279" t="s">
        <v>175</v>
      </c>
      <c r="G17" s="861" t="s">
        <v>3673</v>
      </c>
      <c r="H17" s="862">
        <v>4</v>
      </c>
      <c r="I17" s="863">
        <v>120</v>
      </c>
      <c r="J17" s="1728">
        <f t="shared" si="0"/>
        <v>480</v>
      </c>
      <c r="K17" s="479"/>
      <c r="L17" s="480" t="s">
        <v>666</v>
      </c>
      <c r="M17" s="864"/>
      <c r="N17" s="1729" t="s">
        <v>4612</v>
      </c>
      <c r="O17" s="851">
        <v>46065</v>
      </c>
      <c r="P17" s="852"/>
      <c r="Q17" s="853">
        <v>46091</v>
      </c>
      <c r="R17" s="822">
        <v>46092</v>
      </c>
      <c r="S17" s="854"/>
    </row>
    <row r="18" spans="1:19" ht="18" customHeight="1">
      <c r="A18" s="855" t="s">
        <v>123</v>
      </c>
      <c r="B18" s="1727" t="s">
        <v>4609</v>
      </c>
      <c r="C18" s="817"/>
      <c r="D18" s="842">
        <f t="shared" si="1"/>
        <v>7</v>
      </c>
      <c r="E18" s="1279" t="s">
        <v>175</v>
      </c>
      <c r="F18" s="1279" t="s">
        <v>175</v>
      </c>
      <c r="G18" s="861" t="s">
        <v>3629</v>
      </c>
      <c r="H18" s="862">
        <v>1</v>
      </c>
      <c r="I18" s="863">
        <v>120</v>
      </c>
      <c r="J18" s="1728">
        <f t="shared" si="0"/>
        <v>120</v>
      </c>
      <c r="K18" s="479"/>
      <c r="L18" s="480" t="s">
        <v>666</v>
      </c>
      <c r="M18" s="864"/>
      <c r="N18" s="1729" t="s">
        <v>4612</v>
      </c>
      <c r="O18" s="851">
        <v>46065</v>
      </c>
      <c r="P18" s="852"/>
      <c r="Q18" s="853">
        <v>46091</v>
      </c>
      <c r="R18" s="822">
        <v>46092</v>
      </c>
      <c r="S18" s="854"/>
    </row>
    <row r="19" spans="1:19" ht="18" customHeight="1">
      <c r="A19" s="831"/>
      <c r="B19" s="831"/>
      <c r="C19" s="817"/>
      <c r="D19" s="1730"/>
      <c r="E19" s="1208"/>
      <c r="F19" s="1208"/>
      <c r="G19" s="879"/>
      <c r="H19" s="831"/>
      <c r="I19" s="880"/>
      <c r="J19" s="880"/>
      <c r="K19" s="479"/>
      <c r="L19" s="480"/>
      <c r="M19" s="864"/>
      <c r="N19" s="839"/>
      <c r="O19" s="851"/>
      <c r="P19" s="1731"/>
      <c r="Q19" s="853"/>
      <c r="R19" s="853"/>
      <c r="S19" s="854"/>
    </row>
    <row r="20" spans="1:19" ht="18" customHeight="1">
      <c r="A20" s="831"/>
      <c r="B20" s="831"/>
      <c r="C20" s="817"/>
      <c r="D20" s="898"/>
      <c r="E20" s="819"/>
      <c r="F20" s="929"/>
      <c r="G20" s="1732">
        <f>SUM(J12:J19)</f>
        <v>20609</v>
      </c>
      <c r="H20" s="1733"/>
      <c r="I20" s="1733"/>
      <c r="J20" s="1733"/>
      <c r="K20" s="1734"/>
      <c r="L20" s="930"/>
      <c r="M20" s="838"/>
      <c r="N20" s="839"/>
      <c r="O20" s="832"/>
      <c r="P20" s="823"/>
      <c r="Q20" s="823"/>
      <c r="R20" s="822"/>
      <c r="S20" s="840"/>
    </row>
    <row r="21" spans="1:19" ht="18" customHeight="1">
      <c r="A21" s="831"/>
      <c r="B21" s="831"/>
      <c r="C21" s="817"/>
      <c r="D21" s="898"/>
      <c r="E21" s="899"/>
      <c r="F21" s="900"/>
      <c r="G21" s="901"/>
      <c r="H21" s="901"/>
      <c r="I21" s="901"/>
      <c r="J21" s="901"/>
      <c r="K21" s="1734"/>
      <c r="L21" s="930"/>
      <c r="M21" s="838"/>
      <c r="N21" s="839"/>
      <c r="O21" s="832"/>
      <c r="P21" s="823"/>
      <c r="Q21" s="823"/>
      <c r="R21" s="822"/>
      <c r="S21" s="840"/>
    </row>
    <row r="22" spans="1:19" ht="18" customHeight="1">
      <c r="A22" s="831"/>
      <c r="B22" s="831"/>
      <c r="C22" s="817"/>
      <c r="D22" s="898"/>
      <c r="E22" s="1735"/>
      <c r="F22" s="900"/>
      <c r="G22" s="901"/>
      <c r="H22" s="901"/>
      <c r="I22" s="901"/>
      <c r="J22" s="901"/>
      <c r="K22" s="1734"/>
      <c r="L22" s="930"/>
      <c r="M22" s="908"/>
      <c r="N22" s="839"/>
      <c r="O22" s="832"/>
      <c r="P22" s="823"/>
      <c r="Q22" s="823"/>
      <c r="R22" s="822"/>
      <c r="S22" s="840"/>
    </row>
    <row r="23" spans="1:19" ht="18" customHeight="1">
      <c r="A23" s="831"/>
      <c r="B23" s="831"/>
      <c r="C23" s="817"/>
      <c r="D23" s="898"/>
      <c r="E23" s="1735"/>
      <c r="F23" s="900"/>
      <c r="G23" s="901"/>
      <c r="H23" s="901"/>
      <c r="I23" s="901"/>
      <c r="J23" s="901"/>
      <c r="K23" s="1734"/>
      <c r="L23" s="930"/>
      <c r="M23" s="908"/>
      <c r="N23" s="839"/>
      <c r="O23" s="832"/>
      <c r="P23" s="823"/>
      <c r="Q23" s="823"/>
      <c r="R23" s="822"/>
      <c r="S23" s="840"/>
    </row>
    <row r="24" spans="1:19" ht="18" customHeight="1">
      <c r="B24" s="852"/>
      <c r="D24" s="833" t="s">
        <v>4620</v>
      </c>
      <c r="E24" s="834"/>
      <c r="F24" s="834"/>
      <c r="G24" s="835"/>
      <c r="H24" s="836"/>
      <c r="I24" s="836"/>
      <c r="J24" s="827"/>
      <c r="K24" s="828"/>
      <c r="L24" s="1736"/>
      <c r="M24" s="838"/>
      <c r="N24" s="839"/>
      <c r="O24" s="832"/>
      <c r="P24" s="823"/>
      <c r="Q24" s="823"/>
      <c r="R24" s="822"/>
      <c r="S24" s="840"/>
    </row>
    <row r="25" spans="1:19" ht="18" customHeight="1">
      <c r="A25" s="841" t="s">
        <v>123</v>
      </c>
      <c r="B25" s="1727" t="s">
        <v>4621</v>
      </c>
      <c r="C25" s="817"/>
      <c r="D25" s="842">
        <f>D18+1</f>
        <v>8</v>
      </c>
      <c r="E25" s="1279" t="s">
        <v>175</v>
      </c>
      <c r="F25" s="1279" t="s">
        <v>175</v>
      </c>
      <c r="G25" s="844" t="s">
        <v>4622</v>
      </c>
      <c r="H25" s="845">
        <v>64</v>
      </c>
      <c r="I25" s="845">
        <v>594</v>
      </c>
      <c r="J25" s="1728">
        <f>H25*I25</f>
        <v>38016</v>
      </c>
      <c r="K25" s="847"/>
      <c r="L25" s="1737" t="s">
        <v>1092</v>
      </c>
      <c r="M25" s="908"/>
      <c r="N25" s="1729" t="s">
        <v>4612</v>
      </c>
      <c r="O25" s="851">
        <v>46065</v>
      </c>
      <c r="P25" s="852"/>
      <c r="Q25" s="853">
        <v>46091</v>
      </c>
      <c r="R25" s="822">
        <v>46092</v>
      </c>
      <c r="S25" s="854"/>
    </row>
    <row r="26" spans="1:19" ht="18" customHeight="1">
      <c r="A26" s="855" t="s">
        <v>123</v>
      </c>
      <c r="B26" s="1727" t="s">
        <v>4621</v>
      </c>
      <c r="C26" s="817"/>
      <c r="D26" s="842">
        <f t="shared" ref="D26:D54" si="2">D25+1</f>
        <v>9</v>
      </c>
      <c r="E26" s="1279" t="s">
        <v>175</v>
      </c>
      <c r="F26" s="1279" t="s">
        <v>175</v>
      </c>
      <c r="G26" s="844" t="s">
        <v>4623</v>
      </c>
      <c r="H26" s="845">
        <v>8</v>
      </c>
      <c r="I26" s="845">
        <v>388</v>
      </c>
      <c r="J26" s="1728">
        <f t="shared" ref="J26:J54" si="3">H26*I26</f>
        <v>3104</v>
      </c>
      <c r="K26" s="847"/>
      <c r="L26" s="848" t="s">
        <v>4624</v>
      </c>
      <c r="M26" s="838"/>
      <c r="N26" s="1729" t="s">
        <v>4612</v>
      </c>
      <c r="O26" s="851">
        <v>46065</v>
      </c>
      <c r="P26" s="852"/>
      <c r="Q26" s="853">
        <v>46091</v>
      </c>
      <c r="R26" s="822">
        <v>46092</v>
      </c>
      <c r="S26" s="854"/>
    </row>
    <row r="27" spans="1:19" ht="18" customHeight="1">
      <c r="A27" s="855" t="s">
        <v>123</v>
      </c>
      <c r="B27" s="1727" t="s">
        <v>4621</v>
      </c>
      <c r="C27" s="817"/>
      <c r="D27" s="842">
        <f t="shared" si="2"/>
        <v>10</v>
      </c>
      <c r="E27" s="1279" t="s">
        <v>175</v>
      </c>
      <c r="F27" s="1279" t="s">
        <v>175</v>
      </c>
      <c r="G27" s="844" t="s">
        <v>4625</v>
      </c>
      <c r="H27" s="845">
        <v>16</v>
      </c>
      <c r="I27" s="845">
        <v>40</v>
      </c>
      <c r="J27" s="1728">
        <f t="shared" si="3"/>
        <v>640</v>
      </c>
      <c r="K27" s="847"/>
      <c r="L27" s="848" t="s">
        <v>3817</v>
      </c>
      <c r="M27" s="838"/>
      <c r="N27" s="1729" t="s">
        <v>4612</v>
      </c>
      <c r="O27" s="851">
        <v>46065</v>
      </c>
      <c r="P27" s="852"/>
      <c r="Q27" s="853">
        <v>46091</v>
      </c>
      <c r="R27" s="822">
        <v>46092</v>
      </c>
      <c r="S27" s="854"/>
    </row>
    <row r="28" spans="1:19" ht="18" customHeight="1">
      <c r="A28" s="855" t="s">
        <v>123</v>
      </c>
      <c r="B28" s="1727" t="s">
        <v>4621</v>
      </c>
      <c r="C28" s="817"/>
      <c r="D28" s="842">
        <f t="shared" si="2"/>
        <v>11</v>
      </c>
      <c r="E28" s="1279" t="s">
        <v>175</v>
      </c>
      <c r="F28" s="1279" t="s">
        <v>175</v>
      </c>
      <c r="G28" s="844" t="s">
        <v>4626</v>
      </c>
      <c r="H28" s="845">
        <v>6</v>
      </c>
      <c r="I28" s="845">
        <v>1999</v>
      </c>
      <c r="J28" s="1728">
        <f t="shared" si="3"/>
        <v>11994</v>
      </c>
      <c r="K28" s="847"/>
      <c r="L28" s="848" t="s">
        <v>3817</v>
      </c>
      <c r="M28" s="838"/>
      <c r="N28" s="1729" t="s">
        <v>4612</v>
      </c>
      <c r="O28" s="851">
        <v>46065</v>
      </c>
      <c r="P28" s="852"/>
      <c r="Q28" s="853">
        <v>46091</v>
      </c>
      <c r="R28" s="822">
        <v>46092</v>
      </c>
      <c r="S28" s="854"/>
    </row>
    <row r="29" spans="1:19" ht="18" customHeight="1">
      <c r="A29" s="855" t="s">
        <v>123</v>
      </c>
      <c r="B29" s="1727" t="s">
        <v>4621</v>
      </c>
      <c r="C29" s="817"/>
      <c r="D29" s="842">
        <f t="shared" si="2"/>
        <v>12</v>
      </c>
      <c r="E29" s="1279" t="s">
        <v>175</v>
      </c>
      <c r="F29" s="1279" t="s">
        <v>175</v>
      </c>
      <c r="G29" s="844" t="s">
        <v>4627</v>
      </c>
      <c r="H29" s="845">
        <v>1</v>
      </c>
      <c r="I29" s="845">
        <v>2880</v>
      </c>
      <c r="J29" s="1728">
        <f t="shared" si="3"/>
        <v>2880</v>
      </c>
      <c r="K29" s="847"/>
      <c r="L29" s="848" t="s">
        <v>3817</v>
      </c>
      <c r="M29" s="838"/>
      <c r="N29" s="1729" t="s">
        <v>4612</v>
      </c>
      <c r="O29" s="851">
        <v>46065</v>
      </c>
      <c r="P29" s="852"/>
      <c r="Q29" s="853">
        <v>46091</v>
      </c>
      <c r="R29" s="822">
        <v>46092</v>
      </c>
      <c r="S29" s="854"/>
    </row>
    <row r="30" spans="1:19" ht="18" customHeight="1">
      <c r="A30" s="855" t="s">
        <v>123</v>
      </c>
      <c r="B30" s="1727" t="s">
        <v>4621</v>
      </c>
      <c r="C30" s="817"/>
      <c r="D30" s="842">
        <f t="shared" si="2"/>
        <v>13</v>
      </c>
      <c r="E30" s="1279" t="s">
        <v>175</v>
      </c>
      <c r="F30" s="1279" t="s">
        <v>175</v>
      </c>
      <c r="G30" s="844" t="s">
        <v>4628</v>
      </c>
      <c r="H30" s="845">
        <v>2</v>
      </c>
      <c r="I30" s="845">
        <v>3435</v>
      </c>
      <c r="J30" s="1728">
        <f t="shared" si="3"/>
        <v>6870</v>
      </c>
      <c r="K30" s="847"/>
      <c r="L30" s="848" t="s">
        <v>3817</v>
      </c>
      <c r="M30" s="838"/>
      <c r="N30" s="1729" t="s">
        <v>4612</v>
      </c>
      <c r="O30" s="851">
        <v>46065</v>
      </c>
      <c r="P30" s="852"/>
      <c r="Q30" s="853">
        <v>46091</v>
      </c>
      <c r="R30" s="822">
        <v>46092</v>
      </c>
      <c r="S30" s="854"/>
    </row>
    <row r="31" spans="1:19" ht="18" customHeight="1">
      <c r="A31" s="855" t="s">
        <v>123</v>
      </c>
      <c r="B31" s="1727" t="s">
        <v>4621</v>
      </c>
      <c r="C31" s="817"/>
      <c r="D31" s="842">
        <f t="shared" si="2"/>
        <v>14</v>
      </c>
      <c r="E31" s="1279" t="s">
        <v>175</v>
      </c>
      <c r="F31" s="1279" t="s">
        <v>175</v>
      </c>
      <c r="G31" s="844" t="s">
        <v>4629</v>
      </c>
      <c r="H31" s="845">
        <v>6</v>
      </c>
      <c r="I31" s="845">
        <v>1584</v>
      </c>
      <c r="J31" s="1728">
        <f t="shared" si="3"/>
        <v>9504</v>
      </c>
      <c r="K31" s="847"/>
      <c r="L31" s="848" t="s">
        <v>3817</v>
      </c>
      <c r="M31" s="838"/>
      <c r="N31" s="1729" t="s">
        <v>4612</v>
      </c>
      <c r="O31" s="851">
        <v>46065</v>
      </c>
      <c r="P31" s="852"/>
      <c r="Q31" s="853">
        <v>46091</v>
      </c>
      <c r="R31" s="822">
        <v>46092</v>
      </c>
      <c r="S31" s="854"/>
    </row>
    <row r="32" spans="1:19" ht="18" customHeight="1">
      <c r="A32" s="855" t="s">
        <v>123</v>
      </c>
      <c r="B32" s="1727" t="s">
        <v>4621</v>
      </c>
      <c r="C32" s="817"/>
      <c r="D32" s="842">
        <f t="shared" si="2"/>
        <v>15</v>
      </c>
      <c r="E32" s="1279" t="s">
        <v>175</v>
      </c>
      <c r="F32" s="1279" t="s">
        <v>175</v>
      </c>
      <c r="G32" s="844" t="s">
        <v>4630</v>
      </c>
      <c r="H32" s="845">
        <v>20</v>
      </c>
      <c r="I32" s="845">
        <v>118</v>
      </c>
      <c r="J32" s="1728">
        <f t="shared" si="3"/>
        <v>2360</v>
      </c>
      <c r="K32" s="847"/>
      <c r="L32" s="848" t="s">
        <v>4631</v>
      </c>
      <c r="M32" s="838"/>
      <c r="N32" s="1729" t="s">
        <v>4612</v>
      </c>
      <c r="O32" s="851">
        <v>46065</v>
      </c>
      <c r="P32" s="852"/>
      <c r="Q32" s="853">
        <v>46091</v>
      </c>
      <c r="R32" s="822">
        <v>46092</v>
      </c>
      <c r="S32" s="854"/>
    </row>
    <row r="33" spans="1:19" ht="18" customHeight="1">
      <c r="A33" s="855" t="s">
        <v>123</v>
      </c>
      <c r="B33" s="1727" t="s">
        <v>4621</v>
      </c>
      <c r="C33" s="817"/>
      <c r="D33" s="842">
        <f t="shared" si="2"/>
        <v>16</v>
      </c>
      <c r="E33" s="1279" t="s">
        <v>175</v>
      </c>
      <c r="F33" s="1279" t="s">
        <v>175</v>
      </c>
      <c r="G33" s="844" t="s">
        <v>4632</v>
      </c>
      <c r="H33" s="845">
        <v>4</v>
      </c>
      <c r="I33" s="845">
        <v>1584</v>
      </c>
      <c r="J33" s="1728">
        <f t="shared" si="3"/>
        <v>6336</v>
      </c>
      <c r="K33" s="847"/>
      <c r="L33" s="848" t="s">
        <v>3817</v>
      </c>
      <c r="M33" s="838"/>
      <c r="N33" s="1729" t="s">
        <v>4612</v>
      </c>
      <c r="O33" s="851">
        <v>46065</v>
      </c>
      <c r="P33" s="852"/>
      <c r="Q33" s="853">
        <v>46091</v>
      </c>
      <c r="R33" s="822">
        <v>46092</v>
      </c>
      <c r="S33" s="854"/>
    </row>
    <row r="34" spans="1:19" ht="18" customHeight="1">
      <c r="A34" s="855" t="s">
        <v>123</v>
      </c>
      <c r="B34" s="1727" t="s">
        <v>4621</v>
      </c>
      <c r="C34" s="817"/>
      <c r="D34" s="842">
        <f>D33+1</f>
        <v>17</v>
      </c>
      <c r="E34" s="1279" t="s">
        <v>175</v>
      </c>
      <c r="F34" s="1279" t="s">
        <v>175</v>
      </c>
      <c r="G34" s="844" t="s">
        <v>4633</v>
      </c>
      <c r="H34" s="845">
        <v>4</v>
      </c>
      <c r="I34" s="845">
        <v>1584</v>
      </c>
      <c r="J34" s="1728">
        <f t="shared" si="3"/>
        <v>6336</v>
      </c>
      <c r="K34" s="847"/>
      <c r="L34" s="848" t="s">
        <v>3817</v>
      </c>
      <c r="M34" s="838"/>
      <c r="N34" s="1729" t="s">
        <v>4612</v>
      </c>
      <c r="O34" s="851">
        <v>46065</v>
      </c>
      <c r="P34" s="852"/>
      <c r="Q34" s="853">
        <v>46091</v>
      </c>
      <c r="R34" s="822">
        <v>46092</v>
      </c>
      <c r="S34" s="854"/>
    </row>
    <row r="35" spans="1:19" ht="18" customHeight="1">
      <c r="A35" s="855" t="s">
        <v>123</v>
      </c>
      <c r="B35" s="1727" t="s">
        <v>4621</v>
      </c>
      <c r="C35" s="817"/>
      <c r="D35" s="842">
        <f t="shared" si="2"/>
        <v>18</v>
      </c>
      <c r="E35" s="1279" t="s">
        <v>175</v>
      </c>
      <c r="F35" s="1279" t="s">
        <v>175</v>
      </c>
      <c r="G35" s="844" t="s">
        <v>4634</v>
      </c>
      <c r="H35" s="845">
        <v>2</v>
      </c>
      <c r="I35" s="845">
        <v>5454</v>
      </c>
      <c r="J35" s="1728">
        <f t="shared" si="3"/>
        <v>10908</v>
      </c>
      <c r="K35" s="847"/>
      <c r="L35" s="848" t="s">
        <v>3817</v>
      </c>
      <c r="M35" s="838"/>
      <c r="N35" s="1729" t="s">
        <v>4612</v>
      </c>
      <c r="O35" s="851">
        <v>46065</v>
      </c>
      <c r="P35" s="852"/>
      <c r="Q35" s="853">
        <v>46091</v>
      </c>
      <c r="R35" s="822">
        <v>46092</v>
      </c>
      <c r="S35" s="854"/>
    </row>
    <row r="36" spans="1:19" ht="18" customHeight="1">
      <c r="A36" s="855" t="s">
        <v>200</v>
      </c>
      <c r="B36" s="1727" t="s">
        <v>4621</v>
      </c>
      <c r="C36" s="817"/>
      <c r="D36" s="842">
        <f>D35+1</f>
        <v>19</v>
      </c>
      <c r="E36" s="1279" t="s">
        <v>175</v>
      </c>
      <c r="F36" s="1279" t="s">
        <v>175</v>
      </c>
      <c r="G36" s="844" t="s">
        <v>4635</v>
      </c>
      <c r="H36" s="845">
        <v>4</v>
      </c>
      <c r="I36" s="845">
        <v>1171</v>
      </c>
      <c r="J36" s="1728">
        <f t="shared" si="3"/>
        <v>4684</v>
      </c>
      <c r="K36" s="847"/>
      <c r="L36" s="848" t="s">
        <v>4636</v>
      </c>
      <c r="M36" s="838"/>
      <c r="N36" s="1729" t="s">
        <v>4612</v>
      </c>
      <c r="O36" s="851">
        <v>46065</v>
      </c>
      <c r="P36" s="852"/>
      <c r="Q36" s="853">
        <v>46091</v>
      </c>
      <c r="R36" s="822">
        <v>46092</v>
      </c>
      <c r="S36" s="854"/>
    </row>
    <row r="37" spans="1:19" ht="18" customHeight="1">
      <c r="A37" s="855" t="s">
        <v>123</v>
      </c>
      <c r="B37" s="1727" t="s">
        <v>4621</v>
      </c>
      <c r="C37" s="817"/>
      <c r="D37" s="842">
        <f t="shared" si="2"/>
        <v>20</v>
      </c>
      <c r="E37" s="1279" t="s">
        <v>175</v>
      </c>
      <c r="F37" s="1279" t="s">
        <v>175</v>
      </c>
      <c r="G37" s="844" t="s">
        <v>353</v>
      </c>
      <c r="H37" s="845">
        <v>81</v>
      </c>
      <c r="I37" s="1478">
        <v>18</v>
      </c>
      <c r="J37" s="1728">
        <f t="shared" si="3"/>
        <v>1458</v>
      </c>
      <c r="K37" s="847"/>
      <c r="L37" s="848" t="s">
        <v>4637</v>
      </c>
      <c r="M37" s="838"/>
      <c r="N37" s="1729" t="s">
        <v>4612</v>
      </c>
      <c r="O37" s="851">
        <v>46065</v>
      </c>
      <c r="P37" s="852"/>
      <c r="Q37" s="853">
        <v>46091</v>
      </c>
      <c r="R37" s="822">
        <v>46092</v>
      </c>
      <c r="S37" s="854"/>
    </row>
    <row r="38" spans="1:19" ht="18" customHeight="1">
      <c r="A38" s="855" t="s">
        <v>200</v>
      </c>
      <c r="B38" s="1727" t="s">
        <v>4621</v>
      </c>
      <c r="C38" s="817"/>
      <c r="D38" s="842">
        <f t="shared" si="2"/>
        <v>21</v>
      </c>
      <c r="E38" s="1279" t="s">
        <v>175</v>
      </c>
      <c r="F38" s="1279" t="s">
        <v>175</v>
      </c>
      <c r="G38" s="844" t="s">
        <v>4638</v>
      </c>
      <c r="H38" s="845">
        <v>4</v>
      </c>
      <c r="I38" s="845">
        <v>1222</v>
      </c>
      <c r="J38" s="1728">
        <f t="shared" si="3"/>
        <v>4888</v>
      </c>
      <c r="K38" s="847"/>
      <c r="L38" s="848" t="s">
        <v>4636</v>
      </c>
      <c r="M38" s="838"/>
      <c r="N38" s="1729" t="s">
        <v>4612</v>
      </c>
      <c r="O38" s="851">
        <v>46065</v>
      </c>
      <c r="P38" s="852"/>
      <c r="Q38" s="853">
        <v>46091</v>
      </c>
      <c r="R38" s="822">
        <v>46092</v>
      </c>
      <c r="S38" s="854"/>
    </row>
    <row r="39" spans="1:19" ht="18" customHeight="1">
      <c r="A39" s="855" t="s">
        <v>200</v>
      </c>
      <c r="B39" s="1727" t="s">
        <v>4621</v>
      </c>
      <c r="C39" s="817"/>
      <c r="D39" s="842">
        <f>D38+1</f>
        <v>22</v>
      </c>
      <c r="E39" s="1279" t="s">
        <v>175</v>
      </c>
      <c r="F39" s="1279" t="s">
        <v>175</v>
      </c>
      <c r="G39" s="844" t="s">
        <v>4639</v>
      </c>
      <c r="H39" s="845">
        <v>4</v>
      </c>
      <c r="I39" s="845">
        <v>2596</v>
      </c>
      <c r="J39" s="1728">
        <f t="shared" si="3"/>
        <v>10384</v>
      </c>
      <c r="K39" s="847"/>
      <c r="L39" s="848" t="s">
        <v>4636</v>
      </c>
      <c r="M39" s="838"/>
      <c r="N39" s="1729" t="s">
        <v>4612</v>
      </c>
      <c r="O39" s="851">
        <v>46065</v>
      </c>
      <c r="P39" s="852"/>
      <c r="Q39" s="853">
        <v>46091</v>
      </c>
      <c r="R39" s="822">
        <v>46092</v>
      </c>
      <c r="S39" s="854"/>
    </row>
    <row r="40" spans="1:19" ht="18" customHeight="1">
      <c r="A40" s="855" t="s">
        <v>123</v>
      </c>
      <c r="B40" s="1727" t="s">
        <v>4621</v>
      </c>
      <c r="C40" s="817"/>
      <c r="D40" s="842">
        <f>D39+1</f>
        <v>23</v>
      </c>
      <c r="E40" s="1279" t="s">
        <v>175</v>
      </c>
      <c r="F40" s="1279" t="s">
        <v>175</v>
      </c>
      <c r="G40" s="844" t="s">
        <v>4640</v>
      </c>
      <c r="H40" s="845">
        <v>16</v>
      </c>
      <c r="I40" s="1478">
        <v>55</v>
      </c>
      <c r="J40" s="1728">
        <f t="shared" si="3"/>
        <v>880</v>
      </c>
      <c r="K40" s="847"/>
      <c r="L40" s="848" t="s">
        <v>4641</v>
      </c>
      <c r="M40" s="838"/>
      <c r="N40" s="1729" t="s">
        <v>4612</v>
      </c>
      <c r="O40" s="851">
        <v>46065</v>
      </c>
      <c r="P40" s="852"/>
      <c r="Q40" s="853">
        <v>46091</v>
      </c>
      <c r="R40" s="822">
        <v>46092</v>
      </c>
      <c r="S40" s="854"/>
    </row>
    <row r="41" spans="1:19" ht="18" customHeight="1">
      <c r="A41" s="855" t="s">
        <v>200</v>
      </c>
      <c r="B41" s="1727" t="s">
        <v>4621</v>
      </c>
      <c r="C41" s="817"/>
      <c r="D41" s="842">
        <f t="shared" si="2"/>
        <v>24</v>
      </c>
      <c r="E41" s="1279" t="s">
        <v>175</v>
      </c>
      <c r="F41" s="1279" t="s">
        <v>175</v>
      </c>
      <c r="G41" s="844" t="s">
        <v>4642</v>
      </c>
      <c r="H41" s="845">
        <v>4</v>
      </c>
      <c r="I41" s="845">
        <v>2688</v>
      </c>
      <c r="J41" s="1728">
        <f t="shared" si="3"/>
        <v>10752</v>
      </c>
      <c r="K41" s="847"/>
      <c r="L41" s="848" t="s">
        <v>4636</v>
      </c>
      <c r="M41" s="838"/>
      <c r="N41" s="1729" t="s">
        <v>4612</v>
      </c>
      <c r="O41" s="851">
        <v>46065</v>
      </c>
      <c r="P41" s="852"/>
      <c r="Q41" s="853">
        <v>46091</v>
      </c>
      <c r="R41" s="822">
        <v>46092</v>
      </c>
      <c r="S41" s="854"/>
    </row>
    <row r="42" spans="1:19" ht="18" customHeight="1">
      <c r="A42" s="1738" t="s">
        <v>814</v>
      </c>
      <c r="B42" s="1727" t="s">
        <v>4621</v>
      </c>
      <c r="C42" s="817"/>
      <c r="D42" s="842">
        <f>D41+1</f>
        <v>25</v>
      </c>
      <c r="E42" s="856" t="s">
        <v>174</v>
      </c>
      <c r="F42" s="1279" t="s">
        <v>175</v>
      </c>
      <c r="G42" s="844" t="s">
        <v>4643</v>
      </c>
      <c r="H42" s="845">
        <v>1</v>
      </c>
      <c r="I42" s="1739">
        <v>46981</v>
      </c>
      <c r="J42" s="1728">
        <f t="shared" si="3"/>
        <v>46981</v>
      </c>
      <c r="K42" s="847"/>
      <c r="L42" s="848" t="s">
        <v>4644</v>
      </c>
      <c r="M42" s="838"/>
      <c r="N42" s="1729" t="s">
        <v>4612</v>
      </c>
      <c r="O42" s="851">
        <v>46065</v>
      </c>
      <c r="P42" s="852"/>
      <c r="Q42" s="853">
        <v>46091</v>
      </c>
      <c r="R42" s="822">
        <v>46092</v>
      </c>
      <c r="S42" s="854"/>
    </row>
    <row r="43" spans="1:19" ht="18" customHeight="1">
      <c r="A43" s="855" t="s">
        <v>123</v>
      </c>
      <c r="B43" s="1727" t="s">
        <v>4621</v>
      </c>
      <c r="C43" s="817"/>
      <c r="D43" s="842">
        <f t="shared" si="2"/>
        <v>26</v>
      </c>
      <c r="E43" s="1279" t="s">
        <v>175</v>
      </c>
      <c r="F43" s="1279" t="s">
        <v>175</v>
      </c>
      <c r="G43" s="844" t="s">
        <v>4645</v>
      </c>
      <c r="H43" s="845">
        <v>4</v>
      </c>
      <c r="I43" s="845">
        <v>1118</v>
      </c>
      <c r="J43" s="1728">
        <f t="shared" si="3"/>
        <v>4472</v>
      </c>
      <c r="K43" s="847"/>
      <c r="L43" s="848" t="s">
        <v>4646</v>
      </c>
      <c r="M43" s="838"/>
      <c r="N43" s="1729" t="s">
        <v>4612</v>
      </c>
      <c r="O43" s="851">
        <v>46065</v>
      </c>
      <c r="P43" s="852"/>
      <c r="Q43" s="853">
        <v>46091</v>
      </c>
      <c r="R43" s="822">
        <v>46092</v>
      </c>
      <c r="S43" s="854"/>
    </row>
    <row r="44" spans="1:19" ht="18" customHeight="1">
      <c r="A44" s="855" t="s">
        <v>123</v>
      </c>
      <c r="B44" s="1727" t="s">
        <v>4621</v>
      </c>
      <c r="C44" s="817"/>
      <c r="D44" s="842">
        <f t="shared" si="2"/>
        <v>27</v>
      </c>
      <c r="E44" s="1279" t="s">
        <v>175</v>
      </c>
      <c r="F44" s="1279" t="s">
        <v>175</v>
      </c>
      <c r="G44" s="844" t="s">
        <v>332</v>
      </c>
      <c r="H44" s="845">
        <v>39</v>
      </c>
      <c r="I44" s="845">
        <v>42</v>
      </c>
      <c r="J44" s="1728">
        <f t="shared" si="3"/>
        <v>1638</v>
      </c>
      <c r="K44" s="847"/>
      <c r="L44" s="848" t="s">
        <v>4647</v>
      </c>
      <c r="M44" s="838"/>
      <c r="N44" s="1729" t="s">
        <v>4612</v>
      </c>
      <c r="O44" s="851">
        <v>46065</v>
      </c>
      <c r="P44" s="852"/>
      <c r="Q44" s="853">
        <v>46091</v>
      </c>
      <c r="R44" s="822">
        <v>46092</v>
      </c>
      <c r="S44" s="854"/>
    </row>
    <row r="45" spans="1:19" ht="18" customHeight="1">
      <c r="A45" s="855" t="s">
        <v>123</v>
      </c>
      <c r="B45" s="1727" t="s">
        <v>4621</v>
      </c>
      <c r="C45" s="817"/>
      <c r="D45" s="842">
        <f>D44+1</f>
        <v>28</v>
      </c>
      <c r="E45" s="1279" t="s">
        <v>175</v>
      </c>
      <c r="F45" s="1279" t="s">
        <v>175</v>
      </c>
      <c r="G45" s="844" t="s">
        <v>4648</v>
      </c>
      <c r="H45" s="845">
        <v>18</v>
      </c>
      <c r="I45" s="845">
        <v>14</v>
      </c>
      <c r="J45" s="1728">
        <f t="shared" si="3"/>
        <v>252</v>
      </c>
      <c r="K45" s="847"/>
      <c r="L45" s="848" t="s">
        <v>4649</v>
      </c>
      <c r="M45" s="838"/>
      <c r="N45" s="1729" t="s">
        <v>4612</v>
      </c>
      <c r="O45" s="851">
        <v>46065</v>
      </c>
      <c r="P45" s="852"/>
      <c r="Q45" s="853">
        <v>46091</v>
      </c>
      <c r="R45" s="822">
        <v>46092</v>
      </c>
      <c r="S45" s="854"/>
    </row>
    <row r="46" spans="1:19" ht="18" customHeight="1">
      <c r="A46" s="855" t="s">
        <v>123</v>
      </c>
      <c r="B46" s="1727" t="s">
        <v>4621</v>
      </c>
      <c r="C46" s="817"/>
      <c r="D46" s="842">
        <f t="shared" si="2"/>
        <v>29</v>
      </c>
      <c r="E46" s="1279" t="s">
        <v>175</v>
      </c>
      <c r="F46" s="1279" t="s">
        <v>175</v>
      </c>
      <c r="G46" s="844" t="s">
        <v>876</v>
      </c>
      <c r="H46" s="845">
        <v>12</v>
      </c>
      <c r="I46" s="845">
        <v>14</v>
      </c>
      <c r="J46" s="1728">
        <f t="shared" si="3"/>
        <v>168</v>
      </c>
      <c r="K46" s="847"/>
      <c r="L46" s="848" t="s">
        <v>4650</v>
      </c>
      <c r="M46" s="838"/>
      <c r="N46" s="1729" t="s">
        <v>4612</v>
      </c>
      <c r="O46" s="851">
        <v>46065</v>
      </c>
      <c r="P46" s="852"/>
      <c r="Q46" s="853">
        <v>46091</v>
      </c>
      <c r="R46" s="822">
        <v>46092</v>
      </c>
      <c r="S46" s="854"/>
    </row>
    <row r="47" spans="1:19" ht="18" customHeight="1">
      <c r="A47" s="1738" t="s">
        <v>814</v>
      </c>
      <c r="B47" s="1727" t="s">
        <v>4621</v>
      </c>
      <c r="C47" s="817"/>
      <c r="D47" s="842">
        <f t="shared" si="2"/>
        <v>30</v>
      </c>
      <c r="E47" s="856" t="s">
        <v>174</v>
      </c>
      <c r="F47" s="1279" t="s">
        <v>175</v>
      </c>
      <c r="G47" s="844" t="s">
        <v>4651</v>
      </c>
      <c r="H47" s="845">
        <v>1</v>
      </c>
      <c r="I47" s="1739">
        <v>44738</v>
      </c>
      <c r="J47" s="1728">
        <f t="shared" si="3"/>
        <v>44738</v>
      </c>
      <c r="K47" s="847"/>
      <c r="L47" s="848" t="s">
        <v>4652</v>
      </c>
      <c r="M47" s="838"/>
      <c r="N47" s="1729" t="s">
        <v>4612</v>
      </c>
      <c r="O47" s="851">
        <v>46065</v>
      </c>
      <c r="P47" s="852"/>
      <c r="Q47" s="853">
        <v>46091</v>
      </c>
      <c r="R47" s="822">
        <v>46092</v>
      </c>
      <c r="S47" s="854"/>
    </row>
    <row r="48" spans="1:19" ht="18" customHeight="1">
      <c r="A48" s="855" t="s">
        <v>123</v>
      </c>
      <c r="B48" s="1727" t="s">
        <v>4621</v>
      </c>
      <c r="C48" s="817"/>
      <c r="D48" s="842">
        <f t="shared" si="2"/>
        <v>31</v>
      </c>
      <c r="E48" s="1279" t="s">
        <v>175</v>
      </c>
      <c r="F48" s="1279" t="s">
        <v>175</v>
      </c>
      <c r="G48" s="844" t="s">
        <v>4645</v>
      </c>
      <c r="H48" s="845">
        <v>4</v>
      </c>
      <c r="I48" s="845">
        <v>1118</v>
      </c>
      <c r="J48" s="1728">
        <f t="shared" si="3"/>
        <v>4472</v>
      </c>
      <c r="K48" s="847"/>
      <c r="L48" s="848" t="s">
        <v>4646</v>
      </c>
      <c r="M48" s="838"/>
      <c r="N48" s="1729" t="s">
        <v>4612</v>
      </c>
      <c r="O48" s="851">
        <v>46065</v>
      </c>
      <c r="P48" s="852"/>
      <c r="Q48" s="853">
        <v>46091</v>
      </c>
      <c r="R48" s="822">
        <v>46092</v>
      </c>
      <c r="S48" s="854"/>
    </row>
    <row r="49" spans="1:19" ht="18" customHeight="1">
      <c r="A49" s="855" t="s">
        <v>123</v>
      </c>
      <c r="B49" s="1727" t="s">
        <v>4621</v>
      </c>
      <c r="C49" s="817"/>
      <c r="D49" s="842">
        <f>D48+1</f>
        <v>32</v>
      </c>
      <c r="E49" s="1279" t="s">
        <v>175</v>
      </c>
      <c r="F49" s="1279" t="s">
        <v>175</v>
      </c>
      <c r="G49" s="844" t="s">
        <v>876</v>
      </c>
      <c r="H49" s="845">
        <v>12</v>
      </c>
      <c r="I49" s="845">
        <v>14</v>
      </c>
      <c r="J49" s="1728">
        <f t="shared" si="3"/>
        <v>168</v>
      </c>
      <c r="K49" s="847"/>
      <c r="L49" s="848" t="s">
        <v>4650</v>
      </c>
      <c r="M49" s="838"/>
      <c r="N49" s="1729" t="s">
        <v>4612</v>
      </c>
      <c r="O49" s="851">
        <v>46065</v>
      </c>
      <c r="P49" s="852"/>
      <c r="Q49" s="853">
        <v>46091</v>
      </c>
      <c r="R49" s="822">
        <v>46092</v>
      </c>
      <c r="S49" s="854"/>
    </row>
    <row r="50" spans="1:19" ht="18" customHeight="1">
      <c r="A50" s="841" t="s">
        <v>200</v>
      </c>
      <c r="B50" s="1727" t="s">
        <v>4621</v>
      </c>
      <c r="C50" s="817"/>
      <c r="D50" s="842">
        <f>D49+1</f>
        <v>33</v>
      </c>
      <c r="E50" s="856" t="s">
        <v>174</v>
      </c>
      <c r="F50" s="1279" t="s">
        <v>175</v>
      </c>
      <c r="G50" s="844" t="s">
        <v>4653</v>
      </c>
      <c r="H50" s="845">
        <v>1</v>
      </c>
      <c r="I50" s="845">
        <v>53335</v>
      </c>
      <c r="J50" s="1728">
        <f t="shared" si="3"/>
        <v>53335</v>
      </c>
      <c r="K50" s="847"/>
      <c r="L50" s="848" t="s">
        <v>4654</v>
      </c>
      <c r="M50" s="838"/>
      <c r="N50" s="1729" t="s">
        <v>4612</v>
      </c>
      <c r="O50" s="851">
        <v>46065</v>
      </c>
      <c r="P50" s="852"/>
      <c r="Q50" s="853">
        <v>46091</v>
      </c>
      <c r="R50" s="822">
        <v>46092</v>
      </c>
      <c r="S50" s="854"/>
    </row>
    <row r="51" spans="1:19" ht="18" customHeight="1">
      <c r="A51" s="841" t="s">
        <v>200</v>
      </c>
      <c r="B51" s="1727" t="s">
        <v>4621</v>
      </c>
      <c r="C51" s="817"/>
      <c r="D51" s="842">
        <f>D50+1</f>
        <v>34</v>
      </c>
      <c r="E51" s="856" t="s">
        <v>174</v>
      </c>
      <c r="F51" s="1279" t="s">
        <v>175</v>
      </c>
      <c r="G51" s="844" t="s">
        <v>4655</v>
      </c>
      <c r="H51" s="845">
        <v>1</v>
      </c>
      <c r="I51" s="1739">
        <v>7191</v>
      </c>
      <c r="J51" s="1728">
        <f t="shared" si="3"/>
        <v>7191</v>
      </c>
      <c r="K51" s="847"/>
      <c r="L51" s="848" t="s">
        <v>4656</v>
      </c>
      <c r="M51" s="838"/>
      <c r="N51" s="1729" t="s">
        <v>4612</v>
      </c>
      <c r="O51" s="851">
        <v>46065</v>
      </c>
      <c r="P51" s="852"/>
      <c r="Q51" s="853">
        <v>46091</v>
      </c>
      <c r="R51" s="822">
        <v>46092</v>
      </c>
      <c r="S51" s="854"/>
    </row>
    <row r="52" spans="1:19" ht="18" customHeight="1">
      <c r="A52" s="855" t="s">
        <v>123</v>
      </c>
      <c r="B52" s="1727" t="s">
        <v>4621</v>
      </c>
      <c r="C52" s="817"/>
      <c r="D52" s="842">
        <f t="shared" si="2"/>
        <v>35</v>
      </c>
      <c r="E52" s="1279" t="s">
        <v>175</v>
      </c>
      <c r="F52" s="1279" t="s">
        <v>175</v>
      </c>
      <c r="G52" s="844" t="s">
        <v>4657</v>
      </c>
      <c r="H52" s="845">
        <v>4</v>
      </c>
      <c r="I52" s="845">
        <v>14</v>
      </c>
      <c r="J52" s="1728">
        <f t="shared" si="3"/>
        <v>56</v>
      </c>
      <c r="K52" s="847"/>
      <c r="L52" s="848" t="s">
        <v>3684</v>
      </c>
      <c r="M52" s="838"/>
      <c r="N52" s="1729" t="s">
        <v>4612</v>
      </c>
      <c r="O52" s="851">
        <v>46065</v>
      </c>
      <c r="P52" s="852"/>
      <c r="Q52" s="853">
        <v>46091</v>
      </c>
      <c r="R52" s="822">
        <v>46092</v>
      </c>
      <c r="S52" s="854"/>
    </row>
    <row r="53" spans="1:19" ht="18" customHeight="1">
      <c r="A53" s="855" t="s">
        <v>123</v>
      </c>
      <c r="B53" s="1727" t="s">
        <v>4621</v>
      </c>
      <c r="C53" s="817"/>
      <c r="D53" s="842">
        <f t="shared" si="2"/>
        <v>36</v>
      </c>
      <c r="E53" s="1279" t="s">
        <v>175</v>
      </c>
      <c r="F53" s="1279" t="s">
        <v>175</v>
      </c>
      <c r="G53" s="1740" t="s">
        <v>4658</v>
      </c>
      <c r="H53" s="1478">
        <v>6</v>
      </c>
      <c r="I53" s="1478">
        <v>1584</v>
      </c>
      <c r="J53" s="1741">
        <f t="shared" si="3"/>
        <v>9504</v>
      </c>
      <c r="K53" s="847"/>
      <c r="L53" s="848" t="s">
        <v>3817</v>
      </c>
      <c r="M53" s="1742"/>
      <c r="N53" s="1743" t="s">
        <v>4659</v>
      </c>
      <c r="O53" s="851">
        <v>46066</v>
      </c>
      <c r="P53" s="852"/>
      <c r="Q53" s="853">
        <v>46091</v>
      </c>
      <c r="R53" s="822">
        <v>46092</v>
      </c>
      <c r="S53" s="854"/>
    </row>
    <row r="54" spans="1:19" ht="18" customHeight="1">
      <c r="A54" s="855" t="s">
        <v>123</v>
      </c>
      <c r="B54" s="1727" t="s">
        <v>4621</v>
      </c>
      <c r="C54" s="817"/>
      <c r="D54" s="842">
        <f t="shared" si="2"/>
        <v>37</v>
      </c>
      <c r="E54" s="1279" t="s">
        <v>175</v>
      </c>
      <c r="F54" s="1279" t="s">
        <v>175</v>
      </c>
      <c r="G54" s="1740" t="s">
        <v>953</v>
      </c>
      <c r="H54" s="1478">
        <v>12</v>
      </c>
      <c r="I54" s="1478">
        <v>267</v>
      </c>
      <c r="J54" s="1741">
        <f t="shared" si="3"/>
        <v>3204</v>
      </c>
      <c r="K54" s="847"/>
      <c r="L54" s="848" t="s">
        <v>3795</v>
      </c>
      <c r="M54" s="1744"/>
      <c r="N54" s="1743" t="s">
        <v>4659</v>
      </c>
      <c r="O54" s="851">
        <v>46066</v>
      </c>
      <c r="P54" s="852"/>
      <c r="Q54" s="853">
        <v>46091</v>
      </c>
      <c r="R54" s="822">
        <v>46092</v>
      </c>
      <c r="S54" s="854"/>
    </row>
    <row r="55" spans="1:19" ht="18" customHeight="1">
      <c r="A55" s="831"/>
      <c r="B55" s="831"/>
      <c r="C55" s="817"/>
      <c r="D55" s="1745"/>
      <c r="E55" s="1208"/>
      <c r="F55" s="1208"/>
      <c r="G55" s="879"/>
      <c r="H55" s="831"/>
      <c r="I55" s="880"/>
      <c r="J55" s="880"/>
      <c r="K55" s="1261"/>
      <c r="L55" s="480"/>
      <c r="M55" s="864"/>
      <c r="N55" s="839"/>
      <c r="O55" s="851"/>
      <c r="P55" s="1731"/>
      <c r="Q55" s="853"/>
      <c r="R55" s="822"/>
      <c r="S55" s="854"/>
    </row>
    <row r="56" spans="1:19" ht="17.45" customHeight="1">
      <c r="A56" s="831"/>
      <c r="B56" s="831"/>
      <c r="C56" s="817"/>
      <c r="D56" s="1745"/>
      <c r="E56" s="831"/>
      <c r="F56" s="831"/>
      <c r="G56" s="879"/>
      <c r="H56" s="831"/>
      <c r="I56" s="880"/>
      <c r="J56" s="881"/>
      <c r="K56" s="1746"/>
      <c r="L56" s="480"/>
      <c r="M56" s="849"/>
      <c r="N56" s="839"/>
      <c r="O56" s="851"/>
      <c r="P56" s="1731"/>
      <c r="Q56" s="853"/>
      <c r="R56" s="822"/>
      <c r="S56" s="854"/>
    </row>
    <row r="57" spans="1:19" ht="18" customHeight="1">
      <c r="A57" s="831"/>
      <c r="B57" s="831"/>
      <c r="C57" s="817"/>
      <c r="D57" s="898"/>
      <c r="E57" s="819"/>
      <c r="F57" s="929"/>
      <c r="G57" s="1732">
        <f>SUM(J25:J56)</f>
        <v>308173</v>
      </c>
      <c r="H57" s="1733"/>
      <c r="I57" s="1733"/>
      <c r="J57" s="1733"/>
      <c r="K57" s="1734"/>
      <c r="L57" s="930"/>
      <c r="M57" s="838"/>
      <c r="N57" s="839"/>
      <c r="O57" s="832"/>
      <c r="P57" s="823"/>
      <c r="Q57" s="823"/>
      <c r="R57" s="822"/>
      <c r="S57" s="840"/>
    </row>
    <row r="58" spans="1:19" ht="18" customHeight="1">
      <c r="A58" s="831"/>
      <c r="B58" s="831"/>
      <c r="C58" s="817"/>
      <c r="D58" s="898"/>
      <c r="E58" s="1735"/>
      <c r="F58" s="900"/>
      <c r="G58" s="901"/>
      <c r="H58" s="901"/>
      <c r="I58" s="901"/>
      <c r="J58" s="901"/>
      <c r="K58" s="1734"/>
      <c r="L58" s="930"/>
      <c r="M58" s="908"/>
      <c r="N58" s="839"/>
      <c r="O58" s="832"/>
      <c r="P58" s="823"/>
      <c r="Q58" s="823"/>
      <c r="R58" s="822"/>
      <c r="S58" s="840"/>
    </row>
    <row r="59" spans="1:19" ht="18" customHeight="1">
      <c r="A59" s="831"/>
      <c r="B59" s="831"/>
      <c r="C59" s="817"/>
      <c r="D59" s="898"/>
      <c r="E59" s="1735"/>
      <c r="F59" s="900"/>
      <c r="G59" s="901"/>
      <c r="H59" s="901"/>
      <c r="I59" s="901"/>
      <c r="J59" s="901"/>
      <c r="K59" s="1734"/>
      <c r="L59" s="930"/>
      <c r="M59" s="908"/>
      <c r="N59" s="839"/>
      <c r="O59" s="832"/>
      <c r="P59" s="823"/>
      <c r="Q59" s="823"/>
      <c r="R59" s="822"/>
      <c r="S59" s="840"/>
    </row>
    <row r="60" spans="1:19" ht="18" customHeight="1">
      <c r="A60" s="831"/>
      <c r="B60" s="831"/>
      <c r="C60" s="817"/>
      <c r="D60" s="898"/>
      <c r="E60" s="1735"/>
      <c r="F60" s="900"/>
      <c r="G60" s="901"/>
      <c r="H60" s="901"/>
      <c r="I60" s="901"/>
      <c r="J60" s="901"/>
      <c r="K60" s="1734"/>
      <c r="L60" s="930"/>
      <c r="M60" s="908"/>
      <c r="N60" s="839"/>
      <c r="O60" s="832"/>
      <c r="P60" s="823"/>
      <c r="Q60" s="823"/>
      <c r="R60" s="822"/>
      <c r="S60" s="840"/>
    </row>
    <row r="61" spans="1:19" ht="18" customHeight="1">
      <c r="A61" s="831"/>
      <c r="B61" s="831"/>
      <c r="C61" s="817"/>
      <c r="D61" s="898"/>
      <c r="E61" s="1735"/>
      <c r="F61" s="900"/>
      <c r="G61" s="901"/>
      <c r="H61" s="901"/>
      <c r="I61" s="901"/>
      <c r="J61" s="901"/>
      <c r="K61" s="1734"/>
      <c r="L61" s="930"/>
      <c r="M61" s="908"/>
      <c r="N61" s="839"/>
      <c r="O61" s="832"/>
      <c r="P61" s="823"/>
      <c r="Q61" s="823"/>
      <c r="R61" s="822"/>
      <c r="S61" s="840"/>
    </row>
    <row r="62" spans="1:19" ht="18" customHeight="1">
      <c r="A62" s="831"/>
      <c r="B62" s="831"/>
      <c r="C62" s="817"/>
      <c r="D62" s="898"/>
      <c r="E62" s="1735"/>
      <c r="F62" s="900"/>
      <c r="G62" s="901"/>
      <c r="H62" s="901"/>
      <c r="I62" s="901"/>
      <c r="J62" s="901"/>
      <c r="K62" s="1734"/>
      <c r="L62" s="930"/>
      <c r="M62" s="908"/>
      <c r="N62" s="839"/>
      <c r="O62" s="832"/>
      <c r="P62" s="823"/>
      <c r="Q62" s="823"/>
      <c r="R62" s="822"/>
      <c r="S62" s="840"/>
    </row>
    <row r="63" spans="1:19" ht="18" customHeight="1">
      <c r="A63" s="831"/>
      <c r="B63" s="831"/>
      <c r="C63" s="817"/>
      <c r="D63" s="898"/>
      <c r="E63" s="1735"/>
      <c r="F63" s="900"/>
      <c r="G63" s="901"/>
      <c r="H63" s="901"/>
      <c r="I63" s="901"/>
      <c r="J63" s="901"/>
      <c r="K63" s="1734"/>
      <c r="L63" s="930"/>
      <c r="M63" s="908"/>
      <c r="N63" s="839"/>
      <c r="O63" s="832"/>
      <c r="P63" s="823"/>
      <c r="Q63" s="823"/>
      <c r="R63" s="822"/>
      <c r="S63" s="840"/>
    </row>
    <row r="64" spans="1:19" ht="18" customHeight="1">
      <c r="A64" s="831"/>
      <c r="B64" s="831"/>
      <c r="C64" s="817"/>
      <c r="D64" s="898"/>
      <c r="E64" s="1735"/>
      <c r="F64" s="900"/>
      <c r="G64" s="901"/>
      <c r="H64" s="901"/>
      <c r="I64" s="901"/>
      <c r="J64" s="901"/>
      <c r="K64" s="1734"/>
      <c r="L64" s="930"/>
      <c r="M64" s="908"/>
      <c r="N64" s="839"/>
      <c r="O64" s="832"/>
      <c r="P64" s="823"/>
      <c r="Q64" s="823"/>
      <c r="R64" s="822"/>
      <c r="S64" s="840"/>
    </row>
    <row r="65" spans="1:19" ht="18" customHeight="1">
      <c r="A65" s="831"/>
      <c r="B65" s="831"/>
      <c r="C65" s="817"/>
      <c r="D65" s="898"/>
      <c r="E65" s="1735"/>
      <c r="F65" s="900"/>
      <c r="G65" s="901"/>
      <c r="H65" s="901"/>
      <c r="I65" s="901"/>
      <c r="J65" s="901"/>
      <c r="K65" s="1734"/>
      <c r="L65" s="930"/>
      <c r="M65" s="908"/>
      <c r="N65" s="839"/>
      <c r="O65" s="832"/>
      <c r="P65" s="823"/>
      <c r="Q65" s="823"/>
      <c r="R65" s="822"/>
      <c r="S65" s="840"/>
    </row>
    <row r="66" spans="1:19" ht="18" customHeight="1">
      <c r="A66" s="831"/>
      <c r="B66" s="831"/>
      <c r="C66" s="817"/>
      <c r="D66" s="898"/>
      <c r="E66" s="1735"/>
      <c r="F66" s="900"/>
      <c r="G66" s="901"/>
      <c r="H66" s="901"/>
      <c r="I66" s="901"/>
      <c r="J66" s="901"/>
      <c r="K66" s="1734"/>
      <c r="L66" s="930"/>
      <c r="M66" s="908"/>
      <c r="N66" s="839"/>
      <c r="O66" s="832"/>
      <c r="P66" s="823"/>
      <c r="Q66" s="823"/>
      <c r="R66" s="822"/>
      <c r="S66" s="840"/>
    </row>
    <row r="67" spans="1:19" ht="18" customHeight="1">
      <c r="A67" s="831"/>
      <c r="B67" s="831"/>
      <c r="C67" s="817"/>
      <c r="D67" s="898"/>
      <c r="E67" s="1735"/>
      <c r="F67" s="900"/>
      <c r="G67" s="901"/>
      <c r="H67" s="901"/>
      <c r="I67" s="901"/>
      <c r="J67" s="901"/>
      <c r="K67" s="1734"/>
      <c r="L67" s="930"/>
      <c r="M67" s="908"/>
      <c r="N67" s="839"/>
      <c r="O67" s="832"/>
      <c r="P67" s="823"/>
      <c r="Q67" s="823"/>
      <c r="R67" s="822"/>
      <c r="S67" s="840"/>
    </row>
    <row r="68" spans="1:19" ht="18" customHeight="1">
      <c r="A68" s="831"/>
      <c r="B68" s="831"/>
      <c r="C68" s="817"/>
      <c r="D68" s="898"/>
      <c r="E68" s="1735"/>
      <c r="F68" s="900"/>
      <c r="G68" s="901"/>
      <c r="H68" s="901"/>
      <c r="I68" s="901"/>
      <c r="J68" s="901"/>
      <c r="K68" s="1734"/>
      <c r="L68" s="930"/>
      <c r="M68" s="908"/>
      <c r="N68" s="839"/>
      <c r="O68" s="832"/>
      <c r="P68" s="823"/>
      <c r="Q68" s="823"/>
      <c r="R68" s="822"/>
      <c r="S68" s="840"/>
    </row>
    <row r="69" spans="1:19" ht="18" customHeight="1">
      <c r="A69" s="831"/>
      <c r="B69" s="831"/>
      <c r="C69" s="817"/>
      <c r="D69" s="898"/>
      <c r="E69" s="1735"/>
      <c r="F69" s="900"/>
      <c r="G69" s="901"/>
      <c r="H69" s="901"/>
      <c r="I69" s="901"/>
      <c r="J69" s="901"/>
      <c r="K69" s="1734"/>
      <c r="L69" s="930"/>
      <c r="M69" s="908"/>
      <c r="N69" s="839"/>
      <c r="O69" s="832"/>
      <c r="P69" s="823"/>
      <c r="Q69" s="823"/>
      <c r="R69" s="822"/>
      <c r="S69" s="840"/>
    </row>
    <row r="70" spans="1:19" ht="18" customHeight="1">
      <c r="A70" s="831"/>
      <c r="B70" s="831"/>
      <c r="C70" s="817"/>
      <c r="D70" s="898"/>
      <c r="E70" s="1735"/>
      <c r="F70" s="900"/>
      <c r="G70" s="901"/>
      <c r="H70" s="901"/>
      <c r="I70" s="901"/>
      <c r="J70" s="901"/>
      <c r="K70" s="1734"/>
      <c r="L70" s="930"/>
      <c r="M70" s="908"/>
      <c r="N70" s="839"/>
      <c r="O70" s="832"/>
      <c r="P70" s="823"/>
      <c r="Q70" s="823"/>
      <c r="R70" s="822"/>
      <c r="S70" s="840"/>
    </row>
    <row r="71" spans="1:19" ht="18" customHeight="1">
      <c r="A71" s="831"/>
      <c r="B71" s="831"/>
      <c r="C71" s="817"/>
      <c r="D71" s="898"/>
      <c r="E71" s="1735"/>
      <c r="F71" s="900"/>
      <c r="G71" s="901"/>
      <c r="H71" s="901"/>
      <c r="I71" s="901"/>
      <c r="J71" s="901"/>
      <c r="K71" s="1734"/>
      <c r="L71" s="930"/>
      <c r="M71" s="908"/>
      <c r="N71" s="839"/>
      <c r="O71" s="832"/>
      <c r="P71" s="823"/>
      <c r="Q71" s="823"/>
      <c r="R71" s="822"/>
      <c r="S71" s="840"/>
    </row>
    <row r="72" spans="1:19" ht="18" customHeight="1">
      <c r="A72" s="831"/>
      <c r="B72" s="831"/>
      <c r="C72" s="817"/>
      <c r="D72" s="898"/>
      <c r="E72" s="1735"/>
      <c r="F72" s="900"/>
      <c r="G72" s="901"/>
      <c r="H72" s="901"/>
      <c r="I72" s="901"/>
      <c r="J72" s="901"/>
      <c r="K72" s="1734"/>
      <c r="L72" s="930"/>
      <c r="M72" s="908"/>
      <c r="N72" s="839"/>
      <c r="O72" s="832"/>
      <c r="P72" s="823"/>
      <c r="Q72" s="823"/>
      <c r="R72" s="822"/>
      <c r="S72" s="840"/>
    </row>
    <row r="73" spans="1:19" ht="18" customHeight="1">
      <c r="A73" s="831"/>
      <c r="B73" s="831"/>
      <c r="C73" s="817"/>
      <c r="D73" s="898"/>
      <c r="E73" s="1735"/>
      <c r="F73" s="900"/>
      <c r="G73" s="901"/>
      <c r="H73" s="901"/>
      <c r="I73" s="901"/>
      <c r="J73" s="901"/>
      <c r="K73" s="1734"/>
      <c r="L73" s="930"/>
      <c r="M73" s="908"/>
      <c r="N73" s="839"/>
      <c r="O73" s="832"/>
      <c r="P73" s="823"/>
      <c r="Q73" s="823"/>
      <c r="R73" s="822"/>
      <c r="S73" s="840"/>
    </row>
    <row r="74" spans="1:19" ht="18" customHeight="1">
      <c r="A74" s="831"/>
      <c r="B74" s="831"/>
      <c r="C74" s="817"/>
      <c r="D74" s="898"/>
      <c r="E74" s="1735"/>
      <c r="F74" s="900"/>
      <c r="G74" s="901"/>
      <c r="H74" s="901"/>
      <c r="I74" s="901"/>
      <c r="J74" s="901"/>
      <c r="K74" s="1734"/>
      <c r="L74" s="930"/>
      <c r="M74" s="908"/>
      <c r="N74" s="839"/>
      <c r="O74" s="832"/>
      <c r="P74" s="823"/>
      <c r="Q74" s="823"/>
      <c r="R74" s="822"/>
      <c r="S74" s="840"/>
    </row>
    <row r="75" spans="1:19" ht="18" customHeight="1">
      <c r="A75" s="831"/>
      <c r="B75" s="831"/>
      <c r="C75" s="817"/>
      <c r="D75" s="898"/>
      <c r="E75" s="1735"/>
      <c r="F75" s="900"/>
      <c r="G75" s="901"/>
      <c r="H75" s="901"/>
      <c r="I75" s="901"/>
      <c r="J75" s="901"/>
      <c r="K75" s="1734"/>
      <c r="L75" s="930"/>
      <c r="M75" s="908"/>
      <c r="N75" s="839"/>
      <c r="O75" s="832"/>
      <c r="P75" s="823"/>
      <c r="Q75" s="823"/>
      <c r="R75" s="822"/>
      <c r="S75" s="840"/>
    </row>
    <row r="76" spans="1:19" ht="18" customHeight="1">
      <c r="A76" s="831"/>
      <c r="B76" s="831"/>
      <c r="C76" s="817"/>
      <c r="D76" s="898"/>
      <c r="E76" s="1735"/>
      <c r="F76" s="900"/>
      <c r="G76" s="901"/>
      <c r="H76" s="901"/>
      <c r="I76" s="901"/>
      <c r="J76" s="901"/>
      <c r="K76" s="1734"/>
      <c r="L76" s="930"/>
      <c r="M76" s="908"/>
      <c r="N76" s="839"/>
      <c r="O76" s="832"/>
      <c r="P76" s="823"/>
      <c r="Q76" s="823"/>
      <c r="R76" s="822"/>
      <c r="S76" s="840"/>
    </row>
    <row r="77" spans="1:19" ht="18" customHeight="1">
      <c r="A77" s="831"/>
      <c r="B77" s="831"/>
      <c r="C77" s="817"/>
      <c r="D77" s="898"/>
      <c r="E77" s="1735"/>
      <c r="F77" s="900"/>
      <c r="G77" s="901"/>
      <c r="H77" s="901"/>
      <c r="I77" s="901"/>
      <c r="J77" s="901"/>
      <c r="K77" s="1734"/>
      <c r="L77" s="930"/>
      <c r="M77" s="908"/>
      <c r="N77" s="839"/>
      <c r="O77" s="832"/>
      <c r="P77" s="823"/>
      <c r="Q77" s="823"/>
      <c r="R77" s="822"/>
      <c r="S77" s="840"/>
    </row>
    <row r="78" spans="1:19" ht="18" customHeight="1">
      <c r="A78" s="831"/>
      <c r="B78" s="831"/>
      <c r="C78" s="817"/>
      <c r="D78" s="898"/>
      <c r="E78" s="1735"/>
      <c r="F78" s="900"/>
      <c r="G78" s="901"/>
      <c r="H78" s="901"/>
      <c r="I78" s="901"/>
      <c r="J78" s="901"/>
      <c r="K78" s="1734"/>
      <c r="L78" s="930"/>
      <c r="M78" s="908"/>
      <c r="N78" s="839"/>
      <c r="O78" s="832"/>
      <c r="P78" s="823"/>
      <c r="Q78" s="823"/>
      <c r="R78" s="822"/>
      <c r="S78" s="840"/>
    </row>
    <row r="79" spans="1:19" ht="18" customHeight="1">
      <c r="A79" s="831"/>
      <c r="B79" s="831"/>
      <c r="C79" s="817"/>
      <c r="D79" s="898"/>
      <c r="E79" s="1735"/>
      <c r="F79" s="900"/>
      <c r="G79" s="901"/>
      <c r="H79" s="901"/>
      <c r="I79" s="901"/>
      <c r="J79" s="901"/>
      <c r="K79" s="1734"/>
      <c r="L79" s="930"/>
      <c r="M79" s="908"/>
      <c r="N79" s="839"/>
      <c r="O79" s="832"/>
      <c r="P79" s="823"/>
      <c r="Q79" s="823"/>
      <c r="R79" s="822"/>
      <c r="S79" s="840"/>
    </row>
    <row r="80" spans="1:19" ht="18" customHeight="1">
      <c r="A80" s="831"/>
      <c r="B80" s="831"/>
      <c r="C80" s="817"/>
      <c r="D80" s="898"/>
      <c r="E80" s="1735"/>
      <c r="F80" s="900"/>
      <c r="G80" s="901"/>
      <c r="H80" s="901"/>
      <c r="I80" s="901"/>
      <c r="J80" s="901"/>
      <c r="K80" s="1734"/>
      <c r="L80" s="930"/>
      <c r="M80" s="908"/>
      <c r="N80" s="839"/>
      <c r="O80" s="832"/>
      <c r="P80" s="823"/>
      <c r="Q80" s="823"/>
      <c r="R80" s="822"/>
      <c r="S80" s="840"/>
    </row>
    <row r="81" spans="1:19" ht="18" customHeight="1">
      <c r="A81" s="831"/>
      <c r="B81" s="831"/>
      <c r="C81" s="817"/>
      <c r="D81" s="898"/>
      <c r="E81" s="1735"/>
      <c r="F81" s="900"/>
      <c r="G81" s="901"/>
      <c r="H81" s="901"/>
      <c r="I81" s="901"/>
      <c r="J81" s="901"/>
      <c r="K81" s="1734"/>
      <c r="L81" s="930"/>
      <c r="M81" s="908"/>
      <c r="N81" s="839"/>
      <c r="O81" s="832"/>
      <c r="P81" s="823"/>
      <c r="Q81" s="823"/>
      <c r="R81" s="822"/>
      <c r="S81" s="840"/>
    </row>
    <row r="82" spans="1:19" ht="18" customHeight="1">
      <c r="A82" s="831"/>
      <c r="B82" s="831"/>
      <c r="C82" s="817"/>
      <c r="D82" s="898"/>
      <c r="E82" s="1735"/>
      <c r="F82" s="900"/>
      <c r="G82" s="901"/>
      <c r="H82" s="901"/>
      <c r="I82" s="901"/>
      <c r="J82" s="901"/>
      <c r="K82" s="1734"/>
      <c r="L82" s="930"/>
      <c r="M82" s="908"/>
      <c r="N82" s="839"/>
      <c r="O82" s="832"/>
      <c r="P82" s="823"/>
      <c r="Q82" s="823"/>
      <c r="R82" s="822"/>
      <c r="S82" s="840"/>
    </row>
    <row r="83" spans="1:19" ht="18" customHeight="1">
      <c r="A83" s="831"/>
      <c r="B83" s="831"/>
      <c r="C83" s="817"/>
      <c r="D83" s="898"/>
      <c r="E83" s="1735"/>
      <c r="F83" s="900"/>
      <c r="G83" s="901"/>
      <c r="H83" s="901"/>
      <c r="I83" s="901"/>
      <c r="J83" s="901"/>
      <c r="K83" s="1734"/>
      <c r="L83" s="930"/>
      <c r="M83" s="908"/>
      <c r="N83" s="839"/>
      <c r="O83" s="832"/>
      <c r="P83" s="823"/>
      <c r="Q83" s="823"/>
      <c r="R83" s="822"/>
      <c r="S83" s="840"/>
    </row>
    <row r="84" spans="1:19" ht="18" customHeight="1">
      <c r="A84" s="831"/>
      <c r="B84" s="831"/>
      <c r="C84" s="817"/>
      <c r="D84" s="898"/>
      <c r="E84" s="1735"/>
      <c r="F84" s="900"/>
      <c r="G84" s="901"/>
      <c r="H84" s="901"/>
      <c r="I84" s="901"/>
      <c r="J84" s="901"/>
      <c r="K84" s="1734"/>
      <c r="L84" s="930"/>
      <c r="M84" s="908"/>
      <c r="N84" s="839"/>
      <c r="O84" s="832"/>
      <c r="P84" s="823"/>
      <c r="Q84" s="823"/>
      <c r="R84" s="822"/>
      <c r="S84" s="840"/>
    </row>
    <row r="85" spans="1:19" ht="18" customHeight="1">
      <c r="A85" s="831"/>
      <c r="B85" s="831"/>
      <c r="C85" s="817"/>
      <c r="D85" s="898"/>
      <c r="E85" s="1735"/>
      <c r="F85" s="900"/>
      <c r="G85" s="901"/>
      <c r="H85" s="901"/>
      <c r="I85" s="901"/>
      <c r="J85" s="901"/>
      <c r="K85" s="1734"/>
      <c r="L85" s="930"/>
      <c r="M85" s="908"/>
      <c r="N85" s="839"/>
      <c r="O85" s="832"/>
      <c r="P85" s="823"/>
      <c r="Q85" s="823"/>
      <c r="R85" s="822"/>
      <c r="S85" s="840"/>
    </row>
    <row r="86" spans="1:19" ht="18" customHeight="1">
      <c r="A86" s="831"/>
      <c r="B86" s="831"/>
      <c r="C86" s="817"/>
      <c r="D86" s="898"/>
      <c r="E86" s="1735"/>
      <c r="F86" s="900"/>
      <c r="G86" s="901"/>
      <c r="H86" s="901"/>
      <c r="I86" s="901"/>
      <c r="J86" s="901"/>
      <c r="K86" s="1734"/>
      <c r="L86" s="930"/>
      <c r="M86" s="908"/>
      <c r="N86" s="839"/>
      <c r="O86" s="832"/>
      <c r="P86" s="823"/>
      <c r="Q86" s="823"/>
      <c r="R86" s="822"/>
      <c r="S86" s="840"/>
    </row>
    <row r="87" spans="1:19" ht="18" customHeight="1">
      <c r="A87" s="831"/>
      <c r="B87" s="831"/>
      <c r="C87" s="817"/>
      <c r="D87" s="898"/>
      <c r="E87" s="1735"/>
      <c r="F87" s="900"/>
      <c r="G87" s="901"/>
      <c r="H87" s="901"/>
      <c r="I87" s="901"/>
      <c r="J87" s="901"/>
      <c r="K87" s="1734"/>
      <c r="L87" s="930"/>
      <c r="M87" s="908"/>
      <c r="N87" s="839"/>
      <c r="O87" s="832"/>
      <c r="P87" s="823"/>
      <c r="Q87" s="823"/>
      <c r="R87" s="822"/>
      <c r="S87" s="840"/>
    </row>
    <row r="88" spans="1:19" ht="18" customHeight="1">
      <c r="A88" s="831"/>
      <c r="B88" s="831"/>
      <c r="C88" s="817"/>
      <c r="D88" s="898"/>
      <c r="E88" s="1735"/>
      <c r="F88" s="900"/>
      <c r="G88" s="901"/>
      <c r="H88" s="901"/>
      <c r="I88" s="901"/>
      <c r="J88" s="901"/>
      <c r="K88" s="1734"/>
      <c r="L88" s="930"/>
      <c r="M88" s="908"/>
      <c r="N88" s="839"/>
      <c r="O88" s="832"/>
      <c r="P88" s="823"/>
      <c r="Q88" s="823"/>
      <c r="R88" s="822"/>
      <c r="S88" s="840"/>
    </row>
    <row r="89" spans="1:19" ht="18" customHeight="1">
      <c r="A89" s="831"/>
      <c r="B89" s="831"/>
      <c r="C89" s="817"/>
      <c r="D89" s="898"/>
      <c r="E89" s="1735"/>
      <c r="F89" s="900"/>
      <c r="G89" s="901"/>
      <c r="H89" s="901"/>
      <c r="I89" s="901"/>
      <c r="J89" s="901"/>
      <c r="K89" s="1734"/>
      <c r="L89" s="930"/>
      <c r="M89" s="908"/>
      <c r="N89" s="839"/>
      <c r="O89" s="832"/>
      <c r="P89" s="823"/>
      <c r="Q89" s="823"/>
      <c r="R89" s="822"/>
      <c r="S89" s="840"/>
    </row>
    <row r="90" spans="1:19" ht="18" customHeight="1">
      <c r="A90" s="831"/>
      <c r="B90" s="831"/>
      <c r="C90" s="817"/>
      <c r="D90" s="898"/>
      <c r="E90" s="1735"/>
      <c r="F90" s="900"/>
      <c r="G90" s="901"/>
      <c r="H90" s="901"/>
      <c r="I90" s="901"/>
      <c r="J90" s="901"/>
      <c r="K90" s="1734"/>
      <c r="L90" s="930"/>
      <c r="M90" s="908"/>
      <c r="N90" s="839"/>
      <c r="O90" s="832"/>
      <c r="P90" s="823"/>
      <c r="Q90" s="823"/>
      <c r="R90" s="822"/>
      <c r="S90" s="840"/>
    </row>
    <row r="91" spans="1:19" ht="18" customHeight="1">
      <c r="A91" s="831"/>
      <c r="B91" s="831"/>
      <c r="C91" s="817"/>
      <c r="D91" s="898"/>
      <c r="E91" s="1735"/>
      <c r="F91" s="900"/>
      <c r="G91" s="901"/>
      <c r="H91" s="901"/>
      <c r="I91" s="901"/>
      <c r="J91" s="901"/>
      <c r="K91" s="1734"/>
      <c r="L91" s="930"/>
      <c r="M91" s="908"/>
      <c r="N91" s="839"/>
      <c r="O91" s="832"/>
      <c r="P91" s="823"/>
      <c r="Q91" s="823"/>
      <c r="R91" s="822"/>
      <c r="S91" s="840"/>
    </row>
    <row r="92" spans="1:19" ht="18" customHeight="1">
      <c r="A92" s="831"/>
      <c r="B92" s="831"/>
      <c r="C92" s="817"/>
      <c r="D92" s="898"/>
      <c r="E92" s="1735"/>
      <c r="F92" s="900"/>
      <c r="G92" s="901"/>
      <c r="H92" s="901"/>
      <c r="I92" s="901"/>
      <c r="J92" s="901"/>
      <c r="K92" s="1734"/>
      <c r="L92" s="930"/>
      <c r="M92" s="908"/>
      <c r="N92" s="839"/>
      <c r="O92" s="832"/>
      <c r="P92" s="823"/>
      <c r="Q92" s="823"/>
      <c r="R92" s="822"/>
      <c r="S92" s="840"/>
    </row>
    <row r="93" spans="1:19" ht="18" customHeight="1">
      <c r="A93" s="831"/>
      <c r="B93" s="831"/>
      <c r="C93" s="817"/>
      <c r="D93" s="898"/>
      <c r="E93" s="1735"/>
      <c r="F93" s="900"/>
      <c r="G93" s="901"/>
      <c r="H93" s="901"/>
      <c r="I93" s="901"/>
      <c r="J93" s="901"/>
      <c r="K93" s="1734"/>
      <c r="L93" s="930"/>
      <c r="M93" s="908"/>
      <c r="N93" s="839"/>
      <c r="O93" s="832"/>
      <c r="P93" s="823"/>
      <c r="Q93" s="823"/>
      <c r="R93" s="822"/>
      <c r="S93" s="840"/>
    </row>
    <row r="94" spans="1:19" ht="18" customHeight="1">
      <c r="A94" s="831"/>
      <c r="B94" s="831"/>
      <c r="C94" s="817"/>
      <c r="D94" s="898"/>
      <c r="E94" s="904"/>
      <c r="F94" s="905"/>
      <c r="G94" s="906"/>
      <c r="H94" s="906"/>
      <c r="I94" s="906"/>
      <c r="J94" s="906"/>
      <c r="K94" s="1734"/>
      <c r="L94" s="930"/>
      <c r="M94" s="908"/>
      <c r="N94" s="839"/>
      <c r="O94" s="832"/>
      <c r="P94" s="823"/>
      <c r="Q94" s="823"/>
      <c r="R94" s="822"/>
      <c r="S94" s="840"/>
    </row>
    <row r="95" spans="1:19" ht="18" customHeight="1">
      <c r="A95" s="831"/>
      <c r="B95" s="831"/>
      <c r="C95" s="817"/>
      <c r="D95" s="831"/>
      <c r="E95" s="909"/>
      <c r="F95" s="909"/>
      <c r="G95" s="910"/>
      <c r="H95" s="911"/>
      <c r="I95" s="912"/>
      <c r="J95" s="881"/>
      <c r="K95" s="831"/>
      <c r="L95" s="913"/>
      <c r="M95" s="908"/>
      <c r="N95" s="839"/>
      <c r="O95" s="832"/>
      <c r="P95" s="823"/>
      <c r="Q95" s="823"/>
      <c r="R95" s="822"/>
      <c r="S95" s="840"/>
    </row>
    <row r="96" spans="1:19" ht="18" customHeight="1">
      <c r="A96" s="831"/>
      <c r="B96" s="831"/>
      <c r="C96" s="817"/>
      <c r="D96" s="831"/>
      <c r="E96" s="909"/>
      <c r="F96" s="909"/>
      <c r="G96" s="910"/>
      <c r="H96" s="911"/>
      <c r="I96" s="912"/>
      <c r="J96" s="881"/>
      <c r="K96" s="831"/>
      <c r="L96" s="913"/>
      <c r="M96" s="908"/>
      <c r="N96" s="839"/>
      <c r="O96" s="832"/>
      <c r="P96" s="823"/>
      <c r="Q96" s="823"/>
      <c r="R96" s="822"/>
      <c r="S96" s="840"/>
    </row>
    <row r="97" spans="3:19" ht="18" customHeight="1">
      <c r="D97" s="820"/>
      <c r="E97" s="819"/>
      <c r="F97" s="819"/>
      <c r="G97" s="837"/>
      <c r="H97" s="1747"/>
      <c r="I97" s="1747"/>
      <c r="J97" s="921"/>
      <c r="K97" s="821"/>
      <c r="L97" s="837"/>
      <c r="M97" s="919"/>
      <c r="N97" s="920"/>
      <c r="O97" s="822"/>
      <c r="P97" s="823"/>
      <c r="Q97" s="823"/>
      <c r="R97" s="822"/>
      <c r="S97" s="840"/>
    </row>
    <row r="98" spans="3:19" ht="18" customHeight="1">
      <c r="D98" s="820"/>
      <c r="E98" s="820"/>
      <c r="F98" s="820"/>
      <c r="G98" s="919" t="s">
        <v>2351</v>
      </c>
      <c r="H98" s="827"/>
      <c r="I98" s="827"/>
      <c r="J98" s="827">
        <f>H98*I98</f>
        <v>0</v>
      </c>
      <c r="K98" s="828"/>
      <c r="L98" s="837" t="s">
        <v>2352</v>
      </c>
      <c r="M98" s="922"/>
      <c r="N98" s="820"/>
      <c r="O98" s="822"/>
      <c r="P98" s="922"/>
      <c r="Q98" s="820"/>
      <c r="R98" s="822"/>
      <c r="S98" s="840"/>
    </row>
    <row r="99" spans="3:19" ht="18" customHeight="1">
      <c r="C99" s="923">
        <v>4</v>
      </c>
      <c r="D99" s="924"/>
      <c r="E99" s="819"/>
      <c r="F99" s="819"/>
      <c r="G99" s="919" t="s">
        <v>2352</v>
      </c>
      <c r="H99" s="827"/>
      <c r="I99" s="827">
        <v>5000</v>
      </c>
      <c r="J99" s="827">
        <f>H99*I99</f>
        <v>0</v>
      </c>
      <c r="K99" s="828"/>
      <c r="L99" s="837" t="s">
        <v>2353</v>
      </c>
      <c r="M99" s="922"/>
      <c r="N99" s="820"/>
      <c r="O99" s="822"/>
      <c r="P99" s="922"/>
      <c r="Q99" s="820"/>
      <c r="R99" s="822"/>
      <c r="S99" s="823"/>
    </row>
    <row r="100" spans="3:19" ht="18" customHeight="1">
      <c r="D100" s="820"/>
      <c r="E100" s="819"/>
      <c r="F100" s="819"/>
      <c r="G100" s="919" t="s">
        <v>2353</v>
      </c>
      <c r="H100" s="827"/>
      <c r="I100" s="827"/>
      <c r="J100" s="827">
        <f>H100*I100</f>
        <v>0</v>
      </c>
      <c r="K100" s="828"/>
      <c r="L100" s="925"/>
      <c r="M100" s="922"/>
      <c r="N100" s="820"/>
      <c r="O100" s="820"/>
      <c r="P100" s="922"/>
      <c r="Q100" s="820"/>
      <c r="R100" s="823"/>
      <c r="S100" s="823"/>
    </row>
    <row r="101" spans="3:19" ht="18" customHeight="1">
      <c r="D101" s="820"/>
      <c r="E101" s="819"/>
      <c r="F101" s="819"/>
      <c r="G101" s="926"/>
      <c r="H101" s="927"/>
      <c r="I101" s="927"/>
      <c r="J101" s="928"/>
      <c r="K101" s="929"/>
      <c r="L101" s="930"/>
    </row>
    <row r="102" spans="3:19" ht="18" customHeight="1"/>
    <row r="103" spans="3:19" ht="18" customHeight="1"/>
    <row r="104" spans="3:19" ht="18" customHeight="1"/>
  </sheetData>
  <autoFilter ref="D8:Q104" xr:uid="{00000000-0009-0000-0000-000003000000}"/>
  <mergeCells count="12">
    <mergeCell ref="D11:G11"/>
    <mergeCell ref="D24:G24"/>
    <mergeCell ref="G101:J101"/>
    <mergeCell ref="D2:F2"/>
    <mergeCell ref="I2:K2"/>
    <mergeCell ref="D3:F3"/>
    <mergeCell ref="D4:F4"/>
    <mergeCell ref="J4:L5"/>
    <mergeCell ref="D5:F5"/>
    <mergeCell ref="I5:I6"/>
    <mergeCell ref="D6:F6"/>
    <mergeCell ref="J6:L6"/>
  </mergeCells>
  <phoneticPr fontId="2"/>
  <dataValidations count="1">
    <dataValidation allowBlank="1" showInputMessage="1" showErrorMessage="1" sqref="L20:L23 L57:L94" xr:uid="{A2B3A15B-BC3B-4F11-9059-77545FFA5950}"/>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legacy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B544A-1D51-4B3C-A51E-F4314E168614}">
  <dimension ref="A1:B5"/>
  <sheetViews>
    <sheetView view="pageBreakPreview" zoomScale="140" zoomScaleNormal="100" zoomScaleSheetLayoutView="140" workbookViewId="0">
      <selection activeCell="C21" sqref="C21"/>
    </sheetView>
  </sheetViews>
  <sheetFormatPr defaultColWidth="11.625" defaultRowHeight="13.5" customHeight="1"/>
  <cols>
    <col min="1" max="1" width="12.125" style="1" bestFit="1" customWidth="1"/>
    <col min="2" max="2" width="31.5" style="1" bestFit="1" customWidth="1"/>
    <col min="3" max="16384" width="11.625" style="1"/>
  </cols>
  <sheetData>
    <row r="1" spans="1:2" ht="13.5" customHeight="1">
      <c r="A1" s="931" t="s">
        <v>2307</v>
      </c>
      <c r="B1" s="932" t="s">
        <v>2354</v>
      </c>
    </row>
    <row r="2" spans="1:2" ht="13.5" customHeight="1">
      <c r="A2" s="931" t="s">
        <v>2310</v>
      </c>
      <c r="B2" s="933" t="s">
        <v>2355</v>
      </c>
    </row>
    <row r="3" spans="1:2" ht="13.5" customHeight="1">
      <c r="A3" s="931" t="s">
        <v>2312</v>
      </c>
      <c r="B3" s="933" t="s">
        <v>2356</v>
      </c>
    </row>
    <row r="4" spans="1:2" ht="13.5" customHeight="1">
      <c r="A4" s="931" t="s">
        <v>2315</v>
      </c>
      <c r="B4" s="934">
        <v>44972</v>
      </c>
    </row>
    <row r="5" spans="1:2" ht="13.5" customHeight="1">
      <c r="A5" s="931" t="s">
        <v>2317</v>
      </c>
      <c r="B5" s="934">
        <v>44975</v>
      </c>
    </row>
  </sheetData>
  <phoneticPr fontId="2"/>
  <printOptions horizontalCentered="1" verticalCentered="1" gridLines="1"/>
  <pageMargins left="0.70866141732283472" right="0.70866141732283472" top="0.74803149606299213" bottom="0.74803149606299213" header="0.31496062992125984" footer="0.31496062992125984"/>
  <pageSetup paperSize="9" scale="287" orientation="landscape" r:id="rId1"/>
  <headerFooter>
    <oddHeader>&amp;L&amp;C&amp;R</oddHeader>
    <oddFooter>&amp;L&amp;C&amp;R</oddFooter>
    <evenHeader>&amp;L&amp;C&amp;R</evenHeader>
    <evenFooter>&amp;L&amp;C&amp;R</even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EB80-C617-4117-85BB-82ED40AA12A5}">
  <sheetPr>
    <tabColor rgb="FF00B0F0"/>
  </sheetPr>
  <dimension ref="A2:S104"/>
  <sheetViews>
    <sheetView zoomScale="85" zoomScaleNormal="85" workbookViewId="0">
      <pane xSplit="12" ySplit="8" topLeftCell="M9" activePane="bottomRight" state="frozen"/>
      <selection pane="topRight" activeCell="L1" sqref="L1"/>
      <selection pane="bottomLeft" activeCell="A9" sqref="A9"/>
      <selection pane="bottomRight" activeCell="I46" sqref="I46"/>
    </sheetView>
  </sheetViews>
  <sheetFormatPr defaultColWidth="11.75" defaultRowHeight="13.5" customHeight="1"/>
  <cols>
    <col min="1" max="1" width="10.625" style="801" customWidth="1"/>
    <col min="2" max="2" width="14.5" style="801" customWidth="1"/>
    <col min="3" max="3" width="12.5" style="801" customWidth="1"/>
    <col min="4" max="4" width="6.25" style="804" customWidth="1"/>
    <col min="5" max="5" width="11" style="801" customWidth="1"/>
    <col min="6" max="6" width="9.5" style="801" customWidth="1"/>
    <col min="7" max="7" width="57.875" style="801" customWidth="1"/>
    <col min="8" max="8" width="10.75" style="804" customWidth="1"/>
    <col min="9" max="10" width="12.125" style="804" customWidth="1"/>
    <col min="11" max="11" width="7.125" style="811" customWidth="1"/>
    <col min="12" max="12" width="43.875" style="801" customWidth="1"/>
    <col min="13" max="13" width="21" style="801" customWidth="1"/>
    <col min="14" max="14" width="20.75" style="804" customWidth="1"/>
    <col min="15" max="15" width="12" style="804" customWidth="1"/>
    <col min="16" max="16" width="11.5" style="801" customWidth="1"/>
    <col min="17" max="17" width="16.375" style="804" customWidth="1"/>
    <col min="18" max="18" width="17.875" style="809" customWidth="1"/>
    <col min="19" max="19" width="19.375" style="809" customWidth="1"/>
    <col min="20" max="16384" width="11.75" style="801"/>
  </cols>
  <sheetData>
    <row r="2" spans="1:19" ht="20.100000000000001" customHeight="1">
      <c r="D2" s="802" t="s">
        <v>2307</v>
      </c>
      <c r="E2" s="802"/>
      <c r="F2" s="802"/>
      <c r="G2" s="803" t="s">
        <v>4604</v>
      </c>
      <c r="I2" s="805" t="s">
        <v>2309</v>
      </c>
      <c r="J2" s="806"/>
      <c r="K2" s="807"/>
      <c r="L2" s="808">
        <f>SUM(J:J)</f>
        <v>328782</v>
      </c>
    </row>
    <row r="3" spans="1:19" ht="20.100000000000001" customHeight="1">
      <c r="D3" s="802" t="s">
        <v>2310</v>
      </c>
      <c r="E3" s="802"/>
      <c r="F3" s="802"/>
      <c r="G3" s="810" t="s">
        <v>4605</v>
      </c>
    </row>
    <row r="4" spans="1:19" ht="20.100000000000001" customHeight="1">
      <c r="D4" s="802" t="s">
        <v>2312</v>
      </c>
      <c r="E4" s="802"/>
      <c r="F4" s="802"/>
      <c r="G4" s="810" t="s">
        <v>4606</v>
      </c>
      <c r="I4" s="812"/>
      <c r="J4" s="813" t="s">
        <v>4607</v>
      </c>
      <c r="K4" s="813"/>
      <c r="L4" s="813"/>
    </row>
    <row r="5" spans="1:19" ht="20.100000000000001" customHeight="1">
      <c r="D5" s="802" t="s">
        <v>2315</v>
      </c>
      <c r="E5" s="802"/>
      <c r="F5" s="802"/>
      <c r="G5" s="814">
        <v>46091</v>
      </c>
      <c r="I5" s="815" t="s">
        <v>2316</v>
      </c>
      <c r="J5" s="813"/>
      <c r="K5" s="813"/>
      <c r="L5" s="813"/>
    </row>
    <row r="6" spans="1:19" ht="20.100000000000001" customHeight="1">
      <c r="D6" s="802" t="s">
        <v>2317</v>
      </c>
      <c r="E6" s="802"/>
      <c r="F6" s="802"/>
      <c r="G6" s="814">
        <v>46092</v>
      </c>
      <c r="I6" s="815"/>
      <c r="J6" s="816" t="s">
        <v>4608</v>
      </c>
      <c r="K6" s="816"/>
      <c r="L6" s="816"/>
    </row>
    <row r="8" spans="1:19" s="804" customFormat="1" ht="19.5" customHeight="1">
      <c r="C8" s="817" t="s">
        <v>2319</v>
      </c>
      <c r="D8" s="818" t="s">
        <v>2320</v>
      </c>
      <c r="E8" s="819" t="s">
        <v>2321</v>
      </c>
      <c r="F8" s="819" t="s">
        <v>2322</v>
      </c>
      <c r="G8" s="820" t="s">
        <v>2323</v>
      </c>
      <c r="H8" s="820" t="s">
        <v>36</v>
      </c>
      <c r="I8" s="820" t="s">
        <v>37</v>
      </c>
      <c r="J8" s="821" t="s">
        <v>38</v>
      </c>
      <c r="K8" s="821" t="s">
        <v>2324</v>
      </c>
      <c r="L8" s="820" t="s">
        <v>2325</v>
      </c>
      <c r="M8" s="820" t="s">
        <v>2326</v>
      </c>
      <c r="N8" s="820" t="s">
        <v>2327</v>
      </c>
      <c r="O8" s="822" t="s">
        <v>2328</v>
      </c>
      <c r="P8" s="819" t="s">
        <v>2329</v>
      </c>
      <c r="Q8" s="820" t="s">
        <v>2330</v>
      </c>
      <c r="R8" s="822" t="s">
        <v>2331</v>
      </c>
      <c r="S8" s="823" t="s">
        <v>2332</v>
      </c>
    </row>
    <row r="9" spans="1:19" s="804" customFormat="1" ht="19.5" customHeight="1">
      <c r="D9" s="824"/>
      <c r="E9" s="825"/>
      <c r="F9" s="825"/>
      <c r="G9" s="826"/>
      <c r="H9" s="827"/>
      <c r="I9" s="827"/>
      <c r="J9" s="827"/>
      <c r="K9" s="828"/>
      <c r="L9" s="829"/>
      <c r="M9" s="820"/>
      <c r="N9" s="830"/>
      <c r="O9" s="822"/>
      <c r="P9" s="819"/>
      <c r="Q9" s="820"/>
      <c r="R9" s="822"/>
      <c r="S9" s="823"/>
    </row>
    <row r="10" spans="1:19" s="804" customFormat="1" ht="19.5" customHeight="1">
      <c r="D10" s="824"/>
      <c r="E10" s="825"/>
      <c r="F10" s="825"/>
      <c r="G10" s="826"/>
      <c r="H10" s="827"/>
      <c r="I10" s="827"/>
      <c r="J10" s="827"/>
      <c r="K10" s="828"/>
      <c r="L10" s="829"/>
      <c r="M10" s="821"/>
      <c r="N10" s="831"/>
      <c r="O10" s="832"/>
      <c r="P10" s="819"/>
      <c r="Q10" s="820"/>
      <c r="R10" s="822"/>
      <c r="S10" s="823"/>
    </row>
    <row r="11" spans="1:19" ht="18" customHeight="1">
      <c r="D11" s="833" t="s">
        <v>2333</v>
      </c>
      <c r="E11" s="834"/>
      <c r="F11" s="834"/>
      <c r="G11" s="835"/>
      <c r="H11" s="836"/>
      <c r="I11" s="836"/>
      <c r="J11" s="827"/>
      <c r="K11" s="828"/>
      <c r="L11" s="837"/>
      <c r="M11" s="838"/>
      <c r="N11" s="839"/>
      <c r="O11" s="832"/>
      <c r="P11" s="823"/>
      <c r="Q11" s="823"/>
      <c r="R11" s="822"/>
      <c r="S11" s="840"/>
    </row>
    <row r="12" spans="1:19" ht="18" customHeight="1">
      <c r="A12" s="841" t="s">
        <v>172</v>
      </c>
      <c r="B12" s="1727" t="s">
        <v>4609</v>
      </c>
      <c r="C12" s="817"/>
      <c r="D12" s="842">
        <v>1</v>
      </c>
      <c r="E12" s="856" t="s">
        <v>174</v>
      </c>
      <c r="F12" s="1279" t="s">
        <v>175</v>
      </c>
      <c r="G12" s="844" t="s">
        <v>4610</v>
      </c>
      <c r="H12" s="845">
        <v>1</v>
      </c>
      <c r="I12" s="845">
        <v>16392</v>
      </c>
      <c r="J12" s="1728">
        <f>H12*I12</f>
        <v>16392</v>
      </c>
      <c r="K12" s="847"/>
      <c r="L12" s="848" t="s">
        <v>4611</v>
      </c>
      <c r="M12" s="849"/>
      <c r="N12" s="1729" t="s">
        <v>4612</v>
      </c>
      <c r="O12" s="851">
        <v>46065</v>
      </c>
      <c r="P12" s="852"/>
      <c r="Q12" s="853">
        <v>46091</v>
      </c>
      <c r="R12" s="822">
        <v>46092</v>
      </c>
      <c r="S12" s="854"/>
    </row>
    <row r="13" spans="1:19" ht="18" customHeight="1">
      <c r="A13" s="855" t="s">
        <v>123</v>
      </c>
      <c r="B13" s="1727" t="s">
        <v>4609</v>
      </c>
      <c r="C13" s="817"/>
      <c r="D13" s="842">
        <f>D12+1</f>
        <v>2</v>
      </c>
      <c r="E13" s="1279" t="s">
        <v>175</v>
      </c>
      <c r="F13" s="1279" t="s">
        <v>175</v>
      </c>
      <c r="G13" s="861" t="s">
        <v>4613</v>
      </c>
      <c r="H13" s="862">
        <v>33</v>
      </c>
      <c r="I13" s="1304">
        <v>22</v>
      </c>
      <c r="J13" s="1728">
        <f t="shared" ref="J13:J18" si="0">H13*I13</f>
        <v>726</v>
      </c>
      <c r="K13" s="479"/>
      <c r="L13" s="480" t="s">
        <v>4614</v>
      </c>
      <c r="M13" s="860"/>
      <c r="N13" s="1729" t="s">
        <v>4612</v>
      </c>
      <c r="O13" s="851">
        <v>46065</v>
      </c>
      <c r="P13" s="852"/>
      <c r="Q13" s="853">
        <v>46091</v>
      </c>
      <c r="R13" s="822">
        <v>46092</v>
      </c>
      <c r="S13" s="854"/>
    </row>
    <row r="14" spans="1:19" ht="18" customHeight="1">
      <c r="A14" s="841" t="s">
        <v>200</v>
      </c>
      <c r="B14" s="1727" t="s">
        <v>4609</v>
      </c>
      <c r="C14" s="817"/>
      <c r="D14" s="842">
        <f>D13+1</f>
        <v>3</v>
      </c>
      <c r="E14" s="1279" t="s">
        <v>175</v>
      </c>
      <c r="F14" s="1279" t="s">
        <v>175</v>
      </c>
      <c r="G14" s="861" t="s">
        <v>4615</v>
      </c>
      <c r="H14" s="862">
        <v>1</v>
      </c>
      <c r="I14" s="863">
        <v>623</v>
      </c>
      <c r="J14" s="1728">
        <f t="shared" si="0"/>
        <v>623</v>
      </c>
      <c r="K14" s="479"/>
      <c r="L14" s="480" t="s">
        <v>4616</v>
      </c>
      <c r="M14" s="864"/>
      <c r="N14" s="1729" t="s">
        <v>4612</v>
      </c>
      <c r="O14" s="851">
        <v>46065</v>
      </c>
      <c r="P14" s="852"/>
      <c r="Q14" s="853">
        <v>46091</v>
      </c>
      <c r="R14" s="822">
        <v>46092</v>
      </c>
      <c r="S14" s="854"/>
    </row>
    <row r="15" spans="1:19" ht="18" customHeight="1">
      <c r="A15" s="855" t="s">
        <v>123</v>
      </c>
      <c r="B15" s="1727" t="s">
        <v>4609</v>
      </c>
      <c r="C15" s="817"/>
      <c r="D15" s="842">
        <f t="shared" ref="D15:D18" si="1">D14+1</f>
        <v>4</v>
      </c>
      <c r="E15" s="1279" t="s">
        <v>4617</v>
      </c>
      <c r="F15" s="1279" t="s">
        <v>175</v>
      </c>
      <c r="G15" s="861" t="s">
        <v>4618</v>
      </c>
      <c r="H15" s="862">
        <v>1</v>
      </c>
      <c r="I15" s="863">
        <v>1820</v>
      </c>
      <c r="J15" s="1728">
        <f t="shared" si="0"/>
        <v>1820</v>
      </c>
      <c r="K15" s="479"/>
      <c r="L15" s="480" t="s">
        <v>4619</v>
      </c>
      <c r="M15" s="864"/>
      <c r="N15" s="1729" t="s">
        <v>4612</v>
      </c>
      <c r="O15" s="851">
        <v>46065</v>
      </c>
      <c r="P15" s="852"/>
      <c r="Q15" s="853">
        <v>46091</v>
      </c>
      <c r="R15" s="822">
        <v>46092</v>
      </c>
      <c r="S15" s="854"/>
    </row>
    <row r="16" spans="1:19" ht="18" customHeight="1">
      <c r="A16" s="855" t="s">
        <v>123</v>
      </c>
      <c r="B16" s="1727" t="s">
        <v>4609</v>
      </c>
      <c r="C16" s="817"/>
      <c r="D16" s="842">
        <f t="shared" si="1"/>
        <v>5</v>
      </c>
      <c r="E16" s="1279" t="s">
        <v>175</v>
      </c>
      <c r="F16" s="1279" t="s">
        <v>175</v>
      </c>
      <c r="G16" s="861" t="s">
        <v>813</v>
      </c>
      <c r="H16" s="862">
        <v>4</v>
      </c>
      <c r="I16" s="863">
        <v>112</v>
      </c>
      <c r="J16" s="1728">
        <f t="shared" si="0"/>
        <v>448</v>
      </c>
      <c r="K16" s="479"/>
      <c r="L16" s="480" t="s">
        <v>666</v>
      </c>
      <c r="M16" s="864"/>
      <c r="N16" s="1729" t="s">
        <v>4612</v>
      </c>
      <c r="O16" s="851">
        <v>46065</v>
      </c>
      <c r="P16" s="852"/>
      <c r="Q16" s="853">
        <v>46091</v>
      </c>
      <c r="R16" s="822">
        <v>46092</v>
      </c>
      <c r="S16" s="854"/>
    </row>
    <row r="17" spans="1:19" ht="18" customHeight="1">
      <c r="A17" s="855" t="s">
        <v>123</v>
      </c>
      <c r="B17" s="1727" t="s">
        <v>4609</v>
      </c>
      <c r="C17" s="817"/>
      <c r="D17" s="842">
        <f t="shared" si="1"/>
        <v>6</v>
      </c>
      <c r="E17" s="1279" t="s">
        <v>175</v>
      </c>
      <c r="F17" s="1279" t="s">
        <v>175</v>
      </c>
      <c r="G17" s="861" t="s">
        <v>3673</v>
      </c>
      <c r="H17" s="862">
        <v>4</v>
      </c>
      <c r="I17" s="863">
        <v>120</v>
      </c>
      <c r="J17" s="1728">
        <f t="shared" si="0"/>
        <v>480</v>
      </c>
      <c r="K17" s="479"/>
      <c r="L17" s="480" t="s">
        <v>666</v>
      </c>
      <c r="M17" s="864"/>
      <c r="N17" s="1729" t="s">
        <v>4612</v>
      </c>
      <c r="O17" s="851">
        <v>46065</v>
      </c>
      <c r="P17" s="852"/>
      <c r="Q17" s="853">
        <v>46091</v>
      </c>
      <c r="R17" s="822">
        <v>46092</v>
      </c>
      <c r="S17" s="854"/>
    </row>
    <row r="18" spans="1:19" ht="18" customHeight="1">
      <c r="A18" s="855" t="s">
        <v>123</v>
      </c>
      <c r="B18" s="1727" t="s">
        <v>4609</v>
      </c>
      <c r="C18" s="817"/>
      <c r="D18" s="842">
        <f t="shared" si="1"/>
        <v>7</v>
      </c>
      <c r="E18" s="1279" t="s">
        <v>175</v>
      </c>
      <c r="F18" s="1279" t="s">
        <v>175</v>
      </c>
      <c r="G18" s="861" t="s">
        <v>3629</v>
      </c>
      <c r="H18" s="862">
        <v>1</v>
      </c>
      <c r="I18" s="863">
        <v>120</v>
      </c>
      <c r="J18" s="1728">
        <f t="shared" si="0"/>
        <v>120</v>
      </c>
      <c r="K18" s="479"/>
      <c r="L18" s="480" t="s">
        <v>666</v>
      </c>
      <c r="M18" s="864"/>
      <c r="N18" s="1729" t="s">
        <v>4612</v>
      </c>
      <c r="O18" s="851">
        <v>46065</v>
      </c>
      <c r="P18" s="852"/>
      <c r="Q18" s="853">
        <v>46091</v>
      </c>
      <c r="R18" s="822">
        <v>46092</v>
      </c>
      <c r="S18" s="854"/>
    </row>
    <row r="19" spans="1:19" ht="18" customHeight="1">
      <c r="A19" s="831"/>
      <c r="B19" s="831"/>
      <c r="C19" s="817"/>
      <c r="D19" s="1730"/>
      <c r="E19" s="1208"/>
      <c r="F19" s="1208"/>
      <c r="G19" s="879"/>
      <c r="H19" s="831"/>
      <c r="I19" s="880"/>
      <c r="J19" s="880"/>
      <c r="K19" s="479"/>
      <c r="L19" s="480"/>
      <c r="M19" s="864"/>
      <c r="N19" s="839"/>
      <c r="O19" s="851"/>
      <c r="P19" s="1731"/>
      <c r="Q19" s="853"/>
      <c r="R19" s="853"/>
      <c r="S19" s="854"/>
    </row>
    <row r="20" spans="1:19" ht="18" customHeight="1">
      <c r="A20" s="831"/>
      <c r="B20" s="831"/>
      <c r="C20" s="817"/>
      <c r="D20" s="898"/>
      <c r="E20" s="819"/>
      <c r="F20" s="929"/>
      <c r="G20" s="1732">
        <f>SUM(J12:J19)</f>
        <v>20609</v>
      </c>
      <c r="H20" s="1733"/>
      <c r="I20" s="1733"/>
      <c r="J20" s="1733"/>
      <c r="K20" s="1734"/>
      <c r="L20" s="930"/>
      <c r="M20" s="838"/>
      <c r="N20" s="839"/>
      <c r="O20" s="832"/>
      <c r="P20" s="823"/>
      <c r="Q20" s="823"/>
      <c r="R20" s="822"/>
      <c r="S20" s="840"/>
    </row>
    <row r="21" spans="1:19" ht="18" customHeight="1">
      <c r="A21" s="831"/>
      <c r="B21" s="831"/>
      <c r="C21" s="817"/>
      <c r="D21" s="898"/>
      <c r="E21" s="899"/>
      <c r="F21" s="900"/>
      <c r="G21" s="901"/>
      <c r="H21" s="901"/>
      <c r="I21" s="901"/>
      <c r="J21" s="901"/>
      <c r="K21" s="1734"/>
      <c r="L21" s="930"/>
      <c r="M21" s="838"/>
      <c r="N21" s="839"/>
      <c r="O21" s="832"/>
      <c r="P21" s="823"/>
      <c r="Q21" s="823"/>
      <c r="R21" s="822"/>
      <c r="S21" s="840"/>
    </row>
    <row r="22" spans="1:19" ht="18" customHeight="1">
      <c r="A22" s="831"/>
      <c r="B22" s="831"/>
      <c r="C22" s="817"/>
      <c r="D22" s="898"/>
      <c r="E22" s="1735"/>
      <c r="F22" s="900"/>
      <c r="G22" s="901"/>
      <c r="H22" s="901"/>
      <c r="I22" s="901"/>
      <c r="J22" s="901"/>
      <c r="K22" s="1734"/>
      <c r="L22" s="930"/>
      <c r="M22" s="908"/>
      <c r="N22" s="839"/>
      <c r="O22" s="832"/>
      <c r="P22" s="823"/>
      <c r="Q22" s="823"/>
      <c r="R22" s="822"/>
      <c r="S22" s="840"/>
    </row>
    <row r="23" spans="1:19" ht="18" customHeight="1">
      <c r="A23" s="831"/>
      <c r="B23" s="831"/>
      <c r="C23" s="817"/>
      <c r="D23" s="898"/>
      <c r="E23" s="1735"/>
      <c r="F23" s="900"/>
      <c r="G23" s="901"/>
      <c r="H23" s="901"/>
      <c r="I23" s="901"/>
      <c r="J23" s="901"/>
      <c r="K23" s="1734"/>
      <c r="L23" s="930"/>
      <c r="M23" s="908"/>
      <c r="N23" s="839"/>
      <c r="O23" s="832"/>
      <c r="P23" s="823"/>
      <c r="Q23" s="823"/>
      <c r="R23" s="822"/>
      <c r="S23" s="840"/>
    </row>
    <row r="24" spans="1:19" ht="18" customHeight="1">
      <c r="B24" s="852"/>
      <c r="D24" s="833" t="s">
        <v>4620</v>
      </c>
      <c r="E24" s="834"/>
      <c r="F24" s="834"/>
      <c r="G24" s="835"/>
      <c r="H24" s="836"/>
      <c r="I24" s="836"/>
      <c r="J24" s="827"/>
      <c r="K24" s="828"/>
      <c r="L24" s="1736"/>
      <c r="M24" s="838"/>
      <c r="N24" s="839"/>
      <c r="O24" s="832"/>
      <c r="P24" s="823"/>
      <c r="Q24" s="823"/>
      <c r="R24" s="822"/>
      <c r="S24" s="840"/>
    </row>
    <row r="25" spans="1:19" ht="18" customHeight="1">
      <c r="A25" s="841" t="s">
        <v>123</v>
      </c>
      <c r="B25" s="1727" t="s">
        <v>4621</v>
      </c>
      <c r="C25" s="817"/>
      <c r="D25" s="842">
        <f>D18+1</f>
        <v>8</v>
      </c>
      <c r="E25" s="1279" t="s">
        <v>175</v>
      </c>
      <c r="F25" s="1279" t="s">
        <v>175</v>
      </c>
      <c r="G25" s="844" t="s">
        <v>4622</v>
      </c>
      <c r="H25" s="845">
        <v>64</v>
      </c>
      <c r="I25" s="845">
        <v>594</v>
      </c>
      <c r="J25" s="1728">
        <f>H25*I25</f>
        <v>38016</v>
      </c>
      <c r="K25" s="847"/>
      <c r="L25" s="1737" t="s">
        <v>1092</v>
      </c>
      <c r="M25" s="908"/>
      <c r="N25" s="1729" t="s">
        <v>4612</v>
      </c>
      <c r="O25" s="851">
        <v>46065</v>
      </c>
      <c r="P25" s="852"/>
      <c r="Q25" s="853">
        <v>46091</v>
      </c>
      <c r="R25" s="822">
        <v>46092</v>
      </c>
      <c r="S25" s="854"/>
    </row>
    <row r="26" spans="1:19" ht="18" customHeight="1">
      <c r="A26" s="855" t="s">
        <v>123</v>
      </c>
      <c r="B26" s="1727" t="s">
        <v>4621</v>
      </c>
      <c r="C26" s="817"/>
      <c r="D26" s="842">
        <f t="shared" ref="D26:D54" si="2">D25+1</f>
        <v>9</v>
      </c>
      <c r="E26" s="1279" t="s">
        <v>175</v>
      </c>
      <c r="F26" s="1279" t="s">
        <v>175</v>
      </c>
      <c r="G26" s="844" t="s">
        <v>4623</v>
      </c>
      <c r="H26" s="845">
        <v>8</v>
      </c>
      <c r="I26" s="845">
        <v>388</v>
      </c>
      <c r="J26" s="1728">
        <f t="shared" ref="J26:J54" si="3">H26*I26</f>
        <v>3104</v>
      </c>
      <c r="K26" s="847"/>
      <c r="L26" s="848" t="s">
        <v>4624</v>
      </c>
      <c r="M26" s="838"/>
      <c r="N26" s="1729" t="s">
        <v>4612</v>
      </c>
      <c r="O26" s="851">
        <v>46065</v>
      </c>
      <c r="P26" s="852"/>
      <c r="Q26" s="853">
        <v>46091</v>
      </c>
      <c r="R26" s="822">
        <v>46092</v>
      </c>
      <c r="S26" s="854"/>
    </row>
    <row r="27" spans="1:19" ht="18" customHeight="1">
      <c r="A27" s="855" t="s">
        <v>123</v>
      </c>
      <c r="B27" s="1727" t="s">
        <v>4621</v>
      </c>
      <c r="C27" s="817"/>
      <c r="D27" s="842">
        <f t="shared" si="2"/>
        <v>10</v>
      </c>
      <c r="E27" s="1279" t="s">
        <v>175</v>
      </c>
      <c r="F27" s="1279" t="s">
        <v>175</v>
      </c>
      <c r="G27" s="844" t="s">
        <v>4625</v>
      </c>
      <c r="H27" s="845">
        <v>16</v>
      </c>
      <c r="I27" s="845">
        <v>40</v>
      </c>
      <c r="J27" s="1728">
        <f t="shared" si="3"/>
        <v>640</v>
      </c>
      <c r="K27" s="847"/>
      <c r="L27" s="848" t="s">
        <v>3817</v>
      </c>
      <c r="M27" s="838"/>
      <c r="N27" s="1729" t="s">
        <v>4612</v>
      </c>
      <c r="O27" s="851">
        <v>46065</v>
      </c>
      <c r="P27" s="852"/>
      <c r="Q27" s="853">
        <v>46091</v>
      </c>
      <c r="R27" s="822">
        <v>46092</v>
      </c>
      <c r="S27" s="854"/>
    </row>
    <row r="28" spans="1:19" ht="18" customHeight="1">
      <c r="A28" s="855" t="s">
        <v>123</v>
      </c>
      <c r="B28" s="1727" t="s">
        <v>4621</v>
      </c>
      <c r="C28" s="817"/>
      <c r="D28" s="842">
        <f t="shared" si="2"/>
        <v>11</v>
      </c>
      <c r="E28" s="1279" t="s">
        <v>175</v>
      </c>
      <c r="F28" s="1279" t="s">
        <v>175</v>
      </c>
      <c r="G28" s="844" t="s">
        <v>4626</v>
      </c>
      <c r="H28" s="845">
        <v>6</v>
      </c>
      <c r="I28" s="845">
        <v>1999</v>
      </c>
      <c r="J28" s="1728">
        <f t="shared" si="3"/>
        <v>11994</v>
      </c>
      <c r="K28" s="847"/>
      <c r="L28" s="848" t="s">
        <v>3817</v>
      </c>
      <c r="M28" s="838"/>
      <c r="N28" s="1729" t="s">
        <v>4612</v>
      </c>
      <c r="O28" s="851">
        <v>46065</v>
      </c>
      <c r="P28" s="852"/>
      <c r="Q28" s="853">
        <v>46091</v>
      </c>
      <c r="R28" s="822">
        <v>46092</v>
      </c>
      <c r="S28" s="854"/>
    </row>
    <row r="29" spans="1:19" ht="18" customHeight="1">
      <c r="A29" s="855" t="s">
        <v>123</v>
      </c>
      <c r="B29" s="1727" t="s">
        <v>4621</v>
      </c>
      <c r="C29" s="817"/>
      <c r="D29" s="842">
        <f t="shared" si="2"/>
        <v>12</v>
      </c>
      <c r="E29" s="1279" t="s">
        <v>175</v>
      </c>
      <c r="F29" s="1279" t="s">
        <v>175</v>
      </c>
      <c r="G29" s="844" t="s">
        <v>4627</v>
      </c>
      <c r="H29" s="845">
        <v>1</v>
      </c>
      <c r="I29" s="845">
        <v>2880</v>
      </c>
      <c r="J29" s="1728">
        <f t="shared" si="3"/>
        <v>2880</v>
      </c>
      <c r="K29" s="847"/>
      <c r="L29" s="848" t="s">
        <v>3817</v>
      </c>
      <c r="M29" s="838"/>
      <c r="N29" s="1729" t="s">
        <v>4612</v>
      </c>
      <c r="O29" s="851">
        <v>46065</v>
      </c>
      <c r="P29" s="852"/>
      <c r="Q29" s="853">
        <v>46091</v>
      </c>
      <c r="R29" s="822">
        <v>46092</v>
      </c>
      <c r="S29" s="854"/>
    </row>
    <row r="30" spans="1:19" ht="18" customHeight="1">
      <c r="A30" s="855" t="s">
        <v>123</v>
      </c>
      <c r="B30" s="1727" t="s">
        <v>4621</v>
      </c>
      <c r="C30" s="817"/>
      <c r="D30" s="842">
        <f t="shared" si="2"/>
        <v>13</v>
      </c>
      <c r="E30" s="1279" t="s">
        <v>175</v>
      </c>
      <c r="F30" s="1279" t="s">
        <v>175</v>
      </c>
      <c r="G30" s="844" t="s">
        <v>4628</v>
      </c>
      <c r="H30" s="845">
        <v>2</v>
      </c>
      <c r="I30" s="845">
        <v>3435</v>
      </c>
      <c r="J30" s="1728">
        <f t="shared" si="3"/>
        <v>6870</v>
      </c>
      <c r="K30" s="847"/>
      <c r="L30" s="848" t="s">
        <v>3817</v>
      </c>
      <c r="M30" s="838"/>
      <c r="N30" s="1729" t="s">
        <v>4612</v>
      </c>
      <c r="O30" s="851">
        <v>46065</v>
      </c>
      <c r="P30" s="852"/>
      <c r="Q30" s="853">
        <v>46091</v>
      </c>
      <c r="R30" s="822">
        <v>46092</v>
      </c>
      <c r="S30" s="854"/>
    </row>
    <row r="31" spans="1:19" ht="18" customHeight="1">
      <c r="A31" s="855" t="s">
        <v>123</v>
      </c>
      <c r="B31" s="1727" t="s">
        <v>4621</v>
      </c>
      <c r="C31" s="817"/>
      <c r="D31" s="842">
        <f t="shared" si="2"/>
        <v>14</v>
      </c>
      <c r="E31" s="1279" t="s">
        <v>175</v>
      </c>
      <c r="F31" s="1279" t="s">
        <v>175</v>
      </c>
      <c r="G31" s="844" t="s">
        <v>4629</v>
      </c>
      <c r="H31" s="845">
        <v>6</v>
      </c>
      <c r="I31" s="845">
        <v>1584</v>
      </c>
      <c r="J31" s="1728">
        <f t="shared" si="3"/>
        <v>9504</v>
      </c>
      <c r="K31" s="847"/>
      <c r="L31" s="848" t="s">
        <v>3817</v>
      </c>
      <c r="M31" s="838"/>
      <c r="N31" s="1729" t="s">
        <v>4612</v>
      </c>
      <c r="O31" s="851">
        <v>46065</v>
      </c>
      <c r="P31" s="852"/>
      <c r="Q31" s="853">
        <v>46091</v>
      </c>
      <c r="R31" s="822">
        <v>46092</v>
      </c>
      <c r="S31" s="854"/>
    </row>
    <row r="32" spans="1:19" ht="18" customHeight="1">
      <c r="A32" s="855" t="s">
        <v>123</v>
      </c>
      <c r="B32" s="1727" t="s">
        <v>4621</v>
      </c>
      <c r="C32" s="817"/>
      <c r="D32" s="842">
        <f t="shared" si="2"/>
        <v>15</v>
      </c>
      <c r="E32" s="1279" t="s">
        <v>175</v>
      </c>
      <c r="F32" s="1279" t="s">
        <v>175</v>
      </c>
      <c r="G32" s="844" t="s">
        <v>4630</v>
      </c>
      <c r="H32" s="845">
        <v>20</v>
      </c>
      <c r="I32" s="845">
        <v>118</v>
      </c>
      <c r="J32" s="1728">
        <f t="shared" si="3"/>
        <v>2360</v>
      </c>
      <c r="K32" s="847"/>
      <c r="L32" s="848" t="s">
        <v>4631</v>
      </c>
      <c r="M32" s="838"/>
      <c r="N32" s="1729" t="s">
        <v>4612</v>
      </c>
      <c r="O32" s="851">
        <v>46065</v>
      </c>
      <c r="P32" s="852"/>
      <c r="Q32" s="853">
        <v>46091</v>
      </c>
      <c r="R32" s="822">
        <v>46092</v>
      </c>
      <c r="S32" s="854"/>
    </row>
    <row r="33" spans="1:19" ht="18" customHeight="1">
      <c r="A33" s="855" t="s">
        <v>123</v>
      </c>
      <c r="B33" s="1727" t="s">
        <v>4621</v>
      </c>
      <c r="C33" s="817"/>
      <c r="D33" s="842">
        <f t="shared" si="2"/>
        <v>16</v>
      </c>
      <c r="E33" s="1279" t="s">
        <v>175</v>
      </c>
      <c r="F33" s="1279" t="s">
        <v>175</v>
      </c>
      <c r="G33" s="844" t="s">
        <v>4632</v>
      </c>
      <c r="H33" s="845">
        <v>4</v>
      </c>
      <c r="I33" s="845">
        <v>1584</v>
      </c>
      <c r="J33" s="1728">
        <f t="shared" si="3"/>
        <v>6336</v>
      </c>
      <c r="K33" s="847"/>
      <c r="L33" s="848" t="s">
        <v>3817</v>
      </c>
      <c r="M33" s="838"/>
      <c r="N33" s="1729" t="s">
        <v>4612</v>
      </c>
      <c r="O33" s="851">
        <v>46065</v>
      </c>
      <c r="P33" s="852"/>
      <c r="Q33" s="853">
        <v>46091</v>
      </c>
      <c r="R33" s="822">
        <v>46092</v>
      </c>
      <c r="S33" s="854"/>
    </row>
    <row r="34" spans="1:19" ht="18" customHeight="1">
      <c r="A34" s="855" t="s">
        <v>123</v>
      </c>
      <c r="B34" s="1727" t="s">
        <v>4621</v>
      </c>
      <c r="C34" s="817"/>
      <c r="D34" s="842">
        <f>D33+1</f>
        <v>17</v>
      </c>
      <c r="E34" s="1279" t="s">
        <v>175</v>
      </c>
      <c r="F34" s="1279" t="s">
        <v>175</v>
      </c>
      <c r="G34" s="844" t="s">
        <v>4633</v>
      </c>
      <c r="H34" s="845">
        <v>4</v>
      </c>
      <c r="I34" s="845">
        <v>1584</v>
      </c>
      <c r="J34" s="1728">
        <f t="shared" si="3"/>
        <v>6336</v>
      </c>
      <c r="K34" s="847"/>
      <c r="L34" s="848" t="s">
        <v>3817</v>
      </c>
      <c r="M34" s="838"/>
      <c r="N34" s="1729" t="s">
        <v>4612</v>
      </c>
      <c r="O34" s="851">
        <v>46065</v>
      </c>
      <c r="P34" s="852"/>
      <c r="Q34" s="853">
        <v>46091</v>
      </c>
      <c r="R34" s="822">
        <v>46092</v>
      </c>
      <c r="S34" s="854"/>
    </row>
    <row r="35" spans="1:19" ht="18" customHeight="1">
      <c r="A35" s="855" t="s">
        <v>123</v>
      </c>
      <c r="B35" s="1727" t="s">
        <v>4621</v>
      </c>
      <c r="C35" s="817"/>
      <c r="D35" s="842">
        <f t="shared" si="2"/>
        <v>18</v>
      </c>
      <c r="E35" s="1279" t="s">
        <v>175</v>
      </c>
      <c r="F35" s="1279" t="s">
        <v>175</v>
      </c>
      <c r="G35" s="844" t="s">
        <v>4634</v>
      </c>
      <c r="H35" s="845">
        <v>2</v>
      </c>
      <c r="I35" s="845">
        <v>5454</v>
      </c>
      <c r="J35" s="1728">
        <f t="shared" si="3"/>
        <v>10908</v>
      </c>
      <c r="K35" s="847"/>
      <c r="L35" s="848" t="s">
        <v>3817</v>
      </c>
      <c r="M35" s="838"/>
      <c r="N35" s="1729" t="s">
        <v>4612</v>
      </c>
      <c r="O35" s="851">
        <v>46065</v>
      </c>
      <c r="P35" s="852"/>
      <c r="Q35" s="853">
        <v>46091</v>
      </c>
      <c r="R35" s="822">
        <v>46092</v>
      </c>
      <c r="S35" s="854"/>
    </row>
    <row r="36" spans="1:19" ht="18" customHeight="1">
      <c r="A36" s="855" t="s">
        <v>200</v>
      </c>
      <c r="B36" s="1727" t="s">
        <v>4621</v>
      </c>
      <c r="C36" s="817"/>
      <c r="D36" s="842">
        <f>D35+1</f>
        <v>19</v>
      </c>
      <c r="E36" s="1279" t="s">
        <v>175</v>
      </c>
      <c r="F36" s="1279" t="s">
        <v>175</v>
      </c>
      <c r="G36" s="844" t="s">
        <v>4635</v>
      </c>
      <c r="H36" s="845">
        <v>4</v>
      </c>
      <c r="I36" s="845">
        <v>1171</v>
      </c>
      <c r="J36" s="1728">
        <f t="shared" si="3"/>
        <v>4684</v>
      </c>
      <c r="K36" s="847"/>
      <c r="L36" s="848" t="s">
        <v>4636</v>
      </c>
      <c r="M36" s="838"/>
      <c r="N36" s="1729" t="s">
        <v>4612</v>
      </c>
      <c r="O36" s="851">
        <v>46065</v>
      </c>
      <c r="P36" s="852"/>
      <c r="Q36" s="853">
        <v>46091</v>
      </c>
      <c r="R36" s="822">
        <v>46092</v>
      </c>
      <c r="S36" s="854"/>
    </row>
    <row r="37" spans="1:19" ht="18" customHeight="1">
      <c r="A37" s="855" t="s">
        <v>123</v>
      </c>
      <c r="B37" s="1727" t="s">
        <v>4621</v>
      </c>
      <c r="C37" s="817"/>
      <c r="D37" s="842">
        <f t="shared" si="2"/>
        <v>20</v>
      </c>
      <c r="E37" s="1279" t="s">
        <v>175</v>
      </c>
      <c r="F37" s="1279" t="s">
        <v>175</v>
      </c>
      <c r="G37" s="844" t="s">
        <v>353</v>
      </c>
      <c r="H37" s="845">
        <v>81</v>
      </c>
      <c r="I37" s="1478">
        <v>18</v>
      </c>
      <c r="J37" s="1728">
        <f t="shared" si="3"/>
        <v>1458</v>
      </c>
      <c r="K37" s="847"/>
      <c r="L37" s="848" t="s">
        <v>4637</v>
      </c>
      <c r="M37" s="838"/>
      <c r="N37" s="1729" t="s">
        <v>4612</v>
      </c>
      <c r="O37" s="851">
        <v>46065</v>
      </c>
      <c r="P37" s="852"/>
      <c r="Q37" s="853">
        <v>46091</v>
      </c>
      <c r="R37" s="822">
        <v>46092</v>
      </c>
      <c r="S37" s="854"/>
    </row>
    <row r="38" spans="1:19" ht="18" customHeight="1">
      <c r="A38" s="855" t="s">
        <v>200</v>
      </c>
      <c r="B38" s="1727" t="s">
        <v>4621</v>
      </c>
      <c r="C38" s="817"/>
      <c r="D38" s="842">
        <f t="shared" si="2"/>
        <v>21</v>
      </c>
      <c r="E38" s="1279" t="s">
        <v>175</v>
      </c>
      <c r="F38" s="1279" t="s">
        <v>175</v>
      </c>
      <c r="G38" s="844" t="s">
        <v>4638</v>
      </c>
      <c r="H38" s="845">
        <v>4</v>
      </c>
      <c r="I38" s="845">
        <v>1222</v>
      </c>
      <c r="J38" s="1728">
        <f t="shared" si="3"/>
        <v>4888</v>
      </c>
      <c r="K38" s="847"/>
      <c r="L38" s="848" t="s">
        <v>4636</v>
      </c>
      <c r="M38" s="838"/>
      <c r="N38" s="1729" t="s">
        <v>4612</v>
      </c>
      <c r="O38" s="851">
        <v>46065</v>
      </c>
      <c r="P38" s="852"/>
      <c r="Q38" s="853">
        <v>46091</v>
      </c>
      <c r="R38" s="822">
        <v>46092</v>
      </c>
      <c r="S38" s="854"/>
    </row>
    <row r="39" spans="1:19" ht="18" customHeight="1">
      <c r="A39" s="855" t="s">
        <v>200</v>
      </c>
      <c r="B39" s="1727" t="s">
        <v>4621</v>
      </c>
      <c r="C39" s="817"/>
      <c r="D39" s="842">
        <f>D38+1</f>
        <v>22</v>
      </c>
      <c r="E39" s="1279" t="s">
        <v>175</v>
      </c>
      <c r="F39" s="1279" t="s">
        <v>175</v>
      </c>
      <c r="G39" s="844" t="s">
        <v>4639</v>
      </c>
      <c r="H39" s="845">
        <v>4</v>
      </c>
      <c r="I39" s="845">
        <v>2596</v>
      </c>
      <c r="J39" s="1728">
        <f t="shared" si="3"/>
        <v>10384</v>
      </c>
      <c r="K39" s="847"/>
      <c r="L39" s="848" t="s">
        <v>4636</v>
      </c>
      <c r="M39" s="838"/>
      <c r="N39" s="1729" t="s">
        <v>4612</v>
      </c>
      <c r="O39" s="851">
        <v>46065</v>
      </c>
      <c r="P39" s="852"/>
      <c r="Q39" s="853">
        <v>46091</v>
      </c>
      <c r="R39" s="822">
        <v>46092</v>
      </c>
      <c r="S39" s="854"/>
    </row>
    <row r="40" spans="1:19" ht="18" customHeight="1">
      <c r="A40" s="855" t="s">
        <v>123</v>
      </c>
      <c r="B40" s="1727" t="s">
        <v>4621</v>
      </c>
      <c r="C40" s="817"/>
      <c r="D40" s="842">
        <f>D39+1</f>
        <v>23</v>
      </c>
      <c r="E40" s="1279" t="s">
        <v>175</v>
      </c>
      <c r="F40" s="1279" t="s">
        <v>175</v>
      </c>
      <c r="G40" s="844" t="s">
        <v>4640</v>
      </c>
      <c r="H40" s="845">
        <v>16</v>
      </c>
      <c r="I40" s="1478">
        <v>55</v>
      </c>
      <c r="J40" s="1728">
        <f t="shared" si="3"/>
        <v>880</v>
      </c>
      <c r="K40" s="847"/>
      <c r="L40" s="848" t="s">
        <v>4641</v>
      </c>
      <c r="M40" s="838"/>
      <c r="N40" s="1729" t="s">
        <v>4612</v>
      </c>
      <c r="O40" s="851">
        <v>46065</v>
      </c>
      <c r="P40" s="852"/>
      <c r="Q40" s="853">
        <v>46091</v>
      </c>
      <c r="R40" s="822">
        <v>46092</v>
      </c>
      <c r="S40" s="854"/>
    </row>
    <row r="41" spans="1:19" ht="18" customHeight="1">
      <c r="A41" s="855" t="s">
        <v>200</v>
      </c>
      <c r="B41" s="1727" t="s">
        <v>4621</v>
      </c>
      <c r="C41" s="817"/>
      <c r="D41" s="842">
        <f t="shared" si="2"/>
        <v>24</v>
      </c>
      <c r="E41" s="1279" t="s">
        <v>175</v>
      </c>
      <c r="F41" s="1279" t="s">
        <v>175</v>
      </c>
      <c r="G41" s="844" t="s">
        <v>4642</v>
      </c>
      <c r="H41" s="845">
        <v>4</v>
      </c>
      <c r="I41" s="845">
        <v>2688</v>
      </c>
      <c r="J41" s="1728">
        <f t="shared" si="3"/>
        <v>10752</v>
      </c>
      <c r="K41" s="847"/>
      <c r="L41" s="848" t="s">
        <v>4636</v>
      </c>
      <c r="M41" s="838"/>
      <c r="N41" s="1729" t="s">
        <v>4612</v>
      </c>
      <c r="O41" s="851">
        <v>46065</v>
      </c>
      <c r="P41" s="852"/>
      <c r="Q41" s="853">
        <v>46091</v>
      </c>
      <c r="R41" s="822">
        <v>46092</v>
      </c>
      <c r="S41" s="854"/>
    </row>
    <row r="42" spans="1:19" ht="18" customHeight="1">
      <c r="A42" s="1738" t="s">
        <v>814</v>
      </c>
      <c r="B42" s="1727" t="s">
        <v>4621</v>
      </c>
      <c r="C42" s="817"/>
      <c r="D42" s="842">
        <f>D41+1</f>
        <v>25</v>
      </c>
      <c r="E42" s="856" t="s">
        <v>174</v>
      </c>
      <c r="F42" s="1279" t="s">
        <v>175</v>
      </c>
      <c r="G42" s="844" t="s">
        <v>4643</v>
      </c>
      <c r="H42" s="845">
        <v>1</v>
      </c>
      <c r="I42" s="1739">
        <v>46981</v>
      </c>
      <c r="J42" s="1728">
        <f t="shared" si="3"/>
        <v>46981</v>
      </c>
      <c r="K42" s="847"/>
      <c r="L42" s="848" t="s">
        <v>4644</v>
      </c>
      <c r="M42" s="838"/>
      <c r="N42" s="1729" t="s">
        <v>4612</v>
      </c>
      <c r="O42" s="851">
        <v>46065</v>
      </c>
      <c r="P42" s="852"/>
      <c r="Q42" s="853">
        <v>46091</v>
      </c>
      <c r="R42" s="822">
        <v>46092</v>
      </c>
      <c r="S42" s="854"/>
    </row>
    <row r="43" spans="1:19" ht="18" customHeight="1">
      <c r="A43" s="855" t="s">
        <v>123</v>
      </c>
      <c r="B43" s="1727" t="s">
        <v>4621</v>
      </c>
      <c r="C43" s="817"/>
      <c r="D43" s="842">
        <f t="shared" si="2"/>
        <v>26</v>
      </c>
      <c r="E43" s="1279" t="s">
        <v>175</v>
      </c>
      <c r="F43" s="1279" t="s">
        <v>175</v>
      </c>
      <c r="G43" s="844" t="s">
        <v>4645</v>
      </c>
      <c r="H43" s="845">
        <v>4</v>
      </c>
      <c r="I43" s="845">
        <v>1118</v>
      </c>
      <c r="J43" s="1728">
        <f t="shared" si="3"/>
        <v>4472</v>
      </c>
      <c r="K43" s="847"/>
      <c r="L43" s="848" t="s">
        <v>4646</v>
      </c>
      <c r="M43" s="838"/>
      <c r="N43" s="1729" t="s">
        <v>4612</v>
      </c>
      <c r="O43" s="851">
        <v>46065</v>
      </c>
      <c r="P43" s="852"/>
      <c r="Q43" s="853">
        <v>46091</v>
      </c>
      <c r="R43" s="822">
        <v>46092</v>
      </c>
      <c r="S43" s="854"/>
    </row>
    <row r="44" spans="1:19" ht="18" customHeight="1">
      <c r="A44" s="855" t="s">
        <v>123</v>
      </c>
      <c r="B44" s="1727" t="s">
        <v>4621</v>
      </c>
      <c r="C44" s="817"/>
      <c r="D44" s="842">
        <f t="shared" si="2"/>
        <v>27</v>
      </c>
      <c r="E44" s="1279" t="s">
        <v>175</v>
      </c>
      <c r="F44" s="1279" t="s">
        <v>175</v>
      </c>
      <c r="G44" s="844" t="s">
        <v>332</v>
      </c>
      <c r="H44" s="845">
        <v>39</v>
      </c>
      <c r="I44" s="845">
        <v>42</v>
      </c>
      <c r="J44" s="1728">
        <f t="shared" si="3"/>
        <v>1638</v>
      </c>
      <c r="K44" s="847"/>
      <c r="L44" s="848" t="s">
        <v>4647</v>
      </c>
      <c r="M44" s="838"/>
      <c r="N44" s="1729" t="s">
        <v>4612</v>
      </c>
      <c r="O44" s="851">
        <v>46065</v>
      </c>
      <c r="P44" s="852"/>
      <c r="Q44" s="853">
        <v>46091</v>
      </c>
      <c r="R44" s="822">
        <v>46092</v>
      </c>
      <c r="S44" s="854"/>
    </row>
    <row r="45" spans="1:19" ht="18" customHeight="1">
      <c r="A45" s="855" t="s">
        <v>123</v>
      </c>
      <c r="B45" s="1727" t="s">
        <v>4621</v>
      </c>
      <c r="C45" s="817"/>
      <c r="D45" s="842">
        <f>D44+1</f>
        <v>28</v>
      </c>
      <c r="E45" s="1279" t="s">
        <v>175</v>
      </c>
      <c r="F45" s="1279" t="s">
        <v>175</v>
      </c>
      <c r="G45" s="844" t="s">
        <v>4648</v>
      </c>
      <c r="H45" s="845">
        <v>18</v>
      </c>
      <c r="I45" s="845">
        <v>14</v>
      </c>
      <c r="J45" s="1728">
        <f t="shared" si="3"/>
        <v>252</v>
      </c>
      <c r="K45" s="847"/>
      <c r="L45" s="848" t="s">
        <v>4649</v>
      </c>
      <c r="M45" s="838"/>
      <c r="N45" s="1729" t="s">
        <v>4612</v>
      </c>
      <c r="O45" s="851">
        <v>46065</v>
      </c>
      <c r="P45" s="852"/>
      <c r="Q45" s="853">
        <v>46091</v>
      </c>
      <c r="R45" s="822">
        <v>46092</v>
      </c>
      <c r="S45" s="854"/>
    </row>
    <row r="46" spans="1:19" ht="18" customHeight="1">
      <c r="A46" s="855" t="s">
        <v>123</v>
      </c>
      <c r="B46" s="1727" t="s">
        <v>4621</v>
      </c>
      <c r="C46" s="817"/>
      <c r="D46" s="842">
        <f t="shared" si="2"/>
        <v>29</v>
      </c>
      <c r="E46" s="1279" t="s">
        <v>175</v>
      </c>
      <c r="F46" s="1279" t="s">
        <v>175</v>
      </c>
      <c r="G46" s="844" t="s">
        <v>876</v>
      </c>
      <c r="H46" s="845">
        <v>12</v>
      </c>
      <c r="I46" s="845">
        <v>14</v>
      </c>
      <c r="J46" s="1728">
        <f t="shared" si="3"/>
        <v>168</v>
      </c>
      <c r="K46" s="847"/>
      <c r="L46" s="848" t="s">
        <v>4650</v>
      </c>
      <c r="M46" s="838"/>
      <c r="N46" s="1729" t="s">
        <v>4612</v>
      </c>
      <c r="O46" s="851">
        <v>46065</v>
      </c>
      <c r="P46" s="852"/>
      <c r="Q46" s="853">
        <v>46091</v>
      </c>
      <c r="R46" s="822">
        <v>46092</v>
      </c>
      <c r="S46" s="854"/>
    </row>
    <row r="47" spans="1:19" ht="18" customHeight="1">
      <c r="A47" s="1738" t="s">
        <v>814</v>
      </c>
      <c r="B47" s="1727" t="s">
        <v>4621</v>
      </c>
      <c r="C47" s="817"/>
      <c r="D47" s="842">
        <f t="shared" si="2"/>
        <v>30</v>
      </c>
      <c r="E47" s="856" t="s">
        <v>174</v>
      </c>
      <c r="F47" s="1279" t="s">
        <v>175</v>
      </c>
      <c r="G47" s="844" t="s">
        <v>4651</v>
      </c>
      <c r="H47" s="845">
        <v>1</v>
      </c>
      <c r="I47" s="1739">
        <v>44738</v>
      </c>
      <c r="J47" s="1728">
        <f t="shared" si="3"/>
        <v>44738</v>
      </c>
      <c r="K47" s="847"/>
      <c r="L47" s="848" t="s">
        <v>4652</v>
      </c>
      <c r="M47" s="838"/>
      <c r="N47" s="1729" t="s">
        <v>4612</v>
      </c>
      <c r="O47" s="851">
        <v>46065</v>
      </c>
      <c r="P47" s="852"/>
      <c r="Q47" s="853">
        <v>46091</v>
      </c>
      <c r="R47" s="822">
        <v>46092</v>
      </c>
      <c r="S47" s="854"/>
    </row>
    <row r="48" spans="1:19" ht="18" customHeight="1">
      <c r="A48" s="855" t="s">
        <v>123</v>
      </c>
      <c r="B48" s="1727" t="s">
        <v>4621</v>
      </c>
      <c r="C48" s="817"/>
      <c r="D48" s="842">
        <f t="shared" si="2"/>
        <v>31</v>
      </c>
      <c r="E48" s="1279" t="s">
        <v>175</v>
      </c>
      <c r="F48" s="1279" t="s">
        <v>175</v>
      </c>
      <c r="G48" s="844" t="s">
        <v>4645</v>
      </c>
      <c r="H48" s="845">
        <v>4</v>
      </c>
      <c r="I48" s="845">
        <v>1118</v>
      </c>
      <c r="J48" s="1728">
        <f t="shared" si="3"/>
        <v>4472</v>
      </c>
      <c r="K48" s="847"/>
      <c r="L48" s="848" t="s">
        <v>4646</v>
      </c>
      <c r="M48" s="838"/>
      <c r="N48" s="1729" t="s">
        <v>4612</v>
      </c>
      <c r="O48" s="851">
        <v>46065</v>
      </c>
      <c r="P48" s="852"/>
      <c r="Q48" s="853">
        <v>46091</v>
      </c>
      <c r="R48" s="822">
        <v>46092</v>
      </c>
      <c r="S48" s="854"/>
    </row>
    <row r="49" spans="1:19" ht="18" customHeight="1">
      <c r="A49" s="855" t="s">
        <v>123</v>
      </c>
      <c r="B49" s="1727" t="s">
        <v>4621</v>
      </c>
      <c r="C49" s="817"/>
      <c r="D49" s="842">
        <f>D48+1</f>
        <v>32</v>
      </c>
      <c r="E49" s="1279" t="s">
        <v>175</v>
      </c>
      <c r="F49" s="1279" t="s">
        <v>175</v>
      </c>
      <c r="G49" s="844" t="s">
        <v>876</v>
      </c>
      <c r="H49" s="845">
        <v>12</v>
      </c>
      <c r="I49" s="845">
        <v>14</v>
      </c>
      <c r="J49" s="1728">
        <f t="shared" si="3"/>
        <v>168</v>
      </c>
      <c r="K49" s="847"/>
      <c r="L49" s="848" t="s">
        <v>4650</v>
      </c>
      <c r="M49" s="838"/>
      <c r="N49" s="1729" t="s">
        <v>4612</v>
      </c>
      <c r="O49" s="851">
        <v>46065</v>
      </c>
      <c r="P49" s="852"/>
      <c r="Q49" s="853">
        <v>46091</v>
      </c>
      <c r="R49" s="822">
        <v>46092</v>
      </c>
      <c r="S49" s="854"/>
    </row>
    <row r="50" spans="1:19" ht="18" customHeight="1">
      <c r="A50" s="841" t="s">
        <v>200</v>
      </c>
      <c r="B50" s="1727" t="s">
        <v>4621</v>
      </c>
      <c r="C50" s="817"/>
      <c r="D50" s="842">
        <f>D49+1</f>
        <v>33</v>
      </c>
      <c r="E50" s="856" t="s">
        <v>174</v>
      </c>
      <c r="F50" s="1279" t="s">
        <v>175</v>
      </c>
      <c r="G50" s="844" t="s">
        <v>4653</v>
      </c>
      <c r="H50" s="845">
        <v>1</v>
      </c>
      <c r="I50" s="845">
        <v>53335</v>
      </c>
      <c r="J50" s="1728">
        <f t="shared" si="3"/>
        <v>53335</v>
      </c>
      <c r="K50" s="847"/>
      <c r="L50" s="848" t="s">
        <v>4654</v>
      </c>
      <c r="M50" s="838"/>
      <c r="N50" s="1729" t="s">
        <v>4612</v>
      </c>
      <c r="O50" s="851">
        <v>46065</v>
      </c>
      <c r="P50" s="852"/>
      <c r="Q50" s="853">
        <v>46091</v>
      </c>
      <c r="R50" s="822">
        <v>46092</v>
      </c>
      <c r="S50" s="854"/>
    </row>
    <row r="51" spans="1:19" ht="18" customHeight="1">
      <c r="A51" s="841" t="s">
        <v>200</v>
      </c>
      <c r="B51" s="1727" t="s">
        <v>4621</v>
      </c>
      <c r="C51" s="817"/>
      <c r="D51" s="842">
        <f>D50+1</f>
        <v>34</v>
      </c>
      <c r="E51" s="856" t="s">
        <v>174</v>
      </c>
      <c r="F51" s="1279" t="s">
        <v>175</v>
      </c>
      <c r="G51" s="844" t="s">
        <v>4655</v>
      </c>
      <c r="H51" s="845">
        <v>1</v>
      </c>
      <c r="I51" s="1739">
        <v>7191</v>
      </c>
      <c r="J51" s="1728">
        <f t="shared" si="3"/>
        <v>7191</v>
      </c>
      <c r="K51" s="847"/>
      <c r="L51" s="848" t="s">
        <v>4656</v>
      </c>
      <c r="M51" s="838"/>
      <c r="N51" s="1729" t="s">
        <v>4612</v>
      </c>
      <c r="O51" s="851">
        <v>46065</v>
      </c>
      <c r="P51" s="852"/>
      <c r="Q51" s="853">
        <v>46091</v>
      </c>
      <c r="R51" s="822">
        <v>46092</v>
      </c>
      <c r="S51" s="854"/>
    </row>
    <row r="52" spans="1:19" ht="18" customHeight="1">
      <c r="A52" s="855" t="s">
        <v>123</v>
      </c>
      <c r="B52" s="1727" t="s">
        <v>4621</v>
      </c>
      <c r="C52" s="817"/>
      <c r="D52" s="842">
        <f t="shared" si="2"/>
        <v>35</v>
      </c>
      <c r="E52" s="1279" t="s">
        <v>175</v>
      </c>
      <c r="F52" s="1279" t="s">
        <v>175</v>
      </c>
      <c r="G52" s="844" t="s">
        <v>4657</v>
      </c>
      <c r="H52" s="845">
        <v>4</v>
      </c>
      <c r="I52" s="845">
        <v>14</v>
      </c>
      <c r="J52" s="1728">
        <f t="shared" si="3"/>
        <v>56</v>
      </c>
      <c r="K52" s="847"/>
      <c r="L52" s="848" t="s">
        <v>3684</v>
      </c>
      <c r="M52" s="838"/>
      <c r="N52" s="1729" t="s">
        <v>4612</v>
      </c>
      <c r="O52" s="851">
        <v>46065</v>
      </c>
      <c r="P52" s="852"/>
      <c r="Q52" s="853">
        <v>46091</v>
      </c>
      <c r="R52" s="822">
        <v>46092</v>
      </c>
      <c r="S52" s="854"/>
    </row>
    <row r="53" spans="1:19" ht="18" customHeight="1">
      <c r="A53" s="855" t="s">
        <v>123</v>
      </c>
      <c r="B53" s="1727" t="s">
        <v>4621</v>
      </c>
      <c r="C53" s="817"/>
      <c r="D53" s="842">
        <f t="shared" si="2"/>
        <v>36</v>
      </c>
      <c r="E53" s="1279" t="s">
        <v>175</v>
      </c>
      <c r="F53" s="1279" t="s">
        <v>175</v>
      </c>
      <c r="G53" s="1740" t="s">
        <v>4658</v>
      </c>
      <c r="H53" s="1478">
        <v>6</v>
      </c>
      <c r="I53" s="1478">
        <v>1584</v>
      </c>
      <c r="J53" s="1741">
        <f t="shared" si="3"/>
        <v>9504</v>
      </c>
      <c r="K53" s="847"/>
      <c r="L53" s="848" t="s">
        <v>3817</v>
      </c>
      <c r="M53" s="1742"/>
      <c r="N53" s="1743" t="s">
        <v>4659</v>
      </c>
      <c r="O53" s="851">
        <v>46066</v>
      </c>
      <c r="P53" s="852"/>
      <c r="Q53" s="853">
        <v>46091</v>
      </c>
      <c r="R53" s="822">
        <v>46092</v>
      </c>
      <c r="S53" s="854"/>
    </row>
    <row r="54" spans="1:19" ht="18" customHeight="1">
      <c r="A54" s="855" t="s">
        <v>123</v>
      </c>
      <c r="B54" s="1727" t="s">
        <v>4621</v>
      </c>
      <c r="C54" s="817"/>
      <c r="D54" s="842">
        <f t="shared" si="2"/>
        <v>37</v>
      </c>
      <c r="E54" s="1279" t="s">
        <v>175</v>
      </c>
      <c r="F54" s="1279" t="s">
        <v>175</v>
      </c>
      <c r="G54" s="1740" t="s">
        <v>953</v>
      </c>
      <c r="H54" s="1478">
        <v>12</v>
      </c>
      <c r="I54" s="1478">
        <v>267</v>
      </c>
      <c r="J54" s="1741">
        <f t="shared" si="3"/>
        <v>3204</v>
      </c>
      <c r="K54" s="847"/>
      <c r="L54" s="848" t="s">
        <v>3795</v>
      </c>
      <c r="M54" s="1744"/>
      <c r="N54" s="1743" t="s">
        <v>4659</v>
      </c>
      <c r="O54" s="851">
        <v>46066</v>
      </c>
      <c r="P54" s="852"/>
      <c r="Q54" s="853">
        <v>46091</v>
      </c>
      <c r="R54" s="822">
        <v>46092</v>
      </c>
      <c r="S54" s="854"/>
    </row>
    <row r="55" spans="1:19" ht="18" customHeight="1">
      <c r="A55" s="831"/>
      <c r="B55" s="831"/>
      <c r="C55" s="817"/>
      <c r="D55" s="1745"/>
      <c r="E55" s="1208"/>
      <c r="F55" s="1208"/>
      <c r="G55" s="879"/>
      <c r="H55" s="831"/>
      <c r="I55" s="880"/>
      <c r="J55" s="880"/>
      <c r="K55" s="1261"/>
      <c r="L55" s="480"/>
      <c r="M55" s="864"/>
      <c r="N55" s="839"/>
      <c r="O55" s="851"/>
      <c r="P55" s="1731"/>
      <c r="Q55" s="853"/>
      <c r="R55" s="822"/>
      <c r="S55" s="854"/>
    </row>
    <row r="56" spans="1:19" ht="17.45" customHeight="1">
      <c r="A56" s="831"/>
      <c r="B56" s="831"/>
      <c r="C56" s="817"/>
      <c r="D56" s="1745"/>
      <c r="E56" s="831"/>
      <c r="F56" s="831"/>
      <c r="G56" s="879"/>
      <c r="H56" s="831"/>
      <c r="I56" s="880"/>
      <c r="J56" s="881"/>
      <c r="K56" s="1746"/>
      <c r="L56" s="480"/>
      <c r="M56" s="849"/>
      <c r="N56" s="839"/>
      <c r="O56" s="851"/>
      <c r="P56" s="1731"/>
      <c r="Q56" s="853"/>
      <c r="R56" s="822"/>
      <c r="S56" s="854"/>
    </row>
    <row r="57" spans="1:19" ht="18" customHeight="1">
      <c r="A57" s="831"/>
      <c r="B57" s="831"/>
      <c r="C57" s="817"/>
      <c r="D57" s="898"/>
      <c r="E57" s="819"/>
      <c r="F57" s="929"/>
      <c r="G57" s="1732">
        <f>SUM(J25:J56)</f>
        <v>308173</v>
      </c>
      <c r="H57" s="1733"/>
      <c r="I57" s="1733"/>
      <c r="J57" s="1733"/>
      <c r="K57" s="1734"/>
      <c r="L57" s="930"/>
      <c r="M57" s="838"/>
      <c r="N57" s="839"/>
      <c r="O57" s="832"/>
      <c r="P57" s="823"/>
      <c r="Q57" s="823"/>
      <c r="R57" s="822"/>
      <c r="S57" s="840"/>
    </row>
    <row r="58" spans="1:19" ht="18" customHeight="1">
      <c r="A58" s="831"/>
      <c r="B58" s="831"/>
      <c r="C58" s="817"/>
      <c r="D58" s="898"/>
      <c r="E58" s="1735"/>
      <c r="F58" s="900"/>
      <c r="G58" s="901"/>
      <c r="H58" s="901"/>
      <c r="I58" s="901"/>
      <c r="J58" s="901"/>
      <c r="K58" s="1734"/>
      <c r="L58" s="930"/>
      <c r="M58" s="908"/>
      <c r="N58" s="839"/>
      <c r="O58" s="832"/>
      <c r="P58" s="823"/>
      <c r="Q58" s="823"/>
      <c r="R58" s="822"/>
      <c r="S58" s="840"/>
    </row>
    <row r="59" spans="1:19" ht="18" customHeight="1">
      <c r="A59" s="831"/>
      <c r="B59" s="831"/>
      <c r="C59" s="817"/>
      <c r="D59" s="898"/>
      <c r="E59" s="1735"/>
      <c r="F59" s="900"/>
      <c r="G59" s="901"/>
      <c r="H59" s="901"/>
      <c r="I59" s="901"/>
      <c r="J59" s="901"/>
      <c r="K59" s="1734"/>
      <c r="L59" s="930"/>
      <c r="M59" s="908"/>
      <c r="N59" s="839"/>
      <c r="O59" s="832"/>
      <c r="P59" s="823"/>
      <c r="Q59" s="823"/>
      <c r="R59" s="822"/>
      <c r="S59" s="840"/>
    </row>
    <row r="60" spans="1:19" ht="18" customHeight="1">
      <c r="A60" s="831"/>
      <c r="B60" s="831"/>
      <c r="C60" s="817"/>
      <c r="D60" s="898"/>
      <c r="E60" s="1735"/>
      <c r="F60" s="900"/>
      <c r="G60" s="901"/>
      <c r="H60" s="901"/>
      <c r="I60" s="901"/>
      <c r="J60" s="901"/>
      <c r="K60" s="1734"/>
      <c r="L60" s="930"/>
      <c r="M60" s="908"/>
      <c r="N60" s="839"/>
      <c r="O60" s="832"/>
      <c r="P60" s="823"/>
      <c r="Q60" s="823"/>
      <c r="R60" s="822"/>
      <c r="S60" s="840"/>
    </row>
    <row r="61" spans="1:19" ht="18" customHeight="1">
      <c r="A61" s="831"/>
      <c r="B61" s="831"/>
      <c r="C61" s="817"/>
      <c r="D61" s="898"/>
      <c r="E61" s="1735"/>
      <c r="F61" s="900"/>
      <c r="G61" s="901"/>
      <c r="H61" s="901"/>
      <c r="I61" s="901"/>
      <c r="J61" s="901"/>
      <c r="K61" s="1734"/>
      <c r="L61" s="930"/>
      <c r="M61" s="908"/>
      <c r="N61" s="839"/>
      <c r="O61" s="832"/>
      <c r="P61" s="823"/>
      <c r="Q61" s="823"/>
      <c r="R61" s="822"/>
      <c r="S61" s="840"/>
    </row>
    <row r="62" spans="1:19" ht="18" customHeight="1">
      <c r="A62" s="831"/>
      <c r="B62" s="831"/>
      <c r="C62" s="817"/>
      <c r="D62" s="898"/>
      <c r="E62" s="1735"/>
      <c r="F62" s="900"/>
      <c r="G62" s="901"/>
      <c r="H62" s="901"/>
      <c r="I62" s="901"/>
      <c r="J62" s="901"/>
      <c r="K62" s="1734"/>
      <c r="L62" s="930"/>
      <c r="M62" s="908"/>
      <c r="N62" s="839"/>
      <c r="O62" s="832"/>
      <c r="P62" s="823"/>
      <c r="Q62" s="823"/>
      <c r="R62" s="822"/>
      <c r="S62" s="840"/>
    </row>
    <row r="63" spans="1:19" ht="18" customHeight="1">
      <c r="A63" s="831"/>
      <c r="B63" s="831"/>
      <c r="C63" s="817"/>
      <c r="D63" s="898"/>
      <c r="E63" s="1735"/>
      <c r="F63" s="900"/>
      <c r="G63" s="901"/>
      <c r="H63" s="901"/>
      <c r="I63" s="901"/>
      <c r="J63" s="901"/>
      <c r="K63" s="1734"/>
      <c r="L63" s="930"/>
      <c r="M63" s="908"/>
      <c r="N63" s="839"/>
      <c r="O63" s="832"/>
      <c r="P63" s="823"/>
      <c r="Q63" s="823"/>
      <c r="R63" s="822"/>
      <c r="S63" s="840"/>
    </row>
    <row r="64" spans="1:19" ht="18" customHeight="1">
      <c r="A64" s="831"/>
      <c r="B64" s="831"/>
      <c r="C64" s="817"/>
      <c r="D64" s="898"/>
      <c r="E64" s="1735"/>
      <c r="F64" s="900"/>
      <c r="G64" s="901"/>
      <c r="H64" s="901"/>
      <c r="I64" s="901"/>
      <c r="J64" s="901"/>
      <c r="K64" s="1734"/>
      <c r="L64" s="930"/>
      <c r="M64" s="908"/>
      <c r="N64" s="839"/>
      <c r="O64" s="832"/>
      <c r="P64" s="823"/>
      <c r="Q64" s="823"/>
      <c r="R64" s="822"/>
      <c r="S64" s="840"/>
    </row>
    <row r="65" spans="1:19" ht="18" customHeight="1">
      <c r="A65" s="831"/>
      <c r="B65" s="831"/>
      <c r="C65" s="817"/>
      <c r="D65" s="898"/>
      <c r="E65" s="1735"/>
      <c r="F65" s="900"/>
      <c r="G65" s="901"/>
      <c r="H65" s="901"/>
      <c r="I65" s="901"/>
      <c r="J65" s="901"/>
      <c r="K65" s="1734"/>
      <c r="L65" s="930"/>
      <c r="M65" s="908"/>
      <c r="N65" s="839"/>
      <c r="O65" s="832"/>
      <c r="P65" s="823"/>
      <c r="Q65" s="823"/>
      <c r="R65" s="822"/>
      <c r="S65" s="840"/>
    </row>
    <row r="66" spans="1:19" ht="18" customHeight="1">
      <c r="A66" s="831"/>
      <c r="B66" s="831"/>
      <c r="C66" s="817"/>
      <c r="D66" s="898"/>
      <c r="E66" s="1735"/>
      <c r="F66" s="900"/>
      <c r="G66" s="901"/>
      <c r="H66" s="901"/>
      <c r="I66" s="901"/>
      <c r="J66" s="901"/>
      <c r="K66" s="1734"/>
      <c r="L66" s="930"/>
      <c r="M66" s="908"/>
      <c r="N66" s="839"/>
      <c r="O66" s="832"/>
      <c r="P66" s="823"/>
      <c r="Q66" s="823"/>
      <c r="R66" s="822"/>
      <c r="S66" s="840"/>
    </row>
    <row r="67" spans="1:19" ht="18" customHeight="1">
      <c r="A67" s="831"/>
      <c r="B67" s="831"/>
      <c r="C67" s="817"/>
      <c r="D67" s="898"/>
      <c r="E67" s="1735"/>
      <c r="F67" s="900"/>
      <c r="G67" s="901"/>
      <c r="H67" s="901"/>
      <c r="I67" s="901"/>
      <c r="J67" s="901"/>
      <c r="K67" s="1734"/>
      <c r="L67" s="930"/>
      <c r="M67" s="908"/>
      <c r="N67" s="839"/>
      <c r="O67" s="832"/>
      <c r="P67" s="823"/>
      <c r="Q67" s="823"/>
      <c r="R67" s="822"/>
      <c r="S67" s="840"/>
    </row>
    <row r="68" spans="1:19" ht="18" customHeight="1">
      <c r="A68" s="831"/>
      <c r="B68" s="831"/>
      <c r="C68" s="817"/>
      <c r="D68" s="898"/>
      <c r="E68" s="1735"/>
      <c r="F68" s="900"/>
      <c r="G68" s="901"/>
      <c r="H68" s="901"/>
      <c r="I68" s="901"/>
      <c r="J68" s="901"/>
      <c r="K68" s="1734"/>
      <c r="L68" s="930"/>
      <c r="M68" s="908"/>
      <c r="N68" s="839"/>
      <c r="O68" s="832"/>
      <c r="P68" s="823"/>
      <c r="Q68" s="823"/>
      <c r="R68" s="822"/>
      <c r="S68" s="840"/>
    </row>
    <row r="69" spans="1:19" ht="18" customHeight="1">
      <c r="A69" s="831"/>
      <c r="B69" s="831"/>
      <c r="C69" s="817"/>
      <c r="D69" s="898"/>
      <c r="E69" s="1735"/>
      <c r="F69" s="900"/>
      <c r="G69" s="901"/>
      <c r="H69" s="901"/>
      <c r="I69" s="901"/>
      <c r="J69" s="901"/>
      <c r="K69" s="1734"/>
      <c r="L69" s="930"/>
      <c r="M69" s="908"/>
      <c r="N69" s="839"/>
      <c r="O69" s="832"/>
      <c r="P69" s="823"/>
      <c r="Q69" s="823"/>
      <c r="R69" s="822"/>
      <c r="S69" s="840"/>
    </row>
    <row r="70" spans="1:19" ht="18" customHeight="1">
      <c r="A70" s="831"/>
      <c r="B70" s="831"/>
      <c r="C70" s="817"/>
      <c r="D70" s="898"/>
      <c r="E70" s="1735"/>
      <c r="F70" s="900"/>
      <c r="G70" s="901"/>
      <c r="H70" s="901"/>
      <c r="I70" s="901"/>
      <c r="J70" s="901"/>
      <c r="K70" s="1734"/>
      <c r="L70" s="930"/>
      <c r="M70" s="908"/>
      <c r="N70" s="839"/>
      <c r="O70" s="832"/>
      <c r="P70" s="823"/>
      <c r="Q70" s="823"/>
      <c r="R70" s="822"/>
      <c r="S70" s="840"/>
    </row>
    <row r="71" spans="1:19" ht="18" customHeight="1">
      <c r="A71" s="831"/>
      <c r="B71" s="831"/>
      <c r="C71" s="817"/>
      <c r="D71" s="898"/>
      <c r="E71" s="1735"/>
      <c r="F71" s="900"/>
      <c r="G71" s="901"/>
      <c r="H71" s="901"/>
      <c r="I71" s="901"/>
      <c r="J71" s="901"/>
      <c r="K71" s="1734"/>
      <c r="L71" s="930"/>
      <c r="M71" s="908"/>
      <c r="N71" s="839"/>
      <c r="O71" s="832"/>
      <c r="P71" s="823"/>
      <c r="Q71" s="823"/>
      <c r="R71" s="822"/>
      <c r="S71" s="840"/>
    </row>
    <row r="72" spans="1:19" ht="18" customHeight="1">
      <c r="A72" s="831"/>
      <c r="B72" s="831"/>
      <c r="C72" s="817"/>
      <c r="D72" s="898"/>
      <c r="E72" s="1735"/>
      <c r="F72" s="900"/>
      <c r="G72" s="901"/>
      <c r="H72" s="901"/>
      <c r="I72" s="901"/>
      <c r="J72" s="901"/>
      <c r="K72" s="1734"/>
      <c r="L72" s="930"/>
      <c r="M72" s="908"/>
      <c r="N72" s="839"/>
      <c r="O72" s="832"/>
      <c r="P72" s="823"/>
      <c r="Q72" s="823"/>
      <c r="R72" s="822"/>
      <c r="S72" s="840"/>
    </row>
    <row r="73" spans="1:19" ht="18" customHeight="1">
      <c r="A73" s="831"/>
      <c r="B73" s="831"/>
      <c r="C73" s="817"/>
      <c r="D73" s="898"/>
      <c r="E73" s="1735"/>
      <c r="F73" s="900"/>
      <c r="G73" s="901"/>
      <c r="H73" s="901"/>
      <c r="I73" s="901"/>
      <c r="J73" s="901"/>
      <c r="K73" s="1734"/>
      <c r="L73" s="930"/>
      <c r="M73" s="908"/>
      <c r="N73" s="839"/>
      <c r="O73" s="832"/>
      <c r="P73" s="823"/>
      <c r="Q73" s="823"/>
      <c r="R73" s="822"/>
      <c r="S73" s="840"/>
    </row>
    <row r="74" spans="1:19" ht="18" customHeight="1">
      <c r="A74" s="831"/>
      <c r="B74" s="831"/>
      <c r="C74" s="817"/>
      <c r="D74" s="898"/>
      <c r="E74" s="1735"/>
      <c r="F74" s="900"/>
      <c r="G74" s="901"/>
      <c r="H74" s="901"/>
      <c r="I74" s="901"/>
      <c r="J74" s="901"/>
      <c r="K74" s="1734"/>
      <c r="L74" s="930"/>
      <c r="M74" s="908"/>
      <c r="N74" s="839"/>
      <c r="O74" s="832"/>
      <c r="P74" s="823"/>
      <c r="Q74" s="823"/>
      <c r="R74" s="822"/>
      <c r="S74" s="840"/>
    </row>
    <row r="75" spans="1:19" ht="18" customHeight="1">
      <c r="A75" s="831"/>
      <c r="B75" s="831"/>
      <c r="C75" s="817"/>
      <c r="D75" s="898"/>
      <c r="E75" s="1735"/>
      <c r="F75" s="900"/>
      <c r="G75" s="901"/>
      <c r="H75" s="901"/>
      <c r="I75" s="901"/>
      <c r="J75" s="901"/>
      <c r="K75" s="1734"/>
      <c r="L75" s="930"/>
      <c r="M75" s="908"/>
      <c r="N75" s="839"/>
      <c r="O75" s="832"/>
      <c r="P75" s="823"/>
      <c r="Q75" s="823"/>
      <c r="R75" s="822"/>
      <c r="S75" s="840"/>
    </row>
    <row r="76" spans="1:19" ht="18" customHeight="1">
      <c r="A76" s="831"/>
      <c r="B76" s="831"/>
      <c r="C76" s="817"/>
      <c r="D76" s="898"/>
      <c r="E76" s="1735"/>
      <c r="F76" s="900"/>
      <c r="G76" s="901"/>
      <c r="H76" s="901"/>
      <c r="I76" s="901"/>
      <c r="J76" s="901"/>
      <c r="K76" s="1734"/>
      <c r="L76" s="930"/>
      <c r="M76" s="908"/>
      <c r="N76" s="839"/>
      <c r="O76" s="832"/>
      <c r="P76" s="823"/>
      <c r="Q76" s="823"/>
      <c r="R76" s="822"/>
      <c r="S76" s="840"/>
    </row>
    <row r="77" spans="1:19" ht="18" customHeight="1">
      <c r="A77" s="831"/>
      <c r="B77" s="831"/>
      <c r="C77" s="817"/>
      <c r="D77" s="898"/>
      <c r="E77" s="1735"/>
      <c r="F77" s="900"/>
      <c r="G77" s="901"/>
      <c r="H77" s="901"/>
      <c r="I77" s="901"/>
      <c r="J77" s="901"/>
      <c r="K77" s="1734"/>
      <c r="L77" s="930"/>
      <c r="M77" s="908"/>
      <c r="N77" s="839"/>
      <c r="O77" s="832"/>
      <c r="P77" s="823"/>
      <c r="Q77" s="823"/>
      <c r="R77" s="822"/>
      <c r="S77" s="840"/>
    </row>
    <row r="78" spans="1:19" ht="18" customHeight="1">
      <c r="A78" s="831"/>
      <c r="B78" s="831"/>
      <c r="C78" s="817"/>
      <c r="D78" s="898"/>
      <c r="E78" s="1735"/>
      <c r="F78" s="900"/>
      <c r="G78" s="901"/>
      <c r="H78" s="901"/>
      <c r="I78" s="901"/>
      <c r="J78" s="901"/>
      <c r="K78" s="1734"/>
      <c r="L78" s="930"/>
      <c r="M78" s="908"/>
      <c r="N78" s="839"/>
      <c r="O78" s="832"/>
      <c r="P78" s="823"/>
      <c r="Q78" s="823"/>
      <c r="R78" s="822"/>
      <c r="S78" s="840"/>
    </row>
    <row r="79" spans="1:19" ht="18" customHeight="1">
      <c r="A79" s="831"/>
      <c r="B79" s="831"/>
      <c r="C79" s="817"/>
      <c r="D79" s="898"/>
      <c r="E79" s="1735"/>
      <c r="F79" s="900"/>
      <c r="G79" s="901"/>
      <c r="H79" s="901"/>
      <c r="I79" s="901"/>
      <c r="J79" s="901"/>
      <c r="K79" s="1734"/>
      <c r="L79" s="930"/>
      <c r="M79" s="908"/>
      <c r="N79" s="839"/>
      <c r="O79" s="832"/>
      <c r="P79" s="823"/>
      <c r="Q79" s="823"/>
      <c r="R79" s="822"/>
      <c r="S79" s="840"/>
    </row>
    <row r="80" spans="1:19" ht="18" customHeight="1">
      <c r="A80" s="831"/>
      <c r="B80" s="831"/>
      <c r="C80" s="817"/>
      <c r="D80" s="898"/>
      <c r="E80" s="1735"/>
      <c r="F80" s="900"/>
      <c r="G80" s="901"/>
      <c r="H80" s="901"/>
      <c r="I80" s="901"/>
      <c r="J80" s="901"/>
      <c r="K80" s="1734"/>
      <c r="L80" s="930"/>
      <c r="M80" s="908"/>
      <c r="N80" s="839"/>
      <c r="O80" s="832"/>
      <c r="P80" s="823"/>
      <c r="Q80" s="823"/>
      <c r="R80" s="822"/>
      <c r="S80" s="840"/>
    </row>
    <row r="81" spans="1:19" ht="18" customHeight="1">
      <c r="A81" s="831"/>
      <c r="B81" s="831"/>
      <c r="C81" s="817"/>
      <c r="D81" s="898"/>
      <c r="E81" s="1735"/>
      <c r="F81" s="900"/>
      <c r="G81" s="901"/>
      <c r="H81" s="901"/>
      <c r="I81" s="901"/>
      <c r="J81" s="901"/>
      <c r="K81" s="1734"/>
      <c r="L81" s="930"/>
      <c r="M81" s="908"/>
      <c r="N81" s="839"/>
      <c r="O81" s="832"/>
      <c r="P81" s="823"/>
      <c r="Q81" s="823"/>
      <c r="R81" s="822"/>
      <c r="S81" s="840"/>
    </row>
    <row r="82" spans="1:19" ht="18" customHeight="1">
      <c r="A82" s="831"/>
      <c r="B82" s="831"/>
      <c r="C82" s="817"/>
      <c r="D82" s="898"/>
      <c r="E82" s="1735"/>
      <c r="F82" s="900"/>
      <c r="G82" s="901"/>
      <c r="H82" s="901"/>
      <c r="I82" s="901"/>
      <c r="J82" s="901"/>
      <c r="K82" s="1734"/>
      <c r="L82" s="930"/>
      <c r="M82" s="908"/>
      <c r="N82" s="839"/>
      <c r="O82" s="832"/>
      <c r="P82" s="823"/>
      <c r="Q82" s="823"/>
      <c r="R82" s="822"/>
      <c r="S82" s="840"/>
    </row>
    <row r="83" spans="1:19" ht="18" customHeight="1">
      <c r="A83" s="831"/>
      <c r="B83" s="831"/>
      <c r="C83" s="817"/>
      <c r="D83" s="898"/>
      <c r="E83" s="1735"/>
      <c r="F83" s="900"/>
      <c r="G83" s="901"/>
      <c r="H83" s="901"/>
      <c r="I83" s="901"/>
      <c r="J83" s="901"/>
      <c r="K83" s="1734"/>
      <c r="L83" s="930"/>
      <c r="M83" s="908"/>
      <c r="N83" s="839"/>
      <c r="O83" s="832"/>
      <c r="P83" s="823"/>
      <c r="Q83" s="823"/>
      <c r="R83" s="822"/>
      <c r="S83" s="840"/>
    </row>
    <row r="84" spans="1:19" ht="18" customHeight="1">
      <c r="A84" s="831"/>
      <c r="B84" s="831"/>
      <c r="C84" s="817"/>
      <c r="D84" s="898"/>
      <c r="E84" s="1735"/>
      <c r="F84" s="900"/>
      <c r="G84" s="901"/>
      <c r="H84" s="901"/>
      <c r="I84" s="901"/>
      <c r="J84" s="901"/>
      <c r="K84" s="1734"/>
      <c r="L84" s="930"/>
      <c r="M84" s="908"/>
      <c r="N84" s="839"/>
      <c r="O84" s="832"/>
      <c r="P84" s="823"/>
      <c r="Q84" s="823"/>
      <c r="R84" s="822"/>
      <c r="S84" s="840"/>
    </row>
    <row r="85" spans="1:19" ht="18" customHeight="1">
      <c r="A85" s="831"/>
      <c r="B85" s="831"/>
      <c r="C85" s="817"/>
      <c r="D85" s="898"/>
      <c r="E85" s="1735"/>
      <c r="F85" s="900"/>
      <c r="G85" s="901"/>
      <c r="H85" s="901"/>
      <c r="I85" s="901"/>
      <c r="J85" s="901"/>
      <c r="K85" s="1734"/>
      <c r="L85" s="930"/>
      <c r="M85" s="908"/>
      <c r="N85" s="839"/>
      <c r="O85" s="832"/>
      <c r="P85" s="823"/>
      <c r="Q85" s="823"/>
      <c r="R85" s="822"/>
      <c r="S85" s="840"/>
    </row>
    <row r="86" spans="1:19" ht="18" customHeight="1">
      <c r="A86" s="831"/>
      <c r="B86" s="831"/>
      <c r="C86" s="817"/>
      <c r="D86" s="898"/>
      <c r="E86" s="1735"/>
      <c r="F86" s="900"/>
      <c r="G86" s="901"/>
      <c r="H86" s="901"/>
      <c r="I86" s="901"/>
      <c r="J86" s="901"/>
      <c r="K86" s="1734"/>
      <c r="L86" s="930"/>
      <c r="M86" s="908"/>
      <c r="N86" s="839"/>
      <c r="O86" s="832"/>
      <c r="P86" s="823"/>
      <c r="Q86" s="823"/>
      <c r="R86" s="822"/>
      <c r="S86" s="840"/>
    </row>
    <row r="87" spans="1:19" ht="18" customHeight="1">
      <c r="A87" s="831"/>
      <c r="B87" s="831"/>
      <c r="C87" s="817"/>
      <c r="D87" s="898"/>
      <c r="E87" s="1735"/>
      <c r="F87" s="900"/>
      <c r="G87" s="901"/>
      <c r="H87" s="901"/>
      <c r="I87" s="901"/>
      <c r="J87" s="901"/>
      <c r="K87" s="1734"/>
      <c r="L87" s="930"/>
      <c r="M87" s="908"/>
      <c r="N87" s="839"/>
      <c r="O87" s="832"/>
      <c r="P87" s="823"/>
      <c r="Q87" s="823"/>
      <c r="R87" s="822"/>
      <c r="S87" s="840"/>
    </row>
    <row r="88" spans="1:19" ht="18" customHeight="1">
      <c r="A88" s="831"/>
      <c r="B88" s="831"/>
      <c r="C88" s="817"/>
      <c r="D88" s="898"/>
      <c r="E88" s="1735"/>
      <c r="F88" s="900"/>
      <c r="G88" s="901"/>
      <c r="H88" s="901"/>
      <c r="I88" s="901"/>
      <c r="J88" s="901"/>
      <c r="K88" s="1734"/>
      <c r="L88" s="930"/>
      <c r="M88" s="908"/>
      <c r="N88" s="839"/>
      <c r="O88" s="832"/>
      <c r="P88" s="823"/>
      <c r="Q88" s="823"/>
      <c r="R88" s="822"/>
      <c r="S88" s="840"/>
    </row>
    <row r="89" spans="1:19" ht="18" customHeight="1">
      <c r="A89" s="831"/>
      <c r="B89" s="831"/>
      <c r="C89" s="817"/>
      <c r="D89" s="898"/>
      <c r="E89" s="1735"/>
      <c r="F89" s="900"/>
      <c r="G89" s="901"/>
      <c r="H89" s="901"/>
      <c r="I89" s="901"/>
      <c r="J89" s="901"/>
      <c r="K89" s="1734"/>
      <c r="L89" s="930"/>
      <c r="M89" s="908"/>
      <c r="N89" s="839"/>
      <c r="O89" s="832"/>
      <c r="P89" s="823"/>
      <c r="Q89" s="823"/>
      <c r="R89" s="822"/>
      <c r="S89" s="840"/>
    </row>
    <row r="90" spans="1:19" ht="18" customHeight="1">
      <c r="A90" s="831"/>
      <c r="B90" s="831"/>
      <c r="C90" s="817"/>
      <c r="D90" s="898"/>
      <c r="E90" s="1735"/>
      <c r="F90" s="900"/>
      <c r="G90" s="901"/>
      <c r="H90" s="901"/>
      <c r="I90" s="901"/>
      <c r="J90" s="901"/>
      <c r="K90" s="1734"/>
      <c r="L90" s="930"/>
      <c r="M90" s="908"/>
      <c r="N90" s="839"/>
      <c r="O90" s="832"/>
      <c r="P90" s="823"/>
      <c r="Q90" s="823"/>
      <c r="R90" s="822"/>
      <c r="S90" s="840"/>
    </row>
    <row r="91" spans="1:19" ht="18" customHeight="1">
      <c r="A91" s="831"/>
      <c r="B91" s="831"/>
      <c r="C91" s="817"/>
      <c r="D91" s="898"/>
      <c r="E91" s="1735"/>
      <c r="F91" s="900"/>
      <c r="G91" s="901"/>
      <c r="H91" s="901"/>
      <c r="I91" s="901"/>
      <c r="J91" s="901"/>
      <c r="K91" s="1734"/>
      <c r="L91" s="930"/>
      <c r="M91" s="908"/>
      <c r="N91" s="839"/>
      <c r="O91" s="832"/>
      <c r="P91" s="823"/>
      <c r="Q91" s="823"/>
      <c r="R91" s="822"/>
      <c r="S91" s="840"/>
    </row>
    <row r="92" spans="1:19" ht="18" customHeight="1">
      <c r="A92" s="831"/>
      <c r="B92" s="831"/>
      <c r="C92" s="817"/>
      <c r="D92" s="898"/>
      <c r="E92" s="1735"/>
      <c r="F92" s="900"/>
      <c r="G92" s="901"/>
      <c r="H92" s="901"/>
      <c r="I92" s="901"/>
      <c r="J92" s="901"/>
      <c r="K92" s="1734"/>
      <c r="L92" s="930"/>
      <c r="M92" s="908"/>
      <c r="N92" s="839"/>
      <c r="O92" s="832"/>
      <c r="P92" s="823"/>
      <c r="Q92" s="823"/>
      <c r="R92" s="822"/>
      <c r="S92" s="840"/>
    </row>
    <row r="93" spans="1:19" ht="18" customHeight="1">
      <c r="A93" s="831"/>
      <c r="B93" s="831"/>
      <c r="C93" s="817"/>
      <c r="D93" s="898"/>
      <c r="E93" s="1735"/>
      <c r="F93" s="900"/>
      <c r="G93" s="901"/>
      <c r="H93" s="901"/>
      <c r="I93" s="901"/>
      <c r="J93" s="901"/>
      <c r="K93" s="1734"/>
      <c r="L93" s="930"/>
      <c r="M93" s="908"/>
      <c r="N93" s="839"/>
      <c r="O93" s="832"/>
      <c r="P93" s="823"/>
      <c r="Q93" s="823"/>
      <c r="R93" s="822"/>
      <c r="S93" s="840"/>
    </row>
    <row r="94" spans="1:19" ht="18" customHeight="1">
      <c r="A94" s="831"/>
      <c r="B94" s="831"/>
      <c r="C94" s="817"/>
      <c r="D94" s="898"/>
      <c r="E94" s="904"/>
      <c r="F94" s="905"/>
      <c r="G94" s="906"/>
      <c r="H94" s="906"/>
      <c r="I94" s="906"/>
      <c r="J94" s="906"/>
      <c r="K94" s="1734"/>
      <c r="L94" s="930"/>
      <c r="M94" s="908"/>
      <c r="N94" s="839"/>
      <c r="O94" s="832"/>
      <c r="P94" s="823"/>
      <c r="Q94" s="823"/>
      <c r="R94" s="822"/>
      <c r="S94" s="840"/>
    </row>
    <row r="95" spans="1:19" ht="18" customHeight="1">
      <c r="A95" s="831"/>
      <c r="B95" s="831"/>
      <c r="C95" s="817"/>
      <c r="D95" s="831"/>
      <c r="E95" s="909"/>
      <c r="F95" s="909"/>
      <c r="G95" s="910"/>
      <c r="H95" s="911"/>
      <c r="I95" s="912"/>
      <c r="J95" s="881"/>
      <c r="K95" s="831"/>
      <c r="L95" s="913"/>
      <c r="M95" s="908"/>
      <c r="N95" s="839"/>
      <c r="O95" s="832"/>
      <c r="P95" s="823"/>
      <c r="Q95" s="823"/>
      <c r="R95" s="822"/>
      <c r="S95" s="840"/>
    </row>
    <row r="96" spans="1:19" ht="18" customHeight="1">
      <c r="A96" s="831"/>
      <c r="B96" s="831"/>
      <c r="C96" s="817"/>
      <c r="D96" s="831"/>
      <c r="E96" s="909"/>
      <c r="F96" s="909"/>
      <c r="G96" s="910"/>
      <c r="H96" s="911"/>
      <c r="I96" s="912"/>
      <c r="J96" s="881"/>
      <c r="K96" s="831"/>
      <c r="L96" s="913"/>
      <c r="M96" s="908"/>
      <c r="N96" s="839"/>
      <c r="O96" s="832"/>
      <c r="P96" s="823"/>
      <c r="Q96" s="823"/>
      <c r="R96" s="822"/>
      <c r="S96" s="840"/>
    </row>
    <row r="97" spans="3:19" ht="18" customHeight="1">
      <c r="D97" s="820"/>
      <c r="E97" s="819"/>
      <c r="F97" s="819"/>
      <c r="G97" s="837"/>
      <c r="H97" s="1747"/>
      <c r="I97" s="1747"/>
      <c r="J97" s="921"/>
      <c r="K97" s="821"/>
      <c r="L97" s="837"/>
      <c r="M97" s="919"/>
      <c r="N97" s="920"/>
      <c r="O97" s="822"/>
      <c r="P97" s="823"/>
      <c r="Q97" s="823"/>
      <c r="R97" s="822"/>
      <c r="S97" s="840"/>
    </row>
    <row r="98" spans="3:19" ht="18" customHeight="1">
      <c r="D98" s="820"/>
      <c r="E98" s="820"/>
      <c r="F98" s="820"/>
      <c r="G98" s="919" t="s">
        <v>2351</v>
      </c>
      <c r="H98" s="827"/>
      <c r="I98" s="827"/>
      <c r="J98" s="827">
        <f>H98*I98</f>
        <v>0</v>
      </c>
      <c r="K98" s="828"/>
      <c r="L98" s="837" t="s">
        <v>2352</v>
      </c>
      <c r="M98" s="922"/>
      <c r="N98" s="820"/>
      <c r="O98" s="822"/>
      <c r="P98" s="922"/>
      <c r="Q98" s="820"/>
      <c r="R98" s="822"/>
      <c r="S98" s="840"/>
    </row>
    <row r="99" spans="3:19" ht="18" customHeight="1">
      <c r="C99" s="923">
        <v>4</v>
      </c>
      <c r="D99" s="924"/>
      <c r="E99" s="819"/>
      <c r="F99" s="819"/>
      <c r="G99" s="919" t="s">
        <v>2352</v>
      </c>
      <c r="H99" s="827"/>
      <c r="I99" s="827">
        <v>5000</v>
      </c>
      <c r="J99" s="827">
        <f>H99*I99</f>
        <v>0</v>
      </c>
      <c r="K99" s="828"/>
      <c r="L99" s="837" t="s">
        <v>2353</v>
      </c>
      <c r="M99" s="922"/>
      <c r="N99" s="820"/>
      <c r="O99" s="822"/>
      <c r="P99" s="922"/>
      <c r="Q99" s="820"/>
      <c r="R99" s="822"/>
      <c r="S99" s="823"/>
    </row>
    <row r="100" spans="3:19" ht="18" customHeight="1">
      <c r="D100" s="820"/>
      <c r="E100" s="819"/>
      <c r="F100" s="819"/>
      <c r="G100" s="919" t="s">
        <v>2353</v>
      </c>
      <c r="H100" s="827"/>
      <c r="I100" s="827"/>
      <c r="J100" s="827">
        <f>H100*I100</f>
        <v>0</v>
      </c>
      <c r="K100" s="828"/>
      <c r="L100" s="925"/>
      <c r="M100" s="922"/>
      <c r="N100" s="820"/>
      <c r="O100" s="820"/>
      <c r="P100" s="922"/>
      <c r="Q100" s="820"/>
      <c r="R100" s="823"/>
      <c r="S100" s="823"/>
    </row>
    <row r="101" spans="3:19" ht="18" customHeight="1">
      <c r="D101" s="820"/>
      <c r="E101" s="819"/>
      <c r="F101" s="819"/>
      <c r="G101" s="926"/>
      <c r="H101" s="927"/>
      <c r="I101" s="927"/>
      <c r="J101" s="928"/>
      <c r="K101" s="929"/>
      <c r="L101" s="930"/>
    </row>
    <row r="102" spans="3:19" ht="18" customHeight="1"/>
    <row r="103" spans="3:19" ht="18" customHeight="1"/>
    <row r="104" spans="3:19" ht="18" customHeight="1"/>
  </sheetData>
  <autoFilter ref="D8:Q104" xr:uid="{00000000-0009-0000-0000-000003000000}"/>
  <mergeCells count="12">
    <mergeCell ref="D11:G11"/>
    <mergeCell ref="D24:G24"/>
    <mergeCell ref="G101:J101"/>
    <mergeCell ref="D2:F2"/>
    <mergeCell ref="I2:K2"/>
    <mergeCell ref="D3:F3"/>
    <mergeCell ref="D4:F4"/>
    <mergeCell ref="J4:L5"/>
    <mergeCell ref="D5:F5"/>
    <mergeCell ref="I5:I6"/>
    <mergeCell ref="D6:F6"/>
    <mergeCell ref="J6:L6"/>
  </mergeCells>
  <phoneticPr fontId="2"/>
  <dataValidations count="1">
    <dataValidation allowBlank="1" showInputMessage="1" showErrorMessage="1" sqref="L20:L23 L57:L94" xr:uid="{86EBC769-DBBB-419F-A203-55969A3C70A7}"/>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legacy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8CAFB-BEC3-4372-8A12-02FFADD11BB7}">
  <dimension ref="A1:B5"/>
  <sheetViews>
    <sheetView view="pageBreakPreview" zoomScale="140" zoomScaleNormal="100" zoomScaleSheetLayoutView="140" workbookViewId="0">
      <selection activeCell="C21" sqref="C21"/>
    </sheetView>
  </sheetViews>
  <sheetFormatPr defaultColWidth="11.625" defaultRowHeight="13.5" customHeight="1"/>
  <cols>
    <col min="1" max="1" width="12.125" style="1" bestFit="1" customWidth="1"/>
    <col min="2" max="2" width="31.5" style="1" bestFit="1" customWidth="1"/>
    <col min="3" max="16384" width="11.625" style="1"/>
  </cols>
  <sheetData>
    <row r="1" spans="1:2" ht="13.5" customHeight="1">
      <c r="A1" s="931" t="s">
        <v>2307</v>
      </c>
      <c r="B1" s="932" t="s">
        <v>2354</v>
      </c>
    </row>
    <row r="2" spans="1:2" ht="13.5" customHeight="1">
      <c r="A2" s="931" t="s">
        <v>2310</v>
      </c>
      <c r="B2" s="933" t="s">
        <v>2355</v>
      </c>
    </row>
    <row r="3" spans="1:2" ht="13.5" customHeight="1">
      <c r="A3" s="931" t="s">
        <v>2312</v>
      </c>
      <c r="B3" s="933" t="s">
        <v>2356</v>
      </c>
    </row>
    <row r="4" spans="1:2" ht="13.5" customHeight="1">
      <c r="A4" s="931" t="s">
        <v>2315</v>
      </c>
      <c r="B4" s="934">
        <v>44972</v>
      </c>
    </row>
    <row r="5" spans="1:2" ht="13.5" customHeight="1">
      <c r="A5" s="931" t="s">
        <v>2317</v>
      </c>
      <c r="B5" s="934">
        <v>44975</v>
      </c>
    </row>
  </sheetData>
  <phoneticPr fontId="2"/>
  <printOptions horizontalCentered="1" verticalCentered="1" gridLines="1"/>
  <pageMargins left="0.70866141732283472" right="0.70866141732283472" top="0.74803149606299213" bottom="0.74803149606299213" header="0.31496062992125984" footer="0.31496062992125984"/>
  <pageSetup paperSize="9" scale="287" orientation="landscape" r:id="rId1"/>
  <headerFooter>
    <oddHeader>&amp;L&amp;C&amp;R</oddHeader>
    <oddFooter>&amp;L&amp;C&amp;R</oddFooter>
    <evenHeader>&amp;L&amp;C&amp;R</evenHeader>
    <evenFooter>&amp;L&amp;C&amp;R</even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CD466-0188-4935-82E3-A09E6AB62837}">
  <dimension ref="B2:Q60"/>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738" t="s">
        <v>4660</v>
      </c>
      <c r="G2" s="5" t="s">
        <v>2</v>
      </c>
      <c r="H2" s="6"/>
      <c r="I2" s="7"/>
      <c r="J2" s="8">
        <f>SUM(H:H)</f>
        <v>277433</v>
      </c>
    </row>
    <row r="3" spans="2:17" ht="20.100000000000001" customHeight="1">
      <c r="B3" s="2" t="s">
        <v>3</v>
      </c>
      <c r="C3" s="2"/>
      <c r="D3" s="2"/>
      <c r="E3" s="738" t="s">
        <v>4401</v>
      </c>
    </row>
    <row r="4" spans="2:17" ht="20.100000000000001" customHeight="1">
      <c r="B4" s="2" t="s">
        <v>996</v>
      </c>
      <c r="C4" s="2"/>
      <c r="D4" s="2"/>
      <c r="E4" s="13">
        <v>230426</v>
      </c>
    </row>
    <row r="5" spans="2:17" ht="20.100000000000001" customHeight="1">
      <c r="B5" s="2" t="s">
        <v>9</v>
      </c>
      <c r="C5" s="2"/>
      <c r="D5" s="2"/>
      <c r="E5" s="16">
        <v>46105</v>
      </c>
    </row>
    <row r="6" spans="2:17" ht="20.100000000000001" customHeight="1">
      <c r="B6" s="2" t="s">
        <v>10</v>
      </c>
      <c r="C6" s="2"/>
      <c r="D6" s="2"/>
      <c r="E6" s="16">
        <v>46107</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702">
        <v>0</v>
      </c>
      <c r="H9" s="702">
        <f>F9*G9</f>
        <v>0</v>
      </c>
      <c r="I9" s="28"/>
      <c r="J9" s="47"/>
      <c r="K9" s="47"/>
      <c r="L9" s="26"/>
      <c r="M9" s="30"/>
      <c r="N9" s="27"/>
      <c r="O9" s="26"/>
      <c r="P9" s="30"/>
      <c r="Q9" s="375"/>
    </row>
    <row r="10" spans="2:17" s="4" customFormat="1" ht="19.7" customHeight="1">
      <c r="B10" s="27">
        <v>15</v>
      </c>
      <c r="C10" s="202"/>
      <c r="D10" s="202"/>
      <c r="E10" s="148" t="s">
        <v>1071</v>
      </c>
      <c r="F10" s="67">
        <v>5</v>
      </c>
      <c r="G10" s="768">
        <v>5000</v>
      </c>
      <c r="H10" s="709">
        <f>F10*G10</f>
        <v>25000</v>
      </c>
      <c r="I10" s="710"/>
      <c r="J10" s="69"/>
      <c r="K10" s="26"/>
      <c r="L10" s="26"/>
      <c r="M10" s="30"/>
      <c r="N10" s="27"/>
      <c r="O10" s="26"/>
      <c r="P10" s="30"/>
      <c r="Q10" s="375"/>
    </row>
    <row r="11" spans="2:17" s="4" customFormat="1" ht="19.7" customHeight="1">
      <c r="B11" s="27">
        <v>15</v>
      </c>
      <c r="C11" s="499"/>
      <c r="D11" s="499"/>
      <c r="E11" s="148" t="s">
        <v>1072</v>
      </c>
      <c r="F11" s="67">
        <v>12</v>
      </c>
      <c r="G11" s="768">
        <v>5000</v>
      </c>
      <c r="H11" s="709">
        <f>F11*G11</f>
        <v>60000</v>
      </c>
      <c r="I11" s="710"/>
      <c r="J11" s="69"/>
      <c r="K11" s="26"/>
      <c r="L11" s="26"/>
      <c r="M11" s="30"/>
      <c r="N11" s="27"/>
      <c r="O11" s="26"/>
      <c r="P11" s="30"/>
      <c r="Q11" s="375"/>
    </row>
    <row r="12" spans="2:17" s="4" customFormat="1" ht="19.7" customHeight="1">
      <c r="B12" s="66"/>
      <c r="C12" s="66"/>
      <c r="D12" s="66"/>
      <c r="E12" s="148"/>
      <c r="F12" s="67"/>
      <c r="G12" s="708">
        <v>0</v>
      </c>
      <c r="H12" s="709">
        <f>F12*G12</f>
        <v>0</v>
      </c>
      <c r="I12" s="710"/>
      <c r="J12" s="69"/>
      <c r="K12" s="26"/>
      <c r="L12" s="26"/>
      <c r="M12" s="30"/>
      <c r="N12" s="27"/>
      <c r="O12" s="26"/>
      <c r="P12" s="30"/>
      <c r="Q12" s="375"/>
    </row>
    <row r="13" spans="2:17" s="4" customFormat="1" ht="19.7" customHeight="1">
      <c r="B13" s="27">
        <v>17</v>
      </c>
      <c r="C13" s="27" t="s">
        <v>48</v>
      </c>
      <c r="D13" s="27" t="s">
        <v>48</v>
      </c>
      <c r="E13" s="108" t="s">
        <v>4661</v>
      </c>
      <c r="F13" s="26">
        <v>1</v>
      </c>
      <c r="G13" s="139">
        <v>1100</v>
      </c>
      <c r="H13" s="139">
        <f t="shared" ref="H13:H18" si="0">F13*G13</f>
        <v>1100</v>
      </c>
      <c r="I13" s="28"/>
      <c r="J13" s="47">
        <v>960408038</v>
      </c>
      <c r="K13" s="47" t="s">
        <v>4662</v>
      </c>
      <c r="L13" s="26"/>
      <c r="M13" s="30">
        <v>46084</v>
      </c>
      <c r="N13" s="27"/>
      <c r="O13" s="42">
        <v>46098</v>
      </c>
      <c r="P13" s="42">
        <v>46098</v>
      </c>
      <c r="Q13" s="375">
        <v>46098</v>
      </c>
    </row>
    <row r="14" spans="2:17" s="4" customFormat="1" ht="19.7" customHeight="1">
      <c r="B14" s="27">
        <v>18</v>
      </c>
      <c r="C14" s="27" t="s">
        <v>48</v>
      </c>
      <c r="D14" s="27" t="s">
        <v>48</v>
      </c>
      <c r="E14" s="108" t="s">
        <v>4663</v>
      </c>
      <c r="F14" s="26">
        <v>1</v>
      </c>
      <c r="G14" s="139">
        <v>1100</v>
      </c>
      <c r="H14" s="139">
        <f t="shared" si="0"/>
        <v>1100</v>
      </c>
      <c r="I14" s="28"/>
      <c r="J14" s="47">
        <v>960408027</v>
      </c>
      <c r="K14" s="47" t="s">
        <v>4662</v>
      </c>
      <c r="L14" s="26"/>
      <c r="M14" s="30">
        <v>46084</v>
      </c>
      <c r="N14" s="27"/>
      <c r="O14" s="42">
        <v>46098</v>
      </c>
      <c r="P14" s="42">
        <v>46098</v>
      </c>
      <c r="Q14" s="375">
        <v>46098</v>
      </c>
    </row>
    <row r="15" spans="2:17" s="4" customFormat="1" ht="19.7" customHeight="1">
      <c r="B15" s="27">
        <v>19</v>
      </c>
      <c r="C15" s="27" t="s">
        <v>48</v>
      </c>
      <c r="D15" s="27" t="s">
        <v>48</v>
      </c>
      <c r="E15" s="108" t="s">
        <v>4664</v>
      </c>
      <c r="F15" s="26">
        <v>1</v>
      </c>
      <c r="G15" s="139">
        <v>1100</v>
      </c>
      <c r="H15" s="139">
        <f t="shared" si="0"/>
        <v>1100</v>
      </c>
      <c r="I15" s="28"/>
      <c r="J15" s="47">
        <v>963139104</v>
      </c>
      <c r="K15" s="47" t="s">
        <v>4662</v>
      </c>
      <c r="L15" s="26"/>
      <c r="M15" s="30">
        <v>46084</v>
      </c>
      <c r="N15" s="27"/>
      <c r="O15" s="42">
        <v>46098</v>
      </c>
      <c r="P15" s="42">
        <v>46098</v>
      </c>
      <c r="Q15" s="375">
        <v>46098</v>
      </c>
    </row>
    <row r="16" spans="2:17" s="4" customFormat="1" ht="19.7" customHeight="1">
      <c r="B16" s="27">
        <v>20</v>
      </c>
      <c r="C16" s="27" t="s">
        <v>48</v>
      </c>
      <c r="D16" s="27" t="s">
        <v>48</v>
      </c>
      <c r="E16" s="683" t="s">
        <v>4665</v>
      </c>
      <c r="F16" s="62">
        <v>1</v>
      </c>
      <c r="G16" s="701">
        <v>56600</v>
      </c>
      <c r="H16" s="716">
        <f t="shared" si="0"/>
        <v>56600</v>
      </c>
      <c r="I16" s="717"/>
      <c r="J16" s="47">
        <v>963501217</v>
      </c>
      <c r="K16" s="47" t="s">
        <v>4662</v>
      </c>
      <c r="L16" s="26"/>
      <c r="M16" s="30">
        <v>46084</v>
      </c>
      <c r="N16" s="27"/>
      <c r="O16" s="42">
        <v>46098</v>
      </c>
      <c r="P16" s="42">
        <v>46098</v>
      </c>
      <c r="Q16" s="375">
        <v>46098</v>
      </c>
    </row>
    <row r="17" spans="2:17" s="4" customFormat="1" ht="19.7" customHeight="1">
      <c r="B17" s="27">
        <v>21</v>
      </c>
      <c r="C17" s="27" t="s">
        <v>48</v>
      </c>
      <c r="D17" s="27" t="s">
        <v>48</v>
      </c>
      <c r="E17" s="108" t="s">
        <v>4666</v>
      </c>
      <c r="F17" s="62">
        <v>1</v>
      </c>
      <c r="G17" s="701">
        <v>39400</v>
      </c>
      <c r="H17" s="716">
        <f t="shared" si="0"/>
        <v>39400</v>
      </c>
      <c r="I17" s="717"/>
      <c r="J17" s="47">
        <v>963582003</v>
      </c>
      <c r="K17" s="47" t="s">
        <v>4662</v>
      </c>
      <c r="L17" s="26"/>
      <c r="M17" s="30">
        <v>46084</v>
      </c>
      <c r="N17" s="27"/>
      <c r="O17" s="42">
        <v>46098</v>
      </c>
      <c r="P17" s="42">
        <v>46098</v>
      </c>
      <c r="Q17" s="375">
        <v>46098</v>
      </c>
    </row>
    <row r="18" spans="2:17" s="4" customFormat="1" ht="19.7" customHeight="1">
      <c r="B18" s="27">
        <v>22</v>
      </c>
      <c r="C18" s="27" t="s">
        <v>48</v>
      </c>
      <c r="D18" s="27" t="s">
        <v>48</v>
      </c>
      <c r="E18" s="108" t="s">
        <v>4667</v>
      </c>
      <c r="F18" s="62">
        <v>2</v>
      </c>
      <c r="G18" s="701">
        <v>700</v>
      </c>
      <c r="H18" s="716">
        <f t="shared" si="0"/>
        <v>1400</v>
      </c>
      <c r="I18" s="717"/>
      <c r="J18" s="47">
        <v>964106013</v>
      </c>
      <c r="K18" s="47" t="s">
        <v>4662</v>
      </c>
      <c r="L18" s="26"/>
      <c r="M18" s="30">
        <v>46084</v>
      </c>
      <c r="N18" s="27"/>
      <c r="O18" s="42">
        <v>46098</v>
      </c>
      <c r="P18" s="42">
        <v>46098</v>
      </c>
      <c r="Q18" s="375">
        <v>46098</v>
      </c>
    </row>
    <row r="19" spans="2:17" s="4" customFormat="1" ht="19.7" customHeight="1">
      <c r="B19" s="27">
        <v>23</v>
      </c>
      <c r="C19" s="27" t="s">
        <v>48</v>
      </c>
      <c r="D19" s="27" t="s">
        <v>48</v>
      </c>
      <c r="E19" s="108" t="s">
        <v>4668</v>
      </c>
      <c r="F19" s="62">
        <v>1</v>
      </c>
      <c r="G19" s="701">
        <v>38000</v>
      </c>
      <c r="H19" s="716">
        <f>F19*G19</f>
        <v>38000</v>
      </c>
      <c r="I19" s="717"/>
      <c r="J19" s="47" t="s">
        <v>4669</v>
      </c>
      <c r="K19" s="47" t="s">
        <v>4662</v>
      </c>
      <c r="L19" s="26"/>
      <c r="M19" s="30">
        <v>46084</v>
      </c>
      <c r="N19" s="27"/>
      <c r="O19" s="42">
        <v>46098</v>
      </c>
      <c r="P19" s="42">
        <v>46098</v>
      </c>
      <c r="Q19" s="375">
        <v>46098</v>
      </c>
    </row>
    <row r="20" spans="2:17" s="4" customFormat="1" ht="19.7" customHeight="1">
      <c r="B20" s="27">
        <v>3</v>
      </c>
      <c r="C20" s="27" t="s">
        <v>48</v>
      </c>
      <c r="D20" s="27" t="s">
        <v>48</v>
      </c>
      <c r="E20" s="108" t="s">
        <v>4670</v>
      </c>
      <c r="F20" s="62">
        <v>1</v>
      </c>
      <c r="G20" s="701">
        <v>0</v>
      </c>
      <c r="H20" s="716">
        <f>F20*G20</f>
        <v>0</v>
      </c>
      <c r="I20" s="717"/>
      <c r="J20" s="47"/>
      <c r="K20" s="26"/>
      <c r="L20" s="26"/>
      <c r="M20" s="30">
        <v>46084</v>
      </c>
      <c r="N20" s="27"/>
      <c r="O20" s="42">
        <v>46098</v>
      </c>
      <c r="P20" s="42">
        <v>46098</v>
      </c>
      <c r="Q20" s="375">
        <v>46098</v>
      </c>
    </row>
    <row r="21" spans="2:17" s="4" customFormat="1" ht="19.7" customHeight="1">
      <c r="B21" s="27">
        <v>24</v>
      </c>
      <c r="C21" s="27" t="s">
        <v>48</v>
      </c>
      <c r="D21" s="27" t="s">
        <v>48</v>
      </c>
      <c r="E21" s="108" t="s">
        <v>131</v>
      </c>
      <c r="F21" s="62">
        <v>1</v>
      </c>
      <c r="G21" s="701">
        <v>1300</v>
      </c>
      <c r="H21" s="716">
        <f>F21*G21</f>
        <v>1300</v>
      </c>
      <c r="I21" s="717"/>
      <c r="J21" s="47"/>
      <c r="K21" s="47" t="s">
        <v>4662</v>
      </c>
      <c r="L21" s="26"/>
      <c r="M21" s="30">
        <v>46084</v>
      </c>
      <c r="N21" s="27"/>
      <c r="O21" s="42">
        <v>46098</v>
      </c>
      <c r="P21" s="42">
        <v>46098</v>
      </c>
      <c r="Q21" s="375">
        <v>46098</v>
      </c>
    </row>
    <row r="22" spans="2:17" s="4" customFormat="1" ht="19.7" customHeight="1">
      <c r="B22" s="102"/>
      <c r="C22" s="66"/>
      <c r="D22" s="66"/>
      <c r="E22" s="148"/>
      <c r="F22" s="67"/>
      <c r="G22" s="708">
        <v>0</v>
      </c>
      <c r="H22" s="709">
        <f>F22*G22</f>
        <v>0</v>
      </c>
      <c r="I22" s="710"/>
      <c r="J22" s="69"/>
      <c r="K22" s="26"/>
      <c r="L22" s="26"/>
      <c r="M22" s="30"/>
      <c r="N22" s="27"/>
      <c r="O22" s="26"/>
      <c r="P22" s="30"/>
      <c r="Q22" s="375"/>
    </row>
    <row r="23" spans="2:17" s="4" customFormat="1" ht="19.7" customHeight="1">
      <c r="B23" s="27">
        <v>13</v>
      </c>
      <c r="C23" s="715" t="s">
        <v>145</v>
      </c>
      <c r="D23" s="715" t="s">
        <v>1143</v>
      </c>
      <c r="E23" s="108" t="s">
        <v>4671</v>
      </c>
      <c r="F23" s="62">
        <v>1</v>
      </c>
      <c r="G23" s="701">
        <v>5790</v>
      </c>
      <c r="H23" s="716">
        <f t="shared" ref="H23:H56" si="1">F23*G23</f>
        <v>5790</v>
      </c>
      <c r="I23" s="717"/>
      <c r="J23" s="47" t="s">
        <v>4672</v>
      </c>
      <c r="K23" s="47" t="s">
        <v>4673</v>
      </c>
      <c r="L23" s="26"/>
      <c r="M23" s="30">
        <v>46086</v>
      </c>
      <c r="N23" s="27"/>
      <c r="O23" s="42">
        <v>46098</v>
      </c>
      <c r="P23" s="30">
        <v>46093</v>
      </c>
      <c r="Q23" s="375">
        <v>46093</v>
      </c>
    </row>
    <row r="24" spans="2:17" s="4" customFormat="1" ht="19.7" customHeight="1">
      <c r="B24" s="27">
        <v>13</v>
      </c>
      <c r="C24" s="715" t="s">
        <v>145</v>
      </c>
      <c r="D24" s="715" t="s">
        <v>1143</v>
      </c>
      <c r="E24" s="108" t="s">
        <v>4254</v>
      </c>
      <c r="F24" s="62">
        <v>2</v>
      </c>
      <c r="G24" s="701">
        <v>170</v>
      </c>
      <c r="H24" s="716">
        <f t="shared" si="1"/>
        <v>340</v>
      </c>
      <c r="I24" s="717"/>
      <c r="J24" s="47" t="s">
        <v>4367</v>
      </c>
      <c r="K24" s="47" t="s">
        <v>4673</v>
      </c>
      <c r="L24" s="26"/>
      <c r="M24" s="30">
        <v>46086</v>
      </c>
      <c r="N24" s="27"/>
      <c r="O24" s="42">
        <v>46098</v>
      </c>
      <c r="P24" s="30">
        <v>46093</v>
      </c>
      <c r="Q24" s="375">
        <v>46093</v>
      </c>
    </row>
    <row r="25" spans="2:17" s="4" customFormat="1" ht="19.7" customHeight="1">
      <c r="B25" s="27">
        <v>13</v>
      </c>
      <c r="C25" s="715" t="s">
        <v>145</v>
      </c>
      <c r="D25" s="715" t="s">
        <v>1143</v>
      </c>
      <c r="E25" s="108" t="s">
        <v>4361</v>
      </c>
      <c r="F25" s="62">
        <v>1</v>
      </c>
      <c r="G25" s="701">
        <v>260</v>
      </c>
      <c r="H25" s="716">
        <f t="shared" si="1"/>
        <v>260</v>
      </c>
      <c r="I25" s="717"/>
      <c r="J25" s="47" t="s">
        <v>4362</v>
      </c>
      <c r="K25" s="47" t="s">
        <v>4673</v>
      </c>
      <c r="L25" s="26"/>
      <c r="M25" s="30">
        <v>46086</v>
      </c>
      <c r="N25" s="27"/>
      <c r="O25" s="42">
        <v>46098</v>
      </c>
      <c r="P25" s="30">
        <v>46093</v>
      </c>
      <c r="Q25" s="375">
        <v>46093</v>
      </c>
    </row>
    <row r="26" spans="2:17" s="4" customFormat="1" ht="19.7" customHeight="1">
      <c r="B26" s="27">
        <v>13</v>
      </c>
      <c r="C26" s="715" t="s">
        <v>145</v>
      </c>
      <c r="D26" s="715" t="s">
        <v>1143</v>
      </c>
      <c r="E26" s="108" t="s">
        <v>4506</v>
      </c>
      <c r="F26" s="62">
        <v>1</v>
      </c>
      <c r="G26" s="701">
        <v>1350</v>
      </c>
      <c r="H26" s="716">
        <f t="shared" si="1"/>
        <v>1350</v>
      </c>
      <c r="I26" s="717"/>
      <c r="J26" s="47" t="s">
        <v>4674</v>
      </c>
      <c r="K26" s="47" t="s">
        <v>4673</v>
      </c>
      <c r="L26" s="26"/>
      <c r="M26" s="30">
        <v>46086</v>
      </c>
      <c r="N26" s="27"/>
      <c r="O26" s="42">
        <v>46098</v>
      </c>
      <c r="P26" s="30">
        <v>46093</v>
      </c>
      <c r="Q26" s="375">
        <v>46093</v>
      </c>
    </row>
    <row r="27" spans="2:17" s="4" customFormat="1" ht="19.7" customHeight="1">
      <c r="B27" s="27">
        <v>13</v>
      </c>
      <c r="C27" s="715" t="s">
        <v>145</v>
      </c>
      <c r="D27" s="715" t="s">
        <v>1143</v>
      </c>
      <c r="E27" s="108" t="s">
        <v>4375</v>
      </c>
      <c r="F27" s="62">
        <v>1</v>
      </c>
      <c r="G27" s="701">
        <v>140</v>
      </c>
      <c r="H27" s="716">
        <f t="shared" si="1"/>
        <v>140</v>
      </c>
      <c r="I27" s="717"/>
      <c r="J27" s="47" t="s">
        <v>4675</v>
      </c>
      <c r="K27" s="47" t="s">
        <v>4673</v>
      </c>
      <c r="L27" s="26"/>
      <c r="M27" s="30">
        <v>46086</v>
      </c>
      <c r="N27" s="27"/>
      <c r="O27" s="42">
        <v>46098</v>
      </c>
      <c r="P27" s="30">
        <v>46093</v>
      </c>
      <c r="Q27" s="375">
        <v>46093</v>
      </c>
    </row>
    <row r="28" spans="2:17" s="4" customFormat="1" ht="19.7" customHeight="1">
      <c r="B28" s="27">
        <v>13</v>
      </c>
      <c r="C28" s="715" t="s">
        <v>145</v>
      </c>
      <c r="D28" s="715" t="s">
        <v>1143</v>
      </c>
      <c r="E28" s="108" t="s">
        <v>4381</v>
      </c>
      <c r="F28" s="62">
        <v>1</v>
      </c>
      <c r="G28" s="701">
        <v>250</v>
      </c>
      <c r="H28" s="716">
        <f t="shared" si="1"/>
        <v>250</v>
      </c>
      <c r="I28" s="717"/>
      <c r="J28" s="47" t="s">
        <v>4675</v>
      </c>
      <c r="K28" s="47" t="s">
        <v>4673</v>
      </c>
      <c r="L28" s="26"/>
      <c r="M28" s="30">
        <v>46086</v>
      </c>
      <c r="N28" s="27"/>
      <c r="O28" s="42">
        <v>46098</v>
      </c>
      <c r="P28" s="30">
        <v>46093</v>
      </c>
      <c r="Q28" s="375">
        <v>46093</v>
      </c>
    </row>
    <row r="29" spans="2:17" s="4" customFormat="1" ht="19.7" customHeight="1">
      <c r="B29" s="27">
        <v>13</v>
      </c>
      <c r="C29" s="715" t="s">
        <v>145</v>
      </c>
      <c r="D29" s="715" t="s">
        <v>1143</v>
      </c>
      <c r="E29" s="108" t="s">
        <v>4504</v>
      </c>
      <c r="F29" s="62">
        <v>1</v>
      </c>
      <c r="G29" s="701">
        <v>4490</v>
      </c>
      <c r="H29" s="716">
        <f t="shared" si="1"/>
        <v>4490</v>
      </c>
      <c r="I29" s="717"/>
      <c r="J29" s="47" t="s">
        <v>4676</v>
      </c>
      <c r="K29" s="47" t="s">
        <v>4673</v>
      </c>
      <c r="L29" s="26"/>
      <c r="M29" s="30">
        <v>46086</v>
      </c>
      <c r="N29" s="27"/>
      <c r="O29" s="42">
        <v>46098</v>
      </c>
      <c r="P29" s="30">
        <v>46100</v>
      </c>
      <c r="Q29" s="375">
        <v>46093</v>
      </c>
    </row>
    <row r="30" spans="2:17" s="4" customFormat="1" ht="19.7" customHeight="1">
      <c r="B30" s="27">
        <v>13</v>
      </c>
      <c r="C30" s="715" t="s">
        <v>145</v>
      </c>
      <c r="D30" s="715" t="s">
        <v>1143</v>
      </c>
      <c r="E30" s="108" t="s">
        <v>4368</v>
      </c>
      <c r="F30" s="62">
        <v>2</v>
      </c>
      <c r="G30" s="701">
        <v>160</v>
      </c>
      <c r="H30" s="716">
        <f t="shared" si="1"/>
        <v>320</v>
      </c>
      <c r="I30" s="717"/>
      <c r="J30" s="47" t="s">
        <v>4675</v>
      </c>
      <c r="K30" s="47" t="s">
        <v>4673</v>
      </c>
      <c r="L30" s="26"/>
      <c r="M30" s="30">
        <v>46086</v>
      </c>
      <c r="N30" s="27"/>
      <c r="O30" s="42">
        <v>46098</v>
      </c>
      <c r="P30" s="30">
        <v>46093</v>
      </c>
      <c r="Q30" s="375">
        <v>46093</v>
      </c>
    </row>
    <row r="31" spans="2:17" s="4" customFormat="1" ht="19.7" customHeight="1">
      <c r="B31" s="27">
        <v>13</v>
      </c>
      <c r="C31" s="715" t="s">
        <v>145</v>
      </c>
      <c r="D31" s="715" t="s">
        <v>1143</v>
      </c>
      <c r="E31" s="108" t="s">
        <v>3320</v>
      </c>
      <c r="F31" s="62">
        <v>1</v>
      </c>
      <c r="G31" s="701">
        <v>200</v>
      </c>
      <c r="H31" s="716">
        <f t="shared" si="1"/>
        <v>200</v>
      </c>
      <c r="I31" s="717"/>
      <c r="J31" s="47" t="s">
        <v>4675</v>
      </c>
      <c r="K31" s="47" t="s">
        <v>4673</v>
      </c>
      <c r="L31" s="26"/>
      <c r="M31" s="30">
        <v>46086</v>
      </c>
      <c r="N31" s="27"/>
      <c r="O31" s="42">
        <v>46098</v>
      </c>
      <c r="P31" s="30">
        <v>46093</v>
      </c>
      <c r="Q31" s="375">
        <v>46093</v>
      </c>
    </row>
    <row r="32" spans="2:17" s="4" customFormat="1" ht="19.7" customHeight="1">
      <c r="B32" s="27">
        <v>13</v>
      </c>
      <c r="C32" s="715" t="s">
        <v>145</v>
      </c>
      <c r="D32" s="715" t="s">
        <v>1143</v>
      </c>
      <c r="E32" s="108" t="s">
        <v>4365</v>
      </c>
      <c r="F32" s="62">
        <v>1</v>
      </c>
      <c r="G32" s="701">
        <v>160</v>
      </c>
      <c r="H32" s="716">
        <f t="shared" si="1"/>
        <v>160</v>
      </c>
      <c r="I32" s="717"/>
      <c r="J32" s="47" t="s">
        <v>4675</v>
      </c>
      <c r="K32" s="47" t="s">
        <v>4673</v>
      </c>
      <c r="L32" s="26"/>
      <c r="M32" s="30">
        <v>46086</v>
      </c>
      <c r="N32" s="27"/>
      <c r="O32" s="42">
        <v>46098</v>
      </c>
      <c r="P32" s="30">
        <v>46093</v>
      </c>
      <c r="Q32" s="375">
        <v>46093</v>
      </c>
    </row>
    <row r="33" spans="2:17" s="4" customFormat="1" ht="19.7" customHeight="1">
      <c r="B33" s="66"/>
      <c r="C33" s="66"/>
      <c r="D33" s="66"/>
      <c r="E33" s="148"/>
      <c r="F33" s="67"/>
      <c r="G33" s="708">
        <v>0</v>
      </c>
      <c r="H33" s="709">
        <f t="shared" si="1"/>
        <v>0</v>
      </c>
      <c r="I33" s="710"/>
      <c r="J33" s="69"/>
      <c r="K33" s="26"/>
      <c r="L33" s="26"/>
      <c r="M33" s="30"/>
      <c r="N33" s="27"/>
      <c r="O33" s="26"/>
      <c r="P33" s="30"/>
      <c r="Q33" s="375"/>
    </row>
    <row r="34" spans="2:17" s="4" customFormat="1" ht="19.7" customHeight="1">
      <c r="B34" s="27">
        <v>10</v>
      </c>
      <c r="C34" s="715" t="s">
        <v>924</v>
      </c>
      <c r="D34" s="715" t="s">
        <v>175</v>
      </c>
      <c r="E34" s="108" t="s">
        <v>1845</v>
      </c>
      <c r="F34" s="62">
        <v>2</v>
      </c>
      <c r="G34" s="701">
        <v>193</v>
      </c>
      <c r="H34" s="716">
        <f t="shared" si="1"/>
        <v>386</v>
      </c>
      <c r="I34" s="717"/>
      <c r="J34" s="47" t="s">
        <v>1846</v>
      </c>
      <c r="K34" s="47" t="s">
        <v>4677</v>
      </c>
      <c r="L34" s="26"/>
      <c r="M34" s="30">
        <v>46084</v>
      </c>
      <c r="N34" s="27"/>
      <c r="O34" s="26"/>
      <c r="P34" s="30">
        <v>46098</v>
      </c>
      <c r="Q34" s="375"/>
    </row>
    <row r="35" spans="2:17" s="4" customFormat="1" ht="19.7" customHeight="1">
      <c r="B35" s="27">
        <v>10</v>
      </c>
      <c r="C35" s="715" t="s">
        <v>1853</v>
      </c>
      <c r="D35" s="715" t="s">
        <v>175</v>
      </c>
      <c r="E35" s="108" t="s">
        <v>4678</v>
      </c>
      <c r="F35" s="62">
        <v>1</v>
      </c>
      <c r="G35" s="701">
        <v>8875</v>
      </c>
      <c r="H35" s="716">
        <f t="shared" si="1"/>
        <v>8875</v>
      </c>
      <c r="I35" s="717"/>
      <c r="J35" s="108" t="s">
        <v>4679</v>
      </c>
      <c r="K35" s="47" t="s">
        <v>4677</v>
      </c>
      <c r="L35" s="26"/>
      <c r="M35" s="30">
        <v>46084</v>
      </c>
      <c r="N35" s="27"/>
      <c r="O35" s="26"/>
      <c r="P35" s="30">
        <v>46098</v>
      </c>
      <c r="Q35" s="375"/>
    </row>
    <row r="36" spans="2:17" s="4" customFormat="1" ht="19.7" customHeight="1">
      <c r="B36" s="27">
        <v>10</v>
      </c>
      <c r="C36" s="715" t="s">
        <v>1853</v>
      </c>
      <c r="D36" s="715" t="s">
        <v>175</v>
      </c>
      <c r="E36" s="108" t="s">
        <v>4680</v>
      </c>
      <c r="F36" s="62">
        <v>1</v>
      </c>
      <c r="G36" s="701">
        <v>6820</v>
      </c>
      <c r="H36" s="716">
        <f t="shared" si="1"/>
        <v>6820</v>
      </c>
      <c r="I36" s="717"/>
      <c r="J36" s="108" t="s">
        <v>4681</v>
      </c>
      <c r="K36" s="47" t="s">
        <v>4677</v>
      </c>
      <c r="L36" s="26"/>
      <c r="M36" s="30">
        <v>46084</v>
      </c>
      <c r="N36" s="27"/>
      <c r="O36" s="26"/>
      <c r="P36" s="30">
        <v>46098</v>
      </c>
      <c r="Q36" s="375"/>
    </row>
    <row r="37" spans="2:17" s="4" customFormat="1" ht="19.7" customHeight="1">
      <c r="B37" s="27">
        <v>10</v>
      </c>
      <c r="C37" s="715" t="s">
        <v>1853</v>
      </c>
      <c r="D37" s="715" t="s">
        <v>175</v>
      </c>
      <c r="E37" s="108" t="s">
        <v>4682</v>
      </c>
      <c r="F37" s="62">
        <v>1</v>
      </c>
      <c r="G37" s="701">
        <v>4524</v>
      </c>
      <c r="H37" s="716">
        <f t="shared" si="1"/>
        <v>4524</v>
      </c>
      <c r="I37" s="717"/>
      <c r="J37" s="108" t="s">
        <v>4683</v>
      </c>
      <c r="K37" s="47" t="s">
        <v>4677</v>
      </c>
      <c r="L37" s="26"/>
      <c r="M37" s="30">
        <v>46084</v>
      </c>
      <c r="N37" s="27"/>
      <c r="O37" s="26"/>
      <c r="P37" s="30">
        <v>46098</v>
      </c>
      <c r="Q37" s="375"/>
    </row>
    <row r="38" spans="2:17" s="4" customFormat="1" ht="19.7" customHeight="1">
      <c r="B38" s="27">
        <v>11</v>
      </c>
      <c r="C38" s="715" t="s">
        <v>4684</v>
      </c>
      <c r="D38" s="715" t="s">
        <v>175</v>
      </c>
      <c r="E38" s="108" t="s">
        <v>4685</v>
      </c>
      <c r="F38" s="62">
        <v>1</v>
      </c>
      <c r="G38" s="701">
        <v>833</v>
      </c>
      <c r="H38" s="716">
        <f t="shared" si="1"/>
        <v>833</v>
      </c>
      <c r="I38" s="717"/>
      <c r="J38" s="47" t="s">
        <v>4686</v>
      </c>
      <c r="K38" s="47" t="s">
        <v>4677</v>
      </c>
      <c r="L38" s="26"/>
      <c r="M38" s="30">
        <v>46084</v>
      </c>
      <c r="N38" s="27"/>
      <c r="O38" s="26"/>
      <c r="P38" s="30">
        <v>46098</v>
      </c>
      <c r="Q38" s="375"/>
    </row>
    <row r="39" spans="2:17" s="4" customFormat="1" ht="19.7" customHeight="1">
      <c r="B39" s="27">
        <v>11</v>
      </c>
      <c r="C39" s="715" t="s">
        <v>175</v>
      </c>
      <c r="D39" s="715" t="s">
        <v>175</v>
      </c>
      <c r="E39" s="108" t="s">
        <v>4687</v>
      </c>
      <c r="F39" s="62">
        <v>1</v>
      </c>
      <c r="G39" s="701">
        <v>181</v>
      </c>
      <c r="H39" s="716">
        <f t="shared" si="1"/>
        <v>181</v>
      </c>
      <c r="I39" s="717"/>
      <c r="J39" s="47" t="s">
        <v>4688</v>
      </c>
      <c r="K39" s="47" t="s">
        <v>4677</v>
      </c>
      <c r="L39" s="26"/>
      <c r="M39" s="30">
        <v>46084</v>
      </c>
      <c r="N39" s="27"/>
      <c r="O39" s="26"/>
      <c r="P39" s="30">
        <v>46098</v>
      </c>
      <c r="Q39" s="375"/>
    </row>
    <row r="40" spans="2:17" s="4" customFormat="1" ht="19.7" customHeight="1">
      <c r="B40" s="27">
        <v>11</v>
      </c>
      <c r="C40" s="715" t="s">
        <v>4689</v>
      </c>
      <c r="D40" s="715" t="s">
        <v>175</v>
      </c>
      <c r="E40" s="108" t="s">
        <v>4690</v>
      </c>
      <c r="F40" s="62">
        <v>1</v>
      </c>
      <c r="G40" s="701">
        <v>550</v>
      </c>
      <c r="H40" s="716">
        <f t="shared" si="1"/>
        <v>550</v>
      </c>
      <c r="I40" s="717"/>
      <c r="J40" s="47" t="s">
        <v>4691</v>
      </c>
      <c r="K40" s="47" t="s">
        <v>4677</v>
      </c>
      <c r="L40" s="26"/>
      <c r="M40" s="30">
        <v>46084</v>
      </c>
      <c r="N40" s="27"/>
      <c r="O40" s="26"/>
      <c r="P40" s="30">
        <v>46098</v>
      </c>
      <c r="Q40" s="375"/>
    </row>
    <row r="41" spans="2:17" s="4" customFormat="1" ht="19.7" customHeight="1">
      <c r="B41" s="27">
        <v>2</v>
      </c>
      <c r="C41" s="715" t="s">
        <v>4692</v>
      </c>
      <c r="D41" s="715" t="s">
        <v>175</v>
      </c>
      <c r="E41" s="108" t="s">
        <v>4693</v>
      </c>
      <c r="F41" s="62">
        <v>1</v>
      </c>
      <c r="G41" s="701">
        <v>5870</v>
      </c>
      <c r="H41" s="716">
        <f t="shared" si="1"/>
        <v>5870</v>
      </c>
      <c r="I41" s="717"/>
      <c r="J41" s="47" t="s">
        <v>4694</v>
      </c>
      <c r="K41" s="47" t="s">
        <v>4677</v>
      </c>
      <c r="L41" s="26"/>
      <c r="M41" s="30">
        <v>46084</v>
      </c>
      <c r="N41" s="27"/>
      <c r="O41" s="26"/>
      <c r="P41" s="30">
        <v>46098</v>
      </c>
      <c r="Q41" s="375"/>
    </row>
    <row r="42" spans="2:17" s="4" customFormat="1" ht="19.7" customHeight="1">
      <c r="B42" s="27">
        <v>2</v>
      </c>
      <c r="C42" s="715" t="s">
        <v>175</v>
      </c>
      <c r="D42" s="715" t="s">
        <v>175</v>
      </c>
      <c r="E42" s="108" t="s">
        <v>4695</v>
      </c>
      <c r="F42" s="62">
        <v>1</v>
      </c>
      <c r="G42" s="701">
        <v>484</v>
      </c>
      <c r="H42" s="716">
        <f>F42*G42</f>
        <v>484</v>
      </c>
      <c r="I42" s="717"/>
      <c r="J42" s="47" t="s">
        <v>4696</v>
      </c>
      <c r="K42" s="47" t="s">
        <v>4677</v>
      </c>
      <c r="L42" s="26"/>
      <c r="M42" s="30">
        <v>46084</v>
      </c>
      <c r="N42" s="27"/>
      <c r="O42" s="26"/>
      <c r="P42" s="30">
        <v>46098</v>
      </c>
      <c r="Q42" s="375"/>
    </row>
    <row r="43" spans="2:17" s="4" customFormat="1" ht="19.7" customHeight="1">
      <c r="B43" s="27">
        <v>13</v>
      </c>
      <c r="C43" s="715" t="s">
        <v>175</v>
      </c>
      <c r="D43" s="715" t="s">
        <v>175</v>
      </c>
      <c r="E43" s="108" t="s">
        <v>4383</v>
      </c>
      <c r="F43" s="62">
        <v>1</v>
      </c>
      <c r="G43" s="701">
        <v>3270</v>
      </c>
      <c r="H43" s="716">
        <f t="shared" si="1"/>
        <v>3270</v>
      </c>
      <c r="I43" s="717"/>
      <c r="J43" s="47" t="s">
        <v>4384</v>
      </c>
      <c r="K43" s="47" t="s">
        <v>4677</v>
      </c>
      <c r="L43" s="26"/>
      <c r="M43" s="30">
        <v>46084</v>
      </c>
      <c r="N43" s="27"/>
      <c r="O43" s="26"/>
      <c r="P43" s="30">
        <v>46098</v>
      </c>
      <c r="Q43" s="375"/>
    </row>
    <row r="44" spans="2:17" s="4" customFormat="1" ht="19.7" customHeight="1">
      <c r="B44" s="27">
        <v>13</v>
      </c>
      <c r="C44" s="715" t="s">
        <v>1853</v>
      </c>
      <c r="D44" s="715" t="s">
        <v>175</v>
      </c>
      <c r="E44" s="108" t="s">
        <v>4697</v>
      </c>
      <c r="F44" s="62">
        <v>1</v>
      </c>
      <c r="G44" s="701">
        <v>2982</v>
      </c>
      <c r="H44" s="716">
        <f>F44*G44</f>
        <v>2982</v>
      </c>
      <c r="I44" s="717"/>
      <c r="J44" s="108" t="s">
        <v>4698</v>
      </c>
      <c r="K44" s="47" t="s">
        <v>4677</v>
      </c>
      <c r="L44" s="26"/>
      <c r="M44" s="30">
        <v>46084</v>
      </c>
      <c r="N44" s="27"/>
      <c r="O44" s="26"/>
      <c r="P44" s="30">
        <v>46098</v>
      </c>
      <c r="Q44" s="375"/>
    </row>
    <row r="45" spans="2:17" s="4" customFormat="1" ht="19.7" customHeight="1">
      <c r="B45" s="27">
        <v>13</v>
      </c>
      <c r="C45" s="715" t="s">
        <v>1853</v>
      </c>
      <c r="D45" s="715" t="s">
        <v>175</v>
      </c>
      <c r="E45" s="108" t="s">
        <v>4699</v>
      </c>
      <c r="F45" s="62">
        <v>1</v>
      </c>
      <c r="G45" s="701">
        <v>4358</v>
      </c>
      <c r="H45" s="716">
        <f t="shared" si="1"/>
        <v>4358</v>
      </c>
      <c r="I45" s="717"/>
      <c r="J45" s="108" t="s">
        <v>4700</v>
      </c>
      <c r="K45" s="47" t="s">
        <v>4677</v>
      </c>
      <c r="L45" s="26"/>
      <c r="M45" s="30">
        <v>46084</v>
      </c>
      <c r="N45" s="27"/>
      <c r="O45" s="26"/>
      <c r="P45" s="30">
        <v>46098</v>
      </c>
      <c r="Q45" s="375"/>
    </row>
    <row r="46" spans="2:17" s="4" customFormat="1" ht="19.7" customHeight="1">
      <c r="B46" s="66"/>
      <c r="C46" s="66"/>
      <c r="D46" s="66"/>
      <c r="E46" s="1650"/>
      <c r="F46" s="67"/>
      <c r="G46" s="708">
        <v>0</v>
      </c>
      <c r="H46" s="709">
        <f t="shared" si="1"/>
        <v>0</v>
      </c>
      <c r="I46" s="710"/>
      <c r="J46" s="69"/>
      <c r="K46" s="26"/>
      <c r="L46" s="26"/>
      <c r="M46" s="30"/>
      <c r="N46" s="27"/>
      <c r="O46" s="26"/>
      <c r="P46" s="30"/>
      <c r="Q46" s="375"/>
    </row>
    <row r="47" spans="2:17" s="4" customFormat="1" ht="19.7" customHeight="1">
      <c r="B47" s="66"/>
      <c r="C47" s="66"/>
      <c r="D47" s="66"/>
      <c r="E47" s="1650"/>
      <c r="F47" s="67"/>
      <c r="G47" s="708">
        <v>0</v>
      </c>
      <c r="H47" s="709">
        <f t="shared" si="1"/>
        <v>0</v>
      </c>
      <c r="I47" s="710"/>
      <c r="J47" s="69"/>
      <c r="K47" s="26"/>
      <c r="L47" s="26"/>
      <c r="M47" s="30"/>
      <c r="N47" s="27"/>
      <c r="O47" s="26"/>
      <c r="P47" s="30"/>
      <c r="Q47" s="375"/>
    </row>
    <row r="48" spans="2:17" s="4" customFormat="1" ht="19.7" customHeight="1">
      <c r="B48" s="27"/>
      <c r="C48" s="27"/>
      <c r="D48" s="27"/>
      <c r="E48" s="108"/>
      <c r="F48" s="26"/>
      <c r="G48" s="139">
        <v>0</v>
      </c>
      <c r="H48" s="139">
        <f t="shared" si="1"/>
        <v>0</v>
      </c>
      <c r="I48" s="28"/>
      <c r="J48" s="40"/>
      <c r="K48" s="26"/>
      <c r="L48" s="26"/>
      <c r="M48" s="30"/>
      <c r="N48" s="27"/>
      <c r="O48" s="26"/>
      <c r="P48" s="30"/>
      <c r="Q48" s="375"/>
    </row>
    <row r="49" spans="2:17" s="4" customFormat="1" ht="19.7" customHeight="1">
      <c r="B49" s="27"/>
      <c r="C49" s="27"/>
      <c r="D49" s="27"/>
      <c r="E49" s="108"/>
      <c r="F49" s="26"/>
      <c r="G49" s="139">
        <v>0</v>
      </c>
      <c r="H49" s="139">
        <f t="shared" si="1"/>
        <v>0</v>
      </c>
      <c r="I49" s="28"/>
      <c r="J49" s="40"/>
      <c r="K49" s="26"/>
      <c r="L49" s="26"/>
      <c r="M49" s="30"/>
      <c r="N49" s="27"/>
      <c r="O49" s="26"/>
      <c r="P49" s="30"/>
      <c r="Q49" s="375"/>
    </row>
    <row r="50" spans="2:17" s="4" customFormat="1" ht="19.7" customHeight="1">
      <c r="B50" s="27"/>
      <c r="C50" s="27"/>
      <c r="D50" s="27"/>
      <c r="E50" s="108"/>
      <c r="F50" s="26"/>
      <c r="G50" s="139">
        <v>0</v>
      </c>
      <c r="H50" s="139">
        <f t="shared" si="1"/>
        <v>0</v>
      </c>
      <c r="I50" s="28"/>
      <c r="J50" s="40"/>
      <c r="K50" s="26"/>
      <c r="L50" s="26"/>
      <c r="M50" s="30"/>
      <c r="N50" s="27"/>
      <c r="O50" s="26"/>
      <c r="P50" s="30"/>
      <c r="Q50" s="375"/>
    </row>
    <row r="51" spans="2:17" s="4" customFormat="1" ht="19.7" customHeight="1">
      <c r="B51" s="66"/>
      <c r="C51" s="66"/>
      <c r="D51" s="66"/>
      <c r="E51" s="1650"/>
      <c r="F51" s="67"/>
      <c r="G51" s="708">
        <v>0</v>
      </c>
      <c r="H51" s="709">
        <f t="shared" si="1"/>
        <v>0</v>
      </c>
      <c r="I51" s="710"/>
      <c r="J51" s="69"/>
      <c r="K51" s="26"/>
      <c r="L51" s="26"/>
      <c r="M51" s="30"/>
      <c r="N51" s="27"/>
      <c r="O51" s="26"/>
      <c r="P51" s="30"/>
      <c r="Q51" s="375"/>
    </row>
    <row r="52" spans="2:17" s="4" customFormat="1" ht="19.7" customHeight="1">
      <c r="B52" s="27"/>
      <c r="C52" s="202"/>
      <c r="D52" s="202"/>
      <c r="E52" s="148"/>
      <c r="F52" s="67"/>
      <c r="G52" s="708">
        <v>0</v>
      </c>
      <c r="H52" s="709">
        <f t="shared" si="1"/>
        <v>0</v>
      </c>
      <c r="I52" s="710"/>
      <c r="J52" s="69"/>
      <c r="K52" s="26"/>
      <c r="L52" s="26"/>
      <c r="M52" s="30"/>
      <c r="N52" s="27"/>
      <c r="O52" s="26"/>
      <c r="P52" s="30"/>
      <c r="Q52" s="375"/>
    </row>
    <row r="53" spans="2:17" s="4" customFormat="1" ht="19.7" customHeight="1">
      <c r="B53" s="27"/>
      <c r="C53" s="202"/>
      <c r="D53" s="202"/>
      <c r="E53" s="148"/>
      <c r="F53" s="67"/>
      <c r="G53" s="708">
        <v>0</v>
      </c>
      <c r="H53" s="709">
        <f t="shared" si="1"/>
        <v>0</v>
      </c>
      <c r="I53" s="710"/>
      <c r="J53" s="69"/>
      <c r="K53" s="26"/>
      <c r="L53" s="26"/>
      <c r="M53" s="30"/>
      <c r="N53" s="27"/>
      <c r="O53" s="26"/>
      <c r="P53" s="30"/>
      <c r="Q53" s="375"/>
    </row>
    <row r="54" spans="2:17" s="4" customFormat="1" ht="19.7" customHeight="1">
      <c r="B54" s="27"/>
      <c r="C54" s="27"/>
      <c r="D54" s="27"/>
      <c r="E54" s="108"/>
      <c r="F54" s="26"/>
      <c r="G54" s="139">
        <v>0</v>
      </c>
      <c r="H54" s="139">
        <f t="shared" si="1"/>
        <v>0</v>
      </c>
      <c r="I54" s="28"/>
      <c r="J54" s="40"/>
      <c r="K54" s="26"/>
      <c r="L54" s="26"/>
      <c r="M54" s="30"/>
      <c r="N54" s="27"/>
      <c r="O54" s="26"/>
      <c r="P54" s="30"/>
      <c r="Q54" s="375"/>
    </row>
    <row r="55" spans="2:17" s="4" customFormat="1" ht="19.7" customHeight="1">
      <c r="B55" s="27"/>
      <c r="C55" s="27"/>
      <c r="D55" s="27"/>
      <c r="E55" s="108"/>
      <c r="F55" s="26"/>
      <c r="G55" s="139">
        <v>0</v>
      </c>
      <c r="H55" s="139">
        <f t="shared" si="1"/>
        <v>0</v>
      </c>
      <c r="I55" s="28"/>
      <c r="J55" s="40"/>
      <c r="K55" s="26"/>
      <c r="L55" s="26"/>
      <c r="M55" s="30"/>
      <c r="N55" s="27"/>
      <c r="O55" s="26"/>
      <c r="P55" s="30"/>
      <c r="Q55" s="375"/>
    </row>
    <row r="56" spans="2:17" s="4" customFormat="1" ht="19.7" customHeight="1">
      <c r="B56" s="27"/>
      <c r="C56" s="27"/>
      <c r="D56" s="27"/>
      <c r="E56" s="108"/>
      <c r="F56" s="26"/>
      <c r="G56" s="139">
        <v>0</v>
      </c>
      <c r="H56" s="139">
        <f t="shared" si="1"/>
        <v>0</v>
      </c>
      <c r="I56" s="28"/>
      <c r="J56" s="40"/>
      <c r="K56" s="26"/>
      <c r="L56" s="26"/>
      <c r="M56" s="30"/>
      <c r="N56" s="27"/>
      <c r="O56" s="26"/>
      <c r="P56" s="30"/>
      <c r="Q56" s="375"/>
    </row>
    <row r="57" spans="2:17" ht="19.7" customHeight="1">
      <c r="G57" s="10"/>
      <c r="H57" s="10"/>
    </row>
    <row r="60" spans="2:17" ht="19.7" customHeight="1"/>
  </sheetData>
  <autoFilter ref="B8:O56" xr:uid="{9F687E93-BB08-4BF2-B650-70383B9745EA}"/>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A6E86-D060-4F7A-9F66-7F903B4FBFC0}">
  <dimension ref="B2:Q27"/>
  <sheetViews>
    <sheetView zoomScale="85" zoomScaleNormal="85" workbookViewId="0">
      <pane xSplit="10" ySplit="9" topLeftCell="K10" activePane="bottomRight" state="frozen"/>
      <selection pane="topRight" activeCell="K1" sqref="K1"/>
      <selection pane="bottomLeft" activeCell="A9" sqref="A9"/>
      <selection pane="bottomRight"/>
    </sheetView>
  </sheetViews>
  <sheetFormatPr defaultColWidth="9" defaultRowHeight="18.75"/>
  <cols>
    <col min="1" max="1" width="2.625" style="1" customWidth="1"/>
    <col min="2" max="2" width="20.125" style="4" bestFit="1" customWidth="1"/>
    <col min="3" max="3" width="14.375" style="1" bestFit="1" customWidth="1"/>
    <col min="4" max="4" width="13.125" style="1" bestFit="1" customWidth="1"/>
    <col min="5" max="5" width="40.625" style="1" customWidth="1"/>
    <col min="6" max="6" width="6.25" style="4" customWidth="1"/>
    <col min="7" max="8" width="9.875" style="373" bestFit="1" customWidth="1"/>
    <col min="9" max="9" width="5.75" style="10" customWidth="1"/>
    <col min="10" max="10" width="35.25" style="1" bestFit="1" customWidth="1"/>
    <col min="11" max="11" width="34.625" style="1" bestFit="1" customWidth="1"/>
    <col min="12" max="12" width="16.375" style="4" customWidth="1"/>
    <col min="13" max="13" width="13.75" style="9" customWidth="1"/>
    <col min="14" max="14" width="6.375" style="1" customWidth="1"/>
    <col min="15" max="15" width="13.25" style="4" customWidth="1"/>
    <col min="16" max="16" width="14.5" style="9" customWidth="1"/>
    <col min="17" max="17" width="15.625" style="667" customWidth="1"/>
    <col min="18" max="16384" width="9" style="1"/>
  </cols>
  <sheetData>
    <row r="2" spans="2:17" ht="20.100000000000001" customHeight="1">
      <c r="B2" s="2" t="s">
        <v>0</v>
      </c>
      <c r="C2" s="2"/>
      <c r="D2" s="2"/>
      <c r="E2" s="1714" t="s">
        <v>4701</v>
      </c>
      <c r="G2" s="5" t="s">
        <v>2</v>
      </c>
      <c r="H2" s="6"/>
      <c r="I2" s="7"/>
      <c r="J2" s="8">
        <f>SUM(H:H)</f>
        <v>145036</v>
      </c>
    </row>
    <row r="3" spans="2:17" ht="20.100000000000001" customHeight="1">
      <c r="B3" s="2" t="s">
        <v>3</v>
      </c>
      <c r="C3" s="2"/>
      <c r="D3" s="2"/>
      <c r="E3" s="1715" t="s">
        <v>1698</v>
      </c>
    </row>
    <row r="4" spans="2:17" ht="20.100000000000001" customHeight="1">
      <c r="B4" s="2" t="s">
        <v>996</v>
      </c>
      <c r="C4" s="2"/>
      <c r="D4" s="2"/>
      <c r="E4" s="1715">
        <v>230779</v>
      </c>
      <c r="J4" s="451"/>
    </row>
    <row r="5" spans="2:17" ht="20.100000000000001" customHeight="1">
      <c r="B5" s="2" t="s">
        <v>9</v>
      </c>
      <c r="C5" s="2"/>
      <c r="D5" s="2"/>
      <c r="E5" s="1716">
        <v>46094</v>
      </c>
      <c r="J5" s="451"/>
    </row>
    <row r="6" spans="2:17" ht="20.100000000000001" customHeight="1">
      <c r="B6" s="2" t="s">
        <v>10</v>
      </c>
      <c r="C6" s="2"/>
      <c r="D6" s="2"/>
      <c r="E6" s="1716">
        <v>46111</v>
      </c>
      <c r="J6" s="451"/>
    </row>
    <row r="7" spans="2:17" ht="20.100000000000001" customHeight="1">
      <c r="B7" s="453"/>
      <c r="C7" s="453"/>
      <c r="D7" s="453"/>
      <c r="E7" s="1717"/>
      <c r="J7" s="451"/>
      <c r="L7" s="456"/>
    </row>
    <row r="9" spans="2:17" s="4" customFormat="1" ht="19.7" customHeight="1">
      <c r="B9" s="27" t="s">
        <v>32</v>
      </c>
      <c r="C9" s="27" t="s">
        <v>33</v>
      </c>
      <c r="D9" s="27" t="s">
        <v>34</v>
      </c>
      <c r="E9" s="26" t="s">
        <v>35</v>
      </c>
      <c r="F9" s="26" t="s">
        <v>36</v>
      </c>
      <c r="G9" s="63" t="s">
        <v>37</v>
      </c>
      <c r="H9" s="194" t="s">
        <v>38</v>
      </c>
      <c r="I9" s="28" t="s">
        <v>39</v>
      </c>
      <c r="J9" s="26" t="s">
        <v>40</v>
      </c>
      <c r="K9" s="26" t="s">
        <v>41</v>
      </c>
      <c r="L9" s="26" t="s">
        <v>42</v>
      </c>
      <c r="M9" s="30" t="s">
        <v>43</v>
      </c>
      <c r="N9" s="27" t="s">
        <v>44</v>
      </c>
      <c r="O9" s="26" t="s">
        <v>45</v>
      </c>
      <c r="P9" s="30" t="s">
        <v>46</v>
      </c>
      <c r="Q9" s="375" t="s">
        <v>47</v>
      </c>
    </row>
    <row r="10" spans="2:17" ht="19.5" customHeight="1">
      <c r="B10" s="685">
        <v>9</v>
      </c>
      <c r="C10" s="27" t="s">
        <v>1002</v>
      </c>
      <c r="D10" s="27" t="s">
        <v>1002</v>
      </c>
      <c r="E10" s="40" t="s">
        <v>4702</v>
      </c>
      <c r="F10" s="26">
        <v>10</v>
      </c>
      <c r="G10" s="40">
        <v>2007</v>
      </c>
      <c r="H10" s="384">
        <f t="shared" ref="H10:H26" si="0">F10*G10</f>
        <v>20070</v>
      </c>
      <c r="I10" s="548"/>
      <c r="J10" s="40" t="s">
        <v>4703</v>
      </c>
      <c r="K10" s="27" t="s">
        <v>1753</v>
      </c>
      <c r="L10" s="26"/>
      <c r="M10" s="30">
        <v>46083</v>
      </c>
      <c r="N10" s="40"/>
      <c r="O10" s="26"/>
      <c r="P10" s="30">
        <v>46094</v>
      </c>
      <c r="Q10" s="375"/>
    </row>
    <row r="11" spans="2:17" ht="19.5" customHeight="1">
      <c r="B11" s="686"/>
      <c r="C11" s="27" t="s">
        <v>1002</v>
      </c>
      <c r="D11" s="27" t="s">
        <v>1002</v>
      </c>
      <c r="E11" s="40" t="s">
        <v>4704</v>
      </c>
      <c r="F11" s="26">
        <v>4</v>
      </c>
      <c r="G11" s="40">
        <v>6025</v>
      </c>
      <c r="H11" s="384">
        <f t="shared" si="0"/>
        <v>24100</v>
      </c>
      <c r="I11" s="548"/>
      <c r="J11" s="40" t="s">
        <v>4705</v>
      </c>
      <c r="K11" s="27" t="s">
        <v>1753</v>
      </c>
      <c r="L11" s="26"/>
      <c r="M11" s="30">
        <v>46083</v>
      </c>
      <c r="N11" s="40"/>
      <c r="O11" s="26"/>
      <c r="P11" s="30">
        <v>46094</v>
      </c>
      <c r="Q11" s="375"/>
    </row>
    <row r="12" spans="2:17" ht="19.5" customHeight="1">
      <c r="B12" s="686"/>
      <c r="C12" s="27" t="s">
        <v>1002</v>
      </c>
      <c r="D12" s="27" t="s">
        <v>1002</v>
      </c>
      <c r="E12" s="40" t="s">
        <v>4706</v>
      </c>
      <c r="F12" s="26">
        <v>4</v>
      </c>
      <c r="G12" s="40">
        <v>2983</v>
      </c>
      <c r="H12" s="384">
        <f t="shared" si="0"/>
        <v>11932</v>
      </c>
      <c r="I12" s="548"/>
      <c r="J12" s="40" t="s">
        <v>2042</v>
      </c>
      <c r="K12" s="27" t="s">
        <v>1753</v>
      </c>
      <c r="L12" s="26"/>
      <c r="M12" s="30">
        <v>46083</v>
      </c>
      <c r="N12" s="40"/>
      <c r="O12" s="26"/>
      <c r="P12" s="30">
        <v>46085</v>
      </c>
      <c r="Q12" s="375"/>
    </row>
    <row r="13" spans="2:17" ht="19.5" customHeight="1">
      <c r="B13" s="686"/>
      <c r="C13" s="27" t="s">
        <v>1002</v>
      </c>
      <c r="D13" s="27" t="s">
        <v>1002</v>
      </c>
      <c r="E13" s="40" t="s">
        <v>1535</v>
      </c>
      <c r="F13" s="26">
        <v>78</v>
      </c>
      <c r="G13" s="40">
        <v>196</v>
      </c>
      <c r="H13" s="384">
        <f t="shared" si="0"/>
        <v>15288</v>
      </c>
      <c r="I13" s="548"/>
      <c r="J13" s="40" t="s">
        <v>1092</v>
      </c>
      <c r="K13" s="27" t="s">
        <v>1753</v>
      </c>
      <c r="L13" s="26"/>
      <c r="M13" s="30">
        <v>46083</v>
      </c>
      <c r="N13" s="40"/>
      <c r="O13" s="26"/>
      <c r="P13" s="30">
        <v>46085</v>
      </c>
      <c r="Q13" s="375"/>
    </row>
    <row r="14" spans="2:17" ht="19.5" customHeight="1">
      <c r="B14" s="686"/>
      <c r="C14" s="27" t="s">
        <v>1002</v>
      </c>
      <c r="D14" s="27" t="s">
        <v>1002</v>
      </c>
      <c r="E14" s="40" t="s">
        <v>1538</v>
      </c>
      <c r="F14" s="26">
        <v>4</v>
      </c>
      <c r="G14" s="40">
        <v>256</v>
      </c>
      <c r="H14" s="384">
        <f t="shared" si="0"/>
        <v>1024</v>
      </c>
      <c r="I14" s="548"/>
      <c r="J14" s="40" t="s">
        <v>1096</v>
      </c>
      <c r="K14" s="27" t="s">
        <v>1753</v>
      </c>
      <c r="L14" s="26"/>
      <c r="M14" s="30">
        <v>46083</v>
      </c>
      <c r="N14" s="40"/>
      <c r="O14" s="26"/>
      <c r="P14" s="30">
        <v>46085</v>
      </c>
      <c r="Q14" s="375"/>
    </row>
    <row r="15" spans="2:17" ht="19.5" customHeight="1">
      <c r="B15" s="686"/>
      <c r="C15" s="27" t="s">
        <v>1002</v>
      </c>
      <c r="D15" s="27" t="s">
        <v>1002</v>
      </c>
      <c r="E15" s="40" t="s">
        <v>4707</v>
      </c>
      <c r="F15" s="26">
        <v>2</v>
      </c>
      <c r="G15" s="40">
        <v>350</v>
      </c>
      <c r="H15" s="384">
        <f t="shared" si="0"/>
        <v>700</v>
      </c>
      <c r="I15" s="548"/>
      <c r="J15" s="40" t="s">
        <v>1098</v>
      </c>
      <c r="K15" s="27" t="s">
        <v>1753</v>
      </c>
      <c r="L15" s="26"/>
      <c r="M15" s="30">
        <v>46083</v>
      </c>
      <c r="N15" s="40"/>
      <c r="O15" s="26"/>
      <c r="P15" s="30">
        <v>46085</v>
      </c>
      <c r="Q15" s="375"/>
    </row>
    <row r="16" spans="2:17" ht="19.5" customHeight="1">
      <c r="B16" s="686"/>
      <c r="C16" s="27" t="s">
        <v>1002</v>
      </c>
      <c r="D16" s="27" t="s">
        <v>1002</v>
      </c>
      <c r="E16" s="40" t="s">
        <v>4708</v>
      </c>
      <c r="F16" s="26">
        <v>10</v>
      </c>
      <c r="G16" s="40">
        <v>360</v>
      </c>
      <c r="H16" s="384">
        <f t="shared" si="0"/>
        <v>3600</v>
      </c>
      <c r="I16" s="548"/>
      <c r="J16" s="40" t="s">
        <v>1098</v>
      </c>
      <c r="K16" s="27" t="s">
        <v>1753</v>
      </c>
      <c r="L16" s="26"/>
      <c r="M16" s="30">
        <v>46083</v>
      </c>
      <c r="N16" s="40"/>
      <c r="O16" s="26"/>
      <c r="P16" s="30">
        <v>46085</v>
      </c>
      <c r="Q16" s="375"/>
    </row>
    <row r="17" spans="2:17" ht="19.5" customHeight="1">
      <c r="B17" s="686"/>
      <c r="C17" s="27" t="s">
        <v>1002</v>
      </c>
      <c r="D17" s="27" t="s">
        <v>1002</v>
      </c>
      <c r="E17" s="40" t="s">
        <v>4709</v>
      </c>
      <c r="F17" s="26">
        <v>10</v>
      </c>
      <c r="G17" s="40">
        <v>500</v>
      </c>
      <c r="H17" s="384">
        <f t="shared" si="0"/>
        <v>5000</v>
      </c>
      <c r="I17" s="548"/>
      <c r="J17" s="40" t="s">
        <v>1098</v>
      </c>
      <c r="K17" s="27" t="s">
        <v>1753</v>
      </c>
      <c r="L17" s="26"/>
      <c r="M17" s="30">
        <v>46083</v>
      </c>
      <c r="N17" s="40"/>
      <c r="O17" s="26"/>
      <c r="P17" s="30">
        <v>46085</v>
      </c>
      <c r="Q17" s="375"/>
    </row>
    <row r="18" spans="2:17" ht="19.5" customHeight="1">
      <c r="B18" s="686"/>
      <c r="C18" s="27" t="s">
        <v>1002</v>
      </c>
      <c r="D18" s="27" t="s">
        <v>1002</v>
      </c>
      <c r="E18" s="40" t="s">
        <v>4710</v>
      </c>
      <c r="F18" s="26">
        <v>4</v>
      </c>
      <c r="G18" s="40">
        <v>770</v>
      </c>
      <c r="H18" s="384">
        <f t="shared" si="0"/>
        <v>3080</v>
      </c>
      <c r="I18" s="548"/>
      <c r="J18" s="40" t="s">
        <v>1098</v>
      </c>
      <c r="K18" s="27" t="s">
        <v>1753</v>
      </c>
      <c r="L18" s="26"/>
      <c r="M18" s="30">
        <v>46083</v>
      </c>
      <c r="N18" s="40"/>
      <c r="O18" s="26"/>
      <c r="P18" s="30">
        <v>46085</v>
      </c>
      <c r="Q18" s="375"/>
    </row>
    <row r="19" spans="2:17" ht="19.5" customHeight="1">
      <c r="B19" s="686"/>
      <c r="C19" s="27" t="s">
        <v>1002</v>
      </c>
      <c r="D19" s="27" t="s">
        <v>1002</v>
      </c>
      <c r="E19" s="40" t="s">
        <v>1081</v>
      </c>
      <c r="F19" s="26">
        <v>20</v>
      </c>
      <c r="G19" s="40">
        <v>73</v>
      </c>
      <c r="H19" s="384">
        <f t="shared" si="0"/>
        <v>1460</v>
      </c>
      <c r="I19" s="548"/>
      <c r="J19" s="40" t="s">
        <v>1082</v>
      </c>
      <c r="K19" s="27" t="s">
        <v>1753</v>
      </c>
      <c r="L19" s="26"/>
      <c r="M19" s="30">
        <v>46083</v>
      </c>
      <c r="N19" s="40"/>
      <c r="O19" s="26"/>
      <c r="P19" s="30">
        <v>46085</v>
      </c>
      <c r="Q19" s="375"/>
    </row>
    <row r="20" spans="2:17" ht="19.5" customHeight="1">
      <c r="B20" s="686"/>
      <c r="C20" s="27" t="s">
        <v>1002</v>
      </c>
      <c r="D20" s="27" t="s">
        <v>1002</v>
      </c>
      <c r="E20" s="40" t="s">
        <v>1558</v>
      </c>
      <c r="F20" s="26">
        <v>8</v>
      </c>
      <c r="G20" s="40">
        <v>73</v>
      </c>
      <c r="H20" s="384">
        <f t="shared" si="0"/>
        <v>584</v>
      </c>
      <c r="I20" s="548"/>
      <c r="J20" s="40" t="s">
        <v>1082</v>
      </c>
      <c r="K20" s="27" t="s">
        <v>1753</v>
      </c>
      <c r="L20" s="26"/>
      <c r="M20" s="30">
        <v>46083</v>
      </c>
      <c r="N20" s="40"/>
      <c r="O20" s="26"/>
      <c r="P20" s="30">
        <v>46085</v>
      </c>
      <c r="Q20" s="375"/>
    </row>
    <row r="21" spans="2:17" s="673" customFormat="1" ht="19.5" customHeight="1">
      <c r="B21" s="686"/>
      <c r="C21" s="86" t="s">
        <v>1002</v>
      </c>
      <c r="D21" s="86" t="s">
        <v>1002</v>
      </c>
      <c r="E21" s="190" t="s">
        <v>4708</v>
      </c>
      <c r="F21" s="94">
        <v>1</v>
      </c>
      <c r="G21" s="190">
        <v>370</v>
      </c>
      <c r="H21" s="478">
        <f t="shared" si="0"/>
        <v>370</v>
      </c>
      <c r="I21" s="1748"/>
      <c r="J21" s="190" t="s">
        <v>1098</v>
      </c>
      <c r="K21" s="86" t="s">
        <v>1753</v>
      </c>
      <c r="L21" s="94"/>
      <c r="M21" s="411">
        <v>46098</v>
      </c>
      <c r="N21" s="190"/>
      <c r="O21" s="94"/>
      <c r="P21" s="411">
        <v>46100</v>
      </c>
      <c r="Q21" s="413"/>
    </row>
    <row r="22" spans="2:17" s="673" customFormat="1" ht="19.5" customHeight="1">
      <c r="B22" s="686"/>
      <c r="C22" s="86" t="s">
        <v>1002</v>
      </c>
      <c r="D22" s="86" t="s">
        <v>1002</v>
      </c>
      <c r="E22" s="190" t="s">
        <v>1535</v>
      </c>
      <c r="F22" s="94">
        <v>4</v>
      </c>
      <c r="G22" s="190">
        <v>196</v>
      </c>
      <c r="H22" s="478">
        <f t="shared" si="0"/>
        <v>784</v>
      </c>
      <c r="I22" s="1748"/>
      <c r="J22" s="190" t="s">
        <v>1092</v>
      </c>
      <c r="K22" s="86" t="s">
        <v>1753</v>
      </c>
      <c r="L22" s="94"/>
      <c r="M22" s="411">
        <v>46098</v>
      </c>
      <c r="N22" s="190"/>
      <c r="O22" s="94"/>
      <c r="P22" s="411">
        <v>46100</v>
      </c>
      <c r="Q22" s="413"/>
    </row>
    <row r="23" spans="2:17" s="673" customFormat="1" ht="19.5" customHeight="1">
      <c r="B23" s="686"/>
      <c r="C23" s="86" t="s">
        <v>1002</v>
      </c>
      <c r="D23" s="86" t="s">
        <v>1002</v>
      </c>
      <c r="E23" s="190" t="s">
        <v>1081</v>
      </c>
      <c r="F23" s="94">
        <v>6</v>
      </c>
      <c r="G23" s="190">
        <v>73</v>
      </c>
      <c r="H23" s="478">
        <f t="shared" si="0"/>
        <v>438</v>
      </c>
      <c r="I23" s="1748"/>
      <c r="J23" s="190" t="s">
        <v>1082</v>
      </c>
      <c r="K23" s="86" t="s">
        <v>1753</v>
      </c>
      <c r="L23" s="94"/>
      <c r="M23" s="411">
        <v>46098</v>
      </c>
      <c r="N23" s="190"/>
      <c r="O23" s="94"/>
      <c r="P23" s="411">
        <v>46100</v>
      </c>
      <c r="Q23" s="413"/>
    </row>
    <row r="24" spans="2:17" s="673" customFormat="1" ht="19.5" customHeight="1">
      <c r="B24" s="687"/>
      <c r="C24" s="86" t="s">
        <v>1002</v>
      </c>
      <c r="D24" s="86" t="s">
        <v>1002</v>
      </c>
      <c r="E24" s="190" t="s">
        <v>4702</v>
      </c>
      <c r="F24" s="94">
        <v>3</v>
      </c>
      <c r="G24" s="190">
        <v>2202</v>
      </c>
      <c r="H24" s="478">
        <f t="shared" si="0"/>
        <v>6606</v>
      </c>
      <c r="I24" s="1748"/>
      <c r="J24" s="190" t="s">
        <v>4703</v>
      </c>
      <c r="K24" s="86" t="s">
        <v>1753</v>
      </c>
      <c r="L24" s="94"/>
      <c r="M24" s="411">
        <v>46098</v>
      </c>
      <c r="N24" s="190"/>
      <c r="O24" s="94"/>
      <c r="P24" s="411">
        <v>46104</v>
      </c>
      <c r="Q24" s="413"/>
    </row>
    <row r="25" spans="2:17" ht="19.5" customHeight="1">
      <c r="B25" s="685" t="s">
        <v>4711</v>
      </c>
      <c r="C25" s="27" t="s">
        <v>1002</v>
      </c>
      <c r="D25" s="27" t="s">
        <v>1002</v>
      </c>
      <c r="E25" s="40" t="s">
        <v>1071</v>
      </c>
      <c r="F25" s="26">
        <v>5</v>
      </c>
      <c r="G25" s="40">
        <v>5000</v>
      </c>
      <c r="H25" s="384">
        <f t="shared" si="0"/>
        <v>25000</v>
      </c>
      <c r="I25" s="548"/>
      <c r="J25" s="40" t="s">
        <v>1071</v>
      </c>
      <c r="K25" s="27"/>
      <c r="L25" s="26"/>
      <c r="M25" s="30"/>
      <c r="N25" s="40"/>
      <c r="O25" s="26"/>
      <c r="P25" s="30"/>
      <c r="Q25" s="375"/>
    </row>
    <row r="26" spans="2:17" ht="19.5" customHeight="1">
      <c r="B26" s="687"/>
      <c r="C26" s="27" t="s">
        <v>1002</v>
      </c>
      <c r="D26" s="27" t="s">
        <v>1002</v>
      </c>
      <c r="E26" s="40" t="s">
        <v>1072</v>
      </c>
      <c r="F26" s="26">
        <v>5</v>
      </c>
      <c r="G26" s="40">
        <v>5000</v>
      </c>
      <c r="H26" s="384">
        <f t="shared" si="0"/>
        <v>25000</v>
      </c>
      <c r="I26" s="548"/>
      <c r="J26" s="40" t="s">
        <v>1072</v>
      </c>
      <c r="K26" s="27"/>
      <c r="L26" s="26"/>
      <c r="M26" s="30"/>
      <c r="N26" s="40"/>
      <c r="O26" s="26"/>
      <c r="P26" s="30"/>
      <c r="Q26" s="375"/>
    </row>
    <row r="27" spans="2:17" ht="19.5" customHeight="1">
      <c r="B27" s="26"/>
      <c r="C27" s="27"/>
      <c r="D27" s="27"/>
      <c r="E27" s="40"/>
      <c r="F27" s="26"/>
      <c r="G27" s="40"/>
      <c r="H27" s="384"/>
      <c r="I27" s="548"/>
      <c r="J27" s="40"/>
      <c r="K27" s="27"/>
      <c r="L27" s="26"/>
      <c r="M27" s="30"/>
      <c r="N27" s="40"/>
      <c r="O27" s="26"/>
      <c r="P27" s="30"/>
      <c r="Q27" s="375"/>
    </row>
  </sheetData>
  <autoFilter ref="B9:O9" xr:uid="{00000000-0009-0000-0000-000000000000}"/>
  <mergeCells count="8">
    <mergeCell ref="B10:B24"/>
    <mergeCell ref="B25:B2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A254F-0E51-4BF3-A1A2-0787DA81626F}">
  <dimension ref="B2:Q35"/>
  <sheetViews>
    <sheetView zoomScale="85" zoomScaleNormal="85" workbookViewId="0">
      <pane xSplit="10" ySplit="8" topLeftCell="K9" activePane="bottomRight" state="frozen"/>
      <selection pane="topRight" activeCell="K1" sqref="K1"/>
      <selection pane="bottomLeft" activeCell="A9" sqref="A9"/>
      <selection pane="bottomRight" activeCell="Q18" sqref="Q18"/>
    </sheetView>
  </sheetViews>
  <sheetFormatPr defaultRowHeight="13.5"/>
  <cols>
    <col min="1" max="1" width="2.625" style="739" customWidth="1"/>
    <col min="2" max="2" width="20.75" style="741" customWidth="1"/>
    <col min="3" max="3" width="10.625" style="739" customWidth="1"/>
    <col min="4" max="4" width="10.375" style="739" customWidth="1"/>
    <col min="5" max="5" width="57.25" style="741" bestFit="1" customWidth="1"/>
    <col min="6" max="6" width="7.125" style="741" customWidth="1"/>
    <col min="7" max="7" width="9.25" style="788" customWidth="1"/>
    <col min="8" max="8" width="9.25" style="788" bestFit="1" customWidth="1"/>
    <col min="9" max="9" width="11" style="742" customWidth="1"/>
    <col min="10" max="10" width="32.375" style="741" bestFit="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20.75" style="739" customWidth="1"/>
    <col min="259" max="259" width="10.625" style="739" customWidth="1"/>
    <col min="260" max="260" width="10.375" style="739"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32.375" style="739" bestFit="1"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20.75" style="739" customWidth="1"/>
    <col min="515" max="515" width="10.625" style="739" customWidth="1"/>
    <col min="516" max="516" width="10.375" style="739"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32.375" style="739" bestFit="1"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20.75" style="739" customWidth="1"/>
    <col min="771" max="771" width="10.625" style="739" customWidth="1"/>
    <col min="772" max="772" width="10.375" style="739"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32.375" style="739" bestFit="1"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20.75" style="739" customWidth="1"/>
    <col min="1027" max="1027" width="10.625" style="739" customWidth="1"/>
    <col min="1028" max="1028" width="10.375" style="739"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32.375" style="739" bestFit="1"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20.75" style="739" customWidth="1"/>
    <col min="1283" max="1283" width="10.625" style="739" customWidth="1"/>
    <col min="1284" max="1284" width="10.375" style="739"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32.375" style="739" bestFit="1"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20.75" style="739" customWidth="1"/>
    <col min="1539" max="1539" width="10.625" style="739" customWidth="1"/>
    <col min="1540" max="1540" width="10.375" style="739"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32.375" style="739" bestFit="1"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20.75" style="739" customWidth="1"/>
    <col min="1795" max="1795" width="10.625" style="739" customWidth="1"/>
    <col min="1796" max="1796" width="10.375" style="739"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32.375" style="739" bestFit="1"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20.75" style="739" customWidth="1"/>
    <col min="2051" max="2051" width="10.625" style="739" customWidth="1"/>
    <col min="2052" max="2052" width="10.375" style="739"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32.375" style="739" bestFit="1"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20.75" style="739" customWidth="1"/>
    <col min="2307" max="2307" width="10.625" style="739" customWidth="1"/>
    <col min="2308" max="2308" width="10.375" style="739"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32.375" style="739" bestFit="1"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20.75" style="739" customWidth="1"/>
    <col min="2563" max="2563" width="10.625" style="739" customWidth="1"/>
    <col min="2564" max="2564" width="10.375" style="739"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32.375" style="739" bestFit="1"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20.75" style="739" customWidth="1"/>
    <col min="2819" max="2819" width="10.625" style="739" customWidth="1"/>
    <col min="2820" max="2820" width="10.375" style="739"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32.375" style="739" bestFit="1"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20.75" style="739" customWidth="1"/>
    <col min="3075" max="3075" width="10.625" style="739" customWidth="1"/>
    <col min="3076" max="3076" width="10.375" style="739"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32.375" style="739" bestFit="1"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20.75" style="739" customWidth="1"/>
    <col min="3331" max="3331" width="10.625" style="739" customWidth="1"/>
    <col min="3332" max="3332" width="10.375" style="739"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32.375" style="739" bestFit="1"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20.75" style="739" customWidth="1"/>
    <col min="3587" max="3587" width="10.625" style="739" customWidth="1"/>
    <col min="3588" max="3588" width="10.375" style="739"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32.375" style="739" bestFit="1"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20.75" style="739" customWidth="1"/>
    <col min="3843" max="3843" width="10.625" style="739" customWidth="1"/>
    <col min="3844" max="3844" width="10.375" style="739"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32.375" style="739" bestFit="1"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20.75" style="739" customWidth="1"/>
    <col min="4099" max="4099" width="10.625" style="739" customWidth="1"/>
    <col min="4100" max="4100" width="10.375" style="739"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32.375" style="739" bestFit="1"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20.75" style="739" customWidth="1"/>
    <col min="4355" max="4355" width="10.625" style="739" customWidth="1"/>
    <col min="4356" max="4356" width="10.375" style="739"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32.375" style="739" bestFit="1"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20.75" style="739" customWidth="1"/>
    <col min="4611" max="4611" width="10.625" style="739" customWidth="1"/>
    <col min="4612" max="4612" width="10.375" style="739"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32.375" style="739" bestFit="1"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20.75" style="739" customWidth="1"/>
    <col min="4867" max="4867" width="10.625" style="739" customWidth="1"/>
    <col min="4868" max="4868" width="10.375" style="739"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32.375" style="739" bestFit="1"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20.75" style="739" customWidth="1"/>
    <col min="5123" max="5123" width="10.625" style="739" customWidth="1"/>
    <col min="5124" max="5124" width="10.375" style="739"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32.375" style="739" bestFit="1"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20.75" style="739" customWidth="1"/>
    <col min="5379" max="5379" width="10.625" style="739" customWidth="1"/>
    <col min="5380" max="5380" width="10.375" style="739"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32.375" style="739" bestFit="1"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20.75" style="739" customWidth="1"/>
    <col min="5635" max="5635" width="10.625" style="739" customWidth="1"/>
    <col min="5636" max="5636" width="10.375" style="739"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32.375" style="739" bestFit="1"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20.75" style="739" customWidth="1"/>
    <col min="5891" max="5891" width="10.625" style="739" customWidth="1"/>
    <col min="5892" max="5892" width="10.375" style="739"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32.375" style="739" bestFit="1"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20.75" style="739" customWidth="1"/>
    <col min="6147" max="6147" width="10.625" style="739" customWidth="1"/>
    <col min="6148" max="6148" width="10.375" style="739"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32.375" style="739" bestFit="1"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20.75" style="739" customWidth="1"/>
    <col min="6403" max="6403" width="10.625" style="739" customWidth="1"/>
    <col min="6404" max="6404" width="10.375" style="739"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32.375" style="739" bestFit="1"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20.75" style="739" customWidth="1"/>
    <col min="6659" max="6659" width="10.625" style="739" customWidth="1"/>
    <col min="6660" max="6660" width="10.375" style="739"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32.375" style="739" bestFit="1"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20.75" style="739" customWidth="1"/>
    <col min="6915" max="6915" width="10.625" style="739" customWidth="1"/>
    <col min="6916" max="6916" width="10.375" style="739"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32.375" style="739" bestFit="1"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20.75" style="739" customWidth="1"/>
    <col min="7171" max="7171" width="10.625" style="739" customWidth="1"/>
    <col min="7172" max="7172" width="10.375" style="739"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32.375" style="739" bestFit="1"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20.75" style="739" customWidth="1"/>
    <col min="7427" max="7427" width="10.625" style="739" customWidth="1"/>
    <col min="7428" max="7428" width="10.375" style="739"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32.375" style="739" bestFit="1"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20.75" style="739" customWidth="1"/>
    <col min="7683" max="7683" width="10.625" style="739" customWidth="1"/>
    <col min="7684" max="7684" width="10.375" style="739"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32.375" style="739" bestFit="1"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20.75" style="739" customWidth="1"/>
    <col min="7939" max="7939" width="10.625" style="739" customWidth="1"/>
    <col min="7940" max="7940" width="10.375" style="739"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32.375" style="739" bestFit="1"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20.75" style="739" customWidth="1"/>
    <col min="8195" max="8195" width="10.625" style="739" customWidth="1"/>
    <col min="8196" max="8196" width="10.375" style="739"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32.375" style="739" bestFit="1"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20.75" style="739" customWidth="1"/>
    <col min="8451" max="8451" width="10.625" style="739" customWidth="1"/>
    <col min="8452" max="8452" width="10.375" style="739"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32.375" style="739" bestFit="1"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20.75" style="739" customWidth="1"/>
    <col min="8707" max="8707" width="10.625" style="739" customWidth="1"/>
    <col min="8708" max="8708" width="10.375" style="739"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32.375" style="739" bestFit="1"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20.75" style="739" customWidth="1"/>
    <col min="8963" max="8963" width="10.625" style="739" customWidth="1"/>
    <col min="8964" max="8964" width="10.375" style="739"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32.375" style="739" bestFit="1"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20.75" style="739" customWidth="1"/>
    <col min="9219" max="9219" width="10.625" style="739" customWidth="1"/>
    <col min="9220" max="9220" width="10.375" style="739"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32.375" style="739" bestFit="1"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20.75" style="739" customWidth="1"/>
    <col min="9475" max="9475" width="10.625" style="739" customWidth="1"/>
    <col min="9476" max="9476" width="10.375" style="739"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32.375" style="739" bestFit="1"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20.75" style="739" customWidth="1"/>
    <col min="9731" max="9731" width="10.625" style="739" customWidth="1"/>
    <col min="9732" max="9732" width="10.375" style="739"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32.375" style="739" bestFit="1"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20.75" style="739" customWidth="1"/>
    <col min="9987" max="9987" width="10.625" style="739" customWidth="1"/>
    <col min="9988" max="9988" width="10.375" style="739"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32.375" style="739" bestFit="1"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20.75" style="739" customWidth="1"/>
    <col min="10243" max="10243" width="10.625" style="739" customWidth="1"/>
    <col min="10244" max="10244" width="10.375" style="739"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32.375" style="739" bestFit="1"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20.75" style="739" customWidth="1"/>
    <col min="10499" max="10499" width="10.625" style="739" customWidth="1"/>
    <col min="10500" max="10500" width="10.375" style="739"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32.375" style="739" bestFit="1"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20.75" style="739" customWidth="1"/>
    <col min="10755" max="10755" width="10.625" style="739" customWidth="1"/>
    <col min="10756" max="10756" width="10.375" style="739"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32.375" style="739" bestFit="1"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20.75" style="739" customWidth="1"/>
    <col min="11011" max="11011" width="10.625" style="739" customWidth="1"/>
    <col min="11012" max="11012" width="10.375" style="739"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32.375" style="739" bestFit="1"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20.75" style="739" customWidth="1"/>
    <col min="11267" max="11267" width="10.625" style="739" customWidth="1"/>
    <col min="11268" max="11268" width="10.375" style="739"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32.375" style="739" bestFit="1"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20.75" style="739" customWidth="1"/>
    <col min="11523" max="11523" width="10.625" style="739" customWidth="1"/>
    <col min="11524" max="11524" width="10.375" style="739"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32.375" style="739" bestFit="1"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20.75" style="739" customWidth="1"/>
    <col min="11779" max="11779" width="10.625" style="739" customWidth="1"/>
    <col min="11780" max="11780" width="10.375" style="739"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32.375" style="739" bestFit="1"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20.75" style="739" customWidth="1"/>
    <col min="12035" max="12035" width="10.625" style="739" customWidth="1"/>
    <col min="12036" max="12036" width="10.375" style="739"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32.375" style="739" bestFit="1"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20.75" style="739" customWidth="1"/>
    <col min="12291" max="12291" width="10.625" style="739" customWidth="1"/>
    <col min="12292" max="12292" width="10.375" style="739"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32.375" style="739" bestFit="1"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20.75" style="739" customWidth="1"/>
    <col min="12547" max="12547" width="10.625" style="739" customWidth="1"/>
    <col min="12548" max="12548" width="10.375" style="739"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32.375" style="739" bestFit="1"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20.75" style="739" customWidth="1"/>
    <col min="12803" max="12803" width="10.625" style="739" customWidth="1"/>
    <col min="12804" max="12804" width="10.375" style="739"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32.375" style="739" bestFit="1"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20.75" style="739" customWidth="1"/>
    <col min="13059" max="13059" width="10.625" style="739" customWidth="1"/>
    <col min="13060" max="13060" width="10.375" style="739"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32.375" style="739" bestFit="1"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20.75" style="739" customWidth="1"/>
    <col min="13315" max="13315" width="10.625" style="739" customWidth="1"/>
    <col min="13316" max="13316" width="10.375" style="739"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32.375" style="739" bestFit="1"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20.75" style="739" customWidth="1"/>
    <col min="13571" max="13571" width="10.625" style="739" customWidth="1"/>
    <col min="13572" max="13572" width="10.375" style="739"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32.375" style="739" bestFit="1"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20.75" style="739" customWidth="1"/>
    <col min="13827" max="13827" width="10.625" style="739" customWidth="1"/>
    <col min="13828" max="13828" width="10.375" style="739"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32.375" style="739" bestFit="1"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20.75" style="739" customWidth="1"/>
    <col min="14083" max="14083" width="10.625" style="739" customWidth="1"/>
    <col min="14084" max="14084" width="10.375" style="739"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32.375" style="739" bestFit="1"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20.75" style="739" customWidth="1"/>
    <col min="14339" max="14339" width="10.625" style="739" customWidth="1"/>
    <col min="14340" max="14340" width="10.375" style="739"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32.375" style="739" bestFit="1"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20.75" style="739" customWidth="1"/>
    <col min="14595" max="14595" width="10.625" style="739" customWidth="1"/>
    <col min="14596" max="14596" width="10.375" style="739"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32.375" style="739" bestFit="1"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20.75" style="739" customWidth="1"/>
    <col min="14851" max="14851" width="10.625" style="739" customWidth="1"/>
    <col min="14852" max="14852" width="10.375" style="739"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32.375" style="739" bestFit="1"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20.75" style="739" customWidth="1"/>
    <col min="15107" max="15107" width="10.625" style="739" customWidth="1"/>
    <col min="15108" max="15108" width="10.375" style="739"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32.375" style="739" bestFit="1"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20.75" style="739" customWidth="1"/>
    <col min="15363" max="15363" width="10.625" style="739" customWidth="1"/>
    <col min="15364" max="15364" width="10.375" style="739"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32.375" style="739" bestFit="1"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20.75" style="739" customWidth="1"/>
    <col min="15619" max="15619" width="10.625" style="739" customWidth="1"/>
    <col min="15620" max="15620" width="10.375" style="739"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32.375" style="739" bestFit="1"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20.75" style="739" customWidth="1"/>
    <col min="15875" max="15875" width="10.625" style="739" customWidth="1"/>
    <col min="15876" max="15876" width="10.375" style="739"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32.375" style="739" bestFit="1"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20.75" style="739" customWidth="1"/>
    <col min="16131" max="16131" width="10.625" style="739" customWidth="1"/>
    <col min="16132" max="16132" width="10.375" style="739"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32.375" style="739" bestFit="1"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87" t="s">
        <v>2267</v>
      </c>
      <c r="G2" s="5" t="s">
        <v>2</v>
      </c>
      <c r="H2" s="6"/>
      <c r="I2" s="7"/>
      <c r="J2" s="740">
        <f>SUM(H:H)</f>
        <v>30664</v>
      </c>
    </row>
    <row r="3" spans="2:17" ht="20.100000000000001" customHeight="1">
      <c r="B3" s="737" t="s">
        <v>3</v>
      </c>
      <c r="C3" s="737"/>
      <c r="D3" s="737"/>
      <c r="E3" s="13" t="s">
        <v>2268</v>
      </c>
    </row>
    <row r="4" spans="2:17" ht="20.100000000000001" customHeight="1">
      <c r="B4" s="737" t="s">
        <v>996</v>
      </c>
      <c r="C4" s="737"/>
      <c r="D4" s="737"/>
      <c r="E4" s="789" t="s">
        <v>4712</v>
      </c>
      <c r="G4" s="737" t="s">
        <v>41</v>
      </c>
      <c r="H4" s="737"/>
      <c r="I4" s="737"/>
      <c r="J4" s="746"/>
      <c r="K4" s="747"/>
    </row>
    <row r="5" spans="2:17" ht="20.100000000000001" customHeight="1">
      <c r="B5" s="737" t="s">
        <v>9</v>
      </c>
      <c r="C5" s="737"/>
      <c r="D5" s="737"/>
      <c r="E5" s="16">
        <v>46101</v>
      </c>
      <c r="G5" s="737"/>
      <c r="H5" s="737"/>
      <c r="I5" s="737"/>
      <c r="J5" s="749"/>
      <c r="K5" s="750"/>
    </row>
    <row r="6" spans="2:17" ht="20.100000000000001" customHeight="1">
      <c r="B6" s="737" t="s">
        <v>10</v>
      </c>
      <c r="C6" s="737"/>
      <c r="D6" s="737"/>
      <c r="E6" s="16">
        <v>46106</v>
      </c>
      <c r="G6" s="737"/>
      <c r="H6" s="737"/>
      <c r="I6" s="737"/>
      <c r="J6" s="751"/>
      <c r="K6" s="752"/>
    </row>
    <row r="8" spans="2:17" s="741" customFormat="1" ht="19.7" customHeight="1">
      <c r="B8" s="499" t="s">
        <v>32</v>
      </c>
      <c r="C8" s="499" t="s">
        <v>33</v>
      </c>
      <c r="D8" s="499" t="s">
        <v>34</v>
      </c>
      <c r="E8" s="281" t="s">
        <v>35</v>
      </c>
      <c r="F8" s="281" t="s">
        <v>2100</v>
      </c>
      <c r="G8" s="153" t="s">
        <v>37</v>
      </c>
      <c r="H8" s="153" t="s">
        <v>38</v>
      </c>
      <c r="I8" s="281" t="s">
        <v>39</v>
      </c>
      <c r="J8" s="281" t="s">
        <v>40</v>
      </c>
      <c r="K8" s="281" t="s">
        <v>41</v>
      </c>
      <c r="L8" s="281" t="s">
        <v>42</v>
      </c>
      <c r="M8" s="499" t="s">
        <v>43</v>
      </c>
      <c r="N8" s="499" t="s">
        <v>44</v>
      </c>
      <c r="O8" s="281" t="s">
        <v>45</v>
      </c>
      <c r="P8" s="753" t="s">
        <v>46</v>
      </c>
      <c r="Q8" s="754" t="s">
        <v>47</v>
      </c>
    </row>
    <row r="9" spans="2:17" ht="19.7" customHeight="1">
      <c r="B9" s="794">
        <v>1</v>
      </c>
      <c r="C9" s="499" t="s">
        <v>1002</v>
      </c>
      <c r="D9" s="499" t="s">
        <v>1002</v>
      </c>
      <c r="E9" s="40" t="s">
        <v>4713</v>
      </c>
      <c r="F9" s="26">
        <v>1</v>
      </c>
      <c r="G9" s="40">
        <v>3934</v>
      </c>
      <c r="H9" s="790">
        <f>F9*G9</f>
        <v>3934</v>
      </c>
      <c r="I9" s="281"/>
      <c r="J9" s="40" t="s">
        <v>4714</v>
      </c>
      <c r="K9" s="1749" t="s">
        <v>4715</v>
      </c>
      <c r="L9" s="281"/>
      <c r="M9" s="753">
        <v>46090</v>
      </c>
      <c r="N9" s="499"/>
      <c r="O9" s="755"/>
      <c r="P9" s="756">
        <v>46094</v>
      </c>
      <c r="Q9" s="754"/>
    </row>
    <row r="10" spans="2:17" ht="19.7" customHeight="1">
      <c r="B10" s="795"/>
      <c r="C10" s="499" t="s">
        <v>1002</v>
      </c>
      <c r="D10" s="499" t="s">
        <v>1002</v>
      </c>
      <c r="E10" s="40" t="s">
        <v>1777</v>
      </c>
      <c r="F10" s="26">
        <v>1</v>
      </c>
      <c r="G10" s="40">
        <v>260</v>
      </c>
      <c r="H10" s="790">
        <f t="shared" ref="H10:H16" si="0">F10*G10</f>
        <v>260</v>
      </c>
      <c r="I10" s="281"/>
      <c r="J10" s="40" t="s">
        <v>1778</v>
      </c>
      <c r="K10" s="1749" t="s">
        <v>4716</v>
      </c>
      <c r="L10" s="281"/>
      <c r="M10" s="753">
        <v>46090</v>
      </c>
      <c r="N10" s="499"/>
      <c r="O10" s="755"/>
      <c r="P10" s="756">
        <v>46094</v>
      </c>
      <c r="Q10" s="754"/>
    </row>
    <row r="11" spans="2:17" ht="19.7" customHeight="1">
      <c r="B11" s="795"/>
      <c r="C11" s="499" t="s">
        <v>1002</v>
      </c>
      <c r="D11" s="499" t="s">
        <v>1002</v>
      </c>
      <c r="E11" s="40" t="s">
        <v>1779</v>
      </c>
      <c r="F11" s="26">
        <v>1</v>
      </c>
      <c r="G11" s="40">
        <v>200</v>
      </c>
      <c r="H11" s="790">
        <f t="shared" si="0"/>
        <v>200</v>
      </c>
      <c r="I11" s="281"/>
      <c r="J11" s="40" t="s">
        <v>1780</v>
      </c>
      <c r="K11" s="1749" t="s">
        <v>4717</v>
      </c>
      <c r="L11" s="281"/>
      <c r="M11" s="753">
        <v>46090</v>
      </c>
      <c r="N11" s="499"/>
      <c r="O11" s="755"/>
      <c r="P11" s="756">
        <v>46094</v>
      </c>
      <c r="Q11" s="754"/>
    </row>
    <row r="12" spans="2:17" ht="19.7" customHeight="1">
      <c r="B12" s="795"/>
      <c r="C12" s="499" t="s">
        <v>1002</v>
      </c>
      <c r="D12" s="499" t="s">
        <v>1002</v>
      </c>
      <c r="E12" s="40" t="s">
        <v>1781</v>
      </c>
      <c r="F12" s="26">
        <v>1</v>
      </c>
      <c r="G12" s="40">
        <v>220</v>
      </c>
      <c r="H12" s="790">
        <f t="shared" si="0"/>
        <v>220</v>
      </c>
      <c r="I12" s="281"/>
      <c r="J12" s="40" t="s">
        <v>1624</v>
      </c>
      <c r="K12" s="1749" t="s">
        <v>4718</v>
      </c>
      <c r="L12" s="281"/>
      <c r="M12" s="753">
        <v>46090</v>
      </c>
      <c r="N12" s="499"/>
      <c r="O12" s="755"/>
      <c r="P12" s="756">
        <v>46094</v>
      </c>
      <c r="Q12" s="754"/>
    </row>
    <row r="13" spans="2:17" ht="19.7" customHeight="1">
      <c r="B13" s="795"/>
      <c r="C13" s="499" t="s">
        <v>1002</v>
      </c>
      <c r="D13" s="499" t="s">
        <v>1002</v>
      </c>
      <c r="E13" s="40" t="s">
        <v>1782</v>
      </c>
      <c r="F13" s="26">
        <v>1</v>
      </c>
      <c r="G13" s="40">
        <v>260</v>
      </c>
      <c r="H13" s="790">
        <f t="shared" si="0"/>
        <v>260</v>
      </c>
      <c r="I13" s="281"/>
      <c r="J13" s="40" t="s">
        <v>1624</v>
      </c>
      <c r="K13" s="1749" t="s">
        <v>4719</v>
      </c>
      <c r="L13" s="281"/>
      <c r="M13" s="753">
        <v>46090</v>
      </c>
      <c r="N13" s="499"/>
      <c r="O13" s="755"/>
      <c r="P13" s="756">
        <v>46094</v>
      </c>
      <c r="Q13" s="754"/>
    </row>
    <row r="14" spans="2:17" ht="19.7" customHeight="1">
      <c r="B14" s="795"/>
      <c r="C14" s="499" t="s">
        <v>1002</v>
      </c>
      <c r="D14" s="499" t="s">
        <v>1002</v>
      </c>
      <c r="E14" s="40" t="s">
        <v>1783</v>
      </c>
      <c r="F14" s="26">
        <v>1</v>
      </c>
      <c r="G14" s="40">
        <v>3270</v>
      </c>
      <c r="H14" s="790">
        <f t="shared" si="0"/>
        <v>3270</v>
      </c>
      <c r="I14" s="281"/>
      <c r="J14" s="40" t="s">
        <v>1784</v>
      </c>
      <c r="K14" s="1749" t="s">
        <v>4720</v>
      </c>
      <c r="L14" s="281"/>
      <c r="M14" s="753">
        <v>46090</v>
      </c>
      <c r="N14" s="499"/>
      <c r="O14" s="755"/>
      <c r="P14" s="756">
        <v>46094</v>
      </c>
      <c r="Q14" s="754"/>
    </row>
    <row r="15" spans="2:17" ht="19.7" customHeight="1">
      <c r="B15" s="795"/>
      <c r="C15" s="499" t="s">
        <v>1002</v>
      </c>
      <c r="D15" s="499" t="s">
        <v>1002</v>
      </c>
      <c r="E15" s="40" t="s">
        <v>1785</v>
      </c>
      <c r="F15" s="26">
        <v>1</v>
      </c>
      <c r="G15" s="40">
        <v>320</v>
      </c>
      <c r="H15" s="790">
        <f t="shared" si="0"/>
        <v>320</v>
      </c>
      <c r="I15" s="281"/>
      <c r="J15" s="40" t="s">
        <v>1786</v>
      </c>
      <c r="K15" s="1749" t="s">
        <v>4721</v>
      </c>
      <c r="L15" s="281"/>
      <c r="M15" s="753">
        <v>46090</v>
      </c>
      <c r="N15" s="499"/>
      <c r="O15" s="755"/>
      <c r="P15" s="756">
        <v>46094</v>
      </c>
      <c r="Q15" s="754"/>
    </row>
    <row r="16" spans="2:17" ht="19.7" customHeight="1">
      <c r="B16" s="795"/>
      <c r="C16" s="499" t="s">
        <v>1002</v>
      </c>
      <c r="D16" s="499" t="s">
        <v>1002</v>
      </c>
      <c r="E16" s="40" t="s">
        <v>1787</v>
      </c>
      <c r="F16" s="26">
        <v>1</v>
      </c>
      <c r="G16" s="40">
        <v>350</v>
      </c>
      <c r="H16" s="790">
        <f t="shared" si="0"/>
        <v>350</v>
      </c>
      <c r="I16" s="281"/>
      <c r="J16" s="40" t="s">
        <v>1788</v>
      </c>
      <c r="K16" s="1749" t="s">
        <v>4722</v>
      </c>
      <c r="L16" s="281"/>
      <c r="M16" s="753">
        <v>46090</v>
      </c>
      <c r="N16" s="499"/>
      <c r="O16" s="755"/>
      <c r="P16" s="756">
        <v>46094</v>
      </c>
      <c r="Q16" s="754"/>
    </row>
    <row r="17" spans="2:17" ht="19.7" customHeight="1">
      <c r="B17" s="795"/>
      <c r="C17" s="499" t="s">
        <v>145</v>
      </c>
      <c r="D17" s="499" t="s">
        <v>1143</v>
      </c>
      <c r="E17" s="40" t="s">
        <v>2181</v>
      </c>
      <c r="F17" s="26">
        <v>1</v>
      </c>
      <c r="G17" s="385">
        <v>4490</v>
      </c>
      <c r="H17" s="790">
        <f>F17*G17</f>
        <v>4490</v>
      </c>
      <c r="I17" s="710"/>
      <c r="J17" s="40" t="s">
        <v>1456</v>
      </c>
      <c r="K17" s="793" t="s">
        <v>1418</v>
      </c>
      <c r="L17" s="281"/>
      <c r="M17" s="753">
        <v>46091</v>
      </c>
      <c r="N17" s="499"/>
      <c r="O17" s="755">
        <v>46097</v>
      </c>
      <c r="P17" s="756"/>
      <c r="Q17" s="754">
        <v>46094</v>
      </c>
    </row>
    <row r="18" spans="2:17" ht="19.7" customHeight="1">
      <c r="B18" s="796"/>
      <c r="C18" s="499" t="s">
        <v>145</v>
      </c>
      <c r="D18" s="499" t="s">
        <v>1143</v>
      </c>
      <c r="E18" s="40" t="s">
        <v>4212</v>
      </c>
      <c r="F18" s="26">
        <v>1</v>
      </c>
      <c r="G18" s="385">
        <v>2360</v>
      </c>
      <c r="H18" s="790">
        <f>F18*G18</f>
        <v>2360</v>
      </c>
      <c r="I18" s="710"/>
      <c r="J18" s="40" t="s">
        <v>4213</v>
      </c>
      <c r="K18" s="793" t="s">
        <v>1418</v>
      </c>
      <c r="L18" s="281"/>
      <c r="M18" s="753">
        <v>46091</v>
      </c>
      <c r="N18" s="499"/>
      <c r="O18" s="755">
        <v>46097</v>
      </c>
      <c r="P18" s="756"/>
      <c r="Q18" s="754"/>
    </row>
    <row r="19" spans="2:17" ht="19.7" customHeight="1">
      <c r="B19" s="794" t="s">
        <v>4711</v>
      </c>
      <c r="C19" s="499" t="s">
        <v>1070</v>
      </c>
      <c r="D19" s="499" t="s">
        <v>1070</v>
      </c>
      <c r="E19" s="797" t="s">
        <v>1071</v>
      </c>
      <c r="F19" s="281">
        <v>2</v>
      </c>
      <c r="G19" s="790">
        <v>5000</v>
      </c>
      <c r="H19" s="790">
        <f>F19*G19</f>
        <v>10000</v>
      </c>
      <c r="I19" s="710"/>
      <c r="J19" s="797" t="s">
        <v>1071</v>
      </c>
      <c r="K19" s="228"/>
      <c r="L19" s="281"/>
      <c r="M19" s="753"/>
      <c r="N19" s="499"/>
      <c r="O19" s="755"/>
      <c r="P19" s="756"/>
      <c r="Q19" s="754"/>
    </row>
    <row r="20" spans="2:17" ht="19.7" customHeight="1">
      <c r="B20" s="796"/>
      <c r="C20" s="499" t="s">
        <v>1070</v>
      </c>
      <c r="D20" s="499" t="s">
        <v>1070</v>
      </c>
      <c r="E20" s="797" t="s">
        <v>1072</v>
      </c>
      <c r="F20" s="281">
        <v>1</v>
      </c>
      <c r="G20" s="790">
        <v>5000</v>
      </c>
      <c r="H20" s="790">
        <f>F20*G20</f>
        <v>5000</v>
      </c>
      <c r="I20" s="710"/>
      <c r="J20" s="797" t="s">
        <v>1072</v>
      </c>
      <c r="K20" s="281"/>
      <c r="L20" s="281"/>
      <c r="M20" s="753"/>
      <c r="N20" s="499"/>
      <c r="O20" s="755"/>
      <c r="P20" s="756"/>
      <c r="Q20" s="754"/>
    </row>
    <row r="21" spans="2:17" ht="19.7" customHeight="1"/>
    <row r="22" spans="2:17" ht="19.7" customHeight="1"/>
    <row r="23" spans="2:17" ht="19.7" customHeight="1"/>
    <row r="24" spans="2:17" ht="19.7" customHeight="1"/>
    <row r="25" spans="2:17" ht="19.7" customHeight="1"/>
    <row r="26" spans="2:17" ht="19.7" customHeight="1"/>
    <row r="27" spans="2:17" ht="19.7" customHeight="1"/>
    <row r="28" spans="2:17" ht="19.7" customHeight="1"/>
    <row r="29" spans="2:17" ht="19.7" customHeight="1"/>
    <row r="30" spans="2:17" ht="19.7" customHeight="1"/>
    <row r="31" spans="2:17" ht="19.7" customHeight="1"/>
    <row r="32" spans="2:17" ht="19.7" customHeight="1"/>
    <row r="33" ht="19.7" customHeight="1"/>
    <row r="34" ht="19.7" customHeight="1"/>
    <row r="35" ht="19.7" customHeight="1"/>
  </sheetData>
  <mergeCells count="10">
    <mergeCell ref="B9:B18"/>
    <mergeCell ref="B19:B20"/>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0A671-14AF-470A-B905-6CEE65029B45}">
  <dimension ref="B2:Q16"/>
  <sheetViews>
    <sheetView zoomScale="85" zoomScaleNormal="85" workbookViewId="0">
      <pane xSplit="10" ySplit="8" topLeftCell="K9" activePane="bottomRight" state="frozen"/>
      <selection pane="topRight" activeCell="K1" sqref="K1"/>
      <selection pane="bottomLeft" activeCell="A9" sqref="A9"/>
      <selection pane="bottomRight" activeCell="Q22" sqref="Q22"/>
    </sheetView>
  </sheetViews>
  <sheetFormatPr defaultRowHeight="18.75"/>
  <cols>
    <col min="1" max="1" width="2.625" style="1" customWidth="1"/>
    <col min="2" max="2" width="22" style="4" customWidth="1"/>
    <col min="3" max="4" width="20.625" style="1" customWidth="1"/>
    <col min="5" max="5" width="40.625" style="1" customWidth="1"/>
    <col min="6" max="6" width="6.25" style="4" customWidth="1"/>
    <col min="7" max="8" width="9.875" style="1" bestFit="1" customWidth="1"/>
    <col min="9" max="9" width="13.5" style="10" bestFit="1" customWidth="1"/>
    <col min="10" max="10" width="44.625" style="1" bestFit="1" customWidth="1"/>
    <col min="11" max="11" width="11.375" style="1" customWidth="1"/>
    <col min="12" max="12" width="20.625" style="4" customWidth="1"/>
    <col min="13" max="13" width="13.75" style="9" customWidth="1"/>
    <col min="14" max="14" width="6.375" style="1" customWidth="1"/>
    <col min="15" max="15" width="13.25" style="10" customWidth="1"/>
    <col min="16" max="16" width="18.625" style="11" bestFit="1" customWidth="1"/>
    <col min="17" max="17" width="15.625" style="12" customWidth="1"/>
    <col min="18" max="16384" width="9" style="1"/>
  </cols>
  <sheetData>
    <row r="2" spans="2:17" ht="20.100000000000001" customHeight="1">
      <c r="B2" s="2" t="s">
        <v>0</v>
      </c>
      <c r="C2" s="2"/>
      <c r="D2" s="2"/>
      <c r="E2" s="3" t="s">
        <v>4723</v>
      </c>
      <c r="G2" s="5" t="s">
        <v>2</v>
      </c>
      <c r="H2" s="6"/>
      <c r="I2" s="7"/>
      <c r="J2" s="8">
        <f>SUM(H:H)</f>
        <v>1075000</v>
      </c>
    </row>
    <row r="3" spans="2:17" ht="20.100000000000001" customHeight="1">
      <c r="B3" s="2" t="s">
        <v>3</v>
      </c>
      <c r="C3" s="2"/>
      <c r="D3" s="2"/>
      <c r="E3" s="13" t="s">
        <v>1415</v>
      </c>
    </row>
    <row r="4" spans="2:17" ht="20.100000000000001" customHeight="1">
      <c r="B4" s="2" t="s">
        <v>996</v>
      </c>
      <c r="C4" s="2"/>
      <c r="D4" s="2"/>
      <c r="E4" s="13">
        <v>228944</v>
      </c>
    </row>
    <row r="5" spans="2:17" ht="20.100000000000001" customHeight="1">
      <c r="B5" s="2" t="s">
        <v>9</v>
      </c>
      <c r="C5" s="2"/>
      <c r="D5" s="2"/>
      <c r="E5" s="16">
        <v>46081</v>
      </c>
    </row>
    <row r="6" spans="2:17" ht="20.100000000000001" customHeight="1">
      <c r="B6" s="2" t="s">
        <v>10</v>
      </c>
      <c r="C6" s="2"/>
      <c r="D6" s="2"/>
      <c r="E6" s="16">
        <v>46139</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5" customHeight="1">
      <c r="B9" s="657">
        <v>1</v>
      </c>
      <c r="C9" s="27" t="s">
        <v>997</v>
      </c>
      <c r="D9" s="27" t="s">
        <v>997</v>
      </c>
      <c r="E9" s="40" t="s">
        <v>4724</v>
      </c>
      <c r="F9" s="26">
        <v>1</v>
      </c>
      <c r="G9" s="393">
        <v>882000</v>
      </c>
      <c r="H9" s="460">
        <f t="shared" ref="H9:H14" si="0">F9*G9</f>
        <v>882000</v>
      </c>
      <c r="I9" s="28"/>
      <c r="J9" s="40" t="s">
        <v>4724</v>
      </c>
      <c r="K9" s="106"/>
      <c r="L9" s="655" t="s">
        <v>999</v>
      </c>
      <c r="M9" s="30">
        <v>46002</v>
      </c>
      <c r="N9" s="27"/>
      <c r="O9" s="656">
        <v>45716</v>
      </c>
      <c r="P9" s="30" t="s">
        <v>4725</v>
      </c>
      <c r="Q9" s="375"/>
    </row>
    <row r="10" spans="2:17" s="4" customFormat="1" ht="19.5" customHeight="1">
      <c r="B10" s="660"/>
      <c r="C10" s="27" t="s">
        <v>997</v>
      </c>
      <c r="D10" s="27" t="s">
        <v>997</v>
      </c>
      <c r="E10" s="40" t="s">
        <v>1000</v>
      </c>
      <c r="F10" s="26">
        <v>1</v>
      </c>
      <c r="G10" s="40">
        <v>12000</v>
      </c>
      <c r="H10" s="460">
        <f t="shared" si="0"/>
        <v>12000</v>
      </c>
      <c r="I10" s="28"/>
      <c r="J10" s="40" t="s">
        <v>1000</v>
      </c>
      <c r="K10" s="106"/>
      <c r="L10" s="655" t="s">
        <v>999</v>
      </c>
      <c r="M10" s="30">
        <v>46002</v>
      </c>
      <c r="N10" s="27"/>
      <c r="O10" s="656">
        <v>45716</v>
      </c>
      <c r="P10" s="30" t="s">
        <v>4725</v>
      </c>
      <c r="Q10" s="375"/>
    </row>
    <row r="11" spans="2:17" s="4" customFormat="1" ht="19.5" customHeight="1">
      <c r="B11" s="334">
        <v>4</v>
      </c>
      <c r="C11" s="27" t="s">
        <v>997</v>
      </c>
      <c r="D11" s="27" t="s">
        <v>997</v>
      </c>
      <c r="E11" s="40" t="s">
        <v>4726</v>
      </c>
      <c r="F11" s="26">
        <v>1</v>
      </c>
      <c r="G11" s="40">
        <v>62000</v>
      </c>
      <c r="H11" s="460">
        <f t="shared" si="0"/>
        <v>62000</v>
      </c>
      <c r="I11" s="28"/>
      <c r="J11" s="40" t="s">
        <v>4726</v>
      </c>
      <c r="K11" s="106"/>
      <c r="L11" s="655" t="s">
        <v>999</v>
      </c>
      <c r="M11" s="30">
        <v>46002</v>
      </c>
      <c r="N11" s="27"/>
      <c r="O11" s="656">
        <v>45716</v>
      </c>
      <c r="P11" s="30" t="s">
        <v>4725</v>
      </c>
      <c r="Q11" s="375"/>
    </row>
    <row r="12" spans="2:17" s="4" customFormat="1" ht="19.5" customHeight="1">
      <c r="B12" s="334">
        <v>2</v>
      </c>
      <c r="C12" s="27" t="s">
        <v>997</v>
      </c>
      <c r="D12" s="27" t="s">
        <v>997</v>
      </c>
      <c r="E12" s="40" t="s">
        <v>4727</v>
      </c>
      <c r="F12" s="26">
        <v>1</v>
      </c>
      <c r="G12" s="40">
        <v>31000</v>
      </c>
      <c r="H12" s="460">
        <f t="shared" si="0"/>
        <v>31000</v>
      </c>
      <c r="I12" s="28"/>
      <c r="J12" s="40" t="s">
        <v>4727</v>
      </c>
      <c r="K12" s="106"/>
      <c r="L12" s="655" t="s">
        <v>999</v>
      </c>
      <c r="M12" s="30">
        <v>46002</v>
      </c>
      <c r="N12" s="27"/>
      <c r="O12" s="656">
        <v>45716</v>
      </c>
      <c r="P12" s="30" t="s">
        <v>4725</v>
      </c>
      <c r="Q12" s="375"/>
    </row>
    <row r="13" spans="2:17" s="4" customFormat="1" ht="19.5" customHeight="1">
      <c r="B13" s="27">
        <v>3</v>
      </c>
      <c r="C13" s="27" t="s">
        <v>997</v>
      </c>
      <c r="D13" s="27" t="s">
        <v>997</v>
      </c>
      <c r="E13" s="40" t="s">
        <v>4728</v>
      </c>
      <c r="F13" s="26">
        <v>1</v>
      </c>
      <c r="G13" s="40">
        <v>50000</v>
      </c>
      <c r="H13" s="460">
        <f t="shared" si="0"/>
        <v>50000</v>
      </c>
      <c r="I13" s="28"/>
      <c r="J13" s="40" t="s">
        <v>4728</v>
      </c>
      <c r="K13" s="106"/>
      <c r="L13" s="655" t="s">
        <v>999</v>
      </c>
      <c r="M13" s="30">
        <v>46002</v>
      </c>
      <c r="N13" s="27"/>
      <c r="O13" s="656">
        <v>45716</v>
      </c>
      <c r="P13" s="30" t="s">
        <v>4725</v>
      </c>
      <c r="Q13" s="375"/>
    </row>
    <row r="14" spans="2:17" s="4" customFormat="1" ht="19.5" customHeight="1">
      <c r="B14" s="27">
        <v>5</v>
      </c>
      <c r="C14" s="27" t="s">
        <v>997</v>
      </c>
      <c r="D14" s="27" t="s">
        <v>997</v>
      </c>
      <c r="E14" s="40" t="s">
        <v>4729</v>
      </c>
      <c r="F14" s="26">
        <v>1</v>
      </c>
      <c r="G14" s="40">
        <v>38000</v>
      </c>
      <c r="H14" s="460">
        <f t="shared" si="0"/>
        <v>38000</v>
      </c>
      <c r="I14" s="28"/>
      <c r="J14" s="40" t="s">
        <v>4729</v>
      </c>
      <c r="K14" s="106"/>
      <c r="L14" s="655" t="s">
        <v>999</v>
      </c>
      <c r="M14" s="30">
        <v>46002</v>
      </c>
      <c r="N14" s="27"/>
      <c r="O14" s="656">
        <v>45716</v>
      </c>
      <c r="P14" s="30" t="s">
        <v>4725</v>
      </c>
      <c r="Q14" s="375"/>
    </row>
    <row r="15" spans="2:17" s="4" customFormat="1" ht="19.5" customHeight="1">
      <c r="B15" s="21"/>
      <c r="C15" s="27"/>
      <c r="D15" s="27"/>
      <c r="E15" s="27"/>
      <c r="F15" s="26"/>
      <c r="G15" s="139"/>
      <c r="H15" s="460"/>
      <c r="I15" s="28"/>
      <c r="J15" s="40"/>
      <c r="K15" s="26"/>
      <c r="L15" s="26"/>
      <c r="M15" s="30"/>
      <c r="N15" s="27"/>
      <c r="O15" s="26"/>
      <c r="P15" s="30"/>
      <c r="Q15" s="375"/>
    </row>
    <row r="16" spans="2:17" ht="19.5" customHeight="1"/>
  </sheetData>
  <autoFilter ref="B8:O14" xr:uid="{5445119D-ED0C-46E2-9EF8-E1C0F6663E51}"/>
  <mergeCells count="7">
    <mergeCell ref="B9:B10"/>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2E363-60E9-4955-9F81-2E821E0D23D8}">
  <dimension ref="B2:Q42"/>
  <sheetViews>
    <sheetView zoomScale="70" zoomScaleNormal="70" workbookViewId="0">
      <pane xSplit="10" ySplit="8" topLeftCell="K9" activePane="bottomRight" state="frozen"/>
      <selection pane="topRight" activeCell="K1" sqref="K1"/>
      <selection pane="bottomLeft" activeCell="A9" sqref="A9"/>
      <selection pane="bottomRight" activeCell="Q17" sqref="Q17"/>
    </sheetView>
  </sheetViews>
  <sheetFormatPr defaultRowHeight="18.75"/>
  <cols>
    <col min="1" max="1" width="2.625" style="1" customWidth="1"/>
    <col min="2" max="2" width="22" style="4" customWidth="1"/>
    <col min="3" max="4" width="20.625" style="1" customWidth="1"/>
    <col min="5" max="5" width="40.625" style="1" customWidth="1"/>
    <col min="6" max="6" width="6.25" style="4" customWidth="1"/>
    <col min="7" max="8" width="9.875" style="1" bestFit="1" customWidth="1"/>
    <col min="9" max="9" width="13.5" style="10" bestFit="1" customWidth="1"/>
    <col min="10" max="10" width="44.625" style="1" bestFit="1" customWidth="1"/>
    <col min="11" max="11" width="15.125" style="1" bestFit="1" customWidth="1"/>
    <col min="12" max="12" width="24.625" style="4" bestFit="1" customWidth="1"/>
    <col min="13" max="13" width="13.75" style="9" customWidth="1"/>
    <col min="14" max="14" width="6.375" style="1" customWidth="1"/>
    <col min="15" max="15" width="13.25" style="10" customWidth="1"/>
    <col min="16" max="16" width="14.5" style="11" customWidth="1"/>
    <col min="17" max="17" width="15.625" style="12" customWidth="1"/>
    <col min="18" max="16384" width="9" style="1"/>
  </cols>
  <sheetData>
    <row r="2" spans="2:17" ht="20.100000000000001" customHeight="1">
      <c r="B2" s="2" t="s">
        <v>0</v>
      </c>
      <c r="C2" s="2"/>
      <c r="D2" s="2"/>
      <c r="E2" s="3" t="s">
        <v>4723</v>
      </c>
      <c r="G2" s="5" t="s">
        <v>2</v>
      </c>
      <c r="H2" s="6"/>
      <c r="I2" s="7"/>
      <c r="J2" s="8">
        <f>SUM(H:H)</f>
        <v>323861</v>
      </c>
    </row>
    <row r="3" spans="2:17" ht="20.100000000000001" customHeight="1">
      <c r="B3" s="2" t="s">
        <v>3</v>
      </c>
      <c r="C3" s="2"/>
      <c r="D3" s="2"/>
      <c r="E3" s="13" t="s">
        <v>1415</v>
      </c>
    </row>
    <row r="4" spans="2:17" ht="20.100000000000001" customHeight="1">
      <c r="B4" s="2" t="s">
        <v>996</v>
      </c>
      <c r="C4" s="2"/>
      <c r="D4" s="2"/>
      <c r="E4" s="13">
        <v>228944</v>
      </c>
    </row>
    <row r="5" spans="2:17" ht="20.100000000000001" customHeight="1">
      <c r="B5" s="2" t="s">
        <v>9</v>
      </c>
      <c r="C5" s="2"/>
      <c r="D5" s="2"/>
      <c r="E5" s="16">
        <v>46062</v>
      </c>
    </row>
    <row r="6" spans="2:17" ht="20.100000000000001" customHeight="1">
      <c r="B6" s="2" t="s">
        <v>10</v>
      </c>
      <c r="C6" s="2"/>
      <c r="D6" s="2"/>
      <c r="E6" s="16">
        <v>46139</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5" customHeight="1">
      <c r="B9" s="668" t="s">
        <v>4730</v>
      </c>
      <c r="C9" s="27" t="s">
        <v>1002</v>
      </c>
      <c r="D9" s="27" t="s">
        <v>1002</v>
      </c>
      <c r="E9" s="40" t="s">
        <v>4731</v>
      </c>
      <c r="F9" s="26">
        <v>1</v>
      </c>
      <c r="G9" s="40">
        <v>4490</v>
      </c>
      <c r="H9" s="460">
        <f t="shared" ref="H9:H40" si="0">F9*G9</f>
        <v>4490</v>
      </c>
      <c r="I9" s="26"/>
      <c r="J9" s="40" t="s">
        <v>1349</v>
      </c>
      <c r="K9" s="106"/>
      <c r="L9" s="26" t="s">
        <v>1011</v>
      </c>
      <c r="M9" s="30">
        <v>46050</v>
      </c>
      <c r="N9" s="27"/>
      <c r="O9" s="656"/>
      <c r="P9" s="30">
        <v>46062</v>
      </c>
      <c r="Q9" s="375"/>
    </row>
    <row r="10" spans="2:17" s="4" customFormat="1" ht="19.5" customHeight="1">
      <c r="B10" s="658"/>
      <c r="C10" s="27" t="s">
        <v>1002</v>
      </c>
      <c r="D10" s="27" t="s">
        <v>1002</v>
      </c>
      <c r="E10" s="40" t="s">
        <v>4732</v>
      </c>
      <c r="F10" s="26">
        <v>1</v>
      </c>
      <c r="G10" s="40">
        <v>8648</v>
      </c>
      <c r="H10" s="460">
        <f t="shared" si="0"/>
        <v>8648</v>
      </c>
      <c r="I10" s="26"/>
      <c r="J10" s="40" t="s">
        <v>4733</v>
      </c>
      <c r="K10" s="106"/>
      <c r="L10" s="26" t="s">
        <v>1011</v>
      </c>
      <c r="M10" s="30">
        <v>46050</v>
      </c>
      <c r="N10" s="27"/>
      <c r="O10" s="656"/>
      <c r="P10" s="30">
        <v>46062</v>
      </c>
      <c r="Q10" s="375"/>
    </row>
    <row r="11" spans="2:17" s="4" customFormat="1" ht="19.5" customHeight="1">
      <c r="B11" s="658"/>
      <c r="C11" s="27" t="s">
        <v>1002</v>
      </c>
      <c r="D11" s="27" t="s">
        <v>1002</v>
      </c>
      <c r="E11" s="40" t="s">
        <v>4734</v>
      </c>
      <c r="F11" s="26">
        <v>1</v>
      </c>
      <c r="G11" s="40">
        <v>3750</v>
      </c>
      <c r="H11" s="460">
        <f t="shared" si="0"/>
        <v>3750</v>
      </c>
      <c r="I11" s="26"/>
      <c r="J11" s="40" t="s">
        <v>4735</v>
      </c>
      <c r="K11" s="106"/>
      <c r="L11" s="26" t="s">
        <v>1011</v>
      </c>
      <c r="M11" s="30">
        <v>46050</v>
      </c>
      <c r="N11" s="27"/>
      <c r="O11" s="656"/>
      <c r="P11" s="30">
        <v>46062</v>
      </c>
      <c r="Q11" s="375"/>
    </row>
    <row r="12" spans="2:17" s="4" customFormat="1" ht="19.5" customHeight="1">
      <c r="B12" s="658"/>
      <c r="C12" s="27" t="s">
        <v>1002</v>
      </c>
      <c r="D12" s="27" t="s">
        <v>1002</v>
      </c>
      <c r="E12" s="40" t="s">
        <v>1428</v>
      </c>
      <c r="F12" s="26">
        <v>8</v>
      </c>
      <c r="G12" s="40">
        <v>90</v>
      </c>
      <c r="H12" s="460">
        <f t="shared" si="0"/>
        <v>720</v>
      </c>
      <c r="I12" s="26"/>
      <c r="J12" s="40" t="s">
        <v>1429</v>
      </c>
      <c r="K12" s="106"/>
      <c r="L12" s="26" t="s">
        <v>1011</v>
      </c>
      <c r="M12" s="30">
        <v>46050</v>
      </c>
      <c r="N12" s="27"/>
      <c r="O12" s="656"/>
      <c r="P12" s="30">
        <v>46062</v>
      </c>
      <c r="Q12" s="375"/>
    </row>
    <row r="13" spans="2:17" s="4" customFormat="1" ht="19.5" customHeight="1">
      <c r="B13" s="660"/>
      <c r="C13" s="27" t="s">
        <v>1002</v>
      </c>
      <c r="D13" s="27" t="s">
        <v>1002</v>
      </c>
      <c r="E13" s="40" t="s">
        <v>1390</v>
      </c>
      <c r="F13" s="26">
        <v>2</v>
      </c>
      <c r="G13" s="40">
        <v>92</v>
      </c>
      <c r="H13" s="460">
        <f t="shared" si="0"/>
        <v>184</v>
      </c>
      <c r="I13" s="26"/>
      <c r="J13" s="40" t="s">
        <v>1391</v>
      </c>
      <c r="K13" s="106"/>
      <c r="L13" s="26" t="s">
        <v>1011</v>
      </c>
      <c r="M13" s="30">
        <v>46050</v>
      </c>
      <c r="N13" s="27"/>
      <c r="O13" s="656"/>
      <c r="P13" s="30">
        <v>46062</v>
      </c>
      <c r="Q13" s="375"/>
    </row>
    <row r="14" spans="2:17" s="4" customFormat="1" ht="19.5" customHeight="1">
      <c r="B14" s="668" t="s">
        <v>4736</v>
      </c>
      <c r="C14" s="27" t="s">
        <v>4737</v>
      </c>
      <c r="D14" s="27" t="s">
        <v>4738</v>
      </c>
      <c r="E14" s="40" t="s">
        <v>4739</v>
      </c>
      <c r="F14" s="26">
        <v>1</v>
      </c>
      <c r="G14" s="40">
        <v>32960</v>
      </c>
      <c r="H14" s="460">
        <f t="shared" si="0"/>
        <v>32960</v>
      </c>
      <c r="I14" s="26"/>
      <c r="J14" s="40" t="s">
        <v>4740</v>
      </c>
      <c r="K14" s="106" t="s">
        <v>4741</v>
      </c>
      <c r="L14" s="655" t="s">
        <v>4742</v>
      </c>
      <c r="M14" s="30">
        <v>46052</v>
      </c>
      <c r="N14" s="27"/>
      <c r="O14" s="656">
        <v>46063</v>
      </c>
      <c r="P14" s="30">
        <v>46070</v>
      </c>
      <c r="Q14" s="375">
        <v>46070</v>
      </c>
    </row>
    <row r="15" spans="2:17" s="4" customFormat="1" ht="19.5" customHeight="1">
      <c r="B15" s="669"/>
      <c r="C15" s="27" t="s">
        <v>4737</v>
      </c>
      <c r="D15" s="27" t="s">
        <v>4738</v>
      </c>
      <c r="E15" s="700" t="s">
        <v>4743</v>
      </c>
      <c r="F15" s="26">
        <v>1</v>
      </c>
      <c r="G15" s="139">
        <v>50000</v>
      </c>
      <c r="H15" s="460">
        <f t="shared" si="0"/>
        <v>50000</v>
      </c>
      <c r="I15" s="26"/>
      <c r="J15" s="40" t="s">
        <v>4744</v>
      </c>
      <c r="K15" s="106" t="s">
        <v>4741</v>
      </c>
      <c r="L15" s="655" t="s">
        <v>4742</v>
      </c>
      <c r="M15" s="30">
        <v>46052</v>
      </c>
      <c r="N15" s="27"/>
      <c r="O15" s="656">
        <v>46063</v>
      </c>
      <c r="P15" s="30">
        <v>46070</v>
      </c>
      <c r="Q15" s="375">
        <v>46070</v>
      </c>
    </row>
    <row r="16" spans="2:17" s="4" customFormat="1" ht="19.5" customHeight="1">
      <c r="B16" s="669"/>
      <c r="C16" s="27" t="s">
        <v>4737</v>
      </c>
      <c r="D16" s="27" t="s">
        <v>4738</v>
      </c>
      <c r="E16" s="40" t="s">
        <v>4745</v>
      </c>
      <c r="F16" s="26">
        <v>1</v>
      </c>
      <c r="G16" s="40">
        <v>8960</v>
      </c>
      <c r="H16" s="460">
        <f t="shared" si="0"/>
        <v>8960</v>
      </c>
      <c r="I16" s="26"/>
      <c r="J16" s="40" t="s">
        <v>3246</v>
      </c>
      <c r="K16" s="106" t="s">
        <v>4741</v>
      </c>
      <c r="L16" s="655" t="s">
        <v>4742</v>
      </c>
      <c r="M16" s="30">
        <v>46052</v>
      </c>
      <c r="N16" s="27"/>
      <c r="O16" s="656">
        <v>46063</v>
      </c>
      <c r="P16" s="30">
        <v>46070</v>
      </c>
      <c r="Q16" s="375">
        <v>46070</v>
      </c>
    </row>
    <row r="17" spans="2:17" s="4" customFormat="1" ht="19.5" customHeight="1">
      <c r="B17" s="669"/>
      <c r="C17" s="27" t="s">
        <v>1002</v>
      </c>
      <c r="D17" s="27" t="s">
        <v>1002</v>
      </c>
      <c r="E17" s="40" t="s">
        <v>4731</v>
      </c>
      <c r="F17" s="26">
        <v>1</v>
      </c>
      <c r="G17" s="40">
        <v>4490</v>
      </c>
      <c r="H17" s="460">
        <f t="shared" si="0"/>
        <v>4490</v>
      </c>
      <c r="I17" s="26"/>
      <c r="J17" s="40" t="s">
        <v>1349</v>
      </c>
      <c r="K17" s="106"/>
      <c r="L17" s="26" t="s">
        <v>1011</v>
      </c>
      <c r="M17" s="30">
        <v>46050</v>
      </c>
      <c r="N17" s="27"/>
      <c r="O17" s="656"/>
      <c r="P17" s="30">
        <v>46062</v>
      </c>
      <c r="Q17" s="375" t="s">
        <v>4746</v>
      </c>
    </row>
    <row r="18" spans="2:17" s="4" customFormat="1" ht="19.5" customHeight="1">
      <c r="B18" s="669"/>
      <c r="C18" s="27" t="s">
        <v>1002</v>
      </c>
      <c r="D18" s="27" t="s">
        <v>1002</v>
      </c>
      <c r="E18" s="40" t="s">
        <v>4747</v>
      </c>
      <c r="F18" s="26">
        <v>1</v>
      </c>
      <c r="G18" s="40">
        <v>19600</v>
      </c>
      <c r="H18" s="460">
        <f t="shared" si="0"/>
        <v>19600</v>
      </c>
      <c r="I18" s="26"/>
      <c r="J18" s="40" t="s">
        <v>4748</v>
      </c>
      <c r="K18" s="106"/>
      <c r="L18" s="26" t="s">
        <v>1011</v>
      </c>
      <c r="M18" s="30">
        <v>46050</v>
      </c>
      <c r="N18" s="27"/>
      <c r="O18" s="656"/>
      <c r="P18" s="30">
        <v>46062</v>
      </c>
      <c r="Q18" s="375"/>
    </row>
    <row r="19" spans="2:17" s="4" customFormat="1" ht="19.5" customHeight="1">
      <c r="B19" s="669"/>
      <c r="C19" s="27" t="s">
        <v>1002</v>
      </c>
      <c r="D19" s="27" t="s">
        <v>1002</v>
      </c>
      <c r="E19" s="40" t="s">
        <v>4749</v>
      </c>
      <c r="F19" s="26">
        <v>1</v>
      </c>
      <c r="G19" s="40">
        <v>6201</v>
      </c>
      <c r="H19" s="460">
        <f t="shared" si="0"/>
        <v>6201</v>
      </c>
      <c r="I19" s="26"/>
      <c r="J19" s="40" t="s">
        <v>1013</v>
      </c>
      <c r="K19" s="106"/>
      <c r="L19" s="26" t="s">
        <v>1011</v>
      </c>
      <c r="M19" s="30">
        <v>46050</v>
      </c>
      <c r="N19" s="27"/>
      <c r="O19" s="656"/>
      <c r="P19" s="30">
        <v>46062</v>
      </c>
      <c r="Q19" s="375"/>
    </row>
    <row r="20" spans="2:17" s="4" customFormat="1" ht="19.5" customHeight="1">
      <c r="B20" s="669"/>
      <c r="C20" s="27" t="s">
        <v>1002</v>
      </c>
      <c r="D20" s="27" t="s">
        <v>1002</v>
      </c>
      <c r="E20" s="40" t="s">
        <v>4750</v>
      </c>
      <c r="F20" s="26">
        <v>1</v>
      </c>
      <c r="G20" s="40">
        <v>1290</v>
      </c>
      <c r="H20" s="460">
        <f t="shared" si="0"/>
        <v>1290</v>
      </c>
      <c r="I20" s="26"/>
      <c r="J20" s="40" t="s">
        <v>3165</v>
      </c>
      <c r="K20" s="106"/>
      <c r="L20" s="26" t="s">
        <v>1011</v>
      </c>
      <c r="M20" s="30">
        <v>46050</v>
      </c>
      <c r="N20" s="27"/>
      <c r="O20" s="656"/>
      <c r="P20" s="30">
        <v>46062</v>
      </c>
      <c r="Q20" s="375"/>
    </row>
    <row r="21" spans="2:17" s="4" customFormat="1" ht="19.5" customHeight="1">
      <c r="B21" s="669"/>
      <c r="C21" s="27" t="s">
        <v>1002</v>
      </c>
      <c r="D21" s="27" t="s">
        <v>1002</v>
      </c>
      <c r="E21" s="40" t="s">
        <v>4751</v>
      </c>
      <c r="F21" s="26">
        <v>1</v>
      </c>
      <c r="G21" s="40">
        <v>1950</v>
      </c>
      <c r="H21" s="460">
        <f t="shared" si="0"/>
        <v>1950</v>
      </c>
      <c r="I21" s="26"/>
      <c r="J21" s="40" t="s">
        <v>4752</v>
      </c>
      <c r="K21" s="106"/>
      <c r="L21" s="26" t="s">
        <v>1011</v>
      </c>
      <c r="M21" s="30">
        <v>46050</v>
      </c>
      <c r="N21" s="27"/>
      <c r="O21" s="656"/>
      <c r="P21" s="30">
        <v>46062</v>
      </c>
      <c r="Q21" s="375"/>
    </row>
    <row r="22" spans="2:17" s="4" customFormat="1" ht="19.5" customHeight="1">
      <c r="B22" s="669"/>
      <c r="C22" s="27" t="s">
        <v>1002</v>
      </c>
      <c r="D22" s="27" t="s">
        <v>1002</v>
      </c>
      <c r="E22" s="40" t="s">
        <v>4753</v>
      </c>
      <c r="F22" s="26">
        <v>1</v>
      </c>
      <c r="G22" s="40">
        <v>380</v>
      </c>
      <c r="H22" s="460">
        <f t="shared" si="0"/>
        <v>380</v>
      </c>
      <c r="I22" s="26"/>
      <c r="J22" s="40" t="s">
        <v>4754</v>
      </c>
      <c r="K22" s="26"/>
      <c r="L22" s="26" t="s">
        <v>1011</v>
      </c>
      <c r="M22" s="30">
        <v>46050</v>
      </c>
      <c r="N22" s="27"/>
      <c r="O22" s="26"/>
      <c r="P22" s="30">
        <v>46062</v>
      </c>
      <c r="Q22" s="375"/>
    </row>
    <row r="23" spans="2:17" s="4" customFormat="1" ht="19.5" customHeight="1">
      <c r="B23" s="669"/>
      <c r="C23" s="27" t="s">
        <v>1002</v>
      </c>
      <c r="D23" s="27" t="s">
        <v>1002</v>
      </c>
      <c r="E23" s="40" t="s">
        <v>4755</v>
      </c>
      <c r="F23" s="26">
        <v>4</v>
      </c>
      <c r="G23" s="40">
        <v>284</v>
      </c>
      <c r="H23" s="460">
        <f t="shared" si="0"/>
        <v>1136</v>
      </c>
      <c r="I23" s="26"/>
      <c r="J23" s="40" t="s">
        <v>1047</v>
      </c>
      <c r="K23" s="106"/>
      <c r="L23" s="26" t="s">
        <v>1011</v>
      </c>
      <c r="M23" s="30">
        <v>46050</v>
      </c>
      <c r="N23" s="27"/>
      <c r="O23" s="656"/>
      <c r="P23" s="30">
        <v>46062</v>
      </c>
      <c r="Q23" s="375"/>
    </row>
    <row r="24" spans="2:17" s="4" customFormat="1" ht="19.5" customHeight="1">
      <c r="B24" s="669"/>
      <c r="C24" s="27" t="s">
        <v>1002</v>
      </c>
      <c r="D24" s="27" t="s">
        <v>1002</v>
      </c>
      <c r="E24" s="40" t="s">
        <v>4756</v>
      </c>
      <c r="F24" s="26">
        <v>1</v>
      </c>
      <c r="G24" s="40">
        <v>8040</v>
      </c>
      <c r="H24" s="460">
        <f t="shared" si="0"/>
        <v>8040</v>
      </c>
      <c r="I24" s="26"/>
      <c r="J24" s="40" t="s">
        <v>4757</v>
      </c>
      <c r="K24" s="26"/>
      <c r="L24" s="26" t="s">
        <v>1011</v>
      </c>
      <c r="M24" s="30">
        <v>46050</v>
      </c>
      <c r="N24" s="27"/>
      <c r="O24" s="26"/>
      <c r="P24" s="30">
        <v>46062</v>
      </c>
      <c r="Q24" s="375"/>
    </row>
    <row r="25" spans="2:17" s="4" customFormat="1" ht="19.5" customHeight="1">
      <c r="B25" s="669"/>
      <c r="C25" s="27" t="s">
        <v>1002</v>
      </c>
      <c r="D25" s="27" t="s">
        <v>1002</v>
      </c>
      <c r="E25" s="40" t="s">
        <v>4758</v>
      </c>
      <c r="F25" s="26">
        <v>1</v>
      </c>
      <c r="G25" s="40">
        <v>6327</v>
      </c>
      <c r="H25" s="460">
        <f t="shared" si="0"/>
        <v>6327</v>
      </c>
      <c r="I25" s="26"/>
      <c r="J25" s="40" t="s">
        <v>4759</v>
      </c>
      <c r="K25" s="106"/>
      <c r="L25" s="26" t="s">
        <v>1011</v>
      </c>
      <c r="M25" s="30">
        <v>46050</v>
      </c>
      <c r="N25" s="27"/>
      <c r="O25" s="656"/>
      <c r="P25" s="30">
        <v>46062</v>
      </c>
      <c r="Q25" s="375"/>
    </row>
    <row r="26" spans="2:17" s="4" customFormat="1" ht="19.5" customHeight="1">
      <c r="B26" s="669"/>
      <c r="C26" s="27" t="s">
        <v>1002</v>
      </c>
      <c r="D26" s="27" t="s">
        <v>1002</v>
      </c>
      <c r="E26" s="40" t="s">
        <v>4760</v>
      </c>
      <c r="F26" s="26">
        <v>1</v>
      </c>
      <c r="G26" s="40">
        <v>5007</v>
      </c>
      <c r="H26" s="460">
        <f t="shared" si="0"/>
        <v>5007</v>
      </c>
      <c r="I26" s="26"/>
      <c r="J26" s="40" t="s">
        <v>4761</v>
      </c>
      <c r="K26" s="106"/>
      <c r="L26" s="26" t="s">
        <v>1011</v>
      </c>
      <c r="M26" s="30">
        <v>46050</v>
      </c>
      <c r="N26" s="27"/>
      <c r="O26" s="656"/>
      <c r="P26" s="30">
        <v>46062</v>
      </c>
      <c r="Q26" s="375"/>
    </row>
    <row r="27" spans="2:17" s="4" customFormat="1" ht="19.5" customHeight="1">
      <c r="B27" s="669"/>
      <c r="C27" s="27" t="s">
        <v>1002</v>
      </c>
      <c r="D27" s="27" t="s">
        <v>1002</v>
      </c>
      <c r="E27" s="40" t="s">
        <v>4762</v>
      </c>
      <c r="F27" s="26">
        <v>1</v>
      </c>
      <c r="G27" s="40">
        <v>5525</v>
      </c>
      <c r="H27" s="460">
        <f t="shared" si="0"/>
        <v>5525</v>
      </c>
      <c r="I27" s="26"/>
      <c r="J27" s="40" t="s">
        <v>4763</v>
      </c>
      <c r="K27" s="106"/>
      <c r="L27" s="26" t="s">
        <v>1011</v>
      </c>
      <c r="M27" s="30">
        <v>46050</v>
      </c>
      <c r="N27" s="27"/>
      <c r="O27" s="656"/>
      <c r="P27" s="30">
        <v>46062</v>
      </c>
      <c r="Q27" s="375"/>
    </row>
    <row r="28" spans="2:17" s="4" customFormat="1" ht="19.5" customHeight="1">
      <c r="B28" s="671"/>
      <c r="C28" s="27" t="s">
        <v>1002</v>
      </c>
      <c r="D28" s="27" t="s">
        <v>1002</v>
      </c>
      <c r="E28" s="40" t="s">
        <v>1342</v>
      </c>
      <c r="F28" s="26">
        <v>1</v>
      </c>
      <c r="G28" s="40">
        <v>3548</v>
      </c>
      <c r="H28" s="460">
        <f t="shared" si="0"/>
        <v>3548</v>
      </c>
      <c r="I28" s="26"/>
      <c r="J28" s="40" t="s">
        <v>1343</v>
      </c>
      <c r="K28" s="106"/>
      <c r="L28" s="26" t="s">
        <v>1011</v>
      </c>
      <c r="M28" s="30">
        <v>46050</v>
      </c>
      <c r="N28" s="27"/>
      <c r="O28" s="656"/>
      <c r="P28" s="30">
        <v>46062</v>
      </c>
      <c r="Q28" s="375"/>
    </row>
    <row r="29" spans="2:17" s="4" customFormat="1" ht="19.5" customHeight="1">
      <c r="B29" s="668" t="s">
        <v>4764</v>
      </c>
      <c r="C29" s="27" t="s">
        <v>1002</v>
      </c>
      <c r="D29" s="27" t="s">
        <v>1002</v>
      </c>
      <c r="E29" s="40" t="s">
        <v>1392</v>
      </c>
      <c r="F29" s="26">
        <v>1</v>
      </c>
      <c r="G29" s="40">
        <v>84</v>
      </c>
      <c r="H29" s="460">
        <f t="shared" si="0"/>
        <v>84</v>
      </c>
      <c r="I29" s="26"/>
      <c r="J29" s="40" t="s">
        <v>1393</v>
      </c>
      <c r="K29" s="106"/>
      <c r="L29" s="26" t="s">
        <v>1011</v>
      </c>
      <c r="M29" s="30">
        <v>46050</v>
      </c>
      <c r="N29" s="27"/>
      <c r="O29" s="656"/>
      <c r="P29" s="30">
        <v>46062</v>
      </c>
      <c r="Q29" s="375"/>
    </row>
    <row r="30" spans="2:17" s="4" customFormat="1" ht="19.5" customHeight="1">
      <c r="B30" s="669"/>
      <c r="C30" s="27" t="s">
        <v>1002</v>
      </c>
      <c r="D30" s="27" t="s">
        <v>1002</v>
      </c>
      <c r="E30" s="40" t="s">
        <v>4341</v>
      </c>
      <c r="F30" s="26">
        <v>2</v>
      </c>
      <c r="G30" s="40">
        <v>219</v>
      </c>
      <c r="H30" s="460">
        <f t="shared" si="0"/>
        <v>438</v>
      </c>
      <c r="I30" s="26"/>
      <c r="J30" s="40" t="s">
        <v>1395</v>
      </c>
      <c r="K30" s="106"/>
      <c r="L30" s="26" t="s">
        <v>1011</v>
      </c>
      <c r="M30" s="30">
        <v>46050</v>
      </c>
      <c r="N30" s="27"/>
      <c r="O30" s="656"/>
      <c r="P30" s="30">
        <v>46062</v>
      </c>
      <c r="Q30" s="375"/>
    </row>
    <row r="31" spans="2:17" s="4" customFormat="1" ht="19.5" customHeight="1">
      <c r="B31" s="669"/>
      <c r="C31" s="27" t="s">
        <v>1002</v>
      </c>
      <c r="D31" s="27" t="s">
        <v>1002</v>
      </c>
      <c r="E31" s="40" t="s">
        <v>1396</v>
      </c>
      <c r="F31" s="26">
        <v>2</v>
      </c>
      <c r="G31" s="40">
        <v>223</v>
      </c>
      <c r="H31" s="460">
        <f t="shared" si="0"/>
        <v>446</v>
      </c>
      <c r="I31" s="26"/>
      <c r="J31" s="40" t="s">
        <v>1397</v>
      </c>
      <c r="K31" s="106"/>
      <c r="L31" s="26" t="s">
        <v>1011</v>
      </c>
      <c r="M31" s="30">
        <v>46050</v>
      </c>
      <c r="N31" s="27"/>
      <c r="O31" s="656"/>
      <c r="P31" s="30">
        <v>46062</v>
      </c>
      <c r="Q31" s="375"/>
    </row>
    <row r="32" spans="2:17" s="4" customFormat="1" ht="19.5" customHeight="1">
      <c r="B32" s="669"/>
      <c r="C32" s="27" t="s">
        <v>1002</v>
      </c>
      <c r="D32" s="27" t="s">
        <v>1002</v>
      </c>
      <c r="E32" s="40" t="s">
        <v>1398</v>
      </c>
      <c r="F32" s="26">
        <v>2</v>
      </c>
      <c r="G32" s="40">
        <v>52</v>
      </c>
      <c r="H32" s="460">
        <f t="shared" si="0"/>
        <v>104</v>
      </c>
      <c r="I32" s="26"/>
      <c r="J32" s="40" t="s">
        <v>1399</v>
      </c>
      <c r="K32" s="106"/>
      <c r="L32" s="26" t="s">
        <v>1011</v>
      </c>
      <c r="M32" s="30">
        <v>46050</v>
      </c>
      <c r="N32" s="27"/>
      <c r="O32" s="656"/>
      <c r="P32" s="30">
        <v>46062</v>
      </c>
      <c r="Q32" s="375"/>
    </row>
    <row r="33" spans="2:17" s="4" customFormat="1" ht="19.5" customHeight="1">
      <c r="B33" s="669"/>
      <c r="C33" s="27" t="s">
        <v>1002</v>
      </c>
      <c r="D33" s="27" t="s">
        <v>1002</v>
      </c>
      <c r="E33" s="40" t="s">
        <v>1372</v>
      </c>
      <c r="F33" s="26">
        <v>1</v>
      </c>
      <c r="G33" s="40">
        <v>6050</v>
      </c>
      <c r="H33" s="460">
        <f t="shared" si="0"/>
        <v>6050</v>
      </c>
      <c r="I33" s="26"/>
      <c r="J33" s="40" t="s">
        <v>1373</v>
      </c>
      <c r="K33" s="106"/>
      <c r="L33" s="26" t="s">
        <v>1011</v>
      </c>
      <c r="M33" s="30">
        <v>46050</v>
      </c>
      <c r="N33" s="27"/>
      <c r="O33" s="656"/>
      <c r="P33" s="30">
        <v>46062</v>
      </c>
      <c r="Q33" s="375"/>
    </row>
    <row r="34" spans="2:17" s="4" customFormat="1" ht="19.5" customHeight="1">
      <c r="B34" s="669"/>
      <c r="C34" s="27" t="s">
        <v>1002</v>
      </c>
      <c r="D34" s="27" t="s">
        <v>1002</v>
      </c>
      <c r="E34" s="40" t="s">
        <v>1374</v>
      </c>
      <c r="F34" s="26">
        <v>1</v>
      </c>
      <c r="G34" s="40">
        <v>2244</v>
      </c>
      <c r="H34" s="460">
        <f t="shared" si="0"/>
        <v>2244</v>
      </c>
      <c r="I34" s="26"/>
      <c r="J34" s="40" t="s">
        <v>1375</v>
      </c>
      <c r="K34" s="106"/>
      <c r="L34" s="26" t="s">
        <v>1011</v>
      </c>
      <c r="M34" s="30">
        <v>46050</v>
      </c>
      <c r="N34" s="27"/>
      <c r="O34" s="656"/>
      <c r="P34" s="30">
        <v>46062</v>
      </c>
      <c r="Q34" s="375"/>
    </row>
    <row r="35" spans="2:17" s="4" customFormat="1" ht="19.5" customHeight="1">
      <c r="B35" s="669"/>
      <c r="C35" s="27" t="s">
        <v>1002</v>
      </c>
      <c r="D35" s="27" t="s">
        <v>1002</v>
      </c>
      <c r="E35" s="40" t="s">
        <v>4765</v>
      </c>
      <c r="F35" s="26">
        <v>1</v>
      </c>
      <c r="G35" s="40">
        <v>7673</v>
      </c>
      <c r="H35" s="460">
        <f t="shared" si="0"/>
        <v>7673</v>
      </c>
      <c r="I35" s="26"/>
      <c r="J35" s="40" t="s">
        <v>4766</v>
      </c>
      <c r="K35" s="106"/>
      <c r="L35" s="26" t="s">
        <v>1011</v>
      </c>
      <c r="M35" s="30">
        <v>46050</v>
      </c>
      <c r="N35" s="27"/>
      <c r="O35" s="656"/>
      <c r="P35" s="30">
        <v>46062</v>
      </c>
      <c r="Q35" s="375"/>
    </row>
    <row r="36" spans="2:17" s="4" customFormat="1" ht="19.5" customHeight="1">
      <c r="B36" s="669"/>
      <c r="C36" s="27" t="s">
        <v>1002</v>
      </c>
      <c r="D36" s="27" t="s">
        <v>1002</v>
      </c>
      <c r="E36" s="40" t="s">
        <v>4767</v>
      </c>
      <c r="F36" s="26">
        <v>1</v>
      </c>
      <c r="G36" s="40">
        <v>2729</v>
      </c>
      <c r="H36" s="460">
        <f t="shared" si="0"/>
        <v>2729</v>
      </c>
      <c r="I36" s="26"/>
      <c r="J36" s="40" t="s">
        <v>4768</v>
      </c>
      <c r="K36" s="106"/>
      <c r="L36" s="26" t="s">
        <v>1011</v>
      </c>
      <c r="M36" s="30">
        <v>46050</v>
      </c>
      <c r="N36" s="27"/>
      <c r="O36" s="656"/>
      <c r="P36" s="30">
        <v>46062</v>
      </c>
      <c r="Q36" s="375"/>
    </row>
    <row r="37" spans="2:17" s="4" customFormat="1" ht="19.5" customHeight="1">
      <c r="B37" s="669"/>
      <c r="C37" s="27" t="s">
        <v>1002</v>
      </c>
      <c r="D37" s="27" t="s">
        <v>1002</v>
      </c>
      <c r="E37" s="40" t="s">
        <v>4769</v>
      </c>
      <c r="F37" s="26">
        <v>1</v>
      </c>
      <c r="G37" s="40">
        <v>3647</v>
      </c>
      <c r="H37" s="460">
        <f t="shared" si="0"/>
        <v>3647</v>
      </c>
      <c r="I37" s="26"/>
      <c r="J37" s="40" t="s">
        <v>4770</v>
      </c>
      <c r="K37" s="106"/>
      <c r="L37" s="26" t="s">
        <v>1011</v>
      </c>
      <c r="M37" s="30">
        <v>46050</v>
      </c>
      <c r="N37" s="27"/>
      <c r="O37" s="656"/>
      <c r="P37" s="30">
        <v>46062</v>
      </c>
      <c r="Q37" s="375"/>
    </row>
    <row r="38" spans="2:17" s="4" customFormat="1" ht="19.5" customHeight="1">
      <c r="B38" s="671"/>
      <c r="C38" s="27" t="s">
        <v>1378</v>
      </c>
      <c r="D38" s="27" t="s">
        <v>125</v>
      </c>
      <c r="E38" s="40" t="s">
        <v>1438</v>
      </c>
      <c r="F38" s="26">
        <v>1</v>
      </c>
      <c r="G38" s="40">
        <v>2240</v>
      </c>
      <c r="H38" s="460">
        <f t="shared" si="0"/>
        <v>2240</v>
      </c>
      <c r="I38" s="26"/>
      <c r="J38" s="40" t="s">
        <v>1439</v>
      </c>
      <c r="K38" s="106"/>
      <c r="L38" s="655" t="s">
        <v>999</v>
      </c>
      <c r="M38" s="30">
        <v>46052</v>
      </c>
      <c r="N38" s="27"/>
      <c r="O38" s="656">
        <v>46063</v>
      </c>
      <c r="P38" s="30">
        <v>46063</v>
      </c>
      <c r="Q38" s="375">
        <v>46059</v>
      </c>
    </row>
    <row r="39" spans="2:17" s="4" customFormat="1" ht="19.5" customHeight="1">
      <c r="B39" s="654">
        <v>11</v>
      </c>
      <c r="C39" s="27" t="s">
        <v>1002</v>
      </c>
      <c r="D39" s="27" t="s">
        <v>1002</v>
      </c>
      <c r="E39" s="40" t="s">
        <v>1071</v>
      </c>
      <c r="F39" s="26">
        <v>20</v>
      </c>
      <c r="G39" s="40">
        <v>5000</v>
      </c>
      <c r="H39" s="460">
        <f t="shared" si="0"/>
        <v>100000</v>
      </c>
      <c r="I39" s="26"/>
      <c r="J39" s="40" t="s">
        <v>1071</v>
      </c>
      <c r="K39" s="106"/>
      <c r="L39" s="655"/>
      <c r="M39" s="30"/>
      <c r="N39" s="27"/>
      <c r="O39" s="656"/>
      <c r="P39" s="30"/>
      <c r="Q39" s="375"/>
    </row>
    <row r="40" spans="2:17" s="4" customFormat="1" ht="19.5" customHeight="1">
      <c r="B40" s="654"/>
      <c r="C40" s="27" t="s">
        <v>1002</v>
      </c>
      <c r="D40" s="27" t="s">
        <v>1002</v>
      </c>
      <c r="E40" s="40" t="s">
        <v>1072</v>
      </c>
      <c r="F40" s="26">
        <v>5</v>
      </c>
      <c r="G40" s="40">
        <v>5000</v>
      </c>
      <c r="H40" s="460">
        <f t="shared" si="0"/>
        <v>25000</v>
      </c>
      <c r="I40" s="28"/>
      <c r="J40" s="40" t="s">
        <v>1072</v>
      </c>
      <c r="K40" s="106"/>
      <c r="L40" s="655"/>
      <c r="M40" s="30"/>
      <c r="N40" s="27"/>
      <c r="O40" s="656"/>
      <c r="P40" s="30"/>
      <c r="Q40" s="375"/>
    </row>
    <row r="41" spans="2:17" s="4" customFormat="1" ht="19.5" customHeight="1">
      <c r="B41" s="1750"/>
      <c r="C41" s="27"/>
      <c r="D41" s="27"/>
      <c r="E41" s="27"/>
      <c r="F41" s="26"/>
      <c r="G41" s="139"/>
      <c r="H41" s="460"/>
      <c r="I41" s="28"/>
      <c r="J41" s="40"/>
      <c r="K41" s="26"/>
      <c r="L41" s="26"/>
      <c r="M41" s="30"/>
      <c r="N41" s="27"/>
      <c r="O41" s="26"/>
      <c r="P41" s="30"/>
      <c r="Q41" s="375"/>
    </row>
    <row r="42" spans="2:17" ht="19.5" customHeight="1"/>
  </sheetData>
  <autoFilter ref="B8:O14" xr:uid="{5445119D-ED0C-46E2-9EF8-E1C0F6663E51}"/>
  <mergeCells count="10">
    <mergeCell ref="B9:B13"/>
    <mergeCell ref="B14:B28"/>
    <mergeCell ref="B29:B38"/>
    <mergeCell ref="B39:B40"/>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EE2D4-0132-47D6-889E-8470A8CFBA19}">
  <dimension ref="B2:Q19"/>
  <sheetViews>
    <sheetView zoomScale="85" zoomScaleNormal="85" workbookViewId="0">
      <pane xSplit="10" ySplit="8" topLeftCell="L9" activePane="bottomRight" state="frozen"/>
      <selection pane="topRight" activeCell="K1" sqref="K1"/>
      <selection pane="bottomLeft" activeCell="A9" sqref="A9"/>
      <selection pane="bottomRight" activeCell="Q12" sqref="Q12"/>
    </sheetView>
  </sheetViews>
  <sheetFormatPr defaultRowHeight="18.75"/>
  <cols>
    <col min="1" max="1" width="2.625" style="1" customWidth="1"/>
    <col min="2" max="2" width="22" style="4" customWidth="1"/>
    <col min="3" max="4" width="20.625" style="1" customWidth="1"/>
    <col min="5" max="5" width="40.625" style="1" customWidth="1"/>
    <col min="6" max="6" width="6.25" style="4" customWidth="1"/>
    <col min="7" max="8" width="9.875" style="1" bestFit="1" customWidth="1"/>
    <col min="9" max="9" width="13.5" style="10" bestFit="1" customWidth="1"/>
    <col min="10" max="10" width="39.375" style="1" bestFit="1" customWidth="1"/>
    <col min="11" max="11" width="2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16384" width="9" style="1"/>
  </cols>
  <sheetData>
    <row r="2" spans="2:17" ht="20.100000000000001" customHeight="1">
      <c r="B2" s="2" t="s">
        <v>0</v>
      </c>
      <c r="C2" s="2"/>
      <c r="D2" s="2"/>
      <c r="E2" s="3" t="s">
        <v>4771</v>
      </c>
      <c r="G2" s="5" t="s">
        <v>2</v>
      </c>
      <c r="H2" s="6"/>
      <c r="I2" s="7"/>
      <c r="J2" s="8">
        <f>SUM(H:H)</f>
        <v>769979</v>
      </c>
    </row>
    <row r="3" spans="2:17" ht="20.100000000000001" customHeight="1">
      <c r="B3" s="2" t="s">
        <v>3</v>
      </c>
      <c r="C3" s="2"/>
      <c r="D3" s="2"/>
      <c r="E3" s="13" t="s">
        <v>1415</v>
      </c>
    </row>
    <row r="4" spans="2:17" ht="20.100000000000001" customHeight="1">
      <c r="B4" s="2" t="s">
        <v>996</v>
      </c>
      <c r="C4" s="2"/>
      <c r="D4" s="2"/>
      <c r="E4" s="13">
        <v>229156</v>
      </c>
    </row>
    <row r="5" spans="2:17" ht="20.100000000000001" customHeight="1">
      <c r="B5" s="2" t="s">
        <v>9</v>
      </c>
      <c r="C5" s="2"/>
      <c r="D5" s="2"/>
      <c r="E5" s="16">
        <v>46104</v>
      </c>
    </row>
    <row r="6" spans="2:17" ht="20.100000000000001" customHeight="1">
      <c r="B6" s="2" t="s">
        <v>10</v>
      </c>
      <c r="C6" s="2"/>
      <c r="D6" s="2"/>
      <c r="E6" s="16">
        <v>46118</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5" customHeight="1">
      <c r="B9" s="657">
        <v>1</v>
      </c>
      <c r="C9" s="27" t="s">
        <v>997</v>
      </c>
      <c r="D9" s="27" t="s">
        <v>997</v>
      </c>
      <c r="E9" s="40" t="s">
        <v>1417</v>
      </c>
      <c r="F9" s="26">
        <v>1</v>
      </c>
      <c r="G9" s="393">
        <v>643000</v>
      </c>
      <c r="H9" s="460">
        <f t="shared" ref="H9:H17" si="0">F9*G9</f>
        <v>643000</v>
      </c>
      <c r="I9" s="28"/>
      <c r="J9" s="40" t="s">
        <v>1417</v>
      </c>
      <c r="K9" s="47" t="s">
        <v>4772</v>
      </c>
      <c r="L9" s="64" t="s">
        <v>999</v>
      </c>
      <c r="M9" s="30">
        <v>46010</v>
      </c>
      <c r="N9" s="27"/>
      <c r="O9" s="1751">
        <v>46104</v>
      </c>
      <c r="P9" s="30"/>
      <c r="Q9" s="375">
        <v>46104</v>
      </c>
    </row>
    <row r="10" spans="2:17" s="4" customFormat="1" ht="19.5" customHeight="1">
      <c r="B10" s="658"/>
      <c r="C10" s="27" t="s">
        <v>997</v>
      </c>
      <c r="D10" s="27" t="s">
        <v>997</v>
      </c>
      <c r="E10" s="40" t="s">
        <v>1000</v>
      </c>
      <c r="F10" s="26">
        <v>1</v>
      </c>
      <c r="G10" s="393">
        <v>12000</v>
      </c>
      <c r="H10" s="460">
        <f t="shared" si="0"/>
        <v>12000</v>
      </c>
      <c r="I10" s="28"/>
      <c r="J10" s="40" t="s">
        <v>1000</v>
      </c>
      <c r="K10" s="47" t="s">
        <v>4772</v>
      </c>
      <c r="L10" s="64" t="s">
        <v>999</v>
      </c>
      <c r="M10" s="30">
        <v>46010</v>
      </c>
      <c r="N10" s="27"/>
      <c r="O10" s="1751">
        <v>46104</v>
      </c>
      <c r="P10" s="30"/>
      <c r="Q10" s="375">
        <v>46104</v>
      </c>
    </row>
    <row r="11" spans="2:17" s="4" customFormat="1" ht="19.5" customHeight="1">
      <c r="B11" s="658"/>
      <c r="C11" s="27" t="s">
        <v>997</v>
      </c>
      <c r="D11" s="27" t="s">
        <v>997</v>
      </c>
      <c r="E11" s="40" t="s">
        <v>4773</v>
      </c>
      <c r="F11" s="26">
        <v>1</v>
      </c>
      <c r="G11" s="393">
        <v>38000</v>
      </c>
      <c r="H11" s="460">
        <f t="shared" si="0"/>
        <v>38000</v>
      </c>
      <c r="I11" s="28"/>
      <c r="J11" s="40" t="s">
        <v>4773</v>
      </c>
      <c r="K11" s="47" t="s">
        <v>4772</v>
      </c>
      <c r="L11" s="64" t="s">
        <v>999</v>
      </c>
      <c r="M11" s="30">
        <v>46010</v>
      </c>
      <c r="N11" s="27"/>
      <c r="O11" s="1751">
        <v>46104</v>
      </c>
      <c r="P11" s="30"/>
      <c r="Q11" s="375">
        <v>46104</v>
      </c>
    </row>
    <row r="12" spans="2:17" s="4" customFormat="1" ht="19.5" customHeight="1">
      <c r="B12" s="660"/>
      <c r="C12" s="27" t="s">
        <v>1002</v>
      </c>
      <c r="D12" s="27" t="s">
        <v>1002</v>
      </c>
      <c r="E12" s="40" t="s">
        <v>1003</v>
      </c>
      <c r="F12" s="26">
        <v>1</v>
      </c>
      <c r="G12" s="393">
        <v>579</v>
      </c>
      <c r="H12" s="460">
        <f t="shared" si="0"/>
        <v>579</v>
      </c>
      <c r="I12" s="28"/>
      <c r="J12" s="40" t="s">
        <v>1353</v>
      </c>
      <c r="K12" s="106"/>
      <c r="L12" s="26" t="s">
        <v>1701</v>
      </c>
      <c r="M12" s="30">
        <v>46009</v>
      </c>
      <c r="N12" s="27"/>
      <c r="O12" s="1751"/>
      <c r="P12" s="30">
        <v>46084</v>
      </c>
      <c r="Q12" s="375"/>
    </row>
    <row r="13" spans="2:17" s="4" customFormat="1" ht="19.5" customHeight="1">
      <c r="B13" s="21">
        <v>2</v>
      </c>
      <c r="C13" s="27" t="s">
        <v>997</v>
      </c>
      <c r="D13" s="27" t="s">
        <v>997</v>
      </c>
      <c r="E13" s="40" t="s">
        <v>4774</v>
      </c>
      <c r="F13" s="26">
        <v>2</v>
      </c>
      <c r="G13" s="393">
        <v>700</v>
      </c>
      <c r="H13" s="460">
        <f t="shared" si="0"/>
        <v>1400</v>
      </c>
      <c r="I13" s="28"/>
      <c r="J13" s="40" t="s">
        <v>4774</v>
      </c>
      <c r="K13" s="47"/>
      <c r="L13" s="64" t="s">
        <v>999</v>
      </c>
      <c r="M13" s="30">
        <v>46009</v>
      </c>
      <c r="N13" s="27"/>
      <c r="O13" s="1751">
        <v>46104</v>
      </c>
      <c r="P13" s="30"/>
      <c r="Q13" s="375">
        <v>46104</v>
      </c>
    </row>
    <row r="14" spans="2:17" s="4" customFormat="1" ht="19.5" customHeight="1">
      <c r="B14" s="21">
        <v>3</v>
      </c>
      <c r="C14" s="27" t="s">
        <v>997</v>
      </c>
      <c r="D14" s="27" t="s">
        <v>997</v>
      </c>
      <c r="E14" s="40" t="s">
        <v>1006</v>
      </c>
      <c r="F14" s="26">
        <v>1</v>
      </c>
      <c r="G14" s="393">
        <v>50000</v>
      </c>
      <c r="H14" s="460">
        <f>F14*G14</f>
        <v>50000</v>
      </c>
      <c r="I14" s="28"/>
      <c r="J14" s="40" t="s">
        <v>1006</v>
      </c>
      <c r="K14" s="47" t="s">
        <v>4772</v>
      </c>
      <c r="L14" s="64" t="s">
        <v>999</v>
      </c>
      <c r="M14" s="30">
        <v>46009</v>
      </c>
      <c r="N14" s="27"/>
      <c r="O14" s="1751">
        <v>46104</v>
      </c>
      <c r="P14" s="30"/>
      <c r="Q14" s="375">
        <v>46104</v>
      </c>
    </row>
    <row r="15" spans="2:17" s="4" customFormat="1" ht="19.5" customHeight="1">
      <c r="B15" s="21">
        <v>4</v>
      </c>
      <c r="C15" s="27" t="s">
        <v>997</v>
      </c>
      <c r="D15" s="27" t="s">
        <v>997</v>
      </c>
      <c r="E15" s="40" t="s">
        <v>4775</v>
      </c>
      <c r="F15" s="26">
        <v>1</v>
      </c>
      <c r="G15" s="393"/>
      <c r="H15" s="460"/>
      <c r="I15" s="28"/>
      <c r="J15" s="40" t="s">
        <v>4775</v>
      </c>
      <c r="K15" s="47"/>
      <c r="L15" s="26" t="s">
        <v>4776</v>
      </c>
      <c r="M15" s="30"/>
      <c r="N15" s="27"/>
      <c r="O15" s="1751"/>
      <c r="P15" s="30"/>
      <c r="Q15" s="375"/>
    </row>
    <row r="16" spans="2:17" s="4" customFormat="1" ht="19.5" customHeight="1">
      <c r="B16" s="21">
        <v>5</v>
      </c>
      <c r="C16" s="27" t="s">
        <v>997</v>
      </c>
      <c r="D16" s="27" t="s">
        <v>997</v>
      </c>
      <c r="E16" s="40" t="s">
        <v>4777</v>
      </c>
      <c r="F16" s="26">
        <v>1</v>
      </c>
      <c r="G16" s="393"/>
      <c r="H16" s="460"/>
      <c r="I16" s="28"/>
      <c r="J16" s="40" t="s">
        <v>4777</v>
      </c>
      <c r="K16" s="106"/>
      <c r="L16" s="26" t="s">
        <v>4776</v>
      </c>
      <c r="M16" s="30"/>
      <c r="N16" s="27"/>
      <c r="O16" s="1751"/>
      <c r="P16" s="30"/>
      <c r="Q16" s="375"/>
    </row>
    <row r="17" spans="2:17" s="4" customFormat="1" ht="19.5" customHeight="1">
      <c r="B17" s="21">
        <v>6</v>
      </c>
      <c r="C17" s="27" t="s">
        <v>997</v>
      </c>
      <c r="D17" s="27" t="s">
        <v>997</v>
      </c>
      <c r="E17" s="40" t="s">
        <v>4778</v>
      </c>
      <c r="F17" s="26">
        <v>1</v>
      </c>
      <c r="G17" s="393">
        <v>25000</v>
      </c>
      <c r="H17" s="460">
        <f t="shared" si="0"/>
        <v>25000</v>
      </c>
      <c r="I17" s="28"/>
      <c r="J17" s="40" t="s">
        <v>4778</v>
      </c>
      <c r="K17" s="47" t="s">
        <v>4772</v>
      </c>
      <c r="L17" s="64" t="s">
        <v>999</v>
      </c>
      <c r="M17" s="30">
        <v>46009</v>
      </c>
      <c r="N17" s="27"/>
      <c r="O17" s="1751">
        <v>46104</v>
      </c>
      <c r="P17" s="30"/>
      <c r="Q17" s="375">
        <v>46104</v>
      </c>
    </row>
    <row r="18" spans="2:17" s="4" customFormat="1" ht="19.5" customHeight="1">
      <c r="B18" s="21"/>
      <c r="C18" s="27"/>
      <c r="D18" s="27"/>
      <c r="E18" s="27"/>
      <c r="F18" s="26"/>
      <c r="G18" s="139"/>
      <c r="H18" s="460"/>
      <c r="I18" s="28"/>
      <c r="J18" s="40"/>
      <c r="K18" s="26"/>
      <c r="L18" s="26"/>
      <c r="M18" s="30"/>
      <c r="N18" s="27"/>
      <c r="O18" s="26"/>
      <c r="P18" s="30"/>
      <c r="Q18" s="375"/>
    </row>
    <row r="19" spans="2:17" ht="19.5" customHeight="1"/>
  </sheetData>
  <autoFilter ref="B8:O9" xr:uid="{5445119D-ED0C-46E2-9EF8-E1C0F6663E51}"/>
  <mergeCells count="7">
    <mergeCell ref="B9:B12"/>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F05CB-E380-4FB5-BF5A-59FB4BF0B395}">
  <dimension ref="B2:Q71"/>
  <sheetViews>
    <sheetView zoomScaleNormal="100" workbookViewId="0">
      <pane xSplit="10" ySplit="8" topLeftCell="K50" activePane="bottomRight" state="frozen"/>
      <selection pane="topRight" activeCell="K1" sqref="K1"/>
      <selection pane="bottomLeft" activeCell="A9" sqref="A9"/>
      <selection pane="bottomRight"/>
    </sheetView>
  </sheetViews>
  <sheetFormatPr defaultRowHeight="18.75"/>
  <cols>
    <col min="1" max="1" width="2.625" style="1" customWidth="1"/>
    <col min="2" max="2" width="22" style="4" customWidth="1"/>
    <col min="3" max="4" width="20.625" style="1" customWidth="1"/>
    <col min="5" max="5" width="40.625" style="1" customWidth="1"/>
    <col min="6" max="6" width="6.25" style="4" customWidth="1"/>
    <col min="7" max="8" width="9.875" style="1" bestFit="1" customWidth="1"/>
    <col min="9" max="9" width="13.5" style="10" bestFit="1" customWidth="1"/>
    <col min="10" max="10" width="39.375" style="1" bestFit="1" customWidth="1"/>
    <col min="11" max="11" width="2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16384" width="9" style="1"/>
  </cols>
  <sheetData>
    <row r="2" spans="2:17" ht="20.100000000000001" customHeight="1">
      <c r="B2" s="2" t="s">
        <v>0</v>
      </c>
      <c r="C2" s="2"/>
      <c r="D2" s="2"/>
      <c r="E2" s="3" t="s">
        <v>4771</v>
      </c>
      <c r="G2" s="5" t="s">
        <v>2</v>
      </c>
      <c r="H2" s="6"/>
      <c r="I2" s="7"/>
      <c r="J2" s="8">
        <f>SUM(H:H)</f>
        <v>801237</v>
      </c>
    </row>
    <row r="3" spans="2:17" ht="20.100000000000001" customHeight="1">
      <c r="B3" s="2" t="s">
        <v>3</v>
      </c>
      <c r="C3" s="2"/>
      <c r="D3" s="2"/>
      <c r="E3" s="13" t="s">
        <v>1415</v>
      </c>
    </row>
    <row r="4" spans="2:17" ht="20.100000000000001" customHeight="1">
      <c r="B4" s="2" t="s">
        <v>996</v>
      </c>
      <c r="C4" s="2"/>
      <c r="D4" s="2"/>
      <c r="E4" s="13">
        <v>229156</v>
      </c>
    </row>
    <row r="5" spans="2:17" ht="20.100000000000001" customHeight="1">
      <c r="B5" s="2" t="s">
        <v>9</v>
      </c>
      <c r="C5" s="2"/>
      <c r="D5" s="2"/>
      <c r="E5" s="16">
        <v>46058</v>
      </c>
    </row>
    <row r="6" spans="2:17" ht="20.100000000000001" customHeight="1">
      <c r="B6" s="2" t="s">
        <v>10</v>
      </c>
      <c r="C6" s="2"/>
      <c r="D6" s="2"/>
      <c r="E6" s="16">
        <v>46118</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5" customHeight="1">
      <c r="B9" s="668" t="s">
        <v>4779</v>
      </c>
      <c r="C9" s="27" t="s">
        <v>4737</v>
      </c>
      <c r="D9" s="27" t="s">
        <v>4738</v>
      </c>
      <c r="E9" s="40" t="s">
        <v>4739</v>
      </c>
      <c r="F9" s="26" t="s">
        <v>2182</v>
      </c>
      <c r="G9" s="393">
        <v>32960</v>
      </c>
      <c r="H9" s="460">
        <f t="shared" ref="H9:H69" si="0">F9*G9</f>
        <v>32960</v>
      </c>
      <c r="I9" s="28"/>
      <c r="J9" s="40" t="s">
        <v>4780</v>
      </c>
      <c r="K9" s="655" t="s">
        <v>4781</v>
      </c>
      <c r="L9" s="655"/>
      <c r="M9" s="30">
        <v>46382</v>
      </c>
      <c r="N9" s="27"/>
      <c r="O9" s="656"/>
      <c r="P9" s="30">
        <v>46074</v>
      </c>
      <c r="Q9" s="375">
        <v>46043</v>
      </c>
    </row>
    <row r="10" spans="2:17" s="4" customFormat="1" ht="19.5" customHeight="1">
      <c r="B10" s="669"/>
      <c r="C10" s="27" t="s">
        <v>4737</v>
      </c>
      <c r="D10" s="27" t="s">
        <v>4738</v>
      </c>
      <c r="E10" s="40" t="s">
        <v>3911</v>
      </c>
      <c r="F10" s="26" t="s">
        <v>2182</v>
      </c>
      <c r="G10" s="393">
        <v>50000</v>
      </c>
      <c r="H10" s="460">
        <f t="shared" si="0"/>
        <v>50000</v>
      </c>
      <c r="I10" s="28"/>
      <c r="J10" s="40" t="s">
        <v>4744</v>
      </c>
      <c r="K10" s="655" t="s">
        <v>4781</v>
      </c>
      <c r="L10" s="655"/>
      <c r="M10" s="30">
        <v>46382</v>
      </c>
      <c r="N10" s="27"/>
      <c r="O10" s="656"/>
      <c r="P10" s="30">
        <v>46074</v>
      </c>
      <c r="Q10" s="375">
        <v>46043</v>
      </c>
    </row>
    <row r="11" spans="2:17" s="4" customFormat="1" ht="19.5" customHeight="1">
      <c r="B11" s="669"/>
      <c r="C11" s="27" t="s">
        <v>4737</v>
      </c>
      <c r="D11" s="27" t="s">
        <v>4738</v>
      </c>
      <c r="E11" s="40" t="s">
        <v>4745</v>
      </c>
      <c r="F11" s="26">
        <v>1</v>
      </c>
      <c r="G11" s="393">
        <v>8960</v>
      </c>
      <c r="H11" s="460">
        <f t="shared" si="0"/>
        <v>8960</v>
      </c>
      <c r="I11" s="28"/>
      <c r="J11" s="40" t="s">
        <v>3246</v>
      </c>
      <c r="K11" s="655" t="s">
        <v>4781</v>
      </c>
      <c r="L11" s="655"/>
      <c r="M11" s="30">
        <v>46382</v>
      </c>
      <c r="N11" s="27"/>
      <c r="O11" s="656"/>
      <c r="P11" s="30">
        <v>46074</v>
      </c>
      <c r="Q11" s="375">
        <v>46043</v>
      </c>
    </row>
    <row r="12" spans="2:17" s="379" customFormat="1" ht="19.5" customHeight="1">
      <c r="B12" s="669"/>
      <c r="C12" s="293" t="s">
        <v>4737</v>
      </c>
      <c r="D12" s="293" t="s">
        <v>4738</v>
      </c>
      <c r="E12" s="400" t="s">
        <v>4782</v>
      </c>
      <c r="F12" s="286">
        <v>1</v>
      </c>
      <c r="G12" s="551">
        <v>63600</v>
      </c>
      <c r="H12" s="1752">
        <f t="shared" si="0"/>
        <v>63600</v>
      </c>
      <c r="I12" s="287"/>
      <c r="J12" s="400" t="s">
        <v>4783</v>
      </c>
      <c r="K12" s="394" t="s">
        <v>999</v>
      </c>
      <c r="L12" s="376"/>
      <c r="M12" s="387">
        <v>46122</v>
      </c>
      <c r="N12" s="293"/>
      <c r="O12" s="395">
        <v>46136</v>
      </c>
      <c r="P12" s="387">
        <v>46136</v>
      </c>
      <c r="Q12" s="404">
        <v>46136</v>
      </c>
    </row>
    <row r="13" spans="2:17" s="379" customFormat="1" ht="19.5" customHeight="1">
      <c r="B13" s="669"/>
      <c r="C13" s="293" t="s">
        <v>4737</v>
      </c>
      <c r="D13" s="293" t="s">
        <v>4738</v>
      </c>
      <c r="E13" s="400" t="s">
        <v>4784</v>
      </c>
      <c r="F13" s="286">
        <v>1</v>
      </c>
      <c r="G13" s="551">
        <v>3840</v>
      </c>
      <c r="H13" s="1752">
        <f t="shared" si="0"/>
        <v>3840</v>
      </c>
      <c r="I13" s="287"/>
      <c r="J13" s="400" t="s">
        <v>3246</v>
      </c>
      <c r="K13" s="394" t="s">
        <v>999</v>
      </c>
      <c r="L13" s="376"/>
      <c r="M13" s="387">
        <v>46122</v>
      </c>
      <c r="N13" s="293"/>
      <c r="O13" s="395">
        <v>46136</v>
      </c>
      <c r="P13" s="387">
        <v>46136</v>
      </c>
      <c r="Q13" s="404">
        <v>46136</v>
      </c>
    </row>
    <row r="14" spans="2:17" s="379" customFormat="1" ht="19.5" customHeight="1">
      <c r="B14" s="669"/>
      <c r="C14" s="293" t="s">
        <v>4737</v>
      </c>
      <c r="D14" s="293" t="s">
        <v>4738</v>
      </c>
      <c r="E14" s="400" t="s">
        <v>4785</v>
      </c>
      <c r="F14" s="286">
        <v>1</v>
      </c>
      <c r="G14" s="551">
        <v>4240</v>
      </c>
      <c r="H14" s="1752">
        <f t="shared" si="0"/>
        <v>4240</v>
      </c>
      <c r="I14" s="287"/>
      <c r="J14" s="400" t="s">
        <v>3246</v>
      </c>
      <c r="K14" s="394" t="s">
        <v>999</v>
      </c>
      <c r="L14" s="376"/>
      <c r="M14" s="387">
        <v>46122</v>
      </c>
      <c r="N14" s="293"/>
      <c r="O14" s="395">
        <v>46136</v>
      </c>
      <c r="P14" s="387">
        <v>46136</v>
      </c>
      <c r="Q14" s="404">
        <v>46136</v>
      </c>
    </row>
    <row r="15" spans="2:17" s="379" customFormat="1" ht="19.5" customHeight="1">
      <c r="B15" s="669"/>
      <c r="C15" s="293" t="s">
        <v>4737</v>
      </c>
      <c r="D15" s="293" t="s">
        <v>4738</v>
      </c>
      <c r="E15" s="400" t="s">
        <v>4786</v>
      </c>
      <c r="F15" s="286">
        <v>1</v>
      </c>
      <c r="G15" s="551">
        <v>2800</v>
      </c>
      <c r="H15" s="1752">
        <f t="shared" si="0"/>
        <v>2800</v>
      </c>
      <c r="I15" s="287"/>
      <c r="J15" s="400" t="s">
        <v>3246</v>
      </c>
      <c r="K15" s="394" t="s">
        <v>999</v>
      </c>
      <c r="L15" s="376"/>
      <c r="M15" s="387">
        <v>46122</v>
      </c>
      <c r="N15" s="293"/>
      <c r="O15" s="395">
        <v>46136</v>
      </c>
      <c r="P15" s="387">
        <v>46136</v>
      </c>
      <c r="Q15" s="404">
        <v>46136</v>
      </c>
    </row>
    <row r="16" spans="2:17" s="4" customFormat="1" ht="19.5" customHeight="1">
      <c r="B16" s="669"/>
      <c r="C16" s="27" t="s">
        <v>1002</v>
      </c>
      <c r="D16" s="27" t="s">
        <v>1002</v>
      </c>
      <c r="E16" s="40" t="s">
        <v>4787</v>
      </c>
      <c r="F16" s="26">
        <v>1</v>
      </c>
      <c r="G16" s="40">
        <v>7730</v>
      </c>
      <c r="H16" s="460">
        <f t="shared" si="0"/>
        <v>7730</v>
      </c>
      <c r="I16" s="28"/>
      <c r="J16" s="40" t="s">
        <v>4788</v>
      </c>
      <c r="K16" s="26" t="s">
        <v>1701</v>
      </c>
      <c r="L16" s="655"/>
      <c r="M16" s="30">
        <v>46016</v>
      </c>
      <c r="N16" s="27"/>
      <c r="O16" s="656"/>
      <c r="P16" s="30">
        <v>46058</v>
      </c>
      <c r="Q16" s="375"/>
    </row>
    <row r="17" spans="2:17" s="4" customFormat="1" ht="19.5" customHeight="1">
      <c r="B17" s="669"/>
      <c r="C17" s="27" t="s">
        <v>1002</v>
      </c>
      <c r="D17" s="27" t="s">
        <v>1002</v>
      </c>
      <c r="E17" s="40" t="s">
        <v>4755</v>
      </c>
      <c r="F17" s="26">
        <v>4</v>
      </c>
      <c r="G17" s="40">
        <v>284</v>
      </c>
      <c r="H17" s="460">
        <f t="shared" si="0"/>
        <v>1136</v>
      </c>
      <c r="I17" s="28"/>
      <c r="J17" s="40" t="s">
        <v>1047</v>
      </c>
      <c r="K17" s="26" t="s">
        <v>1701</v>
      </c>
      <c r="L17" s="655"/>
      <c r="M17" s="30">
        <v>46016</v>
      </c>
      <c r="N17" s="27"/>
      <c r="O17" s="656"/>
      <c r="P17" s="30">
        <v>46058</v>
      </c>
      <c r="Q17" s="375"/>
    </row>
    <row r="18" spans="2:17" s="4" customFormat="1" ht="19.5" customHeight="1">
      <c r="B18" s="669"/>
      <c r="C18" s="27" t="s">
        <v>1002</v>
      </c>
      <c r="D18" s="27" t="s">
        <v>1002</v>
      </c>
      <c r="E18" s="40" t="s">
        <v>4789</v>
      </c>
      <c r="F18" s="26">
        <v>1</v>
      </c>
      <c r="G18" s="40">
        <v>664</v>
      </c>
      <c r="H18" s="460">
        <f t="shared" si="0"/>
        <v>664</v>
      </c>
      <c r="I18" s="28"/>
      <c r="J18" s="40" t="s">
        <v>1683</v>
      </c>
      <c r="K18" s="26" t="s">
        <v>1701</v>
      </c>
      <c r="L18" s="655"/>
      <c r="M18" s="30">
        <v>46016</v>
      </c>
      <c r="N18" s="27"/>
      <c r="O18" s="656"/>
      <c r="P18" s="30">
        <v>46058</v>
      </c>
      <c r="Q18" s="375"/>
    </row>
    <row r="19" spans="2:17" s="4" customFormat="1" ht="19.5" customHeight="1">
      <c r="B19" s="669"/>
      <c r="C19" s="27" t="s">
        <v>1002</v>
      </c>
      <c r="D19" s="27" t="s">
        <v>1002</v>
      </c>
      <c r="E19" s="40" t="s">
        <v>4750</v>
      </c>
      <c r="F19" s="26">
        <v>1</v>
      </c>
      <c r="G19" s="40">
        <v>1290</v>
      </c>
      <c r="H19" s="460">
        <f t="shared" si="0"/>
        <v>1290</v>
      </c>
      <c r="I19" s="28"/>
      <c r="J19" s="40" t="s">
        <v>3165</v>
      </c>
      <c r="K19" s="26" t="s">
        <v>1701</v>
      </c>
      <c r="L19" s="655"/>
      <c r="M19" s="30">
        <v>46016</v>
      </c>
      <c r="N19" s="27"/>
      <c r="O19" s="656"/>
      <c r="P19" s="30">
        <v>46058</v>
      </c>
      <c r="Q19" s="375"/>
    </row>
    <row r="20" spans="2:17" s="4" customFormat="1" ht="19.5" customHeight="1">
      <c r="B20" s="669"/>
      <c r="C20" s="27" t="s">
        <v>1002</v>
      </c>
      <c r="D20" s="27" t="s">
        <v>1002</v>
      </c>
      <c r="E20" s="40" t="s">
        <v>4751</v>
      </c>
      <c r="F20" s="26">
        <v>1</v>
      </c>
      <c r="G20" s="40">
        <v>1950</v>
      </c>
      <c r="H20" s="460">
        <f t="shared" si="0"/>
        <v>1950</v>
      </c>
      <c r="I20" s="28"/>
      <c r="J20" s="40" t="s">
        <v>4752</v>
      </c>
      <c r="K20" s="26" t="s">
        <v>1701</v>
      </c>
      <c r="L20" s="655"/>
      <c r="M20" s="30">
        <v>46016</v>
      </c>
      <c r="N20" s="27"/>
      <c r="O20" s="656"/>
      <c r="P20" s="30">
        <v>46058</v>
      </c>
      <c r="Q20" s="375"/>
    </row>
    <row r="21" spans="2:17" s="4" customFormat="1" ht="19.5" customHeight="1">
      <c r="B21" s="669"/>
      <c r="C21" s="27" t="s">
        <v>1002</v>
      </c>
      <c r="D21" s="27" t="s">
        <v>1002</v>
      </c>
      <c r="E21" s="40" t="s">
        <v>4747</v>
      </c>
      <c r="F21" s="26">
        <v>1</v>
      </c>
      <c r="G21" s="40">
        <v>19600</v>
      </c>
      <c r="H21" s="460">
        <f t="shared" si="0"/>
        <v>19600</v>
      </c>
      <c r="I21" s="28"/>
      <c r="J21" s="40" t="s">
        <v>4748</v>
      </c>
      <c r="K21" s="26" t="s">
        <v>1701</v>
      </c>
      <c r="L21" s="655"/>
      <c r="M21" s="30">
        <v>46016</v>
      </c>
      <c r="N21" s="27"/>
      <c r="O21" s="656"/>
      <c r="P21" s="30">
        <v>46058</v>
      </c>
      <c r="Q21" s="375"/>
    </row>
    <row r="22" spans="2:17" s="4" customFormat="1" ht="19.5" customHeight="1">
      <c r="B22" s="671"/>
      <c r="C22" s="704" t="s">
        <v>1002</v>
      </c>
      <c r="D22" s="704" t="s">
        <v>1002</v>
      </c>
      <c r="E22" s="40" t="s">
        <v>4749</v>
      </c>
      <c r="F22" s="26">
        <v>1</v>
      </c>
      <c r="G22" s="40">
        <v>6201</v>
      </c>
      <c r="H22" s="460">
        <f t="shared" si="0"/>
        <v>6201</v>
      </c>
      <c r="I22" s="321"/>
      <c r="J22" s="40" t="s">
        <v>1013</v>
      </c>
      <c r="K22" s="26" t="s">
        <v>1701</v>
      </c>
      <c r="L22" s="1753"/>
      <c r="M22" s="30">
        <v>46016</v>
      </c>
      <c r="N22" s="704"/>
      <c r="O22" s="1754"/>
      <c r="P22" s="30">
        <v>46058</v>
      </c>
      <c r="Q22" s="1755"/>
    </row>
    <row r="23" spans="2:17" ht="19.5" customHeight="1">
      <c r="B23" s="685" t="s">
        <v>4790</v>
      </c>
      <c r="C23" s="704" t="s">
        <v>1002</v>
      </c>
      <c r="D23" s="704" t="s">
        <v>1002</v>
      </c>
      <c r="E23" s="40" t="s">
        <v>4791</v>
      </c>
      <c r="F23" s="26">
        <v>1</v>
      </c>
      <c r="G23" s="40">
        <v>1545</v>
      </c>
      <c r="H23" s="460">
        <f t="shared" si="0"/>
        <v>1545</v>
      </c>
      <c r="I23" s="548"/>
      <c r="J23" s="40" t="s">
        <v>1111</v>
      </c>
      <c r="K23" s="26" t="s">
        <v>1701</v>
      </c>
      <c r="L23" s="26"/>
      <c r="M23" s="30">
        <v>46016</v>
      </c>
      <c r="N23" s="40"/>
      <c r="O23" s="393"/>
      <c r="P23" s="30">
        <v>46058</v>
      </c>
      <c r="Q23" s="659"/>
    </row>
    <row r="24" spans="2:17" ht="19.5" customHeight="1">
      <c r="B24" s="686"/>
      <c r="C24" s="704" t="s">
        <v>1002</v>
      </c>
      <c r="D24" s="704" t="s">
        <v>1002</v>
      </c>
      <c r="E24" s="40" t="s">
        <v>4792</v>
      </c>
      <c r="F24" s="26">
        <v>1</v>
      </c>
      <c r="G24" s="40">
        <v>1259</v>
      </c>
      <c r="H24" s="460">
        <f t="shared" si="0"/>
        <v>1259</v>
      </c>
      <c r="I24" s="548"/>
      <c r="J24" s="40" t="s">
        <v>1111</v>
      </c>
      <c r="K24" s="26" t="s">
        <v>1701</v>
      </c>
      <c r="L24" s="26"/>
      <c r="M24" s="30">
        <v>46016</v>
      </c>
      <c r="N24" s="40"/>
      <c r="O24" s="393"/>
      <c r="P24" s="30">
        <v>46058</v>
      </c>
      <c r="Q24" s="659"/>
    </row>
    <row r="25" spans="2:17" ht="19.5" customHeight="1">
      <c r="B25" s="686"/>
      <c r="C25" s="704" t="s">
        <v>1002</v>
      </c>
      <c r="D25" s="704" t="s">
        <v>1002</v>
      </c>
      <c r="E25" s="40" t="s">
        <v>1009</v>
      </c>
      <c r="F25" s="26">
        <v>2</v>
      </c>
      <c r="G25" s="40">
        <v>1599</v>
      </c>
      <c r="H25" s="460">
        <f t="shared" si="0"/>
        <v>3198</v>
      </c>
      <c r="I25" s="548"/>
      <c r="J25" s="40" t="s">
        <v>1010</v>
      </c>
      <c r="K25" s="26" t="s">
        <v>1701</v>
      </c>
      <c r="L25" s="26"/>
      <c r="M25" s="30">
        <v>46016</v>
      </c>
      <c r="N25" s="40"/>
      <c r="O25" s="393"/>
      <c r="P25" s="30">
        <v>46058</v>
      </c>
      <c r="Q25" s="659"/>
    </row>
    <row r="26" spans="2:17" s="4" customFormat="1" ht="19.5" customHeight="1">
      <c r="B26" s="686"/>
      <c r="C26" s="704" t="s">
        <v>1002</v>
      </c>
      <c r="D26" s="704" t="s">
        <v>1002</v>
      </c>
      <c r="E26" s="40" t="s">
        <v>1012</v>
      </c>
      <c r="F26" s="26">
        <v>1</v>
      </c>
      <c r="G26" s="40">
        <v>5373</v>
      </c>
      <c r="H26" s="460">
        <f t="shared" si="0"/>
        <v>5373</v>
      </c>
      <c r="I26" s="28"/>
      <c r="J26" s="40" t="s">
        <v>1013</v>
      </c>
      <c r="K26" s="26" t="s">
        <v>1701</v>
      </c>
      <c r="L26" s="655"/>
      <c r="M26" s="30">
        <v>46016</v>
      </c>
      <c r="N26" s="27"/>
      <c r="O26" s="656"/>
      <c r="P26" s="30">
        <v>46058</v>
      </c>
      <c r="Q26" s="375"/>
    </row>
    <row r="27" spans="2:17" s="4" customFormat="1" ht="19.5" customHeight="1">
      <c r="B27" s="686"/>
      <c r="C27" s="704" t="s">
        <v>1002</v>
      </c>
      <c r="D27" s="704" t="s">
        <v>1002</v>
      </c>
      <c r="E27" s="40" t="s">
        <v>1426</v>
      </c>
      <c r="F27" s="26">
        <v>1</v>
      </c>
      <c r="G27" s="40">
        <v>7884</v>
      </c>
      <c r="H27" s="460">
        <f t="shared" si="0"/>
        <v>7884</v>
      </c>
      <c r="I27" s="28"/>
      <c r="J27" s="40" t="s">
        <v>1015</v>
      </c>
      <c r="K27" s="26" t="s">
        <v>1701</v>
      </c>
      <c r="L27" s="26"/>
      <c r="M27" s="30">
        <v>46016</v>
      </c>
      <c r="N27" s="27"/>
      <c r="O27" s="26"/>
      <c r="P27" s="30">
        <v>46058</v>
      </c>
      <c r="Q27" s="375"/>
    </row>
    <row r="28" spans="2:17" s="4" customFormat="1" ht="19.5" customHeight="1">
      <c r="B28" s="686"/>
      <c r="C28" s="704" t="s">
        <v>1002</v>
      </c>
      <c r="D28" s="704" t="s">
        <v>1002</v>
      </c>
      <c r="E28" s="40" t="s">
        <v>1132</v>
      </c>
      <c r="F28" s="26">
        <v>2</v>
      </c>
      <c r="G28" s="40">
        <v>326</v>
      </c>
      <c r="H28" s="460">
        <f t="shared" si="0"/>
        <v>652</v>
      </c>
      <c r="I28" s="28"/>
      <c r="J28" s="40" t="s">
        <v>1133</v>
      </c>
      <c r="K28" s="26" t="s">
        <v>1701</v>
      </c>
      <c r="L28" s="655"/>
      <c r="M28" s="30">
        <v>46016</v>
      </c>
      <c r="N28" s="27"/>
      <c r="O28" s="656"/>
      <c r="P28" s="30">
        <v>46058</v>
      </c>
      <c r="Q28" s="375"/>
    </row>
    <row r="29" spans="2:17" s="379" customFormat="1" ht="19.5" customHeight="1">
      <c r="B29" s="686"/>
      <c r="C29" s="1756" t="s">
        <v>1002</v>
      </c>
      <c r="D29" s="1756" t="s">
        <v>1002</v>
      </c>
      <c r="E29" s="400" t="s">
        <v>4793</v>
      </c>
      <c r="F29" s="286">
        <v>1</v>
      </c>
      <c r="G29" s="400">
        <v>1316</v>
      </c>
      <c r="H29" s="1752">
        <f t="shared" si="0"/>
        <v>1316</v>
      </c>
      <c r="I29" s="553"/>
      <c r="J29" s="400" t="s">
        <v>1111</v>
      </c>
      <c r="K29" s="286"/>
      <c r="L29" s="376"/>
      <c r="M29" s="387">
        <v>46111</v>
      </c>
      <c r="N29" s="293"/>
      <c r="O29" s="696"/>
      <c r="P29" s="387">
        <v>46115</v>
      </c>
      <c r="Q29" s="404"/>
    </row>
    <row r="30" spans="2:17" s="379" customFormat="1" ht="19.5" customHeight="1">
      <c r="B30" s="686"/>
      <c r="C30" s="1756" t="s">
        <v>1002</v>
      </c>
      <c r="D30" s="1756" t="s">
        <v>1002</v>
      </c>
      <c r="E30" s="400" t="s">
        <v>1132</v>
      </c>
      <c r="F30" s="286">
        <v>1</v>
      </c>
      <c r="G30" s="400">
        <v>326</v>
      </c>
      <c r="H30" s="1752">
        <f>F30*G30</f>
        <v>326</v>
      </c>
      <c r="I30" s="287"/>
      <c r="J30" s="400" t="s">
        <v>1133</v>
      </c>
      <c r="K30" s="286"/>
      <c r="L30" s="376"/>
      <c r="M30" s="387">
        <v>46111</v>
      </c>
      <c r="N30" s="293"/>
      <c r="O30" s="696"/>
      <c r="P30" s="387">
        <v>46112</v>
      </c>
      <c r="Q30" s="404"/>
    </row>
    <row r="31" spans="2:17" s="379" customFormat="1" ht="19.5" customHeight="1">
      <c r="B31" s="687"/>
      <c r="C31" s="1756" t="s">
        <v>1002</v>
      </c>
      <c r="D31" s="1756" t="s">
        <v>1002</v>
      </c>
      <c r="E31" s="400" t="s">
        <v>1009</v>
      </c>
      <c r="F31" s="286">
        <v>2</v>
      </c>
      <c r="G31" s="400">
        <v>1599</v>
      </c>
      <c r="H31" s="1752">
        <f t="shared" ref="H31" si="1">F31*G31</f>
        <v>3198</v>
      </c>
      <c r="I31" s="553"/>
      <c r="J31" s="400" t="s">
        <v>1010</v>
      </c>
      <c r="K31" s="286"/>
      <c r="L31" s="376"/>
      <c r="M31" s="387">
        <v>46111</v>
      </c>
      <c r="N31" s="293"/>
      <c r="O31" s="696"/>
      <c r="P31" s="387">
        <v>46112</v>
      </c>
      <c r="Q31" s="404"/>
    </row>
    <row r="32" spans="2:17" s="379" customFormat="1" ht="19.5" customHeight="1">
      <c r="B32" s="286">
        <v>9</v>
      </c>
      <c r="C32" s="293" t="s">
        <v>1002</v>
      </c>
      <c r="D32" s="293" t="s">
        <v>1002</v>
      </c>
      <c r="E32" s="400" t="s">
        <v>4794</v>
      </c>
      <c r="F32" s="286">
        <v>1</v>
      </c>
      <c r="G32" s="400">
        <v>11016</v>
      </c>
      <c r="H32" s="1752">
        <f t="shared" si="0"/>
        <v>11016</v>
      </c>
      <c r="I32" s="286"/>
      <c r="J32" s="400" t="s">
        <v>4795</v>
      </c>
      <c r="K32" s="286" t="s">
        <v>1701</v>
      </c>
      <c r="L32" s="376"/>
      <c r="M32" s="387">
        <v>46057</v>
      </c>
      <c r="N32" s="293"/>
      <c r="O32" s="696"/>
      <c r="P32" s="387">
        <v>46070</v>
      </c>
      <c r="Q32" s="404"/>
    </row>
    <row r="33" spans="2:17" s="4" customFormat="1" ht="19.5" customHeight="1">
      <c r="B33" s="668" t="s">
        <v>4796</v>
      </c>
      <c r="C33" s="704" t="s">
        <v>3070</v>
      </c>
      <c r="D33" s="704" t="s">
        <v>3070</v>
      </c>
      <c r="E33" s="40" t="s">
        <v>4797</v>
      </c>
      <c r="F33" s="26" t="s">
        <v>2182</v>
      </c>
      <c r="G33" s="393">
        <v>32500</v>
      </c>
      <c r="H33" s="460">
        <f t="shared" si="0"/>
        <v>32500</v>
      </c>
      <c r="I33" s="28"/>
      <c r="J33" s="40" t="s">
        <v>4797</v>
      </c>
      <c r="K33" s="655" t="s">
        <v>4798</v>
      </c>
      <c r="L33" s="655"/>
      <c r="M33" s="30">
        <v>46027</v>
      </c>
      <c r="N33" s="27"/>
      <c r="O33" s="656"/>
      <c r="P33" s="30">
        <v>46058</v>
      </c>
      <c r="Q33" s="375">
        <v>46058</v>
      </c>
    </row>
    <row r="34" spans="2:17" s="4" customFormat="1" ht="19.5" customHeight="1">
      <c r="B34" s="669"/>
      <c r="C34" s="704" t="s">
        <v>1002</v>
      </c>
      <c r="D34" s="704" t="s">
        <v>1002</v>
      </c>
      <c r="E34" s="40" t="s">
        <v>4799</v>
      </c>
      <c r="F34" s="26">
        <v>1</v>
      </c>
      <c r="G34" s="40">
        <v>3689</v>
      </c>
      <c r="H34" s="460">
        <f t="shared" si="0"/>
        <v>3689</v>
      </c>
      <c r="I34" s="28"/>
      <c r="J34" s="40" t="s">
        <v>4795</v>
      </c>
      <c r="K34" s="26" t="s">
        <v>1701</v>
      </c>
      <c r="L34" s="655"/>
      <c r="M34" s="30">
        <v>46016</v>
      </c>
      <c r="N34" s="27"/>
      <c r="O34" s="656"/>
      <c r="P34" s="30">
        <v>46058</v>
      </c>
      <c r="Q34" s="375"/>
    </row>
    <row r="35" spans="2:17" s="4" customFormat="1" ht="19.5" customHeight="1">
      <c r="B35" s="669"/>
      <c r="C35" s="704" t="s">
        <v>1002</v>
      </c>
      <c r="D35" s="704" t="s">
        <v>1002</v>
      </c>
      <c r="E35" s="40" t="s">
        <v>4800</v>
      </c>
      <c r="F35" s="26">
        <v>1</v>
      </c>
      <c r="G35" s="40">
        <v>6251</v>
      </c>
      <c r="H35" s="460">
        <f t="shared" si="0"/>
        <v>6251</v>
      </c>
      <c r="I35" s="28"/>
      <c r="J35" s="40" t="s">
        <v>4801</v>
      </c>
      <c r="K35" s="26" t="s">
        <v>1701</v>
      </c>
      <c r="L35" s="26"/>
      <c r="M35" s="30">
        <v>46016</v>
      </c>
      <c r="N35" s="27"/>
      <c r="O35" s="656"/>
      <c r="P35" s="30">
        <v>46058</v>
      </c>
      <c r="Q35" s="375"/>
    </row>
    <row r="36" spans="2:17" s="379" customFormat="1" ht="19.5" customHeight="1">
      <c r="B36" s="669"/>
      <c r="C36" s="293" t="s">
        <v>1002</v>
      </c>
      <c r="D36" s="293" t="s">
        <v>1002</v>
      </c>
      <c r="E36" s="400" t="s">
        <v>4802</v>
      </c>
      <c r="F36" s="286">
        <v>1</v>
      </c>
      <c r="G36" s="400">
        <v>5525</v>
      </c>
      <c r="H36" s="1752">
        <f t="shared" si="0"/>
        <v>5525</v>
      </c>
      <c r="I36" s="287"/>
      <c r="J36" s="400" t="s">
        <v>4801</v>
      </c>
      <c r="K36" s="286" t="s">
        <v>1701</v>
      </c>
      <c r="L36" s="376"/>
      <c r="M36" s="387">
        <v>46057</v>
      </c>
      <c r="N36" s="293"/>
      <c r="O36" s="696"/>
      <c r="P36" s="387">
        <v>46070</v>
      </c>
      <c r="Q36" s="404"/>
    </row>
    <row r="37" spans="2:17" s="4" customFormat="1" ht="19.5" customHeight="1">
      <c r="B37" s="669"/>
      <c r="C37" s="704" t="s">
        <v>1002</v>
      </c>
      <c r="D37" s="704" t="s">
        <v>1002</v>
      </c>
      <c r="E37" s="40" t="s">
        <v>4803</v>
      </c>
      <c r="F37" s="26">
        <v>1</v>
      </c>
      <c r="G37" s="40">
        <v>11075</v>
      </c>
      <c r="H37" s="460">
        <f t="shared" si="0"/>
        <v>11075</v>
      </c>
      <c r="I37" s="28"/>
      <c r="J37" s="40" t="s">
        <v>4804</v>
      </c>
      <c r="K37" s="26" t="s">
        <v>1701</v>
      </c>
      <c r="L37" s="26"/>
      <c r="M37" s="30">
        <v>46016</v>
      </c>
      <c r="N37" s="27"/>
      <c r="O37" s="656"/>
      <c r="P37" s="30">
        <v>46058</v>
      </c>
      <c r="Q37" s="375"/>
    </row>
    <row r="38" spans="2:17" s="4" customFormat="1" ht="19.5" customHeight="1">
      <c r="B38" s="669"/>
      <c r="C38" s="704" t="s">
        <v>1002</v>
      </c>
      <c r="D38" s="704" t="s">
        <v>1002</v>
      </c>
      <c r="E38" s="40" t="s">
        <v>4805</v>
      </c>
      <c r="F38" s="26">
        <v>1</v>
      </c>
      <c r="G38" s="40">
        <v>7844</v>
      </c>
      <c r="H38" s="460">
        <f t="shared" si="0"/>
        <v>7844</v>
      </c>
      <c r="I38" s="28"/>
      <c r="J38" s="40" t="s">
        <v>4806</v>
      </c>
      <c r="K38" s="26" t="s">
        <v>1701</v>
      </c>
      <c r="L38" s="655"/>
      <c r="M38" s="30">
        <v>46016</v>
      </c>
      <c r="N38" s="27"/>
      <c r="O38" s="656"/>
      <c r="P38" s="30">
        <v>46058</v>
      </c>
      <c r="Q38" s="375"/>
    </row>
    <row r="39" spans="2:17" s="379" customFormat="1" ht="19.5" customHeight="1">
      <c r="B39" s="669"/>
      <c r="C39" s="1756" t="s">
        <v>1002</v>
      </c>
      <c r="D39" s="1756" t="s">
        <v>1002</v>
      </c>
      <c r="E39" s="400" t="s">
        <v>4807</v>
      </c>
      <c r="F39" s="286">
        <v>1</v>
      </c>
      <c r="G39" s="400">
        <v>19930</v>
      </c>
      <c r="H39" s="1752">
        <f t="shared" si="0"/>
        <v>19930</v>
      </c>
      <c r="I39" s="287"/>
      <c r="J39" s="400" t="s">
        <v>4808</v>
      </c>
      <c r="K39" s="286" t="s">
        <v>1701</v>
      </c>
      <c r="L39" s="376"/>
      <c r="M39" s="387">
        <v>46113</v>
      </c>
      <c r="N39" s="293"/>
      <c r="O39" s="696"/>
      <c r="P39" s="387">
        <v>46120</v>
      </c>
      <c r="Q39" s="404"/>
    </row>
    <row r="40" spans="2:17" s="4" customFormat="1" ht="19.5" customHeight="1">
      <c r="B40" s="669"/>
      <c r="C40" s="704" t="s">
        <v>1002</v>
      </c>
      <c r="D40" s="704" t="s">
        <v>1002</v>
      </c>
      <c r="E40" s="40" t="s">
        <v>4809</v>
      </c>
      <c r="F40" s="26">
        <v>1</v>
      </c>
      <c r="G40" s="40">
        <v>3536</v>
      </c>
      <c r="H40" s="460">
        <f t="shared" si="0"/>
        <v>3536</v>
      </c>
      <c r="I40" s="28"/>
      <c r="J40" s="40" t="s">
        <v>4810</v>
      </c>
      <c r="K40" s="26" t="s">
        <v>1701</v>
      </c>
      <c r="L40" s="655"/>
      <c r="M40" s="30">
        <v>46016</v>
      </c>
      <c r="N40" s="27"/>
      <c r="O40" s="656"/>
      <c r="P40" s="30">
        <v>46058</v>
      </c>
      <c r="Q40" s="375"/>
    </row>
    <row r="41" spans="2:17" s="4" customFormat="1" ht="19.5" customHeight="1">
      <c r="B41" s="669"/>
      <c r="C41" s="704" t="s">
        <v>1002</v>
      </c>
      <c r="D41" s="704" t="s">
        <v>1002</v>
      </c>
      <c r="E41" s="40" t="s">
        <v>4811</v>
      </c>
      <c r="F41" s="26">
        <v>2</v>
      </c>
      <c r="G41" s="40">
        <v>1350</v>
      </c>
      <c r="H41" s="460">
        <f t="shared" si="0"/>
        <v>2700</v>
      </c>
      <c r="I41" s="28"/>
      <c r="J41" s="40" t="s">
        <v>1452</v>
      </c>
      <c r="K41" s="26" t="s">
        <v>1701</v>
      </c>
      <c r="L41" s="655"/>
      <c r="M41" s="30">
        <v>46016</v>
      </c>
      <c r="N41" s="27"/>
      <c r="O41" s="656"/>
      <c r="P41" s="30">
        <v>46058</v>
      </c>
      <c r="Q41" s="375"/>
    </row>
    <row r="42" spans="2:17" s="4" customFormat="1" ht="19.5" customHeight="1">
      <c r="B42" s="669"/>
      <c r="C42" s="704" t="s">
        <v>1002</v>
      </c>
      <c r="D42" s="704" t="s">
        <v>1002</v>
      </c>
      <c r="E42" s="40" t="s">
        <v>1432</v>
      </c>
      <c r="F42" s="26">
        <v>2</v>
      </c>
      <c r="G42" s="40">
        <v>193</v>
      </c>
      <c r="H42" s="460">
        <f t="shared" si="0"/>
        <v>386</v>
      </c>
      <c r="I42" s="28"/>
      <c r="J42" s="40" t="s">
        <v>1395</v>
      </c>
      <c r="K42" s="26" t="s">
        <v>1701</v>
      </c>
      <c r="L42" s="655"/>
      <c r="M42" s="30">
        <v>46016</v>
      </c>
      <c r="N42" s="27"/>
      <c r="O42" s="656"/>
      <c r="P42" s="30">
        <v>46058</v>
      </c>
      <c r="Q42" s="375"/>
    </row>
    <row r="43" spans="2:17" s="4" customFormat="1" ht="19.5" customHeight="1">
      <c r="B43" s="669"/>
      <c r="C43" s="704" t="s">
        <v>1002</v>
      </c>
      <c r="D43" s="704" t="s">
        <v>1002</v>
      </c>
      <c r="E43" s="40" t="s">
        <v>4812</v>
      </c>
      <c r="F43" s="26">
        <v>2</v>
      </c>
      <c r="G43" s="40">
        <v>112</v>
      </c>
      <c r="H43" s="460">
        <f t="shared" si="0"/>
        <v>224</v>
      </c>
      <c r="I43" s="28"/>
      <c r="J43" s="40" t="s">
        <v>1090</v>
      </c>
      <c r="K43" s="26" t="s">
        <v>1701</v>
      </c>
      <c r="L43" s="655"/>
      <c r="M43" s="30">
        <v>46016</v>
      </c>
      <c r="N43" s="27"/>
      <c r="O43" s="656"/>
      <c r="P43" s="30">
        <v>46058</v>
      </c>
      <c r="Q43" s="375"/>
    </row>
    <row r="44" spans="2:17" s="4" customFormat="1" ht="19.5" customHeight="1">
      <c r="B44" s="669"/>
      <c r="C44" s="704" t="s">
        <v>1002</v>
      </c>
      <c r="D44" s="704" t="s">
        <v>1002</v>
      </c>
      <c r="E44" s="40" t="s">
        <v>4813</v>
      </c>
      <c r="F44" s="26">
        <v>2</v>
      </c>
      <c r="G44" s="40">
        <v>334</v>
      </c>
      <c r="H44" s="460">
        <f t="shared" si="0"/>
        <v>668</v>
      </c>
      <c r="I44" s="28"/>
      <c r="J44" s="40" t="s">
        <v>4814</v>
      </c>
      <c r="K44" s="26" t="s">
        <v>1701</v>
      </c>
      <c r="L44" s="655"/>
      <c r="M44" s="30">
        <v>46016</v>
      </c>
      <c r="N44" s="27"/>
      <c r="O44" s="656"/>
      <c r="P44" s="30">
        <v>46058</v>
      </c>
      <c r="Q44" s="375"/>
    </row>
    <row r="45" spans="2:17" s="4" customFormat="1" ht="19.5" customHeight="1">
      <c r="B45" s="669"/>
      <c r="C45" s="704" t="s">
        <v>1002</v>
      </c>
      <c r="D45" s="704" t="s">
        <v>1002</v>
      </c>
      <c r="E45" s="40" t="s">
        <v>4815</v>
      </c>
      <c r="F45" s="26">
        <v>2</v>
      </c>
      <c r="G45" s="40">
        <v>1328</v>
      </c>
      <c r="H45" s="460">
        <f t="shared" si="0"/>
        <v>2656</v>
      </c>
      <c r="I45" s="28"/>
      <c r="J45" s="40" t="s">
        <v>4816</v>
      </c>
      <c r="K45" s="26" t="s">
        <v>1701</v>
      </c>
      <c r="L45" s="655"/>
      <c r="M45" s="30">
        <v>46016</v>
      </c>
      <c r="N45" s="27"/>
      <c r="O45" s="656"/>
      <c r="P45" s="30">
        <v>46058</v>
      </c>
      <c r="Q45" s="375"/>
    </row>
    <row r="46" spans="2:17" s="4" customFormat="1" ht="19.5" customHeight="1">
      <c r="B46" s="671"/>
      <c r="C46" s="704" t="s">
        <v>1002</v>
      </c>
      <c r="D46" s="704" t="s">
        <v>1002</v>
      </c>
      <c r="E46" s="40" t="s">
        <v>4817</v>
      </c>
      <c r="F46" s="26">
        <v>2</v>
      </c>
      <c r="G46" s="40">
        <v>1080</v>
      </c>
      <c r="H46" s="460">
        <f t="shared" si="0"/>
        <v>2160</v>
      </c>
      <c r="I46" s="28"/>
      <c r="J46" s="40" t="s">
        <v>4818</v>
      </c>
      <c r="K46" s="26" t="s">
        <v>1701</v>
      </c>
      <c r="L46" s="655"/>
      <c r="M46" s="30">
        <v>46016</v>
      </c>
      <c r="N46" s="27"/>
      <c r="O46" s="656"/>
      <c r="P46" s="30">
        <v>46058</v>
      </c>
      <c r="Q46" s="375"/>
    </row>
    <row r="47" spans="2:17" s="4" customFormat="1" ht="19.5" customHeight="1">
      <c r="B47" s="668" t="s">
        <v>4819</v>
      </c>
      <c r="C47" s="704" t="s">
        <v>1002</v>
      </c>
      <c r="D47" s="704" t="s">
        <v>1002</v>
      </c>
      <c r="E47" s="40" t="s">
        <v>4820</v>
      </c>
      <c r="F47" s="26">
        <v>1</v>
      </c>
      <c r="G47" s="40">
        <v>4491</v>
      </c>
      <c r="H47" s="460">
        <f t="shared" si="0"/>
        <v>4491</v>
      </c>
      <c r="I47" s="28"/>
      <c r="J47" s="40" t="s">
        <v>4821</v>
      </c>
      <c r="K47" s="26" t="s">
        <v>1701</v>
      </c>
      <c r="L47" s="655"/>
      <c r="M47" s="30">
        <v>46016</v>
      </c>
      <c r="N47" s="27"/>
      <c r="O47" s="656"/>
      <c r="P47" s="30">
        <v>46058</v>
      </c>
      <c r="Q47" s="375"/>
    </row>
    <row r="48" spans="2:17" s="379" customFormat="1" ht="19.5" customHeight="1">
      <c r="B48" s="669"/>
      <c r="C48" s="1756" t="s">
        <v>1002</v>
      </c>
      <c r="D48" s="1756" t="s">
        <v>1002</v>
      </c>
      <c r="E48" s="418" t="s">
        <v>4822</v>
      </c>
      <c r="F48" s="286">
        <v>1</v>
      </c>
      <c r="G48" s="418">
        <v>11214</v>
      </c>
      <c r="H48" s="1752">
        <f t="shared" si="0"/>
        <v>11214</v>
      </c>
      <c r="I48" s="287"/>
      <c r="J48" s="400" t="s">
        <v>4823</v>
      </c>
      <c r="K48" s="286"/>
      <c r="L48" s="376"/>
      <c r="M48" s="387">
        <v>46113</v>
      </c>
      <c r="N48" s="293"/>
      <c r="O48" s="696"/>
      <c r="P48" s="387">
        <v>46120</v>
      </c>
      <c r="Q48" s="404"/>
    </row>
    <row r="49" spans="2:17" s="4" customFormat="1" ht="19.5" customHeight="1">
      <c r="B49" s="658"/>
      <c r="C49" s="704" t="s">
        <v>1002</v>
      </c>
      <c r="D49" s="704" t="s">
        <v>1002</v>
      </c>
      <c r="E49" s="40" t="s">
        <v>4824</v>
      </c>
      <c r="F49" s="26">
        <v>1</v>
      </c>
      <c r="G49" s="40">
        <v>1766</v>
      </c>
      <c r="H49" s="460">
        <f t="shared" si="0"/>
        <v>1766</v>
      </c>
      <c r="I49" s="28"/>
      <c r="J49" s="40" t="s">
        <v>4825</v>
      </c>
      <c r="K49" s="26" t="s">
        <v>1701</v>
      </c>
      <c r="L49" s="655"/>
      <c r="M49" s="30">
        <v>46016</v>
      </c>
      <c r="N49" s="27"/>
      <c r="O49" s="656"/>
      <c r="P49" s="30">
        <v>46058</v>
      </c>
      <c r="Q49" s="375"/>
    </row>
    <row r="50" spans="2:17" s="4" customFormat="1" ht="19.5" customHeight="1">
      <c r="B50" s="658"/>
      <c r="C50" s="704" t="s">
        <v>1002</v>
      </c>
      <c r="D50" s="704" t="s">
        <v>1002</v>
      </c>
      <c r="E50" s="40" t="s">
        <v>1985</v>
      </c>
      <c r="F50" s="26">
        <v>4</v>
      </c>
      <c r="G50" s="40">
        <v>270</v>
      </c>
      <c r="H50" s="460">
        <f t="shared" si="0"/>
        <v>1080</v>
      </c>
      <c r="I50" s="26"/>
      <c r="J50" s="40" t="s">
        <v>1770</v>
      </c>
      <c r="K50" s="26" t="s">
        <v>1701</v>
      </c>
      <c r="L50" s="655"/>
      <c r="M50" s="30">
        <v>46016</v>
      </c>
      <c r="N50" s="27"/>
      <c r="O50" s="656"/>
      <c r="P50" s="30">
        <v>46058</v>
      </c>
      <c r="Q50" s="375"/>
    </row>
    <row r="51" spans="2:17" s="4" customFormat="1" ht="19.5" customHeight="1">
      <c r="B51" s="660"/>
      <c r="C51" s="27" t="s">
        <v>4826</v>
      </c>
      <c r="D51" s="102" t="s">
        <v>125</v>
      </c>
      <c r="E51" s="40" t="s">
        <v>4827</v>
      </c>
      <c r="F51" s="655">
        <v>50</v>
      </c>
      <c r="G51" s="393">
        <v>25</v>
      </c>
      <c r="H51" s="460">
        <f t="shared" si="0"/>
        <v>1250</v>
      </c>
      <c r="I51" s="26"/>
      <c r="J51" s="40" t="s">
        <v>4828</v>
      </c>
      <c r="K51" s="655" t="s">
        <v>4781</v>
      </c>
      <c r="L51" s="655"/>
      <c r="M51" s="30">
        <v>46027</v>
      </c>
      <c r="N51" s="27"/>
      <c r="O51" s="656"/>
      <c r="P51" s="30">
        <v>46037</v>
      </c>
      <c r="Q51" s="375">
        <v>46036</v>
      </c>
    </row>
    <row r="52" spans="2:17" s="4" customFormat="1" ht="19.5" customHeight="1">
      <c r="B52" s="668" t="s">
        <v>4829</v>
      </c>
      <c r="C52" s="704" t="s">
        <v>1002</v>
      </c>
      <c r="D52" s="704" t="s">
        <v>1002</v>
      </c>
      <c r="E52" s="40" t="s">
        <v>4830</v>
      </c>
      <c r="F52" s="26">
        <v>1</v>
      </c>
      <c r="G52" s="40">
        <v>3578</v>
      </c>
      <c r="H52" s="460">
        <f t="shared" si="0"/>
        <v>3578</v>
      </c>
      <c r="I52" s="26"/>
      <c r="J52" s="40" t="s">
        <v>4831</v>
      </c>
      <c r="K52" s="26" t="s">
        <v>1701</v>
      </c>
      <c r="L52" s="655"/>
      <c r="M52" s="30">
        <v>46016</v>
      </c>
      <c r="N52" s="27"/>
      <c r="O52" s="656"/>
      <c r="P52" s="30">
        <v>46058</v>
      </c>
      <c r="Q52" s="375"/>
    </row>
    <row r="53" spans="2:17" s="4" customFormat="1" ht="19.5" customHeight="1">
      <c r="B53" s="658"/>
      <c r="C53" s="704" t="s">
        <v>1002</v>
      </c>
      <c r="D53" s="704" t="s">
        <v>1002</v>
      </c>
      <c r="E53" s="40" t="s">
        <v>4832</v>
      </c>
      <c r="F53" s="26">
        <v>3</v>
      </c>
      <c r="G53" s="40">
        <v>52</v>
      </c>
      <c r="H53" s="460">
        <f t="shared" si="0"/>
        <v>156</v>
      </c>
      <c r="I53" s="26"/>
      <c r="J53" s="40" t="s">
        <v>1399</v>
      </c>
      <c r="K53" s="26" t="s">
        <v>1701</v>
      </c>
      <c r="L53" s="655"/>
      <c r="M53" s="30">
        <v>46016</v>
      </c>
      <c r="N53" s="27"/>
      <c r="O53" s="656"/>
      <c r="P53" s="30">
        <v>46058</v>
      </c>
      <c r="Q53" s="375"/>
    </row>
    <row r="54" spans="2:17" s="4" customFormat="1" ht="19.5" customHeight="1">
      <c r="B54" s="658"/>
      <c r="C54" s="704" t="s">
        <v>1002</v>
      </c>
      <c r="D54" s="704" t="s">
        <v>1002</v>
      </c>
      <c r="E54" s="40" t="s">
        <v>4833</v>
      </c>
      <c r="F54" s="26">
        <v>2</v>
      </c>
      <c r="G54" s="40">
        <v>280</v>
      </c>
      <c r="H54" s="460">
        <f t="shared" si="0"/>
        <v>560</v>
      </c>
      <c r="I54" s="26"/>
      <c r="J54" s="40" t="s">
        <v>1778</v>
      </c>
      <c r="K54" s="26" t="s">
        <v>1701</v>
      </c>
      <c r="L54" s="655"/>
      <c r="M54" s="30">
        <v>46016</v>
      </c>
      <c r="N54" s="27"/>
      <c r="O54" s="656"/>
      <c r="P54" s="30">
        <v>46058</v>
      </c>
      <c r="Q54" s="375"/>
    </row>
    <row r="55" spans="2:17" s="4" customFormat="1" ht="19.5" customHeight="1">
      <c r="B55" s="658"/>
      <c r="C55" s="704" t="s">
        <v>1002</v>
      </c>
      <c r="D55" s="704" t="s">
        <v>1002</v>
      </c>
      <c r="E55" s="40" t="s">
        <v>1779</v>
      </c>
      <c r="F55" s="26">
        <v>2</v>
      </c>
      <c r="G55" s="40">
        <v>200</v>
      </c>
      <c r="H55" s="460">
        <f t="shared" si="0"/>
        <v>400</v>
      </c>
      <c r="I55" s="26"/>
      <c r="J55" s="40" t="s">
        <v>1780</v>
      </c>
      <c r="K55" s="26" t="s">
        <v>1701</v>
      </c>
      <c r="L55" s="655"/>
      <c r="M55" s="30">
        <v>46016</v>
      </c>
      <c r="N55" s="27"/>
      <c r="O55" s="656"/>
      <c r="P55" s="30">
        <v>46058</v>
      </c>
      <c r="Q55" s="375"/>
    </row>
    <row r="56" spans="2:17" s="4" customFormat="1" ht="19.5" customHeight="1">
      <c r="B56" s="658"/>
      <c r="C56" s="704" t="s">
        <v>1002</v>
      </c>
      <c r="D56" s="704" t="s">
        <v>1002</v>
      </c>
      <c r="E56" s="40" t="s">
        <v>4205</v>
      </c>
      <c r="F56" s="26">
        <v>2</v>
      </c>
      <c r="G56" s="40">
        <v>230</v>
      </c>
      <c r="H56" s="460">
        <f t="shared" si="0"/>
        <v>460</v>
      </c>
      <c r="I56" s="26"/>
      <c r="J56" s="40" t="s">
        <v>1624</v>
      </c>
      <c r="K56" s="26" t="s">
        <v>1701</v>
      </c>
      <c r="L56" s="655"/>
      <c r="M56" s="30">
        <v>46016</v>
      </c>
      <c r="N56" s="27"/>
      <c r="O56" s="656"/>
      <c r="P56" s="30">
        <v>46058</v>
      </c>
      <c r="Q56" s="375"/>
    </row>
    <row r="57" spans="2:17" s="4" customFormat="1" ht="19.5" customHeight="1">
      <c r="B57" s="658"/>
      <c r="C57" s="704" t="s">
        <v>1002</v>
      </c>
      <c r="D57" s="704" t="s">
        <v>1002</v>
      </c>
      <c r="E57" s="40" t="s">
        <v>4834</v>
      </c>
      <c r="F57" s="26">
        <v>2</v>
      </c>
      <c r="G57" s="40">
        <v>260</v>
      </c>
      <c r="H57" s="460">
        <f t="shared" si="0"/>
        <v>520</v>
      </c>
      <c r="I57" s="26"/>
      <c r="J57" s="40" t="s">
        <v>1624</v>
      </c>
      <c r="K57" s="26" t="s">
        <v>1701</v>
      </c>
      <c r="L57" s="655"/>
      <c r="M57" s="30">
        <v>46016</v>
      </c>
      <c r="N57" s="27"/>
      <c r="O57" s="656"/>
      <c r="P57" s="30">
        <v>46058</v>
      </c>
      <c r="Q57" s="375"/>
    </row>
    <row r="58" spans="2:17" s="4" customFormat="1" ht="19.5" customHeight="1">
      <c r="B58" s="658"/>
      <c r="C58" s="704" t="s">
        <v>1002</v>
      </c>
      <c r="D58" s="704" t="s">
        <v>1002</v>
      </c>
      <c r="E58" s="40" t="s">
        <v>1783</v>
      </c>
      <c r="F58" s="26">
        <v>2</v>
      </c>
      <c r="G58" s="40">
        <v>3270</v>
      </c>
      <c r="H58" s="460">
        <f t="shared" si="0"/>
        <v>6540</v>
      </c>
      <c r="I58" s="26"/>
      <c r="J58" s="40" t="s">
        <v>1784</v>
      </c>
      <c r="K58" s="26" t="s">
        <v>1701</v>
      </c>
      <c r="L58" s="655"/>
      <c r="M58" s="30">
        <v>46016</v>
      </c>
      <c r="N58" s="27"/>
      <c r="O58" s="656"/>
      <c r="P58" s="30">
        <v>46058</v>
      </c>
      <c r="Q58" s="375"/>
    </row>
    <row r="59" spans="2:17" s="4" customFormat="1" ht="19.5" customHeight="1">
      <c r="B59" s="658"/>
      <c r="C59" s="704" t="s">
        <v>1002</v>
      </c>
      <c r="D59" s="704" t="s">
        <v>1002</v>
      </c>
      <c r="E59" s="40" t="s">
        <v>4835</v>
      </c>
      <c r="F59" s="26">
        <v>2</v>
      </c>
      <c r="G59" s="40">
        <v>350</v>
      </c>
      <c r="H59" s="460">
        <f t="shared" si="0"/>
        <v>700</v>
      </c>
      <c r="I59" s="26"/>
      <c r="J59" s="40" t="s">
        <v>1786</v>
      </c>
      <c r="K59" s="26" t="s">
        <v>1701</v>
      </c>
      <c r="L59" s="655"/>
      <c r="M59" s="30">
        <v>46016</v>
      </c>
      <c r="N59" s="27"/>
      <c r="O59" s="656"/>
      <c r="P59" s="30">
        <v>46058</v>
      </c>
      <c r="Q59" s="375"/>
    </row>
    <row r="60" spans="2:17" s="4" customFormat="1" ht="19.5" customHeight="1">
      <c r="B60" s="658"/>
      <c r="C60" s="704" t="s">
        <v>1002</v>
      </c>
      <c r="D60" s="704" t="s">
        <v>1002</v>
      </c>
      <c r="E60" s="40" t="s">
        <v>4836</v>
      </c>
      <c r="F60" s="26">
        <v>2</v>
      </c>
      <c r="G60" s="40">
        <v>320</v>
      </c>
      <c r="H60" s="460">
        <f t="shared" si="0"/>
        <v>640</v>
      </c>
      <c r="I60" s="26"/>
      <c r="J60" s="40" t="s">
        <v>4837</v>
      </c>
      <c r="K60" s="26" t="s">
        <v>1701</v>
      </c>
      <c r="L60" s="655"/>
      <c r="M60" s="30">
        <v>46016</v>
      </c>
      <c r="N60" s="27"/>
      <c r="O60" s="656"/>
      <c r="P60" s="30">
        <v>46058</v>
      </c>
      <c r="Q60" s="375"/>
    </row>
    <row r="61" spans="2:17" s="4" customFormat="1" ht="19.5" customHeight="1">
      <c r="B61" s="658"/>
      <c r="C61" s="704" t="s">
        <v>1002</v>
      </c>
      <c r="D61" s="704" t="s">
        <v>1002</v>
      </c>
      <c r="E61" s="40" t="s">
        <v>1787</v>
      </c>
      <c r="F61" s="26">
        <v>2</v>
      </c>
      <c r="G61" s="40">
        <v>350</v>
      </c>
      <c r="H61" s="460">
        <f t="shared" si="0"/>
        <v>700</v>
      </c>
      <c r="I61" s="26"/>
      <c r="J61" s="40" t="s">
        <v>1788</v>
      </c>
      <c r="K61" s="26" t="s">
        <v>1701</v>
      </c>
      <c r="L61" s="655"/>
      <c r="M61" s="30">
        <v>46016</v>
      </c>
      <c r="N61" s="27"/>
      <c r="O61" s="656"/>
      <c r="P61" s="30">
        <v>46058</v>
      </c>
      <c r="Q61" s="375"/>
    </row>
    <row r="62" spans="2:17" s="4" customFormat="1" ht="19.5" customHeight="1">
      <c r="B62" s="658"/>
      <c r="C62" s="27" t="s">
        <v>145</v>
      </c>
      <c r="D62" s="27" t="s">
        <v>1143</v>
      </c>
      <c r="E62" s="40" t="s">
        <v>4212</v>
      </c>
      <c r="F62" s="26" t="s">
        <v>3098</v>
      </c>
      <c r="G62" s="393">
        <v>2360</v>
      </c>
      <c r="H62" s="460">
        <f t="shared" si="0"/>
        <v>4720</v>
      </c>
      <c r="I62" s="28"/>
      <c r="J62" s="40" t="s">
        <v>4213</v>
      </c>
      <c r="K62" s="655" t="s">
        <v>4781</v>
      </c>
      <c r="L62" s="655"/>
      <c r="M62" s="30">
        <v>46027</v>
      </c>
      <c r="N62" s="27"/>
      <c r="O62" s="656">
        <v>46058</v>
      </c>
      <c r="P62" s="30">
        <v>46056</v>
      </c>
      <c r="Q62" s="375">
        <v>46056</v>
      </c>
    </row>
    <row r="63" spans="2:17" s="4" customFormat="1" ht="19.5" customHeight="1">
      <c r="B63" s="660"/>
      <c r="C63" s="27" t="s">
        <v>145</v>
      </c>
      <c r="D63" s="27" t="s">
        <v>1143</v>
      </c>
      <c r="E63" s="40" t="s">
        <v>2181</v>
      </c>
      <c r="F63" s="26" t="s">
        <v>3098</v>
      </c>
      <c r="G63" s="393">
        <v>4490</v>
      </c>
      <c r="H63" s="460">
        <f t="shared" si="0"/>
        <v>8980</v>
      </c>
      <c r="I63" s="28"/>
      <c r="J63" s="40" t="s">
        <v>1456</v>
      </c>
      <c r="K63" s="655" t="s">
        <v>4781</v>
      </c>
      <c r="L63" s="655"/>
      <c r="M63" s="30">
        <v>46027</v>
      </c>
      <c r="N63" s="27"/>
      <c r="O63" s="656">
        <v>46058</v>
      </c>
      <c r="P63" s="30">
        <v>46056</v>
      </c>
      <c r="Q63" s="375">
        <v>46056</v>
      </c>
    </row>
    <row r="64" spans="2:17" s="4" customFormat="1" ht="19.5" customHeight="1">
      <c r="B64" s="668" t="s">
        <v>4838</v>
      </c>
      <c r="C64" s="704" t="s">
        <v>1002</v>
      </c>
      <c r="D64" s="704" t="s">
        <v>1002</v>
      </c>
      <c r="E64" s="40" t="s">
        <v>4839</v>
      </c>
      <c r="F64" s="26">
        <v>1</v>
      </c>
      <c r="G64" s="40">
        <v>2225</v>
      </c>
      <c r="H64" s="460">
        <f t="shared" si="0"/>
        <v>2225</v>
      </c>
      <c r="I64" s="26"/>
      <c r="J64" s="40" t="s">
        <v>4840</v>
      </c>
      <c r="K64" s="26" t="s">
        <v>1701</v>
      </c>
      <c r="L64" s="655"/>
      <c r="M64" s="30">
        <v>46016</v>
      </c>
      <c r="N64" s="27"/>
      <c r="O64" s="656"/>
      <c r="P64" s="30">
        <v>46058</v>
      </c>
      <c r="Q64" s="375"/>
    </row>
    <row r="65" spans="2:17" s="4" customFormat="1" ht="19.5" customHeight="1">
      <c r="B65" s="658"/>
      <c r="C65" s="704" t="s">
        <v>1002</v>
      </c>
      <c r="D65" s="704" t="s">
        <v>1002</v>
      </c>
      <c r="E65" s="40" t="s">
        <v>4841</v>
      </c>
      <c r="F65" s="26">
        <v>1</v>
      </c>
      <c r="G65" s="40">
        <v>6251</v>
      </c>
      <c r="H65" s="460">
        <f t="shared" si="0"/>
        <v>6251</v>
      </c>
      <c r="I65" s="26"/>
      <c r="J65" s="40" t="s">
        <v>4842</v>
      </c>
      <c r="K65" s="26" t="s">
        <v>1701</v>
      </c>
      <c r="L65" s="655"/>
      <c r="M65" s="30">
        <v>46016</v>
      </c>
      <c r="N65" s="27"/>
      <c r="O65" s="656"/>
      <c r="P65" s="30">
        <v>46058</v>
      </c>
      <c r="Q65" s="375"/>
    </row>
    <row r="66" spans="2:17" s="4" customFormat="1" ht="19.5" customHeight="1">
      <c r="B66" s="658"/>
      <c r="C66" s="704" t="s">
        <v>1002</v>
      </c>
      <c r="D66" s="704" t="s">
        <v>1002</v>
      </c>
      <c r="E66" s="40" t="s">
        <v>1427</v>
      </c>
      <c r="F66" s="26">
        <v>1</v>
      </c>
      <c r="G66" s="40">
        <v>4220</v>
      </c>
      <c r="H66" s="460">
        <f t="shared" si="0"/>
        <v>4220</v>
      </c>
      <c r="I66" s="26"/>
      <c r="J66" s="40" t="s">
        <v>1349</v>
      </c>
      <c r="K66" s="26" t="s">
        <v>1701</v>
      </c>
      <c r="L66" s="26"/>
      <c r="M66" s="30">
        <v>46016</v>
      </c>
      <c r="N66" s="27"/>
      <c r="O66" s="656"/>
      <c r="P66" s="30">
        <v>46058</v>
      </c>
      <c r="Q66" s="375"/>
    </row>
    <row r="67" spans="2:17" s="4" customFormat="1" ht="19.5" customHeight="1">
      <c r="B67" s="658"/>
      <c r="C67" s="704" t="s">
        <v>1002</v>
      </c>
      <c r="D67" s="704" t="s">
        <v>1002</v>
      </c>
      <c r="E67" s="40" t="s">
        <v>1428</v>
      </c>
      <c r="F67" s="26">
        <v>8</v>
      </c>
      <c r="G67" s="40">
        <v>90</v>
      </c>
      <c r="H67" s="460">
        <f t="shared" si="0"/>
        <v>720</v>
      </c>
      <c r="I67" s="26"/>
      <c r="J67" s="40" t="s">
        <v>1429</v>
      </c>
      <c r="K67" s="26" t="s">
        <v>1701</v>
      </c>
      <c r="L67" s="655"/>
      <c r="M67" s="30">
        <v>46016</v>
      </c>
      <c r="N67" s="27"/>
      <c r="O67" s="656"/>
      <c r="P67" s="30">
        <v>46058</v>
      </c>
      <c r="Q67" s="375"/>
    </row>
    <row r="68" spans="2:17" s="4" customFormat="1" ht="19.5" customHeight="1">
      <c r="B68" s="660"/>
      <c r="C68" s="704" t="s">
        <v>1002</v>
      </c>
      <c r="D68" s="704" t="s">
        <v>1002</v>
      </c>
      <c r="E68" s="40" t="s">
        <v>1390</v>
      </c>
      <c r="F68" s="26">
        <v>2</v>
      </c>
      <c r="G68" s="40">
        <v>92</v>
      </c>
      <c r="H68" s="460">
        <f t="shared" si="0"/>
        <v>184</v>
      </c>
      <c r="I68" s="26"/>
      <c r="J68" s="40" t="s">
        <v>1391</v>
      </c>
      <c r="K68" s="26" t="s">
        <v>1701</v>
      </c>
      <c r="L68" s="655"/>
      <c r="M68" s="30">
        <v>46016</v>
      </c>
      <c r="N68" s="27"/>
      <c r="O68" s="656"/>
      <c r="P68" s="30">
        <v>46058</v>
      </c>
      <c r="Q68" s="375"/>
    </row>
    <row r="69" spans="2:17" s="4" customFormat="1" ht="19.5" customHeight="1">
      <c r="B69" s="657">
        <v>28</v>
      </c>
      <c r="C69" s="27" t="s">
        <v>1070</v>
      </c>
      <c r="D69" s="27" t="s">
        <v>1070</v>
      </c>
      <c r="E69" s="40" t="s">
        <v>1071</v>
      </c>
      <c r="F69" s="26">
        <v>40</v>
      </c>
      <c r="G69" s="393">
        <v>5000</v>
      </c>
      <c r="H69" s="460">
        <f t="shared" si="0"/>
        <v>200000</v>
      </c>
      <c r="I69" s="28"/>
      <c r="J69" s="40" t="s">
        <v>1071</v>
      </c>
      <c r="K69" s="26" t="s">
        <v>1071</v>
      </c>
      <c r="L69" s="655"/>
      <c r="M69" s="30"/>
      <c r="N69" s="27"/>
      <c r="O69" s="656"/>
      <c r="P69" s="30"/>
      <c r="Q69" s="375"/>
    </row>
    <row r="70" spans="2:17" s="4" customFormat="1" ht="19.5" customHeight="1">
      <c r="B70" s="660"/>
      <c r="C70" s="27" t="s">
        <v>1070</v>
      </c>
      <c r="D70" s="27" t="s">
        <v>1070</v>
      </c>
      <c r="E70" s="40" t="s">
        <v>1072</v>
      </c>
      <c r="F70" s="26">
        <v>40</v>
      </c>
      <c r="G70" s="393">
        <v>5000</v>
      </c>
      <c r="H70" s="460">
        <f>F70*G70</f>
        <v>200000</v>
      </c>
      <c r="I70" s="28"/>
      <c r="J70" s="40" t="s">
        <v>1072</v>
      </c>
      <c r="K70" s="26" t="s">
        <v>1072</v>
      </c>
      <c r="L70" s="655"/>
      <c r="M70" s="30"/>
      <c r="N70" s="27"/>
      <c r="O70" s="656"/>
      <c r="P70" s="30"/>
      <c r="Q70" s="375"/>
    </row>
    <row r="71" spans="2:17" s="4" customFormat="1" ht="19.5" customHeight="1">
      <c r="B71" s="735"/>
      <c r="C71" s="27"/>
      <c r="D71" s="27"/>
      <c r="E71" s="40"/>
      <c r="F71" s="26"/>
      <c r="G71" s="393"/>
      <c r="H71" s="460"/>
      <c r="I71" s="28"/>
      <c r="J71" s="40"/>
      <c r="K71" s="47"/>
      <c r="L71" s="655"/>
      <c r="M71" s="30"/>
      <c r="N71" s="27"/>
      <c r="O71" s="656"/>
      <c r="P71" s="30"/>
      <c r="Q71" s="375"/>
    </row>
  </sheetData>
  <autoFilter ref="B8:O8" xr:uid="{5445119D-ED0C-46E2-9EF8-E1C0F6663E51}"/>
  <mergeCells count="13">
    <mergeCell ref="B69:B70"/>
    <mergeCell ref="B9:B22"/>
    <mergeCell ref="B23:B31"/>
    <mergeCell ref="B33:B46"/>
    <mergeCell ref="B47:B51"/>
    <mergeCell ref="B52:B63"/>
    <mergeCell ref="B64:B68"/>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7403E-EB9C-4DD1-8C8A-F8307591C89B}">
  <dimension ref="B2:Q68"/>
  <sheetViews>
    <sheetView zoomScale="85" zoomScaleNormal="85" workbookViewId="0">
      <pane xSplit="10" ySplit="8" topLeftCell="K9" activePane="bottomRight" state="frozen"/>
      <selection pane="topRight" activeCell="K1" sqref="K1"/>
      <selection pane="bottomLeft" activeCell="A9" sqref="A9"/>
      <selection pane="bottomRight" activeCell="E6" sqref="E6"/>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738" t="s">
        <v>4843</v>
      </c>
      <c r="G2" s="5" t="s">
        <v>2</v>
      </c>
      <c r="H2" s="6"/>
      <c r="I2" s="7"/>
      <c r="J2" s="8">
        <f>SUM(H:H)</f>
        <v>2086458</v>
      </c>
    </row>
    <row r="3" spans="2:17" ht="20.100000000000001" customHeight="1">
      <c r="B3" s="2" t="s">
        <v>3</v>
      </c>
      <c r="C3" s="2"/>
      <c r="D3" s="2"/>
      <c r="E3" s="738" t="s">
        <v>4844</v>
      </c>
    </row>
    <row r="4" spans="2:17" ht="20.100000000000001" customHeight="1">
      <c r="B4" s="2" t="s">
        <v>996</v>
      </c>
      <c r="C4" s="2"/>
      <c r="D4" s="2"/>
      <c r="E4" s="13">
        <v>229254</v>
      </c>
    </row>
    <row r="5" spans="2:17" ht="20.100000000000001" customHeight="1">
      <c r="B5" s="2" t="s">
        <v>9</v>
      </c>
      <c r="C5" s="2"/>
      <c r="D5" s="2"/>
      <c r="E5" s="16">
        <v>46091</v>
      </c>
    </row>
    <row r="6" spans="2:17" ht="20.100000000000001" customHeight="1">
      <c r="B6" s="2" t="s">
        <v>10</v>
      </c>
      <c r="C6" s="2"/>
      <c r="D6" s="2"/>
      <c r="E6" s="16">
        <v>46118</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1757"/>
      <c r="G9" s="702">
        <v>0</v>
      </c>
      <c r="H9" s="702">
        <f t="shared" ref="H9:H62" si="0">F9*G9</f>
        <v>0</v>
      </c>
      <c r="I9" s="28"/>
      <c r="J9" s="47"/>
      <c r="K9" s="47"/>
      <c r="L9" s="26"/>
      <c r="M9" s="30"/>
      <c r="N9" s="27"/>
      <c r="O9" s="26"/>
      <c r="P9" s="30"/>
      <c r="Q9" s="375"/>
    </row>
    <row r="10" spans="2:17" s="4" customFormat="1" ht="19.7" customHeight="1">
      <c r="B10" s="66">
        <v>1</v>
      </c>
      <c r="C10" s="202" t="s">
        <v>48</v>
      </c>
      <c r="D10" s="202" t="s">
        <v>48</v>
      </c>
      <c r="E10" s="148" t="s">
        <v>1417</v>
      </c>
      <c r="F10" s="993">
        <v>2</v>
      </c>
      <c r="G10" s="708">
        <v>643000</v>
      </c>
      <c r="H10" s="709">
        <f t="shared" si="0"/>
        <v>1286000</v>
      </c>
      <c r="I10" s="710"/>
      <c r="J10" s="69" t="s">
        <v>4845</v>
      </c>
      <c r="K10" s="47" t="s">
        <v>4846</v>
      </c>
      <c r="L10" s="26"/>
      <c r="M10" s="30">
        <v>46014</v>
      </c>
      <c r="N10" s="27"/>
      <c r="O10" s="42">
        <v>45726</v>
      </c>
      <c r="P10" s="30"/>
      <c r="Q10" s="375">
        <v>46091</v>
      </c>
    </row>
    <row r="11" spans="2:17" s="4" customFormat="1" ht="19.7" customHeight="1">
      <c r="B11" s="66">
        <v>1</v>
      </c>
      <c r="C11" s="202" t="s">
        <v>48</v>
      </c>
      <c r="D11" s="202" t="s">
        <v>48</v>
      </c>
      <c r="E11" s="148" t="s">
        <v>131</v>
      </c>
      <c r="F11" s="993">
        <v>2</v>
      </c>
      <c r="G11" s="708">
        <v>12000</v>
      </c>
      <c r="H11" s="709">
        <f t="shared" si="0"/>
        <v>24000</v>
      </c>
      <c r="I11" s="710"/>
      <c r="J11" s="69"/>
      <c r="K11" s="47" t="s">
        <v>4846</v>
      </c>
      <c r="L11" s="26"/>
      <c r="M11" s="30">
        <v>46014</v>
      </c>
      <c r="N11" s="27"/>
      <c r="O11" s="42">
        <v>45726</v>
      </c>
      <c r="P11" s="30"/>
      <c r="Q11" s="375">
        <v>46091</v>
      </c>
    </row>
    <row r="12" spans="2:17" s="4" customFormat="1" ht="19.7" customHeight="1">
      <c r="B12" s="66">
        <v>4</v>
      </c>
      <c r="C12" s="202" t="s">
        <v>48</v>
      </c>
      <c r="D12" s="202" t="s">
        <v>48</v>
      </c>
      <c r="E12" s="148" t="s">
        <v>4847</v>
      </c>
      <c r="F12" s="993">
        <v>2</v>
      </c>
      <c r="G12" s="139">
        <v>18000</v>
      </c>
      <c r="H12" s="139">
        <f t="shared" si="0"/>
        <v>36000</v>
      </c>
      <c r="I12" s="28"/>
      <c r="J12" s="40"/>
      <c r="K12" s="47" t="s">
        <v>4846</v>
      </c>
      <c r="L12" s="26"/>
      <c r="M12" s="30">
        <v>46014</v>
      </c>
      <c r="N12" s="27"/>
      <c r="O12" s="42">
        <v>45726</v>
      </c>
      <c r="P12" s="30"/>
      <c r="Q12" s="375">
        <v>46091</v>
      </c>
    </row>
    <row r="13" spans="2:17" s="4" customFormat="1" ht="19.7" customHeight="1">
      <c r="B13" s="66">
        <v>5</v>
      </c>
      <c r="C13" s="202" t="s">
        <v>48</v>
      </c>
      <c r="D13" s="202" t="s">
        <v>48</v>
      </c>
      <c r="E13" s="148" t="s">
        <v>1177</v>
      </c>
      <c r="F13" s="993">
        <v>2</v>
      </c>
      <c r="G13" s="139">
        <v>18000</v>
      </c>
      <c r="H13" s="139">
        <f t="shared" si="0"/>
        <v>36000</v>
      </c>
      <c r="I13" s="28"/>
      <c r="J13" s="40"/>
      <c r="K13" s="47" t="s">
        <v>4846</v>
      </c>
      <c r="L13" s="26"/>
      <c r="M13" s="30">
        <v>46014</v>
      </c>
      <c r="N13" s="27"/>
      <c r="O13" s="42">
        <v>45726</v>
      </c>
      <c r="P13" s="30"/>
      <c r="Q13" s="375">
        <v>46091</v>
      </c>
    </row>
    <row r="14" spans="2:17" s="4" customFormat="1" ht="19.7" customHeight="1">
      <c r="B14" s="66">
        <v>2</v>
      </c>
      <c r="C14" s="202" t="s">
        <v>48</v>
      </c>
      <c r="D14" s="202" t="s">
        <v>48</v>
      </c>
      <c r="E14" s="148" t="s">
        <v>4235</v>
      </c>
      <c r="F14" s="993">
        <v>2</v>
      </c>
      <c r="G14" s="708">
        <v>50000</v>
      </c>
      <c r="H14" s="709">
        <f t="shared" si="0"/>
        <v>100000</v>
      </c>
      <c r="I14" s="710"/>
      <c r="J14" s="69"/>
      <c r="K14" s="47" t="s">
        <v>4846</v>
      </c>
      <c r="L14" s="26"/>
      <c r="M14" s="30">
        <v>46014</v>
      </c>
      <c r="N14" s="27"/>
      <c r="O14" s="42">
        <v>45726</v>
      </c>
      <c r="P14" s="30"/>
      <c r="Q14" s="375">
        <v>46091</v>
      </c>
    </row>
    <row r="15" spans="2:17" s="4" customFormat="1" ht="19.7" customHeight="1">
      <c r="B15" s="66">
        <v>3</v>
      </c>
      <c r="C15" s="202" t="s">
        <v>48</v>
      </c>
      <c r="D15" s="202" t="s">
        <v>48</v>
      </c>
      <c r="E15" s="148" t="s">
        <v>4848</v>
      </c>
      <c r="F15" s="993">
        <v>2</v>
      </c>
      <c r="G15" s="139">
        <v>63000</v>
      </c>
      <c r="H15" s="139">
        <f t="shared" si="0"/>
        <v>126000</v>
      </c>
      <c r="I15" s="28"/>
      <c r="J15" s="40" t="s">
        <v>4849</v>
      </c>
      <c r="K15" s="47" t="s">
        <v>4846</v>
      </c>
      <c r="L15" s="26"/>
      <c r="M15" s="30">
        <v>46014</v>
      </c>
      <c r="N15" s="27"/>
      <c r="O15" s="42">
        <v>45726</v>
      </c>
      <c r="P15" s="30"/>
      <c r="Q15" s="375">
        <v>46091</v>
      </c>
    </row>
    <row r="16" spans="2:17" s="4" customFormat="1" ht="19.7" customHeight="1">
      <c r="B16" s="27"/>
      <c r="C16" s="27"/>
      <c r="D16" s="27"/>
      <c r="E16" s="108"/>
      <c r="F16" s="1757"/>
      <c r="G16" s="139">
        <v>0</v>
      </c>
      <c r="H16" s="139">
        <f t="shared" si="0"/>
        <v>0</v>
      </c>
      <c r="I16" s="28"/>
      <c r="J16" s="40"/>
      <c r="K16" s="26"/>
      <c r="L16" s="26"/>
      <c r="M16" s="30"/>
      <c r="N16" s="27"/>
      <c r="O16" s="26"/>
      <c r="P16" s="30"/>
      <c r="Q16" s="375"/>
    </row>
    <row r="17" spans="2:17" s="4" customFormat="1" ht="19.7" customHeight="1">
      <c r="B17" s="27">
        <v>7</v>
      </c>
      <c r="C17" s="715" t="s">
        <v>4850</v>
      </c>
      <c r="D17" s="715" t="s">
        <v>99</v>
      </c>
      <c r="E17" s="108" t="s">
        <v>4851</v>
      </c>
      <c r="F17" s="62">
        <v>6</v>
      </c>
      <c r="G17" s="701">
        <v>1120</v>
      </c>
      <c r="H17" s="716">
        <f t="shared" si="0"/>
        <v>6720</v>
      </c>
      <c r="I17" s="228"/>
      <c r="J17" s="47" t="s">
        <v>4852</v>
      </c>
      <c r="K17" s="47" t="s">
        <v>4853</v>
      </c>
      <c r="L17" s="26"/>
      <c r="M17" s="30">
        <v>46031</v>
      </c>
      <c r="N17" s="27"/>
      <c r="O17" s="42">
        <v>46056</v>
      </c>
      <c r="P17" s="30">
        <v>46056</v>
      </c>
      <c r="Q17" s="375">
        <v>46037</v>
      </c>
    </row>
    <row r="18" spans="2:17" s="4" customFormat="1" ht="19.7" customHeight="1">
      <c r="B18" s="27">
        <v>8</v>
      </c>
      <c r="C18" s="715" t="s">
        <v>124</v>
      </c>
      <c r="D18" s="715" t="s">
        <v>125</v>
      </c>
      <c r="E18" s="108" t="s">
        <v>1379</v>
      </c>
      <c r="F18" s="62">
        <v>1</v>
      </c>
      <c r="G18" s="701">
        <v>2240</v>
      </c>
      <c r="H18" s="716">
        <f t="shared" si="0"/>
        <v>2240</v>
      </c>
      <c r="I18" s="717"/>
      <c r="J18" s="47" t="s">
        <v>4271</v>
      </c>
      <c r="K18" s="47" t="s">
        <v>4854</v>
      </c>
      <c r="L18" s="26"/>
      <c r="M18" s="30">
        <v>46031</v>
      </c>
      <c r="N18" s="27"/>
      <c r="O18" s="42">
        <v>46056</v>
      </c>
      <c r="P18" s="30">
        <v>46044</v>
      </c>
      <c r="Q18" s="375">
        <v>46042</v>
      </c>
    </row>
    <row r="19" spans="2:17" s="4" customFormat="1" ht="19.7" customHeight="1">
      <c r="B19" s="102"/>
      <c r="C19" s="711"/>
      <c r="D19" s="711"/>
      <c r="E19" s="712"/>
      <c r="F19" s="713"/>
      <c r="G19" s="708">
        <v>0</v>
      </c>
      <c r="H19" s="709">
        <f t="shared" si="0"/>
        <v>0</v>
      </c>
      <c r="I19" s="710"/>
      <c r="J19" s="69"/>
      <c r="K19" s="47"/>
      <c r="L19" s="26"/>
      <c r="M19" s="30"/>
      <c r="N19" s="27"/>
      <c r="O19" s="26"/>
      <c r="P19" s="30"/>
      <c r="Q19" s="375"/>
    </row>
    <row r="20" spans="2:17" s="4" customFormat="1" ht="19.7" customHeight="1">
      <c r="B20" s="27">
        <v>6</v>
      </c>
      <c r="C20" s="715" t="s">
        <v>175</v>
      </c>
      <c r="D20" s="715" t="s">
        <v>175</v>
      </c>
      <c r="E20" s="108" t="s">
        <v>4855</v>
      </c>
      <c r="F20" s="62">
        <v>2</v>
      </c>
      <c r="G20" s="708">
        <v>4870</v>
      </c>
      <c r="H20" s="709">
        <f t="shared" si="0"/>
        <v>9740</v>
      </c>
      <c r="I20" s="710"/>
      <c r="J20" s="69" t="s">
        <v>4856</v>
      </c>
      <c r="K20" s="47" t="s">
        <v>4857</v>
      </c>
      <c r="L20" s="26"/>
      <c r="M20" s="30">
        <v>46028</v>
      </c>
      <c r="N20" s="27"/>
      <c r="O20" s="26"/>
      <c r="P20" s="30">
        <v>46056</v>
      </c>
      <c r="Q20" s="375"/>
    </row>
    <row r="21" spans="2:17" s="4" customFormat="1" ht="19.7" customHeight="1">
      <c r="B21" s="27">
        <v>6</v>
      </c>
      <c r="C21" s="715" t="s">
        <v>385</v>
      </c>
      <c r="D21" s="715" t="s">
        <v>175</v>
      </c>
      <c r="E21" s="108" t="s">
        <v>3379</v>
      </c>
      <c r="F21" s="62">
        <v>8</v>
      </c>
      <c r="G21" s="708">
        <v>28</v>
      </c>
      <c r="H21" s="709">
        <f t="shared" si="0"/>
        <v>224</v>
      </c>
      <c r="I21" s="710"/>
      <c r="J21" s="69" t="s">
        <v>4540</v>
      </c>
      <c r="K21" s="47" t="s">
        <v>4857</v>
      </c>
      <c r="L21" s="26"/>
      <c r="M21" s="30">
        <v>46028</v>
      </c>
      <c r="N21" s="27"/>
      <c r="O21" s="26"/>
      <c r="P21" s="30">
        <v>46056</v>
      </c>
      <c r="Q21" s="375"/>
    </row>
    <row r="22" spans="2:17" s="4" customFormat="1" ht="19.7" customHeight="1">
      <c r="B22" s="27">
        <v>6</v>
      </c>
      <c r="C22" s="715" t="s">
        <v>1853</v>
      </c>
      <c r="D22" s="715" t="s">
        <v>175</v>
      </c>
      <c r="E22" s="1758" t="s">
        <v>4858</v>
      </c>
      <c r="F22" s="1759">
        <v>2</v>
      </c>
      <c r="G22" s="708">
        <v>3991</v>
      </c>
      <c r="H22" s="709">
        <f t="shared" si="0"/>
        <v>7982</v>
      </c>
      <c r="I22" s="710"/>
      <c r="J22" s="706" t="s">
        <v>4859</v>
      </c>
      <c r="K22" s="47" t="s">
        <v>4857</v>
      </c>
      <c r="L22" s="26"/>
      <c r="M22" s="30">
        <v>46028</v>
      </c>
      <c r="N22" s="27"/>
      <c r="O22" s="26"/>
      <c r="P22" s="30">
        <v>46056</v>
      </c>
      <c r="Q22" s="375"/>
    </row>
    <row r="23" spans="2:17" s="4" customFormat="1" ht="19.7" customHeight="1">
      <c r="B23" s="27">
        <v>6</v>
      </c>
      <c r="C23" s="715" t="s">
        <v>1853</v>
      </c>
      <c r="D23" s="715" t="s">
        <v>175</v>
      </c>
      <c r="E23" s="108" t="s">
        <v>4860</v>
      </c>
      <c r="F23" s="62">
        <v>2</v>
      </c>
      <c r="G23" s="708">
        <v>2431</v>
      </c>
      <c r="H23" s="709">
        <f t="shared" si="0"/>
        <v>4862</v>
      </c>
      <c r="I23" s="710"/>
      <c r="J23" s="148" t="s">
        <v>4861</v>
      </c>
      <c r="K23" s="47" t="s">
        <v>4857</v>
      </c>
      <c r="L23" s="26"/>
      <c r="M23" s="30">
        <v>46028</v>
      </c>
      <c r="N23" s="27"/>
      <c r="O23" s="26"/>
      <c r="P23" s="30">
        <v>46056</v>
      </c>
      <c r="Q23" s="375"/>
    </row>
    <row r="24" spans="2:17" s="4" customFormat="1" ht="19.7" customHeight="1">
      <c r="B24" s="27">
        <v>6</v>
      </c>
      <c r="C24" s="715" t="s">
        <v>1853</v>
      </c>
      <c r="D24" s="715" t="s">
        <v>175</v>
      </c>
      <c r="E24" s="108" t="s">
        <v>4862</v>
      </c>
      <c r="F24" s="62">
        <v>2</v>
      </c>
      <c r="G24" s="708">
        <v>4103</v>
      </c>
      <c r="H24" s="709">
        <f t="shared" si="0"/>
        <v>8206</v>
      </c>
      <c r="I24" s="710"/>
      <c r="J24" s="148" t="s">
        <v>4863</v>
      </c>
      <c r="K24" s="47" t="s">
        <v>4857</v>
      </c>
      <c r="L24" s="26"/>
      <c r="M24" s="30">
        <v>46028</v>
      </c>
      <c r="N24" s="27"/>
      <c r="O24" s="26"/>
      <c r="P24" s="30">
        <v>46056</v>
      </c>
      <c r="Q24" s="375"/>
    </row>
    <row r="25" spans="2:17" s="4" customFormat="1" ht="19.7" customHeight="1">
      <c r="B25" s="27">
        <v>7</v>
      </c>
      <c r="C25" s="715" t="s">
        <v>924</v>
      </c>
      <c r="D25" s="715" t="s">
        <v>175</v>
      </c>
      <c r="E25" s="108" t="s">
        <v>1845</v>
      </c>
      <c r="F25" s="62">
        <v>4</v>
      </c>
      <c r="G25" s="708">
        <v>193</v>
      </c>
      <c r="H25" s="709">
        <f t="shared" si="0"/>
        <v>772</v>
      </c>
      <c r="I25" s="710"/>
      <c r="J25" s="69" t="s">
        <v>1846</v>
      </c>
      <c r="K25" s="47" t="s">
        <v>4857</v>
      </c>
      <c r="L25" s="26"/>
      <c r="M25" s="30">
        <v>46028</v>
      </c>
      <c r="N25" s="27"/>
      <c r="O25" s="26"/>
      <c r="P25" s="30">
        <v>46056</v>
      </c>
      <c r="Q25" s="375"/>
    </row>
    <row r="26" spans="2:17" s="4" customFormat="1" ht="19.7" customHeight="1">
      <c r="B26" s="27">
        <v>7</v>
      </c>
      <c r="C26" s="715" t="s">
        <v>385</v>
      </c>
      <c r="D26" s="715" t="s">
        <v>175</v>
      </c>
      <c r="E26" s="108" t="s">
        <v>4864</v>
      </c>
      <c r="F26" s="62">
        <v>2</v>
      </c>
      <c r="G26" s="708">
        <v>297</v>
      </c>
      <c r="H26" s="709">
        <f t="shared" si="0"/>
        <v>594</v>
      </c>
      <c r="I26" s="710"/>
      <c r="J26" s="69" t="s">
        <v>4316</v>
      </c>
      <c r="K26" s="47" t="s">
        <v>4857</v>
      </c>
      <c r="L26" s="26"/>
      <c r="M26" s="30">
        <v>46028</v>
      </c>
      <c r="N26" s="27"/>
      <c r="O26" s="26"/>
      <c r="P26" s="30">
        <v>46056</v>
      </c>
      <c r="Q26" s="375"/>
    </row>
    <row r="27" spans="2:17" s="4" customFormat="1" ht="19.7" customHeight="1">
      <c r="B27" s="27">
        <v>7</v>
      </c>
      <c r="C27" s="715" t="s">
        <v>175</v>
      </c>
      <c r="D27" s="715" t="s">
        <v>175</v>
      </c>
      <c r="E27" s="108" t="s">
        <v>4865</v>
      </c>
      <c r="F27" s="62">
        <v>2</v>
      </c>
      <c r="G27" s="708">
        <v>326</v>
      </c>
      <c r="H27" s="709">
        <f t="shared" si="0"/>
        <v>652</v>
      </c>
      <c r="I27" s="710"/>
      <c r="J27" s="69" t="s">
        <v>4318</v>
      </c>
      <c r="K27" s="47" t="s">
        <v>4857</v>
      </c>
      <c r="L27" s="26"/>
      <c r="M27" s="30">
        <v>46028</v>
      </c>
      <c r="N27" s="27"/>
      <c r="O27" s="26"/>
      <c r="P27" s="30">
        <v>46056</v>
      </c>
      <c r="Q27" s="375"/>
    </row>
    <row r="28" spans="2:17" s="4" customFormat="1" ht="19.7" customHeight="1">
      <c r="B28" s="27">
        <v>7</v>
      </c>
      <c r="C28" s="715" t="s">
        <v>175</v>
      </c>
      <c r="D28" s="715" t="s">
        <v>175</v>
      </c>
      <c r="E28" s="1758" t="s">
        <v>4866</v>
      </c>
      <c r="F28" s="1759">
        <v>2</v>
      </c>
      <c r="G28" s="708">
        <v>287</v>
      </c>
      <c r="H28" s="709">
        <f t="shared" si="0"/>
        <v>574</v>
      </c>
      <c r="I28" s="710"/>
      <c r="J28" s="378" t="s">
        <v>4314</v>
      </c>
      <c r="K28" s="47" t="s">
        <v>4857</v>
      </c>
      <c r="L28" s="26"/>
      <c r="M28" s="30">
        <v>46028</v>
      </c>
      <c r="N28" s="27"/>
      <c r="O28" s="26"/>
      <c r="P28" s="30">
        <v>46056</v>
      </c>
      <c r="Q28" s="375"/>
    </row>
    <row r="29" spans="2:17" s="4" customFormat="1" ht="19.7" customHeight="1">
      <c r="B29" s="27">
        <v>7</v>
      </c>
      <c r="C29" s="715" t="s">
        <v>175</v>
      </c>
      <c r="D29" s="715" t="s">
        <v>175</v>
      </c>
      <c r="E29" s="108" t="s">
        <v>306</v>
      </c>
      <c r="F29" s="62">
        <v>2</v>
      </c>
      <c r="G29" s="708">
        <v>92</v>
      </c>
      <c r="H29" s="709">
        <f t="shared" si="0"/>
        <v>184</v>
      </c>
      <c r="I29" s="710"/>
      <c r="J29" s="69" t="s">
        <v>4867</v>
      </c>
      <c r="K29" s="47" t="s">
        <v>4857</v>
      </c>
      <c r="L29" s="26"/>
      <c r="M29" s="30">
        <v>46028</v>
      </c>
      <c r="N29" s="27"/>
      <c r="O29" s="26"/>
      <c r="P29" s="30">
        <v>46056</v>
      </c>
      <c r="Q29" s="375"/>
    </row>
    <row r="30" spans="2:17" s="4" customFormat="1" ht="19.7" customHeight="1">
      <c r="B30" s="27">
        <v>7</v>
      </c>
      <c r="C30" s="715" t="s">
        <v>175</v>
      </c>
      <c r="D30" s="715" t="s">
        <v>175</v>
      </c>
      <c r="E30" s="108" t="s">
        <v>4868</v>
      </c>
      <c r="F30" s="62">
        <v>2</v>
      </c>
      <c r="G30" s="708">
        <v>90</v>
      </c>
      <c r="H30" s="709">
        <f t="shared" si="0"/>
        <v>180</v>
      </c>
      <c r="I30" s="710"/>
      <c r="J30" s="69" t="s">
        <v>4869</v>
      </c>
      <c r="K30" s="47" t="s">
        <v>4857</v>
      </c>
      <c r="L30" s="26"/>
      <c r="M30" s="30">
        <v>46028</v>
      </c>
      <c r="N30" s="27"/>
      <c r="O30" s="26"/>
      <c r="P30" s="30">
        <v>46056</v>
      </c>
      <c r="Q30" s="375"/>
    </row>
    <row r="31" spans="2:17" s="4" customFormat="1" ht="19.7" customHeight="1">
      <c r="B31" s="27">
        <v>7</v>
      </c>
      <c r="C31" s="715" t="s">
        <v>175</v>
      </c>
      <c r="D31" s="715" t="s">
        <v>175</v>
      </c>
      <c r="E31" s="108" t="s">
        <v>4870</v>
      </c>
      <c r="F31" s="62">
        <v>2</v>
      </c>
      <c r="G31" s="708">
        <v>268</v>
      </c>
      <c r="H31" s="709">
        <f t="shared" si="0"/>
        <v>536</v>
      </c>
      <c r="I31" s="281"/>
      <c r="J31" s="69" t="s">
        <v>1889</v>
      </c>
      <c r="K31" s="47" t="s">
        <v>4857</v>
      </c>
      <c r="L31" s="26"/>
      <c r="M31" s="30">
        <v>46028</v>
      </c>
      <c r="N31" s="27"/>
      <c r="O31" s="26"/>
      <c r="P31" s="30">
        <v>46056</v>
      </c>
      <c r="Q31" s="375"/>
    </row>
    <row r="32" spans="2:17" s="4" customFormat="1" ht="19.7" customHeight="1">
      <c r="B32" s="27">
        <v>7</v>
      </c>
      <c r="C32" s="715" t="s">
        <v>175</v>
      </c>
      <c r="D32" s="715" t="s">
        <v>175</v>
      </c>
      <c r="E32" s="108" t="s">
        <v>1900</v>
      </c>
      <c r="F32" s="62">
        <v>4</v>
      </c>
      <c r="G32" s="708">
        <v>242</v>
      </c>
      <c r="H32" s="709">
        <f t="shared" si="0"/>
        <v>968</v>
      </c>
      <c r="I32" s="281"/>
      <c r="J32" s="69" t="s">
        <v>4871</v>
      </c>
      <c r="K32" s="47" t="s">
        <v>4857</v>
      </c>
      <c r="L32" s="26"/>
      <c r="M32" s="30">
        <v>46028</v>
      </c>
      <c r="N32" s="27"/>
      <c r="O32" s="26"/>
      <c r="P32" s="30">
        <v>46056</v>
      </c>
      <c r="Q32" s="375"/>
    </row>
    <row r="33" spans="2:17" s="4" customFormat="1" ht="19.7" customHeight="1">
      <c r="B33" s="27">
        <v>7</v>
      </c>
      <c r="C33" s="715" t="s">
        <v>175</v>
      </c>
      <c r="D33" s="715" t="s">
        <v>175</v>
      </c>
      <c r="E33" s="108" t="s">
        <v>4872</v>
      </c>
      <c r="F33" s="62">
        <v>2</v>
      </c>
      <c r="G33" s="708">
        <v>242</v>
      </c>
      <c r="H33" s="709">
        <f t="shared" si="0"/>
        <v>484</v>
      </c>
      <c r="I33" s="281"/>
      <c r="J33" s="69" t="s">
        <v>4873</v>
      </c>
      <c r="K33" s="47" t="s">
        <v>4857</v>
      </c>
      <c r="L33" s="26"/>
      <c r="M33" s="30">
        <v>46028</v>
      </c>
      <c r="N33" s="27"/>
      <c r="O33" s="26"/>
      <c r="P33" s="30">
        <v>46056</v>
      </c>
      <c r="Q33" s="375"/>
    </row>
    <row r="34" spans="2:17" s="4" customFormat="1" ht="19.7" customHeight="1">
      <c r="B34" s="27">
        <v>7</v>
      </c>
      <c r="C34" s="715" t="s">
        <v>175</v>
      </c>
      <c r="D34" s="715" t="s">
        <v>175</v>
      </c>
      <c r="E34" s="108" t="s">
        <v>1904</v>
      </c>
      <c r="F34" s="62">
        <v>4</v>
      </c>
      <c r="G34" s="708">
        <v>33</v>
      </c>
      <c r="H34" s="709">
        <f t="shared" si="0"/>
        <v>132</v>
      </c>
      <c r="I34" s="281"/>
      <c r="J34" s="69" t="s">
        <v>1895</v>
      </c>
      <c r="K34" s="47" t="s">
        <v>4857</v>
      </c>
      <c r="L34" s="26"/>
      <c r="M34" s="30">
        <v>46028</v>
      </c>
      <c r="N34" s="27"/>
      <c r="O34" s="26"/>
      <c r="P34" s="30">
        <v>46056</v>
      </c>
      <c r="Q34" s="375"/>
    </row>
    <row r="35" spans="2:17" s="4" customFormat="1" ht="19.7" customHeight="1">
      <c r="B35" s="27">
        <v>7</v>
      </c>
      <c r="C35" s="715" t="s">
        <v>175</v>
      </c>
      <c r="D35" s="715" t="s">
        <v>175</v>
      </c>
      <c r="E35" s="108" t="s">
        <v>4874</v>
      </c>
      <c r="F35" s="62">
        <v>6</v>
      </c>
      <c r="G35" s="708">
        <v>15</v>
      </c>
      <c r="H35" s="709">
        <f t="shared" si="0"/>
        <v>90</v>
      </c>
      <c r="I35" s="281"/>
      <c r="J35" s="69" t="s">
        <v>1895</v>
      </c>
      <c r="K35" s="47" t="s">
        <v>4857</v>
      </c>
      <c r="L35" s="26"/>
      <c r="M35" s="30">
        <v>46028</v>
      </c>
      <c r="N35" s="27"/>
      <c r="O35" s="26"/>
      <c r="P35" s="30">
        <v>46056</v>
      </c>
      <c r="Q35" s="375"/>
    </row>
    <row r="36" spans="2:17" s="4" customFormat="1" ht="19.7" customHeight="1">
      <c r="B36" s="27">
        <v>7</v>
      </c>
      <c r="C36" s="715" t="s">
        <v>175</v>
      </c>
      <c r="D36" s="715" t="s">
        <v>175</v>
      </c>
      <c r="E36" s="108" t="s">
        <v>4875</v>
      </c>
      <c r="F36" s="62">
        <v>18</v>
      </c>
      <c r="G36" s="708">
        <v>62</v>
      </c>
      <c r="H36" s="709">
        <f t="shared" si="0"/>
        <v>1116</v>
      </c>
      <c r="I36" s="281"/>
      <c r="J36" s="69" t="s">
        <v>1893</v>
      </c>
      <c r="K36" s="47" t="s">
        <v>4857</v>
      </c>
      <c r="L36" s="26"/>
      <c r="M36" s="30">
        <v>46028</v>
      </c>
      <c r="N36" s="27"/>
      <c r="O36" s="26"/>
      <c r="P36" s="30">
        <v>46056</v>
      </c>
      <c r="Q36" s="375"/>
    </row>
    <row r="37" spans="2:17" s="4" customFormat="1" ht="19.7" customHeight="1">
      <c r="B37" s="27">
        <v>7</v>
      </c>
      <c r="C37" s="715" t="s">
        <v>1853</v>
      </c>
      <c r="D37" s="715" t="s">
        <v>175</v>
      </c>
      <c r="E37" s="108" t="s">
        <v>4876</v>
      </c>
      <c r="F37" s="62">
        <v>2</v>
      </c>
      <c r="G37" s="708">
        <v>5283</v>
      </c>
      <c r="H37" s="709">
        <f t="shared" si="0"/>
        <v>10566</v>
      </c>
      <c r="I37" s="710"/>
      <c r="J37" s="148" t="s">
        <v>4877</v>
      </c>
      <c r="K37" s="47" t="s">
        <v>4857</v>
      </c>
      <c r="L37" s="26"/>
      <c r="M37" s="30">
        <v>46028</v>
      </c>
      <c r="N37" s="27"/>
      <c r="O37" s="26"/>
      <c r="P37" s="30">
        <v>46056</v>
      </c>
      <c r="Q37" s="375"/>
    </row>
    <row r="38" spans="2:17" s="4" customFormat="1" ht="19.7" customHeight="1">
      <c r="B38" s="27">
        <v>7</v>
      </c>
      <c r="C38" s="715" t="s">
        <v>1853</v>
      </c>
      <c r="D38" s="715" t="s">
        <v>175</v>
      </c>
      <c r="E38" s="108" t="s">
        <v>4878</v>
      </c>
      <c r="F38" s="62">
        <v>2</v>
      </c>
      <c r="G38" s="708">
        <v>4748</v>
      </c>
      <c r="H38" s="709">
        <f t="shared" si="0"/>
        <v>9496</v>
      </c>
      <c r="I38" s="710"/>
      <c r="J38" s="148" t="s">
        <v>4879</v>
      </c>
      <c r="K38" s="47" t="s">
        <v>4857</v>
      </c>
      <c r="L38" s="26"/>
      <c r="M38" s="30">
        <v>46028</v>
      </c>
      <c r="N38" s="27"/>
      <c r="O38" s="26"/>
      <c r="P38" s="30">
        <v>46056</v>
      </c>
      <c r="Q38" s="375"/>
    </row>
    <row r="39" spans="2:17" s="4" customFormat="1" ht="19.7" customHeight="1">
      <c r="B39" s="27">
        <v>7</v>
      </c>
      <c r="C39" s="715" t="s">
        <v>1853</v>
      </c>
      <c r="D39" s="715" t="s">
        <v>175</v>
      </c>
      <c r="E39" s="108" t="s">
        <v>4880</v>
      </c>
      <c r="F39" s="62">
        <v>2</v>
      </c>
      <c r="G39" s="708">
        <v>7821</v>
      </c>
      <c r="H39" s="709">
        <f t="shared" si="0"/>
        <v>15642</v>
      </c>
      <c r="I39" s="710"/>
      <c r="J39" s="148" t="s">
        <v>4881</v>
      </c>
      <c r="K39" s="47" t="s">
        <v>4857</v>
      </c>
      <c r="L39" s="26"/>
      <c r="M39" s="30">
        <v>46028</v>
      </c>
      <c r="N39" s="27"/>
      <c r="O39" s="26"/>
      <c r="P39" s="30">
        <v>46056</v>
      </c>
      <c r="Q39" s="375"/>
    </row>
    <row r="40" spans="2:17" s="4" customFormat="1" ht="19.7" customHeight="1">
      <c r="B40" s="27">
        <v>7</v>
      </c>
      <c r="C40" s="715" t="s">
        <v>1853</v>
      </c>
      <c r="D40" s="715" t="s">
        <v>175</v>
      </c>
      <c r="E40" s="108" t="s">
        <v>4882</v>
      </c>
      <c r="F40" s="62">
        <v>2</v>
      </c>
      <c r="G40" s="708">
        <v>6536</v>
      </c>
      <c r="H40" s="709">
        <f t="shared" si="0"/>
        <v>13072</v>
      </c>
      <c r="I40" s="710"/>
      <c r="J40" s="148" t="s">
        <v>4883</v>
      </c>
      <c r="K40" s="47" t="s">
        <v>4857</v>
      </c>
      <c r="L40" s="26"/>
      <c r="M40" s="30">
        <v>46028</v>
      </c>
      <c r="N40" s="27"/>
      <c r="O40" s="26"/>
      <c r="P40" s="30">
        <v>46056</v>
      </c>
      <c r="Q40" s="375"/>
    </row>
    <row r="41" spans="2:17" s="4" customFormat="1" ht="19.7" customHeight="1">
      <c r="B41" s="27">
        <v>7</v>
      </c>
      <c r="C41" s="715" t="s">
        <v>1853</v>
      </c>
      <c r="D41" s="715" t="s">
        <v>175</v>
      </c>
      <c r="E41" s="108" t="s">
        <v>4884</v>
      </c>
      <c r="F41" s="62">
        <v>2</v>
      </c>
      <c r="G41" s="708">
        <v>11703</v>
      </c>
      <c r="H41" s="709">
        <f t="shared" si="0"/>
        <v>23406</v>
      </c>
      <c r="I41" s="281"/>
      <c r="J41" s="148" t="s">
        <v>4885</v>
      </c>
      <c r="K41" s="47" t="s">
        <v>4857</v>
      </c>
      <c r="L41" s="26"/>
      <c r="M41" s="30">
        <v>46028</v>
      </c>
      <c r="N41" s="27"/>
      <c r="O41" s="26"/>
      <c r="P41" s="30">
        <v>46056</v>
      </c>
      <c r="Q41" s="375"/>
    </row>
    <row r="42" spans="2:17" s="4" customFormat="1" ht="19.7" customHeight="1">
      <c r="B42" s="27">
        <v>7</v>
      </c>
      <c r="C42" s="715" t="s">
        <v>1853</v>
      </c>
      <c r="D42" s="715" t="s">
        <v>175</v>
      </c>
      <c r="E42" s="108" t="s">
        <v>4886</v>
      </c>
      <c r="F42" s="62">
        <v>2</v>
      </c>
      <c r="G42" s="708">
        <v>4661</v>
      </c>
      <c r="H42" s="709">
        <f t="shared" si="0"/>
        <v>9322</v>
      </c>
      <c r="I42" s="281"/>
      <c r="J42" s="148" t="s">
        <v>4887</v>
      </c>
      <c r="K42" s="47" t="s">
        <v>4857</v>
      </c>
      <c r="L42" s="26"/>
      <c r="M42" s="30">
        <v>46028</v>
      </c>
      <c r="N42" s="27"/>
      <c r="O42" s="26"/>
      <c r="P42" s="30">
        <v>46056</v>
      </c>
      <c r="Q42" s="375"/>
    </row>
    <row r="43" spans="2:17" s="4" customFormat="1" ht="19.7" customHeight="1">
      <c r="B43" s="27">
        <v>7</v>
      </c>
      <c r="C43" s="715" t="s">
        <v>1853</v>
      </c>
      <c r="D43" s="715" t="s">
        <v>175</v>
      </c>
      <c r="E43" s="108" t="s">
        <v>4888</v>
      </c>
      <c r="F43" s="62">
        <v>2</v>
      </c>
      <c r="G43" s="708">
        <v>4124</v>
      </c>
      <c r="H43" s="709">
        <f t="shared" si="0"/>
        <v>8248</v>
      </c>
      <c r="I43" s="281"/>
      <c r="J43" s="148" t="s">
        <v>4889</v>
      </c>
      <c r="K43" s="47" t="s">
        <v>4857</v>
      </c>
      <c r="L43" s="26"/>
      <c r="M43" s="30">
        <v>46028</v>
      </c>
      <c r="N43" s="27"/>
      <c r="O43" s="26"/>
      <c r="P43" s="30">
        <v>46056</v>
      </c>
      <c r="Q43" s="375"/>
    </row>
    <row r="44" spans="2:17" s="4" customFormat="1" ht="19.7" customHeight="1">
      <c r="B44" s="27">
        <v>7</v>
      </c>
      <c r="C44" s="715" t="s">
        <v>1853</v>
      </c>
      <c r="D44" s="715" t="s">
        <v>175</v>
      </c>
      <c r="E44" s="108" t="s">
        <v>4890</v>
      </c>
      <c r="F44" s="62">
        <v>6</v>
      </c>
      <c r="G44" s="708">
        <v>5390</v>
      </c>
      <c r="H44" s="709">
        <f t="shared" si="0"/>
        <v>32340</v>
      </c>
      <c r="I44" s="281"/>
      <c r="J44" s="148" t="s">
        <v>4891</v>
      </c>
      <c r="K44" s="47" t="s">
        <v>4857</v>
      </c>
      <c r="L44" s="26"/>
      <c r="M44" s="30">
        <v>46028</v>
      </c>
      <c r="N44" s="27"/>
      <c r="O44" s="26"/>
      <c r="P44" s="30">
        <v>46056</v>
      </c>
      <c r="Q44" s="375"/>
    </row>
    <row r="45" spans="2:17" s="4" customFormat="1" ht="19.7" customHeight="1">
      <c r="B45" s="27">
        <v>7</v>
      </c>
      <c r="C45" s="715" t="s">
        <v>1853</v>
      </c>
      <c r="D45" s="715" t="s">
        <v>175</v>
      </c>
      <c r="E45" s="108" t="s">
        <v>4892</v>
      </c>
      <c r="F45" s="62">
        <v>6</v>
      </c>
      <c r="G45" s="708">
        <v>4047</v>
      </c>
      <c r="H45" s="709">
        <f t="shared" si="0"/>
        <v>24282</v>
      </c>
      <c r="I45" s="281"/>
      <c r="J45" s="148" t="s">
        <v>4893</v>
      </c>
      <c r="K45" s="47" t="s">
        <v>4857</v>
      </c>
      <c r="L45" s="26"/>
      <c r="M45" s="30">
        <v>46028</v>
      </c>
      <c r="N45" s="27"/>
      <c r="O45" s="26"/>
      <c r="P45" s="30">
        <v>46056</v>
      </c>
      <c r="Q45" s="375"/>
    </row>
    <row r="46" spans="2:17" s="4" customFormat="1" ht="19.7" customHeight="1">
      <c r="B46" s="27">
        <v>8</v>
      </c>
      <c r="C46" s="715" t="s">
        <v>175</v>
      </c>
      <c r="D46" s="715" t="s">
        <v>175</v>
      </c>
      <c r="E46" s="108" t="s">
        <v>4894</v>
      </c>
      <c r="F46" s="62">
        <v>2</v>
      </c>
      <c r="G46" s="708">
        <v>230</v>
      </c>
      <c r="H46" s="709">
        <f t="shared" si="0"/>
        <v>460</v>
      </c>
      <c r="I46" s="710"/>
      <c r="J46" s="69" t="s">
        <v>1889</v>
      </c>
      <c r="K46" s="47" t="s">
        <v>4857</v>
      </c>
      <c r="L46" s="26"/>
      <c r="M46" s="30">
        <v>46028</v>
      </c>
      <c r="N46" s="27"/>
      <c r="O46" s="26"/>
      <c r="P46" s="30">
        <v>46056</v>
      </c>
      <c r="Q46" s="375"/>
    </row>
    <row r="47" spans="2:17" s="4" customFormat="1" ht="19.7" customHeight="1">
      <c r="B47" s="27">
        <v>8</v>
      </c>
      <c r="C47" s="715" t="s">
        <v>175</v>
      </c>
      <c r="D47" s="715" t="s">
        <v>175</v>
      </c>
      <c r="E47" s="108" t="s">
        <v>4895</v>
      </c>
      <c r="F47" s="62">
        <v>4</v>
      </c>
      <c r="G47" s="708">
        <v>275</v>
      </c>
      <c r="H47" s="709">
        <f t="shared" si="0"/>
        <v>1100</v>
      </c>
      <c r="I47" s="710"/>
      <c r="J47" s="69" t="s">
        <v>1891</v>
      </c>
      <c r="K47" s="47" t="s">
        <v>4857</v>
      </c>
      <c r="L47" s="26"/>
      <c r="M47" s="30">
        <v>46028</v>
      </c>
      <c r="N47" s="27"/>
      <c r="O47" s="26"/>
      <c r="P47" s="30">
        <v>46056</v>
      </c>
      <c r="Q47" s="375"/>
    </row>
    <row r="48" spans="2:17" s="4" customFormat="1" ht="19.7" customHeight="1">
      <c r="B48" s="27">
        <v>8</v>
      </c>
      <c r="C48" s="715" t="s">
        <v>175</v>
      </c>
      <c r="D48" s="715" t="s">
        <v>175</v>
      </c>
      <c r="E48" s="108" t="s">
        <v>1904</v>
      </c>
      <c r="F48" s="62">
        <v>8</v>
      </c>
      <c r="G48" s="708">
        <v>33</v>
      </c>
      <c r="H48" s="709">
        <f t="shared" si="0"/>
        <v>264</v>
      </c>
      <c r="I48" s="710"/>
      <c r="J48" s="69" t="s">
        <v>4896</v>
      </c>
      <c r="K48" s="47" t="s">
        <v>4857</v>
      </c>
      <c r="L48" s="26"/>
      <c r="M48" s="30">
        <v>46028</v>
      </c>
      <c r="N48" s="27"/>
      <c r="O48" s="26"/>
      <c r="P48" s="30">
        <v>46056</v>
      </c>
      <c r="Q48" s="375"/>
    </row>
    <row r="49" spans="2:17" s="4" customFormat="1" ht="19.7" customHeight="1">
      <c r="B49" s="27">
        <v>8</v>
      </c>
      <c r="C49" s="715" t="s">
        <v>175</v>
      </c>
      <c r="D49" s="715" t="s">
        <v>175</v>
      </c>
      <c r="E49" s="108" t="s">
        <v>3386</v>
      </c>
      <c r="F49" s="62">
        <v>6</v>
      </c>
      <c r="G49" s="708">
        <v>219</v>
      </c>
      <c r="H49" s="709">
        <f t="shared" si="0"/>
        <v>1314</v>
      </c>
      <c r="I49" s="710"/>
      <c r="J49" s="69" t="s">
        <v>4342</v>
      </c>
      <c r="K49" s="47" t="s">
        <v>4857</v>
      </c>
      <c r="L49" s="26"/>
      <c r="M49" s="30">
        <v>46028</v>
      </c>
      <c r="N49" s="27"/>
      <c r="O49" s="26"/>
      <c r="P49" s="30">
        <v>46056</v>
      </c>
      <c r="Q49" s="375"/>
    </row>
    <row r="50" spans="2:17" s="4" customFormat="1" ht="19.7" customHeight="1">
      <c r="B50" s="27">
        <v>8</v>
      </c>
      <c r="C50" s="715" t="s">
        <v>175</v>
      </c>
      <c r="D50" s="715" t="s">
        <v>175</v>
      </c>
      <c r="E50" s="108" t="s">
        <v>3388</v>
      </c>
      <c r="F50" s="62">
        <v>6</v>
      </c>
      <c r="G50" s="708">
        <v>48</v>
      </c>
      <c r="H50" s="709">
        <f t="shared" si="0"/>
        <v>288</v>
      </c>
      <c r="I50" s="710"/>
      <c r="J50" s="69" t="s">
        <v>4343</v>
      </c>
      <c r="K50" s="47" t="s">
        <v>4857</v>
      </c>
      <c r="L50" s="26"/>
      <c r="M50" s="30">
        <v>46028</v>
      </c>
      <c r="N50" s="27"/>
      <c r="O50" s="26"/>
      <c r="P50" s="30">
        <v>46056</v>
      </c>
      <c r="Q50" s="375"/>
    </row>
    <row r="51" spans="2:17" s="4" customFormat="1" ht="19.7" customHeight="1">
      <c r="B51" s="27">
        <v>8</v>
      </c>
      <c r="C51" s="715" t="s">
        <v>175</v>
      </c>
      <c r="D51" s="715" t="s">
        <v>175</v>
      </c>
      <c r="E51" s="1758" t="s">
        <v>4897</v>
      </c>
      <c r="F51" s="1759">
        <v>2</v>
      </c>
      <c r="G51" s="708">
        <v>160</v>
      </c>
      <c r="H51" s="709">
        <f t="shared" si="0"/>
        <v>320</v>
      </c>
      <c r="I51" s="710"/>
      <c r="J51" s="378" t="s">
        <v>4316</v>
      </c>
      <c r="K51" s="47" t="s">
        <v>4857</v>
      </c>
      <c r="L51" s="26"/>
      <c r="M51" s="30">
        <v>46028</v>
      </c>
      <c r="N51" s="27"/>
      <c r="O51" s="26"/>
      <c r="P51" s="30">
        <v>46056</v>
      </c>
      <c r="Q51" s="375"/>
    </row>
    <row r="52" spans="2:17" s="4" customFormat="1" ht="19.7" customHeight="1">
      <c r="B52" s="27">
        <v>8</v>
      </c>
      <c r="C52" s="715" t="s">
        <v>175</v>
      </c>
      <c r="D52" s="715" t="s">
        <v>175</v>
      </c>
      <c r="E52" s="108" t="s">
        <v>3483</v>
      </c>
      <c r="F52" s="62">
        <v>2</v>
      </c>
      <c r="G52" s="708">
        <v>15</v>
      </c>
      <c r="H52" s="709">
        <f t="shared" si="0"/>
        <v>30</v>
      </c>
      <c r="I52" s="710"/>
      <c r="J52" s="69" t="s">
        <v>1895</v>
      </c>
      <c r="K52" s="47" t="s">
        <v>4857</v>
      </c>
      <c r="L52" s="26"/>
      <c r="M52" s="30">
        <v>46028</v>
      </c>
      <c r="N52" s="27"/>
      <c r="O52" s="26"/>
      <c r="P52" s="30">
        <v>46056</v>
      </c>
      <c r="Q52" s="375"/>
    </row>
    <row r="53" spans="2:17" s="4" customFormat="1" ht="19.7" customHeight="1">
      <c r="B53" s="27">
        <v>8</v>
      </c>
      <c r="C53" s="715" t="s">
        <v>1853</v>
      </c>
      <c r="D53" s="715" t="s">
        <v>175</v>
      </c>
      <c r="E53" s="108" t="s">
        <v>4898</v>
      </c>
      <c r="F53" s="62">
        <v>2</v>
      </c>
      <c r="G53" s="708">
        <v>2446</v>
      </c>
      <c r="H53" s="709">
        <f t="shared" si="0"/>
        <v>4892</v>
      </c>
      <c r="I53" s="710"/>
      <c r="J53" s="148" t="s">
        <v>4899</v>
      </c>
      <c r="K53" s="47" t="s">
        <v>4857</v>
      </c>
      <c r="L53" s="26"/>
      <c r="M53" s="30">
        <v>46028</v>
      </c>
      <c r="N53" s="27"/>
      <c r="O53" s="26"/>
      <c r="P53" s="30">
        <v>46056</v>
      </c>
      <c r="Q53" s="375"/>
    </row>
    <row r="54" spans="2:17" s="4" customFormat="1" ht="19.7" customHeight="1">
      <c r="B54" s="27">
        <v>8</v>
      </c>
      <c r="C54" s="715" t="s">
        <v>1853</v>
      </c>
      <c r="D54" s="715" t="s">
        <v>175</v>
      </c>
      <c r="E54" s="108" t="s">
        <v>4900</v>
      </c>
      <c r="F54" s="62">
        <v>2</v>
      </c>
      <c r="G54" s="708">
        <v>3580</v>
      </c>
      <c r="H54" s="709">
        <f t="shared" si="0"/>
        <v>7160</v>
      </c>
      <c r="I54" s="710"/>
      <c r="J54" s="148" t="s">
        <v>4901</v>
      </c>
      <c r="K54" s="47" t="s">
        <v>4857</v>
      </c>
      <c r="L54" s="26"/>
      <c r="M54" s="30">
        <v>46028</v>
      </c>
      <c r="N54" s="27"/>
      <c r="O54" s="26"/>
      <c r="P54" s="30">
        <v>46056</v>
      </c>
      <c r="Q54" s="375"/>
    </row>
    <row r="55" spans="2:17" s="4" customFormat="1" ht="19.7" customHeight="1">
      <c r="B55" s="27"/>
      <c r="C55" s="27"/>
      <c r="D55" s="27"/>
      <c r="E55" s="108"/>
      <c r="F55" s="1757"/>
      <c r="G55" s="139">
        <v>0</v>
      </c>
      <c r="H55" s="139">
        <f t="shared" si="0"/>
        <v>0</v>
      </c>
      <c r="I55" s="28"/>
      <c r="J55" s="40"/>
      <c r="K55" s="47"/>
      <c r="L55" s="26"/>
      <c r="M55" s="30"/>
      <c r="N55" s="27"/>
      <c r="O55" s="26"/>
      <c r="P55" s="30"/>
      <c r="Q55" s="375"/>
    </row>
    <row r="56" spans="2:17" s="4" customFormat="1" ht="19.7" customHeight="1">
      <c r="B56" s="27"/>
      <c r="C56" s="715"/>
      <c r="D56" s="715"/>
      <c r="E56" s="108"/>
      <c r="F56" s="1757"/>
      <c r="G56" s="708">
        <v>0</v>
      </c>
      <c r="H56" s="709">
        <f t="shared" si="0"/>
        <v>0</v>
      </c>
      <c r="I56" s="710"/>
      <c r="J56" s="69"/>
      <c r="K56" s="47"/>
      <c r="L56" s="26"/>
      <c r="M56" s="30"/>
      <c r="N56" s="27"/>
      <c r="O56" s="26"/>
      <c r="P56" s="30"/>
      <c r="Q56" s="375"/>
    </row>
    <row r="57" spans="2:17" s="4" customFormat="1" ht="19.7" customHeight="1">
      <c r="B57" s="27">
        <v>9</v>
      </c>
      <c r="C57" s="715"/>
      <c r="D57" s="715"/>
      <c r="E57" s="108" t="s">
        <v>1071</v>
      </c>
      <c r="F57" s="1757">
        <v>34</v>
      </c>
      <c r="G57" s="768">
        <v>5000</v>
      </c>
      <c r="H57" s="709">
        <f t="shared" si="0"/>
        <v>170000</v>
      </c>
      <c r="I57" s="710"/>
      <c r="J57" s="69"/>
      <c r="K57" s="47"/>
      <c r="L57" s="26"/>
      <c r="M57" s="30"/>
      <c r="N57" s="27"/>
      <c r="O57" s="26"/>
      <c r="P57" s="30"/>
      <c r="Q57" s="375"/>
    </row>
    <row r="58" spans="2:17" s="4" customFormat="1" ht="19.7" customHeight="1">
      <c r="B58" s="27">
        <v>9</v>
      </c>
      <c r="C58" s="715"/>
      <c r="D58" s="715"/>
      <c r="E58" s="108" t="s">
        <v>1072</v>
      </c>
      <c r="F58" s="1757">
        <v>20</v>
      </c>
      <c r="G58" s="768">
        <v>5000</v>
      </c>
      <c r="H58" s="709">
        <f t="shared" si="0"/>
        <v>100000</v>
      </c>
      <c r="I58" s="710"/>
      <c r="J58" s="69"/>
      <c r="K58" s="47"/>
      <c r="L58" s="26"/>
      <c r="M58" s="30"/>
      <c r="N58" s="27"/>
      <c r="O58" s="26"/>
      <c r="P58" s="30"/>
      <c r="Q58" s="375"/>
    </row>
    <row r="59" spans="2:17" s="4" customFormat="1" ht="19.7" customHeight="1">
      <c r="B59" s="27"/>
      <c r="C59" s="27"/>
      <c r="D59" s="27"/>
      <c r="E59" s="108"/>
      <c r="F59" s="1757"/>
      <c r="G59" s="139">
        <v>0</v>
      </c>
      <c r="H59" s="139">
        <f t="shared" si="0"/>
        <v>0</v>
      </c>
      <c r="I59" s="28"/>
      <c r="J59" s="40"/>
      <c r="K59" s="47"/>
      <c r="L59" s="26"/>
      <c r="M59" s="30"/>
      <c r="N59" s="27"/>
      <c r="O59" s="26"/>
      <c r="P59" s="30"/>
      <c r="Q59" s="375"/>
    </row>
    <row r="60" spans="2:17" s="4" customFormat="1" ht="19.7" customHeight="1">
      <c r="B60" s="27"/>
      <c r="C60" s="27"/>
      <c r="D60" s="27"/>
      <c r="E60" s="108"/>
      <c r="F60" s="1757"/>
      <c r="G60" s="139">
        <v>0</v>
      </c>
      <c r="H60" s="139">
        <f t="shared" si="0"/>
        <v>0</v>
      </c>
      <c r="I60" s="28"/>
      <c r="J60" s="40"/>
      <c r="K60" s="47"/>
      <c r="L60" s="26"/>
      <c r="M60" s="30"/>
      <c r="N60" s="27"/>
      <c r="O60" s="26"/>
      <c r="P60" s="30"/>
      <c r="Q60" s="375"/>
    </row>
    <row r="61" spans="2:17" s="4" customFormat="1" ht="19.7" customHeight="1">
      <c r="B61" s="27"/>
      <c r="C61" s="27"/>
      <c r="D61" s="27"/>
      <c r="E61" s="108"/>
      <c r="F61" s="1757"/>
      <c r="G61" s="139">
        <v>0</v>
      </c>
      <c r="H61" s="139">
        <f t="shared" si="0"/>
        <v>0</v>
      </c>
      <c r="I61" s="28"/>
      <c r="J61" s="40"/>
      <c r="K61" s="26"/>
      <c r="L61" s="26"/>
      <c r="M61" s="30"/>
      <c r="N61" s="27"/>
      <c r="O61" s="26"/>
      <c r="P61" s="30"/>
      <c r="Q61" s="375"/>
    </row>
    <row r="62" spans="2:17" s="4" customFormat="1" ht="19.7" customHeight="1">
      <c r="B62" s="66"/>
      <c r="C62" s="66"/>
      <c r="D62" s="66"/>
      <c r="E62" s="1650"/>
      <c r="F62" s="993"/>
      <c r="G62" s="708">
        <v>0</v>
      </c>
      <c r="H62" s="709">
        <f t="shared" si="0"/>
        <v>0</v>
      </c>
      <c r="I62" s="710"/>
      <c r="J62" s="69"/>
      <c r="K62" s="26"/>
      <c r="L62" s="26"/>
      <c r="M62" s="30"/>
      <c r="N62" s="27"/>
      <c r="O62" s="26"/>
      <c r="P62" s="30"/>
      <c r="Q62" s="375"/>
    </row>
    <row r="63" spans="2:17" s="4" customFormat="1" ht="19.7" customHeight="1">
      <c r="B63" s="27"/>
      <c r="C63" s="202"/>
      <c r="D63" s="202"/>
      <c r="E63" s="148"/>
      <c r="F63" s="993"/>
      <c r="G63" s="708">
        <v>0</v>
      </c>
      <c r="H63" s="709">
        <f>F63*G63</f>
        <v>0</v>
      </c>
      <c r="I63" s="710"/>
      <c r="J63" s="69"/>
      <c r="K63" s="26"/>
      <c r="L63" s="26"/>
      <c r="M63" s="30"/>
      <c r="N63" s="27"/>
      <c r="O63" s="26"/>
      <c r="P63" s="30"/>
      <c r="Q63" s="375"/>
    </row>
    <row r="64" spans="2:17" s="4" customFormat="1" ht="19.7" customHeight="1">
      <c r="B64" s="27"/>
      <c r="C64" s="202"/>
      <c r="D64" s="202"/>
      <c r="E64" s="148"/>
      <c r="F64" s="993"/>
      <c r="G64" s="708">
        <v>0</v>
      </c>
      <c r="H64" s="709">
        <f>F64*G64</f>
        <v>0</v>
      </c>
      <c r="I64" s="710"/>
      <c r="J64" s="69"/>
      <c r="K64" s="26"/>
      <c r="L64" s="26"/>
      <c r="M64" s="30"/>
      <c r="N64" s="27"/>
      <c r="O64" s="26"/>
      <c r="P64" s="30"/>
      <c r="Q64" s="375"/>
    </row>
    <row r="65" spans="2:17" s="4" customFormat="1" ht="19.7" customHeight="1">
      <c r="B65" s="27"/>
      <c r="C65" s="27"/>
      <c r="D65" s="27"/>
      <c r="E65" s="108"/>
      <c r="F65" s="1757"/>
      <c r="G65" s="139">
        <v>0</v>
      </c>
      <c r="H65" s="139">
        <f>F65*G65</f>
        <v>0</v>
      </c>
      <c r="I65" s="28"/>
      <c r="J65" s="40"/>
      <c r="K65" s="26"/>
      <c r="L65" s="26"/>
      <c r="M65" s="30"/>
      <c r="N65" s="27"/>
      <c r="O65" s="26"/>
      <c r="P65" s="30"/>
      <c r="Q65" s="375"/>
    </row>
    <row r="66" spans="2:17" s="4" customFormat="1" ht="19.7" customHeight="1">
      <c r="B66" s="27"/>
      <c r="C66" s="27"/>
      <c r="D66" s="27"/>
      <c r="E66" s="108"/>
      <c r="F66" s="1757"/>
      <c r="G66" s="139">
        <v>0</v>
      </c>
      <c r="H66" s="139">
        <f>F66*G66</f>
        <v>0</v>
      </c>
      <c r="I66" s="28"/>
      <c r="J66" s="40"/>
      <c r="K66" s="26"/>
      <c r="L66" s="26"/>
      <c r="M66" s="30"/>
      <c r="N66" s="27"/>
      <c r="O66" s="26"/>
      <c r="P66" s="30"/>
      <c r="Q66" s="375"/>
    </row>
    <row r="67" spans="2:17" s="4" customFormat="1" ht="19.7" customHeight="1">
      <c r="B67" s="27"/>
      <c r="C67" s="27"/>
      <c r="D67" s="27"/>
      <c r="E67" s="108"/>
      <c r="F67" s="1757"/>
      <c r="G67" s="139">
        <v>0</v>
      </c>
      <c r="H67" s="139">
        <f>F67*G67</f>
        <v>0</v>
      </c>
      <c r="I67" s="28"/>
      <c r="J67" s="40"/>
      <c r="K67" s="26"/>
      <c r="L67" s="26"/>
      <c r="M67" s="30"/>
      <c r="N67" s="27"/>
      <c r="O67" s="26"/>
      <c r="P67" s="30"/>
      <c r="Q67" s="375"/>
    </row>
    <row r="68" spans="2:17">
      <c r="G68" s="10"/>
      <c r="H68" s="10"/>
    </row>
  </sheetData>
  <autoFilter ref="B8:O67" xr:uid="{F9DD134C-679D-4B9C-880D-F544296D99B0}"/>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938D-1B29-4B1B-AD2B-9FCD90E85492}">
  <dimension ref="B2:R34"/>
  <sheetViews>
    <sheetView zoomScale="85" zoomScaleNormal="85" workbookViewId="0">
      <pane xSplit="10" ySplit="8" topLeftCell="L9" activePane="bottomRight" state="frozen"/>
      <selection pane="topRight" activeCell="K1" sqref="K1"/>
      <selection pane="bottomLeft" activeCell="A9" sqref="A9"/>
      <selection pane="bottomRight" activeCell="Q11" sqref="Q11:Q12"/>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24.37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24.37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24.37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24.37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24.37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24.37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24.37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24.37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24.37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24.37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24.37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24.37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24.37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24.37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24.37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24.37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24.37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24.37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24.37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24.37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24.37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24.37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24.37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24.37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24.37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24.37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24.37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24.37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24.37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24.37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24.37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24.37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24.37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24.37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24.37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24.37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24.37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24.37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24.37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24.37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24.37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24.37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24.37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24.37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24.37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24.37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24.37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24.37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24.37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24.37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24.37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24.37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24.37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24.37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24.37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24.37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24.37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24.37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24.37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24.37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24.37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24.37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24.37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24.37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8" ht="20.100000000000001" customHeight="1">
      <c r="B2" s="737" t="s">
        <v>0</v>
      </c>
      <c r="C2" s="737"/>
      <c r="D2" s="737"/>
      <c r="E2" s="738" t="s">
        <v>4902</v>
      </c>
      <c r="G2" s="5" t="s">
        <v>2</v>
      </c>
      <c r="H2" s="6"/>
      <c r="I2" s="7"/>
      <c r="J2" s="740">
        <f>SUM(H:H)</f>
        <v>320000</v>
      </c>
    </row>
    <row r="3" spans="2:18" ht="20.100000000000001" customHeight="1">
      <c r="B3" s="737" t="s">
        <v>3</v>
      </c>
      <c r="C3" s="737"/>
      <c r="D3" s="737"/>
      <c r="E3" s="738" t="s">
        <v>4903</v>
      </c>
    </row>
    <row r="4" spans="2:18" ht="20.100000000000001" customHeight="1">
      <c r="B4" s="737" t="s">
        <v>996</v>
      </c>
      <c r="C4" s="737"/>
      <c r="D4" s="737"/>
      <c r="E4" s="745" t="s">
        <v>4904</v>
      </c>
      <c r="G4" s="737" t="s">
        <v>41</v>
      </c>
      <c r="H4" s="737"/>
      <c r="I4" s="737"/>
      <c r="J4" s="746"/>
      <c r="K4" s="747"/>
    </row>
    <row r="5" spans="2:18" ht="20.100000000000001" customHeight="1">
      <c r="B5" s="737" t="s">
        <v>9</v>
      </c>
      <c r="C5" s="737"/>
      <c r="D5" s="737"/>
      <c r="E5" s="748">
        <v>46129</v>
      </c>
      <c r="G5" s="737"/>
      <c r="H5" s="737"/>
      <c r="I5" s="737"/>
      <c r="J5" s="749"/>
      <c r="K5" s="750"/>
    </row>
    <row r="6" spans="2:18" ht="20.100000000000001" customHeight="1">
      <c r="B6" s="737" t="s">
        <v>10</v>
      </c>
      <c r="C6" s="737"/>
      <c r="D6" s="737"/>
      <c r="E6" s="748"/>
      <c r="G6" s="737"/>
      <c r="H6" s="737"/>
      <c r="I6" s="737"/>
      <c r="J6" s="751"/>
      <c r="K6" s="752"/>
    </row>
    <row r="8" spans="2:18"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8" s="741" customFormat="1" ht="19.7" customHeight="1">
      <c r="B9" s="499"/>
      <c r="C9" s="499"/>
      <c r="D9" s="499"/>
      <c r="E9" s="706"/>
      <c r="F9" s="707"/>
      <c r="G9" s="708">
        <v>0</v>
      </c>
      <c r="H9" s="709">
        <f t="shared" ref="H9:H30" si="0">F9*G9</f>
        <v>0</v>
      </c>
      <c r="I9" s="710"/>
      <c r="J9" s="281"/>
      <c r="K9" s="281"/>
      <c r="L9" s="281"/>
      <c r="M9" s="499"/>
      <c r="N9" s="499"/>
      <c r="O9" s="281"/>
      <c r="P9" s="753"/>
      <c r="Q9" s="754"/>
    </row>
    <row r="10" spans="2:18" s="767" customFormat="1" ht="19.7" customHeight="1">
      <c r="B10" s="705" t="s">
        <v>2101</v>
      </c>
      <c r="C10" s="293" t="s">
        <v>2107</v>
      </c>
      <c r="D10" s="293" t="s">
        <v>2107</v>
      </c>
      <c r="E10" s="1640" t="s">
        <v>4905</v>
      </c>
      <c r="F10" s="285">
        <v>2</v>
      </c>
      <c r="G10" s="759">
        <v>150000</v>
      </c>
      <c r="H10" s="760">
        <f t="shared" si="0"/>
        <v>300000</v>
      </c>
      <c r="I10" s="761"/>
      <c r="J10" s="223" t="s">
        <v>4906</v>
      </c>
      <c r="K10" s="762" t="s">
        <v>2104</v>
      </c>
      <c r="L10" s="762"/>
      <c r="M10" s="763">
        <v>46016</v>
      </c>
      <c r="N10" s="705" t="s">
        <v>2105</v>
      </c>
      <c r="O10" s="764">
        <v>46044</v>
      </c>
      <c r="P10" s="765"/>
      <c r="Q10" s="766">
        <v>46030</v>
      </c>
      <c r="R10" s="767" t="s">
        <v>4907</v>
      </c>
    </row>
    <row r="11" spans="2:18" s="767" customFormat="1" ht="19.7" customHeight="1">
      <c r="B11" s="705"/>
      <c r="C11" s="293"/>
      <c r="D11" s="293"/>
      <c r="E11" s="1760" t="s">
        <v>4908</v>
      </c>
      <c r="F11" s="285">
        <v>2</v>
      </c>
      <c r="G11" s="759">
        <v>0</v>
      </c>
      <c r="H11" s="760">
        <f t="shared" si="0"/>
        <v>0</v>
      </c>
      <c r="I11" s="761"/>
      <c r="J11" s="223" t="s">
        <v>4906</v>
      </c>
      <c r="K11" s="762" t="s">
        <v>2104</v>
      </c>
      <c r="L11" s="762"/>
      <c r="M11" s="763">
        <v>46016</v>
      </c>
      <c r="N11" s="705" t="s">
        <v>2105</v>
      </c>
      <c r="O11" s="764">
        <v>46044</v>
      </c>
      <c r="P11" s="765"/>
      <c r="Q11" s="766">
        <v>46030</v>
      </c>
      <c r="R11" s="767" t="s">
        <v>4909</v>
      </c>
    </row>
    <row r="12" spans="2:18" s="767" customFormat="1" ht="19.7" customHeight="1">
      <c r="B12" s="705" t="s">
        <v>2101</v>
      </c>
      <c r="C12" s="293" t="s">
        <v>2107</v>
      </c>
      <c r="D12" s="293" t="s">
        <v>2107</v>
      </c>
      <c r="E12" s="758" t="s">
        <v>4910</v>
      </c>
      <c r="F12" s="285">
        <v>2</v>
      </c>
      <c r="G12" s="759">
        <v>10000</v>
      </c>
      <c r="H12" s="760">
        <f>F12*G12</f>
        <v>20000</v>
      </c>
      <c r="I12" s="761"/>
      <c r="J12" s="223" t="s">
        <v>4906</v>
      </c>
      <c r="K12" s="762" t="s">
        <v>2104</v>
      </c>
      <c r="L12" s="762"/>
      <c r="M12" s="763">
        <v>46016</v>
      </c>
      <c r="N12" s="705" t="s">
        <v>2105</v>
      </c>
      <c r="O12" s="764">
        <v>45679</v>
      </c>
      <c r="P12" s="765"/>
      <c r="Q12" s="766">
        <v>46030</v>
      </c>
      <c r="R12" s="767" t="s">
        <v>4911</v>
      </c>
    </row>
    <row r="13" spans="2:18" ht="19.7" customHeight="1">
      <c r="B13" s="499"/>
      <c r="C13" s="27"/>
      <c r="D13" s="27"/>
      <c r="E13" s="757"/>
      <c r="F13" s="67"/>
      <c r="G13" s="708"/>
      <c r="H13" s="709">
        <f t="shared" si="0"/>
        <v>0</v>
      </c>
      <c r="I13" s="710"/>
      <c r="J13" s="69"/>
      <c r="K13" s="281"/>
      <c r="L13" s="281"/>
      <c r="M13" s="753"/>
      <c r="N13" s="499"/>
      <c r="O13" s="755"/>
      <c r="P13" s="756"/>
      <c r="Q13" s="754"/>
    </row>
    <row r="14" spans="2:18" ht="19.7" customHeight="1">
      <c r="B14" s="499"/>
      <c r="C14" s="27"/>
      <c r="D14" s="27"/>
      <c r="E14" s="148"/>
      <c r="F14" s="67"/>
      <c r="G14" s="708"/>
      <c r="H14" s="709">
        <f t="shared" si="0"/>
        <v>0</v>
      </c>
      <c r="I14" s="710"/>
      <c r="J14" s="69"/>
      <c r="K14" s="281"/>
      <c r="L14" s="281"/>
      <c r="M14" s="753"/>
      <c r="N14" s="499"/>
      <c r="O14" s="755"/>
      <c r="P14" s="756"/>
      <c r="Q14" s="754"/>
    </row>
    <row r="15" spans="2:18" ht="19.7" customHeight="1">
      <c r="B15" s="499"/>
      <c r="C15" s="27"/>
      <c r="D15" s="27"/>
      <c r="E15" s="148"/>
      <c r="F15" s="67"/>
      <c r="G15" s="708"/>
      <c r="H15" s="709">
        <f t="shared" si="0"/>
        <v>0</v>
      </c>
      <c r="I15" s="710"/>
      <c r="J15" s="69"/>
      <c r="K15" s="281"/>
      <c r="L15" s="281"/>
      <c r="M15" s="753"/>
      <c r="N15" s="499"/>
      <c r="O15" s="755"/>
      <c r="P15" s="756"/>
      <c r="Q15" s="754"/>
    </row>
    <row r="16" spans="2:18" ht="19.7" customHeight="1">
      <c r="B16" s="499"/>
      <c r="C16" s="27"/>
      <c r="D16" s="27"/>
      <c r="E16" s="148"/>
      <c r="F16" s="67"/>
      <c r="G16" s="708"/>
      <c r="H16" s="709">
        <f t="shared" si="0"/>
        <v>0</v>
      </c>
      <c r="I16" s="710"/>
      <c r="J16" s="69"/>
      <c r="K16" s="281"/>
      <c r="L16" s="281"/>
      <c r="M16" s="753"/>
      <c r="N16" s="499"/>
      <c r="O16" s="755"/>
      <c r="P16" s="756"/>
      <c r="Q16" s="754"/>
    </row>
    <row r="17" spans="2:18" ht="19.7" customHeight="1">
      <c r="B17" s="499"/>
      <c r="C17" s="27"/>
      <c r="D17" s="27"/>
      <c r="E17" s="148"/>
      <c r="F17" s="67"/>
      <c r="G17" s="708"/>
      <c r="H17" s="709">
        <f t="shared" si="0"/>
        <v>0</v>
      </c>
      <c r="I17" s="710"/>
      <c r="J17" s="69"/>
      <c r="K17" s="281"/>
      <c r="L17" s="281"/>
      <c r="M17" s="753"/>
      <c r="N17" s="499"/>
      <c r="O17" s="755"/>
      <c r="P17" s="756"/>
      <c r="Q17" s="754"/>
    </row>
    <row r="18" spans="2:18" ht="19.7" customHeight="1">
      <c r="B18" s="499"/>
      <c r="C18" s="27"/>
      <c r="D18" s="27"/>
      <c r="E18" s="148"/>
      <c r="F18" s="67"/>
      <c r="G18" s="708"/>
      <c r="H18" s="709">
        <f>F18*G18</f>
        <v>0</v>
      </c>
      <c r="I18" s="710"/>
      <c r="J18" s="69"/>
      <c r="K18" s="281"/>
      <c r="L18" s="281"/>
      <c r="M18" s="753"/>
      <c r="N18" s="499"/>
      <c r="O18" s="755"/>
      <c r="P18" s="756"/>
      <c r="Q18" s="754"/>
    </row>
    <row r="19" spans="2:18" ht="19.7" customHeight="1">
      <c r="B19" s="499"/>
      <c r="C19" s="27"/>
      <c r="D19" s="27"/>
      <c r="E19" s="148"/>
      <c r="F19" s="67"/>
      <c r="G19" s="708"/>
      <c r="H19" s="709">
        <f>F19*G19</f>
        <v>0</v>
      </c>
      <c r="I19" s="710"/>
      <c r="J19" s="69"/>
      <c r="K19" s="281"/>
      <c r="L19" s="281"/>
      <c r="M19" s="753"/>
      <c r="N19" s="499"/>
      <c r="O19" s="755"/>
      <c r="P19" s="756"/>
      <c r="Q19" s="754"/>
    </row>
    <row r="20" spans="2:18" ht="19.7" customHeight="1">
      <c r="B20" s="499"/>
      <c r="C20" s="27"/>
      <c r="D20" s="27"/>
      <c r="E20" s="148"/>
      <c r="F20" s="67"/>
      <c r="G20" s="708"/>
      <c r="H20" s="709">
        <f>F20*G20</f>
        <v>0</v>
      </c>
      <c r="I20" s="710"/>
      <c r="J20" s="69"/>
      <c r="K20" s="281"/>
      <c r="L20" s="281"/>
      <c r="M20" s="753"/>
      <c r="N20" s="499"/>
      <c r="O20" s="755"/>
      <c r="P20" s="756"/>
      <c r="Q20" s="754"/>
    </row>
    <row r="21" spans="2:18" ht="19.7" customHeight="1">
      <c r="B21" s="499"/>
      <c r="C21" s="202"/>
      <c r="D21" s="202"/>
      <c r="E21" s="148"/>
      <c r="F21" s="67"/>
      <c r="G21" s="708"/>
      <c r="H21" s="709">
        <f>F21*G21</f>
        <v>0</v>
      </c>
      <c r="I21" s="710"/>
      <c r="J21" s="69"/>
      <c r="K21" s="281"/>
      <c r="L21" s="281"/>
      <c r="M21" s="753"/>
      <c r="N21" s="499"/>
      <c r="O21" s="755"/>
      <c r="P21" s="756"/>
      <c r="Q21" s="754"/>
      <c r="R21" s="771"/>
    </row>
    <row r="22" spans="2:18" ht="19.7" customHeight="1">
      <c r="B22" s="499"/>
      <c r="C22" s="202"/>
      <c r="D22" s="202"/>
      <c r="E22" s="148"/>
      <c r="F22" s="67"/>
      <c r="G22" s="708"/>
      <c r="H22" s="709">
        <f t="shared" si="0"/>
        <v>0</v>
      </c>
      <c r="I22" s="710"/>
      <c r="J22" s="69"/>
      <c r="K22" s="281"/>
      <c r="L22" s="281"/>
      <c r="M22" s="753"/>
      <c r="N22" s="499"/>
      <c r="O22" s="755"/>
      <c r="P22" s="756"/>
      <c r="Q22" s="754"/>
    </row>
    <row r="23" spans="2:18" ht="19.7" customHeight="1">
      <c r="B23" s="499"/>
      <c r="C23" s="202"/>
      <c r="D23" s="202"/>
      <c r="E23" s="148"/>
      <c r="F23" s="67"/>
      <c r="G23" s="708"/>
      <c r="H23" s="709">
        <f t="shared" si="0"/>
        <v>0</v>
      </c>
      <c r="I23" s="710"/>
      <c r="J23" s="69"/>
      <c r="K23" s="281"/>
      <c r="L23" s="281"/>
      <c r="M23" s="753"/>
      <c r="N23" s="499"/>
      <c r="O23" s="755"/>
      <c r="P23" s="756"/>
      <c r="Q23" s="754"/>
    </row>
    <row r="24" spans="2:18" ht="19.7" customHeight="1">
      <c r="B24" s="499"/>
      <c r="C24" s="202"/>
      <c r="D24" s="202"/>
      <c r="E24" s="148"/>
      <c r="F24" s="67"/>
      <c r="G24" s="708">
        <v>0</v>
      </c>
      <c r="H24" s="709">
        <f t="shared" si="0"/>
        <v>0</v>
      </c>
      <c r="I24" s="710"/>
      <c r="J24" s="69"/>
      <c r="K24" s="281"/>
      <c r="L24" s="281"/>
      <c r="M24" s="753"/>
      <c r="N24" s="499"/>
      <c r="O24" s="755"/>
      <c r="P24" s="756"/>
      <c r="Q24" s="754"/>
    </row>
    <row r="25" spans="2:18" ht="19.7" customHeight="1">
      <c r="B25" s="499"/>
      <c r="C25" s="202"/>
      <c r="D25" s="202"/>
      <c r="E25" s="148" t="s">
        <v>2109</v>
      </c>
      <c r="F25" s="67"/>
      <c r="G25" s="768">
        <v>5000</v>
      </c>
      <c r="H25" s="709">
        <f t="shared" si="0"/>
        <v>0</v>
      </c>
      <c r="I25" s="710"/>
      <c r="J25" s="69"/>
      <c r="K25" s="281"/>
      <c r="L25" s="281"/>
      <c r="M25" s="753"/>
      <c r="N25" s="499"/>
      <c r="O25" s="755"/>
      <c r="P25" s="756"/>
      <c r="Q25" s="754"/>
    </row>
    <row r="26" spans="2:18" ht="19.7" customHeight="1">
      <c r="B26" s="499"/>
      <c r="C26" s="499"/>
      <c r="D26" s="499"/>
      <c r="E26" s="148" t="s">
        <v>2110</v>
      </c>
      <c r="F26" s="67"/>
      <c r="G26" s="768">
        <v>5000</v>
      </c>
      <c r="H26" s="709">
        <f t="shared" si="0"/>
        <v>0</v>
      </c>
      <c r="I26" s="710"/>
      <c r="J26" s="69"/>
      <c r="K26" s="281"/>
      <c r="L26" s="281"/>
      <c r="M26" s="753"/>
      <c r="N26" s="499"/>
      <c r="O26" s="755"/>
      <c r="P26" s="756"/>
      <c r="Q26" s="754"/>
    </row>
    <row r="27" spans="2:18" ht="19.7" customHeight="1">
      <c r="B27" s="499"/>
      <c r="C27" s="202"/>
      <c r="D27" s="202"/>
      <c r="E27" s="148" t="s">
        <v>2111</v>
      </c>
      <c r="F27" s="67"/>
      <c r="G27" s="768">
        <v>5000</v>
      </c>
      <c r="H27" s="709">
        <f t="shared" si="0"/>
        <v>0</v>
      </c>
      <c r="I27" s="710"/>
      <c r="J27" s="69"/>
      <c r="K27" s="281"/>
      <c r="L27" s="281"/>
      <c r="M27" s="753"/>
      <c r="N27" s="499"/>
      <c r="O27" s="755"/>
      <c r="P27" s="756"/>
      <c r="Q27" s="754"/>
    </row>
    <row r="28" spans="2:18" ht="19.7" customHeight="1">
      <c r="B28" s="499"/>
      <c r="C28" s="202"/>
      <c r="D28" s="202"/>
      <c r="E28" s="148"/>
      <c r="F28" s="67"/>
      <c r="G28" s="708">
        <v>0</v>
      </c>
      <c r="H28" s="709">
        <f t="shared" si="0"/>
        <v>0</v>
      </c>
      <c r="I28" s="710"/>
      <c r="J28" s="69"/>
      <c r="K28" s="281"/>
      <c r="L28" s="281"/>
      <c r="M28" s="753"/>
      <c r="N28" s="499"/>
      <c r="O28" s="755"/>
      <c r="P28" s="756"/>
      <c r="Q28" s="754"/>
    </row>
    <row r="29" spans="2:18" ht="19.7" customHeight="1">
      <c r="B29" s="499"/>
      <c r="C29" s="202"/>
      <c r="D29" s="202"/>
      <c r="E29" s="148"/>
      <c r="F29" s="67"/>
      <c r="G29" s="708">
        <v>0</v>
      </c>
      <c r="H29" s="709">
        <f t="shared" si="0"/>
        <v>0</v>
      </c>
      <c r="I29" s="710"/>
      <c r="J29" s="69"/>
      <c r="K29" s="281"/>
      <c r="L29" s="281"/>
      <c r="M29" s="753"/>
      <c r="N29" s="499"/>
      <c r="O29" s="755"/>
      <c r="P29" s="756"/>
      <c r="Q29" s="754"/>
    </row>
    <row r="30" spans="2:18" ht="19.7" customHeight="1">
      <c r="B30" s="499"/>
      <c r="C30" s="499"/>
      <c r="D30" s="499"/>
      <c r="E30" s="148"/>
      <c r="F30" s="67"/>
      <c r="G30" s="708">
        <v>0</v>
      </c>
      <c r="H30" s="709">
        <f t="shared" si="0"/>
        <v>0</v>
      </c>
      <c r="I30" s="710"/>
      <c r="J30" s="69"/>
      <c r="K30" s="281"/>
      <c r="L30" s="281"/>
      <c r="M30" s="753"/>
      <c r="N30" s="499"/>
      <c r="O30" s="755"/>
      <c r="P30" s="756"/>
      <c r="Q30" s="754"/>
    </row>
    <row r="31" spans="2:18" ht="19.7" customHeight="1"/>
    <row r="32" spans="2:18" ht="19.7" customHeight="1"/>
    <row r="33" ht="19.7" customHeight="1"/>
    <row r="34"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9651A-9508-47B0-BC2A-3386293739B4}">
  <dimension ref="B2:S62"/>
  <sheetViews>
    <sheetView zoomScale="85" zoomScaleNormal="85" workbookViewId="0">
      <pane xSplit="10" ySplit="8" topLeftCell="K9" activePane="bottomRight" state="frozen"/>
      <selection pane="topRight" activeCell="K1" sqref="K1"/>
      <selection pane="bottomLeft" activeCell="A9" sqref="A9"/>
      <selection pane="bottomRight" activeCell="D39" sqref="D3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17.2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17.2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17.2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17.2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17.2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17.2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17.2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17.2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17.2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17.2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17.2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17.2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17.2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17.2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17.2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17.2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17.2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17.2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17.2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17.2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17.2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17.2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17.2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17.2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17.2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17.2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17.2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17.2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17.2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17.2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17.2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17.2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17.2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17.2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17.2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17.2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17.2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17.2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17.2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17.2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17.2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17.2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17.2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17.2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17.2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17.2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17.2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17.2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17.2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17.2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17.2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17.2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17.2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17.2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17.2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17.2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17.2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17.2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17.2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17.2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17.2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17.2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17.2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17.2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38" t="s">
        <v>2112</v>
      </c>
      <c r="G2" s="5" t="s">
        <v>2</v>
      </c>
      <c r="H2" s="6"/>
      <c r="I2" s="7"/>
      <c r="J2" s="740">
        <f>SUM(H:H)</f>
        <v>2008936</v>
      </c>
    </row>
    <row r="3" spans="2:17" ht="20.100000000000001" customHeight="1">
      <c r="B3" s="737" t="s">
        <v>3</v>
      </c>
      <c r="C3" s="737"/>
      <c r="D3" s="737"/>
      <c r="E3" s="738" t="s">
        <v>2113</v>
      </c>
    </row>
    <row r="4" spans="2:17" ht="20.100000000000001" customHeight="1">
      <c r="B4" s="737" t="s">
        <v>996</v>
      </c>
      <c r="C4" s="737"/>
      <c r="D4" s="737"/>
      <c r="E4" s="769" t="s">
        <v>2114</v>
      </c>
      <c r="G4" s="737" t="s">
        <v>41</v>
      </c>
      <c r="H4" s="737"/>
      <c r="I4" s="737"/>
      <c r="J4" s="746"/>
      <c r="K4" s="747"/>
    </row>
    <row r="5" spans="2:17" ht="20.100000000000001" customHeight="1">
      <c r="B5" s="737" t="s">
        <v>9</v>
      </c>
      <c r="C5" s="737"/>
      <c r="D5" s="737"/>
      <c r="E5" s="748" t="s">
        <v>2099</v>
      </c>
      <c r="G5" s="737"/>
      <c r="H5" s="737"/>
      <c r="I5" s="737"/>
      <c r="J5" s="749"/>
      <c r="K5" s="750"/>
    </row>
    <row r="6" spans="2:17" ht="20.100000000000001" customHeight="1">
      <c r="B6" s="737" t="s">
        <v>10</v>
      </c>
      <c r="C6" s="737"/>
      <c r="D6" s="737"/>
      <c r="E6" s="748"/>
      <c r="G6" s="737"/>
      <c r="H6" s="737"/>
      <c r="I6" s="737"/>
      <c r="J6" s="751"/>
      <c r="K6" s="752"/>
    </row>
    <row r="8" spans="2:17"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7" s="741" customFormat="1" ht="19.7" customHeight="1">
      <c r="B9" s="499"/>
      <c r="C9" s="499"/>
      <c r="D9" s="499"/>
      <c r="E9" s="706"/>
      <c r="F9" s="707"/>
      <c r="G9" s="708">
        <v>0</v>
      </c>
      <c r="H9" s="709">
        <f t="shared" ref="H9:H58" si="0">F9*G9</f>
        <v>0</v>
      </c>
      <c r="I9" s="710"/>
      <c r="J9" s="281"/>
      <c r="K9" s="281"/>
      <c r="L9" s="281"/>
      <c r="M9" s="499"/>
      <c r="N9" s="499"/>
      <c r="O9" s="281"/>
      <c r="P9" s="753"/>
      <c r="Q9" s="754"/>
    </row>
    <row r="10" spans="2:17" ht="19.7" customHeight="1">
      <c r="B10" s="499" t="s">
        <v>2101</v>
      </c>
      <c r="C10" s="27" t="s">
        <v>2102</v>
      </c>
      <c r="D10" s="27" t="s">
        <v>2102</v>
      </c>
      <c r="E10" s="108" t="s">
        <v>2115</v>
      </c>
      <c r="F10" s="67"/>
      <c r="G10" s="708"/>
      <c r="H10" s="709">
        <v>0</v>
      </c>
      <c r="I10" s="710"/>
      <c r="J10" s="69"/>
      <c r="K10" s="281"/>
      <c r="L10" s="281"/>
      <c r="M10" s="753"/>
      <c r="N10" s="499"/>
      <c r="O10" s="755"/>
      <c r="P10" s="756"/>
      <c r="Q10" s="754"/>
    </row>
    <row r="11" spans="2:17" ht="19.7" customHeight="1">
      <c r="B11" s="499"/>
      <c r="C11" s="757"/>
      <c r="D11" s="27" t="s">
        <v>2116</v>
      </c>
      <c r="E11" s="757" t="s">
        <v>2117</v>
      </c>
      <c r="F11" s="67">
        <v>1</v>
      </c>
      <c r="G11" s="708">
        <v>150000</v>
      </c>
      <c r="H11" s="709">
        <f t="shared" si="0"/>
        <v>150000</v>
      </c>
      <c r="I11" s="710"/>
      <c r="J11" s="69"/>
      <c r="K11" s="281"/>
      <c r="L11" s="281"/>
      <c r="M11" s="753"/>
      <c r="N11" s="499"/>
      <c r="O11" s="755"/>
      <c r="P11" s="756"/>
      <c r="Q11" s="754"/>
    </row>
    <row r="12" spans="2:17" ht="19.7" customHeight="1">
      <c r="B12" s="499"/>
      <c r="C12" s="757"/>
      <c r="D12" s="27"/>
      <c r="E12" s="757" t="s">
        <v>2118</v>
      </c>
      <c r="F12" s="67">
        <v>1</v>
      </c>
      <c r="G12" s="708">
        <v>70000</v>
      </c>
      <c r="H12" s="709">
        <f t="shared" si="0"/>
        <v>70000</v>
      </c>
      <c r="I12" s="710"/>
      <c r="J12" s="69"/>
      <c r="K12" s="281"/>
      <c r="L12" s="281"/>
      <c r="M12" s="753"/>
      <c r="N12" s="499"/>
      <c r="O12" s="755"/>
      <c r="P12" s="756"/>
      <c r="Q12" s="754"/>
    </row>
    <row r="13" spans="2:17" ht="19.7" customHeight="1">
      <c r="B13" s="499"/>
      <c r="C13" s="757"/>
      <c r="D13" s="27"/>
      <c r="E13" s="757" t="s">
        <v>2119</v>
      </c>
      <c r="F13" s="67">
        <v>1</v>
      </c>
      <c r="G13" s="708">
        <v>60000</v>
      </c>
      <c r="H13" s="709">
        <f>F13*G13</f>
        <v>60000</v>
      </c>
      <c r="I13" s="710"/>
      <c r="J13" s="69"/>
      <c r="K13" s="281"/>
      <c r="L13" s="281"/>
      <c r="M13" s="753"/>
      <c r="N13" s="499"/>
      <c r="O13" s="755"/>
      <c r="P13" s="756"/>
      <c r="Q13" s="754"/>
    </row>
    <row r="14" spans="2:17" ht="19.7" customHeight="1">
      <c r="B14" s="499"/>
      <c r="C14" s="757"/>
      <c r="D14" s="27"/>
      <c r="E14" s="757" t="s">
        <v>2120</v>
      </c>
      <c r="F14" s="67">
        <v>1</v>
      </c>
      <c r="G14" s="708">
        <v>58000</v>
      </c>
      <c r="H14" s="709">
        <f>F14*G14</f>
        <v>58000</v>
      </c>
      <c r="I14" s="710"/>
      <c r="J14" s="69"/>
      <c r="K14" s="281"/>
      <c r="L14" s="281"/>
      <c r="M14" s="753"/>
      <c r="N14" s="499"/>
      <c r="O14" s="755"/>
      <c r="P14" s="756"/>
      <c r="Q14" s="754"/>
    </row>
    <row r="15" spans="2:17" ht="19.7" customHeight="1">
      <c r="B15" s="499"/>
      <c r="C15" s="757"/>
      <c r="D15" s="27"/>
      <c r="E15" s="757"/>
      <c r="F15" s="67"/>
      <c r="G15" s="708"/>
      <c r="H15" s="709">
        <f t="shared" si="0"/>
        <v>0</v>
      </c>
      <c r="I15" s="710"/>
      <c r="J15" s="69"/>
      <c r="K15" s="281"/>
      <c r="L15" s="281"/>
      <c r="M15" s="753"/>
      <c r="N15" s="499"/>
      <c r="O15" s="755"/>
      <c r="P15" s="756"/>
      <c r="Q15" s="754"/>
    </row>
    <row r="16" spans="2:17" ht="19.7" customHeight="1">
      <c r="B16" s="499"/>
      <c r="C16" s="757"/>
      <c r="D16" s="27"/>
      <c r="E16" s="757" t="s">
        <v>2121</v>
      </c>
      <c r="F16" s="67">
        <v>1</v>
      </c>
      <c r="G16" s="708">
        <v>60000</v>
      </c>
      <c r="H16" s="709">
        <f t="shared" si="0"/>
        <v>60000</v>
      </c>
      <c r="I16" s="710"/>
      <c r="J16" s="69"/>
      <c r="K16" s="281"/>
      <c r="L16" s="281"/>
      <c r="M16" s="753"/>
      <c r="N16" s="499"/>
      <c r="O16" s="755"/>
      <c r="P16" s="756"/>
      <c r="Q16" s="754"/>
    </row>
    <row r="17" spans="2:17" ht="19.7" customHeight="1">
      <c r="B17" s="499"/>
      <c r="C17" s="757"/>
      <c r="D17" s="27"/>
      <c r="E17" s="757" t="s">
        <v>2122</v>
      </c>
      <c r="F17" s="67">
        <v>1</v>
      </c>
      <c r="G17" s="708">
        <v>25000</v>
      </c>
      <c r="H17" s="709">
        <f t="shared" si="0"/>
        <v>25000</v>
      </c>
      <c r="I17" s="710"/>
      <c r="J17" s="69"/>
      <c r="K17" s="281"/>
      <c r="L17" s="281"/>
      <c r="M17" s="753"/>
      <c r="N17" s="499"/>
      <c r="O17" s="755"/>
      <c r="P17" s="756"/>
      <c r="Q17" s="754"/>
    </row>
    <row r="18" spans="2:17" ht="19.7" customHeight="1">
      <c r="B18" s="499"/>
      <c r="C18" s="499"/>
      <c r="D18" s="499"/>
      <c r="E18" s="148"/>
      <c r="F18" s="67"/>
      <c r="G18" s="708"/>
      <c r="H18" s="709"/>
      <c r="I18" s="710"/>
      <c r="J18" s="69"/>
      <c r="K18" s="281"/>
      <c r="L18" s="281"/>
      <c r="M18" s="753"/>
      <c r="N18" s="499"/>
      <c r="O18" s="755"/>
      <c r="P18" s="756"/>
      <c r="Q18" s="754"/>
    </row>
    <row r="19" spans="2:17" ht="19.7" customHeight="1">
      <c r="B19" s="499"/>
      <c r="C19" s="202"/>
      <c r="D19" s="202"/>
      <c r="E19" s="148" t="s">
        <v>2123</v>
      </c>
      <c r="F19" s="67">
        <v>1</v>
      </c>
      <c r="G19" s="708">
        <v>10000</v>
      </c>
      <c r="H19" s="709">
        <f t="shared" si="0"/>
        <v>10000</v>
      </c>
      <c r="I19" s="710"/>
      <c r="J19" s="69"/>
      <c r="K19" s="281"/>
      <c r="L19" s="281"/>
      <c r="M19" s="753"/>
      <c r="N19" s="499"/>
      <c r="O19" s="755"/>
      <c r="P19" s="756"/>
      <c r="Q19" s="754"/>
    </row>
    <row r="20" spans="2:17" ht="19.7" customHeight="1">
      <c r="B20" s="499"/>
      <c r="C20" s="202"/>
      <c r="D20" s="202"/>
      <c r="E20" s="148"/>
      <c r="F20" s="67"/>
      <c r="G20" s="708"/>
      <c r="H20" s="709">
        <f t="shared" si="0"/>
        <v>0</v>
      </c>
      <c r="I20" s="710"/>
      <c r="J20" s="69"/>
      <c r="K20" s="281"/>
      <c r="L20" s="281"/>
      <c r="M20" s="753"/>
      <c r="N20" s="499"/>
      <c r="O20" s="755"/>
      <c r="P20" s="756"/>
      <c r="Q20" s="754"/>
    </row>
    <row r="21" spans="2:17" ht="19.7" customHeight="1">
      <c r="B21" s="499"/>
      <c r="C21" s="202"/>
      <c r="D21" s="202"/>
      <c r="E21" s="148" t="s">
        <v>2124</v>
      </c>
      <c r="F21" s="67">
        <v>2</v>
      </c>
      <c r="G21" s="708">
        <v>3500</v>
      </c>
      <c r="H21" s="709">
        <f t="shared" si="0"/>
        <v>7000</v>
      </c>
      <c r="I21" s="710"/>
      <c r="J21" s="69"/>
      <c r="K21" s="281"/>
      <c r="L21" s="281"/>
      <c r="M21" s="753"/>
      <c r="N21" s="499"/>
      <c r="O21" s="755"/>
      <c r="P21" s="756"/>
      <c r="Q21" s="754"/>
    </row>
    <row r="22" spans="2:17" ht="19.7" customHeight="1">
      <c r="B22" s="499"/>
      <c r="C22" s="499"/>
      <c r="D22" s="499"/>
      <c r="E22" s="148"/>
      <c r="F22" s="67"/>
      <c r="G22" s="708"/>
      <c r="H22" s="709">
        <f t="shared" si="0"/>
        <v>0</v>
      </c>
      <c r="I22" s="710"/>
      <c r="J22" s="69"/>
      <c r="K22" s="281"/>
      <c r="L22" s="281"/>
      <c r="M22" s="753"/>
      <c r="N22" s="499"/>
      <c r="O22" s="755"/>
      <c r="P22" s="756"/>
      <c r="Q22" s="754"/>
    </row>
    <row r="23" spans="2:17" ht="19.7" customHeight="1">
      <c r="B23" s="499"/>
      <c r="C23" s="202"/>
      <c r="D23" s="202"/>
      <c r="E23" s="148" t="s">
        <v>2125</v>
      </c>
      <c r="F23" s="67">
        <v>1</v>
      </c>
      <c r="G23" s="708">
        <v>25000</v>
      </c>
      <c r="H23" s="709">
        <f t="shared" si="0"/>
        <v>25000</v>
      </c>
      <c r="I23" s="710"/>
      <c r="J23" s="69"/>
      <c r="K23" s="281"/>
      <c r="L23" s="281"/>
      <c r="M23" s="753"/>
      <c r="N23" s="499"/>
      <c r="O23" s="755"/>
      <c r="P23" s="756"/>
      <c r="Q23" s="754"/>
    </row>
    <row r="24" spans="2:17" ht="19.7" customHeight="1">
      <c r="B24" s="499"/>
      <c r="C24" s="202"/>
      <c r="D24" s="202"/>
      <c r="E24" s="148" t="s">
        <v>2126</v>
      </c>
      <c r="F24" s="67">
        <v>1</v>
      </c>
      <c r="G24" s="708">
        <v>5000</v>
      </c>
      <c r="H24" s="709">
        <f t="shared" si="0"/>
        <v>5000</v>
      </c>
      <c r="I24" s="710"/>
      <c r="J24" s="69"/>
      <c r="K24" s="281"/>
      <c r="L24" s="281"/>
      <c r="M24" s="753"/>
      <c r="N24" s="499"/>
      <c r="O24" s="755"/>
      <c r="P24" s="756"/>
      <c r="Q24" s="754"/>
    </row>
    <row r="25" spans="2:17" ht="19.7" customHeight="1">
      <c r="B25" s="499"/>
      <c r="C25" s="202"/>
      <c r="D25" s="202"/>
      <c r="E25" s="148"/>
      <c r="F25" s="67"/>
      <c r="G25" s="708"/>
      <c r="H25" s="709">
        <f t="shared" si="0"/>
        <v>0</v>
      </c>
      <c r="I25" s="710"/>
      <c r="J25" s="69"/>
      <c r="K25" s="281"/>
      <c r="L25" s="281"/>
      <c r="M25" s="753"/>
      <c r="N25" s="499"/>
      <c r="O25" s="755"/>
      <c r="P25" s="756"/>
      <c r="Q25" s="754"/>
    </row>
    <row r="26" spans="2:17" ht="19.7" customHeight="1">
      <c r="B26" s="499"/>
      <c r="C26" s="202"/>
      <c r="D26" s="202"/>
      <c r="E26" s="148" t="s">
        <v>2127</v>
      </c>
      <c r="F26" s="67">
        <v>4</v>
      </c>
      <c r="G26" s="708">
        <v>2500</v>
      </c>
      <c r="H26" s="709">
        <f t="shared" si="0"/>
        <v>10000</v>
      </c>
      <c r="I26" s="710"/>
      <c r="J26" s="69"/>
      <c r="K26" s="281"/>
      <c r="L26" s="281"/>
      <c r="M26" s="753"/>
      <c r="N26" s="499"/>
      <c r="O26" s="755"/>
      <c r="P26" s="756"/>
      <c r="Q26" s="754"/>
    </row>
    <row r="27" spans="2:17" ht="19.7" customHeight="1">
      <c r="B27" s="499"/>
      <c r="C27" s="202"/>
      <c r="D27" s="202"/>
      <c r="E27" s="148" t="s">
        <v>2128</v>
      </c>
      <c r="F27" s="67">
        <v>4</v>
      </c>
      <c r="G27" s="708">
        <v>3500</v>
      </c>
      <c r="H27" s="709">
        <f t="shared" si="0"/>
        <v>14000</v>
      </c>
      <c r="I27" s="710"/>
      <c r="J27" s="69"/>
      <c r="K27" s="281"/>
      <c r="L27" s="281"/>
      <c r="M27" s="753"/>
      <c r="N27" s="499"/>
      <c r="O27" s="755"/>
      <c r="P27" s="756"/>
      <c r="Q27" s="754"/>
    </row>
    <row r="28" spans="2:17" ht="19.7" customHeight="1">
      <c r="B28" s="499"/>
      <c r="C28" s="202"/>
      <c r="D28" s="202"/>
      <c r="E28" s="148"/>
      <c r="F28" s="67"/>
      <c r="G28" s="708"/>
      <c r="H28" s="709">
        <f t="shared" si="0"/>
        <v>0</v>
      </c>
      <c r="I28" s="710"/>
      <c r="J28" s="69"/>
      <c r="K28" s="281"/>
      <c r="L28" s="281"/>
      <c r="M28" s="753"/>
      <c r="N28" s="499"/>
      <c r="O28" s="755"/>
      <c r="P28" s="756"/>
      <c r="Q28" s="754"/>
    </row>
    <row r="29" spans="2:17" ht="19.7" customHeight="1">
      <c r="B29" s="499"/>
      <c r="C29" s="202"/>
      <c r="D29" s="202"/>
      <c r="E29" s="148"/>
      <c r="F29" s="67"/>
      <c r="G29" s="708"/>
      <c r="H29" s="709">
        <f t="shared" si="0"/>
        <v>0</v>
      </c>
      <c r="I29" s="710"/>
      <c r="J29" s="69"/>
      <c r="K29" s="281"/>
      <c r="L29" s="281"/>
      <c r="M29" s="753"/>
      <c r="N29" s="499"/>
      <c r="O29" s="755"/>
      <c r="P29" s="756"/>
      <c r="Q29" s="754"/>
    </row>
    <row r="30" spans="2:17" ht="19.7" customHeight="1">
      <c r="B30" s="499"/>
      <c r="C30" s="202"/>
      <c r="D30" s="202"/>
      <c r="E30" s="148" t="s">
        <v>2129</v>
      </c>
      <c r="F30" s="67">
        <v>1</v>
      </c>
      <c r="G30" s="708">
        <v>40000</v>
      </c>
      <c r="H30" s="709">
        <f t="shared" si="0"/>
        <v>40000</v>
      </c>
      <c r="I30" s="710"/>
      <c r="J30" s="69"/>
      <c r="K30" s="281"/>
      <c r="L30" s="281"/>
      <c r="M30" s="753"/>
      <c r="N30" s="499"/>
      <c r="O30" s="755"/>
      <c r="P30" s="756"/>
      <c r="Q30" s="754"/>
    </row>
    <row r="31" spans="2:17" ht="19.7" customHeight="1">
      <c r="B31" s="499"/>
      <c r="C31" s="202"/>
      <c r="D31" s="202"/>
      <c r="E31" s="148"/>
      <c r="F31" s="67"/>
      <c r="G31" s="708"/>
      <c r="H31" s="709">
        <f t="shared" si="0"/>
        <v>0</v>
      </c>
      <c r="I31" s="710"/>
      <c r="J31" s="69"/>
      <c r="K31" s="281"/>
      <c r="L31" s="281"/>
      <c r="M31" s="753"/>
      <c r="N31" s="499"/>
      <c r="O31" s="755"/>
      <c r="P31" s="756"/>
      <c r="Q31" s="754"/>
    </row>
    <row r="32" spans="2:17" ht="19.7" customHeight="1">
      <c r="B32" s="499"/>
      <c r="C32" s="202"/>
      <c r="D32" s="202"/>
      <c r="E32" s="148" t="s">
        <v>2130</v>
      </c>
      <c r="F32" s="67">
        <v>1</v>
      </c>
      <c r="G32" s="708">
        <v>150000</v>
      </c>
      <c r="H32" s="709">
        <f t="shared" si="0"/>
        <v>150000</v>
      </c>
      <c r="I32" s="710"/>
      <c r="J32" s="69"/>
      <c r="K32" s="281"/>
      <c r="L32" s="281"/>
      <c r="M32" s="753"/>
      <c r="N32" s="499"/>
      <c r="O32" s="755"/>
      <c r="P32" s="756"/>
      <c r="Q32" s="754"/>
    </row>
    <row r="33" spans="2:19" ht="19.7" customHeight="1">
      <c r="B33" s="499"/>
      <c r="C33" s="202"/>
      <c r="D33" s="202"/>
      <c r="E33" s="148" t="s">
        <v>2131</v>
      </c>
      <c r="F33" s="67">
        <v>1</v>
      </c>
      <c r="G33" s="708">
        <v>100000</v>
      </c>
      <c r="H33" s="709">
        <f t="shared" si="0"/>
        <v>100000</v>
      </c>
      <c r="I33" s="710"/>
      <c r="J33" s="770"/>
      <c r="K33" s="281"/>
      <c r="L33" s="281"/>
      <c r="M33" s="753"/>
      <c r="N33" s="499"/>
      <c r="O33" s="755"/>
      <c r="P33" s="756"/>
      <c r="Q33" s="754"/>
      <c r="S33" s="771">
        <f>SUM(H11:H33)</f>
        <v>784000</v>
      </c>
    </row>
    <row r="34" spans="2:19" ht="19.7" customHeight="1">
      <c r="B34" s="499"/>
      <c r="C34" s="202"/>
      <c r="D34" s="202"/>
      <c r="E34" s="148"/>
      <c r="F34" s="67"/>
      <c r="G34" s="708"/>
      <c r="H34" s="709">
        <f t="shared" si="0"/>
        <v>0</v>
      </c>
      <c r="I34" s="710"/>
      <c r="J34" s="69"/>
      <c r="K34" s="281"/>
      <c r="L34" s="281"/>
      <c r="M34" s="753"/>
      <c r="N34" s="499"/>
      <c r="O34" s="755"/>
      <c r="P34" s="756"/>
      <c r="Q34" s="754"/>
    </row>
    <row r="35" spans="2:19" ht="19.7" customHeight="1">
      <c r="B35" s="499" t="s">
        <v>2101</v>
      </c>
      <c r="C35" s="27" t="s">
        <v>2102</v>
      </c>
      <c r="D35" s="27" t="s">
        <v>2102</v>
      </c>
      <c r="E35" s="148" t="s">
        <v>2132</v>
      </c>
      <c r="F35" s="67"/>
      <c r="G35" s="708"/>
      <c r="H35" s="709">
        <f t="shared" si="0"/>
        <v>0</v>
      </c>
      <c r="I35" s="710"/>
      <c r="J35" s="69"/>
      <c r="K35" s="281"/>
      <c r="L35" s="281"/>
      <c r="M35" s="753"/>
      <c r="N35" s="499"/>
      <c r="O35" s="755"/>
      <c r="P35" s="756"/>
      <c r="Q35" s="754"/>
    </row>
    <row r="36" spans="2:19" ht="19.7" customHeight="1">
      <c r="B36" s="499"/>
      <c r="C36" s="202"/>
      <c r="D36" s="202" t="s">
        <v>2133</v>
      </c>
      <c r="E36" s="148" t="s">
        <v>2134</v>
      </c>
      <c r="F36" s="67">
        <v>1</v>
      </c>
      <c r="G36" s="708">
        <v>125000</v>
      </c>
      <c r="H36" s="709">
        <f t="shared" si="0"/>
        <v>125000</v>
      </c>
      <c r="I36" s="710"/>
      <c r="J36" s="69"/>
      <c r="K36" s="281"/>
      <c r="L36" s="281"/>
      <c r="M36" s="753"/>
      <c r="N36" s="499"/>
      <c r="O36" s="755"/>
      <c r="P36" s="756"/>
      <c r="Q36" s="754"/>
    </row>
    <row r="37" spans="2:19" ht="19.7" customHeight="1">
      <c r="B37" s="499"/>
      <c r="C37" s="202"/>
      <c r="D37" s="202"/>
      <c r="E37" s="148" t="s">
        <v>2135</v>
      </c>
      <c r="F37" s="67">
        <v>1</v>
      </c>
      <c r="G37" s="708">
        <v>20000</v>
      </c>
      <c r="H37" s="709">
        <f t="shared" si="0"/>
        <v>20000</v>
      </c>
      <c r="I37" s="710"/>
      <c r="J37" s="69"/>
      <c r="K37" s="281"/>
      <c r="L37" s="281"/>
      <c r="M37" s="753"/>
      <c r="N37" s="499"/>
      <c r="O37" s="755"/>
      <c r="P37" s="756"/>
      <c r="Q37" s="754"/>
    </row>
    <row r="38" spans="2:19" ht="19.7" customHeight="1">
      <c r="B38" s="499"/>
      <c r="C38" s="202"/>
      <c r="D38" s="202"/>
      <c r="E38" s="148" t="s">
        <v>2129</v>
      </c>
      <c r="F38" s="67">
        <v>1</v>
      </c>
      <c r="G38" s="708">
        <v>5000</v>
      </c>
      <c r="H38" s="709">
        <f t="shared" si="0"/>
        <v>5000</v>
      </c>
      <c r="I38" s="710"/>
      <c r="J38" s="69"/>
      <c r="K38" s="281"/>
      <c r="L38" s="281"/>
      <c r="M38" s="753"/>
      <c r="N38" s="499"/>
      <c r="O38" s="755"/>
      <c r="P38" s="756"/>
      <c r="Q38" s="754"/>
    </row>
    <row r="39" spans="2:19" ht="19.7" customHeight="1">
      <c r="B39" s="499"/>
      <c r="C39" s="202"/>
      <c r="D39" s="202"/>
      <c r="E39" s="148" t="s">
        <v>2136</v>
      </c>
      <c r="F39" s="67">
        <v>1</v>
      </c>
      <c r="G39" s="708">
        <v>50000</v>
      </c>
      <c r="H39" s="709">
        <f t="shared" si="0"/>
        <v>50000</v>
      </c>
      <c r="I39" s="710"/>
      <c r="J39" s="69"/>
      <c r="K39" s="281"/>
      <c r="L39" s="281"/>
      <c r="M39" s="753"/>
      <c r="N39" s="499"/>
      <c r="O39" s="755"/>
      <c r="P39" s="756"/>
      <c r="Q39" s="754"/>
    </row>
    <row r="40" spans="2:19" ht="19.7" customHeight="1">
      <c r="B40" s="499"/>
      <c r="C40" s="202"/>
      <c r="D40" s="202"/>
      <c r="E40" s="148" t="s">
        <v>2131</v>
      </c>
      <c r="F40" s="67">
        <v>1</v>
      </c>
      <c r="G40" s="708">
        <v>100000</v>
      </c>
      <c r="H40" s="709">
        <f t="shared" si="0"/>
        <v>100000</v>
      </c>
      <c r="I40" s="710"/>
      <c r="J40" s="770"/>
      <c r="K40" s="281"/>
      <c r="L40" s="281"/>
      <c r="M40" s="753"/>
      <c r="N40" s="499"/>
      <c r="O40" s="755"/>
      <c r="P40" s="756"/>
      <c r="Q40" s="754"/>
      <c r="S40" s="771">
        <f>SUM(H36:H40)</f>
        <v>300000</v>
      </c>
    </row>
    <row r="41" spans="2:19" ht="19.7" customHeight="1">
      <c r="B41" s="499"/>
      <c r="C41" s="202"/>
      <c r="D41" s="202"/>
      <c r="E41" s="148" t="s">
        <v>2137</v>
      </c>
      <c r="F41" s="67">
        <v>1</v>
      </c>
      <c r="G41" s="708">
        <v>15000</v>
      </c>
      <c r="H41" s="709">
        <f>F41*G41</f>
        <v>15000</v>
      </c>
      <c r="I41" s="710"/>
      <c r="J41" s="69"/>
      <c r="K41" s="281"/>
      <c r="L41" s="281"/>
      <c r="M41" s="753"/>
      <c r="N41" s="499"/>
      <c r="O41" s="755"/>
      <c r="P41" s="756"/>
      <c r="Q41" s="754"/>
    </row>
    <row r="42" spans="2:19" ht="19.7" customHeight="1">
      <c r="B42" s="499"/>
      <c r="C42" s="202"/>
      <c r="D42" s="499"/>
      <c r="E42" s="148"/>
      <c r="F42" s="67"/>
      <c r="G42" s="708"/>
      <c r="H42" s="709">
        <f t="shared" si="0"/>
        <v>0</v>
      </c>
      <c r="I42" s="710"/>
      <c r="J42" s="69"/>
      <c r="K42" s="281"/>
      <c r="L42" s="281"/>
      <c r="M42" s="753"/>
      <c r="N42" s="499"/>
      <c r="O42" s="755"/>
      <c r="P42" s="756"/>
      <c r="Q42" s="754"/>
    </row>
    <row r="43" spans="2:19" ht="19.7" customHeight="1">
      <c r="B43" s="499" t="s">
        <v>2138</v>
      </c>
      <c r="C43" s="202" t="s">
        <v>2107</v>
      </c>
      <c r="D43" s="202" t="s">
        <v>2107</v>
      </c>
      <c r="E43" s="148" t="s">
        <v>2139</v>
      </c>
      <c r="F43" s="67">
        <v>1</v>
      </c>
      <c r="G43" s="708">
        <v>150000</v>
      </c>
      <c r="H43" s="709">
        <f t="shared" si="0"/>
        <v>150000</v>
      </c>
      <c r="I43" s="710"/>
      <c r="J43" s="69"/>
      <c r="K43" s="281"/>
      <c r="L43" s="281"/>
      <c r="M43" s="753"/>
      <c r="N43" s="499"/>
      <c r="O43" s="755"/>
      <c r="P43" s="756"/>
      <c r="Q43" s="754"/>
    </row>
    <row r="44" spans="2:19" ht="19.7" customHeight="1">
      <c r="B44" s="499"/>
      <c r="C44" s="202"/>
      <c r="D44" s="202"/>
      <c r="E44" s="148"/>
      <c r="F44" s="67"/>
      <c r="G44" s="708"/>
      <c r="H44" s="709">
        <f t="shared" si="0"/>
        <v>0</v>
      </c>
      <c r="I44" s="710"/>
      <c r="J44" s="69"/>
      <c r="K44" s="281"/>
      <c r="L44" s="281"/>
      <c r="M44" s="753"/>
      <c r="N44" s="499"/>
      <c r="O44" s="755"/>
      <c r="P44" s="756"/>
      <c r="Q44" s="754"/>
    </row>
    <row r="45" spans="2:19" ht="19.7" customHeight="1">
      <c r="B45" s="499"/>
      <c r="C45" s="202"/>
      <c r="D45" s="202"/>
      <c r="E45" s="148"/>
      <c r="F45" s="67"/>
      <c r="G45" s="708"/>
      <c r="H45" s="709">
        <f t="shared" si="0"/>
        <v>0</v>
      </c>
      <c r="I45" s="710"/>
      <c r="J45" s="69"/>
      <c r="K45" s="281"/>
      <c r="L45" s="281"/>
      <c r="M45" s="753"/>
      <c r="N45" s="499"/>
      <c r="O45" s="755"/>
      <c r="P45" s="756"/>
      <c r="Q45" s="754"/>
    </row>
    <row r="46" spans="2:19" ht="19.7" customHeight="1">
      <c r="B46" s="772" t="s">
        <v>2140</v>
      </c>
      <c r="C46" s="202"/>
      <c r="D46" s="202"/>
      <c r="E46" s="148" t="s">
        <v>2141</v>
      </c>
      <c r="F46" s="67">
        <v>1</v>
      </c>
      <c r="G46" s="708">
        <v>584936</v>
      </c>
      <c r="H46" s="709">
        <f>F46*G46</f>
        <v>584936</v>
      </c>
      <c r="I46" s="710"/>
      <c r="J46" s="69"/>
      <c r="K46" s="281"/>
      <c r="L46" s="281"/>
      <c r="M46" s="753"/>
      <c r="N46" s="499"/>
      <c r="O46" s="755"/>
      <c r="P46" s="756"/>
      <c r="Q46" s="754"/>
    </row>
    <row r="47" spans="2:19" ht="19.7" customHeight="1">
      <c r="B47" s="499"/>
      <c r="C47" s="202"/>
      <c r="D47" s="202"/>
      <c r="E47" s="148"/>
      <c r="F47" s="67"/>
      <c r="G47" s="708"/>
      <c r="H47" s="709">
        <f t="shared" si="0"/>
        <v>0</v>
      </c>
      <c r="I47" s="710"/>
      <c r="J47" s="69"/>
      <c r="K47" s="281"/>
      <c r="L47" s="281"/>
      <c r="M47" s="753"/>
      <c r="N47" s="499"/>
      <c r="O47" s="755"/>
      <c r="P47" s="756"/>
      <c r="Q47" s="754"/>
    </row>
    <row r="48" spans="2:19" ht="19.7" customHeight="1">
      <c r="B48" s="499"/>
      <c r="C48" s="202"/>
      <c r="D48" s="202"/>
      <c r="E48" s="148"/>
      <c r="F48" s="67"/>
      <c r="G48" s="708"/>
      <c r="H48" s="709">
        <f t="shared" si="0"/>
        <v>0</v>
      </c>
      <c r="I48" s="710"/>
      <c r="J48" s="69"/>
      <c r="K48" s="281"/>
      <c r="L48" s="281"/>
      <c r="M48" s="753"/>
      <c r="N48" s="499"/>
      <c r="O48" s="755"/>
      <c r="P48" s="756"/>
      <c r="Q48" s="754"/>
    </row>
    <row r="49" spans="2:17" ht="19.7" customHeight="1">
      <c r="B49" s="499"/>
      <c r="C49" s="202"/>
      <c r="D49" s="202"/>
      <c r="E49" s="148"/>
      <c r="F49" s="67"/>
      <c r="G49" s="708"/>
      <c r="H49" s="709">
        <f t="shared" si="0"/>
        <v>0</v>
      </c>
      <c r="I49" s="710"/>
      <c r="J49" s="69"/>
      <c r="K49" s="281"/>
      <c r="L49" s="281"/>
      <c r="M49" s="753"/>
      <c r="N49" s="499"/>
      <c r="O49" s="755"/>
      <c r="P49" s="756"/>
      <c r="Q49" s="754"/>
    </row>
    <row r="50" spans="2:17" ht="19.7" customHeight="1">
      <c r="B50" s="499"/>
      <c r="C50" s="499"/>
      <c r="D50" s="499"/>
      <c r="E50" s="148"/>
      <c r="F50" s="67"/>
      <c r="G50" s="708"/>
      <c r="H50" s="709">
        <f t="shared" si="0"/>
        <v>0</v>
      </c>
      <c r="I50" s="710"/>
      <c r="J50" s="69"/>
      <c r="K50" s="281"/>
      <c r="L50" s="281"/>
      <c r="M50" s="753"/>
      <c r="N50" s="499"/>
      <c r="O50" s="755"/>
      <c r="P50" s="756"/>
      <c r="Q50" s="754"/>
    </row>
    <row r="51" spans="2:17" ht="19.7" customHeight="1">
      <c r="B51" s="499"/>
      <c r="C51" s="202"/>
      <c r="D51" s="202"/>
      <c r="E51" s="148"/>
      <c r="F51" s="67"/>
      <c r="G51" s="708">
        <v>0</v>
      </c>
      <c r="H51" s="709">
        <f t="shared" si="0"/>
        <v>0</v>
      </c>
      <c r="I51" s="710"/>
      <c r="J51" s="69"/>
      <c r="K51" s="281"/>
      <c r="L51" s="281"/>
      <c r="M51" s="753"/>
      <c r="N51" s="499"/>
      <c r="O51" s="755"/>
      <c r="P51" s="756"/>
      <c r="Q51" s="754"/>
    </row>
    <row r="52" spans="2:17" ht="19.7" customHeight="1">
      <c r="B52" s="499"/>
      <c r="C52" s="202"/>
      <c r="D52" s="202"/>
      <c r="E52" s="148"/>
      <c r="F52" s="67"/>
      <c r="G52" s="708">
        <v>0</v>
      </c>
      <c r="H52" s="709">
        <f t="shared" si="0"/>
        <v>0</v>
      </c>
      <c r="I52" s="710"/>
      <c r="J52" s="69"/>
      <c r="K52" s="281"/>
      <c r="L52" s="281"/>
      <c r="M52" s="753"/>
      <c r="N52" s="499"/>
      <c r="O52" s="755"/>
      <c r="P52" s="756"/>
      <c r="Q52" s="754"/>
    </row>
    <row r="53" spans="2:17" ht="19.7" customHeight="1">
      <c r="B53" s="499"/>
      <c r="C53" s="202"/>
      <c r="D53" s="202"/>
      <c r="E53" s="148" t="s">
        <v>2109</v>
      </c>
      <c r="F53" s="67">
        <v>20</v>
      </c>
      <c r="G53" s="768">
        <v>5000</v>
      </c>
      <c r="H53" s="709">
        <f t="shared" si="0"/>
        <v>100000</v>
      </c>
      <c r="I53" s="710"/>
      <c r="J53" s="69" t="s">
        <v>2142</v>
      </c>
      <c r="K53" s="281"/>
      <c r="L53" s="281"/>
      <c r="M53" s="753"/>
      <c r="N53" s="499"/>
      <c r="O53" s="755"/>
      <c r="P53" s="756"/>
      <c r="Q53" s="754"/>
    </row>
    <row r="54" spans="2:17" ht="19.7" customHeight="1">
      <c r="B54" s="499"/>
      <c r="C54" s="499"/>
      <c r="D54" s="499"/>
      <c r="E54" s="148" t="s">
        <v>2110</v>
      </c>
      <c r="F54" s="67">
        <v>5</v>
      </c>
      <c r="G54" s="768">
        <v>5000</v>
      </c>
      <c r="H54" s="709">
        <f t="shared" si="0"/>
        <v>25000</v>
      </c>
      <c r="I54" s="710"/>
      <c r="J54" s="69"/>
      <c r="K54" s="281"/>
      <c r="L54" s="281"/>
      <c r="M54" s="753"/>
      <c r="N54" s="499"/>
      <c r="O54" s="755"/>
      <c r="P54" s="756"/>
      <c r="Q54" s="754"/>
    </row>
    <row r="55" spans="2:17" ht="19.7" customHeight="1">
      <c r="B55" s="499"/>
      <c r="C55" s="202"/>
      <c r="D55" s="202"/>
      <c r="E55" s="148" t="s">
        <v>2111</v>
      </c>
      <c r="F55" s="67">
        <v>10</v>
      </c>
      <c r="G55" s="768">
        <v>5000</v>
      </c>
      <c r="H55" s="709">
        <f t="shared" si="0"/>
        <v>50000</v>
      </c>
      <c r="I55" s="710"/>
      <c r="J55" s="69"/>
      <c r="K55" s="281"/>
      <c r="L55" s="281"/>
      <c r="M55" s="753"/>
      <c r="N55" s="499"/>
      <c r="O55" s="755"/>
      <c r="P55" s="756"/>
      <c r="Q55" s="754"/>
    </row>
    <row r="56" spans="2:17" ht="19.7" customHeight="1">
      <c r="B56" s="499"/>
      <c r="C56" s="202"/>
      <c r="D56" s="202"/>
      <c r="E56" s="148"/>
      <c r="F56" s="67"/>
      <c r="G56" s="708">
        <v>0</v>
      </c>
      <c r="H56" s="709">
        <f t="shared" si="0"/>
        <v>0</v>
      </c>
      <c r="I56" s="710"/>
      <c r="J56" s="69"/>
      <c r="K56" s="281"/>
      <c r="L56" s="281"/>
      <c r="M56" s="753"/>
      <c r="N56" s="499"/>
      <c r="O56" s="755"/>
      <c r="P56" s="756"/>
      <c r="Q56" s="754"/>
    </row>
    <row r="57" spans="2:17" ht="19.7" customHeight="1">
      <c r="B57" s="499"/>
      <c r="C57" s="202"/>
      <c r="D57" s="202"/>
      <c r="E57" s="148"/>
      <c r="F57" s="67"/>
      <c r="G57" s="708">
        <v>0</v>
      </c>
      <c r="H57" s="709">
        <f t="shared" si="0"/>
        <v>0</v>
      </c>
      <c r="I57" s="710"/>
      <c r="J57" s="69"/>
      <c r="K57" s="281"/>
      <c r="L57" s="281"/>
      <c r="M57" s="753"/>
      <c r="N57" s="499"/>
      <c r="O57" s="755"/>
      <c r="P57" s="756"/>
      <c r="Q57" s="754"/>
    </row>
    <row r="58" spans="2:17" ht="19.7" customHeight="1">
      <c r="B58" s="499"/>
      <c r="C58" s="499"/>
      <c r="D58" s="499"/>
      <c r="E58" s="148"/>
      <c r="F58" s="67"/>
      <c r="G58" s="708">
        <v>0</v>
      </c>
      <c r="H58" s="709">
        <f t="shared" si="0"/>
        <v>0</v>
      </c>
      <c r="I58" s="710"/>
      <c r="J58" s="69"/>
      <c r="K58" s="281"/>
      <c r="L58" s="281"/>
      <c r="M58" s="753"/>
      <c r="N58" s="499"/>
      <c r="O58" s="755"/>
      <c r="P58" s="756"/>
      <c r="Q58" s="754"/>
    </row>
    <row r="59" spans="2:17" ht="19.7" customHeight="1"/>
    <row r="60" spans="2:17" ht="19.7" customHeight="1"/>
    <row r="61" spans="2:17" ht="19.7" customHeight="1"/>
    <row r="62"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FFE41-A9D1-48B2-BA55-EFC6A1CDA249}">
  <dimension ref="B2:R44"/>
  <sheetViews>
    <sheetView zoomScale="85" zoomScaleNormal="85" workbookViewId="0">
      <pane xSplit="10" ySplit="8" topLeftCell="L9" activePane="bottomRight" state="frozen"/>
      <selection pane="topRight" activeCell="K1" sqref="K1"/>
      <selection pane="bottomLeft" activeCell="A9" sqref="A9"/>
      <selection pane="bottomRight" activeCell="T29" sqref="T29"/>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24.37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24.37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24.37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24.37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24.37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24.37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24.37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24.37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24.37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24.37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24.37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24.37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24.37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24.37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24.37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24.37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24.37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24.37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24.37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24.37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24.37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24.37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24.37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24.37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24.37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24.37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24.37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24.37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24.37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24.37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24.37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24.37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24.37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24.37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24.37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24.37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24.37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24.37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24.37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24.37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24.37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24.37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24.37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24.37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24.37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24.37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24.37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24.37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24.37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24.37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24.37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24.37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24.37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24.37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24.37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24.37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24.37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24.37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24.37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24.37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24.37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24.37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24.37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24.37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8" ht="20.100000000000001" customHeight="1">
      <c r="B2" s="737" t="s">
        <v>0</v>
      </c>
      <c r="C2" s="737"/>
      <c r="D2" s="737"/>
      <c r="E2" s="738" t="s">
        <v>4902</v>
      </c>
      <c r="G2" s="5" t="s">
        <v>2</v>
      </c>
      <c r="H2" s="6"/>
      <c r="I2" s="7"/>
      <c r="J2" s="740">
        <f>SUM(H:H)</f>
        <v>1696200</v>
      </c>
    </row>
    <row r="3" spans="2:18" ht="20.100000000000001" customHeight="1">
      <c r="B3" s="737" t="s">
        <v>3</v>
      </c>
      <c r="C3" s="737"/>
      <c r="D3" s="737"/>
      <c r="E3" s="738" t="s">
        <v>4903</v>
      </c>
    </row>
    <row r="4" spans="2:18" ht="20.100000000000001" customHeight="1">
      <c r="B4" s="737" t="s">
        <v>996</v>
      </c>
      <c r="C4" s="737"/>
      <c r="D4" s="737"/>
      <c r="E4" s="745" t="s">
        <v>4904</v>
      </c>
      <c r="G4" s="737" t="s">
        <v>41</v>
      </c>
      <c r="H4" s="737"/>
      <c r="I4" s="737"/>
      <c r="J4" s="746"/>
      <c r="K4" s="747"/>
    </row>
    <row r="5" spans="2:18" ht="20.100000000000001" customHeight="1">
      <c r="B5" s="737" t="s">
        <v>9</v>
      </c>
      <c r="C5" s="737"/>
      <c r="D5" s="737"/>
      <c r="E5" s="748">
        <v>46129</v>
      </c>
      <c r="G5" s="737"/>
      <c r="H5" s="737"/>
      <c r="I5" s="737"/>
      <c r="J5" s="749"/>
      <c r="K5" s="750"/>
    </row>
    <row r="6" spans="2:18" ht="20.100000000000001" customHeight="1">
      <c r="B6" s="737" t="s">
        <v>10</v>
      </c>
      <c r="C6" s="737"/>
      <c r="D6" s="737"/>
      <c r="E6" s="748"/>
      <c r="G6" s="737"/>
      <c r="H6" s="737"/>
      <c r="I6" s="737"/>
      <c r="J6" s="751"/>
      <c r="K6" s="752"/>
    </row>
    <row r="8" spans="2:18"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8" s="741" customFormat="1" ht="19.7" customHeight="1">
      <c r="B9" s="499"/>
      <c r="C9" s="499"/>
      <c r="D9" s="499"/>
      <c r="E9" s="706"/>
      <c r="F9" s="707"/>
      <c r="G9" s="708">
        <v>0</v>
      </c>
      <c r="H9" s="709">
        <f t="shared" ref="H9:H40" si="0">F9*G9</f>
        <v>0</v>
      </c>
      <c r="I9" s="710"/>
      <c r="J9" s="281"/>
      <c r="K9" s="281"/>
      <c r="L9" s="281"/>
      <c r="M9" s="499"/>
      <c r="N9" s="499"/>
      <c r="O9" s="281"/>
      <c r="P9" s="753"/>
      <c r="Q9" s="754"/>
    </row>
    <row r="10" spans="2:18" ht="19.7" customHeight="1">
      <c r="B10" s="499" t="s">
        <v>2101</v>
      </c>
      <c r="C10" s="27" t="s">
        <v>2107</v>
      </c>
      <c r="D10" s="27" t="s">
        <v>2107</v>
      </c>
      <c r="E10" s="798" t="s">
        <v>4905</v>
      </c>
      <c r="F10" s="67">
        <v>2</v>
      </c>
      <c r="G10" s="708">
        <v>150000</v>
      </c>
      <c r="H10" s="709">
        <f t="shared" si="0"/>
        <v>300000</v>
      </c>
      <c r="I10" s="710"/>
      <c r="J10" s="69" t="s">
        <v>4906</v>
      </c>
      <c r="K10" s="281" t="s">
        <v>2104</v>
      </c>
      <c r="L10" s="281"/>
      <c r="M10" s="753"/>
      <c r="N10" s="499" t="s">
        <v>2105</v>
      </c>
      <c r="O10" s="755">
        <v>46044</v>
      </c>
      <c r="P10" s="756"/>
      <c r="Q10" s="754"/>
      <c r="R10" s="739" t="s">
        <v>4907</v>
      </c>
    </row>
    <row r="11" spans="2:18" ht="19.7" customHeight="1">
      <c r="B11" s="499"/>
      <c r="C11" s="27"/>
      <c r="D11" s="27"/>
      <c r="E11" s="1761" t="s">
        <v>4908</v>
      </c>
      <c r="F11" s="67">
        <v>2</v>
      </c>
      <c r="G11" s="708">
        <v>0</v>
      </c>
      <c r="H11" s="709">
        <f t="shared" si="0"/>
        <v>0</v>
      </c>
      <c r="I11" s="710"/>
      <c r="J11" s="69" t="s">
        <v>4906</v>
      </c>
      <c r="K11" s="281" t="s">
        <v>2104</v>
      </c>
      <c r="L11" s="281"/>
      <c r="M11" s="753"/>
      <c r="N11" s="499" t="s">
        <v>2105</v>
      </c>
      <c r="O11" s="755">
        <v>46044</v>
      </c>
      <c r="P11" s="756"/>
      <c r="Q11" s="754"/>
      <c r="R11" s="739" t="s">
        <v>4909</v>
      </c>
    </row>
    <row r="12" spans="2:18" ht="19.7" customHeight="1">
      <c r="B12" s="499" t="s">
        <v>2101</v>
      </c>
      <c r="C12" s="27" t="s">
        <v>2107</v>
      </c>
      <c r="D12" s="27" t="s">
        <v>2107</v>
      </c>
      <c r="E12" s="757" t="s">
        <v>4910</v>
      </c>
      <c r="F12" s="67">
        <v>2</v>
      </c>
      <c r="G12" s="708">
        <v>10000</v>
      </c>
      <c r="H12" s="709">
        <f t="shared" si="0"/>
        <v>20000</v>
      </c>
      <c r="I12" s="710"/>
      <c r="J12" s="69" t="s">
        <v>4906</v>
      </c>
      <c r="K12" s="281" t="s">
        <v>2104</v>
      </c>
      <c r="L12" s="281"/>
      <c r="M12" s="753"/>
      <c r="N12" s="499" t="s">
        <v>2105</v>
      </c>
      <c r="O12" s="755">
        <v>45679</v>
      </c>
      <c r="P12" s="756"/>
      <c r="Q12" s="754"/>
      <c r="R12" s="739" t="s">
        <v>4911</v>
      </c>
    </row>
    <row r="13" spans="2:18" ht="19.7" customHeight="1">
      <c r="B13" s="499"/>
      <c r="C13" s="27"/>
      <c r="D13" s="27"/>
      <c r="E13" s="757"/>
      <c r="F13" s="67"/>
      <c r="G13" s="708"/>
      <c r="H13" s="709">
        <f t="shared" si="0"/>
        <v>0</v>
      </c>
      <c r="I13" s="710"/>
      <c r="J13" s="69"/>
      <c r="K13" s="281"/>
      <c r="L13" s="281"/>
      <c r="M13" s="753"/>
      <c r="N13" s="499"/>
      <c r="O13" s="755"/>
      <c r="P13" s="756"/>
      <c r="Q13" s="754"/>
    </row>
    <row r="14" spans="2:18" s="767" customFormat="1" ht="19.7" customHeight="1">
      <c r="B14" s="705" t="s">
        <v>2101</v>
      </c>
      <c r="C14" s="293" t="s">
        <v>2107</v>
      </c>
      <c r="D14" s="293" t="s">
        <v>2107</v>
      </c>
      <c r="E14" s="774" t="s">
        <v>4912</v>
      </c>
      <c r="F14" s="285">
        <v>2</v>
      </c>
      <c r="G14" s="759">
        <v>248000</v>
      </c>
      <c r="H14" s="760">
        <f t="shared" si="0"/>
        <v>496000</v>
      </c>
      <c r="I14" s="761"/>
      <c r="J14" s="223" t="s">
        <v>4906</v>
      </c>
      <c r="K14" s="762" t="s">
        <v>4913</v>
      </c>
      <c r="L14" s="762"/>
      <c r="M14" s="763">
        <v>46070</v>
      </c>
      <c r="N14" s="705" t="s">
        <v>2105</v>
      </c>
      <c r="O14" s="764">
        <v>46078</v>
      </c>
      <c r="P14" s="765"/>
      <c r="Q14" s="766" t="s">
        <v>4914</v>
      </c>
      <c r="R14" s="767" t="s">
        <v>4915</v>
      </c>
    </row>
    <row r="15" spans="2:18" s="767" customFormat="1" ht="19.7" customHeight="1">
      <c r="B15" s="705" t="s">
        <v>2101</v>
      </c>
      <c r="C15" s="293" t="s">
        <v>2107</v>
      </c>
      <c r="D15" s="293" t="s">
        <v>2107</v>
      </c>
      <c r="E15" s="774" t="s">
        <v>4916</v>
      </c>
      <c r="F15" s="285">
        <v>2</v>
      </c>
      <c r="G15" s="759">
        <v>62000</v>
      </c>
      <c r="H15" s="760">
        <f t="shared" si="0"/>
        <v>124000</v>
      </c>
      <c r="I15" s="761"/>
      <c r="J15" s="223" t="s">
        <v>4906</v>
      </c>
      <c r="K15" s="762" t="s">
        <v>4913</v>
      </c>
      <c r="L15" s="762"/>
      <c r="M15" s="763">
        <v>46070</v>
      </c>
      <c r="N15" s="705" t="s">
        <v>2105</v>
      </c>
      <c r="O15" s="764">
        <v>46078</v>
      </c>
      <c r="P15" s="765"/>
      <c r="Q15" s="766" t="s">
        <v>4914</v>
      </c>
      <c r="R15" s="767" t="s">
        <v>4915</v>
      </c>
    </row>
    <row r="16" spans="2:18" s="767" customFormat="1" ht="19.7" customHeight="1">
      <c r="B16" s="705" t="s">
        <v>2101</v>
      </c>
      <c r="C16" s="293" t="s">
        <v>2107</v>
      </c>
      <c r="D16" s="293" t="s">
        <v>2107</v>
      </c>
      <c r="E16" s="774" t="s">
        <v>4917</v>
      </c>
      <c r="F16" s="285">
        <v>2</v>
      </c>
      <c r="G16" s="759">
        <v>37000</v>
      </c>
      <c r="H16" s="760">
        <f t="shared" si="0"/>
        <v>74000</v>
      </c>
      <c r="I16" s="761"/>
      <c r="J16" s="223" t="s">
        <v>4906</v>
      </c>
      <c r="K16" s="762" t="s">
        <v>4913</v>
      </c>
      <c r="L16" s="762"/>
      <c r="M16" s="763">
        <v>46070</v>
      </c>
      <c r="N16" s="705" t="s">
        <v>2105</v>
      </c>
      <c r="O16" s="764">
        <v>46078</v>
      </c>
      <c r="P16" s="765"/>
      <c r="Q16" s="766" t="s">
        <v>4914</v>
      </c>
      <c r="R16" s="767" t="s">
        <v>4915</v>
      </c>
    </row>
    <row r="17" spans="2:18" s="767" customFormat="1" ht="19.7" customHeight="1">
      <c r="B17" s="705" t="s">
        <v>2101</v>
      </c>
      <c r="C17" s="293" t="s">
        <v>2107</v>
      </c>
      <c r="D17" s="293" t="s">
        <v>2107</v>
      </c>
      <c r="E17" s="774" t="s">
        <v>4918</v>
      </c>
      <c r="F17" s="285">
        <v>2</v>
      </c>
      <c r="G17" s="759">
        <v>95000</v>
      </c>
      <c r="H17" s="760">
        <f t="shared" si="0"/>
        <v>190000</v>
      </c>
      <c r="I17" s="761"/>
      <c r="J17" s="223" t="s">
        <v>4906</v>
      </c>
      <c r="K17" s="762" t="s">
        <v>4913</v>
      </c>
      <c r="L17" s="762"/>
      <c r="M17" s="763">
        <v>46070</v>
      </c>
      <c r="N17" s="705" t="s">
        <v>2105</v>
      </c>
      <c r="O17" s="764">
        <v>46078</v>
      </c>
      <c r="P17" s="765"/>
      <c r="Q17" s="766" t="s">
        <v>4914</v>
      </c>
      <c r="R17" s="767" t="s">
        <v>4915</v>
      </c>
    </row>
    <row r="18" spans="2:18" s="767" customFormat="1" ht="19.7" customHeight="1">
      <c r="B18" s="705" t="s">
        <v>2101</v>
      </c>
      <c r="C18" s="293" t="s">
        <v>2107</v>
      </c>
      <c r="D18" s="293" t="s">
        <v>2107</v>
      </c>
      <c r="E18" s="774" t="s">
        <v>4919</v>
      </c>
      <c r="F18" s="285">
        <v>2</v>
      </c>
      <c r="G18" s="759">
        <v>63500</v>
      </c>
      <c r="H18" s="760">
        <f t="shared" si="0"/>
        <v>127000</v>
      </c>
      <c r="I18" s="761"/>
      <c r="J18" s="223" t="s">
        <v>4906</v>
      </c>
      <c r="K18" s="762" t="s">
        <v>4913</v>
      </c>
      <c r="L18" s="762"/>
      <c r="M18" s="763">
        <v>46070</v>
      </c>
      <c r="N18" s="705" t="s">
        <v>2105</v>
      </c>
      <c r="O18" s="764">
        <v>46078</v>
      </c>
      <c r="P18" s="765"/>
      <c r="Q18" s="766" t="s">
        <v>4914</v>
      </c>
      <c r="R18" s="767" t="s">
        <v>4915</v>
      </c>
    </row>
    <row r="19" spans="2:18" s="767" customFormat="1" ht="19.7" customHeight="1">
      <c r="B19" s="705" t="s">
        <v>2101</v>
      </c>
      <c r="C19" s="293" t="s">
        <v>2107</v>
      </c>
      <c r="D19" s="293" t="s">
        <v>2107</v>
      </c>
      <c r="E19" s="774" t="s">
        <v>4920</v>
      </c>
      <c r="F19" s="285">
        <v>2</v>
      </c>
      <c r="G19" s="759">
        <v>7600</v>
      </c>
      <c r="H19" s="760">
        <f t="shared" si="0"/>
        <v>15200</v>
      </c>
      <c r="I19" s="761"/>
      <c r="J19" s="223" t="s">
        <v>4906</v>
      </c>
      <c r="K19" s="762" t="s">
        <v>4913</v>
      </c>
      <c r="L19" s="762"/>
      <c r="M19" s="763">
        <v>46070</v>
      </c>
      <c r="N19" s="705" t="s">
        <v>2105</v>
      </c>
      <c r="O19" s="764">
        <v>46078</v>
      </c>
      <c r="P19" s="765"/>
      <c r="Q19" s="766" t="s">
        <v>4914</v>
      </c>
      <c r="R19" s="767" t="s">
        <v>4915</v>
      </c>
    </row>
    <row r="20" spans="2:18" s="767" customFormat="1" ht="19.7" customHeight="1">
      <c r="B20" s="705" t="s">
        <v>2101</v>
      </c>
      <c r="C20" s="293" t="s">
        <v>2107</v>
      </c>
      <c r="D20" s="293" t="s">
        <v>2107</v>
      </c>
      <c r="E20" s="774" t="s">
        <v>4921</v>
      </c>
      <c r="F20" s="285">
        <v>2</v>
      </c>
      <c r="G20" s="759">
        <v>28000</v>
      </c>
      <c r="H20" s="760">
        <f t="shared" si="0"/>
        <v>56000</v>
      </c>
      <c r="I20" s="761"/>
      <c r="J20" s="223" t="s">
        <v>4906</v>
      </c>
      <c r="K20" s="762" t="s">
        <v>4913</v>
      </c>
      <c r="L20" s="762"/>
      <c r="M20" s="763">
        <v>46070</v>
      </c>
      <c r="N20" s="705" t="s">
        <v>2105</v>
      </c>
      <c r="O20" s="764">
        <v>46078</v>
      </c>
      <c r="P20" s="765"/>
      <c r="Q20" s="766" t="s">
        <v>4914</v>
      </c>
      <c r="R20" s="767" t="s">
        <v>4915</v>
      </c>
    </row>
    <row r="21" spans="2:18" s="767" customFormat="1" ht="19.7" customHeight="1">
      <c r="B21" s="705" t="s">
        <v>2101</v>
      </c>
      <c r="C21" s="293" t="s">
        <v>2107</v>
      </c>
      <c r="D21" s="293" t="s">
        <v>2107</v>
      </c>
      <c r="E21" s="774" t="s">
        <v>4922</v>
      </c>
      <c r="F21" s="285">
        <v>2</v>
      </c>
      <c r="G21" s="759">
        <v>20000</v>
      </c>
      <c r="H21" s="760">
        <f t="shared" si="0"/>
        <v>40000</v>
      </c>
      <c r="I21" s="761"/>
      <c r="J21" s="223" t="s">
        <v>4906</v>
      </c>
      <c r="K21" s="762" t="s">
        <v>4913</v>
      </c>
      <c r="L21" s="762"/>
      <c r="M21" s="763">
        <v>46070</v>
      </c>
      <c r="N21" s="705" t="s">
        <v>2105</v>
      </c>
      <c r="O21" s="764">
        <v>46078</v>
      </c>
      <c r="P21" s="765"/>
      <c r="Q21" s="766" t="s">
        <v>4914</v>
      </c>
      <c r="R21" s="767" t="s">
        <v>4915</v>
      </c>
    </row>
    <row r="22" spans="2:18" s="767" customFormat="1" ht="19.7" customHeight="1">
      <c r="B22" s="705" t="s">
        <v>2101</v>
      </c>
      <c r="C22" s="293" t="s">
        <v>2107</v>
      </c>
      <c r="D22" s="293" t="s">
        <v>2107</v>
      </c>
      <c r="E22" s="774" t="s">
        <v>4923</v>
      </c>
      <c r="F22" s="285">
        <v>2</v>
      </c>
      <c r="G22" s="759">
        <v>15000</v>
      </c>
      <c r="H22" s="760">
        <f t="shared" si="0"/>
        <v>30000</v>
      </c>
      <c r="I22" s="761"/>
      <c r="J22" s="223" t="s">
        <v>4906</v>
      </c>
      <c r="K22" s="762" t="s">
        <v>4913</v>
      </c>
      <c r="L22" s="762"/>
      <c r="M22" s="763">
        <v>46070</v>
      </c>
      <c r="N22" s="705" t="s">
        <v>2105</v>
      </c>
      <c r="O22" s="764">
        <v>46078</v>
      </c>
      <c r="P22" s="765"/>
      <c r="Q22" s="766" t="s">
        <v>4914</v>
      </c>
      <c r="R22" s="767" t="s">
        <v>4915</v>
      </c>
    </row>
    <row r="23" spans="2:18" s="767" customFormat="1" ht="19.7" customHeight="1">
      <c r="B23" s="705" t="s">
        <v>2101</v>
      </c>
      <c r="C23" s="293" t="s">
        <v>2107</v>
      </c>
      <c r="D23" s="293" t="s">
        <v>2107</v>
      </c>
      <c r="E23" s="774" t="s">
        <v>4924</v>
      </c>
      <c r="F23" s="285">
        <v>2</v>
      </c>
      <c r="G23" s="759">
        <v>112000</v>
      </c>
      <c r="H23" s="760">
        <f t="shared" si="0"/>
        <v>224000</v>
      </c>
      <c r="I23" s="761"/>
      <c r="J23" s="223" t="s">
        <v>4906</v>
      </c>
      <c r="K23" s="762" t="s">
        <v>4913</v>
      </c>
      <c r="L23" s="762"/>
      <c r="M23" s="763">
        <v>46070</v>
      </c>
      <c r="N23" s="705" t="s">
        <v>2105</v>
      </c>
      <c r="O23" s="764">
        <v>46078</v>
      </c>
      <c r="P23" s="765"/>
      <c r="Q23" s="766" t="s">
        <v>4914</v>
      </c>
      <c r="R23" s="767" t="s">
        <v>4915</v>
      </c>
    </row>
    <row r="24" spans="2:18" ht="19.7" customHeight="1">
      <c r="B24" s="499"/>
      <c r="C24" s="202"/>
      <c r="D24" s="202"/>
      <c r="E24" s="148"/>
      <c r="F24" s="67"/>
      <c r="G24" s="708"/>
      <c r="H24" s="709">
        <f t="shared" si="0"/>
        <v>0</v>
      </c>
      <c r="I24" s="710"/>
      <c r="J24" s="69"/>
      <c r="K24" s="281"/>
      <c r="L24" s="281"/>
      <c r="M24" s="753"/>
      <c r="N24" s="499"/>
      <c r="O24" s="755"/>
      <c r="P24" s="756"/>
      <c r="Q24" s="754"/>
    </row>
    <row r="25" spans="2:18" ht="19.7" customHeight="1">
      <c r="B25" s="499"/>
      <c r="C25" s="27"/>
      <c r="D25" s="27"/>
      <c r="E25" s="148"/>
      <c r="F25" s="67"/>
      <c r="G25" s="708"/>
      <c r="H25" s="709">
        <f t="shared" si="0"/>
        <v>0</v>
      </c>
      <c r="I25" s="710"/>
      <c r="J25" s="69"/>
      <c r="K25" s="281"/>
      <c r="L25" s="281"/>
      <c r="M25" s="753"/>
      <c r="N25" s="499"/>
      <c r="O25" s="755"/>
      <c r="P25" s="756"/>
      <c r="Q25" s="754"/>
    </row>
    <row r="26" spans="2:18" ht="19.7" customHeight="1">
      <c r="B26" s="499"/>
      <c r="C26" s="202"/>
      <c r="D26" s="202"/>
      <c r="E26" s="148"/>
      <c r="F26" s="67"/>
      <c r="G26" s="708"/>
      <c r="H26" s="709">
        <f t="shared" si="0"/>
        <v>0</v>
      </c>
      <c r="I26" s="710"/>
      <c r="J26" s="69"/>
      <c r="K26" s="281"/>
      <c r="L26" s="281"/>
      <c r="M26" s="753"/>
      <c r="N26" s="499"/>
      <c r="O26" s="755"/>
      <c r="P26" s="756"/>
      <c r="Q26" s="754"/>
      <c r="R26" s="771"/>
    </row>
    <row r="27" spans="2:18" ht="19.7" customHeight="1">
      <c r="B27" s="499"/>
      <c r="C27" s="202"/>
      <c r="D27" s="202"/>
      <c r="E27" s="148"/>
      <c r="F27" s="67"/>
      <c r="G27" s="708"/>
      <c r="H27" s="709">
        <f t="shared" si="0"/>
        <v>0</v>
      </c>
      <c r="I27" s="710"/>
      <c r="J27" s="69"/>
      <c r="K27" s="281"/>
      <c r="L27" s="281"/>
      <c r="M27" s="753"/>
      <c r="N27" s="499"/>
      <c r="O27" s="755"/>
      <c r="P27" s="756"/>
      <c r="Q27" s="754"/>
    </row>
    <row r="28" spans="2:18" ht="19.7" customHeight="1">
      <c r="B28" s="499"/>
      <c r="C28" s="202"/>
      <c r="D28" s="202"/>
      <c r="E28" s="148"/>
      <c r="F28" s="67"/>
      <c r="G28" s="708"/>
      <c r="H28" s="709">
        <f t="shared" si="0"/>
        <v>0</v>
      </c>
      <c r="I28" s="710"/>
      <c r="J28" s="69"/>
      <c r="K28" s="281"/>
      <c r="L28" s="281"/>
      <c r="M28" s="753"/>
      <c r="N28" s="499"/>
      <c r="O28" s="755"/>
      <c r="P28" s="756"/>
      <c r="Q28" s="754"/>
    </row>
    <row r="29" spans="2:18" ht="19.7" customHeight="1">
      <c r="B29" s="499"/>
      <c r="C29" s="202"/>
      <c r="D29" s="202"/>
      <c r="E29" s="148"/>
      <c r="F29" s="67"/>
      <c r="G29" s="708">
        <v>0</v>
      </c>
      <c r="H29" s="709">
        <f t="shared" si="0"/>
        <v>0</v>
      </c>
      <c r="I29" s="710"/>
      <c r="J29" s="69"/>
      <c r="K29" s="281"/>
      <c r="L29" s="281"/>
      <c r="M29" s="753"/>
      <c r="N29" s="499"/>
      <c r="O29" s="755"/>
      <c r="P29" s="756"/>
      <c r="Q29" s="754"/>
    </row>
    <row r="30" spans="2:18" ht="19.7" customHeight="1">
      <c r="B30" s="499"/>
      <c r="C30" s="27"/>
      <c r="D30" s="27"/>
      <c r="E30" s="148"/>
      <c r="F30" s="67"/>
      <c r="G30" s="708"/>
      <c r="H30" s="709">
        <f t="shared" si="0"/>
        <v>0</v>
      </c>
      <c r="I30" s="710"/>
      <c r="J30" s="69"/>
      <c r="K30" s="281"/>
      <c r="L30" s="281"/>
      <c r="M30" s="753"/>
      <c r="N30" s="499"/>
      <c r="O30" s="755"/>
      <c r="P30" s="756"/>
      <c r="Q30" s="754"/>
    </row>
    <row r="31" spans="2:18" ht="19.7" customHeight="1">
      <c r="B31" s="499"/>
      <c r="C31" s="202"/>
      <c r="D31" s="202"/>
      <c r="E31" s="148"/>
      <c r="F31" s="67"/>
      <c r="G31" s="708"/>
      <c r="H31" s="709">
        <f t="shared" si="0"/>
        <v>0</v>
      </c>
      <c r="I31" s="710"/>
      <c r="J31" s="69"/>
      <c r="K31" s="281"/>
      <c r="L31" s="281"/>
      <c r="M31" s="753"/>
      <c r="N31" s="499"/>
      <c r="O31" s="755"/>
      <c r="P31" s="756"/>
      <c r="Q31" s="754"/>
      <c r="R31" s="771"/>
    </row>
    <row r="32" spans="2:18" ht="19.7" customHeight="1">
      <c r="B32" s="499"/>
      <c r="C32" s="202"/>
      <c r="D32" s="202"/>
      <c r="E32" s="148"/>
      <c r="F32" s="67"/>
      <c r="G32" s="708"/>
      <c r="H32" s="709">
        <f t="shared" si="0"/>
        <v>0</v>
      </c>
      <c r="I32" s="710"/>
      <c r="J32" s="69"/>
      <c r="K32" s="281"/>
      <c r="L32" s="281"/>
      <c r="M32" s="753"/>
      <c r="N32" s="499"/>
      <c r="O32" s="755"/>
      <c r="P32" s="756"/>
      <c r="Q32" s="754"/>
    </row>
    <row r="33" spans="2:17" ht="19.7" customHeight="1">
      <c r="B33" s="499"/>
      <c r="C33" s="202"/>
      <c r="D33" s="202"/>
      <c r="E33" s="148"/>
      <c r="F33" s="67"/>
      <c r="G33" s="708"/>
      <c r="H33" s="709">
        <f t="shared" si="0"/>
        <v>0</v>
      </c>
      <c r="I33" s="710"/>
      <c r="J33" s="69"/>
      <c r="K33" s="281"/>
      <c r="L33" s="281"/>
      <c r="M33" s="753"/>
      <c r="N33" s="499"/>
      <c r="O33" s="755"/>
      <c r="P33" s="756"/>
      <c r="Q33" s="754"/>
    </row>
    <row r="34" spans="2:17" ht="19.7" customHeight="1">
      <c r="B34" s="499"/>
      <c r="C34" s="202"/>
      <c r="D34" s="202"/>
      <c r="E34" s="148"/>
      <c r="F34" s="67"/>
      <c r="G34" s="708">
        <v>0</v>
      </c>
      <c r="H34" s="709">
        <f t="shared" si="0"/>
        <v>0</v>
      </c>
      <c r="I34" s="710"/>
      <c r="J34" s="69"/>
      <c r="K34" s="281"/>
      <c r="L34" s="281"/>
      <c r="M34" s="753"/>
      <c r="N34" s="499"/>
      <c r="O34" s="755"/>
      <c r="P34" s="756"/>
      <c r="Q34" s="754"/>
    </row>
    <row r="35" spans="2:17" ht="19.7" customHeight="1">
      <c r="B35" s="499"/>
      <c r="C35" s="202"/>
      <c r="D35" s="202"/>
      <c r="E35" s="148" t="s">
        <v>2109</v>
      </c>
      <c r="F35" s="67"/>
      <c r="G35" s="768">
        <v>5000</v>
      </c>
      <c r="H35" s="709">
        <f t="shared" si="0"/>
        <v>0</v>
      </c>
      <c r="I35" s="710"/>
      <c r="J35" s="69"/>
      <c r="K35" s="281"/>
      <c r="L35" s="281"/>
      <c r="M35" s="753"/>
      <c r="N35" s="499"/>
      <c r="O35" s="755"/>
      <c r="P35" s="756"/>
      <c r="Q35" s="754"/>
    </row>
    <row r="36" spans="2:17" ht="19.7" customHeight="1">
      <c r="B36" s="499"/>
      <c r="C36" s="499"/>
      <c r="D36" s="499"/>
      <c r="E36" s="148" t="s">
        <v>2110</v>
      </c>
      <c r="F36" s="67"/>
      <c r="G36" s="768">
        <v>5000</v>
      </c>
      <c r="H36" s="709">
        <f t="shared" si="0"/>
        <v>0</v>
      </c>
      <c r="I36" s="710"/>
      <c r="J36" s="69"/>
      <c r="K36" s="281"/>
      <c r="L36" s="281"/>
      <c r="M36" s="753"/>
      <c r="N36" s="499"/>
      <c r="O36" s="755"/>
      <c r="P36" s="756"/>
      <c r="Q36" s="754"/>
    </row>
    <row r="37" spans="2:17" ht="19.7" customHeight="1">
      <c r="B37" s="499"/>
      <c r="C37" s="202"/>
      <c r="D37" s="202"/>
      <c r="E37" s="148" t="s">
        <v>2111</v>
      </c>
      <c r="F37" s="67"/>
      <c r="G37" s="768">
        <v>5000</v>
      </c>
      <c r="H37" s="709">
        <f t="shared" si="0"/>
        <v>0</v>
      </c>
      <c r="I37" s="710"/>
      <c r="J37" s="69"/>
      <c r="K37" s="281"/>
      <c r="L37" s="281"/>
      <c r="M37" s="753"/>
      <c r="N37" s="499"/>
      <c r="O37" s="755"/>
      <c r="P37" s="756"/>
      <c r="Q37" s="754"/>
    </row>
    <row r="38" spans="2:17" ht="19.7" customHeight="1">
      <c r="B38" s="499"/>
      <c r="C38" s="202"/>
      <c r="D38" s="202"/>
      <c r="E38" s="148"/>
      <c r="F38" s="67"/>
      <c r="G38" s="708">
        <v>0</v>
      </c>
      <c r="H38" s="709">
        <f t="shared" si="0"/>
        <v>0</v>
      </c>
      <c r="I38" s="710"/>
      <c r="J38" s="69"/>
      <c r="K38" s="281"/>
      <c r="L38" s="281"/>
      <c r="M38" s="753"/>
      <c r="N38" s="499"/>
      <c r="O38" s="755"/>
      <c r="P38" s="756"/>
      <c r="Q38" s="754"/>
    </row>
    <row r="39" spans="2:17" ht="19.7" customHeight="1">
      <c r="B39" s="499"/>
      <c r="C39" s="202"/>
      <c r="D39" s="202"/>
      <c r="E39" s="148"/>
      <c r="F39" s="67"/>
      <c r="G39" s="708">
        <v>0</v>
      </c>
      <c r="H39" s="709">
        <f t="shared" si="0"/>
        <v>0</v>
      </c>
      <c r="I39" s="710"/>
      <c r="J39" s="69"/>
      <c r="K39" s="281"/>
      <c r="L39" s="281"/>
      <c r="M39" s="753"/>
      <c r="N39" s="499"/>
      <c r="O39" s="755"/>
      <c r="P39" s="756"/>
      <c r="Q39" s="754"/>
    </row>
    <row r="40" spans="2:17" ht="19.7" customHeight="1">
      <c r="B40" s="499"/>
      <c r="C40" s="499"/>
      <c r="D40" s="499"/>
      <c r="E40" s="148"/>
      <c r="F40" s="67"/>
      <c r="G40" s="708">
        <v>0</v>
      </c>
      <c r="H40" s="709">
        <f t="shared" si="0"/>
        <v>0</v>
      </c>
      <c r="I40" s="710"/>
      <c r="J40" s="69"/>
      <c r="K40" s="281"/>
      <c r="L40" s="281"/>
      <c r="M40" s="753"/>
      <c r="N40" s="499"/>
      <c r="O40" s="755"/>
      <c r="P40" s="756"/>
      <c r="Q40" s="754"/>
    </row>
    <row r="41" spans="2:17" ht="19.7" customHeight="1"/>
    <row r="42" spans="2:17" ht="19.7" customHeight="1"/>
    <row r="43" spans="2:17" ht="19.7" customHeight="1"/>
    <row r="44" spans="2:17"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1B2D9-E890-4C89-A14C-BA0854A6AD39}">
  <dimension ref="B2:R49"/>
  <sheetViews>
    <sheetView zoomScale="85" zoomScaleNormal="85" workbookViewId="0">
      <pane xSplit="10" ySplit="8" topLeftCell="K9" activePane="bottomRight" state="frozen"/>
      <selection pane="topRight" activeCell="K1" sqref="K1"/>
      <selection pane="bottomLeft" activeCell="A9" sqref="A9"/>
      <selection pane="bottomRight" activeCell="M25" sqref="M25:M27"/>
    </sheetView>
  </sheetViews>
  <sheetFormatPr defaultRowHeight="13.5"/>
  <cols>
    <col min="1" max="1" width="2.625" style="739" customWidth="1"/>
    <col min="2" max="2" width="16.875" style="741" customWidth="1"/>
    <col min="3" max="4" width="16.125" style="739" bestFit="1" customWidth="1"/>
    <col min="5" max="5" width="57.25" style="741" bestFit="1" customWidth="1"/>
    <col min="6" max="6" width="7.125" style="739" customWidth="1"/>
    <col min="7" max="7" width="9.25" style="739" customWidth="1"/>
    <col min="8" max="8" width="9.25" style="739" bestFit="1" customWidth="1"/>
    <col min="9" max="9" width="11" style="742" customWidth="1"/>
    <col min="10" max="10" width="24.125" style="741" customWidth="1"/>
    <col min="11" max="11" width="24.375" style="74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16.875" style="739" customWidth="1"/>
    <col min="259" max="260" width="16.125" style="739" bestFit="1"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24.125" style="739" customWidth="1"/>
    <col min="267" max="267" width="24.375" style="739"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16.875" style="739" customWidth="1"/>
    <col min="515" max="516" width="16.125" style="739" bestFit="1"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24.125" style="739" customWidth="1"/>
    <col min="523" max="523" width="24.375" style="739"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16.875" style="739" customWidth="1"/>
    <col min="771" max="772" width="16.125" style="739" bestFit="1"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24.125" style="739" customWidth="1"/>
    <col min="779" max="779" width="24.375" style="739"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16.875" style="739" customWidth="1"/>
    <col min="1027" max="1028" width="16.125" style="739" bestFit="1"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24.125" style="739" customWidth="1"/>
    <col min="1035" max="1035" width="24.375" style="739"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16.875" style="739" customWidth="1"/>
    <col min="1283" max="1284" width="16.125" style="739" bestFit="1"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24.125" style="739" customWidth="1"/>
    <col min="1291" max="1291" width="24.375" style="739"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16.875" style="739" customWidth="1"/>
    <col min="1539" max="1540" width="16.125" style="739" bestFit="1"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24.125" style="739" customWidth="1"/>
    <col min="1547" max="1547" width="24.375" style="739"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16.875" style="739" customWidth="1"/>
    <col min="1795" max="1796" width="16.125" style="739" bestFit="1"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24.125" style="739" customWidth="1"/>
    <col min="1803" max="1803" width="24.375" style="739"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16.875" style="739" customWidth="1"/>
    <col min="2051" max="2052" width="16.125" style="739" bestFit="1"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24.125" style="739" customWidth="1"/>
    <col min="2059" max="2059" width="24.375" style="739"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16.875" style="739" customWidth="1"/>
    <col min="2307" max="2308" width="16.125" style="739" bestFit="1"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24.125" style="739" customWidth="1"/>
    <col min="2315" max="2315" width="24.375" style="739"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16.875" style="739" customWidth="1"/>
    <col min="2563" max="2564" width="16.125" style="739" bestFit="1"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24.125" style="739" customWidth="1"/>
    <col min="2571" max="2571" width="24.375" style="739"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16.875" style="739" customWidth="1"/>
    <col min="2819" max="2820" width="16.125" style="739" bestFit="1"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24.125" style="739" customWidth="1"/>
    <col min="2827" max="2827" width="24.375" style="739"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16.875" style="739" customWidth="1"/>
    <col min="3075" max="3076" width="16.125" style="739" bestFit="1"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24.125" style="739" customWidth="1"/>
    <col min="3083" max="3083" width="24.375" style="739"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16.875" style="739" customWidth="1"/>
    <col min="3331" max="3332" width="16.125" style="739" bestFit="1"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24.125" style="739" customWidth="1"/>
    <col min="3339" max="3339" width="24.375" style="739"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16.875" style="739" customWidth="1"/>
    <col min="3587" max="3588" width="16.125" style="739" bestFit="1"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24.125" style="739" customWidth="1"/>
    <col min="3595" max="3595" width="24.375" style="739"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16.875" style="739" customWidth="1"/>
    <col min="3843" max="3844" width="16.125" style="739" bestFit="1"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24.125" style="739" customWidth="1"/>
    <col min="3851" max="3851" width="24.375" style="739"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16.875" style="739" customWidth="1"/>
    <col min="4099" max="4100" width="16.125" style="739" bestFit="1"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24.125" style="739" customWidth="1"/>
    <col min="4107" max="4107" width="24.375" style="739"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16.875" style="739" customWidth="1"/>
    <col min="4355" max="4356" width="16.125" style="739" bestFit="1"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24.125" style="739" customWidth="1"/>
    <col min="4363" max="4363" width="24.375" style="739"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16.875" style="739" customWidth="1"/>
    <col min="4611" max="4612" width="16.125" style="739" bestFit="1"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24.125" style="739" customWidth="1"/>
    <col min="4619" max="4619" width="24.375" style="739"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16.875" style="739" customWidth="1"/>
    <col min="4867" max="4868" width="16.125" style="739" bestFit="1"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24.125" style="739" customWidth="1"/>
    <col min="4875" max="4875" width="24.375" style="739"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16.875" style="739" customWidth="1"/>
    <col min="5123" max="5124" width="16.125" style="739" bestFit="1"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24.125" style="739" customWidth="1"/>
    <col min="5131" max="5131" width="24.375" style="739"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16.875" style="739" customWidth="1"/>
    <col min="5379" max="5380" width="16.125" style="739" bestFit="1"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24.125" style="739" customWidth="1"/>
    <col min="5387" max="5387" width="24.375" style="739"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16.875" style="739" customWidth="1"/>
    <col min="5635" max="5636" width="16.125" style="739" bestFit="1"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24.125" style="739" customWidth="1"/>
    <col min="5643" max="5643" width="24.375" style="739"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16.875" style="739" customWidth="1"/>
    <col min="5891" max="5892" width="16.125" style="739" bestFit="1"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24.125" style="739" customWidth="1"/>
    <col min="5899" max="5899" width="24.375" style="739"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16.875" style="739" customWidth="1"/>
    <col min="6147" max="6148" width="16.125" style="739" bestFit="1"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24.125" style="739" customWidth="1"/>
    <col min="6155" max="6155" width="24.375" style="739"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16.875" style="739" customWidth="1"/>
    <col min="6403" max="6404" width="16.125" style="739" bestFit="1"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24.125" style="739" customWidth="1"/>
    <col min="6411" max="6411" width="24.375" style="739"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16.875" style="739" customWidth="1"/>
    <col min="6659" max="6660" width="16.125" style="739" bestFit="1"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24.125" style="739" customWidth="1"/>
    <col min="6667" max="6667" width="24.375" style="739"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16.875" style="739" customWidth="1"/>
    <col min="6915" max="6916" width="16.125" style="739" bestFit="1"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24.125" style="739" customWidth="1"/>
    <col min="6923" max="6923" width="24.375" style="739"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16.875" style="739" customWidth="1"/>
    <col min="7171" max="7172" width="16.125" style="739" bestFit="1"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24.125" style="739" customWidth="1"/>
    <col min="7179" max="7179" width="24.375" style="739"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16.875" style="739" customWidth="1"/>
    <col min="7427" max="7428" width="16.125" style="739" bestFit="1"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24.125" style="739" customWidth="1"/>
    <col min="7435" max="7435" width="24.375" style="739"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16.875" style="739" customWidth="1"/>
    <col min="7683" max="7684" width="16.125" style="739" bestFit="1"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24.125" style="739" customWidth="1"/>
    <col min="7691" max="7691" width="24.375" style="739"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16.875" style="739" customWidth="1"/>
    <col min="7939" max="7940" width="16.125" style="739" bestFit="1"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24.125" style="739" customWidth="1"/>
    <col min="7947" max="7947" width="24.375" style="739"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16.875" style="739" customWidth="1"/>
    <col min="8195" max="8196" width="16.125" style="739" bestFit="1"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24.125" style="739" customWidth="1"/>
    <col min="8203" max="8203" width="24.375" style="739"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16.875" style="739" customWidth="1"/>
    <col min="8451" max="8452" width="16.125" style="739" bestFit="1"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24.125" style="739" customWidth="1"/>
    <col min="8459" max="8459" width="24.375" style="739"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16.875" style="739" customWidth="1"/>
    <col min="8707" max="8708" width="16.125" style="739" bestFit="1"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24.125" style="739" customWidth="1"/>
    <col min="8715" max="8715" width="24.375" style="739"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16.875" style="739" customWidth="1"/>
    <col min="8963" max="8964" width="16.125" style="739" bestFit="1"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24.125" style="739" customWidth="1"/>
    <col min="8971" max="8971" width="24.375" style="739"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16.875" style="739" customWidth="1"/>
    <col min="9219" max="9220" width="16.125" style="739" bestFit="1"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24.125" style="739" customWidth="1"/>
    <col min="9227" max="9227" width="24.375" style="739"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16.875" style="739" customWidth="1"/>
    <col min="9475" max="9476" width="16.125" style="739" bestFit="1"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24.125" style="739" customWidth="1"/>
    <col min="9483" max="9483" width="24.375" style="739"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16.875" style="739" customWidth="1"/>
    <col min="9731" max="9732" width="16.125" style="739" bestFit="1"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24.125" style="739" customWidth="1"/>
    <col min="9739" max="9739" width="24.375" style="739"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16.875" style="739" customWidth="1"/>
    <col min="9987" max="9988" width="16.125" style="739" bestFit="1"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24.125" style="739" customWidth="1"/>
    <col min="9995" max="9995" width="24.375" style="739"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16.875" style="739" customWidth="1"/>
    <col min="10243" max="10244" width="16.125" style="739" bestFit="1"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24.125" style="739" customWidth="1"/>
    <col min="10251" max="10251" width="24.375" style="739"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16.875" style="739" customWidth="1"/>
    <col min="10499" max="10500" width="16.125" style="739" bestFit="1"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24.125" style="739" customWidth="1"/>
    <col min="10507" max="10507" width="24.375" style="739"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16.875" style="739" customWidth="1"/>
    <col min="10755" max="10756" width="16.125" style="739" bestFit="1"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24.125" style="739" customWidth="1"/>
    <col min="10763" max="10763" width="24.375" style="739"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16.875" style="739" customWidth="1"/>
    <col min="11011" max="11012" width="16.125" style="739" bestFit="1"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24.125" style="739" customWidth="1"/>
    <col min="11019" max="11019" width="24.375" style="739"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16.875" style="739" customWidth="1"/>
    <col min="11267" max="11268" width="16.125" style="739" bestFit="1"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24.125" style="739" customWidth="1"/>
    <col min="11275" max="11275" width="24.375" style="739"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16.875" style="739" customWidth="1"/>
    <col min="11523" max="11524" width="16.125" style="739" bestFit="1"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24.125" style="739" customWidth="1"/>
    <col min="11531" max="11531" width="24.375" style="739"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16.875" style="739" customWidth="1"/>
    <col min="11779" max="11780" width="16.125" style="739" bestFit="1"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24.125" style="739" customWidth="1"/>
    <col min="11787" max="11787" width="24.375" style="739"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16.875" style="739" customWidth="1"/>
    <col min="12035" max="12036" width="16.125" style="739" bestFit="1"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24.125" style="739" customWidth="1"/>
    <col min="12043" max="12043" width="24.375" style="739"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16.875" style="739" customWidth="1"/>
    <col min="12291" max="12292" width="16.125" style="739" bestFit="1"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24.125" style="739" customWidth="1"/>
    <col min="12299" max="12299" width="24.375" style="739"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16.875" style="739" customWidth="1"/>
    <col min="12547" max="12548" width="16.125" style="739" bestFit="1"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24.125" style="739" customWidth="1"/>
    <col min="12555" max="12555" width="24.375" style="739"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16.875" style="739" customWidth="1"/>
    <col min="12803" max="12804" width="16.125" style="739" bestFit="1"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24.125" style="739" customWidth="1"/>
    <col min="12811" max="12811" width="24.375" style="739"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16.875" style="739" customWidth="1"/>
    <col min="13059" max="13060" width="16.125" style="739" bestFit="1"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24.125" style="739" customWidth="1"/>
    <col min="13067" max="13067" width="24.375" style="739"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16.875" style="739" customWidth="1"/>
    <col min="13315" max="13316" width="16.125" style="739" bestFit="1"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24.125" style="739" customWidth="1"/>
    <col min="13323" max="13323" width="24.375" style="739"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16.875" style="739" customWidth="1"/>
    <col min="13571" max="13572" width="16.125" style="739" bestFit="1"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24.125" style="739" customWidth="1"/>
    <col min="13579" max="13579" width="24.375" style="739"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16.875" style="739" customWidth="1"/>
    <col min="13827" max="13828" width="16.125" style="739" bestFit="1"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24.125" style="739" customWidth="1"/>
    <col min="13835" max="13835" width="24.375" style="739"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16.875" style="739" customWidth="1"/>
    <col min="14083" max="14084" width="16.125" style="739" bestFit="1"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24.125" style="739" customWidth="1"/>
    <col min="14091" max="14091" width="24.375" style="739"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16.875" style="739" customWidth="1"/>
    <col min="14339" max="14340" width="16.125" style="739" bestFit="1"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24.125" style="739" customWidth="1"/>
    <col min="14347" max="14347" width="24.375" style="739"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16.875" style="739" customWidth="1"/>
    <col min="14595" max="14596" width="16.125" style="739" bestFit="1"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24.125" style="739" customWidth="1"/>
    <col min="14603" max="14603" width="24.375" style="739"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16.875" style="739" customWidth="1"/>
    <col min="14851" max="14852" width="16.125" style="739" bestFit="1"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24.125" style="739" customWidth="1"/>
    <col min="14859" max="14859" width="24.375" style="739"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16.875" style="739" customWidth="1"/>
    <col min="15107" max="15108" width="16.125" style="739" bestFit="1"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24.125" style="739" customWidth="1"/>
    <col min="15115" max="15115" width="24.375" style="739"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16.875" style="739" customWidth="1"/>
    <col min="15363" max="15364" width="16.125" style="739" bestFit="1"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24.125" style="739" customWidth="1"/>
    <col min="15371" max="15371" width="24.375" style="739"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16.875" style="739" customWidth="1"/>
    <col min="15619" max="15620" width="16.125" style="739" bestFit="1"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24.125" style="739" customWidth="1"/>
    <col min="15627" max="15627" width="24.375" style="739"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16.875" style="739" customWidth="1"/>
    <col min="15875" max="15876" width="16.125" style="739" bestFit="1"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24.125" style="739" customWidth="1"/>
    <col min="15883" max="15883" width="24.375" style="739"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16.875" style="739" customWidth="1"/>
    <col min="16131" max="16132" width="16.125" style="739" bestFit="1"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24.125" style="739" customWidth="1"/>
    <col min="16139" max="16139" width="24.375" style="739"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8" ht="20.100000000000001" customHeight="1">
      <c r="B2" s="737" t="s">
        <v>0</v>
      </c>
      <c r="C2" s="737"/>
      <c r="D2" s="737"/>
      <c r="E2" s="738" t="s">
        <v>4902</v>
      </c>
      <c r="G2" s="5" t="s">
        <v>2</v>
      </c>
      <c r="H2" s="6"/>
      <c r="I2" s="7"/>
      <c r="J2" s="740">
        <f>SUM(H:H)</f>
        <v>3136200</v>
      </c>
    </row>
    <row r="3" spans="2:18" ht="20.100000000000001" customHeight="1">
      <c r="B3" s="737" t="s">
        <v>3</v>
      </c>
      <c r="C3" s="737"/>
      <c r="D3" s="737"/>
      <c r="E3" s="738" t="s">
        <v>4903</v>
      </c>
    </row>
    <row r="4" spans="2:18" ht="20.100000000000001" customHeight="1">
      <c r="B4" s="737" t="s">
        <v>996</v>
      </c>
      <c r="C4" s="737"/>
      <c r="D4" s="737"/>
      <c r="E4" s="745" t="s">
        <v>4904</v>
      </c>
      <c r="G4" s="737" t="s">
        <v>41</v>
      </c>
      <c r="H4" s="737"/>
      <c r="I4" s="737"/>
      <c r="J4" s="746"/>
      <c r="K4" s="747"/>
    </row>
    <row r="5" spans="2:18" ht="20.100000000000001" customHeight="1">
      <c r="B5" s="737" t="s">
        <v>9</v>
      </c>
      <c r="C5" s="737"/>
      <c r="D5" s="737"/>
      <c r="E5" s="748">
        <v>46129</v>
      </c>
      <c r="G5" s="737"/>
      <c r="H5" s="737"/>
      <c r="I5" s="737"/>
      <c r="J5" s="749"/>
      <c r="K5" s="750"/>
    </row>
    <row r="6" spans="2:18" ht="20.100000000000001" customHeight="1">
      <c r="B6" s="737" t="s">
        <v>10</v>
      </c>
      <c r="C6" s="737"/>
      <c r="D6" s="737"/>
      <c r="E6" s="748"/>
      <c r="G6" s="737"/>
      <c r="H6" s="737"/>
      <c r="I6" s="737"/>
      <c r="J6" s="751"/>
      <c r="K6" s="752"/>
    </row>
    <row r="8" spans="2:18" s="741" customFormat="1" ht="19.7" customHeight="1">
      <c r="B8" s="499" t="s">
        <v>32</v>
      </c>
      <c r="C8" s="499" t="s">
        <v>33</v>
      </c>
      <c r="D8" s="499" t="s">
        <v>34</v>
      </c>
      <c r="E8" s="281" t="s">
        <v>35</v>
      </c>
      <c r="F8" s="281" t="s">
        <v>2100</v>
      </c>
      <c r="G8" s="281" t="s">
        <v>37</v>
      </c>
      <c r="H8" s="710" t="s">
        <v>38</v>
      </c>
      <c r="I8" s="710" t="s">
        <v>39</v>
      </c>
      <c r="J8" s="281" t="s">
        <v>40</v>
      </c>
      <c r="K8" s="281" t="s">
        <v>41</v>
      </c>
      <c r="L8" s="281" t="s">
        <v>42</v>
      </c>
      <c r="M8" s="499" t="s">
        <v>43</v>
      </c>
      <c r="N8" s="499" t="s">
        <v>44</v>
      </c>
      <c r="O8" s="281" t="s">
        <v>45</v>
      </c>
      <c r="P8" s="753" t="s">
        <v>46</v>
      </c>
      <c r="Q8" s="754" t="s">
        <v>47</v>
      </c>
    </row>
    <row r="9" spans="2:18" s="741" customFormat="1" ht="19.7" customHeight="1">
      <c r="B9" s="499"/>
      <c r="C9" s="499"/>
      <c r="D9" s="499"/>
      <c r="E9" s="706"/>
      <c r="F9" s="707"/>
      <c r="G9" s="708">
        <v>0</v>
      </c>
      <c r="H9" s="709">
        <f t="shared" ref="H9:H45" si="0">F9*G9</f>
        <v>0</v>
      </c>
      <c r="I9" s="710"/>
      <c r="J9" s="281"/>
      <c r="K9" s="281"/>
      <c r="L9" s="281"/>
      <c r="M9" s="499"/>
      <c r="N9" s="499"/>
      <c r="O9" s="281"/>
      <c r="P9" s="753"/>
      <c r="Q9" s="754"/>
    </row>
    <row r="10" spans="2:18" ht="19.7" customHeight="1">
      <c r="B10" s="499" t="s">
        <v>2101</v>
      </c>
      <c r="C10" s="27" t="s">
        <v>2107</v>
      </c>
      <c r="D10" s="27" t="s">
        <v>2107</v>
      </c>
      <c r="E10" s="798" t="s">
        <v>4905</v>
      </c>
      <c r="F10" s="67">
        <v>2</v>
      </c>
      <c r="G10" s="708">
        <v>150000</v>
      </c>
      <c r="H10" s="709">
        <f t="shared" si="0"/>
        <v>300000</v>
      </c>
      <c r="I10" s="710"/>
      <c r="J10" s="69" t="s">
        <v>4906</v>
      </c>
      <c r="K10" s="281" t="s">
        <v>2104</v>
      </c>
      <c r="L10" s="281"/>
      <c r="M10" s="753"/>
      <c r="N10" s="499" t="s">
        <v>2105</v>
      </c>
      <c r="O10" s="755">
        <v>46044</v>
      </c>
      <c r="P10" s="756"/>
      <c r="Q10" s="754"/>
      <c r="R10" s="739" t="s">
        <v>4907</v>
      </c>
    </row>
    <row r="11" spans="2:18" ht="19.7" customHeight="1">
      <c r="B11" s="499"/>
      <c r="C11" s="27"/>
      <c r="D11" s="27"/>
      <c r="E11" s="1761" t="s">
        <v>4908</v>
      </c>
      <c r="F11" s="67">
        <v>2</v>
      </c>
      <c r="G11" s="708">
        <v>0</v>
      </c>
      <c r="H11" s="709">
        <f t="shared" si="0"/>
        <v>0</v>
      </c>
      <c r="I11" s="710"/>
      <c r="J11" s="69" t="s">
        <v>4906</v>
      </c>
      <c r="K11" s="281" t="s">
        <v>2104</v>
      </c>
      <c r="L11" s="281"/>
      <c r="M11" s="753"/>
      <c r="N11" s="499" t="s">
        <v>2105</v>
      </c>
      <c r="O11" s="755">
        <v>46044</v>
      </c>
      <c r="P11" s="756"/>
      <c r="Q11" s="754"/>
      <c r="R11" s="739" t="s">
        <v>4909</v>
      </c>
    </row>
    <row r="12" spans="2:18" ht="19.7" customHeight="1">
      <c r="B12" s="499" t="s">
        <v>2101</v>
      </c>
      <c r="C12" s="27" t="s">
        <v>2107</v>
      </c>
      <c r="D12" s="27" t="s">
        <v>2107</v>
      </c>
      <c r="E12" s="757" t="s">
        <v>4910</v>
      </c>
      <c r="F12" s="67">
        <v>2</v>
      </c>
      <c r="G12" s="708">
        <v>10000</v>
      </c>
      <c r="H12" s="709">
        <f t="shared" si="0"/>
        <v>20000</v>
      </c>
      <c r="I12" s="710"/>
      <c r="J12" s="69" t="s">
        <v>4906</v>
      </c>
      <c r="K12" s="281" t="s">
        <v>2104</v>
      </c>
      <c r="L12" s="281"/>
      <c r="M12" s="753"/>
      <c r="N12" s="499" t="s">
        <v>2105</v>
      </c>
      <c r="O12" s="755">
        <v>45679</v>
      </c>
      <c r="P12" s="756"/>
      <c r="Q12" s="754"/>
      <c r="R12" s="739" t="s">
        <v>4911</v>
      </c>
    </row>
    <row r="13" spans="2:18" ht="19.7" customHeight="1">
      <c r="B13" s="499"/>
      <c r="C13" s="27"/>
      <c r="D13" s="27"/>
      <c r="E13" s="757"/>
      <c r="F13" s="67"/>
      <c r="G13" s="708"/>
      <c r="H13" s="709">
        <f t="shared" si="0"/>
        <v>0</v>
      </c>
      <c r="I13" s="710"/>
      <c r="J13" s="69"/>
      <c r="K13" s="281"/>
      <c r="L13" s="281"/>
      <c r="M13" s="753"/>
      <c r="N13" s="499"/>
      <c r="O13" s="755"/>
      <c r="P13" s="756"/>
      <c r="Q13" s="754"/>
    </row>
    <row r="14" spans="2:18" ht="19.7" customHeight="1">
      <c r="B14" s="499" t="s">
        <v>2101</v>
      </c>
      <c r="C14" s="27" t="s">
        <v>2107</v>
      </c>
      <c r="D14" s="27" t="s">
        <v>2107</v>
      </c>
      <c r="E14" s="148" t="s">
        <v>4912</v>
      </c>
      <c r="F14" s="67">
        <v>2</v>
      </c>
      <c r="G14" s="708">
        <v>248000</v>
      </c>
      <c r="H14" s="709">
        <f t="shared" si="0"/>
        <v>496000</v>
      </c>
      <c r="I14" s="710"/>
      <c r="J14" s="69" t="s">
        <v>4906</v>
      </c>
      <c r="K14" s="281" t="s">
        <v>4913</v>
      </c>
      <c r="L14" s="281"/>
      <c r="M14" s="753"/>
      <c r="N14" s="499" t="s">
        <v>2105</v>
      </c>
      <c r="O14" s="755">
        <v>46080</v>
      </c>
      <c r="P14" s="756"/>
      <c r="Q14" s="754"/>
    </row>
    <row r="15" spans="2:18" ht="19.7" customHeight="1">
      <c r="B15" s="499" t="s">
        <v>2101</v>
      </c>
      <c r="C15" s="27" t="s">
        <v>2107</v>
      </c>
      <c r="D15" s="27" t="s">
        <v>2107</v>
      </c>
      <c r="E15" s="148" t="s">
        <v>4916</v>
      </c>
      <c r="F15" s="67">
        <v>2</v>
      </c>
      <c r="G15" s="708">
        <v>62000</v>
      </c>
      <c r="H15" s="709">
        <f t="shared" si="0"/>
        <v>124000</v>
      </c>
      <c r="I15" s="710"/>
      <c r="J15" s="69" t="s">
        <v>4906</v>
      </c>
      <c r="K15" s="281" t="s">
        <v>4913</v>
      </c>
      <c r="L15" s="281"/>
      <c r="M15" s="753"/>
      <c r="N15" s="499" t="s">
        <v>2105</v>
      </c>
      <c r="O15" s="755">
        <v>46083</v>
      </c>
      <c r="P15" s="756"/>
      <c r="Q15" s="754"/>
    </row>
    <row r="16" spans="2:18" ht="19.7" customHeight="1">
      <c r="B16" s="499" t="s">
        <v>2101</v>
      </c>
      <c r="C16" s="27" t="s">
        <v>2107</v>
      </c>
      <c r="D16" s="27" t="s">
        <v>2107</v>
      </c>
      <c r="E16" s="148" t="s">
        <v>4917</v>
      </c>
      <c r="F16" s="67">
        <v>2</v>
      </c>
      <c r="G16" s="708">
        <v>37000</v>
      </c>
      <c r="H16" s="709">
        <f t="shared" si="0"/>
        <v>74000</v>
      </c>
      <c r="I16" s="710"/>
      <c r="J16" s="69" t="s">
        <v>4906</v>
      </c>
      <c r="K16" s="281" t="s">
        <v>4913</v>
      </c>
      <c r="L16" s="281"/>
      <c r="M16" s="753"/>
      <c r="N16" s="499" t="s">
        <v>2105</v>
      </c>
      <c r="O16" s="755">
        <v>46083</v>
      </c>
      <c r="P16" s="756"/>
      <c r="Q16" s="754"/>
    </row>
    <row r="17" spans="2:18" ht="19.7" customHeight="1">
      <c r="B17" s="499" t="s">
        <v>2101</v>
      </c>
      <c r="C17" s="27" t="s">
        <v>2107</v>
      </c>
      <c r="D17" s="27" t="s">
        <v>2107</v>
      </c>
      <c r="E17" s="148" t="s">
        <v>4918</v>
      </c>
      <c r="F17" s="67">
        <v>2</v>
      </c>
      <c r="G17" s="708">
        <v>95000</v>
      </c>
      <c r="H17" s="709">
        <f t="shared" si="0"/>
        <v>190000</v>
      </c>
      <c r="I17" s="710"/>
      <c r="J17" s="69" t="s">
        <v>4906</v>
      </c>
      <c r="K17" s="281" t="s">
        <v>4913</v>
      </c>
      <c r="L17" s="281"/>
      <c r="M17" s="753"/>
      <c r="N17" s="499" t="s">
        <v>2105</v>
      </c>
      <c r="O17" s="755">
        <v>46083</v>
      </c>
      <c r="P17" s="756"/>
      <c r="Q17" s="754"/>
    </row>
    <row r="18" spans="2:18" ht="19.7" customHeight="1">
      <c r="B18" s="499" t="s">
        <v>2101</v>
      </c>
      <c r="C18" s="27" t="s">
        <v>2107</v>
      </c>
      <c r="D18" s="27" t="s">
        <v>2107</v>
      </c>
      <c r="E18" s="148" t="s">
        <v>4919</v>
      </c>
      <c r="F18" s="67">
        <v>2</v>
      </c>
      <c r="G18" s="708">
        <v>63500</v>
      </c>
      <c r="H18" s="709">
        <f t="shared" si="0"/>
        <v>127000</v>
      </c>
      <c r="I18" s="710"/>
      <c r="J18" s="69" t="s">
        <v>4906</v>
      </c>
      <c r="K18" s="281" t="s">
        <v>4913</v>
      </c>
      <c r="L18" s="281"/>
      <c r="M18" s="753"/>
      <c r="N18" s="499" t="s">
        <v>2105</v>
      </c>
      <c r="O18" s="755">
        <v>46083</v>
      </c>
      <c r="P18" s="756"/>
      <c r="Q18" s="754"/>
    </row>
    <row r="19" spans="2:18" ht="19.7" customHeight="1">
      <c r="B19" s="499" t="s">
        <v>2101</v>
      </c>
      <c r="C19" s="27" t="s">
        <v>2107</v>
      </c>
      <c r="D19" s="27" t="s">
        <v>2107</v>
      </c>
      <c r="E19" s="148" t="s">
        <v>4920</v>
      </c>
      <c r="F19" s="67">
        <v>2</v>
      </c>
      <c r="G19" s="708">
        <v>7600</v>
      </c>
      <c r="H19" s="709">
        <f t="shared" si="0"/>
        <v>15200</v>
      </c>
      <c r="I19" s="710"/>
      <c r="J19" s="69" t="s">
        <v>4906</v>
      </c>
      <c r="K19" s="281" t="s">
        <v>4913</v>
      </c>
      <c r="L19" s="281"/>
      <c r="M19" s="753"/>
      <c r="N19" s="499" t="s">
        <v>2105</v>
      </c>
      <c r="O19" s="755">
        <v>46083</v>
      </c>
      <c r="P19" s="756"/>
      <c r="Q19" s="754"/>
    </row>
    <row r="20" spans="2:18" ht="19.7" customHeight="1">
      <c r="B20" s="499" t="s">
        <v>2101</v>
      </c>
      <c r="C20" s="27" t="s">
        <v>2107</v>
      </c>
      <c r="D20" s="27" t="s">
        <v>2107</v>
      </c>
      <c r="E20" s="148" t="s">
        <v>4921</v>
      </c>
      <c r="F20" s="67">
        <v>2</v>
      </c>
      <c r="G20" s="708">
        <v>28000</v>
      </c>
      <c r="H20" s="709">
        <f t="shared" si="0"/>
        <v>56000</v>
      </c>
      <c r="I20" s="710"/>
      <c r="J20" s="69" t="s">
        <v>4906</v>
      </c>
      <c r="K20" s="281" t="s">
        <v>4913</v>
      </c>
      <c r="L20" s="281"/>
      <c r="M20" s="753"/>
      <c r="N20" s="499" t="s">
        <v>2105</v>
      </c>
      <c r="O20" s="755">
        <v>46083</v>
      </c>
      <c r="P20" s="756"/>
      <c r="Q20" s="754"/>
    </row>
    <row r="21" spans="2:18" ht="19.7" customHeight="1">
      <c r="B21" s="499" t="s">
        <v>2101</v>
      </c>
      <c r="C21" s="27" t="s">
        <v>2107</v>
      </c>
      <c r="D21" s="27" t="s">
        <v>2107</v>
      </c>
      <c r="E21" s="148" t="s">
        <v>4922</v>
      </c>
      <c r="F21" s="67">
        <v>2</v>
      </c>
      <c r="G21" s="708">
        <v>20000</v>
      </c>
      <c r="H21" s="709">
        <f t="shared" si="0"/>
        <v>40000</v>
      </c>
      <c r="I21" s="710"/>
      <c r="J21" s="69" t="s">
        <v>4906</v>
      </c>
      <c r="K21" s="281" t="s">
        <v>4913</v>
      </c>
      <c r="L21" s="281"/>
      <c r="M21" s="753"/>
      <c r="N21" s="499" t="s">
        <v>2105</v>
      </c>
      <c r="O21" s="755">
        <v>46083</v>
      </c>
      <c r="P21" s="756"/>
      <c r="Q21" s="754"/>
      <c r="R21" s="771"/>
    </row>
    <row r="22" spans="2:18" ht="19.7" customHeight="1">
      <c r="B22" s="499" t="s">
        <v>2101</v>
      </c>
      <c r="C22" s="27" t="s">
        <v>2107</v>
      </c>
      <c r="D22" s="27" t="s">
        <v>2107</v>
      </c>
      <c r="E22" s="148" t="s">
        <v>4923</v>
      </c>
      <c r="F22" s="67">
        <v>2</v>
      </c>
      <c r="G22" s="708">
        <v>15000</v>
      </c>
      <c r="H22" s="709">
        <f t="shared" si="0"/>
        <v>30000</v>
      </c>
      <c r="I22" s="710"/>
      <c r="J22" s="69" t="s">
        <v>4906</v>
      </c>
      <c r="K22" s="281" t="s">
        <v>4913</v>
      </c>
      <c r="L22" s="281"/>
      <c r="M22" s="753"/>
      <c r="N22" s="499" t="s">
        <v>2105</v>
      </c>
      <c r="O22" s="755">
        <v>46083</v>
      </c>
      <c r="P22" s="756"/>
      <c r="Q22" s="754"/>
    </row>
    <row r="23" spans="2:18" ht="19.7" customHeight="1">
      <c r="B23" s="499" t="s">
        <v>2101</v>
      </c>
      <c r="C23" s="27" t="s">
        <v>2107</v>
      </c>
      <c r="D23" s="27" t="s">
        <v>2107</v>
      </c>
      <c r="E23" s="148" t="s">
        <v>4924</v>
      </c>
      <c r="F23" s="67">
        <v>2</v>
      </c>
      <c r="G23" s="708">
        <v>112000</v>
      </c>
      <c r="H23" s="709">
        <f t="shared" si="0"/>
        <v>224000</v>
      </c>
      <c r="I23" s="710"/>
      <c r="J23" s="69" t="s">
        <v>4906</v>
      </c>
      <c r="K23" s="281" t="s">
        <v>4913</v>
      </c>
      <c r="L23" s="281"/>
      <c r="M23" s="753"/>
      <c r="N23" s="499" t="s">
        <v>2105</v>
      </c>
      <c r="O23" s="755">
        <v>46083</v>
      </c>
      <c r="P23" s="756"/>
      <c r="Q23" s="754"/>
    </row>
    <row r="24" spans="2:18" s="767" customFormat="1" ht="19.7" customHeight="1">
      <c r="B24" s="705" t="s">
        <v>2101</v>
      </c>
      <c r="C24" s="773" t="s">
        <v>4128</v>
      </c>
      <c r="D24" s="773" t="s">
        <v>4128</v>
      </c>
      <c r="E24" s="774" t="s">
        <v>4925</v>
      </c>
      <c r="F24" s="285">
        <v>2</v>
      </c>
      <c r="G24" s="759">
        <v>500000</v>
      </c>
      <c r="H24" s="760">
        <f>F24*G24</f>
        <v>1000000</v>
      </c>
      <c r="I24" s="761"/>
      <c r="J24" s="223"/>
      <c r="K24" s="762" t="s">
        <v>2104</v>
      </c>
      <c r="L24" s="762"/>
      <c r="M24" s="763">
        <v>46077</v>
      </c>
      <c r="N24" s="705" t="s">
        <v>2105</v>
      </c>
      <c r="O24" s="764">
        <v>46106</v>
      </c>
      <c r="P24" s="765"/>
      <c r="Q24" s="766"/>
    </row>
    <row r="25" spans="2:18" s="767" customFormat="1" ht="19.7" customHeight="1">
      <c r="B25" s="705" t="s">
        <v>2101</v>
      </c>
      <c r="C25" s="773" t="s">
        <v>4128</v>
      </c>
      <c r="D25" s="773" t="s">
        <v>4128</v>
      </c>
      <c r="E25" s="774" t="s">
        <v>4926</v>
      </c>
      <c r="F25" s="285">
        <v>2</v>
      </c>
      <c r="G25" s="759">
        <v>120000</v>
      </c>
      <c r="H25" s="760">
        <f>F25*G25</f>
        <v>240000</v>
      </c>
      <c r="I25" s="761"/>
      <c r="J25" s="223"/>
      <c r="K25" s="762" t="s">
        <v>2104</v>
      </c>
      <c r="L25" s="762"/>
      <c r="M25" s="763">
        <v>46077</v>
      </c>
      <c r="N25" s="705" t="s">
        <v>2105</v>
      </c>
      <c r="O25" s="764">
        <v>46106</v>
      </c>
      <c r="P25" s="765"/>
      <c r="Q25" s="766"/>
    </row>
    <row r="26" spans="2:18" s="767" customFormat="1" ht="19.7" customHeight="1">
      <c r="B26" s="705" t="s">
        <v>2101</v>
      </c>
      <c r="C26" s="773" t="s">
        <v>4128</v>
      </c>
      <c r="D26" s="773" t="s">
        <v>4128</v>
      </c>
      <c r="E26" s="774" t="s">
        <v>1071</v>
      </c>
      <c r="F26" s="285">
        <v>1</v>
      </c>
      <c r="G26" s="759">
        <v>140000</v>
      </c>
      <c r="H26" s="760">
        <f>F26*G26</f>
        <v>140000</v>
      </c>
      <c r="I26" s="761"/>
      <c r="J26" s="223"/>
      <c r="K26" s="762" t="s">
        <v>2104</v>
      </c>
      <c r="L26" s="762"/>
      <c r="M26" s="763">
        <v>46077</v>
      </c>
      <c r="N26" s="705" t="s">
        <v>2105</v>
      </c>
      <c r="O26" s="764">
        <v>46106</v>
      </c>
      <c r="P26" s="765"/>
      <c r="Q26" s="766"/>
      <c r="R26" s="1644"/>
    </row>
    <row r="27" spans="2:18" s="767" customFormat="1" ht="19.7" customHeight="1">
      <c r="B27" s="705" t="s">
        <v>2101</v>
      </c>
      <c r="C27" s="773" t="s">
        <v>4128</v>
      </c>
      <c r="D27" s="773" t="s">
        <v>4128</v>
      </c>
      <c r="E27" s="774" t="s">
        <v>131</v>
      </c>
      <c r="F27" s="285">
        <v>1</v>
      </c>
      <c r="G27" s="759">
        <v>60000</v>
      </c>
      <c r="H27" s="760">
        <f>F27*G27</f>
        <v>60000</v>
      </c>
      <c r="I27" s="761"/>
      <c r="J27" s="223"/>
      <c r="K27" s="762" t="s">
        <v>2104</v>
      </c>
      <c r="L27" s="762"/>
      <c r="M27" s="763">
        <v>46077</v>
      </c>
      <c r="N27" s="705" t="s">
        <v>2105</v>
      </c>
      <c r="O27" s="764">
        <v>46106</v>
      </c>
      <c r="P27" s="765"/>
      <c r="Q27" s="766"/>
    </row>
    <row r="28" spans="2:18" ht="19.7" customHeight="1">
      <c r="B28" s="499"/>
      <c r="C28" s="202"/>
      <c r="D28" s="202"/>
      <c r="E28" s="148"/>
      <c r="F28" s="67"/>
      <c r="G28" s="708"/>
      <c r="H28" s="709">
        <f>F28*G28</f>
        <v>0</v>
      </c>
      <c r="I28" s="710"/>
      <c r="J28" s="69"/>
      <c r="K28" s="281"/>
      <c r="L28" s="281"/>
      <c r="M28" s="753"/>
      <c r="N28" s="499"/>
      <c r="O28" s="755"/>
      <c r="P28" s="756"/>
      <c r="Q28" s="754"/>
    </row>
    <row r="29" spans="2:18" ht="19.7" customHeight="1">
      <c r="B29" s="499"/>
      <c r="C29" s="202"/>
      <c r="D29" s="202"/>
      <c r="E29" s="148"/>
      <c r="F29" s="67"/>
      <c r="G29" s="708"/>
      <c r="H29" s="709">
        <f t="shared" si="0"/>
        <v>0</v>
      </c>
      <c r="I29" s="710"/>
      <c r="J29" s="69"/>
      <c r="K29" s="281"/>
      <c r="L29" s="281"/>
      <c r="M29" s="753"/>
      <c r="N29" s="499"/>
      <c r="O29" s="755"/>
      <c r="P29" s="756"/>
      <c r="Q29" s="754"/>
    </row>
    <row r="30" spans="2:18" ht="19.7" customHeight="1">
      <c r="B30" s="499"/>
      <c r="C30" s="27"/>
      <c r="D30" s="27"/>
      <c r="E30" s="148"/>
      <c r="F30" s="67"/>
      <c r="G30" s="708"/>
      <c r="H30" s="709">
        <f t="shared" si="0"/>
        <v>0</v>
      </c>
      <c r="I30" s="710"/>
      <c r="J30" s="69"/>
      <c r="K30" s="281"/>
      <c r="L30" s="281"/>
      <c r="M30" s="753"/>
      <c r="N30" s="499"/>
      <c r="O30" s="755"/>
      <c r="P30" s="756"/>
      <c r="Q30" s="754"/>
    </row>
    <row r="31" spans="2:18" ht="19.7" customHeight="1">
      <c r="B31" s="499"/>
      <c r="C31" s="202"/>
      <c r="D31" s="202"/>
      <c r="E31" s="148"/>
      <c r="F31" s="67"/>
      <c r="G31" s="708"/>
      <c r="H31" s="709">
        <f t="shared" si="0"/>
        <v>0</v>
      </c>
      <c r="I31" s="710"/>
      <c r="J31" s="69"/>
      <c r="K31" s="281"/>
      <c r="L31" s="281"/>
      <c r="M31" s="753"/>
      <c r="N31" s="499"/>
      <c r="O31" s="755"/>
      <c r="P31" s="756"/>
      <c r="Q31" s="754"/>
      <c r="R31" s="771"/>
    </row>
    <row r="32" spans="2:18" ht="19.7" customHeight="1">
      <c r="B32" s="499"/>
      <c r="C32" s="202"/>
      <c r="D32" s="202"/>
      <c r="E32" s="148"/>
      <c r="F32" s="67"/>
      <c r="G32" s="708"/>
      <c r="H32" s="709">
        <f t="shared" si="0"/>
        <v>0</v>
      </c>
      <c r="I32" s="710"/>
      <c r="J32" s="69"/>
      <c r="K32" s="281"/>
      <c r="L32" s="281"/>
      <c r="M32" s="753"/>
      <c r="N32" s="499"/>
      <c r="O32" s="755"/>
      <c r="P32" s="756"/>
      <c r="Q32" s="754"/>
    </row>
    <row r="33" spans="2:18" ht="19.7" customHeight="1">
      <c r="B33" s="499"/>
      <c r="C33" s="202"/>
      <c r="D33" s="202"/>
      <c r="E33" s="148"/>
      <c r="F33" s="67"/>
      <c r="G33" s="708"/>
      <c r="H33" s="709">
        <f t="shared" si="0"/>
        <v>0</v>
      </c>
      <c r="I33" s="710"/>
      <c r="J33" s="69"/>
      <c r="K33" s="281"/>
      <c r="L33" s="281"/>
      <c r="M33" s="753"/>
      <c r="N33" s="499"/>
      <c r="O33" s="755"/>
      <c r="P33" s="756"/>
      <c r="Q33" s="754"/>
    </row>
    <row r="34" spans="2:18" ht="19.7" customHeight="1">
      <c r="B34" s="499"/>
      <c r="C34" s="202"/>
      <c r="D34" s="202"/>
      <c r="E34" s="148"/>
      <c r="F34" s="67"/>
      <c r="G34" s="708">
        <v>0</v>
      </c>
      <c r="H34" s="709">
        <f t="shared" si="0"/>
        <v>0</v>
      </c>
      <c r="I34" s="710"/>
      <c r="J34" s="69"/>
      <c r="K34" s="281"/>
      <c r="L34" s="281"/>
      <c r="M34" s="753"/>
      <c r="N34" s="499"/>
      <c r="O34" s="755"/>
      <c r="P34" s="756"/>
      <c r="Q34" s="754"/>
    </row>
    <row r="35" spans="2:18" ht="19.7" customHeight="1">
      <c r="B35" s="499"/>
      <c r="C35" s="27"/>
      <c r="D35" s="27"/>
      <c r="E35" s="148"/>
      <c r="F35" s="67"/>
      <c r="G35" s="708"/>
      <c r="H35" s="709">
        <f t="shared" si="0"/>
        <v>0</v>
      </c>
      <c r="I35" s="710"/>
      <c r="J35" s="69"/>
      <c r="K35" s="281"/>
      <c r="L35" s="281"/>
      <c r="M35" s="753"/>
      <c r="N35" s="499"/>
      <c r="O35" s="755"/>
      <c r="P35" s="756"/>
      <c r="Q35" s="754"/>
    </row>
    <row r="36" spans="2:18" ht="19.7" customHeight="1">
      <c r="B36" s="499"/>
      <c r="C36" s="202"/>
      <c r="D36" s="202"/>
      <c r="E36" s="148"/>
      <c r="F36" s="67"/>
      <c r="G36" s="708"/>
      <c r="H36" s="709">
        <f t="shared" si="0"/>
        <v>0</v>
      </c>
      <c r="I36" s="710"/>
      <c r="J36" s="69"/>
      <c r="K36" s="281"/>
      <c r="L36" s="281"/>
      <c r="M36" s="753"/>
      <c r="N36" s="499"/>
      <c r="O36" s="755"/>
      <c r="P36" s="756"/>
      <c r="Q36" s="754"/>
      <c r="R36" s="771"/>
    </row>
    <row r="37" spans="2:18" ht="19.7" customHeight="1">
      <c r="B37" s="499"/>
      <c r="C37" s="202"/>
      <c r="D37" s="202"/>
      <c r="E37" s="148"/>
      <c r="F37" s="67"/>
      <c r="G37" s="708"/>
      <c r="H37" s="709">
        <f t="shared" si="0"/>
        <v>0</v>
      </c>
      <c r="I37" s="710"/>
      <c r="J37" s="69"/>
      <c r="K37" s="281"/>
      <c r="L37" s="281"/>
      <c r="M37" s="753"/>
      <c r="N37" s="499"/>
      <c r="O37" s="755"/>
      <c r="P37" s="756"/>
      <c r="Q37" s="754"/>
    </row>
    <row r="38" spans="2:18" ht="19.7" customHeight="1">
      <c r="B38" s="499"/>
      <c r="C38" s="202"/>
      <c r="D38" s="202"/>
      <c r="E38" s="148"/>
      <c r="F38" s="67"/>
      <c r="G38" s="708"/>
      <c r="H38" s="709">
        <f t="shared" si="0"/>
        <v>0</v>
      </c>
      <c r="I38" s="710"/>
      <c r="J38" s="69"/>
      <c r="K38" s="281"/>
      <c r="L38" s="281"/>
      <c r="M38" s="753"/>
      <c r="N38" s="499"/>
      <c r="O38" s="755"/>
      <c r="P38" s="756"/>
      <c r="Q38" s="754"/>
    </row>
    <row r="39" spans="2:18" ht="19.7" customHeight="1">
      <c r="B39" s="499"/>
      <c r="C39" s="202"/>
      <c r="D39" s="202"/>
      <c r="E39" s="148"/>
      <c r="F39" s="67"/>
      <c r="G39" s="708">
        <v>0</v>
      </c>
      <c r="H39" s="709">
        <f t="shared" si="0"/>
        <v>0</v>
      </c>
      <c r="I39" s="710"/>
      <c r="J39" s="69"/>
      <c r="K39" s="281"/>
      <c r="L39" s="281"/>
      <c r="M39" s="753"/>
      <c r="N39" s="499"/>
      <c r="O39" s="755"/>
      <c r="P39" s="756"/>
      <c r="Q39" s="754"/>
    </row>
    <row r="40" spans="2:18" ht="19.7" customHeight="1">
      <c r="B40" s="499"/>
      <c r="C40" s="202"/>
      <c r="D40" s="202"/>
      <c r="E40" s="148" t="s">
        <v>2109</v>
      </c>
      <c r="F40" s="67"/>
      <c r="G40" s="768">
        <v>5000</v>
      </c>
      <c r="H40" s="709">
        <f t="shared" si="0"/>
        <v>0</v>
      </c>
      <c r="I40" s="710"/>
      <c r="J40" s="69"/>
      <c r="K40" s="281"/>
      <c r="L40" s="281"/>
      <c r="M40" s="753"/>
      <c r="N40" s="499"/>
      <c r="O40" s="755"/>
      <c r="P40" s="756"/>
      <c r="Q40" s="754"/>
    </row>
    <row r="41" spans="2:18" ht="19.7" customHeight="1">
      <c r="B41" s="499"/>
      <c r="C41" s="499"/>
      <c r="D41" s="499"/>
      <c r="E41" s="148" t="s">
        <v>2110</v>
      </c>
      <c r="F41" s="67"/>
      <c r="G41" s="768">
        <v>5000</v>
      </c>
      <c r="H41" s="709">
        <f t="shared" si="0"/>
        <v>0</v>
      </c>
      <c r="I41" s="710"/>
      <c r="J41" s="69"/>
      <c r="K41" s="281"/>
      <c r="L41" s="281"/>
      <c r="M41" s="753"/>
      <c r="N41" s="499"/>
      <c r="O41" s="755"/>
      <c r="P41" s="756"/>
      <c r="Q41" s="754"/>
    </row>
    <row r="42" spans="2:18" ht="19.7" customHeight="1">
      <c r="B42" s="499"/>
      <c r="C42" s="202"/>
      <c r="D42" s="202"/>
      <c r="E42" s="148" t="s">
        <v>2111</v>
      </c>
      <c r="F42" s="67"/>
      <c r="G42" s="768">
        <v>5000</v>
      </c>
      <c r="H42" s="709">
        <f t="shared" si="0"/>
        <v>0</v>
      </c>
      <c r="I42" s="710"/>
      <c r="J42" s="69"/>
      <c r="K42" s="281"/>
      <c r="L42" s="281"/>
      <c r="M42" s="753"/>
      <c r="N42" s="499"/>
      <c r="O42" s="755"/>
      <c r="P42" s="756"/>
      <c r="Q42" s="754"/>
    </row>
    <row r="43" spans="2:18" ht="19.7" customHeight="1">
      <c r="B43" s="499"/>
      <c r="C43" s="202"/>
      <c r="D43" s="202"/>
      <c r="E43" s="148"/>
      <c r="F43" s="67"/>
      <c r="G43" s="708">
        <v>0</v>
      </c>
      <c r="H43" s="709">
        <f t="shared" si="0"/>
        <v>0</v>
      </c>
      <c r="I43" s="710"/>
      <c r="J43" s="69"/>
      <c r="K43" s="281"/>
      <c r="L43" s="281"/>
      <c r="M43" s="753"/>
      <c r="N43" s="499"/>
      <c r="O43" s="755"/>
      <c r="P43" s="756"/>
      <c r="Q43" s="754"/>
    </row>
    <row r="44" spans="2:18" ht="19.7" customHeight="1">
      <c r="B44" s="499"/>
      <c r="C44" s="202"/>
      <c r="D44" s="202"/>
      <c r="E44" s="148"/>
      <c r="F44" s="67"/>
      <c r="G44" s="708">
        <v>0</v>
      </c>
      <c r="H44" s="709">
        <f t="shared" si="0"/>
        <v>0</v>
      </c>
      <c r="I44" s="710"/>
      <c r="J44" s="69"/>
      <c r="K44" s="281"/>
      <c r="L44" s="281"/>
      <c r="M44" s="753"/>
      <c r="N44" s="499"/>
      <c r="O44" s="755"/>
      <c r="P44" s="756"/>
      <c r="Q44" s="754"/>
    </row>
    <row r="45" spans="2:18" ht="19.7" customHeight="1">
      <c r="B45" s="499"/>
      <c r="C45" s="499"/>
      <c r="D45" s="499"/>
      <c r="E45" s="148"/>
      <c r="F45" s="67"/>
      <c r="G45" s="708">
        <v>0</v>
      </c>
      <c r="H45" s="709">
        <f t="shared" si="0"/>
        <v>0</v>
      </c>
      <c r="I45" s="710"/>
      <c r="J45" s="69"/>
      <c r="K45" s="281"/>
      <c r="L45" s="281"/>
      <c r="M45" s="753"/>
      <c r="N45" s="499"/>
      <c r="O45" s="755"/>
      <c r="P45" s="756"/>
      <c r="Q45" s="754"/>
    </row>
    <row r="46" spans="2:18" ht="19.7" customHeight="1"/>
    <row r="47" spans="2:18" ht="19.7" customHeight="1"/>
    <row r="48" spans="2:18" ht="19.7" customHeight="1"/>
    <row r="49"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C32E-9DBC-42AD-A71C-C4709188C821}">
  <sheetPr>
    <tabColor rgb="FFFFFF00"/>
  </sheetPr>
  <dimension ref="A2:R38"/>
  <sheetViews>
    <sheetView zoomScale="85" zoomScaleNormal="85" workbookViewId="0">
      <pane xSplit="11" ySplit="8" topLeftCell="M9" activePane="bottomRight" state="frozen"/>
      <selection pane="topRight" activeCell="K1" sqref="K1"/>
      <selection pane="bottomLeft" activeCell="A9" sqref="A9"/>
      <selection pane="bottomRight" activeCell="Q18" sqref="Q18"/>
    </sheetView>
  </sheetViews>
  <sheetFormatPr defaultColWidth="8.875" defaultRowHeight="18.75"/>
  <cols>
    <col min="1" max="1" width="10.875" style="1" customWidth="1"/>
    <col min="2" max="2" width="12.625" style="1" customWidth="1"/>
    <col min="3" max="3" width="5.875" style="4" customWidth="1"/>
    <col min="4" max="5" width="15.875" style="1" customWidth="1"/>
    <col min="6" max="6" width="70" style="1" customWidth="1"/>
    <col min="7" max="7" width="6.125" style="4" customWidth="1"/>
    <col min="8" max="9" width="9.875" style="4" bestFit="1" customWidth="1"/>
    <col min="10" max="10" width="5.875" style="10" customWidth="1"/>
    <col min="11" max="11" width="50.5" style="1" customWidth="1"/>
    <col min="12" max="12" width="25.875" style="1" customWidth="1"/>
    <col min="13" max="13" width="22.5" style="4" customWidth="1"/>
    <col min="14" max="14" width="13.875" style="9" customWidth="1"/>
    <col min="15" max="15" width="11.125" style="1" customWidth="1"/>
    <col min="16" max="16" width="18.5" style="10" customWidth="1"/>
    <col min="17" max="17" width="18.125" style="11" customWidth="1"/>
    <col min="18" max="18" width="15.625" style="12" customWidth="1"/>
    <col min="19" max="256" width="8.875" style="1"/>
    <col min="257" max="257" width="10.875" style="1" customWidth="1"/>
    <col min="258" max="258" width="12.625" style="1" customWidth="1"/>
    <col min="259" max="259" width="5.875" style="1" customWidth="1"/>
    <col min="260" max="261" width="15.875" style="1" customWidth="1"/>
    <col min="262" max="262" width="70" style="1" customWidth="1"/>
    <col min="263" max="263" width="6.125" style="1" customWidth="1"/>
    <col min="264" max="265" width="9.875" style="1" bestFit="1" customWidth="1"/>
    <col min="266" max="266" width="5.875" style="1" customWidth="1"/>
    <col min="267" max="267" width="50.5" style="1" customWidth="1"/>
    <col min="268" max="268" width="25.875" style="1" customWidth="1"/>
    <col min="269" max="269" width="22.5" style="1" customWidth="1"/>
    <col min="270" max="270" width="13.875" style="1" customWidth="1"/>
    <col min="271" max="271" width="11.125" style="1" customWidth="1"/>
    <col min="272" max="272" width="18.5" style="1" customWidth="1"/>
    <col min="273" max="273" width="18.125" style="1" customWidth="1"/>
    <col min="274" max="274" width="15.625" style="1" customWidth="1"/>
    <col min="275" max="512" width="8.875" style="1"/>
    <col min="513" max="513" width="10.875" style="1" customWidth="1"/>
    <col min="514" max="514" width="12.625" style="1" customWidth="1"/>
    <col min="515" max="515" width="5.875" style="1" customWidth="1"/>
    <col min="516" max="517" width="15.875" style="1" customWidth="1"/>
    <col min="518" max="518" width="70" style="1" customWidth="1"/>
    <col min="519" max="519" width="6.125" style="1" customWidth="1"/>
    <col min="520" max="521" width="9.875" style="1" bestFit="1" customWidth="1"/>
    <col min="522" max="522" width="5.875" style="1" customWidth="1"/>
    <col min="523" max="523" width="50.5" style="1" customWidth="1"/>
    <col min="524" max="524" width="25.875" style="1" customWidth="1"/>
    <col min="525" max="525" width="22.5" style="1" customWidth="1"/>
    <col min="526" max="526" width="13.875" style="1" customWidth="1"/>
    <col min="527" max="527" width="11.125" style="1" customWidth="1"/>
    <col min="528" max="528" width="18.5" style="1" customWidth="1"/>
    <col min="529" max="529" width="18.125" style="1" customWidth="1"/>
    <col min="530" max="530" width="15.625" style="1" customWidth="1"/>
    <col min="531" max="768" width="8.875" style="1"/>
    <col min="769" max="769" width="10.875" style="1" customWidth="1"/>
    <col min="770" max="770" width="12.625" style="1" customWidth="1"/>
    <col min="771" max="771" width="5.875" style="1" customWidth="1"/>
    <col min="772" max="773" width="15.875" style="1" customWidth="1"/>
    <col min="774" max="774" width="70" style="1" customWidth="1"/>
    <col min="775" max="775" width="6.125" style="1" customWidth="1"/>
    <col min="776" max="777" width="9.875" style="1" bestFit="1" customWidth="1"/>
    <col min="778" max="778" width="5.875" style="1" customWidth="1"/>
    <col min="779" max="779" width="50.5" style="1" customWidth="1"/>
    <col min="780" max="780" width="25.875" style="1" customWidth="1"/>
    <col min="781" max="781" width="22.5" style="1" customWidth="1"/>
    <col min="782" max="782" width="13.875" style="1" customWidth="1"/>
    <col min="783" max="783" width="11.125" style="1" customWidth="1"/>
    <col min="784" max="784" width="18.5" style="1" customWidth="1"/>
    <col min="785" max="785" width="18.125" style="1" customWidth="1"/>
    <col min="786" max="786" width="15.625" style="1" customWidth="1"/>
    <col min="787" max="1024" width="8.875" style="1"/>
    <col min="1025" max="1025" width="10.875" style="1" customWidth="1"/>
    <col min="1026" max="1026" width="12.625" style="1" customWidth="1"/>
    <col min="1027" max="1027" width="5.875" style="1" customWidth="1"/>
    <col min="1028" max="1029" width="15.875" style="1" customWidth="1"/>
    <col min="1030" max="1030" width="70" style="1" customWidth="1"/>
    <col min="1031" max="1031" width="6.125" style="1" customWidth="1"/>
    <col min="1032" max="1033" width="9.875" style="1" bestFit="1" customWidth="1"/>
    <col min="1034" max="1034" width="5.875" style="1" customWidth="1"/>
    <col min="1035" max="1035" width="50.5" style="1" customWidth="1"/>
    <col min="1036" max="1036" width="25.875" style="1" customWidth="1"/>
    <col min="1037" max="1037" width="22.5" style="1" customWidth="1"/>
    <col min="1038" max="1038" width="13.875" style="1" customWidth="1"/>
    <col min="1039" max="1039" width="11.125" style="1" customWidth="1"/>
    <col min="1040" max="1040" width="18.5" style="1" customWidth="1"/>
    <col min="1041" max="1041" width="18.125" style="1" customWidth="1"/>
    <col min="1042" max="1042" width="15.625" style="1" customWidth="1"/>
    <col min="1043" max="1280" width="8.875" style="1"/>
    <col min="1281" max="1281" width="10.875" style="1" customWidth="1"/>
    <col min="1282" max="1282" width="12.625" style="1" customWidth="1"/>
    <col min="1283" max="1283" width="5.875" style="1" customWidth="1"/>
    <col min="1284" max="1285" width="15.875" style="1" customWidth="1"/>
    <col min="1286" max="1286" width="70" style="1" customWidth="1"/>
    <col min="1287" max="1287" width="6.125" style="1" customWidth="1"/>
    <col min="1288" max="1289" width="9.875" style="1" bestFit="1" customWidth="1"/>
    <col min="1290" max="1290" width="5.875" style="1" customWidth="1"/>
    <col min="1291" max="1291" width="50.5" style="1" customWidth="1"/>
    <col min="1292" max="1292" width="25.875" style="1" customWidth="1"/>
    <col min="1293" max="1293" width="22.5" style="1" customWidth="1"/>
    <col min="1294" max="1294" width="13.875" style="1" customWidth="1"/>
    <col min="1295" max="1295" width="11.125" style="1" customWidth="1"/>
    <col min="1296" max="1296" width="18.5" style="1" customWidth="1"/>
    <col min="1297" max="1297" width="18.125" style="1" customWidth="1"/>
    <col min="1298" max="1298" width="15.625" style="1" customWidth="1"/>
    <col min="1299" max="1536" width="8.875" style="1"/>
    <col min="1537" max="1537" width="10.875" style="1" customWidth="1"/>
    <col min="1538" max="1538" width="12.625" style="1" customWidth="1"/>
    <col min="1539" max="1539" width="5.875" style="1" customWidth="1"/>
    <col min="1540" max="1541" width="15.875" style="1" customWidth="1"/>
    <col min="1542" max="1542" width="70" style="1" customWidth="1"/>
    <col min="1543" max="1543" width="6.125" style="1" customWidth="1"/>
    <col min="1544" max="1545" width="9.875" style="1" bestFit="1" customWidth="1"/>
    <col min="1546" max="1546" width="5.875" style="1" customWidth="1"/>
    <col min="1547" max="1547" width="50.5" style="1" customWidth="1"/>
    <col min="1548" max="1548" width="25.875" style="1" customWidth="1"/>
    <col min="1549" max="1549" width="22.5" style="1" customWidth="1"/>
    <col min="1550" max="1550" width="13.875" style="1" customWidth="1"/>
    <col min="1551" max="1551" width="11.125" style="1" customWidth="1"/>
    <col min="1552" max="1552" width="18.5" style="1" customWidth="1"/>
    <col min="1553" max="1553" width="18.125" style="1" customWidth="1"/>
    <col min="1554" max="1554" width="15.625" style="1" customWidth="1"/>
    <col min="1555" max="1792" width="8.875" style="1"/>
    <col min="1793" max="1793" width="10.875" style="1" customWidth="1"/>
    <col min="1794" max="1794" width="12.625" style="1" customWidth="1"/>
    <col min="1795" max="1795" width="5.875" style="1" customWidth="1"/>
    <col min="1796" max="1797" width="15.875" style="1" customWidth="1"/>
    <col min="1798" max="1798" width="70" style="1" customWidth="1"/>
    <col min="1799" max="1799" width="6.125" style="1" customWidth="1"/>
    <col min="1800" max="1801" width="9.875" style="1" bestFit="1" customWidth="1"/>
    <col min="1802" max="1802" width="5.875" style="1" customWidth="1"/>
    <col min="1803" max="1803" width="50.5" style="1" customWidth="1"/>
    <col min="1804" max="1804" width="25.875" style="1" customWidth="1"/>
    <col min="1805" max="1805" width="22.5" style="1" customWidth="1"/>
    <col min="1806" max="1806" width="13.875" style="1" customWidth="1"/>
    <col min="1807" max="1807" width="11.125" style="1" customWidth="1"/>
    <col min="1808" max="1808" width="18.5" style="1" customWidth="1"/>
    <col min="1809" max="1809" width="18.125" style="1" customWidth="1"/>
    <col min="1810" max="1810" width="15.625" style="1" customWidth="1"/>
    <col min="1811" max="2048" width="8.875" style="1"/>
    <col min="2049" max="2049" width="10.875" style="1" customWidth="1"/>
    <col min="2050" max="2050" width="12.625" style="1" customWidth="1"/>
    <col min="2051" max="2051" width="5.875" style="1" customWidth="1"/>
    <col min="2052" max="2053" width="15.875" style="1" customWidth="1"/>
    <col min="2054" max="2054" width="70" style="1" customWidth="1"/>
    <col min="2055" max="2055" width="6.125" style="1" customWidth="1"/>
    <col min="2056" max="2057" width="9.875" style="1" bestFit="1" customWidth="1"/>
    <col min="2058" max="2058" width="5.875" style="1" customWidth="1"/>
    <col min="2059" max="2059" width="50.5" style="1" customWidth="1"/>
    <col min="2060" max="2060" width="25.875" style="1" customWidth="1"/>
    <col min="2061" max="2061" width="22.5" style="1" customWidth="1"/>
    <col min="2062" max="2062" width="13.875" style="1" customWidth="1"/>
    <col min="2063" max="2063" width="11.125" style="1" customWidth="1"/>
    <col min="2064" max="2064" width="18.5" style="1" customWidth="1"/>
    <col min="2065" max="2065" width="18.125" style="1" customWidth="1"/>
    <col min="2066" max="2066" width="15.625" style="1" customWidth="1"/>
    <col min="2067" max="2304" width="8.875" style="1"/>
    <col min="2305" max="2305" width="10.875" style="1" customWidth="1"/>
    <col min="2306" max="2306" width="12.625" style="1" customWidth="1"/>
    <col min="2307" max="2307" width="5.875" style="1" customWidth="1"/>
    <col min="2308" max="2309" width="15.875" style="1" customWidth="1"/>
    <col min="2310" max="2310" width="70" style="1" customWidth="1"/>
    <col min="2311" max="2311" width="6.125" style="1" customWidth="1"/>
    <col min="2312" max="2313" width="9.875" style="1" bestFit="1" customWidth="1"/>
    <col min="2314" max="2314" width="5.875" style="1" customWidth="1"/>
    <col min="2315" max="2315" width="50.5" style="1" customWidth="1"/>
    <col min="2316" max="2316" width="25.875" style="1" customWidth="1"/>
    <col min="2317" max="2317" width="22.5" style="1" customWidth="1"/>
    <col min="2318" max="2318" width="13.875" style="1" customWidth="1"/>
    <col min="2319" max="2319" width="11.125" style="1" customWidth="1"/>
    <col min="2320" max="2320" width="18.5" style="1" customWidth="1"/>
    <col min="2321" max="2321" width="18.125" style="1" customWidth="1"/>
    <col min="2322" max="2322" width="15.625" style="1" customWidth="1"/>
    <col min="2323" max="2560" width="8.875" style="1"/>
    <col min="2561" max="2561" width="10.875" style="1" customWidth="1"/>
    <col min="2562" max="2562" width="12.625" style="1" customWidth="1"/>
    <col min="2563" max="2563" width="5.875" style="1" customWidth="1"/>
    <col min="2564" max="2565" width="15.875" style="1" customWidth="1"/>
    <col min="2566" max="2566" width="70" style="1" customWidth="1"/>
    <col min="2567" max="2567" width="6.125" style="1" customWidth="1"/>
    <col min="2568" max="2569" width="9.875" style="1" bestFit="1" customWidth="1"/>
    <col min="2570" max="2570" width="5.875" style="1" customWidth="1"/>
    <col min="2571" max="2571" width="50.5" style="1" customWidth="1"/>
    <col min="2572" max="2572" width="25.875" style="1" customWidth="1"/>
    <col min="2573" max="2573" width="22.5" style="1" customWidth="1"/>
    <col min="2574" max="2574" width="13.875" style="1" customWidth="1"/>
    <col min="2575" max="2575" width="11.125" style="1" customWidth="1"/>
    <col min="2576" max="2576" width="18.5" style="1" customWidth="1"/>
    <col min="2577" max="2577" width="18.125" style="1" customWidth="1"/>
    <col min="2578" max="2578" width="15.625" style="1" customWidth="1"/>
    <col min="2579" max="2816" width="8.875" style="1"/>
    <col min="2817" max="2817" width="10.875" style="1" customWidth="1"/>
    <col min="2818" max="2818" width="12.625" style="1" customWidth="1"/>
    <col min="2819" max="2819" width="5.875" style="1" customWidth="1"/>
    <col min="2820" max="2821" width="15.875" style="1" customWidth="1"/>
    <col min="2822" max="2822" width="70" style="1" customWidth="1"/>
    <col min="2823" max="2823" width="6.125" style="1" customWidth="1"/>
    <col min="2824" max="2825" width="9.875" style="1" bestFit="1" customWidth="1"/>
    <col min="2826" max="2826" width="5.875" style="1" customWidth="1"/>
    <col min="2827" max="2827" width="50.5" style="1" customWidth="1"/>
    <col min="2828" max="2828" width="25.875" style="1" customWidth="1"/>
    <col min="2829" max="2829" width="22.5" style="1" customWidth="1"/>
    <col min="2830" max="2830" width="13.875" style="1" customWidth="1"/>
    <col min="2831" max="2831" width="11.125" style="1" customWidth="1"/>
    <col min="2832" max="2832" width="18.5" style="1" customWidth="1"/>
    <col min="2833" max="2833" width="18.125" style="1" customWidth="1"/>
    <col min="2834" max="2834" width="15.625" style="1" customWidth="1"/>
    <col min="2835" max="3072" width="8.875" style="1"/>
    <col min="3073" max="3073" width="10.875" style="1" customWidth="1"/>
    <col min="3074" max="3074" width="12.625" style="1" customWidth="1"/>
    <col min="3075" max="3075" width="5.875" style="1" customWidth="1"/>
    <col min="3076" max="3077" width="15.875" style="1" customWidth="1"/>
    <col min="3078" max="3078" width="70" style="1" customWidth="1"/>
    <col min="3079" max="3079" width="6.125" style="1" customWidth="1"/>
    <col min="3080" max="3081" width="9.875" style="1" bestFit="1" customWidth="1"/>
    <col min="3082" max="3082" width="5.875" style="1" customWidth="1"/>
    <col min="3083" max="3083" width="50.5" style="1" customWidth="1"/>
    <col min="3084" max="3084" width="25.875" style="1" customWidth="1"/>
    <col min="3085" max="3085" width="22.5" style="1" customWidth="1"/>
    <col min="3086" max="3086" width="13.875" style="1" customWidth="1"/>
    <col min="3087" max="3087" width="11.125" style="1" customWidth="1"/>
    <col min="3088" max="3088" width="18.5" style="1" customWidth="1"/>
    <col min="3089" max="3089" width="18.125" style="1" customWidth="1"/>
    <col min="3090" max="3090" width="15.625" style="1" customWidth="1"/>
    <col min="3091" max="3328" width="8.875" style="1"/>
    <col min="3329" max="3329" width="10.875" style="1" customWidth="1"/>
    <col min="3330" max="3330" width="12.625" style="1" customWidth="1"/>
    <col min="3331" max="3331" width="5.875" style="1" customWidth="1"/>
    <col min="3332" max="3333" width="15.875" style="1" customWidth="1"/>
    <col min="3334" max="3334" width="70" style="1" customWidth="1"/>
    <col min="3335" max="3335" width="6.125" style="1" customWidth="1"/>
    <col min="3336" max="3337" width="9.875" style="1" bestFit="1" customWidth="1"/>
    <col min="3338" max="3338" width="5.875" style="1" customWidth="1"/>
    <col min="3339" max="3339" width="50.5" style="1" customWidth="1"/>
    <col min="3340" max="3340" width="25.875" style="1" customWidth="1"/>
    <col min="3341" max="3341" width="22.5" style="1" customWidth="1"/>
    <col min="3342" max="3342" width="13.875" style="1" customWidth="1"/>
    <col min="3343" max="3343" width="11.125" style="1" customWidth="1"/>
    <col min="3344" max="3344" width="18.5" style="1" customWidth="1"/>
    <col min="3345" max="3345" width="18.125" style="1" customWidth="1"/>
    <col min="3346" max="3346" width="15.625" style="1" customWidth="1"/>
    <col min="3347" max="3584" width="8.875" style="1"/>
    <col min="3585" max="3585" width="10.875" style="1" customWidth="1"/>
    <col min="3586" max="3586" width="12.625" style="1" customWidth="1"/>
    <col min="3587" max="3587" width="5.875" style="1" customWidth="1"/>
    <col min="3588" max="3589" width="15.875" style="1" customWidth="1"/>
    <col min="3590" max="3590" width="70" style="1" customWidth="1"/>
    <col min="3591" max="3591" width="6.125" style="1" customWidth="1"/>
    <col min="3592" max="3593" width="9.875" style="1" bestFit="1" customWidth="1"/>
    <col min="3594" max="3594" width="5.875" style="1" customWidth="1"/>
    <col min="3595" max="3595" width="50.5" style="1" customWidth="1"/>
    <col min="3596" max="3596" width="25.875" style="1" customWidth="1"/>
    <col min="3597" max="3597" width="22.5" style="1" customWidth="1"/>
    <col min="3598" max="3598" width="13.875" style="1" customWidth="1"/>
    <col min="3599" max="3599" width="11.125" style="1" customWidth="1"/>
    <col min="3600" max="3600" width="18.5" style="1" customWidth="1"/>
    <col min="3601" max="3601" width="18.125" style="1" customWidth="1"/>
    <col min="3602" max="3602" width="15.625" style="1" customWidth="1"/>
    <col min="3603" max="3840" width="8.875" style="1"/>
    <col min="3841" max="3841" width="10.875" style="1" customWidth="1"/>
    <col min="3842" max="3842" width="12.625" style="1" customWidth="1"/>
    <col min="3843" max="3843" width="5.875" style="1" customWidth="1"/>
    <col min="3844" max="3845" width="15.875" style="1" customWidth="1"/>
    <col min="3846" max="3846" width="70" style="1" customWidth="1"/>
    <col min="3847" max="3847" width="6.125" style="1" customWidth="1"/>
    <col min="3848" max="3849" width="9.875" style="1" bestFit="1" customWidth="1"/>
    <col min="3850" max="3850" width="5.875" style="1" customWidth="1"/>
    <col min="3851" max="3851" width="50.5" style="1" customWidth="1"/>
    <col min="3852" max="3852" width="25.875" style="1" customWidth="1"/>
    <col min="3853" max="3853" width="22.5" style="1" customWidth="1"/>
    <col min="3854" max="3854" width="13.875" style="1" customWidth="1"/>
    <col min="3855" max="3855" width="11.125" style="1" customWidth="1"/>
    <col min="3856" max="3856" width="18.5" style="1" customWidth="1"/>
    <col min="3857" max="3857" width="18.125" style="1" customWidth="1"/>
    <col min="3858" max="3858" width="15.625" style="1" customWidth="1"/>
    <col min="3859" max="4096" width="8.875" style="1"/>
    <col min="4097" max="4097" width="10.875" style="1" customWidth="1"/>
    <col min="4098" max="4098" width="12.625" style="1" customWidth="1"/>
    <col min="4099" max="4099" width="5.875" style="1" customWidth="1"/>
    <col min="4100" max="4101" width="15.875" style="1" customWidth="1"/>
    <col min="4102" max="4102" width="70" style="1" customWidth="1"/>
    <col min="4103" max="4103" width="6.125" style="1" customWidth="1"/>
    <col min="4104" max="4105" width="9.875" style="1" bestFit="1" customWidth="1"/>
    <col min="4106" max="4106" width="5.875" style="1" customWidth="1"/>
    <col min="4107" max="4107" width="50.5" style="1" customWidth="1"/>
    <col min="4108" max="4108" width="25.875" style="1" customWidth="1"/>
    <col min="4109" max="4109" width="22.5" style="1" customWidth="1"/>
    <col min="4110" max="4110" width="13.875" style="1" customWidth="1"/>
    <col min="4111" max="4111" width="11.125" style="1" customWidth="1"/>
    <col min="4112" max="4112" width="18.5" style="1" customWidth="1"/>
    <col min="4113" max="4113" width="18.125" style="1" customWidth="1"/>
    <col min="4114" max="4114" width="15.625" style="1" customWidth="1"/>
    <col min="4115" max="4352" width="8.875" style="1"/>
    <col min="4353" max="4353" width="10.875" style="1" customWidth="1"/>
    <col min="4354" max="4354" width="12.625" style="1" customWidth="1"/>
    <col min="4355" max="4355" width="5.875" style="1" customWidth="1"/>
    <col min="4356" max="4357" width="15.875" style="1" customWidth="1"/>
    <col min="4358" max="4358" width="70" style="1" customWidth="1"/>
    <col min="4359" max="4359" width="6.125" style="1" customWidth="1"/>
    <col min="4360" max="4361" width="9.875" style="1" bestFit="1" customWidth="1"/>
    <col min="4362" max="4362" width="5.875" style="1" customWidth="1"/>
    <col min="4363" max="4363" width="50.5" style="1" customWidth="1"/>
    <col min="4364" max="4364" width="25.875" style="1" customWidth="1"/>
    <col min="4365" max="4365" width="22.5" style="1" customWidth="1"/>
    <col min="4366" max="4366" width="13.875" style="1" customWidth="1"/>
    <col min="4367" max="4367" width="11.125" style="1" customWidth="1"/>
    <col min="4368" max="4368" width="18.5" style="1" customWidth="1"/>
    <col min="4369" max="4369" width="18.125" style="1" customWidth="1"/>
    <col min="4370" max="4370" width="15.625" style="1" customWidth="1"/>
    <col min="4371" max="4608" width="8.875" style="1"/>
    <col min="4609" max="4609" width="10.875" style="1" customWidth="1"/>
    <col min="4610" max="4610" width="12.625" style="1" customWidth="1"/>
    <col min="4611" max="4611" width="5.875" style="1" customWidth="1"/>
    <col min="4612" max="4613" width="15.875" style="1" customWidth="1"/>
    <col min="4614" max="4614" width="70" style="1" customWidth="1"/>
    <col min="4615" max="4615" width="6.125" style="1" customWidth="1"/>
    <col min="4616" max="4617" width="9.875" style="1" bestFit="1" customWidth="1"/>
    <col min="4618" max="4618" width="5.875" style="1" customWidth="1"/>
    <col min="4619" max="4619" width="50.5" style="1" customWidth="1"/>
    <col min="4620" max="4620" width="25.875" style="1" customWidth="1"/>
    <col min="4621" max="4621" width="22.5" style="1" customWidth="1"/>
    <col min="4622" max="4622" width="13.875" style="1" customWidth="1"/>
    <col min="4623" max="4623" width="11.125" style="1" customWidth="1"/>
    <col min="4624" max="4624" width="18.5" style="1" customWidth="1"/>
    <col min="4625" max="4625" width="18.125" style="1" customWidth="1"/>
    <col min="4626" max="4626" width="15.625" style="1" customWidth="1"/>
    <col min="4627" max="4864" width="8.875" style="1"/>
    <col min="4865" max="4865" width="10.875" style="1" customWidth="1"/>
    <col min="4866" max="4866" width="12.625" style="1" customWidth="1"/>
    <col min="4867" max="4867" width="5.875" style="1" customWidth="1"/>
    <col min="4868" max="4869" width="15.875" style="1" customWidth="1"/>
    <col min="4870" max="4870" width="70" style="1" customWidth="1"/>
    <col min="4871" max="4871" width="6.125" style="1" customWidth="1"/>
    <col min="4872" max="4873" width="9.875" style="1" bestFit="1" customWidth="1"/>
    <col min="4874" max="4874" width="5.875" style="1" customWidth="1"/>
    <col min="4875" max="4875" width="50.5" style="1" customWidth="1"/>
    <col min="4876" max="4876" width="25.875" style="1" customWidth="1"/>
    <col min="4877" max="4877" width="22.5" style="1" customWidth="1"/>
    <col min="4878" max="4878" width="13.875" style="1" customWidth="1"/>
    <col min="4879" max="4879" width="11.125" style="1" customWidth="1"/>
    <col min="4880" max="4880" width="18.5" style="1" customWidth="1"/>
    <col min="4881" max="4881" width="18.125" style="1" customWidth="1"/>
    <col min="4882" max="4882" width="15.625" style="1" customWidth="1"/>
    <col min="4883" max="5120" width="8.875" style="1"/>
    <col min="5121" max="5121" width="10.875" style="1" customWidth="1"/>
    <col min="5122" max="5122" width="12.625" style="1" customWidth="1"/>
    <col min="5123" max="5123" width="5.875" style="1" customWidth="1"/>
    <col min="5124" max="5125" width="15.875" style="1" customWidth="1"/>
    <col min="5126" max="5126" width="70" style="1" customWidth="1"/>
    <col min="5127" max="5127" width="6.125" style="1" customWidth="1"/>
    <col min="5128" max="5129" width="9.875" style="1" bestFit="1" customWidth="1"/>
    <col min="5130" max="5130" width="5.875" style="1" customWidth="1"/>
    <col min="5131" max="5131" width="50.5" style="1" customWidth="1"/>
    <col min="5132" max="5132" width="25.875" style="1" customWidth="1"/>
    <col min="5133" max="5133" width="22.5" style="1" customWidth="1"/>
    <col min="5134" max="5134" width="13.875" style="1" customWidth="1"/>
    <col min="5135" max="5135" width="11.125" style="1" customWidth="1"/>
    <col min="5136" max="5136" width="18.5" style="1" customWidth="1"/>
    <col min="5137" max="5137" width="18.125" style="1" customWidth="1"/>
    <col min="5138" max="5138" width="15.625" style="1" customWidth="1"/>
    <col min="5139" max="5376" width="8.875" style="1"/>
    <col min="5377" max="5377" width="10.875" style="1" customWidth="1"/>
    <col min="5378" max="5378" width="12.625" style="1" customWidth="1"/>
    <col min="5379" max="5379" width="5.875" style="1" customWidth="1"/>
    <col min="5380" max="5381" width="15.875" style="1" customWidth="1"/>
    <col min="5382" max="5382" width="70" style="1" customWidth="1"/>
    <col min="5383" max="5383" width="6.125" style="1" customWidth="1"/>
    <col min="5384" max="5385" width="9.875" style="1" bestFit="1" customWidth="1"/>
    <col min="5386" max="5386" width="5.875" style="1" customWidth="1"/>
    <col min="5387" max="5387" width="50.5" style="1" customWidth="1"/>
    <col min="5388" max="5388" width="25.875" style="1" customWidth="1"/>
    <col min="5389" max="5389" width="22.5" style="1" customWidth="1"/>
    <col min="5390" max="5390" width="13.875" style="1" customWidth="1"/>
    <col min="5391" max="5391" width="11.125" style="1" customWidth="1"/>
    <col min="5392" max="5392" width="18.5" style="1" customWidth="1"/>
    <col min="5393" max="5393" width="18.125" style="1" customWidth="1"/>
    <col min="5394" max="5394" width="15.625" style="1" customWidth="1"/>
    <col min="5395" max="5632" width="8.875" style="1"/>
    <col min="5633" max="5633" width="10.875" style="1" customWidth="1"/>
    <col min="5634" max="5634" width="12.625" style="1" customWidth="1"/>
    <col min="5635" max="5635" width="5.875" style="1" customWidth="1"/>
    <col min="5636" max="5637" width="15.875" style="1" customWidth="1"/>
    <col min="5638" max="5638" width="70" style="1" customWidth="1"/>
    <col min="5639" max="5639" width="6.125" style="1" customWidth="1"/>
    <col min="5640" max="5641" width="9.875" style="1" bestFit="1" customWidth="1"/>
    <col min="5642" max="5642" width="5.875" style="1" customWidth="1"/>
    <col min="5643" max="5643" width="50.5" style="1" customWidth="1"/>
    <col min="5644" max="5644" width="25.875" style="1" customWidth="1"/>
    <col min="5645" max="5645" width="22.5" style="1" customWidth="1"/>
    <col min="5646" max="5646" width="13.875" style="1" customWidth="1"/>
    <col min="5647" max="5647" width="11.125" style="1" customWidth="1"/>
    <col min="5648" max="5648" width="18.5" style="1" customWidth="1"/>
    <col min="5649" max="5649" width="18.125" style="1" customWidth="1"/>
    <col min="5650" max="5650" width="15.625" style="1" customWidth="1"/>
    <col min="5651" max="5888" width="8.875" style="1"/>
    <col min="5889" max="5889" width="10.875" style="1" customWidth="1"/>
    <col min="5890" max="5890" width="12.625" style="1" customWidth="1"/>
    <col min="5891" max="5891" width="5.875" style="1" customWidth="1"/>
    <col min="5892" max="5893" width="15.875" style="1" customWidth="1"/>
    <col min="5894" max="5894" width="70" style="1" customWidth="1"/>
    <col min="5895" max="5895" width="6.125" style="1" customWidth="1"/>
    <col min="5896" max="5897" width="9.875" style="1" bestFit="1" customWidth="1"/>
    <col min="5898" max="5898" width="5.875" style="1" customWidth="1"/>
    <col min="5899" max="5899" width="50.5" style="1" customWidth="1"/>
    <col min="5900" max="5900" width="25.875" style="1" customWidth="1"/>
    <col min="5901" max="5901" width="22.5" style="1" customWidth="1"/>
    <col min="5902" max="5902" width="13.875" style="1" customWidth="1"/>
    <col min="5903" max="5903" width="11.125" style="1" customWidth="1"/>
    <col min="5904" max="5904" width="18.5" style="1" customWidth="1"/>
    <col min="5905" max="5905" width="18.125" style="1" customWidth="1"/>
    <col min="5906" max="5906" width="15.625" style="1" customWidth="1"/>
    <col min="5907" max="6144" width="8.875" style="1"/>
    <col min="6145" max="6145" width="10.875" style="1" customWidth="1"/>
    <col min="6146" max="6146" width="12.625" style="1" customWidth="1"/>
    <col min="6147" max="6147" width="5.875" style="1" customWidth="1"/>
    <col min="6148" max="6149" width="15.875" style="1" customWidth="1"/>
    <col min="6150" max="6150" width="70" style="1" customWidth="1"/>
    <col min="6151" max="6151" width="6.125" style="1" customWidth="1"/>
    <col min="6152" max="6153" width="9.875" style="1" bestFit="1" customWidth="1"/>
    <col min="6154" max="6154" width="5.875" style="1" customWidth="1"/>
    <col min="6155" max="6155" width="50.5" style="1" customWidth="1"/>
    <col min="6156" max="6156" width="25.875" style="1" customWidth="1"/>
    <col min="6157" max="6157" width="22.5" style="1" customWidth="1"/>
    <col min="6158" max="6158" width="13.875" style="1" customWidth="1"/>
    <col min="6159" max="6159" width="11.125" style="1" customWidth="1"/>
    <col min="6160" max="6160" width="18.5" style="1" customWidth="1"/>
    <col min="6161" max="6161" width="18.125" style="1" customWidth="1"/>
    <col min="6162" max="6162" width="15.625" style="1" customWidth="1"/>
    <col min="6163" max="6400" width="8.875" style="1"/>
    <col min="6401" max="6401" width="10.875" style="1" customWidth="1"/>
    <col min="6402" max="6402" width="12.625" style="1" customWidth="1"/>
    <col min="6403" max="6403" width="5.875" style="1" customWidth="1"/>
    <col min="6404" max="6405" width="15.875" style="1" customWidth="1"/>
    <col min="6406" max="6406" width="70" style="1" customWidth="1"/>
    <col min="6407" max="6407" width="6.125" style="1" customWidth="1"/>
    <col min="6408" max="6409" width="9.875" style="1" bestFit="1" customWidth="1"/>
    <col min="6410" max="6410" width="5.875" style="1" customWidth="1"/>
    <col min="6411" max="6411" width="50.5" style="1" customWidth="1"/>
    <col min="6412" max="6412" width="25.875" style="1" customWidth="1"/>
    <col min="6413" max="6413" width="22.5" style="1" customWidth="1"/>
    <col min="6414" max="6414" width="13.875" style="1" customWidth="1"/>
    <col min="6415" max="6415" width="11.125" style="1" customWidth="1"/>
    <col min="6416" max="6416" width="18.5" style="1" customWidth="1"/>
    <col min="6417" max="6417" width="18.125" style="1" customWidth="1"/>
    <col min="6418" max="6418" width="15.625" style="1" customWidth="1"/>
    <col min="6419" max="6656" width="8.875" style="1"/>
    <col min="6657" max="6657" width="10.875" style="1" customWidth="1"/>
    <col min="6658" max="6658" width="12.625" style="1" customWidth="1"/>
    <col min="6659" max="6659" width="5.875" style="1" customWidth="1"/>
    <col min="6660" max="6661" width="15.875" style="1" customWidth="1"/>
    <col min="6662" max="6662" width="70" style="1" customWidth="1"/>
    <col min="6663" max="6663" width="6.125" style="1" customWidth="1"/>
    <col min="6664" max="6665" width="9.875" style="1" bestFit="1" customWidth="1"/>
    <col min="6666" max="6666" width="5.875" style="1" customWidth="1"/>
    <col min="6667" max="6667" width="50.5" style="1" customWidth="1"/>
    <col min="6668" max="6668" width="25.875" style="1" customWidth="1"/>
    <col min="6669" max="6669" width="22.5" style="1" customWidth="1"/>
    <col min="6670" max="6670" width="13.875" style="1" customWidth="1"/>
    <col min="6671" max="6671" width="11.125" style="1" customWidth="1"/>
    <col min="6672" max="6672" width="18.5" style="1" customWidth="1"/>
    <col min="6673" max="6673" width="18.125" style="1" customWidth="1"/>
    <col min="6674" max="6674" width="15.625" style="1" customWidth="1"/>
    <col min="6675" max="6912" width="8.875" style="1"/>
    <col min="6913" max="6913" width="10.875" style="1" customWidth="1"/>
    <col min="6914" max="6914" width="12.625" style="1" customWidth="1"/>
    <col min="6915" max="6915" width="5.875" style="1" customWidth="1"/>
    <col min="6916" max="6917" width="15.875" style="1" customWidth="1"/>
    <col min="6918" max="6918" width="70" style="1" customWidth="1"/>
    <col min="6919" max="6919" width="6.125" style="1" customWidth="1"/>
    <col min="6920" max="6921" width="9.875" style="1" bestFit="1" customWidth="1"/>
    <col min="6922" max="6922" width="5.875" style="1" customWidth="1"/>
    <col min="6923" max="6923" width="50.5" style="1" customWidth="1"/>
    <col min="6924" max="6924" width="25.875" style="1" customWidth="1"/>
    <col min="6925" max="6925" width="22.5" style="1" customWidth="1"/>
    <col min="6926" max="6926" width="13.875" style="1" customWidth="1"/>
    <col min="6927" max="6927" width="11.125" style="1" customWidth="1"/>
    <col min="6928" max="6928" width="18.5" style="1" customWidth="1"/>
    <col min="6929" max="6929" width="18.125" style="1" customWidth="1"/>
    <col min="6930" max="6930" width="15.625" style="1" customWidth="1"/>
    <col min="6931" max="7168" width="8.875" style="1"/>
    <col min="7169" max="7169" width="10.875" style="1" customWidth="1"/>
    <col min="7170" max="7170" width="12.625" style="1" customWidth="1"/>
    <col min="7171" max="7171" width="5.875" style="1" customWidth="1"/>
    <col min="7172" max="7173" width="15.875" style="1" customWidth="1"/>
    <col min="7174" max="7174" width="70" style="1" customWidth="1"/>
    <col min="7175" max="7175" width="6.125" style="1" customWidth="1"/>
    <col min="7176" max="7177" width="9.875" style="1" bestFit="1" customWidth="1"/>
    <col min="7178" max="7178" width="5.875" style="1" customWidth="1"/>
    <col min="7179" max="7179" width="50.5" style="1" customWidth="1"/>
    <col min="7180" max="7180" width="25.875" style="1" customWidth="1"/>
    <col min="7181" max="7181" width="22.5" style="1" customWidth="1"/>
    <col min="7182" max="7182" width="13.875" style="1" customWidth="1"/>
    <col min="7183" max="7183" width="11.125" style="1" customWidth="1"/>
    <col min="7184" max="7184" width="18.5" style="1" customWidth="1"/>
    <col min="7185" max="7185" width="18.125" style="1" customWidth="1"/>
    <col min="7186" max="7186" width="15.625" style="1" customWidth="1"/>
    <col min="7187" max="7424" width="8.875" style="1"/>
    <col min="7425" max="7425" width="10.875" style="1" customWidth="1"/>
    <col min="7426" max="7426" width="12.625" style="1" customWidth="1"/>
    <col min="7427" max="7427" width="5.875" style="1" customWidth="1"/>
    <col min="7428" max="7429" width="15.875" style="1" customWidth="1"/>
    <col min="7430" max="7430" width="70" style="1" customWidth="1"/>
    <col min="7431" max="7431" width="6.125" style="1" customWidth="1"/>
    <col min="7432" max="7433" width="9.875" style="1" bestFit="1" customWidth="1"/>
    <col min="7434" max="7434" width="5.875" style="1" customWidth="1"/>
    <col min="7435" max="7435" width="50.5" style="1" customWidth="1"/>
    <col min="7436" max="7436" width="25.875" style="1" customWidth="1"/>
    <col min="7437" max="7437" width="22.5" style="1" customWidth="1"/>
    <col min="7438" max="7438" width="13.875" style="1" customWidth="1"/>
    <col min="7439" max="7439" width="11.125" style="1" customWidth="1"/>
    <col min="7440" max="7440" width="18.5" style="1" customWidth="1"/>
    <col min="7441" max="7441" width="18.125" style="1" customWidth="1"/>
    <col min="7442" max="7442" width="15.625" style="1" customWidth="1"/>
    <col min="7443" max="7680" width="8.875" style="1"/>
    <col min="7681" max="7681" width="10.875" style="1" customWidth="1"/>
    <col min="7682" max="7682" width="12.625" style="1" customWidth="1"/>
    <col min="7683" max="7683" width="5.875" style="1" customWidth="1"/>
    <col min="7684" max="7685" width="15.875" style="1" customWidth="1"/>
    <col min="7686" max="7686" width="70" style="1" customWidth="1"/>
    <col min="7687" max="7687" width="6.125" style="1" customWidth="1"/>
    <col min="7688" max="7689" width="9.875" style="1" bestFit="1" customWidth="1"/>
    <col min="7690" max="7690" width="5.875" style="1" customWidth="1"/>
    <col min="7691" max="7691" width="50.5" style="1" customWidth="1"/>
    <col min="7692" max="7692" width="25.875" style="1" customWidth="1"/>
    <col min="7693" max="7693" width="22.5" style="1" customWidth="1"/>
    <col min="7694" max="7694" width="13.875" style="1" customWidth="1"/>
    <col min="7695" max="7695" width="11.125" style="1" customWidth="1"/>
    <col min="7696" max="7696" width="18.5" style="1" customWidth="1"/>
    <col min="7697" max="7697" width="18.125" style="1" customWidth="1"/>
    <col min="7698" max="7698" width="15.625" style="1" customWidth="1"/>
    <col min="7699" max="7936" width="8.875" style="1"/>
    <col min="7937" max="7937" width="10.875" style="1" customWidth="1"/>
    <col min="7938" max="7938" width="12.625" style="1" customWidth="1"/>
    <col min="7939" max="7939" width="5.875" style="1" customWidth="1"/>
    <col min="7940" max="7941" width="15.875" style="1" customWidth="1"/>
    <col min="7942" max="7942" width="70" style="1" customWidth="1"/>
    <col min="7943" max="7943" width="6.125" style="1" customWidth="1"/>
    <col min="7944" max="7945" width="9.875" style="1" bestFit="1" customWidth="1"/>
    <col min="7946" max="7946" width="5.875" style="1" customWidth="1"/>
    <col min="7947" max="7947" width="50.5" style="1" customWidth="1"/>
    <col min="7948" max="7948" width="25.875" style="1" customWidth="1"/>
    <col min="7949" max="7949" width="22.5" style="1" customWidth="1"/>
    <col min="7950" max="7950" width="13.875" style="1" customWidth="1"/>
    <col min="7951" max="7951" width="11.125" style="1" customWidth="1"/>
    <col min="7952" max="7952" width="18.5" style="1" customWidth="1"/>
    <col min="7953" max="7953" width="18.125" style="1" customWidth="1"/>
    <col min="7954" max="7954" width="15.625" style="1" customWidth="1"/>
    <col min="7955" max="8192" width="8.875" style="1"/>
    <col min="8193" max="8193" width="10.875" style="1" customWidth="1"/>
    <col min="8194" max="8194" width="12.625" style="1" customWidth="1"/>
    <col min="8195" max="8195" width="5.875" style="1" customWidth="1"/>
    <col min="8196" max="8197" width="15.875" style="1" customWidth="1"/>
    <col min="8198" max="8198" width="70" style="1" customWidth="1"/>
    <col min="8199" max="8199" width="6.125" style="1" customWidth="1"/>
    <col min="8200" max="8201" width="9.875" style="1" bestFit="1" customWidth="1"/>
    <col min="8202" max="8202" width="5.875" style="1" customWidth="1"/>
    <col min="8203" max="8203" width="50.5" style="1" customWidth="1"/>
    <col min="8204" max="8204" width="25.875" style="1" customWidth="1"/>
    <col min="8205" max="8205" width="22.5" style="1" customWidth="1"/>
    <col min="8206" max="8206" width="13.875" style="1" customWidth="1"/>
    <col min="8207" max="8207" width="11.125" style="1" customWidth="1"/>
    <col min="8208" max="8208" width="18.5" style="1" customWidth="1"/>
    <col min="8209" max="8209" width="18.125" style="1" customWidth="1"/>
    <col min="8210" max="8210" width="15.625" style="1" customWidth="1"/>
    <col min="8211" max="8448" width="8.875" style="1"/>
    <col min="8449" max="8449" width="10.875" style="1" customWidth="1"/>
    <col min="8450" max="8450" width="12.625" style="1" customWidth="1"/>
    <col min="8451" max="8451" width="5.875" style="1" customWidth="1"/>
    <col min="8452" max="8453" width="15.875" style="1" customWidth="1"/>
    <col min="8454" max="8454" width="70" style="1" customWidth="1"/>
    <col min="8455" max="8455" width="6.125" style="1" customWidth="1"/>
    <col min="8456" max="8457" width="9.875" style="1" bestFit="1" customWidth="1"/>
    <col min="8458" max="8458" width="5.875" style="1" customWidth="1"/>
    <col min="8459" max="8459" width="50.5" style="1" customWidth="1"/>
    <col min="8460" max="8460" width="25.875" style="1" customWidth="1"/>
    <col min="8461" max="8461" width="22.5" style="1" customWidth="1"/>
    <col min="8462" max="8462" width="13.875" style="1" customWidth="1"/>
    <col min="8463" max="8463" width="11.125" style="1" customWidth="1"/>
    <col min="8464" max="8464" width="18.5" style="1" customWidth="1"/>
    <col min="8465" max="8465" width="18.125" style="1" customWidth="1"/>
    <col min="8466" max="8466" width="15.625" style="1" customWidth="1"/>
    <col min="8467" max="8704" width="8.875" style="1"/>
    <col min="8705" max="8705" width="10.875" style="1" customWidth="1"/>
    <col min="8706" max="8706" width="12.625" style="1" customWidth="1"/>
    <col min="8707" max="8707" width="5.875" style="1" customWidth="1"/>
    <col min="8708" max="8709" width="15.875" style="1" customWidth="1"/>
    <col min="8710" max="8710" width="70" style="1" customWidth="1"/>
    <col min="8711" max="8711" width="6.125" style="1" customWidth="1"/>
    <col min="8712" max="8713" width="9.875" style="1" bestFit="1" customWidth="1"/>
    <col min="8714" max="8714" width="5.875" style="1" customWidth="1"/>
    <col min="8715" max="8715" width="50.5" style="1" customWidth="1"/>
    <col min="8716" max="8716" width="25.875" style="1" customWidth="1"/>
    <col min="8717" max="8717" width="22.5" style="1" customWidth="1"/>
    <col min="8718" max="8718" width="13.875" style="1" customWidth="1"/>
    <col min="8719" max="8719" width="11.125" style="1" customWidth="1"/>
    <col min="8720" max="8720" width="18.5" style="1" customWidth="1"/>
    <col min="8721" max="8721" width="18.125" style="1" customWidth="1"/>
    <col min="8722" max="8722" width="15.625" style="1" customWidth="1"/>
    <col min="8723" max="8960" width="8.875" style="1"/>
    <col min="8961" max="8961" width="10.875" style="1" customWidth="1"/>
    <col min="8962" max="8962" width="12.625" style="1" customWidth="1"/>
    <col min="8963" max="8963" width="5.875" style="1" customWidth="1"/>
    <col min="8964" max="8965" width="15.875" style="1" customWidth="1"/>
    <col min="8966" max="8966" width="70" style="1" customWidth="1"/>
    <col min="8967" max="8967" width="6.125" style="1" customWidth="1"/>
    <col min="8968" max="8969" width="9.875" style="1" bestFit="1" customWidth="1"/>
    <col min="8970" max="8970" width="5.875" style="1" customWidth="1"/>
    <col min="8971" max="8971" width="50.5" style="1" customWidth="1"/>
    <col min="8972" max="8972" width="25.875" style="1" customWidth="1"/>
    <col min="8973" max="8973" width="22.5" style="1" customWidth="1"/>
    <col min="8974" max="8974" width="13.875" style="1" customWidth="1"/>
    <col min="8975" max="8975" width="11.125" style="1" customWidth="1"/>
    <col min="8976" max="8976" width="18.5" style="1" customWidth="1"/>
    <col min="8977" max="8977" width="18.125" style="1" customWidth="1"/>
    <col min="8978" max="8978" width="15.625" style="1" customWidth="1"/>
    <col min="8979" max="9216" width="8.875" style="1"/>
    <col min="9217" max="9217" width="10.875" style="1" customWidth="1"/>
    <col min="9218" max="9218" width="12.625" style="1" customWidth="1"/>
    <col min="9219" max="9219" width="5.875" style="1" customWidth="1"/>
    <col min="9220" max="9221" width="15.875" style="1" customWidth="1"/>
    <col min="9222" max="9222" width="70" style="1" customWidth="1"/>
    <col min="9223" max="9223" width="6.125" style="1" customWidth="1"/>
    <col min="9224" max="9225" width="9.875" style="1" bestFit="1" customWidth="1"/>
    <col min="9226" max="9226" width="5.875" style="1" customWidth="1"/>
    <col min="9227" max="9227" width="50.5" style="1" customWidth="1"/>
    <col min="9228" max="9228" width="25.875" style="1" customWidth="1"/>
    <col min="9229" max="9229" width="22.5" style="1" customWidth="1"/>
    <col min="9230" max="9230" width="13.875" style="1" customWidth="1"/>
    <col min="9231" max="9231" width="11.125" style="1" customWidth="1"/>
    <col min="9232" max="9232" width="18.5" style="1" customWidth="1"/>
    <col min="9233" max="9233" width="18.125" style="1" customWidth="1"/>
    <col min="9234" max="9234" width="15.625" style="1" customWidth="1"/>
    <col min="9235" max="9472" width="8.875" style="1"/>
    <col min="9473" max="9473" width="10.875" style="1" customWidth="1"/>
    <col min="9474" max="9474" width="12.625" style="1" customWidth="1"/>
    <col min="9475" max="9475" width="5.875" style="1" customWidth="1"/>
    <col min="9476" max="9477" width="15.875" style="1" customWidth="1"/>
    <col min="9478" max="9478" width="70" style="1" customWidth="1"/>
    <col min="9479" max="9479" width="6.125" style="1" customWidth="1"/>
    <col min="9480" max="9481" width="9.875" style="1" bestFit="1" customWidth="1"/>
    <col min="9482" max="9482" width="5.875" style="1" customWidth="1"/>
    <col min="9483" max="9483" width="50.5" style="1" customWidth="1"/>
    <col min="9484" max="9484" width="25.875" style="1" customWidth="1"/>
    <col min="9485" max="9485" width="22.5" style="1" customWidth="1"/>
    <col min="9486" max="9486" width="13.875" style="1" customWidth="1"/>
    <col min="9487" max="9487" width="11.125" style="1" customWidth="1"/>
    <col min="9488" max="9488" width="18.5" style="1" customWidth="1"/>
    <col min="9489" max="9489" width="18.125" style="1" customWidth="1"/>
    <col min="9490" max="9490" width="15.625" style="1" customWidth="1"/>
    <col min="9491" max="9728" width="8.875" style="1"/>
    <col min="9729" max="9729" width="10.875" style="1" customWidth="1"/>
    <col min="9730" max="9730" width="12.625" style="1" customWidth="1"/>
    <col min="9731" max="9731" width="5.875" style="1" customWidth="1"/>
    <col min="9732" max="9733" width="15.875" style="1" customWidth="1"/>
    <col min="9734" max="9734" width="70" style="1" customWidth="1"/>
    <col min="9735" max="9735" width="6.125" style="1" customWidth="1"/>
    <col min="9736" max="9737" width="9.875" style="1" bestFit="1" customWidth="1"/>
    <col min="9738" max="9738" width="5.875" style="1" customWidth="1"/>
    <col min="9739" max="9739" width="50.5" style="1" customWidth="1"/>
    <col min="9740" max="9740" width="25.875" style="1" customWidth="1"/>
    <col min="9741" max="9741" width="22.5" style="1" customWidth="1"/>
    <col min="9742" max="9742" width="13.875" style="1" customWidth="1"/>
    <col min="9743" max="9743" width="11.125" style="1" customWidth="1"/>
    <col min="9744" max="9744" width="18.5" style="1" customWidth="1"/>
    <col min="9745" max="9745" width="18.125" style="1" customWidth="1"/>
    <col min="9746" max="9746" width="15.625" style="1" customWidth="1"/>
    <col min="9747" max="9984" width="8.875" style="1"/>
    <col min="9985" max="9985" width="10.875" style="1" customWidth="1"/>
    <col min="9986" max="9986" width="12.625" style="1" customWidth="1"/>
    <col min="9987" max="9987" width="5.875" style="1" customWidth="1"/>
    <col min="9988" max="9989" width="15.875" style="1" customWidth="1"/>
    <col min="9990" max="9990" width="70" style="1" customWidth="1"/>
    <col min="9991" max="9991" width="6.125" style="1" customWidth="1"/>
    <col min="9992" max="9993" width="9.875" style="1" bestFit="1" customWidth="1"/>
    <col min="9994" max="9994" width="5.875" style="1" customWidth="1"/>
    <col min="9995" max="9995" width="50.5" style="1" customWidth="1"/>
    <col min="9996" max="9996" width="25.875" style="1" customWidth="1"/>
    <col min="9997" max="9997" width="22.5" style="1" customWidth="1"/>
    <col min="9998" max="9998" width="13.875" style="1" customWidth="1"/>
    <col min="9999" max="9999" width="11.125" style="1" customWidth="1"/>
    <col min="10000" max="10000" width="18.5" style="1" customWidth="1"/>
    <col min="10001" max="10001" width="18.125" style="1" customWidth="1"/>
    <col min="10002" max="10002" width="15.625" style="1" customWidth="1"/>
    <col min="10003" max="10240" width="8.875" style="1"/>
    <col min="10241" max="10241" width="10.875" style="1" customWidth="1"/>
    <col min="10242" max="10242" width="12.625" style="1" customWidth="1"/>
    <col min="10243" max="10243" width="5.875" style="1" customWidth="1"/>
    <col min="10244" max="10245" width="15.875" style="1" customWidth="1"/>
    <col min="10246" max="10246" width="70" style="1" customWidth="1"/>
    <col min="10247" max="10247" width="6.125" style="1" customWidth="1"/>
    <col min="10248" max="10249" width="9.875" style="1" bestFit="1" customWidth="1"/>
    <col min="10250" max="10250" width="5.875" style="1" customWidth="1"/>
    <col min="10251" max="10251" width="50.5" style="1" customWidth="1"/>
    <col min="10252" max="10252" width="25.875" style="1" customWidth="1"/>
    <col min="10253" max="10253" width="22.5" style="1" customWidth="1"/>
    <col min="10254" max="10254" width="13.875" style="1" customWidth="1"/>
    <col min="10255" max="10255" width="11.125" style="1" customWidth="1"/>
    <col min="10256" max="10256" width="18.5" style="1" customWidth="1"/>
    <col min="10257" max="10257" width="18.125" style="1" customWidth="1"/>
    <col min="10258" max="10258" width="15.625" style="1" customWidth="1"/>
    <col min="10259" max="10496" width="8.875" style="1"/>
    <col min="10497" max="10497" width="10.875" style="1" customWidth="1"/>
    <col min="10498" max="10498" width="12.625" style="1" customWidth="1"/>
    <col min="10499" max="10499" width="5.875" style="1" customWidth="1"/>
    <col min="10500" max="10501" width="15.875" style="1" customWidth="1"/>
    <col min="10502" max="10502" width="70" style="1" customWidth="1"/>
    <col min="10503" max="10503" width="6.125" style="1" customWidth="1"/>
    <col min="10504" max="10505" width="9.875" style="1" bestFit="1" customWidth="1"/>
    <col min="10506" max="10506" width="5.875" style="1" customWidth="1"/>
    <col min="10507" max="10507" width="50.5" style="1" customWidth="1"/>
    <col min="10508" max="10508" width="25.875" style="1" customWidth="1"/>
    <col min="10509" max="10509" width="22.5" style="1" customWidth="1"/>
    <col min="10510" max="10510" width="13.875" style="1" customWidth="1"/>
    <col min="10511" max="10511" width="11.125" style="1" customWidth="1"/>
    <col min="10512" max="10512" width="18.5" style="1" customWidth="1"/>
    <col min="10513" max="10513" width="18.125" style="1" customWidth="1"/>
    <col min="10514" max="10514" width="15.625" style="1" customWidth="1"/>
    <col min="10515" max="10752" width="8.875" style="1"/>
    <col min="10753" max="10753" width="10.875" style="1" customWidth="1"/>
    <col min="10754" max="10754" width="12.625" style="1" customWidth="1"/>
    <col min="10755" max="10755" width="5.875" style="1" customWidth="1"/>
    <col min="10756" max="10757" width="15.875" style="1" customWidth="1"/>
    <col min="10758" max="10758" width="70" style="1" customWidth="1"/>
    <col min="10759" max="10759" width="6.125" style="1" customWidth="1"/>
    <col min="10760" max="10761" width="9.875" style="1" bestFit="1" customWidth="1"/>
    <col min="10762" max="10762" width="5.875" style="1" customWidth="1"/>
    <col min="10763" max="10763" width="50.5" style="1" customWidth="1"/>
    <col min="10764" max="10764" width="25.875" style="1" customWidth="1"/>
    <col min="10765" max="10765" width="22.5" style="1" customWidth="1"/>
    <col min="10766" max="10766" width="13.875" style="1" customWidth="1"/>
    <col min="10767" max="10767" width="11.125" style="1" customWidth="1"/>
    <col min="10768" max="10768" width="18.5" style="1" customWidth="1"/>
    <col min="10769" max="10769" width="18.125" style="1" customWidth="1"/>
    <col min="10770" max="10770" width="15.625" style="1" customWidth="1"/>
    <col min="10771" max="11008" width="8.875" style="1"/>
    <col min="11009" max="11009" width="10.875" style="1" customWidth="1"/>
    <col min="11010" max="11010" width="12.625" style="1" customWidth="1"/>
    <col min="11011" max="11011" width="5.875" style="1" customWidth="1"/>
    <col min="11012" max="11013" width="15.875" style="1" customWidth="1"/>
    <col min="11014" max="11014" width="70" style="1" customWidth="1"/>
    <col min="11015" max="11015" width="6.125" style="1" customWidth="1"/>
    <col min="11016" max="11017" width="9.875" style="1" bestFit="1" customWidth="1"/>
    <col min="11018" max="11018" width="5.875" style="1" customWidth="1"/>
    <col min="11019" max="11019" width="50.5" style="1" customWidth="1"/>
    <col min="11020" max="11020" width="25.875" style="1" customWidth="1"/>
    <col min="11021" max="11021" width="22.5" style="1" customWidth="1"/>
    <col min="11022" max="11022" width="13.875" style="1" customWidth="1"/>
    <col min="11023" max="11023" width="11.125" style="1" customWidth="1"/>
    <col min="11024" max="11024" width="18.5" style="1" customWidth="1"/>
    <col min="11025" max="11025" width="18.125" style="1" customWidth="1"/>
    <col min="11026" max="11026" width="15.625" style="1" customWidth="1"/>
    <col min="11027" max="11264" width="8.875" style="1"/>
    <col min="11265" max="11265" width="10.875" style="1" customWidth="1"/>
    <col min="11266" max="11266" width="12.625" style="1" customWidth="1"/>
    <col min="11267" max="11267" width="5.875" style="1" customWidth="1"/>
    <col min="11268" max="11269" width="15.875" style="1" customWidth="1"/>
    <col min="11270" max="11270" width="70" style="1" customWidth="1"/>
    <col min="11271" max="11271" width="6.125" style="1" customWidth="1"/>
    <col min="11272" max="11273" width="9.875" style="1" bestFit="1" customWidth="1"/>
    <col min="11274" max="11274" width="5.875" style="1" customWidth="1"/>
    <col min="11275" max="11275" width="50.5" style="1" customWidth="1"/>
    <col min="11276" max="11276" width="25.875" style="1" customWidth="1"/>
    <col min="11277" max="11277" width="22.5" style="1" customWidth="1"/>
    <col min="11278" max="11278" width="13.875" style="1" customWidth="1"/>
    <col min="11279" max="11279" width="11.125" style="1" customWidth="1"/>
    <col min="11280" max="11280" width="18.5" style="1" customWidth="1"/>
    <col min="11281" max="11281" width="18.125" style="1" customWidth="1"/>
    <col min="11282" max="11282" width="15.625" style="1" customWidth="1"/>
    <col min="11283" max="11520" width="8.875" style="1"/>
    <col min="11521" max="11521" width="10.875" style="1" customWidth="1"/>
    <col min="11522" max="11522" width="12.625" style="1" customWidth="1"/>
    <col min="11523" max="11523" width="5.875" style="1" customWidth="1"/>
    <col min="11524" max="11525" width="15.875" style="1" customWidth="1"/>
    <col min="11526" max="11526" width="70" style="1" customWidth="1"/>
    <col min="11527" max="11527" width="6.125" style="1" customWidth="1"/>
    <col min="11528" max="11529" width="9.875" style="1" bestFit="1" customWidth="1"/>
    <col min="11530" max="11530" width="5.875" style="1" customWidth="1"/>
    <col min="11531" max="11531" width="50.5" style="1" customWidth="1"/>
    <col min="11532" max="11532" width="25.875" style="1" customWidth="1"/>
    <col min="11533" max="11533" width="22.5" style="1" customWidth="1"/>
    <col min="11534" max="11534" width="13.875" style="1" customWidth="1"/>
    <col min="11535" max="11535" width="11.125" style="1" customWidth="1"/>
    <col min="11536" max="11536" width="18.5" style="1" customWidth="1"/>
    <col min="11537" max="11537" width="18.125" style="1" customWidth="1"/>
    <col min="11538" max="11538" width="15.625" style="1" customWidth="1"/>
    <col min="11539" max="11776" width="8.875" style="1"/>
    <col min="11777" max="11777" width="10.875" style="1" customWidth="1"/>
    <col min="11778" max="11778" width="12.625" style="1" customWidth="1"/>
    <col min="11779" max="11779" width="5.875" style="1" customWidth="1"/>
    <col min="11780" max="11781" width="15.875" style="1" customWidth="1"/>
    <col min="11782" max="11782" width="70" style="1" customWidth="1"/>
    <col min="11783" max="11783" width="6.125" style="1" customWidth="1"/>
    <col min="11784" max="11785" width="9.875" style="1" bestFit="1" customWidth="1"/>
    <col min="11786" max="11786" width="5.875" style="1" customWidth="1"/>
    <col min="11787" max="11787" width="50.5" style="1" customWidth="1"/>
    <col min="11788" max="11788" width="25.875" style="1" customWidth="1"/>
    <col min="11789" max="11789" width="22.5" style="1" customWidth="1"/>
    <col min="11790" max="11790" width="13.875" style="1" customWidth="1"/>
    <col min="11791" max="11791" width="11.125" style="1" customWidth="1"/>
    <col min="11792" max="11792" width="18.5" style="1" customWidth="1"/>
    <col min="11793" max="11793" width="18.125" style="1" customWidth="1"/>
    <col min="11794" max="11794" width="15.625" style="1" customWidth="1"/>
    <col min="11795" max="12032" width="8.875" style="1"/>
    <col min="12033" max="12033" width="10.875" style="1" customWidth="1"/>
    <col min="12034" max="12034" width="12.625" style="1" customWidth="1"/>
    <col min="12035" max="12035" width="5.875" style="1" customWidth="1"/>
    <col min="12036" max="12037" width="15.875" style="1" customWidth="1"/>
    <col min="12038" max="12038" width="70" style="1" customWidth="1"/>
    <col min="12039" max="12039" width="6.125" style="1" customWidth="1"/>
    <col min="12040" max="12041" width="9.875" style="1" bestFit="1" customWidth="1"/>
    <col min="12042" max="12042" width="5.875" style="1" customWidth="1"/>
    <col min="12043" max="12043" width="50.5" style="1" customWidth="1"/>
    <col min="12044" max="12044" width="25.875" style="1" customWidth="1"/>
    <col min="12045" max="12045" width="22.5" style="1" customWidth="1"/>
    <col min="12046" max="12046" width="13.875" style="1" customWidth="1"/>
    <col min="12047" max="12047" width="11.125" style="1" customWidth="1"/>
    <col min="12048" max="12048" width="18.5" style="1" customWidth="1"/>
    <col min="12049" max="12049" width="18.125" style="1" customWidth="1"/>
    <col min="12050" max="12050" width="15.625" style="1" customWidth="1"/>
    <col min="12051" max="12288" width="8.875" style="1"/>
    <col min="12289" max="12289" width="10.875" style="1" customWidth="1"/>
    <col min="12290" max="12290" width="12.625" style="1" customWidth="1"/>
    <col min="12291" max="12291" width="5.875" style="1" customWidth="1"/>
    <col min="12292" max="12293" width="15.875" style="1" customWidth="1"/>
    <col min="12294" max="12294" width="70" style="1" customWidth="1"/>
    <col min="12295" max="12295" width="6.125" style="1" customWidth="1"/>
    <col min="12296" max="12297" width="9.875" style="1" bestFit="1" customWidth="1"/>
    <col min="12298" max="12298" width="5.875" style="1" customWidth="1"/>
    <col min="12299" max="12299" width="50.5" style="1" customWidth="1"/>
    <col min="12300" max="12300" width="25.875" style="1" customWidth="1"/>
    <col min="12301" max="12301" width="22.5" style="1" customWidth="1"/>
    <col min="12302" max="12302" width="13.875" style="1" customWidth="1"/>
    <col min="12303" max="12303" width="11.125" style="1" customWidth="1"/>
    <col min="12304" max="12304" width="18.5" style="1" customWidth="1"/>
    <col min="12305" max="12305" width="18.125" style="1" customWidth="1"/>
    <col min="12306" max="12306" width="15.625" style="1" customWidth="1"/>
    <col min="12307" max="12544" width="8.875" style="1"/>
    <col min="12545" max="12545" width="10.875" style="1" customWidth="1"/>
    <col min="12546" max="12546" width="12.625" style="1" customWidth="1"/>
    <col min="12547" max="12547" width="5.875" style="1" customWidth="1"/>
    <col min="12548" max="12549" width="15.875" style="1" customWidth="1"/>
    <col min="12550" max="12550" width="70" style="1" customWidth="1"/>
    <col min="12551" max="12551" width="6.125" style="1" customWidth="1"/>
    <col min="12552" max="12553" width="9.875" style="1" bestFit="1" customWidth="1"/>
    <col min="12554" max="12554" width="5.875" style="1" customWidth="1"/>
    <col min="12555" max="12555" width="50.5" style="1" customWidth="1"/>
    <col min="12556" max="12556" width="25.875" style="1" customWidth="1"/>
    <col min="12557" max="12557" width="22.5" style="1" customWidth="1"/>
    <col min="12558" max="12558" width="13.875" style="1" customWidth="1"/>
    <col min="12559" max="12559" width="11.125" style="1" customWidth="1"/>
    <col min="12560" max="12560" width="18.5" style="1" customWidth="1"/>
    <col min="12561" max="12561" width="18.125" style="1" customWidth="1"/>
    <col min="12562" max="12562" width="15.625" style="1" customWidth="1"/>
    <col min="12563" max="12800" width="8.875" style="1"/>
    <col min="12801" max="12801" width="10.875" style="1" customWidth="1"/>
    <col min="12802" max="12802" width="12.625" style="1" customWidth="1"/>
    <col min="12803" max="12803" width="5.875" style="1" customWidth="1"/>
    <col min="12804" max="12805" width="15.875" style="1" customWidth="1"/>
    <col min="12806" max="12806" width="70" style="1" customWidth="1"/>
    <col min="12807" max="12807" width="6.125" style="1" customWidth="1"/>
    <col min="12808" max="12809" width="9.875" style="1" bestFit="1" customWidth="1"/>
    <col min="12810" max="12810" width="5.875" style="1" customWidth="1"/>
    <col min="12811" max="12811" width="50.5" style="1" customWidth="1"/>
    <col min="12812" max="12812" width="25.875" style="1" customWidth="1"/>
    <col min="12813" max="12813" width="22.5" style="1" customWidth="1"/>
    <col min="12814" max="12814" width="13.875" style="1" customWidth="1"/>
    <col min="12815" max="12815" width="11.125" style="1" customWidth="1"/>
    <col min="12816" max="12816" width="18.5" style="1" customWidth="1"/>
    <col min="12817" max="12817" width="18.125" style="1" customWidth="1"/>
    <col min="12818" max="12818" width="15.625" style="1" customWidth="1"/>
    <col min="12819" max="13056" width="8.875" style="1"/>
    <col min="13057" max="13057" width="10.875" style="1" customWidth="1"/>
    <col min="13058" max="13058" width="12.625" style="1" customWidth="1"/>
    <col min="13059" max="13059" width="5.875" style="1" customWidth="1"/>
    <col min="13060" max="13061" width="15.875" style="1" customWidth="1"/>
    <col min="13062" max="13062" width="70" style="1" customWidth="1"/>
    <col min="13063" max="13063" width="6.125" style="1" customWidth="1"/>
    <col min="13064" max="13065" width="9.875" style="1" bestFit="1" customWidth="1"/>
    <col min="13066" max="13066" width="5.875" style="1" customWidth="1"/>
    <col min="13067" max="13067" width="50.5" style="1" customWidth="1"/>
    <col min="13068" max="13068" width="25.875" style="1" customWidth="1"/>
    <col min="13069" max="13069" width="22.5" style="1" customWidth="1"/>
    <col min="13070" max="13070" width="13.875" style="1" customWidth="1"/>
    <col min="13071" max="13071" width="11.125" style="1" customWidth="1"/>
    <col min="13072" max="13072" width="18.5" style="1" customWidth="1"/>
    <col min="13073" max="13073" width="18.125" style="1" customWidth="1"/>
    <col min="13074" max="13074" width="15.625" style="1" customWidth="1"/>
    <col min="13075" max="13312" width="8.875" style="1"/>
    <col min="13313" max="13313" width="10.875" style="1" customWidth="1"/>
    <col min="13314" max="13314" width="12.625" style="1" customWidth="1"/>
    <col min="13315" max="13315" width="5.875" style="1" customWidth="1"/>
    <col min="13316" max="13317" width="15.875" style="1" customWidth="1"/>
    <col min="13318" max="13318" width="70" style="1" customWidth="1"/>
    <col min="13319" max="13319" width="6.125" style="1" customWidth="1"/>
    <col min="13320" max="13321" width="9.875" style="1" bestFit="1" customWidth="1"/>
    <col min="13322" max="13322" width="5.875" style="1" customWidth="1"/>
    <col min="13323" max="13323" width="50.5" style="1" customWidth="1"/>
    <col min="13324" max="13324" width="25.875" style="1" customWidth="1"/>
    <col min="13325" max="13325" width="22.5" style="1" customWidth="1"/>
    <col min="13326" max="13326" width="13.875" style="1" customWidth="1"/>
    <col min="13327" max="13327" width="11.125" style="1" customWidth="1"/>
    <col min="13328" max="13328" width="18.5" style="1" customWidth="1"/>
    <col min="13329" max="13329" width="18.125" style="1" customWidth="1"/>
    <col min="13330" max="13330" width="15.625" style="1" customWidth="1"/>
    <col min="13331" max="13568" width="8.875" style="1"/>
    <col min="13569" max="13569" width="10.875" style="1" customWidth="1"/>
    <col min="13570" max="13570" width="12.625" style="1" customWidth="1"/>
    <col min="13571" max="13571" width="5.875" style="1" customWidth="1"/>
    <col min="13572" max="13573" width="15.875" style="1" customWidth="1"/>
    <col min="13574" max="13574" width="70" style="1" customWidth="1"/>
    <col min="13575" max="13575" width="6.125" style="1" customWidth="1"/>
    <col min="13576" max="13577" width="9.875" style="1" bestFit="1" customWidth="1"/>
    <col min="13578" max="13578" width="5.875" style="1" customWidth="1"/>
    <col min="13579" max="13579" width="50.5" style="1" customWidth="1"/>
    <col min="13580" max="13580" width="25.875" style="1" customWidth="1"/>
    <col min="13581" max="13581" width="22.5" style="1" customWidth="1"/>
    <col min="13582" max="13582" width="13.875" style="1" customWidth="1"/>
    <col min="13583" max="13583" width="11.125" style="1" customWidth="1"/>
    <col min="13584" max="13584" width="18.5" style="1" customWidth="1"/>
    <col min="13585" max="13585" width="18.125" style="1" customWidth="1"/>
    <col min="13586" max="13586" width="15.625" style="1" customWidth="1"/>
    <col min="13587" max="13824" width="8.875" style="1"/>
    <col min="13825" max="13825" width="10.875" style="1" customWidth="1"/>
    <col min="13826" max="13826" width="12.625" style="1" customWidth="1"/>
    <col min="13827" max="13827" width="5.875" style="1" customWidth="1"/>
    <col min="13828" max="13829" width="15.875" style="1" customWidth="1"/>
    <col min="13830" max="13830" width="70" style="1" customWidth="1"/>
    <col min="13831" max="13831" width="6.125" style="1" customWidth="1"/>
    <col min="13832" max="13833" width="9.875" style="1" bestFit="1" customWidth="1"/>
    <col min="13834" max="13834" width="5.875" style="1" customWidth="1"/>
    <col min="13835" max="13835" width="50.5" style="1" customWidth="1"/>
    <col min="13836" max="13836" width="25.875" style="1" customWidth="1"/>
    <col min="13837" max="13837" width="22.5" style="1" customWidth="1"/>
    <col min="13838" max="13838" width="13.875" style="1" customWidth="1"/>
    <col min="13839" max="13839" width="11.125" style="1" customWidth="1"/>
    <col min="13840" max="13840" width="18.5" style="1" customWidth="1"/>
    <col min="13841" max="13841" width="18.125" style="1" customWidth="1"/>
    <col min="13842" max="13842" width="15.625" style="1" customWidth="1"/>
    <col min="13843" max="14080" width="8.875" style="1"/>
    <col min="14081" max="14081" width="10.875" style="1" customWidth="1"/>
    <col min="14082" max="14082" width="12.625" style="1" customWidth="1"/>
    <col min="14083" max="14083" width="5.875" style="1" customWidth="1"/>
    <col min="14084" max="14085" width="15.875" style="1" customWidth="1"/>
    <col min="14086" max="14086" width="70" style="1" customWidth="1"/>
    <col min="14087" max="14087" width="6.125" style="1" customWidth="1"/>
    <col min="14088" max="14089" width="9.875" style="1" bestFit="1" customWidth="1"/>
    <col min="14090" max="14090" width="5.875" style="1" customWidth="1"/>
    <col min="14091" max="14091" width="50.5" style="1" customWidth="1"/>
    <col min="14092" max="14092" width="25.875" style="1" customWidth="1"/>
    <col min="14093" max="14093" width="22.5" style="1" customWidth="1"/>
    <col min="14094" max="14094" width="13.875" style="1" customWidth="1"/>
    <col min="14095" max="14095" width="11.125" style="1" customWidth="1"/>
    <col min="14096" max="14096" width="18.5" style="1" customWidth="1"/>
    <col min="14097" max="14097" width="18.125" style="1" customWidth="1"/>
    <col min="14098" max="14098" width="15.625" style="1" customWidth="1"/>
    <col min="14099" max="14336" width="8.875" style="1"/>
    <col min="14337" max="14337" width="10.875" style="1" customWidth="1"/>
    <col min="14338" max="14338" width="12.625" style="1" customWidth="1"/>
    <col min="14339" max="14339" width="5.875" style="1" customWidth="1"/>
    <col min="14340" max="14341" width="15.875" style="1" customWidth="1"/>
    <col min="14342" max="14342" width="70" style="1" customWidth="1"/>
    <col min="14343" max="14343" width="6.125" style="1" customWidth="1"/>
    <col min="14344" max="14345" width="9.875" style="1" bestFit="1" customWidth="1"/>
    <col min="14346" max="14346" width="5.875" style="1" customWidth="1"/>
    <col min="14347" max="14347" width="50.5" style="1" customWidth="1"/>
    <col min="14348" max="14348" width="25.875" style="1" customWidth="1"/>
    <col min="14349" max="14349" width="22.5" style="1" customWidth="1"/>
    <col min="14350" max="14350" width="13.875" style="1" customWidth="1"/>
    <col min="14351" max="14351" width="11.125" style="1" customWidth="1"/>
    <col min="14352" max="14352" width="18.5" style="1" customWidth="1"/>
    <col min="14353" max="14353" width="18.125" style="1" customWidth="1"/>
    <col min="14354" max="14354" width="15.625" style="1" customWidth="1"/>
    <col min="14355" max="14592" width="8.875" style="1"/>
    <col min="14593" max="14593" width="10.875" style="1" customWidth="1"/>
    <col min="14594" max="14594" width="12.625" style="1" customWidth="1"/>
    <col min="14595" max="14595" width="5.875" style="1" customWidth="1"/>
    <col min="14596" max="14597" width="15.875" style="1" customWidth="1"/>
    <col min="14598" max="14598" width="70" style="1" customWidth="1"/>
    <col min="14599" max="14599" width="6.125" style="1" customWidth="1"/>
    <col min="14600" max="14601" width="9.875" style="1" bestFit="1" customWidth="1"/>
    <col min="14602" max="14602" width="5.875" style="1" customWidth="1"/>
    <col min="14603" max="14603" width="50.5" style="1" customWidth="1"/>
    <col min="14604" max="14604" width="25.875" style="1" customWidth="1"/>
    <col min="14605" max="14605" width="22.5" style="1" customWidth="1"/>
    <col min="14606" max="14606" width="13.875" style="1" customWidth="1"/>
    <col min="14607" max="14607" width="11.125" style="1" customWidth="1"/>
    <col min="14608" max="14608" width="18.5" style="1" customWidth="1"/>
    <col min="14609" max="14609" width="18.125" style="1" customWidth="1"/>
    <col min="14610" max="14610" width="15.625" style="1" customWidth="1"/>
    <col min="14611" max="14848" width="8.875" style="1"/>
    <col min="14849" max="14849" width="10.875" style="1" customWidth="1"/>
    <col min="14850" max="14850" width="12.625" style="1" customWidth="1"/>
    <col min="14851" max="14851" width="5.875" style="1" customWidth="1"/>
    <col min="14852" max="14853" width="15.875" style="1" customWidth="1"/>
    <col min="14854" max="14854" width="70" style="1" customWidth="1"/>
    <col min="14855" max="14855" width="6.125" style="1" customWidth="1"/>
    <col min="14856" max="14857" width="9.875" style="1" bestFit="1" customWidth="1"/>
    <col min="14858" max="14858" width="5.875" style="1" customWidth="1"/>
    <col min="14859" max="14859" width="50.5" style="1" customWidth="1"/>
    <col min="14860" max="14860" width="25.875" style="1" customWidth="1"/>
    <col min="14861" max="14861" width="22.5" style="1" customWidth="1"/>
    <col min="14862" max="14862" width="13.875" style="1" customWidth="1"/>
    <col min="14863" max="14863" width="11.125" style="1" customWidth="1"/>
    <col min="14864" max="14864" width="18.5" style="1" customWidth="1"/>
    <col min="14865" max="14865" width="18.125" style="1" customWidth="1"/>
    <col min="14866" max="14866" width="15.625" style="1" customWidth="1"/>
    <col min="14867" max="15104" width="8.875" style="1"/>
    <col min="15105" max="15105" width="10.875" style="1" customWidth="1"/>
    <col min="15106" max="15106" width="12.625" style="1" customWidth="1"/>
    <col min="15107" max="15107" width="5.875" style="1" customWidth="1"/>
    <col min="15108" max="15109" width="15.875" style="1" customWidth="1"/>
    <col min="15110" max="15110" width="70" style="1" customWidth="1"/>
    <col min="15111" max="15111" width="6.125" style="1" customWidth="1"/>
    <col min="15112" max="15113" width="9.875" style="1" bestFit="1" customWidth="1"/>
    <col min="15114" max="15114" width="5.875" style="1" customWidth="1"/>
    <col min="15115" max="15115" width="50.5" style="1" customWidth="1"/>
    <col min="15116" max="15116" width="25.875" style="1" customWidth="1"/>
    <col min="15117" max="15117" width="22.5" style="1" customWidth="1"/>
    <col min="15118" max="15118" width="13.875" style="1" customWidth="1"/>
    <col min="15119" max="15119" width="11.125" style="1" customWidth="1"/>
    <col min="15120" max="15120" width="18.5" style="1" customWidth="1"/>
    <col min="15121" max="15121" width="18.125" style="1" customWidth="1"/>
    <col min="15122" max="15122" width="15.625" style="1" customWidth="1"/>
    <col min="15123" max="15360" width="8.875" style="1"/>
    <col min="15361" max="15361" width="10.875" style="1" customWidth="1"/>
    <col min="15362" max="15362" width="12.625" style="1" customWidth="1"/>
    <col min="15363" max="15363" width="5.875" style="1" customWidth="1"/>
    <col min="15364" max="15365" width="15.875" style="1" customWidth="1"/>
    <col min="15366" max="15366" width="70" style="1" customWidth="1"/>
    <col min="15367" max="15367" width="6.125" style="1" customWidth="1"/>
    <col min="15368" max="15369" width="9.875" style="1" bestFit="1" customWidth="1"/>
    <col min="15370" max="15370" width="5.875" style="1" customWidth="1"/>
    <col min="15371" max="15371" width="50.5" style="1" customWidth="1"/>
    <col min="15372" max="15372" width="25.875" style="1" customWidth="1"/>
    <col min="15373" max="15373" width="22.5" style="1" customWidth="1"/>
    <col min="15374" max="15374" width="13.875" style="1" customWidth="1"/>
    <col min="15375" max="15375" width="11.125" style="1" customWidth="1"/>
    <col min="15376" max="15376" width="18.5" style="1" customWidth="1"/>
    <col min="15377" max="15377" width="18.125" style="1" customWidth="1"/>
    <col min="15378" max="15378" width="15.625" style="1" customWidth="1"/>
    <col min="15379" max="15616" width="8.875" style="1"/>
    <col min="15617" max="15617" width="10.875" style="1" customWidth="1"/>
    <col min="15618" max="15618" width="12.625" style="1" customWidth="1"/>
    <col min="15619" max="15619" width="5.875" style="1" customWidth="1"/>
    <col min="15620" max="15621" width="15.875" style="1" customWidth="1"/>
    <col min="15622" max="15622" width="70" style="1" customWidth="1"/>
    <col min="15623" max="15623" width="6.125" style="1" customWidth="1"/>
    <col min="15624" max="15625" width="9.875" style="1" bestFit="1" customWidth="1"/>
    <col min="15626" max="15626" width="5.875" style="1" customWidth="1"/>
    <col min="15627" max="15627" width="50.5" style="1" customWidth="1"/>
    <col min="15628" max="15628" width="25.875" style="1" customWidth="1"/>
    <col min="15629" max="15629" width="22.5" style="1" customWidth="1"/>
    <col min="15630" max="15630" width="13.875" style="1" customWidth="1"/>
    <col min="15631" max="15631" width="11.125" style="1" customWidth="1"/>
    <col min="15632" max="15632" width="18.5" style="1" customWidth="1"/>
    <col min="15633" max="15633" width="18.125" style="1" customWidth="1"/>
    <col min="15634" max="15634" width="15.625" style="1" customWidth="1"/>
    <col min="15635" max="15872" width="8.875" style="1"/>
    <col min="15873" max="15873" width="10.875" style="1" customWidth="1"/>
    <col min="15874" max="15874" width="12.625" style="1" customWidth="1"/>
    <col min="15875" max="15875" width="5.875" style="1" customWidth="1"/>
    <col min="15876" max="15877" width="15.875" style="1" customWidth="1"/>
    <col min="15878" max="15878" width="70" style="1" customWidth="1"/>
    <col min="15879" max="15879" width="6.125" style="1" customWidth="1"/>
    <col min="15880" max="15881" width="9.875" style="1" bestFit="1" customWidth="1"/>
    <col min="15882" max="15882" width="5.875" style="1" customWidth="1"/>
    <col min="15883" max="15883" width="50.5" style="1" customWidth="1"/>
    <col min="15884" max="15884" width="25.875" style="1" customWidth="1"/>
    <col min="15885" max="15885" width="22.5" style="1" customWidth="1"/>
    <col min="15886" max="15886" width="13.875" style="1" customWidth="1"/>
    <col min="15887" max="15887" width="11.125" style="1" customWidth="1"/>
    <col min="15888" max="15888" width="18.5" style="1" customWidth="1"/>
    <col min="15889" max="15889" width="18.125" style="1" customWidth="1"/>
    <col min="15890" max="15890" width="15.625" style="1" customWidth="1"/>
    <col min="15891" max="16128" width="8.875" style="1"/>
    <col min="16129" max="16129" width="10.875" style="1" customWidth="1"/>
    <col min="16130" max="16130" width="12.625" style="1" customWidth="1"/>
    <col min="16131" max="16131" width="5.875" style="1" customWidth="1"/>
    <col min="16132" max="16133" width="15.875" style="1" customWidth="1"/>
    <col min="16134" max="16134" width="70" style="1" customWidth="1"/>
    <col min="16135" max="16135" width="6.125" style="1" customWidth="1"/>
    <col min="16136" max="16137" width="9.875" style="1" bestFit="1" customWidth="1"/>
    <col min="16138" max="16138" width="5.875" style="1" customWidth="1"/>
    <col min="16139" max="16139" width="50.5" style="1" customWidth="1"/>
    <col min="16140" max="16140" width="25.875" style="1" customWidth="1"/>
    <col min="16141" max="16141" width="22.5" style="1" customWidth="1"/>
    <col min="16142" max="16142" width="13.875" style="1" customWidth="1"/>
    <col min="16143" max="16143" width="11.125" style="1" customWidth="1"/>
    <col min="16144" max="16144" width="18.5" style="1" customWidth="1"/>
    <col min="16145" max="16145" width="18.125" style="1" customWidth="1"/>
    <col min="16146" max="16146" width="15.625" style="1" customWidth="1"/>
    <col min="16147" max="16384" width="8.875" style="1"/>
  </cols>
  <sheetData>
    <row r="2" spans="1:18" ht="20.100000000000001" customHeight="1">
      <c r="C2" s="2" t="s">
        <v>0</v>
      </c>
      <c r="D2" s="2"/>
      <c r="E2" s="2"/>
      <c r="F2" s="3" t="s">
        <v>4927</v>
      </c>
      <c r="H2" s="5" t="s">
        <v>2</v>
      </c>
      <c r="I2" s="6"/>
      <c r="J2" s="7"/>
      <c r="K2" s="8">
        <f>SUM(I:I)</f>
        <v>203900</v>
      </c>
    </row>
    <row r="3" spans="1:18" ht="20.100000000000001" customHeight="1">
      <c r="C3" s="2" t="s">
        <v>3</v>
      </c>
      <c r="D3" s="2"/>
      <c r="E3" s="2"/>
      <c r="F3" s="13" t="s">
        <v>4928</v>
      </c>
    </row>
    <row r="4" spans="1:18" ht="20.100000000000001" customHeight="1">
      <c r="C4" s="2" t="s">
        <v>6</v>
      </c>
      <c r="D4" s="2"/>
      <c r="E4" s="2"/>
      <c r="F4" s="13" t="s">
        <v>4929</v>
      </c>
      <c r="H4" s="1762" t="s">
        <v>8</v>
      </c>
    </row>
    <row r="5" spans="1:18" ht="20.100000000000001" customHeight="1">
      <c r="C5" s="2" t="s">
        <v>9</v>
      </c>
      <c r="D5" s="2"/>
      <c r="E5" s="2"/>
      <c r="F5" s="16">
        <v>46058</v>
      </c>
      <c r="H5" s="1763"/>
      <c r="I5" s="18"/>
      <c r="K5" s="431" t="s">
        <v>4930</v>
      </c>
    </row>
    <row r="6" spans="1:18" ht="20.100000000000001" customHeight="1">
      <c r="C6" s="2" t="s">
        <v>10</v>
      </c>
      <c r="D6" s="2"/>
      <c r="E6" s="2"/>
      <c r="F6" s="16">
        <v>46059</v>
      </c>
      <c r="I6" s="18"/>
    </row>
    <row r="8" spans="1:18" s="4" customFormat="1" ht="19.7" customHeight="1">
      <c r="C8" s="27" t="s">
        <v>32</v>
      </c>
      <c r="D8" s="27" t="s">
        <v>33</v>
      </c>
      <c r="E8" s="27" t="s">
        <v>34</v>
      </c>
      <c r="F8" s="26" t="s">
        <v>35</v>
      </c>
      <c r="G8" s="26" t="s">
        <v>36</v>
      </c>
      <c r="H8" s="26" t="s">
        <v>37</v>
      </c>
      <c r="I8" s="28" t="s">
        <v>38</v>
      </c>
      <c r="J8" s="28" t="s">
        <v>39</v>
      </c>
      <c r="K8" s="26" t="s">
        <v>40</v>
      </c>
      <c r="L8" s="26" t="s">
        <v>41</v>
      </c>
      <c r="M8" s="26" t="s">
        <v>42</v>
      </c>
      <c r="N8" s="30" t="s">
        <v>43</v>
      </c>
      <c r="O8" s="27" t="s">
        <v>44</v>
      </c>
      <c r="P8" s="26" t="s">
        <v>45</v>
      </c>
      <c r="Q8" s="30" t="s">
        <v>46</v>
      </c>
      <c r="R8" s="375" t="s">
        <v>47</v>
      </c>
    </row>
    <row r="9" spans="1:18" s="4" customFormat="1" ht="19.7" customHeight="1">
      <c r="C9" s="27"/>
      <c r="D9" s="27"/>
      <c r="E9" s="27"/>
      <c r="F9" s="192"/>
      <c r="G9" s="26"/>
      <c r="H9" s="26"/>
      <c r="I9" s="28"/>
      <c r="J9" s="28"/>
      <c r="K9" s="26"/>
      <c r="L9" s="26"/>
      <c r="M9" s="26"/>
      <c r="N9" s="30"/>
      <c r="O9" s="27"/>
      <c r="P9" s="26"/>
      <c r="Q9" s="30"/>
      <c r="R9" s="375"/>
    </row>
    <row r="10" spans="1:18" s="4" customFormat="1" ht="19.7" customHeight="1">
      <c r="A10" s="26" t="s">
        <v>30</v>
      </c>
      <c r="B10" s="26" t="s">
        <v>1172</v>
      </c>
      <c r="C10" s="27"/>
      <c r="D10" s="432" t="s">
        <v>4931</v>
      </c>
      <c r="E10" s="433"/>
      <c r="F10" s="434"/>
      <c r="G10" s="26"/>
      <c r="H10" s="26"/>
      <c r="I10" s="28"/>
      <c r="J10" s="28"/>
      <c r="K10" s="26"/>
      <c r="L10" s="26"/>
      <c r="M10" s="26"/>
      <c r="N10" s="30"/>
      <c r="O10" s="27"/>
      <c r="P10" s="26"/>
      <c r="Q10" s="30"/>
      <c r="R10" s="375"/>
    </row>
    <row r="11" spans="1:18" s="4" customFormat="1" ht="19.7" customHeight="1">
      <c r="A11" s="335" t="s">
        <v>4932</v>
      </c>
      <c r="B11" s="35"/>
      <c r="C11" s="247">
        <v>1</v>
      </c>
      <c r="D11" s="247" t="s">
        <v>4933</v>
      </c>
      <c r="E11" s="247" t="s">
        <v>4933</v>
      </c>
      <c r="F11" s="1764" t="s">
        <v>4934</v>
      </c>
      <c r="G11" s="536">
        <v>1</v>
      </c>
      <c r="H11" s="247">
        <v>9000</v>
      </c>
      <c r="I11" s="1765">
        <f t="shared" ref="I11:I17" si="0">G11*H11</f>
        <v>9000</v>
      </c>
      <c r="J11" s="28"/>
      <c r="K11" s="47" t="s">
        <v>4935</v>
      </c>
      <c r="L11" s="26" t="s">
        <v>4936</v>
      </c>
      <c r="M11" s="437" t="s">
        <v>4937</v>
      </c>
      <c r="N11" s="30">
        <v>46036</v>
      </c>
      <c r="O11" s="27"/>
      <c r="P11" s="42">
        <v>46058</v>
      </c>
      <c r="Q11" s="30">
        <v>46059</v>
      </c>
      <c r="R11" s="375"/>
    </row>
    <row r="12" spans="1:18" s="4" customFormat="1" ht="19.7" customHeight="1">
      <c r="A12" s="335" t="s">
        <v>4932</v>
      </c>
      <c r="B12" s="35"/>
      <c r="C12" s="247">
        <f t="shared" ref="C12:C17" si="1">+C11+1</f>
        <v>2</v>
      </c>
      <c r="D12" s="247" t="s">
        <v>4933</v>
      </c>
      <c r="E12" s="247" t="s">
        <v>4933</v>
      </c>
      <c r="F12" s="1764" t="s">
        <v>4938</v>
      </c>
      <c r="G12" s="536">
        <v>1</v>
      </c>
      <c r="H12" s="247">
        <v>23000</v>
      </c>
      <c r="I12" s="1765">
        <f t="shared" si="0"/>
        <v>23000</v>
      </c>
      <c r="J12" s="28"/>
      <c r="K12" s="47" t="s">
        <v>4939</v>
      </c>
      <c r="L12" s="26" t="s">
        <v>4940</v>
      </c>
      <c r="M12" s="437" t="s">
        <v>4937</v>
      </c>
      <c r="N12" s="30">
        <v>46036</v>
      </c>
      <c r="O12" s="27"/>
      <c r="P12" s="42">
        <v>46058</v>
      </c>
      <c r="Q12" s="30">
        <v>46059</v>
      </c>
      <c r="R12" s="375"/>
    </row>
    <row r="13" spans="1:18" s="4" customFormat="1" ht="19.7" customHeight="1">
      <c r="A13" s="335" t="s">
        <v>4932</v>
      </c>
      <c r="B13" s="35"/>
      <c r="C13" s="247">
        <f t="shared" si="1"/>
        <v>3</v>
      </c>
      <c r="D13" s="247" t="s">
        <v>4933</v>
      </c>
      <c r="E13" s="247" t="s">
        <v>4933</v>
      </c>
      <c r="F13" s="1764" t="s">
        <v>4941</v>
      </c>
      <c r="G13" s="536">
        <v>1</v>
      </c>
      <c r="H13" s="247">
        <v>23000</v>
      </c>
      <c r="I13" s="1765">
        <f t="shared" si="0"/>
        <v>23000</v>
      </c>
      <c r="J13" s="28"/>
      <c r="K13" s="47" t="s">
        <v>4942</v>
      </c>
      <c r="L13" s="26" t="s">
        <v>4940</v>
      </c>
      <c r="M13" s="437" t="s">
        <v>4937</v>
      </c>
      <c r="N13" s="30">
        <v>46036</v>
      </c>
      <c r="O13" s="27"/>
      <c r="P13" s="42">
        <v>46058</v>
      </c>
      <c r="Q13" s="30">
        <v>46059</v>
      </c>
      <c r="R13" s="375"/>
    </row>
    <row r="14" spans="1:18" s="4" customFormat="1" ht="19.7" customHeight="1">
      <c r="A14" s="335" t="s">
        <v>4932</v>
      </c>
      <c r="B14" s="35"/>
      <c r="C14" s="247">
        <f t="shared" si="1"/>
        <v>4</v>
      </c>
      <c r="D14" s="247" t="s">
        <v>4933</v>
      </c>
      <c r="E14" s="247" t="s">
        <v>4933</v>
      </c>
      <c r="F14" s="52" t="s">
        <v>4943</v>
      </c>
      <c r="G14" s="536">
        <v>1</v>
      </c>
      <c r="H14" s="247">
        <v>21000</v>
      </c>
      <c r="I14" s="1765">
        <f t="shared" si="0"/>
        <v>21000</v>
      </c>
      <c r="J14" s="28"/>
      <c r="K14" s="47" t="s">
        <v>4943</v>
      </c>
      <c r="L14" s="26" t="s">
        <v>4944</v>
      </c>
      <c r="M14" s="437" t="s">
        <v>4937</v>
      </c>
      <c r="N14" s="30">
        <v>46036</v>
      </c>
      <c r="O14" s="27"/>
      <c r="P14" s="42">
        <v>46058</v>
      </c>
      <c r="Q14" s="30">
        <v>46059</v>
      </c>
      <c r="R14" s="375"/>
    </row>
    <row r="15" spans="1:18" s="4" customFormat="1" ht="19.7" customHeight="1">
      <c r="A15" s="335" t="s">
        <v>4932</v>
      </c>
      <c r="B15" s="35"/>
      <c r="C15" s="247">
        <f t="shared" si="1"/>
        <v>5</v>
      </c>
      <c r="D15" s="247" t="s">
        <v>4933</v>
      </c>
      <c r="E15" s="247" t="s">
        <v>4933</v>
      </c>
      <c r="F15" s="52" t="s">
        <v>4945</v>
      </c>
      <c r="G15" s="536">
        <v>1</v>
      </c>
      <c r="H15" s="247">
        <v>20000</v>
      </c>
      <c r="I15" s="1765">
        <f t="shared" si="0"/>
        <v>20000</v>
      </c>
      <c r="J15" s="28"/>
      <c r="K15" s="47" t="s">
        <v>4945</v>
      </c>
      <c r="L15" s="26" t="s">
        <v>4944</v>
      </c>
      <c r="M15" s="437" t="s">
        <v>4937</v>
      </c>
      <c r="N15" s="30">
        <v>46036</v>
      </c>
      <c r="O15" s="27"/>
      <c r="P15" s="42">
        <v>46058</v>
      </c>
      <c r="Q15" s="30">
        <v>46059</v>
      </c>
      <c r="R15" s="375"/>
    </row>
    <row r="16" spans="1:18" s="4" customFormat="1" ht="19.7" customHeight="1">
      <c r="A16" s="335" t="s">
        <v>4932</v>
      </c>
      <c r="B16" s="35"/>
      <c r="C16" s="247">
        <f t="shared" si="1"/>
        <v>6</v>
      </c>
      <c r="D16" s="247" t="s">
        <v>4933</v>
      </c>
      <c r="E16" s="247" t="s">
        <v>4933</v>
      </c>
      <c r="F16" s="52" t="s">
        <v>4946</v>
      </c>
      <c r="G16" s="536">
        <v>1</v>
      </c>
      <c r="H16" s="247">
        <v>15000</v>
      </c>
      <c r="I16" s="1765">
        <f t="shared" si="0"/>
        <v>15000</v>
      </c>
      <c r="J16" s="28"/>
      <c r="K16" s="47" t="s">
        <v>4946</v>
      </c>
      <c r="L16" s="26" t="s">
        <v>4944</v>
      </c>
      <c r="M16" s="437" t="s">
        <v>4937</v>
      </c>
      <c r="N16" s="30">
        <v>46036</v>
      </c>
      <c r="O16" s="27"/>
      <c r="P16" s="42">
        <v>46058</v>
      </c>
      <c r="Q16" s="30">
        <v>46059</v>
      </c>
      <c r="R16" s="375"/>
    </row>
    <row r="17" spans="1:18" s="4" customFormat="1" ht="19.7" customHeight="1">
      <c r="A17" s="335" t="s">
        <v>4932</v>
      </c>
      <c r="B17" s="35"/>
      <c r="C17" s="247">
        <f t="shared" si="1"/>
        <v>7</v>
      </c>
      <c r="D17" s="117" t="s">
        <v>4933</v>
      </c>
      <c r="E17" s="117" t="s">
        <v>4933</v>
      </c>
      <c r="F17" s="118" t="s">
        <v>4947</v>
      </c>
      <c r="G17" s="120">
        <v>1</v>
      </c>
      <c r="H17" s="117">
        <v>12700</v>
      </c>
      <c r="I17" s="1766">
        <f t="shared" si="0"/>
        <v>12700</v>
      </c>
      <c r="J17" s="28"/>
      <c r="K17" s="47" t="s">
        <v>4948</v>
      </c>
      <c r="L17" s="1767" t="s">
        <v>4949</v>
      </c>
      <c r="M17" s="437" t="s">
        <v>4937</v>
      </c>
      <c r="N17" s="30">
        <v>46080</v>
      </c>
      <c r="O17" s="27"/>
      <c r="P17" s="42" t="s">
        <v>4950</v>
      </c>
      <c r="Q17" s="30" t="s">
        <v>4951</v>
      </c>
      <c r="R17" s="375"/>
    </row>
    <row r="18" spans="1:18" s="4" customFormat="1" ht="19.7" customHeight="1">
      <c r="B18" s="26"/>
      <c r="C18" s="27"/>
      <c r="D18" s="27"/>
      <c r="E18" s="27"/>
      <c r="F18" s="47"/>
      <c r="G18" s="26"/>
      <c r="H18" s="27"/>
      <c r="I18" s="436"/>
      <c r="J18" s="28"/>
      <c r="K18" s="47"/>
      <c r="L18" s="26"/>
      <c r="M18" s="437"/>
      <c r="N18" s="30"/>
      <c r="O18" s="27"/>
      <c r="P18" s="26"/>
      <c r="Q18" s="30"/>
      <c r="R18" s="375"/>
    </row>
    <row r="19" spans="1:18" s="4" customFormat="1" ht="19.7" customHeight="1">
      <c r="B19" s="26"/>
      <c r="C19" s="27"/>
      <c r="D19" s="27"/>
      <c r="E19" s="27"/>
      <c r="F19" s="47"/>
      <c r="G19" s="26"/>
      <c r="H19" s="27"/>
      <c r="I19" s="436"/>
      <c r="J19" s="28"/>
      <c r="K19" s="47"/>
      <c r="L19" s="26"/>
      <c r="M19" s="437"/>
      <c r="N19" s="30"/>
      <c r="O19" s="27"/>
      <c r="P19" s="26"/>
      <c r="Q19" s="30"/>
      <c r="R19" s="375"/>
    </row>
    <row r="20" spans="1:18" s="4" customFormat="1" ht="19.7" customHeight="1">
      <c r="B20" s="26"/>
      <c r="C20" s="27"/>
      <c r="D20" s="27"/>
      <c r="E20" s="27"/>
      <c r="F20" s="47"/>
      <c r="G20" s="26"/>
      <c r="H20" s="27"/>
      <c r="I20" s="436"/>
      <c r="J20" s="28"/>
      <c r="K20" s="47"/>
      <c r="L20" s="26"/>
      <c r="M20" s="437"/>
      <c r="N20" s="30"/>
      <c r="O20" s="27"/>
      <c r="P20" s="26"/>
      <c r="Q20" s="30"/>
      <c r="R20" s="375"/>
    </row>
    <row r="21" spans="1:18" s="4" customFormat="1" ht="19.7" customHeight="1">
      <c r="A21" s="335" t="s">
        <v>172</v>
      </c>
      <c r="B21" s="35"/>
      <c r="C21" s="247">
        <f>+C17+1</f>
        <v>8</v>
      </c>
      <c r="D21" s="86" t="s">
        <v>4952</v>
      </c>
      <c r="E21" s="86" t="s">
        <v>4952</v>
      </c>
      <c r="F21" s="419" t="s">
        <v>4953</v>
      </c>
      <c r="G21" s="94">
        <v>1</v>
      </c>
      <c r="H21" s="86">
        <v>29600</v>
      </c>
      <c r="I21" s="436">
        <f>G21*H21</f>
        <v>29600</v>
      </c>
      <c r="J21" s="28"/>
      <c r="K21" s="47" t="s">
        <v>4954</v>
      </c>
      <c r="L21" s="26" t="s">
        <v>4955</v>
      </c>
      <c r="M21" s="437" t="s">
        <v>4937</v>
      </c>
      <c r="N21" s="30">
        <v>46036</v>
      </c>
      <c r="O21" s="27"/>
      <c r="P21" s="42">
        <v>46058</v>
      </c>
      <c r="Q21" s="30"/>
      <c r="R21" s="375"/>
    </row>
    <row r="22" spans="1:18" s="4" customFormat="1" ht="19.7" customHeight="1">
      <c r="A22" s="335" t="s">
        <v>172</v>
      </c>
      <c r="B22" s="35"/>
      <c r="C22" s="247">
        <f>+C21+1</f>
        <v>9</v>
      </c>
      <c r="D22" s="86" t="s">
        <v>4952</v>
      </c>
      <c r="E22" s="86" t="s">
        <v>4952</v>
      </c>
      <c r="F22" s="419" t="s">
        <v>4956</v>
      </c>
      <c r="G22" s="94">
        <v>1</v>
      </c>
      <c r="H22" s="86">
        <v>24200</v>
      </c>
      <c r="I22" s="436">
        <f>G22*H22</f>
        <v>24200</v>
      </c>
      <c r="J22" s="28"/>
      <c r="K22" s="47" t="s">
        <v>4957</v>
      </c>
      <c r="L22" s="26" t="s">
        <v>4955</v>
      </c>
      <c r="M22" s="437" t="s">
        <v>4937</v>
      </c>
      <c r="N22" s="30">
        <v>46036</v>
      </c>
      <c r="O22" s="27"/>
      <c r="P22" s="42">
        <v>46058</v>
      </c>
      <c r="Q22" s="30"/>
      <c r="R22" s="375"/>
    </row>
    <row r="23" spans="1:18" s="4" customFormat="1" ht="19.7" customHeight="1">
      <c r="A23" s="335" t="s">
        <v>172</v>
      </c>
      <c r="B23" s="35"/>
      <c r="C23" s="247">
        <f>+C22+1</f>
        <v>10</v>
      </c>
      <c r="D23" s="86" t="s">
        <v>4952</v>
      </c>
      <c r="E23" s="86" t="s">
        <v>4952</v>
      </c>
      <c r="F23" s="419" t="s">
        <v>4958</v>
      </c>
      <c r="G23" s="94">
        <v>1</v>
      </c>
      <c r="H23" s="86">
        <v>1000</v>
      </c>
      <c r="I23" s="436">
        <f>G23*H23</f>
        <v>1000</v>
      </c>
      <c r="J23" s="28"/>
      <c r="K23" s="47" t="s">
        <v>4959</v>
      </c>
      <c r="L23" s="26" t="s">
        <v>4955</v>
      </c>
      <c r="M23" s="437" t="s">
        <v>4937</v>
      </c>
      <c r="N23" s="30">
        <v>46036</v>
      </c>
      <c r="O23" s="27"/>
      <c r="P23" s="42">
        <v>46058</v>
      </c>
      <c r="Q23" s="30"/>
      <c r="R23" s="375"/>
    </row>
    <row r="24" spans="1:18" s="4" customFormat="1" ht="19.7" customHeight="1">
      <c r="A24" s="335" t="s">
        <v>172</v>
      </c>
      <c r="B24" s="35"/>
      <c r="C24" s="247">
        <f>+C23+1</f>
        <v>11</v>
      </c>
      <c r="D24" s="117" t="s">
        <v>4952</v>
      </c>
      <c r="E24" s="117" t="s">
        <v>4952</v>
      </c>
      <c r="F24" s="118" t="s">
        <v>4960</v>
      </c>
      <c r="G24" s="120">
        <v>1</v>
      </c>
      <c r="H24" s="117">
        <v>7800</v>
      </c>
      <c r="I24" s="1766">
        <f>G24*H24</f>
        <v>7800</v>
      </c>
      <c r="J24" s="28"/>
      <c r="K24" s="47" t="s">
        <v>4954</v>
      </c>
      <c r="L24" s="26" t="s">
        <v>4961</v>
      </c>
      <c r="M24" s="437" t="s">
        <v>4937</v>
      </c>
      <c r="N24" s="30">
        <v>46080</v>
      </c>
      <c r="O24" s="27"/>
      <c r="P24" s="42">
        <v>46087</v>
      </c>
      <c r="Q24" s="30"/>
      <c r="R24" s="375"/>
    </row>
    <row r="25" spans="1:18" s="4" customFormat="1" ht="19.7" customHeight="1">
      <c r="A25" s="335" t="s">
        <v>172</v>
      </c>
      <c r="B25" s="35"/>
      <c r="C25" s="247">
        <f>+C24+1</f>
        <v>12</v>
      </c>
      <c r="D25" s="117" t="s">
        <v>4952</v>
      </c>
      <c r="E25" s="117" t="s">
        <v>4952</v>
      </c>
      <c r="F25" s="118" t="s">
        <v>2246</v>
      </c>
      <c r="G25" s="120">
        <v>1</v>
      </c>
      <c r="H25" s="117">
        <v>17600</v>
      </c>
      <c r="I25" s="1766">
        <f>G25*H25</f>
        <v>17600</v>
      </c>
      <c r="J25" s="28"/>
      <c r="K25" s="47" t="s">
        <v>4957</v>
      </c>
      <c r="L25" s="26" t="s">
        <v>4961</v>
      </c>
      <c r="M25" s="437" t="s">
        <v>4937</v>
      </c>
      <c r="N25" s="30"/>
      <c r="O25" s="27"/>
      <c r="P25" s="42">
        <v>46087</v>
      </c>
      <c r="Q25" s="30"/>
      <c r="R25" s="375"/>
    </row>
    <row r="26" spans="1:18" s="4" customFormat="1" ht="19.7" customHeight="1">
      <c r="C26" s="27"/>
      <c r="D26" s="27"/>
      <c r="E26" s="27"/>
      <c r="F26" s="1768"/>
      <c r="G26" s="26"/>
      <c r="H26" s="26"/>
      <c r="J26" s="28"/>
      <c r="K26" s="26"/>
      <c r="L26" s="26"/>
      <c r="M26" s="26"/>
      <c r="N26" s="30"/>
      <c r="O26" s="27"/>
      <c r="P26" s="26"/>
      <c r="Q26" s="30"/>
      <c r="R26" s="375"/>
    </row>
    <row r="27" spans="1:18" s="4" customFormat="1" ht="19.7" customHeight="1">
      <c r="C27" s="27"/>
      <c r="D27" s="27"/>
      <c r="E27" s="27"/>
      <c r="F27" s="443">
        <f>SUM(I11:I26)</f>
        <v>203900</v>
      </c>
      <c r="G27" s="26"/>
      <c r="H27" s="26"/>
      <c r="I27" s="28"/>
      <c r="J27" s="28"/>
      <c r="K27" s="26"/>
      <c r="L27" s="26"/>
      <c r="M27" s="26"/>
      <c r="N27" s="30"/>
      <c r="O27" s="27"/>
      <c r="P27" s="26"/>
      <c r="Q27" s="30"/>
      <c r="R27" s="375"/>
    </row>
    <row r="28" spans="1:18" s="4" customFormat="1" ht="19.7" customHeight="1">
      <c r="C28" s="27"/>
      <c r="D28" s="27"/>
      <c r="E28" s="27"/>
      <c r="F28" s="192"/>
      <c r="G28" s="26"/>
      <c r="H28" s="26"/>
      <c r="I28" s="28"/>
      <c r="J28" s="28"/>
      <c r="K28" s="26"/>
      <c r="L28" s="26"/>
      <c r="M28" s="26"/>
      <c r="N28" s="30"/>
      <c r="O28" s="27"/>
      <c r="P28" s="26"/>
      <c r="Q28" s="30"/>
      <c r="R28" s="375"/>
    </row>
    <row r="29" spans="1:18" s="4" customFormat="1" ht="19.7" customHeight="1">
      <c r="C29" s="27"/>
      <c r="D29" s="27"/>
      <c r="E29" s="27"/>
      <c r="F29" s="192"/>
      <c r="G29" s="26"/>
      <c r="H29" s="26"/>
      <c r="I29" s="28"/>
      <c r="J29" s="28"/>
      <c r="K29" s="26"/>
      <c r="L29" s="26"/>
      <c r="M29" s="26"/>
      <c r="N29" s="30"/>
      <c r="O29" s="27"/>
      <c r="P29" s="26"/>
      <c r="Q29" s="30"/>
      <c r="R29" s="375"/>
    </row>
    <row r="30" spans="1:18" s="4" customFormat="1" ht="19.7" customHeight="1">
      <c r="C30" s="27"/>
      <c r="D30" s="27"/>
      <c r="E30" s="27"/>
      <c r="F30" s="192"/>
      <c r="G30" s="26"/>
      <c r="H30" s="26"/>
      <c r="I30" s="28"/>
      <c r="J30" s="28"/>
      <c r="K30" s="26"/>
      <c r="L30" s="26"/>
      <c r="M30" s="26"/>
      <c r="N30" s="30"/>
      <c r="O30" s="27"/>
      <c r="P30" s="26"/>
      <c r="Q30" s="30"/>
      <c r="R30" s="375"/>
    </row>
    <row r="31" spans="1:18" s="4" customFormat="1" ht="19.7" customHeight="1">
      <c r="C31" s="27"/>
      <c r="D31" s="27"/>
      <c r="E31" s="27"/>
      <c r="F31" s="192"/>
      <c r="G31" s="26"/>
      <c r="H31" s="26"/>
      <c r="I31" s="28"/>
      <c r="J31" s="28"/>
      <c r="K31" s="26"/>
      <c r="L31" s="26"/>
      <c r="M31" s="26"/>
      <c r="N31" s="30"/>
      <c r="O31" s="27"/>
      <c r="P31" s="26"/>
      <c r="Q31" s="30"/>
      <c r="R31" s="375"/>
    </row>
    <row r="32" spans="1:18" s="4" customFormat="1" ht="19.7" customHeight="1">
      <c r="C32" s="27"/>
      <c r="D32" s="27"/>
      <c r="E32" s="27"/>
      <c r="F32" s="192"/>
      <c r="G32" s="26"/>
      <c r="H32" s="26"/>
      <c r="I32" s="28"/>
      <c r="J32" s="28"/>
      <c r="K32" s="26"/>
      <c r="L32" s="26"/>
      <c r="M32" s="26"/>
      <c r="N32" s="30"/>
      <c r="O32" s="27"/>
      <c r="P32" s="26"/>
      <c r="Q32" s="30"/>
      <c r="R32" s="375"/>
    </row>
    <row r="33" spans="3:18" s="4" customFormat="1" ht="19.7" customHeight="1">
      <c r="C33" s="27"/>
      <c r="D33" s="27"/>
      <c r="E33" s="27"/>
      <c r="F33" s="192"/>
      <c r="G33" s="26"/>
      <c r="H33" s="26"/>
      <c r="I33" s="28"/>
      <c r="J33" s="28"/>
      <c r="K33" s="26"/>
      <c r="L33" s="26"/>
      <c r="M33" s="26"/>
      <c r="N33" s="30"/>
      <c r="O33" s="27"/>
      <c r="P33" s="26"/>
      <c r="Q33" s="30"/>
      <c r="R33" s="375"/>
    </row>
    <row r="34" spans="3:18" s="4" customFormat="1" ht="19.7" customHeight="1">
      <c r="C34" s="27"/>
      <c r="D34" s="27"/>
      <c r="E34" s="27"/>
      <c r="F34" s="192"/>
      <c r="G34" s="26"/>
      <c r="H34" s="26"/>
      <c r="I34" s="28"/>
      <c r="J34" s="28"/>
      <c r="K34" s="26"/>
      <c r="L34" s="26"/>
      <c r="M34" s="26"/>
      <c r="N34" s="30"/>
      <c r="O34" s="27"/>
      <c r="P34" s="26"/>
      <c r="Q34" s="30"/>
      <c r="R34" s="375"/>
    </row>
    <row r="35" spans="3:18" s="4" customFormat="1" ht="19.7" customHeight="1">
      <c r="C35" s="27"/>
      <c r="D35" s="27"/>
      <c r="E35" s="27"/>
      <c r="F35" s="192"/>
      <c r="G35" s="26"/>
      <c r="H35" s="26"/>
      <c r="I35" s="28"/>
      <c r="J35" s="28"/>
      <c r="K35" s="26"/>
      <c r="L35" s="26"/>
      <c r="M35" s="26"/>
      <c r="N35" s="30"/>
      <c r="O35" s="27"/>
      <c r="P35" s="26"/>
      <c r="Q35" s="30"/>
      <c r="R35" s="375"/>
    </row>
    <row r="36" spans="3:18" s="4" customFormat="1" ht="19.7" customHeight="1">
      <c r="C36" s="27"/>
      <c r="D36" s="27"/>
      <c r="E36" s="27"/>
      <c r="F36" s="192"/>
      <c r="G36" s="26"/>
      <c r="H36" s="26"/>
      <c r="I36" s="28"/>
      <c r="J36" s="28"/>
      <c r="K36" s="26"/>
      <c r="L36" s="26"/>
      <c r="M36" s="26"/>
      <c r="N36" s="30"/>
      <c r="O36" s="27"/>
      <c r="P36" s="26"/>
      <c r="Q36" s="30"/>
      <c r="R36" s="375"/>
    </row>
    <row r="37" spans="3:18" s="4" customFormat="1" ht="19.7" customHeight="1">
      <c r="C37" s="27"/>
      <c r="D37" s="27"/>
      <c r="E37" s="27"/>
      <c r="F37" s="192"/>
      <c r="G37" s="26"/>
      <c r="H37" s="26"/>
      <c r="I37" s="28"/>
      <c r="J37" s="28"/>
      <c r="K37" s="26"/>
      <c r="L37" s="26"/>
      <c r="M37" s="26"/>
      <c r="N37" s="30"/>
      <c r="O37" s="27"/>
      <c r="P37" s="26"/>
      <c r="Q37" s="30"/>
      <c r="R37" s="375"/>
    </row>
    <row r="38" spans="3:18" s="4" customFormat="1" ht="19.7" customHeight="1">
      <c r="C38" s="27"/>
      <c r="D38" s="27"/>
      <c r="E38" s="27"/>
      <c r="F38" s="192"/>
      <c r="G38" s="26"/>
      <c r="H38" s="26"/>
      <c r="I38" s="28"/>
      <c r="J38" s="28"/>
      <c r="K38" s="26"/>
      <c r="L38" s="26"/>
      <c r="M38" s="26"/>
      <c r="N38" s="30"/>
      <c r="O38" s="27"/>
      <c r="P38" s="26"/>
      <c r="Q38" s="30"/>
      <c r="R38" s="375"/>
    </row>
  </sheetData>
  <autoFilter ref="C8:P27" xr:uid="{207F52F5-D998-4829-8A4B-ABB02C0E415C}"/>
  <mergeCells count="8">
    <mergeCell ref="C6:E6"/>
    <mergeCell ref="D10:F10"/>
    <mergeCell ref="C2:E2"/>
    <mergeCell ref="H2:J2"/>
    <mergeCell ref="C3:E3"/>
    <mergeCell ref="C4:E4"/>
    <mergeCell ref="H4:H5"/>
    <mergeCell ref="C5:E5"/>
  </mergeCells>
  <phoneticPr fontId="2"/>
  <pageMargins left="0" right="0" top="0" bottom="0" header="0" footer="0"/>
  <pageSetup paperSize="8" scale="65"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1F94-D341-4DE6-AFEB-BF922872173A}">
  <sheetPr>
    <tabColor theme="5" tint="0.59999389629810485"/>
  </sheetPr>
  <dimension ref="A2:S108"/>
  <sheetViews>
    <sheetView zoomScale="85" zoomScaleNormal="85" workbookViewId="0">
      <pane xSplit="12" ySplit="8" topLeftCell="M79" activePane="bottomRight" state="frozen"/>
      <selection pane="topRight" activeCell="K1" sqref="K1"/>
      <selection pane="bottomLeft" activeCell="A9" sqref="A9"/>
      <selection pane="bottomRight" activeCell="G97" sqref="G97"/>
    </sheetView>
  </sheetViews>
  <sheetFormatPr defaultColWidth="8.875" defaultRowHeight="18.75"/>
  <cols>
    <col min="1" max="1" width="10.875" style="1" customWidth="1"/>
    <col min="2" max="2" width="24.375" style="1" customWidth="1"/>
    <col min="3" max="3" width="12.625" style="1" customWidth="1"/>
    <col min="4" max="4" width="5.875" style="4" customWidth="1"/>
    <col min="5" max="6" width="15.875" style="1" customWidth="1"/>
    <col min="7" max="7" width="70" style="1" customWidth="1"/>
    <col min="8" max="8" width="6.125" style="4" customWidth="1"/>
    <col min="9" max="10" width="9.875" style="4" bestFit="1" customWidth="1"/>
    <col min="11" max="11" width="5.875" style="10" customWidth="1"/>
    <col min="12" max="12" width="50.5" style="1" customWidth="1"/>
    <col min="13" max="13" width="25.875" style="1" customWidth="1"/>
    <col min="14" max="14" width="22.5" style="4" customWidth="1"/>
    <col min="15" max="15" width="13.875" style="9" customWidth="1"/>
    <col min="16" max="16" width="11.125" style="1" customWidth="1"/>
    <col min="17" max="17" width="13.125" style="10" customWidth="1"/>
    <col min="18" max="18" width="18.125" style="11" customWidth="1"/>
    <col min="19" max="19" width="15.625" style="12" customWidth="1"/>
    <col min="20" max="256" width="8.875" style="1"/>
    <col min="257" max="257" width="10.875" style="1" customWidth="1"/>
    <col min="258" max="258" width="24.375" style="1" customWidth="1"/>
    <col min="259" max="259" width="12.625" style="1" customWidth="1"/>
    <col min="260" max="260" width="5.875" style="1" customWidth="1"/>
    <col min="261" max="262" width="15.875" style="1" customWidth="1"/>
    <col min="263" max="263" width="70" style="1" customWidth="1"/>
    <col min="264" max="264" width="6.125" style="1" customWidth="1"/>
    <col min="265" max="266" width="9.875" style="1" bestFit="1" customWidth="1"/>
    <col min="267" max="267" width="5.875" style="1" customWidth="1"/>
    <col min="268" max="268" width="50.5" style="1" customWidth="1"/>
    <col min="269" max="269" width="25.875" style="1" customWidth="1"/>
    <col min="270" max="270" width="22.5" style="1" customWidth="1"/>
    <col min="271" max="271" width="13.875" style="1" customWidth="1"/>
    <col min="272" max="272" width="11.125" style="1" customWidth="1"/>
    <col min="273" max="273" width="13.125" style="1" customWidth="1"/>
    <col min="274" max="274" width="18.125" style="1" customWidth="1"/>
    <col min="275" max="275" width="15.625" style="1" customWidth="1"/>
    <col min="276" max="512" width="8.875" style="1"/>
    <col min="513" max="513" width="10.875" style="1" customWidth="1"/>
    <col min="514" max="514" width="24.375" style="1" customWidth="1"/>
    <col min="515" max="515" width="12.625" style="1" customWidth="1"/>
    <col min="516" max="516" width="5.875" style="1" customWidth="1"/>
    <col min="517" max="518" width="15.875" style="1" customWidth="1"/>
    <col min="519" max="519" width="70" style="1" customWidth="1"/>
    <col min="520" max="520" width="6.125" style="1" customWidth="1"/>
    <col min="521" max="522" width="9.875" style="1" bestFit="1" customWidth="1"/>
    <col min="523" max="523" width="5.875" style="1" customWidth="1"/>
    <col min="524" max="524" width="50.5" style="1" customWidth="1"/>
    <col min="525" max="525" width="25.875" style="1" customWidth="1"/>
    <col min="526" max="526" width="22.5" style="1" customWidth="1"/>
    <col min="527" max="527" width="13.875" style="1" customWidth="1"/>
    <col min="528" max="528" width="11.125" style="1" customWidth="1"/>
    <col min="529" max="529" width="13.125" style="1" customWidth="1"/>
    <col min="530" max="530" width="18.125" style="1" customWidth="1"/>
    <col min="531" max="531" width="15.625" style="1" customWidth="1"/>
    <col min="532" max="768" width="8.875" style="1"/>
    <col min="769" max="769" width="10.875" style="1" customWidth="1"/>
    <col min="770" max="770" width="24.375" style="1" customWidth="1"/>
    <col min="771" max="771" width="12.625" style="1" customWidth="1"/>
    <col min="772" max="772" width="5.875" style="1" customWidth="1"/>
    <col min="773" max="774" width="15.875" style="1" customWidth="1"/>
    <col min="775" max="775" width="70" style="1" customWidth="1"/>
    <col min="776" max="776" width="6.125" style="1" customWidth="1"/>
    <col min="777" max="778" width="9.875" style="1" bestFit="1" customWidth="1"/>
    <col min="779" max="779" width="5.875" style="1" customWidth="1"/>
    <col min="780" max="780" width="50.5" style="1" customWidth="1"/>
    <col min="781" max="781" width="25.875" style="1" customWidth="1"/>
    <col min="782" max="782" width="22.5" style="1" customWidth="1"/>
    <col min="783" max="783" width="13.875" style="1" customWidth="1"/>
    <col min="784" max="784" width="11.125" style="1" customWidth="1"/>
    <col min="785" max="785" width="13.125" style="1" customWidth="1"/>
    <col min="786" max="786" width="18.125" style="1" customWidth="1"/>
    <col min="787" max="787" width="15.625" style="1" customWidth="1"/>
    <col min="788" max="1024" width="8.875" style="1"/>
    <col min="1025" max="1025" width="10.875" style="1" customWidth="1"/>
    <col min="1026" max="1026" width="24.375" style="1" customWidth="1"/>
    <col min="1027" max="1027" width="12.625" style="1" customWidth="1"/>
    <col min="1028" max="1028" width="5.875" style="1" customWidth="1"/>
    <col min="1029" max="1030" width="15.875" style="1" customWidth="1"/>
    <col min="1031" max="1031" width="70" style="1" customWidth="1"/>
    <col min="1032" max="1032" width="6.125" style="1" customWidth="1"/>
    <col min="1033" max="1034" width="9.875" style="1" bestFit="1" customWidth="1"/>
    <col min="1035" max="1035" width="5.875" style="1" customWidth="1"/>
    <col min="1036" max="1036" width="50.5" style="1" customWidth="1"/>
    <col min="1037" max="1037" width="25.875" style="1" customWidth="1"/>
    <col min="1038" max="1038" width="22.5" style="1" customWidth="1"/>
    <col min="1039" max="1039" width="13.875" style="1" customWidth="1"/>
    <col min="1040" max="1040" width="11.125" style="1" customWidth="1"/>
    <col min="1041" max="1041" width="13.125" style="1" customWidth="1"/>
    <col min="1042" max="1042" width="18.125" style="1" customWidth="1"/>
    <col min="1043" max="1043" width="15.625" style="1" customWidth="1"/>
    <col min="1044" max="1280" width="8.875" style="1"/>
    <col min="1281" max="1281" width="10.875" style="1" customWidth="1"/>
    <col min="1282" max="1282" width="24.375" style="1" customWidth="1"/>
    <col min="1283" max="1283" width="12.625" style="1" customWidth="1"/>
    <col min="1284" max="1284" width="5.875" style="1" customWidth="1"/>
    <col min="1285" max="1286" width="15.875" style="1" customWidth="1"/>
    <col min="1287" max="1287" width="70" style="1" customWidth="1"/>
    <col min="1288" max="1288" width="6.125" style="1" customWidth="1"/>
    <col min="1289" max="1290" width="9.875" style="1" bestFit="1" customWidth="1"/>
    <col min="1291" max="1291" width="5.875" style="1" customWidth="1"/>
    <col min="1292" max="1292" width="50.5" style="1" customWidth="1"/>
    <col min="1293" max="1293" width="25.875" style="1" customWidth="1"/>
    <col min="1294" max="1294" width="22.5" style="1" customWidth="1"/>
    <col min="1295" max="1295" width="13.875" style="1" customWidth="1"/>
    <col min="1296" max="1296" width="11.125" style="1" customWidth="1"/>
    <col min="1297" max="1297" width="13.125" style="1" customWidth="1"/>
    <col min="1298" max="1298" width="18.125" style="1" customWidth="1"/>
    <col min="1299" max="1299" width="15.625" style="1" customWidth="1"/>
    <col min="1300" max="1536" width="8.875" style="1"/>
    <col min="1537" max="1537" width="10.875" style="1" customWidth="1"/>
    <col min="1538" max="1538" width="24.375" style="1" customWidth="1"/>
    <col min="1539" max="1539" width="12.625" style="1" customWidth="1"/>
    <col min="1540" max="1540" width="5.875" style="1" customWidth="1"/>
    <col min="1541" max="1542" width="15.875" style="1" customWidth="1"/>
    <col min="1543" max="1543" width="70" style="1" customWidth="1"/>
    <col min="1544" max="1544" width="6.125" style="1" customWidth="1"/>
    <col min="1545" max="1546" width="9.875" style="1" bestFit="1" customWidth="1"/>
    <col min="1547" max="1547" width="5.875" style="1" customWidth="1"/>
    <col min="1548" max="1548" width="50.5" style="1" customWidth="1"/>
    <col min="1549" max="1549" width="25.875" style="1" customWidth="1"/>
    <col min="1550" max="1550" width="22.5" style="1" customWidth="1"/>
    <col min="1551" max="1551" width="13.875" style="1" customWidth="1"/>
    <col min="1552" max="1552" width="11.125" style="1" customWidth="1"/>
    <col min="1553" max="1553" width="13.125" style="1" customWidth="1"/>
    <col min="1554" max="1554" width="18.125" style="1" customWidth="1"/>
    <col min="1555" max="1555" width="15.625" style="1" customWidth="1"/>
    <col min="1556" max="1792" width="8.875" style="1"/>
    <col min="1793" max="1793" width="10.875" style="1" customWidth="1"/>
    <col min="1794" max="1794" width="24.375" style="1" customWidth="1"/>
    <col min="1795" max="1795" width="12.625" style="1" customWidth="1"/>
    <col min="1796" max="1796" width="5.875" style="1" customWidth="1"/>
    <col min="1797" max="1798" width="15.875" style="1" customWidth="1"/>
    <col min="1799" max="1799" width="70" style="1" customWidth="1"/>
    <col min="1800" max="1800" width="6.125" style="1" customWidth="1"/>
    <col min="1801" max="1802" width="9.875" style="1" bestFit="1" customWidth="1"/>
    <col min="1803" max="1803" width="5.875" style="1" customWidth="1"/>
    <col min="1804" max="1804" width="50.5" style="1" customWidth="1"/>
    <col min="1805" max="1805" width="25.875" style="1" customWidth="1"/>
    <col min="1806" max="1806" width="22.5" style="1" customWidth="1"/>
    <col min="1807" max="1807" width="13.875" style="1" customWidth="1"/>
    <col min="1808" max="1808" width="11.125" style="1" customWidth="1"/>
    <col min="1809" max="1809" width="13.125" style="1" customWidth="1"/>
    <col min="1810" max="1810" width="18.125" style="1" customWidth="1"/>
    <col min="1811" max="1811" width="15.625" style="1" customWidth="1"/>
    <col min="1812" max="2048" width="8.875" style="1"/>
    <col min="2049" max="2049" width="10.875" style="1" customWidth="1"/>
    <col min="2050" max="2050" width="24.375" style="1" customWidth="1"/>
    <col min="2051" max="2051" width="12.625" style="1" customWidth="1"/>
    <col min="2052" max="2052" width="5.875" style="1" customWidth="1"/>
    <col min="2053" max="2054" width="15.875" style="1" customWidth="1"/>
    <col min="2055" max="2055" width="70" style="1" customWidth="1"/>
    <col min="2056" max="2056" width="6.125" style="1" customWidth="1"/>
    <col min="2057" max="2058" width="9.875" style="1" bestFit="1" customWidth="1"/>
    <col min="2059" max="2059" width="5.875" style="1" customWidth="1"/>
    <col min="2060" max="2060" width="50.5" style="1" customWidth="1"/>
    <col min="2061" max="2061" width="25.875" style="1" customWidth="1"/>
    <col min="2062" max="2062" width="22.5" style="1" customWidth="1"/>
    <col min="2063" max="2063" width="13.875" style="1" customWidth="1"/>
    <col min="2064" max="2064" width="11.125" style="1" customWidth="1"/>
    <col min="2065" max="2065" width="13.125" style="1" customWidth="1"/>
    <col min="2066" max="2066" width="18.125" style="1" customWidth="1"/>
    <col min="2067" max="2067" width="15.625" style="1" customWidth="1"/>
    <col min="2068" max="2304" width="8.875" style="1"/>
    <col min="2305" max="2305" width="10.875" style="1" customWidth="1"/>
    <col min="2306" max="2306" width="24.375" style="1" customWidth="1"/>
    <col min="2307" max="2307" width="12.625" style="1" customWidth="1"/>
    <col min="2308" max="2308" width="5.875" style="1" customWidth="1"/>
    <col min="2309" max="2310" width="15.875" style="1" customWidth="1"/>
    <col min="2311" max="2311" width="70" style="1" customWidth="1"/>
    <col min="2312" max="2312" width="6.125" style="1" customWidth="1"/>
    <col min="2313" max="2314" width="9.875" style="1" bestFit="1" customWidth="1"/>
    <col min="2315" max="2315" width="5.875" style="1" customWidth="1"/>
    <col min="2316" max="2316" width="50.5" style="1" customWidth="1"/>
    <col min="2317" max="2317" width="25.875" style="1" customWidth="1"/>
    <col min="2318" max="2318" width="22.5" style="1" customWidth="1"/>
    <col min="2319" max="2319" width="13.875" style="1" customWidth="1"/>
    <col min="2320" max="2320" width="11.125" style="1" customWidth="1"/>
    <col min="2321" max="2321" width="13.125" style="1" customWidth="1"/>
    <col min="2322" max="2322" width="18.125" style="1" customWidth="1"/>
    <col min="2323" max="2323" width="15.625" style="1" customWidth="1"/>
    <col min="2324" max="2560" width="8.875" style="1"/>
    <col min="2561" max="2561" width="10.875" style="1" customWidth="1"/>
    <col min="2562" max="2562" width="24.375" style="1" customWidth="1"/>
    <col min="2563" max="2563" width="12.625" style="1" customWidth="1"/>
    <col min="2564" max="2564" width="5.875" style="1" customWidth="1"/>
    <col min="2565" max="2566" width="15.875" style="1" customWidth="1"/>
    <col min="2567" max="2567" width="70" style="1" customWidth="1"/>
    <col min="2568" max="2568" width="6.125" style="1" customWidth="1"/>
    <col min="2569" max="2570" width="9.875" style="1" bestFit="1" customWidth="1"/>
    <col min="2571" max="2571" width="5.875" style="1" customWidth="1"/>
    <col min="2572" max="2572" width="50.5" style="1" customWidth="1"/>
    <col min="2573" max="2573" width="25.875" style="1" customWidth="1"/>
    <col min="2574" max="2574" width="22.5" style="1" customWidth="1"/>
    <col min="2575" max="2575" width="13.875" style="1" customWidth="1"/>
    <col min="2576" max="2576" width="11.125" style="1" customWidth="1"/>
    <col min="2577" max="2577" width="13.125" style="1" customWidth="1"/>
    <col min="2578" max="2578" width="18.125" style="1" customWidth="1"/>
    <col min="2579" max="2579" width="15.625" style="1" customWidth="1"/>
    <col min="2580" max="2816" width="8.875" style="1"/>
    <col min="2817" max="2817" width="10.875" style="1" customWidth="1"/>
    <col min="2818" max="2818" width="24.375" style="1" customWidth="1"/>
    <col min="2819" max="2819" width="12.625" style="1" customWidth="1"/>
    <col min="2820" max="2820" width="5.875" style="1" customWidth="1"/>
    <col min="2821" max="2822" width="15.875" style="1" customWidth="1"/>
    <col min="2823" max="2823" width="70" style="1" customWidth="1"/>
    <col min="2824" max="2824" width="6.125" style="1" customWidth="1"/>
    <col min="2825" max="2826" width="9.875" style="1" bestFit="1" customWidth="1"/>
    <col min="2827" max="2827" width="5.875" style="1" customWidth="1"/>
    <col min="2828" max="2828" width="50.5" style="1" customWidth="1"/>
    <col min="2829" max="2829" width="25.875" style="1" customWidth="1"/>
    <col min="2830" max="2830" width="22.5" style="1" customWidth="1"/>
    <col min="2831" max="2831" width="13.875" style="1" customWidth="1"/>
    <col min="2832" max="2832" width="11.125" style="1" customWidth="1"/>
    <col min="2833" max="2833" width="13.125" style="1" customWidth="1"/>
    <col min="2834" max="2834" width="18.125" style="1" customWidth="1"/>
    <col min="2835" max="2835" width="15.625" style="1" customWidth="1"/>
    <col min="2836" max="3072" width="8.875" style="1"/>
    <col min="3073" max="3073" width="10.875" style="1" customWidth="1"/>
    <col min="3074" max="3074" width="24.375" style="1" customWidth="1"/>
    <col min="3075" max="3075" width="12.625" style="1" customWidth="1"/>
    <col min="3076" max="3076" width="5.875" style="1" customWidth="1"/>
    <col min="3077" max="3078" width="15.875" style="1" customWidth="1"/>
    <col min="3079" max="3079" width="70" style="1" customWidth="1"/>
    <col min="3080" max="3080" width="6.125" style="1" customWidth="1"/>
    <col min="3081" max="3082" width="9.875" style="1" bestFit="1" customWidth="1"/>
    <col min="3083" max="3083" width="5.875" style="1" customWidth="1"/>
    <col min="3084" max="3084" width="50.5" style="1" customWidth="1"/>
    <col min="3085" max="3085" width="25.875" style="1" customWidth="1"/>
    <col min="3086" max="3086" width="22.5" style="1" customWidth="1"/>
    <col min="3087" max="3087" width="13.875" style="1" customWidth="1"/>
    <col min="3088" max="3088" width="11.125" style="1" customWidth="1"/>
    <col min="3089" max="3089" width="13.125" style="1" customWidth="1"/>
    <col min="3090" max="3090" width="18.125" style="1" customWidth="1"/>
    <col min="3091" max="3091" width="15.625" style="1" customWidth="1"/>
    <col min="3092" max="3328" width="8.875" style="1"/>
    <col min="3329" max="3329" width="10.875" style="1" customWidth="1"/>
    <col min="3330" max="3330" width="24.375" style="1" customWidth="1"/>
    <col min="3331" max="3331" width="12.625" style="1" customWidth="1"/>
    <col min="3332" max="3332" width="5.875" style="1" customWidth="1"/>
    <col min="3333" max="3334" width="15.875" style="1" customWidth="1"/>
    <col min="3335" max="3335" width="70" style="1" customWidth="1"/>
    <col min="3336" max="3336" width="6.125" style="1" customWidth="1"/>
    <col min="3337" max="3338" width="9.875" style="1" bestFit="1" customWidth="1"/>
    <col min="3339" max="3339" width="5.875" style="1" customWidth="1"/>
    <col min="3340" max="3340" width="50.5" style="1" customWidth="1"/>
    <col min="3341" max="3341" width="25.875" style="1" customWidth="1"/>
    <col min="3342" max="3342" width="22.5" style="1" customWidth="1"/>
    <col min="3343" max="3343" width="13.875" style="1" customWidth="1"/>
    <col min="3344" max="3344" width="11.125" style="1" customWidth="1"/>
    <col min="3345" max="3345" width="13.125" style="1" customWidth="1"/>
    <col min="3346" max="3346" width="18.125" style="1" customWidth="1"/>
    <col min="3347" max="3347" width="15.625" style="1" customWidth="1"/>
    <col min="3348" max="3584" width="8.875" style="1"/>
    <col min="3585" max="3585" width="10.875" style="1" customWidth="1"/>
    <col min="3586" max="3586" width="24.375" style="1" customWidth="1"/>
    <col min="3587" max="3587" width="12.625" style="1" customWidth="1"/>
    <col min="3588" max="3588" width="5.875" style="1" customWidth="1"/>
    <col min="3589" max="3590" width="15.875" style="1" customWidth="1"/>
    <col min="3591" max="3591" width="70" style="1" customWidth="1"/>
    <col min="3592" max="3592" width="6.125" style="1" customWidth="1"/>
    <col min="3593" max="3594" width="9.875" style="1" bestFit="1" customWidth="1"/>
    <col min="3595" max="3595" width="5.875" style="1" customWidth="1"/>
    <col min="3596" max="3596" width="50.5" style="1" customWidth="1"/>
    <col min="3597" max="3597" width="25.875" style="1" customWidth="1"/>
    <col min="3598" max="3598" width="22.5" style="1" customWidth="1"/>
    <col min="3599" max="3599" width="13.875" style="1" customWidth="1"/>
    <col min="3600" max="3600" width="11.125" style="1" customWidth="1"/>
    <col min="3601" max="3601" width="13.125" style="1" customWidth="1"/>
    <col min="3602" max="3602" width="18.125" style="1" customWidth="1"/>
    <col min="3603" max="3603" width="15.625" style="1" customWidth="1"/>
    <col min="3604" max="3840" width="8.875" style="1"/>
    <col min="3841" max="3841" width="10.875" style="1" customWidth="1"/>
    <col min="3842" max="3842" width="24.375" style="1" customWidth="1"/>
    <col min="3843" max="3843" width="12.625" style="1" customWidth="1"/>
    <col min="3844" max="3844" width="5.875" style="1" customWidth="1"/>
    <col min="3845" max="3846" width="15.875" style="1" customWidth="1"/>
    <col min="3847" max="3847" width="70" style="1" customWidth="1"/>
    <col min="3848" max="3848" width="6.125" style="1" customWidth="1"/>
    <col min="3849" max="3850" width="9.875" style="1" bestFit="1" customWidth="1"/>
    <col min="3851" max="3851" width="5.875" style="1" customWidth="1"/>
    <col min="3852" max="3852" width="50.5" style="1" customWidth="1"/>
    <col min="3853" max="3853" width="25.875" style="1" customWidth="1"/>
    <col min="3854" max="3854" width="22.5" style="1" customWidth="1"/>
    <col min="3855" max="3855" width="13.875" style="1" customWidth="1"/>
    <col min="3856" max="3856" width="11.125" style="1" customWidth="1"/>
    <col min="3857" max="3857" width="13.125" style="1" customWidth="1"/>
    <col min="3858" max="3858" width="18.125" style="1" customWidth="1"/>
    <col min="3859" max="3859" width="15.625" style="1" customWidth="1"/>
    <col min="3860" max="4096" width="8.875" style="1"/>
    <col min="4097" max="4097" width="10.875" style="1" customWidth="1"/>
    <col min="4098" max="4098" width="24.375" style="1" customWidth="1"/>
    <col min="4099" max="4099" width="12.625" style="1" customWidth="1"/>
    <col min="4100" max="4100" width="5.875" style="1" customWidth="1"/>
    <col min="4101" max="4102" width="15.875" style="1" customWidth="1"/>
    <col min="4103" max="4103" width="70" style="1" customWidth="1"/>
    <col min="4104" max="4104" width="6.125" style="1" customWidth="1"/>
    <col min="4105" max="4106" width="9.875" style="1" bestFit="1" customWidth="1"/>
    <col min="4107" max="4107" width="5.875" style="1" customWidth="1"/>
    <col min="4108" max="4108" width="50.5" style="1" customWidth="1"/>
    <col min="4109" max="4109" width="25.875" style="1" customWidth="1"/>
    <col min="4110" max="4110" width="22.5" style="1" customWidth="1"/>
    <col min="4111" max="4111" width="13.875" style="1" customWidth="1"/>
    <col min="4112" max="4112" width="11.125" style="1" customWidth="1"/>
    <col min="4113" max="4113" width="13.125" style="1" customWidth="1"/>
    <col min="4114" max="4114" width="18.125" style="1" customWidth="1"/>
    <col min="4115" max="4115" width="15.625" style="1" customWidth="1"/>
    <col min="4116" max="4352" width="8.875" style="1"/>
    <col min="4353" max="4353" width="10.875" style="1" customWidth="1"/>
    <col min="4354" max="4354" width="24.375" style="1" customWidth="1"/>
    <col min="4355" max="4355" width="12.625" style="1" customWidth="1"/>
    <col min="4356" max="4356" width="5.875" style="1" customWidth="1"/>
    <col min="4357" max="4358" width="15.875" style="1" customWidth="1"/>
    <col min="4359" max="4359" width="70" style="1" customWidth="1"/>
    <col min="4360" max="4360" width="6.125" style="1" customWidth="1"/>
    <col min="4361" max="4362" width="9.875" style="1" bestFit="1" customWidth="1"/>
    <col min="4363" max="4363" width="5.875" style="1" customWidth="1"/>
    <col min="4364" max="4364" width="50.5" style="1" customWidth="1"/>
    <col min="4365" max="4365" width="25.875" style="1" customWidth="1"/>
    <col min="4366" max="4366" width="22.5" style="1" customWidth="1"/>
    <col min="4367" max="4367" width="13.875" style="1" customWidth="1"/>
    <col min="4368" max="4368" width="11.125" style="1" customWidth="1"/>
    <col min="4369" max="4369" width="13.125" style="1" customWidth="1"/>
    <col min="4370" max="4370" width="18.125" style="1" customWidth="1"/>
    <col min="4371" max="4371" width="15.625" style="1" customWidth="1"/>
    <col min="4372" max="4608" width="8.875" style="1"/>
    <col min="4609" max="4609" width="10.875" style="1" customWidth="1"/>
    <col min="4610" max="4610" width="24.375" style="1" customWidth="1"/>
    <col min="4611" max="4611" width="12.625" style="1" customWidth="1"/>
    <col min="4612" max="4612" width="5.875" style="1" customWidth="1"/>
    <col min="4613" max="4614" width="15.875" style="1" customWidth="1"/>
    <col min="4615" max="4615" width="70" style="1" customWidth="1"/>
    <col min="4616" max="4616" width="6.125" style="1" customWidth="1"/>
    <col min="4617" max="4618" width="9.875" style="1" bestFit="1" customWidth="1"/>
    <col min="4619" max="4619" width="5.875" style="1" customWidth="1"/>
    <col min="4620" max="4620" width="50.5" style="1" customWidth="1"/>
    <col min="4621" max="4621" width="25.875" style="1" customWidth="1"/>
    <col min="4622" max="4622" width="22.5" style="1" customWidth="1"/>
    <col min="4623" max="4623" width="13.875" style="1" customWidth="1"/>
    <col min="4624" max="4624" width="11.125" style="1" customWidth="1"/>
    <col min="4625" max="4625" width="13.125" style="1" customWidth="1"/>
    <col min="4626" max="4626" width="18.125" style="1" customWidth="1"/>
    <col min="4627" max="4627" width="15.625" style="1" customWidth="1"/>
    <col min="4628" max="4864" width="8.875" style="1"/>
    <col min="4865" max="4865" width="10.875" style="1" customWidth="1"/>
    <col min="4866" max="4866" width="24.375" style="1" customWidth="1"/>
    <col min="4867" max="4867" width="12.625" style="1" customWidth="1"/>
    <col min="4868" max="4868" width="5.875" style="1" customWidth="1"/>
    <col min="4869" max="4870" width="15.875" style="1" customWidth="1"/>
    <col min="4871" max="4871" width="70" style="1" customWidth="1"/>
    <col min="4872" max="4872" width="6.125" style="1" customWidth="1"/>
    <col min="4873" max="4874" width="9.875" style="1" bestFit="1" customWidth="1"/>
    <col min="4875" max="4875" width="5.875" style="1" customWidth="1"/>
    <col min="4876" max="4876" width="50.5" style="1" customWidth="1"/>
    <col min="4877" max="4877" width="25.875" style="1" customWidth="1"/>
    <col min="4878" max="4878" width="22.5" style="1" customWidth="1"/>
    <col min="4879" max="4879" width="13.875" style="1" customWidth="1"/>
    <col min="4880" max="4880" width="11.125" style="1" customWidth="1"/>
    <col min="4881" max="4881" width="13.125" style="1" customWidth="1"/>
    <col min="4882" max="4882" width="18.125" style="1" customWidth="1"/>
    <col min="4883" max="4883" width="15.625" style="1" customWidth="1"/>
    <col min="4884" max="5120" width="8.875" style="1"/>
    <col min="5121" max="5121" width="10.875" style="1" customWidth="1"/>
    <col min="5122" max="5122" width="24.375" style="1" customWidth="1"/>
    <col min="5123" max="5123" width="12.625" style="1" customWidth="1"/>
    <col min="5124" max="5124" width="5.875" style="1" customWidth="1"/>
    <col min="5125" max="5126" width="15.875" style="1" customWidth="1"/>
    <col min="5127" max="5127" width="70" style="1" customWidth="1"/>
    <col min="5128" max="5128" width="6.125" style="1" customWidth="1"/>
    <col min="5129" max="5130" width="9.875" style="1" bestFit="1" customWidth="1"/>
    <col min="5131" max="5131" width="5.875" style="1" customWidth="1"/>
    <col min="5132" max="5132" width="50.5" style="1" customWidth="1"/>
    <col min="5133" max="5133" width="25.875" style="1" customWidth="1"/>
    <col min="5134" max="5134" width="22.5" style="1" customWidth="1"/>
    <col min="5135" max="5135" width="13.875" style="1" customWidth="1"/>
    <col min="5136" max="5136" width="11.125" style="1" customWidth="1"/>
    <col min="5137" max="5137" width="13.125" style="1" customWidth="1"/>
    <col min="5138" max="5138" width="18.125" style="1" customWidth="1"/>
    <col min="5139" max="5139" width="15.625" style="1" customWidth="1"/>
    <col min="5140" max="5376" width="8.875" style="1"/>
    <col min="5377" max="5377" width="10.875" style="1" customWidth="1"/>
    <col min="5378" max="5378" width="24.375" style="1" customWidth="1"/>
    <col min="5379" max="5379" width="12.625" style="1" customWidth="1"/>
    <col min="5380" max="5380" width="5.875" style="1" customWidth="1"/>
    <col min="5381" max="5382" width="15.875" style="1" customWidth="1"/>
    <col min="5383" max="5383" width="70" style="1" customWidth="1"/>
    <col min="5384" max="5384" width="6.125" style="1" customWidth="1"/>
    <col min="5385" max="5386" width="9.875" style="1" bestFit="1" customWidth="1"/>
    <col min="5387" max="5387" width="5.875" style="1" customWidth="1"/>
    <col min="5388" max="5388" width="50.5" style="1" customWidth="1"/>
    <col min="5389" max="5389" width="25.875" style="1" customWidth="1"/>
    <col min="5390" max="5390" width="22.5" style="1" customWidth="1"/>
    <col min="5391" max="5391" width="13.875" style="1" customWidth="1"/>
    <col min="5392" max="5392" width="11.125" style="1" customWidth="1"/>
    <col min="5393" max="5393" width="13.125" style="1" customWidth="1"/>
    <col min="5394" max="5394" width="18.125" style="1" customWidth="1"/>
    <col min="5395" max="5395" width="15.625" style="1" customWidth="1"/>
    <col min="5396" max="5632" width="8.875" style="1"/>
    <col min="5633" max="5633" width="10.875" style="1" customWidth="1"/>
    <col min="5634" max="5634" width="24.375" style="1" customWidth="1"/>
    <col min="5635" max="5635" width="12.625" style="1" customWidth="1"/>
    <col min="5636" max="5636" width="5.875" style="1" customWidth="1"/>
    <col min="5637" max="5638" width="15.875" style="1" customWidth="1"/>
    <col min="5639" max="5639" width="70" style="1" customWidth="1"/>
    <col min="5640" max="5640" width="6.125" style="1" customWidth="1"/>
    <col min="5641" max="5642" width="9.875" style="1" bestFit="1" customWidth="1"/>
    <col min="5643" max="5643" width="5.875" style="1" customWidth="1"/>
    <col min="5644" max="5644" width="50.5" style="1" customWidth="1"/>
    <col min="5645" max="5645" width="25.875" style="1" customWidth="1"/>
    <col min="5646" max="5646" width="22.5" style="1" customWidth="1"/>
    <col min="5647" max="5647" width="13.875" style="1" customWidth="1"/>
    <col min="5648" max="5648" width="11.125" style="1" customWidth="1"/>
    <col min="5649" max="5649" width="13.125" style="1" customWidth="1"/>
    <col min="5650" max="5650" width="18.125" style="1" customWidth="1"/>
    <col min="5651" max="5651" width="15.625" style="1" customWidth="1"/>
    <col min="5652" max="5888" width="8.875" style="1"/>
    <col min="5889" max="5889" width="10.875" style="1" customWidth="1"/>
    <col min="5890" max="5890" width="24.375" style="1" customWidth="1"/>
    <col min="5891" max="5891" width="12.625" style="1" customWidth="1"/>
    <col min="5892" max="5892" width="5.875" style="1" customWidth="1"/>
    <col min="5893" max="5894" width="15.875" style="1" customWidth="1"/>
    <col min="5895" max="5895" width="70" style="1" customWidth="1"/>
    <col min="5896" max="5896" width="6.125" style="1" customWidth="1"/>
    <col min="5897" max="5898" width="9.875" style="1" bestFit="1" customWidth="1"/>
    <col min="5899" max="5899" width="5.875" style="1" customWidth="1"/>
    <col min="5900" max="5900" width="50.5" style="1" customWidth="1"/>
    <col min="5901" max="5901" width="25.875" style="1" customWidth="1"/>
    <col min="5902" max="5902" width="22.5" style="1" customWidth="1"/>
    <col min="5903" max="5903" width="13.875" style="1" customWidth="1"/>
    <col min="5904" max="5904" width="11.125" style="1" customWidth="1"/>
    <col min="5905" max="5905" width="13.125" style="1" customWidth="1"/>
    <col min="5906" max="5906" width="18.125" style="1" customWidth="1"/>
    <col min="5907" max="5907" width="15.625" style="1" customWidth="1"/>
    <col min="5908" max="6144" width="8.875" style="1"/>
    <col min="6145" max="6145" width="10.875" style="1" customWidth="1"/>
    <col min="6146" max="6146" width="24.375" style="1" customWidth="1"/>
    <col min="6147" max="6147" width="12.625" style="1" customWidth="1"/>
    <col min="6148" max="6148" width="5.875" style="1" customWidth="1"/>
    <col min="6149" max="6150" width="15.875" style="1" customWidth="1"/>
    <col min="6151" max="6151" width="70" style="1" customWidth="1"/>
    <col min="6152" max="6152" width="6.125" style="1" customWidth="1"/>
    <col min="6153" max="6154" width="9.875" style="1" bestFit="1" customWidth="1"/>
    <col min="6155" max="6155" width="5.875" style="1" customWidth="1"/>
    <col min="6156" max="6156" width="50.5" style="1" customWidth="1"/>
    <col min="6157" max="6157" width="25.875" style="1" customWidth="1"/>
    <col min="6158" max="6158" width="22.5" style="1" customWidth="1"/>
    <col min="6159" max="6159" width="13.875" style="1" customWidth="1"/>
    <col min="6160" max="6160" width="11.125" style="1" customWidth="1"/>
    <col min="6161" max="6161" width="13.125" style="1" customWidth="1"/>
    <col min="6162" max="6162" width="18.125" style="1" customWidth="1"/>
    <col min="6163" max="6163" width="15.625" style="1" customWidth="1"/>
    <col min="6164" max="6400" width="8.875" style="1"/>
    <col min="6401" max="6401" width="10.875" style="1" customWidth="1"/>
    <col min="6402" max="6402" width="24.375" style="1" customWidth="1"/>
    <col min="6403" max="6403" width="12.625" style="1" customWidth="1"/>
    <col min="6404" max="6404" width="5.875" style="1" customWidth="1"/>
    <col min="6405" max="6406" width="15.875" style="1" customWidth="1"/>
    <col min="6407" max="6407" width="70" style="1" customWidth="1"/>
    <col min="6408" max="6408" width="6.125" style="1" customWidth="1"/>
    <col min="6409" max="6410" width="9.875" style="1" bestFit="1" customWidth="1"/>
    <col min="6411" max="6411" width="5.875" style="1" customWidth="1"/>
    <col min="6412" max="6412" width="50.5" style="1" customWidth="1"/>
    <col min="6413" max="6413" width="25.875" style="1" customWidth="1"/>
    <col min="6414" max="6414" width="22.5" style="1" customWidth="1"/>
    <col min="6415" max="6415" width="13.875" style="1" customWidth="1"/>
    <col min="6416" max="6416" width="11.125" style="1" customWidth="1"/>
    <col min="6417" max="6417" width="13.125" style="1" customWidth="1"/>
    <col min="6418" max="6418" width="18.125" style="1" customWidth="1"/>
    <col min="6419" max="6419" width="15.625" style="1" customWidth="1"/>
    <col min="6420" max="6656" width="8.875" style="1"/>
    <col min="6657" max="6657" width="10.875" style="1" customWidth="1"/>
    <col min="6658" max="6658" width="24.375" style="1" customWidth="1"/>
    <col min="6659" max="6659" width="12.625" style="1" customWidth="1"/>
    <col min="6660" max="6660" width="5.875" style="1" customWidth="1"/>
    <col min="6661" max="6662" width="15.875" style="1" customWidth="1"/>
    <col min="6663" max="6663" width="70" style="1" customWidth="1"/>
    <col min="6664" max="6664" width="6.125" style="1" customWidth="1"/>
    <col min="6665" max="6666" width="9.875" style="1" bestFit="1" customWidth="1"/>
    <col min="6667" max="6667" width="5.875" style="1" customWidth="1"/>
    <col min="6668" max="6668" width="50.5" style="1" customWidth="1"/>
    <col min="6669" max="6669" width="25.875" style="1" customWidth="1"/>
    <col min="6670" max="6670" width="22.5" style="1" customWidth="1"/>
    <col min="6671" max="6671" width="13.875" style="1" customWidth="1"/>
    <col min="6672" max="6672" width="11.125" style="1" customWidth="1"/>
    <col min="6673" max="6673" width="13.125" style="1" customWidth="1"/>
    <col min="6674" max="6674" width="18.125" style="1" customWidth="1"/>
    <col min="6675" max="6675" width="15.625" style="1" customWidth="1"/>
    <col min="6676" max="6912" width="8.875" style="1"/>
    <col min="6913" max="6913" width="10.875" style="1" customWidth="1"/>
    <col min="6914" max="6914" width="24.375" style="1" customWidth="1"/>
    <col min="6915" max="6915" width="12.625" style="1" customWidth="1"/>
    <col min="6916" max="6916" width="5.875" style="1" customWidth="1"/>
    <col min="6917" max="6918" width="15.875" style="1" customWidth="1"/>
    <col min="6919" max="6919" width="70" style="1" customWidth="1"/>
    <col min="6920" max="6920" width="6.125" style="1" customWidth="1"/>
    <col min="6921" max="6922" width="9.875" style="1" bestFit="1" customWidth="1"/>
    <col min="6923" max="6923" width="5.875" style="1" customWidth="1"/>
    <col min="6924" max="6924" width="50.5" style="1" customWidth="1"/>
    <col min="6925" max="6925" width="25.875" style="1" customWidth="1"/>
    <col min="6926" max="6926" width="22.5" style="1" customWidth="1"/>
    <col min="6927" max="6927" width="13.875" style="1" customWidth="1"/>
    <col min="6928" max="6928" width="11.125" style="1" customWidth="1"/>
    <col min="6929" max="6929" width="13.125" style="1" customWidth="1"/>
    <col min="6930" max="6930" width="18.125" style="1" customWidth="1"/>
    <col min="6931" max="6931" width="15.625" style="1" customWidth="1"/>
    <col min="6932" max="7168" width="8.875" style="1"/>
    <col min="7169" max="7169" width="10.875" style="1" customWidth="1"/>
    <col min="7170" max="7170" width="24.375" style="1" customWidth="1"/>
    <col min="7171" max="7171" width="12.625" style="1" customWidth="1"/>
    <col min="7172" max="7172" width="5.875" style="1" customWidth="1"/>
    <col min="7173" max="7174" width="15.875" style="1" customWidth="1"/>
    <col min="7175" max="7175" width="70" style="1" customWidth="1"/>
    <col min="7176" max="7176" width="6.125" style="1" customWidth="1"/>
    <col min="7177" max="7178" width="9.875" style="1" bestFit="1" customWidth="1"/>
    <col min="7179" max="7179" width="5.875" style="1" customWidth="1"/>
    <col min="7180" max="7180" width="50.5" style="1" customWidth="1"/>
    <col min="7181" max="7181" width="25.875" style="1" customWidth="1"/>
    <col min="7182" max="7182" width="22.5" style="1" customWidth="1"/>
    <col min="7183" max="7183" width="13.875" style="1" customWidth="1"/>
    <col min="7184" max="7184" width="11.125" style="1" customWidth="1"/>
    <col min="7185" max="7185" width="13.125" style="1" customWidth="1"/>
    <col min="7186" max="7186" width="18.125" style="1" customWidth="1"/>
    <col min="7187" max="7187" width="15.625" style="1" customWidth="1"/>
    <col min="7188" max="7424" width="8.875" style="1"/>
    <col min="7425" max="7425" width="10.875" style="1" customWidth="1"/>
    <col min="7426" max="7426" width="24.375" style="1" customWidth="1"/>
    <col min="7427" max="7427" width="12.625" style="1" customWidth="1"/>
    <col min="7428" max="7428" width="5.875" style="1" customWidth="1"/>
    <col min="7429" max="7430" width="15.875" style="1" customWidth="1"/>
    <col min="7431" max="7431" width="70" style="1" customWidth="1"/>
    <col min="7432" max="7432" width="6.125" style="1" customWidth="1"/>
    <col min="7433" max="7434" width="9.875" style="1" bestFit="1" customWidth="1"/>
    <col min="7435" max="7435" width="5.875" style="1" customWidth="1"/>
    <col min="7436" max="7436" width="50.5" style="1" customWidth="1"/>
    <col min="7437" max="7437" width="25.875" style="1" customWidth="1"/>
    <col min="7438" max="7438" width="22.5" style="1" customWidth="1"/>
    <col min="7439" max="7439" width="13.875" style="1" customWidth="1"/>
    <col min="7440" max="7440" width="11.125" style="1" customWidth="1"/>
    <col min="7441" max="7441" width="13.125" style="1" customWidth="1"/>
    <col min="7442" max="7442" width="18.125" style="1" customWidth="1"/>
    <col min="7443" max="7443" width="15.625" style="1" customWidth="1"/>
    <col min="7444" max="7680" width="8.875" style="1"/>
    <col min="7681" max="7681" width="10.875" style="1" customWidth="1"/>
    <col min="7682" max="7682" width="24.375" style="1" customWidth="1"/>
    <col min="7683" max="7683" width="12.625" style="1" customWidth="1"/>
    <col min="7684" max="7684" width="5.875" style="1" customWidth="1"/>
    <col min="7685" max="7686" width="15.875" style="1" customWidth="1"/>
    <col min="7687" max="7687" width="70" style="1" customWidth="1"/>
    <col min="7688" max="7688" width="6.125" style="1" customWidth="1"/>
    <col min="7689" max="7690" width="9.875" style="1" bestFit="1" customWidth="1"/>
    <col min="7691" max="7691" width="5.875" style="1" customWidth="1"/>
    <col min="7692" max="7692" width="50.5" style="1" customWidth="1"/>
    <col min="7693" max="7693" width="25.875" style="1" customWidth="1"/>
    <col min="7694" max="7694" width="22.5" style="1" customWidth="1"/>
    <col min="7695" max="7695" width="13.875" style="1" customWidth="1"/>
    <col min="7696" max="7696" width="11.125" style="1" customWidth="1"/>
    <col min="7697" max="7697" width="13.125" style="1" customWidth="1"/>
    <col min="7698" max="7698" width="18.125" style="1" customWidth="1"/>
    <col min="7699" max="7699" width="15.625" style="1" customWidth="1"/>
    <col min="7700" max="7936" width="8.875" style="1"/>
    <col min="7937" max="7937" width="10.875" style="1" customWidth="1"/>
    <col min="7938" max="7938" width="24.375" style="1" customWidth="1"/>
    <col min="7939" max="7939" width="12.625" style="1" customWidth="1"/>
    <col min="7940" max="7940" width="5.875" style="1" customWidth="1"/>
    <col min="7941" max="7942" width="15.875" style="1" customWidth="1"/>
    <col min="7943" max="7943" width="70" style="1" customWidth="1"/>
    <col min="7944" max="7944" width="6.125" style="1" customWidth="1"/>
    <col min="7945" max="7946" width="9.875" style="1" bestFit="1" customWidth="1"/>
    <col min="7947" max="7947" width="5.875" style="1" customWidth="1"/>
    <col min="7948" max="7948" width="50.5" style="1" customWidth="1"/>
    <col min="7949" max="7949" width="25.875" style="1" customWidth="1"/>
    <col min="7950" max="7950" width="22.5" style="1" customWidth="1"/>
    <col min="7951" max="7951" width="13.875" style="1" customWidth="1"/>
    <col min="7952" max="7952" width="11.125" style="1" customWidth="1"/>
    <col min="7953" max="7953" width="13.125" style="1" customWidth="1"/>
    <col min="7954" max="7954" width="18.125" style="1" customWidth="1"/>
    <col min="7955" max="7955" width="15.625" style="1" customWidth="1"/>
    <col min="7956" max="8192" width="8.875" style="1"/>
    <col min="8193" max="8193" width="10.875" style="1" customWidth="1"/>
    <col min="8194" max="8194" width="24.375" style="1" customWidth="1"/>
    <col min="8195" max="8195" width="12.625" style="1" customWidth="1"/>
    <col min="8196" max="8196" width="5.875" style="1" customWidth="1"/>
    <col min="8197" max="8198" width="15.875" style="1" customWidth="1"/>
    <col min="8199" max="8199" width="70" style="1" customWidth="1"/>
    <col min="8200" max="8200" width="6.125" style="1" customWidth="1"/>
    <col min="8201" max="8202" width="9.875" style="1" bestFit="1" customWidth="1"/>
    <col min="8203" max="8203" width="5.875" style="1" customWidth="1"/>
    <col min="8204" max="8204" width="50.5" style="1" customWidth="1"/>
    <col min="8205" max="8205" width="25.875" style="1" customWidth="1"/>
    <col min="8206" max="8206" width="22.5" style="1" customWidth="1"/>
    <col min="8207" max="8207" width="13.875" style="1" customWidth="1"/>
    <col min="8208" max="8208" width="11.125" style="1" customWidth="1"/>
    <col min="8209" max="8209" width="13.125" style="1" customWidth="1"/>
    <col min="8210" max="8210" width="18.125" style="1" customWidth="1"/>
    <col min="8211" max="8211" width="15.625" style="1" customWidth="1"/>
    <col min="8212" max="8448" width="8.875" style="1"/>
    <col min="8449" max="8449" width="10.875" style="1" customWidth="1"/>
    <col min="8450" max="8450" width="24.375" style="1" customWidth="1"/>
    <col min="8451" max="8451" width="12.625" style="1" customWidth="1"/>
    <col min="8452" max="8452" width="5.875" style="1" customWidth="1"/>
    <col min="8453" max="8454" width="15.875" style="1" customWidth="1"/>
    <col min="8455" max="8455" width="70" style="1" customWidth="1"/>
    <col min="8456" max="8456" width="6.125" style="1" customWidth="1"/>
    <col min="8457" max="8458" width="9.875" style="1" bestFit="1" customWidth="1"/>
    <col min="8459" max="8459" width="5.875" style="1" customWidth="1"/>
    <col min="8460" max="8460" width="50.5" style="1" customWidth="1"/>
    <col min="8461" max="8461" width="25.875" style="1" customWidth="1"/>
    <col min="8462" max="8462" width="22.5" style="1" customWidth="1"/>
    <col min="8463" max="8463" width="13.875" style="1" customWidth="1"/>
    <col min="8464" max="8464" width="11.125" style="1" customWidth="1"/>
    <col min="8465" max="8465" width="13.125" style="1" customWidth="1"/>
    <col min="8466" max="8466" width="18.125" style="1" customWidth="1"/>
    <col min="8467" max="8467" width="15.625" style="1" customWidth="1"/>
    <col min="8468" max="8704" width="8.875" style="1"/>
    <col min="8705" max="8705" width="10.875" style="1" customWidth="1"/>
    <col min="8706" max="8706" width="24.375" style="1" customWidth="1"/>
    <col min="8707" max="8707" width="12.625" style="1" customWidth="1"/>
    <col min="8708" max="8708" width="5.875" style="1" customWidth="1"/>
    <col min="8709" max="8710" width="15.875" style="1" customWidth="1"/>
    <col min="8711" max="8711" width="70" style="1" customWidth="1"/>
    <col min="8712" max="8712" width="6.125" style="1" customWidth="1"/>
    <col min="8713" max="8714" width="9.875" style="1" bestFit="1" customWidth="1"/>
    <col min="8715" max="8715" width="5.875" style="1" customWidth="1"/>
    <col min="8716" max="8716" width="50.5" style="1" customWidth="1"/>
    <col min="8717" max="8717" width="25.875" style="1" customWidth="1"/>
    <col min="8718" max="8718" width="22.5" style="1" customWidth="1"/>
    <col min="8719" max="8719" width="13.875" style="1" customWidth="1"/>
    <col min="8720" max="8720" width="11.125" style="1" customWidth="1"/>
    <col min="8721" max="8721" width="13.125" style="1" customWidth="1"/>
    <col min="8722" max="8722" width="18.125" style="1" customWidth="1"/>
    <col min="8723" max="8723" width="15.625" style="1" customWidth="1"/>
    <col min="8724" max="8960" width="8.875" style="1"/>
    <col min="8961" max="8961" width="10.875" style="1" customWidth="1"/>
    <col min="8962" max="8962" width="24.375" style="1" customWidth="1"/>
    <col min="8963" max="8963" width="12.625" style="1" customWidth="1"/>
    <col min="8964" max="8964" width="5.875" style="1" customWidth="1"/>
    <col min="8965" max="8966" width="15.875" style="1" customWidth="1"/>
    <col min="8967" max="8967" width="70" style="1" customWidth="1"/>
    <col min="8968" max="8968" width="6.125" style="1" customWidth="1"/>
    <col min="8969" max="8970" width="9.875" style="1" bestFit="1" customWidth="1"/>
    <col min="8971" max="8971" width="5.875" style="1" customWidth="1"/>
    <col min="8972" max="8972" width="50.5" style="1" customWidth="1"/>
    <col min="8973" max="8973" width="25.875" style="1" customWidth="1"/>
    <col min="8974" max="8974" width="22.5" style="1" customWidth="1"/>
    <col min="8975" max="8975" width="13.875" style="1" customWidth="1"/>
    <col min="8976" max="8976" width="11.125" style="1" customWidth="1"/>
    <col min="8977" max="8977" width="13.125" style="1" customWidth="1"/>
    <col min="8978" max="8978" width="18.125" style="1" customWidth="1"/>
    <col min="8979" max="8979" width="15.625" style="1" customWidth="1"/>
    <col min="8980" max="9216" width="8.875" style="1"/>
    <col min="9217" max="9217" width="10.875" style="1" customWidth="1"/>
    <col min="9218" max="9218" width="24.375" style="1" customWidth="1"/>
    <col min="9219" max="9219" width="12.625" style="1" customWidth="1"/>
    <col min="9220" max="9220" width="5.875" style="1" customWidth="1"/>
    <col min="9221" max="9222" width="15.875" style="1" customWidth="1"/>
    <col min="9223" max="9223" width="70" style="1" customWidth="1"/>
    <col min="9224" max="9224" width="6.125" style="1" customWidth="1"/>
    <col min="9225" max="9226" width="9.875" style="1" bestFit="1" customWidth="1"/>
    <col min="9227" max="9227" width="5.875" style="1" customWidth="1"/>
    <col min="9228" max="9228" width="50.5" style="1" customWidth="1"/>
    <col min="9229" max="9229" width="25.875" style="1" customWidth="1"/>
    <col min="9230" max="9230" width="22.5" style="1" customWidth="1"/>
    <col min="9231" max="9231" width="13.875" style="1" customWidth="1"/>
    <col min="9232" max="9232" width="11.125" style="1" customWidth="1"/>
    <col min="9233" max="9233" width="13.125" style="1" customWidth="1"/>
    <col min="9234" max="9234" width="18.125" style="1" customWidth="1"/>
    <col min="9235" max="9235" width="15.625" style="1" customWidth="1"/>
    <col min="9236" max="9472" width="8.875" style="1"/>
    <col min="9473" max="9473" width="10.875" style="1" customWidth="1"/>
    <col min="9474" max="9474" width="24.375" style="1" customWidth="1"/>
    <col min="9475" max="9475" width="12.625" style="1" customWidth="1"/>
    <col min="9476" max="9476" width="5.875" style="1" customWidth="1"/>
    <col min="9477" max="9478" width="15.875" style="1" customWidth="1"/>
    <col min="9479" max="9479" width="70" style="1" customWidth="1"/>
    <col min="9480" max="9480" width="6.125" style="1" customWidth="1"/>
    <col min="9481" max="9482" width="9.875" style="1" bestFit="1" customWidth="1"/>
    <col min="9483" max="9483" width="5.875" style="1" customWidth="1"/>
    <col min="9484" max="9484" width="50.5" style="1" customWidth="1"/>
    <col min="9485" max="9485" width="25.875" style="1" customWidth="1"/>
    <col min="9486" max="9486" width="22.5" style="1" customWidth="1"/>
    <col min="9487" max="9487" width="13.875" style="1" customWidth="1"/>
    <col min="9488" max="9488" width="11.125" style="1" customWidth="1"/>
    <col min="9489" max="9489" width="13.125" style="1" customWidth="1"/>
    <col min="9490" max="9490" width="18.125" style="1" customWidth="1"/>
    <col min="9491" max="9491" width="15.625" style="1" customWidth="1"/>
    <col min="9492" max="9728" width="8.875" style="1"/>
    <col min="9729" max="9729" width="10.875" style="1" customWidth="1"/>
    <col min="9730" max="9730" width="24.375" style="1" customWidth="1"/>
    <col min="9731" max="9731" width="12.625" style="1" customWidth="1"/>
    <col min="9732" max="9732" width="5.875" style="1" customWidth="1"/>
    <col min="9733" max="9734" width="15.875" style="1" customWidth="1"/>
    <col min="9735" max="9735" width="70" style="1" customWidth="1"/>
    <col min="9736" max="9736" width="6.125" style="1" customWidth="1"/>
    <col min="9737" max="9738" width="9.875" style="1" bestFit="1" customWidth="1"/>
    <col min="9739" max="9739" width="5.875" style="1" customWidth="1"/>
    <col min="9740" max="9740" width="50.5" style="1" customWidth="1"/>
    <col min="9741" max="9741" width="25.875" style="1" customWidth="1"/>
    <col min="9742" max="9742" width="22.5" style="1" customWidth="1"/>
    <col min="9743" max="9743" width="13.875" style="1" customWidth="1"/>
    <col min="9744" max="9744" width="11.125" style="1" customWidth="1"/>
    <col min="9745" max="9745" width="13.125" style="1" customWidth="1"/>
    <col min="9746" max="9746" width="18.125" style="1" customWidth="1"/>
    <col min="9747" max="9747" width="15.625" style="1" customWidth="1"/>
    <col min="9748" max="9984" width="8.875" style="1"/>
    <col min="9985" max="9985" width="10.875" style="1" customWidth="1"/>
    <col min="9986" max="9986" width="24.375" style="1" customWidth="1"/>
    <col min="9987" max="9987" width="12.625" style="1" customWidth="1"/>
    <col min="9988" max="9988" width="5.875" style="1" customWidth="1"/>
    <col min="9989" max="9990" width="15.875" style="1" customWidth="1"/>
    <col min="9991" max="9991" width="70" style="1" customWidth="1"/>
    <col min="9992" max="9992" width="6.125" style="1" customWidth="1"/>
    <col min="9993" max="9994" width="9.875" style="1" bestFit="1" customWidth="1"/>
    <col min="9995" max="9995" width="5.875" style="1" customWidth="1"/>
    <col min="9996" max="9996" width="50.5" style="1" customWidth="1"/>
    <col min="9997" max="9997" width="25.875" style="1" customWidth="1"/>
    <col min="9998" max="9998" width="22.5" style="1" customWidth="1"/>
    <col min="9999" max="9999" width="13.875" style="1" customWidth="1"/>
    <col min="10000" max="10000" width="11.125" style="1" customWidth="1"/>
    <col min="10001" max="10001" width="13.125" style="1" customWidth="1"/>
    <col min="10002" max="10002" width="18.125" style="1" customWidth="1"/>
    <col min="10003" max="10003" width="15.625" style="1" customWidth="1"/>
    <col min="10004" max="10240" width="8.875" style="1"/>
    <col min="10241" max="10241" width="10.875" style="1" customWidth="1"/>
    <col min="10242" max="10242" width="24.375" style="1" customWidth="1"/>
    <col min="10243" max="10243" width="12.625" style="1" customWidth="1"/>
    <col min="10244" max="10244" width="5.875" style="1" customWidth="1"/>
    <col min="10245" max="10246" width="15.875" style="1" customWidth="1"/>
    <col min="10247" max="10247" width="70" style="1" customWidth="1"/>
    <col min="10248" max="10248" width="6.125" style="1" customWidth="1"/>
    <col min="10249" max="10250" width="9.875" style="1" bestFit="1" customWidth="1"/>
    <col min="10251" max="10251" width="5.875" style="1" customWidth="1"/>
    <col min="10252" max="10252" width="50.5" style="1" customWidth="1"/>
    <col min="10253" max="10253" width="25.875" style="1" customWidth="1"/>
    <col min="10254" max="10254" width="22.5" style="1" customWidth="1"/>
    <col min="10255" max="10255" width="13.875" style="1" customWidth="1"/>
    <col min="10256" max="10256" width="11.125" style="1" customWidth="1"/>
    <col min="10257" max="10257" width="13.125" style="1" customWidth="1"/>
    <col min="10258" max="10258" width="18.125" style="1" customWidth="1"/>
    <col min="10259" max="10259" width="15.625" style="1" customWidth="1"/>
    <col min="10260" max="10496" width="8.875" style="1"/>
    <col min="10497" max="10497" width="10.875" style="1" customWidth="1"/>
    <col min="10498" max="10498" width="24.375" style="1" customWidth="1"/>
    <col min="10499" max="10499" width="12.625" style="1" customWidth="1"/>
    <col min="10500" max="10500" width="5.875" style="1" customWidth="1"/>
    <col min="10501" max="10502" width="15.875" style="1" customWidth="1"/>
    <col min="10503" max="10503" width="70" style="1" customWidth="1"/>
    <col min="10504" max="10504" width="6.125" style="1" customWidth="1"/>
    <col min="10505" max="10506" width="9.875" style="1" bestFit="1" customWidth="1"/>
    <col min="10507" max="10507" width="5.875" style="1" customWidth="1"/>
    <col min="10508" max="10508" width="50.5" style="1" customWidth="1"/>
    <col min="10509" max="10509" width="25.875" style="1" customWidth="1"/>
    <col min="10510" max="10510" width="22.5" style="1" customWidth="1"/>
    <col min="10511" max="10511" width="13.875" style="1" customWidth="1"/>
    <col min="10512" max="10512" width="11.125" style="1" customWidth="1"/>
    <col min="10513" max="10513" width="13.125" style="1" customWidth="1"/>
    <col min="10514" max="10514" width="18.125" style="1" customWidth="1"/>
    <col min="10515" max="10515" width="15.625" style="1" customWidth="1"/>
    <col min="10516" max="10752" width="8.875" style="1"/>
    <col min="10753" max="10753" width="10.875" style="1" customWidth="1"/>
    <col min="10754" max="10754" width="24.375" style="1" customWidth="1"/>
    <col min="10755" max="10755" width="12.625" style="1" customWidth="1"/>
    <col min="10756" max="10756" width="5.875" style="1" customWidth="1"/>
    <col min="10757" max="10758" width="15.875" style="1" customWidth="1"/>
    <col min="10759" max="10759" width="70" style="1" customWidth="1"/>
    <col min="10760" max="10760" width="6.125" style="1" customWidth="1"/>
    <col min="10761" max="10762" width="9.875" style="1" bestFit="1" customWidth="1"/>
    <col min="10763" max="10763" width="5.875" style="1" customWidth="1"/>
    <col min="10764" max="10764" width="50.5" style="1" customWidth="1"/>
    <col min="10765" max="10765" width="25.875" style="1" customWidth="1"/>
    <col min="10766" max="10766" width="22.5" style="1" customWidth="1"/>
    <col min="10767" max="10767" width="13.875" style="1" customWidth="1"/>
    <col min="10768" max="10768" width="11.125" style="1" customWidth="1"/>
    <col min="10769" max="10769" width="13.125" style="1" customWidth="1"/>
    <col min="10770" max="10770" width="18.125" style="1" customWidth="1"/>
    <col min="10771" max="10771" width="15.625" style="1" customWidth="1"/>
    <col min="10772" max="11008" width="8.875" style="1"/>
    <col min="11009" max="11009" width="10.875" style="1" customWidth="1"/>
    <col min="11010" max="11010" width="24.375" style="1" customWidth="1"/>
    <col min="11011" max="11011" width="12.625" style="1" customWidth="1"/>
    <col min="11012" max="11012" width="5.875" style="1" customWidth="1"/>
    <col min="11013" max="11014" width="15.875" style="1" customWidth="1"/>
    <col min="11015" max="11015" width="70" style="1" customWidth="1"/>
    <col min="11016" max="11016" width="6.125" style="1" customWidth="1"/>
    <col min="11017" max="11018" width="9.875" style="1" bestFit="1" customWidth="1"/>
    <col min="11019" max="11019" width="5.875" style="1" customWidth="1"/>
    <col min="11020" max="11020" width="50.5" style="1" customWidth="1"/>
    <col min="11021" max="11021" width="25.875" style="1" customWidth="1"/>
    <col min="11022" max="11022" width="22.5" style="1" customWidth="1"/>
    <col min="11023" max="11023" width="13.875" style="1" customWidth="1"/>
    <col min="11024" max="11024" width="11.125" style="1" customWidth="1"/>
    <col min="11025" max="11025" width="13.125" style="1" customWidth="1"/>
    <col min="11026" max="11026" width="18.125" style="1" customWidth="1"/>
    <col min="11027" max="11027" width="15.625" style="1" customWidth="1"/>
    <col min="11028" max="11264" width="8.875" style="1"/>
    <col min="11265" max="11265" width="10.875" style="1" customWidth="1"/>
    <col min="11266" max="11266" width="24.375" style="1" customWidth="1"/>
    <col min="11267" max="11267" width="12.625" style="1" customWidth="1"/>
    <col min="11268" max="11268" width="5.875" style="1" customWidth="1"/>
    <col min="11269" max="11270" width="15.875" style="1" customWidth="1"/>
    <col min="11271" max="11271" width="70" style="1" customWidth="1"/>
    <col min="11272" max="11272" width="6.125" style="1" customWidth="1"/>
    <col min="11273" max="11274" width="9.875" style="1" bestFit="1" customWidth="1"/>
    <col min="11275" max="11275" width="5.875" style="1" customWidth="1"/>
    <col min="11276" max="11276" width="50.5" style="1" customWidth="1"/>
    <col min="11277" max="11277" width="25.875" style="1" customWidth="1"/>
    <col min="11278" max="11278" width="22.5" style="1" customWidth="1"/>
    <col min="11279" max="11279" width="13.875" style="1" customWidth="1"/>
    <col min="11280" max="11280" width="11.125" style="1" customWidth="1"/>
    <col min="11281" max="11281" width="13.125" style="1" customWidth="1"/>
    <col min="11282" max="11282" width="18.125" style="1" customWidth="1"/>
    <col min="11283" max="11283" width="15.625" style="1" customWidth="1"/>
    <col min="11284" max="11520" width="8.875" style="1"/>
    <col min="11521" max="11521" width="10.875" style="1" customWidth="1"/>
    <col min="11522" max="11522" width="24.375" style="1" customWidth="1"/>
    <col min="11523" max="11523" width="12.625" style="1" customWidth="1"/>
    <col min="11524" max="11524" width="5.875" style="1" customWidth="1"/>
    <col min="11525" max="11526" width="15.875" style="1" customWidth="1"/>
    <col min="11527" max="11527" width="70" style="1" customWidth="1"/>
    <col min="11528" max="11528" width="6.125" style="1" customWidth="1"/>
    <col min="11529" max="11530" width="9.875" style="1" bestFit="1" customWidth="1"/>
    <col min="11531" max="11531" width="5.875" style="1" customWidth="1"/>
    <col min="11532" max="11532" width="50.5" style="1" customWidth="1"/>
    <col min="11533" max="11533" width="25.875" style="1" customWidth="1"/>
    <col min="11534" max="11534" width="22.5" style="1" customWidth="1"/>
    <col min="11535" max="11535" width="13.875" style="1" customWidth="1"/>
    <col min="11536" max="11536" width="11.125" style="1" customWidth="1"/>
    <col min="11537" max="11537" width="13.125" style="1" customWidth="1"/>
    <col min="11538" max="11538" width="18.125" style="1" customWidth="1"/>
    <col min="11539" max="11539" width="15.625" style="1" customWidth="1"/>
    <col min="11540" max="11776" width="8.875" style="1"/>
    <col min="11777" max="11777" width="10.875" style="1" customWidth="1"/>
    <col min="11778" max="11778" width="24.375" style="1" customWidth="1"/>
    <col min="11779" max="11779" width="12.625" style="1" customWidth="1"/>
    <col min="11780" max="11780" width="5.875" style="1" customWidth="1"/>
    <col min="11781" max="11782" width="15.875" style="1" customWidth="1"/>
    <col min="11783" max="11783" width="70" style="1" customWidth="1"/>
    <col min="11784" max="11784" width="6.125" style="1" customWidth="1"/>
    <col min="11785" max="11786" width="9.875" style="1" bestFit="1" customWidth="1"/>
    <col min="11787" max="11787" width="5.875" style="1" customWidth="1"/>
    <col min="11788" max="11788" width="50.5" style="1" customWidth="1"/>
    <col min="11789" max="11789" width="25.875" style="1" customWidth="1"/>
    <col min="11790" max="11790" width="22.5" style="1" customWidth="1"/>
    <col min="11791" max="11791" width="13.875" style="1" customWidth="1"/>
    <col min="11792" max="11792" width="11.125" style="1" customWidth="1"/>
    <col min="11793" max="11793" width="13.125" style="1" customWidth="1"/>
    <col min="11794" max="11794" width="18.125" style="1" customWidth="1"/>
    <col min="11795" max="11795" width="15.625" style="1" customWidth="1"/>
    <col min="11796" max="12032" width="8.875" style="1"/>
    <col min="12033" max="12033" width="10.875" style="1" customWidth="1"/>
    <col min="12034" max="12034" width="24.375" style="1" customWidth="1"/>
    <col min="12035" max="12035" width="12.625" style="1" customWidth="1"/>
    <col min="12036" max="12036" width="5.875" style="1" customWidth="1"/>
    <col min="12037" max="12038" width="15.875" style="1" customWidth="1"/>
    <col min="12039" max="12039" width="70" style="1" customWidth="1"/>
    <col min="12040" max="12040" width="6.125" style="1" customWidth="1"/>
    <col min="12041" max="12042" width="9.875" style="1" bestFit="1" customWidth="1"/>
    <col min="12043" max="12043" width="5.875" style="1" customWidth="1"/>
    <col min="12044" max="12044" width="50.5" style="1" customWidth="1"/>
    <col min="12045" max="12045" width="25.875" style="1" customWidth="1"/>
    <col min="12046" max="12046" width="22.5" style="1" customWidth="1"/>
    <col min="12047" max="12047" width="13.875" style="1" customWidth="1"/>
    <col min="12048" max="12048" width="11.125" style="1" customWidth="1"/>
    <col min="12049" max="12049" width="13.125" style="1" customWidth="1"/>
    <col min="12050" max="12050" width="18.125" style="1" customWidth="1"/>
    <col min="12051" max="12051" width="15.625" style="1" customWidth="1"/>
    <col min="12052" max="12288" width="8.875" style="1"/>
    <col min="12289" max="12289" width="10.875" style="1" customWidth="1"/>
    <col min="12290" max="12290" width="24.375" style="1" customWidth="1"/>
    <col min="12291" max="12291" width="12.625" style="1" customWidth="1"/>
    <col min="12292" max="12292" width="5.875" style="1" customWidth="1"/>
    <col min="12293" max="12294" width="15.875" style="1" customWidth="1"/>
    <col min="12295" max="12295" width="70" style="1" customWidth="1"/>
    <col min="12296" max="12296" width="6.125" style="1" customWidth="1"/>
    <col min="12297" max="12298" width="9.875" style="1" bestFit="1" customWidth="1"/>
    <col min="12299" max="12299" width="5.875" style="1" customWidth="1"/>
    <col min="12300" max="12300" width="50.5" style="1" customWidth="1"/>
    <col min="12301" max="12301" width="25.875" style="1" customWidth="1"/>
    <col min="12302" max="12302" width="22.5" style="1" customWidth="1"/>
    <col min="12303" max="12303" width="13.875" style="1" customWidth="1"/>
    <col min="12304" max="12304" width="11.125" style="1" customWidth="1"/>
    <col min="12305" max="12305" width="13.125" style="1" customWidth="1"/>
    <col min="12306" max="12306" width="18.125" style="1" customWidth="1"/>
    <col min="12307" max="12307" width="15.625" style="1" customWidth="1"/>
    <col min="12308" max="12544" width="8.875" style="1"/>
    <col min="12545" max="12545" width="10.875" style="1" customWidth="1"/>
    <col min="12546" max="12546" width="24.375" style="1" customWidth="1"/>
    <col min="12547" max="12547" width="12.625" style="1" customWidth="1"/>
    <col min="12548" max="12548" width="5.875" style="1" customWidth="1"/>
    <col min="12549" max="12550" width="15.875" style="1" customWidth="1"/>
    <col min="12551" max="12551" width="70" style="1" customWidth="1"/>
    <col min="12552" max="12552" width="6.125" style="1" customWidth="1"/>
    <col min="12553" max="12554" width="9.875" style="1" bestFit="1" customWidth="1"/>
    <col min="12555" max="12555" width="5.875" style="1" customWidth="1"/>
    <col min="12556" max="12556" width="50.5" style="1" customWidth="1"/>
    <col min="12557" max="12557" width="25.875" style="1" customWidth="1"/>
    <col min="12558" max="12558" width="22.5" style="1" customWidth="1"/>
    <col min="12559" max="12559" width="13.875" style="1" customWidth="1"/>
    <col min="12560" max="12560" width="11.125" style="1" customWidth="1"/>
    <col min="12561" max="12561" width="13.125" style="1" customWidth="1"/>
    <col min="12562" max="12562" width="18.125" style="1" customWidth="1"/>
    <col min="12563" max="12563" width="15.625" style="1" customWidth="1"/>
    <col min="12564" max="12800" width="8.875" style="1"/>
    <col min="12801" max="12801" width="10.875" style="1" customWidth="1"/>
    <col min="12802" max="12802" width="24.375" style="1" customWidth="1"/>
    <col min="12803" max="12803" width="12.625" style="1" customWidth="1"/>
    <col min="12804" max="12804" width="5.875" style="1" customWidth="1"/>
    <col min="12805" max="12806" width="15.875" style="1" customWidth="1"/>
    <col min="12807" max="12807" width="70" style="1" customWidth="1"/>
    <col min="12808" max="12808" width="6.125" style="1" customWidth="1"/>
    <col min="12809" max="12810" width="9.875" style="1" bestFit="1" customWidth="1"/>
    <col min="12811" max="12811" width="5.875" style="1" customWidth="1"/>
    <col min="12812" max="12812" width="50.5" style="1" customWidth="1"/>
    <col min="12813" max="12813" width="25.875" style="1" customWidth="1"/>
    <col min="12814" max="12814" width="22.5" style="1" customWidth="1"/>
    <col min="12815" max="12815" width="13.875" style="1" customWidth="1"/>
    <col min="12816" max="12816" width="11.125" style="1" customWidth="1"/>
    <col min="12817" max="12817" width="13.125" style="1" customWidth="1"/>
    <col min="12818" max="12818" width="18.125" style="1" customWidth="1"/>
    <col min="12819" max="12819" width="15.625" style="1" customWidth="1"/>
    <col min="12820" max="13056" width="8.875" style="1"/>
    <col min="13057" max="13057" width="10.875" style="1" customWidth="1"/>
    <col min="13058" max="13058" width="24.375" style="1" customWidth="1"/>
    <col min="13059" max="13059" width="12.625" style="1" customWidth="1"/>
    <col min="13060" max="13060" width="5.875" style="1" customWidth="1"/>
    <col min="13061" max="13062" width="15.875" style="1" customWidth="1"/>
    <col min="13063" max="13063" width="70" style="1" customWidth="1"/>
    <col min="13064" max="13064" width="6.125" style="1" customWidth="1"/>
    <col min="13065" max="13066" width="9.875" style="1" bestFit="1" customWidth="1"/>
    <col min="13067" max="13067" width="5.875" style="1" customWidth="1"/>
    <col min="13068" max="13068" width="50.5" style="1" customWidth="1"/>
    <col min="13069" max="13069" width="25.875" style="1" customWidth="1"/>
    <col min="13070" max="13070" width="22.5" style="1" customWidth="1"/>
    <col min="13071" max="13071" width="13.875" style="1" customWidth="1"/>
    <col min="13072" max="13072" width="11.125" style="1" customWidth="1"/>
    <col min="13073" max="13073" width="13.125" style="1" customWidth="1"/>
    <col min="13074" max="13074" width="18.125" style="1" customWidth="1"/>
    <col min="13075" max="13075" width="15.625" style="1" customWidth="1"/>
    <col min="13076" max="13312" width="8.875" style="1"/>
    <col min="13313" max="13313" width="10.875" style="1" customWidth="1"/>
    <col min="13314" max="13314" width="24.375" style="1" customWidth="1"/>
    <col min="13315" max="13315" width="12.625" style="1" customWidth="1"/>
    <col min="13316" max="13316" width="5.875" style="1" customWidth="1"/>
    <col min="13317" max="13318" width="15.875" style="1" customWidth="1"/>
    <col min="13319" max="13319" width="70" style="1" customWidth="1"/>
    <col min="13320" max="13320" width="6.125" style="1" customWidth="1"/>
    <col min="13321" max="13322" width="9.875" style="1" bestFit="1" customWidth="1"/>
    <col min="13323" max="13323" width="5.875" style="1" customWidth="1"/>
    <col min="13324" max="13324" width="50.5" style="1" customWidth="1"/>
    <col min="13325" max="13325" width="25.875" style="1" customWidth="1"/>
    <col min="13326" max="13326" width="22.5" style="1" customWidth="1"/>
    <col min="13327" max="13327" width="13.875" style="1" customWidth="1"/>
    <col min="13328" max="13328" width="11.125" style="1" customWidth="1"/>
    <col min="13329" max="13329" width="13.125" style="1" customWidth="1"/>
    <col min="13330" max="13330" width="18.125" style="1" customWidth="1"/>
    <col min="13331" max="13331" width="15.625" style="1" customWidth="1"/>
    <col min="13332" max="13568" width="8.875" style="1"/>
    <col min="13569" max="13569" width="10.875" style="1" customWidth="1"/>
    <col min="13570" max="13570" width="24.375" style="1" customWidth="1"/>
    <col min="13571" max="13571" width="12.625" style="1" customWidth="1"/>
    <col min="13572" max="13572" width="5.875" style="1" customWidth="1"/>
    <col min="13573" max="13574" width="15.875" style="1" customWidth="1"/>
    <col min="13575" max="13575" width="70" style="1" customWidth="1"/>
    <col min="13576" max="13576" width="6.125" style="1" customWidth="1"/>
    <col min="13577" max="13578" width="9.875" style="1" bestFit="1" customWidth="1"/>
    <col min="13579" max="13579" width="5.875" style="1" customWidth="1"/>
    <col min="13580" max="13580" width="50.5" style="1" customWidth="1"/>
    <col min="13581" max="13581" width="25.875" style="1" customWidth="1"/>
    <col min="13582" max="13582" width="22.5" style="1" customWidth="1"/>
    <col min="13583" max="13583" width="13.875" style="1" customWidth="1"/>
    <col min="13584" max="13584" width="11.125" style="1" customWidth="1"/>
    <col min="13585" max="13585" width="13.125" style="1" customWidth="1"/>
    <col min="13586" max="13586" width="18.125" style="1" customWidth="1"/>
    <col min="13587" max="13587" width="15.625" style="1" customWidth="1"/>
    <col min="13588" max="13824" width="8.875" style="1"/>
    <col min="13825" max="13825" width="10.875" style="1" customWidth="1"/>
    <col min="13826" max="13826" width="24.375" style="1" customWidth="1"/>
    <col min="13827" max="13827" width="12.625" style="1" customWidth="1"/>
    <col min="13828" max="13828" width="5.875" style="1" customWidth="1"/>
    <col min="13829" max="13830" width="15.875" style="1" customWidth="1"/>
    <col min="13831" max="13831" width="70" style="1" customWidth="1"/>
    <col min="13832" max="13832" width="6.125" style="1" customWidth="1"/>
    <col min="13833" max="13834" width="9.875" style="1" bestFit="1" customWidth="1"/>
    <col min="13835" max="13835" width="5.875" style="1" customWidth="1"/>
    <col min="13836" max="13836" width="50.5" style="1" customWidth="1"/>
    <col min="13837" max="13837" width="25.875" style="1" customWidth="1"/>
    <col min="13838" max="13838" width="22.5" style="1" customWidth="1"/>
    <col min="13839" max="13839" width="13.875" style="1" customWidth="1"/>
    <col min="13840" max="13840" width="11.125" style="1" customWidth="1"/>
    <col min="13841" max="13841" width="13.125" style="1" customWidth="1"/>
    <col min="13842" max="13842" width="18.125" style="1" customWidth="1"/>
    <col min="13843" max="13843" width="15.625" style="1" customWidth="1"/>
    <col min="13844" max="14080" width="8.875" style="1"/>
    <col min="14081" max="14081" width="10.875" style="1" customWidth="1"/>
    <col min="14082" max="14082" width="24.375" style="1" customWidth="1"/>
    <col min="14083" max="14083" width="12.625" style="1" customWidth="1"/>
    <col min="14084" max="14084" width="5.875" style="1" customWidth="1"/>
    <col min="14085" max="14086" width="15.875" style="1" customWidth="1"/>
    <col min="14087" max="14087" width="70" style="1" customWidth="1"/>
    <col min="14088" max="14088" width="6.125" style="1" customWidth="1"/>
    <col min="14089" max="14090" width="9.875" style="1" bestFit="1" customWidth="1"/>
    <col min="14091" max="14091" width="5.875" style="1" customWidth="1"/>
    <col min="14092" max="14092" width="50.5" style="1" customWidth="1"/>
    <col min="14093" max="14093" width="25.875" style="1" customWidth="1"/>
    <col min="14094" max="14094" width="22.5" style="1" customWidth="1"/>
    <col min="14095" max="14095" width="13.875" style="1" customWidth="1"/>
    <col min="14096" max="14096" width="11.125" style="1" customWidth="1"/>
    <col min="14097" max="14097" width="13.125" style="1" customWidth="1"/>
    <col min="14098" max="14098" width="18.125" style="1" customWidth="1"/>
    <col min="14099" max="14099" width="15.625" style="1" customWidth="1"/>
    <col min="14100" max="14336" width="8.875" style="1"/>
    <col min="14337" max="14337" width="10.875" style="1" customWidth="1"/>
    <col min="14338" max="14338" width="24.375" style="1" customWidth="1"/>
    <col min="14339" max="14339" width="12.625" style="1" customWidth="1"/>
    <col min="14340" max="14340" width="5.875" style="1" customWidth="1"/>
    <col min="14341" max="14342" width="15.875" style="1" customWidth="1"/>
    <col min="14343" max="14343" width="70" style="1" customWidth="1"/>
    <col min="14344" max="14344" width="6.125" style="1" customWidth="1"/>
    <col min="14345" max="14346" width="9.875" style="1" bestFit="1" customWidth="1"/>
    <col min="14347" max="14347" width="5.875" style="1" customWidth="1"/>
    <col min="14348" max="14348" width="50.5" style="1" customWidth="1"/>
    <col min="14349" max="14349" width="25.875" style="1" customWidth="1"/>
    <col min="14350" max="14350" width="22.5" style="1" customWidth="1"/>
    <col min="14351" max="14351" width="13.875" style="1" customWidth="1"/>
    <col min="14352" max="14352" width="11.125" style="1" customWidth="1"/>
    <col min="14353" max="14353" width="13.125" style="1" customWidth="1"/>
    <col min="14354" max="14354" width="18.125" style="1" customWidth="1"/>
    <col min="14355" max="14355" width="15.625" style="1" customWidth="1"/>
    <col min="14356" max="14592" width="8.875" style="1"/>
    <col min="14593" max="14593" width="10.875" style="1" customWidth="1"/>
    <col min="14594" max="14594" width="24.375" style="1" customWidth="1"/>
    <col min="14595" max="14595" width="12.625" style="1" customWidth="1"/>
    <col min="14596" max="14596" width="5.875" style="1" customWidth="1"/>
    <col min="14597" max="14598" width="15.875" style="1" customWidth="1"/>
    <col min="14599" max="14599" width="70" style="1" customWidth="1"/>
    <col min="14600" max="14600" width="6.125" style="1" customWidth="1"/>
    <col min="14601" max="14602" width="9.875" style="1" bestFit="1" customWidth="1"/>
    <col min="14603" max="14603" width="5.875" style="1" customWidth="1"/>
    <col min="14604" max="14604" width="50.5" style="1" customWidth="1"/>
    <col min="14605" max="14605" width="25.875" style="1" customWidth="1"/>
    <col min="14606" max="14606" width="22.5" style="1" customWidth="1"/>
    <col min="14607" max="14607" width="13.875" style="1" customWidth="1"/>
    <col min="14608" max="14608" width="11.125" style="1" customWidth="1"/>
    <col min="14609" max="14609" width="13.125" style="1" customWidth="1"/>
    <col min="14610" max="14610" width="18.125" style="1" customWidth="1"/>
    <col min="14611" max="14611" width="15.625" style="1" customWidth="1"/>
    <col min="14612" max="14848" width="8.875" style="1"/>
    <col min="14849" max="14849" width="10.875" style="1" customWidth="1"/>
    <col min="14850" max="14850" width="24.375" style="1" customWidth="1"/>
    <col min="14851" max="14851" width="12.625" style="1" customWidth="1"/>
    <col min="14852" max="14852" width="5.875" style="1" customWidth="1"/>
    <col min="14853" max="14854" width="15.875" style="1" customWidth="1"/>
    <col min="14855" max="14855" width="70" style="1" customWidth="1"/>
    <col min="14856" max="14856" width="6.125" style="1" customWidth="1"/>
    <col min="14857" max="14858" width="9.875" style="1" bestFit="1" customWidth="1"/>
    <col min="14859" max="14859" width="5.875" style="1" customWidth="1"/>
    <col min="14860" max="14860" width="50.5" style="1" customWidth="1"/>
    <col min="14861" max="14861" width="25.875" style="1" customWidth="1"/>
    <col min="14862" max="14862" width="22.5" style="1" customWidth="1"/>
    <col min="14863" max="14863" width="13.875" style="1" customWidth="1"/>
    <col min="14864" max="14864" width="11.125" style="1" customWidth="1"/>
    <col min="14865" max="14865" width="13.125" style="1" customWidth="1"/>
    <col min="14866" max="14866" width="18.125" style="1" customWidth="1"/>
    <col min="14867" max="14867" width="15.625" style="1" customWidth="1"/>
    <col min="14868" max="15104" width="8.875" style="1"/>
    <col min="15105" max="15105" width="10.875" style="1" customWidth="1"/>
    <col min="15106" max="15106" width="24.375" style="1" customWidth="1"/>
    <col min="15107" max="15107" width="12.625" style="1" customWidth="1"/>
    <col min="15108" max="15108" width="5.875" style="1" customWidth="1"/>
    <col min="15109" max="15110" width="15.875" style="1" customWidth="1"/>
    <col min="15111" max="15111" width="70" style="1" customWidth="1"/>
    <col min="15112" max="15112" width="6.125" style="1" customWidth="1"/>
    <col min="15113" max="15114" width="9.875" style="1" bestFit="1" customWidth="1"/>
    <col min="15115" max="15115" width="5.875" style="1" customWidth="1"/>
    <col min="15116" max="15116" width="50.5" style="1" customWidth="1"/>
    <col min="15117" max="15117" width="25.875" style="1" customWidth="1"/>
    <col min="15118" max="15118" width="22.5" style="1" customWidth="1"/>
    <col min="15119" max="15119" width="13.875" style="1" customWidth="1"/>
    <col min="15120" max="15120" width="11.125" style="1" customWidth="1"/>
    <col min="15121" max="15121" width="13.125" style="1" customWidth="1"/>
    <col min="15122" max="15122" width="18.125" style="1" customWidth="1"/>
    <col min="15123" max="15123" width="15.625" style="1" customWidth="1"/>
    <col min="15124" max="15360" width="8.875" style="1"/>
    <col min="15361" max="15361" width="10.875" style="1" customWidth="1"/>
    <col min="15362" max="15362" width="24.375" style="1" customWidth="1"/>
    <col min="15363" max="15363" width="12.625" style="1" customWidth="1"/>
    <col min="15364" max="15364" width="5.875" style="1" customWidth="1"/>
    <col min="15365" max="15366" width="15.875" style="1" customWidth="1"/>
    <col min="15367" max="15367" width="70" style="1" customWidth="1"/>
    <col min="15368" max="15368" width="6.125" style="1" customWidth="1"/>
    <col min="15369" max="15370" width="9.875" style="1" bestFit="1" customWidth="1"/>
    <col min="15371" max="15371" width="5.875" style="1" customWidth="1"/>
    <col min="15372" max="15372" width="50.5" style="1" customWidth="1"/>
    <col min="15373" max="15373" width="25.875" style="1" customWidth="1"/>
    <col min="15374" max="15374" width="22.5" style="1" customWidth="1"/>
    <col min="15375" max="15375" width="13.875" style="1" customWidth="1"/>
    <col min="15376" max="15376" width="11.125" style="1" customWidth="1"/>
    <col min="15377" max="15377" width="13.125" style="1" customWidth="1"/>
    <col min="15378" max="15378" width="18.125" style="1" customWidth="1"/>
    <col min="15379" max="15379" width="15.625" style="1" customWidth="1"/>
    <col min="15380" max="15616" width="8.875" style="1"/>
    <col min="15617" max="15617" width="10.875" style="1" customWidth="1"/>
    <col min="15618" max="15618" width="24.375" style="1" customWidth="1"/>
    <col min="15619" max="15619" width="12.625" style="1" customWidth="1"/>
    <col min="15620" max="15620" width="5.875" style="1" customWidth="1"/>
    <col min="15621" max="15622" width="15.875" style="1" customWidth="1"/>
    <col min="15623" max="15623" width="70" style="1" customWidth="1"/>
    <col min="15624" max="15624" width="6.125" style="1" customWidth="1"/>
    <col min="15625" max="15626" width="9.875" style="1" bestFit="1" customWidth="1"/>
    <col min="15627" max="15627" width="5.875" style="1" customWidth="1"/>
    <col min="15628" max="15628" width="50.5" style="1" customWidth="1"/>
    <col min="15629" max="15629" width="25.875" style="1" customWidth="1"/>
    <col min="15630" max="15630" width="22.5" style="1" customWidth="1"/>
    <col min="15631" max="15631" width="13.875" style="1" customWidth="1"/>
    <col min="15632" max="15632" width="11.125" style="1" customWidth="1"/>
    <col min="15633" max="15633" width="13.125" style="1" customWidth="1"/>
    <col min="15634" max="15634" width="18.125" style="1" customWidth="1"/>
    <col min="15635" max="15635" width="15.625" style="1" customWidth="1"/>
    <col min="15636" max="15872" width="8.875" style="1"/>
    <col min="15873" max="15873" width="10.875" style="1" customWidth="1"/>
    <col min="15874" max="15874" width="24.375" style="1" customWidth="1"/>
    <col min="15875" max="15875" width="12.625" style="1" customWidth="1"/>
    <col min="15876" max="15876" width="5.875" style="1" customWidth="1"/>
    <col min="15877" max="15878" width="15.875" style="1" customWidth="1"/>
    <col min="15879" max="15879" width="70" style="1" customWidth="1"/>
    <col min="15880" max="15880" width="6.125" style="1" customWidth="1"/>
    <col min="15881" max="15882" width="9.875" style="1" bestFit="1" customWidth="1"/>
    <col min="15883" max="15883" width="5.875" style="1" customWidth="1"/>
    <col min="15884" max="15884" width="50.5" style="1" customWidth="1"/>
    <col min="15885" max="15885" width="25.875" style="1" customWidth="1"/>
    <col min="15886" max="15886" width="22.5" style="1" customWidth="1"/>
    <col min="15887" max="15887" width="13.875" style="1" customWidth="1"/>
    <col min="15888" max="15888" width="11.125" style="1" customWidth="1"/>
    <col min="15889" max="15889" width="13.125" style="1" customWidth="1"/>
    <col min="15890" max="15890" width="18.125" style="1" customWidth="1"/>
    <col min="15891" max="15891" width="15.625" style="1" customWidth="1"/>
    <col min="15892" max="16128" width="8.875" style="1"/>
    <col min="16129" max="16129" width="10.875" style="1" customWidth="1"/>
    <col min="16130" max="16130" width="24.375" style="1" customWidth="1"/>
    <col min="16131" max="16131" width="12.625" style="1" customWidth="1"/>
    <col min="16132" max="16132" width="5.875" style="1" customWidth="1"/>
    <col min="16133" max="16134" width="15.875" style="1" customWidth="1"/>
    <col min="16135" max="16135" width="70" style="1" customWidth="1"/>
    <col min="16136" max="16136" width="6.125" style="1" customWidth="1"/>
    <col min="16137" max="16138" width="9.875" style="1" bestFit="1" customWidth="1"/>
    <col min="16139" max="16139" width="5.875" style="1" customWidth="1"/>
    <col min="16140" max="16140" width="50.5" style="1" customWidth="1"/>
    <col min="16141" max="16141" width="25.875" style="1" customWidth="1"/>
    <col min="16142" max="16142" width="22.5" style="1" customWidth="1"/>
    <col min="16143" max="16143" width="13.875" style="1" customWidth="1"/>
    <col min="16144" max="16144" width="11.125" style="1" customWidth="1"/>
    <col min="16145" max="16145" width="13.125" style="1" customWidth="1"/>
    <col min="16146" max="16146" width="18.125" style="1" customWidth="1"/>
    <col min="16147" max="16147" width="15.625" style="1" customWidth="1"/>
    <col min="16148" max="16384" width="8.875" style="1"/>
  </cols>
  <sheetData>
    <row r="2" spans="1:19" ht="20.100000000000001" customHeight="1">
      <c r="D2" s="2" t="s">
        <v>0</v>
      </c>
      <c r="E2" s="2"/>
      <c r="F2" s="2"/>
      <c r="G2" s="3" t="s">
        <v>4927</v>
      </c>
      <c r="I2" s="5" t="s">
        <v>2</v>
      </c>
      <c r="J2" s="6"/>
      <c r="K2" s="7"/>
      <c r="L2" s="8">
        <f>SUM(J:J)</f>
        <v>177710</v>
      </c>
    </row>
    <row r="3" spans="1:19" ht="20.100000000000001" customHeight="1">
      <c r="D3" s="2" t="s">
        <v>3</v>
      </c>
      <c r="E3" s="2"/>
      <c r="F3" s="2"/>
      <c r="G3" s="13" t="s">
        <v>4928</v>
      </c>
    </row>
    <row r="4" spans="1:19" ht="20.100000000000001" customHeight="1">
      <c r="D4" s="2" t="s">
        <v>6</v>
      </c>
      <c r="E4" s="2"/>
      <c r="F4" s="2"/>
      <c r="G4" s="13" t="s">
        <v>4929</v>
      </c>
      <c r="I4" s="1769" t="s">
        <v>65</v>
      </c>
    </row>
    <row r="5" spans="1:19" ht="20.100000000000001" customHeight="1">
      <c r="D5" s="2" t="s">
        <v>9</v>
      </c>
      <c r="E5" s="2"/>
      <c r="F5" s="2"/>
      <c r="G5" s="16">
        <v>46058</v>
      </c>
      <c r="I5" s="1770"/>
      <c r="J5" s="18"/>
      <c r="L5" s="431" t="s">
        <v>4930</v>
      </c>
    </row>
    <row r="6" spans="1:19" ht="20.100000000000001" customHeight="1">
      <c r="D6" s="2" t="s">
        <v>10</v>
      </c>
      <c r="E6" s="2"/>
      <c r="F6" s="2"/>
      <c r="G6" s="16">
        <v>46059</v>
      </c>
      <c r="J6" s="18"/>
    </row>
    <row r="8" spans="1:19" s="4" customFormat="1" ht="19.7" customHeight="1">
      <c r="D8" s="27" t="s">
        <v>32</v>
      </c>
      <c r="E8" s="27" t="s">
        <v>33</v>
      </c>
      <c r="F8" s="27" t="s">
        <v>34</v>
      </c>
      <c r="G8" s="26" t="s">
        <v>35</v>
      </c>
      <c r="H8" s="26" t="s">
        <v>36</v>
      </c>
      <c r="I8" s="26" t="s">
        <v>37</v>
      </c>
      <c r="J8" s="28" t="s">
        <v>38</v>
      </c>
      <c r="K8" s="28" t="s">
        <v>39</v>
      </c>
      <c r="L8" s="26" t="s">
        <v>40</v>
      </c>
      <c r="M8" s="26" t="s">
        <v>41</v>
      </c>
      <c r="N8" s="26" t="s">
        <v>42</v>
      </c>
      <c r="O8" s="30" t="s">
        <v>43</v>
      </c>
      <c r="P8" s="27" t="s">
        <v>44</v>
      </c>
      <c r="Q8" s="26" t="s">
        <v>45</v>
      </c>
      <c r="R8" s="30" t="s">
        <v>46</v>
      </c>
      <c r="S8" s="375" t="s">
        <v>47</v>
      </c>
    </row>
    <row r="9" spans="1:19" s="4" customFormat="1" ht="19.7" customHeight="1">
      <c r="A9" s="26" t="s">
        <v>30</v>
      </c>
      <c r="B9" s="26"/>
      <c r="C9" s="26" t="s">
        <v>1172</v>
      </c>
      <c r="D9" s="27"/>
      <c r="E9" s="432" t="s">
        <v>4962</v>
      </c>
      <c r="F9" s="433"/>
      <c r="G9" s="434"/>
      <c r="H9" s="26"/>
      <c r="I9" s="26"/>
      <c r="J9" s="28"/>
      <c r="K9" s="28"/>
      <c r="L9" s="26"/>
      <c r="M9" s="26"/>
      <c r="N9" s="26"/>
      <c r="O9" s="30"/>
      <c r="P9" s="27"/>
      <c r="Q9" s="26"/>
      <c r="R9" s="30"/>
      <c r="S9" s="375"/>
    </row>
    <row r="10" spans="1:19" s="4" customFormat="1" ht="19.7" customHeight="1">
      <c r="A10" s="35" t="s">
        <v>123</v>
      </c>
      <c r="B10" s="1771" t="s">
        <v>4963</v>
      </c>
      <c r="C10" s="35">
        <v>1</v>
      </c>
      <c r="D10" s="247">
        <v>1</v>
      </c>
      <c r="E10" s="27" t="s">
        <v>3969</v>
      </c>
      <c r="F10" s="27" t="s">
        <v>3969</v>
      </c>
      <c r="G10" s="945" t="s">
        <v>4964</v>
      </c>
      <c r="H10" s="35">
        <v>3</v>
      </c>
      <c r="I10" s="38">
        <v>1079</v>
      </c>
      <c r="J10" s="39">
        <f>H10*I10</f>
        <v>3237</v>
      </c>
      <c r="K10" s="349"/>
      <c r="L10" s="47" t="s">
        <v>4965</v>
      </c>
      <c r="M10" s="26"/>
      <c r="N10" s="1772" t="s">
        <v>4966</v>
      </c>
      <c r="O10" s="30">
        <v>46035</v>
      </c>
      <c r="P10" s="27"/>
      <c r="Q10" s="42">
        <v>46057</v>
      </c>
      <c r="R10" s="30">
        <v>46058</v>
      </c>
      <c r="S10" s="375"/>
    </row>
    <row r="11" spans="1:19" s="4" customFormat="1" ht="19.7" customHeight="1">
      <c r="A11" s="35" t="s">
        <v>172</v>
      </c>
      <c r="B11" s="1771" t="s">
        <v>4963</v>
      </c>
      <c r="C11" s="35"/>
      <c r="D11" s="247">
        <f t="shared" ref="D11:D40" si="0">+D10+1</f>
        <v>2</v>
      </c>
      <c r="E11" s="27" t="s">
        <v>174</v>
      </c>
      <c r="F11" s="27" t="s">
        <v>3969</v>
      </c>
      <c r="G11" s="945" t="s">
        <v>4967</v>
      </c>
      <c r="H11" s="35">
        <v>1</v>
      </c>
      <c r="I11" s="38">
        <v>15149</v>
      </c>
      <c r="J11" s="39">
        <f t="shared" ref="J11:J40" si="1">H11*I11</f>
        <v>15149</v>
      </c>
      <c r="K11" s="349"/>
      <c r="L11" s="47" t="s">
        <v>4968</v>
      </c>
      <c r="M11" s="26"/>
      <c r="N11" s="1772" t="s">
        <v>4966</v>
      </c>
      <c r="O11" s="30">
        <v>46035</v>
      </c>
      <c r="P11" s="27"/>
      <c r="Q11" s="42">
        <v>46057</v>
      </c>
      <c r="R11" s="30">
        <v>46058</v>
      </c>
      <c r="S11" s="375"/>
    </row>
    <row r="12" spans="1:19" s="4" customFormat="1" ht="19.7" customHeight="1">
      <c r="A12" s="35" t="s">
        <v>172</v>
      </c>
      <c r="B12" s="1771" t="s">
        <v>4963</v>
      </c>
      <c r="C12" s="35"/>
      <c r="D12" s="247">
        <f t="shared" si="0"/>
        <v>3</v>
      </c>
      <c r="E12" s="27" t="s">
        <v>174</v>
      </c>
      <c r="F12" s="27" t="s">
        <v>3969</v>
      </c>
      <c r="G12" s="945" t="s">
        <v>4969</v>
      </c>
      <c r="H12" s="35">
        <v>1</v>
      </c>
      <c r="I12" s="38">
        <v>12859</v>
      </c>
      <c r="J12" s="39">
        <f t="shared" si="1"/>
        <v>12859</v>
      </c>
      <c r="K12" s="349"/>
      <c r="L12" s="47" t="s">
        <v>4970</v>
      </c>
      <c r="M12" s="26"/>
      <c r="N12" s="1772" t="s">
        <v>4966</v>
      </c>
      <c r="O12" s="30">
        <v>46035</v>
      </c>
      <c r="P12" s="27"/>
      <c r="Q12" s="42">
        <v>46057</v>
      </c>
      <c r="R12" s="30">
        <v>46058</v>
      </c>
      <c r="S12" s="375"/>
    </row>
    <row r="13" spans="1:19" s="4" customFormat="1" ht="19.7" customHeight="1">
      <c r="A13" s="35" t="s">
        <v>123</v>
      </c>
      <c r="B13" s="1771" t="s">
        <v>4963</v>
      </c>
      <c r="C13" s="35"/>
      <c r="D13" s="247">
        <f t="shared" si="0"/>
        <v>4</v>
      </c>
      <c r="E13" s="27" t="s">
        <v>3969</v>
      </c>
      <c r="F13" s="27" t="s">
        <v>3969</v>
      </c>
      <c r="G13" s="945" t="s">
        <v>4971</v>
      </c>
      <c r="H13" s="35">
        <v>1</v>
      </c>
      <c r="I13" s="38">
        <v>112</v>
      </c>
      <c r="J13" s="39">
        <f t="shared" si="1"/>
        <v>112</v>
      </c>
      <c r="K13" s="349"/>
      <c r="L13" s="47" t="s">
        <v>4972</v>
      </c>
      <c r="M13" s="26"/>
      <c r="N13" s="1772" t="s">
        <v>4966</v>
      </c>
      <c r="O13" s="30">
        <v>46035</v>
      </c>
      <c r="P13" s="27"/>
      <c r="Q13" s="42">
        <v>46057</v>
      </c>
      <c r="R13" s="30">
        <v>46058</v>
      </c>
      <c r="S13" s="375"/>
    </row>
    <row r="14" spans="1:19" s="4" customFormat="1" ht="19.7" customHeight="1">
      <c r="A14" s="35" t="s">
        <v>123</v>
      </c>
      <c r="B14" s="1771" t="s">
        <v>4963</v>
      </c>
      <c r="C14" s="35"/>
      <c r="D14" s="247">
        <f t="shared" si="0"/>
        <v>5</v>
      </c>
      <c r="E14" s="27" t="s">
        <v>3969</v>
      </c>
      <c r="F14" s="27" t="s">
        <v>3969</v>
      </c>
      <c r="G14" s="945" t="s">
        <v>2678</v>
      </c>
      <c r="H14" s="35">
        <v>1</v>
      </c>
      <c r="I14" s="38">
        <v>4979</v>
      </c>
      <c r="J14" s="39">
        <f t="shared" si="1"/>
        <v>4979</v>
      </c>
      <c r="K14" s="349"/>
      <c r="L14" s="47" t="s">
        <v>4973</v>
      </c>
      <c r="M14" s="26"/>
      <c r="N14" s="1772" t="s">
        <v>4966</v>
      </c>
      <c r="O14" s="30">
        <v>46035</v>
      </c>
      <c r="P14" s="27"/>
      <c r="Q14" s="42">
        <v>46057</v>
      </c>
      <c r="R14" s="30">
        <v>46058</v>
      </c>
      <c r="S14" s="375"/>
    </row>
    <row r="15" spans="1:19" s="4" customFormat="1" ht="19.7" customHeight="1">
      <c r="A15" s="35" t="s">
        <v>123</v>
      </c>
      <c r="B15" s="1771" t="s">
        <v>4963</v>
      </c>
      <c r="C15" s="35"/>
      <c r="D15" s="247">
        <f t="shared" si="0"/>
        <v>6</v>
      </c>
      <c r="E15" s="27" t="s">
        <v>3969</v>
      </c>
      <c r="F15" s="27" t="s">
        <v>3969</v>
      </c>
      <c r="G15" s="945" t="s">
        <v>3392</v>
      </c>
      <c r="H15" s="35">
        <v>1</v>
      </c>
      <c r="I15" s="38">
        <v>677</v>
      </c>
      <c r="J15" s="39">
        <f t="shared" si="1"/>
        <v>677</v>
      </c>
      <c r="K15" s="349"/>
      <c r="L15" s="47" t="s">
        <v>4974</v>
      </c>
      <c r="M15" s="26"/>
      <c r="N15" s="1772" t="s">
        <v>4966</v>
      </c>
      <c r="O15" s="30">
        <v>46035</v>
      </c>
      <c r="P15" s="27"/>
      <c r="Q15" s="42">
        <v>46057</v>
      </c>
      <c r="R15" s="30">
        <v>46058</v>
      </c>
      <c r="S15" s="375"/>
    </row>
    <row r="16" spans="1:19" s="4" customFormat="1" ht="19.7" customHeight="1">
      <c r="A16" s="35" t="s">
        <v>123</v>
      </c>
      <c r="B16" s="1771" t="s">
        <v>4963</v>
      </c>
      <c r="C16" s="35"/>
      <c r="D16" s="247">
        <f t="shared" si="0"/>
        <v>7</v>
      </c>
      <c r="E16" s="27" t="s">
        <v>3969</v>
      </c>
      <c r="F16" s="27" t="s">
        <v>3969</v>
      </c>
      <c r="G16" s="945" t="s">
        <v>3396</v>
      </c>
      <c r="H16" s="35">
        <v>1</v>
      </c>
      <c r="I16" s="38">
        <v>316</v>
      </c>
      <c r="J16" s="39">
        <f t="shared" si="1"/>
        <v>316</v>
      </c>
      <c r="K16" s="349"/>
      <c r="L16" s="47" t="s">
        <v>4975</v>
      </c>
      <c r="M16" s="26"/>
      <c r="N16" s="1772" t="s">
        <v>4966</v>
      </c>
      <c r="O16" s="30">
        <v>46035</v>
      </c>
      <c r="P16" s="27"/>
      <c r="Q16" s="42">
        <v>46057</v>
      </c>
      <c r="R16" s="30">
        <v>46058</v>
      </c>
      <c r="S16" s="375"/>
    </row>
    <row r="17" spans="1:19" s="4" customFormat="1" ht="19.7" customHeight="1">
      <c r="A17" s="35" t="s">
        <v>123</v>
      </c>
      <c r="B17" s="1771" t="s">
        <v>4963</v>
      </c>
      <c r="C17" s="35"/>
      <c r="D17" s="247">
        <f t="shared" si="0"/>
        <v>8</v>
      </c>
      <c r="E17" s="27" t="s">
        <v>3969</v>
      </c>
      <c r="F17" s="27" t="s">
        <v>3969</v>
      </c>
      <c r="G17" s="945" t="s">
        <v>4976</v>
      </c>
      <c r="H17" s="35">
        <v>1</v>
      </c>
      <c r="I17" s="38">
        <v>960</v>
      </c>
      <c r="J17" s="39">
        <f t="shared" si="1"/>
        <v>960</v>
      </c>
      <c r="K17" s="349"/>
      <c r="L17" s="47" t="s">
        <v>4977</v>
      </c>
      <c r="M17" s="26"/>
      <c r="N17" s="1772" t="s">
        <v>4966</v>
      </c>
      <c r="O17" s="30">
        <v>46035</v>
      </c>
      <c r="P17" s="27"/>
      <c r="Q17" s="42">
        <v>46057</v>
      </c>
      <c r="R17" s="30">
        <v>46058</v>
      </c>
      <c r="S17" s="375"/>
    </row>
    <row r="18" spans="1:19" s="4" customFormat="1" ht="19.7" customHeight="1">
      <c r="A18" s="35" t="s">
        <v>123</v>
      </c>
      <c r="B18" s="1771" t="s">
        <v>4963</v>
      </c>
      <c r="C18" s="35">
        <v>1</v>
      </c>
      <c r="D18" s="247">
        <f t="shared" si="0"/>
        <v>9</v>
      </c>
      <c r="E18" s="27" t="s">
        <v>3969</v>
      </c>
      <c r="F18" s="27" t="s">
        <v>3969</v>
      </c>
      <c r="G18" s="945" t="s">
        <v>4978</v>
      </c>
      <c r="H18" s="35">
        <v>1</v>
      </c>
      <c r="I18" s="38">
        <v>851</v>
      </c>
      <c r="J18" s="39">
        <f t="shared" si="1"/>
        <v>851</v>
      </c>
      <c r="K18" s="349"/>
      <c r="L18" s="47" t="s">
        <v>4965</v>
      </c>
      <c r="M18" s="26"/>
      <c r="N18" s="1772" t="s">
        <v>4966</v>
      </c>
      <c r="O18" s="30">
        <v>46035</v>
      </c>
      <c r="P18" s="27"/>
      <c r="Q18" s="42">
        <v>46057</v>
      </c>
      <c r="R18" s="30">
        <v>46058</v>
      </c>
      <c r="S18" s="375"/>
    </row>
    <row r="19" spans="1:19" s="4" customFormat="1" ht="19.7" customHeight="1">
      <c r="A19" s="35" t="s">
        <v>172</v>
      </c>
      <c r="B19" s="1771" t="s">
        <v>4963</v>
      </c>
      <c r="C19" s="35"/>
      <c r="D19" s="247">
        <f t="shared" si="0"/>
        <v>10</v>
      </c>
      <c r="E19" s="27" t="s">
        <v>174</v>
      </c>
      <c r="F19" s="27" t="s">
        <v>3969</v>
      </c>
      <c r="G19" s="945" t="s">
        <v>4979</v>
      </c>
      <c r="H19" s="35">
        <v>1</v>
      </c>
      <c r="I19" s="38">
        <v>10080</v>
      </c>
      <c r="J19" s="39">
        <f t="shared" si="1"/>
        <v>10080</v>
      </c>
      <c r="K19" s="349"/>
      <c r="L19" s="47" t="s">
        <v>4980</v>
      </c>
      <c r="M19" s="26"/>
      <c r="N19" s="1772" t="s">
        <v>4966</v>
      </c>
      <c r="O19" s="30">
        <v>46035</v>
      </c>
      <c r="P19" s="27"/>
      <c r="Q19" s="42">
        <v>46057</v>
      </c>
      <c r="R19" s="30">
        <v>46058</v>
      </c>
      <c r="S19" s="375"/>
    </row>
    <row r="20" spans="1:19" s="4" customFormat="1" ht="19.7" customHeight="1">
      <c r="A20" s="35" t="s">
        <v>123</v>
      </c>
      <c r="B20" s="1771" t="s">
        <v>4963</v>
      </c>
      <c r="C20" s="35"/>
      <c r="D20" s="247">
        <f t="shared" si="0"/>
        <v>11</v>
      </c>
      <c r="E20" s="27" t="s">
        <v>3969</v>
      </c>
      <c r="F20" s="27" t="s">
        <v>3969</v>
      </c>
      <c r="G20" s="945" t="s">
        <v>4981</v>
      </c>
      <c r="H20" s="35">
        <v>2</v>
      </c>
      <c r="I20" s="38">
        <v>187</v>
      </c>
      <c r="J20" s="39">
        <f t="shared" si="1"/>
        <v>374</v>
      </c>
      <c r="K20" s="349"/>
      <c r="L20" s="47" t="s">
        <v>2645</v>
      </c>
      <c r="M20" s="26"/>
      <c r="N20" s="1772" t="s">
        <v>4966</v>
      </c>
      <c r="O20" s="30">
        <v>46035</v>
      </c>
      <c r="P20" s="27"/>
      <c r="Q20" s="42">
        <v>46057</v>
      </c>
      <c r="R20" s="30">
        <v>46058</v>
      </c>
      <c r="S20" s="375"/>
    </row>
    <row r="21" spans="1:19" s="4" customFormat="1" ht="19.7" customHeight="1">
      <c r="A21" s="35" t="s">
        <v>123</v>
      </c>
      <c r="B21" s="1771" t="s">
        <v>4963</v>
      </c>
      <c r="C21" s="35"/>
      <c r="D21" s="247">
        <f t="shared" si="0"/>
        <v>12</v>
      </c>
      <c r="E21" s="27" t="s">
        <v>3969</v>
      </c>
      <c r="F21" s="27" t="s">
        <v>3969</v>
      </c>
      <c r="G21" s="945" t="s">
        <v>211</v>
      </c>
      <c r="H21" s="35">
        <v>2</v>
      </c>
      <c r="I21" s="38">
        <v>120</v>
      </c>
      <c r="J21" s="39">
        <f t="shared" si="1"/>
        <v>240</v>
      </c>
      <c r="K21" s="349"/>
      <c r="L21" s="47" t="s">
        <v>921</v>
      </c>
      <c r="M21" s="26"/>
      <c r="N21" s="1772" t="s">
        <v>4966</v>
      </c>
      <c r="O21" s="30">
        <v>46035</v>
      </c>
      <c r="P21" s="27"/>
      <c r="Q21" s="42">
        <v>46057</v>
      </c>
      <c r="R21" s="30">
        <v>46058</v>
      </c>
      <c r="S21" s="375"/>
    </row>
    <row r="22" spans="1:19" s="4" customFormat="1" ht="19.7" customHeight="1">
      <c r="A22" s="35" t="s">
        <v>200</v>
      </c>
      <c r="B22" s="1771" t="s">
        <v>4963</v>
      </c>
      <c r="C22" s="35"/>
      <c r="D22" s="247">
        <f t="shared" si="0"/>
        <v>13</v>
      </c>
      <c r="E22" s="27" t="s">
        <v>174</v>
      </c>
      <c r="F22" s="27" t="s">
        <v>3969</v>
      </c>
      <c r="G22" s="945" t="s">
        <v>4982</v>
      </c>
      <c r="H22" s="35">
        <v>2</v>
      </c>
      <c r="I22" s="38">
        <v>2420</v>
      </c>
      <c r="J22" s="39">
        <f t="shared" si="1"/>
        <v>4840</v>
      </c>
      <c r="K22" s="349"/>
      <c r="L22" s="47" t="s">
        <v>4983</v>
      </c>
      <c r="M22" s="26"/>
      <c r="N22" s="1772" t="s">
        <v>4966</v>
      </c>
      <c r="O22" s="30">
        <v>46035</v>
      </c>
      <c r="P22" s="27"/>
      <c r="Q22" s="42">
        <v>46057</v>
      </c>
      <c r="R22" s="30">
        <v>46058</v>
      </c>
      <c r="S22" s="375"/>
    </row>
    <row r="23" spans="1:19" s="4" customFormat="1" ht="19.7" customHeight="1">
      <c r="A23" s="35" t="s">
        <v>200</v>
      </c>
      <c r="B23" s="1771" t="s">
        <v>4963</v>
      </c>
      <c r="C23" s="35"/>
      <c r="D23" s="247">
        <f t="shared" si="0"/>
        <v>14</v>
      </c>
      <c r="E23" s="27" t="s">
        <v>174</v>
      </c>
      <c r="F23" s="27" t="s">
        <v>3969</v>
      </c>
      <c r="G23" s="118" t="s">
        <v>4984</v>
      </c>
      <c r="H23" s="35">
        <v>2</v>
      </c>
      <c r="I23" s="38">
        <v>2488</v>
      </c>
      <c r="J23" s="39">
        <f t="shared" si="1"/>
        <v>4976</v>
      </c>
      <c r="K23" s="349"/>
      <c r="L23" s="47" t="s">
        <v>4985</v>
      </c>
      <c r="M23" s="26"/>
      <c r="N23" s="1773" t="s">
        <v>4986</v>
      </c>
      <c r="O23" s="30">
        <v>46070</v>
      </c>
      <c r="P23" s="27"/>
      <c r="Q23" s="42">
        <v>46071</v>
      </c>
      <c r="R23" s="30"/>
      <c r="S23" s="375"/>
    </row>
    <row r="24" spans="1:19" s="4" customFormat="1" ht="19.7" customHeight="1">
      <c r="A24" s="35" t="s">
        <v>123</v>
      </c>
      <c r="B24" s="1771" t="s">
        <v>4963</v>
      </c>
      <c r="C24" s="35"/>
      <c r="D24" s="247">
        <f t="shared" si="0"/>
        <v>15</v>
      </c>
      <c r="E24" s="27" t="s">
        <v>3969</v>
      </c>
      <c r="F24" s="27" t="s">
        <v>3969</v>
      </c>
      <c r="G24" s="945" t="s">
        <v>4987</v>
      </c>
      <c r="H24" s="35">
        <v>10</v>
      </c>
      <c r="I24" s="38">
        <v>118</v>
      </c>
      <c r="J24" s="39">
        <f t="shared" si="1"/>
        <v>1180</v>
      </c>
      <c r="K24" s="349"/>
      <c r="L24" s="47" t="s">
        <v>4988</v>
      </c>
      <c r="M24" s="26"/>
      <c r="N24" s="1772" t="s">
        <v>4966</v>
      </c>
      <c r="O24" s="30">
        <v>46035</v>
      </c>
      <c r="P24" s="27"/>
      <c r="Q24" s="42">
        <v>46057</v>
      </c>
      <c r="R24" s="30">
        <v>46058</v>
      </c>
      <c r="S24" s="375"/>
    </row>
    <row r="25" spans="1:19" s="4" customFormat="1" ht="19.7" customHeight="1">
      <c r="A25" s="35" t="s">
        <v>123</v>
      </c>
      <c r="B25" s="1771" t="s">
        <v>4963</v>
      </c>
      <c r="C25" s="35"/>
      <c r="D25" s="247">
        <f t="shared" si="0"/>
        <v>16</v>
      </c>
      <c r="E25" s="27" t="s">
        <v>3969</v>
      </c>
      <c r="F25" s="27" t="s">
        <v>3969</v>
      </c>
      <c r="G25" s="945" t="s">
        <v>1251</v>
      </c>
      <c r="H25" s="35">
        <v>8</v>
      </c>
      <c r="I25" s="38">
        <v>47</v>
      </c>
      <c r="J25" s="39">
        <f t="shared" si="1"/>
        <v>376</v>
      </c>
      <c r="K25" s="349"/>
      <c r="L25" s="47" t="s">
        <v>2645</v>
      </c>
      <c r="M25" s="26"/>
      <c r="N25" s="1772" t="s">
        <v>4966</v>
      </c>
      <c r="O25" s="30">
        <v>46035</v>
      </c>
      <c r="P25" s="27"/>
      <c r="Q25" s="42">
        <v>46057</v>
      </c>
      <c r="R25" s="30">
        <v>46058</v>
      </c>
      <c r="S25" s="375"/>
    </row>
    <row r="26" spans="1:19" s="4" customFormat="1" ht="19.7" customHeight="1">
      <c r="A26" s="35" t="s">
        <v>123</v>
      </c>
      <c r="B26" s="1771" t="s">
        <v>4963</v>
      </c>
      <c r="C26" s="35"/>
      <c r="D26" s="247">
        <f>+D25+1</f>
        <v>17</v>
      </c>
      <c r="E26" s="27" t="s">
        <v>3969</v>
      </c>
      <c r="F26" s="27" t="s">
        <v>3969</v>
      </c>
      <c r="G26" s="118" t="s">
        <v>2815</v>
      </c>
      <c r="H26" s="35">
        <v>8</v>
      </c>
      <c r="I26" s="38">
        <v>122</v>
      </c>
      <c r="J26" s="39">
        <f t="shared" si="1"/>
        <v>976</v>
      </c>
      <c r="K26" s="349"/>
      <c r="L26" s="47" t="s">
        <v>2645</v>
      </c>
      <c r="M26" s="26"/>
      <c r="N26" s="1773" t="s">
        <v>4986</v>
      </c>
      <c r="O26" s="30">
        <v>46070</v>
      </c>
      <c r="P26" s="27"/>
      <c r="Q26" s="42">
        <v>46071</v>
      </c>
      <c r="R26" s="30"/>
      <c r="S26" s="375"/>
    </row>
    <row r="27" spans="1:19" s="4" customFormat="1" ht="19.7" customHeight="1">
      <c r="A27" s="35" t="s">
        <v>172</v>
      </c>
      <c r="B27" s="1771" t="s">
        <v>4963</v>
      </c>
      <c r="C27" s="35"/>
      <c r="D27" s="247">
        <f>+D26+1</f>
        <v>18</v>
      </c>
      <c r="E27" s="27" t="s">
        <v>174</v>
      </c>
      <c r="F27" s="27" t="s">
        <v>3969</v>
      </c>
      <c r="G27" s="945" t="s">
        <v>4989</v>
      </c>
      <c r="H27" s="35">
        <v>1</v>
      </c>
      <c r="I27" s="38">
        <v>12327</v>
      </c>
      <c r="J27" s="39">
        <f t="shared" si="1"/>
        <v>12327</v>
      </c>
      <c r="K27" s="349"/>
      <c r="L27" s="47" t="s">
        <v>4990</v>
      </c>
      <c r="M27" s="26"/>
      <c r="N27" s="1772" t="s">
        <v>4966</v>
      </c>
      <c r="O27" s="30">
        <v>46035</v>
      </c>
      <c r="P27" s="27"/>
      <c r="Q27" s="42">
        <v>46057</v>
      </c>
      <c r="R27" s="30">
        <v>46058</v>
      </c>
      <c r="S27" s="375"/>
    </row>
    <row r="28" spans="1:19" s="4" customFormat="1" ht="19.7" customHeight="1">
      <c r="A28" s="35" t="s">
        <v>123</v>
      </c>
      <c r="B28" s="1771" t="s">
        <v>4963</v>
      </c>
      <c r="C28" s="35"/>
      <c r="D28" s="247">
        <f>+D27+1</f>
        <v>19</v>
      </c>
      <c r="E28" s="27" t="s">
        <v>3969</v>
      </c>
      <c r="F28" s="27" t="s">
        <v>3969</v>
      </c>
      <c r="G28" s="945" t="s">
        <v>2637</v>
      </c>
      <c r="H28" s="35">
        <v>2</v>
      </c>
      <c r="I28" s="38">
        <v>187</v>
      </c>
      <c r="J28" s="39">
        <f t="shared" si="1"/>
        <v>374</v>
      </c>
      <c r="K28" s="349"/>
      <c r="L28" s="47" t="s">
        <v>2645</v>
      </c>
      <c r="M28" s="26"/>
      <c r="N28" s="1772" t="s">
        <v>4966</v>
      </c>
      <c r="O28" s="30">
        <v>46035</v>
      </c>
      <c r="P28" s="27"/>
      <c r="Q28" s="42">
        <v>46057</v>
      </c>
      <c r="R28" s="30">
        <v>46058</v>
      </c>
      <c r="S28" s="375"/>
    </row>
    <row r="29" spans="1:19" s="4" customFormat="1" ht="19.7" customHeight="1">
      <c r="A29" s="35" t="s">
        <v>123</v>
      </c>
      <c r="B29" s="1771" t="s">
        <v>4963</v>
      </c>
      <c r="C29" s="35"/>
      <c r="D29" s="247">
        <f t="shared" si="0"/>
        <v>20</v>
      </c>
      <c r="E29" s="27" t="s">
        <v>3969</v>
      </c>
      <c r="F29" s="27" t="s">
        <v>3969</v>
      </c>
      <c r="G29" s="945" t="s">
        <v>211</v>
      </c>
      <c r="H29" s="35">
        <v>4</v>
      </c>
      <c r="I29" s="38">
        <v>120</v>
      </c>
      <c r="J29" s="39">
        <f t="shared" si="1"/>
        <v>480</v>
      </c>
      <c r="K29" s="349"/>
      <c r="L29" s="47" t="s">
        <v>4991</v>
      </c>
      <c r="M29" s="26"/>
      <c r="N29" s="1772" t="s">
        <v>4966</v>
      </c>
      <c r="O29" s="30">
        <v>46035</v>
      </c>
      <c r="P29" s="27"/>
      <c r="Q29" s="42">
        <v>46057</v>
      </c>
      <c r="R29" s="30">
        <v>46058</v>
      </c>
      <c r="S29" s="375"/>
    </row>
    <row r="30" spans="1:19" s="4" customFormat="1" ht="19.7" customHeight="1">
      <c r="A30" s="35" t="s">
        <v>172</v>
      </c>
      <c r="B30" s="1771" t="s">
        <v>4963</v>
      </c>
      <c r="C30" s="35"/>
      <c r="D30" s="247">
        <f t="shared" si="0"/>
        <v>21</v>
      </c>
      <c r="E30" s="27" t="s">
        <v>174</v>
      </c>
      <c r="F30" s="27" t="s">
        <v>3969</v>
      </c>
      <c r="G30" s="945" t="s">
        <v>4992</v>
      </c>
      <c r="H30" s="35">
        <v>1</v>
      </c>
      <c r="I30" s="1774">
        <v>11660</v>
      </c>
      <c r="J30" s="39">
        <f t="shared" si="1"/>
        <v>11660</v>
      </c>
      <c r="K30" s="349"/>
      <c r="L30" s="47" t="s">
        <v>4993</v>
      </c>
      <c r="M30" s="26"/>
      <c r="N30" s="1772" t="s">
        <v>4966</v>
      </c>
      <c r="O30" s="30">
        <v>46035</v>
      </c>
      <c r="P30" s="27"/>
      <c r="Q30" s="42">
        <v>46057</v>
      </c>
      <c r="R30" s="30">
        <v>46058</v>
      </c>
      <c r="S30" s="375"/>
    </row>
    <row r="31" spans="1:19" s="4" customFormat="1" ht="19.7" customHeight="1">
      <c r="A31" s="35" t="s">
        <v>123</v>
      </c>
      <c r="B31" s="1771" t="s">
        <v>4963</v>
      </c>
      <c r="C31" s="35"/>
      <c r="D31" s="247">
        <f t="shared" si="0"/>
        <v>22</v>
      </c>
      <c r="E31" s="27" t="s">
        <v>3969</v>
      </c>
      <c r="F31" s="27" t="s">
        <v>3969</v>
      </c>
      <c r="G31" s="945" t="s">
        <v>4994</v>
      </c>
      <c r="H31" s="35">
        <v>3</v>
      </c>
      <c r="I31" s="38">
        <v>38</v>
      </c>
      <c r="J31" s="39">
        <f t="shared" si="1"/>
        <v>114</v>
      </c>
      <c r="K31" s="349"/>
      <c r="L31" s="47" t="s">
        <v>4995</v>
      </c>
      <c r="M31" s="26"/>
      <c r="N31" s="1772" t="s">
        <v>4966</v>
      </c>
      <c r="O31" s="30">
        <v>46035</v>
      </c>
      <c r="P31" s="27"/>
      <c r="Q31" s="42">
        <v>46057</v>
      </c>
      <c r="R31" s="30">
        <v>46058</v>
      </c>
      <c r="S31" s="375"/>
    </row>
    <row r="32" spans="1:19" s="4" customFormat="1" ht="19.7" customHeight="1">
      <c r="A32" s="35" t="s">
        <v>123</v>
      </c>
      <c r="B32" s="1771" t="s">
        <v>4963</v>
      </c>
      <c r="C32" s="35"/>
      <c r="D32" s="247">
        <f t="shared" si="0"/>
        <v>23</v>
      </c>
      <c r="E32" s="27" t="s">
        <v>3969</v>
      </c>
      <c r="F32" s="27" t="s">
        <v>3969</v>
      </c>
      <c r="G32" s="945" t="s">
        <v>4996</v>
      </c>
      <c r="H32" s="35">
        <v>2</v>
      </c>
      <c r="I32" s="38">
        <v>82</v>
      </c>
      <c r="J32" s="39">
        <f>H32*I32</f>
        <v>164</v>
      </c>
      <c r="K32" s="349"/>
      <c r="L32" s="47" t="s">
        <v>4995</v>
      </c>
      <c r="M32" s="26"/>
      <c r="N32" s="1772" t="s">
        <v>4966</v>
      </c>
      <c r="O32" s="30">
        <v>46035</v>
      </c>
      <c r="P32" s="27"/>
      <c r="Q32" s="42">
        <v>46057</v>
      </c>
      <c r="R32" s="30">
        <v>46058</v>
      </c>
      <c r="S32" s="375"/>
    </row>
    <row r="33" spans="1:19" s="4" customFormat="1" ht="19.7" customHeight="1">
      <c r="A33" s="35" t="s">
        <v>123</v>
      </c>
      <c r="B33" s="1771" t="s">
        <v>4963</v>
      </c>
      <c r="C33" s="35"/>
      <c r="D33" s="247">
        <f t="shared" si="0"/>
        <v>24</v>
      </c>
      <c r="E33" s="27" t="s">
        <v>3969</v>
      </c>
      <c r="F33" s="27" t="s">
        <v>3969</v>
      </c>
      <c r="G33" s="945" t="s">
        <v>2637</v>
      </c>
      <c r="H33" s="35">
        <v>4</v>
      </c>
      <c r="I33" s="38">
        <v>77</v>
      </c>
      <c r="J33" s="39">
        <f t="shared" si="1"/>
        <v>308</v>
      </c>
      <c r="K33" s="349"/>
      <c r="L33" s="47" t="s">
        <v>2645</v>
      </c>
      <c r="M33" s="26"/>
      <c r="N33" s="1772" t="s">
        <v>4966</v>
      </c>
      <c r="O33" s="30">
        <v>46035</v>
      </c>
      <c r="P33" s="27"/>
      <c r="Q33" s="42">
        <v>46057</v>
      </c>
      <c r="R33" s="30">
        <v>46058</v>
      </c>
      <c r="S33" s="375"/>
    </row>
    <row r="34" spans="1:19" s="4" customFormat="1" ht="19.7" customHeight="1">
      <c r="A34" s="35" t="s">
        <v>123</v>
      </c>
      <c r="B34" s="1771" t="s">
        <v>4963</v>
      </c>
      <c r="C34" s="35"/>
      <c r="D34" s="247">
        <f t="shared" si="0"/>
        <v>25</v>
      </c>
      <c r="E34" s="27" t="s">
        <v>3969</v>
      </c>
      <c r="F34" s="27" t="s">
        <v>3969</v>
      </c>
      <c r="G34" s="945" t="s">
        <v>4997</v>
      </c>
      <c r="H34" s="35">
        <v>6</v>
      </c>
      <c r="I34" s="38">
        <v>112</v>
      </c>
      <c r="J34" s="39">
        <f>H34*I34</f>
        <v>672</v>
      </c>
      <c r="K34" s="349"/>
      <c r="L34" s="47" t="s">
        <v>4991</v>
      </c>
      <c r="M34" s="26"/>
      <c r="N34" s="1772" t="s">
        <v>4966</v>
      </c>
      <c r="O34" s="30">
        <v>46035</v>
      </c>
      <c r="P34" s="27"/>
      <c r="Q34" s="42">
        <v>46057</v>
      </c>
      <c r="R34" s="30">
        <v>46058</v>
      </c>
      <c r="S34" s="375"/>
    </row>
    <row r="35" spans="1:19" s="4" customFormat="1" ht="19.7" customHeight="1">
      <c r="A35" s="35" t="s">
        <v>172</v>
      </c>
      <c r="B35" s="1771" t="s">
        <v>4963</v>
      </c>
      <c r="C35" s="35"/>
      <c r="D35" s="247">
        <f t="shared" si="0"/>
        <v>26</v>
      </c>
      <c r="E35" s="27" t="s">
        <v>174</v>
      </c>
      <c r="F35" s="27" t="s">
        <v>3969</v>
      </c>
      <c r="G35" s="945" t="s">
        <v>4998</v>
      </c>
      <c r="H35" s="35">
        <v>1</v>
      </c>
      <c r="I35" s="1774">
        <v>6916</v>
      </c>
      <c r="J35" s="39">
        <f t="shared" si="1"/>
        <v>6916</v>
      </c>
      <c r="K35" s="349"/>
      <c r="L35" s="47" t="s">
        <v>4999</v>
      </c>
      <c r="M35" s="26"/>
      <c r="N35" s="1772" t="s">
        <v>4966</v>
      </c>
      <c r="O35" s="30">
        <v>46035</v>
      </c>
      <c r="P35" s="27"/>
      <c r="Q35" s="42">
        <v>46057</v>
      </c>
      <c r="R35" s="30">
        <v>46058</v>
      </c>
      <c r="S35" s="375"/>
    </row>
    <row r="36" spans="1:19" s="4" customFormat="1" ht="19.7" customHeight="1">
      <c r="A36" s="35" t="s">
        <v>123</v>
      </c>
      <c r="B36" s="1771" t="s">
        <v>4963</v>
      </c>
      <c r="C36" s="35"/>
      <c r="D36" s="247">
        <f t="shared" si="0"/>
        <v>27</v>
      </c>
      <c r="E36" s="27" t="s">
        <v>3969</v>
      </c>
      <c r="F36" s="27" t="s">
        <v>3969</v>
      </c>
      <c r="G36" s="945" t="s">
        <v>4994</v>
      </c>
      <c r="H36" s="35">
        <v>2</v>
      </c>
      <c r="I36" s="38">
        <v>82</v>
      </c>
      <c r="J36" s="39">
        <f>H36*I36</f>
        <v>164</v>
      </c>
      <c r="K36" s="349"/>
      <c r="L36" s="47" t="s">
        <v>4995</v>
      </c>
      <c r="M36" s="26"/>
      <c r="N36" s="1772" t="s">
        <v>4966</v>
      </c>
      <c r="O36" s="30">
        <v>46035</v>
      </c>
      <c r="P36" s="27"/>
      <c r="Q36" s="42">
        <v>46057</v>
      </c>
      <c r="R36" s="30">
        <v>46058</v>
      </c>
      <c r="S36" s="375"/>
    </row>
    <row r="37" spans="1:19" s="4" customFormat="1" ht="19.7" customHeight="1">
      <c r="A37" s="35" t="s">
        <v>123</v>
      </c>
      <c r="B37" s="1771" t="s">
        <v>4963</v>
      </c>
      <c r="C37" s="35"/>
      <c r="D37" s="247">
        <f t="shared" si="0"/>
        <v>28</v>
      </c>
      <c r="E37" s="27" t="s">
        <v>3969</v>
      </c>
      <c r="F37" s="27" t="s">
        <v>3969</v>
      </c>
      <c r="G37" s="945" t="s">
        <v>2637</v>
      </c>
      <c r="H37" s="35">
        <v>4</v>
      </c>
      <c r="I37" s="38">
        <v>77</v>
      </c>
      <c r="J37" s="39">
        <f>H37*I37</f>
        <v>308</v>
      </c>
      <c r="K37" s="349"/>
      <c r="L37" s="47" t="s">
        <v>2645</v>
      </c>
      <c r="M37" s="26"/>
      <c r="N37" s="1772" t="s">
        <v>4966</v>
      </c>
      <c r="O37" s="30">
        <v>46035</v>
      </c>
      <c r="P37" s="27"/>
      <c r="Q37" s="42">
        <v>46057</v>
      </c>
      <c r="R37" s="30">
        <v>46058</v>
      </c>
      <c r="S37" s="375"/>
    </row>
    <row r="38" spans="1:19" s="4" customFormat="1" ht="19.7" customHeight="1">
      <c r="A38" s="35" t="s">
        <v>123</v>
      </c>
      <c r="B38" s="1771" t="s">
        <v>4963</v>
      </c>
      <c r="C38" s="35"/>
      <c r="D38" s="247">
        <f t="shared" si="0"/>
        <v>29</v>
      </c>
      <c r="E38" s="27" t="s">
        <v>3969</v>
      </c>
      <c r="F38" s="27" t="s">
        <v>3969</v>
      </c>
      <c r="G38" s="945" t="s">
        <v>5000</v>
      </c>
      <c r="H38" s="35">
        <v>1</v>
      </c>
      <c r="I38" s="1774">
        <v>1079</v>
      </c>
      <c r="J38" s="39">
        <f t="shared" si="1"/>
        <v>1079</v>
      </c>
      <c r="K38" s="349"/>
      <c r="L38" s="47" t="s">
        <v>5001</v>
      </c>
      <c r="M38" s="26"/>
      <c r="N38" s="1772" t="s">
        <v>4966</v>
      </c>
      <c r="O38" s="30">
        <v>46035</v>
      </c>
      <c r="P38" s="27"/>
      <c r="Q38" s="42">
        <v>46057</v>
      </c>
      <c r="R38" s="30">
        <v>46058</v>
      </c>
      <c r="S38" s="375"/>
    </row>
    <row r="39" spans="1:19" s="4" customFormat="1" ht="19.7" customHeight="1">
      <c r="A39" s="35" t="s">
        <v>213</v>
      </c>
      <c r="B39" s="1771" t="s">
        <v>4963</v>
      </c>
      <c r="C39" s="35"/>
      <c r="D39" s="247">
        <f t="shared" si="0"/>
        <v>30</v>
      </c>
      <c r="E39" s="27" t="s">
        <v>174</v>
      </c>
      <c r="F39" s="27" t="s">
        <v>3969</v>
      </c>
      <c r="G39" s="945" t="s">
        <v>5002</v>
      </c>
      <c r="H39" s="35">
        <v>1</v>
      </c>
      <c r="I39" s="1774">
        <v>4080</v>
      </c>
      <c r="J39" s="39">
        <f t="shared" si="1"/>
        <v>4080</v>
      </c>
      <c r="K39" s="349"/>
      <c r="L39" s="47" t="s">
        <v>5003</v>
      </c>
      <c r="M39" s="26"/>
      <c r="N39" s="1772" t="s">
        <v>4966</v>
      </c>
      <c r="O39" s="30">
        <v>46035</v>
      </c>
      <c r="P39" s="27"/>
      <c r="Q39" s="42">
        <v>46057</v>
      </c>
      <c r="R39" s="30">
        <v>46058</v>
      </c>
      <c r="S39" s="375"/>
    </row>
    <row r="40" spans="1:19" s="4" customFormat="1" ht="19.7" customHeight="1">
      <c r="A40" s="35" t="s">
        <v>200</v>
      </c>
      <c r="B40" s="1771" t="s">
        <v>4963</v>
      </c>
      <c r="C40" s="35"/>
      <c r="D40" s="247">
        <f t="shared" si="0"/>
        <v>31</v>
      </c>
      <c r="E40" s="27" t="s">
        <v>3969</v>
      </c>
      <c r="F40" s="27" t="s">
        <v>3969</v>
      </c>
      <c r="G40" s="945" t="s">
        <v>5004</v>
      </c>
      <c r="H40" s="35">
        <v>1</v>
      </c>
      <c r="I40" s="1774">
        <v>188</v>
      </c>
      <c r="J40" s="39">
        <f t="shared" si="1"/>
        <v>188</v>
      </c>
      <c r="K40" s="349"/>
      <c r="L40" s="47" t="s">
        <v>5005</v>
      </c>
      <c r="M40" s="26"/>
      <c r="N40" s="1772" t="s">
        <v>4966</v>
      </c>
      <c r="O40" s="30">
        <v>46035</v>
      </c>
      <c r="P40" s="27"/>
      <c r="Q40" s="42">
        <v>46057</v>
      </c>
      <c r="R40" s="30">
        <v>46058</v>
      </c>
      <c r="S40" s="375"/>
    </row>
    <row r="41" spans="1:19" s="4" customFormat="1" ht="19.7" customHeight="1">
      <c r="D41" s="27"/>
      <c r="E41" s="27"/>
      <c r="F41" s="27"/>
      <c r="G41" s="332"/>
      <c r="H41" s="26"/>
      <c r="I41" s="26"/>
      <c r="K41" s="28"/>
      <c r="L41" s="26"/>
      <c r="M41" s="26"/>
      <c r="N41" s="26"/>
      <c r="O41" s="30"/>
      <c r="P41" s="27"/>
      <c r="Q41" s="26"/>
      <c r="R41" s="30"/>
      <c r="S41" s="375"/>
    </row>
    <row r="42" spans="1:19" s="4" customFormat="1" ht="19.7" customHeight="1">
      <c r="D42" s="27"/>
      <c r="E42" s="27"/>
      <c r="F42" s="27"/>
      <c r="G42" s="443">
        <f>SUM(J10:J41)</f>
        <v>101016</v>
      </c>
      <c r="H42" s="26"/>
      <c r="I42" s="26"/>
      <c r="J42" s="28"/>
      <c r="K42" s="28"/>
      <c r="L42" s="26"/>
      <c r="M42" s="26"/>
      <c r="N42" s="26"/>
      <c r="O42" s="30"/>
      <c r="P42" s="27"/>
      <c r="Q42" s="26"/>
      <c r="R42" s="30"/>
      <c r="S42" s="375"/>
    </row>
    <row r="43" spans="1:19" s="4" customFormat="1" ht="19.7" customHeight="1">
      <c r="D43" s="27"/>
      <c r="E43" s="27"/>
      <c r="F43" s="27"/>
      <c r="G43" s="192"/>
      <c r="H43" s="26"/>
      <c r="I43" s="26"/>
      <c r="J43" s="28"/>
      <c r="K43" s="28"/>
      <c r="L43" s="26"/>
      <c r="M43" s="26"/>
      <c r="N43" s="26"/>
      <c r="O43" s="30"/>
      <c r="P43" s="27"/>
      <c r="Q43" s="26"/>
      <c r="R43" s="30"/>
      <c r="S43" s="375"/>
    </row>
    <row r="44" spans="1:19" s="4" customFormat="1" ht="19.7" customHeight="1">
      <c r="D44" s="27"/>
      <c r="E44" s="27"/>
      <c r="F44" s="27"/>
      <c r="G44" s="192"/>
      <c r="H44" s="26"/>
      <c r="I44" s="26"/>
      <c r="J44" s="28"/>
      <c r="K44" s="28"/>
      <c r="L44" s="26"/>
      <c r="M44" s="26"/>
      <c r="N44" s="26"/>
      <c r="O44" s="30"/>
      <c r="P44" s="27"/>
      <c r="Q44" s="26"/>
      <c r="R44" s="30"/>
      <c r="S44" s="375"/>
    </row>
    <row r="45" spans="1:19" s="4" customFormat="1" ht="19.7" customHeight="1">
      <c r="D45" s="27"/>
      <c r="E45" s="27"/>
      <c r="F45" s="27"/>
      <c r="G45" s="192"/>
      <c r="H45" s="26"/>
      <c r="I45" s="26"/>
      <c r="J45" s="28"/>
      <c r="K45" s="28"/>
      <c r="L45" s="26"/>
      <c r="M45" s="26"/>
      <c r="N45" s="26"/>
      <c r="O45" s="30"/>
      <c r="P45" s="27"/>
      <c r="Q45" s="26"/>
      <c r="R45" s="30"/>
      <c r="S45" s="375"/>
    </row>
    <row r="46" spans="1:19" s="4" customFormat="1" ht="19.7" customHeight="1">
      <c r="D46" s="27"/>
      <c r="E46" s="27"/>
      <c r="F46" s="27"/>
      <c r="G46" s="192"/>
      <c r="H46" s="26"/>
      <c r="I46" s="26"/>
      <c r="J46" s="28"/>
      <c r="K46" s="28"/>
      <c r="L46" s="26"/>
      <c r="M46" s="26"/>
      <c r="N46" s="26"/>
      <c r="O46" s="30"/>
      <c r="P46" s="27"/>
      <c r="Q46" s="26"/>
      <c r="R46" s="30"/>
      <c r="S46" s="375"/>
    </row>
    <row r="47" spans="1:19" s="4" customFormat="1" ht="19.7" customHeight="1">
      <c r="D47" s="27"/>
      <c r="E47" s="27"/>
      <c r="F47" s="27"/>
      <c r="G47" s="192"/>
      <c r="H47" s="26"/>
      <c r="I47" s="26"/>
      <c r="J47" s="28"/>
      <c r="K47" s="28"/>
      <c r="L47" s="26"/>
      <c r="M47" s="26"/>
      <c r="N47" s="26"/>
      <c r="O47" s="30"/>
      <c r="P47" s="27"/>
      <c r="Q47" s="26"/>
      <c r="R47" s="30"/>
      <c r="S47" s="375"/>
    </row>
    <row r="48" spans="1:19" s="4" customFormat="1" ht="19.7" customHeight="1">
      <c r="A48" s="26" t="s">
        <v>30</v>
      </c>
      <c r="B48" s="26"/>
      <c r="C48" s="26" t="s">
        <v>1172</v>
      </c>
      <c r="D48" s="27"/>
      <c r="E48" s="432" t="s">
        <v>4931</v>
      </c>
      <c r="F48" s="433"/>
      <c r="G48" s="434"/>
      <c r="H48" s="26"/>
      <c r="I48" s="26"/>
      <c r="J48" s="28"/>
      <c r="K48" s="28"/>
      <c r="L48" s="26"/>
      <c r="M48" s="26"/>
      <c r="N48" s="26"/>
      <c r="O48" s="30"/>
      <c r="P48" s="27"/>
      <c r="Q48" s="26"/>
      <c r="R48" s="30"/>
      <c r="S48" s="375"/>
    </row>
    <row r="49" spans="1:19" s="4" customFormat="1" ht="19.7" customHeight="1">
      <c r="A49" s="35" t="s">
        <v>123</v>
      </c>
      <c r="B49" s="1775" t="s">
        <v>5006</v>
      </c>
      <c r="C49" s="35"/>
      <c r="D49" s="247">
        <f>+D40+1</f>
        <v>32</v>
      </c>
      <c r="E49" s="27" t="s">
        <v>3969</v>
      </c>
      <c r="F49" s="27" t="s">
        <v>3969</v>
      </c>
      <c r="G49" s="945" t="s">
        <v>5007</v>
      </c>
      <c r="H49" s="35">
        <v>4</v>
      </c>
      <c r="I49" s="38">
        <v>77</v>
      </c>
      <c r="J49" s="39">
        <f>H49*I49</f>
        <v>308</v>
      </c>
      <c r="K49" s="349"/>
      <c r="L49" s="47" t="s">
        <v>4869</v>
      </c>
      <c r="M49" s="26"/>
      <c r="N49" s="1772" t="s">
        <v>4966</v>
      </c>
      <c r="O49" s="30">
        <v>46035</v>
      </c>
      <c r="P49" s="27"/>
      <c r="Q49" s="42">
        <v>46057</v>
      </c>
      <c r="R49" s="30">
        <v>46058</v>
      </c>
      <c r="S49" s="375"/>
    </row>
    <row r="50" spans="1:19" s="4" customFormat="1" ht="19.7" customHeight="1">
      <c r="A50" s="35" t="s">
        <v>200</v>
      </c>
      <c r="B50" s="1775" t="s">
        <v>5006</v>
      </c>
      <c r="C50" s="35"/>
      <c r="D50" s="247">
        <f>+D49+1</f>
        <v>33</v>
      </c>
      <c r="E50" s="27" t="s">
        <v>3969</v>
      </c>
      <c r="F50" s="27" t="s">
        <v>3969</v>
      </c>
      <c r="G50" s="945" t="s">
        <v>5008</v>
      </c>
      <c r="H50" s="35">
        <v>2</v>
      </c>
      <c r="I50" s="38">
        <v>544</v>
      </c>
      <c r="J50" s="39">
        <f>H50*I50</f>
        <v>1088</v>
      </c>
      <c r="K50" s="349"/>
      <c r="L50" s="47" t="s">
        <v>5009</v>
      </c>
      <c r="M50" s="26"/>
      <c r="N50" s="1772" t="s">
        <v>4966</v>
      </c>
      <c r="O50" s="30">
        <v>46035</v>
      </c>
      <c r="P50" s="27"/>
      <c r="Q50" s="42">
        <v>46057</v>
      </c>
      <c r="R50" s="30">
        <v>46058</v>
      </c>
      <c r="S50" s="375"/>
    </row>
    <row r="51" spans="1:19" s="4" customFormat="1" ht="19.7" customHeight="1">
      <c r="A51" s="35" t="s">
        <v>200</v>
      </c>
      <c r="B51" s="1775" t="s">
        <v>5006</v>
      </c>
      <c r="C51" s="35"/>
      <c r="D51" s="247">
        <f>+D50+1</f>
        <v>34</v>
      </c>
      <c r="E51" s="27" t="s">
        <v>3969</v>
      </c>
      <c r="F51" s="27" t="s">
        <v>3969</v>
      </c>
      <c r="G51" s="945" t="s">
        <v>5010</v>
      </c>
      <c r="H51" s="35">
        <v>1</v>
      </c>
      <c r="I51" s="38">
        <v>1514</v>
      </c>
      <c r="J51" s="39">
        <f>H51*I51</f>
        <v>1514</v>
      </c>
      <c r="K51" s="349"/>
      <c r="L51" s="47" t="s">
        <v>5011</v>
      </c>
      <c r="M51" s="26"/>
      <c r="N51" s="1772" t="s">
        <v>4966</v>
      </c>
      <c r="O51" s="30">
        <v>46035</v>
      </c>
      <c r="P51" s="27"/>
      <c r="Q51" s="42">
        <v>46057</v>
      </c>
      <c r="R51" s="30">
        <v>46058</v>
      </c>
      <c r="S51" s="375"/>
    </row>
    <row r="52" spans="1:19" s="4" customFormat="1" ht="19.7" customHeight="1">
      <c r="A52" s="35" t="s">
        <v>123</v>
      </c>
      <c r="B52" s="1775" t="s">
        <v>5006</v>
      </c>
      <c r="C52" s="35"/>
      <c r="D52" s="247">
        <f t="shared" ref="D52:D65" si="2">+D51+1</f>
        <v>35</v>
      </c>
      <c r="E52" s="27" t="s">
        <v>3969</v>
      </c>
      <c r="F52" s="27" t="s">
        <v>3969</v>
      </c>
      <c r="G52" s="945" t="s">
        <v>5012</v>
      </c>
      <c r="H52" s="35">
        <v>8</v>
      </c>
      <c r="I52" s="38">
        <v>47</v>
      </c>
      <c r="J52" s="39">
        <f t="shared" ref="J52:J63" si="3">H52*I52</f>
        <v>376</v>
      </c>
      <c r="K52" s="349"/>
      <c r="L52" s="47" t="s">
        <v>2645</v>
      </c>
      <c r="M52" s="26"/>
      <c r="N52" s="1772" t="s">
        <v>4966</v>
      </c>
      <c r="O52" s="30">
        <v>46035</v>
      </c>
      <c r="P52" s="27"/>
      <c r="Q52" s="42">
        <v>46057</v>
      </c>
      <c r="R52" s="30">
        <v>46058</v>
      </c>
      <c r="S52" s="375"/>
    </row>
    <row r="53" spans="1:19" s="4" customFormat="1" ht="19.7" customHeight="1">
      <c r="A53" s="35" t="s">
        <v>123</v>
      </c>
      <c r="B53" s="1775" t="s">
        <v>5006</v>
      </c>
      <c r="C53" s="35"/>
      <c r="D53" s="247">
        <f t="shared" si="2"/>
        <v>36</v>
      </c>
      <c r="E53" s="27" t="s">
        <v>3969</v>
      </c>
      <c r="F53" s="27" t="s">
        <v>3969</v>
      </c>
      <c r="G53" s="945" t="s">
        <v>5013</v>
      </c>
      <c r="H53" s="35">
        <v>1</v>
      </c>
      <c r="I53" s="38">
        <v>205</v>
      </c>
      <c r="J53" s="39">
        <f t="shared" si="3"/>
        <v>205</v>
      </c>
      <c r="K53" s="349"/>
      <c r="L53" s="47" t="s">
        <v>5014</v>
      </c>
      <c r="M53" s="26"/>
      <c r="N53" s="1772" t="s">
        <v>4966</v>
      </c>
      <c r="O53" s="30">
        <v>46035</v>
      </c>
      <c r="P53" s="27"/>
      <c r="Q53" s="42">
        <v>46057</v>
      </c>
      <c r="R53" s="30">
        <v>46058</v>
      </c>
      <c r="S53" s="375"/>
    </row>
    <row r="54" spans="1:19" s="4" customFormat="1" ht="19.7" customHeight="1">
      <c r="A54" s="35" t="s">
        <v>123</v>
      </c>
      <c r="B54" s="1775" t="s">
        <v>5006</v>
      </c>
      <c r="C54" s="35"/>
      <c r="D54" s="247">
        <f>+D53+1</f>
        <v>37</v>
      </c>
      <c r="E54" s="27" t="s">
        <v>3969</v>
      </c>
      <c r="F54" s="27" t="s">
        <v>3969</v>
      </c>
      <c r="G54" s="945" t="s">
        <v>5015</v>
      </c>
      <c r="H54" s="35">
        <v>4</v>
      </c>
      <c r="I54" s="38">
        <v>204</v>
      </c>
      <c r="J54" s="39">
        <f t="shared" si="3"/>
        <v>816</v>
      </c>
      <c r="K54" s="349"/>
      <c r="L54" s="47" t="s">
        <v>5016</v>
      </c>
      <c r="M54" s="26"/>
      <c r="N54" s="1772" t="s">
        <v>4966</v>
      </c>
      <c r="O54" s="30">
        <v>46035</v>
      </c>
      <c r="P54" s="27"/>
      <c r="Q54" s="42">
        <v>46057</v>
      </c>
      <c r="R54" s="30">
        <v>46058</v>
      </c>
      <c r="S54" s="375"/>
    </row>
    <row r="55" spans="1:19" s="4" customFormat="1" ht="19.7" customHeight="1">
      <c r="A55" s="35" t="s">
        <v>123</v>
      </c>
      <c r="B55" s="1775" t="s">
        <v>5006</v>
      </c>
      <c r="C55" s="35"/>
      <c r="D55" s="247">
        <f t="shared" si="2"/>
        <v>38</v>
      </c>
      <c r="E55" s="27" t="s">
        <v>3969</v>
      </c>
      <c r="F55" s="27" t="s">
        <v>3969</v>
      </c>
      <c r="G55" s="945" t="s">
        <v>265</v>
      </c>
      <c r="H55" s="35">
        <v>1</v>
      </c>
      <c r="I55" s="38">
        <v>346</v>
      </c>
      <c r="J55" s="39">
        <f t="shared" si="3"/>
        <v>346</v>
      </c>
      <c r="K55" s="349"/>
      <c r="L55" s="47" t="s">
        <v>5017</v>
      </c>
      <c r="M55" s="26"/>
      <c r="N55" s="1772" t="s">
        <v>4966</v>
      </c>
      <c r="O55" s="30">
        <v>46035</v>
      </c>
      <c r="P55" s="27"/>
      <c r="Q55" s="42">
        <v>46057</v>
      </c>
      <c r="R55" s="30">
        <v>46058</v>
      </c>
      <c r="S55" s="375"/>
    </row>
    <row r="56" spans="1:19" s="4" customFormat="1" ht="19.7" customHeight="1">
      <c r="A56" s="35" t="s">
        <v>123</v>
      </c>
      <c r="B56" s="1775" t="s">
        <v>5006</v>
      </c>
      <c r="C56" s="35"/>
      <c r="D56" s="247">
        <f t="shared" si="2"/>
        <v>39</v>
      </c>
      <c r="E56" s="27" t="s">
        <v>3969</v>
      </c>
      <c r="F56" s="27" t="s">
        <v>3969</v>
      </c>
      <c r="G56" s="945" t="s">
        <v>5018</v>
      </c>
      <c r="H56" s="35">
        <v>2</v>
      </c>
      <c r="I56" s="38">
        <v>75</v>
      </c>
      <c r="J56" s="39">
        <f t="shared" si="3"/>
        <v>150</v>
      </c>
      <c r="K56" s="349"/>
      <c r="L56" s="47" t="s">
        <v>5019</v>
      </c>
      <c r="M56" s="26"/>
      <c r="N56" s="1772" t="s">
        <v>4966</v>
      </c>
      <c r="O56" s="30">
        <v>46035</v>
      </c>
      <c r="P56" s="27"/>
      <c r="Q56" s="42">
        <v>46057</v>
      </c>
      <c r="R56" s="30">
        <v>46058</v>
      </c>
      <c r="S56" s="375"/>
    </row>
    <row r="57" spans="1:19" s="4" customFormat="1" ht="19.7" customHeight="1">
      <c r="A57" s="35" t="s">
        <v>123</v>
      </c>
      <c r="B57" s="1775" t="s">
        <v>5006</v>
      </c>
      <c r="C57" s="35"/>
      <c r="D57" s="247">
        <f t="shared" si="2"/>
        <v>40</v>
      </c>
      <c r="E57" s="27" t="s">
        <v>3969</v>
      </c>
      <c r="F57" s="27" t="s">
        <v>3969</v>
      </c>
      <c r="G57" s="945" t="s">
        <v>5020</v>
      </c>
      <c r="H57" s="35">
        <v>2</v>
      </c>
      <c r="I57" s="38">
        <v>75</v>
      </c>
      <c r="J57" s="39">
        <f t="shared" si="3"/>
        <v>150</v>
      </c>
      <c r="K57" s="349"/>
      <c r="L57" s="47" t="s">
        <v>5019</v>
      </c>
      <c r="M57" s="26"/>
      <c r="N57" s="1772" t="s">
        <v>4966</v>
      </c>
      <c r="O57" s="30">
        <v>46035</v>
      </c>
      <c r="P57" s="27"/>
      <c r="Q57" s="42">
        <v>46057</v>
      </c>
      <c r="R57" s="30">
        <v>46058</v>
      </c>
      <c r="S57" s="375"/>
    </row>
    <row r="58" spans="1:19" s="4" customFormat="1" ht="19.7" customHeight="1">
      <c r="A58" s="35" t="s">
        <v>327</v>
      </c>
      <c r="B58" s="1775" t="s">
        <v>5006</v>
      </c>
      <c r="C58" s="35"/>
      <c r="D58" s="247">
        <f t="shared" si="2"/>
        <v>41</v>
      </c>
      <c r="E58" s="27" t="s">
        <v>3969</v>
      </c>
      <c r="F58" s="27" t="s">
        <v>3969</v>
      </c>
      <c r="G58" s="945" t="s">
        <v>5021</v>
      </c>
      <c r="H58" s="35">
        <v>2</v>
      </c>
      <c r="I58" s="38">
        <v>1010</v>
      </c>
      <c r="J58" s="39">
        <f t="shared" si="3"/>
        <v>2020</v>
      </c>
      <c r="K58" s="349"/>
      <c r="L58" s="47" t="s">
        <v>5022</v>
      </c>
      <c r="M58" s="26"/>
      <c r="N58" s="1772" t="s">
        <v>4966</v>
      </c>
      <c r="O58" s="30">
        <v>46035</v>
      </c>
      <c r="P58" s="27"/>
      <c r="Q58" s="42">
        <v>46057</v>
      </c>
      <c r="R58" s="30">
        <v>46058</v>
      </c>
      <c r="S58" s="375"/>
    </row>
    <row r="59" spans="1:19" s="4" customFormat="1" ht="19.7" customHeight="1">
      <c r="A59" s="35" t="s">
        <v>123</v>
      </c>
      <c r="B59" s="1775" t="s">
        <v>5006</v>
      </c>
      <c r="C59" s="35"/>
      <c r="D59" s="247">
        <f t="shared" si="2"/>
        <v>42</v>
      </c>
      <c r="E59" s="27" t="s">
        <v>3969</v>
      </c>
      <c r="F59" s="27" t="s">
        <v>3969</v>
      </c>
      <c r="G59" s="945" t="s">
        <v>1259</v>
      </c>
      <c r="H59" s="35">
        <v>12</v>
      </c>
      <c r="I59" s="38">
        <v>93</v>
      </c>
      <c r="J59" s="39">
        <f t="shared" si="3"/>
        <v>1116</v>
      </c>
      <c r="K59" s="349"/>
      <c r="L59" s="47" t="s">
        <v>2643</v>
      </c>
      <c r="M59" s="26"/>
      <c r="N59" s="1772" t="s">
        <v>4966</v>
      </c>
      <c r="O59" s="30">
        <v>46035</v>
      </c>
      <c r="P59" s="27"/>
      <c r="Q59" s="42">
        <v>46057</v>
      </c>
      <c r="R59" s="30">
        <v>46058</v>
      </c>
      <c r="S59" s="375"/>
    </row>
    <row r="60" spans="1:19" s="4" customFormat="1" ht="19.7" customHeight="1">
      <c r="A60" s="35" t="s">
        <v>123</v>
      </c>
      <c r="B60" s="1775" t="s">
        <v>5006</v>
      </c>
      <c r="C60" s="35"/>
      <c r="D60" s="247">
        <f t="shared" si="2"/>
        <v>43</v>
      </c>
      <c r="E60" s="27" t="s">
        <v>3969</v>
      </c>
      <c r="F60" s="27" t="s">
        <v>3969</v>
      </c>
      <c r="G60" s="945" t="s">
        <v>5023</v>
      </c>
      <c r="H60" s="35">
        <v>1</v>
      </c>
      <c r="I60" s="38">
        <v>1098</v>
      </c>
      <c r="J60" s="39">
        <f t="shared" si="3"/>
        <v>1098</v>
      </c>
      <c r="K60" s="349"/>
      <c r="L60" s="47" t="s">
        <v>5024</v>
      </c>
      <c r="M60" s="26"/>
      <c r="N60" s="1772" t="s">
        <v>4966</v>
      </c>
      <c r="O60" s="30">
        <v>46035</v>
      </c>
      <c r="P60" s="27"/>
      <c r="Q60" s="42">
        <v>46057</v>
      </c>
      <c r="R60" s="30">
        <v>46058</v>
      </c>
      <c r="S60" s="375"/>
    </row>
    <row r="61" spans="1:19" s="4" customFormat="1" ht="19.7" customHeight="1">
      <c r="A61" s="35" t="s">
        <v>123</v>
      </c>
      <c r="B61" s="1775" t="s">
        <v>5006</v>
      </c>
      <c r="C61" s="35"/>
      <c r="D61" s="247">
        <f t="shared" si="2"/>
        <v>44</v>
      </c>
      <c r="E61" s="27" t="s">
        <v>3969</v>
      </c>
      <c r="F61" s="27" t="s">
        <v>3969</v>
      </c>
      <c r="G61" s="945" t="s">
        <v>5025</v>
      </c>
      <c r="H61" s="35">
        <v>1</v>
      </c>
      <c r="I61" s="38">
        <v>1890</v>
      </c>
      <c r="J61" s="39">
        <f t="shared" si="3"/>
        <v>1890</v>
      </c>
      <c r="K61" s="349"/>
      <c r="L61" s="47" t="s">
        <v>5026</v>
      </c>
      <c r="M61" s="26"/>
      <c r="N61" s="1772" t="s">
        <v>4966</v>
      </c>
      <c r="O61" s="30">
        <v>46035</v>
      </c>
      <c r="P61" s="27"/>
      <c r="Q61" s="42">
        <v>46057</v>
      </c>
      <c r="R61" s="30">
        <v>46058</v>
      </c>
      <c r="S61" s="375"/>
    </row>
    <row r="62" spans="1:19" s="4" customFormat="1" ht="19.7" customHeight="1">
      <c r="A62" s="35" t="s">
        <v>123</v>
      </c>
      <c r="B62" s="1775" t="s">
        <v>5006</v>
      </c>
      <c r="C62" s="35"/>
      <c r="D62" s="247">
        <f t="shared" si="2"/>
        <v>45</v>
      </c>
      <c r="E62" s="27" t="s">
        <v>3969</v>
      </c>
      <c r="F62" s="27" t="s">
        <v>3969</v>
      </c>
      <c r="G62" s="118" t="s">
        <v>5027</v>
      </c>
      <c r="H62" s="35">
        <v>1</v>
      </c>
      <c r="I62" s="38">
        <v>2580</v>
      </c>
      <c r="J62" s="39">
        <f t="shared" si="3"/>
        <v>2580</v>
      </c>
      <c r="K62" s="349"/>
      <c r="L62" s="47" t="s">
        <v>5026</v>
      </c>
      <c r="M62" s="26"/>
      <c r="N62" s="1776" t="s">
        <v>5028</v>
      </c>
      <c r="O62" s="30">
        <v>46063</v>
      </c>
      <c r="P62" s="27"/>
      <c r="Q62" s="42">
        <v>46070</v>
      </c>
      <c r="R62" s="30">
        <v>46071</v>
      </c>
      <c r="S62" s="375"/>
    </row>
    <row r="63" spans="1:19" s="4" customFormat="1" ht="19.7" customHeight="1">
      <c r="A63" s="35" t="s">
        <v>123</v>
      </c>
      <c r="B63" s="1775" t="s">
        <v>5006</v>
      </c>
      <c r="C63" s="35"/>
      <c r="D63" s="247">
        <f t="shared" si="2"/>
        <v>46</v>
      </c>
      <c r="E63" s="27" t="s">
        <v>3969</v>
      </c>
      <c r="F63" s="27" t="s">
        <v>3969</v>
      </c>
      <c r="G63" s="945" t="s">
        <v>5029</v>
      </c>
      <c r="H63" s="35">
        <v>1</v>
      </c>
      <c r="I63" s="38">
        <v>336</v>
      </c>
      <c r="J63" s="39">
        <f t="shared" si="3"/>
        <v>336</v>
      </c>
      <c r="K63" s="349"/>
      <c r="L63" s="47" t="s">
        <v>5030</v>
      </c>
      <c r="M63" s="26"/>
      <c r="N63" s="1772" t="s">
        <v>4966</v>
      </c>
      <c r="O63" s="30">
        <v>46035</v>
      </c>
      <c r="P63" s="27"/>
      <c r="Q63" s="42">
        <v>46057</v>
      </c>
      <c r="R63" s="30">
        <v>46058</v>
      </c>
      <c r="S63" s="375"/>
    </row>
    <row r="64" spans="1:19" s="4" customFormat="1" ht="19.7" customHeight="1">
      <c r="A64" s="35" t="s">
        <v>123</v>
      </c>
      <c r="B64" s="1775" t="s">
        <v>5006</v>
      </c>
      <c r="C64" s="35"/>
      <c r="D64" s="247">
        <f t="shared" si="2"/>
        <v>47</v>
      </c>
      <c r="E64" s="27" t="s">
        <v>3969</v>
      </c>
      <c r="F64" s="27" t="s">
        <v>3969</v>
      </c>
      <c r="G64" s="118" t="s">
        <v>5013</v>
      </c>
      <c r="H64" s="35">
        <v>1</v>
      </c>
      <c r="I64" s="38">
        <v>360</v>
      </c>
      <c r="J64" s="39">
        <f>H64*I64</f>
        <v>360</v>
      </c>
      <c r="K64" s="349"/>
      <c r="L64" s="47" t="s">
        <v>5014</v>
      </c>
      <c r="M64" s="26"/>
      <c r="N64" s="26" t="s">
        <v>5031</v>
      </c>
      <c r="O64" s="30">
        <v>46093</v>
      </c>
      <c r="P64" s="27"/>
      <c r="Q64" s="42">
        <v>46094</v>
      </c>
      <c r="R64" s="30"/>
      <c r="S64" s="375"/>
    </row>
    <row r="65" spans="1:19" s="4" customFormat="1" ht="19.7" customHeight="1">
      <c r="A65" s="35" t="s">
        <v>123</v>
      </c>
      <c r="B65" s="1775" t="s">
        <v>5006</v>
      </c>
      <c r="C65" s="35"/>
      <c r="D65" s="247">
        <f t="shared" si="2"/>
        <v>48</v>
      </c>
      <c r="E65" s="1777" t="s">
        <v>5032</v>
      </c>
      <c r="F65" s="1777" t="s">
        <v>3969</v>
      </c>
      <c r="G65" s="1778" t="s">
        <v>5033</v>
      </c>
      <c r="H65" s="1779">
        <v>1</v>
      </c>
      <c r="I65" s="1777">
        <v>4150</v>
      </c>
      <c r="J65" s="1777">
        <f>H65*I65</f>
        <v>4150</v>
      </c>
      <c r="K65" s="28"/>
      <c r="L65" s="47" t="s">
        <v>5034</v>
      </c>
      <c r="M65" s="26"/>
      <c r="N65" s="1780" t="s">
        <v>5035</v>
      </c>
      <c r="O65" s="30">
        <v>46099</v>
      </c>
      <c r="P65" s="27"/>
      <c r="Q65" s="42">
        <v>46099</v>
      </c>
      <c r="R65" s="30">
        <v>46100</v>
      </c>
      <c r="S65" s="375"/>
    </row>
    <row r="66" spans="1:19" s="4" customFormat="1" ht="19.7" customHeight="1">
      <c r="D66" s="27"/>
      <c r="E66" s="27"/>
      <c r="F66" s="27"/>
      <c r="G66" s="1768"/>
      <c r="H66" s="26"/>
      <c r="I66" s="26"/>
      <c r="K66" s="28"/>
      <c r="L66" s="26"/>
      <c r="M66" s="26"/>
      <c r="N66" s="26"/>
      <c r="O66" s="30"/>
      <c r="P66" s="27"/>
      <c r="Q66" s="26"/>
      <c r="R66" s="30"/>
      <c r="S66" s="375"/>
    </row>
    <row r="67" spans="1:19" s="4" customFormat="1" ht="19.7" customHeight="1">
      <c r="D67" s="27"/>
      <c r="E67" s="27"/>
      <c r="F67" s="27"/>
      <c r="G67" s="443">
        <f>SUM(J49:J66)</f>
        <v>18503</v>
      </c>
      <c r="H67" s="26"/>
      <c r="I67" s="26"/>
      <c r="J67" s="28"/>
      <c r="K67" s="28"/>
      <c r="L67" s="26"/>
      <c r="M67" s="26"/>
      <c r="N67" s="26"/>
      <c r="O67" s="30"/>
      <c r="P67" s="27"/>
      <c r="Q67" s="26"/>
      <c r="R67" s="30"/>
      <c r="S67" s="375"/>
    </row>
    <row r="68" spans="1:19" s="4" customFormat="1" ht="19.7" customHeight="1">
      <c r="D68" s="27"/>
      <c r="E68" s="27"/>
      <c r="F68" s="27"/>
      <c r="G68" s="192"/>
      <c r="H68" s="26"/>
      <c r="I68" s="26"/>
      <c r="J68" s="28"/>
      <c r="K68" s="28"/>
      <c r="L68" s="26"/>
      <c r="M68" s="26"/>
      <c r="N68" s="26"/>
      <c r="O68" s="30"/>
      <c r="P68" s="27"/>
      <c r="Q68" s="26"/>
      <c r="R68" s="30"/>
      <c r="S68" s="375"/>
    </row>
    <row r="69" spans="1:19" s="4" customFormat="1" ht="19.7" customHeight="1">
      <c r="D69" s="27"/>
      <c r="E69" s="27"/>
      <c r="F69" s="27"/>
      <c r="G69" s="192"/>
      <c r="H69" s="26"/>
      <c r="I69" s="26"/>
      <c r="J69" s="28"/>
      <c r="K69" s="28"/>
      <c r="L69" s="26"/>
      <c r="M69" s="26"/>
      <c r="N69" s="26"/>
      <c r="O69" s="30"/>
      <c r="P69" s="27"/>
      <c r="Q69" s="26"/>
      <c r="R69" s="30"/>
      <c r="S69" s="375"/>
    </row>
    <row r="70" spans="1:19" s="4" customFormat="1" ht="19.7" customHeight="1">
      <c r="D70" s="27"/>
      <c r="E70" s="27"/>
      <c r="F70" s="27"/>
      <c r="G70" s="192"/>
      <c r="H70" s="26"/>
      <c r="I70" s="26"/>
      <c r="J70" s="28"/>
      <c r="K70" s="28"/>
      <c r="L70" s="26"/>
      <c r="M70" s="26"/>
      <c r="N70" s="26"/>
      <c r="O70" s="30"/>
      <c r="P70" s="27"/>
      <c r="Q70" s="26"/>
      <c r="R70" s="30"/>
      <c r="S70" s="375"/>
    </row>
    <row r="71" spans="1:19" s="4" customFormat="1" ht="19.7" customHeight="1">
      <c r="A71" s="26" t="s">
        <v>30</v>
      </c>
      <c r="B71" s="26"/>
      <c r="C71" s="26" t="s">
        <v>1172</v>
      </c>
      <c r="D71" s="27"/>
      <c r="E71" s="432" t="s">
        <v>5036</v>
      </c>
      <c r="F71" s="433"/>
      <c r="G71" s="434"/>
      <c r="H71" s="26"/>
      <c r="I71" s="26"/>
      <c r="J71" s="28"/>
      <c r="K71" s="28"/>
      <c r="L71" s="26"/>
      <c r="M71" s="26"/>
      <c r="N71" s="26"/>
      <c r="O71" s="30"/>
      <c r="P71" s="27"/>
      <c r="Q71" s="26"/>
      <c r="R71" s="30"/>
      <c r="S71" s="375"/>
    </row>
    <row r="72" spans="1:19" s="4" customFormat="1" ht="19.7" customHeight="1">
      <c r="A72" s="35" t="s">
        <v>123</v>
      </c>
      <c r="B72" s="1781" t="s">
        <v>5037</v>
      </c>
      <c r="C72" s="35"/>
      <c r="D72" s="247">
        <f>+D65+1</f>
        <v>49</v>
      </c>
      <c r="E72" s="27" t="s">
        <v>3969</v>
      </c>
      <c r="F72" s="27" t="s">
        <v>3969</v>
      </c>
      <c r="G72" s="118" t="s">
        <v>5038</v>
      </c>
      <c r="H72" s="35">
        <v>1</v>
      </c>
      <c r="I72" s="38">
        <v>1580</v>
      </c>
      <c r="J72" s="39">
        <f>H72*I72</f>
        <v>1580</v>
      </c>
      <c r="K72" s="349"/>
      <c r="L72" s="47" t="s">
        <v>884</v>
      </c>
      <c r="M72" s="26"/>
      <c r="N72" s="1782" t="s">
        <v>5039</v>
      </c>
      <c r="O72" s="30">
        <v>46098</v>
      </c>
      <c r="P72" s="27"/>
      <c r="Q72" s="42">
        <v>46101</v>
      </c>
      <c r="R72" s="30">
        <v>46104</v>
      </c>
      <c r="S72" s="375"/>
    </row>
    <row r="73" spans="1:19" s="4" customFormat="1" ht="19.7" customHeight="1">
      <c r="A73" s="35" t="s">
        <v>200</v>
      </c>
      <c r="B73" s="1781" t="s">
        <v>5037</v>
      </c>
      <c r="C73" s="35"/>
      <c r="D73" s="247">
        <f>+D72+1</f>
        <v>50</v>
      </c>
      <c r="E73" s="27" t="s">
        <v>3969</v>
      </c>
      <c r="F73" s="27" t="s">
        <v>3969</v>
      </c>
      <c r="G73" s="118" t="s">
        <v>5040</v>
      </c>
      <c r="H73" s="35">
        <v>2</v>
      </c>
      <c r="I73" s="38">
        <v>178</v>
      </c>
      <c r="J73" s="39">
        <f>H73*I73</f>
        <v>356</v>
      </c>
      <c r="K73" s="349"/>
      <c r="L73" s="47" t="s">
        <v>894</v>
      </c>
      <c r="M73" s="26"/>
      <c r="N73" s="1782" t="s">
        <v>5039</v>
      </c>
      <c r="O73" s="30">
        <v>46098</v>
      </c>
      <c r="P73" s="27"/>
      <c r="Q73" s="42">
        <v>46101</v>
      </c>
      <c r="R73" s="30">
        <v>46104</v>
      </c>
      <c r="S73" s="375"/>
    </row>
    <row r="74" spans="1:19" s="4" customFormat="1" ht="19.7" customHeight="1">
      <c r="A74" s="35" t="s">
        <v>200</v>
      </c>
      <c r="B74" s="1781" t="s">
        <v>5037</v>
      </c>
      <c r="C74" s="35"/>
      <c r="D74" s="247">
        <f>+D73+1</f>
        <v>51</v>
      </c>
      <c r="E74" s="27" t="s">
        <v>3969</v>
      </c>
      <c r="F74" s="27" t="s">
        <v>3969</v>
      </c>
      <c r="G74" s="118" t="s">
        <v>5041</v>
      </c>
      <c r="H74" s="35">
        <v>1</v>
      </c>
      <c r="I74" s="38">
        <v>12181</v>
      </c>
      <c r="J74" s="39">
        <f>H74*I74</f>
        <v>12181</v>
      </c>
      <c r="K74" s="349"/>
      <c r="L74" s="47" t="s">
        <v>5042</v>
      </c>
      <c r="M74" s="26"/>
      <c r="N74" s="1782" t="s">
        <v>5039</v>
      </c>
      <c r="O74" s="30">
        <v>46098</v>
      </c>
      <c r="P74" s="27"/>
      <c r="Q74" s="42">
        <v>46101</v>
      </c>
      <c r="R74" s="30">
        <v>46104</v>
      </c>
      <c r="S74" s="375"/>
    </row>
    <row r="75" spans="1:19" s="4" customFormat="1" ht="19.7" customHeight="1">
      <c r="A75" s="35" t="s">
        <v>123</v>
      </c>
      <c r="B75" s="1781" t="s">
        <v>5037</v>
      </c>
      <c r="C75" s="35"/>
      <c r="D75" s="247">
        <f t="shared" ref="D75:D81" si="4">+D74+1</f>
        <v>52</v>
      </c>
      <c r="E75" s="27" t="s">
        <v>3969</v>
      </c>
      <c r="F75" s="27" t="s">
        <v>3969</v>
      </c>
      <c r="G75" s="118" t="s">
        <v>5043</v>
      </c>
      <c r="H75" s="35">
        <v>8</v>
      </c>
      <c r="I75" s="38">
        <v>27</v>
      </c>
      <c r="J75" s="39">
        <f t="shared" ref="J75:J81" si="5">H75*I75</f>
        <v>216</v>
      </c>
      <c r="K75" s="349"/>
      <c r="L75" s="47" t="s">
        <v>5044</v>
      </c>
      <c r="M75" s="26"/>
      <c r="N75" s="1782" t="s">
        <v>5039</v>
      </c>
      <c r="O75" s="30">
        <v>46098</v>
      </c>
      <c r="P75" s="27"/>
      <c r="Q75" s="42">
        <v>46101</v>
      </c>
      <c r="R75" s="30">
        <v>46104</v>
      </c>
      <c r="S75" s="375"/>
    </row>
    <row r="76" spans="1:19" s="4" customFormat="1" ht="19.7" customHeight="1">
      <c r="A76" s="35" t="s">
        <v>123</v>
      </c>
      <c r="B76" s="1781" t="s">
        <v>5037</v>
      </c>
      <c r="C76" s="35"/>
      <c r="D76" s="247">
        <f t="shared" si="4"/>
        <v>53</v>
      </c>
      <c r="E76" s="27" t="s">
        <v>3969</v>
      </c>
      <c r="F76" s="27" t="s">
        <v>3969</v>
      </c>
      <c r="G76" s="118" t="s">
        <v>2672</v>
      </c>
      <c r="H76" s="35">
        <v>8</v>
      </c>
      <c r="I76" s="38">
        <v>225</v>
      </c>
      <c r="J76" s="39">
        <f t="shared" si="5"/>
        <v>1800</v>
      </c>
      <c r="K76" s="349"/>
      <c r="L76" s="47" t="s">
        <v>5045</v>
      </c>
      <c r="M76" s="26"/>
      <c r="N76" s="1782" t="s">
        <v>5039</v>
      </c>
      <c r="O76" s="30">
        <v>46098</v>
      </c>
      <c r="P76" s="27"/>
      <c r="Q76" s="42">
        <v>46101</v>
      </c>
      <c r="R76" s="30">
        <v>46104</v>
      </c>
      <c r="S76" s="375"/>
    </row>
    <row r="77" spans="1:19" s="4" customFormat="1" ht="19.7" customHeight="1">
      <c r="A77" s="35" t="s">
        <v>123</v>
      </c>
      <c r="B77" s="1781" t="s">
        <v>5037</v>
      </c>
      <c r="C77" s="35"/>
      <c r="D77" s="247">
        <f>+D76+1</f>
        <v>54</v>
      </c>
      <c r="E77" s="27" t="s">
        <v>3969</v>
      </c>
      <c r="F77" s="27" t="s">
        <v>3969</v>
      </c>
      <c r="G77" s="118" t="s">
        <v>5046</v>
      </c>
      <c r="H77" s="35">
        <v>4</v>
      </c>
      <c r="I77" s="38">
        <v>180</v>
      </c>
      <c r="J77" s="39">
        <f t="shared" si="5"/>
        <v>720</v>
      </c>
      <c r="K77" s="349"/>
      <c r="L77" s="47" t="s">
        <v>2642</v>
      </c>
      <c r="M77" s="26"/>
      <c r="N77" s="1782" t="s">
        <v>5039</v>
      </c>
      <c r="O77" s="30">
        <v>46098</v>
      </c>
      <c r="P77" s="27"/>
      <c r="Q77" s="42">
        <v>46101</v>
      </c>
      <c r="R77" s="30">
        <v>46104</v>
      </c>
      <c r="S77" s="375"/>
    </row>
    <row r="78" spans="1:19" s="4" customFormat="1" ht="19.7" customHeight="1">
      <c r="A78" s="35" t="s">
        <v>123</v>
      </c>
      <c r="B78" s="1781" t="s">
        <v>5037</v>
      </c>
      <c r="C78" s="35"/>
      <c r="D78" s="247">
        <f t="shared" si="4"/>
        <v>55</v>
      </c>
      <c r="E78" s="27" t="s">
        <v>3969</v>
      </c>
      <c r="F78" s="27" t="s">
        <v>3969</v>
      </c>
      <c r="G78" s="118" t="s">
        <v>5047</v>
      </c>
      <c r="H78" s="35">
        <v>1</v>
      </c>
      <c r="I78" s="38">
        <v>2993</v>
      </c>
      <c r="J78" s="39">
        <f t="shared" si="5"/>
        <v>2993</v>
      </c>
      <c r="K78" s="349"/>
      <c r="L78" s="47" t="s">
        <v>5048</v>
      </c>
      <c r="M78" s="26"/>
      <c r="N78" s="1782" t="s">
        <v>5039</v>
      </c>
      <c r="O78" s="30">
        <v>46098</v>
      </c>
      <c r="P78" s="27"/>
      <c r="Q78" s="42">
        <v>46101</v>
      </c>
      <c r="R78" s="30">
        <v>46104</v>
      </c>
      <c r="S78" s="375"/>
    </row>
    <row r="79" spans="1:19" s="4" customFormat="1" ht="19.7" customHeight="1">
      <c r="A79" s="35" t="s">
        <v>123</v>
      </c>
      <c r="B79" s="1781" t="s">
        <v>5037</v>
      </c>
      <c r="C79" s="35"/>
      <c r="D79" s="247">
        <f t="shared" si="4"/>
        <v>56</v>
      </c>
      <c r="E79" s="27" t="s">
        <v>3969</v>
      </c>
      <c r="F79" s="27" t="s">
        <v>3969</v>
      </c>
      <c r="G79" s="118" t="s">
        <v>1232</v>
      </c>
      <c r="H79" s="35">
        <v>2</v>
      </c>
      <c r="I79" s="38">
        <v>84</v>
      </c>
      <c r="J79" s="39">
        <f t="shared" si="5"/>
        <v>168</v>
      </c>
      <c r="K79" s="349"/>
      <c r="L79" s="47" t="s">
        <v>5049</v>
      </c>
      <c r="M79" s="26"/>
      <c r="N79" s="1782" t="s">
        <v>5039</v>
      </c>
      <c r="O79" s="30">
        <v>46098</v>
      </c>
      <c r="P79" s="27"/>
      <c r="Q79" s="42">
        <v>46101</v>
      </c>
      <c r="R79" s="30">
        <v>46104</v>
      </c>
      <c r="S79" s="375"/>
    </row>
    <row r="80" spans="1:19" s="4" customFormat="1" ht="19.7" customHeight="1">
      <c r="A80" s="35" t="s">
        <v>123</v>
      </c>
      <c r="B80" s="1781" t="s">
        <v>5037</v>
      </c>
      <c r="C80" s="35"/>
      <c r="D80" s="247">
        <f t="shared" si="4"/>
        <v>57</v>
      </c>
      <c r="E80" s="27" t="s">
        <v>3969</v>
      </c>
      <c r="F80" s="27" t="s">
        <v>3969</v>
      </c>
      <c r="G80" s="118" t="s">
        <v>5050</v>
      </c>
      <c r="H80" s="35">
        <v>2</v>
      </c>
      <c r="I80" s="38">
        <v>127</v>
      </c>
      <c r="J80" s="39">
        <f t="shared" si="5"/>
        <v>254</v>
      </c>
      <c r="K80" s="349"/>
      <c r="L80" s="47" t="s">
        <v>5051</v>
      </c>
      <c r="M80" s="26"/>
      <c r="N80" s="1782" t="s">
        <v>5039</v>
      </c>
      <c r="O80" s="30">
        <v>46098</v>
      </c>
      <c r="P80" s="27"/>
      <c r="Q80" s="42">
        <v>46101</v>
      </c>
      <c r="R80" s="30">
        <v>46104</v>
      </c>
      <c r="S80" s="375"/>
    </row>
    <row r="81" spans="1:19" s="4" customFormat="1" ht="19.7" customHeight="1">
      <c r="A81" s="35" t="s">
        <v>123</v>
      </c>
      <c r="B81" s="1781" t="s">
        <v>5037</v>
      </c>
      <c r="C81" s="35"/>
      <c r="D81" s="856">
        <f t="shared" si="4"/>
        <v>58</v>
      </c>
      <c r="E81" s="1208" t="s">
        <v>175</v>
      </c>
      <c r="F81" s="1208" t="s">
        <v>175</v>
      </c>
      <c r="G81" s="1740" t="s">
        <v>5052</v>
      </c>
      <c r="H81" s="1783">
        <v>1</v>
      </c>
      <c r="I81" s="858">
        <v>2330</v>
      </c>
      <c r="J81" s="858">
        <f t="shared" si="5"/>
        <v>2330</v>
      </c>
      <c r="K81" s="1784"/>
      <c r="L81" s="907" t="s">
        <v>5053</v>
      </c>
      <c r="M81" s="26"/>
      <c r="N81" s="1782" t="s">
        <v>5039</v>
      </c>
      <c r="O81" s="30">
        <v>46098</v>
      </c>
      <c r="P81" s="27"/>
      <c r="Q81" s="42">
        <v>46101</v>
      </c>
      <c r="R81" s="30">
        <v>46104</v>
      </c>
      <c r="S81" s="375"/>
    </row>
    <row r="82" spans="1:19" s="4" customFormat="1" ht="19.7" customHeight="1">
      <c r="D82" s="27"/>
      <c r="E82" s="27"/>
      <c r="F82" s="27"/>
      <c r="G82" s="1768"/>
      <c r="H82" s="26"/>
      <c r="I82" s="26"/>
      <c r="J82" s="26"/>
      <c r="K82" s="28"/>
      <c r="L82" s="26"/>
      <c r="M82" s="26"/>
      <c r="N82" s="26"/>
      <c r="O82" s="30"/>
      <c r="P82" s="27"/>
      <c r="Q82" s="26"/>
      <c r="R82" s="30"/>
      <c r="S82" s="375"/>
    </row>
    <row r="83" spans="1:19" s="4" customFormat="1" ht="19.7" customHeight="1">
      <c r="D83" s="27"/>
      <c r="E83" s="27"/>
      <c r="F83" s="27"/>
      <c r="G83" s="1768"/>
      <c r="H83" s="26"/>
      <c r="I83" s="26"/>
      <c r="K83" s="28"/>
      <c r="L83" s="26"/>
      <c r="M83" s="26"/>
      <c r="N83" s="26"/>
      <c r="O83" s="30"/>
      <c r="P83" s="27"/>
      <c r="Q83" s="26"/>
      <c r="R83" s="30"/>
      <c r="S83" s="375"/>
    </row>
    <row r="84" spans="1:19" s="4" customFormat="1" ht="19.7" customHeight="1">
      <c r="D84" s="27"/>
      <c r="E84" s="27"/>
      <c r="F84" s="27"/>
      <c r="G84" s="443">
        <f>SUM(J72:J83)</f>
        <v>22598</v>
      </c>
      <c r="H84" s="26"/>
      <c r="I84" s="26"/>
      <c r="J84" s="28"/>
      <c r="K84" s="28"/>
      <c r="L84" s="26"/>
      <c r="M84" s="26"/>
      <c r="N84" s="26"/>
      <c r="O84" s="30"/>
      <c r="P84" s="27"/>
      <c r="Q84" s="26"/>
      <c r="R84" s="30"/>
      <c r="S84" s="375"/>
    </row>
    <row r="85" spans="1:19" s="4" customFormat="1" ht="19.7" customHeight="1">
      <c r="D85" s="27"/>
      <c r="E85" s="27"/>
      <c r="F85" s="27"/>
      <c r="G85" s="192"/>
      <c r="H85" s="26"/>
      <c r="I85" s="26"/>
      <c r="J85" s="28"/>
      <c r="K85" s="28"/>
      <c r="L85" s="26"/>
      <c r="M85" s="26"/>
      <c r="N85" s="26"/>
      <c r="O85" s="30"/>
      <c r="P85" s="27"/>
      <c r="Q85" s="26"/>
      <c r="R85" s="30"/>
      <c r="S85" s="375"/>
    </row>
    <row r="86" spans="1:19" s="4" customFormat="1" ht="19.7" customHeight="1">
      <c r="D86" s="27"/>
      <c r="E86" s="27"/>
      <c r="F86" s="27"/>
      <c r="G86" s="192"/>
      <c r="H86" s="26"/>
      <c r="I86" s="26"/>
      <c r="J86" s="28"/>
      <c r="K86" s="28"/>
      <c r="L86" s="26"/>
      <c r="M86" s="26"/>
      <c r="N86" s="26"/>
      <c r="O86" s="30"/>
      <c r="P86" s="27"/>
      <c r="Q86" s="26"/>
      <c r="R86" s="30"/>
      <c r="S86" s="375"/>
    </row>
    <row r="87" spans="1:19" s="4" customFormat="1" ht="19.7" customHeight="1">
      <c r="D87" s="27"/>
      <c r="E87" s="432" t="s">
        <v>5054</v>
      </c>
      <c r="F87" s="433"/>
      <c r="G87" s="434"/>
      <c r="H87" s="26"/>
      <c r="I87" s="26"/>
      <c r="J87" s="28"/>
      <c r="K87" s="28"/>
      <c r="L87" s="26"/>
      <c r="M87" s="26"/>
      <c r="N87" s="26"/>
      <c r="O87" s="30"/>
      <c r="P87" s="27"/>
      <c r="Q87" s="26"/>
      <c r="R87" s="30"/>
      <c r="S87" s="375"/>
    </row>
    <row r="88" spans="1:19" s="4" customFormat="1" ht="19.7" customHeight="1">
      <c r="A88" s="35" t="s">
        <v>123</v>
      </c>
      <c r="B88" s="1785" t="s">
        <v>5055</v>
      </c>
      <c r="C88" s="26"/>
      <c r="D88" s="247">
        <f>+D81+1</f>
        <v>59</v>
      </c>
      <c r="E88" s="27" t="s">
        <v>3969</v>
      </c>
      <c r="F88" s="27" t="s">
        <v>3969</v>
      </c>
      <c r="G88" s="118" t="s">
        <v>5056</v>
      </c>
      <c r="H88" s="197">
        <v>8</v>
      </c>
      <c r="I88" s="333">
        <v>230</v>
      </c>
      <c r="J88" s="39">
        <f>H88*I88</f>
        <v>1840</v>
      </c>
      <c r="K88" s="28"/>
      <c r="L88" s="47" t="s">
        <v>5057</v>
      </c>
      <c r="M88" s="26"/>
      <c r="N88" s="1786" t="s">
        <v>5058</v>
      </c>
      <c r="O88" s="30">
        <v>46107</v>
      </c>
      <c r="P88" s="27"/>
      <c r="Q88" s="42">
        <v>46113</v>
      </c>
      <c r="R88" s="30">
        <v>46114</v>
      </c>
      <c r="S88" s="375"/>
    </row>
    <row r="89" spans="1:19" s="4" customFormat="1" ht="19.7" customHeight="1">
      <c r="A89" s="35" t="s">
        <v>123</v>
      </c>
      <c r="B89" s="1785" t="s">
        <v>5055</v>
      </c>
      <c r="C89" s="26"/>
      <c r="D89" s="247">
        <f>+D88+1</f>
        <v>60</v>
      </c>
      <c r="E89" s="27" t="s">
        <v>3969</v>
      </c>
      <c r="F89" s="27" t="s">
        <v>3969</v>
      </c>
      <c r="G89" s="118" t="s">
        <v>5059</v>
      </c>
      <c r="H89" s="197">
        <v>1</v>
      </c>
      <c r="I89" s="333">
        <v>740</v>
      </c>
      <c r="J89" s="39">
        <f>H89*I89</f>
        <v>740</v>
      </c>
      <c r="K89" s="28"/>
      <c r="L89" s="47" t="s">
        <v>5060</v>
      </c>
      <c r="M89" s="26"/>
      <c r="N89" s="1786" t="s">
        <v>5058</v>
      </c>
      <c r="O89" s="30">
        <v>46107</v>
      </c>
      <c r="P89" s="27"/>
      <c r="Q89" s="42">
        <v>46113</v>
      </c>
      <c r="R89" s="30">
        <v>46114</v>
      </c>
      <c r="S89" s="375"/>
    </row>
    <row r="90" spans="1:19" s="4" customFormat="1" ht="19.7" customHeight="1">
      <c r="A90" s="35" t="s">
        <v>123</v>
      </c>
      <c r="B90" s="1785" t="s">
        <v>5055</v>
      </c>
      <c r="C90" s="26"/>
      <c r="D90" s="247">
        <f>+D89+1</f>
        <v>61</v>
      </c>
      <c r="E90" s="27" t="s">
        <v>3969</v>
      </c>
      <c r="F90" s="27" t="s">
        <v>3969</v>
      </c>
      <c r="G90" s="118" t="s">
        <v>5038</v>
      </c>
      <c r="H90" s="197">
        <v>1</v>
      </c>
      <c r="I90" s="333">
        <v>1580</v>
      </c>
      <c r="J90" s="39">
        <f>H90*I90</f>
        <v>1580</v>
      </c>
      <c r="K90" s="28"/>
      <c r="L90" s="47" t="s">
        <v>5061</v>
      </c>
      <c r="M90" s="26"/>
      <c r="N90" s="1786" t="s">
        <v>5058</v>
      </c>
      <c r="O90" s="30">
        <v>46107</v>
      </c>
      <c r="P90" s="27"/>
      <c r="Q90" s="42">
        <v>46113</v>
      </c>
      <c r="R90" s="30">
        <v>46114</v>
      </c>
      <c r="S90" s="375"/>
    </row>
    <row r="91" spans="1:19" s="4" customFormat="1" ht="19.7" customHeight="1">
      <c r="A91" s="35" t="s">
        <v>123</v>
      </c>
      <c r="B91" s="1785" t="s">
        <v>5055</v>
      </c>
      <c r="D91" s="247">
        <f>+D90+1</f>
        <v>62</v>
      </c>
      <c r="E91" s="27" t="s">
        <v>3969</v>
      </c>
      <c r="F91" s="27" t="s">
        <v>3969</v>
      </c>
      <c r="G91" s="118" t="s">
        <v>5040</v>
      </c>
      <c r="H91" s="197">
        <v>2</v>
      </c>
      <c r="I91" s="333">
        <v>178</v>
      </c>
      <c r="J91" s="39">
        <f>H91*I91</f>
        <v>356</v>
      </c>
      <c r="K91" s="28"/>
      <c r="L91" s="47" t="s">
        <v>5062</v>
      </c>
      <c r="M91" s="26"/>
      <c r="N91" s="1786" t="s">
        <v>5058</v>
      </c>
      <c r="O91" s="30">
        <v>46107</v>
      </c>
      <c r="P91" s="27"/>
      <c r="Q91" s="42">
        <v>46113</v>
      </c>
      <c r="R91" s="30">
        <v>46114</v>
      </c>
      <c r="S91" s="375"/>
    </row>
    <row r="92" spans="1:19" s="4" customFormat="1" ht="19.7" customHeight="1">
      <c r="A92" s="35" t="s">
        <v>200</v>
      </c>
      <c r="B92" s="1785" t="s">
        <v>5055</v>
      </c>
      <c r="C92" s="26"/>
      <c r="D92" s="247">
        <f>+D91+1</f>
        <v>63</v>
      </c>
      <c r="E92" s="38" t="s">
        <v>174</v>
      </c>
      <c r="F92" s="27" t="s">
        <v>3969</v>
      </c>
      <c r="G92" s="118" t="s">
        <v>5063</v>
      </c>
      <c r="H92" s="197">
        <v>1</v>
      </c>
      <c r="I92" s="333">
        <v>14784</v>
      </c>
      <c r="J92" s="39">
        <f>H92*I92</f>
        <v>14784</v>
      </c>
      <c r="K92" s="28"/>
      <c r="L92" s="47" t="s">
        <v>5064</v>
      </c>
      <c r="M92" s="26"/>
      <c r="N92" s="1786" t="s">
        <v>5058</v>
      </c>
      <c r="O92" s="30">
        <v>46107</v>
      </c>
      <c r="P92" s="27"/>
      <c r="Q92" s="42">
        <v>46113</v>
      </c>
      <c r="R92" s="30">
        <v>46114</v>
      </c>
      <c r="S92" s="375"/>
    </row>
    <row r="93" spans="1:19" s="4" customFormat="1" ht="19.7" customHeight="1">
      <c r="A93" s="35" t="s">
        <v>123</v>
      </c>
      <c r="B93" s="1785" t="s">
        <v>5055</v>
      </c>
      <c r="D93" s="247">
        <f t="shared" ref="D93:D102" si="6">+D92+1</f>
        <v>64</v>
      </c>
      <c r="E93" s="27" t="s">
        <v>385</v>
      </c>
      <c r="F93" s="27" t="s">
        <v>3969</v>
      </c>
      <c r="G93" s="1141" t="s">
        <v>5065</v>
      </c>
      <c r="H93" s="197">
        <v>16</v>
      </c>
      <c r="I93" s="197">
        <v>109</v>
      </c>
      <c r="J93" s="39">
        <f t="shared" ref="J93:J102" si="7">H93*I93</f>
        <v>1744</v>
      </c>
      <c r="K93" s="28"/>
      <c r="L93" s="47" t="s">
        <v>5066</v>
      </c>
      <c r="M93" s="26"/>
      <c r="N93" s="1786" t="s">
        <v>5058</v>
      </c>
      <c r="O93" s="30">
        <v>46107</v>
      </c>
      <c r="P93" s="27"/>
      <c r="Q93" s="42">
        <v>46113</v>
      </c>
      <c r="R93" s="30">
        <v>46114</v>
      </c>
      <c r="S93" s="375"/>
    </row>
    <row r="94" spans="1:19" s="4" customFormat="1" ht="19.7" customHeight="1">
      <c r="A94" s="35" t="s">
        <v>123</v>
      </c>
      <c r="B94" s="1785" t="s">
        <v>5055</v>
      </c>
      <c r="D94" s="247">
        <f t="shared" si="6"/>
        <v>65</v>
      </c>
      <c r="E94" s="27" t="s">
        <v>3969</v>
      </c>
      <c r="F94" s="27" t="s">
        <v>3969</v>
      </c>
      <c r="G94" s="1141" t="s">
        <v>5067</v>
      </c>
      <c r="H94" s="197">
        <v>2</v>
      </c>
      <c r="I94" s="197">
        <v>855</v>
      </c>
      <c r="J94" s="39">
        <f t="shared" si="7"/>
        <v>1710</v>
      </c>
      <c r="K94" s="28"/>
      <c r="L94" s="47" t="s">
        <v>5068</v>
      </c>
      <c r="M94" s="26"/>
      <c r="N94" s="1786" t="s">
        <v>5058</v>
      </c>
      <c r="O94" s="30">
        <v>46107</v>
      </c>
      <c r="P94" s="27"/>
      <c r="Q94" s="42">
        <v>46113</v>
      </c>
      <c r="R94" s="30">
        <v>46114</v>
      </c>
      <c r="S94" s="375"/>
    </row>
    <row r="95" spans="1:19" s="4" customFormat="1" ht="19.7" customHeight="1">
      <c r="A95" s="35" t="s">
        <v>123</v>
      </c>
      <c r="B95" s="1785" t="s">
        <v>5055</v>
      </c>
      <c r="D95" s="247">
        <f t="shared" si="6"/>
        <v>66</v>
      </c>
      <c r="E95" s="27" t="s">
        <v>3969</v>
      </c>
      <c r="F95" s="27" t="s">
        <v>3969</v>
      </c>
      <c r="G95" s="1141" t="s">
        <v>5069</v>
      </c>
      <c r="H95" s="197">
        <v>2</v>
      </c>
      <c r="I95" s="197">
        <v>1075</v>
      </c>
      <c r="J95" s="39">
        <f t="shared" si="7"/>
        <v>2150</v>
      </c>
      <c r="K95" s="28"/>
      <c r="L95" s="47" t="s">
        <v>5070</v>
      </c>
      <c r="M95" s="26"/>
      <c r="N95" s="1786" t="s">
        <v>5058</v>
      </c>
      <c r="O95" s="30">
        <v>46107</v>
      </c>
      <c r="P95" s="27"/>
      <c r="Q95" s="42">
        <v>46113</v>
      </c>
      <c r="R95" s="30">
        <v>46114</v>
      </c>
      <c r="S95" s="375"/>
    </row>
    <row r="96" spans="1:19" s="4" customFormat="1" ht="19.7" customHeight="1">
      <c r="A96" s="35" t="s">
        <v>123</v>
      </c>
      <c r="B96" s="1785" t="s">
        <v>5055</v>
      </c>
      <c r="D96" s="247">
        <f t="shared" si="6"/>
        <v>67</v>
      </c>
      <c r="E96" s="27" t="s">
        <v>3969</v>
      </c>
      <c r="F96" s="27" t="s">
        <v>3969</v>
      </c>
      <c r="G96" s="1141" t="s">
        <v>5071</v>
      </c>
      <c r="H96" s="197">
        <v>2</v>
      </c>
      <c r="I96" s="197">
        <v>292</v>
      </c>
      <c r="J96" s="39">
        <f t="shared" si="7"/>
        <v>584</v>
      </c>
      <c r="K96" s="28"/>
      <c r="L96" s="47" t="s">
        <v>5072</v>
      </c>
      <c r="M96" s="26"/>
      <c r="N96" s="1786" t="s">
        <v>5058</v>
      </c>
      <c r="O96" s="30">
        <v>46107</v>
      </c>
      <c r="P96" s="27"/>
      <c r="Q96" s="42">
        <v>46113</v>
      </c>
      <c r="R96" s="30">
        <v>46114</v>
      </c>
      <c r="S96" s="375"/>
    </row>
    <row r="97" spans="1:19" s="4" customFormat="1" ht="19.7" customHeight="1">
      <c r="A97" s="35" t="s">
        <v>123</v>
      </c>
      <c r="B97" s="1785" t="s">
        <v>5055</v>
      </c>
      <c r="D97" s="247">
        <f t="shared" si="6"/>
        <v>68</v>
      </c>
      <c r="E97" s="27" t="s">
        <v>3969</v>
      </c>
      <c r="F97" s="27" t="s">
        <v>3969</v>
      </c>
      <c r="G97" s="1141" t="s">
        <v>5073</v>
      </c>
      <c r="H97" s="197">
        <v>2</v>
      </c>
      <c r="I97" s="197">
        <v>200</v>
      </c>
      <c r="J97" s="39">
        <f t="shared" si="7"/>
        <v>400</v>
      </c>
      <c r="K97" s="28"/>
      <c r="L97" s="47" t="s">
        <v>5072</v>
      </c>
      <c r="M97" s="26"/>
      <c r="N97" s="1786" t="s">
        <v>5058</v>
      </c>
      <c r="O97" s="30">
        <v>46107</v>
      </c>
      <c r="P97" s="27"/>
      <c r="Q97" s="42">
        <v>46113</v>
      </c>
      <c r="R97" s="30">
        <v>46114</v>
      </c>
      <c r="S97" s="375"/>
    </row>
    <row r="98" spans="1:19" s="4" customFormat="1" ht="19.7" customHeight="1">
      <c r="A98" s="35" t="s">
        <v>123</v>
      </c>
      <c r="B98" s="1785" t="s">
        <v>5055</v>
      </c>
      <c r="D98" s="247">
        <f t="shared" si="6"/>
        <v>69</v>
      </c>
      <c r="E98" s="27" t="s">
        <v>3969</v>
      </c>
      <c r="F98" s="27" t="s">
        <v>3969</v>
      </c>
      <c r="G98" s="1141" t="s">
        <v>2776</v>
      </c>
      <c r="H98" s="197">
        <v>4</v>
      </c>
      <c r="I98" s="197">
        <v>156</v>
      </c>
      <c r="J98" s="39">
        <f t="shared" si="7"/>
        <v>624</v>
      </c>
      <c r="K98" s="28"/>
      <c r="L98" s="47" t="s">
        <v>5074</v>
      </c>
      <c r="M98" s="26"/>
      <c r="N98" s="1786" t="s">
        <v>5058</v>
      </c>
      <c r="O98" s="30">
        <v>46107</v>
      </c>
      <c r="P98" s="27"/>
      <c r="Q98" s="42">
        <v>46113</v>
      </c>
      <c r="R98" s="30">
        <v>46114</v>
      </c>
      <c r="S98" s="375"/>
    </row>
    <row r="99" spans="1:19" s="4" customFormat="1" ht="19.7" customHeight="1">
      <c r="A99" s="35" t="s">
        <v>123</v>
      </c>
      <c r="B99" s="1785" t="s">
        <v>5055</v>
      </c>
      <c r="D99" s="247">
        <f t="shared" si="6"/>
        <v>70</v>
      </c>
      <c r="E99" s="27" t="s">
        <v>3969</v>
      </c>
      <c r="F99" s="27" t="s">
        <v>3969</v>
      </c>
      <c r="G99" s="1141" t="s">
        <v>1270</v>
      </c>
      <c r="H99" s="197">
        <v>10</v>
      </c>
      <c r="I99" s="197">
        <v>115</v>
      </c>
      <c r="J99" s="39">
        <f t="shared" si="7"/>
        <v>1150</v>
      </c>
      <c r="K99" s="28"/>
      <c r="L99" s="47" t="s">
        <v>5075</v>
      </c>
      <c r="M99" s="26"/>
      <c r="N99" s="1786" t="s">
        <v>5058</v>
      </c>
      <c r="O99" s="30">
        <v>46107</v>
      </c>
      <c r="P99" s="27"/>
      <c r="Q99" s="42">
        <v>46113</v>
      </c>
      <c r="R99" s="30">
        <v>46114</v>
      </c>
      <c r="S99" s="375"/>
    </row>
    <row r="100" spans="1:19" s="4" customFormat="1" ht="19.7" customHeight="1">
      <c r="A100" s="35" t="s">
        <v>123</v>
      </c>
      <c r="B100" s="1785" t="s">
        <v>5055</v>
      </c>
      <c r="D100" s="247">
        <f t="shared" si="6"/>
        <v>71</v>
      </c>
      <c r="E100" s="27" t="s">
        <v>3969</v>
      </c>
      <c r="F100" s="27" t="s">
        <v>3969</v>
      </c>
      <c r="G100" s="118" t="s">
        <v>5046</v>
      </c>
      <c r="H100" s="197">
        <v>4</v>
      </c>
      <c r="I100" s="333">
        <v>180</v>
      </c>
      <c r="J100" s="39">
        <f t="shared" si="7"/>
        <v>720</v>
      </c>
      <c r="K100" s="28"/>
      <c r="L100" s="47" t="s">
        <v>5076</v>
      </c>
      <c r="M100" s="26"/>
      <c r="N100" s="1786" t="s">
        <v>5058</v>
      </c>
      <c r="O100" s="30">
        <v>46107</v>
      </c>
      <c r="P100" s="27"/>
      <c r="Q100" s="42">
        <v>46113</v>
      </c>
      <c r="R100" s="30">
        <v>46114</v>
      </c>
      <c r="S100" s="375"/>
    </row>
    <row r="101" spans="1:19" s="4" customFormat="1" ht="19.7" customHeight="1">
      <c r="A101" s="35" t="s">
        <v>123</v>
      </c>
      <c r="B101" s="1785" t="s">
        <v>5055</v>
      </c>
      <c r="D101" s="247">
        <f t="shared" si="6"/>
        <v>72</v>
      </c>
      <c r="E101" s="27" t="s">
        <v>3969</v>
      </c>
      <c r="F101" s="27" t="s">
        <v>3969</v>
      </c>
      <c r="G101" s="1141" t="s">
        <v>2781</v>
      </c>
      <c r="H101" s="197">
        <v>10</v>
      </c>
      <c r="I101" s="197">
        <v>57</v>
      </c>
      <c r="J101" s="39">
        <f t="shared" si="7"/>
        <v>570</v>
      </c>
      <c r="K101" s="28"/>
      <c r="L101" s="47" t="s">
        <v>5077</v>
      </c>
      <c r="M101" s="26"/>
      <c r="N101" s="1786" t="s">
        <v>5058</v>
      </c>
      <c r="O101" s="30">
        <v>46107</v>
      </c>
      <c r="P101" s="27"/>
      <c r="Q101" s="42">
        <v>46113</v>
      </c>
      <c r="R101" s="30">
        <v>46114</v>
      </c>
      <c r="S101" s="375"/>
    </row>
    <row r="102" spans="1:19" s="4" customFormat="1" ht="19.7" customHeight="1">
      <c r="A102" s="35" t="s">
        <v>200</v>
      </c>
      <c r="B102" s="1785" t="s">
        <v>5055</v>
      </c>
      <c r="C102" s="26"/>
      <c r="D102" s="247">
        <f t="shared" si="6"/>
        <v>73</v>
      </c>
      <c r="E102" s="38" t="s">
        <v>174</v>
      </c>
      <c r="F102" s="27" t="s">
        <v>3969</v>
      </c>
      <c r="G102" s="1141" t="s">
        <v>5078</v>
      </c>
      <c r="H102" s="197">
        <v>1</v>
      </c>
      <c r="I102" s="197">
        <v>6641</v>
      </c>
      <c r="J102" s="39">
        <f t="shared" si="7"/>
        <v>6641</v>
      </c>
      <c r="K102" s="28"/>
      <c r="L102" s="47" t="s">
        <v>5079</v>
      </c>
      <c r="M102" s="26"/>
      <c r="N102" s="1786" t="s">
        <v>5058</v>
      </c>
      <c r="O102" s="30">
        <v>46107</v>
      </c>
      <c r="P102" s="27"/>
      <c r="Q102" s="42">
        <v>46113</v>
      </c>
      <c r="R102" s="30">
        <v>46114</v>
      </c>
      <c r="S102" s="375"/>
    </row>
    <row r="103" spans="1:19" s="4" customFormat="1" ht="19.7" customHeight="1">
      <c r="D103" s="27"/>
      <c r="E103" s="27"/>
      <c r="F103" s="27"/>
      <c r="G103" s="192"/>
      <c r="H103" s="26"/>
      <c r="I103" s="26"/>
      <c r="J103" s="28"/>
      <c r="K103" s="28"/>
      <c r="L103" s="26"/>
      <c r="M103" s="26"/>
      <c r="N103" s="26"/>
      <c r="O103" s="30"/>
      <c r="P103" s="27"/>
      <c r="Q103" s="26"/>
      <c r="R103" s="30"/>
      <c r="S103" s="375"/>
    </row>
    <row r="104" spans="1:19" s="4" customFormat="1" ht="19.7" customHeight="1">
      <c r="D104" s="27"/>
      <c r="E104" s="27"/>
      <c r="F104" s="27"/>
      <c r="G104" s="192"/>
      <c r="H104" s="26"/>
      <c r="I104" s="26"/>
      <c r="J104" s="28"/>
      <c r="K104" s="28"/>
      <c r="L104" s="26"/>
      <c r="M104" s="26"/>
      <c r="N104" s="26"/>
      <c r="O104" s="30"/>
      <c r="P104" s="27"/>
      <c r="Q104" s="26"/>
      <c r="R104" s="30"/>
      <c r="S104" s="375"/>
    </row>
    <row r="105" spans="1:19" s="4" customFormat="1" ht="19.7" customHeight="1">
      <c r="D105" s="27"/>
      <c r="E105" s="27"/>
      <c r="F105" s="27"/>
      <c r="G105" s="443">
        <f>SUM(J88:J104)</f>
        <v>35593</v>
      </c>
      <c r="H105" s="26"/>
      <c r="I105" s="26"/>
      <c r="J105" s="28"/>
      <c r="K105" s="28"/>
      <c r="L105" s="26"/>
      <c r="M105" s="26"/>
      <c r="N105" s="26"/>
      <c r="O105" s="30"/>
      <c r="P105" s="27"/>
      <c r="Q105" s="26"/>
      <c r="R105" s="30"/>
      <c r="S105" s="375"/>
    </row>
    <row r="106" spans="1:19" s="4" customFormat="1" ht="19.7" customHeight="1">
      <c r="D106" s="27"/>
      <c r="E106" s="27"/>
      <c r="F106" s="27"/>
      <c r="G106" s="192"/>
      <c r="H106" s="26"/>
      <c r="I106" s="26"/>
      <c r="J106" s="28"/>
      <c r="K106" s="28"/>
      <c r="L106" s="26"/>
      <c r="M106" s="26"/>
      <c r="N106" s="26"/>
      <c r="O106" s="30"/>
      <c r="P106" s="27"/>
      <c r="Q106" s="26"/>
      <c r="R106" s="30"/>
      <c r="S106" s="375"/>
    </row>
    <row r="107" spans="1:19" s="4" customFormat="1" ht="19.7" customHeight="1">
      <c r="D107" s="27"/>
      <c r="E107" s="27"/>
      <c r="F107" s="27"/>
      <c r="G107" s="192"/>
      <c r="H107" s="26"/>
      <c r="I107" s="26"/>
      <c r="J107" s="28"/>
      <c r="K107" s="28"/>
      <c r="L107" s="26"/>
      <c r="M107" s="26"/>
      <c r="N107" s="26"/>
      <c r="O107" s="30"/>
      <c r="P107" s="27"/>
      <c r="Q107" s="26"/>
      <c r="R107" s="30"/>
      <c r="S107" s="375"/>
    </row>
    <row r="108" spans="1:19" s="4" customFormat="1" ht="19.7" customHeight="1">
      <c r="D108" s="27"/>
      <c r="E108" s="27"/>
      <c r="F108" s="27"/>
      <c r="G108" s="192"/>
      <c r="H108" s="26"/>
      <c r="I108" s="26"/>
      <c r="J108" s="28"/>
      <c r="K108" s="28"/>
      <c r="L108" s="26"/>
      <c r="M108" s="26"/>
      <c r="N108" s="26"/>
      <c r="O108" s="30"/>
      <c r="P108" s="27"/>
      <c r="Q108" s="26"/>
      <c r="R108" s="30"/>
      <c r="S108" s="375"/>
    </row>
  </sheetData>
  <autoFilter ref="D8:Q67" xr:uid="{11C338CE-070E-48A3-94E5-F1AB9FDD5BC1}"/>
  <mergeCells count="11">
    <mergeCell ref="D6:F6"/>
    <mergeCell ref="E9:G9"/>
    <mergeCell ref="E48:G48"/>
    <mergeCell ref="E71:G71"/>
    <mergeCell ref="E87:G87"/>
    <mergeCell ref="D2:F2"/>
    <mergeCell ref="I2:K2"/>
    <mergeCell ref="D3:F3"/>
    <mergeCell ref="D4:F4"/>
    <mergeCell ref="I4:I5"/>
    <mergeCell ref="D5:F5"/>
  </mergeCells>
  <phoneticPr fontId="2"/>
  <pageMargins left="0" right="0" top="0" bottom="0" header="0" footer="0"/>
  <pageSetup paperSize="8" scale="65"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A93F-F98B-477D-A259-82448AAB97EF}">
  <dimension ref="B2:Q53"/>
  <sheetViews>
    <sheetView zoomScale="85" zoomScaleNormal="85" workbookViewId="0">
      <pane xSplit="10" ySplit="8" topLeftCell="K9" activePane="bottomRight" state="frozen"/>
      <selection pane="topRight" activeCell="K1" sqref="K1"/>
      <selection pane="bottomLeft" activeCell="A9" sqref="A9"/>
      <selection pane="bottomRight" activeCell="E6" sqref="E6"/>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738" t="s">
        <v>5080</v>
      </c>
      <c r="G2" s="5" t="s">
        <v>2</v>
      </c>
      <c r="H2" s="6"/>
      <c r="I2" s="7"/>
      <c r="J2" s="8">
        <f>SUM(H:H)</f>
        <v>318936</v>
      </c>
    </row>
    <row r="3" spans="2:17" ht="20.100000000000001" customHeight="1">
      <c r="B3" s="2" t="s">
        <v>3</v>
      </c>
      <c r="C3" s="2"/>
      <c r="D3" s="2"/>
      <c r="E3" s="738" t="s">
        <v>5081</v>
      </c>
    </row>
    <row r="4" spans="2:17" ht="20.100000000000001" customHeight="1">
      <c r="B4" s="2" t="s">
        <v>996</v>
      </c>
      <c r="C4" s="2"/>
      <c r="D4" s="2"/>
      <c r="E4" s="13">
        <v>230745</v>
      </c>
    </row>
    <row r="5" spans="2:17" ht="20.100000000000001" customHeight="1">
      <c r="B5" s="2" t="s">
        <v>9</v>
      </c>
      <c r="C5" s="2"/>
      <c r="D5" s="2"/>
      <c r="E5" s="16">
        <v>46098</v>
      </c>
    </row>
    <row r="6" spans="2:17" ht="20.100000000000001" customHeight="1">
      <c r="B6" s="2" t="s">
        <v>10</v>
      </c>
      <c r="C6" s="2"/>
      <c r="D6" s="2"/>
      <c r="E6" s="16">
        <v>46120</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F9*G9</f>
        <v>0</v>
      </c>
      <c r="I9" s="28"/>
      <c r="J9" s="47"/>
      <c r="K9" s="47"/>
      <c r="L9" s="26"/>
      <c r="M9" s="30"/>
      <c r="N9" s="27"/>
      <c r="O9" s="26"/>
      <c r="P9" s="30"/>
      <c r="Q9" s="375"/>
    </row>
    <row r="10" spans="2:17" s="4" customFormat="1" ht="19.7" customHeight="1">
      <c r="B10" s="27">
        <v>17</v>
      </c>
      <c r="C10" s="202"/>
      <c r="D10" s="202"/>
      <c r="E10" s="148" t="s">
        <v>1071</v>
      </c>
      <c r="F10" s="155">
        <v>10</v>
      </c>
      <c r="G10" s="768">
        <v>5000</v>
      </c>
      <c r="H10" s="709">
        <f>F10*G10</f>
        <v>50000</v>
      </c>
      <c r="I10" s="710"/>
      <c r="J10" s="69"/>
      <c r="K10" s="26"/>
      <c r="L10" s="26"/>
      <c r="M10" s="30"/>
      <c r="N10" s="27"/>
      <c r="O10" s="26"/>
      <c r="P10" s="30"/>
      <c r="Q10" s="375"/>
    </row>
    <row r="11" spans="2:17" s="4" customFormat="1" ht="19.7" customHeight="1">
      <c r="B11" s="27">
        <v>17</v>
      </c>
      <c r="C11" s="499"/>
      <c r="D11" s="499"/>
      <c r="E11" s="148" t="s">
        <v>1072</v>
      </c>
      <c r="F11" s="155">
        <v>16</v>
      </c>
      <c r="G11" s="768">
        <v>5000</v>
      </c>
      <c r="H11" s="709">
        <f>F11*G11</f>
        <v>80000</v>
      </c>
      <c r="I11" s="710"/>
      <c r="J11" s="69"/>
      <c r="K11" s="26"/>
      <c r="L11" s="26"/>
      <c r="M11" s="30"/>
      <c r="N11" s="27"/>
      <c r="O11" s="26"/>
      <c r="P11" s="30"/>
      <c r="Q11" s="375"/>
    </row>
    <row r="12" spans="2:17" s="4" customFormat="1" ht="19.7" customHeight="1">
      <c r="B12" s="66"/>
      <c r="C12" s="66"/>
      <c r="D12" s="66"/>
      <c r="E12" s="148"/>
      <c r="F12" s="155"/>
      <c r="G12" s="708">
        <v>0</v>
      </c>
      <c r="H12" s="709">
        <f t="shared" ref="H12:H52" si="0">F12*G12</f>
        <v>0</v>
      </c>
      <c r="I12" s="710"/>
      <c r="J12" s="69"/>
      <c r="K12" s="26"/>
      <c r="L12" s="26"/>
      <c r="M12" s="30"/>
      <c r="N12" s="27"/>
      <c r="O12" s="26"/>
      <c r="P12" s="30"/>
      <c r="Q12" s="375"/>
    </row>
    <row r="13" spans="2:17" s="4" customFormat="1" ht="19.7" customHeight="1">
      <c r="B13" s="66">
        <v>2</v>
      </c>
      <c r="C13" s="202" t="s">
        <v>175</v>
      </c>
      <c r="D13" s="202" t="s">
        <v>175</v>
      </c>
      <c r="E13" s="148" t="s">
        <v>4549</v>
      </c>
      <c r="F13" s="67">
        <v>1</v>
      </c>
      <c r="G13" s="708">
        <v>3170</v>
      </c>
      <c r="H13" s="709">
        <f t="shared" si="0"/>
        <v>3170</v>
      </c>
      <c r="I13" s="710"/>
      <c r="J13" s="69" t="s">
        <v>4550</v>
      </c>
      <c r="K13" s="47" t="s">
        <v>5082</v>
      </c>
      <c r="L13" s="26"/>
      <c r="M13" s="30">
        <v>46069</v>
      </c>
      <c r="N13" s="27"/>
      <c r="O13" s="26"/>
      <c r="P13" s="30">
        <v>46098</v>
      </c>
      <c r="Q13" s="375"/>
    </row>
    <row r="14" spans="2:17" s="4" customFormat="1" ht="19.7" customHeight="1">
      <c r="B14" s="66"/>
      <c r="C14" s="202"/>
      <c r="D14" s="202"/>
      <c r="E14" s="148"/>
      <c r="F14" s="67"/>
      <c r="G14" s="708">
        <v>0</v>
      </c>
      <c r="H14" s="709">
        <f t="shared" si="0"/>
        <v>0</v>
      </c>
      <c r="I14" s="710"/>
      <c r="J14" s="69"/>
      <c r="K14" s="26"/>
      <c r="L14" s="26"/>
      <c r="M14" s="30"/>
      <c r="N14" s="27"/>
      <c r="O14" s="26"/>
      <c r="P14" s="30"/>
      <c r="Q14" s="375"/>
    </row>
    <row r="15" spans="2:17" s="4" customFormat="1" ht="19.7" customHeight="1">
      <c r="B15" s="66">
        <v>2</v>
      </c>
      <c r="C15" s="202" t="s">
        <v>175</v>
      </c>
      <c r="D15" s="202" t="s">
        <v>175</v>
      </c>
      <c r="E15" s="148" t="s">
        <v>5083</v>
      </c>
      <c r="F15" s="67">
        <v>1</v>
      </c>
      <c r="G15" s="708">
        <v>1720</v>
      </c>
      <c r="H15" s="709">
        <f t="shared" si="0"/>
        <v>1720</v>
      </c>
      <c r="I15" s="710"/>
      <c r="J15" s="69" t="s">
        <v>4385</v>
      </c>
      <c r="K15" s="47" t="s">
        <v>5082</v>
      </c>
      <c r="L15" s="26"/>
      <c r="M15" s="30">
        <v>46069</v>
      </c>
      <c r="N15" s="27"/>
      <c r="O15" s="26"/>
      <c r="P15" s="30">
        <v>46098</v>
      </c>
      <c r="Q15" s="375"/>
    </row>
    <row r="16" spans="2:17" s="4" customFormat="1" ht="19.7" customHeight="1">
      <c r="B16" s="66">
        <v>2</v>
      </c>
      <c r="C16" s="202" t="s">
        <v>5084</v>
      </c>
      <c r="D16" s="202" t="s">
        <v>175</v>
      </c>
      <c r="E16" s="148" t="s">
        <v>5085</v>
      </c>
      <c r="F16" s="67">
        <v>1</v>
      </c>
      <c r="G16" s="708">
        <v>1415</v>
      </c>
      <c r="H16" s="709">
        <f t="shared" si="0"/>
        <v>1415</v>
      </c>
      <c r="I16" s="710"/>
      <c r="J16" s="69" t="s">
        <v>5086</v>
      </c>
      <c r="K16" s="47" t="s">
        <v>5082</v>
      </c>
      <c r="L16" s="26"/>
      <c r="M16" s="30">
        <v>46069</v>
      </c>
      <c r="N16" s="27"/>
      <c r="O16" s="26"/>
      <c r="P16" s="30">
        <v>46098</v>
      </c>
      <c r="Q16" s="375"/>
    </row>
    <row r="17" spans="2:17" s="4" customFormat="1" ht="19.7" customHeight="1">
      <c r="B17" s="66">
        <v>2</v>
      </c>
      <c r="C17" s="202" t="s">
        <v>5084</v>
      </c>
      <c r="D17" s="202" t="s">
        <v>175</v>
      </c>
      <c r="E17" s="148" t="s">
        <v>5087</v>
      </c>
      <c r="F17" s="67">
        <v>1</v>
      </c>
      <c r="G17" s="708">
        <v>663</v>
      </c>
      <c r="H17" s="709">
        <f t="shared" si="0"/>
        <v>663</v>
      </c>
      <c r="I17" s="710"/>
      <c r="J17" s="69" t="s">
        <v>5088</v>
      </c>
      <c r="K17" s="47" t="s">
        <v>5082</v>
      </c>
      <c r="L17" s="26"/>
      <c r="M17" s="30">
        <v>46069</v>
      </c>
      <c r="N17" s="27"/>
      <c r="O17" s="26"/>
      <c r="P17" s="30">
        <v>46098</v>
      </c>
      <c r="Q17" s="375"/>
    </row>
    <row r="18" spans="2:17" s="4" customFormat="1" ht="19.7" customHeight="1">
      <c r="B18" s="66">
        <v>2</v>
      </c>
      <c r="C18" s="202" t="s">
        <v>924</v>
      </c>
      <c r="D18" s="202" t="s">
        <v>175</v>
      </c>
      <c r="E18" s="148" t="s">
        <v>1845</v>
      </c>
      <c r="F18" s="67">
        <v>4</v>
      </c>
      <c r="G18" s="708">
        <v>193</v>
      </c>
      <c r="H18" s="709">
        <f t="shared" si="0"/>
        <v>772</v>
      </c>
      <c r="I18" s="710"/>
      <c r="J18" s="69" t="s">
        <v>1846</v>
      </c>
      <c r="K18" s="47" t="s">
        <v>5082</v>
      </c>
      <c r="L18" s="26"/>
      <c r="M18" s="30">
        <v>46069</v>
      </c>
      <c r="N18" s="27"/>
      <c r="O18" s="26"/>
      <c r="P18" s="30">
        <v>46098</v>
      </c>
      <c r="Q18" s="375"/>
    </row>
    <row r="19" spans="2:17" s="4" customFormat="1" ht="19.7" customHeight="1">
      <c r="B19" s="66">
        <v>2</v>
      </c>
      <c r="C19" s="202" t="s">
        <v>175</v>
      </c>
      <c r="D19" s="202" t="s">
        <v>175</v>
      </c>
      <c r="E19" s="148" t="s">
        <v>5089</v>
      </c>
      <c r="F19" s="67">
        <v>1</v>
      </c>
      <c r="G19" s="708">
        <v>290</v>
      </c>
      <c r="H19" s="709">
        <f t="shared" si="0"/>
        <v>290</v>
      </c>
      <c r="I19" s="710"/>
      <c r="J19" s="69" t="s">
        <v>4314</v>
      </c>
      <c r="K19" s="47" t="s">
        <v>5082</v>
      </c>
      <c r="L19" s="26"/>
      <c r="M19" s="30">
        <v>46069</v>
      </c>
      <c r="N19" s="27"/>
      <c r="O19" s="26"/>
      <c r="P19" s="30">
        <v>46098</v>
      </c>
      <c r="Q19" s="375"/>
    </row>
    <row r="20" spans="2:17" s="4" customFormat="1" ht="19.7" customHeight="1">
      <c r="B20" s="66">
        <v>2</v>
      </c>
      <c r="C20" s="202" t="s">
        <v>175</v>
      </c>
      <c r="D20" s="202" t="s">
        <v>175</v>
      </c>
      <c r="E20" s="148" t="s">
        <v>4865</v>
      </c>
      <c r="F20" s="67">
        <v>1</v>
      </c>
      <c r="G20" s="708">
        <v>330</v>
      </c>
      <c r="H20" s="709">
        <f t="shared" si="0"/>
        <v>330</v>
      </c>
      <c r="I20" s="710"/>
      <c r="J20" s="69" t="s">
        <v>4318</v>
      </c>
      <c r="K20" s="47" t="s">
        <v>5082</v>
      </c>
      <c r="L20" s="26"/>
      <c r="M20" s="30">
        <v>46069</v>
      </c>
      <c r="N20" s="27"/>
      <c r="O20" s="26"/>
      <c r="P20" s="30">
        <v>46098</v>
      </c>
      <c r="Q20" s="375"/>
    </row>
    <row r="21" spans="2:17" s="4" customFormat="1" ht="19.7" customHeight="1">
      <c r="B21" s="66">
        <v>2</v>
      </c>
      <c r="C21" s="202" t="s">
        <v>385</v>
      </c>
      <c r="D21" s="202" t="s">
        <v>175</v>
      </c>
      <c r="E21" s="148" t="s">
        <v>5090</v>
      </c>
      <c r="F21" s="67">
        <v>1</v>
      </c>
      <c r="G21" s="708">
        <v>402</v>
      </c>
      <c r="H21" s="709">
        <f t="shared" si="0"/>
        <v>402</v>
      </c>
      <c r="I21" s="710"/>
      <c r="J21" s="69" t="s">
        <v>4316</v>
      </c>
      <c r="K21" s="47" t="s">
        <v>5082</v>
      </c>
      <c r="L21" s="26"/>
      <c r="M21" s="30">
        <v>46069</v>
      </c>
      <c r="N21" s="27"/>
      <c r="O21" s="26"/>
      <c r="P21" s="30">
        <v>46098</v>
      </c>
      <c r="Q21" s="375"/>
    </row>
    <row r="22" spans="2:17" s="4" customFormat="1" ht="19.7" customHeight="1">
      <c r="B22" s="66">
        <v>2</v>
      </c>
      <c r="C22" s="202" t="s">
        <v>175</v>
      </c>
      <c r="D22" s="202" t="s">
        <v>175</v>
      </c>
      <c r="E22" s="148" t="s">
        <v>3392</v>
      </c>
      <c r="F22" s="67">
        <v>1</v>
      </c>
      <c r="G22" s="708">
        <v>880</v>
      </c>
      <c r="H22" s="709">
        <f t="shared" si="0"/>
        <v>880</v>
      </c>
      <c r="I22" s="710"/>
      <c r="J22" s="69" t="s">
        <v>5091</v>
      </c>
      <c r="K22" s="47" t="s">
        <v>5082</v>
      </c>
      <c r="L22" s="26"/>
      <c r="M22" s="30">
        <v>46069</v>
      </c>
      <c r="N22" s="27"/>
      <c r="O22" s="26"/>
      <c r="P22" s="30">
        <v>46098</v>
      </c>
      <c r="Q22" s="375"/>
    </row>
    <row r="23" spans="2:17" s="4" customFormat="1" ht="19.7" customHeight="1">
      <c r="B23" s="66">
        <v>2</v>
      </c>
      <c r="C23" s="202" t="s">
        <v>175</v>
      </c>
      <c r="D23" s="202" t="s">
        <v>175</v>
      </c>
      <c r="E23" s="148" t="s">
        <v>5092</v>
      </c>
      <c r="F23" s="67">
        <v>1</v>
      </c>
      <c r="G23" s="708">
        <v>320</v>
      </c>
      <c r="H23" s="709">
        <f t="shared" si="0"/>
        <v>320</v>
      </c>
      <c r="I23" s="710"/>
      <c r="J23" s="69" t="s">
        <v>5093</v>
      </c>
      <c r="K23" s="47" t="s">
        <v>5082</v>
      </c>
      <c r="L23" s="26"/>
      <c r="M23" s="30">
        <v>46069</v>
      </c>
      <c r="N23" s="27"/>
      <c r="O23" s="26"/>
      <c r="P23" s="30">
        <v>46098</v>
      </c>
      <c r="Q23" s="375"/>
    </row>
    <row r="24" spans="2:17" s="4" customFormat="1" ht="19.7" customHeight="1">
      <c r="B24" s="66">
        <v>2</v>
      </c>
      <c r="C24" s="202" t="s">
        <v>385</v>
      </c>
      <c r="D24" s="202" t="s">
        <v>175</v>
      </c>
      <c r="E24" s="148" t="s">
        <v>5094</v>
      </c>
      <c r="F24" s="67">
        <v>4</v>
      </c>
      <c r="G24" s="708">
        <v>17</v>
      </c>
      <c r="H24" s="709">
        <f>F24*G24</f>
        <v>68</v>
      </c>
      <c r="I24" s="710"/>
      <c r="J24" s="69" t="s">
        <v>5095</v>
      </c>
      <c r="K24" s="47" t="s">
        <v>5082</v>
      </c>
      <c r="L24" s="26"/>
      <c r="M24" s="30">
        <v>46069</v>
      </c>
      <c r="N24" s="27"/>
      <c r="O24" s="26"/>
      <c r="P24" s="30">
        <v>46098</v>
      </c>
      <c r="Q24" s="375"/>
    </row>
    <row r="25" spans="2:17" s="4" customFormat="1" ht="19.7" customHeight="1">
      <c r="B25" s="66">
        <v>2</v>
      </c>
      <c r="C25" s="202" t="s">
        <v>175</v>
      </c>
      <c r="D25" s="202" t="s">
        <v>175</v>
      </c>
      <c r="E25" s="148" t="s">
        <v>320</v>
      </c>
      <c r="F25" s="67">
        <v>1</v>
      </c>
      <c r="G25" s="708">
        <v>1030</v>
      </c>
      <c r="H25" s="709">
        <f>F25*G25</f>
        <v>1030</v>
      </c>
      <c r="I25" s="710"/>
      <c r="J25" s="69" t="s">
        <v>5096</v>
      </c>
      <c r="K25" s="47" t="s">
        <v>5082</v>
      </c>
      <c r="L25" s="26"/>
      <c r="M25" s="30">
        <v>46069</v>
      </c>
      <c r="N25" s="27"/>
      <c r="O25" s="26"/>
      <c r="P25" s="30">
        <v>46098</v>
      </c>
      <c r="Q25" s="375"/>
    </row>
    <row r="26" spans="2:17" s="4" customFormat="1" ht="19.7" customHeight="1">
      <c r="B26" s="66">
        <v>2</v>
      </c>
      <c r="C26" s="202" t="s">
        <v>175</v>
      </c>
      <c r="D26" s="202" t="s">
        <v>175</v>
      </c>
      <c r="E26" s="148" t="s">
        <v>5097</v>
      </c>
      <c r="F26" s="67">
        <v>1</v>
      </c>
      <c r="G26" s="708">
        <v>400</v>
      </c>
      <c r="H26" s="709">
        <f>F26*G26</f>
        <v>400</v>
      </c>
      <c r="I26" s="710"/>
      <c r="J26" s="69" t="s">
        <v>5098</v>
      </c>
      <c r="K26" s="47" t="s">
        <v>5082</v>
      </c>
      <c r="L26" s="26"/>
      <c r="M26" s="30">
        <v>46069</v>
      </c>
      <c r="N26" s="27"/>
      <c r="O26" s="26"/>
      <c r="P26" s="30">
        <v>46098</v>
      </c>
      <c r="Q26" s="375"/>
    </row>
    <row r="27" spans="2:17" s="4" customFormat="1" ht="19.7" customHeight="1">
      <c r="B27" s="66">
        <v>2</v>
      </c>
      <c r="C27" s="202" t="s">
        <v>1853</v>
      </c>
      <c r="D27" s="202" t="s">
        <v>175</v>
      </c>
      <c r="E27" s="148" t="s">
        <v>5099</v>
      </c>
      <c r="F27" s="67">
        <v>1</v>
      </c>
      <c r="G27" s="708">
        <v>7393</v>
      </c>
      <c r="H27" s="709">
        <f t="shared" si="0"/>
        <v>7393</v>
      </c>
      <c r="I27" s="710"/>
      <c r="J27" s="148" t="s">
        <v>5100</v>
      </c>
      <c r="K27" s="47" t="s">
        <v>5082</v>
      </c>
      <c r="L27" s="26"/>
      <c r="M27" s="30">
        <v>46069</v>
      </c>
      <c r="N27" s="27"/>
      <c r="O27" s="26"/>
      <c r="P27" s="30">
        <v>46098</v>
      </c>
      <c r="Q27" s="375"/>
    </row>
    <row r="28" spans="2:17" s="4" customFormat="1" ht="19.7" customHeight="1">
      <c r="B28" s="66">
        <v>2</v>
      </c>
      <c r="C28" s="202" t="s">
        <v>1853</v>
      </c>
      <c r="D28" s="202" t="s">
        <v>175</v>
      </c>
      <c r="E28" s="148" t="s">
        <v>5101</v>
      </c>
      <c r="F28" s="67">
        <v>1</v>
      </c>
      <c r="G28" s="708">
        <v>5420</v>
      </c>
      <c r="H28" s="709">
        <f t="shared" si="0"/>
        <v>5420</v>
      </c>
      <c r="I28" s="710"/>
      <c r="J28" s="148" t="s">
        <v>5102</v>
      </c>
      <c r="K28" s="47" t="s">
        <v>5082</v>
      </c>
      <c r="L28" s="26"/>
      <c r="M28" s="30">
        <v>46069</v>
      </c>
      <c r="N28" s="27"/>
      <c r="O28" s="26"/>
      <c r="P28" s="30">
        <v>46098</v>
      </c>
      <c r="Q28" s="375"/>
    </row>
    <row r="29" spans="2:17" s="4" customFormat="1" ht="19.7" customHeight="1">
      <c r="B29" s="66">
        <v>2</v>
      </c>
      <c r="C29" s="202" t="s">
        <v>1853</v>
      </c>
      <c r="D29" s="202" t="s">
        <v>175</v>
      </c>
      <c r="E29" s="148" t="s">
        <v>5103</v>
      </c>
      <c r="F29" s="67">
        <v>1</v>
      </c>
      <c r="G29" s="708">
        <v>11893</v>
      </c>
      <c r="H29" s="709">
        <f t="shared" si="0"/>
        <v>11893</v>
      </c>
      <c r="I29" s="710"/>
      <c r="J29" s="148" t="s">
        <v>5104</v>
      </c>
      <c r="K29" s="47" t="s">
        <v>5082</v>
      </c>
      <c r="L29" s="26"/>
      <c r="M29" s="30">
        <v>46069</v>
      </c>
      <c r="N29" s="27"/>
      <c r="O29" s="26"/>
      <c r="P29" s="30">
        <v>46098</v>
      </c>
      <c r="Q29" s="375"/>
    </row>
    <row r="30" spans="2:17" s="4" customFormat="1" ht="19.7" customHeight="1">
      <c r="B30" s="66">
        <v>2</v>
      </c>
      <c r="C30" s="202" t="s">
        <v>1853</v>
      </c>
      <c r="D30" s="202" t="s">
        <v>175</v>
      </c>
      <c r="E30" s="148" t="s">
        <v>5105</v>
      </c>
      <c r="F30" s="67">
        <v>1</v>
      </c>
      <c r="G30" s="708">
        <v>8378</v>
      </c>
      <c r="H30" s="709">
        <f t="shared" si="0"/>
        <v>8378</v>
      </c>
      <c r="I30" s="710"/>
      <c r="J30" s="148" t="s">
        <v>5106</v>
      </c>
      <c r="K30" s="47" t="s">
        <v>5082</v>
      </c>
      <c r="L30" s="26"/>
      <c r="M30" s="30">
        <v>46069</v>
      </c>
      <c r="N30" s="27"/>
      <c r="O30" s="26"/>
      <c r="P30" s="30">
        <v>46098</v>
      </c>
      <c r="Q30" s="375"/>
    </row>
    <row r="31" spans="2:17" s="4" customFormat="1" ht="19.7" customHeight="1">
      <c r="B31" s="66">
        <v>2</v>
      </c>
      <c r="C31" s="202" t="s">
        <v>1853</v>
      </c>
      <c r="D31" s="202" t="s">
        <v>175</v>
      </c>
      <c r="E31" s="148" t="s">
        <v>5107</v>
      </c>
      <c r="F31" s="67">
        <v>1</v>
      </c>
      <c r="G31" s="708">
        <v>3509</v>
      </c>
      <c r="H31" s="709">
        <f t="shared" si="0"/>
        <v>3509</v>
      </c>
      <c r="I31" s="710"/>
      <c r="J31" s="148" t="s">
        <v>5108</v>
      </c>
      <c r="K31" s="47" t="s">
        <v>5082</v>
      </c>
      <c r="L31" s="26"/>
      <c r="M31" s="30">
        <v>46069</v>
      </c>
      <c r="N31" s="27"/>
      <c r="O31" s="26"/>
      <c r="P31" s="30">
        <v>46098</v>
      </c>
      <c r="Q31" s="375"/>
    </row>
    <row r="32" spans="2:17" s="4" customFormat="1" ht="19.7" customHeight="1">
      <c r="B32" s="66">
        <v>2</v>
      </c>
      <c r="C32" s="202" t="s">
        <v>1853</v>
      </c>
      <c r="D32" s="202" t="s">
        <v>175</v>
      </c>
      <c r="E32" s="148" t="s">
        <v>5109</v>
      </c>
      <c r="F32" s="67">
        <v>1</v>
      </c>
      <c r="G32" s="708">
        <v>9689</v>
      </c>
      <c r="H32" s="709">
        <f t="shared" si="0"/>
        <v>9689</v>
      </c>
      <c r="I32" s="710"/>
      <c r="J32" s="148" t="s">
        <v>5110</v>
      </c>
      <c r="K32" s="47" t="s">
        <v>5082</v>
      </c>
      <c r="L32" s="26"/>
      <c r="M32" s="30">
        <v>46069</v>
      </c>
      <c r="N32" s="27"/>
      <c r="O32" s="26"/>
      <c r="P32" s="30">
        <v>46098</v>
      </c>
      <c r="Q32" s="375"/>
    </row>
    <row r="33" spans="2:17" s="4" customFormat="1" ht="19.7" customHeight="1">
      <c r="B33" s="66">
        <v>2</v>
      </c>
      <c r="C33" s="202" t="s">
        <v>1853</v>
      </c>
      <c r="D33" s="202" t="s">
        <v>175</v>
      </c>
      <c r="E33" s="148" t="s">
        <v>5111</v>
      </c>
      <c r="F33" s="67">
        <v>1</v>
      </c>
      <c r="G33" s="708">
        <v>8968</v>
      </c>
      <c r="H33" s="709">
        <f t="shared" si="0"/>
        <v>8968</v>
      </c>
      <c r="I33" s="710"/>
      <c r="J33" s="148" t="s">
        <v>5112</v>
      </c>
      <c r="K33" s="47" t="s">
        <v>5082</v>
      </c>
      <c r="L33" s="26"/>
      <c r="M33" s="30">
        <v>46069</v>
      </c>
      <c r="N33" s="27"/>
      <c r="O33" s="26"/>
      <c r="P33" s="30">
        <v>46098</v>
      </c>
      <c r="Q33" s="375"/>
    </row>
    <row r="34" spans="2:17" s="4" customFormat="1" ht="19.7" customHeight="1">
      <c r="B34" s="66"/>
      <c r="C34" s="202"/>
      <c r="D34" s="202"/>
      <c r="E34" s="148"/>
      <c r="F34" s="67"/>
      <c r="G34" s="708">
        <v>0</v>
      </c>
      <c r="H34" s="709">
        <f t="shared" si="0"/>
        <v>0</v>
      </c>
      <c r="I34" s="710"/>
      <c r="J34" s="69"/>
      <c r="K34" s="26"/>
      <c r="L34" s="26"/>
      <c r="M34" s="30"/>
      <c r="N34" s="27"/>
      <c r="O34" s="26"/>
      <c r="P34" s="30"/>
      <c r="Q34" s="375"/>
    </row>
    <row r="35" spans="2:17" s="4" customFormat="1" ht="19.7" customHeight="1">
      <c r="B35" s="66">
        <v>3</v>
      </c>
      <c r="C35" s="202" t="s">
        <v>924</v>
      </c>
      <c r="D35" s="202" t="s">
        <v>175</v>
      </c>
      <c r="E35" s="148" t="s">
        <v>1845</v>
      </c>
      <c r="F35" s="67">
        <v>10</v>
      </c>
      <c r="G35" s="708">
        <v>193</v>
      </c>
      <c r="H35" s="709">
        <f t="shared" si="0"/>
        <v>1930</v>
      </c>
      <c r="I35" s="710"/>
      <c r="J35" s="69" t="s">
        <v>1846</v>
      </c>
      <c r="K35" s="47" t="s">
        <v>5082</v>
      </c>
      <c r="L35" s="26"/>
      <c r="M35" s="30">
        <v>46069</v>
      </c>
      <c r="N35" s="27"/>
      <c r="O35" s="26"/>
      <c r="P35" s="30">
        <v>46098</v>
      </c>
      <c r="Q35" s="375"/>
    </row>
    <row r="36" spans="2:17" s="4" customFormat="1" ht="19.7" customHeight="1">
      <c r="B36" s="66">
        <v>3</v>
      </c>
      <c r="C36" s="202" t="s">
        <v>385</v>
      </c>
      <c r="D36" s="202" t="s">
        <v>175</v>
      </c>
      <c r="E36" s="148" t="s">
        <v>5113</v>
      </c>
      <c r="F36" s="67">
        <v>5</v>
      </c>
      <c r="G36" s="708">
        <v>108</v>
      </c>
      <c r="H36" s="709">
        <f t="shared" si="0"/>
        <v>540</v>
      </c>
      <c r="I36" s="710"/>
      <c r="J36" s="69" t="s">
        <v>5114</v>
      </c>
      <c r="K36" s="47" t="s">
        <v>5082</v>
      </c>
      <c r="L36" s="26"/>
      <c r="M36" s="30">
        <v>46069</v>
      </c>
      <c r="N36" s="27"/>
      <c r="O36" s="26"/>
      <c r="P36" s="30">
        <v>46098</v>
      </c>
      <c r="Q36" s="375"/>
    </row>
    <row r="37" spans="2:17" s="4" customFormat="1" ht="19.7" customHeight="1">
      <c r="B37" s="66">
        <v>3</v>
      </c>
      <c r="C37" s="202" t="s">
        <v>385</v>
      </c>
      <c r="D37" s="202" t="s">
        <v>175</v>
      </c>
      <c r="E37" s="148" t="s">
        <v>5115</v>
      </c>
      <c r="F37" s="67">
        <v>8</v>
      </c>
      <c r="G37" s="708">
        <v>27</v>
      </c>
      <c r="H37" s="709">
        <f t="shared" si="0"/>
        <v>216</v>
      </c>
      <c r="I37" s="710"/>
      <c r="J37" s="69" t="s">
        <v>5116</v>
      </c>
      <c r="K37" s="47" t="s">
        <v>5082</v>
      </c>
      <c r="L37" s="26"/>
      <c r="M37" s="30">
        <v>46069</v>
      </c>
      <c r="N37" s="27"/>
      <c r="O37" s="26"/>
      <c r="P37" s="30">
        <v>46098</v>
      </c>
      <c r="Q37" s="375"/>
    </row>
    <row r="38" spans="2:17" s="4" customFormat="1" ht="19.7" customHeight="1">
      <c r="B38" s="66">
        <v>3</v>
      </c>
      <c r="C38" s="202" t="s">
        <v>5117</v>
      </c>
      <c r="D38" s="202" t="s">
        <v>175</v>
      </c>
      <c r="E38" s="148" t="s">
        <v>5118</v>
      </c>
      <c r="F38" s="67">
        <v>4</v>
      </c>
      <c r="G38" s="708">
        <v>1100</v>
      </c>
      <c r="H38" s="709">
        <f t="shared" si="0"/>
        <v>4400</v>
      </c>
      <c r="I38" s="710"/>
      <c r="J38" s="69" t="s">
        <v>5119</v>
      </c>
      <c r="K38" s="47" t="s">
        <v>5082</v>
      </c>
      <c r="L38" s="26"/>
      <c r="M38" s="30">
        <v>46069</v>
      </c>
      <c r="N38" s="27"/>
      <c r="O38" s="26"/>
      <c r="P38" s="30">
        <v>46098</v>
      </c>
      <c r="Q38" s="375"/>
    </row>
    <row r="39" spans="2:17" s="4" customFormat="1" ht="19.7" customHeight="1">
      <c r="B39" s="66">
        <v>3</v>
      </c>
      <c r="C39" s="202" t="s">
        <v>175</v>
      </c>
      <c r="D39" s="202" t="s">
        <v>175</v>
      </c>
      <c r="E39" s="148" t="s">
        <v>5120</v>
      </c>
      <c r="F39" s="67">
        <v>1</v>
      </c>
      <c r="G39" s="708">
        <v>1343</v>
      </c>
      <c r="H39" s="709">
        <f t="shared" si="0"/>
        <v>1343</v>
      </c>
      <c r="I39" s="710"/>
      <c r="J39" s="69" t="s">
        <v>5121</v>
      </c>
      <c r="K39" s="47" t="s">
        <v>5082</v>
      </c>
      <c r="L39" s="26"/>
      <c r="M39" s="30">
        <v>46069</v>
      </c>
      <c r="N39" s="27"/>
      <c r="O39" s="26"/>
      <c r="P39" s="30">
        <v>46098</v>
      </c>
      <c r="Q39" s="375"/>
    </row>
    <row r="40" spans="2:17" s="4" customFormat="1" ht="19.7" customHeight="1">
      <c r="B40" s="66">
        <v>3</v>
      </c>
      <c r="C40" s="202" t="s">
        <v>1853</v>
      </c>
      <c r="D40" s="202" t="s">
        <v>175</v>
      </c>
      <c r="E40" s="148" t="s">
        <v>5122</v>
      </c>
      <c r="F40" s="67">
        <v>1</v>
      </c>
      <c r="G40" s="708">
        <v>24503</v>
      </c>
      <c r="H40" s="709">
        <f t="shared" si="0"/>
        <v>24503</v>
      </c>
      <c r="I40" s="710"/>
      <c r="J40" s="148" t="s">
        <v>5123</v>
      </c>
      <c r="K40" s="47" t="s">
        <v>5082</v>
      </c>
      <c r="L40" s="26"/>
      <c r="M40" s="30">
        <v>46069</v>
      </c>
      <c r="N40" s="27"/>
      <c r="O40" s="26"/>
      <c r="P40" s="30">
        <v>46098</v>
      </c>
      <c r="Q40" s="375"/>
    </row>
    <row r="41" spans="2:17" s="4" customFormat="1" ht="19.7" customHeight="1">
      <c r="B41" s="66">
        <v>3</v>
      </c>
      <c r="C41" s="202" t="s">
        <v>1853</v>
      </c>
      <c r="D41" s="202" t="s">
        <v>175</v>
      </c>
      <c r="E41" s="148" t="s">
        <v>5124</v>
      </c>
      <c r="F41" s="67">
        <v>2</v>
      </c>
      <c r="G41" s="708">
        <v>6264</v>
      </c>
      <c r="H41" s="709">
        <f t="shared" si="0"/>
        <v>12528</v>
      </c>
      <c r="I41" s="710"/>
      <c r="J41" s="148" t="s">
        <v>5125</v>
      </c>
      <c r="K41" s="47" t="s">
        <v>5082</v>
      </c>
      <c r="L41" s="26"/>
      <c r="M41" s="30">
        <v>46069</v>
      </c>
      <c r="N41" s="27"/>
      <c r="O41" s="26"/>
      <c r="P41" s="30">
        <v>46098</v>
      </c>
      <c r="Q41" s="375"/>
    </row>
    <row r="42" spans="2:17" s="4" customFormat="1" ht="19.7" customHeight="1">
      <c r="B42" s="66">
        <v>3</v>
      </c>
      <c r="C42" s="202" t="s">
        <v>1853</v>
      </c>
      <c r="D42" s="202" t="s">
        <v>175</v>
      </c>
      <c r="E42" s="148" t="s">
        <v>5126</v>
      </c>
      <c r="F42" s="67">
        <v>2</v>
      </c>
      <c r="G42" s="708">
        <v>11603</v>
      </c>
      <c r="H42" s="709">
        <f t="shared" si="0"/>
        <v>23206</v>
      </c>
      <c r="I42" s="710"/>
      <c r="J42" s="148" t="s">
        <v>5127</v>
      </c>
      <c r="K42" s="47" t="s">
        <v>5082</v>
      </c>
      <c r="L42" s="26"/>
      <c r="M42" s="30">
        <v>46069</v>
      </c>
      <c r="N42" s="27"/>
      <c r="O42" s="26"/>
      <c r="P42" s="30">
        <v>46098</v>
      </c>
      <c r="Q42" s="375"/>
    </row>
    <row r="43" spans="2:17" s="4" customFormat="1" ht="19.7" customHeight="1">
      <c r="B43" s="66">
        <v>3</v>
      </c>
      <c r="C43" s="202" t="s">
        <v>1853</v>
      </c>
      <c r="D43" s="202" t="s">
        <v>175</v>
      </c>
      <c r="E43" s="148" t="s">
        <v>5128</v>
      </c>
      <c r="F43" s="67">
        <v>4</v>
      </c>
      <c r="G43" s="708">
        <v>3793</v>
      </c>
      <c r="H43" s="709">
        <f t="shared" si="0"/>
        <v>15172</v>
      </c>
      <c r="I43" s="710"/>
      <c r="J43" s="148" t="s">
        <v>5129</v>
      </c>
      <c r="K43" s="47" t="s">
        <v>5082</v>
      </c>
      <c r="L43" s="26"/>
      <c r="M43" s="30">
        <v>46069</v>
      </c>
      <c r="N43" s="27"/>
      <c r="O43" s="26"/>
      <c r="P43" s="30">
        <v>46098</v>
      </c>
      <c r="Q43" s="375"/>
    </row>
    <row r="44" spans="2:17" s="4" customFormat="1" ht="19.7" customHeight="1">
      <c r="B44" s="66">
        <v>3</v>
      </c>
      <c r="C44" s="202" t="s">
        <v>1853</v>
      </c>
      <c r="D44" s="202" t="s">
        <v>175</v>
      </c>
      <c r="E44" s="148" t="s">
        <v>5130</v>
      </c>
      <c r="F44" s="67">
        <v>4</v>
      </c>
      <c r="G44" s="708">
        <v>5726</v>
      </c>
      <c r="H44" s="709">
        <f t="shared" si="0"/>
        <v>22904</v>
      </c>
      <c r="I44" s="710"/>
      <c r="J44" s="148" t="s">
        <v>5131</v>
      </c>
      <c r="K44" s="47" t="s">
        <v>5082</v>
      </c>
      <c r="L44" s="26"/>
      <c r="M44" s="30">
        <v>46069</v>
      </c>
      <c r="N44" s="27"/>
      <c r="O44" s="26"/>
      <c r="P44" s="30">
        <v>46098</v>
      </c>
      <c r="Q44" s="375"/>
    </row>
    <row r="45" spans="2:17" s="4" customFormat="1" ht="19.7" customHeight="1">
      <c r="B45" s="66">
        <v>3</v>
      </c>
      <c r="C45" s="202" t="s">
        <v>1853</v>
      </c>
      <c r="D45" s="202" t="s">
        <v>175</v>
      </c>
      <c r="E45" s="148" t="s">
        <v>5132</v>
      </c>
      <c r="F45" s="67">
        <v>4</v>
      </c>
      <c r="G45" s="708">
        <v>3871</v>
      </c>
      <c r="H45" s="709">
        <f t="shared" si="0"/>
        <v>15484</v>
      </c>
      <c r="I45" s="710"/>
      <c r="J45" s="148" t="s">
        <v>5133</v>
      </c>
      <c r="K45" s="47" t="s">
        <v>5082</v>
      </c>
      <c r="L45" s="26"/>
      <c r="M45" s="30">
        <v>46069</v>
      </c>
      <c r="N45" s="27"/>
      <c r="O45" s="26"/>
      <c r="P45" s="30">
        <v>46098</v>
      </c>
      <c r="Q45" s="375"/>
    </row>
    <row r="46" spans="2:17" s="4" customFormat="1" ht="19.7" customHeight="1">
      <c r="B46" s="27"/>
      <c r="C46" s="27"/>
      <c r="D46" s="27"/>
      <c r="E46" s="108"/>
      <c r="F46" s="26"/>
      <c r="G46" s="139">
        <v>0</v>
      </c>
      <c r="H46" s="139">
        <f t="shared" si="0"/>
        <v>0</v>
      </c>
      <c r="I46" s="28"/>
      <c r="J46" s="40"/>
      <c r="K46" s="26"/>
      <c r="L46" s="26"/>
      <c r="M46" s="30"/>
      <c r="N46" s="27"/>
      <c r="O46" s="26"/>
      <c r="P46" s="30"/>
      <c r="Q46" s="375"/>
    </row>
    <row r="47" spans="2:17" s="4" customFormat="1" ht="19.7" customHeight="1">
      <c r="B47" s="66"/>
      <c r="C47" s="66"/>
      <c r="D47" s="66"/>
      <c r="E47" s="1650"/>
      <c r="F47" s="155"/>
      <c r="G47" s="708">
        <v>0</v>
      </c>
      <c r="H47" s="709">
        <f t="shared" si="0"/>
        <v>0</v>
      </c>
      <c r="I47" s="710"/>
      <c r="J47" s="69"/>
      <c r="K47" s="26"/>
      <c r="L47" s="26"/>
      <c r="M47" s="30"/>
      <c r="N47" s="27"/>
      <c r="O47" s="26"/>
      <c r="P47" s="30"/>
      <c r="Q47" s="375"/>
    </row>
    <row r="48" spans="2:17" s="4" customFormat="1" ht="19.7" customHeight="1">
      <c r="B48" s="27"/>
      <c r="C48" s="202"/>
      <c r="D48" s="202"/>
      <c r="E48" s="148"/>
      <c r="F48" s="155"/>
      <c r="G48" s="708">
        <v>0</v>
      </c>
      <c r="H48" s="709">
        <f t="shared" si="0"/>
        <v>0</v>
      </c>
      <c r="I48" s="710"/>
      <c r="J48" s="69"/>
      <c r="K48" s="26"/>
      <c r="L48" s="26"/>
      <c r="M48" s="30"/>
      <c r="N48" s="27"/>
      <c r="O48" s="26"/>
      <c r="P48" s="30"/>
      <c r="Q48" s="375"/>
    </row>
    <row r="49" spans="2:17" s="4" customFormat="1" ht="19.7" customHeight="1">
      <c r="B49" s="27"/>
      <c r="C49" s="202"/>
      <c r="D49" s="202"/>
      <c r="E49" s="148"/>
      <c r="F49" s="155"/>
      <c r="G49" s="708">
        <v>0</v>
      </c>
      <c r="H49" s="709">
        <f t="shared" si="0"/>
        <v>0</v>
      </c>
      <c r="I49" s="710"/>
      <c r="J49" s="69"/>
      <c r="K49" s="26"/>
      <c r="L49" s="26"/>
      <c r="M49" s="30"/>
      <c r="N49" s="27"/>
      <c r="O49" s="26"/>
      <c r="P49" s="30"/>
      <c r="Q49" s="375"/>
    </row>
    <row r="50" spans="2:17" s="4" customFormat="1" ht="19.7" customHeight="1">
      <c r="B50" s="27"/>
      <c r="C50" s="27"/>
      <c r="D50" s="27"/>
      <c r="E50" s="108"/>
      <c r="F50" s="26"/>
      <c r="G50" s="139">
        <v>0</v>
      </c>
      <c r="H50" s="139">
        <f t="shared" si="0"/>
        <v>0</v>
      </c>
      <c r="I50" s="28"/>
      <c r="J50" s="40"/>
      <c r="K50" s="26"/>
      <c r="L50" s="26"/>
      <c r="M50" s="30"/>
      <c r="N50" s="27"/>
      <c r="O50" s="26"/>
      <c r="P50" s="30"/>
      <c r="Q50" s="375"/>
    </row>
    <row r="51" spans="2:17" s="4" customFormat="1" ht="19.7" customHeight="1">
      <c r="B51" s="27"/>
      <c r="C51" s="27"/>
      <c r="D51" s="27"/>
      <c r="E51" s="108"/>
      <c r="F51" s="26"/>
      <c r="G51" s="139">
        <v>0</v>
      </c>
      <c r="H51" s="139">
        <f t="shared" si="0"/>
        <v>0</v>
      </c>
      <c r="I51" s="28"/>
      <c r="J51" s="40"/>
      <c r="K51" s="26"/>
      <c r="L51" s="26"/>
      <c r="M51" s="30"/>
      <c r="N51" s="27"/>
      <c r="O51" s="26"/>
      <c r="P51" s="30"/>
      <c r="Q51" s="375"/>
    </row>
    <row r="52" spans="2:17" s="4" customFormat="1" ht="19.7" customHeight="1">
      <c r="B52" s="27"/>
      <c r="C52" s="27"/>
      <c r="D52" s="27"/>
      <c r="E52" s="108"/>
      <c r="F52" s="26"/>
      <c r="G52" s="139">
        <v>0</v>
      </c>
      <c r="H52" s="139">
        <f t="shared" si="0"/>
        <v>0</v>
      </c>
      <c r="I52" s="28"/>
      <c r="J52" s="40"/>
      <c r="K52" s="26"/>
      <c r="L52" s="26"/>
      <c r="M52" s="30"/>
      <c r="N52" s="27"/>
      <c r="O52" s="26"/>
      <c r="P52" s="30"/>
      <c r="Q52" s="375"/>
    </row>
    <row r="53" spans="2:17">
      <c r="G53" s="10"/>
      <c r="H53" s="10"/>
    </row>
  </sheetData>
  <autoFilter ref="B8:O52" xr:uid="{BB124F1A-B5F5-4E90-B3DA-7987D521FB68}"/>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C788-876B-47CE-9760-82F62CC63696}">
  <dimension ref="B2:Q30"/>
  <sheetViews>
    <sheetView zoomScale="70" zoomScaleNormal="70" workbookViewId="0">
      <pane ySplit="8" topLeftCell="A9" activePane="bottomLeft" state="frozen"/>
      <selection pane="bottomLeft" activeCell="A19" sqref="A19:XFD19"/>
    </sheetView>
  </sheetViews>
  <sheetFormatPr defaultRowHeight="18.75"/>
  <cols>
    <col min="1" max="1" width="2.625" style="1" customWidth="1"/>
    <col min="2" max="2" width="16.375" style="4" bestFit="1" customWidth="1"/>
    <col min="3" max="3" width="20.625" style="1" customWidth="1"/>
    <col min="4" max="4" width="20.75" style="1" customWidth="1"/>
    <col min="5" max="5" width="69.5" style="1" bestFit="1" customWidth="1"/>
    <col min="6" max="6" width="6.25" style="1787" customWidth="1"/>
    <col min="7" max="8" width="11.625" style="495" customWidth="1"/>
    <col min="9" max="9" width="5.75" style="10" customWidth="1"/>
    <col min="10" max="10" width="68.625" style="1" customWidth="1"/>
    <col min="11" max="11" width="41.5" style="1" customWidth="1"/>
    <col min="12" max="12" width="37.25" style="4" customWidth="1"/>
    <col min="13" max="13" width="13.75" style="4" customWidth="1"/>
    <col min="14" max="14" width="6.375" style="1" customWidth="1"/>
    <col min="15" max="15" width="13.25" style="10" customWidth="1"/>
    <col min="16" max="16" width="20.625" style="371" customWidth="1"/>
    <col min="17" max="17" width="15.625" style="667" customWidth="1"/>
    <col min="18" max="16384" width="9" style="1"/>
  </cols>
  <sheetData>
    <row r="2" spans="2:17" ht="20.100000000000001" customHeight="1">
      <c r="B2" s="2" t="s">
        <v>0</v>
      </c>
      <c r="C2" s="2"/>
      <c r="D2" s="2"/>
      <c r="E2" s="572" t="s">
        <v>5134</v>
      </c>
      <c r="G2" s="5" t="s">
        <v>2</v>
      </c>
      <c r="H2" s="6"/>
      <c r="I2" s="7"/>
      <c r="J2" s="8">
        <f>SUM(H:H)</f>
        <v>77432</v>
      </c>
    </row>
    <row r="3" spans="2:17" ht="20.100000000000001" customHeight="1">
      <c r="B3" s="2" t="s">
        <v>3</v>
      </c>
      <c r="C3" s="2"/>
      <c r="D3" s="2"/>
      <c r="E3" s="583" t="s">
        <v>5135</v>
      </c>
    </row>
    <row r="4" spans="2:17" ht="20.100000000000001" customHeight="1">
      <c r="B4" s="2" t="s">
        <v>996</v>
      </c>
      <c r="C4" s="2"/>
      <c r="D4" s="2"/>
      <c r="E4" s="1788" t="s">
        <v>5136</v>
      </c>
    </row>
    <row r="5" spans="2:17" ht="20.100000000000001" customHeight="1">
      <c r="B5" s="2" t="s">
        <v>9</v>
      </c>
      <c r="C5" s="2"/>
      <c r="D5" s="2"/>
      <c r="E5" s="586">
        <v>46101</v>
      </c>
    </row>
    <row r="6" spans="2:17" ht="20.100000000000001" customHeight="1">
      <c r="B6" s="2" t="s">
        <v>10</v>
      </c>
      <c r="C6" s="2"/>
      <c r="D6" s="2"/>
      <c r="E6" s="586">
        <v>46114</v>
      </c>
    </row>
    <row r="8" spans="2:17" s="4" customFormat="1" ht="19.7" customHeight="1">
      <c r="B8" s="27" t="s">
        <v>32</v>
      </c>
      <c r="C8" s="27" t="s">
        <v>33</v>
      </c>
      <c r="D8" s="27" t="s">
        <v>34</v>
      </c>
      <c r="E8" s="26" t="s">
        <v>35</v>
      </c>
      <c r="F8" s="1757" t="s">
        <v>36</v>
      </c>
      <c r="G8" s="63" t="s">
        <v>37</v>
      </c>
      <c r="H8" s="194" t="s">
        <v>38</v>
      </c>
      <c r="I8" s="28" t="s">
        <v>39</v>
      </c>
      <c r="J8" s="26" t="s">
        <v>40</v>
      </c>
      <c r="K8" s="26" t="s">
        <v>41</v>
      </c>
      <c r="L8" s="26" t="s">
        <v>42</v>
      </c>
      <c r="M8" s="27" t="s">
        <v>43</v>
      </c>
      <c r="N8" s="27" t="s">
        <v>44</v>
      </c>
      <c r="O8" s="26" t="s">
        <v>45</v>
      </c>
      <c r="P8" s="374" t="s">
        <v>46</v>
      </c>
      <c r="Q8" s="375" t="s">
        <v>47</v>
      </c>
    </row>
    <row r="9" spans="2:17" s="379" customFormat="1" ht="19.7" customHeight="1">
      <c r="B9" s="380">
        <v>1</v>
      </c>
      <c r="C9" s="1789" t="s">
        <v>1002</v>
      </c>
      <c r="D9" s="293" t="s">
        <v>1002</v>
      </c>
      <c r="E9" s="40" t="s">
        <v>5137</v>
      </c>
      <c r="F9" s="26">
        <v>1</v>
      </c>
      <c r="G9" s="385">
        <v>9998</v>
      </c>
      <c r="H9" s="1790">
        <f t="shared" ref="H9:H22" si="0">F9*G9</f>
        <v>9998</v>
      </c>
      <c r="I9" s="286"/>
      <c r="J9" s="690" t="s">
        <v>5138</v>
      </c>
      <c r="K9" s="286" t="s">
        <v>1339</v>
      </c>
      <c r="L9" s="286"/>
      <c r="M9" s="30">
        <v>46084</v>
      </c>
      <c r="N9" s="293"/>
      <c r="O9" s="395"/>
      <c r="P9" s="395">
        <v>46097</v>
      </c>
      <c r="Q9" s="404"/>
    </row>
    <row r="10" spans="2:17" s="4" customFormat="1" ht="19.7" customHeight="1">
      <c r="B10" s="388"/>
      <c r="C10" s="1789" t="s">
        <v>1002</v>
      </c>
      <c r="D10" s="293" t="s">
        <v>1002</v>
      </c>
      <c r="E10" s="40" t="s">
        <v>5139</v>
      </c>
      <c r="F10" s="26">
        <v>1</v>
      </c>
      <c r="G10" s="385">
        <v>3026</v>
      </c>
      <c r="H10" s="1790">
        <f t="shared" si="0"/>
        <v>3026</v>
      </c>
      <c r="I10" s="26"/>
      <c r="J10" s="40" t="s">
        <v>5140</v>
      </c>
      <c r="K10" s="286" t="s">
        <v>1339</v>
      </c>
      <c r="L10" s="26"/>
      <c r="M10" s="30">
        <v>46084</v>
      </c>
      <c r="N10" s="27"/>
      <c r="O10" s="42"/>
      <c r="P10" s="395">
        <v>46097</v>
      </c>
      <c r="Q10" s="375"/>
    </row>
    <row r="11" spans="2:17" s="4" customFormat="1" ht="19.7" customHeight="1">
      <c r="B11" s="388"/>
      <c r="C11" s="1789" t="s">
        <v>1002</v>
      </c>
      <c r="D11" s="293" t="s">
        <v>1002</v>
      </c>
      <c r="E11" s="40" t="s">
        <v>5141</v>
      </c>
      <c r="F11" s="26">
        <v>1</v>
      </c>
      <c r="G11" s="385">
        <v>3578</v>
      </c>
      <c r="H11" s="1790">
        <f t="shared" si="0"/>
        <v>3578</v>
      </c>
      <c r="I11" s="26"/>
      <c r="J11" s="40" t="s">
        <v>5142</v>
      </c>
      <c r="K11" s="286" t="s">
        <v>1339</v>
      </c>
      <c r="L11" s="26"/>
      <c r="M11" s="30">
        <v>46084</v>
      </c>
      <c r="N11" s="27"/>
      <c r="O11" s="42"/>
      <c r="P11" s="395">
        <v>46097</v>
      </c>
      <c r="Q11" s="375"/>
    </row>
    <row r="12" spans="2:17" s="4" customFormat="1" ht="19.7" customHeight="1">
      <c r="B12" s="388"/>
      <c r="C12" s="1789" t="s">
        <v>1002</v>
      </c>
      <c r="D12" s="293" t="s">
        <v>1002</v>
      </c>
      <c r="E12" s="40" t="s">
        <v>5143</v>
      </c>
      <c r="F12" s="26">
        <v>1</v>
      </c>
      <c r="G12" s="385">
        <v>6276</v>
      </c>
      <c r="H12" s="1790">
        <f t="shared" si="0"/>
        <v>6276</v>
      </c>
      <c r="I12" s="26"/>
      <c r="J12" s="40" t="s">
        <v>5144</v>
      </c>
      <c r="K12" s="286" t="s">
        <v>1339</v>
      </c>
      <c r="L12" s="26"/>
      <c r="M12" s="30">
        <v>46084</v>
      </c>
      <c r="N12" s="66"/>
      <c r="O12" s="155"/>
      <c r="P12" s="395">
        <v>46097</v>
      </c>
      <c r="Q12" s="375"/>
    </row>
    <row r="13" spans="2:17" s="4" customFormat="1" ht="19.7" customHeight="1">
      <c r="B13" s="388"/>
      <c r="C13" s="1789" t="s">
        <v>1002</v>
      </c>
      <c r="D13" s="293" t="s">
        <v>1002</v>
      </c>
      <c r="E13" s="40" t="s">
        <v>3166</v>
      </c>
      <c r="F13" s="26">
        <v>1</v>
      </c>
      <c r="G13" s="385">
        <v>350</v>
      </c>
      <c r="H13" s="1790">
        <f t="shared" si="0"/>
        <v>350</v>
      </c>
      <c r="I13" s="26"/>
      <c r="J13" s="40" t="s">
        <v>1454</v>
      </c>
      <c r="K13" s="286" t="s">
        <v>1339</v>
      </c>
      <c r="L13" s="155"/>
      <c r="M13" s="30">
        <v>46084</v>
      </c>
      <c r="N13" s="27"/>
      <c r="O13" s="42"/>
      <c r="P13" s="395">
        <v>46097</v>
      </c>
      <c r="Q13" s="375"/>
    </row>
    <row r="14" spans="2:17" ht="19.5" customHeight="1">
      <c r="B14" s="388"/>
      <c r="C14" s="1789" t="s">
        <v>1002</v>
      </c>
      <c r="D14" s="293" t="s">
        <v>1002</v>
      </c>
      <c r="E14" s="40" t="s">
        <v>4205</v>
      </c>
      <c r="F14" s="26">
        <v>2</v>
      </c>
      <c r="G14" s="385">
        <v>230</v>
      </c>
      <c r="H14" s="1790">
        <f t="shared" si="0"/>
        <v>460</v>
      </c>
      <c r="I14" s="393"/>
      <c r="J14" s="40" t="s">
        <v>1624</v>
      </c>
      <c r="K14" s="286" t="s">
        <v>1339</v>
      </c>
      <c r="L14" s="26"/>
      <c r="M14" s="30">
        <v>46084</v>
      </c>
      <c r="N14" s="40"/>
      <c r="O14" s="393"/>
      <c r="P14" s="395">
        <v>46097</v>
      </c>
      <c r="Q14" s="375"/>
    </row>
    <row r="15" spans="2:17" ht="19.5" customHeight="1">
      <c r="B15" s="388"/>
      <c r="C15" s="1789" t="s">
        <v>1002</v>
      </c>
      <c r="D15" s="293" t="s">
        <v>1002</v>
      </c>
      <c r="E15" s="40" t="s">
        <v>3167</v>
      </c>
      <c r="F15" s="26">
        <v>1</v>
      </c>
      <c r="G15" s="385">
        <v>160</v>
      </c>
      <c r="H15" s="1790">
        <f t="shared" si="0"/>
        <v>160</v>
      </c>
      <c r="I15" s="393"/>
      <c r="J15" s="40" t="s">
        <v>3168</v>
      </c>
      <c r="K15" s="286" t="s">
        <v>1339</v>
      </c>
      <c r="L15" s="26"/>
      <c r="M15" s="30">
        <v>46084</v>
      </c>
      <c r="N15" s="40"/>
      <c r="O15" s="393"/>
      <c r="P15" s="395">
        <v>46097</v>
      </c>
      <c r="Q15" s="375"/>
    </row>
    <row r="16" spans="2:17" ht="19.5" customHeight="1">
      <c r="B16" s="388"/>
      <c r="C16" s="1789" t="s">
        <v>1002</v>
      </c>
      <c r="D16" s="293" t="s">
        <v>1002</v>
      </c>
      <c r="E16" s="40" t="s">
        <v>1787</v>
      </c>
      <c r="F16" s="26">
        <v>1</v>
      </c>
      <c r="G16" s="385">
        <v>350</v>
      </c>
      <c r="H16" s="1790">
        <f t="shared" si="0"/>
        <v>350</v>
      </c>
      <c r="I16" s="393"/>
      <c r="J16" s="40" t="s">
        <v>1788</v>
      </c>
      <c r="K16" s="286" t="s">
        <v>1339</v>
      </c>
      <c r="L16" s="26"/>
      <c r="M16" s="30">
        <v>46084</v>
      </c>
      <c r="N16" s="40"/>
      <c r="O16" s="393"/>
      <c r="P16" s="395">
        <v>46097</v>
      </c>
      <c r="Q16" s="375"/>
    </row>
    <row r="17" spans="2:17" ht="19.5" customHeight="1">
      <c r="B17" s="388"/>
      <c r="C17" s="1789" t="s">
        <v>1002</v>
      </c>
      <c r="D17" s="293" t="s">
        <v>1002</v>
      </c>
      <c r="E17" s="40" t="s">
        <v>5145</v>
      </c>
      <c r="F17" s="26">
        <v>4</v>
      </c>
      <c r="G17" s="40">
        <v>240</v>
      </c>
      <c r="H17" s="1790">
        <f t="shared" si="0"/>
        <v>960</v>
      </c>
      <c r="I17" s="393"/>
      <c r="J17" s="40" t="s">
        <v>1047</v>
      </c>
      <c r="K17" s="286" t="s">
        <v>1339</v>
      </c>
      <c r="L17" s="26"/>
      <c r="M17" s="30">
        <v>46084</v>
      </c>
      <c r="N17" s="40"/>
      <c r="O17" s="393"/>
      <c r="P17" s="395">
        <v>46097</v>
      </c>
      <c r="Q17" s="375"/>
    </row>
    <row r="18" spans="2:17" ht="19.5" customHeight="1">
      <c r="B18" s="388"/>
      <c r="C18" s="1789" t="s">
        <v>1002</v>
      </c>
      <c r="D18" s="293" t="s">
        <v>1002</v>
      </c>
      <c r="E18" s="40" t="s">
        <v>5146</v>
      </c>
      <c r="F18" s="26">
        <v>4</v>
      </c>
      <c r="G18" s="40">
        <v>226</v>
      </c>
      <c r="H18" s="1790">
        <f t="shared" si="0"/>
        <v>904</v>
      </c>
      <c r="I18" s="393"/>
      <c r="J18" s="40" t="s">
        <v>1047</v>
      </c>
      <c r="K18" s="286" t="s">
        <v>1339</v>
      </c>
      <c r="L18" s="26"/>
      <c r="M18" s="30">
        <v>46084</v>
      </c>
      <c r="N18" s="40"/>
      <c r="O18" s="393"/>
      <c r="P18" s="395">
        <v>46097</v>
      </c>
      <c r="Q18" s="375"/>
    </row>
    <row r="19" spans="2:17" s="418" customFormat="1" ht="19.5" customHeight="1">
      <c r="B19" s="388"/>
      <c r="C19" s="1789" t="s">
        <v>1002</v>
      </c>
      <c r="D19" s="293" t="s">
        <v>1002</v>
      </c>
      <c r="E19" s="400" t="s">
        <v>5147</v>
      </c>
      <c r="F19" s="286">
        <v>4</v>
      </c>
      <c r="G19" s="400">
        <v>540</v>
      </c>
      <c r="H19" s="1791">
        <f t="shared" si="0"/>
        <v>2160</v>
      </c>
      <c r="I19" s="551"/>
      <c r="J19" s="400" t="s">
        <v>5148</v>
      </c>
      <c r="K19" s="286" t="s">
        <v>1339</v>
      </c>
      <c r="L19" s="286"/>
      <c r="M19" s="387">
        <v>46104</v>
      </c>
      <c r="N19" s="400"/>
      <c r="O19" s="551"/>
      <c r="P19" s="395">
        <v>46106</v>
      </c>
      <c r="Q19" s="404"/>
    </row>
    <row r="20" spans="2:17" ht="19.5" customHeight="1">
      <c r="B20" s="382"/>
      <c r="C20" s="1789" t="s">
        <v>145</v>
      </c>
      <c r="D20" s="293" t="s">
        <v>1143</v>
      </c>
      <c r="E20" s="40" t="s">
        <v>5149</v>
      </c>
      <c r="F20" s="26">
        <v>1</v>
      </c>
      <c r="G20" s="385">
        <v>10760</v>
      </c>
      <c r="H20" s="1790">
        <f t="shared" si="0"/>
        <v>10760</v>
      </c>
      <c r="I20" s="393"/>
      <c r="J20" s="40" t="s">
        <v>5150</v>
      </c>
      <c r="K20" s="376" t="s">
        <v>5151</v>
      </c>
      <c r="L20" s="26"/>
      <c r="M20" s="30">
        <v>46087</v>
      </c>
      <c r="N20" s="40"/>
      <c r="O20" s="664">
        <v>46101</v>
      </c>
      <c r="P20" s="395">
        <v>46100</v>
      </c>
      <c r="Q20" s="375">
        <v>46100</v>
      </c>
    </row>
    <row r="21" spans="2:17" s="4" customFormat="1" ht="19.7" customHeight="1">
      <c r="B21" s="293">
        <v>2</v>
      </c>
      <c r="C21" s="1789" t="s">
        <v>1002</v>
      </c>
      <c r="D21" s="293" t="s">
        <v>1002</v>
      </c>
      <c r="E21" s="40" t="s">
        <v>3169</v>
      </c>
      <c r="F21" s="26">
        <v>10</v>
      </c>
      <c r="G21" s="385">
        <v>200</v>
      </c>
      <c r="H21" s="1790">
        <f t="shared" si="0"/>
        <v>2000</v>
      </c>
      <c r="I21" s="393"/>
      <c r="J21" s="40" t="s">
        <v>3170</v>
      </c>
      <c r="K21" s="286" t="s">
        <v>1339</v>
      </c>
      <c r="L21" s="155"/>
      <c r="M21" s="30">
        <v>46084</v>
      </c>
      <c r="N21" s="27"/>
      <c r="O21" s="42"/>
      <c r="P21" s="395">
        <v>46097</v>
      </c>
      <c r="Q21" s="375"/>
    </row>
    <row r="22" spans="2:17" ht="19.5" customHeight="1">
      <c r="B22" s="293">
        <v>3</v>
      </c>
      <c r="C22" s="1789" t="s">
        <v>1002</v>
      </c>
      <c r="D22" s="293" t="s">
        <v>1002</v>
      </c>
      <c r="E22" s="40" t="s">
        <v>3164</v>
      </c>
      <c r="F22" s="26">
        <v>5</v>
      </c>
      <c r="G22" s="385">
        <v>1050</v>
      </c>
      <c r="H22" s="1790">
        <f t="shared" si="0"/>
        <v>5250</v>
      </c>
      <c r="I22" s="26"/>
      <c r="J22" s="40" t="s">
        <v>3165</v>
      </c>
      <c r="K22" s="286" t="s">
        <v>1339</v>
      </c>
      <c r="L22" s="26"/>
      <c r="M22" s="30">
        <v>46084</v>
      </c>
      <c r="N22" s="40"/>
      <c r="O22" s="393"/>
      <c r="P22" s="395">
        <v>46097</v>
      </c>
      <c r="Q22" s="375"/>
    </row>
    <row r="23" spans="2:17" s="4" customFormat="1" ht="19.7" customHeight="1">
      <c r="B23" s="293">
        <v>4</v>
      </c>
      <c r="C23" s="1789" t="s">
        <v>1378</v>
      </c>
      <c r="D23" s="293" t="s">
        <v>125</v>
      </c>
      <c r="E23" s="40" t="s">
        <v>3175</v>
      </c>
      <c r="F23" s="26">
        <v>1</v>
      </c>
      <c r="G23" s="385">
        <v>1200</v>
      </c>
      <c r="H23" s="1790">
        <f>F23*G23</f>
        <v>1200</v>
      </c>
      <c r="I23" s="26"/>
      <c r="J23" s="47" t="s">
        <v>5152</v>
      </c>
      <c r="K23" s="376" t="s">
        <v>5151</v>
      </c>
      <c r="L23" s="26"/>
      <c r="M23" s="30">
        <v>46086</v>
      </c>
      <c r="N23" s="27"/>
      <c r="O23" s="42">
        <v>46101</v>
      </c>
      <c r="P23" s="42">
        <v>46101</v>
      </c>
      <c r="Q23" s="375">
        <v>46093</v>
      </c>
    </row>
    <row r="24" spans="2:17" ht="19.5" customHeight="1">
      <c r="B24" s="380" t="s">
        <v>4711</v>
      </c>
      <c r="C24" s="1792" t="s">
        <v>1070</v>
      </c>
      <c r="D24" s="779" t="s">
        <v>1070</v>
      </c>
      <c r="E24" s="40" t="s">
        <v>1071</v>
      </c>
      <c r="F24" s="1757">
        <v>5</v>
      </c>
      <c r="G24" s="385">
        <v>5000</v>
      </c>
      <c r="H24" s="385">
        <f>F24*G24</f>
        <v>25000</v>
      </c>
      <c r="I24" s="393"/>
      <c r="J24" s="40"/>
      <c r="K24" s="286"/>
      <c r="L24" s="26"/>
      <c r="M24" s="26"/>
      <c r="N24" s="40"/>
      <c r="O24" s="393"/>
      <c r="P24" s="1793"/>
      <c r="Q24" s="375"/>
    </row>
    <row r="25" spans="2:17" ht="19.5" customHeight="1">
      <c r="B25" s="382"/>
      <c r="C25" s="293" t="s">
        <v>1070</v>
      </c>
      <c r="D25" s="26" t="s">
        <v>1070</v>
      </c>
      <c r="E25" s="40" t="s">
        <v>1072</v>
      </c>
      <c r="F25" s="1757">
        <v>1</v>
      </c>
      <c r="G25" s="385">
        <v>5000</v>
      </c>
      <c r="H25" s="385">
        <f>F25*G25</f>
        <v>5000</v>
      </c>
      <c r="I25" s="393"/>
      <c r="J25" s="40"/>
      <c r="K25" s="40"/>
      <c r="L25" s="26"/>
      <c r="M25" s="26"/>
      <c r="N25" s="40"/>
      <c r="O25" s="393"/>
      <c r="P25" s="1793"/>
      <c r="Q25" s="375"/>
    </row>
    <row r="26" spans="2:17" ht="19.5" customHeight="1">
      <c r="B26" s="1794"/>
      <c r="C26" s="40"/>
      <c r="D26" s="40"/>
      <c r="E26" s="40"/>
      <c r="F26" s="1757"/>
      <c r="G26" s="385"/>
      <c r="H26" s="385"/>
      <c r="I26" s="393"/>
      <c r="J26" s="40"/>
      <c r="K26" s="40"/>
      <c r="L26" s="26"/>
      <c r="M26" s="26"/>
      <c r="N26" s="40"/>
      <c r="O26" s="393"/>
      <c r="P26" s="1793"/>
      <c r="Q26" s="375"/>
    </row>
    <row r="30" spans="2:17">
      <c r="H30" s="1795"/>
    </row>
  </sheetData>
  <autoFilter ref="B8:O13" xr:uid="{00000000-0009-0000-0000-000000000000}"/>
  <mergeCells count="8">
    <mergeCell ref="B9:B20"/>
    <mergeCell ref="B24:B25"/>
    <mergeCell ref="B2:D2"/>
    <mergeCell ref="G2:I2"/>
    <mergeCell ref="B3:D3"/>
    <mergeCell ref="B4:D4"/>
    <mergeCell ref="B5:D5"/>
    <mergeCell ref="B6:D6"/>
  </mergeCells>
  <phoneticPr fontId="2"/>
  <dataValidations count="1">
    <dataValidation imeMode="hiragana" allowBlank="1" showInputMessage="1" showErrorMessage="1" sqref="J13 J22" xr:uid="{B2A1C3A1-CF34-4DFB-952D-8589A4B4D6CB}"/>
  </dataValidations>
  <pageMargins left="0.19685039370078741" right="0.19685039370078741" top="0.74803149606299213" bottom="0.74803149606299213" header="0.31496062992125984" footer="0.31496062992125984"/>
  <pageSetup paperSize="9" orientation="landscape" r:id="rId1"/>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BEDA-A905-498D-83E4-496FB7978E89}">
  <dimension ref="A1:B5"/>
  <sheetViews>
    <sheetView view="pageBreakPreview" zoomScale="60" zoomScaleNormal="100" workbookViewId="0">
      <selection activeCell="D14" sqref="D14"/>
    </sheetView>
  </sheetViews>
  <sheetFormatPr defaultRowHeight="18.75"/>
  <cols>
    <col min="1" max="1" width="12.125" style="1" bestFit="1" customWidth="1"/>
    <col min="2" max="2" width="28.875" style="1" bestFit="1" customWidth="1"/>
    <col min="3" max="16384" width="9" style="1"/>
  </cols>
  <sheetData>
    <row r="1" spans="1:2" ht="18.95" customHeight="1">
      <c r="A1" s="732" t="s">
        <v>0</v>
      </c>
      <c r="B1" s="572" t="s">
        <v>5153</v>
      </c>
    </row>
    <row r="2" spans="1:2" ht="18.95" customHeight="1">
      <c r="A2" s="732" t="s">
        <v>3</v>
      </c>
      <c r="B2" s="583" t="s">
        <v>5135</v>
      </c>
    </row>
    <row r="3" spans="1:2" ht="18.95" customHeight="1">
      <c r="A3" s="732" t="s">
        <v>996</v>
      </c>
      <c r="B3" s="583">
        <v>190252</v>
      </c>
    </row>
    <row r="4" spans="1:2" ht="18.95" customHeight="1">
      <c r="A4" s="732" t="s">
        <v>9</v>
      </c>
      <c r="B4" s="586">
        <v>44487</v>
      </c>
    </row>
    <row r="5" spans="1:2" ht="18.95" customHeight="1">
      <c r="A5" s="732" t="s">
        <v>10</v>
      </c>
      <c r="B5" s="1796"/>
    </row>
  </sheetData>
  <phoneticPr fontId="2"/>
  <pageMargins left="0.7" right="0.7" top="0.75" bottom="0.75" header="0.3" footer="0.3"/>
  <pageSetup paperSize="9" scale="217"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B641-3DD2-4A92-8E3F-B2FA7576A8F4}">
  <sheetPr>
    <tabColor theme="2" tint="-0.499984740745262"/>
  </sheetPr>
  <dimension ref="A2:S51"/>
  <sheetViews>
    <sheetView zoomScale="85" zoomScaleNormal="85" workbookViewId="0">
      <pane xSplit="12" ySplit="8" topLeftCell="N9" activePane="bottomRight" state="frozen"/>
      <selection pane="topRight" activeCell="K1" sqref="K1"/>
      <selection pane="bottomLeft" activeCell="A9" sqref="A9"/>
      <selection pane="bottomRight" activeCell="F21" sqref="F21"/>
    </sheetView>
  </sheetViews>
  <sheetFormatPr defaultRowHeight="18.75"/>
  <cols>
    <col min="1" max="1" width="7.125" style="1" customWidth="1"/>
    <col min="2" max="2" width="17.25" style="1" customWidth="1"/>
    <col min="3" max="3" width="7.5" style="1" customWidth="1"/>
    <col min="4" max="4" width="6.125" style="4" customWidth="1"/>
    <col min="5" max="5" width="12.125" style="1" customWidth="1"/>
    <col min="6" max="6" width="13" style="1" customWidth="1"/>
    <col min="7" max="7" width="71.625" style="1" customWidth="1"/>
    <col min="8" max="8" width="6.125" style="4" customWidth="1"/>
    <col min="9" max="10" width="9.875" style="4" bestFit="1" customWidth="1"/>
    <col min="11" max="11" width="16.5" style="4" customWidth="1"/>
    <col min="12" max="12" width="43.5" style="1" customWidth="1"/>
    <col min="13" max="13" width="22.625" style="1" customWidth="1"/>
    <col min="14" max="14" width="2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5154</v>
      </c>
      <c r="I2" s="5" t="s">
        <v>2</v>
      </c>
      <c r="J2" s="6"/>
      <c r="K2" s="7"/>
      <c r="L2" s="8">
        <f>SUM(J:J)</f>
        <v>124116</v>
      </c>
    </row>
    <row r="3" spans="1:19" ht="20.100000000000001" customHeight="1">
      <c r="D3" s="2" t="s">
        <v>3</v>
      </c>
      <c r="E3" s="2"/>
      <c r="F3" s="2"/>
      <c r="G3" s="13" t="s">
        <v>5155</v>
      </c>
      <c r="J3" s="14" t="s">
        <v>5156</v>
      </c>
      <c r="K3" s="14"/>
      <c r="L3" s="14"/>
      <c r="M3" s="14"/>
    </row>
    <row r="4" spans="1:19" ht="20.100000000000001" customHeight="1">
      <c r="D4" s="2" t="s">
        <v>6</v>
      </c>
      <c r="E4" s="2"/>
      <c r="F4" s="2"/>
      <c r="G4" s="13" t="s">
        <v>5157</v>
      </c>
      <c r="I4" s="15" t="s">
        <v>8</v>
      </c>
      <c r="J4" s="14"/>
      <c r="K4" s="14"/>
      <c r="L4" s="14"/>
      <c r="M4" s="14"/>
    </row>
    <row r="5" spans="1:19" ht="20.100000000000001" customHeight="1">
      <c r="D5" s="2" t="s">
        <v>9</v>
      </c>
      <c r="E5" s="2"/>
      <c r="F5" s="2"/>
      <c r="G5" s="16">
        <v>46102</v>
      </c>
      <c r="I5" s="17"/>
      <c r="J5" s="18"/>
    </row>
    <row r="6" spans="1:19" ht="20.100000000000001" customHeight="1">
      <c r="D6" s="2" t="s">
        <v>10</v>
      </c>
      <c r="E6" s="2"/>
      <c r="F6" s="2"/>
      <c r="G6" s="16">
        <v>46104</v>
      </c>
      <c r="I6" s="82"/>
      <c r="J6" s="19" t="s">
        <v>66</v>
      </c>
    </row>
    <row r="8" spans="1:19" s="4" customFormat="1" ht="19.7" customHeight="1">
      <c r="A8" s="20" t="s">
        <v>11</v>
      </c>
      <c r="B8" s="20" t="s">
        <v>12</v>
      </c>
      <c r="C8" s="20" t="s">
        <v>13</v>
      </c>
      <c r="D8" s="21" t="s">
        <v>14</v>
      </c>
      <c r="E8" s="21" t="s">
        <v>15</v>
      </c>
      <c r="F8" s="21" t="s">
        <v>16</v>
      </c>
      <c r="G8" s="20" t="s">
        <v>17</v>
      </c>
      <c r="H8" s="20" t="s">
        <v>18</v>
      </c>
      <c r="I8" s="20" t="s">
        <v>19</v>
      </c>
      <c r="J8" s="22" t="s">
        <v>20</v>
      </c>
      <c r="K8" s="22"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26" t="s">
        <v>36</v>
      </c>
      <c r="I9" s="26" t="s">
        <v>37</v>
      </c>
      <c r="J9" s="28" t="s">
        <v>38</v>
      </c>
      <c r="K9" s="28"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26"/>
      <c r="I10" s="26"/>
      <c r="J10" s="28"/>
      <c r="K10" s="28"/>
      <c r="L10" s="26"/>
      <c r="M10" s="26"/>
      <c r="N10" s="26"/>
      <c r="O10" s="30"/>
      <c r="P10" s="27"/>
      <c r="Q10" s="26"/>
      <c r="R10" s="30"/>
      <c r="S10" s="31"/>
    </row>
    <row r="11" spans="1:19" s="4" customFormat="1" ht="19.7" customHeight="1">
      <c r="D11" s="27"/>
      <c r="E11" s="27"/>
      <c r="F11" s="27"/>
      <c r="G11" s="47"/>
      <c r="H11" s="62"/>
      <c r="I11" s="26"/>
      <c r="J11" s="63"/>
      <c r="K11" s="28"/>
      <c r="L11" s="47"/>
      <c r="M11" s="26"/>
      <c r="N11" s="26"/>
      <c r="O11" s="30"/>
      <c r="P11" s="27"/>
      <c r="Q11" s="26"/>
      <c r="R11" s="30"/>
      <c r="S11" s="31"/>
    </row>
    <row r="12" spans="1:19" s="4" customFormat="1" ht="19.7" customHeight="1">
      <c r="D12" s="27"/>
      <c r="E12" s="83" t="s">
        <v>5158</v>
      </c>
      <c r="F12" s="33"/>
      <c r="G12" s="34" t="s">
        <v>5159</v>
      </c>
      <c r="H12" s="62"/>
      <c r="I12" s="26"/>
      <c r="J12" s="63"/>
      <c r="K12" s="28"/>
      <c r="L12" s="47"/>
      <c r="M12" s="26"/>
      <c r="N12" s="26"/>
      <c r="O12" s="30"/>
      <c r="P12" s="27"/>
      <c r="Q12" s="26"/>
      <c r="R12" s="30"/>
      <c r="S12" s="31"/>
    </row>
    <row r="13" spans="1:19" s="4" customFormat="1" ht="19.7" customHeight="1">
      <c r="A13" s="26" t="s">
        <v>123</v>
      </c>
      <c r="B13" s="1797" t="s">
        <v>5160</v>
      </c>
      <c r="C13" s="35"/>
      <c r="D13" s="247">
        <v>1</v>
      </c>
      <c r="E13" s="27" t="s">
        <v>5161</v>
      </c>
      <c r="F13" s="27" t="s">
        <v>5161</v>
      </c>
      <c r="G13" s="1798" t="s">
        <v>5162</v>
      </c>
      <c r="H13" s="996">
        <v>1</v>
      </c>
      <c r="I13" s="1160">
        <v>3276</v>
      </c>
      <c r="J13" s="1799">
        <f t="shared" ref="J13:J40" si="0">H13*I13</f>
        <v>3276</v>
      </c>
      <c r="K13" s="28"/>
      <c r="L13" s="47" t="s">
        <v>5163</v>
      </c>
      <c r="M13" s="40"/>
      <c r="N13" s="1694" t="s">
        <v>5164</v>
      </c>
      <c r="O13" s="30">
        <v>46091</v>
      </c>
      <c r="P13" s="27"/>
      <c r="Q13" s="42">
        <v>46102</v>
      </c>
      <c r="R13" s="30">
        <v>46104</v>
      </c>
      <c r="S13" s="31"/>
    </row>
    <row r="14" spans="1:19" s="4" customFormat="1" ht="19.7" customHeight="1">
      <c r="A14" s="26" t="s">
        <v>5165</v>
      </c>
      <c r="B14" s="1797" t="s">
        <v>5160</v>
      </c>
      <c r="C14" s="35"/>
      <c r="D14" s="247">
        <f t="shared" ref="D14:D40" si="1">+D13+1</f>
        <v>2</v>
      </c>
      <c r="E14" s="27" t="s">
        <v>5161</v>
      </c>
      <c r="F14" s="27" t="s">
        <v>5161</v>
      </c>
      <c r="G14" s="1798" t="s">
        <v>5166</v>
      </c>
      <c r="H14" s="996">
        <v>4</v>
      </c>
      <c r="I14" s="1160">
        <v>120</v>
      </c>
      <c r="J14" s="1799">
        <f t="shared" si="0"/>
        <v>480</v>
      </c>
      <c r="K14" s="28"/>
      <c r="L14" s="109" t="s">
        <v>666</v>
      </c>
      <c r="M14" s="26"/>
      <c r="N14" s="1694" t="s">
        <v>5164</v>
      </c>
      <c r="O14" s="30">
        <v>46091</v>
      </c>
      <c r="P14" s="27"/>
      <c r="Q14" s="42">
        <v>46102</v>
      </c>
      <c r="R14" s="30">
        <v>46104</v>
      </c>
      <c r="S14" s="31"/>
    </row>
    <row r="15" spans="1:19" s="4" customFormat="1" ht="19.7" customHeight="1">
      <c r="A15" s="26" t="s">
        <v>5165</v>
      </c>
      <c r="B15" s="1797" t="s">
        <v>5160</v>
      </c>
      <c r="C15" s="35"/>
      <c r="D15" s="247">
        <f t="shared" si="1"/>
        <v>3</v>
      </c>
      <c r="E15" s="27" t="s">
        <v>5161</v>
      </c>
      <c r="F15" s="27" t="s">
        <v>5161</v>
      </c>
      <c r="G15" s="1798" t="s">
        <v>5167</v>
      </c>
      <c r="H15" s="996">
        <v>1</v>
      </c>
      <c r="I15" s="1160">
        <v>10315</v>
      </c>
      <c r="J15" s="1799">
        <f t="shared" si="0"/>
        <v>10315</v>
      </c>
      <c r="K15" s="28"/>
      <c r="L15" s="47" t="s">
        <v>5168</v>
      </c>
      <c r="M15" s="26"/>
      <c r="N15" s="1694" t="s">
        <v>5164</v>
      </c>
      <c r="O15" s="30">
        <v>46091</v>
      </c>
      <c r="P15" s="27"/>
      <c r="Q15" s="42">
        <v>46102</v>
      </c>
      <c r="R15" s="30">
        <v>46104</v>
      </c>
      <c r="S15" s="31"/>
    </row>
    <row r="16" spans="1:19" s="4" customFormat="1" ht="19.7" customHeight="1">
      <c r="A16" s="26" t="s">
        <v>5165</v>
      </c>
      <c r="B16" s="1797" t="s">
        <v>5160</v>
      </c>
      <c r="C16" s="35"/>
      <c r="D16" s="247">
        <f t="shared" si="1"/>
        <v>4</v>
      </c>
      <c r="E16" s="27" t="s">
        <v>5161</v>
      </c>
      <c r="F16" s="27" t="s">
        <v>5161</v>
      </c>
      <c r="G16" s="1800" t="s">
        <v>5169</v>
      </c>
      <c r="H16" s="115">
        <v>10</v>
      </c>
      <c r="I16" s="115">
        <v>14</v>
      </c>
      <c r="J16" s="1799">
        <f t="shared" si="0"/>
        <v>140</v>
      </c>
      <c r="K16" s="99">
        <v>4</v>
      </c>
      <c r="L16" s="109" t="s">
        <v>5170</v>
      </c>
      <c r="M16" s="26"/>
      <c r="N16" s="1694" t="s">
        <v>5164</v>
      </c>
      <c r="O16" s="30">
        <v>46091</v>
      </c>
      <c r="P16" s="27"/>
      <c r="Q16" s="42">
        <v>46102</v>
      </c>
      <c r="R16" s="30">
        <v>46104</v>
      </c>
      <c r="S16" s="31"/>
    </row>
    <row r="17" spans="1:19" s="4" customFormat="1" ht="19.7" customHeight="1">
      <c r="A17" s="26" t="s">
        <v>5171</v>
      </c>
      <c r="B17" s="1797" t="s">
        <v>5160</v>
      </c>
      <c r="C17" s="35"/>
      <c r="D17" s="247">
        <f t="shared" si="1"/>
        <v>5</v>
      </c>
      <c r="E17" s="27" t="s">
        <v>4056</v>
      </c>
      <c r="F17" s="27" t="s">
        <v>5161</v>
      </c>
      <c r="G17" s="1798" t="s">
        <v>5172</v>
      </c>
      <c r="H17" s="996">
        <v>1</v>
      </c>
      <c r="I17" s="1160">
        <v>25098</v>
      </c>
      <c r="J17" s="1799">
        <f t="shared" si="0"/>
        <v>25098</v>
      </c>
      <c r="K17" s="28"/>
      <c r="L17" s="47" t="s">
        <v>5173</v>
      </c>
      <c r="M17" s="26"/>
      <c r="N17" s="1694" t="s">
        <v>5164</v>
      </c>
      <c r="O17" s="30">
        <v>46091</v>
      </c>
      <c r="P17" s="27"/>
      <c r="Q17" s="42">
        <v>46102</v>
      </c>
      <c r="R17" s="30">
        <v>46104</v>
      </c>
      <c r="S17" s="31"/>
    </row>
    <row r="18" spans="1:19" s="4" customFormat="1" ht="19.7" customHeight="1">
      <c r="A18" s="26" t="s">
        <v>4055</v>
      </c>
      <c r="B18" s="1797" t="s">
        <v>5160</v>
      </c>
      <c r="C18" s="26"/>
      <c r="D18" s="247">
        <f t="shared" si="1"/>
        <v>6</v>
      </c>
      <c r="E18" s="117" t="s">
        <v>5174</v>
      </c>
      <c r="F18" s="117" t="s">
        <v>5174</v>
      </c>
      <c r="G18" s="358" t="s">
        <v>5175</v>
      </c>
      <c r="H18" s="183">
        <v>1</v>
      </c>
      <c r="I18" s="181">
        <v>3800</v>
      </c>
      <c r="J18" s="1098">
        <f t="shared" si="0"/>
        <v>3800</v>
      </c>
      <c r="K18" s="28"/>
      <c r="L18" s="47" t="s">
        <v>5175</v>
      </c>
      <c r="M18" s="26"/>
      <c r="N18" s="1694"/>
      <c r="O18" s="30">
        <v>46106</v>
      </c>
      <c r="P18" s="27"/>
      <c r="Q18" s="42">
        <v>46108</v>
      </c>
      <c r="R18" s="30">
        <v>46108</v>
      </c>
      <c r="S18" s="31"/>
    </row>
    <row r="19" spans="1:19" s="4" customFormat="1" ht="19.7" customHeight="1">
      <c r="A19" s="26" t="s">
        <v>5165</v>
      </c>
      <c r="B19" s="1797" t="s">
        <v>5160</v>
      </c>
      <c r="C19" s="35"/>
      <c r="D19" s="247">
        <f t="shared" si="1"/>
        <v>7</v>
      </c>
      <c r="E19" s="27" t="s">
        <v>4463</v>
      </c>
      <c r="F19" s="27" t="s">
        <v>175</v>
      </c>
      <c r="G19" s="954" t="s">
        <v>4464</v>
      </c>
      <c r="H19" s="35">
        <v>1</v>
      </c>
      <c r="I19" s="38">
        <v>3564</v>
      </c>
      <c r="J19" s="39">
        <f t="shared" si="0"/>
        <v>3564</v>
      </c>
      <c r="K19" s="28"/>
      <c r="L19" s="47" t="s">
        <v>4465</v>
      </c>
      <c r="M19" s="26"/>
      <c r="N19" s="1694" t="s">
        <v>5164</v>
      </c>
      <c r="O19" s="30">
        <v>46091</v>
      </c>
      <c r="P19" s="27"/>
      <c r="Q19" s="42">
        <v>46102</v>
      </c>
      <c r="R19" s="30">
        <v>46104</v>
      </c>
      <c r="S19" s="31"/>
    </row>
    <row r="20" spans="1:19" s="4" customFormat="1" ht="19.7" customHeight="1">
      <c r="A20" s="26" t="s">
        <v>5165</v>
      </c>
      <c r="B20" s="1797" t="s">
        <v>5160</v>
      </c>
      <c r="C20" s="35"/>
      <c r="D20" s="247">
        <f t="shared" si="1"/>
        <v>8</v>
      </c>
      <c r="E20" s="27" t="s">
        <v>5161</v>
      </c>
      <c r="F20" s="27" t="s">
        <v>5161</v>
      </c>
      <c r="G20" s="1798" t="s">
        <v>5176</v>
      </c>
      <c r="H20" s="996">
        <v>2</v>
      </c>
      <c r="I20" s="1160">
        <v>187</v>
      </c>
      <c r="J20" s="1799">
        <f t="shared" si="0"/>
        <v>374</v>
      </c>
      <c r="K20" s="28"/>
      <c r="L20" s="47" t="s">
        <v>774</v>
      </c>
      <c r="M20" s="26"/>
      <c r="N20" s="1694" t="s">
        <v>5164</v>
      </c>
      <c r="O20" s="30">
        <v>46091</v>
      </c>
      <c r="P20" s="27"/>
      <c r="Q20" s="42">
        <v>46102</v>
      </c>
      <c r="R20" s="30">
        <v>46104</v>
      </c>
      <c r="S20" s="31"/>
    </row>
    <row r="21" spans="1:19" s="4" customFormat="1" ht="19.7" customHeight="1">
      <c r="A21" s="26" t="s">
        <v>5165</v>
      </c>
      <c r="B21" s="1797" t="s">
        <v>5160</v>
      </c>
      <c r="C21" s="35"/>
      <c r="D21" s="247">
        <f t="shared" si="1"/>
        <v>9</v>
      </c>
      <c r="E21" s="27" t="s">
        <v>175</v>
      </c>
      <c r="F21" s="27" t="s">
        <v>175</v>
      </c>
      <c r="G21" s="1801" t="s">
        <v>4457</v>
      </c>
      <c r="H21" s="115">
        <v>1</v>
      </c>
      <c r="I21" s="115">
        <v>2029</v>
      </c>
      <c r="J21" s="115">
        <f t="shared" si="0"/>
        <v>2029</v>
      </c>
      <c r="K21" s="958"/>
      <c r="L21" s="47" t="s">
        <v>4458</v>
      </c>
      <c r="M21" s="26"/>
      <c r="N21" s="1694" t="s">
        <v>5164</v>
      </c>
      <c r="O21" s="30">
        <v>46091</v>
      </c>
      <c r="P21" s="27"/>
      <c r="Q21" s="42">
        <v>46102</v>
      </c>
      <c r="R21" s="30">
        <v>46104</v>
      </c>
      <c r="S21" s="31"/>
    </row>
    <row r="22" spans="1:19" s="4" customFormat="1" ht="19.7" customHeight="1">
      <c r="A22" s="26" t="s">
        <v>5165</v>
      </c>
      <c r="B22" s="1797" t="s">
        <v>5160</v>
      </c>
      <c r="C22" s="35"/>
      <c r="D22" s="247">
        <f t="shared" si="1"/>
        <v>10</v>
      </c>
      <c r="E22" s="27" t="s">
        <v>5161</v>
      </c>
      <c r="F22" s="27" t="s">
        <v>5161</v>
      </c>
      <c r="G22" s="1798" t="s">
        <v>5177</v>
      </c>
      <c r="H22" s="996">
        <v>2</v>
      </c>
      <c r="I22" s="1160">
        <v>574</v>
      </c>
      <c r="J22" s="1799">
        <f t="shared" si="0"/>
        <v>1148</v>
      </c>
      <c r="K22" s="28"/>
      <c r="L22" s="47" t="s">
        <v>5178</v>
      </c>
      <c r="M22" s="26"/>
      <c r="N22" s="1694" t="s">
        <v>5164</v>
      </c>
      <c r="O22" s="30">
        <v>46091</v>
      </c>
      <c r="P22" s="27"/>
      <c r="Q22" s="42">
        <v>46102</v>
      </c>
      <c r="R22" s="30">
        <v>46104</v>
      </c>
      <c r="S22" s="31"/>
    </row>
    <row r="23" spans="1:19" s="4" customFormat="1" ht="19.7" customHeight="1">
      <c r="A23" s="26" t="s">
        <v>5171</v>
      </c>
      <c r="B23" s="1797" t="s">
        <v>5160</v>
      </c>
      <c r="C23" s="35"/>
      <c r="D23" s="247">
        <f t="shared" si="1"/>
        <v>11</v>
      </c>
      <c r="E23" s="27" t="s">
        <v>4056</v>
      </c>
      <c r="F23" s="27" t="s">
        <v>5161</v>
      </c>
      <c r="G23" s="1798" t="s">
        <v>5179</v>
      </c>
      <c r="H23" s="996">
        <v>1</v>
      </c>
      <c r="I23" s="1160">
        <v>27163</v>
      </c>
      <c r="J23" s="1799">
        <f t="shared" si="0"/>
        <v>27163</v>
      </c>
      <c r="K23" s="28"/>
      <c r="L23" s="47" t="s">
        <v>5180</v>
      </c>
      <c r="M23" s="26"/>
      <c r="N23" s="1694" t="s">
        <v>5164</v>
      </c>
      <c r="O23" s="30">
        <v>46091</v>
      </c>
      <c r="P23" s="27"/>
      <c r="Q23" s="42">
        <v>46102</v>
      </c>
      <c r="R23" s="30">
        <v>46104</v>
      </c>
      <c r="S23" s="31"/>
    </row>
    <row r="24" spans="1:19" s="4" customFormat="1" ht="19.7" customHeight="1">
      <c r="A24" s="26" t="s">
        <v>5165</v>
      </c>
      <c r="B24" s="1797" t="s">
        <v>5160</v>
      </c>
      <c r="C24" s="35"/>
      <c r="D24" s="247">
        <f t="shared" si="1"/>
        <v>12</v>
      </c>
      <c r="E24" s="27" t="s">
        <v>5161</v>
      </c>
      <c r="F24" s="27" t="s">
        <v>5161</v>
      </c>
      <c r="G24" s="1798" t="s">
        <v>5181</v>
      </c>
      <c r="H24" s="996">
        <v>2</v>
      </c>
      <c r="I24" s="1160">
        <v>1019</v>
      </c>
      <c r="J24" s="1799">
        <f t="shared" si="0"/>
        <v>2038</v>
      </c>
      <c r="K24" s="28"/>
      <c r="L24" s="69" t="s">
        <v>5182</v>
      </c>
      <c r="M24" s="26"/>
      <c r="N24" s="1694" t="s">
        <v>5164</v>
      </c>
      <c r="O24" s="30">
        <v>46091</v>
      </c>
      <c r="P24" s="27"/>
      <c r="Q24" s="42">
        <v>46102</v>
      </c>
      <c r="R24" s="30">
        <v>46104</v>
      </c>
      <c r="S24" s="31"/>
    </row>
    <row r="25" spans="1:19" s="4" customFormat="1" ht="19.7" customHeight="1">
      <c r="A25" s="26" t="s">
        <v>5165</v>
      </c>
      <c r="B25" s="1797" t="s">
        <v>5160</v>
      </c>
      <c r="C25" s="35"/>
      <c r="D25" s="247">
        <f t="shared" si="1"/>
        <v>13</v>
      </c>
      <c r="E25" s="27" t="s">
        <v>5161</v>
      </c>
      <c r="F25" s="27" t="s">
        <v>5161</v>
      </c>
      <c r="G25" s="1798" t="s">
        <v>5183</v>
      </c>
      <c r="H25" s="996">
        <v>4</v>
      </c>
      <c r="I25" s="1160">
        <v>1079</v>
      </c>
      <c r="J25" s="1799">
        <f t="shared" si="0"/>
        <v>4316</v>
      </c>
      <c r="K25" s="28"/>
      <c r="L25" s="69" t="s">
        <v>5182</v>
      </c>
      <c r="M25" s="26"/>
      <c r="N25" s="1694" t="s">
        <v>5164</v>
      </c>
      <c r="O25" s="30">
        <v>46091</v>
      </c>
      <c r="P25" s="27"/>
      <c r="Q25" s="42">
        <v>46102</v>
      </c>
      <c r="R25" s="30">
        <v>46104</v>
      </c>
      <c r="S25" s="31"/>
    </row>
    <row r="26" spans="1:19" s="4" customFormat="1" ht="19.7" customHeight="1">
      <c r="A26" s="26" t="s">
        <v>5165</v>
      </c>
      <c r="B26" s="1797" t="s">
        <v>5160</v>
      </c>
      <c r="C26" s="35"/>
      <c r="D26" s="247">
        <f t="shared" si="1"/>
        <v>14</v>
      </c>
      <c r="E26" s="27" t="s">
        <v>5161</v>
      </c>
      <c r="F26" s="27" t="s">
        <v>5161</v>
      </c>
      <c r="G26" s="1798" t="s">
        <v>4061</v>
      </c>
      <c r="H26" s="996">
        <v>17</v>
      </c>
      <c r="I26" s="1160">
        <v>41</v>
      </c>
      <c r="J26" s="1799">
        <f t="shared" si="0"/>
        <v>697</v>
      </c>
      <c r="K26" s="28">
        <v>12</v>
      </c>
      <c r="L26" s="47" t="s">
        <v>5184</v>
      </c>
      <c r="M26" s="26"/>
      <c r="N26" s="1694" t="s">
        <v>5164</v>
      </c>
      <c r="O26" s="30">
        <v>46091</v>
      </c>
      <c r="P26" s="27"/>
      <c r="Q26" s="42">
        <v>46102</v>
      </c>
      <c r="R26" s="30">
        <v>46104</v>
      </c>
      <c r="S26" s="31"/>
    </row>
    <row r="27" spans="1:19" s="4" customFormat="1" ht="19.7" customHeight="1">
      <c r="A27" s="26" t="s">
        <v>5165</v>
      </c>
      <c r="B27" s="1797" t="s">
        <v>5160</v>
      </c>
      <c r="C27" s="35"/>
      <c r="D27" s="247">
        <f t="shared" si="1"/>
        <v>15</v>
      </c>
      <c r="E27" s="27" t="s">
        <v>5161</v>
      </c>
      <c r="F27" s="27" t="s">
        <v>5161</v>
      </c>
      <c r="G27" s="1798" t="s">
        <v>5185</v>
      </c>
      <c r="H27" s="996">
        <v>8</v>
      </c>
      <c r="I27" s="1160">
        <v>112</v>
      </c>
      <c r="J27" s="1799">
        <f t="shared" si="0"/>
        <v>896</v>
      </c>
      <c r="K27" s="28"/>
      <c r="L27" s="47" t="s">
        <v>666</v>
      </c>
      <c r="M27" s="26"/>
      <c r="N27" s="1694" t="s">
        <v>5164</v>
      </c>
      <c r="O27" s="30">
        <v>46091</v>
      </c>
      <c r="P27" s="27"/>
      <c r="Q27" s="42">
        <v>46102</v>
      </c>
      <c r="R27" s="30">
        <v>46104</v>
      </c>
      <c r="S27" s="31"/>
    </row>
    <row r="28" spans="1:19" s="4" customFormat="1" ht="19.7" customHeight="1">
      <c r="A28" s="26" t="s">
        <v>4055</v>
      </c>
      <c r="B28" s="1797" t="s">
        <v>5160</v>
      </c>
      <c r="C28" s="35"/>
      <c r="D28" s="247">
        <f t="shared" si="1"/>
        <v>16</v>
      </c>
      <c r="E28" s="27" t="s">
        <v>5161</v>
      </c>
      <c r="F28" s="27" t="s">
        <v>5161</v>
      </c>
      <c r="G28" s="1798" t="s">
        <v>5186</v>
      </c>
      <c r="H28" s="996">
        <v>2</v>
      </c>
      <c r="I28" s="1160">
        <v>623</v>
      </c>
      <c r="J28" s="1799">
        <f t="shared" si="0"/>
        <v>1246</v>
      </c>
      <c r="K28" s="28"/>
      <c r="L28" s="69" t="s">
        <v>5187</v>
      </c>
      <c r="M28" s="26"/>
      <c r="N28" s="1694" t="s">
        <v>5164</v>
      </c>
      <c r="O28" s="30">
        <v>46091</v>
      </c>
      <c r="P28" s="27"/>
      <c r="Q28" s="42">
        <v>46102</v>
      </c>
      <c r="R28" s="30">
        <v>46104</v>
      </c>
      <c r="S28" s="31"/>
    </row>
    <row r="29" spans="1:19" s="4" customFormat="1" ht="19.7" customHeight="1">
      <c r="A29" s="26" t="s">
        <v>5165</v>
      </c>
      <c r="B29" s="1797" t="s">
        <v>5160</v>
      </c>
      <c r="C29" s="35"/>
      <c r="D29" s="247">
        <f t="shared" si="1"/>
        <v>17</v>
      </c>
      <c r="E29" s="27" t="s">
        <v>5161</v>
      </c>
      <c r="F29" s="27" t="s">
        <v>5161</v>
      </c>
      <c r="G29" s="1798" t="s">
        <v>5188</v>
      </c>
      <c r="H29" s="996">
        <v>1</v>
      </c>
      <c r="I29" s="1160">
        <v>640</v>
      </c>
      <c r="J29" s="1799">
        <f t="shared" si="0"/>
        <v>640</v>
      </c>
      <c r="K29" s="28"/>
      <c r="L29" s="69" t="s">
        <v>5182</v>
      </c>
      <c r="M29" s="26"/>
      <c r="N29" s="1694" t="s">
        <v>5164</v>
      </c>
      <c r="O29" s="30">
        <v>46091</v>
      </c>
      <c r="P29" s="27"/>
      <c r="Q29" s="42">
        <v>46102</v>
      </c>
      <c r="R29" s="30">
        <v>46104</v>
      </c>
      <c r="S29" s="31"/>
    </row>
    <row r="30" spans="1:19" s="4" customFormat="1" ht="19.7" customHeight="1">
      <c r="A30" s="26" t="s">
        <v>5165</v>
      </c>
      <c r="B30" s="1797" t="s">
        <v>5160</v>
      </c>
      <c r="C30" s="35"/>
      <c r="D30" s="247">
        <f t="shared" si="1"/>
        <v>18</v>
      </c>
      <c r="E30" s="66" t="s">
        <v>175</v>
      </c>
      <c r="F30" s="66" t="s">
        <v>175</v>
      </c>
      <c r="G30" s="1802" t="s">
        <v>5189</v>
      </c>
      <c r="H30" s="1803">
        <v>1</v>
      </c>
      <c r="I30" s="1157">
        <v>8277</v>
      </c>
      <c r="J30" s="1158">
        <f t="shared" si="0"/>
        <v>8277</v>
      </c>
      <c r="K30" s="28"/>
      <c r="L30" s="79" t="s">
        <v>4469</v>
      </c>
      <c r="M30" s="26"/>
      <c r="N30" s="1694" t="s">
        <v>5164</v>
      </c>
      <c r="O30" s="30">
        <v>46091</v>
      </c>
      <c r="P30" s="27"/>
      <c r="Q30" s="42">
        <v>46102</v>
      </c>
      <c r="R30" s="30">
        <v>46104</v>
      </c>
      <c r="S30" s="31"/>
    </row>
    <row r="31" spans="1:19" s="4" customFormat="1" ht="19.7" customHeight="1">
      <c r="A31" s="26" t="s">
        <v>5165</v>
      </c>
      <c r="B31" s="1797" t="s">
        <v>5160</v>
      </c>
      <c r="C31" s="35"/>
      <c r="D31" s="247">
        <f t="shared" si="1"/>
        <v>19</v>
      </c>
      <c r="E31" s="66" t="s">
        <v>175</v>
      </c>
      <c r="F31" s="66" t="s">
        <v>175</v>
      </c>
      <c r="G31" s="1802" t="s">
        <v>5190</v>
      </c>
      <c r="H31" s="1803">
        <v>1</v>
      </c>
      <c r="I31" s="1157">
        <v>5228</v>
      </c>
      <c r="J31" s="1158">
        <f t="shared" si="0"/>
        <v>5228</v>
      </c>
      <c r="K31" s="28"/>
      <c r="L31" s="79" t="s">
        <v>4475</v>
      </c>
      <c r="M31" s="26"/>
      <c r="N31" s="1694" t="s">
        <v>5164</v>
      </c>
      <c r="O31" s="30">
        <v>46091</v>
      </c>
      <c r="P31" s="27"/>
      <c r="Q31" s="42">
        <v>46102</v>
      </c>
      <c r="R31" s="30">
        <v>46104</v>
      </c>
      <c r="S31" s="31"/>
    </row>
    <row r="32" spans="1:19" s="4" customFormat="1" ht="19.7" customHeight="1">
      <c r="A32" s="26" t="s">
        <v>5165</v>
      </c>
      <c r="B32" s="1797" t="s">
        <v>5160</v>
      </c>
      <c r="C32" s="35"/>
      <c r="D32" s="247">
        <f t="shared" si="1"/>
        <v>20</v>
      </c>
      <c r="E32" s="27" t="s">
        <v>175</v>
      </c>
      <c r="F32" s="27" t="s">
        <v>175</v>
      </c>
      <c r="G32" s="954" t="s">
        <v>4461</v>
      </c>
      <c r="H32" s="35">
        <v>1</v>
      </c>
      <c r="I32" s="38">
        <v>2860</v>
      </c>
      <c r="J32" s="39">
        <f t="shared" si="0"/>
        <v>2860</v>
      </c>
      <c r="K32" s="28"/>
      <c r="L32" s="47" t="s">
        <v>4462</v>
      </c>
      <c r="M32" s="26"/>
      <c r="N32" s="1694" t="s">
        <v>5164</v>
      </c>
      <c r="O32" s="30">
        <v>46091</v>
      </c>
      <c r="P32" s="27"/>
      <c r="Q32" s="42">
        <v>46102</v>
      </c>
      <c r="R32" s="30">
        <v>46104</v>
      </c>
      <c r="S32" s="31"/>
    </row>
    <row r="33" spans="1:19" s="4" customFormat="1" ht="19.7" customHeight="1">
      <c r="A33" s="26" t="s">
        <v>4055</v>
      </c>
      <c r="B33" s="1797" t="s">
        <v>5160</v>
      </c>
      <c r="C33" s="35"/>
      <c r="D33" s="247">
        <f t="shared" si="1"/>
        <v>21</v>
      </c>
      <c r="E33" s="27" t="s">
        <v>4056</v>
      </c>
      <c r="F33" s="27" t="s">
        <v>5161</v>
      </c>
      <c r="G33" s="954" t="s">
        <v>5191</v>
      </c>
      <c r="H33" s="944">
        <v>1</v>
      </c>
      <c r="I33" s="38">
        <v>2613</v>
      </c>
      <c r="J33" s="39">
        <f t="shared" si="0"/>
        <v>2613</v>
      </c>
      <c r="K33" s="28">
        <v>1</v>
      </c>
      <c r="L33" s="47" t="s">
        <v>5192</v>
      </c>
      <c r="M33" s="26"/>
      <c r="N33" s="1694" t="s">
        <v>5164</v>
      </c>
      <c r="O33" s="30">
        <v>46091</v>
      </c>
      <c r="P33" s="27"/>
      <c r="Q33" s="42">
        <v>46102</v>
      </c>
      <c r="R33" s="30">
        <v>46104</v>
      </c>
      <c r="S33" s="31"/>
    </row>
    <row r="34" spans="1:19" s="4" customFormat="1" ht="19.7" customHeight="1">
      <c r="A34" s="26" t="s">
        <v>5165</v>
      </c>
      <c r="B34" s="1797" t="s">
        <v>5160</v>
      </c>
      <c r="C34" s="35"/>
      <c r="D34" s="247">
        <f t="shared" si="1"/>
        <v>22</v>
      </c>
      <c r="E34" s="27" t="s">
        <v>175</v>
      </c>
      <c r="F34" s="27" t="s">
        <v>175</v>
      </c>
      <c r="G34" s="954" t="s">
        <v>5193</v>
      </c>
      <c r="H34" s="944">
        <v>4</v>
      </c>
      <c r="I34" s="38">
        <v>130</v>
      </c>
      <c r="J34" s="39">
        <f t="shared" si="0"/>
        <v>520</v>
      </c>
      <c r="K34" s="28">
        <v>2</v>
      </c>
      <c r="L34" s="47" t="s">
        <v>5194</v>
      </c>
      <c r="M34" s="26"/>
      <c r="N34" s="1694" t="s">
        <v>5164</v>
      </c>
      <c r="O34" s="30">
        <v>46091</v>
      </c>
      <c r="P34" s="27"/>
      <c r="Q34" s="42">
        <v>46102</v>
      </c>
      <c r="R34" s="30">
        <v>46104</v>
      </c>
      <c r="S34" s="31"/>
    </row>
    <row r="35" spans="1:19" s="4" customFormat="1" ht="19.7" customHeight="1">
      <c r="A35" s="26" t="s">
        <v>5165</v>
      </c>
      <c r="B35" s="1797" t="s">
        <v>5160</v>
      </c>
      <c r="C35" s="35"/>
      <c r="D35" s="247">
        <f t="shared" si="1"/>
        <v>23</v>
      </c>
      <c r="E35" s="27" t="s">
        <v>175</v>
      </c>
      <c r="F35" s="27" t="s">
        <v>175</v>
      </c>
      <c r="G35" s="954" t="s">
        <v>5195</v>
      </c>
      <c r="H35" s="944">
        <v>2</v>
      </c>
      <c r="I35" s="38">
        <v>83</v>
      </c>
      <c r="J35" s="39">
        <f t="shared" si="0"/>
        <v>166</v>
      </c>
      <c r="K35" s="28">
        <v>2</v>
      </c>
      <c r="L35" s="47" t="s">
        <v>3617</v>
      </c>
      <c r="M35" s="26"/>
      <c r="N35" s="1694" t="s">
        <v>5164</v>
      </c>
      <c r="O35" s="30">
        <v>46091</v>
      </c>
      <c r="P35" s="27"/>
      <c r="Q35" s="42">
        <v>46102</v>
      </c>
      <c r="R35" s="30">
        <v>46104</v>
      </c>
      <c r="S35" s="31"/>
    </row>
    <row r="36" spans="1:19" s="4" customFormat="1" ht="19.7" customHeight="1">
      <c r="A36" s="26" t="s">
        <v>5165</v>
      </c>
      <c r="B36" s="1797" t="s">
        <v>5160</v>
      </c>
      <c r="C36" s="35"/>
      <c r="D36" s="247">
        <f t="shared" si="1"/>
        <v>24</v>
      </c>
      <c r="E36" s="27" t="s">
        <v>175</v>
      </c>
      <c r="F36" s="27" t="s">
        <v>175</v>
      </c>
      <c r="G36" s="954" t="s">
        <v>773</v>
      </c>
      <c r="H36" s="944">
        <v>2</v>
      </c>
      <c r="I36" s="38">
        <v>187</v>
      </c>
      <c r="J36" s="39">
        <f t="shared" si="0"/>
        <v>374</v>
      </c>
      <c r="K36" s="28">
        <v>2</v>
      </c>
      <c r="L36" s="47" t="s">
        <v>774</v>
      </c>
      <c r="M36" s="26"/>
      <c r="N36" s="1694" t="s">
        <v>5164</v>
      </c>
      <c r="O36" s="30">
        <v>46091</v>
      </c>
      <c r="P36" s="27"/>
      <c r="Q36" s="42">
        <v>46102</v>
      </c>
      <c r="R36" s="30">
        <v>46104</v>
      </c>
      <c r="S36" s="31"/>
    </row>
    <row r="37" spans="1:19" s="4" customFormat="1" ht="19.7" customHeight="1">
      <c r="A37" s="26" t="s">
        <v>5165</v>
      </c>
      <c r="B37" s="1797" t="s">
        <v>5160</v>
      </c>
      <c r="C37" s="35"/>
      <c r="D37" s="247">
        <f t="shared" si="1"/>
        <v>25</v>
      </c>
      <c r="E37" s="27" t="s">
        <v>175</v>
      </c>
      <c r="F37" s="27" t="s">
        <v>175</v>
      </c>
      <c r="G37" s="954" t="s">
        <v>3689</v>
      </c>
      <c r="H37" s="944">
        <v>2</v>
      </c>
      <c r="I37" s="38">
        <v>32</v>
      </c>
      <c r="J37" s="39">
        <f t="shared" si="0"/>
        <v>64</v>
      </c>
      <c r="K37" s="28">
        <v>2</v>
      </c>
      <c r="L37" s="47" t="s">
        <v>768</v>
      </c>
      <c r="M37" s="26"/>
      <c r="N37" s="1694" t="s">
        <v>5164</v>
      </c>
      <c r="O37" s="30">
        <v>46091</v>
      </c>
      <c r="P37" s="27"/>
      <c r="Q37" s="42">
        <v>46102</v>
      </c>
      <c r="R37" s="30">
        <v>46104</v>
      </c>
      <c r="S37" s="31"/>
    </row>
    <row r="38" spans="1:19" s="4" customFormat="1" ht="19.7" customHeight="1">
      <c r="A38" s="26" t="s">
        <v>4055</v>
      </c>
      <c r="B38" s="1797" t="s">
        <v>5160</v>
      </c>
      <c r="C38" s="35"/>
      <c r="D38" s="247">
        <f t="shared" si="1"/>
        <v>26</v>
      </c>
      <c r="E38" s="27" t="s">
        <v>4056</v>
      </c>
      <c r="F38" s="27" t="s">
        <v>5161</v>
      </c>
      <c r="G38" s="954" t="s">
        <v>5196</v>
      </c>
      <c r="H38" s="944">
        <v>1</v>
      </c>
      <c r="I38" s="38">
        <v>12471</v>
      </c>
      <c r="J38" s="39">
        <f t="shared" si="0"/>
        <v>12471</v>
      </c>
      <c r="K38" s="28">
        <v>1</v>
      </c>
      <c r="L38" s="47" t="s">
        <v>5197</v>
      </c>
      <c r="M38" s="26"/>
      <c r="N38" s="1694" t="s">
        <v>5164</v>
      </c>
      <c r="O38" s="30">
        <v>46091</v>
      </c>
      <c r="P38" s="27"/>
      <c r="Q38" s="42">
        <v>46102</v>
      </c>
      <c r="R38" s="30">
        <v>46104</v>
      </c>
      <c r="S38" s="31"/>
    </row>
    <row r="39" spans="1:19" s="4" customFormat="1" ht="19.7" customHeight="1">
      <c r="A39" s="26" t="s">
        <v>5165</v>
      </c>
      <c r="B39" s="1797" t="s">
        <v>5160</v>
      </c>
      <c r="C39" s="35"/>
      <c r="D39" s="247">
        <f t="shared" si="1"/>
        <v>27</v>
      </c>
      <c r="E39" s="27" t="s">
        <v>175</v>
      </c>
      <c r="F39" s="27" t="s">
        <v>175</v>
      </c>
      <c r="G39" s="954" t="s">
        <v>3644</v>
      </c>
      <c r="H39" s="944">
        <v>2</v>
      </c>
      <c r="I39" s="38">
        <v>142</v>
      </c>
      <c r="J39" s="39">
        <f t="shared" si="0"/>
        <v>284</v>
      </c>
      <c r="K39" s="28">
        <v>2</v>
      </c>
      <c r="L39" s="47" t="s">
        <v>666</v>
      </c>
      <c r="M39" s="26"/>
      <c r="N39" s="1694" t="s">
        <v>5164</v>
      </c>
      <c r="O39" s="30">
        <v>46091</v>
      </c>
      <c r="P39" s="27"/>
      <c r="Q39" s="42">
        <v>46102</v>
      </c>
      <c r="R39" s="30">
        <v>46104</v>
      </c>
      <c r="S39" s="31"/>
    </row>
    <row r="40" spans="1:19" s="4" customFormat="1" ht="19.7" customHeight="1">
      <c r="A40" s="26" t="s">
        <v>5165</v>
      </c>
      <c r="B40" s="1797" t="s">
        <v>5160</v>
      </c>
      <c r="C40" s="35"/>
      <c r="D40" s="247">
        <f t="shared" si="1"/>
        <v>28</v>
      </c>
      <c r="E40" s="27" t="s">
        <v>175</v>
      </c>
      <c r="F40" s="27" t="s">
        <v>175</v>
      </c>
      <c r="G40" s="954" t="s">
        <v>5198</v>
      </c>
      <c r="H40" s="944">
        <v>1</v>
      </c>
      <c r="I40" s="38">
        <v>4039</v>
      </c>
      <c r="J40" s="39">
        <f t="shared" si="0"/>
        <v>4039</v>
      </c>
      <c r="K40" s="28">
        <v>1</v>
      </c>
      <c r="L40" s="47" t="s">
        <v>5199</v>
      </c>
      <c r="M40" s="26"/>
      <c r="N40" s="1694" t="s">
        <v>5164</v>
      </c>
      <c r="O40" s="30">
        <v>46091</v>
      </c>
      <c r="P40" s="27"/>
      <c r="Q40" s="42">
        <v>46102</v>
      </c>
      <c r="R40" s="30">
        <v>46104</v>
      </c>
      <c r="S40" s="31"/>
    </row>
    <row r="41" spans="1:19" s="1184" customFormat="1" ht="19.7" customHeight="1">
      <c r="A41" s="155"/>
      <c r="B41" s="155"/>
      <c r="C41" s="155"/>
      <c r="D41" s="27"/>
      <c r="E41" s="66"/>
      <c r="F41" s="66"/>
      <c r="G41" s="70"/>
      <c r="H41" s="184"/>
      <c r="I41" s="167"/>
      <c r="J41" s="436"/>
      <c r="K41" s="305"/>
      <c r="L41" s="69"/>
      <c r="M41" s="147"/>
      <c r="N41" s="155"/>
      <c r="O41" s="483"/>
      <c r="P41" s="66"/>
      <c r="Q41" s="155"/>
      <c r="R41" s="483"/>
      <c r="S41" s="1804"/>
    </row>
    <row r="42" spans="1:19" s="4" customFormat="1" ht="19.7" customHeight="1">
      <c r="A42" s="26"/>
      <c r="B42" s="26"/>
      <c r="C42" s="26"/>
      <c r="D42" s="27"/>
      <c r="E42" s="27"/>
      <c r="F42" s="27"/>
      <c r="G42" s="70"/>
      <c r="H42" s="184"/>
      <c r="I42" s="167"/>
      <c r="J42" s="185"/>
      <c r="K42" s="28"/>
      <c r="L42" s="47"/>
      <c r="M42" s="26"/>
      <c r="N42" s="26"/>
      <c r="O42" s="30"/>
      <c r="P42" s="27"/>
      <c r="Q42" s="26"/>
      <c r="R42" s="30"/>
      <c r="S42" s="31"/>
    </row>
    <row r="43" spans="1:19" s="4" customFormat="1" ht="19.7" customHeight="1">
      <c r="A43" s="26"/>
      <c r="B43" s="26"/>
      <c r="C43" s="26"/>
      <c r="D43" s="27"/>
      <c r="E43" s="27"/>
      <c r="F43" s="27"/>
      <c r="G43" s="60">
        <f>SUM(J13:J42)</f>
        <v>124116</v>
      </c>
      <c r="H43" s="62"/>
      <c r="I43" s="26"/>
      <c r="J43" s="63"/>
      <c r="K43" s="28"/>
      <c r="L43" s="47"/>
      <c r="M43" s="26"/>
      <c r="N43" s="26"/>
      <c r="O43" s="30"/>
      <c r="P43" s="27"/>
      <c r="Q43" s="26"/>
      <c r="R43" s="30"/>
      <c r="S43" s="31"/>
    </row>
    <row r="44" spans="1:19" s="4" customFormat="1" ht="19.7" customHeight="1">
      <c r="A44" s="26"/>
      <c r="B44" s="26"/>
      <c r="C44" s="26"/>
      <c r="D44" s="27"/>
      <c r="E44" s="27"/>
      <c r="F44" s="27"/>
      <c r="G44" s="47"/>
      <c r="H44" s="62"/>
      <c r="I44" s="26"/>
      <c r="J44" s="63"/>
      <c r="K44" s="28"/>
      <c r="L44" s="47"/>
      <c r="M44" s="26"/>
      <c r="N44" s="26"/>
      <c r="O44" s="30"/>
      <c r="P44" s="27"/>
      <c r="Q44" s="26"/>
      <c r="R44" s="30"/>
      <c r="S44" s="31"/>
    </row>
    <row r="45" spans="1:19" s="4" customFormat="1" ht="19.7" customHeight="1">
      <c r="A45" s="26"/>
      <c r="B45" s="26"/>
      <c r="C45" s="26"/>
      <c r="D45" s="27"/>
      <c r="E45" s="27"/>
      <c r="F45" s="27"/>
      <c r="G45" s="26"/>
      <c r="H45" s="26"/>
      <c r="I45" s="26"/>
      <c r="J45" s="28"/>
      <c r="K45" s="28"/>
      <c r="L45" s="26"/>
      <c r="M45" s="26"/>
      <c r="N45" s="26"/>
      <c r="O45" s="30"/>
      <c r="P45" s="27"/>
      <c r="Q45" s="26"/>
      <c r="R45" s="30"/>
      <c r="S45" s="31"/>
    </row>
    <row r="46" spans="1:19" s="4" customFormat="1" ht="19.7" customHeight="1">
      <c r="A46" s="26"/>
      <c r="B46" s="26"/>
      <c r="C46" s="26"/>
      <c r="D46" s="27"/>
      <c r="E46" s="27"/>
      <c r="F46" s="27"/>
      <c r="G46" s="192"/>
      <c r="H46" s="26"/>
      <c r="I46" s="26"/>
      <c r="J46" s="28"/>
      <c r="K46" s="28"/>
      <c r="L46" s="26"/>
      <c r="M46" s="26"/>
      <c r="N46" s="26"/>
      <c r="O46" s="30"/>
      <c r="P46" s="27"/>
      <c r="Q46" s="26"/>
      <c r="R46" s="30"/>
      <c r="S46" s="31"/>
    </row>
    <row r="47" spans="1:19" s="4" customFormat="1" ht="19.7" customHeight="1">
      <c r="A47" s="26"/>
      <c r="B47" s="26"/>
      <c r="C47" s="26"/>
      <c r="D47" s="27"/>
      <c r="E47" s="27"/>
      <c r="F47" s="27"/>
      <c r="G47" s="47"/>
      <c r="H47" s="62"/>
      <c r="I47" s="26"/>
      <c r="J47" s="63"/>
      <c r="K47" s="193"/>
      <c r="L47" s="47"/>
      <c r="M47" s="26"/>
      <c r="N47" s="26"/>
      <c r="O47" s="30"/>
      <c r="P47" s="27"/>
      <c r="Q47" s="26"/>
      <c r="R47" s="30"/>
      <c r="S47" s="31"/>
    </row>
    <row r="48" spans="1:19" s="4" customFormat="1" ht="19.7" customHeight="1">
      <c r="A48" s="26"/>
      <c r="B48" s="26"/>
      <c r="C48" s="26"/>
      <c r="D48" s="27"/>
      <c r="E48" s="27"/>
      <c r="F48" s="27"/>
      <c r="G48" s="47"/>
      <c r="H48" s="62"/>
      <c r="I48" s="26"/>
      <c r="J48" s="63"/>
      <c r="K48" s="28"/>
      <c r="L48" s="47"/>
      <c r="M48" s="26"/>
      <c r="N48" s="26"/>
      <c r="O48" s="30"/>
      <c r="P48" s="27"/>
      <c r="Q48" s="26"/>
      <c r="R48" s="30"/>
      <c r="S48" s="31"/>
    </row>
    <row r="49" spans="1:19" s="4" customFormat="1" ht="19.7" customHeight="1">
      <c r="A49" s="26"/>
      <c r="B49" s="26"/>
      <c r="C49" s="26"/>
      <c r="D49" s="27"/>
      <c r="E49" s="27"/>
      <c r="F49" s="27"/>
      <c r="G49" s="47"/>
      <c r="H49" s="62"/>
      <c r="I49" s="26"/>
      <c r="J49" s="63"/>
      <c r="K49" s="28"/>
      <c r="L49" s="47"/>
      <c r="M49" s="26"/>
      <c r="N49" s="26"/>
      <c r="O49" s="30"/>
      <c r="P49" s="27"/>
      <c r="Q49" s="26"/>
      <c r="R49" s="30"/>
      <c r="S49" s="31"/>
    </row>
    <row r="50" spans="1:19" s="4" customFormat="1" ht="19.7" customHeight="1">
      <c r="A50" s="26"/>
      <c r="B50" s="26"/>
      <c r="C50" s="26"/>
      <c r="D50" s="27"/>
      <c r="E50" s="27"/>
      <c r="F50" s="27"/>
      <c r="G50" s="47"/>
      <c r="H50" s="62"/>
      <c r="I50" s="26"/>
      <c r="J50" s="63"/>
      <c r="K50" s="28"/>
      <c r="L50" s="47"/>
      <c r="M50" s="26"/>
      <c r="N50" s="26"/>
      <c r="O50" s="30"/>
      <c r="P50" s="27"/>
      <c r="Q50" s="26"/>
      <c r="R50" s="30"/>
      <c r="S50" s="31"/>
    </row>
    <row r="51" spans="1:19" s="19" customFormat="1">
      <c r="A51" s="1"/>
      <c r="B51" s="1"/>
      <c r="C51" s="1"/>
      <c r="D51" s="4"/>
      <c r="E51" s="1"/>
      <c r="F51" s="1"/>
      <c r="G51" s="1"/>
      <c r="H51" s="4"/>
      <c r="I51" s="4"/>
      <c r="J51" s="81"/>
      <c r="K51" s="4"/>
      <c r="L51" s="1"/>
      <c r="M51" s="1"/>
      <c r="N51" s="4"/>
      <c r="O51" s="9"/>
      <c r="P51" s="1"/>
      <c r="Q51" s="10"/>
      <c r="R51" s="11"/>
      <c r="S51" s="12"/>
    </row>
  </sheetData>
  <mergeCells count="8">
    <mergeCell ref="D6:F6"/>
    <mergeCell ref="D2:F2"/>
    <mergeCell ref="I2:K2"/>
    <mergeCell ref="D3:F3"/>
    <mergeCell ref="J3:M4"/>
    <mergeCell ref="D4:F4"/>
    <mergeCell ref="I4:I5"/>
    <mergeCell ref="D5:F5"/>
  </mergeCells>
  <phoneticPr fontId="2"/>
  <dataValidations count="1">
    <dataValidation imeMode="hiragana" allowBlank="1" showInputMessage="1" showErrorMessage="1" sqref="L41 L21 L24:L25 L28:L29" xr:uid="{9827295D-BADE-4E29-AEE5-7E4C38380F7F}"/>
  </dataValidations>
  <pageMargins left="0" right="0" top="0" bottom="0" header="0" footer="0"/>
  <pageSetup paperSize="8" scale="65" orientation="portrait" r:id="rId1"/>
  <tableParts count="1">
    <tablePart r:id="rId2"/>
  </tablePart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3099A-A98A-4920-80C5-84170392D760}">
  <sheetPr>
    <tabColor rgb="FF00B050"/>
  </sheetPr>
  <dimension ref="A2:S54"/>
  <sheetViews>
    <sheetView zoomScale="85" zoomScaleNormal="85" workbookViewId="0">
      <pane xSplit="12" ySplit="8" topLeftCell="M23" activePane="bottomRight" state="frozen"/>
      <selection pane="topRight" activeCell="K1" sqref="K1"/>
      <selection pane="bottomLeft" activeCell="A9" sqref="A9"/>
      <selection pane="bottomRight" activeCell="G36" sqref="G36"/>
    </sheetView>
  </sheetViews>
  <sheetFormatPr defaultRowHeight="18.75"/>
  <cols>
    <col min="1" max="2" width="9" style="1"/>
    <col min="3" max="3" width="9.125" style="1" customWidth="1"/>
    <col min="4" max="4" width="6.125" style="4" customWidth="1"/>
    <col min="5" max="5" width="12.125" style="1" customWidth="1"/>
    <col min="6" max="6" width="13" style="1" customWidth="1"/>
    <col min="7" max="7" width="71.625" style="1" customWidth="1"/>
    <col min="8" max="8" width="6.125" style="4" customWidth="1"/>
    <col min="9" max="10" width="9.875" style="4" bestFit="1" customWidth="1"/>
    <col min="11" max="11" width="16.5" style="4" customWidth="1"/>
    <col min="12" max="12" width="43.5" style="1" customWidth="1"/>
    <col min="13" max="13" width="47.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5154</v>
      </c>
      <c r="I2" s="5" t="s">
        <v>2</v>
      </c>
      <c r="J2" s="6"/>
      <c r="K2" s="7"/>
      <c r="L2" s="8">
        <f>SUM(J:J)</f>
        <v>120316</v>
      </c>
    </row>
    <row r="3" spans="1:19" ht="20.100000000000001" customHeight="1">
      <c r="D3" s="2" t="s">
        <v>3</v>
      </c>
      <c r="E3" s="2"/>
      <c r="F3" s="2"/>
      <c r="G3" s="13" t="s">
        <v>5155</v>
      </c>
      <c r="J3" s="14" t="s">
        <v>5156</v>
      </c>
      <c r="K3" s="14"/>
      <c r="L3" s="14"/>
      <c r="M3" s="14"/>
    </row>
    <row r="4" spans="1:19" ht="20.100000000000001" customHeight="1">
      <c r="D4" s="2" t="s">
        <v>6</v>
      </c>
      <c r="E4" s="2"/>
      <c r="F4" s="2"/>
      <c r="G4" s="13" t="s">
        <v>5157</v>
      </c>
      <c r="I4" s="15" t="s">
        <v>8</v>
      </c>
      <c r="J4" s="14"/>
      <c r="K4" s="14"/>
      <c r="L4" s="14"/>
      <c r="M4" s="14"/>
    </row>
    <row r="5" spans="1:19" ht="20.100000000000001" customHeight="1">
      <c r="D5" s="2" t="s">
        <v>9</v>
      </c>
      <c r="E5" s="2"/>
      <c r="F5" s="2"/>
      <c r="G5" s="16">
        <v>46101</v>
      </c>
      <c r="I5" s="17"/>
      <c r="J5" s="18"/>
    </row>
    <row r="6" spans="1:19" ht="20.100000000000001" customHeight="1">
      <c r="D6" s="2" t="s">
        <v>10</v>
      </c>
      <c r="E6" s="2"/>
      <c r="F6" s="2"/>
      <c r="G6" s="16">
        <v>46103</v>
      </c>
      <c r="I6" s="82"/>
      <c r="J6" s="19" t="s">
        <v>66</v>
      </c>
    </row>
    <row r="8" spans="1:19" s="4" customFormat="1" ht="19.7" customHeight="1">
      <c r="A8" s="20" t="s">
        <v>11</v>
      </c>
      <c r="B8" s="20" t="s">
        <v>12</v>
      </c>
      <c r="C8" s="20" t="s">
        <v>13</v>
      </c>
      <c r="D8" s="21" t="s">
        <v>14</v>
      </c>
      <c r="E8" s="21" t="s">
        <v>15</v>
      </c>
      <c r="F8" s="21" t="s">
        <v>16</v>
      </c>
      <c r="G8" s="20" t="s">
        <v>17</v>
      </c>
      <c r="H8" s="20" t="s">
        <v>18</v>
      </c>
      <c r="I8" s="20" t="s">
        <v>19</v>
      </c>
      <c r="J8" s="22" t="s">
        <v>20</v>
      </c>
      <c r="K8" s="22"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26" t="s">
        <v>36</v>
      </c>
      <c r="I9" s="26" t="s">
        <v>37</v>
      </c>
      <c r="J9" s="28" t="s">
        <v>38</v>
      </c>
      <c r="K9" s="28"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26"/>
      <c r="I10" s="26"/>
      <c r="J10" s="28"/>
      <c r="K10" s="28"/>
      <c r="L10" s="26"/>
      <c r="M10" s="26"/>
      <c r="N10" s="26"/>
      <c r="O10" s="30"/>
      <c r="P10" s="27"/>
      <c r="Q10" s="26"/>
      <c r="R10" s="30"/>
      <c r="S10" s="31"/>
    </row>
    <row r="11" spans="1:19" s="4" customFormat="1" ht="19.7" customHeight="1">
      <c r="D11" s="27"/>
      <c r="E11" s="27"/>
      <c r="F11" s="27"/>
      <c r="G11" s="47"/>
      <c r="H11" s="62"/>
      <c r="I11" s="26"/>
      <c r="J11" s="63"/>
      <c r="K11" s="28"/>
      <c r="L11" s="47"/>
      <c r="M11" s="26"/>
      <c r="N11" s="26"/>
      <c r="O11" s="30"/>
      <c r="P11" s="27"/>
      <c r="Q11" s="26"/>
      <c r="R11" s="30"/>
      <c r="S11" s="31"/>
    </row>
    <row r="12" spans="1:19" s="4" customFormat="1" ht="19.7" customHeight="1">
      <c r="D12" s="27"/>
      <c r="E12" s="83" t="s">
        <v>5158</v>
      </c>
      <c r="F12" s="33"/>
      <c r="G12" s="34" t="s">
        <v>5159</v>
      </c>
      <c r="H12" s="62"/>
      <c r="I12" s="26"/>
      <c r="J12" s="63"/>
      <c r="K12" s="28"/>
      <c r="L12" s="47"/>
      <c r="M12" s="26"/>
      <c r="N12" s="26"/>
      <c r="O12" s="30"/>
      <c r="P12" s="27"/>
      <c r="Q12" s="26"/>
      <c r="R12" s="30"/>
      <c r="S12" s="31"/>
    </row>
    <row r="13" spans="1:19" s="4" customFormat="1" ht="19.7" customHeight="1">
      <c r="A13" s="26" t="s">
        <v>123</v>
      </c>
      <c r="B13" s="35"/>
      <c r="C13" s="26"/>
      <c r="D13" s="247">
        <v>1</v>
      </c>
      <c r="E13" s="27" t="s">
        <v>5161</v>
      </c>
      <c r="F13" s="27" t="s">
        <v>5161</v>
      </c>
      <c r="G13" s="1798" t="s">
        <v>5162</v>
      </c>
      <c r="H13" s="996">
        <v>1</v>
      </c>
      <c r="I13" s="1160">
        <v>3276</v>
      </c>
      <c r="J13" s="185">
        <f t="shared" ref="J13:J43" si="0">H13*I13</f>
        <v>3276</v>
      </c>
      <c r="K13" s="28"/>
      <c r="L13" s="47" t="s">
        <v>5163</v>
      </c>
      <c r="M13" s="40"/>
      <c r="N13" s="26"/>
      <c r="O13" s="30"/>
      <c r="P13" s="27"/>
      <c r="Q13" s="26"/>
      <c r="R13" s="30"/>
      <c r="S13" s="31"/>
    </row>
    <row r="14" spans="1:19" s="4" customFormat="1" ht="19.7" customHeight="1">
      <c r="A14" s="26" t="s">
        <v>5165</v>
      </c>
      <c r="B14" s="35"/>
      <c r="C14" s="26"/>
      <c r="D14" s="247">
        <f t="shared" ref="D14:D15" si="1">+D13+1</f>
        <v>2</v>
      </c>
      <c r="E14" s="27" t="s">
        <v>5161</v>
      </c>
      <c r="F14" s="27" t="s">
        <v>5161</v>
      </c>
      <c r="G14" s="1798" t="s">
        <v>5166</v>
      </c>
      <c r="H14" s="996">
        <v>4</v>
      </c>
      <c r="I14" s="1160">
        <v>120</v>
      </c>
      <c r="J14" s="185">
        <f t="shared" si="0"/>
        <v>480</v>
      </c>
      <c r="K14" s="28"/>
      <c r="L14" s="109" t="s">
        <v>666</v>
      </c>
      <c r="M14" s="26"/>
      <c r="N14" s="26"/>
      <c r="O14" s="30"/>
      <c r="P14" s="27"/>
      <c r="Q14" s="26"/>
      <c r="R14" s="30"/>
      <c r="S14" s="31"/>
    </row>
    <row r="15" spans="1:19" s="4" customFormat="1" ht="19.7" customHeight="1">
      <c r="A15" s="26" t="s">
        <v>5165</v>
      </c>
      <c r="B15" s="35"/>
      <c r="C15" s="26"/>
      <c r="D15" s="247">
        <f t="shared" si="1"/>
        <v>3</v>
      </c>
      <c r="E15" s="27" t="s">
        <v>5161</v>
      </c>
      <c r="F15" s="27" t="s">
        <v>5161</v>
      </c>
      <c r="G15" s="1798" t="s">
        <v>5167</v>
      </c>
      <c r="H15" s="996">
        <v>1</v>
      </c>
      <c r="I15" s="1160">
        <v>10315</v>
      </c>
      <c r="J15" s="185">
        <f t="shared" si="0"/>
        <v>10315</v>
      </c>
      <c r="K15" s="28"/>
      <c r="L15" s="47" t="s">
        <v>5168</v>
      </c>
      <c r="M15" s="26"/>
      <c r="N15" s="26"/>
      <c r="O15" s="30"/>
      <c r="P15" s="27"/>
      <c r="Q15" s="26"/>
      <c r="R15" s="30"/>
      <c r="S15" s="31"/>
    </row>
    <row r="16" spans="1:19" s="4" customFormat="1" ht="19.7" customHeight="1">
      <c r="A16" s="26" t="s">
        <v>5165</v>
      </c>
      <c r="B16" s="26"/>
      <c r="C16" s="26"/>
      <c r="D16" s="247">
        <f>+D15+1</f>
        <v>4</v>
      </c>
      <c r="E16" s="27" t="s">
        <v>5161</v>
      </c>
      <c r="F16" s="27" t="s">
        <v>5161</v>
      </c>
      <c r="G16" s="1800" t="s">
        <v>5169</v>
      </c>
      <c r="H16" s="115">
        <v>10</v>
      </c>
      <c r="I16" s="115">
        <v>14</v>
      </c>
      <c r="J16" s="185">
        <f t="shared" si="0"/>
        <v>140</v>
      </c>
      <c r="K16" s="99">
        <v>4</v>
      </c>
      <c r="L16" s="109" t="s">
        <v>5170</v>
      </c>
      <c r="M16" s="26"/>
      <c r="N16" s="26"/>
      <c r="O16" s="30"/>
      <c r="P16" s="27"/>
      <c r="Q16" s="26"/>
      <c r="R16" s="30"/>
      <c r="S16" s="31"/>
    </row>
    <row r="17" spans="1:19" s="4" customFormat="1" ht="19.7" customHeight="1">
      <c r="A17" s="26" t="s">
        <v>5171</v>
      </c>
      <c r="B17" s="35"/>
      <c r="C17" s="26"/>
      <c r="D17" s="247">
        <f t="shared" ref="D17:D20" si="2">+D16+1</f>
        <v>5</v>
      </c>
      <c r="E17" s="27" t="s">
        <v>4056</v>
      </c>
      <c r="F17" s="27" t="s">
        <v>5161</v>
      </c>
      <c r="G17" s="1798" t="s">
        <v>5172</v>
      </c>
      <c r="H17" s="996">
        <v>1</v>
      </c>
      <c r="I17" s="1160">
        <v>25098</v>
      </c>
      <c r="J17" s="185">
        <f t="shared" si="0"/>
        <v>25098</v>
      </c>
      <c r="K17" s="28"/>
      <c r="L17" s="47" t="s">
        <v>5173</v>
      </c>
      <c r="M17" s="26"/>
      <c r="N17" s="26"/>
      <c r="O17" s="30"/>
      <c r="P17" s="27"/>
      <c r="Q17" s="26"/>
      <c r="R17" s="30"/>
      <c r="S17" s="31"/>
    </row>
    <row r="18" spans="1:19" s="4" customFormat="1" ht="19.7" customHeight="1">
      <c r="A18" s="26" t="s">
        <v>5165</v>
      </c>
      <c r="B18" s="35"/>
      <c r="C18" s="26"/>
      <c r="D18" s="247">
        <f t="shared" si="2"/>
        <v>6</v>
      </c>
      <c r="E18" s="27" t="s">
        <v>4463</v>
      </c>
      <c r="F18" s="27" t="s">
        <v>175</v>
      </c>
      <c r="G18" s="954" t="s">
        <v>4464</v>
      </c>
      <c r="H18" s="35">
        <v>1</v>
      </c>
      <c r="I18" s="38">
        <v>3564</v>
      </c>
      <c r="J18" s="436">
        <f t="shared" si="0"/>
        <v>3564</v>
      </c>
      <c r="K18" s="28"/>
      <c r="L18" s="47" t="s">
        <v>4465</v>
      </c>
      <c r="M18" s="26"/>
      <c r="N18" s="26"/>
      <c r="O18" s="30"/>
      <c r="P18" s="27"/>
      <c r="Q18" s="26"/>
      <c r="R18" s="30"/>
      <c r="S18" s="31"/>
    </row>
    <row r="19" spans="1:19" s="4" customFormat="1" ht="19.7" customHeight="1">
      <c r="A19" s="26" t="s">
        <v>5165</v>
      </c>
      <c r="B19" s="35"/>
      <c r="C19" s="26"/>
      <c r="D19" s="247">
        <f t="shared" si="2"/>
        <v>7</v>
      </c>
      <c r="E19" s="27" t="s">
        <v>5161</v>
      </c>
      <c r="F19" s="27" t="s">
        <v>5161</v>
      </c>
      <c r="G19" s="1798" t="s">
        <v>5176</v>
      </c>
      <c r="H19" s="996">
        <v>2</v>
      </c>
      <c r="I19" s="1160">
        <v>187</v>
      </c>
      <c r="J19" s="185">
        <f t="shared" si="0"/>
        <v>374</v>
      </c>
      <c r="K19" s="28"/>
      <c r="L19" s="47" t="s">
        <v>774</v>
      </c>
      <c r="M19" s="26"/>
      <c r="N19" s="26"/>
      <c r="O19" s="30"/>
      <c r="P19" s="27"/>
      <c r="Q19" s="26"/>
      <c r="R19" s="30"/>
      <c r="S19" s="31"/>
    </row>
    <row r="20" spans="1:19" s="4" customFormat="1" ht="19.7" customHeight="1">
      <c r="A20" s="26" t="s">
        <v>5165</v>
      </c>
      <c r="B20" s="35"/>
      <c r="C20" s="26"/>
      <c r="D20" s="247">
        <f t="shared" si="2"/>
        <v>8</v>
      </c>
      <c r="E20" s="27" t="s">
        <v>175</v>
      </c>
      <c r="F20" s="27" t="s">
        <v>175</v>
      </c>
      <c r="G20" s="1801" t="s">
        <v>4457</v>
      </c>
      <c r="H20" s="115">
        <v>1</v>
      </c>
      <c r="I20" s="115">
        <v>2029</v>
      </c>
      <c r="J20" s="63">
        <f t="shared" si="0"/>
        <v>2029</v>
      </c>
      <c r="K20" s="958"/>
      <c r="L20" s="47" t="s">
        <v>4458</v>
      </c>
      <c r="M20" s="26"/>
      <c r="N20" s="26"/>
      <c r="O20" s="30"/>
      <c r="P20" s="27"/>
      <c r="Q20" s="26"/>
      <c r="R20" s="30"/>
      <c r="S20" s="31"/>
    </row>
    <row r="21" spans="1:19" s="4" customFormat="1" ht="19.7" customHeight="1">
      <c r="A21" s="26" t="s">
        <v>5165</v>
      </c>
      <c r="B21" s="35"/>
      <c r="C21" s="26"/>
      <c r="D21" s="247">
        <f>+D20+1</f>
        <v>9</v>
      </c>
      <c r="E21" s="27" t="s">
        <v>5161</v>
      </c>
      <c r="F21" s="27" t="s">
        <v>5161</v>
      </c>
      <c r="G21" s="1805" t="s">
        <v>5169</v>
      </c>
      <c r="H21" s="1806"/>
      <c r="I21" s="1806">
        <v>225</v>
      </c>
      <c r="J21" s="185">
        <f t="shared" si="0"/>
        <v>0</v>
      </c>
      <c r="K21" s="99">
        <v>6</v>
      </c>
      <c r="L21" s="109" t="s">
        <v>5200</v>
      </c>
      <c r="M21" s="26"/>
      <c r="N21" s="26"/>
      <c r="O21" s="30"/>
      <c r="P21" s="27"/>
      <c r="Q21" s="26"/>
      <c r="R21" s="30"/>
      <c r="S21" s="31"/>
    </row>
    <row r="22" spans="1:19" s="4" customFormat="1" ht="19.7" customHeight="1">
      <c r="A22" s="26" t="s">
        <v>5165</v>
      </c>
      <c r="B22" s="35"/>
      <c r="C22" s="26"/>
      <c r="D22" s="247">
        <f>+D21+1</f>
        <v>10</v>
      </c>
      <c r="E22" s="27" t="s">
        <v>5161</v>
      </c>
      <c r="F22" s="27" t="s">
        <v>5161</v>
      </c>
      <c r="G22" s="1798" t="s">
        <v>5177</v>
      </c>
      <c r="H22" s="996">
        <v>2</v>
      </c>
      <c r="I22" s="1160">
        <v>574</v>
      </c>
      <c r="J22" s="185">
        <f t="shared" si="0"/>
        <v>1148</v>
      </c>
      <c r="K22" s="28"/>
      <c r="L22" s="47" t="s">
        <v>5178</v>
      </c>
      <c r="M22" s="26"/>
      <c r="N22" s="26"/>
      <c r="O22" s="30"/>
      <c r="P22" s="27"/>
      <c r="Q22" s="26"/>
      <c r="R22" s="30"/>
      <c r="S22" s="31"/>
    </row>
    <row r="23" spans="1:19" s="4" customFormat="1" ht="19.7" customHeight="1">
      <c r="A23" s="26" t="s">
        <v>5171</v>
      </c>
      <c r="B23" s="35"/>
      <c r="C23" s="26"/>
      <c r="D23" s="247">
        <f>+D22+1</f>
        <v>11</v>
      </c>
      <c r="E23" s="27" t="s">
        <v>4056</v>
      </c>
      <c r="F23" s="27" t="s">
        <v>5161</v>
      </c>
      <c r="G23" s="1798" t="s">
        <v>5179</v>
      </c>
      <c r="H23" s="996">
        <v>1</v>
      </c>
      <c r="I23" s="1160">
        <v>27163</v>
      </c>
      <c r="J23" s="185">
        <f t="shared" si="0"/>
        <v>27163</v>
      </c>
      <c r="K23" s="28"/>
      <c r="L23" s="47" t="s">
        <v>5180</v>
      </c>
      <c r="M23" s="26"/>
      <c r="N23" s="26"/>
      <c r="O23" s="30"/>
      <c r="P23" s="27"/>
      <c r="Q23" s="26"/>
      <c r="R23" s="30"/>
      <c r="S23" s="31"/>
    </row>
    <row r="24" spans="1:19" s="4" customFormat="1" ht="19.7" customHeight="1">
      <c r="A24" s="26" t="s">
        <v>5165</v>
      </c>
      <c r="B24" s="35"/>
      <c r="C24" s="26"/>
      <c r="D24" s="247">
        <f t="shared" ref="D24:D27" si="3">+D23+1</f>
        <v>12</v>
      </c>
      <c r="E24" s="27" t="s">
        <v>5161</v>
      </c>
      <c r="F24" s="27" t="s">
        <v>5161</v>
      </c>
      <c r="G24" s="1798" t="s">
        <v>5181</v>
      </c>
      <c r="H24" s="996">
        <v>2</v>
      </c>
      <c r="I24" s="1160">
        <v>1019</v>
      </c>
      <c r="J24" s="185">
        <f t="shared" si="0"/>
        <v>2038</v>
      </c>
      <c r="K24" s="28"/>
      <c r="L24" s="69" t="s">
        <v>5182</v>
      </c>
      <c r="M24" s="26"/>
      <c r="N24" s="26"/>
      <c r="O24" s="30"/>
      <c r="P24" s="27"/>
      <c r="Q24" s="26"/>
      <c r="R24" s="30"/>
      <c r="S24" s="31"/>
    </row>
    <row r="25" spans="1:19" s="4" customFormat="1" ht="19.7" customHeight="1">
      <c r="A25" s="26" t="s">
        <v>5165</v>
      </c>
      <c r="B25" s="35"/>
      <c r="C25" s="26"/>
      <c r="D25" s="247">
        <f t="shared" si="3"/>
        <v>13</v>
      </c>
      <c r="E25" s="27" t="s">
        <v>5161</v>
      </c>
      <c r="F25" s="27" t="s">
        <v>5161</v>
      </c>
      <c r="G25" s="1798" t="s">
        <v>5183</v>
      </c>
      <c r="H25" s="996">
        <v>4</v>
      </c>
      <c r="I25" s="1160">
        <v>1079</v>
      </c>
      <c r="J25" s="185">
        <f t="shared" si="0"/>
        <v>4316</v>
      </c>
      <c r="K25" s="28"/>
      <c r="L25" s="69" t="s">
        <v>5182</v>
      </c>
      <c r="M25" s="26"/>
      <c r="N25" s="26"/>
      <c r="O25" s="30"/>
      <c r="P25" s="27"/>
      <c r="Q25" s="26"/>
      <c r="R25" s="30"/>
      <c r="S25" s="31"/>
    </row>
    <row r="26" spans="1:19" s="4" customFormat="1" ht="19.7" customHeight="1">
      <c r="A26" s="26" t="s">
        <v>5165</v>
      </c>
      <c r="B26" s="35"/>
      <c r="C26" s="26"/>
      <c r="D26" s="247">
        <f t="shared" si="3"/>
        <v>14</v>
      </c>
      <c r="E26" s="27" t="s">
        <v>5161</v>
      </c>
      <c r="F26" s="27" t="s">
        <v>5161</v>
      </c>
      <c r="G26" s="1798" t="s">
        <v>4061</v>
      </c>
      <c r="H26" s="996">
        <v>17</v>
      </c>
      <c r="I26" s="1160">
        <v>41</v>
      </c>
      <c r="J26" s="185">
        <f t="shared" si="0"/>
        <v>697</v>
      </c>
      <c r="K26" s="28">
        <v>12</v>
      </c>
      <c r="L26" s="47" t="s">
        <v>5184</v>
      </c>
      <c r="M26" s="26"/>
      <c r="N26" s="26"/>
      <c r="O26" s="30"/>
      <c r="P26" s="27"/>
      <c r="Q26" s="26"/>
      <c r="R26" s="30"/>
      <c r="S26" s="31"/>
    </row>
    <row r="27" spans="1:19" s="4" customFormat="1" ht="19.7" customHeight="1">
      <c r="A27" s="26" t="s">
        <v>5165</v>
      </c>
      <c r="B27" s="35"/>
      <c r="C27" s="26"/>
      <c r="D27" s="247">
        <f t="shared" si="3"/>
        <v>15</v>
      </c>
      <c r="E27" s="27" t="s">
        <v>5161</v>
      </c>
      <c r="F27" s="27" t="s">
        <v>5161</v>
      </c>
      <c r="G27" s="1798" t="s">
        <v>5185</v>
      </c>
      <c r="H27" s="996">
        <v>8</v>
      </c>
      <c r="I27" s="1160">
        <v>112</v>
      </c>
      <c r="J27" s="185">
        <f t="shared" si="0"/>
        <v>896</v>
      </c>
      <c r="K27" s="28"/>
      <c r="L27" s="47" t="s">
        <v>666</v>
      </c>
      <c r="M27" s="26"/>
      <c r="N27" s="26"/>
      <c r="O27" s="30"/>
      <c r="P27" s="27"/>
      <c r="Q27" s="26"/>
      <c r="R27" s="30"/>
      <c r="S27" s="31"/>
    </row>
    <row r="28" spans="1:19" s="4" customFormat="1" ht="19.7" customHeight="1">
      <c r="A28" s="26" t="s">
        <v>4055</v>
      </c>
      <c r="B28" s="35"/>
      <c r="C28" s="26"/>
      <c r="D28" s="247">
        <f>+D27+1</f>
        <v>16</v>
      </c>
      <c r="E28" s="27" t="s">
        <v>5161</v>
      </c>
      <c r="F28" s="27" t="s">
        <v>5161</v>
      </c>
      <c r="G28" s="1798" t="s">
        <v>5186</v>
      </c>
      <c r="H28" s="996">
        <v>2</v>
      </c>
      <c r="I28" s="1160">
        <v>623</v>
      </c>
      <c r="J28" s="185">
        <f t="shared" si="0"/>
        <v>1246</v>
      </c>
      <c r="K28" s="28"/>
      <c r="L28" s="69" t="s">
        <v>5187</v>
      </c>
      <c r="M28" s="26"/>
      <c r="N28" s="26"/>
      <c r="O28" s="30"/>
      <c r="P28" s="27"/>
      <c r="Q28" s="26"/>
      <c r="R28" s="30"/>
      <c r="S28" s="31"/>
    </row>
    <row r="29" spans="1:19" s="4" customFormat="1" ht="19.7" customHeight="1">
      <c r="A29" s="26" t="s">
        <v>5165</v>
      </c>
      <c r="B29" s="35"/>
      <c r="C29" s="26"/>
      <c r="D29" s="247">
        <f t="shared" ref="D29" si="4">+D28+1</f>
        <v>17</v>
      </c>
      <c r="E29" s="27" t="s">
        <v>5161</v>
      </c>
      <c r="F29" s="27" t="s">
        <v>5161</v>
      </c>
      <c r="G29" s="1798" t="s">
        <v>5188</v>
      </c>
      <c r="H29" s="996">
        <v>1</v>
      </c>
      <c r="I29" s="1160">
        <v>640</v>
      </c>
      <c r="J29" s="185">
        <f t="shared" si="0"/>
        <v>640</v>
      </c>
      <c r="K29" s="28"/>
      <c r="L29" s="69" t="s">
        <v>5182</v>
      </c>
      <c r="M29" s="26"/>
      <c r="N29" s="26"/>
      <c r="O29" s="30"/>
      <c r="P29" s="27"/>
      <c r="Q29" s="26"/>
      <c r="R29" s="30"/>
      <c r="S29" s="31"/>
    </row>
    <row r="30" spans="1:19" s="4" customFormat="1" ht="19.7" customHeight="1">
      <c r="A30" s="26" t="s">
        <v>5165</v>
      </c>
      <c r="B30" s="26"/>
      <c r="C30" s="26"/>
      <c r="D30" s="247">
        <f>+D29+1</f>
        <v>18</v>
      </c>
      <c r="E30" s="66" t="s">
        <v>175</v>
      </c>
      <c r="F30" s="66" t="s">
        <v>175</v>
      </c>
      <c r="G30" s="1802" t="s">
        <v>5189</v>
      </c>
      <c r="H30" s="1803">
        <v>1</v>
      </c>
      <c r="I30" s="1157">
        <v>8277</v>
      </c>
      <c r="J30" s="107">
        <f t="shared" si="0"/>
        <v>8277</v>
      </c>
      <c r="K30" s="28"/>
      <c r="L30" s="79" t="s">
        <v>4469</v>
      </c>
      <c r="M30" s="26"/>
      <c r="N30" s="26"/>
      <c r="O30" s="30"/>
      <c r="P30" s="27"/>
      <c r="Q30" s="26"/>
      <c r="R30" s="30"/>
      <c r="S30" s="31"/>
    </row>
    <row r="31" spans="1:19" s="4" customFormat="1" ht="19.7" customHeight="1">
      <c r="A31" s="26" t="s">
        <v>5165</v>
      </c>
      <c r="B31" s="26"/>
      <c r="C31" s="26"/>
      <c r="D31" s="247">
        <f t="shared" ref="D31:D44" si="5">+D30+1</f>
        <v>19</v>
      </c>
      <c r="E31" s="66" t="s">
        <v>175</v>
      </c>
      <c r="F31" s="66" t="s">
        <v>175</v>
      </c>
      <c r="G31" s="1802" t="s">
        <v>5190</v>
      </c>
      <c r="H31" s="1803">
        <v>1</v>
      </c>
      <c r="I31" s="1157">
        <v>5228</v>
      </c>
      <c r="J31" s="107">
        <f t="shared" si="0"/>
        <v>5228</v>
      </c>
      <c r="K31" s="28"/>
      <c r="L31" s="79" t="s">
        <v>4475</v>
      </c>
      <c r="M31" s="26"/>
      <c r="N31" s="26"/>
      <c r="O31" s="30"/>
      <c r="P31" s="27"/>
      <c r="Q31" s="26"/>
      <c r="R31" s="30"/>
      <c r="S31" s="31"/>
    </row>
    <row r="32" spans="1:19" s="4" customFormat="1" ht="19.7" customHeight="1">
      <c r="A32" s="26" t="s">
        <v>5165</v>
      </c>
      <c r="B32" s="35"/>
      <c r="C32" s="26"/>
      <c r="D32" s="247">
        <f>+D31+1</f>
        <v>20</v>
      </c>
      <c r="E32" s="27" t="s">
        <v>175</v>
      </c>
      <c r="F32" s="27" t="s">
        <v>175</v>
      </c>
      <c r="G32" s="954" t="s">
        <v>4461</v>
      </c>
      <c r="H32" s="35">
        <v>1</v>
      </c>
      <c r="I32" s="38">
        <v>2860</v>
      </c>
      <c r="J32" s="436">
        <f t="shared" si="0"/>
        <v>2860</v>
      </c>
      <c r="K32" s="28"/>
      <c r="L32" s="47" t="s">
        <v>4462</v>
      </c>
      <c r="M32" s="26"/>
      <c r="N32" s="26"/>
      <c r="O32" s="30"/>
      <c r="P32" s="27"/>
      <c r="Q32" s="26"/>
      <c r="R32" s="30"/>
      <c r="S32" s="31"/>
    </row>
    <row r="33" spans="1:19" s="4" customFormat="1" ht="19.7" customHeight="1">
      <c r="A33" s="26" t="s">
        <v>4055</v>
      </c>
      <c r="B33" s="35"/>
      <c r="C33" s="26"/>
      <c r="D33" s="247">
        <f t="shared" si="5"/>
        <v>21</v>
      </c>
      <c r="E33" s="27" t="s">
        <v>4056</v>
      </c>
      <c r="F33" s="27" t="s">
        <v>5161</v>
      </c>
      <c r="G33" s="954" t="s">
        <v>5191</v>
      </c>
      <c r="H33" s="944">
        <v>1</v>
      </c>
      <c r="I33" s="38">
        <v>2613</v>
      </c>
      <c r="J33" s="436">
        <f t="shared" si="0"/>
        <v>2613</v>
      </c>
      <c r="K33" s="28">
        <v>1</v>
      </c>
      <c r="L33" s="47" t="s">
        <v>5192</v>
      </c>
      <c r="M33" s="26"/>
      <c r="N33" s="26"/>
      <c r="O33" s="30"/>
      <c r="P33" s="27"/>
      <c r="Q33" s="26"/>
      <c r="R33" s="30"/>
      <c r="S33" s="31"/>
    </row>
    <row r="34" spans="1:19" s="4" customFormat="1" ht="19.7" customHeight="1">
      <c r="A34" s="26" t="s">
        <v>5165</v>
      </c>
      <c r="B34" s="35"/>
      <c r="C34" s="26"/>
      <c r="D34" s="247">
        <f t="shared" si="5"/>
        <v>22</v>
      </c>
      <c r="E34" s="27" t="s">
        <v>175</v>
      </c>
      <c r="F34" s="27" t="s">
        <v>175</v>
      </c>
      <c r="G34" s="954" t="s">
        <v>5193</v>
      </c>
      <c r="H34" s="944">
        <v>4</v>
      </c>
      <c r="I34" s="38">
        <v>130</v>
      </c>
      <c r="J34" s="436">
        <f t="shared" si="0"/>
        <v>520</v>
      </c>
      <c r="K34" s="28">
        <v>2</v>
      </c>
      <c r="L34" s="47" t="s">
        <v>5194</v>
      </c>
      <c r="M34" s="26"/>
      <c r="N34" s="26"/>
      <c r="O34" s="30"/>
      <c r="P34" s="27"/>
      <c r="Q34" s="26"/>
      <c r="R34" s="30"/>
      <c r="S34" s="31"/>
    </row>
    <row r="35" spans="1:19" s="4" customFormat="1" ht="19.7" customHeight="1">
      <c r="A35" s="26" t="s">
        <v>5165</v>
      </c>
      <c r="B35" s="35"/>
      <c r="C35" s="26"/>
      <c r="D35" s="247">
        <f t="shared" si="5"/>
        <v>23</v>
      </c>
      <c r="E35" s="27" t="s">
        <v>175</v>
      </c>
      <c r="F35" s="27" t="s">
        <v>175</v>
      </c>
      <c r="G35" s="954" t="s">
        <v>5195</v>
      </c>
      <c r="H35" s="944">
        <v>2</v>
      </c>
      <c r="I35" s="38">
        <v>83</v>
      </c>
      <c r="J35" s="436">
        <f t="shared" si="0"/>
        <v>166</v>
      </c>
      <c r="K35" s="28">
        <v>2</v>
      </c>
      <c r="L35" s="47" t="s">
        <v>3617</v>
      </c>
      <c r="M35" s="26"/>
      <c r="N35" s="26"/>
      <c r="O35" s="30"/>
      <c r="P35" s="27"/>
      <c r="Q35" s="26"/>
      <c r="R35" s="30"/>
      <c r="S35" s="31"/>
    </row>
    <row r="36" spans="1:19" s="4" customFormat="1" ht="19.7" customHeight="1">
      <c r="A36" s="26" t="s">
        <v>5165</v>
      </c>
      <c r="B36" s="35"/>
      <c r="C36" s="26"/>
      <c r="D36" s="247">
        <f t="shared" si="5"/>
        <v>24</v>
      </c>
      <c r="E36" s="27" t="s">
        <v>175</v>
      </c>
      <c r="F36" s="27" t="s">
        <v>175</v>
      </c>
      <c r="G36" s="954" t="s">
        <v>773</v>
      </c>
      <c r="H36" s="944">
        <v>2</v>
      </c>
      <c r="I36" s="38">
        <v>187</v>
      </c>
      <c r="J36" s="436">
        <f t="shared" si="0"/>
        <v>374</v>
      </c>
      <c r="K36" s="28">
        <v>2</v>
      </c>
      <c r="L36" s="47" t="s">
        <v>774</v>
      </c>
      <c r="M36" s="26"/>
      <c r="N36" s="26"/>
      <c r="O36" s="30"/>
      <c r="P36" s="27"/>
      <c r="Q36" s="26"/>
      <c r="R36" s="30"/>
      <c r="S36" s="31"/>
    </row>
    <row r="37" spans="1:19" s="4" customFormat="1" ht="19.7" customHeight="1">
      <c r="A37" s="26" t="s">
        <v>5165</v>
      </c>
      <c r="B37" s="35"/>
      <c r="C37" s="26"/>
      <c r="D37" s="247">
        <f t="shared" si="5"/>
        <v>25</v>
      </c>
      <c r="E37" s="27" t="s">
        <v>175</v>
      </c>
      <c r="F37" s="27" t="s">
        <v>175</v>
      </c>
      <c r="G37" s="1807" t="s">
        <v>4061</v>
      </c>
      <c r="H37" s="1808"/>
      <c r="I37" s="1809">
        <v>375</v>
      </c>
      <c r="J37" s="436">
        <f t="shared" si="0"/>
        <v>0</v>
      </c>
      <c r="K37" s="28">
        <v>2</v>
      </c>
      <c r="L37" s="47" t="s">
        <v>5201</v>
      </c>
      <c r="M37" s="26"/>
      <c r="N37" s="26"/>
      <c r="O37" s="30"/>
      <c r="P37" s="27"/>
      <c r="Q37" s="26"/>
      <c r="R37" s="30"/>
      <c r="S37" s="31"/>
    </row>
    <row r="38" spans="1:19" s="4" customFormat="1" ht="19.7" customHeight="1">
      <c r="A38" s="26" t="s">
        <v>5165</v>
      </c>
      <c r="B38" s="35"/>
      <c r="C38" s="26"/>
      <c r="D38" s="247">
        <f t="shared" si="5"/>
        <v>26</v>
      </c>
      <c r="E38" s="27" t="s">
        <v>175</v>
      </c>
      <c r="F38" s="27" t="s">
        <v>175</v>
      </c>
      <c r="G38" s="954" t="s">
        <v>3689</v>
      </c>
      <c r="H38" s="944">
        <v>2</v>
      </c>
      <c r="I38" s="38">
        <v>32</v>
      </c>
      <c r="J38" s="436">
        <f t="shared" si="0"/>
        <v>64</v>
      </c>
      <c r="K38" s="28">
        <v>2</v>
      </c>
      <c r="L38" s="47" t="s">
        <v>768</v>
      </c>
      <c r="M38" s="26"/>
      <c r="N38" s="26"/>
      <c r="O38" s="30"/>
      <c r="P38" s="27"/>
      <c r="Q38" s="26"/>
      <c r="R38" s="30"/>
      <c r="S38" s="31"/>
    </row>
    <row r="39" spans="1:19" s="4" customFormat="1" ht="19.7" customHeight="1">
      <c r="A39" s="26" t="s">
        <v>4055</v>
      </c>
      <c r="B39" s="35"/>
      <c r="C39" s="26"/>
      <c r="D39" s="247">
        <f t="shared" si="5"/>
        <v>27</v>
      </c>
      <c r="E39" s="27" t="s">
        <v>4056</v>
      </c>
      <c r="F39" s="27" t="s">
        <v>5161</v>
      </c>
      <c r="G39" s="954" t="s">
        <v>5196</v>
      </c>
      <c r="H39" s="944">
        <v>1</v>
      </c>
      <c r="I39" s="38">
        <v>12471</v>
      </c>
      <c r="J39" s="436">
        <f t="shared" si="0"/>
        <v>12471</v>
      </c>
      <c r="K39" s="28">
        <v>1</v>
      </c>
      <c r="L39" s="47" t="s">
        <v>5197</v>
      </c>
      <c r="M39" s="26"/>
      <c r="N39" s="26"/>
      <c r="O39" s="30"/>
      <c r="P39" s="27"/>
      <c r="Q39" s="26"/>
      <c r="R39" s="30"/>
      <c r="S39" s="31"/>
    </row>
    <row r="40" spans="1:19" s="4" customFormat="1" ht="19.7" customHeight="1">
      <c r="A40" s="26" t="s">
        <v>5165</v>
      </c>
      <c r="B40" s="35"/>
      <c r="C40" s="26"/>
      <c r="D40" s="247">
        <f t="shared" si="5"/>
        <v>28</v>
      </c>
      <c r="E40" s="27" t="s">
        <v>175</v>
      </c>
      <c r="F40" s="27" t="s">
        <v>175</v>
      </c>
      <c r="G40" s="1807" t="s">
        <v>5193</v>
      </c>
      <c r="H40" s="1808"/>
      <c r="I40" s="1809">
        <v>260</v>
      </c>
      <c r="J40" s="436">
        <f t="shared" si="0"/>
        <v>0</v>
      </c>
      <c r="K40" s="28">
        <v>2</v>
      </c>
      <c r="L40" s="47" t="s">
        <v>5202</v>
      </c>
      <c r="M40" s="26"/>
      <c r="N40" s="26"/>
      <c r="O40" s="30"/>
      <c r="P40" s="27"/>
      <c r="Q40" s="26"/>
      <c r="R40" s="30"/>
      <c r="S40" s="31"/>
    </row>
    <row r="41" spans="1:19" s="4" customFormat="1" ht="19.7" customHeight="1">
      <c r="A41" s="26" t="s">
        <v>5165</v>
      </c>
      <c r="B41" s="35"/>
      <c r="C41" s="26"/>
      <c r="D41" s="247">
        <f t="shared" si="5"/>
        <v>29</v>
      </c>
      <c r="E41" s="27" t="s">
        <v>175</v>
      </c>
      <c r="F41" s="27" t="s">
        <v>175</v>
      </c>
      <c r="G41" s="1807" t="s">
        <v>4061</v>
      </c>
      <c r="H41" s="1808"/>
      <c r="I41" s="1809">
        <v>375</v>
      </c>
      <c r="J41" s="436">
        <f t="shared" si="0"/>
        <v>0</v>
      </c>
      <c r="K41" s="28">
        <v>3</v>
      </c>
      <c r="L41" s="47" t="s">
        <v>5203</v>
      </c>
      <c r="M41" s="26"/>
      <c r="N41" s="26"/>
      <c r="O41" s="30"/>
      <c r="P41" s="27"/>
      <c r="Q41" s="26"/>
      <c r="R41" s="30"/>
      <c r="S41" s="31"/>
    </row>
    <row r="42" spans="1:19" s="4" customFormat="1" ht="19.7" customHeight="1">
      <c r="A42" s="26" t="s">
        <v>5165</v>
      </c>
      <c r="B42" s="35"/>
      <c r="C42" s="26"/>
      <c r="D42" s="247">
        <f t="shared" si="5"/>
        <v>30</v>
      </c>
      <c r="E42" s="27" t="s">
        <v>175</v>
      </c>
      <c r="F42" s="27" t="s">
        <v>175</v>
      </c>
      <c r="G42" s="954" t="s">
        <v>3644</v>
      </c>
      <c r="H42" s="944">
        <v>2</v>
      </c>
      <c r="I42" s="38">
        <v>142</v>
      </c>
      <c r="J42" s="436">
        <f t="shared" si="0"/>
        <v>284</v>
      </c>
      <c r="K42" s="28">
        <v>2</v>
      </c>
      <c r="L42" s="47" t="s">
        <v>666</v>
      </c>
      <c r="M42" s="26"/>
      <c r="N42" s="26"/>
      <c r="O42" s="30"/>
      <c r="P42" s="27"/>
      <c r="Q42" s="26"/>
      <c r="R42" s="30"/>
      <c r="S42" s="31"/>
    </row>
    <row r="43" spans="1:19" s="4" customFormat="1" ht="19.7" customHeight="1">
      <c r="A43" s="26" t="s">
        <v>5165</v>
      </c>
      <c r="B43" s="35"/>
      <c r="C43" s="26"/>
      <c r="D43" s="247">
        <f t="shared" si="5"/>
        <v>31</v>
      </c>
      <c r="E43" s="27" t="s">
        <v>175</v>
      </c>
      <c r="F43" s="27" t="s">
        <v>175</v>
      </c>
      <c r="G43" s="954" t="s">
        <v>5198</v>
      </c>
      <c r="H43" s="944">
        <v>1</v>
      </c>
      <c r="I43" s="38">
        <v>4039</v>
      </c>
      <c r="J43" s="436">
        <f t="shared" si="0"/>
        <v>4039</v>
      </c>
      <c r="K43" s="28">
        <v>1</v>
      </c>
      <c r="L43" s="47" t="s">
        <v>5199</v>
      </c>
      <c r="M43" s="26"/>
      <c r="N43" s="26"/>
      <c r="O43" s="30"/>
      <c r="P43" s="27"/>
      <c r="Q43" s="26"/>
      <c r="R43" s="30"/>
      <c r="S43" s="31"/>
    </row>
    <row r="44" spans="1:19" s="1184" customFormat="1" ht="19.7" customHeight="1">
      <c r="A44" s="155"/>
      <c r="B44" s="155"/>
      <c r="C44" s="155"/>
      <c r="D44" s="247">
        <f t="shared" si="5"/>
        <v>32</v>
      </c>
      <c r="E44" s="66"/>
      <c r="F44" s="66"/>
      <c r="G44" s="70"/>
      <c r="H44" s="184"/>
      <c r="I44" s="167"/>
      <c r="J44" s="436"/>
      <c r="K44" s="305"/>
      <c r="L44" s="69"/>
      <c r="M44" s="147"/>
      <c r="N44" s="155"/>
      <c r="O44" s="483"/>
      <c r="P44" s="66"/>
      <c r="Q44" s="155"/>
      <c r="R44" s="483"/>
      <c r="S44" s="1804"/>
    </row>
    <row r="45" spans="1:19" s="4" customFormat="1" ht="19.7" customHeight="1">
      <c r="A45" s="26"/>
      <c r="B45" s="26"/>
      <c r="C45" s="26"/>
      <c r="D45" s="27"/>
      <c r="E45" s="27"/>
      <c r="F45" s="27"/>
      <c r="G45" s="70"/>
      <c r="H45" s="184"/>
      <c r="I45" s="167"/>
      <c r="J45" s="185"/>
      <c r="K45" s="28"/>
      <c r="L45" s="47"/>
      <c r="M45" s="26"/>
      <c r="N45" s="26"/>
      <c r="O45" s="30"/>
      <c r="P45" s="27"/>
      <c r="Q45" s="26"/>
      <c r="R45" s="30"/>
      <c r="S45" s="31"/>
    </row>
    <row r="46" spans="1:19" s="4" customFormat="1" ht="19.7" customHeight="1">
      <c r="A46" s="26"/>
      <c r="B46" s="26"/>
      <c r="C46" s="26"/>
      <c r="D46" s="27"/>
      <c r="E46" s="27"/>
      <c r="F46" s="27"/>
      <c r="G46" s="60">
        <f>SUM(J13:J45)</f>
        <v>120316</v>
      </c>
      <c r="H46" s="62"/>
      <c r="I46" s="26"/>
      <c r="J46" s="63"/>
      <c r="K46" s="28"/>
      <c r="L46" s="47"/>
      <c r="M46" s="26"/>
      <c r="N46" s="26"/>
      <c r="O46" s="30"/>
      <c r="P46" s="27"/>
      <c r="Q46" s="26"/>
      <c r="R46" s="30"/>
      <c r="S46" s="31"/>
    </row>
    <row r="47" spans="1:19" s="4" customFormat="1" ht="19.7" customHeight="1">
      <c r="A47" s="26"/>
      <c r="B47" s="26"/>
      <c r="C47" s="26"/>
      <c r="D47" s="27"/>
      <c r="E47" s="27"/>
      <c r="F47" s="27"/>
      <c r="G47" s="47"/>
      <c r="H47" s="62"/>
      <c r="I47" s="26"/>
      <c r="J47" s="63"/>
      <c r="K47" s="28"/>
      <c r="L47" s="47"/>
      <c r="M47" s="26"/>
      <c r="N47" s="26"/>
      <c r="O47" s="30"/>
      <c r="P47" s="27"/>
      <c r="Q47" s="26"/>
      <c r="R47" s="30"/>
      <c r="S47" s="31"/>
    </row>
    <row r="48" spans="1:19" s="4" customFormat="1" ht="19.7" customHeight="1">
      <c r="A48" s="26"/>
      <c r="B48" s="26"/>
      <c r="C48" s="26"/>
      <c r="D48" s="27"/>
      <c r="E48" s="27"/>
      <c r="F48" s="27"/>
      <c r="G48" s="26"/>
      <c r="H48" s="26"/>
      <c r="I48" s="26"/>
      <c r="J48" s="28"/>
      <c r="K48" s="28"/>
      <c r="L48" s="26"/>
      <c r="M48" s="26"/>
      <c r="N48" s="26"/>
      <c r="O48" s="30"/>
      <c r="P48" s="27"/>
      <c r="Q48" s="26"/>
      <c r="R48" s="30"/>
      <c r="S48" s="31"/>
    </row>
    <row r="49" spans="1:19" s="4" customFormat="1" ht="19.7" customHeight="1">
      <c r="A49" s="26"/>
      <c r="B49" s="26"/>
      <c r="C49" s="26"/>
      <c r="D49" s="27"/>
      <c r="E49" s="27"/>
      <c r="F49" s="27"/>
      <c r="G49" s="192"/>
      <c r="H49" s="26"/>
      <c r="I49" s="26"/>
      <c r="J49" s="28"/>
      <c r="K49" s="28"/>
      <c r="L49" s="26"/>
      <c r="M49" s="26"/>
      <c r="N49" s="26"/>
      <c r="O49" s="30"/>
      <c r="P49" s="27"/>
      <c r="Q49" s="26"/>
      <c r="R49" s="30"/>
      <c r="S49" s="31"/>
    </row>
    <row r="50" spans="1:19" s="4" customFormat="1" ht="19.7" customHeight="1">
      <c r="A50" s="26"/>
      <c r="B50" s="26"/>
      <c r="C50" s="26"/>
      <c r="D50" s="27"/>
      <c r="E50" s="27"/>
      <c r="F50" s="27"/>
      <c r="G50" s="47"/>
      <c r="H50" s="62"/>
      <c r="I50" s="26"/>
      <c r="J50" s="63"/>
      <c r="K50" s="193"/>
      <c r="L50" s="47"/>
      <c r="M50" s="26"/>
      <c r="N50" s="26"/>
      <c r="O50" s="30"/>
      <c r="P50" s="27"/>
      <c r="Q50" s="26"/>
      <c r="R50" s="30"/>
      <c r="S50" s="31"/>
    </row>
    <row r="51" spans="1:19" s="4" customFormat="1" ht="19.7" customHeight="1">
      <c r="A51" s="26"/>
      <c r="B51" s="26"/>
      <c r="C51" s="26"/>
      <c r="D51" s="27"/>
      <c r="E51" s="27"/>
      <c r="F51" s="27"/>
      <c r="G51" s="47"/>
      <c r="H51" s="62"/>
      <c r="I51" s="26"/>
      <c r="J51" s="63"/>
      <c r="K51" s="28"/>
      <c r="L51" s="47"/>
      <c r="M51" s="26"/>
      <c r="N51" s="26"/>
      <c r="O51" s="30"/>
      <c r="P51" s="27"/>
      <c r="Q51" s="26"/>
      <c r="R51" s="30"/>
      <c r="S51" s="31"/>
    </row>
    <row r="52" spans="1:19" s="4" customFormat="1" ht="19.7" customHeight="1">
      <c r="A52" s="26"/>
      <c r="B52" s="26"/>
      <c r="C52" s="26"/>
      <c r="D52" s="27"/>
      <c r="E52" s="27"/>
      <c r="F52" s="27"/>
      <c r="G52" s="47"/>
      <c r="H52" s="62"/>
      <c r="I52" s="26"/>
      <c r="J52" s="63"/>
      <c r="K52" s="28"/>
      <c r="L52" s="47"/>
      <c r="M52" s="26"/>
      <c r="N52" s="26"/>
      <c r="O52" s="30"/>
      <c r="P52" s="27"/>
      <c r="Q52" s="26"/>
      <c r="R52" s="30"/>
      <c r="S52" s="31"/>
    </row>
    <row r="53" spans="1:19" s="4" customFormat="1" ht="19.7" customHeight="1">
      <c r="A53" s="26"/>
      <c r="B53" s="26"/>
      <c r="C53" s="26"/>
      <c r="D53" s="27"/>
      <c r="E53" s="27"/>
      <c r="F53" s="27"/>
      <c r="G53" s="47"/>
      <c r="H53" s="62"/>
      <c r="I53" s="26"/>
      <c r="J53" s="63"/>
      <c r="K53" s="28"/>
      <c r="L53" s="47"/>
      <c r="M53" s="26"/>
      <c r="N53" s="26"/>
      <c r="O53" s="30"/>
      <c r="P53" s="27"/>
      <c r="Q53" s="26"/>
      <c r="R53" s="30"/>
      <c r="S53" s="31"/>
    </row>
    <row r="54" spans="1:19" s="19" customFormat="1">
      <c r="A54" s="1"/>
      <c r="B54" s="1"/>
      <c r="C54" s="1"/>
      <c r="D54" s="4"/>
      <c r="E54" s="1"/>
      <c r="F54" s="1"/>
      <c r="G54" s="1"/>
      <c r="H54" s="4"/>
      <c r="I54" s="4"/>
      <c r="J54" s="81"/>
      <c r="K54" s="4"/>
      <c r="L54" s="1"/>
      <c r="M54" s="1"/>
      <c r="N54" s="4"/>
      <c r="O54" s="9"/>
      <c r="P54" s="1"/>
      <c r="Q54" s="10"/>
      <c r="R54" s="11"/>
      <c r="S54" s="12"/>
    </row>
  </sheetData>
  <mergeCells count="8">
    <mergeCell ref="D6:F6"/>
    <mergeCell ref="D2:F2"/>
    <mergeCell ref="I2:K2"/>
    <mergeCell ref="D3:F3"/>
    <mergeCell ref="J3:M4"/>
    <mergeCell ref="D4:F4"/>
    <mergeCell ref="I4:I5"/>
    <mergeCell ref="D5:F5"/>
  </mergeCells>
  <phoneticPr fontId="2"/>
  <dataValidations count="1">
    <dataValidation imeMode="hiragana" allowBlank="1" showInputMessage="1" showErrorMessage="1" sqref="L44 L20 L24:L25 L28:L29" xr:uid="{67C0C4AC-C0DB-47B5-9C4A-EFB60C9E65F4}"/>
  </dataValidations>
  <pageMargins left="0" right="0" top="0" bottom="0" header="0" footer="0"/>
  <pageSetup paperSize="8" scale="65" orientation="portrait" r:id="rId1"/>
  <tableParts count="1">
    <tablePart r:id="rId2"/>
  </tablePart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CF349-E198-45AC-97E3-F6E03C8D1CCE}">
  <dimension ref="B1:G121"/>
  <sheetViews>
    <sheetView topLeftCell="A109" workbookViewId="0">
      <selection activeCell="G123" sqref="G123:J123"/>
    </sheetView>
  </sheetViews>
  <sheetFormatPr defaultRowHeight="18.75"/>
  <cols>
    <col min="1" max="2" width="9" style="1"/>
    <col min="3" max="3" width="19.875" style="1" customWidth="1"/>
    <col min="4" max="16384" width="9" style="1"/>
  </cols>
  <sheetData>
    <row r="1" spans="2:7">
      <c r="B1" s="1" t="s">
        <v>168</v>
      </c>
      <c r="D1" s="1" t="s">
        <v>169</v>
      </c>
      <c r="G1" s="1" t="s">
        <v>170</v>
      </c>
    </row>
    <row r="2" spans="2:7">
      <c r="B2" s="1">
        <v>5914</v>
      </c>
      <c r="D2" s="1">
        <v>30500</v>
      </c>
      <c r="G2" s="1">
        <v>88326</v>
      </c>
    </row>
    <row r="3" spans="2:7">
      <c r="B3" s="1">
        <v>792</v>
      </c>
      <c r="D3" s="1">
        <v>25000</v>
      </c>
      <c r="G3" s="1">
        <v>1596</v>
      </c>
    </row>
    <row r="4" spans="2:7">
      <c r="B4" s="1">
        <v>3960</v>
      </c>
      <c r="D4" s="1">
        <v>25000</v>
      </c>
      <c r="G4" s="1">
        <v>1443</v>
      </c>
    </row>
    <row r="5" spans="2:7">
      <c r="B5" s="1">
        <v>2376</v>
      </c>
      <c r="D5" s="1">
        <v>25000</v>
      </c>
      <c r="G5" s="1">
        <v>684</v>
      </c>
    </row>
    <row r="6" spans="2:7">
      <c r="B6" s="1">
        <v>354</v>
      </c>
      <c r="D6" s="1">
        <v>13000</v>
      </c>
    </row>
    <row r="7" spans="2:7">
      <c r="B7" s="1">
        <v>2376</v>
      </c>
      <c r="D7" s="1">
        <v>6500</v>
      </c>
    </row>
    <row r="8" spans="2:7">
      <c r="B8" s="1">
        <v>354</v>
      </c>
      <c r="D8" s="1">
        <v>24000</v>
      </c>
      <c r="G8" s="1">
        <v>2034</v>
      </c>
    </row>
    <row r="9" spans="2:7">
      <c r="B9" s="1">
        <v>4752</v>
      </c>
      <c r="D9" s="1">
        <v>13500</v>
      </c>
      <c r="G9" s="1">
        <v>67036</v>
      </c>
    </row>
    <row r="10" spans="2:7">
      <c r="B10" s="1">
        <v>792</v>
      </c>
      <c r="G10" s="1">
        <v>82612</v>
      </c>
    </row>
    <row r="11" spans="2:7">
      <c r="B11" s="1">
        <v>4355</v>
      </c>
      <c r="D11" s="1">
        <v>21500</v>
      </c>
      <c r="G11" s="1">
        <v>280</v>
      </c>
    </row>
    <row r="12" spans="2:7">
      <c r="B12" s="1">
        <v>5226</v>
      </c>
      <c r="D12" s="1">
        <v>1080</v>
      </c>
      <c r="G12" s="1">
        <v>792</v>
      </c>
    </row>
    <row r="13" spans="2:7">
      <c r="B13" s="1">
        <v>5820</v>
      </c>
      <c r="D13" s="1">
        <v>3840</v>
      </c>
      <c r="G13" s="1">
        <v>996</v>
      </c>
    </row>
    <row r="14" spans="2:7">
      <c r="B14" s="1">
        <v>14697</v>
      </c>
      <c r="D14" s="1">
        <v>2380</v>
      </c>
      <c r="G14" s="1">
        <v>1120</v>
      </c>
    </row>
    <row r="15" spans="2:7">
      <c r="B15" s="1">
        <v>3544</v>
      </c>
      <c r="G15" s="1">
        <v>3780</v>
      </c>
    </row>
    <row r="16" spans="2:7">
      <c r="B16" s="1">
        <v>18650</v>
      </c>
      <c r="G16" s="1">
        <v>10740</v>
      </c>
    </row>
    <row r="17" spans="2:7">
      <c r="B17" s="1">
        <v>1760</v>
      </c>
      <c r="D17" s="1">
        <v>2400</v>
      </c>
      <c r="G17" s="1">
        <v>1746</v>
      </c>
    </row>
    <row r="18" spans="2:7">
      <c r="B18" s="1">
        <v>13160</v>
      </c>
      <c r="D18" s="1">
        <v>12000</v>
      </c>
      <c r="G18" s="1">
        <v>47364</v>
      </c>
    </row>
    <row r="19" spans="2:7">
      <c r="B19" s="1">
        <v>15760</v>
      </c>
      <c r="D19" s="1">
        <v>124628</v>
      </c>
      <c r="G19" s="1">
        <v>280</v>
      </c>
    </row>
    <row r="20" spans="2:7">
      <c r="B20" s="1">
        <v>17620</v>
      </c>
      <c r="G20" s="1">
        <v>996</v>
      </c>
    </row>
    <row r="21" spans="2:7">
      <c r="B21" s="1">
        <v>472</v>
      </c>
      <c r="D21" s="1">
        <f>SUM(D2:D20)</f>
        <v>330328</v>
      </c>
      <c r="G21" s="1">
        <v>945</v>
      </c>
    </row>
    <row r="22" spans="2:7">
      <c r="B22" s="1">
        <v>880</v>
      </c>
      <c r="G22" s="1">
        <v>1746</v>
      </c>
    </row>
    <row r="23" spans="2:7">
      <c r="B23" s="1">
        <v>60000</v>
      </c>
      <c r="G23" s="1">
        <v>27140</v>
      </c>
    </row>
    <row r="24" spans="2:7">
      <c r="B24" s="1">
        <v>20000</v>
      </c>
      <c r="G24" s="1">
        <v>888</v>
      </c>
    </row>
    <row r="25" spans="2:7">
      <c r="B25" s="1">
        <v>368</v>
      </c>
      <c r="G25" s="1">
        <v>720</v>
      </c>
    </row>
    <row r="26" spans="2:7">
      <c r="B26" s="1">
        <v>4364</v>
      </c>
      <c r="G26" s="1">
        <v>39490</v>
      </c>
    </row>
    <row r="27" spans="2:7">
      <c r="B27" s="1">
        <v>23530</v>
      </c>
      <c r="G27" s="1">
        <v>720</v>
      </c>
    </row>
    <row r="28" spans="2:7">
      <c r="B28" s="1">
        <v>448</v>
      </c>
      <c r="G28" s="1">
        <v>31421</v>
      </c>
    </row>
    <row r="29" spans="2:7">
      <c r="B29" s="1">
        <v>37774</v>
      </c>
      <c r="G29" s="1">
        <v>280</v>
      </c>
    </row>
    <row r="30" spans="2:7">
      <c r="B30" s="1">
        <v>784</v>
      </c>
      <c r="G30" s="1">
        <v>996</v>
      </c>
    </row>
    <row r="31" spans="2:7">
      <c r="B31" s="1">
        <v>308</v>
      </c>
      <c r="G31" s="1">
        <v>945</v>
      </c>
    </row>
    <row r="32" spans="2:7">
      <c r="B32" s="1">
        <v>561</v>
      </c>
      <c r="G32" s="1">
        <v>1608</v>
      </c>
    </row>
    <row r="33" spans="2:7">
      <c r="B33" s="1">
        <v>392</v>
      </c>
      <c r="G33" s="1">
        <v>150000</v>
      </c>
    </row>
    <row r="34" spans="2:7">
      <c r="B34" s="1">
        <v>304</v>
      </c>
      <c r="G34" s="1">
        <v>5076</v>
      </c>
    </row>
    <row r="35" spans="2:7">
      <c r="B35" s="1">
        <v>25343</v>
      </c>
      <c r="G35" s="1">
        <v>3492</v>
      </c>
    </row>
    <row r="36" spans="2:7">
      <c r="B36" s="1">
        <v>374</v>
      </c>
      <c r="G36" s="1">
        <v>90000</v>
      </c>
    </row>
    <row r="37" spans="2:7">
      <c r="B37" s="1">
        <v>308</v>
      </c>
      <c r="G37" s="1">
        <v>8025</v>
      </c>
    </row>
    <row r="38" spans="2:7">
      <c r="B38" s="1">
        <v>191</v>
      </c>
      <c r="G38" s="1">
        <v>20480</v>
      </c>
    </row>
    <row r="39" spans="2:7">
      <c r="B39" s="1">
        <v>2646</v>
      </c>
      <c r="G39" s="1">
        <v>50000</v>
      </c>
    </row>
    <row r="40" spans="2:7">
      <c r="B40" s="1">
        <v>38972</v>
      </c>
      <c r="G40" s="1">
        <v>8025</v>
      </c>
    </row>
    <row r="41" spans="2:7">
      <c r="B41" s="1">
        <v>224</v>
      </c>
      <c r="G41" s="1">
        <v>20480</v>
      </c>
    </row>
    <row r="42" spans="2:7">
      <c r="B42" s="1">
        <v>308</v>
      </c>
      <c r="G42" s="1">
        <v>145000</v>
      </c>
    </row>
    <row r="43" spans="2:7">
      <c r="B43" s="1">
        <v>904</v>
      </c>
      <c r="G43" s="1">
        <v>8025</v>
      </c>
    </row>
    <row r="44" spans="2:7">
      <c r="B44" s="1">
        <v>304</v>
      </c>
      <c r="G44" s="1">
        <v>20480</v>
      </c>
    </row>
    <row r="45" spans="2:7">
      <c r="B45" s="1">
        <v>28588</v>
      </c>
      <c r="G45" s="1">
        <v>1880</v>
      </c>
    </row>
    <row r="46" spans="2:7">
      <c r="B46" s="1">
        <v>224</v>
      </c>
      <c r="G46" s="1">
        <v>50000</v>
      </c>
    </row>
    <row r="47" spans="2:7">
      <c r="B47" s="1">
        <v>374</v>
      </c>
      <c r="G47" s="1">
        <v>8025</v>
      </c>
    </row>
    <row r="48" spans="2:7">
      <c r="B48" s="1">
        <v>374</v>
      </c>
      <c r="G48" s="1">
        <v>20480</v>
      </c>
    </row>
    <row r="49" spans="2:7">
      <c r="B49" s="1">
        <v>191</v>
      </c>
      <c r="G49" s="1">
        <v>80000</v>
      </c>
    </row>
    <row r="50" spans="2:7">
      <c r="B50" s="1">
        <v>904</v>
      </c>
      <c r="G50" s="1">
        <v>8025</v>
      </c>
    </row>
    <row r="51" spans="2:7">
      <c r="B51" s="1">
        <v>8362</v>
      </c>
      <c r="G51" s="1">
        <v>20480</v>
      </c>
    </row>
    <row r="52" spans="2:7">
      <c r="B52" s="1">
        <v>112</v>
      </c>
      <c r="G52" s="1">
        <v>1880</v>
      </c>
    </row>
    <row r="53" spans="2:7">
      <c r="B53" s="1">
        <v>56</v>
      </c>
      <c r="G53" s="1">
        <v>110000</v>
      </c>
    </row>
    <row r="54" spans="2:7">
      <c r="B54" s="1">
        <v>20.6</v>
      </c>
      <c r="G54" s="1">
        <v>8025</v>
      </c>
    </row>
    <row r="55" spans="2:7">
      <c r="B55" s="1">
        <v>5915</v>
      </c>
      <c r="G55" s="1">
        <v>20480</v>
      </c>
    </row>
    <row r="56" spans="2:7">
      <c r="B56" s="1">
        <v>56</v>
      </c>
      <c r="G56" s="1">
        <v>1880</v>
      </c>
    </row>
    <row r="57" spans="2:7">
      <c r="B57" s="1">
        <v>56</v>
      </c>
    </row>
    <row r="58" spans="2:7">
      <c r="B58" s="1">
        <v>20.6</v>
      </c>
      <c r="G58" s="1">
        <f>SUM(G8:G57)</f>
        <v>1186913</v>
      </c>
    </row>
    <row r="59" spans="2:7">
      <c r="B59" s="1">
        <v>23106</v>
      </c>
    </row>
    <row r="60" spans="2:7">
      <c r="B60" s="1">
        <v>224</v>
      </c>
    </row>
    <row r="61" spans="2:7">
      <c r="B61" s="1">
        <v>112</v>
      </c>
    </row>
    <row r="62" spans="2:7">
      <c r="B62" s="1">
        <v>41.2</v>
      </c>
    </row>
    <row r="63" spans="2:7">
      <c r="B63" s="1">
        <v>12832</v>
      </c>
    </row>
    <row r="64" spans="2:7">
      <c r="B64" s="1">
        <v>84</v>
      </c>
    </row>
    <row r="65" spans="2:2">
      <c r="B65" s="1">
        <v>84</v>
      </c>
    </row>
    <row r="66" spans="2:2">
      <c r="B66" s="1">
        <v>30.900000000000002</v>
      </c>
    </row>
    <row r="67" spans="2:2">
      <c r="B67" s="1">
        <v>32635</v>
      </c>
    </row>
    <row r="68" spans="2:2">
      <c r="B68" s="1">
        <v>560</v>
      </c>
    </row>
    <row r="69" spans="2:2">
      <c r="B69" s="1">
        <v>280</v>
      </c>
    </row>
    <row r="70" spans="2:2">
      <c r="B70" s="1">
        <v>103</v>
      </c>
    </row>
    <row r="71" spans="2:2">
      <c r="B71" s="1">
        <v>5826</v>
      </c>
    </row>
    <row r="72" spans="2:2">
      <c r="B72" s="1">
        <v>224</v>
      </c>
    </row>
    <row r="73" spans="2:2">
      <c r="B73" s="1">
        <v>4136</v>
      </c>
    </row>
    <row r="74" spans="2:2">
      <c r="B74" s="1">
        <v>112</v>
      </c>
    </row>
    <row r="75" spans="2:2">
      <c r="B75" s="1">
        <v>4492</v>
      </c>
    </row>
    <row r="76" spans="2:2">
      <c r="B76" s="1">
        <v>112</v>
      </c>
    </row>
    <row r="77" spans="2:2">
      <c r="B77" s="1">
        <v>56</v>
      </c>
    </row>
    <row r="78" spans="2:2">
      <c r="B78" s="1">
        <v>20.6</v>
      </c>
    </row>
    <row r="79" spans="2:2">
      <c r="B79" s="1">
        <v>7294</v>
      </c>
    </row>
    <row r="80" spans="2:2">
      <c r="B80" s="1">
        <v>224</v>
      </c>
    </row>
    <row r="81" spans="2:2">
      <c r="B81" s="1">
        <v>4014</v>
      </c>
    </row>
    <row r="82" spans="2:2">
      <c r="B82" s="1">
        <v>112</v>
      </c>
    </row>
    <row r="83" spans="2:2">
      <c r="B83" s="1">
        <v>56</v>
      </c>
    </row>
    <row r="84" spans="2:2">
      <c r="B84" s="1">
        <v>20.6</v>
      </c>
    </row>
    <row r="85" spans="2:2">
      <c r="B85" s="1">
        <v>7539</v>
      </c>
    </row>
    <row r="86" spans="2:2">
      <c r="B86" s="1">
        <v>112</v>
      </c>
    </row>
    <row r="87" spans="2:2">
      <c r="B87" s="1">
        <v>56</v>
      </c>
    </row>
    <row r="88" spans="2:2">
      <c r="B88" s="1">
        <v>20.6</v>
      </c>
    </row>
    <row r="89" spans="2:2">
      <c r="B89" s="1">
        <v>15987</v>
      </c>
    </row>
    <row r="90" spans="2:2">
      <c r="B90" s="1">
        <v>9784</v>
      </c>
    </row>
    <row r="91" spans="2:2">
      <c r="B91" s="1">
        <v>224</v>
      </c>
    </row>
    <row r="92" spans="2:2">
      <c r="B92" s="1">
        <v>5293</v>
      </c>
    </row>
    <row r="93" spans="2:2">
      <c r="B93" s="1">
        <v>112</v>
      </c>
    </row>
    <row r="94" spans="2:2">
      <c r="B94" s="1">
        <v>56</v>
      </c>
    </row>
    <row r="95" spans="2:2">
      <c r="B95" s="1">
        <v>20.6</v>
      </c>
    </row>
    <row r="96" spans="2:2">
      <c r="B96" s="1">
        <v>8062</v>
      </c>
    </row>
    <row r="97" spans="2:2">
      <c r="B97" s="1">
        <v>112</v>
      </c>
    </row>
    <row r="98" spans="2:2">
      <c r="B98" s="1">
        <v>56</v>
      </c>
    </row>
    <row r="99" spans="2:2">
      <c r="B99" s="1">
        <v>20.6</v>
      </c>
    </row>
    <row r="100" spans="2:2">
      <c r="B100" s="1">
        <v>13788</v>
      </c>
    </row>
    <row r="101" spans="2:2">
      <c r="B101" s="1">
        <v>224</v>
      </c>
    </row>
    <row r="102" spans="2:2">
      <c r="B102" s="1">
        <v>112</v>
      </c>
    </row>
    <row r="103" spans="2:2">
      <c r="B103" s="1">
        <v>41.2</v>
      </c>
    </row>
    <row r="104" spans="2:2">
      <c r="B104" s="1">
        <v>9073</v>
      </c>
    </row>
    <row r="105" spans="2:2">
      <c r="B105" s="1">
        <v>41766</v>
      </c>
    </row>
    <row r="106" spans="2:2">
      <c r="B106" s="1">
        <v>224</v>
      </c>
    </row>
    <row r="107" spans="2:2">
      <c r="B107" s="1">
        <v>224</v>
      </c>
    </row>
    <row r="108" spans="2:2">
      <c r="B108" s="1">
        <v>82.4</v>
      </c>
    </row>
    <row r="109" spans="2:2">
      <c r="B109" s="1">
        <v>48594</v>
      </c>
    </row>
    <row r="110" spans="2:2">
      <c r="B110" s="1">
        <v>112</v>
      </c>
    </row>
    <row r="111" spans="2:2">
      <c r="B111" s="1">
        <v>112</v>
      </c>
    </row>
    <row r="112" spans="2:2">
      <c r="B112" s="1">
        <v>41.2</v>
      </c>
    </row>
    <row r="113" spans="2:2">
      <c r="B113" s="1">
        <v>5015</v>
      </c>
    </row>
    <row r="114" spans="2:2">
      <c r="B114" s="1">
        <v>84</v>
      </c>
    </row>
    <row r="115" spans="2:2">
      <c r="B115" s="1">
        <v>240</v>
      </c>
    </row>
    <row r="116" spans="2:2">
      <c r="B116" s="1">
        <v>339</v>
      </c>
    </row>
    <row r="117" spans="2:2">
      <c r="B117" s="1">
        <v>4364</v>
      </c>
    </row>
    <row r="118" spans="2:2">
      <c r="B118" s="1">
        <v>23530</v>
      </c>
    </row>
    <row r="119" spans="2:2">
      <c r="B119" s="1">
        <v>448</v>
      </c>
    </row>
    <row r="121" spans="2:2">
      <c r="B121" s="1">
        <f>SUM(B2:B119)</f>
        <v>679934.09999999986</v>
      </c>
    </row>
  </sheetData>
  <phoneticPr fontId="2"/>
  <pageMargins left="0.7" right="0.7" top="0.75" bottom="0.75" header="0.3" footer="0.3"/>
  <pageSetup paperSize="9" orientation="portrait" horizontalDpi="1200" verticalDpi="1200"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BC106-236F-4748-993E-4F01EB2D5027}">
  <dimension ref="B2:Q97"/>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5204</v>
      </c>
      <c r="G2" s="5" t="s">
        <v>2</v>
      </c>
      <c r="H2" s="6"/>
      <c r="I2" s="7"/>
      <c r="J2" s="8">
        <f>SUM(H:H)</f>
        <v>728653</v>
      </c>
    </row>
    <row r="3" spans="2:17" ht="20.100000000000001" customHeight="1">
      <c r="B3" s="2" t="s">
        <v>3</v>
      </c>
      <c r="C3" s="2"/>
      <c r="D3" s="2"/>
      <c r="E3" s="13" t="s">
        <v>4491</v>
      </c>
    </row>
    <row r="4" spans="2:17" ht="20.100000000000001" customHeight="1">
      <c r="B4" s="2" t="s">
        <v>996</v>
      </c>
      <c r="C4" s="2"/>
      <c r="D4" s="2"/>
      <c r="E4" s="13">
        <v>231164</v>
      </c>
    </row>
    <row r="5" spans="2:17" ht="20.100000000000001" customHeight="1">
      <c r="B5" s="2" t="s">
        <v>9</v>
      </c>
      <c r="C5" s="2"/>
      <c r="D5" s="2"/>
      <c r="E5" s="16">
        <v>46114</v>
      </c>
    </row>
    <row r="6" spans="2:17" ht="20.100000000000001" customHeight="1">
      <c r="B6" s="2" t="s">
        <v>10</v>
      </c>
      <c r="C6" s="2"/>
      <c r="D6" s="2"/>
      <c r="E6" s="16">
        <v>46134</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702">
        <v>0</v>
      </c>
      <c r="H9" s="702">
        <f t="shared" ref="H9:H96" si="0">F9*G9</f>
        <v>0</v>
      </c>
      <c r="I9" s="28"/>
      <c r="J9" s="47"/>
      <c r="K9" s="47"/>
      <c r="L9" s="26"/>
      <c r="M9" s="30"/>
      <c r="N9" s="27"/>
      <c r="O9" s="26"/>
      <c r="P9" s="30"/>
      <c r="Q9" s="375"/>
    </row>
    <row r="10" spans="2:17" s="4" customFormat="1" ht="19.7" customHeight="1">
      <c r="B10" s="27">
        <v>11</v>
      </c>
      <c r="C10" s="202"/>
      <c r="D10" s="202"/>
      <c r="E10" s="148" t="s">
        <v>1071</v>
      </c>
      <c r="F10" s="67">
        <v>54</v>
      </c>
      <c r="G10" s="768">
        <v>5000</v>
      </c>
      <c r="H10" s="709">
        <f t="shared" si="0"/>
        <v>270000</v>
      </c>
      <c r="I10" s="710"/>
      <c r="J10" s="69"/>
      <c r="K10" s="26"/>
      <c r="L10" s="26"/>
      <c r="M10" s="30"/>
      <c r="N10" s="27"/>
      <c r="O10" s="26"/>
      <c r="P10" s="30"/>
      <c r="Q10" s="375"/>
    </row>
    <row r="11" spans="2:17" s="4" customFormat="1" ht="19.7" customHeight="1">
      <c r="B11" s="27">
        <v>12</v>
      </c>
      <c r="C11" s="499"/>
      <c r="D11" s="499"/>
      <c r="E11" s="148" t="s">
        <v>1072</v>
      </c>
      <c r="F11" s="67">
        <v>30</v>
      </c>
      <c r="G11" s="768">
        <v>5000</v>
      </c>
      <c r="H11" s="709">
        <f t="shared" si="0"/>
        <v>150000</v>
      </c>
      <c r="I11" s="710"/>
      <c r="J11" s="69"/>
      <c r="K11" s="26"/>
      <c r="L11" s="26"/>
      <c r="M11" s="30"/>
      <c r="N11" s="27"/>
      <c r="O11" s="26"/>
      <c r="P11" s="30"/>
      <c r="Q11" s="375"/>
    </row>
    <row r="12" spans="2:17" s="4" customFormat="1" ht="19.7" customHeight="1">
      <c r="B12" s="66"/>
      <c r="C12" s="66"/>
      <c r="D12" s="66"/>
      <c r="E12" s="148"/>
      <c r="F12" s="67"/>
      <c r="G12" s="708">
        <v>0</v>
      </c>
      <c r="H12" s="709">
        <f t="shared" si="0"/>
        <v>0</v>
      </c>
      <c r="I12" s="710"/>
      <c r="J12" s="69"/>
      <c r="K12" s="26"/>
      <c r="L12" s="26"/>
      <c r="M12" s="30"/>
      <c r="N12" s="27"/>
      <c r="O12" s="26"/>
      <c r="P12" s="30"/>
      <c r="Q12" s="375"/>
    </row>
    <row r="13" spans="2:17" s="4" customFormat="1" ht="19.7" customHeight="1">
      <c r="B13" s="27">
        <v>1</v>
      </c>
      <c r="C13" s="27" t="s">
        <v>2200</v>
      </c>
      <c r="D13" s="27" t="s">
        <v>2200</v>
      </c>
      <c r="E13" s="683" t="s">
        <v>4492</v>
      </c>
      <c r="F13" s="62">
        <v>1</v>
      </c>
      <c r="G13" s="701">
        <v>0</v>
      </c>
      <c r="H13" s="716">
        <f t="shared" si="0"/>
        <v>0</v>
      </c>
      <c r="I13" s="717"/>
      <c r="J13" s="47" t="s">
        <v>5205</v>
      </c>
      <c r="K13" s="26"/>
      <c r="L13" s="26"/>
      <c r="M13" s="30"/>
      <c r="N13" s="27"/>
      <c r="O13" s="26"/>
      <c r="P13" s="30"/>
      <c r="Q13" s="375">
        <v>46115</v>
      </c>
    </row>
    <row r="14" spans="2:17" s="4" customFormat="1" ht="19.7" customHeight="1">
      <c r="B14" s="27"/>
      <c r="C14" s="27"/>
      <c r="D14" s="27"/>
      <c r="E14" s="108"/>
      <c r="F14" s="26"/>
      <c r="G14" s="139">
        <v>0</v>
      </c>
      <c r="H14" s="139">
        <f t="shared" si="0"/>
        <v>0</v>
      </c>
      <c r="I14" s="28"/>
      <c r="J14" s="40"/>
      <c r="K14" s="26"/>
      <c r="L14" s="26"/>
      <c r="M14" s="30"/>
      <c r="N14" s="27"/>
      <c r="O14" s="26"/>
      <c r="P14" s="30"/>
      <c r="Q14" s="375"/>
    </row>
    <row r="15" spans="2:17" s="4" customFormat="1" ht="19.7" customHeight="1">
      <c r="B15" s="27">
        <v>2</v>
      </c>
      <c r="C15" s="27" t="s">
        <v>5206</v>
      </c>
      <c r="D15" s="27" t="s">
        <v>5206</v>
      </c>
      <c r="E15" s="108" t="s">
        <v>5207</v>
      </c>
      <c r="F15" s="26">
        <v>1</v>
      </c>
      <c r="G15" s="139">
        <v>123500</v>
      </c>
      <c r="H15" s="139">
        <f t="shared" si="0"/>
        <v>123500</v>
      </c>
      <c r="I15" s="28"/>
      <c r="J15" s="40" t="s">
        <v>5208</v>
      </c>
      <c r="K15" s="47" t="s">
        <v>5209</v>
      </c>
      <c r="L15" s="26"/>
      <c r="M15" s="30">
        <v>46094</v>
      </c>
      <c r="N15" s="27"/>
      <c r="O15" s="42">
        <v>46114</v>
      </c>
      <c r="P15" s="30">
        <v>46114</v>
      </c>
      <c r="Q15" s="375">
        <v>46118</v>
      </c>
    </row>
    <row r="16" spans="2:17" s="4" customFormat="1" ht="19.7" customHeight="1">
      <c r="B16" s="27">
        <v>3</v>
      </c>
      <c r="C16" s="27" t="s">
        <v>5206</v>
      </c>
      <c r="D16" s="27" t="s">
        <v>5206</v>
      </c>
      <c r="E16" s="108" t="s">
        <v>5210</v>
      </c>
      <c r="F16" s="26">
        <v>1</v>
      </c>
      <c r="G16" s="139">
        <v>54000</v>
      </c>
      <c r="H16" s="139">
        <f t="shared" si="0"/>
        <v>54000</v>
      </c>
      <c r="I16" s="28"/>
      <c r="J16" s="40" t="s">
        <v>5211</v>
      </c>
      <c r="K16" s="47" t="s">
        <v>5209</v>
      </c>
      <c r="L16" s="26"/>
      <c r="M16" s="30">
        <v>46094</v>
      </c>
      <c r="N16" s="27"/>
      <c r="O16" s="42">
        <v>46114</v>
      </c>
      <c r="P16" s="30">
        <v>46114</v>
      </c>
      <c r="Q16" s="375">
        <v>46118</v>
      </c>
    </row>
    <row r="17" spans="2:17" s="4" customFormat="1" ht="19.7" customHeight="1">
      <c r="B17" s="27"/>
      <c r="C17" s="27"/>
      <c r="D17" s="27"/>
      <c r="E17" s="108"/>
      <c r="F17" s="26"/>
      <c r="G17" s="139">
        <v>0</v>
      </c>
      <c r="H17" s="139">
        <f t="shared" si="0"/>
        <v>0</v>
      </c>
      <c r="I17" s="28"/>
      <c r="J17" s="40"/>
      <c r="K17" s="26"/>
      <c r="L17" s="26"/>
      <c r="M17" s="30"/>
      <c r="N17" s="27"/>
      <c r="O17" s="26"/>
      <c r="P17" s="30"/>
      <c r="Q17" s="375"/>
    </row>
    <row r="18" spans="2:17" s="4" customFormat="1" ht="19.7" customHeight="1">
      <c r="B18" s="27">
        <v>5</v>
      </c>
      <c r="C18" s="27" t="s">
        <v>124</v>
      </c>
      <c r="D18" s="27" t="s">
        <v>125</v>
      </c>
      <c r="E18" s="108" t="s">
        <v>1379</v>
      </c>
      <c r="F18" s="26">
        <v>1</v>
      </c>
      <c r="G18" s="139">
        <v>2240</v>
      </c>
      <c r="H18" s="139">
        <f t="shared" si="0"/>
        <v>2240</v>
      </c>
      <c r="I18" s="28"/>
      <c r="J18" s="40" t="s">
        <v>5212</v>
      </c>
      <c r="K18" s="47" t="s">
        <v>5213</v>
      </c>
      <c r="L18" s="26"/>
      <c r="M18" s="30">
        <v>46105</v>
      </c>
      <c r="N18" s="27"/>
      <c r="O18" s="42">
        <v>46119</v>
      </c>
      <c r="P18" s="30">
        <v>46119</v>
      </c>
      <c r="Q18" s="375">
        <v>46119</v>
      </c>
    </row>
    <row r="19" spans="2:17" s="4" customFormat="1" ht="19.7" customHeight="1">
      <c r="B19" s="102"/>
      <c r="C19" s="102"/>
      <c r="D19" s="102"/>
      <c r="E19" s="712"/>
      <c r="F19" s="719"/>
      <c r="G19" s="139">
        <v>0</v>
      </c>
      <c r="H19" s="139">
        <f t="shared" si="0"/>
        <v>0</v>
      </c>
      <c r="I19" s="28"/>
      <c r="J19" s="40"/>
      <c r="K19" s="26"/>
      <c r="L19" s="26"/>
      <c r="M19" s="30"/>
      <c r="N19" s="27"/>
      <c r="O19" s="26"/>
      <c r="P19" s="30"/>
      <c r="Q19" s="375"/>
    </row>
    <row r="20" spans="2:17" s="4" customFormat="1" ht="19.7" customHeight="1">
      <c r="B20" s="27">
        <v>7</v>
      </c>
      <c r="C20" s="715" t="s">
        <v>156</v>
      </c>
      <c r="D20" s="27" t="s">
        <v>1143</v>
      </c>
      <c r="E20" s="108" t="s">
        <v>1843</v>
      </c>
      <c r="F20" s="62">
        <v>2</v>
      </c>
      <c r="G20" s="701">
        <v>40</v>
      </c>
      <c r="H20" s="716">
        <f t="shared" si="0"/>
        <v>80</v>
      </c>
      <c r="I20" s="717"/>
      <c r="J20" s="47" t="s">
        <v>1844</v>
      </c>
      <c r="K20" s="47" t="s">
        <v>5214</v>
      </c>
      <c r="L20" s="26"/>
      <c r="M20" s="30">
        <v>46105</v>
      </c>
      <c r="N20" s="27"/>
      <c r="O20" s="42">
        <v>46119</v>
      </c>
      <c r="P20" s="30"/>
      <c r="Q20" s="375">
        <v>46118</v>
      </c>
    </row>
    <row r="21" spans="2:17" s="4" customFormat="1" ht="19.7" customHeight="1">
      <c r="B21" s="27">
        <v>7</v>
      </c>
      <c r="C21" s="27" t="s">
        <v>156</v>
      </c>
      <c r="D21" s="27" t="s">
        <v>1143</v>
      </c>
      <c r="E21" s="108" t="s">
        <v>5215</v>
      </c>
      <c r="F21" s="26">
        <v>2</v>
      </c>
      <c r="G21" s="139">
        <v>1040</v>
      </c>
      <c r="H21" s="139">
        <f t="shared" si="0"/>
        <v>2080</v>
      </c>
      <c r="I21" s="28"/>
      <c r="J21" s="40" t="s">
        <v>1842</v>
      </c>
      <c r="K21" s="47" t="s">
        <v>5214</v>
      </c>
      <c r="L21" s="26"/>
      <c r="M21" s="30">
        <v>46105</v>
      </c>
      <c r="N21" s="27"/>
      <c r="O21" s="42">
        <v>46119</v>
      </c>
      <c r="P21" s="30"/>
      <c r="Q21" s="375">
        <v>46118</v>
      </c>
    </row>
    <row r="22" spans="2:17" s="4" customFormat="1" ht="19.7" customHeight="1">
      <c r="B22" s="27">
        <v>7</v>
      </c>
      <c r="C22" s="27" t="s">
        <v>156</v>
      </c>
      <c r="D22" s="27" t="s">
        <v>1143</v>
      </c>
      <c r="E22" s="108" t="s">
        <v>5216</v>
      </c>
      <c r="F22" s="26">
        <v>2</v>
      </c>
      <c r="G22" s="139">
        <v>300</v>
      </c>
      <c r="H22" s="139">
        <f t="shared" si="0"/>
        <v>600</v>
      </c>
      <c r="I22" s="28"/>
      <c r="J22" s="40" t="s">
        <v>5217</v>
      </c>
      <c r="K22" s="47" t="s">
        <v>5214</v>
      </c>
      <c r="L22" s="26"/>
      <c r="M22" s="30">
        <v>46105</v>
      </c>
      <c r="N22" s="27"/>
      <c r="O22" s="42">
        <v>46119</v>
      </c>
      <c r="P22" s="30"/>
      <c r="Q22" s="375">
        <v>46118</v>
      </c>
    </row>
    <row r="23" spans="2:17" s="4" customFormat="1" ht="19.7" customHeight="1">
      <c r="B23" s="27">
        <v>7</v>
      </c>
      <c r="C23" s="27" t="s">
        <v>156</v>
      </c>
      <c r="D23" s="27" t="s">
        <v>1143</v>
      </c>
      <c r="E23" s="683" t="s">
        <v>5218</v>
      </c>
      <c r="F23" s="62">
        <v>2</v>
      </c>
      <c r="G23" s="701">
        <v>30</v>
      </c>
      <c r="H23" s="716">
        <f t="shared" si="0"/>
        <v>60</v>
      </c>
      <c r="I23" s="717"/>
      <c r="J23" s="47" t="s">
        <v>5219</v>
      </c>
      <c r="K23" s="47" t="s">
        <v>5214</v>
      </c>
      <c r="L23" s="26"/>
      <c r="M23" s="30">
        <v>46105</v>
      </c>
      <c r="N23" s="27"/>
      <c r="O23" s="42">
        <v>46119</v>
      </c>
      <c r="P23" s="30"/>
      <c r="Q23" s="375">
        <v>46118</v>
      </c>
    </row>
    <row r="24" spans="2:17" s="4" customFormat="1" ht="19.7" customHeight="1">
      <c r="B24" s="27">
        <v>7</v>
      </c>
      <c r="C24" s="27" t="s">
        <v>1837</v>
      </c>
      <c r="D24" s="27" t="s">
        <v>1143</v>
      </c>
      <c r="E24" s="108" t="s">
        <v>1838</v>
      </c>
      <c r="F24" s="26">
        <v>1</v>
      </c>
      <c r="G24" s="139">
        <v>1800</v>
      </c>
      <c r="H24" s="139">
        <f t="shared" si="0"/>
        <v>1800</v>
      </c>
      <c r="I24" s="28"/>
      <c r="J24" s="40" t="s">
        <v>1839</v>
      </c>
      <c r="K24" s="47" t="s">
        <v>5214</v>
      </c>
      <c r="L24" s="26"/>
      <c r="M24" s="30">
        <v>46105</v>
      </c>
      <c r="N24" s="27"/>
      <c r="O24" s="42">
        <v>46119</v>
      </c>
      <c r="P24" s="30"/>
      <c r="Q24" s="375">
        <v>46118</v>
      </c>
    </row>
    <row r="25" spans="2:17" s="4" customFormat="1" ht="19.7" customHeight="1">
      <c r="B25" s="27">
        <v>8</v>
      </c>
      <c r="C25" s="27" t="s">
        <v>145</v>
      </c>
      <c r="D25" s="27" t="s">
        <v>1143</v>
      </c>
      <c r="E25" s="108" t="s">
        <v>4216</v>
      </c>
      <c r="F25" s="26">
        <v>1</v>
      </c>
      <c r="G25" s="139">
        <v>4240</v>
      </c>
      <c r="H25" s="139">
        <f t="shared" si="0"/>
        <v>4240</v>
      </c>
      <c r="I25" s="28"/>
      <c r="J25" s="40" t="s">
        <v>4500</v>
      </c>
      <c r="K25" s="47" t="s">
        <v>5214</v>
      </c>
      <c r="L25" s="26"/>
      <c r="M25" s="30">
        <v>46105</v>
      </c>
      <c r="N25" s="27"/>
      <c r="O25" s="42">
        <v>46119</v>
      </c>
      <c r="P25" s="30"/>
      <c r="Q25" s="375">
        <v>46118</v>
      </c>
    </row>
    <row r="26" spans="2:17" s="4" customFormat="1" ht="19.7" customHeight="1">
      <c r="B26" s="27">
        <v>8</v>
      </c>
      <c r="C26" s="27" t="s">
        <v>145</v>
      </c>
      <c r="D26" s="27" t="s">
        <v>1143</v>
      </c>
      <c r="E26" s="108" t="s">
        <v>4254</v>
      </c>
      <c r="F26" s="26">
        <v>2</v>
      </c>
      <c r="G26" s="139">
        <v>170</v>
      </c>
      <c r="H26" s="139">
        <f t="shared" si="0"/>
        <v>340</v>
      </c>
      <c r="I26" s="28"/>
      <c r="J26" s="40" t="s">
        <v>4367</v>
      </c>
      <c r="K26" s="47" t="s">
        <v>5214</v>
      </c>
      <c r="L26" s="26"/>
      <c r="M26" s="30">
        <v>46105</v>
      </c>
      <c r="N26" s="27"/>
      <c r="O26" s="42">
        <v>46119</v>
      </c>
      <c r="P26" s="30"/>
      <c r="Q26" s="375">
        <v>46118</v>
      </c>
    </row>
    <row r="27" spans="2:17" s="4" customFormat="1" ht="19.7" customHeight="1">
      <c r="B27" s="27">
        <v>8</v>
      </c>
      <c r="C27" s="27" t="s">
        <v>145</v>
      </c>
      <c r="D27" s="27" t="s">
        <v>1143</v>
      </c>
      <c r="E27" s="108" t="s">
        <v>4361</v>
      </c>
      <c r="F27" s="26">
        <v>1</v>
      </c>
      <c r="G27" s="139">
        <v>260</v>
      </c>
      <c r="H27" s="139">
        <f t="shared" si="0"/>
        <v>260</v>
      </c>
      <c r="I27" s="28"/>
      <c r="J27" s="40" t="s">
        <v>5098</v>
      </c>
      <c r="K27" s="47" t="s">
        <v>5214</v>
      </c>
      <c r="L27" s="26"/>
      <c r="M27" s="30">
        <v>46105</v>
      </c>
      <c r="N27" s="27"/>
      <c r="O27" s="42">
        <v>46119</v>
      </c>
      <c r="P27" s="30"/>
      <c r="Q27" s="375">
        <v>46118</v>
      </c>
    </row>
    <row r="28" spans="2:17" s="4" customFormat="1" ht="19.7" customHeight="1">
      <c r="B28" s="27">
        <v>8</v>
      </c>
      <c r="C28" s="27" t="s">
        <v>145</v>
      </c>
      <c r="D28" s="27" t="s">
        <v>1143</v>
      </c>
      <c r="E28" s="108" t="s">
        <v>4365</v>
      </c>
      <c r="F28" s="62">
        <v>1</v>
      </c>
      <c r="G28" s="701">
        <v>160</v>
      </c>
      <c r="H28" s="716">
        <f t="shared" si="0"/>
        <v>160</v>
      </c>
      <c r="I28" s="717"/>
      <c r="J28" s="47" t="s">
        <v>4503</v>
      </c>
      <c r="K28" s="47" t="s">
        <v>5214</v>
      </c>
      <c r="L28" s="26"/>
      <c r="M28" s="30">
        <v>46105</v>
      </c>
      <c r="N28" s="27"/>
      <c r="O28" s="42">
        <v>46119</v>
      </c>
      <c r="P28" s="30"/>
      <c r="Q28" s="375">
        <v>46118</v>
      </c>
    </row>
    <row r="29" spans="2:17" s="4" customFormat="1" ht="19.7" customHeight="1">
      <c r="B29" s="27">
        <v>8</v>
      </c>
      <c r="C29" s="27" t="s">
        <v>145</v>
      </c>
      <c r="D29" s="27" t="s">
        <v>1143</v>
      </c>
      <c r="E29" s="108" t="s">
        <v>3320</v>
      </c>
      <c r="F29" s="26">
        <v>1</v>
      </c>
      <c r="G29" s="139">
        <v>200</v>
      </c>
      <c r="H29" s="139">
        <f t="shared" si="0"/>
        <v>200</v>
      </c>
      <c r="I29" s="28"/>
      <c r="J29" s="40" t="s">
        <v>4367</v>
      </c>
      <c r="K29" s="47" t="s">
        <v>5214</v>
      </c>
      <c r="L29" s="26"/>
      <c r="M29" s="30">
        <v>46105</v>
      </c>
      <c r="N29" s="27"/>
      <c r="O29" s="42">
        <v>46119</v>
      </c>
      <c r="P29" s="30"/>
      <c r="Q29" s="375">
        <v>46118</v>
      </c>
    </row>
    <row r="30" spans="2:17" s="4" customFormat="1" ht="19.7" customHeight="1">
      <c r="B30" s="27">
        <v>8</v>
      </c>
      <c r="C30" s="27" t="s">
        <v>145</v>
      </c>
      <c r="D30" s="27" t="s">
        <v>1143</v>
      </c>
      <c r="E30" s="108" t="s">
        <v>4372</v>
      </c>
      <c r="F30" s="26">
        <v>1</v>
      </c>
      <c r="G30" s="139">
        <v>4490</v>
      </c>
      <c r="H30" s="139">
        <f t="shared" si="0"/>
        <v>4490</v>
      </c>
      <c r="I30" s="28"/>
      <c r="J30" s="40" t="s">
        <v>5220</v>
      </c>
      <c r="K30" s="47" t="s">
        <v>5214</v>
      </c>
      <c r="L30" s="26"/>
      <c r="M30" s="30">
        <v>46105</v>
      </c>
      <c r="N30" s="27"/>
      <c r="O30" s="42">
        <v>46119</v>
      </c>
      <c r="P30" s="30"/>
      <c r="Q30" s="375">
        <v>46118</v>
      </c>
    </row>
    <row r="31" spans="2:17" s="4" customFormat="1" ht="19.7" customHeight="1">
      <c r="B31" s="27">
        <v>8</v>
      </c>
      <c r="C31" s="27" t="s">
        <v>145</v>
      </c>
      <c r="D31" s="27" t="s">
        <v>1143</v>
      </c>
      <c r="E31" s="108" t="s">
        <v>4368</v>
      </c>
      <c r="F31" s="26">
        <v>2</v>
      </c>
      <c r="G31" s="139">
        <v>160</v>
      </c>
      <c r="H31" s="139">
        <f t="shared" si="0"/>
        <v>320</v>
      </c>
      <c r="I31" s="28"/>
      <c r="J31" s="40" t="s">
        <v>4367</v>
      </c>
      <c r="K31" s="47" t="s">
        <v>5214</v>
      </c>
      <c r="L31" s="26"/>
      <c r="M31" s="30">
        <v>46105</v>
      </c>
      <c r="N31" s="27"/>
      <c r="O31" s="42">
        <v>46119</v>
      </c>
      <c r="P31" s="30"/>
      <c r="Q31" s="375">
        <v>46118</v>
      </c>
    </row>
    <row r="32" spans="2:17" s="4" customFormat="1" ht="19.7" customHeight="1">
      <c r="B32" s="27">
        <v>8</v>
      </c>
      <c r="C32" s="27" t="s">
        <v>145</v>
      </c>
      <c r="D32" s="27" t="s">
        <v>1143</v>
      </c>
      <c r="E32" s="683" t="s">
        <v>5221</v>
      </c>
      <c r="F32" s="62">
        <v>1</v>
      </c>
      <c r="G32" s="701">
        <v>6180</v>
      </c>
      <c r="H32" s="716">
        <f t="shared" si="0"/>
        <v>6180</v>
      </c>
      <c r="I32" s="717"/>
      <c r="J32" s="47" t="s">
        <v>5222</v>
      </c>
      <c r="K32" s="47" t="s">
        <v>5214</v>
      </c>
      <c r="L32" s="26"/>
      <c r="M32" s="30">
        <v>46105</v>
      </c>
      <c r="N32" s="27"/>
      <c r="O32" s="42">
        <v>46119</v>
      </c>
      <c r="P32" s="30"/>
      <c r="Q32" s="404">
        <v>46120</v>
      </c>
    </row>
    <row r="33" spans="2:17" s="4" customFormat="1" ht="19.7" customHeight="1">
      <c r="B33" s="27">
        <v>8</v>
      </c>
      <c r="C33" s="27" t="s">
        <v>145</v>
      </c>
      <c r="D33" s="27" t="s">
        <v>1143</v>
      </c>
      <c r="E33" s="108" t="s">
        <v>4381</v>
      </c>
      <c r="F33" s="62">
        <v>1</v>
      </c>
      <c r="G33" s="701">
        <v>250</v>
      </c>
      <c r="H33" s="716">
        <f t="shared" si="0"/>
        <v>250</v>
      </c>
      <c r="I33" s="717"/>
      <c r="J33" s="47" t="s">
        <v>4382</v>
      </c>
      <c r="K33" s="47" t="s">
        <v>5214</v>
      </c>
      <c r="L33" s="26"/>
      <c r="M33" s="30">
        <v>46105</v>
      </c>
      <c r="N33" s="27"/>
      <c r="O33" s="42">
        <v>46119</v>
      </c>
      <c r="P33" s="30"/>
      <c r="Q33" s="375">
        <v>46118</v>
      </c>
    </row>
    <row r="34" spans="2:17" s="4" customFormat="1" ht="19.7" customHeight="1">
      <c r="B34" s="27">
        <v>8</v>
      </c>
      <c r="C34" s="27" t="s">
        <v>145</v>
      </c>
      <c r="D34" s="27" t="s">
        <v>1143</v>
      </c>
      <c r="E34" s="683" t="s">
        <v>4254</v>
      </c>
      <c r="F34" s="62">
        <v>2</v>
      </c>
      <c r="G34" s="701">
        <v>170</v>
      </c>
      <c r="H34" s="716">
        <f t="shared" si="0"/>
        <v>340</v>
      </c>
      <c r="I34" s="717"/>
      <c r="J34" s="47" t="s">
        <v>4367</v>
      </c>
      <c r="K34" s="47" t="s">
        <v>5214</v>
      </c>
      <c r="L34" s="26"/>
      <c r="M34" s="30">
        <v>46105</v>
      </c>
      <c r="N34" s="27"/>
      <c r="O34" s="42">
        <v>46119</v>
      </c>
      <c r="P34" s="30"/>
      <c r="Q34" s="375">
        <v>46118</v>
      </c>
    </row>
    <row r="35" spans="2:17" s="4" customFormat="1" ht="19.7" customHeight="1">
      <c r="B35" s="27">
        <v>8</v>
      </c>
      <c r="C35" s="27" t="s">
        <v>145</v>
      </c>
      <c r="D35" s="27" t="s">
        <v>1143</v>
      </c>
      <c r="E35" s="108" t="s">
        <v>4508</v>
      </c>
      <c r="F35" s="62">
        <v>1</v>
      </c>
      <c r="G35" s="701">
        <v>2060</v>
      </c>
      <c r="H35" s="716">
        <f t="shared" si="0"/>
        <v>2060</v>
      </c>
      <c r="I35" s="717"/>
      <c r="J35" s="47" t="s">
        <v>4509</v>
      </c>
      <c r="K35" s="47" t="s">
        <v>5214</v>
      </c>
      <c r="L35" s="26"/>
      <c r="M35" s="30">
        <v>46105</v>
      </c>
      <c r="N35" s="27"/>
      <c r="O35" s="42">
        <v>46119</v>
      </c>
      <c r="P35" s="30"/>
      <c r="Q35" s="375">
        <v>46118</v>
      </c>
    </row>
    <row r="36" spans="2:17" s="4" customFormat="1" ht="19.7" customHeight="1">
      <c r="B36" s="27">
        <v>8</v>
      </c>
      <c r="C36" s="27" t="s">
        <v>145</v>
      </c>
      <c r="D36" s="27" t="s">
        <v>1143</v>
      </c>
      <c r="E36" s="108" t="s">
        <v>4254</v>
      </c>
      <c r="F36" s="62">
        <v>1</v>
      </c>
      <c r="G36" s="701">
        <v>170</v>
      </c>
      <c r="H36" s="716">
        <f t="shared" si="0"/>
        <v>170</v>
      </c>
      <c r="I36" s="717"/>
      <c r="J36" s="47" t="s">
        <v>4367</v>
      </c>
      <c r="K36" s="47" t="s">
        <v>5214</v>
      </c>
      <c r="L36" s="26"/>
      <c r="M36" s="30">
        <v>46105</v>
      </c>
      <c r="N36" s="27"/>
      <c r="O36" s="42">
        <v>46119</v>
      </c>
      <c r="P36" s="30"/>
      <c r="Q36" s="375">
        <v>46118</v>
      </c>
    </row>
    <row r="37" spans="2:17" s="4" customFormat="1" ht="19.7" customHeight="1">
      <c r="B37" s="27">
        <v>8</v>
      </c>
      <c r="C37" s="27" t="s">
        <v>145</v>
      </c>
      <c r="D37" s="27" t="s">
        <v>1143</v>
      </c>
      <c r="E37" s="108" t="s">
        <v>5223</v>
      </c>
      <c r="F37" s="26">
        <v>1</v>
      </c>
      <c r="G37" s="139">
        <v>110</v>
      </c>
      <c r="H37" s="139">
        <f t="shared" si="0"/>
        <v>110</v>
      </c>
      <c r="I37" s="28"/>
      <c r="J37" s="40" t="s">
        <v>4503</v>
      </c>
      <c r="K37" s="47" t="s">
        <v>5214</v>
      </c>
      <c r="L37" s="26"/>
      <c r="M37" s="30">
        <v>46105</v>
      </c>
      <c r="N37" s="27"/>
      <c r="O37" s="42">
        <v>46119</v>
      </c>
      <c r="P37" s="30"/>
      <c r="Q37" s="375">
        <v>46118</v>
      </c>
    </row>
    <row r="38" spans="2:17" s="4" customFormat="1" ht="19.7" customHeight="1">
      <c r="B38" s="27">
        <v>8</v>
      </c>
      <c r="C38" s="27" t="s">
        <v>145</v>
      </c>
      <c r="D38" s="27" t="s">
        <v>1143</v>
      </c>
      <c r="E38" s="108" t="s">
        <v>4368</v>
      </c>
      <c r="F38" s="26">
        <v>1</v>
      </c>
      <c r="G38" s="139">
        <v>160</v>
      </c>
      <c r="H38" s="139">
        <f t="shared" si="0"/>
        <v>160</v>
      </c>
      <c r="I38" s="28"/>
      <c r="J38" s="40" t="s">
        <v>4367</v>
      </c>
      <c r="K38" s="47" t="s">
        <v>5214</v>
      </c>
      <c r="L38" s="26"/>
      <c r="M38" s="30">
        <v>46105</v>
      </c>
      <c r="N38" s="27"/>
      <c r="O38" s="42">
        <v>46119</v>
      </c>
      <c r="P38" s="30"/>
      <c r="Q38" s="375">
        <v>46118</v>
      </c>
    </row>
    <row r="39" spans="2:17" s="4" customFormat="1" ht="19.7" customHeight="1">
      <c r="B39" s="27">
        <v>8</v>
      </c>
      <c r="C39" s="27" t="s">
        <v>145</v>
      </c>
      <c r="D39" s="27" t="s">
        <v>1143</v>
      </c>
      <c r="E39" s="108" t="s">
        <v>4379</v>
      </c>
      <c r="F39" s="26">
        <v>1</v>
      </c>
      <c r="G39" s="139">
        <v>1510</v>
      </c>
      <c r="H39" s="139">
        <f t="shared" si="0"/>
        <v>1510</v>
      </c>
      <c r="I39" s="28"/>
      <c r="J39" s="40" t="s">
        <v>4510</v>
      </c>
      <c r="K39" s="47" t="s">
        <v>5214</v>
      </c>
      <c r="L39" s="26"/>
      <c r="M39" s="30">
        <v>46105</v>
      </c>
      <c r="N39" s="27"/>
      <c r="O39" s="42">
        <v>46119</v>
      </c>
      <c r="P39" s="30"/>
      <c r="Q39" s="375">
        <v>46118</v>
      </c>
    </row>
    <row r="40" spans="2:17" s="4" customFormat="1" ht="19.7" customHeight="1">
      <c r="B40" s="27">
        <v>8</v>
      </c>
      <c r="C40" s="27" t="s">
        <v>145</v>
      </c>
      <c r="D40" s="27" t="s">
        <v>1143</v>
      </c>
      <c r="E40" s="683" t="s">
        <v>3320</v>
      </c>
      <c r="F40" s="62">
        <v>1</v>
      </c>
      <c r="G40" s="701">
        <v>200</v>
      </c>
      <c r="H40" s="716">
        <f t="shared" si="0"/>
        <v>200</v>
      </c>
      <c r="I40" s="717"/>
      <c r="J40" s="47" t="s">
        <v>4367</v>
      </c>
      <c r="K40" s="47" t="s">
        <v>5214</v>
      </c>
      <c r="L40" s="26"/>
      <c r="M40" s="30">
        <v>46105</v>
      </c>
      <c r="N40" s="27"/>
      <c r="O40" s="42">
        <v>46119</v>
      </c>
      <c r="P40" s="30"/>
      <c r="Q40" s="375">
        <v>46118</v>
      </c>
    </row>
    <row r="41" spans="2:17" s="4" customFormat="1" ht="19.7" customHeight="1">
      <c r="B41" s="27">
        <v>8</v>
      </c>
      <c r="C41" s="27" t="s">
        <v>145</v>
      </c>
      <c r="D41" s="27" t="s">
        <v>1143</v>
      </c>
      <c r="E41" s="108" t="s">
        <v>4511</v>
      </c>
      <c r="F41" s="26">
        <v>1</v>
      </c>
      <c r="G41" s="139">
        <v>1100</v>
      </c>
      <c r="H41" s="139">
        <f t="shared" si="0"/>
        <v>1100</v>
      </c>
      <c r="I41" s="28"/>
      <c r="J41" s="40" t="s">
        <v>4512</v>
      </c>
      <c r="K41" s="47" t="s">
        <v>5214</v>
      </c>
      <c r="L41" s="26"/>
      <c r="M41" s="30">
        <v>46105</v>
      </c>
      <c r="N41" s="27"/>
      <c r="O41" s="42">
        <v>46119</v>
      </c>
      <c r="P41" s="30"/>
      <c r="Q41" s="375">
        <v>46118</v>
      </c>
    </row>
    <row r="42" spans="2:17" s="4" customFormat="1" ht="19.7" customHeight="1">
      <c r="B42" s="27">
        <v>8</v>
      </c>
      <c r="C42" s="27" t="s">
        <v>145</v>
      </c>
      <c r="D42" s="27" t="s">
        <v>1143</v>
      </c>
      <c r="E42" s="108" t="s">
        <v>4515</v>
      </c>
      <c r="F42" s="62">
        <v>1</v>
      </c>
      <c r="G42" s="701">
        <v>230</v>
      </c>
      <c r="H42" s="716">
        <f t="shared" si="0"/>
        <v>230</v>
      </c>
      <c r="I42" s="717"/>
      <c r="J42" s="47" t="s">
        <v>4516</v>
      </c>
      <c r="K42" s="47" t="s">
        <v>5214</v>
      </c>
      <c r="L42" s="26"/>
      <c r="M42" s="30">
        <v>46105</v>
      </c>
      <c r="N42" s="27"/>
      <c r="O42" s="42">
        <v>46119</v>
      </c>
      <c r="P42" s="30"/>
      <c r="Q42" s="375">
        <v>46118</v>
      </c>
    </row>
    <row r="43" spans="2:17" s="4" customFormat="1" ht="19.7" customHeight="1">
      <c r="B43" s="27">
        <v>8</v>
      </c>
      <c r="C43" s="27" t="s">
        <v>145</v>
      </c>
      <c r="D43" s="27" t="s">
        <v>1143</v>
      </c>
      <c r="E43" s="108" t="s">
        <v>4517</v>
      </c>
      <c r="F43" s="62">
        <v>1</v>
      </c>
      <c r="G43" s="701">
        <v>340</v>
      </c>
      <c r="H43" s="716">
        <f t="shared" si="0"/>
        <v>340</v>
      </c>
      <c r="I43" s="717"/>
      <c r="J43" s="47" t="s">
        <v>4255</v>
      </c>
      <c r="K43" s="47" t="s">
        <v>5214</v>
      </c>
      <c r="L43" s="26"/>
      <c r="M43" s="30">
        <v>46105</v>
      </c>
      <c r="N43" s="27"/>
      <c r="O43" s="42">
        <v>46119</v>
      </c>
      <c r="P43" s="30"/>
      <c r="Q43" s="375">
        <v>46118</v>
      </c>
    </row>
    <row r="44" spans="2:17" s="4" customFormat="1" ht="19.7" customHeight="1">
      <c r="B44" s="27">
        <v>8</v>
      </c>
      <c r="C44" s="27" t="s">
        <v>145</v>
      </c>
      <c r="D44" s="27" t="s">
        <v>1143</v>
      </c>
      <c r="E44" s="108" t="s">
        <v>5224</v>
      </c>
      <c r="F44" s="26">
        <v>1</v>
      </c>
      <c r="G44" s="139">
        <v>290</v>
      </c>
      <c r="H44" s="139">
        <f t="shared" si="0"/>
        <v>290</v>
      </c>
      <c r="I44" s="28"/>
      <c r="J44" s="40" t="s">
        <v>5225</v>
      </c>
      <c r="K44" s="47" t="s">
        <v>5214</v>
      </c>
      <c r="L44" s="26"/>
      <c r="M44" s="30">
        <v>46105</v>
      </c>
      <c r="N44" s="27"/>
      <c r="O44" s="42">
        <v>46119</v>
      </c>
      <c r="P44" s="30"/>
      <c r="Q44" s="375">
        <v>46118</v>
      </c>
    </row>
    <row r="45" spans="2:17" s="4" customFormat="1" ht="19.7" customHeight="1">
      <c r="B45" s="27">
        <v>8</v>
      </c>
      <c r="C45" s="27" t="s">
        <v>145</v>
      </c>
      <c r="D45" s="27" t="s">
        <v>1143</v>
      </c>
      <c r="E45" s="108" t="s">
        <v>4513</v>
      </c>
      <c r="F45" s="26">
        <v>1</v>
      </c>
      <c r="G45" s="139">
        <v>70</v>
      </c>
      <c r="H45" s="139">
        <f t="shared" si="0"/>
        <v>70</v>
      </c>
      <c r="I45" s="28"/>
      <c r="J45" s="40" t="s">
        <v>4514</v>
      </c>
      <c r="K45" s="47" t="s">
        <v>5214</v>
      </c>
      <c r="L45" s="26"/>
      <c r="M45" s="30">
        <v>46105</v>
      </c>
      <c r="N45" s="27"/>
      <c r="O45" s="42">
        <v>46119</v>
      </c>
      <c r="P45" s="30"/>
      <c r="Q45" s="375">
        <v>46118</v>
      </c>
    </row>
    <row r="46" spans="2:17" s="4" customFormat="1" ht="19.7" customHeight="1">
      <c r="B46" s="27">
        <v>8</v>
      </c>
      <c r="C46" s="27" t="s">
        <v>145</v>
      </c>
      <c r="D46" s="27" t="s">
        <v>1143</v>
      </c>
      <c r="E46" s="683" t="s">
        <v>4368</v>
      </c>
      <c r="F46" s="62">
        <v>2</v>
      </c>
      <c r="G46" s="701">
        <v>160</v>
      </c>
      <c r="H46" s="716">
        <f t="shared" si="0"/>
        <v>320</v>
      </c>
      <c r="I46" s="717"/>
      <c r="J46" s="47" t="s">
        <v>4367</v>
      </c>
      <c r="K46" s="47" t="s">
        <v>5214</v>
      </c>
      <c r="L46" s="26"/>
      <c r="M46" s="30">
        <v>46105</v>
      </c>
      <c r="N46" s="27"/>
      <c r="O46" s="42">
        <v>46119</v>
      </c>
      <c r="P46" s="30"/>
      <c r="Q46" s="375">
        <v>46118</v>
      </c>
    </row>
    <row r="47" spans="2:17" s="4" customFormat="1" ht="19.7" customHeight="1">
      <c r="B47" s="27">
        <v>8</v>
      </c>
      <c r="C47" s="27" t="s">
        <v>145</v>
      </c>
      <c r="D47" s="27" t="s">
        <v>1143</v>
      </c>
      <c r="E47" s="108" t="s">
        <v>1197</v>
      </c>
      <c r="F47" s="62">
        <v>1</v>
      </c>
      <c r="G47" s="701">
        <v>290</v>
      </c>
      <c r="H47" s="716">
        <f t="shared" si="0"/>
        <v>290</v>
      </c>
      <c r="I47" s="717"/>
      <c r="J47" s="47" t="s">
        <v>4255</v>
      </c>
      <c r="K47" s="47" t="s">
        <v>5214</v>
      </c>
      <c r="L47" s="26"/>
      <c r="M47" s="30">
        <v>46105</v>
      </c>
      <c r="N47" s="27"/>
      <c r="O47" s="42">
        <v>46119</v>
      </c>
      <c r="P47" s="30"/>
      <c r="Q47" s="375">
        <v>46118</v>
      </c>
    </row>
    <row r="48" spans="2:17" s="4" customFormat="1" ht="19.7" customHeight="1">
      <c r="B48" s="27">
        <v>8</v>
      </c>
      <c r="C48" s="27" t="s">
        <v>145</v>
      </c>
      <c r="D48" s="27" t="s">
        <v>1143</v>
      </c>
      <c r="E48" s="108" t="s">
        <v>4523</v>
      </c>
      <c r="F48" s="62">
        <v>1</v>
      </c>
      <c r="G48" s="701">
        <v>640</v>
      </c>
      <c r="H48" s="716">
        <f t="shared" si="0"/>
        <v>640</v>
      </c>
      <c r="I48" s="717"/>
      <c r="J48" s="47" t="s">
        <v>4524</v>
      </c>
      <c r="K48" s="47" t="s">
        <v>5214</v>
      </c>
      <c r="L48" s="26"/>
      <c r="M48" s="30">
        <v>46105</v>
      </c>
      <c r="N48" s="27"/>
      <c r="O48" s="42">
        <v>46119</v>
      </c>
      <c r="P48" s="30"/>
      <c r="Q48" s="404">
        <v>46118</v>
      </c>
    </row>
    <row r="49" spans="2:17" s="4" customFormat="1" ht="19.7" customHeight="1">
      <c r="B49" s="27">
        <v>8</v>
      </c>
      <c r="C49" s="27" t="s">
        <v>145</v>
      </c>
      <c r="D49" s="27" t="s">
        <v>1143</v>
      </c>
      <c r="E49" s="108" t="s">
        <v>5226</v>
      </c>
      <c r="F49" s="26">
        <v>1</v>
      </c>
      <c r="G49" s="139">
        <v>170</v>
      </c>
      <c r="H49" s="139">
        <f t="shared" si="0"/>
        <v>170</v>
      </c>
      <c r="I49" s="28"/>
      <c r="J49" s="40" t="s">
        <v>5086</v>
      </c>
      <c r="K49" s="47" t="s">
        <v>5214</v>
      </c>
      <c r="L49" s="26"/>
      <c r="M49" s="30">
        <v>46105</v>
      </c>
      <c r="N49" s="27"/>
      <c r="O49" s="42">
        <v>46119</v>
      </c>
      <c r="P49" s="30"/>
      <c r="Q49" s="375">
        <v>46118</v>
      </c>
    </row>
    <row r="50" spans="2:17" s="4" customFormat="1" ht="19.7" customHeight="1">
      <c r="B50" s="27"/>
      <c r="C50" s="27"/>
      <c r="D50" s="27"/>
      <c r="E50" s="108"/>
      <c r="F50" s="26"/>
      <c r="G50" s="139">
        <v>0</v>
      </c>
      <c r="H50" s="139">
        <f t="shared" si="0"/>
        <v>0</v>
      </c>
      <c r="I50" s="28"/>
      <c r="J50" s="40"/>
      <c r="K50" s="26"/>
      <c r="L50" s="26"/>
      <c r="M50" s="30"/>
      <c r="N50" s="27"/>
      <c r="O50" s="26"/>
      <c r="P50" s="30"/>
      <c r="Q50" s="375"/>
    </row>
    <row r="51" spans="2:17" s="4" customFormat="1" ht="19.7" customHeight="1">
      <c r="B51" s="66">
        <v>8</v>
      </c>
      <c r="C51" s="66" t="s">
        <v>145</v>
      </c>
      <c r="D51" s="66" t="s">
        <v>1143</v>
      </c>
      <c r="E51" s="1650" t="s">
        <v>4368</v>
      </c>
      <c r="F51" s="67">
        <v>2</v>
      </c>
      <c r="G51" s="708">
        <v>160</v>
      </c>
      <c r="H51" s="709">
        <f>F51*G51</f>
        <v>320</v>
      </c>
      <c r="I51" s="710"/>
      <c r="J51" s="69" t="s">
        <v>4367</v>
      </c>
      <c r="K51" s="47" t="s">
        <v>5214</v>
      </c>
      <c r="L51" s="26"/>
      <c r="M51" s="30"/>
      <c r="N51" s="27"/>
      <c r="O51" s="26"/>
      <c r="P51" s="30">
        <v>46115</v>
      </c>
      <c r="Q51" s="375">
        <v>46114</v>
      </c>
    </row>
    <row r="52" spans="2:17" s="4" customFormat="1" ht="19.7" customHeight="1">
      <c r="B52" s="66">
        <v>8</v>
      </c>
      <c r="C52" s="66" t="s">
        <v>145</v>
      </c>
      <c r="D52" s="66" t="s">
        <v>1143</v>
      </c>
      <c r="E52" s="148" t="s">
        <v>1197</v>
      </c>
      <c r="F52" s="67">
        <v>1</v>
      </c>
      <c r="G52" s="708">
        <v>290</v>
      </c>
      <c r="H52" s="709">
        <f>F52*G52</f>
        <v>290</v>
      </c>
      <c r="I52" s="710"/>
      <c r="J52" s="69" t="s">
        <v>4255</v>
      </c>
      <c r="K52" s="47" t="s">
        <v>5214</v>
      </c>
      <c r="L52" s="26"/>
      <c r="M52" s="30"/>
      <c r="N52" s="27"/>
      <c r="O52" s="26"/>
      <c r="P52" s="30">
        <v>46115</v>
      </c>
      <c r="Q52" s="375">
        <v>46114</v>
      </c>
    </row>
    <row r="53" spans="2:17" s="4" customFormat="1" ht="19.7" customHeight="1">
      <c r="B53" s="66">
        <v>8</v>
      </c>
      <c r="C53" s="66" t="s">
        <v>4522</v>
      </c>
      <c r="D53" s="66" t="s">
        <v>1143</v>
      </c>
      <c r="E53" s="148" t="s">
        <v>4523</v>
      </c>
      <c r="F53" s="67">
        <v>1</v>
      </c>
      <c r="G53" s="708">
        <v>640</v>
      </c>
      <c r="H53" s="709">
        <f>F53*G53</f>
        <v>640</v>
      </c>
      <c r="I53" s="710"/>
      <c r="J53" s="69" t="s">
        <v>4524</v>
      </c>
      <c r="K53" s="47" t="s">
        <v>5214</v>
      </c>
      <c r="L53" s="26"/>
      <c r="M53" s="30"/>
      <c r="N53" s="27"/>
      <c r="O53" s="26"/>
      <c r="P53" s="483" t="s">
        <v>3269</v>
      </c>
      <c r="Q53" s="375">
        <v>46114</v>
      </c>
    </row>
    <row r="54" spans="2:17" s="4" customFormat="1" ht="19.7" customHeight="1">
      <c r="B54" s="66">
        <v>8</v>
      </c>
      <c r="C54" s="66" t="s">
        <v>145</v>
      </c>
      <c r="D54" s="66" t="s">
        <v>1143</v>
      </c>
      <c r="E54" s="148" t="s">
        <v>5226</v>
      </c>
      <c r="F54" s="155">
        <v>1</v>
      </c>
      <c r="G54" s="139">
        <v>170</v>
      </c>
      <c r="H54" s="139">
        <f>F54*G54</f>
        <v>170</v>
      </c>
      <c r="I54" s="28"/>
      <c r="J54" s="40" t="s">
        <v>5086</v>
      </c>
      <c r="K54" s="47" t="s">
        <v>5214</v>
      </c>
      <c r="L54" s="26"/>
      <c r="M54" s="30"/>
      <c r="N54" s="27"/>
      <c r="O54" s="26"/>
      <c r="P54" s="30">
        <v>46115</v>
      </c>
      <c r="Q54" s="375">
        <v>46114</v>
      </c>
    </row>
    <row r="55" spans="2:17" s="4" customFormat="1" ht="19.7" customHeight="1">
      <c r="B55" s="66"/>
      <c r="C55" s="66"/>
      <c r="D55" s="66"/>
      <c r="E55" s="148"/>
      <c r="F55" s="155"/>
      <c r="G55" s="139">
        <v>0</v>
      </c>
      <c r="H55" s="139">
        <f>F55*G55</f>
        <v>0</v>
      </c>
      <c r="I55" s="28"/>
      <c r="J55" s="40"/>
      <c r="K55" s="26"/>
      <c r="L55" s="26"/>
      <c r="M55" s="30"/>
      <c r="N55" s="27"/>
      <c r="O55" s="26"/>
      <c r="P55" s="30"/>
      <c r="Q55" s="375"/>
    </row>
    <row r="56" spans="2:17" s="4" customFormat="1" ht="19.7" customHeight="1">
      <c r="B56" s="66">
        <v>7</v>
      </c>
      <c r="C56" s="202" t="s">
        <v>5227</v>
      </c>
      <c r="D56" s="66" t="s">
        <v>175</v>
      </c>
      <c r="E56" s="148" t="s">
        <v>4551</v>
      </c>
      <c r="F56" s="67">
        <v>1</v>
      </c>
      <c r="G56" s="708">
        <v>4129</v>
      </c>
      <c r="H56" s="709">
        <f t="shared" si="0"/>
        <v>4129</v>
      </c>
      <c r="I56" s="710"/>
      <c r="J56" s="69" t="s">
        <v>5228</v>
      </c>
      <c r="K56" s="47" t="s">
        <v>5229</v>
      </c>
      <c r="L56" s="26"/>
      <c r="M56" s="30">
        <v>46105</v>
      </c>
      <c r="N56" s="27"/>
      <c r="O56" s="26"/>
      <c r="P56" s="30">
        <v>46119</v>
      </c>
      <c r="Q56" s="375"/>
    </row>
    <row r="57" spans="2:17" s="4" customFormat="1" ht="19.7" customHeight="1">
      <c r="B57" s="66">
        <v>7</v>
      </c>
      <c r="C57" s="66" t="s">
        <v>175</v>
      </c>
      <c r="D57" s="66" t="s">
        <v>175</v>
      </c>
      <c r="E57" s="148" t="s">
        <v>5230</v>
      </c>
      <c r="F57" s="155">
        <v>1</v>
      </c>
      <c r="G57" s="139">
        <v>4366</v>
      </c>
      <c r="H57" s="139">
        <f t="shared" si="0"/>
        <v>4366</v>
      </c>
      <c r="I57" s="28"/>
      <c r="J57" s="40" t="s">
        <v>5231</v>
      </c>
      <c r="K57" s="47" t="s">
        <v>5229</v>
      </c>
      <c r="L57" s="26"/>
      <c r="M57" s="30">
        <v>46105</v>
      </c>
      <c r="N57" s="27"/>
      <c r="O57" s="26"/>
      <c r="P57" s="30">
        <v>46119</v>
      </c>
      <c r="Q57" s="375"/>
    </row>
    <row r="58" spans="2:17" s="4" customFormat="1" ht="19.7" customHeight="1">
      <c r="B58" s="66">
        <v>7</v>
      </c>
      <c r="C58" s="66" t="s">
        <v>385</v>
      </c>
      <c r="D58" s="66" t="s">
        <v>175</v>
      </c>
      <c r="E58" s="148" t="s">
        <v>5232</v>
      </c>
      <c r="F58" s="155">
        <v>10</v>
      </c>
      <c r="G58" s="139">
        <v>32</v>
      </c>
      <c r="H58" s="139">
        <f t="shared" si="0"/>
        <v>320</v>
      </c>
      <c r="I58" s="28"/>
      <c r="J58" s="40" t="s">
        <v>5233</v>
      </c>
      <c r="K58" s="47" t="s">
        <v>5229</v>
      </c>
      <c r="L58" s="26"/>
      <c r="M58" s="30">
        <v>46105</v>
      </c>
      <c r="N58" s="27"/>
      <c r="O58" s="26"/>
      <c r="P58" s="30">
        <v>46119</v>
      </c>
      <c r="Q58" s="375"/>
    </row>
    <row r="59" spans="2:17" s="4" customFormat="1" ht="19.7" customHeight="1">
      <c r="B59" s="66">
        <v>7</v>
      </c>
      <c r="C59" s="66" t="s">
        <v>175</v>
      </c>
      <c r="D59" s="66" t="s">
        <v>175</v>
      </c>
      <c r="E59" s="148" t="s">
        <v>5234</v>
      </c>
      <c r="F59" s="155">
        <v>1</v>
      </c>
      <c r="G59" s="139">
        <v>1537</v>
      </c>
      <c r="H59" s="139">
        <f t="shared" si="0"/>
        <v>1537</v>
      </c>
      <c r="I59" s="28"/>
      <c r="J59" s="40" t="s">
        <v>1111</v>
      </c>
      <c r="K59" s="47" t="s">
        <v>5229</v>
      </c>
      <c r="L59" s="26"/>
      <c r="M59" s="30">
        <v>46105</v>
      </c>
      <c r="N59" s="27"/>
      <c r="O59" s="26"/>
      <c r="P59" s="30">
        <v>46119</v>
      </c>
      <c r="Q59" s="375"/>
    </row>
    <row r="60" spans="2:17" s="4" customFormat="1" ht="19.7" customHeight="1">
      <c r="B60" s="66">
        <v>7</v>
      </c>
      <c r="C60" s="66" t="s">
        <v>1878</v>
      </c>
      <c r="D60" s="66" t="s">
        <v>175</v>
      </c>
      <c r="E60" s="1650" t="s">
        <v>1879</v>
      </c>
      <c r="F60" s="67">
        <v>1</v>
      </c>
      <c r="G60" s="708">
        <v>1611</v>
      </c>
      <c r="H60" s="709">
        <f t="shared" si="0"/>
        <v>1611</v>
      </c>
      <c r="I60" s="710"/>
      <c r="J60" s="69" t="s">
        <v>5235</v>
      </c>
      <c r="K60" s="47" t="s">
        <v>5229</v>
      </c>
      <c r="L60" s="26"/>
      <c r="M60" s="30">
        <v>46105</v>
      </c>
      <c r="N60" s="27"/>
      <c r="O60" s="26"/>
      <c r="P60" s="30">
        <v>46119</v>
      </c>
      <c r="Q60" s="375"/>
    </row>
    <row r="61" spans="2:17" s="4" customFormat="1" ht="19.7" customHeight="1">
      <c r="B61" s="66">
        <v>7</v>
      </c>
      <c r="C61" s="66" t="s">
        <v>175</v>
      </c>
      <c r="D61" s="66" t="s">
        <v>175</v>
      </c>
      <c r="E61" s="148" t="s">
        <v>448</v>
      </c>
      <c r="F61" s="67">
        <v>1</v>
      </c>
      <c r="G61" s="708">
        <v>5373</v>
      </c>
      <c r="H61" s="709">
        <f t="shared" si="0"/>
        <v>5373</v>
      </c>
      <c r="I61" s="710"/>
      <c r="J61" s="69" t="s">
        <v>1881</v>
      </c>
      <c r="K61" s="47" t="s">
        <v>5229</v>
      </c>
      <c r="L61" s="26"/>
      <c r="M61" s="30">
        <v>46105</v>
      </c>
      <c r="N61" s="27"/>
      <c r="O61" s="26"/>
      <c r="P61" s="30">
        <v>46119</v>
      </c>
      <c r="Q61" s="375"/>
    </row>
    <row r="62" spans="2:17" s="4" customFormat="1" ht="19.7" customHeight="1">
      <c r="B62" s="66">
        <v>7</v>
      </c>
      <c r="C62" s="202" t="s">
        <v>1853</v>
      </c>
      <c r="D62" s="66" t="s">
        <v>175</v>
      </c>
      <c r="E62" s="148" t="s">
        <v>5236</v>
      </c>
      <c r="F62" s="67">
        <v>1</v>
      </c>
      <c r="G62" s="708">
        <v>6503</v>
      </c>
      <c r="H62" s="709">
        <f t="shared" si="0"/>
        <v>6503</v>
      </c>
      <c r="I62" s="710"/>
      <c r="J62" s="148" t="s">
        <v>5237</v>
      </c>
      <c r="K62" s="47" t="s">
        <v>5229</v>
      </c>
      <c r="L62" s="26"/>
      <c r="M62" s="30">
        <v>46105</v>
      </c>
      <c r="N62" s="27"/>
      <c r="O62" s="26"/>
      <c r="P62" s="30">
        <v>46119</v>
      </c>
      <c r="Q62" s="375"/>
    </row>
    <row r="63" spans="2:17" s="4" customFormat="1" ht="19.7" customHeight="1">
      <c r="B63" s="66">
        <v>7</v>
      </c>
      <c r="C63" s="202" t="s">
        <v>1853</v>
      </c>
      <c r="D63" s="66" t="s">
        <v>175</v>
      </c>
      <c r="E63" s="148" t="s">
        <v>5238</v>
      </c>
      <c r="F63" s="155">
        <v>1</v>
      </c>
      <c r="G63" s="139">
        <v>3624</v>
      </c>
      <c r="H63" s="139">
        <f t="shared" si="0"/>
        <v>3624</v>
      </c>
      <c r="I63" s="28"/>
      <c r="J63" s="108" t="s">
        <v>5239</v>
      </c>
      <c r="K63" s="47" t="s">
        <v>5229</v>
      </c>
      <c r="L63" s="26"/>
      <c r="M63" s="30">
        <v>46105</v>
      </c>
      <c r="N63" s="27"/>
      <c r="O63" s="26"/>
      <c r="P63" s="30">
        <v>46119</v>
      </c>
      <c r="Q63" s="375"/>
    </row>
    <row r="64" spans="2:17" s="4" customFormat="1" ht="19.7" customHeight="1">
      <c r="B64" s="66"/>
      <c r="C64" s="66"/>
      <c r="D64" s="66"/>
      <c r="E64" s="148"/>
      <c r="F64" s="155"/>
      <c r="G64" s="139">
        <v>0</v>
      </c>
      <c r="H64" s="139">
        <f t="shared" si="0"/>
        <v>0</v>
      </c>
      <c r="I64" s="28"/>
      <c r="J64" s="40"/>
      <c r="K64" s="26"/>
      <c r="L64" s="26"/>
      <c r="M64" s="30"/>
      <c r="N64" s="27"/>
      <c r="O64" s="26"/>
      <c r="P64" s="30"/>
      <c r="Q64" s="375"/>
    </row>
    <row r="65" spans="2:17" s="4" customFormat="1" ht="19.7" customHeight="1">
      <c r="B65" s="66">
        <v>5</v>
      </c>
      <c r="C65" s="66" t="s">
        <v>175</v>
      </c>
      <c r="D65" s="66" t="s">
        <v>175</v>
      </c>
      <c r="E65" s="1650" t="s">
        <v>5240</v>
      </c>
      <c r="F65" s="67">
        <v>1</v>
      </c>
      <c r="G65" s="708">
        <v>289</v>
      </c>
      <c r="H65" s="709">
        <f t="shared" si="0"/>
        <v>289</v>
      </c>
      <c r="I65" s="710"/>
      <c r="J65" s="69" t="s">
        <v>1889</v>
      </c>
      <c r="K65" s="47" t="s">
        <v>5229</v>
      </c>
      <c r="L65" s="26"/>
      <c r="M65" s="30">
        <v>46105</v>
      </c>
      <c r="N65" s="27"/>
      <c r="O65" s="26"/>
      <c r="P65" s="30">
        <v>46119</v>
      </c>
      <c r="Q65" s="375"/>
    </row>
    <row r="66" spans="2:17" s="4" customFormat="1" ht="19.7" customHeight="1">
      <c r="B66" s="66">
        <v>5</v>
      </c>
      <c r="C66" s="66" t="s">
        <v>175</v>
      </c>
      <c r="D66" s="66" t="s">
        <v>175</v>
      </c>
      <c r="E66" s="148" t="s">
        <v>4895</v>
      </c>
      <c r="F66" s="67">
        <v>2</v>
      </c>
      <c r="G66" s="708">
        <v>278</v>
      </c>
      <c r="H66" s="709">
        <f t="shared" si="0"/>
        <v>556</v>
      </c>
      <c r="I66" s="710"/>
      <c r="J66" s="69" t="s">
        <v>1891</v>
      </c>
      <c r="K66" s="47" t="s">
        <v>5229</v>
      </c>
      <c r="L66" s="26"/>
      <c r="M66" s="30">
        <v>46105</v>
      </c>
      <c r="N66" s="27"/>
      <c r="O66" s="26"/>
      <c r="P66" s="30">
        <v>46119</v>
      </c>
      <c r="Q66" s="375"/>
    </row>
    <row r="67" spans="2:17" s="4" customFormat="1" ht="19.7" customHeight="1">
      <c r="B67" s="66">
        <v>5</v>
      </c>
      <c r="C67" s="66" t="s">
        <v>175</v>
      </c>
      <c r="D67" s="66" t="s">
        <v>175</v>
      </c>
      <c r="E67" s="148" t="s">
        <v>1904</v>
      </c>
      <c r="F67" s="67">
        <v>4</v>
      </c>
      <c r="G67" s="708">
        <v>75</v>
      </c>
      <c r="H67" s="709">
        <f t="shared" si="0"/>
        <v>300</v>
      </c>
      <c r="I67" s="710"/>
      <c r="J67" s="69" t="s">
        <v>1895</v>
      </c>
      <c r="K67" s="47" t="s">
        <v>5229</v>
      </c>
      <c r="L67" s="26"/>
      <c r="M67" s="30">
        <v>46105</v>
      </c>
      <c r="N67" s="27"/>
      <c r="O67" s="26"/>
      <c r="P67" s="30">
        <v>46119</v>
      </c>
      <c r="Q67" s="375"/>
    </row>
    <row r="68" spans="2:17" s="4" customFormat="1" ht="19.7" customHeight="1">
      <c r="B68" s="66">
        <v>5</v>
      </c>
      <c r="C68" s="66" t="s">
        <v>175</v>
      </c>
      <c r="D68" s="66" t="s">
        <v>175</v>
      </c>
      <c r="E68" s="148" t="s">
        <v>4897</v>
      </c>
      <c r="F68" s="155">
        <v>1</v>
      </c>
      <c r="G68" s="139">
        <v>162</v>
      </c>
      <c r="H68" s="139">
        <f t="shared" si="0"/>
        <v>162</v>
      </c>
      <c r="I68" s="28"/>
      <c r="J68" s="40" t="s">
        <v>4316</v>
      </c>
      <c r="K68" s="47" t="s">
        <v>5229</v>
      </c>
      <c r="L68" s="26"/>
      <c r="M68" s="30">
        <v>46105</v>
      </c>
      <c r="N68" s="27"/>
      <c r="O68" s="26"/>
      <c r="P68" s="30">
        <v>46119</v>
      </c>
      <c r="Q68" s="375"/>
    </row>
    <row r="69" spans="2:17" s="4" customFormat="1" ht="19.7" customHeight="1">
      <c r="B69" s="66">
        <v>5</v>
      </c>
      <c r="C69" s="66" t="s">
        <v>175</v>
      </c>
      <c r="D69" s="66" t="s">
        <v>175</v>
      </c>
      <c r="E69" s="148" t="s">
        <v>3483</v>
      </c>
      <c r="F69" s="155">
        <v>1</v>
      </c>
      <c r="G69" s="139">
        <v>36</v>
      </c>
      <c r="H69" s="139">
        <f t="shared" si="0"/>
        <v>36</v>
      </c>
      <c r="I69" s="28"/>
      <c r="J69" s="40" t="s">
        <v>1895</v>
      </c>
      <c r="K69" s="47" t="s">
        <v>5229</v>
      </c>
      <c r="L69" s="26"/>
      <c r="M69" s="30">
        <v>46105</v>
      </c>
      <c r="N69" s="27"/>
      <c r="O69" s="26"/>
      <c r="P69" s="30">
        <v>46119</v>
      </c>
      <c r="Q69" s="375"/>
    </row>
    <row r="70" spans="2:17" s="4" customFormat="1" ht="19.7" customHeight="1">
      <c r="B70" s="66">
        <v>5</v>
      </c>
      <c r="C70" s="202" t="s">
        <v>1853</v>
      </c>
      <c r="D70" s="66" t="s">
        <v>175</v>
      </c>
      <c r="E70" s="1650" t="s">
        <v>5241</v>
      </c>
      <c r="F70" s="67">
        <v>1</v>
      </c>
      <c r="G70" s="708">
        <v>3509</v>
      </c>
      <c r="H70" s="709">
        <f t="shared" si="0"/>
        <v>3509</v>
      </c>
      <c r="I70" s="710"/>
      <c r="J70" s="1650" t="s">
        <v>5242</v>
      </c>
      <c r="K70" s="47" t="s">
        <v>5229</v>
      </c>
      <c r="L70" s="26"/>
      <c r="M70" s="30">
        <v>46105</v>
      </c>
      <c r="N70" s="27"/>
      <c r="O70" s="26"/>
      <c r="P70" s="30">
        <v>46119</v>
      </c>
      <c r="Q70" s="375"/>
    </row>
    <row r="71" spans="2:17" s="4" customFormat="1" ht="19.7" customHeight="1">
      <c r="B71" s="66">
        <v>5</v>
      </c>
      <c r="C71" s="202" t="s">
        <v>1853</v>
      </c>
      <c r="D71" s="66" t="s">
        <v>175</v>
      </c>
      <c r="E71" s="148" t="s">
        <v>5243</v>
      </c>
      <c r="F71" s="67">
        <v>1</v>
      </c>
      <c r="G71" s="708">
        <v>3991</v>
      </c>
      <c r="H71" s="709">
        <f t="shared" si="0"/>
        <v>3991</v>
      </c>
      <c r="I71" s="710"/>
      <c r="J71" s="148" t="s">
        <v>5244</v>
      </c>
      <c r="K71" s="47" t="s">
        <v>5229</v>
      </c>
      <c r="L71" s="26"/>
      <c r="M71" s="30">
        <v>46105</v>
      </c>
      <c r="N71" s="27"/>
      <c r="O71" s="26"/>
      <c r="P71" s="30">
        <v>46119</v>
      </c>
      <c r="Q71" s="375"/>
    </row>
    <row r="72" spans="2:17" s="4" customFormat="1" ht="19.7" customHeight="1">
      <c r="B72" s="66"/>
      <c r="C72" s="66"/>
      <c r="D72" s="66"/>
      <c r="E72" s="148"/>
      <c r="F72" s="155"/>
      <c r="G72" s="139">
        <v>0</v>
      </c>
      <c r="H72" s="139">
        <f t="shared" si="0"/>
        <v>0</v>
      </c>
      <c r="I72" s="28"/>
      <c r="J72" s="40"/>
      <c r="K72" s="26"/>
      <c r="L72" s="26"/>
      <c r="M72" s="30"/>
      <c r="N72" s="27"/>
      <c r="O72" s="26"/>
      <c r="P72" s="30"/>
      <c r="Q72" s="375"/>
    </row>
    <row r="73" spans="2:17" s="4" customFormat="1" ht="19.7" customHeight="1">
      <c r="B73" s="66">
        <v>8</v>
      </c>
      <c r="C73" s="202" t="s">
        <v>1853</v>
      </c>
      <c r="D73" s="66" t="s">
        <v>175</v>
      </c>
      <c r="E73" s="148" t="s">
        <v>5245</v>
      </c>
      <c r="F73" s="67">
        <v>1</v>
      </c>
      <c r="G73" s="708">
        <v>2890</v>
      </c>
      <c r="H73" s="709">
        <f t="shared" si="0"/>
        <v>2890</v>
      </c>
      <c r="I73" s="710"/>
      <c r="J73" s="148" t="s">
        <v>5246</v>
      </c>
      <c r="K73" s="47" t="s">
        <v>5229</v>
      </c>
      <c r="L73" s="26"/>
      <c r="M73" s="30">
        <v>46105</v>
      </c>
      <c r="N73" s="27"/>
      <c r="O73" s="26"/>
      <c r="P73" s="30">
        <v>46119</v>
      </c>
      <c r="Q73" s="375"/>
    </row>
    <row r="74" spans="2:17" s="4" customFormat="1" ht="19.7" customHeight="1">
      <c r="B74" s="66">
        <v>8</v>
      </c>
      <c r="C74" s="66" t="s">
        <v>175</v>
      </c>
      <c r="D74" s="66" t="s">
        <v>175</v>
      </c>
      <c r="E74" s="148" t="s">
        <v>4383</v>
      </c>
      <c r="F74" s="67">
        <v>1</v>
      </c>
      <c r="G74" s="708">
        <v>3270</v>
      </c>
      <c r="H74" s="709">
        <f t="shared" si="0"/>
        <v>3270</v>
      </c>
      <c r="I74" s="710"/>
      <c r="J74" s="69" t="s">
        <v>4535</v>
      </c>
      <c r="K74" s="47" t="s">
        <v>5229</v>
      </c>
      <c r="L74" s="26"/>
      <c r="M74" s="30">
        <v>46105</v>
      </c>
      <c r="N74" s="27"/>
      <c r="O74" s="26"/>
      <c r="P74" s="30">
        <v>46119</v>
      </c>
      <c r="Q74" s="375"/>
    </row>
    <row r="75" spans="2:17" s="4" customFormat="1" ht="19.7" customHeight="1">
      <c r="B75" s="66">
        <v>8</v>
      </c>
      <c r="C75" s="202" t="s">
        <v>1853</v>
      </c>
      <c r="D75" s="66" t="s">
        <v>175</v>
      </c>
      <c r="E75" s="148" t="s">
        <v>5247</v>
      </c>
      <c r="F75" s="155">
        <v>1</v>
      </c>
      <c r="G75" s="139">
        <v>3658</v>
      </c>
      <c r="H75" s="139">
        <f t="shared" si="0"/>
        <v>3658</v>
      </c>
      <c r="I75" s="28"/>
      <c r="J75" s="108" t="s">
        <v>5248</v>
      </c>
      <c r="K75" s="47" t="s">
        <v>5229</v>
      </c>
      <c r="L75" s="26"/>
      <c r="M75" s="30">
        <v>46105</v>
      </c>
      <c r="N75" s="27"/>
      <c r="O75" s="26"/>
      <c r="P75" s="30">
        <v>46119</v>
      </c>
      <c r="Q75" s="375"/>
    </row>
    <row r="76" spans="2:17" s="4" customFormat="1" ht="19.7" customHeight="1">
      <c r="B76" s="66">
        <v>8</v>
      </c>
      <c r="C76" s="66" t="s">
        <v>175</v>
      </c>
      <c r="D76" s="66" t="s">
        <v>175</v>
      </c>
      <c r="E76" s="148" t="s">
        <v>4536</v>
      </c>
      <c r="F76" s="155">
        <v>1</v>
      </c>
      <c r="G76" s="139">
        <v>4460</v>
      </c>
      <c r="H76" s="139">
        <f>F76*G76</f>
        <v>4460</v>
      </c>
      <c r="I76" s="28"/>
      <c r="J76" s="40" t="s">
        <v>4535</v>
      </c>
      <c r="K76" s="47" t="s">
        <v>5229</v>
      </c>
      <c r="L76" s="26"/>
      <c r="M76" s="30">
        <v>46105</v>
      </c>
      <c r="N76" s="27"/>
      <c r="O76" s="26"/>
      <c r="P76" s="30">
        <v>46119</v>
      </c>
      <c r="Q76" s="375"/>
    </row>
    <row r="77" spans="2:17" s="4" customFormat="1" ht="19.7" customHeight="1">
      <c r="B77" s="66">
        <v>8</v>
      </c>
      <c r="C77" s="202" t="s">
        <v>4519</v>
      </c>
      <c r="D77" s="66" t="s">
        <v>175</v>
      </c>
      <c r="E77" s="148" t="s">
        <v>4520</v>
      </c>
      <c r="F77" s="67">
        <v>5</v>
      </c>
      <c r="G77" s="708">
        <v>25</v>
      </c>
      <c r="H77" s="709">
        <f t="shared" si="0"/>
        <v>125</v>
      </c>
      <c r="I77" s="710"/>
      <c r="J77" s="69" t="s">
        <v>5249</v>
      </c>
      <c r="K77" s="47" t="s">
        <v>5229</v>
      </c>
      <c r="L77" s="26"/>
      <c r="M77" s="30">
        <v>46105</v>
      </c>
      <c r="N77" s="27"/>
      <c r="O77" s="26"/>
      <c r="P77" s="30">
        <v>46119</v>
      </c>
      <c r="Q77" s="375"/>
    </row>
    <row r="78" spans="2:17" s="4" customFormat="1" ht="19.7" customHeight="1">
      <c r="B78" s="66">
        <v>8</v>
      </c>
      <c r="C78" s="202" t="s">
        <v>1853</v>
      </c>
      <c r="D78" s="66" t="s">
        <v>175</v>
      </c>
      <c r="E78" s="148" t="s">
        <v>5250</v>
      </c>
      <c r="F78" s="155">
        <v>1</v>
      </c>
      <c r="G78" s="139">
        <v>4335</v>
      </c>
      <c r="H78" s="139">
        <f t="shared" si="0"/>
        <v>4335</v>
      </c>
      <c r="I78" s="28"/>
      <c r="J78" s="108" t="s">
        <v>5251</v>
      </c>
      <c r="K78" s="47" t="s">
        <v>5229</v>
      </c>
      <c r="L78" s="26"/>
      <c r="M78" s="30">
        <v>46105</v>
      </c>
      <c r="N78" s="27"/>
      <c r="O78" s="26"/>
      <c r="P78" s="30">
        <v>46119</v>
      </c>
      <c r="Q78" s="375"/>
    </row>
    <row r="79" spans="2:17" s="4" customFormat="1" ht="19.7" customHeight="1">
      <c r="B79" s="66">
        <v>8</v>
      </c>
      <c r="C79" s="66" t="s">
        <v>175</v>
      </c>
      <c r="D79" s="66" t="s">
        <v>175</v>
      </c>
      <c r="E79" s="148" t="s">
        <v>4536</v>
      </c>
      <c r="F79" s="155">
        <v>2</v>
      </c>
      <c r="G79" s="139">
        <v>4460</v>
      </c>
      <c r="H79" s="139">
        <f t="shared" si="0"/>
        <v>8920</v>
      </c>
      <c r="I79" s="28"/>
      <c r="J79" s="40" t="s">
        <v>4535</v>
      </c>
      <c r="K79" s="47" t="s">
        <v>5229</v>
      </c>
      <c r="L79" s="26"/>
      <c r="M79" s="30">
        <v>46105</v>
      </c>
      <c r="N79" s="27"/>
      <c r="O79" s="26"/>
      <c r="P79" s="30">
        <v>46119</v>
      </c>
      <c r="Q79" s="375"/>
    </row>
    <row r="80" spans="2:17" s="4" customFormat="1" ht="19.7" customHeight="1">
      <c r="B80" s="66">
        <v>8</v>
      </c>
      <c r="C80" s="66" t="s">
        <v>385</v>
      </c>
      <c r="D80" s="66" t="s">
        <v>175</v>
      </c>
      <c r="E80" s="148" t="s">
        <v>3379</v>
      </c>
      <c r="F80" s="155">
        <v>4</v>
      </c>
      <c r="G80" s="139">
        <v>28</v>
      </c>
      <c r="H80" s="139">
        <f t="shared" si="0"/>
        <v>112</v>
      </c>
      <c r="I80" s="28"/>
      <c r="J80" s="40" t="s">
        <v>5252</v>
      </c>
      <c r="K80" s="47" t="s">
        <v>5229</v>
      </c>
      <c r="L80" s="26"/>
      <c r="M80" s="30">
        <v>46105</v>
      </c>
      <c r="N80" s="27"/>
      <c r="O80" s="26"/>
      <c r="P80" s="30">
        <v>46119</v>
      </c>
      <c r="Q80" s="375"/>
    </row>
    <row r="81" spans="2:17" s="4" customFormat="1" ht="19.7" customHeight="1">
      <c r="B81" s="66">
        <v>8</v>
      </c>
      <c r="C81" s="66" t="s">
        <v>175</v>
      </c>
      <c r="D81" s="66" t="s">
        <v>175</v>
      </c>
      <c r="E81" s="148" t="s">
        <v>5253</v>
      </c>
      <c r="F81" s="67">
        <v>10</v>
      </c>
      <c r="G81" s="708">
        <v>50</v>
      </c>
      <c r="H81" s="709">
        <f t="shared" si="0"/>
        <v>500</v>
      </c>
      <c r="I81" s="710"/>
      <c r="J81" s="69" t="s">
        <v>5254</v>
      </c>
      <c r="K81" s="47" t="s">
        <v>5229</v>
      </c>
      <c r="L81" s="26"/>
      <c r="M81" s="30">
        <v>46105</v>
      </c>
      <c r="N81" s="27"/>
      <c r="O81" s="26"/>
      <c r="P81" s="30">
        <v>46119</v>
      </c>
      <c r="Q81" s="375"/>
    </row>
    <row r="82" spans="2:17" s="4" customFormat="1" ht="19.7" customHeight="1">
      <c r="B82" s="66">
        <v>8</v>
      </c>
      <c r="C82" s="202" t="s">
        <v>1853</v>
      </c>
      <c r="D82" s="66" t="s">
        <v>175</v>
      </c>
      <c r="E82" s="1650" t="s">
        <v>5255</v>
      </c>
      <c r="F82" s="67">
        <v>1</v>
      </c>
      <c r="G82" s="708">
        <v>4668</v>
      </c>
      <c r="H82" s="709">
        <f t="shared" si="0"/>
        <v>4668</v>
      </c>
      <c r="I82" s="710"/>
      <c r="J82" s="1650" t="s">
        <v>5256</v>
      </c>
      <c r="K82" s="47" t="s">
        <v>5229</v>
      </c>
      <c r="L82" s="26"/>
      <c r="M82" s="30">
        <v>46105</v>
      </c>
      <c r="N82" s="27"/>
      <c r="O82" s="26"/>
      <c r="P82" s="30">
        <v>46119</v>
      </c>
      <c r="Q82" s="375"/>
    </row>
    <row r="83" spans="2:17" s="4" customFormat="1" ht="19.7" customHeight="1">
      <c r="B83" s="66"/>
      <c r="C83" s="202"/>
      <c r="D83" s="202"/>
      <c r="E83" s="148"/>
      <c r="F83" s="67"/>
      <c r="G83" s="708">
        <v>0</v>
      </c>
      <c r="H83" s="709">
        <f t="shared" si="0"/>
        <v>0</v>
      </c>
      <c r="I83" s="710"/>
      <c r="J83" s="69"/>
      <c r="K83" s="26"/>
      <c r="L83" s="26"/>
      <c r="M83" s="30"/>
      <c r="N83" s="27"/>
      <c r="O83" s="26"/>
      <c r="P83" s="30"/>
      <c r="Q83" s="375"/>
    </row>
    <row r="84" spans="2:17" s="4" customFormat="1" ht="19.7" customHeight="1">
      <c r="B84" s="66">
        <v>5</v>
      </c>
      <c r="C84" s="66" t="s">
        <v>924</v>
      </c>
      <c r="D84" s="66" t="s">
        <v>175</v>
      </c>
      <c r="E84" s="148" t="s">
        <v>1845</v>
      </c>
      <c r="F84" s="155">
        <v>4</v>
      </c>
      <c r="G84" s="708">
        <v>193</v>
      </c>
      <c r="H84" s="709">
        <f t="shared" si="0"/>
        <v>772</v>
      </c>
      <c r="I84" s="710"/>
      <c r="J84" s="69" t="s">
        <v>1846</v>
      </c>
      <c r="K84" s="47" t="s">
        <v>5229</v>
      </c>
      <c r="L84" s="26"/>
      <c r="M84" s="30">
        <v>46105</v>
      </c>
      <c r="N84" s="27"/>
      <c r="O84" s="26"/>
      <c r="P84" s="30">
        <v>46119</v>
      </c>
      <c r="Q84" s="375"/>
    </row>
    <row r="85" spans="2:17" s="4" customFormat="1" ht="19.7" customHeight="1">
      <c r="B85" s="66">
        <v>5</v>
      </c>
      <c r="C85" s="66" t="s">
        <v>175</v>
      </c>
      <c r="D85" s="66" t="s">
        <v>175</v>
      </c>
      <c r="E85" s="148" t="s">
        <v>5257</v>
      </c>
      <c r="F85" s="155">
        <v>2</v>
      </c>
      <c r="G85" s="139">
        <v>382</v>
      </c>
      <c r="H85" s="139">
        <f t="shared" si="0"/>
        <v>764</v>
      </c>
      <c r="I85" s="28"/>
      <c r="J85" s="40" t="s">
        <v>5258</v>
      </c>
      <c r="K85" s="47" t="s">
        <v>5229</v>
      </c>
      <c r="L85" s="26"/>
      <c r="M85" s="30">
        <v>46105</v>
      </c>
      <c r="N85" s="27"/>
      <c r="O85" s="26"/>
      <c r="P85" s="30">
        <v>46119</v>
      </c>
      <c r="Q85" s="375"/>
    </row>
    <row r="86" spans="2:17" s="4" customFormat="1" ht="19.7" customHeight="1">
      <c r="B86" s="66">
        <v>5</v>
      </c>
      <c r="C86" s="202" t="s">
        <v>1853</v>
      </c>
      <c r="D86" s="66" t="s">
        <v>175</v>
      </c>
      <c r="E86" s="148" t="s">
        <v>5259</v>
      </c>
      <c r="F86" s="67">
        <v>1</v>
      </c>
      <c r="G86" s="708">
        <v>8792</v>
      </c>
      <c r="H86" s="709">
        <f t="shared" si="0"/>
        <v>8792</v>
      </c>
      <c r="I86" s="710"/>
      <c r="J86" s="148" t="s">
        <v>5260</v>
      </c>
      <c r="K86" s="47" t="s">
        <v>5229</v>
      </c>
      <c r="L86" s="26"/>
      <c r="M86" s="30">
        <v>46105</v>
      </c>
      <c r="N86" s="27"/>
      <c r="O86" s="26"/>
      <c r="P86" s="30">
        <v>46119</v>
      </c>
      <c r="Q86" s="375"/>
    </row>
    <row r="87" spans="2:17" s="4" customFormat="1" ht="19.7" customHeight="1">
      <c r="B87" s="66">
        <v>5</v>
      </c>
      <c r="C87" s="202" t="s">
        <v>1853</v>
      </c>
      <c r="D87" s="66" t="s">
        <v>175</v>
      </c>
      <c r="E87" s="148" t="s">
        <v>5261</v>
      </c>
      <c r="F87" s="155">
        <v>1</v>
      </c>
      <c r="G87" s="139">
        <v>4893</v>
      </c>
      <c r="H87" s="139">
        <f t="shared" si="0"/>
        <v>4893</v>
      </c>
      <c r="I87" s="28"/>
      <c r="J87" s="108" t="s">
        <v>5262</v>
      </c>
      <c r="K87" s="47" t="s">
        <v>5229</v>
      </c>
      <c r="L87" s="26"/>
      <c r="M87" s="30">
        <v>46105</v>
      </c>
      <c r="N87" s="27"/>
      <c r="O87" s="26"/>
      <c r="P87" s="30">
        <v>46119</v>
      </c>
      <c r="Q87" s="375"/>
    </row>
    <row r="88" spans="2:17" s="4" customFormat="1" ht="19.7" customHeight="1">
      <c r="B88" s="66">
        <v>5</v>
      </c>
      <c r="C88" s="202" t="s">
        <v>1853</v>
      </c>
      <c r="D88" s="66" t="s">
        <v>175</v>
      </c>
      <c r="E88" s="148" t="s">
        <v>5263</v>
      </c>
      <c r="F88" s="155">
        <v>1</v>
      </c>
      <c r="G88" s="139">
        <v>11330</v>
      </c>
      <c r="H88" s="139">
        <f t="shared" si="0"/>
        <v>11330</v>
      </c>
      <c r="I88" s="28"/>
      <c r="J88" s="108" t="s">
        <v>5264</v>
      </c>
      <c r="K88" s="47" t="s">
        <v>5229</v>
      </c>
      <c r="L88" s="26"/>
      <c r="M88" s="30">
        <v>46105</v>
      </c>
      <c r="N88" s="27"/>
      <c r="O88" s="26"/>
      <c r="P88" s="30">
        <v>46119</v>
      </c>
      <c r="Q88" s="375"/>
    </row>
    <row r="89" spans="2:17" s="4" customFormat="1" ht="19.7" customHeight="1">
      <c r="B89" s="66">
        <v>5</v>
      </c>
      <c r="C89" s="202" t="s">
        <v>1853</v>
      </c>
      <c r="D89" s="66" t="s">
        <v>175</v>
      </c>
      <c r="E89" s="148" t="s">
        <v>5265</v>
      </c>
      <c r="F89" s="155">
        <v>1</v>
      </c>
      <c r="G89" s="139">
        <v>2638</v>
      </c>
      <c r="H89" s="139">
        <f t="shared" si="0"/>
        <v>2638</v>
      </c>
      <c r="I89" s="28"/>
      <c r="J89" s="108" t="s">
        <v>5266</v>
      </c>
      <c r="K89" s="47" t="s">
        <v>5229</v>
      </c>
      <c r="L89" s="26"/>
      <c r="M89" s="30">
        <v>46105</v>
      </c>
      <c r="N89" s="27"/>
      <c r="O89" s="26"/>
      <c r="P89" s="30">
        <v>46119</v>
      </c>
      <c r="Q89" s="375"/>
    </row>
    <row r="90" spans="2:17" s="4" customFormat="1" ht="19.7" customHeight="1">
      <c r="B90" s="66"/>
      <c r="C90" s="66"/>
      <c r="D90" s="66"/>
      <c r="E90" s="1650"/>
      <c r="F90" s="67"/>
      <c r="G90" s="708">
        <v>0</v>
      </c>
      <c r="H90" s="709">
        <f t="shared" si="0"/>
        <v>0</v>
      </c>
      <c r="I90" s="710"/>
      <c r="J90" s="69"/>
      <c r="K90" s="26"/>
      <c r="L90" s="26"/>
      <c r="M90" s="30"/>
      <c r="N90" s="27"/>
      <c r="O90" s="26"/>
      <c r="P90" s="30"/>
      <c r="Q90" s="375"/>
    </row>
    <row r="91" spans="2:17" s="4" customFormat="1" ht="19.7" customHeight="1">
      <c r="B91" s="66"/>
      <c r="C91" s="66"/>
      <c r="D91" s="66"/>
      <c r="E91" s="1650"/>
      <c r="F91" s="67"/>
      <c r="G91" s="708">
        <v>0</v>
      </c>
      <c r="H91" s="709">
        <f t="shared" si="0"/>
        <v>0</v>
      </c>
      <c r="I91" s="710"/>
      <c r="J91" s="69"/>
      <c r="K91" s="26"/>
      <c r="L91" s="26"/>
      <c r="M91" s="30"/>
      <c r="N91" s="27"/>
      <c r="O91" s="26"/>
      <c r="P91" s="30"/>
      <c r="Q91" s="375"/>
    </row>
    <row r="92" spans="2:17" s="4" customFormat="1" ht="19.7" customHeight="1">
      <c r="B92" s="27"/>
      <c r="C92" s="202"/>
      <c r="D92" s="202"/>
      <c r="E92" s="148"/>
      <c r="F92" s="67"/>
      <c r="G92" s="708">
        <v>0</v>
      </c>
      <c r="H92" s="709">
        <f t="shared" si="0"/>
        <v>0</v>
      </c>
      <c r="I92" s="710"/>
      <c r="J92" s="69"/>
      <c r="K92" s="26"/>
      <c r="L92" s="26"/>
      <c r="M92" s="30"/>
      <c r="N92" s="27"/>
      <c r="O92" s="26"/>
      <c r="P92" s="30"/>
      <c r="Q92" s="375"/>
    </row>
    <row r="93" spans="2:17" s="4" customFormat="1" ht="19.7" customHeight="1">
      <c r="B93" s="27"/>
      <c r="C93" s="202"/>
      <c r="D93" s="202"/>
      <c r="E93" s="148"/>
      <c r="F93" s="67"/>
      <c r="G93" s="708">
        <v>0</v>
      </c>
      <c r="H93" s="709">
        <f t="shared" si="0"/>
        <v>0</v>
      </c>
      <c r="I93" s="710"/>
      <c r="J93" s="69"/>
      <c r="K93" s="26"/>
      <c r="L93" s="26"/>
      <c r="M93" s="30"/>
      <c r="N93" s="27"/>
      <c r="O93" s="26"/>
      <c r="P93" s="30"/>
      <c r="Q93" s="375"/>
    </row>
    <row r="94" spans="2:17" s="4" customFormat="1" ht="19.7" customHeight="1">
      <c r="B94" s="27"/>
      <c r="C94" s="27"/>
      <c r="D94" s="27"/>
      <c r="E94" s="108"/>
      <c r="F94" s="26"/>
      <c r="G94" s="139">
        <v>0</v>
      </c>
      <c r="H94" s="139">
        <f t="shared" si="0"/>
        <v>0</v>
      </c>
      <c r="I94" s="28"/>
      <c r="J94" s="40"/>
      <c r="K94" s="26"/>
      <c r="L94" s="26"/>
      <c r="M94" s="30"/>
      <c r="N94" s="27"/>
      <c r="O94" s="26"/>
      <c r="P94" s="30"/>
      <c r="Q94" s="375"/>
    </row>
    <row r="95" spans="2:17" s="4" customFormat="1" ht="19.7" customHeight="1">
      <c r="B95" s="27"/>
      <c r="C95" s="27"/>
      <c r="D95" s="27"/>
      <c r="E95" s="108"/>
      <c r="F95" s="26"/>
      <c r="G95" s="139">
        <v>0</v>
      </c>
      <c r="H95" s="139">
        <f t="shared" si="0"/>
        <v>0</v>
      </c>
      <c r="I95" s="28"/>
      <c r="J95" s="40"/>
      <c r="K95" s="26"/>
      <c r="L95" s="26"/>
      <c r="M95" s="30"/>
      <c r="N95" s="27"/>
      <c r="O95" s="26"/>
      <c r="P95" s="30"/>
      <c r="Q95" s="375"/>
    </row>
    <row r="96" spans="2:17" s="4" customFormat="1" ht="19.7" customHeight="1">
      <c r="B96" s="27"/>
      <c r="C96" s="27"/>
      <c r="D96" s="27"/>
      <c r="E96" s="108"/>
      <c r="F96" s="26"/>
      <c r="G96" s="139">
        <v>0</v>
      </c>
      <c r="H96" s="139">
        <f t="shared" si="0"/>
        <v>0</v>
      </c>
      <c r="I96" s="28"/>
      <c r="J96" s="40"/>
      <c r="K96" s="26"/>
      <c r="L96" s="26"/>
      <c r="M96" s="30"/>
      <c r="N96" s="27"/>
      <c r="O96" s="26"/>
      <c r="P96" s="30"/>
      <c r="Q96" s="375"/>
    </row>
    <row r="97" spans="7:8">
      <c r="G97" s="10"/>
      <c r="H97" s="10"/>
    </row>
  </sheetData>
  <autoFilter ref="B8:O96" xr:uid="{19AC8F7A-FD44-4B53-9588-5D7DF357C957}"/>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99F4-813C-4A8B-8AF2-17D61A1D2E93}">
  <dimension ref="B2:Q39"/>
  <sheetViews>
    <sheetView zoomScale="70" zoomScaleNormal="70" workbookViewId="0">
      <pane xSplit="10" ySplit="8" topLeftCell="K9" activePane="bottomRight" state="frozen"/>
      <selection pane="topRight" activeCell="K1" sqref="K1"/>
      <selection pane="bottomLeft" activeCell="A9" sqref="A9"/>
      <selection pane="bottomRight"/>
    </sheetView>
  </sheetViews>
  <sheetFormatPr defaultRowHeight="13.5"/>
  <cols>
    <col min="1" max="1" width="2.625" style="739" customWidth="1"/>
    <col min="2" max="2" width="20.75" style="741" customWidth="1"/>
    <col min="3" max="3" width="10.625" style="739" customWidth="1"/>
    <col min="4" max="4" width="10.375" style="739" customWidth="1"/>
    <col min="5" max="5" width="57.25" style="741" bestFit="1" customWidth="1"/>
    <col min="6" max="6" width="7.125" style="741" customWidth="1"/>
    <col min="7" max="7" width="9.25" style="788" customWidth="1"/>
    <col min="8" max="8" width="9.25" style="788" bestFit="1" customWidth="1"/>
    <col min="9" max="9" width="11" style="742" customWidth="1"/>
    <col min="10" max="10" width="32.375" style="741" bestFit="1" customWidth="1"/>
    <col min="11" max="11" width="20.125" style="741" bestFit="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20.75" style="739" customWidth="1"/>
    <col min="259" max="259" width="10.625" style="739" customWidth="1"/>
    <col min="260" max="260" width="10.375" style="739"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32.375" style="739" bestFit="1" customWidth="1"/>
    <col min="267" max="267" width="20.125" style="739" bestFit="1"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20.75" style="739" customWidth="1"/>
    <col min="515" max="515" width="10.625" style="739" customWidth="1"/>
    <col min="516" max="516" width="10.375" style="739"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32.375" style="739" bestFit="1" customWidth="1"/>
    <col min="523" max="523" width="20.125" style="739" bestFit="1"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20.75" style="739" customWidth="1"/>
    <col min="771" max="771" width="10.625" style="739" customWidth="1"/>
    <col min="772" max="772" width="10.375" style="739"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32.375" style="739" bestFit="1" customWidth="1"/>
    <col min="779" max="779" width="20.125" style="739" bestFit="1"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20.75" style="739" customWidth="1"/>
    <col min="1027" max="1027" width="10.625" style="739" customWidth="1"/>
    <col min="1028" max="1028" width="10.375" style="739"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32.375" style="739" bestFit="1" customWidth="1"/>
    <col min="1035" max="1035" width="20.125" style="739" bestFit="1"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20.75" style="739" customWidth="1"/>
    <col min="1283" max="1283" width="10.625" style="739" customWidth="1"/>
    <col min="1284" max="1284" width="10.375" style="739"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32.375" style="739" bestFit="1" customWidth="1"/>
    <col min="1291" max="1291" width="20.125" style="739" bestFit="1"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20.75" style="739" customWidth="1"/>
    <col min="1539" max="1539" width="10.625" style="739" customWidth="1"/>
    <col min="1540" max="1540" width="10.375" style="739"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32.375" style="739" bestFit="1" customWidth="1"/>
    <col min="1547" max="1547" width="20.125" style="739" bestFit="1"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20.75" style="739" customWidth="1"/>
    <col min="1795" max="1795" width="10.625" style="739" customWidth="1"/>
    <col min="1796" max="1796" width="10.375" style="739"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32.375" style="739" bestFit="1" customWidth="1"/>
    <col min="1803" max="1803" width="20.125" style="739" bestFit="1"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20.75" style="739" customWidth="1"/>
    <col min="2051" max="2051" width="10.625" style="739" customWidth="1"/>
    <col min="2052" max="2052" width="10.375" style="739"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32.375" style="739" bestFit="1" customWidth="1"/>
    <col min="2059" max="2059" width="20.125" style="739" bestFit="1"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20.75" style="739" customWidth="1"/>
    <col min="2307" max="2307" width="10.625" style="739" customWidth="1"/>
    <col min="2308" max="2308" width="10.375" style="739"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32.375" style="739" bestFit="1" customWidth="1"/>
    <col min="2315" max="2315" width="20.125" style="739" bestFit="1"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20.75" style="739" customWidth="1"/>
    <col min="2563" max="2563" width="10.625" style="739" customWidth="1"/>
    <col min="2564" max="2564" width="10.375" style="739"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32.375" style="739" bestFit="1" customWidth="1"/>
    <col min="2571" max="2571" width="20.125" style="739" bestFit="1"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20.75" style="739" customWidth="1"/>
    <col min="2819" max="2819" width="10.625" style="739" customWidth="1"/>
    <col min="2820" max="2820" width="10.375" style="739"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32.375" style="739" bestFit="1" customWidth="1"/>
    <col min="2827" max="2827" width="20.125" style="739" bestFit="1"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20.75" style="739" customWidth="1"/>
    <col min="3075" max="3075" width="10.625" style="739" customWidth="1"/>
    <col min="3076" max="3076" width="10.375" style="739"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32.375" style="739" bestFit="1" customWidth="1"/>
    <col min="3083" max="3083" width="20.125" style="739" bestFit="1"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20.75" style="739" customWidth="1"/>
    <col min="3331" max="3331" width="10.625" style="739" customWidth="1"/>
    <col min="3332" max="3332" width="10.375" style="739"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32.375" style="739" bestFit="1" customWidth="1"/>
    <col min="3339" max="3339" width="20.125" style="739" bestFit="1"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20.75" style="739" customWidth="1"/>
    <col min="3587" max="3587" width="10.625" style="739" customWidth="1"/>
    <col min="3588" max="3588" width="10.375" style="739"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32.375" style="739" bestFit="1" customWidth="1"/>
    <col min="3595" max="3595" width="20.125" style="739" bestFit="1"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20.75" style="739" customWidth="1"/>
    <col min="3843" max="3843" width="10.625" style="739" customWidth="1"/>
    <col min="3844" max="3844" width="10.375" style="739"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32.375" style="739" bestFit="1" customWidth="1"/>
    <col min="3851" max="3851" width="20.125" style="739" bestFit="1"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20.75" style="739" customWidth="1"/>
    <col min="4099" max="4099" width="10.625" style="739" customWidth="1"/>
    <col min="4100" max="4100" width="10.375" style="739"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32.375" style="739" bestFit="1" customWidth="1"/>
    <col min="4107" max="4107" width="20.125" style="739" bestFit="1"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20.75" style="739" customWidth="1"/>
    <col min="4355" max="4355" width="10.625" style="739" customWidth="1"/>
    <col min="4356" max="4356" width="10.375" style="739"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32.375" style="739" bestFit="1" customWidth="1"/>
    <col min="4363" max="4363" width="20.125" style="739" bestFit="1"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20.75" style="739" customWidth="1"/>
    <col min="4611" max="4611" width="10.625" style="739" customWidth="1"/>
    <col min="4612" max="4612" width="10.375" style="739"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32.375" style="739" bestFit="1" customWidth="1"/>
    <col min="4619" max="4619" width="20.125" style="739" bestFit="1"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20.75" style="739" customWidth="1"/>
    <col min="4867" max="4867" width="10.625" style="739" customWidth="1"/>
    <col min="4868" max="4868" width="10.375" style="739"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32.375" style="739" bestFit="1" customWidth="1"/>
    <col min="4875" max="4875" width="20.125" style="739" bestFit="1"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20.75" style="739" customWidth="1"/>
    <col min="5123" max="5123" width="10.625" style="739" customWidth="1"/>
    <col min="5124" max="5124" width="10.375" style="739"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32.375" style="739" bestFit="1" customWidth="1"/>
    <col min="5131" max="5131" width="20.125" style="739" bestFit="1"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20.75" style="739" customWidth="1"/>
    <col min="5379" max="5379" width="10.625" style="739" customWidth="1"/>
    <col min="5380" max="5380" width="10.375" style="739"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32.375" style="739" bestFit="1" customWidth="1"/>
    <col min="5387" max="5387" width="20.125" style="739" bestFit="1"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20.75" style="739" customWidth="1"/>
    <col min="5635" max="5635" width="10.625" style="739" customWidth="1"/>
    <col min="5636" max="5636" width="10.375" style="739"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32.375" style="739" bestFit="1" customWidth="1"/>
    <col min="5643" max="5643" width="20.125" style="739" bestFit="1"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20.75" style="739" customWidth="1"/>
    <col min="5891" max="5891" width="10.625" style="739" customWidth="1"/>
    <col min="5892" max="5892" width="10.375" style="739"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32.375" style="739" bestFit="1" customWidth="1"/>
    <col min="5899" max="5899" width="20.125" style="739" bestFit="1"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20.75" style="739" customWidth="1"/>
    <col min="6147" max="6147" width="10.625" style="739" customWidth="1"/>
    <col min="6148" max="6148" width="10.375" style="739"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32.375" style="739" bestFit="1" customWidth="1"/>
    <col min="6155" max="6155" width="20.125" style="739" bestFit="1"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20.75" style="739" customWidth="1"/>
    <col min="6403" max="6403" width="10.625" style="739" customWidth="1"/>
    <col min="6404" max="6404" width="10.375" style="739"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32.375" style="739" bestFit="1" customWidth="1"/>
    <col min="6411" max="6411" width="20.125" style="739" bestFit="1"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20.75" style="739" customWidth="1"/>
    <col min="6659" max="6659" width="10.625" style="739" customWidth="1"/>
    <col min="6660" max="6660" width="10.375" style="739"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32.375" style="739" bestFit="1" customWidth="1"/>
    <col min="6667" max="6667" width="20.125" style="739" bestFit="1"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20.75" style="739" customWidth="1"/>
    <col min="6915" max="6915" width="10.625" style="739" customWidth="1"/>
    <col min="6916" max="6916" width="10.375" style="739"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32.375" style="739" bestFit="1" customWidth="1"/>
    <col min="6923" max="6923" width="20.125" style="739" bestFit="1"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20.75" style="739" customWidth="1"/>
    <col min="7171" max="7171" width="10.625" style="739" customWidth="1"/>
    <col min="7172" max="7172" width="10.375" style="739"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32.375" style="739" bestFit="1" customWidth="1"/>
    <col min="7179" max="7179" width="20.125" style="739" bestFit="1"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20.75" style="739" customWidth="1"/>
    <col min="7427" max="7427" width="10.625" style="739" customWidth="1"/>
    <col min="7428" max="7428" width="10.375" style="739"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32.375" style="739" bestFit="1" customWidth="1"/>
    <col min="7435" max="7435" width="20.125" style="739" bestFit="1"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20.75" style="739" customWidth="1"/>
    <col min="7683" max="7683" width="10.625" style="739" customWidth="1"/>
    <col min="7684" max="7684" width="10.375" style="739"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32.375" style="739" bestFit="1" customWidth="1"/>
    <col min="7691" max="7691" width="20.125" style="739" bestFit="1"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20.75" style="739" customWidth="1"/>
    <col min="7939" max="7939" width="10.625" style="739" customWidth="1"/>
    <col min="7940" max="7940" width="10.375" style="739"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32.375" style="739" bestFit="1" customWidth="1"/>
    <col min="7947" max="7947" width="20.125" style="739" bestFit="1"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20.75" style="739" customWidth="1"/>
    <col min="8195" max="8195" width="10.625" style="739" customWidth="1"/>
    <col min="8196" max="8196" width="10.375" style="739"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32.375" style="739" bestFit="1" customWidth="1"/>
    <col min="8203" max="8203" width="20.125" style="739" bestFit="1"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20.75" style="739" customWidth="1"/>
    <col min="8451" max="8451" width="10.625" style="739" customWidth="1"/>
    <col min="8452" max="8452" width="10.375" style="739"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32.375" style="739" bestFit="1" customWidth="1"/>
    <col min="8459" max="8459" width="20.125" style="739" bestFit="1"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20.75" style="739" customWidth="1"/>
    <col min="8707" max="8707" width="10.625" style="739" customWidth="1"/>
    <col min="8708" max="8708" width="10.375" style="739"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32.375" style="739" bestFit="1" customWidth="1"/>
    <col min="8715" max="8715" width="20.125" style="739" bestFit="1"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20.75" style="739" customWidth="1"/>
    <col min="8963" max="8963" width="10.625" style="739" customWidth="1"/>
    <col min="8964" max="8964" width="10.375" style="739"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32.375" style="739" bestFit="1" customWidth="1"/>
    <col min="8971" max="8971" width="20.125" style="739" bestFit="1"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20.75" style="739" customWidth="1"/>
    <col min="9219" max="9219" width="10.625" style="739" customWidth="1"/>
    <col min="9220" max="9220" width="10.375" style="739"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32.375" style="739" bestFit="1" customWidth="1"/>
    <col min="9227" max="9227" width="20.125" style="739" bestFit="1"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20.75" style="739" customWidth="1"/>
    <col min="9475" max="9475" width="10.625" style="739" customWidth="1"/>
    <col min="9476" max="9476" width="10.375" style="739"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32.375" style="739" bestFit="1" customWidth="1"/>
    <col min="9483" max="9483" width="20.125" style="739" bestFit="1"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20.75" style="739" customWidth="1"/>
    <col min="9731" max="9731" width="10.625" style="739" customWidth="1"/>
    <col min="9732" max="9732" width="10.375" style="739"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32.375" style="739" bestFit="1" customWidth="1"/>
    <col min="9739" max="9739" width="20.125" style="739" bestFit="1"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20.75" style="739" customWidth="1"/>
    <col min="9987" max="9987" width="10.625" style="739" customWidth="1"/>
    <col min="9988" max="9988" width="10.375" style="739"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32.375" style="739" bestFit="1" customWidth="1"/>
    <col min="9995" max="9995" width="20.125" style="739" bestFit="1"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20.75" style="739" customWidth="1"/>
    <col min="10243" max="10243" width="10.625" style="739" customWidth="1"/>
    <col min="10244" max="10244" width="10.375" style="739"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32.375" style="739" bestFit="1" customWidth="1"/>
    <col min="10251" max="10251" width="20.125" style="739" bestFit="1"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20.75" style="739" customWidth="1"/>
    <col min="10499" max="10499" width="10.625" style="739" customWidth="1"/>
    <col min="10500" max="10500" width="10.375" style="739"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32.375" style="739" bestFit="1" customWidth="1"/>
    <col min="10507" max="10507" width="20.125" style="739" bestFit="1"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20.75" style="739" customWidth="1"/>
    <col min="10755" max="10755" width="10.625" style="739" customWidth="1"/>
    <col min="10756" max="10756" width="10.375" style="739"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32.375" style="739" bestFit="1" customWidth="1"/>
    <col min="10763" max="10763" width="20.125" style="739" bestFit="1"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20.75" style="739" customWidth="1"/>
    <col min="11011" max="11011" width="10.625" style="739" customWidth="1"/>
    <col min="11012" max="11012" width="10.375" style="739"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32.375" style="739" bestFit="1" customWidth="1"/>
    <col min="11019" max="11019" width="20.125" style="739" bestFit="1"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20.75" style="739" customWidth="1"/>
    <col min="11267" max="11267" width="10.625" style="739" customWidth="1"/>
    <col min="11268" max="11268" width="10.375" style="739"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32.375" style="739" bestFit="1" customWidth="1"/>
    <col min="11275" max="11275" width="20.125" style="739" bestFit="1"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20.75" style="739" customWidth="1"/>
    <col min="11523" max="11523" width="10.625" style="739" customWidth="1"/>
    <col min="11524" max="11524" width="10.375" style="739"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32.375" style="739" bestFit="1" customWidth="1"/>
    <col min="11531" max="11531" width="20.125" style="739" bestFit="1"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20.75" style="739" customWidth="1"/>
    <col min="11779" max="11779" width="10.625" style="739" customWidth="1"/>
    <col min="11780" max="11780" width="10.375" style="739"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32.375" style="739" bestFit="1" customWidth="1"/>
    <col min="11787" max="11787" width="20.125" style="739" bestFit="1"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20.75" style="739" customWidth="1"/>
    <col min="12035" max="12035" width="10.625" style="739" customWidth="1"/>
    <col min="12036" max="12036" width="10.375" style="739"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32.375" style="739" bestFit="1" customWidth="1"/>
    <col min="12043" max="12043" width="20.125" style="739" bestFit="1"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20.75" style="739" customWidth="1"/>
    <col min="12291" max="12291" width="10.625" style="739" customWidth="1"/>
    <col min="12292" max="12292" width="10.375" style="739"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32.375" style="739" bestFit="1" customWidth="1"/>
    <col min="12299" max="12299" width="20.125" style="739" bestFit="1"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20.75" style="739" customWidth="1"/>
    <col min="12547" max="12547" width="10.625" style="739" customWidth="1"/>
    <col min="12548" max="12548" width="10.375" style="739"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32.375" style="739" bestFit="1" customWidth="1"/>
    <col min="12555" max="12555" width="20.125" style="739" bestFit="1"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20.75" style="739" customWidth="1"/>
    <col min="12803" max="12803" width="10.625" style="739" customWidth="1"/>
    <col min="12804" max="12804" width="10.375" style="739"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32.375" style="739" bestFit="1" customWidth="1"/>
    <col min="12811" max="12811" width="20.125" style="739" bestFit="1"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20.75" style="739" customWidth="1"/>
    <col min="13059" max="13059" width="10.625" style="739" customWidth="1"/>
    <col min="13060" max="13060" width="10.375" style="739"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32.375" style="739" bestFit="1" customWidth="1"/>
    <col min="13067" max="13067" width="20.125" style="739" bestFit="1"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20.75" style="739" customWidth="1"/>
    <col min="13315" max="13315" width="10.625" style="739" customWidth="1"/>
    <col min="13316" max="13316" width="10.375" style="739"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32.375" style="739" bestFit="1" customWidth="1"/>
    <col min="13323" max="13323" width="20.125" style="739" bestFit="1"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20.75" style="739" customWidth="1"/>
    <col min="13571" max="13571" width="10.625" style="739" customWidth="1"/>
    <col min="13572" max="13572" width="10.375" style="739"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32.375" style="739" bestFit="1" customWidth="1"/>
    <col min="13579" max="13579" width="20.125" style="739" bestFit="1"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20.75" style="739" customWidth="1"/>
    <col min="13827" max="13827" width="10.625" style="739" customWidth="1"/>
    <col min="13828" max="13828" width="10.375" style="739"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32.375" style="739" bestFit="1" customWidth="1"/>
    <col min="13835" max="13835" width="20.125" style="739" bestFit="1"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20.75" style="739" customWidth="1"/>
    <col min="14083" max="14083" width="10.625" style="739" customWidth="1"/>
    <col min="14084" max="14084" width="10.375" style="739"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32.375" style="739" bestFit="1" customWidth="1"/>
    <col min="14091" max="14091" width="20.125" style="739" bestFit="1"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20.75" style="739" customWidth="1"/>
    <col min="14339" max="14339" width="10.625" style="739" customWidth="1"/>
    <col min="14340" max="14340" width="10.375" style="739"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32.375" style="739" bestFit="1" customWidth="1"/>
    <col min="14347" max="14347" width="20.125" style="739" bestFit="1"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20.75" style="739" customWidth="1"/>
    <col min="14595" max="14595" width="10.625" style="739" customWidth="1"/>
    <col min="14596" max="14596" width="10.375" style="739"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32.375" style="739" bestFit="1" customWidth="1"/>
    <col min="14603" max="14603" width="20.125" style="739" bestFit="1"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20.75" style="739" customWidth="1"/>
    <col min="14851" max="14851" width="10.625" style="739" customWidth="1"/>
    <col min="14852" max="14852" width="10.375" style="739"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32.375" style="739" bestFit="1" customWidth="1"/>
    <col min="14859" max="14859" width="20.125" style="739" bestFit="1"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20.75" style="739" customWidth="1"/>
    <col min="15107" max="15107" width="10.625" style="739" customWidth="1"/>
    <col min="15108" max="15108" width="10.375" style="739"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32.375" style="739" bestFit="1" customWidth="1"/>
    <col min="15115" max="15115" width="20.125" style="739" bestFit="1"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20.75" style="739" customWidth="1"/>
    <col min="15363" max="15363" width="10.625" style="739" customWidth="1"/>
    <col min="15364" max="15364" width="10.375" style="739"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32.375" style="739" bestFit="1" customWidth="1"/>
    <col min="15371" max="15371" width="20.125" style="739" bestFit="1"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20.75" style="739" customWidth="1"/>
    <col min="15619" max="15619" width="10.625" style="739" customWidth="1"/>
    <col min="15620" max="15620" width="10.375" style="739"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32.375" style="739" bestFit="1" customWidth="1"/>
    <col min="15627" max="15627" width="20.125" style="739" bestFit="1"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20.75" style="739" customWidth="1"/>
    <col min="15875" max="15875" width="10.625" style="739" customWidth="1"/>
    <col min="15876" max="15876" width="10.375" style="739"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32.375" style="739" bestFit="1" customWidth="1"/>
    <col min="15883" max="15883" width="20.125" style="739" bestFit="1"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20.75" style="739" customWidth="1"/>
    <col min="16131" max="16131" width="10.625" style="739" customWidth="1"/>
    <col min="16132" max="16132" width="10.375" style="739"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32.375" style="739" bestFit="1" customWidth="1"/>
    <col min="16139" max="16139" width="20.125" style="739" bestFit="1"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87" t="s">
        <v>5267</v>
      </c>
      <c r="G2" s="5" t="s">
        <v>2</v>
      </c>
      <c r="H2" s="6"/>
      <c r="I2" s="7"/>
      <c r="J2" s="740">
        <f>SUM(H:H)</f>
        <v>825539</v>
      </c>
    </row>
    <row r="3" spans="2:17" ht="20.100000000000001" customHeight="1">
      <c r="B3" s="737" t="s">
        <v>3</v>
      </c>
      <c r="C3" s="737"/>
      <c r="D3" s="737"/>
      <c r="E3" s="13" t="s">
        <v>2268</v>
      </c>
    </row>
    <row r="4" spans="2:17" ht="20.100000000000001" customHeight="1">
      <c r="B4" s="737" t="s">
        <v>996</v>
      </c>
      <c r="C4" s="737"/>
      <c r="D4" s="737"/>
      <c r="E4" s="789" t="s">
        <v>5268</v>
      </c>
      <c r="G4" s="737" t="s">
        <v>41</v>
      </c>
      <c r="H4" s="737"/>
      <c r="I4" s="737"/>
      <c r="J4" s="746"/>
      <c r="K4" s="747"/>
    </row>
    <row r="5" spans="2:17" ht="20.100000000000001" customHeight="1">
      <c r="B5" s="737" t="s">
        <v>9</v>
      </c>
      <c r="C5" s="737"/>
      <c r="D5" s="737"/>
      <c r="E5" s="16">
        <v>46118</v>
      </c>
      <c r="G5" s="737"/>
      <c r="H5" s="737"/>
      <c r="I5" s="737"/>
      <c r="J5" s="749"/>
      <c r="K5" s="750"/>
    </row>
    <row r="6" spans="2:17" ht="20.100000000000001" customHeight="1">
      <c r="B6" s="737" t="s">
        <v>10</v>
      </c>
      <c r="C6" s="737"/>
      <c r="D6" s="737"/>
      <c r="E6" s="16">
        <v>46132</v>
      </c>
      <c r="G6" s="737"/>
      <c r="H6" s="737"/>
      <c r="I6" s="737"/>
      <c r="J6" s="751"/>
      <c r="K6" s="752"/>
    </row>
    <row r="8" spans="2:17" s="741" customFormat="1" ht="19.7" customHeight="1">
      <c r="B8" s="499" t="s">
        <v>32</v>
      </c>
      <c r="C8" s="499" t="s">
        <v>33</v>
      </c>
      <c r="D8" s="499" t="s">
        <v>34</v>
      </c>
      <c r="E8" s="281" t="s">
        <v>35</v>
      </c>
      <c r="F8" s="281" t="s">
        <v>2100</v>
      </c>
      <c r="G8" s="153" t="s">
        <v>37</v>
      </c>
      <c r="H8" s="153" t="s">
        <v>38</v>
      </c>
      <c r="I8" s="281" t="s">
        <v>39</v>
      </c>
      <c r="J8" s="281" t="s">
        <v>40</v>
      </c>
      <c r="K8" s="281" t="s">
        <v>41</v>
      </c>
      <c r="L8" s="281" t="s">
        <v>42</v>
      </c>
      <c r="M8" s="499" t="s">
        <v>43</v>
      </c>
      <c r="N8" s="499" t="s">
        <v>44</v>
      </c>
      <c r="O8" s="281" t="s">
        <v>45</v>
      </c>
      <c r="P8" s="753" t="s">
        <v>46</v>
      </c>
      <c r="Q8" s="754" t="s">
        <v>47</v>
      </c>
    </row>
    <row r="9" spans="2:17" ht="19.7" customHeight="1">
      <c r="B9" s="1810" t="s">
        <v>5269</v>
      </c>
      <c r="C9" s="499" t="s">
        <v>1002</v>
      </c>
      <c r="D9" s="499" t="s">
        <v>1002</v>
      </c>
      <c r="E9" s="40" t="s">
        <v>5270</v>
      </c>
      <c r="F9" s="26">
        <v>7</v>
      </c>
      <c r="G9" s="40">
        <v>4866</v>
      </c>
      <c r="H9" s="790">
        <f t="shared" ref="H9:H22" si="0">F9*G9</f>
        <v>34062</v>
      </c>
      <c r="I9" s="281"/>
      <c r="J9" s="683" t="s">
        <v>5271</v>
      </c>
      <c r="K9" s="1749" t="s">
        <v>5272</v>
      </c>
      <c r="L9" s="281"/>
      <c r="M9" s="753">
        <v>46100</v>
      </c>
      <c r="N9" s="499"/>
      <c r="O9" s="755"/>
      <c r="P9" s="756">
        <v>46114</v>
      </c>
      <c r="Q9" s="754"/>
    </row>
    <row r="10" spans="2:17" ht="19.7" customHeight="1">
      <c r="B10" s="795"/>
      <c r="C10" s="499" t="s">
        <v>1002</v>
      </c>
      <c r="D10" s="499" t="s">
        <v>1002</v>
      </c>
      <c r="E10" s="40" t="s">
        <v>5273</v>
      </c>
      <c r="F10" s="26">
        <v>7</v>
      </c>
      <c r="G10" s="40">
        <v>4910</v>
      </c>
      <c r="H10" s="790">
        <f t="shared" si="0"/>
        <v>34370</v>
      </c>
      <c r="I10" s="281"/>
      <c r="J10" s="683" t="s">
        <v>5274</v>
      </c>
      <c r="K10" s="1749" t="s">
        <v>5272</v>
      </c>
      <c r="L10" s="281"/>
      <c r="M10" s="753">
        <v>46100</v>
      </c>
      <c r="N10" s="499"/>
      <c r="O10" s="755"/>
      <c r="P10" s="756">
        <v>46114</v>
      </c>
      <c r="Q10" s="754"/>
    </row>
    <row r="11" spans="2:17" ht="19.7" customHeight="1">
      <c r="B11" s="795"/>
      <c r="C11" s="499" t="s">
        <v>1002</v>
      </c>
      <c r="D11" s="499" t="s">
        <v>1002</v>
      </c>
      <c r="E11" s="40" t="s">
        <v>5275</v>
      </c>
      <c r="F11" s="26">
        <v>7</v>
      </c>
      <c r="G11" s="40">
        <v>5101</v>
      </c>
      <c r="H11" s="790">
        <f t="shared" si="0"/>
        <v>35707</v>
      </c>
      <c r="I11" s="281"/>
      <c r="J11" s="683" t="s">
        <v>5276</v>
      </c>
      <c r="K11" s="1749" t="s">
        <v>5272</v>
      </c>
      <c r="L11" s="281"/>
      <c r="M11" s="753">
        <v>46100</v>
      </c>
      <c r="N11" s="499"/>
      <c r="O11" s="755"/>
      <c r="P11" s="756">
        <v>46114</v>
      </c>
      <c r="Q11" s="754"/>
    </row>
    <row r="12" spans="2:17" ht="19.7" customHeight="1">
      <c r="B12" s="795"/>
      <c r="C12" s="499" t="s">
        <v>1002</v>
      </c>
      <c r="D12" s="499" t="s">
        <v>1002</v>
      </c>
      <c r="E12" s="40" t="s">
        <v>5277</v>
      </c>
      <c r="F12" s="26">
        <v>7</v>
      </c>
      <c r="G12" s="40">
        <v>2392</v>
      </c>
      <c r="H12" s="790">
        <f t="shared" si="0"/>
        <v>16744</v>
      </c>
      <c r="I12" s="710"/>
      <c r="J12" s="683" t="s">
        <v>5278</v>
      </c>
      <c r="K12" s="1749" t="s">
        <v>5272</v>
      </c>
      <c r="L12" s="281"/>
      <c r="M12" s="753">
        <v>46100</v>
      </c>
      <c r="N12" s="499"/>
      <c r="O12" s="755"/>
      <c r="P12" s="756">
        <v>46114</v>
      </c>
      <c r="Q12" s="754"/>
    </row>
    <row r="13" spans="2:17" ht="19.7" customHeight="1">
      <c r="B13" s="795"/>
      <c r="C13" s="499" t="s">
        <v>1002</v>
      </c>
      <c r="D13" s="499" t="s">
        <v>1002</v>
      </c>
      <c r="E13" s="40" t="s">
        <v>5279</v>
      </c>
      <c r="F13" s="26">
        <v>7</v>
      </c>
      <c r="G13" s="40">
        <v>83</v>
      </c>
      <c r="H13" s="790">
        <f t="shared" si="0"/>
        <v>581</v>
      </c>
      <c r="I13" s="710"/>
      <c r="J13" s="40" t="s">
        <v>1090</v>
      </c>
      <c r="K13" s="1749" t="s">
        <v>5272</v>
      </c>
      <c r="L13" s="281"/>
      <c r="M13" s="753">
        <v>46100</v>
      </c>
      <c r="N13" s="499"/>
      <c r="O13" s="755"/>
      <c r="P13" s="756">
        <v>46114</v>
      </c>
      <c r="Q13" s="754"/>
    </row>
    <row r="14" spans="2:17" ht="19.7" customHeight="1">
      <c r="B14" s="1810" t="s">
        <v>5280</v>
      </c>
      <c r="C14" s="499" t="s">
        <v>1002</v>
      </c>
      <c r="D14" s="499" t="s">
        <v>1002</v>
      </c>
      <c r="E14" s="40" t="s">
        <v>5281</v>
      </c>
      <c r="F14" s="26">
        <v>7</v>
      </c>
      <c r="G14" s="40">
        <v>4014</v>
      </c>
      <c r="H14" s="790">
        <f t="shared" si="0"/>
        <v>28098</v>
      </c>
      <c r="I14" s="710"/>
      <c r="J14" s="683" t="s">
        <v>5282</v>
      </c>
      <c r="K14" s="1749" t="s">
        <v>5272</v>
      </c>
      <c r="L14" s="281"/>
      <c r="M14" s="753">
        <v>46100</v>
      </c>
      <c r="N14" s="499"/>
      <c r="O14" s="755"/>
      <c r="P14" s="756">
        <v>46114</v>
      </c>
      <c r="Q14" s="754"/>
    </row>
    <row r="15" spans="2:17" ht="19.7" customHeight="1">
      <c r="B15" s="1811"/>
      <c r="C15" s="499" t="s">
        <v>1002</v>
      </c>
      <c r="D15" s="499" t="s">
        <v>1002</v>
      </c>
      <c r="E15" s="40" t="s">
        <v>2285</v>
      </c>
      <c r="F15" s="26">
        <v>7</v>
      </c>
      <c r="G15" s="40">
        <v>1323</v>
      </c>
      <c r="H15" s="790">
        <f t="shared" si="0"/>
        <v>9261</v>
      </c>
      <c r="I15" s="710"/>
      <c r="J15" s="40" t="s">
        <v>1111</v>
      </c>
      <c r="K15" s="1749" t="s">
        <v>5272</v>
      </c>
      <c r="L15" s="281"/>
      <c r="M15" s="753">
        <v>46100</v>
      </c>
      <c r="N15" s="499"/>
      <c r="O15" s="755"/>
      <c r="P15" s="756">
        <v>46114</v>
      </c>
      <c r="Q15" s="754"/>
    </row>
    <row r="16" spans="2:17" ht="19.7" customHeight="1">
      <c r="B16" s="1811"/>
      <c r="C16" s="499" t="s">
        <v>1002</v>
      </c>
      <c r="D16" s="499" t="s">
        <v>1002</v>
      </c>
      <c r="E16" s="40" t="s">
        <v>1009</v>
      </c>
      <c r="F16" s="26">
        <v>14</v>
      </c>
      <c r="G16" s="40">
        <v>1599</v>
      </c>
      <c r="H16" s="790">
        <f t="shared" si="0"/>
        <v>22386</v>
      </c>
      <c r="I16" s="710"/>
      <c r="J16" s="40" t="s">
        <v>1010</v>
      </c>
      <c r="K16" s="1749" t="s">
        <v>5272</v>
      </c>
      <c r="L16" s="281"/>
      <c r="M16" s="753">
        <v>46100</v>
      </c>
      <c r="N16" s="499"/>
      <c r="O16" s="755"/>
      <c r="P16" s="756">
        <v>46114</v>
      </c>
      <c r="Q16" s="754"/>
    </row>
    <row r="17" spans="2:17" ht="19.7" customHeight="1">
      <c r="B17" s="1811"/>
      <c r="C17" s="499" t="s">
        <v>1002</v>
      </c>
      <c r="D17" s="499" t="s">
        <v>1002</v>
      </c>
      <c r="E17" s="40" t="s">
        <v>1012</v>
      </c>
      <c r="F17" s="26">
        <v>7</v>
      </c>
      <c r="G17" s="40">
        <v>4738</v>
      </c>
      <c r="H17" s="790">
        <f t="shared" si="0"/>
        <v>33166</v>
      </c>
      <c r="I17" s="710"/>
      <c r="J17" s="40" t="s">
        <v>1013</v>
      </c>
      <c r="K17" s="1749" t="s">
        <v>5272</v>
      </c>
      <c r="L17" s="281"/>
      <c r="M17" s="753">
        <v>46100</v>
      </c>
      <c r="N17" s="499"/>
      <c r="O17" s="755"/>
      <c r="P17" s="756">
        <v>46114</v>
      </c>
      <c r="Q17" s="754"/>
    </row>
    <row r="18" spans="2:17" ht="19.7" customHeight="1">
      <c r="B18" s="1811"/>
      <c r="C18" s="499" t="s">
        <v>1002</v>
      </c>
      <c r="D18" s="499" t="s">
        <v>1002</v>
      </c>
      <c r="E18" s="40" t="s">
        <v>1426</v>
      </c>
      <c r="F18" s="26">
        <v>7</v>
      </c>
      <c r="G18" s="40">
        <v>7884</v>
      </c>
      <c r="H18" s="790">
        <f t="shared" si="0"/>
        <v>55188</v>
      </c>
      <c r="I18" s="710"/>
      <c r="J18" s="40" t="s">
        <v>1015</v>
      </c>
      <c r="K18" s="1749" t="s">
        <v>5272</v>
      </c>
      <c r="L18" s="281"/>
      <c r="M18" s="753">
        <v>46100</v>
      </c>
      <c r="N18" s="499"/>
      <c r="O18" s="755"/>
      <c r="P18" s="756">
        <v>46114</v>
      </c>
      <c r="Q18" s="754"/>
    </row>
    <row r="19" spans="2:17" ht="19.7" customHeight="1">
      <c r="B19" s="1811"/>
      <c r="C19" s="499" t="s">
        <v>1002</v>
      </c>
      <c r="D19" s="499" t="s">
        <v>1002</v>
      </c>
      <c r="E19" s="40" t="s">
        <v>1743</v>
      </c>
      <c r="F19" s="26">
        <v>7</v>
      </c>
      <c r="G19" s="40">
        <v>3170</v>
      </c>
      <c r="H19" s="790">
        <f t="shared" si="0"/>
        <v>22190</v>
      </c>
      <c r="I19" s="710"/>
      <c r="J19" s="40" t="s">
        <v>1343</v>
      </c>
      <c r="K19" s="1749" t="s">
        <v>5272</v>
      </c>
      <c r="L19" s="281"/>
      <c r="M19" s="753">
        <v>46100</v>
      </c>
      <c r="N19" s="499"/>
      <c r="O19" s="755"/>
      <c r="P19" s="756">
        <v>46114</v>
      </c>
      <c r="Q19" s="754"/>
    </row>
    <row r="20" spans="2:17" ht="19.7" customHeight="1">
      <c r="B20" s="1811"/>
      <c r="C20" s="499" t="s">
        <v>1002</v>
      </c>
      <c r="D20" s="499" t="s">
        <v>1002</v>
      </c>
      <c r="E20" s="40" t="s">
        <v>1132</v>
      </c>
      <c r="F20" s="26">
        <v>7</v>
      </c>
      <c r="G20" s="40">
        <v>326</v>
      </c>
      <c r="H20" s="790">
        <f t="shared" si="0"/>
        <v>2282</v>
      </c>
      <c r="I20" s="710"/>
      <c r="J20" s="40" t="s">
        <v>1133</v>
      </c>
      <c r="K20" s="1749" t="s">
        <v>5272</v>
      </c>
      <c r="L20" s="281"/>
      <c r="M20" s="753">
        <v>46100</v>
      </c>
      <c r="N20" s="499"/>
      <c r="O20" s="755"/>
      <c r="P20" s="756">
        <v>46114</v>
      </c>
      <c r="Q20" s="754"/>
    </row>
    <row r="21" spans="2:17" ht="19.7" customHeight="1">
      <c r="B21" s="1811"/>
      <c r="C21" s="499" t="s">
        <v>1002</v>
      </c>
      <c r="D21" s="499" t="s">
        <v>1002</v>
      </c>
      <c r="E21" s="40" t="s">
        <v>2237</v>
      </c>
      <c r="F21" s="26">
        <v>28</v>
      </c>
      <c r="G21" s="40">
        <v>318</v>
      </c>
      <c r="H21" s="790">
        <f t="shared" si="0"/>
        <v>8904</v>
      </c>
      <c r="I21" s="710"/>
      <c r="J21" s="40" t="s">
        <v>1357</v>
      </c>
      <c r="K21" s="1749" t="s">
        <v>5272</v>
      </c>
      <c r="L21" s="281"/>
      <c r="M21" s="753">
        <v>46100</v>
      </c>
      <c r="N21" s="499"/>
      <c r="O21" s="755"/>
      <c r="P21" s="756">
        <v>46114</v>
      </c>
      <c r="Q21" s="754"/>
    </row>
    <row r="22" spans="2:17" ht="19.7" customHeight="1">
      <c r="B22" s="1812"/>
      <c r="C22" s="499" t="s">
        <v>1002</v>
      </c>
      <c r="D22" s="499" t="s">
        <v>1002</v>
      </c>
      <c r="E22" s="40" t="s">
        <v>3280</v>
      </c>
      <c r="F22" s="26">
        <v>4</v>
      </c>
      <c r="G22" s="40">
        <v>650</v>
      </c>
      <c r="H22" s="790">
        <f t="shared" si="0"/>
        <v>2600</v>
      </c>
      <c r="I22" s="710"/>
      <c r="J22" s="40" t="s">
        <v>3281</v>
      </c>
      <c r="K22" s="1749" t="s">
        <v>5272</v>
      </c>
      <c r="L22" s="281"/>
      <c r="M22" s="753">
        <v>46100</v>
      </c>
      <c r="N22" s="499"/>
      <c r="O22" s="755"/>
      <c r="P22" s="756">
        <v>46114</v>
      </c>
      <c r="Q22" s="754"/>
    </row>
    <row r="23" spans="2:17" ht="19.7" customHeight="1">
      <c r="B23" s="794">
        <v>9</v>
      </c>
      <c r="C23" s="499" t="s">
        <v>1070</v>
      </c>
      <c r="D23" s="499" t="s">
        <v>1070</v>
      </c>
      <c r="E23" s="797" t="s">
        <v>1071</v>
      </c>
      <c r="F23" s="281">
        <v>20</v>
      </c>
      <c r="G23" s="790">
        <v>5000</v>
      </c>
      <c r="H23" s="790">
        <f>F23*G23</f>
        <v>100000</v>
      </c>
      <c r="I23" s="710"/>
      <c r="J23" s="797" t="s">
        <v>1071</v>
      </c>
      <c r="K23" s="281"/>
      <c r="L23" s="281"/>
      <c r="M23" s="753"/>
      <c r="N23" s="499"/>
      <c r="O23" s="755"/>
      <c r="P23" s="756"/>
      <c r="Q23" s="754"/>
    </row>
    <row r="24" spans="2:17" ht="19.7" customHeight="1">
      <c r="B24" s="796"/>
      <c r="C24" s="499" t="s">
        <v>1070</v>
      </c>
      <c r="D24" s="499" t="s">
        <v>1070</v>
      </c>
      <c r="E24" s="797" t="s">
        <v>1072</v>
      </c>
      <c r="F24" s="281">
        <v>84</v>
      </c>
      <c r="G24" s="790">
        <v>5000</v>
      </c>
      <c r="H24" s="790">
        <f>F24*G24</f>
        <v>420000</v>
      </c>
      <c r="I24" s="710"/>
      <c r="J24" s="797" t="s">
        <v>1072</v>
      </c>
      <c r="K24" s="281"/>
      <c r="L24" s="281"/>
      <c r="M24" s="753"/>
      <c r="N24" s="499"/>
      <c r="O24" s="755"/>
      <c r="P24" s="756"/>
      <c r="Q24" s="754"/>
    </row>
    <row r="25" spans="2:17" ht="19.7" customHeight="1"/>
    <row r="26" spans="2:17" ht="19.7" customHeight="1"/>
    <row r="27" spans="2:17" ht="19.7" customHeight="1"/>
    <row r="28" spans="2:17" ht="19.7" customHeight="1"/>
    <row r="29" spans="2:17" ht="19.7" customHeight="1"/>
    <row r="30" spans="2:17" ht="19.7" customHeight="1"/>
    <row r="31" spans="2:17" ht="19.7" customHeight="1"/>
    <row r="32" spans="2:17" ht="19.7" customHeight="1"/>
    <row r="33" ht="19.7" customHeight="1"/>
    <row r="34" ht="19.7" customHeight="1"/>
    <row r="35" ht="19.7" customHeight="1"/>
    <row r="36" ht="19.7" customHeight="1"/>
    <row r="37" ht="19.7" customHeight="1"/>
    <row r="38" ht="19.7" customHeight="1"/>
    <row r="39" ht="19.7" customHeight="1"/>
  </sheetData>
  <mergeCells count="11">
    <mergeCell ref="B9:B13"/>
    <mergeCell ref="B14:B22"/>
    <mergeCell ref="B23:B24"/>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78D4C-E41E-4713-97A9-11755E438E51}">
  <dimension ref="B2:Q28"/>
  <sheetViews>
    <sheetView zoomScale="85" zoomScaleNormal="85" workbookViewId="0">
      <pane xSplit="10" ySplit="8" topLeftCell="K9" activePane="bottomRight" state="frozen"/>
      <selection pane="topRight" activeCell="K1" sqref="K1"/>
      <selection pane="bottomLeft" activeCell="A9" sqref="A9"/>
      <selection pane="bottomRight" activeCell="M11" sqref="M11:O11"/>
    </sheetView>
  </sheetViews>
  <sheetFormatPr defaultRowHeight="13.5"/>
  <cols>
    <col min="1" max="1" width="2.625" style="739" customWidth="1"/>
    <col min="2" max="2" width="20.75" style="741" customWidth="1"/>
    <col min="3" max="3" width="10.625" style="739" customWidth="1"/>
    <col min="4" max="4" width="10.375" style="739" customWidth="1"/>
    <col min="5" max="5" width="57.25" style="741" bestFit="1" customWidth="1"/>
    <col min="6" max="6" width="7.125" style="741" customWidth="1"/>
    <col min="7" max="7" width="9.25" style="788" customWidth="1"/>
    <col min="8" max="8" width="9.25" style="788" bestFit="1" customWidth="1"/>
    <col min="9" max="9" width="11" style="742" customWidth="1"/>
    <col min="10" max="10" width="32.375" style="741" bestFit="1" customWidth="1"/>
    <col min="11" max="11" width="20.125" style="741" bestFit="1" customWidth="1"/>
    <col min="12" max="12" width="13.5" style="741" bestFit="1" customWidth="1"/>
    <col min="13" max="13" width="13.75" style="741" customWidth="1"/>
    <col min="14" max="14" width="14.625" style="739" bestFit="1" customWidth="1"/>
    <col min="15" max="15" width="13.25" style="742" customWidth="1"/>
    <col min="16" max="16" width="14.5" style="743" customWidth="1"/>
    <col min="17" max="17" width="15.625" style="744" customWidth="1"/>
    <col min="18" max="256" width="9" style="739"/>
    <col min="257" max="257" width="2.625" style="739" customWidth="1"/>
    <col min="258" max="258" width="20.75" style="739" customWidth="1"/>
    <col min="259" max="259" width="10.625" style="739" customWidth="1"/>
    <col min="260" max="260" width="10.375" style="739" customWidth="1"/>
    <col min="261" max="261" width="57.25" style="739" bestFit="1" customWidth="1"/>
    <col min="262" max="262" width="7.125" style="739" customWidth="1"/>
    <col min="263" max="263" width="9.25" style="739" customWidth="1"/>
    <col min="264" max="264" width="9.25" style="739" bestFit="1" customWidth="1"/>
    <col min="265" max="265" width="11" style="739" customWidth="1"/>
    <col min="266" max="266" width="32.375" style="739" bestFit="1" customWidth="1"/>
    <col min="267" max="267" width="20.125" style="739" bestFit="1" customWidth="1"/>
    <col min="268" max="268" width="13.5" style="739" bestFit="1" customWidth="1"/>
    <col min="269" max="269" width="13.75" style="739" customWidth="1"/>
    <col min="270" max="270" width="14.625" style="739" bestFit="1" customWidth="1"/>
    <col min="271" max="271" width="13.25" style="739" customWidth="1"/>
    <col min="272" max="272" width="14.5" style="739" customWidth="1"/>
    <col min="273" max="273" width="15.625" style="739" customWidth="1"/>
    <col min="274" max="512" width="9" style="739"/>
    <col min="513" max="513" width="2.625" style="739" customWidth="1"/>
    <col min="514" max="514" width="20.75" style="739" customWidth="1"/>
    <col min="515" max="515" width="10.625" style="739" customWidth="1"/>
    <col min="516" max="516" width="10.375" style="739" customWidth="1"/>
    <col min="517" max="517" width="57.25" style="739" bestFit="1" customWidth="1"/>
    <col min="518" max="518" width="7.125" style="739" customWidth="1"/>
    <col min="519" max="519" width="9.25" style="739" customWidth="1"/>
    <col min="520" max="520" width="9.25" style="739" bestFit="1" customWidth="1"/>
    <col min="521" max="521" width="11" style="739" customWidth="1"/>
    <col min="522" max="522" width="32.375" style="739" bestFit="1" customWidth="1"/>
    <col min="523" max="523" width="20.125" style="739" bestFit="1" customWidth="1"/>
    <col min="524" max="524" width="13.5" style="739" bestFit="1" customWidth="1"/>
    <col min="525" max="525" width="13.75" style="739" customWidth="1"/>
    <col min="526" max="526" width="14.625" style="739" bestFit="1" customWidth="1"/>
    <col min="527" max="527" width="13.25" style="739" customWidth="1"/>
    <col min="528" max="528" width="14.5" style="739" customWidth="1"/>
    <col min="529" max="529" width="15.625" style="739" customWidth="1"/>
    <col min="530" max="768" width="9" style="739"/>
    <col min="769" max="769" width="2.625" style="739" customWidth="1"/>
    <col min="770" max="770" width="20.75" style="739" customWidth="1"/>
    <col min="771" max="771" width="10.625" style="739" customWidth="1"/>
    <col min="772" max="772" width="10.375" style="739" customWidth="1"/>
    <col min="773" max="773" width="57.25" style="739" bestFit="1" customWidth="1"/>
    <col min="774" max="774" width="7.125" style="739" customWidth="1"/>
    <col min="775" max="775" width="9.25" style="739" customWidth="1"/>
    <col min="776" max="776" width="9.25" style="739" bestFit="1" customWidth="1"/>
    <col min="777" max="777" width="11" style="739" customWidth="1"/>
    <col min="778" max="778" width="32.375" style="739" bestFit="1" customWidth="1"/>
    <col min="779" max="779" width="20.125" style="739" bestFit="1" customWidth="1"/>
    <col min="780" max="780" width="13.5" style="739" bestFit="1" customWidth="1"/>
    <col min="781" max="781" width="13.75" style="739" customWidth="1"/>
    <col min="782" max="782" width="14.625" style="739" bestFit="1" customWidth="1"/>
    <col min="783" max="783" width="13.25" style="739" customWidth="1"/>
    <col min="784" max="784" width="14.5" style="739" customWidth="1"/>
    <col min="785" max="785" width="15.625" style="739" customWidth="1"/>
    <col min="786" max="1024" width="9" style="739"/>
    <col min="1025" max="1025" width="2.625" style="739" customWidth="1"/>
    <col min="1026" max="1026" width="20.75" style="739" customWidth="1"/>
    <col min="1027" max="1027" width="10.625" style="739" customWidth="1"/>
    <col min="1028" max="1028" width="10.375" style="739" customWidth="1"/>
    <col min="1029" max="1029" width="57.25" style="739" bestFit="1" customWidth="1"/>
    <col min="1030" max="1030" width="7.125" style="739" customWidth="1"/>
    <col min="1031" max="1031" width="9.25" style="739" customWidth="1"/>
    <col min="1032" max="1032" width="9.25" style="739" bestFit="1" customWidth="1"/>
    <col min="1033" max="1033" width="11" style="739" customWidth="1"/>
    <col min="1034" max="1034" width="32.375" style="739" bestFit="1" customWidth="1"/>
    <col min="1035" max="1035" width="20.125" style="739" bestFit="1" customWidth="1"/>
    <col min="1036" max="1036" width="13.5" style="739" bestFit="1" customWidth="1"/>
    <col min="1037" max="1037" width="13.75" style="739" customWidth="1"/>
    <col min="1038" max="1038" width="14.625" style="739" bestFit="1" customWidth="1"/>
    <col min="1039" max="1039" width="13.25" style="739" customWidth="1"/>
    <col min="1040" max="1040" width="14.5" style="739" customWidth="1"/>
    <col min="1041" max="1041" width="15.625" style="739" customWidth="1"/>
    <col min="1042" max="1280" width="9" style="739"/>
    <col min="1281" max="1281" width="2.625" style="739" customWidth="1"/>
    <col min="1282" max="1282" width="20.75" style="739" customWidth="1"/>
    <col min="1283" max="1283" width="10.625" style="739" customWidth="1"/>
    <col min="1284" max="1284" width="10.375" style="739" customWidth="1"/>
    <col min="1285" max="1285" width="57.25" style="739" bestFit="1" customWidth="1"/>
    <col min="1286" max="1286" width="7.125" style="739" customWidth="1"/>
    <col min="1287" max="1287" width="9.25" style="739" customWidth="1"/>
    <col min="1288" max="1288" width="9.25" style="739" bestFit="1" customWidth="1"/>
    <col min="1289" max="1289" width="11" style="739" customWidth="1"/>
    <col min="1290" max="1290" width="32.375" style="739" bestFit="1" customWidth="1"/>
    <col min="1291" max="1291" width="20.125" style="739" bestFit="1" customWidth="1"/>
    <col min="1292" max="1292" width="13.5" style="739" bestFit="1" customWidth="1"/>
    <col min="1293" max="1293" width="13.75" style="739" customWidth="1"/>
    <col min="1294" max="1294" width="14.625" style="739" bestFit="1" customWidth="1"/>
    <col min="1295" max="1295" width="13.25" style="739" customWidth="1"/>
    <col min="1296" max="1296" width="14.5" style="739" customWidth="1"/>
    <col min="1297" max="1297" width="15.625" style="739" customWidth="1"/>
    <col min="1298" max="1536" width="9" style="739"/>
    <col min="1537" max="1537" width="2.625" style="739" customWidth="1"/>
    <col min="1538" max="1538" width="20.75" style="739" customWidth="1"/>
    <col min="1539" max="1539" width="10.625" style="739" customWidth="1"/>
    <col min="1540" max="1540" width="10.375" style="739" customWidth="1"/>
    <col min="1541" max="1541" width="57.25" style="739" bestFit="1" customWidth="1"/>
    <col min="1542" max="1542" width="7.125" style="739" customWidth="1"/>
    <col min="1543" max="1543" width="9.25" style="739" customWidth="1"/>
    <col min="1544" max="1544" width="9.25" style="739" bestFit="1" customWidth="1"/>
    <col min="1545" max="1545" width="11" style="739" customWidth="1"/>
    <col min="1546" max="1546" width="32.375" style="739" bestFit="1" customWidth="1"/>
    <col min="1547" max="1547" width="20.125" style="739" bestFit="1" customWidth="1"/>
    <col min="1548" max="1548" width="13.5" style="739" bestFit="1" customWidth="1"/>
    <col min="1549" max="1549" width="13.75" style="739" customWidth="1"/>
    <col min="1550" max="1550" width="14.625" style="739" bestFit="1" customWidth="1"/>
    <col min="1551" max="1551" width="13.25" style="739" customWidth="1"/>
    <col min="1552" max="1552" width="14.5" style="739" customWidth="1"/>
    <col min="1553" max="1553" width="15.625" style="739" customWidth="1"/>
    <col min="1554" max="1792" width="9" style="739"/>
    <col min="1793" max="1793" width="2.625" style="739" customWidth="1"/>
    <col min="1794" max="1794" width="20.75" style="739" customWidth="1"/>
    <col min="1795" max="1795" width="10.625" style="739" customWidth="1"/>
    <col min="1796" max="1796" width="10.375" style="739" customWidth="1"/>
    <col min="1797" max="1797" width="57.25" style="739" bestFit="1" customWidth="1"/>
    <col min="1798" max="1798" width="7.125" style="739" customWidth="1"/>
    <col min="1799" max="1799" width="9.25" style="739" customWidth="1"/>
    <col min="1800" max="1800" width="9.25" style="739" bestFit="1" customWidth="1"/>
    <col min="1801" max="1801" width="11" style="739" customWidth="1"/>
    <col min="1802" max="1802" width="32.375" style="739" bestFit="1" customWidth="1"/>
    <col min="1803" max="1803" width="20.125" style="739" bestFit="1" customWidth="1"/>
    <col min="1804" max="1804" width="13.5" style="739" bestFit="1" customWidth="1"/>
    <col min="1805" max="1805" width="13.75" style="739" customWidth="1"/>
    <col min="1806" max="1806" width="14.625" style="739" bestFit="1" customWidth="1"/>
    <col min="1807" max="1807" width="13.25" style="739" customWidth="1"/>
    <col min="1808" max="1808" width="14.5" style="739" customWidth="1"/>
    <col min="1809" max="1809" width="15.625" style="739" customWidth="1"/>
    <col min="1810" max="2048" width="9" style="739"/>
    <col min="2049" max="2049" width="2.625" style="739" customWidth="1"/>
    <col min="2050" max="2050" width="20.75" style="739" customWidth="1"/>
    <col min="2051" max="2051" width="10.625" style="739" customWidth="1"/>
    <col min="2052" max="2052" width="10.375" style="739" customWidth="1"/>
    <col min="2053" max="2053" width="57.25" style="739" bestFit="1" customWidth="1"/>
    <col min="2054" max="2054" width="7.125" style="739" customWidth="1"/>
    <col min="2055" max="2055" width="9.25" style="739" customWidth="1"/>
    <col min="2056" max="2056" width="9.25" style="739" bestFit="1" customWidth="1"/>
    <col min="2057" max="2057" width="11" style="739" customWidth="1"/>
    <col min="2058" max="2058" width="32.375" style="739" bestFit="1" customWidth="1"/>
    <col min="2059" max="2059" width="20.125" style="739" bestFit="1" customWidth="1"/>
    <col min="2060" max="2060" width="13.5" style="739" bestFit="1" customWidth="1"/>
    <col min="2061" max="2061" width="13.75" style="739" customWidth="1"/>
    <col min="2062" max="2062" width="14.625" style="739" bestFit="1" customWidth="1"/>
    <col min="2063" max="2063" width="13.25" style="739" customWidth="1"/>
    <col min="2064" max="2064" width="14.5" style="739" customWidth="1"/>
    <col min="2065" max="2065" width="15.625" style="739" customWidth="1"/>
    <col min="2066" max="2304" width="9" style="739"/>
    <col min="2305" max="2305" width="2.625" style="739" customWidth="1"/>
    <col min="2306" max="2306" width="20.75" style="739" customWidth="1"/>
    <col min="2307" max="2307" width="10.625" style="739" customWidth="1"/>
    <col min="2308" max="2308" width="10.375" style="739" customWidth="1"/>
    <col min="2309" max="2309" width="57.25" style="739" bestFit="1" customWidth="1"/>
    <col min="2310" max="2310" width="7.125" style="739" customWidth="1"/>
    <col min="2311" max="2311" width="9.25" style="739" customWidth="1"/>
    <col min="2312" max="2312" width="9.25" style="739" bestFit="1" customWidth="1"/>
    <col min="2313" max="2313" width="11" style="739" customWidth="1"/>
    <col min="2314" max="2314" width="32.375" style="739" bestFit="1" customWidth="1"/>
    <col min="2315" max="2315" width="20.125" style="739" bestFit="1" customWidth="1"/>
    <col min="2316" max="2316" width="13.5" style="739" bestFit="1" customWidth="1"/>
    <col min="2317" max="2317" width="13.75" style="739" customWidth="1"/>
    <col min="2318" max="2318" width="14.625" style="739" bestFit="1" customWidth="1"/>
    <col min="2319" max="2319" width="13.25" style="739" customWidth="1"/>
    <col min="2320" max="2320" width="14.5" style="739" customWidth="1"/>
    <col min="2321" max="2321" width="15.625" style="739" customWidth="1"/>
    <col min="2322" max="2560" width="9" style="739"/>
    <col min="2561" max="2561" width="2.625" style="739" customWidth="1"/>
    <col min="2562" max="2562" width="20.75" style="739" customWidth="1"/>
    <col min="2563" max="2563" width="10.625" style="739" customWidth="1"/>
    <col min="2564" max="2564" width="10.375" style="739" customWidth="1"/>
    <col min="2565" max="2565" width="57.25" style="739" bestFit="1" customWidth="1"/>
    <col min="2566" max="2566" width="7.125" style="739" customWidth="1"/>
    <col min="2567" max="2567" width="9.25" style="739" customWidth="1"/>
    <col min="2568" max="2568" width="9.25" style="739" bestFit="1" customWidth="1"/>
    <col min="2569" max="2569" width="11" style="739" customWidth="1"/>
    <col min="2570" max="2570" width="32.375" style="739" bestFit="1" customWidth="1"/>
    <col min="2571" max="2571" width="20.125" style="739" bestFit="1" customWidth="1"/>
    <col min="2572" max="2572" width="13.5" style="739" bestFit="1" customWidth="1"/>
    <col min="2573" max="2573" width="13.75" style="739" customWidth="1"/>
    <col min="2574" max="2574" width="14.625" style="739" bestFit="1" customWidth="1"/>
    <col min="2575" max="2575" width="13.25" style="739" customWidth="1"/>
    <col min="2576" max="2576" width="14.5" style="739" customWidth="1"/>
    <col min="2577" max="2577" width="15.625" style="739" customWidth="1"/>
    <col min="2578" max="2816" width="9" style="739"/>
    <col min="2817" max="2817" width="2.625" style="739" customWidth="1"/>
    <col min="2818" max="2818" width="20.75" style="739" customWidth="1"/>
    <col min="2819" max="2819" width="10.625" style="739" customWidth="1"/>
    <col min="2820" max="2820" width="10.375" style="739" customWidth="1"/>
    <col min="2821" max="2821" width="57.25" style="739" bestFit="1" customWidth="1"/>
    <col min="2822" max="2822" width="7.125" style="739" customWidth="1"/>
    <col min="2823" max="2823" width="9.25" style="739" customWidth="1"/>
    <col min="2824" max="2824" width="9.25" style="739" bestFit="1" customWidth="1"/>
    <col min="2825" max="2825" width="11" style="739" customWidth="1"/>
    <col min="2826" max="2826" width="32.375" style="739" bestFit="1" customWidth="1"/>
    <col min="2827" max="2827" width="20.125" style="739" bestFit="1" customWidth="1"/>
    <col min="2828" max="2828" width="13.5" style="739" bestFit="1" customWidth="1"/>
    <col min="2829" max="2829" width="13.75" style="739" customWidth="1"/>
    <col min="2830" max="2830" width="14.625" style="739" bestFit="1" customWidth="1"/>
    <col min="2831" max="2831" width="13.25" style="739" customWidth="1"/>
    <col min="2832" max="2832" width="14.5" style="739" customWidth="1"/>
    <col min="2833" max="2833" width="15.625" style="739" customWidth="1"/>
    <col min="2834" max="3072" width="9" style="739"/>
    <col min="3073" max="3073" width="2.625" style="739" customWidth="1"/>
    <col min="3074" max="3074" width="20.75" style="739" customWidth="1"/>
    <col min="3075" max="3075" width="10.625" style="739" customWidth="1"/>
    <col min="3076" max="3076" width="10.375" style="739" customWidth="1"/>
    <col min="3077" max="3077" width="57.25" style="739" bestFit="1" customWidth="1"/>
    <col min="3078" max="3078" width="7.125" style="739" customWidth="1"/>
    <col min="3079" max="3079" width="9.25" style="739" customWidth="1"/>
    <col min="3080" max="3080" width="9.25" style="739" bestFit="1" customWidth="1"/>
    <col min="3081" max="3081" width="11" style="739" customWidth="1"/>
    <col min="3082" max="3082" width="32.375" style="739" bestFit="1" customWidth="1"/>
    <col min="3083" max="3083" width="20.125" style="739" bestFit="1" customWidth="1"/>
    <col min="3084" max="3084" width="13.5" style="739" bestFit="1" customWidth="1"/>
    <col min="3085" max="3085" width="13.75" style="739" customWidth="1"/>
    <col min="3086" max="3086" width="14.625" style="739" bestFit="1" customWidth="1"/>
    <col min="3087" max="3087" width="13.25" style="739" customWidth="1"/>
    <col min="3088" max="3088" width="14.5" style="739" customWidth="1"/>
    <col min="3089" max="3089" width="15.625" style="739" customWidth="1"/>
    <col min="3090" max="3328" width="9" style="739"/>
    <col min="3329" max="3329" width="2.625" style="739" customWidth="1"/>
    <col min="3330" max="3330" width="20.75" style="739" customWidth="1"/>
    <col min="3331" max="3331" width="10.625" style="739" customWidth="1"/>
    <col min="3332" max="3332" width="10.375" style="739" customWidth="1"/>
    <col min="3333" max="3333" width="57.25" style="739" bestFit="1" customWidth="1"/>
    <col min="3334" max="3334" width="7.125" style="739" customWidth="1"/>
    <col min="3335" max="3335" width="9.25" style="739" customWidth="1"/>
    <col min="3336" max="3336" width="9.25" style="739" bestFit="1" customWidth="1"/>
    <col min="3337" max="3337" width="11" style="739" customWidth="1"/>
    <col min="3338" max="3338" width="32.375" style="739" bestFit="1" customWidth="1"/>
    <col min="3339" max="3339" width="20.125" style="739" bestFit="1" customWidth="1"/>
    <col min="3340" max="3340" width="13.5" style="739" bestFit="1" customWidth="1"/>
    <col min="3341" max="3341" width="13.75" style="739" customWidth="1"/>
    <col min="3342" max="3342" width="14.625" style="739" bestFit="1" customWidth="1"/>
    <col min="3343" max="3343" width="13.25" style="739" customWidth="1"/>
    <col min="3344" max="3344" width="14.5" style="739" customWidth="1"/>
    <col min="3345" max="3345" width="15.625" style="739" customWidth="1"/>
    <col min="3346" max="3584" width="9" style="739"/>
    <col min="3585" max="3585" width="2.625" style="739" customWidth="1"/>
    <col min="3586" max="3586" width="20.75" style="739" customWidth="1"/>
    <col min="3587" max="3587" width="10.625" style="739" customWidth="1"/>
    <col min="3588" max="3588" width="10.375" style="739" customWidth="1"/>
    <col min="3589" max="3589" width="57.25" style="739" bestFit="1" customWidth="1"/>
    <col min="3590" max="3590" width="7.125" style="739" customWidth="1"/>
    <col min="3591" max="3591" width="9.25" style="739" customWidth="1"/>
    <col min="3592" max="3592" width="9.25" style="739" bestFit="1" customWidth="1"/>
    <col min="3593" max="3593" width="11" style="739" customWidth="1"/>
    <col min="3594" max="3594" width="32.375" style="739" bestFit="1" customWidth="1"/>
    <col min="3595" max="3595" width="20.125" style="739" bestFit="1" customWidth="1"/>
    <col min="3596" max="3596" width="13.5" style="739" bestFit="1" customWidth="1"/>
    <col min="3597" max="3597" width="13.75" style="739" customWidth="1"/>
    <col min="3598" max="3598" width="14.625" style="739" bestFit="1" customWidth="1"/>
    <col min="3599" max="3599" width="13.25" style="739" customWidth="1"/>
    <col min="3600" max="3600" width="14.5" style="739" customWidth="1"/>
    <col min="3601" max="3601" width="15.625" style="739" customWidth="1"/>
    <col min="3602" max="3840" width="9" style="739"/>
    <col min="3841" max="3841" width="2.625" style="739" customWidth="1"/>
    <col min="3842" max="3842" width="20.75" style="739" customWidth="1"/>
    <col min="3843" max="3843" width="10.625" style="739" customWidth="1"/>
    <col min="3844" max="3844" width="10.375" style="739" customWidth="1"/>
    <col min="3845" max="3845" width="57.25" style="739" bestFit="1" customWidth="1"/>
    <col min="3846" max="3846" width="7.125" style="739" customWidth="1"/>
    <col min="3847" max="3847" width="9.25" style="739" customWidth="1"/>
    <col min="3848" max="3848" width="9.25" style="739" bestFit="1" customWidth="1"/>
    <col min="3849" max="3849" width="11" style="739" customWidth="1"/>
    <col min="3850" max="3850" width="32.375" style="739" bestFit="1" customWidth="1"/>
    <col min="3851" max="3851" width="20.125" style="739" bestFit="1" customWidth="1"/>
    <col min="3852" max="3852" width="13.5" style="739" bestFit="1" customWidth="1"/>
    <col min="3853" max="3853" width="13.75" style="739" customWidth="1"/>
    <col min="3854" max="3854" width="14.625" style="739" bestFit="1" customWidth="1"/>
    <col min="3855" max="3855" width="13.25" style="739" customWidth="1"/>
    <col min="3856" max="3856" width="14.5" style="739" customWidth="1"/>
    <col min="3857" max="3857" width="15.625" style="739" customWidth="1"/>
    <col min="3858" max="4096" width="9" style="739"/>
    <col min="4097" max="4097" width="2.625" style="739" customWidth="1"/>
    <col min="4098" max="4098" width="20.75" style="739" customWidth="1"/>
    <col min="4099" max="4099" width="10.625" style="739" customWidth="1"/>
    <col min="4100" max="4100" width="10.375" style="739" customWidth="1"/>
    <col min="4101" max="4101" width="57.25" style="739" bestFit="1" customWidth="1"/>
    <col min="4102" max="4102" width="7.125" style="739" customWidth="1"/>
    <col min="4103" max="4103" width="9.25" style="739" customWidth="1"/>
    <col min="4104" max="4104" width="9.25" style="739" bestFit="1" customWidth="1"/>
    <col min="4105" max="4105" width="11" style="739" customWidth="1"/>
    <col min="4106" max="4106" width="32.375" style="739" bestFit="1" customWidth="1"/>
    <col min="4107" max="4107" width="20.125" style="739" bestFit="1" customWidth="1"/>
    <col min="4108" max="4108" width="13.5" style="739" bestFit="1" customWidth="1"/>
    <col min="4109" max="4109" width="13.75" style="739" customWidth="1"/>
    <col min="4110" max="4110" width="14.625" style="739" bestFit="1" customWidth="1"/>
    <col min="4111" max="4111" width="13.25" style="739" customWidth="1"/>
    <col min="4112" max="4112" width="14.5" style="739" customWidth="1"/>
    <col min="4113" max="4113" width="15.625" style="739" customWidth="1"/>
    <col min="4114" max="4352" width="9" style="739"/>
    <col min="4353" max="4353" width="2.625" style="739" customWidth="1"/>
    <col min="4354" max="4354" width="20.75" style="739" customWidth="1"/>
    <col min="4355" max="4355" width="10.625" style="739" customWidth="1"/>
    <col min="4356" max="4356" width="10.375" style="739" customWidth="1"/>
    <col min="4357" max="4357" width="57.25" style="739" bestFit="1" customWidth="1"/>
    <col min="4358" max="4358" width="7.125" style="739" customWidth="1"/>
    <col min="4359" max="4359" width="9.25" style="739" customWidth="1"/>
    <col min="4360" max="4360" width="9.25" style="739" bestFit="1" customWidth="1"/>
    <col min="4361" max="4361" width="11" style="739" customWidth="1"/>
    <col min="4362" max="4362" width="32.375" style="739" bestFit="1" customWidth="1"/>
    <col min="4363" max="4363" width="20.125" style="739" bestFit="1" customWidth="1"/>
    <col min="4364" max="4364" width="13.5" style="739" bestFit="1" customWidth="1"/>
    <col min="4365" max="4365" width="13.75" style="739" customWidth="1"/>
    <col min="4366" max="4366" width="14.625" style="739" bestFit="1" customWidth="1"/>
    <col min="4367" max="4367" width="13.25" style="739" customWidth="1"/>
    <col min="4368" max="4368" width="14.5" style="739" customWidth="1"/>
    <col min="4369" max="4369" width="15.625" style="739" customWidth="1"/>
    <col min="4370" max="4608" width="9" style="739"/>
    <col min="4609" max="4609" width="2.625" style="739" customWidth="1"/>
    <col min="4610" max="4610" width="20.75" style="739" customWidth="1"/>
    <col min="4611" max="4611" width="10.625" style="739" customWidth="1"/>
    <col min="4612" max="4612" width="10.375" style="739" customWidth="1"/>
    <col min="4613" max="4613" width="57.25" style="739" bestFit="1" customWidth="1"/>
    <col min="4614" max="4614" width="7.125" style="739" customWidth="1"/>
    <col min="4615" max="4615" width="9.25" style="739" customWidth="1"/>
    <col min="4616" max="4616" width="9.25" style="739" bestFit="1" customWidth="1"/>
    <col min="4617" max="4617" width="11" style="739" customWidth="1"/>
    <col min="4618" max="4618" width="32.375" style="739" bestFit="1" customWidth="1"/>
    <col min="4619" max="4619" width="20.125" style="739" bestFit="1" customWidth="1"/>
    <col min="4620" max="4620" width="13.5" style="739" bestFit="1" customWidth="1"/>
    <col min="4621" max="4621" width="13.75" style="739" customWidth="1"/>
    <col min="4622" max="4622" width="14.625" style="739" bestFit="1" customWidth="1"/>
    <col min="4623" max="4623" width="13.25" style="739" customWidth="1"/>
    <col min="4624" max="4624" width="14.5" style="739" customWidth="1"/>
    <col min="4625" max="4625" width="15.625" style="739" customWidth="1"/>
    <col min="4626" max="4864" width="9" style="739"/>
    <col min="4865" max="4865" width="2.625" style="739" customWidth="1"/>
    <col min="4866" max="4866" width="20.75" style="739" customWidth="1"/>
    <col min="4867" max="4867" width="10.625" style="739" customWidth="1"/>
    <col min="4868" max="4868" width="10.375" style="739" customWidth="1"/>
    <col min="4869" max="4869" width="57.25" style="739" bestFit="1" customWidth="1"/>
    <col min="4870" max="4870" width="7.125" style="739" customWidth="1"/>
    <col min="4871" max="4871" width="9.25" style="739" customWidth="1"/>
    <col min="4872" max="4872" width="9.25" style="739" bestFit="1" customWidth="1"/>
    <col min="4873" max="4873" width="11" style="739" customWidth="1"/>
    <col min="4874" max="4874" width="32.375" style="739" bestFit="1" customWidth="1"/>
    <col min="4875" max="4875" width="20.125" style="739" bestFit="1" customWidth="1"/>
    <col min="4876" max="4876" width="13.5" style="739" bestFit="1" customWidth="1"/>
    <col min="4877" max="4877" width="13.75" style="739" customWidth="1"/>
    <col min="4878" max="4878" width="14.625" style="739" bestFit="1" customWidth="1"/>
    <col min="4879" max="4879" width="13.25" style="739" customWidth="1"/>
    <col min="4880" max="4880" width="14.5" style="739" customWidth="1"/>
    <col min="4881" max="4881" width="15.625" style="739" customWidth="1"/>
    <col min="4882" max="5120" width="9" style="739"/>
    <col min="5121" max="5121" width="2.625" style="739" customWidth="1"/>
    <col min="5122" max="5122" width="20.75" style="739" customWidth="1"/>
    <col min="5123" max="5123" width="10.625" style="739" customWidth="1"/>
    <col min="5124" max="5124" width="10.375" style="739" customWidth="1"/>
    <col min="5125" max="5125" width="57.25" style="739" bestFit="1" customWidth="1"/>
    <col min="5126" max="5126" width="7.125" style="739" customWidth="1"/>
    <col min="5127" max="5127" width="9.25" style="739" customWidth="1"/>
    <col min="5128" max="5128" width="9.25" style="739" bestFit="1" customWidth="1"/>
    <col min="5129" max="5129" width="11" style="739" customWidth="1"/>
    <col min="5130" max="5130" width="32.375" style="739" bestFit="1" customWidth="1"/>
    <col min="5131" max="5131" width="20.125" style="739" bestFit="1" customWidth="1"/>
    <col min="5132" max="5132" width="13.5" style="739" bestFit="1" customWidth="1"/>
    <col min="5133" max="5133" width="13.75" style="739" customWidth="1"/>
    <col min="5134" max="5134" width="14.625" style="739" bestFit="1" customWidth="1"/>
    <col min="5135" max="5135" width="13.25" style="739" customWidth="1"/>
    <col min="5136" max="5136" width="14.5" style="739" customWidth="1"/>
    <col min="5137" max="5137" width="15.625" style="739" customWidth="1"/>
    <col min="5138" max="5376" width="9" style="739"/>
    <col min="5377" max="5377" width="2.625" style="739" customWidth="1"/>
    <col min="5378" max="5378" width="20.75" style="739" customWidth="1"/>
    <col min="5379" max="5379" width="10.625" style="739" customWidth="1"/>
    <col min="5380" max="5380" width="10.375" style="739" customWidth="1"/>
    <col min="5381" max="5381" width="57.25" style="739" bestFit="1" customWidth="1"/>
    <col min="5382" max="5382" width="7.125" style="739" customWidth="1"/>
    <col min="5383" max="5383" width="9.25" style="739" customWidth="1"/>
    <col min="5384" max="5384" width="9.25" style="739" bestFit="1" customWidth="1"/>
    <col min="5385" max="5385" width="11" style="739" customWidth="1"/>
    <col min="5386" max="5386" width="32.375" style="739" bestFit="1" customWidth="1"/>
    <col min="5387" max="5387" width="20.125" style="739" bestFit="1" customWidth="1"/>
    <col min="5388" max="5388" width="13.5" style="739" bestFit="1" customWidth="1"/>
    <col min="5389" max="5389" width="13.75" style="739" customWidth="1"/>
    <col min="5390" max="5390" width="14.625" style="739" bestFit="1" customWidth="1"/>
    <col min="5391" max="5391" width="13.25" style="739" customWidth="1"/>
    <col min="5392" max="5392" width="14.5" style="739" customWidth="1"/>
    <col min="5393" max="5393" width="15.625" style="739" customWidth="1"/>
    <col min="5394" max="5632" width="9" style="739"/>
    <col min="5633" max="5633" width="2.625" style="739" customWidth="1"/>
    <col min="5634" max="5634" width="20.75" style="739" customWidth="1"/>
    <col min="5635" max="5635" width="10.625" style="739" customWidth="1"/>
    <col min="5636" max="5636" width="10.375" style="739" customWidth="1"/>
    <col min="5637" max="5637" width="57.25" style="739" bestFit="1" customWidth="1"/>
    <col min="5638" max="5638" width="7.125" style="739" customWidth="1"/>
    <col min="5639" max="5639" width="9.25" style="739" customWidth="1"/>
    <col min="5640" max="5640" width="9.25" style="739" bestFit="1" customWidth="1"/>
    <col min="5641" max="5641" width="11" style="739" customWidth="1"/>
    <col min="5642" max="5642" width="32.375" style="739" bestFit="1" customWidth="1"/>
    <col min="5643" max="5643" width="20.125" style="739" bestFit="1" customWidth="1"/>
    <col min="5644" max="5644" width="13.5" style="739" bestFit="1" customWidth="1"/>
    <col min="5645" max="5645" width="13.75" style="739" customWidth="1"/>
    <col min="5646" max="5646" width="14.625" style="739" bestFit="1" customWidth="1"/>
    <col min="5647" max="5647" width="13.25" style="739" customWidth="1"/>
    <col min="5648" max="5648" width="14.5" style="739" customWidth="1"/>
    <col min="5649" max="5649" width="15.625" style="739" customWidth="1"/>
    <col min="5650" max="5888" width="9" style="739"/>
    <col min="5889" max="5889" width="2.625" style="739" customWidth="1"/>
    <col min="5890" max="5890" width="20.75" style="739" customWidth="1"/>
    <col min="5891" max="5891" width="10.625" style="739" customWidth="1"/>
    <col min="5892" max="5892" width="10.375" style="739" customWidth="1"/>
    <col min="5893" max="5893" width="57.25" style="739" bestFit="1" customWidth="1"/>
    <col min="5894" max="5894" width="7.125" style="739" customWidth="1"/>
    <col min="5895" max="5895" width="9.25" style="739" customWidth="1"/>
    <col min="5896" max="5896" width="9.25" style="739" bestFit="1" customWidth="1"/>
    <col min="5897" max="5897" width="11" style="739" customWidth="1"/>
    <col min="5898" max="5898" width="32.375" style="739" bestFit="1" customWidth="1"/>
    <col min="5899" max="5899" width="20.125" style="739" bestFit="1" customWidth="1"/>
    <col min="5900" max="5900" width="13.5" style="739" bestFit="1" customWidth="1"/>
    <col min="5901" max="5901" width="13.75" style="739" customWidth="1"/>
    <col min="5902" max="5902" width="14.625" style="739" bestFit="1" customWidth="1"/>
    <col min="5903" max="5903" width="13.25" style="739" customWidth="1"/>
    <col min="5904" max="5904" width="14.5" style="739" customWidth="1"/>
    <col min="5905" max="5905" width="15.625" style="739" customWidth="1"/>
    <col min="5906" max="6144" width="9" style="739"/>
    <col min="6145" max="6145" width="2.625" style="739" customWidth="1"/>
    <col min="6146" max="6146" width="20.75" style="739" customWidth="1"/>
    <col min="6147" max="6147" width="10.625" style="739" customWidth="1"/>
    <col min="6148" max="6148" width="10.375" style="739" customWidth="1"/>
    <col min="6149" max="6149" width="57.25" style="739" bestFit="1" customWidth="1"/>
    <col min="6150" max="6150" width="7.125" style="739" customWidth="1"/>
    <col min="6151" max="6151" width="9.25" style="739" customWidth="1"/>
    <col min="6152" max="6152" width="9.25" style="739" bestFit="1" customWidth="1"/>
    <col min="6153" max="6153" width="11" style="739" customWidth="1"/>
    <col min="6154" max="6154" width="32.375" style="739" bestFit="1" customWidth="1"/>
    <col min="6155" max="6155" width="20.125" style="739" bestFit="1" customWidth="1"/>
    <col min="6156" max="6156" width="13.5" style="739" bestFit="1" customWidth="1"/>
    <col min="6157" max="6157" width="13.75" style="739" customWidth="1"/>
    <col min="6158" max="6158" width="14.625" style="739" bestFit="1" customWidth="1"/>
    <col min="6159" max="6159" width="13.25" style="739" customWidth="1"/>
    <col min="6160" max="6160" width="14.5" style="739" customWidth="1"/>
    <col min="6161" max="6161" width="15.625" style="739" customWidth="1"/>
    <col min="6162" max="6400" width="9" style="739"/>
    <col min="6401" max="6401" width="2.625" style="739" customWidth="1"/>
    <col min="6402" max="6402" width="20.75" style="739" customWidth="1"/>
    <col min="6403" max="6403" width="10.625" style="739" customWidth="1"/>
    <col min="6404" max="6404" width="10.375" style="739" customWidth="1"/>
    <col min="6405" max="6405" width="57.25" style="739" bestFit="1" customWidth="1"/>
    <col min="6406" max="6406" width="7.125" style="739" customWidth="1"/>
    <col min="6407" max="6407" width="9.25" style="739" customWidth="1"/>
    <col min="6408" max="6408" width="9.25" style="739" bestFit="1" customWidth="1"/>
    <col min="6409" max="6409" width="11" style="739" customWidth="1"/>
    <col min="6410" max="6410" width="32.375" style="739" bestFit="1" customWidth="1"/>
    <col min="6411" max="6411" width="20.125" style="739" bestFit="1" customWidth="1"/>
    <col min="6412" max="6412" width="13.5" style="739" bestFit="1" customWidth="1"/>
    <col min="6413" max="6413" width="13.75" style="739" customWidth="1"/>
    <col min="6414" max="6414" width="14.625" style="739" bestFit="1" customWidth="1"/>
    <col min="6415" max="6415" width="13.25" style="739" customWidth="1"/>
    <col min="6416" max="6416" width="14.5" style="739" customWidth="1"/>
    <col min="6417" max="6417" width="15.625" style="739" customWidth="1"/>
    <col min="6418" max="6656" width="9" style="739"/>
    <col min="6657" max="6657" width="2.625" style="739" customWidth="1"/>
    <col min="6658" max="6658" width="20.75" style="739" customWidth="1"/>
    <col min="6659" max="6659" width="10.625" style="739" customWidth="1"/>
    <col min="6660" max="6660" width="10.375" style="739" customWidth="1"/>
    <col min="6661" max="6661" width="57.25" style="739" bestFit="1" customWidth="1"/>
    <col min="6662" max="6662" width="7.125" style="739" customWidth="1"/>
    <col min="6663" max="6663" width="9.25" style="739" customWidth="1"/>
    <col min="6664" max="6664" width="9.25" style="739" bestFit="1" customWidth="1"/>
    <col min="6665" max="6665" width="11" style="739" customWidth="1"/>
    <col min="6666" max="6666" width="32.375" style="739" bestFit="1" customWidth="1"/>
    <col min="6667" max="6667" width="20.125" style="739" bestFit="1" customWidth="1"/>
    <col min="6668" max="6668" width="13.5" style="739" bestFit="1" customWidth="1"/>
    <col min="6669" max="6669" width="13.75" style="739" customWidth="1"/>
    <col min="6670" max="6670" width="14.625" style="739" bestFit="1" customWidth="1"/>
    <col min="6671" max="6671" width="13.25" style="739" customWidth="1"/>
    <col min="6672" max="6672" width="14.5" style="739" customWidth="1"/>
    <col min="6673" max="6673" width="15.625" style="739" customWidth="1"/>
    <col min="6674" max="6912" width="9" style="739"/>
    <col min="6913" max="6913" width="2.625" style="739" customWidth="1"/>
    <col min="6914" max="6914" width="20.75" style="739" customWidth="1"/>
    <col min="6915" max="6915" width="10.625" style="739" customWidth="1"/>
    <col min="6916" max="6916" width="10.375" style="739" customWidth="1"/>
    <col min="6917" max="6917" width="57.25" style="739" bestFit="1" customWidth="1"/>
    <col min="6918" max="6918" width="7.125" style="739" customWidth="1"/>
    <col min="6919" max="6919" width="9.25" style="739" customWidth="1"/>
    <col min="6920" max="6920" width="9.25" style="739" bestFit="1" customWidth="1"/>
    <col min="6921" max="6921" width="11" style="739" customWidth="1"/>
    <col min="6922" max="6922" width="32.375" style="739" bestFit="1" customWidth="1"/>
    <col min="6923" max="6923" width="20.125" style="739" bestFit="1" customWidth="1"/>
    <col min="6924" max="6924" width="13.5" style="739" bestFit="1" customWidth="1"/>
    <col min="6925" max="6925" width="13.75" style="739" customWidth="1"/>
    <col min="6926" max="6926" width="14.625" style="739" bestFit="1" customWidth="1"/>
    <col min="6927" max="6927" width="13.25" style="739" customWidth="1"/>
    <col min="6928" max="6928" width="14.5" style="739" customWidth="1"/>
    <col min="6929" max="6929" width="15.625" style="739" customWidth="1"/>
    <col min="6930" max="7168" width="9" style="739"/>
    <col min="7169" max="7169" width="2.625" style="739" customWidth="1"/>
    <col min="7170" max="7170" width="20.75" style="739" customWidth="1"/>
    <col min="7171" max="7171" width="10.625" style="739" customWidth="1"/>
    <col min="7172" max="7172" width="10.375" style="739" customWidth="1"/>
    <col min="7173" max="7173" width="57.25" style="739" bestFit="1" customWidth="1"/>
    <col min="7174" max="7174" width="7.125" style="739" customWidth="1"/>
    <col min="7175" max="7175" width="9.25" style="739" customWidth="1"/>
    <col min="7176" max="7176" width="9.25" style="739" bestFit="1" customWidth="1"/>
    <col min="7177" max="7177" width="11" style="739" customWidth="1"/>
    <col min="7178" max="7178" width="32.375" style="739" bestFit="1" customWidth="1"/>
    <col min="7179" max="7179" width="20.125" style="739" bestFit="1" customWidth="1"/>
    <col min="7180" max="7180" width="13.5" style="739" bestFit="1" customWidth="1"/>
    <col min="7181" max="7181" width="13.75" style="739" customWidth="1"/>
    <col min="7182" max="7182" width="14.625" style="739" bestFit="1" customWidth="1"/>
    <col min="7183" max="7183" width="13.25" style="739" customWidth="1"/>
    <col min="7184" max="7184" width="14.5" style="739" customWidth="1"/>
    <col min="7185" max="7185" width="15.625" style="739" customWidth="1"/>
    <col min="7186" max="7424" width="9" style="739"/>
    <col min="7425" max="7425" width="2.625" style="739" customWidth="1"/>
    <col min="7426" max="7426" width="20.75" style="739" customWidth="1"/>
    <col min="7427" max="7427" width="10.625" style="739" customWidth="1"/>
    <col min="7428" max="7428" width="10.375" style="739" customWidth="1"/>
    <col min="7429" max="7429" width="57.25" style="739" bestFit="1" customWidth="1"/>
    <col min="7430" max="7430" width="7.125" style="739" customWidth="1"/>
    <col min="7431" max="7431" width="9.25" style="739" customWidth="1"/>
    <col min="7432" max="7432" width="9.25" style="739" bestFit="1" customWidth="1"/>
    <col min="7433" max="7433" width="11" style="739" customWidth="1"/>
    <col min="7434" max="7434" width="32.375" style="739" bestFit="1" customWidth="1"/>
    <col min="7435" max="7435" width="20.125" style="739" bestFit="1" customWidth="1"/>
    <col min="7436" max="7436" width="13.5" style="739" bestFit="1" customWidth="1"/>
    <col min="7437" max="7437" width="13.75" style="739" customWidth="1"/>
    <col min="7438" max="7438" width="14.625" style="739" bestFit="1" customWidth="1"/>
    <col min="7439" max="7439" width="13.25" style="739" customWidth="1"/>
    <col min="7440" max="7440" width="14.5" style="739" customWidth="1"/>
    <col min="7441" max="7441" width="15.625" style="739" customWidth="1"/>
    <col min="7442" max="7680" width="9" style="739"/>
    <col min="7681" max="7681" width="2.625" style="739" customWidth="1"/>
    <col min="7682" max="7682" width="20.75" style="739" customWidth="1"/>
    <col min="7683" max="7683" width="10.625" style="739" customWidth="1"/>
    <col min="7684" max="7684" width="10.375" style="739" customWidth="1"/>
    <col min="7685" max="7685" width="57.25" style="739" bestFit="1" customWidth="1"/>
    <col min="7686" max="7686" width="7.125" style="739" customWidth="1"/>
    <col min="7687" max="7687" width="9.25" style="739" customWidth="1"/>
    <col min="7688" max="7688" width="9.25" style="739" bestFit="1" customWidth="1"/>
    <col min="7689" max="7689" width="11" style="739" customWidth="1"/>
    <col min="7690" max="7690" width="32.375" style="739" bestFit="1" customWidth="1"/>
    <col min="7691" max="7691" width="20.125" style="739" bestFit="1" customWidth="1"/>
    <col min="7692" max="7692" width="13.5" style="739" bestFit="1" customWidth="1"/>
    <col min="7693" max="7693" width="13.75" style="739" customWidth="1"/>
    <col min="7694" max="7694" width="14.625" style="739" bestFit="1" customWidth="1"/>
    <col min="7695" max="7695" width="13.25" style="739" customWidth="1"/>
    <col min="7696" max="7696" width="14.5" style="739" customWidth="1"/>
    <col min="7697" max="7697" width="15.625" style="739" customWidth="1"/>
    <col min="7698" max="7936" width="9" style="739"/>
    <col min="7937" max="7937" width="2.625" style="739" customWidth="1"/>
    <col min="7938" max="7938" width="20.75" style="739" customWidth="1"/>
    <col min="7939" max="7939" width="10.625" style="739" customWidth="1"/>
    <col min="7940" max="7940" width="10.375" style="739" customWidth="1"/>
    <col min="7941" max="7941" width="57.25" style="739" bestFit="1" customWidth="1"/>
    <col min="7942" max="7942" width="7.125" style="739" customWidth="1"/>
    <col min="7943" max="7943" width="9.25" style="739" customWidth="1"/>
    <col min="7944" max="7944" width="9.25" style="739" bestFit="1" customWidth="1"/>
    <col min="7945" max="7945" width="11" style="739" customWidth="1"/>
    <col min="7946" max="7946" width="32.375" style="739" bestFit="1" customWidth="1"/>
    <col min="7947" max="7947" width="20.125" style="739" bestFit="1" customWidth="1"/>
    <col min="7948" max="7948" width="13.5" style="739" bestFit="1" customWidth="1"/>
    <col min="7949" max="7949" width="13.75" style="739" customWidth="1"/>
    <col min="7950" max="7950" width="14.625" style="739" bestFit="1" customWidth="1"/>
    <col min="7951" max="7951" width="13.25" style="739" customWidth="1"/>
    <col min="7952" max="7952" width="14.5" style="739" customWidth="1"/>
    <col min="7953" max="7953" width="15.625" style="739" customWidth="1"/>
    <col min="7954" max="8192" width="9" style="739"/>
    <col min="8193" max="8193" width="2.625" style="739" customWidth="1"/>
    <col min="8194" max="8194" width="20.75" style="739" customWidth="1"/>
    <col min="8195" max="8195" width="10.625" style="739" customWidth="1"/>
    <col min="8196" max="8196" width="10.375" style="739" customWidth="1"/>
    <col min="8197" max="8197" width="57.25" style="739" bestFit="1" customWidth="1"/>
    <col min="8198" max="8198" width="7.125" style="739" customWidth="1"/>
    <col min="8199" max="8199" width="9.25" style="739" customWidth="1"/>
    <col min="8200" max="8200" width="9.25" style="739" bestFit="1" customWidth="1"/>
    <col min="8201" max="8201" width="11" style="739" customWidth="1"/>
    <col min="8202" max="8202" width="32.375" style="739" bestFit="1" customWidth="1"/>
    <col min="8203" max="8203" width="20.125" style="739" bestFit="1" customWidth="1"/>
    <col min="8204" max="8204" width="13.5" style="739" bestFit="1" customWidth="1"/>
    <col min="8205" max="8205" width="13.75" style="739" customWidth="1"/>
    <col min="8206" max="8206" width="14.625" style="739" bestFit="1" customWidth="1"/>
    <col min="8207" max="8207" width="13.25" style="739" customWidth="1"/>
    <col min="8208" max="8208" width="14.5" style="739" customWidth="1"/>
    <col min="8209" max="8209" width="15.625" style="739" customWidth="1"/>
    <col min="8210" max="8448" width="9" style="739"/>
    <col min="8449" max="8449" width="2.625" style="739" customWidth="1"/>
    <col min="8450" max="8450" width="20.75" style="739" customWidth="1"/>
    <col min="8451" max="8451" width="10.625" style="739" customWidth="1"/>
    <col min="8452" max="8452" width="10.375" style="739" customWidth="1"/>
    <col min="8453" max="8453" width="57.25" style="739" bestFit="1" customWidth="1"/>
    <col min="8454" max="8454" width="7.125" style="739" customWidth="1"/>
    <col min="8455" max="8455" width="9.25" style="739" customWidth="1"/>
    <col min="8456" max="8456" width="9.25" style="739" bestFit="1" customWidth="1"/>
    <col min="8457" max="8457" width="11" style="739" customWidth="1"/>
    <col min="8458" max="8458" width="32.375" style="739" bestFit="1" customWidth="1"/>
    <col min="8459" max="8459" width="20.125" style="739" bestFit="1" customWidth="1"/>
    <col min="8460" max="8460" width="13.5" style="739" bestFit="1" customWidth="1"/>
    <col min="8461" max="8461" width="13.75" style="739" customWidth="1"/>
    <col min="8462" max="8462" width="14.625" style="739" bestFit="1" customWidth="1"/>
    <col min="8463" max="8463" width="13.25" style="739" customWidth="1"/>
    <col min="8464" max="8464" width="14.5" style="739" customWidth="1"/>
    <col min="8465" max="8465" width="15.625" style="739" customWidth="1"/>
    <col min="8466" max="8704" width="9" style="739"/>
    <col min="8705" max="8705" width="2.625" style="739" customWidth="1"/>
    <col min="8706" max="8706" width="20.75" style="739" customWidth="1"/>
    <col min="8707" max="8707" width="10.625" style="739" customWidth="1"/>
    <col min="8708" max="8708" width="10.375" style="739" customWidth="1"/>
    <col min="8709" max="8709" width="57.25" style="739" bestFit="1" customWidth="1"/>
    <col min="8710" max="8710" width="7.125" style="739" customWidth="1"/>
    <col min="8711" max="8711" width="9.25" style="739" customWidth="1"/>
    <col min="8712" max="8712" width="9.25" style="739" bestFit="1" customWidth="1"/>
    <col min="8713" max="8713" width="11" style="739" customWidth="1"/>
    <col min="8714" max="8714" width="32.375" style="739" bestFit="1" customWidth="1"/>
    <col min="8715" max="8715" width="20.125" style="739" bestFit="1" customWidth="1"/>
    <col min="8716" max="8716" width="13.5" style="739" bestFit="1" customWidth="1"/>
    <col min="8717" max="8717" width="13.75" style="739" customWidth="1"/>
    <col min="8718" max="8718" width="14.625" style="739" bestFit="1" customWidth="1"/>
    <col min="8719" max="8719" width="13.25" style="739" customWidth="1"/>
    <col min="8720" max="8720" width="14.5" style="739" customWidth="1"/>
    <col min="8721" max="8721" width="15.625" style="739" customWidth="1"/>
    <col min="8722" max="8960" width="9" style="739"/>
    <col min="8961" max="8961" width="2.625" style="739" customWidth="1"/>
    <col min="8962" max="8962" width="20.75" style="739" customWidth="1"/>
    <col min="8963" max="8963" width="10.625" style="739" customWidth="1"/>
    <col min="8964" max="8964" width="10.375" style="739" customWidth="1"/>
    <col min="8965" max="8965" width="57.25" style="739" bestFit="1" customWidth="1"/>
    <col min="8966" max="8966" width="7.125" style="739" customWidth="1"/>
    <col min="8967" max="8967" width="9.25" style="739" customWidth="1"/>
    <col min="8968" max="8968" width="9.25" style="739" bestFit="1" customWidth="1"/>
    <col min="8969" max="8969" width="11" style="739" customWidth="1"/>
    <col min="8970" max="8970" width="32.375" style="739" bestFit="1" customWidth="1"/>
    <col min="8971" max="8971" width="20.125" style="739" bestFit="1" customWidth="1"/>
    <col min="8972" max="8972" width="13.5" style="739" bestFit="1" customWidth="1"/>
    <col min="8973" max="8973" width="13.75" style="739" customWidth="1"/>
    <col min="8974" max="8974" width="14.625" style="739" bestFit="1" customWidth="1"/>
    <col min="8975" max="8975" width="13.25" style="739" customWidth="1"/>
    <col min="8976" max="8976" width="14.5" style="739" customWidth="1"/>
    <col min="8977" max="8977" width="15.625" style="739" customWidth="1"/>
    <col min="8978" max="9216" width="9" style="739"/>
    <col min="9217" max="9217" width="2.625" style="739" customWidth="1"/>
    <col min="9218" max="9218" width="20.75" style="739" customWidth="1"/>
    <col min="9219" max="9219" width="10.625" style="739" customWidth="1"/>
    <col min="9220" max="9220" width="10.375" style="739" customWidth="1"/>
    <col min="9221" max="9221" width="57.25" style="739" bestFit="1" customWidth="1"/>
    <col min="9222" max="9222" width="7.125" style="739" customWidth="1"/>
    <col min="9223" max="9223" width="9.25" style="739" customWidth="1"/>
    <col min="9224" max="9224" width="9.25" style="739" bestFit="1" customWidth="1"/>
    <col min="9225" max="9225" width="11" style="739" customWidth="1"/>
    <col min="9226" max="9226" width="32.375" style="739" bestFit="1" customWidth="1"/>
    <col min="9227" max="9227" width="20.125" style="739" bestFit="1" customWidth="1"/>
    <col min="9228" max="9228" width="13.5" style="739" bestFit="1" customWidth="1"/>
    <col min="9229" max="9229" width="13.75" style="739" customWidth="1"/>
    <col min="9230" max="9230" width="14.625" style="739" bestFit="1" customWidth="1"/>
    <col min="9231" max="9231" width="13.25" style="739" customWidth="1"/>
    <col min="9232" max="9232" width="14.5" style="739" customWidth="1"/>
    <col min="9233" max="9233" width="15.625" style="739" customWidth="1"/>
    <col min="9234" max="9472" width="9" style="739"/>
    <col min="9473" max="9473" width="2.625" style="739" customWidth="1"/>
    <col min="9474" max="9474" width="20.75" style="739" customWidth="1"/>
    <col min="9475" max="9475" width="10.625" style="739" customWidth="1"/>
    <col min="9476" max="9476" width="10.375" style="739" customWidth="1"/>
    <col min="9477" max="9477" width="57.25" style="739" bestFit="1" customWidth="1"/>
    <col min="9478" max="9478" width="7.125" style="739" customWidth="1"/>
    <col min="9479" max="9479" width="9.25" style="739" customWidth="1"/>
    <col min="9480" max="9480" width="9.25" style="739" bestFit="1" customWidth="1"/>
    <col min="9481" max="9481" width="11" style="739" customWidth="1"/>
    <col min="9482" max="9482" width="32.375" style="739" bestFit="1" customWidth="1"/>
    <col min="9483" max="9483" width="20.125" style="739" bestFit="1" customWidth="1"/>
    <col min="9484" max="9484" width="13.5" style="739" bestFit="1" customWidth="1"/>
    <col min="9485" max="9485" width="13.75" style="739" customWidth="1"/>
    <col min="9486" max="9486" width="14.625" style="739" bestFit="1" customWidth="1"/>
    <col min="9487" max="9487" width="13.25" style="739" customWidth="1"/>
    <col min="9488" max="9488" width="14.5" style="739" customWidth="1"/>
    <col min="9489" max="9489" width="15.625" style="739" customWidth="1"/>
    <col min="9490" max="9728" width="9" style="739"/>
    <col min="9729" max="9729" width="2.625" style="739" customWidth="1"/>
    <col min="9730" max="9730" width="20.75" style="739" customWidth="1"/>
    <col min="9731" max="9731" width="10.625" style="739" customWidth="1"/>
    <col min="9732" max="9732" width="10.375" style="739" customWidth="1"/>
    <col min="9733" max="9733" width="57.25" style="739" bestFit="1" customWidth="1"/>
    <col min="9734" max="9734" width="7.125" style="739" customWidth="1"/>
    <col min="9735" max="9735" width="9.25" style="739" customWidth="1"/>
    <col min="9736" max="9736" width="9.25" style="739" bestFit="1" customWidth="1"/>
    <col min="9737" max="9737" width="11" style="739" customWidth="1"/>
    <col min="9738" max="9738" width="32.375" style="739" bestFit="1" customWidth="1"/>
    <col min="9739" max="9739" width="20.125" style="739" bestFit="1" customWidth="1"/>
    <col min="9740" max="9740" width="13.5" style="739" bestFit="1" customWidth="1"/>
    <col min="9741" max="9741" width="13.75" style="739" customWidth="1"/>
    <col min="9742" max="9742" width="14.625" style="739" bestFit="1" customWidth="1"/>
    <col min="9743" max="9743" width="13.25" style="739" customWidth="1"/>
    <col min="9744" max="9744" width="14.5" style="739" customWidth="1"/>
    <col min="9745" max="9745" width="15.625" style="739" customWidth="1"/>
    <col min="9746" max="9984" width="9" style="739"/>
    <col min="9985" max="9985" width="2.625" style="739" customWidth="1"/>
    <col min="9986" max="9986" width="20.75" style="739" customWidth="1"/>
    <col min="9987" max="9987" width="10.625" style="739" customWidth="1"/>
    <col min="9988" max="9988" width="10.375" style="739" customWidth="1"/>
    <col min="9989" max="9989" width="57.25" style="739" bestFit="1" customWidth="1"/>
    <col min="9990" max="9990" width="7.125" style="739" customWidth="1"/>
    <col min="9991" max="9991" width="9.25" style="739" customWidth="1"/>
    <col min="9992" max="9992" width="9.25" style="739" bestFit="1" customWidth="1"/>
    <col min="9993" max="9993" width="11" style="739" customWidth="1"/>
    <col min="9994" max="9994" width="32.375" style="739" bestFit="1" customWidth="1"/>
    <col min="9995" max="9995" width="20.125" style="739" bestFit="1" customWidth="1"/>
    <col min="9996" max="9996" width="13.5" style="739" bestFit="1" customWidth="1"/>
    <col min="9997" max="9997" width="13.75" style="739" customWidth="1"/>
    <col min="9998" max="9998" width="14.625" style="739" bestFit="1" customWidth="1"/>
    <col min="9999" max="9999" width="13.25" style="739" customWidth="1"/>
    <col min="10000" max="10000" width="14.5" style="739" customWidth="1"/>
    <col min="10001" max="10001" width="15.625" style="739" customWidth="1"/>
    <col min="10002" max="10240" width="9" style="739"/>
    <col min="10241" max="10241" width="2.625" style="739" customWidth="1"/>
    <col min="10242" max="10242" width="20.75" style="739" customWidth="1"/>
    <col min="10243" max="10243" width="10.625" style="739" customWidth="1"/>
    <col min="10244" max="10244" width="10.375" style="739" customWidth="1"/>
    <col min="10245" max="10245" width="57.25" style="739" bestFit="1" customWidth="1"/>
    <col min="10246" max="10246" width="7.125" style="739" customWidth="1"/>
    <col min="10247" max="10247" width="9.25" style="739" customWidth="1"/>
    <col min="10248" max="10248" width="9.25" style="739" bestFit="1" customWidth="1"/>
    <col min="10249" max="10249" width="11" style="739" customWidth="1"/>
    <col min="10250" max="10250" width="32.375" style="739" bestFit="1" customWidth="1"/>
    <col min="10251" max="10251" width="20.125" style="739" bestFit="1" customWidth="1"/>
    <col min="10252" max="10252" width="13.5" style="739" bestFit="1" customWidth="1"/>
    <col min="10253" max="10253" width="13.75" style="739" customWidth="1"/>
    <col min="10254" max="10254" width="14.625" style="739" bestFit="1" customWidth="1"/>
    <col min="10255" max="10255" width="13.25" style="739" customWidth="1"/>
    <col min="10256" max="10256" width="14.5" style="739" customWidth="1"/>
    <col min="10257" max="10257" width="15.625" style="739" customWidth="1"/>
    <col min="10258" max="10496" width="9" style="739"/>
    <col min="10497" max="10497" width="2.625" style="739" customWidth="1"/>
    <col min="10498" max="10498" width="20.75" style="739" customWidth="1"/>
    <col min="10499" max="10499" width="10.625" style="739" customWidth="1"/>
    <col min="10500" max="10500" width="10.375" style="739" customWidth="1"/>
    <col min="10501" max="10501" width="57.25" style="739" bestFit="1" customWidth="1"/>
    <col min="10502" max="10502" width="7.125" style="739" customWidth="1"/>
    <col min="10503" max="10503" width="9.25" style="739" customWidth="1"/>
    <col min="10504" max="10504" width="9.25" style="739" bestFit="1" customWidth="1"/>
    <col min="10505" max="10505" width="11" style="739" customWidth="1"/>
    <col min="10506" max="10506" width="32.375" style="739" bestFit="1" customWidth="1"/>
    <col min="10507" max="10507" width="20.125" style="739" bestFit="1" customWidth="1"/>
    <col min="10508" max="10508" width="13.5" style="739" bestFit="1" customWidth="1"/>
    <col min="10509" max="10509" width="13.75" style="739" customWidth="1"/>
    <col min="10510" max="10510" width="14.625" style="739" bestFit="1" customWidth="1"/>
    <col min="10511" max="10511" width="13.25" style="739" customWidth="1"/>
    <col min="10512" max="10512" width="14.5" style="739" customWidth="1"/>
    <col min="10513" max="10513" width="15.625" style="739" customWidth="1"/>
    <col min="10514" max="10752" width="9" style="739"/>
    <col min="10753" max="10753" width="2.625" style="739" customWidth="1"/>
    <col min="10754" max="10754" width="20.75" style="739" customWidth="1"/>
    <col min="10755" max="10755" width="10.625" style="739" customWidth="1"/>
    <col min="10756" max="10756" width="10.375" style="739" customWidth="1"/>
    <col min="10757" max="10757" width="57.25" style="739" bestFit="1" customWidth="1"/>
    <col min="10758" max="10758" width="7.125" style="739" customWidth="1"/>
    <col min="10759" max="10759" width="9.25" style="739" customWidth="1"/>
    <col min="10760" max="10760" width="9.25" style="739" bestFit="1" customWidth="1"/>
    <col min="10761" max="10761" width="11" style="739" customWidth="1"/>
    <col min="10762" max="10762" width="32.375" style="739" bestFit="1" customWidth="1"/>
    <col min="10763" max="10763" width="20.125" style="739" bestFit="1" customWidth="1"/>
    <col min="10764" max="10764" width="13.5" style="739" bestFit="1" customWidth="1"/>
    <col min="10765" max="10765" width="13.75" style="739" customWidth="1"/>
    <col min="10766" max="10766" width="14.625" style="739" bestFit="1" customWidth="1"/>
    <col min="10767" max="10767" width="13.25" style="739" customWidth="1"/>
    <col min="10768" max="10768" width="14.5" style="739" customWidth="1"/>
    <col min="10769" max="10769" width="15.625" style="739" customWidth="1"/>
    <col min="10770" max="11008" width="9" style="739"/>
    <col min="11009" max="11009" width="2.625" style="739" customWidth="1"/>
    <col min="11010" max="11010" width="20.75" style="739" customWidth="1"/>
    <col min="11011" max="11011" width="10.625" style="739" customWidth="1"/>
    <col min="11012" max="11012" width="10.375" style="739" customWidth="1"/>
    <col min="11013" max="11013" width="57.25" style="739" bestFit="1" customWidth="1"/>
    <col min="11014" max="11014" width="7.125" style="739" customWidth="1"/>
    <col min="11015" max="11015" width="9.25" style="739" customWidth="1"/>
    <col min="11016" max="11016" width="9.25" style="739" bestFit="1" customWidth="1"/>
    <col min="11017" max="11017" width="11" style="739" customWidth="1"/>
    <col min="11018" max="11018" width="32.375" style="739" bestFit="1" customWidth="1"/>
    <col min="11019" max="11019" width="20.125" style="739" bestFit="1" customWidth="1"/>
    <col min="11020" max="11020" width="13.5" style="739" bestFit="1" customWidth="1"/>
    <col min="11021" max="11021" width="13.75" style="739" customWidth="1"/>
    <col min="11022" max="11022" width="14.625" style="739" bestFit="1" customWidth="1"/>
    <col min="11023" max="11023" width="13.25" style="739" customWidth="1"/>
    <col min="11024" max="11024" width="14.5" style="739" customWidth="1"/>
    <col min="11025" max="11025" width="15.625" style="739" customWidth="1"/>
    <col min="11026" max="11264" width="9" style="739"/>
    <col min="11265" max="11265" width="2.625" style="739" customWidth="1"/>
    <col min="11266" max="11266" width="20.75" style="739" customWidth="1"/>
    <col min="11267" max="11267" width="10.625" style="739" customWidth="1"/>
    <col min="11268" max="11268" width="10.375" style="739" customWidth="1"/>
    <col min="11269" max="11269" width="57.25" style="739" bestFit="1" customWidth="1"/>
    <col min="11270" max="11270" width="7.125" style="739" customWidth="1"/>
    <col min="11271" max="11271" width="9.25" style="739" customWidth="1"/>
    <col min="11272" max="11272" width="9.25" style="739" bestFit="1" customWidth="1"/>
    <col min="11273" max="11273" width="11" style="739" customWidth="1"/>
    <col min="11274" max="11274" width="32.375" style="739" bestFit="1" customWidth="1"/>
    <col min="11275" max="11275" width="20.125" style="739" bestFit="1" customWidth="1"/>
    <col min="11276" max="11276" width="13.5" style="739" bestFit="1" customWidth="1"/>
    <col min="11277" max="11277" width="13.75" style="739" customWidth="1"/>
    <col min="11278" max="11278" width="14.625" style="739" bestFit="1" customWidth="1"/>
    <col min="11279" max="11279" width="13.25" style="739" customWidth="1"/>
    <col min="11280" max="11280" width="14.5" style="739" customWidth="1"/>
    <col min="11281" max="11281" width="15.625" style="739" customWidth="1"/>
    <col min="11282" max="11520" width="9" style="739"/>
    <col min="11521" max="11521" width="2.625" style="739" customWidth="1"/>
    <col min="11522" max="11522" width="20.75" style="739" customWidth="1"/>
    <col min="11523" max="11523" width="10.625" style="739" customWidth="1"/>
    <col min="11524" max="11524" width="10.375" style="739" customWidth="1"/>
    <col min="11525" max="11525" width="57.25" style="739" bestFit="1" customWidth="1"/>
    <col min="11526" max="11526" width="7.125" style="739" customWidth="1"/>
    <col min="11527" max="11527" width="9.25" style="739" customWidth="1"/>
    <col min="11528" max="11528" width="9.25" style="739" bestFit="1" customWidth="1"/>
    <col min="11529" max="11529" width="11" style="739" customWidth="1"/>
    <col min="11530" max="11530" width="32.375" style="739" bestFit="1" customWidth="1"/>
    <col min="11531" max="11531" width="20.125" style="739" bestFit="1" customWidth="1"/>
    <col min="11532" max="11532" width="13.5" style="739" bestFit="1" customWidth="1"/>
    <col min="11533" max="11533" width="13.75" style="739" customWidth="1"/>
    <col min="11534" max="11534" width="14.625" style="739" bestFit="1" customWidth="1"/>
    <col min="11535" max="11535" width="13.25" style="739" customWidth="1"/>
    <col min="11536" max="11536" width="14.5" style="739" customWidth="1"/>
    <col min="11537" max="11537" width="15.625" style="739" customWidth="1"/>
    <col min="11538" max="11776" width="9" style="739"/>
    <col min="11777" max="11777" width="2.625" style="739" customWidth="1"/>
    <col min="11778" max="11778" width="20.75" style="739" customWidth="1"/>
    <col min="11779" max="11779" width="10.625" style="739" customWidth="1"/>
    <col min="11780" max="11780" width="10.375" style="739" customWidth="1"/>
    <col min="11781" max="11781" width="57.25" style="739" bestFit="1" customWidth="1"/>
    <col min="11782" max="11782" width="7.125" style="739" customWidth="1"/>
    <col min="11783" max="11783" width="9.25" style="739" customWidth="1"/>
    <col min="11784" max="11784" width="9.25" style="739" bestFit="1" customWidth="1"/>
    <col min="11785" max="11785" width="11" style="739" customWidth="1"/>
    <col min="11786" max="11786" width="32.375" style="739" bestFit="1" customWidth="1"/>
    <col min="11787" max="11787" width="20.125" style="739" bestFit="1" customWidth="1"/>
    <col min="11788" max="11788" width="13.5" style="739" bestFit="1" customWidth="1"/>
    <col min="11789" max="11789" width="13.75" style="739" customWidth="1"/>
    <col min="11790" max="11790" width="14.625" style="739" bestFit="1" customWidth="1"/>
    <col min="11791" max="11791" width="13.25" style="739" customWidth="1"/>
    <col min="11792" max="11792" width="14.5" style="739" customWidth="1"/>
    <col min="11793" max="11793" width="15.625" style="739" customWidth="1"/>
    <col min="11794" max="12032" width="9" style="739"/>
    <col min="12033" max="12033" width="2.625" style="739" customWidth="1"/>
    <col min="12034" max="12034" width="20.75" style="739" customWidth="1"/>
    <col min="12035" max="12035" width="10.625" style="739" customWidth="1"/>
    <col min="12036" max="12036" width="10.375" style="739" customWidth="1"/>
    <col min="12037" max="12037" width="57.25" style="739" bestFit="1" customWidth="1"/>
    <col min="12038" max="12038" width="7.125" style="739" customWidth="1"/>
    <col min="12039" max="12039" width="9.25" style="739" customWidth="1"/>
    <col min="12040" max="12040" width="9.25" style="739" bestFit="1" customWidth="1"/>
    <col min="12041" max="12041" width="11" style="739" customWidth="1"/>
    <col min="12042" max="12042" width="32.375" style="739" bestFit="1" customWidth="1"/>
    <col min="12043" max="12043" width="20.125" style="739" bestFit="1" customWidth="1"/>
    <col min="12044" max="12044" width="13.5" style="739" bestFit="1" customWidth="1"/>
    <col min="12045" max="12045" width="13.75" style="739" customWidth="1"/>
    <col min="12046" max="12046" width="14.625" style="739" bestFit="1" customWidth="1"/>
    <col min="12047" max="12047" width="13.25" style="739" customWidth="1"/>
    <col min="12048" max="12048" width="14.5" style="739" customWidth="1"/>
    <col min="12049" max="12049" width="15.625" style="739" customWidth="1"/>
    <col min="12050" max="12288" width="9" style="739"/>
    <col min="12289" max="12289" width="2.625" style="739" customWidth="1"/>
    <col min="12290" max="12290" width="20.75" style="739" customWidth="1"/>
    <col min="12291" max="12291" width="10.625" style="739" customWidth="1"/>
    <col min="12292" max="12292" width="10.375" style="739" customWidth="1"/>
    <col min="12293" max="12293" width="57.25" style="739" bestFit="1" customWidth="1"/>
    <col min="12294" max="12294" width="7.125" style="739" customWidth="1"/>
    <col min="12295" max="12295" width="9.25" style="739" customWidth="1"/>
    <col min="12296" max="12296" width="9.25" style="739" bestFit="1" customWidth="1"/>
    <col min="12297" max="12297" width="11" style="739" customWidth="1"/>
    <col min="12298" max="12298" width="32.375" style="739" bestFit="1" customWidth="1"/>
    <col min="12299" max="12299" width="20.125" style="739" bestFit="1" customWidth="1"/>
    <col min="12300" max="12300" width="13.5" style="739" bestFit="1" customWidth="1"/>
    <col min="12301" max="12301" width="13.75" style="739" customWidth="1"/>
    <col min="12302" max="12302" width="14.625" style="739" bestFit="1" customWidth="1"/>
    <col min="12303" max="12303" width="13.25" style="739" customWidth="1"/>
    <col min="12304" max="12304" width="14.5" style="739" customWidth="1"/>
    <col min="12305" max="12305" width="15.625" style="739" customWidth="1"/>
    <col min="12306" max="12544" width="9" style="739"/>
    <col min="12545" max="12545" width="2.625" style="739" customWidth="1"/>
    <col min="12546" max="12546" width="20.75" style="739" customWidth="1"/>
    <col min="12547" max="12547" width="10.625" style="739" customWidth="1"/>
    <col min="12548" max="12548" width="10.375" style="739" customWidth="1"/>
    <col min="12549" max="12549" width="57.25" style="739" bestFit="1" customWidth="1"/>
    <col min="12550" max="12550" width="7.125" style="739" customWidth="1"/>
    <col min="12551" max="12551" width="9.25" style="739" customWidth="1"/>
    <col min="12552" max="12552" width="9.25" style="739" bestFit="1" customWidth="1"/>
    <col min="12553" max="12553" width="11" style="739" customWidth="1"/>
    <col min="12554" max="12554" width="32.375" style="739" bestFit="1" customWidth="1"/>
    <col min="12555" max="12555" width="20.125" style="739" bestFit="1" customWidth="1"/>
    <col min="12556" max="12556" width="13.5" style="739" bestFit="1" customWidth="1"/>
    <col min="12557" max="12557" width="13.75" style="739" customWidth="1"/>
    <col min="12558" max="12558" width="14.625" style="739" bestFit="1" customWidth="1"/>
    <col min="12559" max="12559" width="13.25" style="739" customWidth="1"/>
    <col min="12560" max="12560" width="14.5" style="739" customWidth="1"/>
    <col min="12561" max="12561" width="15.625" style="739" customWidth="1"/>
    <col min="12562" max="12800" width="9" style="739"/>
    <col min="12801" max="12801" width="2.625" style="739" customWidth="1"/>
    <col min="12802" max="12802" width="20.75" style="739" customWidth="1"/>
    <col min="12803" max="12803" width="10.625" style="739" customWidth="1"/>
    <col min="12804" max="12804" width="10.375" style="739" customWidth="1"/>
    <col min="12805" max="12805" width="57.25" style="739" bestFit="1" customWidth="1"/>
    <col min="12806" max="12806" width="7.125" style="739" customWidth="1"/>
    <col min="12807" max="12807" width="9.25" style="739" customWidth="1"/>
    <col min="12808" max="12808" width="9.25" style="739" bestFit="1" customWidth="1"/>
    <col min="12809" max="12809" width="11" style="739" customWidth="1"/>
    <col min="12810" max="12810" width="32.375" style="739" bestFit="1" customWidth="1"/>
    <col min="12811" max="12811" width="20.125" style="739" bestFit="1" customWidth="1"/>
    <col min="12812" max="12812" width="13.5" style="739" bestFit="1" customWidth="1"/>
    <col min="12813" max="12813" width="13.75" style="739" customWidth="1"/>
    <col min="12814" max="12814" width="14.625" style="739" bestFit="1" customWidth="1"/>
    <col min="12815" max="12815" width="13.25" style="739" customWidth="1"/>
    <col min="12816" max="12816" width="14.5" style="739" customWidth="1"/>
    <col min="12817" max="12817" width="15.625" style="739" customWidth="1"/>
    <col min="12818" max="13056" width="9" style="739"/>
    <col min="13057" max="13057" width="2.625" style="739" customWidth="1"/>
    <col min="13058" max="13058" width="20.75" style="739" customWidth="1"/>
    <col min="13059" max="13059" width="10.625" style="739" customWidth="1"/>
    <col min="13060" max="13060" width="10.375" style="739" customWidth="1"/>
    <col min="13061" max="13061" width="57.25" style="739" bestFit="1" customWidth="1"/>
    <col min="13062" max="13062" width="7.125" style="739" customWidth="1"/>
    <col min="13063" max="13063" width="9.25" style="739" customWidth="1"/>
    <col min="13064" max="13064" width="9.25" style="739" bestFit="1" customWidth="1"/>
    <col min="13065" max="13065" width="11" style="739" customWidth="1"/>
    <col min="13066" max="13066" width="32.375" style="739" bestFit="1" customWidth="1"/>
    <col min="13067" max="13067" width="20.125" style="739" bestFit="1" customWidth="1"/>
    <col min="13068" max="13068" width="13.5" style="739" bestFit="1" customWidth="1"/>
    <col min="13069" max="13069" width="13.75" style="739" customWidth="1"/>
    <col min="13070" max="13070" width="14.625" style="739" bestFit="1" customWidth="1"/>
    <col min="13071" max="13071" width="13.25" style="739" customWidth="1"/>
    <col min="13072" max="13072" width="14.5" style="739" customWidth="1"/>
    <col min="13073" max="13073" width="15.625" style="739" customWidth="1"/>
    <col min="13074" max="13312" width="9" style="739"/>
    <col min="13313" max="13313" width="2.625" style="739" customWidth="1"/>
    <col min="13314" max="13314" width="20.75" style="739" customWidth="1"/>
    <col min="13315" max="13315" width="10.625" style="739" customWidth="1"/>
    <col min="13316" max="13316" width="10.375" style="739" customWidth="1"/>
    <col min="13317" max="13317" width="57.25" style="739" bestFit="1" customWidth="1"/>
    <col min="13318" max="13318" width="7.125" style="739" customWidth="1"/>
    <col min="13319" max="13319" width="9.25" style="739" customWidth="1"/>
    <col min="13320" max="13320" width="9.25" style="739" bestFit="1" customWidth="1"/>
    <col min="13321" max="13321" width="11" style="739" customWidth="1"/>
    <col min="13322" max="13322" width="32.375" style="739" bestFit="1" customWidth="1"/>
    <col min="13323" max="13323" width="20.125" style="739" bestFit="1" customWidth="1"/>
    <col min="13324" max="13324" width="13.5" style="739" bestFit="1" customWidth="1"/>
    <col min="13325" max="13325" width="13.75" style="739" customWidth="1"/>
    <col min="13326" max="13326" width="14.625" style="739" bestFit="1" customWidth="1"/>
    <col min="13327" max="13327" width="13.25" style="739" customWidth="1"/>
    <col min="13328" max="13328" width="14.5" style="739" customWidth="1"/>
    <col min="13329" max="13329" width="15.625" style="739" customWidth="1"/>
    <col min="13330" max="13568" width="9" style="739"/>
    <col min="13569" max="13569" width="2.625" style="739" customWidth="1"/>
    <col min="13570" max="13570" width="20.75" style="739" customWidth="1"/>
    <col min="13571" max="13571" width="10.625" style="739" customWidth="1"/>
    <col min="13572" max="13572" width="10.375" style="739" customWidth="1"/>
    <col min="13573" max="13573" width="57.25" style="739" bestFit="1" customWidth="1"/>
    <col min="13574" max="13574" width="7.125" style="739" customWidth="1"/>
    <col min="13575" max="13575" width="9.25" style="739" customWidth="1"/>
    <col min="13576" max="13576" width="9.25" style="739" bestFit="1" customWidth="1"/>
    <col min="13577" max="13577" width="11" style="739" customWidth="1"/>
    <col min="13578" max="13578" width="32.375" style="739" bestFit="1" customWidth="1"/>
    <col min="13579" max="13579" width="20.125" style="739" bestFit="1" customWidth="1"/>
    <col min="13580" max="13580" width="13.5" style="739" bestFit="1" customWidth="1"/>
    <col min="13581" max="13581" width="13.75" style="739" customWidth="1"/>
    <col min="13582" max="13582" width="14.625" style="739" bestFit="1" customWidth="1"/>
    <col min="13583" max="13583" width="13.25" style="739" customWidth="1"/>
    <col min="13584" max="13584" width="14.5" style="739" customWidth="1"/>
    <col min="13585" max="13585" width="15.625" style="739" customWidth="1"/>
    <col min="13586" max="13824" width="9" style="739"/>
    <col min="13825" max="13825" width="2.625" style="739" customWidth="1"/>
    <col min="13826" max="13826" width="20.75" style="739" customWidth="1"/>
    <col min="13827" max="13827" width="10.625" style="739" customWidth="1"/>
    <col min="13828" max="13828" width="10.375" style="739" customWidth="1"/>
    <col min="13829" max="13829" width="57.25" style="739" bestFit="1" customWidth="1"/>
    <col min="13830" max="13830" width="7.125" style="739" customWidth="1"/>
    <col min="13831" max="13831" width="9.25" style="739" customWidth="1"/>
    <col min="13832" max="13832" width="9.25" style="739" bestFit="1" customWidth="1"/>
    <col min="13833" max="13833" width="11" style="739" customWidth="1"/>
    <col min="13834" max="13834" width="32.375" style="739" bestFit="1" customWidth="1"/>
    <col min="13835" max="13835" width="20.125" style="739" bestFit="1" customWidth="1"/>
    <col min="13836" max="13836" width="13.5" style="739" bestFit="1" customWidth="1"/>
    <col min="13837" max="13837" width="13.75" style="739" customWidth="1"/>
    <col min="13838" max="13838" width="14.625" style="739" bestFit="1" customWidth="1"/>
    <col min="13839" max="13839" width="13.25" style="739" customWidth="1"/>
    <col min="13840" max="13840" width="14.5" style="739" customWidth="1"/>
    <col min="13841" max="13841" width="15.625" style="739" customWidth="1"/>
    <col min="13842" max="14080" width="9" style="739"/>
    <col min="14081" max="14081" width="2.625" style="739" customWidth="1"/>
    <col min="14082" max="14082" width="20.75" style="739" customWidth="1"/>
    <col min="14083" max="14083" width="10.625" style="739" customWidth="1"/>
    <col min="14084" max="14084" width="10.375" style="739" customWidth="1"/>
    <col min="14085" max="14085" width="57.25" style="739" bestFit="1" customWidth="1"/>
    <col min="14086" max="14086" width="7.125" style="739" customWidth="1"/>
    <col min="14087" max="14087" width="9.25" style="739" customWidth="1"/>
    <col min="14088" max="14088" width="9.25" style="739" bestFit="1" customWidth="1"/>
    <col min="14089" max="14089" width="11" style="739" customWidth="1"/>
    <col min="14090" max="14090" width="32.375" style="739" bestFit="1" customWidth="1"/>
    <col min="14091" max="14091" width="20.125" style="739" bestFit="1" customWidth="1"/>
    <col min="14092" max="14092" width="13.5" style="739" bestFit="1" customWidth="1"/>
    <col min="14093" max="14093" width="13.75" style="739" customWidth="1"/>
    <col min="14094" max="14094" width="14.625" style="739" bestFit="1" customWidth="1"/>
    <col min="14095" max="14095" width="13.25" style="739" customWidth="1"/>
    <col min="14096" max="14096" width="14.5" style="739" customWidth="1"/>
    <col min="14097" max="14097" width="15.625" style="739" customWidth="1"/>
    <col min="14098" max="14336" width="9" style="739"/>
    <col min="14337" max="14337" width="2.625" style="739" customWidth="1"/>
    <col min="14338" max="14338" width="20.75" style="739" customWidth="1"/>
    <col min="14339" max="14339" width="10.625" style="739" customWidth="1"/>
    <col min="14340" max="14340" width="10.375" style="739" customWidth="1"/>
    <col min="14341" max="14341" width="57.25" style="739" bestFit="1" customWidth="1"/>
    <col min="14342" max="14342" width="7.125" style="739" customWidth="1"/>
    <col min="14343" max="14343" width="9.25" style="739" customWidth="1"/>
    <col min="14344" max="14344" width="9.25" style="739" bestFit="1" customWidth="1"/>
    <col min="14345" max="14345" width="11" style="739" customWidth="1"/>
    <col min="14346" max="14346" width="32.375" style="739" bestFit="1" customWidth="1"/>
    <col min="14347" max="14347" width="20.125" style="739" bestFit="1" customWidth="1"/>
    <col min="14348" max="14348" width="13.5" style="739" bestFit="1" customWidth="1"/>
    <col min="14349" max="14349" width="13.75" style="739" customWidth="1"/>
    <col min="14350" max="14350" width="14.625" style="739" bestFit="1" customWidth="1"/>
    <col min="14351" max="14351" width="13.25" style="739" customWidth="1"/>
    <col min="14352" max="14352" width="14.5" style="739" customWidth="1"/>
    <col min="14353" max="14353" width="15.625" style="739" customWidth="1"/>
    <col min="14354" max="14592" width="9" style="739"/>
    <col min="14593" max="14593" width="2.625" style="739" customWidth="1"/>
    <col min="14594" max="14594" width="20.75" style="739" customWidth="1"/>
    <col min="14595" max="14595" width="10.625" style="739" customWidth="1"/>
    <col min="14596" max="14596" width="10.375" style="739" customWidth="1"/>
    <col min="14597" max="14597" width="57.25" style="739" bestFit="1" customWidth="1"/>
    <col min="14598" max="14598" width="7.125" style="739" customWidth="1"/>
    <col min="14599" max="14599" width="9.25" style="739" customWidth="1"/>
    <col min="14600" max="14600" width="9.25" style="739" bestFit="1" customWidth="1"/>
    <col min="14601" max="14601" width="11" style="739" customWidth="1"/>
    <col min="14602" max="14602" width="32.375" style="739" bestFit="1" customWidth="1"/>
    <col min="14603" max="14603" width="20.125" style="739" bestFit="1" customWidth="1"/>
    <col min="14604" max="14604" width="13.5" style="739" bestFit="1" customWidth="1"/>
    <col min="14605" max="14605" width="13.75" style="739" customWidth="1"/>
    <col min="14606" max="14606" width="14.625" style="739" bestFit="1" customWidth="1"/>
    <col min="14607" max="14607" width="13.25" style="739" customWidth="1"/>
    <col min="14608" max="14608" width="14.5" style="739" customWidth="1"/>
    <col min="14609" max="14609" width="15.625" style="739" customWidth="1"/>
    <col min="14610" max="14848" width="9" style="739"/>
    <col min="14849" max="14849" width="2.625" style="739" customWidth="1"/>
    <col min="14850" max="14850" width="20.75" style="739" customWidth="1"/>
    <col min="14851" max="14851" width="10.625" style="739" customWidth="1"/>
    <col min="14852" max="14852" width="10.375" style="739" customWidth="1"/>
    <col min="14853" max="14853" width="57.25" style="739" bestFit="1" customWidth="1"/>
    <col min="14854" max="14854" width="7.125" style="739" customWidth="1"/>
    <col min="14855" max="14855" width="9.25" style="739" customWidth="1"/>
    <col min="14856" max="14856" width="9.25" style="739" bestFit="1" customWidth="1"/>
    <col min="14857" max="14857" width="11" style="739" customWidth="1"/>
    <col min="14858" max="14858" width="32.375" style="739" bestFit="1" customWidth="1"/>
    <col min="14859" max="14859" width="20.125" style="739" bestFit="1" customWidth="1"/>
    <col min="14860" max="14860" width="13.5" style="739" bestFit="1" customWidth="1"/>
    <col min="14861" max="14861" width="13.75" style="739" customWidth="1"/>
    <col min="14862" max="14862" width="14.625" style="739" bestFit="1" customWidth="1"/>
    <col min="14863" max="14863" width="13.25" style="739" customWidth="1"/>
    <col min="14864" max="14864" width="14.5" style="739" customWidth="1"/>
    <col min="14865" max="14865" width="15.625" style="739" customWidth="1"/>
    <col min="14866" max="15104" width="9" style="739"/>
    <col min="15105" max="15105" width="2.625" style="739" customWidth="1"/>
    <col min="15106" max="15106" width="20.75" style="739" customWidth="1"/>
    <col min="15107" max="15107" width="10.625" style="739" customWidth="1"/>
    <col min="15108" max="15108" width="10.375" style="739" customWidth="1"/>
    <col min="15109" max="15109" width="57.25" style="739" bestFit="1" customWidth="1"/>
    <col min="15110" max="15110" width="7.125" style="739" customWidth="1"/>
    <col min="15111" max="15111" width="9.25" style="739" customWidth="1"/>
    <col min="15112" max="15112" width="9.25" style="739" bestFit="1" customWidth="1"/>
    <col min="15113" max="15113" width="11" style="739" customWidth="1"/>
    <col min="15114" max="15114" width="32.375" style="739" bestFit="1" customWidth="1"/>
    <col min="15115" max="15115" width="20.125" style="739" bestFit="1" customWidth="1"/>
    <col min="15116" max="15116" width="13.5" style="739" bestFit="1" customWidth="1"/>
    <col min="15117" max="15117" width="13.75" style="739" customWidth="1"/>
    <col min="15118" max="15118" width="14.625" style="739" bestFit="1" customWidth="1"/>
    <col min="15119" max="15119" width="13.25" style="739" customWidth="1"/>
    <col min="15120" max="15120" width="14.5" style="739" customWidth="1"/>
    <col min="15121" max="15121" width="15.625" style="739" customWidth="1"/>
    <col min="15122" max="15360" width="9" style="739"/>
    <col min="15361" max="15361" width="2.625" style="739" customWidth="1"/>
    <col min="15362" max="15362" width="20.75" style="739" customWidth="1"/>
    <col min="15363" max="15363" width="10.625" style="739" customWidth="1"/>
    <col min="15364" max="15364" width="10.375" style="739" customWidth="1"/>
    <col min="15365" max="15365" width="57.25" style="739" bestFit="1" customWidth="1"/>
    <col min="15366" max="15366" width="7.125" style="739" customWidth="1"/>
    <col min="15367" max="15367" width="9.25" style="739" customWidth="1"/>
    <col min="15368" max="15368" width="9.25" style="739" bestFit="1" customWidth="1"/>
    <col min="15369" max="15369" width="11" style="739" customWidth="1"/>
    <col min="15370" max="15370" width="32.375" style="739" bestFit="1" customWidth="1"/>
    <col min="15371" max="15371" width="20.125" style="739" bestFit="1" customWidth="1"/>
    <col min="15372" max="15372" width="13.5" style="739" bestFit="1" customWidth="1"/>
    <col min="15373" max="15373" width="13.75" style="739" customWidth="1"/>
    <col min="15374" max="15374" width="14.625" style="739" bestFit="1" customWidth="1"/>
    <col min="15375" max="15375" width="13.25" style="739" customWidth="1"/>
    <col min="15376" max="15376" width="14.5" style="739" customWidth="1"/>
    <col min="15377" max="15377" width="15.625" style="739" customWidth="1"/>
    <col min="15378" max="15616" width="9" style="739"/>
    <col min="15617" max="15617" width="2.625" style="739" customWidth="1"/>
    <col min="15618" max="15618" width="20.75" style="739" customWidth="1"/>
    <col min="15619" max="15619" width="10.625" style="739" customWidth="1"/>
    <col min="15620" max="15620" width="10.375" style="739" customWidth="1"/>
    <col min="15621" max="15621" width="57.25" style="739" bestFit="1" customWidth="1"/>
    <col min="15622" max="15622" width="7.125" style="739" customWidth="1"/>
    <col min="15623" max="15623" width="9.25" style="739" customWidth="1"/>
    <col min="15624" max="15624" width="9.25" style="739" bestFit="1" customWidth="1"/>
    <col min="15625" max="15625" width="11" style="739" customWidth="1"/>
    <col min="15626" max="15626" width="32.375" style="739" bestFit="1" customWidth="1"/>
    <col min="15627" max="15627" width="20.125" style="739" bestFit="1" customWidth="1"/>
    <col min="15628" max="15628" width="13.5" style="739" bestFit="1" customWidth="1"/>
    <col min="15629" max="15629" width="13.75" style="739" customWidth="1"/>
    <col min="15630" max="15630" width="14.625" style="739" bestFit="1" customWidth="1"/>
    <col min="15631" max="15631" width="13.25" style="739" customWidth="1"/>
    <col min="15632" max="15632" width="14.5" style="739" customWidth="1"/>
    <col min="15633" max="15633" width="15.625" style="739" customWidth="1"/>
    <col min="15634" max="15872" width="9" style="739"/>
    <col min="15873" max="15873" width="2.625" style="739" customWidth="1"/>
    <col min="15874" max="15874" width="20.75" style="739" customWidth="1"/>
    <col min="15875" max="15875" width="10.625" style="739" customWidth="1"/>
    <col min="15876" max="15876" width="10.375" style="739" customWidth="1"/>
    <col min="15877" max="15877" width="57.25" style="739" bestFit="1" customWidth="1"/>
    <col min="15878" max="15878" width="7.125" style="739" customWidth="1"/>
    <col min="15879" max="15879" width="9.25" style="739" customWidth="1"/>
    <col min="15880" max="15880" width="9.25" style="739" bestFit="1" customWidth="1"/>
    <col min="15881" max="15881" width="11" style="739" customWidth="1"/>
    <col min="15882" max="15882" width="32.375" style="739" bestFit="1" customWidth="1"/>
    <col min="15883" max="15883" width="20.125" style="739" bestFit="1" customWidth="1"/>
    <col min="15884" max="15884" width="13.5" style="739" bestFit="1" customWidth="1"/>
    <col min="15885" max="15885" width="13.75" style="739" customWidth="1"/>
    <col min="15886" max="15886" width="14.625" style="739" bestFit="1" customWidth="1"/>
    <col min="15887" max="15887" width="13.25" style="739" customWidth="1"/>
    <col min="15888" max="15888" width="14.5" style="739" customWidth="1"/>
    <col min="15889" max="15889" width="15.625" style="739" customWidth="1"/>
    <col min="15890" max="16128" width="9" style="739"/>
    <col min="16129" max="16129" width="2.625" style="739" customWidth="1"/>
    <col min="16130" max="16130" width="20.75" style="739" customWidth="1"/>
    <col min="16131" max="16131" width="10.625" style="739" customWidth="1"/>
    <col min="16132" max="16132" width="10.375" style="739" customWidth="1"/>
    <col min="16133" max="16133" width="57.25" style="739" bestFit="1" customWidth="1"/>
    <col min="16134" max="16134" width="7.125" style="739" customWidth="1"/>
    <col min="16135" max="16135" width="9.25" style="739" customWidth="1"/>
    <col min="16136" max="16136" width="9.25" style="739" bestFit="1" customWidth="1"/>
    <col min="16137" max="16137" width="11" style="739" customWidth="1"/>
    <col min="16138" max="16138" width="32.375" style="739" bestFit="1" customWidth="1"/>
    <col min="16139" max="16139" width="20.125" style="739" bestFit="1" customWidth="1"/>
    <col min="16140" max="16140" width="13.5" style="739" bestFit="1" customWidth="1"/>
    <col min="16141" max="16141" width="13.75" style="739" customWidth="1"/>
    <col min="16142" max="16142" width="14.625" style="739" bestFit="1" customWidth="1"/>
    <col min="16143" max="16143" width="13.25" style="739" customWidth="1"/>
    <col min="16144" max="16144" width="14.5" style="739" customWidth="1"/>
    <col min="16145" max="16145" width="15.625" style="739" customWidth="1"/>
    <col min="16146" max="16384" width="9" style="739"/>
  </cols>
  <sheetData>
    <row r="2" spans="2:17" ht="20.100000000000001" customHeight="1">
      <c r="B2" s="737" t="s">
        <v>0</v>
      </c>
      <c r="C2" s="737"/>
      <c r="D2" s="737"/>
      <c r="E2" s="787" t="s">
        <v>5267</v>
      </c>
      <c r="G2" s="5" t="s">
        <v>2</v>
      </c>
      <c r="H2" s="6"/>
      <c r="I2" s="7"/>
      <c r="J2" s="740">
        <f>SUM(H:H)</f>
        <v>0</v>
      </c>
    </row>
    <row r="3" spans="2:17" ht="20.100000000000001" customHeight="1">
      <c r="B3" s="737" t="s">
        <v>3</v>
      </c>
      <c r="C3" s="737"/>
      <c r="D3" s="737"/>
      <c r="E3" s="13" t="s">
        <v>2268</v>
      </c>
    </row>
    <row r="4" spans="2:17" ht="20.100000000000001" customHeight="1">
      <c r="B4" s="737" t="s">
        <v>996</v>
      </c>
      <c r="C4" s="737"/>
      <c r="D4" s="737"/>
      <c r="E4" s="789" t="s">
        <v>5268</v>
      </c>
      <c r="G4" s="737" t="s">
        <v>41</v>
      </c>
      <c r="H4" s="737"/>
      <c r="I4" s="737"/>
      <c r="J4" s="746"/>
      <c r="K4" s="747"/>
    </row>
    <row r="5" spans="2:17" ht="20.100000000000001" customHeight="1">
      <c r="B5" s="737" t="s">
        <v>9</v>
      </c>
      <c r="C5" s="737"/>
      <c r="D5" s="737"/>
      <c r="E5" s="16">
        <v>46118</v>
      </c>
      <c r="G5" s="737"/>
      <c r="H5" s="737"/>
      <c r="I5" s="737"/>
      <c r="J5" s="749"/>
      <c r="K5" s="750"/>
    </row>
    <row r="6" spans="2:17" ht="20.100000000000001" customHeight="1">
      <c r="B6" s="737" t="s">
        <v>10</v>
      </c>
      <c r="C6" s="737"/>
      <c r="D6" s="737"/>
      <c r="E6" s="16">
        <v>46132</v>
      </c>
      <c r="G6" s="737"/>
      <c r="H6" s="737"/>
      <c r="I6" s="737"/>
      <c r="J6" s="751"/>
      <c r="K6" s="752"/>
    </row>
    <row r="8" spans="2:17" s="741" customFormat="1" ht="19.7" customHeight="1">
      <c r="B8" s="499" t="s">
        <v>32</v>
      </c>
      <c r="C8" s="499" t="s">
        <v>33</v>
      </c>
      <c r="D8" s="499" t="s">
        <v>34</v>
      </c>
      <c r="E8" s="281" t="s">
        <v>35</v>
      </c>
      <c r="F8" s="281" t="s">
        <v>2100</v>
      </c>
      <c r="G8" s="153" t="s">
        <v>37</v>
      </c>
      <c r="H8" s="153" t="s">
        <v>38</v>
      </c>
      <c r="I8" s="281" t="s">
        <v>39</v>
      </c>
      <c r="J8" s="281" t="s">
        <v>40</v>
      </c>
      <c r="K8" s="281" t="s">
        <v>41</v>
      </c>
      <c r="L8" s="281" t="s">
        <v>42</v>
      </c>
      <c r="M8" s="499" t="s">
        <v>43</v>
      </c>
      <c r="N8" s="499" t="s">
        <v>44</v>
      </c>
      <c r="O8" s="281" t="s">
        <v>45</v>
      </c>
      <c r="P8" s="753" t="s">
        <v>46</v>
      </c>
      <c r="Q8" s="754" t="s">
        <v>47</v>
      </c>
    </row>
    <row r="9" spans="2:17" ht="19.7" customHeight="1">
      <c r="B9" s="499">
        <v>1</v>
      </c>
      <c r="C9" s="499" t="s">
        <v>2200</v>
      </c>
      <c r="D9" s="499" t="s">
        <v>2200</v>
      </c>
      <c r="E9" s="40" t="s">
        <v>5283</v>
      </c>
      <c r="F9" s="26">
        <v>7</v>
      </c>
      <c r="G9" s="40"/>
      <c r="H9" s="790">
        <f>F9*G9</f>
        <v>0</v>
      </c>
      <c r="I9" s="281"/>
      <c r="J9" s="40" t="s">
        <v>5284</v>
      </c>
      <c r="K9" s="791" t="s">
        <v>1418</v>
      </c>
      <c r="L9" s="281"/>
      <c r="M9" s="753">
        <v>46099</v>
      </c>
      <c r="N9" s="499"/>
      <c r="O9" s="755">
        <v>46118</v>
      </c>
      <c r="P9" s="756"/>
      <c r="Q9" s="754"/>
    </row>
    <row r="10" spans="2:17" ht="19.7" customHeight="1">
      <c r="B10" s="499">
        <v>2</v>
      </c>
      <c r="C10" s="499" t="s">
        <v>2200</v>
      </c>
      <c r="D10" s="499" t="s">
        <v>2200</v>
      </c>
      <c r="E10" s="40" t="s">
        <v>5285</v>
      </c>
      <c r="F10" s="26">
        <v>21</v>
      </c>
      <c r="G10" s="40"/>
      <c r="H10" s="790">
        <f>F10*G10</f>
        <v>0</v>
      </c>
      <c r="I10" s="281"/>
      <c r="J10" s="40" t="s">
        <v>5286</v>
      </c>
      <c r="K10" s="791" t="s">
        <v>1418</v>
      </c>
      <c r="L10" s="281"/>
      <c r="M10" s="753">
        <v>46099</v>
      </c>
      <c r="N10" s="499"/>
      <c r="O10" s="755">
        <v>46118</v>
      </c>
      <c r="P10" s="756"/>
      <c r="Q10" s="754"/>
    </row>
    <row r="11" spans="2:17" ht="19.7" customHeight="1">
      <c r="B11" s="499">
        <v>3</v>
      </c>
      <c r="C11" s="499" t="s">
        <v>1070</v>
      </c>
      <c r="D11" s="499" t="s">
        <v>1070</v>
      </c>
      <c r="E11" s="40" t="s">
        <v>5287</v>
      </c>
      <c r="F11" s="26">
        <v>7</v>
      </c>
      <c r="G11" s="40"/>
      <c r="H11" s="790">
        <f>F11*G11</f>
        <v>0</v>
      </c>
      <c r="I11" s="281"/>
      <c r="J11" s="40" t="s">
        <v>5288</v>
      </c>
      <c r="K11" s="791" t="s">
        <v>1418</v>
      </c>
      <c r="L11" s="281"/>
      <c r="M11" s="753"/>
      <c r="N11" s="499"/>
      <c r="O11" s="755"/>
      <c r="P11" s="756"/>
      <c r="Q11" s="754"/>
    </row>
    <row r="12" spans="2:17" ht="19.7" customHeight="1">
      <c r="B12" s="499">
        <v>4</v>
      </c>
      <c r="C12" s="499" t="s">
        <v>2200</v>
      </c>
      <c r="D12" s="499" t="s">
        <v>2200</v>
      </c>
      <c r="E12" s="40" t="s">
        <v>5289</v>
      </c>
      <c r="F12" s="26">
        <v>7</v>
      </c>
      <c r="G12" s="40"/>
      <c r="H12" s="790">
        <f>F12*G12</f>
        <v>0</v>
      </c>
      <c r="I12" s="281"/>
      <c r="J12" s="40" t="s">
        <v>5290</v>
      </c>
      <c r="K12" s="791" t="s">
        <v>1418</v>
      </c>
      <c r="L12" s="281"/>
      <c r="M12" s="753">
        <v>46099</v>
      </c>
      <c r="N12" s="499"/>
      <c r="O12" s="755">
        <v>46118</v>
      </c>
      <c r="P12" s="756"/>
      <c r="Q12" s="754"/>
    </row>
    <row r="13" spans="2:17" ht="19.7" customHeight="1">
      <c r="B13" s="499">
        <v>11</v>
      </c>
      <c r="C13" s="499" t="s">
        <v>2200</v>
      </c>
      <c r="D13" s="499" t="s">
        <v>2200</v>
      </c>
      <c r="E13" s="40" t="s">
        <v>5291</v>
      </c>
      <c r="F13" s="26">
        <v>7</v>
      </c>
      <c r="G13" s="385"/>
      <c r="H13" s="790">
        <f>F13*G13</f>
        <v>0</v>
      </c>
      <c r="I13" s="710"/>
      <c r="J13" s="40" t="s">
        <v>5292</v>
      </c>
      <c r="K13" s="791" t="s">
        <v>1418</v>
      </c>
      <c r="L13" s="281"/>
      <c r="M13" s="753">
        <v>46099</v>
      </c>
      <c r="N13" s="499"/>
      <c r="O13" s="755">
        <v>46118</v>
      </c>
      <c r="P13" s="756"/>
      <c r="Q13" s="754"/>
    </row>
    <row r="14" spans="2:17" ht="19.7" customHeight="1"/>
    <row r="15" spans="2:17" ht="19.7" customHeight="1"/>
    <row r="16" spans="2:17" ht="19.7" customHeight="1"/>
    <row r="17" ht="19.7" customHeight="1"/>
    <row r="18" ht="19.7" customHeight="1"/>
    <row r="19" ht="19.7" customHeight="1"/>
    <row r="20" ht="19.7" customHeight="1"/>
    <row r="21" ht="19.7" customHeight="1"/>
    <row r="22" ht="19.7" customHeight="1"/>
    <row r="23" ht="19.7" customHeight="1"/>
    <row r="24" ht="19.7" customHeight="1"/>
    <row r="25" ht="19.7" customHeight="1"/>
    <row r="26" ht="19.7" customHeight="1"/>
    <row r="27" ht="19.7" customHeight="1"/>
    <row r="28" ht="19.7" customHeight="1"/>
  </sheetData>
  <mergeCells count="8">
    <mergeCell ref="B2:D2"/>
    <mergeCell ref="G2:I2"/>
    <mergeCell ref="B3:D3"/>
    <mergeCell ref="B4:D4"/>
    <mergeCell ref="G4:I6"/>
    <mergeCell ref="J4:K6"/>
    <mergeCell ref="B5:D5"/>
    <mergeCell ref="B6:D6"/>
  </mergeCells>
  <phoneticPr fontId="2"/>
  <pageMargins left="0.7" right="0.7" top="0.75" bottom="0.75" header="0.3" footer="0.3"/>
  <pageSetup paperSize="9"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B5C7-DAAB-414B-AB8F-032FAC4DCDBD}">
  <dimension ref="B2:Q31"/>
  <sheetViews>
    <sheetView zoomScale="85" zoomScaleNormal="85" workbookViewId="0">
      <pane xSplit="10" ySplit="8" topLeftCell="K9" activePane="bottomRight" state="frozen"/>
      <selection pane="topRight" activeCell="K1" sqref="K1"/>
      <selection pane="bottomLeft" activeCell="A9" sqref="A9"/>
      <selection pane="bottomRight" activeCell="G14" sqref="G14"/>
    </sheetView>
  </sheetViews>
  <sheetFormatPr defaultRowHeight="18.75"/>
  <cols>
    <col min="1" max="1" width="2.625" style="1" customWidth="1"/>
    <col min="2" max="2" width="15" style="4" bestFit="1" customWidth="1"/>
    <col min="3" max="3" width="12.75" style="1" bestFit="1" customWidth="1"/>
    <col min="4" max="4" width="11.75" style="1" bestFit="1" customWidth="1"/>
    <col min="5" max="5" width="49.875" style="1" bestFit="1" customWidth="1"/>
    <col min="6" max="6" width="6.25" style="1" customWidth="1"/>
    <col min="7" max="8" width="9.875" style="1" bestFit="1" customWidth="1"/>
    <col min="9" max="9" width="5.75" style="10" customWidth="1"/>
    <col min="10" max="10" width="26.625" style="1" customWidth="1"/>
    <col min="11" max="11" width="11.375" style="1" customWidth="1"/>
    <col min="12" max="12" width="20.625" style="4" customWidth="1"/>
    <col min="13" max="13" width="13.75" style="4" customWidth="1"/>
    <col min="14" max="14" width="7.5" style="1" customWidth="1"/>
    <col min="15" max="15" width="13.25" style="10" customWidth="1"/>
    <col min="16" max="16" width="14.5" style="371" customWidth="1"/>
    <col min="17" max="17" width="15.625" style="12" customWidth="1"/>
    <col min="18" max="256" width="9" style="1"/>
    <col min="257" max="257" width="2.625" style="1" customWidth="1"/>
    <col min="258" max="258" width="15" style="1" bestFit="1" customWidth="1"/>
    <col min="259" max="259" width="12.75" style="1" bestFit="1" customWidth="1"/>
    <col min="260" max="260" width="11.75" style="1" bestFit="1" customWidth="1"/>
    <col min="261" max="261" width="49.875" style="1" bestFit="1" customWidth="1"/>
    <col min="262" max="262" width="6.25" style="1" customWidth="1"/>
    <col min="263" max="264" width="9.875" style="1" bestFit="1" customWidth="1"/>
    <col min="265" max="265" width="5.75" style="1" customWidth="1"/>
    <col min="266" max="266" width="26.625" style="1" customWidth="1"/>
    <col min="267" max="267" width="11.375" style="1" customWidth="1"/>
    <col min="268" max="268" width="20.625" style="1" customWidth="1"/>
    <col min="269" max="269" width="13.75" style="1" customWidth="1"/>
    <col min="270" max="270" width="7.5" style="1" customWidth="1"/>
    <col min="271" max="271" width="13.25" style="1" customWidth="1"/>
    <col min="272" max="272" width="14.5" style="1" customWidth="1"/>
    <col min="273" max="273" width="15.625" style="1" customWidth="1"/>
    <col min="274" max="512" width="9" style="1"/>
    <col min="513" max="513" width="2.625" style="1" customWidth="1"/>
    <col min="514" max="514" width="15" style="1" bestFit="1" customWidth="1"/>
    <col min="515" max="515" width="12.75" style="1" bestFit="1" customWidth="1"/>
    <col min="516" max="516" width="11.75" style="1" bestFit="1" customWidth="1"/>
    <col min="517" max="517" width="49.875" style="1" bestFit="1" customWidth="1"/>
    <col min="518" max="518" width="6.25" style="1" customWidth="1"/>
    <col min="519" max="520" width="9.875" style="1" bestFit="1" customWidth="1"/>
    <col min="521" max="521" width="5.75" style="1" customWidth="1"/>
    <col min="522" max="522" width="26.625" style="1" customWidth="1"/>
    <col min="523" max="523" width="11.375" style="1" customWidth="1"/>
    <col min="524" max="524" width="20.625" style="1" customWidth="1"/>
    <col min="525" max="525" width="13.75" style="1" customWidth="1"/>
    <col min="526" max="526" width="7.5" style="1" customWidth="1"/>
    <col min="527" max="527" width="13.25" style="1" customWidth="1"/>
    <col min="528" max="528" width="14.5" style="1" customWidth="1"/>
    <col min="529" max="529" width="15.625" style="1" customWidth="1"/>
    <col min="530" max="768" width="9" style="1"/>
    <col min="769" max="769" width="2.625" style="1" customWidth="1"/>
    <col min="770" max="770" width="15" style="1" bestFit="1" customWidth="1"/>
    <col min="771" max="771" width="12.75" style="1" bestFit="1" customWidth="1"/>
    <col min="772" max="772" width="11.75" style="1" bestFit="1" customWidth="1"/>
    <col min="773" max="773" width="49.875" style="1" bestFit="1" customWidth="1"/>
    <col min="774" max="774" width="6.25" style="1" customWidth="1"/>
    <col min="775" max="776" width="9.875" style="1" bestFit="1" customWidth="1"/>
    <col min="777" max="777" width="5.75" style="1" customWidth="1"/>
    <col min="778" max="778" width="26.625" style="1" customWidth="1"/>
    <col min="779" max="779" width="11.375" style="1" customWidth="1"/>
    <col min="780" max="780" width="20.625" style="1" customWidth="1"/>
    <col min="781" max="781" width="13.75" style="1" customWidth="1"/>
    <col min="782" max="782" width="7.5" style="1" customWidth="1"/>
    <col min="783" max="783" width="13.25" style="1" customWidth="1"/>
    <col min="784" max="784" width="14.5" style="1" customWidth="1"/>
    <col min="785" max="785" width="15.625" style="1" customWidth="1"/>
    <col min="786" max="1024" width="9" style="1"/>
    <col min="1025" max="1025" width="2.625" style="1" customWidth="1"/>
    <col min="1026" max="1026" width="15" style="1" bestFit="1" customWidth="1"/>
    <col min="1027" max="1027" width="12.75" style="1" bestFit="1" customWidth="1"/>
    <col min="1028" max="1028" width="11.75" style="1" bestFit="1" customWidth="1"/>
    <col min="1029" max="1029" width="49.875" style="1" bestFit="1" customWidth="1"/>
    <col min="1030" max="1030" width="6.25" style="1" customWidth="1"/>
    <col min="1031" max="1032" width="9.875" style="1" bestFit="1" customWidth="1"/>
    <col min="1033" max="1033" width="5.75" style="1" customWidth="1"/>
    <col min="1034" max="1034" width="26.625" style="1" customWidth="1"/>
    <col min="1035" max="1035" width="11.375" style="1" customWidth="1"/>
    <col min="1036" max="1036" width="20.625" style="1" customWidth="1"/>
    <col min="1037" max="1037" width="13.75" style="1" customWidth="1"/>
    <col min="1038" max="1038" width="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15" style="1" bestFit="1" customWidth="1"/>
    <col min="1283" max="1283" width="12.75" style="1" bestFit="1" customWidth="1"/>
    <col min="1284" max="1284" width="11.75" style="1" bestFit="1" customWidth="1"/>
    <col min="1285" max="1285" width="49.875" style="1" bestFit="1" customWidth="1"/>
    <col min="1286" max="1286" width="6.25" style="1" customWidth="1"/>
    <col min="1287" max="1288" width="9.875" style="1" bestFit="1" customWidth="1"/>
    <col min="1289" max="1289" width="5.75" style="1" customWidth="1"/>
    <col min="1290" max="1290" width="26.625" style="1" customWidth="1"/>
    <col min="1291" max="1291" width="11.375" style="1" customWidth="1"/>
    <col min="1292" max="1292" width="20.625" style="1" customWidth="1"/>
    <col min="1293" max="1293" width="13.75" style="1" customWidth="1"/>
    <col min="1294" max="1294" width="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15" style="1" bestFit="1" customWidth="1"/>
    <col min="1539" max="1539" width="12.75" style="1" bestFit="1" customWidth="1"/>
    <col min="1540" max="1540" width="11.75" style="1" bestFit="1" customWidth="1"/>
    <col min="1541" max="1541" width="49.875" style="1" bestFit="1" customWidth="1"/>
    <col min="1542" max="1542" width="6.25" style="1" customWidth="1"/>
    <col min="1543" max="1544" width="9.875" style="1" bestFit="1" customWidth="1"/>
    <col min="1545" max="1545" width="5.75" style="1" customWidth="1"/>
    <col min="1546" max="1546" width="26.625" style="1" customWidth="1"/>
    <col min="1547" max="1547" width="11.375" style="1" customWidth="1"/>
    <col min="1548" max="1548" width="20.625" style="1" customWidth="1"/>
    <col min="1549" max="1549" width="13.75" style="1" customWidth="1"/>
    <col min="1550" max="1550" width="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15" style="1" bestFit="1" customWidth="1"/>
    <col min="1795" max="1795" width="12.75" style="1" bestFit="1" customWidth="1"/>
    <col min="1796" max="1796" width="11.75" style="1" bestFit="1" customWidth="1"/>
    <col min="1797" max="1797" width="49.875" style="1" bestFit="1" customWidth="1"/>
    <col min="1798" max="1798" width="6.25" style="1" customWidth="1"/>
    <col min="1799" max="1800" width="9.875" style="1" bestFit="1" customWidth="1"/>
    <col min="1801" max="1801" width="5.75" style="1" customWidth="1"/>
    <col min="1802" max="1802" width="26.625" style="1" customWidth="1"/>
    <col min="1803" max="1803" width="11.375" style="1" customWidth="1"/>
    <col min="1804" max="1804" width="20.625" style="1" customWidth="1"/>
    <col min="1805" max="1805" width="13.75" style="1" customWidth="1"/>
    <col min="1806" max="1806" width="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15" style="1" bestFit="1" customWidth="1"/>
    <col min="2051" max="2051" width="12.75" style="1" bestFit="1" customWidth="1"/>
    <col min="2052" max="2052" width="11.75" style="1" bestFit="1" customWidth="1"/>
    <col min="2053" max="2053" width="49.875" style="1" bestFit="1" customWidth="1"/>
    <col min="2054" max="2054" width="6.25" style="1" customWidth="1"/>
    <col min="2055" max="2056" width="9.875" style="1" bestFit="1" customWidth="1"/>
    <col min="2057" max="2057" width="5.75" style="1" customWidth="1"/>
    <col min="2058" max="2058" width="26.625" style="1" customWidth="1"/>
    <col min="2059" max="2059" width="11.375" style="1" customWidth="1"/>
    <col min="2060" max="2060" width="20.625" style="1" customWidth="1"/>
    <col min="2061" max="2061" width="13.75" style="1" customWidth="1"/>
    <col min="2062" max="2062" width="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15" style="1" bestFit="1" customWidth="1"/>
    <col min="2307" max="2307" width="12.75" style="1" bestFit="1" customWidth="1"/>
    <col min="2308" max="2308" width="11.75" style="1" bestFit="1" customWidth="1"/>
    <col min="2309" max="2309" width="49.875" style="1" bestFit="1" customWidth="1"/>
    <col min="2310" max="2310" width="6.25" style="1" customWidth="1"/>
    <col min="2311" max="2312" width="9.875" style="1" bestFit="1" customWidth="1"/>
    <col min="2313" max="2313" width="5.75" style="1" customWidth="1"/>
    <col min="2314" max="2314" width="26.625" style="1" customWidth="1"/>
    <col min="2315" max="2315" width="11.375" style="1" customWidth="1"/>
    <col min="2316" max="2316" width="20.625" style="1" customWidth="1"/>
    <col min="2317" max="2317" width="13.75" style="1" customWidth="1"/>
    <col min="2318" max="2318" width="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15" style="1" bestFit="1" customWidth="1"/>
    <col min="2563" max="2563" width="12.75" style="1" bestFit="1" customWidth="1"/>
    <col min="2564" max="2564" width="11.75" style="1" bestFit="1" customWidth="1"/>
    <col min="2565" max="2565" width="49.875" style="1" bestFit="1" customWidth="1"/>
    <col min="2566" max="2566" width="6.25" style="1" customWidth="1"/>
    <col min="2567" max="2568" width="9.875" style="1" bestFit="1" customWidth="1"/>
    <col min="2569" max="2569" width="5.75" style="1" customWidth="1"/>
    <col min="2570" max="2570" width="26.625" style="1" customWidth="1"/>
    <col min="2571" max="2571" width="11.375" style="1" customWidth="1"/>
    <col min="2572" max="2572" width="20.625" style="1" customWidth="1"/>
    <col min="2573" max="2573" width="13.75" style="1" customWidth="1"/>
    <col min="2574" max="2574" width="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15" style="1" bestFit="1" customWidth="1"/>
    <col min="2819" max="2819" width="12.75" style="1" bestFit="1" customWidth="1"/>
    <col min="2820" max="2820" width="11.75" style="1" bestFit="1" customWidth="1"/>
    <col min="2821" max="2821" width="49.875" style="1" bestFit="1" customWidth="1"/>
    <col min="2822" max="2822" width="6.25" style="1" customWidth="1"/>
    <col min="2823" max="2824" width="9.875" style="1" bestFit="1" customWidth="1"/>
    <col min="2825" max="2825" width="5.75" style="1" customWidth="1"/>
    <col min="2826" max="2826" width="26.625" style="1" customWidth="1"/>
    <col min="2827" max="2827" width="11.375" style="1" customWidth="1"/>
    <col min="2828" max="2828" width="20.625" style="1" customWidth="1"/>
    <col min="2829" max="2829" width="13.75" style="1" customWidth="1"/>
    <col min="2830" max="2830" width="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15" style="1" bestFit="1" customWidth="1"/>
    <col min="3075" max="3075" width="12.75" style="1" bestFit="1" customWidth="1"/>
    <col min="3076" max="3076" width="11.75" style="1" bestFit="1" customWidth="1"/>
    <col min="3077" max="3077" width="49.875" style="1" bestFit="1" customWidth="1"/>
    <col min="3078" max="3078" width="6.25" style="1" customWidth="1"/>
    <col min="3079" max="3080" width="9.875" style="1" bestFit="1" customWidth="1"/>
    <col min="3081" max="3081" width="5.75" style="1" customWidth="1"/>
    <col min="3082" max="3082" width="26.625" style="1" customWidth="1"/>
    <col min="3083" max="3083" width="11.375" style="1" customWidth="1"/>
    <col min="3084" max="3084" width="20.625" style="1" customWidth="1"/>
    <col min="3085" max="3085" width="13.75" style="1" customWidth="1"/>
    <col min="3086" max="3086" width="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15" style="1" bestFit="1" customWidth="1"/>
    <col min="3331" max="3331" width="12.75" style="1" bestFit="1" customWidth="1"/>
    <col min="3332" max="3332" width="11.75" style="1" bestFit="1" customWidth="1"/>
    <col min="3333" max="3333" width="49.875" style="1" bestFit="1" customWidth="1"/>
    <col min="3334" max="3334" width="6.25" style="1" customWidth="1"/>
    <col min="3335" max="3336" width="9.875" style="1" bestFit="1" customWidth="1"/>
    <col min="3337" max="3337" width="5.75" style="1" customWidth="1"/>
    <col min="3338" max="3338" width="26.625" style="1" customWidth="1"/>
    <col min="3339" max="3339" width="11.375" style="1" customWidth="1"/>
    <col min="3340" max="3340" width="20.625" style="1" customWidth="1"/>
    <col min="3341" max="3341" width="13.75" style="1" customWidth="1"/>
    <col min="3342" max="3342" width="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15" style="1" bestFit="1" customWidth="1"/>
    <col min="3587" max="3587" width="12.75" style="1" bestFit="1" customWidth="1"/>
    <col min="3588" max="3588" width="11.75" style="1" bestFit="1" customWidth="1"/>
    <col min="3589" max="3589" width="49.875" style="1" bestFit="1" customWidth="1"/>
    <col min="3590" max="3590" width="6.25" style="1" customWidth="1"/>
    <col min="3591" max="3592" width="9.875" style="1" bestFit="1" customWidth="1"/>
    <col min="3593" max="3593" width="5.75" style="1" customWidth="1"/>
    <col min="3594" max="3594" width="26.625" style="1" customWidth="1"/>
    <col min="3595" max="3595" width="11.375" style="1" customWidth="1"/>
    <col min="3596" max="3596" width="20.625" style="1" customWidth="1"/>
    <col min="3597" max="3597" width="13.75" style="1" customWidth="1"/>
    <col min="3598" max="3598" width="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15" style="1" bestFit="1" customWidth="1"/>
    <col min="3843" max="3843" width="12.75" style="1" bestFit="1" customWidth="1"/>
    <col min="3844" max="3844" width="11.75" style="1" bestFit="1" customWidth="1"/>
    <col min="3845" max="3845" width="49.875" style="1" bestFit="1" customWidth="1"/>
    <col min="3846" max="3846" width="6.25" style="1" customWidth="1"/>
    <col min="3847" max="3848" width="9.875" style="1" bestFit="1" customWidth="1"/>
    <col min="3849" max="3849" width="5.75" style="1" customWidth="1"/>
    <col min="3850" max="3850" width="26.625" style="1" customWidth="1"/>
    <col min="3851" max="3851" width="11.375" style="1" customWidth="1"/>
    <col min="3852" max="3852" width="20.625" style="1" customWidth="1"/>
    <col min="3853" max="3853" width="13.75" style="1" customWidth="1"/>
    <col min="3854" max="3854" width="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15" style="1" bestFit="1" customWidth="1"/>
    <col min="4099" max="4099" width="12.75" style="1" bestFit="1" customWidth="1"/>
    <col min="4100" max="4100" width="11.75" style="1" bestFit="1" customWidth="1"/>
    <col min="4101" max="4101" width="49.875" style="1" bestFit="1" customWidth="1"/>
    <col min="4102" max="4102" width="6.25" style="1" customWidth="1"/>
    <col min="4103" max="4104" width="9.875" style="1" bestFit="1" customWidth="1"/>
    <col min="4105" max="4105" width="5.75" style="1" customWidth="1"/>
    <col min="4106" max="4106" width="26.625" style="1" customWidth="1"/>
    <col min="4107" max="4107" width="11.375" style="1" customWidth="1"/>
    <col min="4108" max="4108" width="20.625" style="1" customWidth="1"/>
    <col min="4109" max="4109" width="13.75" style="1" customWidth="1"/>
    <col min="4110" max="4110" width="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15" style="1" bestFit="1" customWidth="1"/>
    <col min="4355" max="4355" width="12.75" style="1" bestFit="1" customWidth="1"/>
    <col min="4356" max="4356" width="11.75" style="1" bestFit="1" customWidth="1"/>
    <col min="4357" max="4357" width="49.875" style="1" bestFit="1" customWidth="1"/>
    <col min="4358" max="4358" width="6.25" style="1" customWidth="1"/>
    <col min="4359" max="4360" width="9.875" style="1" bestFit="1" customWidth="1"/>
    <col min="4361" max="4361" width="5.75" style="1" customWidth="1"/>
    <col min="4362" max="4362" width="26.625" style="1" customWidth="1"/>
    <col min="4363" max="4363" width="11.375" style="1" customWidth="1"/>
    <col min="4364" max="4364" width="20.625" style="1" customWidth="1"/>
    <col min="4365" max="4365" width="13.75" style="1" customWidth="1"/>
    <col min="4366" max="4366" width="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15" style="1" bestFit="1" customWidth="1"/>
    <col min="4611" max="4611" width="12.75" style="1" bestFit="1" customWidth="1"/>
    <col min="4612" max="4612" width="11.75" style="1" bestFit="1" customWidth="1"/>
    <col min="4613" max="4613" width="49.875" style="1" bestFit="1" customWidth="1"/>
    <col min="4614" max="4614" width="6.25" style="1" customWidth="1"/>
    <col min="4615" max="4616" width="9.875" style="1" bestFit="1" customWidth="1"/>
    <col min="4617" max="4617" width="5.75" style="1" customWidth="1"/>
    <col min="4618" max="4618" width="26.625" style="1" customWidth="1"/>
    <col min="4619" max="4619" width="11.375" style="1" customWidth="1"/>
    <col min="4620" max="4620" width="20.625" style="1" customWidth="1"/>
    <col min="4621" max="4621" width="13.75" style="1" customWidth="1"/>
    <col min="4622" max="4622" width="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15" style="1" bestFit="1" customWidth="1"/>
    <col min="4867" max="4867" width="12.75" style="1" bestFit="1" customWidth="1"/>
    <col min="4868" max="4868" width="11.75" style="1" bestFit="1" customWidth="1"/>
    <col min="4869" max="4869" width="49.875" style="1" bestFit="1" customWidth="1"/>
    <col min="4870" max="4870" width="6.25" style="1" customWidth="1"/>
    <col min="4871" max="4872" width="9.875" style="1" bestFit="1" customWidth="1"/>
    <col min="4873" max="4873" width="5.75" style="1" customWidth="1"/>
    <col min="4874" max="4874" width="26.625" style="1" customWidth="1"/>
    <col min="4875" max="4875" width="11.375" style="1" customWidth="1"/>
    <col min="4876" max="4876" width="20.625" style="1" customWidth="1"/>
    <col min="4877" max="4877" width="13.75" style="1" customWidth="1"/>
    <col min="4878" max="4878" width="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15" style="1" bestFit="1" customWidth="1"/>
    <col min="5123" max="5123" width="12.75" style="1" bestFit="1" customWidth="1"/>
    <col min="5124" max="5124" width="11.75" style="1" bestFit="1" customWidth="1"/>
    <col min="5125" max="5125" width="49.875" style="1" bestFit="1" customWidth="1"/>
    <col min="5126" max="5126" width="6.25" style="1" customWidth="1"/>
    <col min="5127" max="5128" width="9.875" style="1" bestFit="1" customWidth="1"/>
    <col min="5129" max="5129" width="5.75" style="1" customWidth="1"/>
    <col min="5130" max="5130" width="26.625" style="1" customWidth="1"/>
    <col min="5131" max="5131" width="11.375" style="1" customWidth="1"/>
    <col min="5132" max="5132" width="20.625" style="1" customWidth="1"/>
    <col min="5133" max="5133" width="13.75" style="1" customWidth="1"/>
    <col min="5134" max="5134" width="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15" style="1" bestFit="1" customWidth="1"/>
    <col min="5379" max="5379" width="12.75" style="1" bestFit="1" customWidth="1"/>
    <col min="5380" max="5380" width="11.75" style="1" bestFit="1" customWidth="1"/>
    <col min="5381" max="5381" width="49.875" style="1" bestFit="1" customWidth="1"/>
    <col min="5382" max="5382" width="6.25" style="1" customWidth="1"/>
    <col min="5383" max="5384" width="9.875" style="1" bestFit="1" customWidth="1"/>
    <col min="5385" max="5385" width="5.75" style="1" customWidth="1"/>
    <col min="5386" max="5386" width="26.625" style="1" customWidth="1"/>
    <col min="5387" max="5387" width="11.375" style="1" customWidth="1"/>
    <col min="5388" max="5388" width="20.625" style="1" customWidth="1"/>
    <col min="5389" max="5389" width="13.75" style="1" customWidth="1"/>
    <col min="5390" max="5390" width="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15" style="1" bestFit="1" customWidth="1"/>
    <col min="5635" max="5635" width="12.75" style="1" bestFit="1" customWidth="1"/>
    <col min="5636" max="5636" width="11.75" style="1" bestFit="1" customWidth="1"/>
    <col min="5637" max="5637" width="49.875" style="1" bestFit="1" customWidth="1"/>
    <col min="5638" max="5638" width="6.25" style="1" customWidth="1"/>
    <col min="5639" max="5640" width="9.875" style="1" bestFit="1" customWidth="1"/>
    <col min="5641" max="5641" width="5.75" style="1" customWidth="1"/>
    <col min="5642" max="5642" width="26.625" style="1" customWidth="1"/>
    <col min="5643" max="5643" width="11.375" style="1" customWidth="1"/>
    <col min="5644" max="5644" width="20.625" style="1" customWidth="1"/>
    <col min="5645" max="5645" width="13.75" style="1" customWidth="1"/>
    <col min="5646" max="5646" width="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15" style="1" bestFit="1" customWidth="1"/>
    <col min="5891" max="5891" width="12.75" style="1" bestFit="1" customWidth="1"/>
    <col min="5892" max="5892" width="11.75" style="1" bestFit="1" customWidth="1"/>
    <col min="5893" max="5893" width="49.875" style="1" bestFit="1" customWidth="1"/>
    <col min="5894" max="5894" width="6.25" style="1" customWidth="1"/>
    <col min="5895" max="5896" width="9.875" style="1" bestFit="1" customWidth="1"/>
    <col min="5897" max="5897" width="5.75" style="1" customWidth="1"/>
    <col min="5898" max="5898" width="26.625" style="1" customWidth="1"/>
    <col min="5899" max="5899" width="11.375" style="1" customWidth="1"/>
    <col min="5900" max="5900" width="20.625" style="1" customWidth="1"/>
    <col min="5901" max="5901" width="13.75" style="1" customWidth="1"/>
    <col min="5902" max="5902" width="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15" style="1" bestFit="1" customWidth="1"/>
    <col min="6147" max="6147" width="12.75" style="1" bestFit="1" customWidth="1"/>
    <col min="6148" max="6148" width="11.75" style="1" bestFit="1" customWidth="1"/>
    <col min="6149" max="6149" width="49.875" style="1" bestFit="1" customWidth="1"/>
    <col min="6150" max="6150" width="6.25" style="1" customWidth="1"/>
    <col min="6151" max="6152" width="9.875" style="1" bestFit="1" customWidth="1"/>
    <col min="6153" max="6153" width="5.75" style="1" customWidth="1"/>
    <col min="6154" max="6154" width="26.625" style="1" customWidth="1"/>
    <col min="6155" max="6155" width="11.375" style="1" customWidth="1"/>
    <col min="6156" max="6156" width="20.625" style="1" customWidth="1"/>
    <col min="6157" max="6157" width="13.75" style="1" customWidth="1"/>
    <col min="6158" max="6158" width="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15" style="1" bestFit="1" customWidth="1"/>
    <col min="6403" max="6403" width="12.75" style="1" bestFit="1" customWidth="1"/>
    <col min="6404" max="6404" width="11.75" style="1" bestFit="1" customWidth="1"/>
    <col min="6405" max="6405" width="49.875" style="1" bestFit="1" customWidth="1"/>
    <col min="6406" max="6406" width="6.25" style="1" customWidth="1"/>
    <col min="6407" max="6408" width="9.875" style="1" bestFit="1" customWidth="1"/>
    <col min="6409" max="6409" width="5.75" style="1" customWidth="1"/>
    <col min="6410" max="6410" width="26.625" style="1" customWidth="1"/>
    <col min="6411" max="6411" width="11.375" style="1" customWidth="1"/>
    <col min="6412" max="6412" width="20.625" style="1" customWidth="1"/>
    <col min="6413" max="6413" width="13.75" style="1" customWidth="1"/>
    <col min="6414" max="6414" width="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15" style="1" bestFit="1" customWidth="1"/>
    <col min="6659" max="6659" width="12.75" style="1" bestFit="1" customWidth="1"/>
    <col min="6660" max="6660" width="11.75" style="1" bestFit="1" customWidth="1"/>
    <col min="6661" max="6661" width="49.875" style="1" bestFit="1" customWidth="1"/>
    <col min="6662" max="6662" width="6.25" style="1" customWidth="1"/>
    <col min="6663" max="6664" width="9.875" style="1" bestFit="1" customWidth="1"/>
    <col min="6665" max="6665" width="5.75" style="1" customWidth="1"/>
    <col min="6666" max="6666" width="26.625" style="1" customWidth="1"/>
    <col min="6667" max="6667" width="11.375" style="1" customWidth="1"/>
    <col min="6668" max="6668" width="20.625" style="1" customWidth="1"/>
    <col min="6669" max="6669" width="13.75" style="1" customWidth="1"/>
    <col min="6670" max="6670" width="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15" style="1" bestFit="1" customWidth="1"/>
    <col min="6915" max="6915" width="12.75" style="1" bestFit="1" customWidth="1"/>
    <col min="6916" max="6916" width="11.75" style="1" bestFit="1" customWidth="1"/>
    <col min="6917" max="6917" width="49.875" style="1" bestFit="1" customWidth="1"/>
    <col min="6918" max="6918" width="6.25" style="1" customWidth="1"/>
    <col min="6919" max="6920" width="9.875" style="1" bestFit="1" customWidth="1"/>
    <col min="6921" max="6921" width="5.75" style="1" customWidth="1"/>
    <col min="6922" max="6922" width="26.625" style="1" customWidth="1"/>
    <col min="6923" max="6923" width="11.375" style="1" customWidth="1"/>
    <col min="6924" max="6924" width="20.625" style="1" customWidth="1"/>
    <col min="6925" max="6925" width="13.75" style="1" customWidth="1"/>
    <col min="6926" max="6926" width="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15" style="1" bestFit="1" customWidth="1"/>
    <col min="7171" max="7171" width="12.75" style="1" bestFit="1" customWidth="1"/>
    <col min="7172" max="7172" width="11.75" style="1" bestFit="1" customWidth="1"/>
    <col min="7173" max="7173" width="49.875" style="1" bestFit="1" customWidth="1"/>
    <col min="7174" max="7174" width="6.25" style="1" customWidth="1"/>
    <col min="7175" max="7176" width="9.875" style="1" bestFit="1" customWidth="1"/>
    <col min="7177" max="7177" width="5.75" style="1" customWidth="1"/>
    <col min="7178" max="7178" width="26.625" style="1" customWidth="1"/>
    <col min="7179" max="7179" width="11.375" style="1" customWidth="1"/>
    <col min="7180" max="7180" width="20.625" style="1" customWidth="1"/>
    <col min="7181" max="7181" width="13.75" style="1" customWidth="1"/>
    <col min="7182" max="7182" width="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15" style="1" bestFit="1" customWidth="1"/>
    <col min="7427" max="7427" width="12.75" style="1" bestFit="1" customWidth="1"/>
    <col min="7428" max="7428" width="11.75" style="1" bestFit="1" customWidth="1"/>
    <col min="7429" max="7429" width="49.875" style="1" bestFit="1" customWidth="1"/>
    <col min="7430" max="7430" width="6.25" style="1" customWidth="1"/>
    <col min="7431" max="7432" width="9.875" style="1" bestFit="1" customWidth="1"/>
    <col min="7433" max="7433" width="5.75" style="1" customWidth="1"/>
    <col min="7434" max="7434" width="26.625" style="1" customWidth="1"/>
    <col min="7435" max="7435" width="11.375" style="1" customWidth="1"/>
    <col min="7436" max="7436" width="20.625" style="1" customWidth="1"/>
    <col min="7437" max="7437" width="13.75" style="1" customWidth="1"/>
    <col min="7438" max="7438" width="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15" style="1" bestFit="1" customWidth="1"/>
    <col min="7683" max="7683" width="12.75" style="1" bestFit="1" customWidth="1"/>
    <col min="7684" max="7684" width="11.75" style="1" bestFit="1" customWidth="1"/>
    <col min="7685" max="7685" width="49.875" style="1" bestFit="1" customWidth="1"/>
    <col min="7686" max="7686" width="6.25" style="1" customWidth="1"/>
    <col min="7687" max="7688" width="9.875" style="1" bestFit="1" customWidth="1"/>
    <col min="7689" max="7689" width="5.75" style="1" customWidth="1"/>
    <col min="7690" max="7690" width="26.625" style="1" customWidth="1"/>
    <col min="7691" max="7691" width="11.375" style="1" customWidth="1"/>
    <col min="7692" max="7692" width="20.625" style="1" customWidth="1"/>
    <col min="7693" max="7693" width="13.75" style="1" customWidth="1"/>
    <col min="7694" max="7694" width="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15" style="1" bestFit="1" customWidth="1"/>
    <col min="7939" max="7939" width="12.75" style="1" bestFit="1" customWidth="1"/>
    <col min="7940" max="7940" width="11.75" style="1" bestFit="1" customWidth="1"/>
    <col min="7941" max="7941" width="49.875" style="1" bestFit="1" customWidth="1"/>
    <col min="7942" max="7942" width="6.25" style="1" customWidth="1"/>
    <col min="7943" max="7944" width="9.875" style="1" bestFit="1" customWidth="1"/>
    <col min="7945" max="7945" width="5.75" style="1" customWidth="1"/>
    <col min="7946" max="7946" width="26.625" style="1" customWidth="1"/>
    <col min="7947" max="7947" width="11.375" style="1" customWidth="1"/>
    <col min="7948" max="7948" width="20.625" style="1" customWidth="1"/>
    <col min="7949" max="7949" width="13.75" style="1" customWidth="1"/>
    <col min="7950" max="7950" width="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15" style="1" bestFit="1" customWidth="1"/>
    <col min="8195" max="8195" width="12.75" style="1" bestFit="1" customWidth="1"/>
    <col min="8196" max="8196" width="11.75" style="1" bestFit="1" customWidth="1"/>
    <col min="8197" max="8197" width="49.875" style="1" bestFit="1" customWidth="1"/>
    <col min="8198" max="8198" width="6.25" style="1" customWidth="1"/>
    <col min="8199" max="8200" width="9.875" style="1" bestFit="1" customWidth="1"/>
    <col min="8201" max="8201" width="5.75" style="1" customWidth="1"/>
    <col min="8202" max="8202" width="26.625" style="1" customWidth="1"/>
    <col min="8203" max="8203" width="11.375" style="1" customWidth="1"/>
    <col min="8204" max="8204" width="20.625" style="1" customWidth="1"/>
    <col min="8205" max="8205" width="13.75" style="1" customWidth="1"/>
    <col min="8206" max="8206" width="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15" style="1" bestFit="1" customWidth="1"/>
    <col min="8451" max="8451" width="12.75" style="1" bestFit="1" customWidth="1"/>
    <col min="8452" max="8452" width="11.75" style="1" bestFit="1" customWidth="1"/>
    <col min="8453" max="8453" width="49.875" style="1" bestFit="1" customWidth="1"/>
    <col min="8454" max="8454" width="6.25" style="1" customWidth="1"/>
    <col min="8455" max="8456" width="9.875" style="1" bestFit="1" customWidth="1"/>
    <col min="8457" max="8457" width="5.75" style="1" customWidth="1"/>
    <col min="8458" max="8458" width="26.625" style="1" customWidth="1"/>
    <col min="8459" max="8459" width="11.375" style="1" customWidth="1"/>
    <col min="8460" max="8460" width="20.625" style="1" customWidth="1"/>
    <col min="8461" max="8461" width="13.75" style="1" customWidth="1"/>
    <col min="8462" max="8462" width="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15" style="1" bestFit="1" customWidth="1"/>
    <col min="8707" max="8707" width="12.75" style="1" bestFit="1" customWidth="1"/>
    <col min="8708" max="8708" width="11.75" style="1" bestFit="1" customWidth="1"/>
    <col min="8709" max="8709" width="49.875" style="1" bestFit="1" customWidth="1"/>
    <col min="8710" max="8710" width="6.25" style="1" customWidth="1"/>
    <col min="8711" max="8712" width="9.875" style="1" bestFit="1" customWidth="1"/>
    <col min="8713" max="8713" width="5.75" style="1" customWidth="1"/>
    <col min="8714" max="8714" width="26.625" style="1" customWidth="1"/>
    <col min="8715" max="8715" width="11.375" style="1" customWidth="1"/>
    <col min="8716" max="8716" width="20.625" style="1" customWidth="1"/>
    <col min="8717" max="8717" width="13.75" style="1" customWidth="1"/>
    <col min="8718" max="8718" width="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15" style="1" bestFit="1" customWidth="1"/>
    <col min="8963" max="8963" width="12.75" style="1" bestFit="1" customWidth="1"/>
    <col min="8964" max="8964" width="11.75" style="1" bestFit="1" customWidth="1"/>
    <col min="8965" max="8965" width="49.875" style="1" bestFit="1" customWidth="1"/>
    <col min="8966" max="8966" width="6.25" style="1" customWidth="1"/>
    <col min="8967" max="8968" width="9.875" style="1" bestFit="1" customWidth="1"/>
    <col min="8969" max="8969" width="5.75" style="1" customWidth="1"/>
    <col min="8970" max="8970" width="26.625" style="1" customWidth="1"/>
    <col min="8971" max="8971" width="11.375" style="1" customWidth="1"/>
    <col min="8972" max="8972" width="20.625" style="1" customWidth="1"/>
    <col min="8973" max="8973" width="13.75" style="1" customWidth="1"/>
    <col min="8974" max="8974" width="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15" style="1" bestFit="1" customWidth="1"/>
    <col min="9219" max="9219" width="12.75" style="1" bestFit="1" customWidth="1"/>
    <col min="9220" max="9220" width="11.75" style="1" bestFit="1" customWidth="1"/>
    <col min="9221" max="9221" width="49.875" style="1" bestFit="1" customWidth="1"/>
    <col min="9222" max="9222" width="6.25" style="1" customWidth="1"/>
    <col min="9223" max="9224" width="9.875" style="1" bestFit="1" customWidth="1"/>
    <col min="9225" max="9225" width="5.75" style="1" customWidth="1"/>
    <col min="9226" max="9226" width="26.625" style="1" customWidth="1"/>
    <col min="9227" max="9227" width="11.375" style="1" customWidth="1"/>
    <col min="9228" max="9228" width="20.625" style="1" customWidth="1"/>
    <col min="9229" max="9229" width="13.75" style="1" customWidth="1"/>
    <col min="9230" max="9230" width="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15" style="1" bestFit="1" customWidth="1"/>
    <col min="9475" max="9475" width="12.75" style="1" bestFit="1" customWidth="1"/>
    <col min="9476" max="9476" width="11.75" style="1" bestFit="1" customWidth="1"/>
    <col min="9477" max="9477" width="49.875" style="1" bestFit="1" customWidth="1"/>
    <col min="9478" max="9478" width="6.25" style="1" customWidth="1"/>
    <col min="9479" max="9480" width="9.875" style="1" bestFit="1" customWidth="1"/>
    <col min="9481" max="9481" width="5.75" style="1" customWidth="1"/>
    <col min="9482" max="9482" width="26.625" style="1" customWidth="1"/>
    <col min="9483" max="9483" width="11.375" style="1" customWidth="1"/>
    <col min="9484" max="9484" width="20.625" style="1" customWidth="1"/>
    <col min="9485" max="9485" width="13.75" style="1" customWidth="1"/>
    <col min="9486" max="9486" width="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15" style="1" bestFit="1" customWidth="1"/>
    <col min="9731" max="9731" width="12.75" style="1" bestFit="1" customWidth="1"/>
    <col min="9732" max="9732" width="11.75" style="1" bestFit="1" customWidth="1"/>
    <col min="9733" max="9733" width="49.875" style="1" bestFit="1" customWidth="1"/>
    <col min="9734" max="9734" width="6.25" style="1" customWidth="1"/>
    <col min="9735" max="9736" width="9.875" style="1" bestFit="1" customWidth="1"/>
    <col min="9737" max="9737" width="5.75" style="1" customWidth="1"/>
    <col min="9738" max="9738" width="26.625" style="1" customWidth="1"/>
    <col min="9739" max="9739" width="11.375" style="1" customWidth="1"/>
    <col min="9740" max="9740" width="20.625" style="1" customWidth="1"/>
    <col min="9741" max="9741" width="13.75" style="1" customWidth="1"/>
    <col min="9742" max="9742" width="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15" style="1" bestFit="1" customWidth="1"/>
    <col min="9987" max="9987" width="12.75" style="1" bestFit="1" customWidth="1"/>
    <col min="9988" max="9988" width="11.75" style="1" bestFit="1" customWidth="1"/>
    <col min="9989" max="9989" width="49.875" style="1" bestFit="1" customWidth="1"/>
    <col min="9990" max="9990" width="6.25" style="1" customWidth="1"/>
    <col min="9991" max="9992" width="9.875" style="1" bestFit="1" customWidth="1"/>
    <col min="9993" max="9993" width="5.75" style="1" customWidth="1"/>
    <col min="9994" max="9994" width="26.625" style="1" customWidth="1"/>
    <col min="9995" max="9995" width="11.375" style="1" customWidth="1"/>
    <col min="9996" max="9996" width="20.625" style="1" customWidth="1"/>
    <col min="9997" max="9997" width="13.75" style="1" customWidth="1"/>
    <col min="9998" max="9998" width="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15" style="1" bestFit="1" customWidth="1"/>
    <col min="10243" max="10243" width="12.75" style="1" bestFit="1" customWidth="1"/>
    <col min="10244" max="10244" width="11.75" style="1" bestFit="1" customWidth="1"/>
    <col min="10245" max="10245" width="49.875" style="1" bestFit="1" customWidth="1"/>
    <col min="10246" max="10246" width="6.25" style="1" customWidth="1"/>
    <col min="10247" max="10248" width="9.875" style="1" bestFit="1" customWidth="1"/>
    <col min="10249" max="10249" width="5.75" style="1" customWidth="1"/>
    <col min="10250" max="10250" width="26.625" style="1" customWidth="1"/>
    <col min="10251" max="10251" width="11.375" style="1" customWidth="1"/>
    <col min="10252" max="10252" width="20.625" style="1" customWidth="1"/>
    <col min="10253" max="10253" width="13.75" style="1" customWidth="1"/>
    <col min="10254" max="10254" width="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15" style="1" bestFit="1" customWidth="1"/>
    <col min="10499" max="10499" width="12.75" style="1" bestFit="1" customWidth="1"/>
    <col min="10500" max="10500" width="11.75" style="1" bestFit="1" customWidth="1"/>
    <col min="10501" max="10501" width="49.875" style="1" bestFit="1" customWidth="1"/>
    <col min="10502" max="10502" width="6.25" style="1" customWidth="1"/>
    <col min="10503" max="10504" width="9.875" style="1" bestFit="1" customWidth="1"/>
    <col min="10505" max="10505" width="5.75" style="1" customWidth="1"/>
    <col min="10506" max="10506" width="26.625" style="1" customWidth="1"/>
    <col min="10507" max="10507" width="11.375" style="1" customWidth="1"/>
    <col min="10508" max="10508" width="20.625" style="1" customWidth="1"/>
    <col min="10509" max="10509" width="13.75" style="1" customWidth="1"/>
    <col min="10510" max="10510" width="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15" style="1" bestFit="1" customWidth="1"/>
    <col min="10755" max="10755" width="12.75" style="1" bestFit="1" customWidth="1"/>
    <col min="10756" max="10756" width="11.75" style="1" bestFit="1" customWidth="1"/>
    <col min="10757" max="10757" width="49.875" style="1" bestFit="1" customWidth="1"/>
    <col min="10758" max="10758" width="6.25" style="1" customWidth="1"/>
    <col min="10759" max="10760" width="9.875" style="1" bestFit="1" customWidth="1"/>
    <col min="10761" max="10761" width="5.75" style="1" customWidth="1"/>
    <col min="10762" max="10762" width="26.625" style="1" customWidth="1"/>
    <col min="10763" max="10763" width="11.375" style="1" customWidth="1"/>
    <col min="10764" max="10764" width="20.625" style="1" customWidth="1"/>
    <col min="10765" max="10765" width="13.75" style="1" customWidth="1"/>
    <col min="10766" max="10766" width="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15" style="1" bestFit="1" customWidth="1"/>
    <col min="11011" max="11011" width="12.75" style="1" bestFit="1" customWidth="1"/>
    <col min="11012" max="11012" width="11.75" style="1" bestFit="1" customWidth="1"/>
    <col min="11013" max="11013" width="49.875" style="1" bestFit="1" customWidth="1"/>
    <col min="11014" max="11014" width="6.25" style="1" customWidth="1"/>
    <col min="11015" max="11016" width="9.875" style="1" bestFit="1" customWidth="1"/>
    <col min="11017" max="11017" width="5.75" style="1" customWidth="1"/>
    <col min="11018" max="11018" width="26.625" style="1" customWidth="1"/>
    <col min="11019" max="11019" width="11.375" style="1" customWidth="1"/>
    <col min="11020" max="11020" width="20.625" style="1" customWidth="1"/>
    <col min="11021" max="11021" width="13.75" style="1" customWidth="1"/>
    <col min="11022" max="11022" width="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15" style="1" bestFit="1" customWidth="1"/>
    <col min="11267" max="11267" width="12.75" style="1" bestFit="1" customWidth="1"/>
    <col min="11268" max="11268" width="11.75" style="1" bestFit="1" customWidth="1"/>
    <col min="11269" max="11269" width="49.875" style="1" bestFit="1" customWidth="1"/>
    <col min="11270" max="11270" width="6.25" style="1" customWidth="1"/>
    <col min="11271" max="11272" width="9.875" style="1" bestFit="1" customWidth="1"/>
    <col min="11273" max="11273" width="5.75" style="1" customWidth="1"/>
    <col min="11274" max="11274" width="26.625" style="1" customWidth="1"/>
    <col min="11275" max="11275" width="11.375" style="1" customWidth="1"/>
    <col min="11276" max="11276" width="20.625" style="1" customWidth="1"/>
    <col min="11277" max="11277" width="13.75" style="1" customWidth="1"/>
    <col min="11278" max="11278" width="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15" style="1" bestFit="1" customWidth="1"/>
    <col min="11523" max="11523" width="12.75" style="1" bestFit="1" customWidth="1"/>
    <col min="11524" max="11524" width="11.75" style="1" bestFit="1" customWidth="1"/>
    <col min="11525" max="11525" width="49.875" style="1" bestFit="1" customWidth="1"/>
    <col min="11526" max="11526" width="6.25" style="1" customWidth="1"/>
    <col min="11527" max="11528" width="9.875" style="1" bestFit="1" customWidth="1"/>
    <col min="11529" max="11529" width="5.75" style="1" customWidth="1"/>
    <col min="11530" max="11530" width="26.625" style="1" customWidth="1"/>
    <col min="11531" max="11531" width="11.375" style="1" customWidth="1"/>
    <col min="11532" max="11532" width="20.625" style="1" customWidth="1"/>
    <col min="11533" max="11533" width="13.75" style="1" customWidth="1"/>
    <col min="11534" max="11534" width="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15" style="1" bestFit="1" customWidth="1"/>
    <col min="11779" max="11779" width="12.75" style="1" bestFit="1" customWidth="1"/>
    <col min="11780" max="11780" width="11.75" style="1" bestFit="1" customWidth="1"/>
    <col min="11781" max="11781" width="49.875" style="1" bestFit="1" customWidth="1"/>
    <col min="11782" max="11782" width="6.25" style="1" customWidth="1"/>
    <col min="11783" max="11784" width="9.875" style="1" bestFit="1" customWidth="1"/>
    <col min="11785" max="11785" width="5.75" style="1" customWidth="1"/>
    <col min="11786" max="11786" width="26.625" style="1" customWidth="1"/>
    <col min="11787" max="11787" width="11.375" style="1" customWidth="1"/>
    <col min="11788" max="11788" width="20.625" style="1" customWidth="1"/>
    <col min="11789" max="11789" width="13.75" style="1" customWidth="1"/>
    <col min="11790" max="11790" width="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15" style="1" bestFit="1" customWidth="1"/>
    <col min="12035" max="12035" width="12.75" style="1" bestFit="1" customWidth="1"/>
    <col min="12036" max="12036" width="11.75" style="1" bestFit="1" customWidth="1"/>
    <col min="12037" max="12037" width="49.875" style="1" bestFit="1" customWidth="1"/>
    <col min="12038" max="12038" width="6.25" style="1" customWidth="1"/>
    <col min="12039" max="12040" width="9.875" style="1" bestFit="1" customWidth="1"/>
    <col min="12041" max="12041" width="5.75" style="1" customWidth="1"/>
    <col min="12042" max="12042" width="26.625" style="1" customWidth="1"/>
    <col min="12043" max="12043" width="11.375" style="1" customWidth="1"/>
    <col min="12044" max="12044" width="20.625" style="1" customWidth="1"/>
    <col min="12045" max="12045" width="13.75" style="1" customWidth="1"/>
    <col min="12046" max="12046" width="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15" style="1" bestFit="1" customWidth="1"/>
    <col min="12291" max="12291" width="12.75" style="1" bestFit="1" customWidth="1"/>
    <col min="12292" max="12292" width="11.75" style="1" bestFit="1" customWidth="1"/>
    <col min="12293" max="12293" width="49.875" style="1" bestFit="1" customWidth="1"/>
    <col min="12294" max="12294" width="6.25" style="1" customWidth="1"/>
    <col min="12295" max="12296" width="9.875" style="1" bestFit="1" customWidth="1"/>
    <col min="12297" max="12297" width="5.75" style="1" customWidth="1"/>
    <col min="12298" max="12298" width="26.625" style="1" customWidth="1"/>
    <col min="12299" max="12299" width="11.375" style="1" customWidth="1"/>
    <col min="12300" max="12300" width="20.625" style="1" customWidth="1"/>
    <col min="12301" max="12301" width="13.75" style="1" customWidth="1"/>
    <col min="12302" max="12302" width="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15" style="1" bestFit="1" customWidth="1"/>
    <col min="12547" max="12547" width="12.75" style="1" bestFit="1" customWidth="1"/>
    <col min="12548" max="12548" width="11.75" style="1" bestFit="1" customWidth="1"/>
    <col min="12549" max="12549" width="49.875" style="1" bestFit="1" customWidth="1"/>
    <col min="12550" max="12550" width="6.25" style="1" customWidth="1"/>
    <col min="12551" max="12552" width="9.875" style="1" bestFit="1" customWidth="1"/>
    <col min="12553" max="12553" width="5.75" style="1" customWidth="1"/>
    <col min="12554" max="12554" width="26.625" style="1" customWidth="1"/>
    <col min="12555" max="12555" width="11.375" style="1" customWidth="1"/>
    <col min="12556" max="12556" width="20.625" style="1" customWidth="1"/>
    <col min="12557" max="12557" width="13.75" style="1" customWidth="1"/>
    <col min="12558" max="12558" width="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15" style="1" bestFit="1" customWidth="1"/>
    <col min="12803" max="12803" width="12.75" style="1" bestFit="1" customWidth="1"/>
    <col min="12804" max="12804" width="11.75" style="1" bestFit="1" customWidth="1"/>
    <col min="12805" max="12805" width="49.875" style="1" bestFit="1" customWidth="1"/>
    <col min="12806" max="12806" width="6.25" style="1" customWidth="1"/>
    <col min="12807" max="12808" width="9.875" style="1" bestFit="1" customWidth="1"/>
    <col min="12809" max="12809" width="5.75" style="1" customWidth="1"/>
    <col min="12810" max="12810" width="26.625" style="1" customWidth="1"/>
    <col min="12811" max="12811" width="11.375" style="1" customWidth="1"/>
    <col min="12812" max="12812" width="20.625" style="1" customWidth="1"/>
    <col min="12813" max="12813" width="13.75" style="1" customWidth="1"/>
    <col min="12814" max="12814" width="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15" style="1" bestFit="1" customWidth="1"/>
    <col min="13059" max="13059" width="12.75" style="1" bestFit="1" customWidth="1"/>
    <col min="13060" max="13060" width="11.75" style="1" bestFit="1" customWidth="1"/>
    <col min="13061" max="13061" width="49.875" style="1" bestFit="1" customWidth="1"/>
    <col min="13062" max="13062" width="6.25" style="1" customWidth="1"/>
    <col min="13063" max="13064" width="9.875" style="1" bestFit="1" customWidth="1"/>
    <col min="13065" max="13065" width="5.75" style="1" customWidth="1"/>
    <col min="13066" max="13066" width="26.625" style="1" customWidth="1"/>
    <col min="13067" max="13067" width="11.375" style="1" customWidth="1"/>
    <col min="13068" max="13068" width="20.625" style="1" customWidth="1"/>
    <col min="13069" max="13069" width="13.75" style="1" customWidth="1"/>
    <col min="13070" max="13070" width="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15" style="1" bestFit="1" customWidth="1"/>
    <col min="13315" max="13315" width="12.75" style="1" bestFit="1" customWidth="1"/>
    <col min="13316" max="13316" width="11.75" style="1" bestFit="1" customWidth="1"/>
    <col min="13317" max="13317" width="49.875" style="1" bestFit="1" customWidth="1"/>
    <col min="13318" max="13318" width="6.25" style="1" customWidth="1"/>
    <col min="13319" max="13320" width="9.875" style="1" bestFit="1" customWidth="1"/>
    <col min="13321" max="13321" width="5.75" style="1" customWidth="1"/>
    <col min="13322" max="13322" width="26.625" style="1" customWidth="1"/>
    <col min="13323" max="13323" width="11.375" style="1" customWidth="1"/>
    <col min="13324" max="13324" width="20.625" style="1" customWidth="1"/>
    <col min="13325" max="13325" width="13.75" style="1" customWidth="1"/>
    <col min="13326" max="13326" width="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15" style="1" bestFit="1" customWidth="1"/>
    <col min="13571" max="13571" width="12.75" style="1" bestFit="1" customWidth="1"/>
    <col min="13572" max="13572" width="11.75" style="1" bestFit="1" customWidth="1"/>
    <col min="13573" max="13573" width="49.875" style="1" bestFit="1" customWidth="1"/>
    <col min="13574" max="13574" width="6.25" style="1" customWidth="1"/>
    <col min="13575" max="13576" width="9.875" style="1" bestFit="1" customWidth="1"/>
    <col min="13577" max="13577" width="5.75" style="1" customWidth="1"/>
    <col min="13578" max="13578" width="26.625" style="1" customWidth="1"/>
    <col min="13579" max="13579" width="11.375" style="1" customWidth="1"/>
    <col min="13580" max="13580" width="20.625" style="1" customWidth="1"/>
    <col min="13581" max="13581" width="13.75" style="1" customWidth="1"/>
    <col min="13582" max="13582" width="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15" style="1" bestFit="1" customWidth="1"/>
    <col min="13827" max="13827" width="12.75" style="1" bestFit="1" customWidth="1"/>
    <col min="13828" max="13828" width="11.75" style="1" bestFit="1" customWidth="1"/>
    <col min="13829" max="13829" width="49.875" style="1" bestFit="1" customWidth="1"/>
    <col min="13830" max="13830" width="6.25" style="1" customWidth="1"/>
    <col min="13831" max="13832" width="9.875" style="1" bestFit="1" customWidth="1"/>
    <col min="13833" max="13833" width="5.75" style="1" customWidth="1"/>
    <col min="13834" max="13834" width="26.625" style="1" customWidth="1"/>
    <col min="13835" max="13835" width="11.375" style="1" customWidth="1"/>
    <col min="13836" max="13836" width="20.625" style="1" customWidth="1"/>
    <col min="13837" max="13837" width="13.75" style="1" customWidth="1"/>
    <col min="13838" max="13838" width="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15" style="1" bestFit="1" customWidth="1"/>
    <col min="14083" max="14083" width="12.75" style="1" bestFit="1" customWidth="1"/>
    <col min="14084" max="14084" width="11.75" style="1" bestFit="1" customWidth="1"/>
    <col min="14085" max="14085" width="49.875" style="1" bestFit="1" customWidth="1"/>
    <col min="14086" max="14086" width="6.25" style="1" customWidth="1"/>
    <col min="14087" max="14088" width="9.875" style="1" bestFit="1" customWidth="1"/>
    <col min="14089" max="14089" width="5.75" style="1" customWidth="1"/>
    <col min="14090" max="14090" width="26.625" style="1" customWidth="1"/>
    <col min="14091" max="14091" width="11.375" style="1" customWidth="1"/>
    <col min="14092" max="14092" width="20.625" style="1" customWidth="1"/>
    <col min="14093" max="14093" width="13.75" style="1" customWidth="1"/>
    <col min="14094" max="14094" width="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15" style="1" bestFit="1" customWidth="1"/>
    <col min="14339" max="14339" width="12.75" style="1" bestFit="1" customWidth="1"/>
    <col min="14340" max="14340" width="11.75" style="1" bestFit="1" customWidth="1"/>
    <col min="14341" max="14341" width="49.875" style="1" bestFit="1" customWidth="1"/>
    <col min="14342" max="14342" width="6.25" style="1" customWidth="1"/>
    <col min="14343" max="14344" width="9.875" style="1" bestFit="1" customWidth="1"/>
    <col min="14345" max="14345" width="5.75" style="1" customWidth="1"/>
    <col min="14346" max="14346" width="26.625" style="1" customWidth="1"/>
    <col min="14347" max="14347" width="11.375" style="1" customWidth="1"/>
    <col min="14348" max="14348" width="20.625" style="1" customWidth="1"/>
    <col min="14349" max="14349" width="13.75" style="1" customWidth="1"/>
    <col min="14350" max="14350" width="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15" style="1" bestFit="1" customWidth="1"/>
    <col min="14595" max="14595" width="12.75" style="1" bestFit="1" customWidth="1"/>
    <col min="14596" max="14596" width="11.75" style="1" bestFit="1" customWidth="1"/>
    <col min="14597" max="14597" width="49.875" style="1" bestFit="1" customWidth="1"/>
    <col min="14598" max="14598" width="6.25" style="1" customWidth="1"/>
    <col min="14599" max="14600" width="9.875" style="1" bestFit="1" customWidth="1"/>
    <col min="14601" max="14601" width="5.75" style="1" customWidth="1"/>
    <col min="14602" max="14602" width="26.625" style="1" customWidth="1"/>
    <col min="14603" max="14603" width="11.375" style="1" customWidth="1"/>
    <col min="14604" max="14604" width="20.625" style="1" customWidth="1"/>
    <col min="14605" max="14605" width="13.75" style="1" customWidth="1"/>
    <col min="14606" max="14606" width="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15" style="1" bestFit="1" customWidth="1"/>
    <col min="14851" max="14851" width="12.75" style="1" bestFit="1" customWidth="1"/>
    <col min="14852" max="14852" width="11.75" style="1" bestFit="1" customWidth="1"/>
    <col min="14853" max="14853" width="49.875" style="1" bestFit="1" customWidth="1"/>
    <col min="14854" max="14854" width="6.25" style="1" customWidth="1"/>
    <col min="14855" max="14856" width="9.875" style="1" bestFit="1" customWidth="1"/>
    <col min="14857" max="14857" width="5.75" style="1" customWidth="1"/>
    <col min="14858" max="14858" width="26.625" style="1" customWidth="1"/>
    <col min="14859" max="14859" width="11.375" style="1" customWidth="1"/>
    <col min="14860" max="14860" width="20.625" style="1" customWidth="1"/>
    <col min="14861" max="14861" width="13.75" style="1" customWidth="1"/>
    <col min="14862" max="14862" width="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15" style="1" bestFit="1" customWidth="1"/>
    <col min="15107" max="15107" width="12.75" style="1" bestFit="1" customWidth="1"/>
    <col min="15108" max="15108" width="11.75" style="1" bestFit="1" customWidth="1"/>
    <col min="15109" max="15109" width="49.875" style="1" bestFit="1" customWidth="1"/>
    <col min="15110" max="15110" width="6.25" style="1" customWidth="1"/>
    <col min="15111" max="15112" width="9.875" style="1" bestFit="1" customWidth="1"/>
    <col min="15113" max="15113" width="5.75" style="1" customWidth="1"/>
    <col min="15114" max="15114" width="26.625" style="1" customWidth="1"/>
    <col min="15115" max="15115" width="11.375" style="1" customWidth="1"/>
    <col min="15116" max="15116" width="20.625" style="1" customWidth="1"/>
    <col min="15117" max="15117" width="13.75" style="1" customWidth="1"/>
    <col min="15118" max="15118" width="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15" style="1" bestFit="1" customWidth="1"/>
    <col min="15363" max="15363" width="12.75" style="1" bestFit="1" customWidth="1"/>
    <col min="15364" max="15364" width="11.75" style="1" bestFit="1" customWidth="1"/>
    <col min="15365" max="15365" width="49.875" style="1" bestFit="1" customWidth="1"/>
    <col min="15366" max="15366" width="6.25" style="1" customWidth="1"/>
    <col min="15367" max="15368" width="9.875" style="1" bestFit="1" customWidth="1"/>
    <col min="15369" max="15369" width="5.75" style="1" customWidth="1"/>
    <col min="15370" max="15370" width="26.625" style="1" customWidth="1"/>
    <col min="15371" max="15371" width="11.375" style="1" customWidth="1"/>
    <col min="15372" max="15372" width="20.625" style="1" customWidth="1"/>
    <col min="15373" max="15373" width="13.75" style="1" customWidth="1"/>
    <col min="15374" max="15374" width="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15" style="1" bestFit="1" customWidth="1"/>
    <col min="15619" max="15619" width="12.75" style="1" bestFit="1" customWidth="1"/>
    <col min="15620" max="15620" width="11.75" style="1" bestFit="1" customWidth="1"/>
    <col min="15621" max="15621" width="49.875" style="1" bestFit="1" customWidth="1"/>
    <col min="15622" max="15622" width="6.25" style="1" customWidth="1"/>
    <col min="15623" max="15624" width="9.875" style="1" bestFit="1" customWidth="1"/>
    <col min="15625" max="15625" width="5.75" style="1" customWidth="1"/>
    <col min="15626" max="15626" width="26.625" style="1" customWidth="1"/>
    <col min="15627" max="15627" width="11.375" style="1" customWidth="1"/>
    <col min="15628" max="15628" width="20.625" style="1" customWidth="1"/>
    <col min="15629" max="15629" width="13.75" style="1" customWidth="1"/>
    <col min="15630" max="15630" width="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15" style="1" bestFit="1" customWidth="1"/>
    <col min="15875" max="15875" width="12.75" style="1" bestFit="1" customWidth="1"/>
    <col min="15876" max="15876" width="11.75" style="1" bestFit="1" customWidth="1"/>
    <col min="15877" max="15877" width="49.875" style="1" bestFit="1" customWidth="1"/>
    <col min="15878" max="15878" width="6.25" style="1" customWidth="1"/>
    <col min="15879" max="15880" width="9.875" style="1" bestFit="1" customWidth="1"/>
    <col min="15881" max="15881" width="5.75" style="1" customWidth="1"/>
    <col min="15882" max="15882" width="26.625" style="1" customWidth="1"/>
    <col min="15883" max="15883" width="11.375" style="1" customWidth="1"/>
    <col min="15884" max="15884" width="20.625" style="1" customWidth="1"/>
    <col min="15885" max="15885" width="13.75" style="1" customWidth="1"/>
    <col min="15886" max="15886" width="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15" style="1" bestFit="1" customWidth="1"/>
    <col min="16131" max="16131" width="12.75" style="1" bestFit="1" customWidth="1"/>
    <col min="16132" max="16132" width="11.75" style="1" bestFit="1" customWidth="1"/>
    <col min="16133" max="16133" width="49.875" style="1" bestFit="1" customWidth="1"/>
    <col min="16134" max="16134" width="6.25" style="1" customWidth="1"/>
    <col min="16135" max="16136" width="9.875" style="1" bestFit="1" customWidth="1"/>
    <col min="16137" max="16137" width="5.75" style="1" customWidth="1"/>
    <col min="16138" max="16138" width="26.625" style="1" customWidth="1"/>
    <col min="16139" max="16139" width="11.375" style="1" customWidth="1"/>
    <col min="16140" max="16140" width="20.625" style="1" customWidth="1"/>
    <col min="16141" max="16141" width="13.75" style="1" customWidth="1"/>
    <col min="16142" max="16142" width="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5293</v>
      </c>
      <c r="G2" s="5" t="s">
        <v>2</v>
      </c>
      <c r="H2" s="6"/>
      <c r="I2" s="7"/>
      <c r="J2" s="8">
        <f>SUM(H:H)</f>
        <v>2289</v>
      </c>
    </row>
    <row r="3" spans="2:17" ht="20.100000000000001" customHeight="1">
      <c r="B3" s="2" t="s">
        <v>3</v>
      </c>
      <c r="C3" s="2"/>
      <c r="D3" s="2"/>
      <c r="E3" s="13" t="s">
        <v>1698</v>
      </c>
    </row>
    <row r="4" spans="2:17" ht="20.100000000000001" customHeight="1">
      <c r="B4" s="2" t="s">
        <v>996</v>
      </c>
      <c r="C4" s="2"/>
      <c r="D4" s="2"/>
      <c r="E4" s="13">
        <v>2317307</v>
      </c>
    </row>
    <row r="5" spans="2:17" ht="20.100000000000001" customHeight="1">
      <c r="B5" s="2" t="s">
        <v>9</v>
      </c>
      <c r="C5" s="2"/>
      <c r="D5" s="2"/>
      <c r="E5" s="16">
        <v>46114</v>
      </c>
    </row>
    <row r="6" spans="2:17" ht="20.100000000000001" customHeight="1">
      <c r="B6" s="2" t="s">
        <v>10</v>
      </c>
      <c r="C6" s="2"/>
      <c r="D6" s="2"/>
      <c r="E6" s="16">
        <v>46114</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27" t="s">
        <v>43</v>
      </c>
      <c r="N8" s="27" t="s">
        <v>44</v>
      </c>
      <c r="O8" s="26" t="s">
        <v>45</v>
      </c>
      <c r="P8" s="374" t="s">
        <v>46</v>
      </c>
      <c r="Q8" s="375" t="s">
        <v>47</v>
      </c>
    </row>
    <row r="9" spans="2:17" s="4" customFormat="1" ht="19.7" customHeight="1">
      <c r="B9" s="27"/>
      <c r="C9" s="27" t="s">
        <v>175</v>
      </c>
      <c r="D9" s="27" t="s">
        <v>175</v>
      </c>
      <c r="E9" s="108" t="s">
        <v>5294</v>
      </c>
      <c r="F9" s="26">
        <v>1</v>
      </c>
      <c r="G9" s="702">
        <v>767</v>
      </c>
      <c r="H9" s="676">
        <f t="shared" ref="H9:H30" si="0">F9*G9</f>
        <v>767</v>
      </c>
      <c r="I9" s="28"/>
      <c r="J9" s="40" t="s">
        <v>5295</v>
      </c>
      <c r="K9" s="26"/>
      <c r="L9" s="26"/>
      <c r="M9" s="30">
        <v>46099</v>
      </c>
      <c r="N9" s="27" t="s">
        <v>1802</v>
      </c>
      <c r="O9" s="42">
        <v>46100</v>
      </c>
      <c r="P9" s="30"/>
      <c r="Q9" s="375"/>
    </row>
    <row r="10" spans="2:17" s="4" customFormat="1" ht="19.7" customHeight="1">
      <c r="B10" s="27"/>
      <c r="C10" s="27" t="s">
        <v>175</v>
      </c>
      <c r="D10" s="27" t="s">
        <v>175</v>
      </c>
      <c r="E10" s="108" t="s">
        <v>5296</v>
      </c>
      <c r="F10" s="26">
        <v>1</v>
      </c>
      <c r="G10" s="702">
        <v>603</v>
      </c>
      <c r="H10" s="676">
        <f t="shared" si="0"/>
        <v>603</v>
      </c>
      <c r="I10" s="28"/>
      <c r="J10" s="40" t="s">
        <v>5297</v>
      </c>
      <c r="K10" s="26"/>
      <c r="L10" s="26"/>
      <c r="M10" s="30">
        <v>46099</v>
      </c>
      <c r="N10" s="27" t="s">
        <v>1802</v>
      </c>
      <c r="O10" s="42">
        <v>46100</v>
      </c>
      <c r="P10" s="42"/>
      <c r="Q10" s="375"/>
    </row>
    <row r="11" spans="2:17" s="4" customFormat="1" ht="19.7" customHeight="1">
      <c r="B11" s="27"/>
      <c r="C11" s="27" t="s">
        <v>175</v>
      </c>
      <c r="D11" s="27" t="s">
        <v>175</v>
      </c>
      <c r="E11" s="108" t="s">
        <v>5298</v>
      </c>
      <c r="F11" s="26">
        <v>1</v>
      </c>
      <c r="G11" s="702">
        <v>369</v>
      </c>
      <c r="H11" s="676">
        <f t="shared" si="0"/>
        <v>369</v>
      </c>
      <c r="I11" s="28"/>
      <c r="J11" s="40" t="s">
        <v>5299</v>
      </c>
      <c r="K11" s="26"/>
      <c r="L11" s="26"/>
      <c r="M11" s="30">
        <v>46099</v>
      </c>
      <c r="N11" s="27" t="s">
        <v>1802</v>
      </c>
      <c r="O11" s="42">
        <v>46100</v>
      </c>
      <c r="P11" s="42"/>
      <c r="Q11" s="375"/>
    </row>
    <row r="12" spans="2:17" s="4" customFormat="1" ht="19.7" customHeight="1">
      <c r="B12" s="27"/>
      <c r="C12" s="27" t="s">
        <v>175</v>
      </c>
      <c r="D12" s="27" t="s">
        <v>175</v>
      </c>
      <c r="E12" s="108" t="s">
        <v>5300</v>
      </c>
      <c r="F12" s="26">
        <v>1</v>
      </c>
      <c r="G12" s="702">
        <v>550</v>
      </c>
      <c r="H12" s="676">
        <f t="shared" si="0"/>
        <v>550</v>
      </c>
      <c r="I12" s="28"/>
      <c r="J12" s="40" t="s">
        <v>5301</v>
      </c>
      <c r="K12" s="26"/>
      <c r="L12" s="26"/>
      <c r="M12" s="30">
        <v>46099</v>
      </c>
      <c r="N12" s="27" t="s">
        <v>1802</v>
      </c>
      <c r="O12" s="42">
        <v>46100</v>
      </c>
      <c r="P12" s="42"/>
      <c r="Q12" s="375"/>
    </row>
    <row r="13" spans="2:17" s="4" customFormat="1" ht="19.7" customHeight="1">
      <c r="B13" s="27"/>
      <c r="C13" s="705"/>
      <c r="D13" s="705"/>
      <c r="E13" s="421"/>
      <c r="F13" s="1813"/>
      <c r="G13" s="421"/>
      <c r="H13" s="676">
        <f t="shared" si="0"/>
        <v>0</v>
      </c>
      <c r="I13" s="1814"/>
      <c r="J13" s="1815"/>
      <c r="K13" s="26"/>
      <c r="L13" s="26"/>
      <c r="M13" s="30"/>
      <c r="N13" s="27"/>
      <c r="O13" s="42"/>
      <c r="P13" s="42"/>
      <c r="Q13" s="375"/>
    </row>
    <row r="14" spans="2:17" ht="19.7" customHeight="1">
      <c r="B14" s="27"/>
      <c r="C14" s="705"/>
      <c r="D14" s="705"/>
      <c r="E14" s="422"/>
      <c r="F14" s="286"/>
      <c r="G14" s="423"/>
      <c r="H14" s="676">
        <f t="shared" si="0"/>
        <v>0</v>
      </c>
      <c r="I14" s="287"/>
      <c r="J14" s="400"/>
      <c r="K14" s="26"/>
      <c r="L14" s="26"/>
      <c r="M14" s="30"/>
      <c r="N14" s="27"/>
      <c r="O14" s="42"/>
      <c r="P14" s="42"/>
      <c r="Q14" s="375"/>
    </row>
    <row r="15" spans="2:17" ht="19.7" customHeight="1">
      <c r="B15" s="27"/>
      <c r="C15" s="705"/>
      <c r="D15" s="705"/>
      <c r="E15" s="108"/>
      <c r="F15" s="26"/>
      <c r="G15" s="702"/>
      <c r="H15" s="676">
        <f t="shared" si="0"/>
        <v>0</v>
      </c>
      <c r="I15" s="28"/>
      <c r="J15" s="40"/>
      <c r="K15" s="26"/>
      <c r="L15" s="26"/>
      <c r="M15" s="30"/>
      <c r="N15" s="27"/>
      <c r="O15" s="42"/>
      <c r="P15" s="30"/>
      <c r="Q15" s="375"/>
    </row>
    <row r="16" spans="2:17" ht="19.7" customHeight="1">
      <c r="B16" s="27"/>
      <c r="C16" s="705"/>
      <c r="D16" s="705"/>
      <c r="E16" s="108"/>
      <c r="F16" s="26"/>
      <c r="G16" s="702"/>
      <c r="H16" s="676">
        <f t="shared" si="0"/>
        <v>0</v>
      </c>
      <c r="I16" s="28"/>
      <c r="J16" s="40"/>
      <c r="K16" s="26"/>
      <c r="L16" s="26"/>
      <c r="M16" s="30"/>
      <c r="N16" s="27"/>
      <c r="O16" s="42"/>
      <c r="P16" s="30"/>
      <c r="Q16" s="375"/>
    </row>
    <row r="17" spans="2:17" ht="19.7" customHeight="1">
      <c r="B17" s="27"/>
      <c r="C17" s="27"/>
      <c r="D17" s="27"/>
      <c r="E17" s="108"/>
      <c r="F17" s="26"/>
      <c r="G17" s="702"/>
      <c r="H17" s="676">
        <f t="shared" si="0"/>
        <v>0</v>
      </c>
      <c r="I17" s="28"/>
      <c r="J17" s="40"/>
      <c r="K17" s="26"/>
      <c r="L17" s="26"/>
      <c r="M17" s="30"/>
      <c r="N17" s="27"/>
      <c r="O17" s="42"/>
      <c r="P17" s="30"/>
      <c r="Q17" s="375"/>
    </row>
    <row r="18" spans="2:17" ht="19.7" customHeight="1">
      <c r="B18" s="27"/>
      <c r="C18" s="27"/>
      <c r="D18" s="27"/>
      <c r="E18" s="108"/>
      <c r="F18" s="40"/>
      <c r="G18" s="702"/>
      <c r="H18" s="676">
        <f t="shared" si="0"/>
        <v>0</v>
      </c>
      <c r="I18" s="28"/>
      <c r="J18" s="40"/>
      <c r="K18" s="26"/>
      <c r="L18" s="26"/>
      <c r="M18" s="30"/>
      <c r="N18" s="27"/>
      <c r="O18" s="26"/>
      <c r="P18" s="30"/>
      <c r="Q18" s="375"/>
    </row>
    <row r="19" spans="2:17" ht="19.7" customHeight="1">
      <c r="B19" s="27"/>
      <c r="C19" s="27"/>
      <c r="D19" s="27"/>
      <c r="E19" s="108"/>
      <c r="F19" s="40"/>
      <c r="G19" s="702"/>
      <c r="H19" s="676">
        <f t="shared" si="0"/>
        <v>0</v>
      </c>
      <c r="I19" s="28"/>
      <c r="J19" s="40"/>
      <c r="K19" s="26"/>
      <c r="L19" s="26"/>
      <c r="M19" s="30"/>
      <c r="N19" s="27"/>
      <c r="O19" s="26"/>
      <c r="P19" s="30"/>
      <c r="Q19" s="375"/>
    </row>
    <row r="20" spans="2:17" ht="19.7" customHeight="1">
      <c r="B20" s="27"/>
      <c r="C20" s="27"/>
      <c r="D20" s="27"/>
      <c r="E20" s="108"/>
      <c r="F20" s="40"/>
      <c r="G20" s="702"/>
      <c r="H20" s="676">
        <f t="shared" si="0"/>
        <v>0</v>
      </c>
      <c r="I20" s="28"/>
      <c r="J20" s="40"/>
      <c r="K20" s="26"/>
      <c r="L20" s="26"/>
      <c r="M20" s="30"/>
      <c r="N20" s="27"/>
      <c r="O20" s="26"/>
      <c r="P20" s="30"/>
      <c r="Q20" s="375"/>
    </row>
    <row r="21" spans="2:17" ht="19.7" customHeight="1">
      <c r="B21" s="27"/>
      <c r="C21" s="27"/>
      <c r="D21" s="27"/>
      <c r="E21" s="108"/>
      <c r="F21" s="40"/>
      <c r="G21" s="702"/>
      <c r="H21" s="676">
        <f t="shared" si="0"/>
        <v>0</v>
      </c>
      <c r="I21" s="28"/>
      <c r="J21" s="40"/>
      <c r="K21" s="26"/>
      <c r="L21" s="26"/>
      <c r="M21" s="30"/>
      <c r="N21" s="27"/>
      <c r="O21" s="26"/>
      <c r="P21" s="30"/>
      <c r="Q21" s="375"/>
    </row>
    <row r="22" spans="2:17" ht="19.7" customHeight="1">
      <c r="B22" s="27"/>
      <c r="C22" s="27"/>
      <c r="D22" s="27"/>
      <c r="E22" s="108"/>
      <c r="F22" s="40"/>
      <c r="G22" s="702"/>
      <c r="H22" s="676">
        <f t="shared" si="0"/>
        <v>0</v>
      </c>
      <c r="I22" s="28"/>
      <c r="J22" s="40"/>
      <c r="K22" s="26"/>
      <c r="L22" s="26"/>
      <c r="M22" s="30"/>
      <c r="N22" s="27"/>
      <c r="O22" s="26"/>
      <c r="P22" s="30"/>
      <c r="Q22" s="375"/>
    </row>
    <row r="23" spans="2:17" ht="19.7" customHeight="1">
      <c r="B23" s="27"/>
      <c r="C23" s="27"/>
      <c r="D23" s="27"/>
      <c r="E23" s="108"/>
      <c r="F23" s="40"/>
      <c r="G23" s="702"/>
      <c r="H23" s="676">
        <f t="shared" si="0"/>
        <v>0</v>
      </c>
      <c r="I23" s="28"/>
      <c r="J23" s="40"/>
      <c r="K23" s="26"/>
      <c r="L23" s="26"/>
      <c r="M23" s="30"/>
      <c r="N23" s="27"/>
      <c r="O23" s="26"/>
      <c r="P23" s="30"/>
      <c r="Q23" s="375"/>
    </row>
    <row r="24" spans="2:17" ht="19.7" customHeight="1">
      <c r="B24" s="27"/>
      <c r="C24" s="27"/>
      <c r="D24" s="27"/>
      <c r="E24" s="108"/>
      <c r="F24" s="40"/>
      <c r="G24" s="702"/>
      <c r="H24" s="676">
        <f t="shared" si="0"/>
        <v>0</v>
      </c>
      <c r="I24" s="28"/>
      <c r="J24" s="40"/>
      <c r="K24" s="26"/>
      <c r="L24" s="26"/>
      <c r="M24" s="30"/>
      <c r="N24" s="27"/>
      <c r="O24" s="26"/>
      <c r="P24" s="30"/>
      <c r="Q24" s="375"/>
    </row>
    <row r="25" spans="2:17" ht="19.7" customHeight="1">
      <c r="B25" s="27"/>
      <c r="C25" s="27"/>
      <c r="D25" s="27"/>
      <c r="E25" s="108"/>
      <c r="F25" s="40"/>
      <c r="G25" s="702"/>
      <c r="H25" s="385">
        <f t="shared" si="0"/>
        <v>0</v>
      </c>
      <c r="I25" s="28"/>
      <c r="J25" s="40"/>
      <c r="K25" s="26"/>
      <c r="L25" s="26"/>
      <c r="M25" s="30"/>
      <c r="N25" s="27"/>
      <c r="O25" s="26"/>
      <c r="P25" s="30"/>
      <c r="Q25" s="375"/>
    </row>
    <row r="26" spans="2:17" ht="19.7" customHeight="1">
      <c r="B26" s="27"/>
      <c r="C26" s="27"/>
      <c r="D26" s="27"/>
      <c r="E26" s="108"/>
      <c r="F26" s="40"/>
      <c r="G26" s="702"/>
      <c r="H26" s="385">
        <f t="shared" si="0"/>
        <v>0</v>
      </c>
      <c r="I26" s="28"/>
      <c r="J26" s="40"/>
      <c r="K26" s="26"/>
      <c r="L26" s="26"/>
      <c r="M26" s="30"/>
      <c r="N26" s="27"/>
      <c r="O26" s="26"/>
      <c r="P26" s="30"/>
      <c r="Q26" s="375"/>
    </row>
    <row r="27" spans="2:17" ht="19.7" customHeight="1">
      <c r="B27" s="27"/>
      <c r="C27" s="27"/>
      <c r="D27" s="27"/>
      <c r="E27" s="108"/>
      <c r="F27" s="40"/>
      <c r="G27" s="702"/>
      <c r="H27" s="385">
        <f t="shared" si="0"/>
        <v>0</v>
      </c>
      <c r="I27" s="28"/>
      <c r="J27" s="40"/>
      <c r="K27" s="26"/>
      <c r="L27" s="26"/>
      <c r="M27" s="30"/>
      <c r="N27" s="27"/>
      <c r="O27" s="26"/>
      <c r="P27" s="30"/>
      <c r="Q27" s="375"/>
    </row>
    <row r="28" spans="2:17" ht="19.7" customHeight="1">
      <c r="B28" s="27"/>
      <c r="C28" s="27"/>
      <c r="D28" s="27"/>
      <c r="E28" s="108"/>
      <c r="F28" s="40"/>
      <c r="G28" s="702"/>
      <c r="H28" s="385">
        <f t="shared" si="0"/>
        <v>0</v>
      </c>
      <c r="I28" s="28"/>
      <c r="J28" s="40"/>
      <c r="K28" s="26"/>
      <c r="L28" s="26"/>
      <c r="M28" s="30"/>
      <c r="N28" s="27"/>
      <c r="O28" s="26"/>
      <c r="P28" s="30"/>
      <c r="Q28" s="375"/>
    </row>
    <row r="29" spans="2:17" ht="19.7" customHeight="1">
      <c r="B29" s="27"/>
      <c r="C29" s="27"/>
      <c r="D29" s="27"/>
      <c r="E29" s="108"/>
      <c r="F29" s="40"/>
      <c r="G29" s="702"/>
      <c r="H29" s="385">
        <f t="shared" si="0"/>
        <v>0</v>
      </c>
      <c r="I29" s="28"/>
      <c r="J29" s="40"/>
      <c r="K29" s="26"/>
      <c r="L29" s="26"/>
      <c r="M29" s="30"/>
      <c r="N29" s="27"/>
      <c r="O29" s="26"/>
      <c r="P29" s="30"/>
      <c r="Q29" s="375"/>
    </row>
    <row r="30" spans="2:17" ht="19.7" customHeight="1">
      <c r="B30" s="27"/>
      <c r="C30" s="27"/>
      <c r="D30" s="27"/>
      <c r="E30" s="108"/>
      <c r="F30" s="40"/>
      <c r="G30" s="702"/>
      <c r="H30" s="385">
        <f t="shared" si="0"/>
        <v>0</v>
      </c>
      <c r="I30" s="28"/>
      <c r="J30" s="40"/>
      <c r="K30" s="26"/>
      <c r="L30" s="26"/>
      <c r="M30" s="30"/>
      <c r="N30" s="27"/>
      <c r="O30" s="26"/>
      <c r="P30" s="30"/>
      <c r="Q30" s="375"/>
    </row>
    <row r="31" spans="2:17" ht="19.7" customHeight="1">
      <c r="B31" s="27"/>
      <c r="C31" s="27"/>
      <c r="D31" s="27"/>
      <c r="E31" s="108"/>
      <c r="F31" s="40"/>
      <c r="G31" s="702"/>
      <c r="H31" s="385">
        <f>F32*G32</f>
        <v>0</v>
      </c>
      <c r="I31" s="28"/>
      <c r="J31" s="40"/>
      <c r="K31" s="26"/>
      <c r="L31" s="26"/>
      <c r="M31" s="30"/>
      <c r="N31" s="27"/>
      <c r="O31" s="26"/>
      <c r="P31" s="30"/>
      <c r="Q31" s="375"/>
    </row>
  </sheetData>
  <autoFilter ref="B8:O13" xr:uid="{04CA0C81-E75D-48C0-BF61-13920E5BBCBA}"/>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4F3A-9D23-4682-8303-6591078C3B8E}">
  <dimension ref="A2:F7"/>
  <sheetViews>
    <sheetView workbookViewId="0">
      <selection activeCell="C10" sqref="C10"/>
    </sheetView>
  </sheetViews>
  <sheetFormatPr defaultRowHeight="19.5"/>
  <cols>
    <col min="1" max="1" width="5.625" style="1816" customWidth="1"/>
    <col min="2" max="2" width="3.5" style="1816" bestFit="1" customWidth="1"/>
    <col min="3" max="3" width="16.625" style="1816" customWidth="1"/>
    <col min="4" max="4" width="25.75" style="1816" bestFit="1" customWidth="1"/>
    <col min="5" max="5" width="5.875" style="1816" bestFit="1" customWidth="1"/>
    <col min="6" max="6" width="15.625" style="1816" customWidth="1"/>
    <col min="7" max="256" width="9" style="1816"/>
    <col min="257" max="257" width="5.625" style="1816" customWidth="1"/>
    <col min="258" max="258" width="3.5" style="1816" bestFit="1" customWidth="1"/>
    <col min="259" max="259" width="16.625" style="1816" customWidth="1"/>
    <col min="260" max="260" width="25.75" style="1816" bestFit="1" customWidth="1"/>
    <col min="261" max="261" width="5.875" style="1816" bestFit="1" customWidth="1"/>
    <col min="262" max="262" width="15.625" style="1816" customWidth="1"/>
    <col min="263" max="512" width="9" style="1816"/>
    <col min="513" max="513" width="5.625" style="1816" customWidth="1"/>
    <col min="514" max="514" width="3.5" style="1816" bestFit="1" customWidth="1"/>
    <col min="515" max="515" width="16.625" style="1816" customWidth="1"/>
    <col min="516" max="516" width="25.75" style="1816" bestFit="1" customWidth="1"/>
    <col min="517" max="517" width="5.875" style="1816" bestFit="1" customWidth="1"/>
    <col min="518" max="518" width="15.625" style="1816" customWidth="1"/>
    <col min="519" max="768" width="9" style="1816"/>
    <col min="769" max="769" width="5.625" style="1816" customWidth="1"/>
    <col min="770" max="770" width="3.5" style="1816" bestFit="1" customWidth="1"/>
    <col min="771" max="771" width="16.625" style="1816" customWidth="1"/>
    <col min="772" max="772" width="25.75" style="1816" bestFit="1" customWidth="1"/>
    <col min="773" max="773" width="5.875" style="1816" bestFit="1" customWidth="1"/>
    <col min="774" max="774" width="15.625" style="1816" customWidth="1"/>
    <col min="775" max="1024" width="9" style="1816"/>
    <col min="1025" max="1025" width="5.625" style="1816" customWidth="1"/>
    <col min="1026" max="1026" width="3.5" style="1816" bestFit="1" customWidth="1"/>
    <col min="1027" max="1027" width="16.625" style="1816" customWidth="1"/>
    <col min="1028" max="1028" width="25.75" style="1816" bestFit="1" customWidth="1"/>
    <col min="1029" max="1029" width="5.875" style="1816" bestFit="1" customWidth="1"/>
    <col min="1030" max="1030" width="15.625" style="1816" customWidth="1"/>
    <col min="1031" max="1280" width="9" style="1816"/>
    <col min="1281" max="1281" width="5.625" style="1816" customWidth="1"/>
    <col min="1282" max="1282" width="3.5" style="1816" bestFit="1" customWidth="1"/>
    <col min="1283" max="1283" width="16.625" style="1816" customWidth="1"/>
    <col min="1284" max="1284" width="25.75" style="1816" bestFit="1" customWidth="1"/>
    <col min="1285" max="1285" width="5.875" style="1816" bestFit="1" customWidth="1"/>
    <col min="1286" max="1286" width="15.625" style="1816" customWidth="1"/>
    <col min="1287" max="1536" width="9" style="1816"/>
    <col min="1537" max="1537" width="5.625" style="1816" customWidth="1"/>
    <col min="1538" max="1538" width="3.5" style="1816" bestFit="1" customWidth="1"/>
    <col min="1539" max="1539" width="16.625" style="1816" customWidth="1"/>
    <col min="1540" max="1540" width="25.75" style="1816" bestFit="1" customWidth="1"/>
    <col min="1541" max="1541" width="5.875" style="1816" bestFit="1" customWidth="1"/>
    <col min="1542" max="1542" width="15.625" style="1816" customWidth="1"/>
    <col min="1543" max="1792" width="9" style="1816"/>
    <col min="1793" max="1793" width="5.625" style="1816" customWidth="1"/>
    <col min="1794" max="1794" width="3.5" style="1816" bestFit="1" customWidth="1"/>
    <col min="1795" max="1795" width="16.625" style="1816" customWidth="1"/>
    <col min="1796" max="1796" width="25.75" style="1816" bestFit="1" customWidth="1"/>
    <col min="1797" max="1797" width="5.875" style="1816" bestFit="1" customWidth="1"/>
    <col min="1798" max="1798" width="15.625" style="1816" customWidth="1"/>
    <col min="1799" max="2048" width="9" style="1816"/>
    <col min="2049" max="2049" width="5.625" style="1816" customWidth="1"/>
    <col min="2050" max="2050" width="3.5" style="1816" bestFit="1" customWidth="1"/>
    <col min="2051" max="2051" width="16.625" style="1816" customWidth="1"/>
    <col min="2052" max="2052" width="25.75" style="1816" bestFit="1" customWidth="1"/>
    <col min="2053" max="2053" width="5.875" style="1816" bestFit="1" customWidth="1"/>
    <col min="2054" max="2054" width="15.625" style="1816" customWidth="1"/>
    <col min="2055" max="2304" width="9" style="1816"/>
    <col min="2305" max="2305" width="5.625" style="1816" customWidth="1"/>
    <col min="2306" max="2306" width="3.5" style="1816" bestFit="1" customWidth="1"/>
    <col min="2307" max="2307" width="16.625" style="1816" customWidth="1"/>
    <col min="2308" max="2308" width="25.75" style="1816" bestFit="1" customWidth="1"/>
    <col min="2309" max="2309" width="5.875" style="1816" bestFit="1" customWidth="1"/>
    <col min="2310" max="2310" width="15.625" style="1816" customWidth="1"/>
    <col min="2311" max="2560" width="9" style="1816"/>
    <col min="2561" max="2561" width="5.625" style="1816" customWidth="1"/>
    <col min="2562" max="2562" width="3.5" style="1816" bestFit="1" customWidth="1"/>
    <col min="2563" max="2563" width="16.625" style="1816" customWidth="1"/>
    <col min="2564" max="2564" width="25.75" style="1816" bestFit="1" customWidth="1"/>
    <col min="2565" max="2565" width="5.875" style="1816" bestFit="1" customWidth="1"/>
    <col min="2566" max="2566" width="15.625" style="1816" customWidth="1"/>
    <col min="2567" max="2816" width="9" style="1816"/>
    <col min="2817" max="2817" width="5.625" style="1816" customWidth="1"/>
    <col min="2818" max="2818" width="3.5" style="1816" bestFit="1" customWidth="1"/>
    <col min="2819" max="2819" width="16.625" style="1816" customWidth="1"/>
    <col min="2820" max="2820" width="25.75" style="1816" bestFit="1" customWidth="1"/>
    <col min="2821" max="2821" width="5.875" style="1816" bestFit="1" customWidth="1"/>
    <col min="2822" max="2822" width="15.625" style="1816" customWidth="1"/>
    <col min="2823" max="3072" width="9" style="1816"/>
    <col min="3073" max="3073" width="5.625" style="1816" customWidth="1"/>
    <col min="3074" max="3074" width="3.5" style="1816" bestFit="1" customWidth="1"/>
    <col min="3075" max="3075" width="16.625" style="1816" customWidth="1"/>
    <col min="3076" max="3076" width="25.75" style="1816" bestFit="1" customWidth="1"/>
    <col min="3077" max="3077" width="5.875" style="1816" bestFit="1" customWidth="1"/>
    <col min="3078" max="3078" width="15.625" style="1816" customWidth="1"/>
    <col min="3079" max="3328" width="9" style="1816"/>
    <col min="3329" max="3329" width="5.625" style="1816" customWidth="1"/>
    <col min="3330" max="3330" width="3.5" style="1816" bestFit="1" customWidth="1"/>
    <col min="3331" max="3331" width="16.625" style="1816" customWidth="1"/>
    <col min="3332" max="3332" width="25.75" style="1816" bestFit="1" customWidth="1"/>
    <col min="3333" max="3333" width="5.875" style="1816" bestFit="1" customWidth="1"/>
    <col min="3334" max="3334" width="15.625" style="1816" customWidth="1"/>
    <col min="3335" max="3584" width="9" style="1816"/>
    <col min="3585" max="3585" width="5.625" style="1816" customWidth="1"/>
    <col min="3586" max="3586" width="3.5" style="1816" bestFit="1" customWidth="1"/>
    <col min="3587" max="3587" width="16.625" style="1816" customWidth="1"/>
    <col min="3588" max="3588" width="25.75" style="1816" bestFit="1" customWidth="1"/>
    <col min="3589" max="3589" width="5.875" style="1816" bestFit="1" customWidth="1"/>
    <col min="3590" max="3590" width="15.625" style="1816" customWidth="1"/>
    <col min="3591" max="3840" width="9" style="1816"/>
    <col min="3841" max="3841" width="5.625" style="1816" customWidth="1"/>
    <col min="3842" max="3842" width="3.5" style="1816" bestFit="1" customWidth="1"/>
    <col min="3843" max="3843" width="16.625" style="1816" customWidth="1"/>
    <col min="3844" max="3844" width="25.75" style="1816" bestFit="1" customWidth="1"/>
    <col min="3845" max="3845" width="5.875" style="1816" bestFit="1" customWidth="1"/>
    <col min="3846" max="3846" width="15.625" style="1816" customWidth="1"/>
    <col min="3847" max="4096" width="9" style="1816"/>
    <col min="4097" max="4097" width="5.625" style="1816" customWidth="1"/>
    <col min="4098" max="4098" width="3.5" style="1816" bestFit="1" customWidth="1"/>
    <col min="4099" max="4099" width="16.625" style="1816" customWidth="1"/>
    <col min="4100" max="4100" width="25.75" style="1816" bestFit="1" customWidth="1"/>
    <col min="4101" max="4101" width="5.875" style="1816" bestFit="1" customWidth="1"/>
    <col min="4102" max="4102" width="15.625" style="1816" customWidth="1"/>
    <col min="4103" max="4352" width="9" style="1816"/>
    <col min="4353" max="4353" width="5.625" style="1816" customWidth="1"/>
    <col min="4354" max="4354" width="3.5" style="1816" bestFit="1" customWidth="1"/>
    <col min="4355" max="4355" width="16.625" style="1816" customWidth="1"/>
    <col min="4356" max="4356" width="25.75" style="1816" bestFit="1" customWidth="1"/>
    <col min="4357" max="4357" width="5.875" style="1816" bestFit="1" customWidth="1"/>
    <col min="4358" max="4358" width="15.625" style="1816" customWidth="1"/>
    <col min="4359" max="4608" width="9" style="1816"/>
    <col min="4609" max="4609" width="5.625" style="1816" customWidth="1"/>
    <col min="4610" max="4610" width="3.5" style="1816" bestFit="1" customWidth="1"/>
    <col min="4611" max="4611" width="16.625" style="1816" customWidth="1"/>
    <col min="4612" max="4612" width="25.75" style="1816" bestFit="1" customWidth="1"/>
    <col min="4613" max="4613" width="5.875" style="1816" bestFit="1" customWidth="1"/>
    <col min="4614" max="4614" width="15.625" style="1816" customWidth="1"/>
    <col min="4615" max="4864" width="9" style="1816"/>
    <col min="4865" max="4865" width="5.625" style="1816" customWidth="1"/>
    <col min="4866" max="4866" width="3.5" style="1816" bestFit="1" customWidth="1"/>
    <col min="4867" max="4867" width="16.625" style="1816" customWidth="1"/>
    <col min="4868" max="4868" width="25.75" style="1816" bestFit="1" customWidth="1"/>
    <col min="4869" max="4869" width="5.875" style="1816" bestFit="1" customWidth="1"/>
    <col min="4870" max="4870" width="15.625" style="1816" customWidth="1"/>
    <col min="4871" max="5120" width="9" style="1816"/>
    <col min="5121" max="5121" width="5.625" style="1816" customWidth="1"/>
    <col min="5122" max="5122" width="3.5" style="1816" bestFit="1" customWidth="1"/>
    <col min="5123" max="5123" width="16.625" style="1816" customWidth="1"/>
    <col min="5124" max="5124" width="25.75" style="1816" bestFit="1" customWidth="1"/>
    <col min="5125" max="5125" width="5.875" style="1816" bestFit="1" customWidth="1"/>
    <col min="5126" max="5126" width="15.625" style="1816" customWidth="1"/>
    <col min="5127" max="5376" width="9" style="1816"/>
    <col min="5377" max="5377" width="5.625" style="1816" customWidth="1"/>
    <col min="5378" max="5378" width="3.5" style="1816" bestFit="1" customWidth="1"/>
    <col min="5379" max="5379" width="16.625" style="1816" customWidth="1"/>
    <col min="5380" max="5380" width="25.75" style="1816" bestFit="1" customWidth="1"/>
    <col min="5381" max="5381" width="5.875" style="1816" bestFit="1" customWidth="1"/>
    <col min="5382" max="5382" width="15.625" style="1816" customWidth="1"/>
    <col min="5383" max="5632" width="9" style="1816"/>
    <col min="5633" max="5633" width="5.625" style="1816" customWidth="1"/>
    <col min="5634" max="5634" width="3.5" style="1816" bestFit="1" customWidth="1"/>
    <col min="5635" max="5635" width="16.625" style="1816" customWidth="1"/>
    <col min="5636" max="5636" width="25.75" style="1816" bestFit="1" customWidth="1"/>
    <col min="5637" max="5637" width="5.875" style="1816" bestFit="1" customWidth="1"/>
    <col min="5638" max="5638" width="15.625" style="1816" customWidth="1"/>
    <col min="5639" max="5888" width="9" style="1816"/>
    <col min="5889" max="5889" width="5.625" style="1816" customWidth="1"/>
    <col min="5890" max="5890" width="3.5" style="1816" bestFit="1" customWidth="1"/>
    <col min="5891" max="5891" width="16.625" style="1816" customWidth="1"/>
    <col min="5892" max="5892" width="25.75" style="1816" bestFit="1" customWidth="1"/>
    <col min="5893" max="5893" width="5.875" style="1816" bestFit="1" customWidth="1"/>
    <col min="5894" max="5894" width="15.625" style="1816" customWidth="1"/>
    <col min="5895" max="6144" width="9" style="1816"/>
    <col min="6145" max="6145" width="5.625" style="1816" customWidth="1"/>
    <col min="6146" max="6146" width="3.5" style="1816" bestFit="1" customWidth="1"/>
    <col min="6147" max="6147" width="16.625" style="1816" customWidth="1"/>
    <col min="6148" max="6148" width="25.75" style="1816" bestFit="1" customWidth="1"/>
    <col min="6149" max="6149" width="5.875" style="1816" bestFit="1" customWidth="1"/>
    <col min="6150" max="6150" width="15.625" style="1816" customWidth="1"/>
    <col min="6151" max="6400" width="9" style="1816"/>
    <col min="6401" max="6401" width="5.625" style="1816" customWidth="1"/>
    <col min="6402" max="6402" width="3.5" style="1816" bestFit="1" customWidth="1"/>
    <col min="6403" max="6403" width="16.625" style="1816" customWidth="1"/>
    <col min="6404" max="6404" width="25.75" style="1816" bestFit="1" customWidth="1"/>
    <col min="6405" max="6405" width="5.875" style="1816" bestFit="1" customWidth="1"/>
    <col min="6406" max="6406" width="15.625" style="1816" customWidth="1"/>
    <col min="6407" max="6656" width="9" style="1816"/>
    <col min="6657" max="6657" width="5.625" style="1816" customWidth="1"/>
    <col min="6658" max="6658" width="3.5" style="1816" bestFit="1" customWidth="1"/>
    <col min="6659" max="6659" width="16.625" style="1816" customWidth="1"/>
    <col min="6660" max="6660" width="25.75" style="1816" bestFit="1" customWidth="1"/>
    <col min="6661" max="6661" width="5.875" style="1816" bestFit="1" customWidth="1"/>
    <col min="6662" max="6662" width="15.625" style="1816" customWidth="1"/>
    <col min="6663" max="6912" width="9" style="1816"/>
    <col min="6913" max="6913" width="5.625" style="1816" customWidth="1"/>
    <col min="6914" max="6914" width="3.5" style="1816" bestFit="1" customWidth="1"/>
    <col min="6915" max="6915" width="16.625" style="1816" customWidth="1"/>
    <col min="6916" max="6916" width="25.75" style="1816" bestFit="1" customWidth="1"/>
    <col min="6917" max="6917" width="5.875" style="1816" bestFit="1" customWidth="1"/>
    <col min="6918" max="6918" width="15.625" style="1816" customWidth="1"/>
    <col min="6919" max="7168" width="9" style="1816"/>
    <col min="7169" max="7169" width="5.625" style="1816" customWidth="1"/>
    <col min="7170" max="7170" width="3.5" style="1816" bestFit="1" customWidth="1"/>
    <col min="7171" max="7171" width="16.625" style="1816" customWidth="1"/>
    <col min="7172" max="7172" width="25.75" style="1816" bestFit="1" customWidth="1"/>
    <col min="7173" max="7173" width="5.875" style="1816" bestFit="1" customWidth="1"/>
    <col min="7174" max="7174" width="15.625" style="1816" customWidth="1"/>
    <col min="7175" max="7424" width="9" style="1816"/>
    <col min="7425" max="7425" width="5.625" style="1816" customWidth="1"/>
    <col min="7426" max="7426" width="3.5" style="1816" bestFit="1" customWidth="1"/>
    <col min="7427" max="7427" width="16.625" style="1816" customWidth="1"/>
    <col min="7428" max="7428" width="25.75" style="1816" bestFit="1" customWidth="1"/>
    <col min="7429" max="7429" width="5.875" style="1816" bestFit="1" customWidth="1"/>
    <col min="7430" max="7430" width="15.625" style="1816" customWidth="1"/>
    <col min="7431" max="7680" width="9" style="1816"/>
    <col min="7681" max="7681" width="5.625" style="1816" customWidth="1"/>
    <col min="7682" max="7682" width="3.5" style="1816" bestFit="1" customWidth="1"/>
    <col min="7683" max="7683" width="16.625" style="1816" customWidth="1"/>
    <col min="7684" max="7684" width="25.75" style="1816" bestFit="1" customWidth="1"/>
    <col min="7685" max="7685" width="5.875" style="1816" bestFit="1" customWidth="1"/>
    <col min="7686" max="7686" width="15.625" style="1816" customWidth="1"/>
    <col min="7687" max="7936" width="9" style="1816"/>
    <col min="7937" max="7937" width="5.625" style="1816" customWidth="1"/>
    <col min="7938" max="7938" width="3.5" style="1816" bestFit="1" customWidth="1"/>
    <col min="7939" max="7939" width="16.625" style="1816" customWidth="1"/>
    <col min="7940" max="7940" width="25.75" style="1816" bestFit="1" customWidth="1"/>
    <col min="7941" max="7941" width="5.875" style="1816" bestFit="1" customWidth="1"/>
    <col min="7942" max="7942" width="15.625" style="1816" customWidth="1"/>
    <col min="7943" max="8192" width="9" style="1816"/>
    <col min="8193" max="8193" width="5.625" style="1816" customWidth="1"/>
    <col min="8194" max="8194" width="3.5" style="1816" bestFit="1" customWidth="1"/>
    <col min="8195" max="8195" width="16.625" style="1816" customWidth="1"/>
    <col min="8196" max="8196" width="25.75" style="1816" bestFit="1" customWidth="1"/>
    <col min="8197" max="8197" width="5.875" style="1816" bestFit="1" customWidth="1"/>
    <col min="8198" max="8198" width="15.625" style="1816" customWidth="1"/>
    <col min="8199" max="8448" width="9" style="1816"/>
    <col min="8449" max="8449" width="5.625" style="1816" customWidth="1"/>
    <col min="8450" max="8450" width="3.5" style="1816" bestFit="1" customWidth="1"/>
    <col min="8451" max="8451" width="16.625" style="1816" customWidth="1"/>
    <col min="8452" max="8452" width="25.75" style="1816" bestFit="1" customWidth="1"/>
    <col min="8453" max="8453" width="5.875" style="1816" bestFit="1" customWidth="1"/>
    <col min="8454" max="8454" width="15.625" style="1816" customWidth="1"/>
    <col min="8455" max="8704" width="9" style="1816"/>
    <col min="8705" max="8705" width="5.625" style="1816" customWidth="1"/>
    <col min="8706" max="8706" width="3.5" style="1816" bestFit="1" customWidth="1"/>
    <col min="8707" max="8707" width="16.625" style="1816" customWidth="1"/>
    <col min="8708" max="8708" width="25.75" style="1816" bestFit="1" customWidth="1"/>
    <col min="8709" max="8709" width="5.875" style="1816" bestFit="1" customWidth="1"/>
    <col min="8710" max="8710" width="15.625" style="1816" customWidth="1"/>
    <col min="8711" max="8960" width="9" style="1816"/>
    <col min="8961" max="8961" width="5.625" style="1816" customWidth="1"/>
    <col min="8962" max="8962" width="3.5" style="1816" bestFit="1" customWidth="1"/>
    <col min="8963" max="8963" width="16.625" style="1816" customWidth="1"/>
    <col min="8964" max="8964" width="25.75" style="1816" bestFit="1" customWidth="1"/>
    <col min="8965" max="8965" width="5.875" style="1816" bestFit="1" customWidth="1"/>
    <col min="8966" max="8966" width="15.625" style="1816" customWidth="1"/>
    <col min="8967" max="9216" width="9" style="1816"/>
    <col min="9217" max="9217" width="5.625" style="1816" customWidth="1"/>
    <col min="9218" max="9218" width="3.5" style="1816" bestFit="1" customWidth="1"/>
    <col min="9219" max="9219" width="16.625" style="1816" customWidth="1"/>
    <col min="9220" max="9220" width="25.75" style="1816" bestFit="1" customWidth="1"/>
    <col min="9221" max="9221" width="5.875" style="1816" bestFit="1" customWidth="1"/>
    <col min="9222" max="9222" width="15.625" style="1816" customWidth="1"/>
    <col min="9223" max="9472" width="9" style="1816"/>
    <col min="9473" max="9473" width="5.625" style="1816" customWidth="1"/>
    <col min="9474" max="9474" width="3.5" style="1816" bestFit="1" customWidth="1"/>
    <col min="9475" max="9475" width="16.625" style="1816" customWidth="1"/>
    <col min="9476" max="9476" width="25.75" style="1816" bestFit="1" customWidth="1"/>
    <col min="9477" max="9477" width="5.875" style="1816" bestFit="1" customWidth="1"/>
    <col min="9478" max="9478" width="15.625" style="1816" customWidth="1"/>
    <col min="9479" max="9728" width="9" style="1816"/>
    <col min="9729" max="9729" width="5.625" style="1816" customWidth="1"/>
    <col min="9730" max="9730" width="3.5" style="1816" bestFit="1" customWidth="1"/>
    <col min="9731" max="9731" width="16.625" style="1816" customWidth="1"/>
    <col min="9732" max="9732" width="25.75" style="1816" bestFit="1" customWidth="1"/>
    <col min="9733" max="9733" width="5.875" style="1816" bestFit="1" customWidth="1"/>
    <col min="9734" max="9734" width="15.625" style="1816" customWidth="1"/>
    <col min="9735" max="9984" width="9" style="1816"/>
    <col min="9985" max="9985" width="5.625" style="1816" customWidth="1"/>
    <col min="9986" max="9986" width="3.5" style="1816" bestFit="1" customWidth="1"/>
    <col min="9987" max="9987" width="16.625" style="1816" customWidth="1"/>
    <col min="9988" max="9988" width="25.75" style="1816" bestFit="1" customWidth="1"/>
    <col min="9989" max="9989" width="5.875" style="1816" bestFit="1" customWidth="1"/>
    <col min="9990" max="9990" width="15.625" style="1816" customWidth="1"/>
    <col min="9991" max="10240" width="9" style="1816"/>
    <col min="10241" max="10241" width="5.625" style="1816" customWidth="1"/>
    <col min="10242" max="10242" width="3.5" style="1816" bestFit="1" customWidth="1"/>
    <col min="10243" max="10243" width="16.625" style="1816" customWidth="1"/>
    <col min="10244" max="10244" width="25.75" style="1816" bestFit="1" customWidth="1"/>
    <col min="10245" max="10245" width="5.875" style="1816" bestFit="1" customWidth="1"/>
    <col min="10246" max="10246" width="15.625" style="1816" customWidth="1"/>
    <col min="10247" max="10496" width="9" style="1816"/>
    <col min="10497" max="10497" width="5.625" style="1816" customWidth="1"/>
    <col min="10498" max="10498" width="3.5" style="1816" bestFit="1" customWidth="1"/>
    <col min="10499" max="10499" width="16.625" style="1816" customWidth="1"/>
    <col min="10500" max="10500" width="25.75" style="1816" bestFit="1" customWidth="1"/>
    <col min="10501" max="10501" width="5.875" style="1816" bestFit="1" customWidth="1"/>
    <col min="10502" max="10502" width="15.625" style="1816" customWidth="1"/>
    <col min="10503" max="10752" width="9" style="1816"/>
    <col min="10753" max="10753" width="5.625" style="1816" customWidth="1"/>
    <col min="10754" max="10754" width="3.5" style="1816" bestFit="1" customWidth="1"/>
    <col min="10755" max="10755" width="16.625" style="1816" customWidth="1"/>
    <col min="10756" max="10756" width="25.75" style="1816" bestFit="1" customWidth="1"/>
    <col min="10757" max="10757" width="5.875" style="1816" bestFit="1" customWidth="1"/>
    <col min="10758" max="10758" width="15.625" style="1816" customWidth="1"/>
    <col min="10759" max="11008" width="9" style="1816"/>
    <col min="11009" max="11009" width="5.625" style="1816" customWidth="1"/>
    <col min="11010" max="11010" width="3.5" style="1816" bestFit="1" customWidth="1"/>
    <col min="11011" max="11011" width="16.625" style="1816" customWidth="1"/>
    <col min="11012" max="11012" width="25.75" style="1816" bestFit="1" customWidth="1"/>
    <col min="11013" max="11013" width="5.875" style="1816" bestFit="1" customWidth="1"/>
    <col min="11014" max="11014" width="15.625" style="1816" customWidth="1"/>
    <col min="11015" max="11264" width="9" style="1816"/>
    <col min="11265" max="11265" width="5.625" style="1816" customWidth="1"/>
    <col min="11266" max="11266" width="3.5" style="1816" bestFit="1" customWidth="1"/>
    <col min="11267" max="11267" width="16.625" style="1816" customWidth="1"/>
    <col min="11268" max="11268" width="25.75" style="1816" bestFit="1" customWidth="1"/>
    <col min="11269" max="11269" width="5.875" style="1816" bestFit="1" customWidth="1"/>
    <col min="11270" max="11270" width="15.625" style="1816" customWidth="1"/>
    <col min="11271" max="11520" width="9" style="1816"/>
    <col min="11521" max="11521" width="5.625" style="1816" customWidth="1"/>
    <col min="11522" max="11522" width="3.5" style="1816" bestFit="1" customWidth="1"/>
    <col min="11523" max="11523" width="16.625" style="1816" customWidth="1"/>
    <col min="11524" max="11524" width="25.75" style="1816" bestFit="1" customWidth="1"/>
    <col min="11525" max="11525" width="5.875" style="1816" bestFit="1" customWidth="1"/>
    <col min="11526" max="11526" width="15.625" style="1816" customWidth="1"/>
    <col min="11527" max="11776" width="9" style="1816"/>
    <col min="11777" max="11777" width="5.625" style="1816" customWidth="1"/>
    <col min="11778" max="11778" width="3.5" style="1816" bestFit="1" customWidth="1"/>
    <col min="11779" max="11779" width="16.625" style="1816" customWidth="1"/>
    <col min="11780" max="11780" width="25.75" style="1816" bestFit="1" customWidth="1"/>
    <col min="11781" max="11781" width="5.875" style="1816" bestFit="1" customWidth="1"/>
    <col min="11782" max="11782" width="15.625" style="1816" customWidth="1"/>
    <col min="11783" max="12032" width="9" style="1816"/>
    <col min="12033" max="12033" width="5.625" style="1816" customWidth="1"/>
    <col min="12034" max="12034" width="3.5" style="1816" bestFit="1" customWidth="1"/>
    <col min="12035" max="12035" width="16.625" style="1816" customWidth="1"/>
    <col min="12036" max="12036" width="25.75" style="1816" bestFit="1" customWidth="1"/>
    <col min="12037" max="12037" width="5.875" style="1816" bestFit="1" customWidth="1"/>
    <col min="12038" max="12038" width="15.625" style="1816" customWidth="1"/>
    <col min="12039" max="12288" width="9" style="1816"/>
    <col min="12289" max="12289" width="5.625" style="1816" customWidth="1"/>
    <col min="12290" max="12290" width="3.5" style="1816" bestFit="1" customWidth="1"/>
    <col min="12291" max="12291" width="16.625" style="1816" customWidth="1"/>
    <col min="12292" max="12292" width="25.75" style="1816" bestFit="1" customWidth="1"/>
    <col min="12293" max="12293" width="5.875" style="1816" bestFit="1" customWidth="1"/>
    <col min="12294" max="12294" width="15.625" style="1816" customWidth="1"/>
    <col min="12295" max="12544" width="9" style="1816"/>
    <col min="12545" max="12545" width="5.625" style="1816" customWidth="1"/>
    <col min="12546" max="12546" width="3.5" style="1816" bestFit="1" customWidth="1"/>
    <col min="12547" max="12547" width="16.625" style="1816" customWidth="1"/>
    <col min="12548" max="12548" width="25.75" style="1816" bestFit="1" customWidth="1"/>
    <col min="12549" max="12549" width="5.875" style="1816" bestFit="1" customWidth="1"/>
    <col min="12550" max="12550" width="15.625" style="1816" customWidth="1"/>
    <col min="12551" max="12800" width="9" style="1816"/>
    <col min="12801" max="12801" width="5.625" style="1816" customWidth="1"/>
    <col min="12802" max="12802" width="3.5" style="1816" bestFit="1" customWidth="1"/>
    <col min="12803" max="12803" width="16.625" style="1816" customWidth="1"/>
    <col min="12804" max="12804" width="25.75" style="1816" bestFit="1" customWidth="1"/>
    <col min="12805" max="12805" width="5.875" style="1816" bestFit="1" customWidth="1"/>
    <col min="12806" max="12806" width="15.625" style="1816" customWidth="1"/>
    <col min="12807" max="13056" width="9" style="1816"/>
    <col min="13057" max="13057" width="5.625" style="1816" customWidth="1"/>
    <col min="13058" max="13058" width="3.5" style="1816" bestFit="1" customWidth="1"/>
    <col min="13059" max="13059" width="16.625" style="1816" customWidth="1"/>
    <col min="13060" max="13060" width="25.75" style="1816" bestFit="1" customWidth="1"/>
    <col min="13061" max="13061" width="5.875" style="1816" bestFit="1" customWidth="1"/>
    <col min="13062" max="13062" width="15.625" style="1816" customWidth="1"/>
    <col min="13063" max="13312" width="9" style="1816"/>
    <col min="13313" max="13313" width="5.625" style="1816" customWidth="1"/>
    <col min="13314" max="13314" width="3.5" style="1816" bestFit="1" customWidth="1"/>
    <col min="13315" max="13315" width="16.625" style="1816" customWidth="1"/>
    <col min="13316" max="13316" width="25.75" style="1816" bestFit="1" customWidth="1"/>
    <col min="13317" max="13317" width="5.875" style="1816" bestFit="1" customWidth="1"/>
    <col min="13318" max="13318" width="15.625" style="1816" customWidth="1"/>
    <col min="13319" max="13568" width="9" style="1816"/>
    <col min="13569" max="13569" width="5.625" style="1816" customWidth="1"/>
    <col min="13570" max="13570" width="3.5" style="1816" bestFit="1" customWidth="1"/>
    <col min="13571" max="13571" width="16.625" style="1816" customWidth="1"/>
    <col min="13572" max="13572" width="25.75" style="1816" bestFit="1" customWidth="1"/>
    <col min="13573" max="13573" width="5.875" style="1816" bestFit="1" customWidth="1"/>
    <col min="13574" max="13574" width="15.625" style="1816" customWidth="1"/>
    <col min="13575" max="13824" width="9" style="1816"/>
    <col min="13825" max="13825" width="5.625" style="1816" customWidth="1"/>
    <col min="13826" max="13826" width="3.5" style="1816" bestFit="1" customWidth="1"/>
    <col min="13827" max="13827" width="16.625" style="1816" customWidth="1"/>
    <col min="13828" max="13828" width="25.75" style="1816" bestFit="1" customWidth="1"/>
    <col min="13829" max="13829" width="5.875" style="1816" bestFit="1" customWidth="1"/>
    <col min="13830" max="13830" width="15.625" style="1816" customWidth="1"/>
    <col min="13831" max="14080" width="9" style="1816"/>
    <col min="14081" max="14081" width="5.625" style="1816" customWidth="1"/>
    <col min="14082" max="14082" width="3.5" style="1816" bestFit="1" customWidth="1"/>
    <col min="14083" max="14083" width="16.625" style="1816" customWidth="1"/>
    <col min="14084" max="14084" width="25.75" style="1816" bestFit="1" customWidth="1"/>
    <col min="14085" max="14085" width="5.875" style="1816" bestFit="1" customWidth="1"/>
    <col min="14086" max="14086" width="15.625" style="1816" customWidth="1"/>
    <col min="14087" max="14336" width="9" style="1816"/>
    <col min="14337" max="14337" width="5.625" style="1816" customWidth="1"/>
    <col min="14338" max="14338" width="3.5" style="1816" bestFit="1" customWidth="1"/>
    <col min="14339" max="14339" width="16.625" style="1816" customWidth="1"/>
    <col min="14340" max="14340" width="25.75" style="1816" bestFit="1" customWidth="1"/>
    <col min="14341" max="14341" width="5.875" style="1816" bestFit="1" customWidth="1"/>
    <col min="14342" max="14342" width="15.625" style="1816" customWidth="1"/>
    <col min="14343" max="14592" width="9" style="1816"/>
    <col min="14593" max="14593" width="5.625" style="1816" customWidth="1"/>
    <col min="14594" max="14594" width="3.5" style="1816" bestFit="1" customWidth="1"/>
    <col min="14595" max="14595" width="16.625" style="1816" customWidth="1"/>
    <col min="14596" max="14596" width="25.75" style="1816" bestFit="1" customWidth="1"/>
    <col min="14597" max="14597" width="5.875" style="1816" bestFit="1" customWidth="1"/>
    <col min="14598" max="14598" width="15.625" style="1816" customWidth="1"/>
    <col min="14599" max="14848" width="9" style="1816"/>
    <col min="14849" max="14849" width="5.625" style="1816" customWidth="1"/>
    <col min="14850" max="14850" width="3.5" style="1816" bestFit="1" customWidth="1"/>
    <col min="14851" max="14851" width="16.625" style="1816" customWidth="1"/>
    <col min="14852" max="14852" width="25.75" style="1816" bestFit="1" customWidth="1"/>
    <col min="14853" max="14853" width="5.875" style="1816" bestFit="1" customWidth="1"/>
    <col min="14854" max="14854" width="15.625" style="1816" customWidth="1"/>
    <col min="14855" max="15104" width="9" style="1816"/>
    <col min="15105" max="15105" width="5.625" style="1816" customWidth="1"/>
    <col min="15106" max="15106" width="3.5" style="1816" bestFit="1" customWidth="1"/>
    <col min="15107" max="15107" width="16.625" style="1816" customWidth="1"/>
    <col min="15108" max="15108" width="25.75" style="1816" bestFit="1" customWidth="1"/>
    <col min="15109" max="15109" width="5.875" style="1816" bestFit="1" customWidth="1"/>
    <col min="15110" max="15110" width="15.625" style="1816" customWidth="1"/>
    <col min="15111" max="15360" width="9" style="1816"/>
    <col min="15361" max="15361" width="5.625" style="1816" customWidth="1"/>
    <col min="15362" max="15362" width="3.5" style="1816" bestFit="1" customWidth="1"/>
    <col min="15363" max="15363" width="16.625" style="1816" customWidth="1"/>
    <col min="15364" max="15364" width="25.75" style="1816" bestFit="1" customWidth="1"/>
    <col min="15365" max="15365" width="5.875" style="1816" bestFit="1" customWidth="1"/>
    <col min="15366" max="15366" width="15.625" style="1816" customWidth="1"/>
    <col min="15367" max="15616" width="9" style="1816"/>
    <col min="15617" max="15617" width="5.625" style="1816" customWidth="1"/>
    <col min="15618" max="15618" width="3.5" style="1816" bestFit="1" customWidth="1"/>
    <col min="15619" max="15619" width="16.625" style="1816" customWidth="1"/>
    <col min="15620" max="15620" width="25.75" style="1816" bestFit="1" customWidth="1"/>
    <col min="15621" max="15621" width="5.875" style="1816" bestFit="1" customWidth="1"/>
    <col min="15622" max="15622" width="15.625" style="1816" customWidth="1"/>
    <col min="15623" max="15872" width="9" style="1816"/>
    <col min="15873" max="15873" width="5.625" style="1816" customWidth="1"/>
    <col min="15874" max="15874" width="3.5" style="1816" bestFit="1" customWidth="1"/>
    <col min="15875" max="15875" width="16.625" style="1816" customWidth="1"/>
    <col min="15876" max="15876" width="25.75" style="1816" bestFit="1" customWidth="1"/>
    <col min="15877" max="15877" width="5.875" style="1816" bestFit="1" customWidth="1"/>
    <col min="15878" max="15878" width="15.625" style="1816" customWidth="1"/>
    <col min="15879" max="16128" width="9" style="1816"/>
    <col min="16129" max="16129" width="5.625" style="1816" customWidth="1"/>
    <col min="16130" max="16130" width="3.5" style="1816" bestFit="1" customWidth="1"/>
    <col min="16131" max="16131" width="16.625" style="1816" customWidth="1"/>
    <col min="16132" max="16132" width="25.75" style="1816" bestFit="1" customWidth="1"/>
    <col min="16133" max="16133" width="5.875" style="1816" bestFit="1" customWidth="1"/>
    <col min="16134" max="16134" width="15.625" style="1816" customWidth="1"/>
    <col min="16135" max="16384" width="9" style="1816"/>
  </cols>
  <sheetData>
    <row r="2" spans="1:6">
      <c r="D2" s="1817"/>
      <c r="F2" s="1817" t="s">
        <v>5302</v>
      </c>
    </row>
    <row r="3" spans="1:6">
      <c r="A3" s="1818" t="s">
        <v>5303</v>
      </c>
    </row>
    <row r="5" spans="1:6">
      <c r="B5" s="1819" t="s">
        <v>2252</v>
      </c>
      <c r="C5" s="1819" t="s">
        <v>2253</v>
      </c>
      <c r="D5" s="1819" t="s">
        <v>5304</v>
      </c>
      <c r="E5" s="1819" t="s">
        <v>2255</v>
      </c>
      <c r="F5" s="1819" t="s">
        <v>2256</v>
      </c>
    </row>
    <row r="6" spans="1:6" ht="20.100000000000001" customHeight="1">
      <c r="B6" s="1820">
        <v>1</v>
      </c>
      <c r="C6" s="108" t="s">
        <v>5305</v>
      </c>
      <c r="D6" s="40" t="s">
        <v>5306</v>
      </c>
      <c r="E6" s="1820">
        <v>3</v>
      </c>
      <c r="F6" s="1821" t="s">
        <v>5307</v>
      </c>
    </row>
    <row r="7" spans="1:6" ht="20.100000000000001" customHeight="1">
      <c r="B7" s="1820">
        <v>2</v>
      </c>
      <c r="C7" s="108" t="s">
        <v>5308</v>
      </c>
      <c r="D7" s="40" t="s">
        <v>5309</v>
      </c>
      <c r="E7" s="1820">
        <v>5</v>
      </c>
      <c r="F7" s="1821" t="s">
        <v>5307</v>
      </c>
    </row>
  </sheetData>
  <phoneticPr fontId="2"/>
  <pageMargins left="0.7" right="0.7" top="0.75" bottom="0.75" header="0.3" footer="0.3"/>
  <pageSetup paperSize="9"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564B9-FD34-4BF0-83D4-F1F3D78FE0E8}">
  <sheetPr>
    <tabColor rgb="FFFFFF00"/>
  </sheetPr>
  <dimension ref="A2:S647"/>
  <sheetViews>
    <sheetView zoomScale="85" zoomScaleNormal="85" workbookViewId="0">
      <pane xSplit="12" ySplit="8" topLeftCell="O9" activePane="bottomRight" state="frozen"/>
      <selection pane="topRight" activeCell="K1" sqref="K1"/>
      <selection pane="bottomLeft" activeCell="A9" sqref="A9"/>
      <selection pane="bottomRight" activeCell="S14" sqref="S14"/>
    </sheetView>
  </sheetViews>
  <sheetFormatPr defaultRowHeight="18.75"/>
  <cols>
    <col min="1" max="2" width="9" style="1"/>
    <col min="3" max="3" width="9.125" style="1" customWidth="1"/>
    <col min="4" max="4" width="6.125" style="4" customWidth="1"/>
    <col min="5" max="6" width="15.875" style="1" customWidth="1"/>
    <col min="7" max="7" width="64.5" style="1" customWidth="1"/>
    <col min="8" max="8" width="6.125" style="1" customWidth="1"/>
    <col min="9" max="10" width="9.875" style="4" bestFit="1" customWidth="1"/>
    <col min="11" max="11" width="7.375" style="19" customWidth="1"/>
    <col min="12" max="12" width="35.875" style="1" customWidth="1"/>
    <col min="13" max="13" width="20.875" style="1" customWidth="1"/>
    <col min="14" max="14" width="19.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5310</v>
      </c>
      <c r="I2" s="5" t="s">
        <v>2</v>
      </c>
      <c r="J2" s="6"/>
      <c r="K2" s="7"/>
      <c r="L2" s="8">
        <f>SUM(J:J)</f>
        <v>14080</v>
      </c>
    </row>
    <row r="3" spans="1:19" ht="20.100000000000001" customHeight="1">
      <c r="D3" s="2" t="s">
        <v>3</v>
      </c>
      <c r="E3" s="2"/>
      <c r="F3" s="2"/>
      <c r="G3" s="13" t="s">
        <v>1467</v>
      </c>
      <c r="J3" s="14" t="s">
        <v>5311</v>
      </c>
      <c r="K3" s="14"/>
      <c r="L3" s="14"/>
      <c r="M3" s="14"/>
    </row>
    <row r="4" spans="1:19" ht="20.100000000000001" customHeight="1">
      <c r="D4" s="2" t="s">
        <v>6</v>
      </c>
      <c r="E4" s="2"/>
      <c r="F4" s="2"/>
      <c r="G4" s="13" t="s">
        <v>5312</v>
      </c>
      <c r="I4" s="1822" t="s">
        <v>8</v>
      </c>
      <c r="J4" s="14"/>
      <c r="K4" s="14"/>
      <c r="L4" s="14"/>
      <c r="M4" s="14"/>
    </row>
    <row r="5" spans="1:19" ht="20.100000000000001" customHeight="1">
      <c r="D5" s="2" t="s">
        <v>9</v>
      </c>
      <c r="E5" s="2"/>
      <c r="F5" s="2"/>
      <c r="G5" s="16">
        <v>46118</v>
      </c>
      <c r="I5" s="1823"/>
      <c r="J5" s="18"/>
    </row>
    <row r="6" spans="1:19" ht="20.100000000000001" customHeight="1">
      <c r="D6" s="2" t="s">
        <v>10</v>
      </c>
      <c r="E6" s="2"/>
      <c r="F6" s="2"/>
      <c r="G6" s="16">
        <v>46119</v>
      </c>
      <c r="J6" s="19"/>
    </row>
    <row r="8" spans="1:19" s="4" customFormat="1" ht="19.7" customHeight="1">
      <c r="A8" s="20" t="s">
        <v>11</v>
      </c>
      <c r="B8" s="20" t="s">
        <v>12</v>
      </c>
      <c r="C8" s="20" t="s">
        <v>13</v>
      </c>
      <c r="D8" s="21" t="s">
        <v>14</v>
      </c>
      <c r="E8" s="21" t="s">
        <v>15</v>
      </c>
      <c r="F8" s="21" t="s">
        <v>16</v>
      </c>
      <c r="G8" s="20" t="s">
        <v>17</v>
      </c>
      <c r="H8" s="493" t="s">
        <v>18</v>
      </c>
      <c r="I8" s="20" t="s">
        <v>19</v>
      </c>
      <c r="J8" s="22" t="s">
        <v>20</v>
      </c>
      <c r="K8" s="23"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40" t="s">
        <v>36</v>
      </c>
      <c r="I9" s="26" t="s">
        <v>37</v>
      </c>
      <c r="J9" s="28" t="s">
        <v>38</v>
      </c>
      <c r="K9" s="29"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40"/>
      <c r="I10" s="26"/>
      <c r="J10" s="28"/>
      <c r="K10" s="29"/>
      <c r="L10" s="26"/>
      <c r="M10" s="26"/>
      <c r="N10" s="26"/>
      <c r="O10" s="30"/>
      <c r="P10" s="27"/>
      <c r="Q10" s="26"/>
      <c r="R10" s="30"/>
      <c r="S10" s="31"/>
    </row>
    <row r="11" spans="1:19" s="4" customFormat="1" ht="19.7" customHeight="1">
      <c r="D11" s="27"/>
      <c r="E11" s="27"/>
      <c r="F11" s="27"/>
      <c r="G11" s="47"/>
      <c r="H11" s="557"/>
      <c r="I11" s="26"/>
      <c r="J11" s="63"/>
      <c r="K11" s="29"/>
      <c r="L11" s="47"/>
      <c r="M11" s="26"/>
      <c r="N11" s="26"/>
      <c r="O11" s="30"/>
      <c r="P11" s="27"/>
      <c r="Q11" s="26"/>
      <c r="R11" s="30"/>
      <c r="S11" s="31"/>
    </row>
    <row r="12" spans="1:19" s="4" customFormat="1" ht="19.7" customHeight="1">
      <c r="A12" s="1824"/>
      <c r="B12" s="1824"/>
      <c r="C12" s="1824"/>
      <c r="D12" s="27"/>
      <c r="E12" s="83" t="s">
        <v>67</v>
      </c>
      <c r="F12" s="33"/>
      <c r="G12" s="84" t="s">
        <v>5313</v>
      </c>
      <c r="H12" s="26"/>
      <c r="I12" s="26"/>
      <c r="J12" s="28"/>
      <c r="K12" s="29"/>
      <c r="L12" s="26"/>
      <c r="M12" s="26"/>
      <c r="N12" s="26"/>
      <c r="O12" s="30"/>
      <c r="P12" s="27"/>
      <c r="Q12" s="26"/>
      <c r="R12" s="30"/>
      <c r="S12" s="31"/>
    </row>
    <row r="13" spans="1:19" s="4" customFormat="1" ht="19.7" customHeight="1">
      <c r="A13" s="159" t="s">
        <v>2620</v>
      </c>
      <c r="C13" s="197">
        <v>1</v>
      </c>
      <c r="D13" s="85">
        <v>1</v>
      </c>
      <c r="E13" s="66" t="s">
        <v>408</v>
      </c>
      <c r="F13" s="469" t="s">
        <v>1186</v>
      </c>
      <c r="G13" s="1488" t="s">
        <v>5314</v>
      </c>
      <c r="H13" s="1825">
        <v>1</v>
      </c>
      <c r="I13" s="89">
        <v>7040</v>
      </c>
      <c r="J13" s="986">
        <f t="shared" ref="J13:J14" si="0">H13*I13</f>
        <v>7040</v>
      </c>
      <c r="K13" s="425"/>
      <c r="L13" s="1578" t="s">
        <v>5315</v>
      </c>
      <c r="M13" s="95" t="s">
        <v>5316</v>
      </c>
      <c r="N13" s="1826"/>
      <c r="O13" s="30">
        <v>46107</v>
      </c>
      <c r="P13" s="27"/>
      <c r="Q13" s="42">
        <v>46119</v>
      </c>
      <c r="R13" s="30">
        <v>46121</v>
      </c>
      <c r="S13" s="31">
        <v>46119</v>
      </c>
    </row>
    <row r="14" spans="1:19" s="4" customFormat="1" ht="19.7" customHeight="1">
      <c r="A14" s="159" t="s">
        <v>2620</v>
      </c>
      <c r="C14" s="197">
        <v>1</v>
      </c>
      <c r="D14" s="85">
        <f t="shared" ref="D14" si="1">+D13+1</f>
        <v>2</v>
      </c>
      <c r="E14" s="66" t="s">
        <v>408</v>
      </c>
      <c r="F14" s="469" t="s">
        <v>1186</v>
      </c>
      <c r="G14" s="1488" t="s">
        <v>5317</v>
      </c>
      <c r="H14" s="1825">
        <v>1</v>
      </c>
      <c r="I14" s="89">
        <v>7040</v>
      </c>
      <c r="J14" s="986">
        <f t="shared" si="0"/>
        <v>7040</v>
      </c>
      <c r="K14" s="425"/>
      <c r="L14" s="1578" t="s">
        <v>5318</v>
      </c>
      <c r="M14" s="95" t="s">
        <v>5316</v>
      </c>
      <c r="N14" s="1826"/>
      <c r="O14" s="30">
        <v>46107</v>
      </c>
      <c r="P14" s="27"/>
      <c r="Q14" s="42">
        <v>46119</v>
      </c>
      <c r="R14" s="30">
        <v>46115</v>
      </c>
      <c r="S14" s="31">
        <v>46114</v>
      </c>
    </row>
    <row r="15" spans="1:19" s="4" customFormat="1" ht="19.7" customHeight="1">
      <c r="A15" s="26"/>
      <c r="C15" s="26"/>
      <c r="D15" s="27"/>
      <c r="E15" s="66"/>
      <c r="F15" s="66"/>
      <c r="G15" s="69"/>
      <c r="H15" s="486"/>
      <c r="I15" s="155"/>
      <c r="J15" s="167"/>
      <c r="K15" s="425"/>
      <c r="L15" s="1578"/>
      <c r="M15" s="107"/>
      <c r="N15" s="1826"/>
      <c r="O15" s="30"/>
      <c r="P15" s="27"/>
      <c r="Q15" s="42"/>
      <c r="R15" s="30"/>
      <c r="S15" s="31"/>
    </row>
    <row r="16" spans="1:19" s="4" customFormat="1" ht="19.7" customHeight="1">
      <c r="D16" s="27"/>
      <c r="E16" s="27"/>
      <c r="F16" s="27"/>
      <c r="G16" s="60">
        <f>SUM(J13:J15)</f>
        <v>14080</v>
      </c>
      <c r="H16" s="62"/>
      <c r="I16" s="26"/>
      <c r="J16" s="63"/>
      <c r="K16" s="29"/>
      <c r="L16" s="47"/>
      <c r="M16" s="26"/>
      <c r="N16" s="26"/>
      <c r="O16" s="30"/>
      <c r="P16" s="27"/>
      <c r="Q16" s="26"/>
      <c r="R16" s="30"/>
      <c r="S16" s="31"/>
    </row>
    <row r="17" spans="4:19" s="4" customFormat="1" ht="19.7" customHeight="1">
      <c r="D17" s="27"/>
      <c r="E17" s="27"/>
      <c r="F17" s="27"/>
      <c r="G17" s="121"/>
      <c r="H17" s="62"/>
      <c r="I17" s="26"/>
      <c r="J17" s="63"/>
      <c r="K17" s="29"/>
      <c r="L17" s="47"/>
      <c r="M17" s="26"/>
      <c r="N17" s="26"/>
      <c r="O17" s="30"/>
      <c r="P17" s="27"/>
      <c r="Q17" s="26"/>
      <c r="R17" s="30"/>
      <c r="S17" s="31"/>
    </row>
    <row r="18" spans="4:19" s="4" customFormat="1" ht="19.7" customHeight="1">
      <c r="D18" s="27"/>
      <c r="E18" s="27"/>
      <c r="F18" s="27"/>
      <c r="G18" s="47"/>
      <c r="H18" s="557"/>
      <c r="I18" s="26"/>
      <c r="J18" s="63"/>
      <c r="K18" s="29"/>
      <c r="L18" s="47"/>
      <c r="M18" s="26"/>
      <c r="N18" s="26"/>
      <c r="O18" s="30"/>
      <c r="P18" s="27"/>
      <c r="Q18" s="26"/>
      <c r="R18" s="30"/>
      <c r="S18" s="31"/>
    </row>
    <row r="19" spans="4:19" s="4" customFormat="1" ht="19.7" customHeight="1">
      <c r="D19" s="27"/>
      <c r="E19" s="27"/>
      <c r="F19" s="27"/>
      <c r="G19" s="47"/>
      <c r="H19" s="557"/>
      <c r="I19" s="26"/>
      <c r="J19" s="63"/>
      <c r="K19" s="29"/>
      <c r="L19" s="47"/>
      <c r="M19" s="26"/>
      <c r="N19" s="26"/>
      <c r="O19" s="30"/>
      <c r="P19" s="27"/>
      <c r="Q19" s="26"/>
      <c r="R19" s="30"/>
      <c r="S19" s="31"/>
    </row>
    <row r="20" spans="4:19" s="4" customFormat="1" ht="19.7" customHeight="1">
      <c r="D20" s="27"/>
      <c r="E20" s="27"/>
      <c r="F20" s="27"/>
      <c r="G20" s="47"/>
      <c r="H20" s="557"/>
      <c r="I20" s="26"/>
      <c r="J20" s="63"/>
      <c r="K20" s="29"/>
      <c r="L20" s="47"/>
      <c r="M20" s="26"/>
      <c r="N20" s="26"/>
      <c r="O20" s="30"/>
      <c r="P20" s="27"/>
      <c r="Q20" s="26"/>
      <c r="R20" s="30"/>
      <c r="S20" s="31"/>
    </row>
    <row r="21" spans="4:19" s="4" customFormat="1" ht="19.7" customHeight="1">
      <c r="D21" s="27"/>
      <c r="E21" s="27"/>
      <c r="F21" s="27"/>
      <c r="G21" s="47"/>
      <c r="H21" s="557"/>
      <c r="I21" s="26"/>
      <c r="J21" s="63"/>
      <c r="K21" s="29"/>
      <c r="L21" s="47"/>
      <c r="M21" s="26"/>
      <c r="N21" s="26"/>
      <c r="O21" s="30"/>
      <c r="P21" s="27"/>
      <c r="Q21" s="26"/>
      <c r="R21" s="30"/>
      <c r="S21" s="31"/>
    </row>
    <row r="22" spans="4:19" s="4" customFormat="1" ht="19.7" customHeight="1">
      <c r="D22" s="27"/>
      <c r="E22" s="27"/>
      <c r="F22" s="27"/>
      <c r="G22" s="47"/>
      <c r="H22" s="557"/>
      <c r="I22" s="26"/>
      <c r="J22" s="63"/>
      <c r="K22" s="29"/>
      <c r="L22" s="47"/>
      <c r="M22" s="26"/>
      <c r="N22" s="26"/>
      <c r="O22" s="30"/>
      <c r="P22" s="27"/>
      <c r="Q22" s="26"/>
      <c r="R22" s="30"/>
      <c r="S22" s="31"/>
    </row>
    <row r="23" spans="4:19" s="4" customFormat="1" ht="19.7" customHeight="1">
      <c r="D23" s="27"/>
      <c r="E23" s="27"/>
      <c r="F23" s="27"/>
      <c r="G23" s="47"/>
      <c r="H23" s="557"/>
      <c r="I23" s="26"/>
      <c r="J23" s="63"/>
      <c r="K23" s="29"/>
      <c r="L23" s="47"/>
      <c r="M23" s="26"/>
      <c r="N23" s="26"/>
      <c r="O23" s="30"/>
      <c r="P23" s="27"/>
      <c r="Q23" s="26"/>
      <c r="R23" s="30"/>
      <c r="S23" s="31"/>
    </row>
    <row r="24" spans="4:19" s="4" customFormat="1" ht="19.7" customHeight="1">
      <c r="D24" s="27"/>
      <c r="E24" s="27"/>
      <c r="F24" s="27"/>
      <c r="G24" s="47"/>
      <c r="H24" s="557"/>
      <c r="I24" s="26"/>
      <c r="J24" s="63"/>
      <c r="K24" s="29"/>
      <c r="L24" s="47"/>
      <c r="M24" s="26"/>
      <c r="N24" s="26"/>
      <c r="O24" s="30"/>
      <c r="P24" s="27"/>
      <c r="Q24" s="26"/>
      <c r="R24" s="30"/>
      <c r="S24" s="31"/>
    </row>
    <row r="25" spans="4:19" s="4" customFormat="1" ht="19.7" customHeight="1">
      <c r="D25" s="27"/>
      <c r="E25" s="27"/>
      <c r="F25" s="27"/>
      <c r="G25" s="47"/>
      <c r="H25" s="557"/>
      <c r="I25" s="26"/>
      <c r="J25" s="63"/>
      <c r="K25" s="29"/>
      <c r="L25" s="47"/>
      <c r="M25" s="26"/>
      <c r="N25" s="26"/>
      <c r="O25" s="30"/>
      <c r="P25" s="27"/>
      <c r="Q25" s="26"/>
      <c r="R25" s="30"/>
      <c r="S25" s="31"/>
    </row>
    <row r="26" spans="4:19" s="4" customFormat="1" ht="19.7" customHeight="1">
      <c r="D26" s="27"/>
      <c r="E26" s="27"/>
      <c r="F26" s="27"/>
      <c r="G26" s="47"/>
      <c r="H26" s="557"/>
      <c r="I26" s="26"/>
      <c r="J26" s="63"/>
      <c r="K26" s="29"/>
      <c r="L26" s="47"/>
      <c r="M26" s="26"/>
      <c r="N26" s="26"/>
      <c r="O26" s="30"/>
      <c r="P26" s="27"/>
      <c r="Q26" s="26"/>
      <c r="R26" s="30"/>
      <c r="S26" s="31"/>
    </row>
    <row r="27" spans="4:19" s="4" customFormat="1" ht="19.7" customHeight="1">
      <c r="D27" s="27"/>
      <c r="E27" s="27"/>
      <c r="F27" s="27"/>
      <c r="G27" s="47"/>
      <c r="H27" s="557"/>
      <c r="I27" s="26"/>
      <c r="J27" s="63"/>
      <c r="K27" s="29"/>
      <c r="L27" s="47"/>
      <c r="M27" s="26"/>
      <c r="N27" s="26"/>
      <c r="O27" s="30"/>
      <c r="P27" s="27"/>
      <c r="Q27" s="26"/>
      <c r="R27" s="30"/>
      <c r="S27" s="31"/>
    </row>
    <row r="28" spans="4:19" s="4" customFormat="1" ht="19.7" customHeight="1">
      <c r="D28" s="27"/>
      <c r="E28" s="27"/>
      <c r="F28" s="27"/>
      <c r="G28" s="47"/>
      <c r="H28" s="557"/>
      <c r="I28" s="26"/>
      <c r="J28" s="63"/>
      <c r="K28" s="29"/>
      <c r="L28" s="47"/>
      <c r="M28" s="26"/>
      <c r="N28" s="26"/>
      <c r="O28" s="30"/>
      <c r="P28" s="27"/>
      <c r="Q28" s="26"/>
      <c r="R28" s="30"/>
      <c r="S28" s="31"/>
    </row>
    <row r="29" spans="4:19" s="4" customFormat="1" ht="19.7" customHeight="1">
      <c r="D29" s="27"/>
      <c r="E29" s="27"/>
      <c r="F29" s="27"/>
      <c r="G29" s="47"/>
      <c r="H29" s="557"/>
      <c r="I29" s="26"/>
      <c r="J29" s="63"/>
      <c r="K29" s="29"/>
      <c r="L29" s="47"/>
      <c r="M29" s="26"/>
      <c r="N29" s="26"/>
      <c r="O29" s="30"/>
      <c r="P29" s="27"/>
      <c r="Q29" s="26"/>
      <c r="R29" s="30"/>
      <c r="S29" s="31"/>
    </row>
    <row r="30" spans="4:19" s="4" customFormat="1" ht="19.7" customHeight="1">
      <c r="D30" s="27"/>
      <c r="E30" s="27"/>
      <c r="F30" s="27"/>
      <c r="G30" s="47"/>
      <c r="H30" s="557"/>
      <c r="I30" s="26"/>
      <c r="J30" s="63"/>
      <c r="K30" s="29"/>
      <c r="L30" s="47"/>
      <c r="M30" s="26"/>
      <c r="N30" s="26"/>
      <c r="O30" s="30"/>
      <c r="P30" s="27"/>
      <c r="Q30" s="26"/>
      <c r="R30" s="30"/>
      <c r="S30" s="31"/>
    </row>
    <row r="31" spans="4:19" s="4" customFormat="1" ht="19.7" customHeight="1">
      <c r="D31" s="27"/>
      <c r="E31" s="27"/>
      <c r="F31" s="27"/>
      <c r="G31" s="47"/>
      <c r="H31" s="557"/>
      <c r="I31" s="26"/>
      <c r="J31" s="63"/>
      <c r="K31" s="29"/>
      <c r="L31" s="47"/>
      <c r="M31" s="26"/>
      <c r="N31" s="26"/>
      <c r="O31" s="30"/>
      <c r="P31" s="27"/>
      <c r="Q31" s="26"/>
      <c r="R31" s="30"/>
      <c r="S31" s="31"/>
    </row>
    <row r="32" spans="4:19" s="4" customFormat="1" ht="19.7" customHeight="1">
      <c r="D32" s="27"/>
      <c r="E32" s="27"/>
      <c r="F32" s="27"/>
      <c r="G32" s="47"/>
      <c r="H32" s="557"/>
      <c r="I32" s="26"/>
      <c r="J32" s="63"/>
      <c r="K32" s="29"/>
      <c r="L32" s="47"/>
      <c r="M32" s="26"/>
      <c r="N32" s="26"/>
      <c r="O32" s="30"/>
      <c r="P32" s="27"/>
      <c r="Q32" s="26"/>
      <c r="R32" s="30"/>
      <c r="S32" s="31"/>
    </row>
    <row r="33" spans="4:19" s="4" customFormat="1" ht="19.7" customHeight="1">
      <c r="D33" s="27"/>
      <c r="E33" s="27"/>
      <c r="F33" s="27"/>
      <c r="G33" s="47"/>
      <c r="H33" s="557"/>
      <c r="I33" s="26"/>
      <c r="J33" s="63"/>
      <c r="K33" s="29"/>
      <c r="L33" s="47"/>
      <c r="M33" s="26"/>
      <c r="N33" s="26"/>
      <c r="O33" s="30"/>
      <c r="P33" s="27"/>
      <c r="Q33" s="26"/>
      <c r="R33" s="30"/>
      <c r="S33" s="31"/>
    </row>
    <row r="34" spans="4:19" s="4" customFormat="1" ht="19.7" customHeight="1">
      <c r="D34" s="27"/>
      <c r="E34" s="27"/>
      <c r="F34" s="27"/>
      <c r="G34" s="47"/>
      <c r="H34" s="557"/>
      <c r="I34" s="26"/>
      <c r="J34" s="63"/>
      <c r="K34" s="29"/>
      <c r="L34" s="47"/>
      <c r="M34" s="26"/>
      <c r="N34" s="26"/>
      <c r="O34" s="30"/>
      <c r="P34" s="27"/>
      <c r="Q34" s="26"/>
      <c r="R34" s="30"/>
      <c r="S34" s="31"/>
    </row>
    <row r="35" spans="4:19" s="4" customFormat="1" ht="19.7" customHeight="1">
      <c r="D35" s="27"/>
      <c r="E35" s="27"/>
      <c r="F35" s="27"/>
      <c r="G35" s="47"/>
      <c r="H35" s="557"/>
      <c r="I35" s="26"/>
      <c r="J35" s="63"/>
      <c r="K35" s="29"/>
      <c r="L35" s="47"/>
      <c r="M35" s="26"/>
      <c r="N35" s="26"/>
      <c r="O35" s="30"/>
      <c r="P35" s="27"/>
      <c r="Q35" s="26"/>
      <c r="R35" s="30"/>
      <c r="S35" s="31"/>
    </row>
    <row r="36" spans="4:19" s="4" customFormat="1" ht="19.7" customHeight="1">
      <c r="D36" s="27"/>
      <c r="E36" s="27"/>
      <c r="F36" s="27"/>
      <c r="G36" s="47"/>
      <c r="H36" s="557"/>
      <c r="I36" s="26"/>
      <c r="J36" s="63"/>
      <c r="K36" s="29"/>
      <c r="L36" s="47"/>
      <c r="M36" s="26"/>
      <c r="N36" s="26"/>
      <c r="O36" s="30"/>
      <c r="P36" s="27"/>
      <c r="Q36" s="26"/>
      <c r="R36" s="30"/>
      <c r="S36" s="31"/>
    </row>
    <row r="37" spans="4:19" s="4" customFormat="1" ht="19.7" customHeight="1">
      <c r="D37" s="27"/>
      <c r="E37" s="27"/>
      <c r="F37" s="27"/>
      <c r="G37" s="47"/>
      <c r="H37" s="557"/>
      <c r="I37" s="26"/>
      <c r="J37" s="63"/>
      <c r="K37" s="29"/>
      <c r="L37" s="47"/>
      <c r="M37" s="26"/>
      <c r="N37" s="26"/>
      <c r="O37" s="30"/>
      <c r="P37" s="27"/>
      <c r="Q37" s="26"/>
      <c r="R37" s="30"/>
      <c r="S37" s="31"/>
    </row>
    <row r="38" spans="4:19" s="4" customFormat="1" ht="19.7" customHeight="1">
      <c r="D38" s="27"/>
      <c r="E38" s="27"/>
      <c r="F38" s="27"/>
      <c r="G38" s="47"/>
      <c r="H38" s="557"/>
      <c r="I38" s="26"/>
      <c r="J38" s="63"/>
      <c r="K38" s="29"/>
      <c r="L38" s="47"/>
      <c r="M38" s="26"/>
      <c r="N38" s="26"/>
      <c r="O38" s="30"/>
      <c r="P38" s="27"/>
      <c r="Q38" s="26"/>
      <c r="R38" s="30"/>
      <c r="S38" s="31"/>
    </row>
    <row r="39" spans="4:19" s="4" customFormat="1" ht="19.7" customHeight="1">
      <c r="D39" s="27"/>
      <c r="E39" s="27"/>
      <c r="F39" s="27"/>
      <c r="G39" s="47"/>
      <c r="H39" s="557"/>
      <c r="I39" s="26"/>
      <c r="J39" s="63"/>
      <c r="K39" s="29"/>
      <c r="L39" s="47"/>
      <c r="M39" s="26"/>
      <c r="N39" s="26"/>
      <c r="O39" s="30"/>
      <c r="P39" s="27"/>
      <c r="Q39" s="26"/>
      <c r="R39" s="30"/>
      <c r="S39" s="31"/>
    </row>
    <row r="40" spans="4:19" s="4" customFormat="1" ht="19.7" customHeight="1">
      <c r="D40" s="27"/>
      <c r="E40" s="27"/>
      <c r="F40" s="27"/>
      <c r="G40" s="47"/>
      <c r="H40" s="557"/>
      <c r="I40" s="26"/>
      <c r="J40" s="63"/>
      <c r="K40" s="29"/>
      <c r="L40" s="47"/>
      <c r="M40" s="26"/>
      <c r="N40" s="26"/>
      <c r="O40" s="30"/>
      <c r="P40" s="27"/>
      <c r="Q40" s="26"/>
      <c r="R40" s="30"/>
      <c r="S40" s="31"/>
    </row>
    <row r="41" spans="4:19" s="4" customFormat="1" ht="19.7" customHeight="1">
      <c r="D41" s="27"/>
      <c r="E41" s="27"/>
      <c r="F41" s="27"/>
      <c r="G41" s="47"/>
      <c r="H41" s="557"/>
      <c r="I41" s="26"/>
      <c r="J41" s="63"/>
      <c r="K41" s="29"/>
      <c r="L41" s="47"/>
      <c r="M41" s="26"/>
      <c r="N41" s="26"/>
      <c r="O41" s="30"/>
      <c r="P41" s="27"/>
      <c r="Q41" s="26"/>
      <c r="R41" s="30"/>
      <c r="S41" s="31"/>
    </row>
    <row r="42" spans="4:19" s="4" customFormat="1" ht="19.7" customHeight="1">
      <c r="D42" s="27"/>
      <c r="E42" s="27"/>
      <c r="F42" s="27"/>
      <c r="G42" s="47"/>
      <c r="H42" s="557"/>
      <c r="I42" s="26"/>
      <c r="J42" s="63"/>
      <c r="K42" s="29"/>
      <c r="L42" s="47"/>
      <c r="M42" s="26"/>
      <c r="N42" s="26"/>
      <c r="O42" s="30"/>
      <c r="P42" s="27"/>
      <c r="Q42" s="26"/>
      <c r="R42" s="30"/>
      <c r="S42" s="31"/>
    </row>
    <row r="43" spans="4:19" s="4" customFormat="1" ht="19.7" customHeight="1">
      <c r="D43" s="27"/>
      <c r="E43" s="27"/>
      <c r="F43" s="27"/>
      <c r="G43" s="47"/>
      <c r="H43" s="557"/>
      <c r="I43" s="26"/>
      <c r="J43" s="63"/>
      <c r="K43" s="29"/>
      <c r="L43" s="47"/>
      <c r="M43" s="26"/>
      <c r="N43" s="26"/>
      <c r="O43" s="30"/>
      <c r="P43" s="27"/>
      <c r="Q43" s="26"/>
      <c r="R43" s="30"/>
      <c r="S43" s="31"/>
    </row>
    <row r="44" spans="4:19" s="4" customFormat="1" ht="19.7" customHeight="1">
      <c r="D44" s="27"/>
      <c r="E44" s="27"/>
      <c r="F44" s="27"/>
      <c r="G44" s="47"/>
      <c r="H44" s="557"/>
      <c r="I44" s="26"/>
      <c r="J44" s="63"/>
      <c r="K44" s="29"/>
      <c r="L44" s="47"/>
      <c r="M44" s="26"/>
      <c r="N44" s="26"/>
      <c r="O44" s="30"/>
      <c r="P44" s="27"/>
      <c r="Q44" s="26"/>
      <c r="R44" s="30"/>
      <c r="S44" s="31"/>
    </row>
    <row r="45" spans="4:19" s="4" customFormat="1" ht="19.7" customHeight="1">
      <c r="D45" s="27"/>
      <c r="E45" s="27"/>
      <c r="F45" s="27"/>
      <c r="G45" s="47"/>
      <c r="H45" s="557"/>
      <c r="I45" s="26"/>
      <c r="J45" s="63"/>
      <c r="K45" s="29"/>
      <c r="L45" s="47"/>
      <c r="M45" s="26"/>
      <c r="N45" s="26"/>
      <c r="O45" s="30"/>
      <c r="P45" s="27"/>
      <c r="Q45" s="26"/>
      <c r="R45" s="30"/>
      <c r="S45" s="31"/>
    </row>
    <row r="46" spans="4:19" s="4" customFormat="1" ht="19.7" customHeight="1">
      <c r="D46" s="27"/>
      <c r="E46" s="27"/>
      <c r="F46" s="27"/>
      <c r="G46" s="47"/>
      <c r="H46" s="557"/>
      <c r="I46" s="26"/>
      <c r="J46" s="63"/>
      <c r="K46" s="29"/>
      <c r="L46" s="47"/>
      <c r="M46" s="26"/>
      <c r="N46" s="26"/>
      <c r="O46" s="30"/>
      <c r="P46" s="27"/>
      <c r="Q46" s="26"/>
      <c r="R46" s="30"/>
      <c r="S46" s="31"/>
    </row>
    <row r="47" spans="4:19" s="4" customFormat="1" ht="19.7" customHeight="1">
      <c r="D47" s="27"/>
      <c r="E47" s="27"/>
      <c r="F47" s="27"/>
      <c r="G47" s="47"/>
      <c r="H47" s="557"/>
      <c r="I47" s="26"/>
      <c r="J47" s="63"/>
      <c r="K47" s="29"/>
      <c r="L47" s="47"/>
      <c r="M47" s="26"/>
      <c r="N47" s="26"/>
      <c r="O47" s="30"/>
      <c r="P47" s="27"/>
      <c r="Q47" s="26"/>
      <c r="R47" s="30"/>
      <c r="S47" s="31"/>
    </row>
    <row r="48" spans="4:19" s="4" customFormat="1" ht="19.7" customHeight="1">
      <c r="D48" s="27"/>
      <c r="E48" s="27"/>
      <c r="F48" s="27"/>
      <c r="G48" s="47"/>
      <c r="H48" s="557"/>
      <c r="I48" s="26"/>
      <c r="J48" s="63"/>
      <c r="K48" s="29"/>
      <c r="L48" s="47"/>
      <c r="M48" s="26"/>
      <c r="N48" s="26"/>
      <c r="O48" s="30"/>
      <c r="P48" s="27"/>
      <c r="Q48" s="26"/>
      <c r="R48" s="30"/>
      <c r="S48" s="31"/>
    </row>
    <row r="49" spans="4:19" s="4" customFormat="1" ht="19.7" customHeight="1">
      <c r="D49" s="27"/>
      <c r="E49" s="27"/>
      <c r="F49" s="27"/>
      <c r="G49" s="47"/>
      <c r="H49" s="557"/>
      <c r="I49" s="26"/>
      <c r="J49" s="63"/>
      <c r="K49" s="29"/>
      <c r="L49" s="47"/>
      <c r="M49" s="26"/>
      <c r="N49" s="26"/>
      <c r="O49" s="30"/>
      <c r="P49" s="27"/>
      <c r="Q49" s="26"/>
      <c r="R49" s="30"/>
      <c r="S49" s="31"/>
    </row>
    <row r="50" spans="4:19" s="4" customFormat="1" ht="19.7" customHeight="1">
      <c r="D50" s="27"/>
      <c r="E50" s="27"/>
      <c r="F50" s="27"/>
      <c r="G50" s="47"/>
      <c r="H50" s="557"/>
      <c r="I50" s="26"/>
      <c r="J50" s="63"/>
      <c r="K50" s="29"/>
      <c r="L50" s="47"/>
      <c r="M50" s="26"/>
      <c r="N50" s="26"/>
      <c r="O50" s="30"/>
      <c r="P50" s="27"/>
      <c r="Q50" s="26"/>
      <c r="R50" s="30"/>
      <c r="S50" s="31"/>
    </row>
    <row r="51" spans="4:19" s="4" customFormat="1" ht="19.7" customHeight="1">
      <c r="D51" s="27"/>
      <c r="E51" s="27"/>
      <c r="F51" s="27"/>
      <c r="G51" s="47"/>
      <c r="H51" s="557"/>
      <c r="I51" s="26"/>
      <c r="J51" s="63"/>
      <c r="K51" s="29"/>
      <c r="L51" s="47"/>
      <c r="M51" s="26"/>
      <c r="N51" s="26"/>
      <c r="O51" s="30"/>
      <c r="P51" s="27"/>
      <c r="Q51" s="26"/>
      <c r="R51" s="30"/>
      <c r="S51" s="31"/>
    </row>
    <row r="52" spans="4:19" s="4" customFormat="1" ht="19.7" customHeight="1">
      <c r="D52" s="27"/>
      <c r="E52" s="27"/>
      <c r="F52" s="27"/>
      <c r="G52" s="47"/>
      <c r="H52" s="557"/>
      <c r="I52" s="26"/>
      <c r="J52" s="63"/>
      <c r="K52" s="29"/>
      <c r="L52" s="47"/>
      <c r="M52" s="26"/>
      <c r="N52" s="26"/>
      <c r="O52" s="30"/>
      <c r="P52" s="27"/>
      <c r="Q52" s="26"/>
      <c r="R52" s="30"/>
      <c r="S52" s="31"/>
    </row>
    <row r="53" spans="4:19" s="4" customFormat="1" ht="19.7" customHeight="1">
      <c r="D53" s="27"/>
      <c r="E53" s="27"/>
      <c r="F53" s="27"/>
      <c r="G53" s="47"/>
      <c r="H53" s="557"/>
      <c r="I53" s="26"/>
      <c r="J53" s="63"/>
      <c r="K53" s="29"/>
      <c r="L53" s="47"/>
      <c r="M53" s="26"/>
      <c r="N53" s="26"/>
      <c r="O53" s="30"/>
      <c r="P53" s="27"/>
      <c r="Q53" s="26"/>
      <c r="R53" s="30"/>
      <c r="S53" s="31"/>
    </row>
    <row r="54" spans="4:19" s="4" customFormat="1" ht="19.7" customHeight="1">
      <c r="D54" s="27"/>
      <c r="E54" s="27"/>
      <c r="F54" s="27"/>
      <c r="G54" s="47"/>
      <c r="H54" s="557"/>
      <c r="I54" s="26"/>
      <c r="J54" s="63"/>
      <c r="K54" s="29"/>
      <c r="L54" s="47"/>
      <c r="M54" s="26"/>
      <c r="N54" s="26"/>
      <c r="O54" s="30"/>
      <c r="P54" s="27"/>
      <c r="Q54" s="26"/>
      <c r="R54" s="30"/>
      <c r="S54" s="31"/>
    </row>
    <row r="55" spans="4:19" s="4" customFormat="1" ht="19.7" customHeight="1">
      <c r="D55" s="27"/>
      <c r="E55" s="27"/>
      <c r="F55" s="27"/>
      <c r="G55" s="47"/>
      <c r="H55" s="557"/>
      <c r="I55" s="26"/>
      <c r="J55" s="63"/>
      <c r="K55" s="29"/>
      <c r="L55" s="47"/>
      <c r="M55" s="26"/>
      <c r="N55" s="26"/>
      <c r="O55" s="30"/>
      <c r="P55" s="27"/>
      <c r="Q55" s="26"/>
      <c r="R55" s="30"/>
      <c r="S55" s="31"/>
    </row>
    <row r="56" spans="4:19" s="4" customFormat="1" ht="19.7" customHeight="1">
      <c r="D56" s="27"/>
      <c r="E56" s="27"/>
      <c r="F56" s="27"/>
      <c r="G56" s="47"/>
      <c r="H56" s="557"/>
      <c r="I56" s="26"/>
      <c r="J56" s="63"/>
      <c r="K56" s="29"/>
      <c r="L56" s="47"/>
      <c r="M56" s="26"/>
      <c r="N56" s="26"/>
      <c r="O56" s="30"/>
      <c r="P56" s="27"/>
      <c r="Q56" s="26"/>
      <c r="R56" s="30"/>
      <c r="S56" s="31"/>
    </row>
    <row r="57" spans="4:19" s="4" customFormat="1" ht="19.7" customHeight="1">
      <c r="D57" s="27"/>
      <c r="E57" s="27"/>
      <c r="F57" s="27"/>
      <c r="G57" s="47"/>
      <c r="H57" s="557"/>
      <c r="I57" s="26"/>
      <c r="J57" s="63"/>
      <c r="K57" s="29"/>
      <c r="L57" s="47"/>
      <c r="M57" s="26"/>
      <c r="N57" s="26"/>
      <c r="O57" s="30"/>
      <c r="P57" s="27"/>
      <c r="Q57" s="26"/>
      <c r="R57" s="30"/>
      <c r="S57" s="31"/>
    </row>
    <row r="58" spans="4:19" s="4" customFormat="1" ht="19.7" customHeight="1">
      <c r="D58" s="27"/>
      <c r="E58" s="27"/>
      <c r="F58" s="27"/>
      <c r="G58" s="47"/>
      <c r="H58" s="557"/>
      <c r="I58" s="26"/>
      <c r="J58" s="63"/>
      <c r="K58" s="29"/>
      <c r="L58" s="47"/>
      <c r="M58" s="26"/>
      <c r="N58" s="26"/>
      <c r="O58" s="30"/>
      <c r="P58" s="27"/>
      <c r="Q58" s="26"/>
      <c r="R58" s="30"/>
      <c r="S58" s="31"/>
    </row>
    <row r="59" spans="4:19" s="4" customFormat="1" ht="19.7" customHeight="1">
      <c r="D59" s="27"/>
      <c r="E59" s="27"/>
      <c r="F59" s="27"/>
      <c r="G59" s="47"/>
      <c r="H59" s="557"/>
      <c r="I59" s="26"/>
      <c r="J59" s="63"/>
      <c r="K59" s="29"/>
      <c r="L59" s="47"/>
      <c r="M59" s="26"/>
      <c r="N59" s="26"/>
      <c r="O59" s="30"/>
      <c r="P59" s="27"/>
      <c r="Q59" s="26"/>
      <c r="R59" s="30"/>
      <c r="S59" s="31"/>
    </row>
    <row r="60" spans="4:19" s="4" customFormat="1" ht="19.7" customHeight="1">
      <c r="D60" s="27"/>
      <c r="E60" s="27"/>
      <c r="F60" s="27"/>
      <c r="G60" s="47"/>
      <c r="H60" s="557"/>
      <c r="I60" s="26"/>
      <c r="J60" s="63"/>
      <c r="K60" s="29"/>
      <c r="L60" s="47"/>
      <c r="M60" s="26"/>
      <c r="N60" s="26"/>
      <c r="O60" s="30"/>
      <c r="P60" s="27"/>
      <c r="Q60" s="26"/>
      <c r="R60" s="30"/>
      <c r="S60" s="31"/>
    </row>
    <row r="61" spans="4:19" s="4" customFormat="1" ht="19.7" customHeight="1">
      <c r="D61" s="27"/>
      <c r="E61" s="27"/>
      <c r="F61" s="27"/>
      <c r="G61" s="47"/>
      <c r="H61" s="557"/>
      <c r="I61" s="26"/>
      <c r="J61" s="63"/>
      <c r="K61" s="29"/>
      <c r="L61" s="47"/>
      <c r="M61" s="26"/>
      <c r="N61" s="26"/>
      <c r="O61" s="30"/>
      <c r="P61" s="27"/>
      <c r="Q61" s="26"/>
      <c r="R61" s="30"/>
      <c r="S61" s="31"/>
    </row>
    <row r="62" spans="4:19" s="4" customFormat="1" ht="19.7" customHeight="1">
      <c r="D62" s="27"/>
      <c r="E62" s="27"/>
      <c r="F62" s="27"/>
      <c r="G62" s="47"/>
      <c r="H62" s="557"/>
      <c r="I62" s="26"/>
      <c r="J62" s="63"/>
      <c r="K62" s="29"/>
      <c r="L62" s="47"/>
      <c r="M62" s="26"/>
      <c r="N62" s="26"/>
      <c r="O62" s="30"/>
      <c r="P62" s="27"/>
      <c r="Q62" s="26"/>
      <c r="R62" s="30"/>
      <c r="S62" s="31"/>
    </row>
    <row r="63" spans="4:19" s="4" customFormat="1" ht="19.7" customHeight="1">
      <c r="D63" s="27"/>
      <c r="E63" s="27"/>
      <c r="F63" s="27"/>
      <c r="G63" s="47"/>
      <c r="H63" s="557"/>
      <c r="I63" s="26"/>
      <c r="J63" s="63"/>
      <c r="K63" s="29"/>
      <c r="L63" s="47"/>
      <c r="M63" s="26"/>
      <c r="N63" s="26"/>
      <c r="O63" s="30"/>
      <c r="P63" s="27"/>
      <c r="Q63" s="26"/>
      <c r="R63" s="30"/>
      <c r="S63" s="31"/>
    </row>
    <row r="64" spans="4:19" s="4" customFormat="1" ht="19.7" customHeight="1">
      <c r="D64" s="27"/>
      <c r="E64" s="27"/>
      <c r="F64" s="27"/>
      <c r="G64" s="47"/>
      <c r="H64" s="557"/>
      <c r="I64" s="26"/>
      <c r="J64" s="63"/>
      <c r="K64" s="29"/>
      <c r="L64" s="47"/>
      <c r="M64" s="26"/>
      <c r="N64" s="26"/>
      <c r="O64" s="30"/>
      <c r="P64" s="27"/>
      <c r="Q64" s="26"/>
      <c r="R64" s="30"/>
      <c r="S64" s="31"/>
    </row>
    <row r="65" spans="4:19" s="4" customFormat="1" ht="19.7" customHeight="1">
      <c r="D65" s="27"/>
      <c r="E65" s="27"/>
      <c r="F65" s="27"/>
      <c r="G65" s="47"/>
      <c r="H65" s="557"/>
      <c r="I65" s="26"/>
      <c r="J65" s="63"/>
      <c r="K65" s="29"/>
      <c r="L65" s="47"/>
      <c r="M65" s="26"/>
      <c r="N65" s="26"/>
      <c r="O65" s="30"/>
      <c r="P65" s="27"/>
      <c r="Q65" s="26"/>
      <c r="R65" s="30"/>
      <c r="S65" s="31"/>
    </row>
    <row r="66" spans="4:19" s="4" customFormat="1" ht="19.7" customHeight="1">
      <c r="D66" s="27"/>
      <c r="E66" s="27"/>
      <c r="F66" s="27"/>
      <c r="G66" s="47"/>
      <c r="H66" s="557"/>
      <c r="I66" s="26"/>
      <c r="J66" s="63"/>
      <c r="K66" s="29"/>
      <c r="L66" s="47"/>
      <c r="M66" s="26"/>
      <c r="N66" s="26"/>
      <c r="O66" s="30"/>
      <c r="P66" s="27"/>
      <c r="Q66" s="26"/>
      <c r="R66" s="30"/>
      <c r="S66" s="31"/>
    </row>
    <row r="67" spans="4:19" s="4" customFormat="1" ht="19.7" customHeight="1">
      <c r="D67" s="27"/>
      <c r="E67" s="27"/>
      <c r="F67" s="27"/>
      <c r="G67" s="47"/>
      <c r="H67" s="557"/>
      <c r="I67" s="26"/>
      <c r="J67" s="63"/>
      <c r="K67" s="29"/>
      <c r="L67" s="47"/>
      <c r="M67" s="26"/>
      <c r="N67" s="26"/>
      <c r="O67" s="30"/>
      <c r="P67" s="27"/>
      <c r="Q67" s="26"/>
      <c r="R67" s="30"/>
      <c r="S67" s="31"/>
    </row>
    <row r="68" spans="4:19" s="4" customFormat="1" ht="19.7" customHeight="1">
      <c r="D68" s="27"/>
      <c r="E68" s="27"/>
      <c r="F68" s="27"/>
      <c r="G68" s="47"/>
      <c r="H68" s="557"/>
      <c r="I68" s="26"/>
      <c r="J68" s="63"/>
      <c r="K68" s="29"/>
      <c r="L68" s="47"/>
      <c r="M68" s="26"/>
      <c r="N68" s="26"/>
      <c r="O68" s="30"/>
      <c r="P68" s="27"/>
      <c r="Q68" s="26"/>
      <c r="R68" s="30"/>
      <c r="S68" s="31"/>
    </row>
    <row r="69" spans="4:19" s="4" customFormat="1" ht="19.7" customHeight="1">
      <c r="D69" s="27"/>
      <c r="E69" s="27"/>
      <c r="F69" s="27"/>
      <c r="G69" s="47"/>
      <c r="H69" s="557"/>
      <c r="I69" s="26"/>
      <c r="J69" s="63"/>
      <c r="K69" s="29"/>
      <c r="L69" s="47"/>
      <c r="M69" s="26"/>
      <c r="N69" s="26"/>
      <c r="O69" s="30"/>
      <c r="P69" s="27"/>
      <c r="Q69" s="26"/>
      <c r="R69" s="30"/>
      <c r="S69" s="31"/>
    </row>
    <row r="70" spans="4:19" s="4" customFormat="1" ht="19.7" customHeight="1">
      <c r="D70" s="27"/>
      <c r="E70" s="27"/>
      <c r="F70" s="27"/>
      <c r="G70" s="47"/>
      <c r="H70" s="557"/>
      <c r="I70" s="26"/>
      <c r="J70" s="63"/>
      <c r="K70" s="29"/>
      <c r="L70" s="47"/>
      <c r="M70" s="26"/>
      <c r="N70" s="26"/>
      <c r="O70" s="30"/>
      <c r="P70" s="27"/>
      <c r="Q70" s="26"/>
      <c r="R70" s="30"/>
      <c r="S70" s="31"/>
    </row>
    <row r="71" spans="4:19" s="4" customFormat="1" ht="19.7" customHeight="1">
      <c r="D71" s="27"/>
      <c r="E71" s="27"/>
      <c r="F71" s="27"/>
      <c r="G71" s="47"/>
      <c r="H71" s="557"/>
      <c r="I71" s="26"/>
      <c r="J71" s="63"/>
      <c r="K71" s="29"/>
      <c r="L71" s="47"/>
      <c r="M71" s="26"/>
      <c r="N71" s="26"/>
      <c r="O71" s="30"/>
      <c r="P71" s="27"/>
      <c r="Q71" s="26"/>
      <c r="R71" s="30"/>
      <c r="S71" s="31"/>
    </row>
    <row r="72" spans="4:19" s="4" customFormat="1" ht="19.7" customHeight="1">
      <c r="D72" s="27"/>
      <c r="E72" s="27"/>
      <c r="F72" s="27"/>
      <c r="G72" s="47"/>
      <c r="H72" s="557"/>
      <c r="I72" s="26"/>
      <c r="J72" s="63"/>
      <c r="K72" s="29"/>
      <c r="L72" s="47"/>
      <c r="M72" s="26"/>
      <c r="N72" s="26"/>
      <c r="O72" s="30"/>
      <c r="P72" s="27"/>
      <c r="Q72" s="26"/>
      <c r="R72" s="30"/>
      <c r="S72" s="31"/>
    </row>
    <row r="73" spans="4:19" s="4" customFormat="1" ht="19.7" customHeight="1">
      <c r="D73" s="27"/>
      <c r="E73" s="27"/>
      <c r="F73" s="27"/>
      <c r="G73" s="47"/>
      <c r="H73" s="557"/>
      <c r="I73" s="26"/>
      <c r="J73" s="63"/>
      <c r="K73" s="29"/>
      <c r="L73" s="47"/>
      <c r="M73" s="26"/>
      <c r="N73" s="26"/>
      <c r="O73" s="30"/>
      <c r="P73" s="27"/>
      <c r="Q73" s="26"/>
      <c r="R73" s="30"/>
      <c r="S73" s="31"/>
    </row>
    <row r="74" spans="4:19" s="4" customFormat="1" ht="19.7" customHeight="1">
      <c r="D74" s="27"/>
      <c r="E74" s="27"/>
      <c r="F74" s="27"/>
      <c r="G74" s="47"/>
      <c r="H74" s="557"/>
      <c r="I74" s="26"/>
      <c r="J74" s="63"/>
      <c r="K74" s="29"/>
      <c r="L74" s="47"/>
      <c r="M74" s="26"/>
      <c r="N74" s="26"/>
      <c r="O74" s="30"/>
      <c r="P74" s="27"/>
      <c r="Q74" s="26"/>
      <c r="R74" s="30"/>
      <c r="S74" s="31"/>
    </row>
    <row r="75" spans="4:19" s="4" customFormat="1" ht="19.7" customHeight="1">
      <c r="D75" s="27"/>
      <c r="E75" s="27"/>
      <c r="F75" s="27"/>
      <c r="G75" s="47"/>
      <c r="H75" s="557"/>
      <c r="I75" s="26"/>
      <c r="J75" s="63"/>
      <c r="K75" s="29"/>
      <c r="L75" s="47"/>
      <c r="M75" s="26"/>
      <c r="N75" s="26"/>
      <c r="O75" s="30"/>
      <c r="P75" s="27"/>
      <c r="Q75" s="26"/>
      <c r="R75" s="30"/>
      <c r="S75" s="31"/>
    </row>
    <row r="76" spans="4:19" s="4" customFormat="1" ht="19.7" customHeight="1">
      <c r="D76" s="27"/>
      <c r="E76" s="27"/>
      <c r="F76" s="27"/>
      <c r="G76" s="47"/>
      <c r="H76" s="557"/>
      <c r="I76" s="26"/>
      <c r="J76" s="63"/>
      <c r="K76" s="29"/>
      <c r="L76" s="47"/>
      <c r="M76" s="26"/>
      <c r="N76" s="26"/>
      <c r="O76" s="30"/>
      <c r="P76" s="27"/>
      <c r="Q76" s="26"/>
      <c r="R76" s="30"/>
      <c r="S76" s="31"/>
    </row>
    <row r="77" spans="4:19" s="4" customFormat="1" ht="19.7" customHeight="1">
      <c r="D77" s="27"/>
      <c r="E77" s="27"/>
      <c r="F77" s="27"/>
      <c r="G77" s="47"/>
      <c r="H77" s="557"/>
      <c r="I77" s="26"/>
      <c r="J77" s="63"/>
      <c r="K77" s="29"/>
      <c r="L77" s="47"/>
      <c r="M77" s="26"/>
      <c r="N77" s="26"/>
      <c r="O77" s="30"/>
      <c r="P77" s="27"/>
      <c r="Q77" s="26"/>
      <c r="R77" s="30"/>
      <c r="S77" s="31"/>
    </row>
    <row r="78" spans="4:19" s="4" customFormat="1" ht="19.7" customHeight="1">
      <c r="D78" s="27"/>
      <c r="E78" s="27"/>
      <c r="F78" s="27"/>
      <c r="G78" s="47"/>
      <c r="H78" s="557"/>
      <c r="I78" s="26"/>
      <c r="J78" s="63"/>
      <c r="K78" s="29"/>
      <c r="L78" s="47"/>
      <c r="M78" s="26"/>
      <c r="N78" s="26"/>
      <c r="O78" s="30"/>
      <c r="P78" s="27"/>
      <c r="Q78" s="26"/>
      <c r="R78" s="30"/>
      <c r="S78" s="31"/>
    </row>
    <row r="79" spans="4:19" s="4" customFormat="1" ht="19.7" customHeight="1">
      <c r="D79" s="27"/>
      <c r="E79" s="27"/>
      <c r="F79" s="27"/>
      <c r="G79" s="47"/>
      <c r="H79" s="557"/>
      <c r="I79" s="26"/>
      <c r="J79" s="63"/>
      <c r="K79" s="29"/>
      <c r="L79" s="47"/>
      <c r="M79" s="26"/>
      <c r="N79" s="26"/>
      <c r="O79" s="30"/>
      <c r="P79" s="27"/>
      <c r="Q79" s="26"/>
      <c r="R79" s="30"/>
      <c r="S79" s="31"/>
    </row>
    <row r="80" spans="4:19" s="4" customFormat="1" ht="19.7" customHeight="1">
      <c r="D80" s="27"/>
      <c r="E80" s="27"/>
      <c r="F80" s="27"/>
      <c r="G80" s="47"/>
      <c r="H80" s="557"/>
      <c r="I80" s="26"/>
      <c r="J80" s="63"/>
      <c r="K80" s="29"/>
      <c r="L80" s="47"/>
      <c r="M80" s="26"/>
      <c r="N80" s="26"/>
      <c r="O80" s="30"/>
      <c r="P80" s="27"/>
      <c r="Q80" s="26"/>
      <c r="R80" s="30"/>
      <c r="S80" s="31"/>
    </row>
    <row r="81" spans="4:19" s="4" customFormat="1" ht="19.7" customHeight="1">
      <c r="D81" s="27"/>
      <c r="E81" s="27"/>
      <c r="F81" s="27"/>
      <c r="G81" s="47"/>
      <c r="H81" s="557"/>
      <c r="I81" s="26"/>
      <c r="J81" s="63"/>
      <c r="K81" s="29"/>
      <c r="L81" s="47"/>
      <c r="M81" s="26"/>
      <c r="N81" s="26"/>
      <c r="O81" s="30"/>
      <c r="P81" s="27"/>
      <c r="Q81" s="26"/>
      <c r="R81" s="30"/>
      <c r="S81" s="31"/>
    </row>
    <row r="82" spans="4:19" s="4" customFormat="1" ht="19.7" customHeight="1">
      <c r="D82" s="27"/>
      <c r="E82" s="27"/>
      <c r="F82" s="27"/>
      <c r="G82" s="47"/>
      <c r="H82" s="557"/>
      <c r="I82" s="26"/>
      <c r="J82" s="63"/>
      <c r="K82" s="29"/>
      <c r="L82" s="47"/>
      <c r="M82" s="26"/>
      <c r="N82" s="26"/>
      <c r="O82" s="30"/>
      <c r="P82" s="27"/>
      <c r="Q82" s="26"/>
      <c r="R82" s="30"/>
      <c r="S82" s="31"/>
    </row>
    <row r="83" spans="4:19" s="4" customFormat="1" ht="19.7" customHeight="1">
      <c r="D83" s="27"/>
      <c r="E83" s="27"/>
      <c r="F83" s="27"/>
      <c r="G83" s="47"/>
      <c r="H83" s="557"/>
      <c r="I83" s="26"/>
      <c r="J83" s="63"/>
      <c r="K83" s="29"/>
      <c r="L83" s="47"/>
      <c r="M83" s="26"/>
      <c r="N83" s="26"/>
      <c r="O83" s="30"/>
      <c r="P83" s="27"/>
      <c r="Q83" s="26"/>
      <c r="R83" s="30"/>
      <c r="S83" s="31"/>
    </row>
    <row r="84" spans="4:19" s="4" customFormat="1" ht="19.7" customHeight="1">
      <c r="D84" s="27"/>
      <c r="E84" s="27"/>
      <c r="F84" s="27"/>
      <c r="G84" s="47"/>
      <c r="H84" s="557"/>
      <c r="I84" s="26"/>
      <c r="J84" s="63"/>
      <c r="K84" s="29"/>
      <c r="L84" s="47"/>
      <c r="M84" s="26"/>
      <c r="N84" s="26"/>
      <c r="O84" s="30"/>
      <c r="P84" s="27"/>
      <c r="Q84" s="26"/>
      <c r="R84" s="30"/>
      <c r="S84" s="31"/>
    </row>
    <row r="85" spans="4:19" s="4" customFormat="1" ht="19.7" customHeight="1">
      <c r="D85" s="27"/>
      <c r="E85" s="27"/>
      <c r="F85" s="27"/>
      <c r="G85" s="47"/>
      <c r="H85" s="557"/>
      <c r="I85" s="26"/>
      <c r="J85" s="63"/>
      <c r="K85" s="29"/>
      <c r="L85" s="47"/>
      <c r="M85" s="26"/>
      <c r="N85" s="26"/>
      <c r="O85" s="30"/>
      <c r="P85" s="27"/>
      <c r="Q85" s="26"/>
      <c r="R85" s="30"/>
      <c r="S85" s="31"/>
    </row>
    <row r="86" spans="4:19" s="4" customFormat="1" ht="19.7" customHeight="1">
      <c r="D86" s="27"/>
      <c r="E86" s="27"/>
      <c r="F86" s="27"/>
      <c r="G86" s="47"/>
      <c r="H86" s="557"/>
      <c r="I86" s="26"/>
      <c r="J86" s="63"/>
      <c r="K86" s="29"/>
      <c r="L86" s="47"/>
      <c r="M86" s="26"/>
      <c r="N86" s="26"/>
      <c r="O86" s="30"/>
      <c r="P86" s="27"/>
      <c r="Q86" s="26"/>
      <c r="R86" s="30"/>
      <c r="S86" s="31"/>
    </row>
    <row r="87" spans="4:19" s="4" customFormat="1" ht="19.7" customHeight="1">
      <c r="D87" s="27"/>
      <c r="E87" s="27"/>
      <c r="F87" s="27"/>
      <c r="G87" s="47"/>
      <c r="H87" s="557"/>
      <c r="I87" s="26"/>
      <c r="J87" s="63"/>
      <c r="K87" s="29"/>
      <c r="L87" s="47"/>
      <c r="M87" s="26"/>
      <c r="N87" s="26"/>
      <c r="O87" s="30"/>
      <c r="P87" s="27"/>
      <c r="Q87" s="26"/>
      <c r="R87" s="30"/>
      <c r="S87" s="31"/>
    </row>
    <row r="88" spans="4:19" s="4" customFormat="1" ht="19.7" customHeight="1">
      <c r="D88" s="27"/>
      <c r="E88" s="27"/>
      <c r="F88" s="27"/>
      <c r="G88" s="47"/>
      <c r="H88" s="557"/>
      <c r="I88" s="26"/>
      <c r="J88" s="63"/>
      <c r="K88" s="29"/>
      <c r="L88" s="47"/>
      <c r="M88" s="26"/>
      <c r="N88" s="26"/>
      <c r="O88" s="30"/>
      <c r="P88" s="27"/>
      <c r="Q88" s="26"/>
      <c r="R88" s="30"/>
      <c r="S88" s="31"/>
    </row>
    <row r="89" spans="4:19" s="4" customFormat="1" ht="19.7" customHeight="1">
      <c r="D89" s="27"/>
      <c r="E89" s="27"/>
      <c r="F89" s="27"/>
      <c r="G89" s="47"/>
      <c r="H89" s="557"/>
      <c r="I89" s="26"/>
      <c r="J89" s="63"/>
      <c r="K89" s="29"/>
      <c r="L89" s="47"/>
      <c r="M89" s="26"/>
      <c r="N89" s="26"/>
      <c r="O89" s="30"/>
      <c r="P89" s="27"/>
      <c r="Q89" s="26"/>
      <c r="R89" s="30"/>
      <c r="S89" s="31"/>
    </row>
    <row r="90" spans="4:19" s="4" customFormat="1" ht="19.7" customHeight="1">
      <c r="D90" s="27"/>
      <c r="E90" s="27"/>
      <c r="F90" s="27"/>
      <c r="G90" s="47"/>
      <c r="H90" s="557"/>
      <c r="I90" s="26"/>
      <c r="J90" s="63"/>
      <c r="K90" s="29"/>
      <c r="L90" s="47"/>
      <c r="M90" s="26"/>
      <c r="N90" s="26"/>
      <c r="O90" s="30"/>
      <c r="P90" s="27"/>
      <c r="Q90" s="26"/>
      <c r="R90" s="30"/>
      <c r="S90" s="31"/>
    </row>
    <row r="91" spans="4:19" s="4" customFormat="1" ht="19.7" customHeight="1">
      <c r="D91" s="27"/>
      <c r="E91" s="27"/>
      <c r="F91" s="27"/>
      <c r="G91" s="47"/>
      <c r="H91" s="557"/>
      <c r="I91" s="26"/>
      <c r="J91" s="63"/>
      <c r="K91" s="29"/>
      <c r="L91" s="47"/>
      <c r="M91" s="26"/>
      <c r="N91" s="26"/>
      <c r="O91" s="30"/>
      <c r="P91" s="27"/>
      <c r="Q91" s="26"/>
      <c r="R91" s="30"/>
      <c r="S91" s="31"/>
    </row>
    <row r="92" spans="4:19" s="4" customFormat="1" ht="19.7" customHeight="1">
      <c r="D92" s="27"/>
      <c r="E92" s="27"/>
      <c r="F92" s="27"/>
      <c r="G92" s="47"/>
      <c r="H92" s="557"/>
      <c r="I92" s="26"/>
      <c r="J92" s="63"/>
      <c r="K92" s="29"/>
      <c r="L92" s="47"/>
      <c r="M92" s="26"/>
      <c r="N92" s="26"/>
      <c r="O92" s="30"/>
      <c r="P92" s="27"/>
      <c r="Q92" s="26"/>
      <c r="R92" s="30"/>
      <c r="S92" s="31"/>
    </row>
    <row r="93" spans="4:19" s="4" customFormat="1" ht="19.7" customHeight="1">
      <c r="D93" s="27"/>
      <c r="E93" s="27"/>
      <c r="F93" s="27"/>
      <c r="G93" s="47"/>
      <c r="H93" s="557"/>
      <c r="I93" s="26"/>
      <c r="J93" s="63"/>
      <c r="K93" s="29"/>
      <c r="L93" s="47"/>
      <c r="M93" s="26"/>
      <c r="N93" s="26"/>
      <c r="O93" s="30"/>
      <c r="P93" s="27"/>
      <c r="Q93" s="26"/>
      <c r="R93" s="30"/>
      <c r="S93" s="31"/>
    </row>
    <row r="94" spans="4:19" s="4" customFormat="1" ht="19.7" customHeight="1">
      <c r="D94" s="27"/>
      <c r="E94" s="27"/>
      <c r="F94" s="27"/>
      <c r="G94" s="47"/>
      <c r="H94" s="557"/>
      <c r="I94" s="26"/>
      <c r="J94" s="63"/>
      <c r="K94" s="29"/>
      <c r="L94" s="47"/>
      <c r="M94" s="26"/>
      <c r="N94" s="26"/>
      <c r="O94" s="30"/>
      <c r="P94" s="27"/>
      <c r="Q94" s="26"/>
      <c r="R94" s="30"/>
      <c r="S94" s="31"/>
    </row>
    <row r="95" spans="4:19" s="4" customFormat="1" ht="19.7" customHeight="1">
      <c r="D95" s="27"/>
      <c r="E95" s="27"/>
      <c r="F95" s="27"/>
      <c r="G95" s="47"/>
      <c r="H95" s="557"/>
      <c r="I95" s="26"/>
      <c r="J95" s="63"/>
      <c r="K95" s="29"/>
      <c r="L95" s="47"/>
      <c r="M95" s="26"/>
      <c r="N95" s="26"/>
      <c r="O95" s="30"/>
      <c r="P95" s="27"/>
      <c r="Q95" s="26"/>
      <c r="R95" s="30"/>
      <c r="S95" s="31"/>
    </row>
    <row r="96" spans="4:19" s="4" customFormat="1" ht="19.7" customHeight="1">
      <c r="D96" s="27"/>
      <c r="E96" s="27"/>
      <c r="F96" s="27"/>
      <c r="G96" s="47"/>
      <c r="H96" s="557"/>
      <c r="I96" s="26"/>
      <c r="J96" s="63"/>
      <c r="K96" s="29"/>
      <c r="L96" s="47"/>
      <c r="M96" s="26"/>
      <c r="N96" s="26"/>
      <c r="O96" s="30"/>
      <c r="P96" s="27"/>
      <c r="Q96" s="26"/>
      <c r="R96" s="30"/>
      <c r="S96" s="31"/>
    </row>
    <row r="97" spans="4:19" s="4" customFormat="1" ht="19.7" customHeight="1">
      <c r="D97" s="27"/>
      <c r="E97" s="27"/>
      <c r="F97" s="27"/>
      <c r="G97" s="47"/>
      <c r="H97" s="557"/>
      <c r="I97" s="26"/>
      <c r="J97" s="63"/>
      <c r="K97" s="29"/>
      <c r="L97" s="47"/>
      <c r="M97" s="26"/>
      <c r="N97" s="26"/>
      <c r="O97" s="30"/>
      <c r="P97" s="27"/>
      <c r="Q97" s="26"/>
      <c r="R97" s="30"/>
      <c r="S97" s="31"/>
    </row>
    <row r="98" spans="4:19" s="4" customFormat="1" ht="19.7" customHeight="1">
      <c r="D98" s="27"/>
      <c r="E98" s="27"/>
      <c r="F98" s="27"/>
      <c r="G98" s="47"/>
      <c r="H98" s="557"/>
      <c r="I98" s="26"/>
      <c r="J98" s="63"/>
      <c r="K98" s="29"/>
      <c r="L98" s="47"/>
      <c r="M98" s="26"/>
      <c r="N98" s="26"/>
      <c r="O98" s="30"/>
      <c r="P98" s="27"/>
      <c r="Q98" s="26"/>
      <c r="R98" s="30"/>
      <c r="S98" s="31"/>
    </row>
    <row r="99" spans="4:19" s="4" customFormat="1" ht="19.7" customHeight="1">
      <c r="D99" s="27"/>
      <c r="E99" s="27"/>
      <c r="F99" s="27"/>
      <c r="G99" s="47"/>
      <c r="H99" s="557"/>
      <c r="I99" s="26"/>
      <c r="J99" s="63"/>
      <c r="K99" s="29"/>
      <c r="L99" s="47"/>
      <c r="M99" s="26"/>
      <c r="N99" s="26"/>
      <c r="O99" s="30"/>
      <c r="P99" s="27"/>
      <c r="Q99" s="26"/>
      <c r="R99" s="30"/>
      <c r="S99" s="31"/>
    </row>
    <row r="100" spans="4:19" s="4" customFormat="1" ht="19.7" customHeight="1">
      <c r="D100" s="27"/>
      <c r="E100" s="27"/>
      <c r="F100" s="27"/>
      <c r="G100" s="47"/>
      <c r="H100" s="557"/>
      <c r="I100" s="26"/>
      <c r="J100" s="63"/>
      <c r="K100" s="29"/>
      <c r="L100" s="47"/>
      <c r="M100" s="26"/>
      <c r="N100" s="26"/>
      <c r="O100" s="30"/>
      <c r="P100" s="27"/>
      <c r="Q100" s="26"/>
      <c r="R100" s="30"/>
      <c r="S100" s="31"/>
    </row>
    <row r="101" spans="4:19" s="4" customFormat="1" ht="19.7" customHeight="1">
      <c r="D101" s="27"/>
      <c r="E101" s="27"/>
      <c r="F101" s="27"/>
      <c r="G101" s="47"/>
      <c r="H101" s="557"/>
      <c r="I101" s="26"/>
      <c r="J101" s="63"/>
      <c r="K101" s="29"/>
      <c r="L101" s="47"/>
      <c r="M101" s="26"/>
      <c r="N101" s="26"/>
      <c r="O101" s="30"/>
      <c r="P101" s="27"/>
      <c r="Q101" s="26"/>
      <c r="R101" s="30"/>
      <c r="S101" s="31"/>
    </row>
    <row r="102" spans="4:19" s="4" customFormat="1" ht="19.7" customHeight="1">
      <c r="D102" s="27"/>
      <c r="E102" s="27"/>
      <c r="F102" s="27"/>
      <c r="G102" s="47"/>
      <c r="H102" s="557"/>
      <c r="I102" s="26"/>
      <c r="J102" s="63"/>
      <c r="K102" s="29"/>
      <c r="L102" s="47"/>
      <c r="M102" s="26"/>
      <c r="N102" s="26"/>
      <c r="O102" s="30"/>
      <c r="P102" s="27"/>
      <c r="Q102" s="26"/>
      <c r="R102" s="30"/>
      <c r="S102" s="31"/>
    </row>
    <row r="103" spans="4:19" s="4" customFormat="1" ht="19.7" customHeight="1">
      <c r="D103" s="27"/>
      <c r="E103" s="27"/>
      <c r="F103" s="27"/>
      <c r="G103" s="47"/>
      <c r="H103" s="557"/>
      <c r="I103" s="26"/>
      <c r="J103" s="63"/>
      <c r="K103" s="29"/>
      <c r="L103" s="47"/>
      <c r="M103" s="26"/>
      <c r="N103" s="26"/>
      <c r="O103" s="30"/>
      <c r="P103" s="27"/>
      <c r="Q103" s="26"/>
      <c r="R103" s="30"/>
      <c r="S103" s="31"/>
    </row>
    <row r="104" spans="4:19" s="4" customFormat="1" ht="19.7" customHeight="1">
      <c r="D104" s="27"/>
      <c r="E104" s="27"/>
      <c r="F104" s="27"/>
      <c r="G104" s="47"/>
      <c r="H104" s="557"/>
      <c r="I104" s="26"/>
      <c r="J104" s="63"/>
      <c r="K104" s="29"/>
      <c r="L104" s="47"/>
      <c r="M104" s="26"/>
      <c r="N104" s="26"/>
      <c r="O104" s="30"/>
      <c r="P104" s="27"/>
      <c r="Q104" s="26"/>
      <c r="R104" s="30"/>
      <c r="S104" s="31"/>
    </row>
    <row r="105" spans="4:19" s="4" customFormat="1" ht="19.7" customHeight="1">
      <c r="D105" s="27"/>
      <c r="E105" s="27"/>
      <c r="F105" s="27"/>
      <c r="G105" s="47"/>
      <c r="H105" s="557"/>
      <c r="I105" s="26"/>
      <c r="J105" s="63"/>
      <c r="K105" s="29"/>
      <c r="L105" s="47"/>
      <c r="M105" s="26"/>
      <c r="N105" s="26"/>
      <c r="O105" s="30"/>
      <c r="P105" s="27"/>
      <c r="Q105" s="26"/>
      <c r="R105" s="30"/>
      <c r="S105" s="31"/>
    </row>
    <row r="106" spans="4:19" s="4" customFormat="1" ht="19.7" customHeight="1">
      <c r="D106" s="27"/>
      <c r="E106" s="27"/>
      <c r="F106" s="27"/>
      <c r="G106" s="47"/>
      <c r="H106" s="557"/>
      <c r="I106" s="26"/>
      <c r="J106" s="63"/>
      <c r="K106" s="29"/>
      <c r="L106" s="47"/>
      <c r="M106" s="26"/>
      <c r="N106" s="26"/>
      <c r="O106" s="30"/>
      <c r="P106" s="27"/>
      <c r="Q106" s="26"/>
      <c r="R106" s="30"/>
      <c r="S106" s="31"/>
    </row>
    <row r="107" spans="4:19" s="4" customFormat="1" ht="19.7" customHeight="1">
      <c r="D107" s="27"/>
      <c r="E107" s="27"/>
      <c r="F107" s="27"/>
      <c r="G107" s="47"/>
      <c r="H107" s="557"/>
      <c r="I107" s="26"/>
      <c r="J107" s="63"/>
      <c r="K107" s="29"/>
      <c r="L107" s="47"/>
      <c r="M107" s="26"/>
      <c r="N107" s="26"/>
      <c r="O107" s="30"/>
      <c r="P107" s="27"/>
      <c r="Q107" s="26"/>
      <c r="R107" s="30"/>
      <c r="S107" s="31"/>
    </row>
    <row r="108" spans="4:19" s="4" customFormat="1" ht="19.7" customHeight="1">
      <c r="D108" s="27"/>
      <c r="E108" s="27"/>
      <c r="F108" s="27"/>
      <c r="G108" s="47"/>
      <c r="H108" s="557"/>
      <c r="I108" s="26"/>
      <c r="J108" s="63"/>
      <c r="K108" s="29"/>
      <c r="L108" s="47"/>
      <c r="M108" s="26"/>
      <c r="N108" s="26"/>
      <c r="O108" s="30"/>
      <c r="P108" s="27"/>
      <c r="Q108" s="26"/>
      <c r="R108" s="30"/>
      <c r="S108" s="31"/>
    </row>
    <row r="109" spans="4:19" s="4" customFormat="1" ht="19.7" customHeight="1">
      <c r="D109" s="27"/>
      <c r="E109" s="27"/>
      <c r="F109" s="27"/>
      <c r="G109" s="47"/>
      <c r="H109" s="557"/>
      <c r="I109" s="26"/>
      <c r="J109" s="63"/>
      <c r="K109" s="29"/>
      <c r="L109" s="47"/>
      <c r="M109" s="26"/>
      <c r="N109" s="26"/>
      <c r="O109" s="30"/>
      <c r="P109" s="27"/>
      <c r="Q109" s="26"/>
      <c r="R109" s="30"/>
      <c r="S109" s="31"/>
    </row>
    <row r="110" spans="4:19" s="4" customFormat="1" ht="19.7" customHeight="1">
      <c r="D110" s="27"/>
      <c r="E110" s="27"/>
      <c r="F110" s="27"/>
      <c r="G110" s="47"/>
      <c r="H110" s="557"/>
      <c r="I110" s="26"/>
      <c r="J110" s="63"/>
      <c r="K110" s="29"/>
      <c r="L110" s="47"/>
      <c r="M110" s="26"/>
      <c r="N110" s="26"/>
      <c r="O110" s="30"/>
      <c r="P110" s="27"/>
      <c r="Q110" s="26"/>
      <c r="R110" s="30"/>
      <c r="S110" s="31"/>
    </row>
    <row r="111" spans="4:19" s="4" customFormat="1" ht="19.7" customHeight="1">
      <c r="D111" s="27"/>
      <c r="E111" s="27"/>
      <c r="F111" s="27"/>
      <c r="G111" s="47"/>
      <c r="H111" s="557"/>
      <c r="I111" s="26"/>
      <c r="J111" s="63"/>
      <c r="K111" s="29"/>
      <c r="L111" s="47"/>
      <c r="M111" s="26"/>
      <c r="N111" s="26"/>
      <c r="O111" s="30"/>
      <c r="P111" s="27"/>
      <c r="Q111" s="26"/>
      <c r="R111" s="30"/>
      <c r="S111" s="31"/>
    </row>
    <row r="112" spans="4:19" s="4" customFormat="1" ht="19.7" customHeight="1">
      <c r="D112" s="27"/>
      <c r="E112" s="27"/>
      <c r="F112" s="27"/>
      <c r="G112" s="47"/>
      <c r="H112" s="557"/>
      <c r="I112" s="26"/>
      <c r="J112" s="63"/>
      <c r="K112" s="29"/>
      <c r="L112" s="47"/>
      <c r="M112" s="26"/>
      <c r="N112" s="26"/>
      <c r="O112" s="30"/>
      <c r="P112" s="27"/>
      <c r="Q112" s="26"/>
      <c r="R112" s="30"/>
      <c r="S112" s="31"/>
    </row>
    <row r="113" spans="4:19" s="4" customFormat="1" ht="19.7" customHeight="1">
      <c r="D113" s="27"/>
      <c r="E113" s="27"/>
      <c r="F113" s="27"/>
      <c r="G113" s="47"/>
      <c r="H113" s="557"/>
      <c r="I113" s="26"/>
      <c r="J113" s="63"/>
      <c r="K113" s="29"/>
      <c r="L113" s="47"/>
      <c r="M113" s="26"/>
      <c r="N113" s="26"/>
      <c r="O113" s="30"/>
      <c r="P113" s="27"/>
      <c r="Q113" s="26"/>
      <c r="R113" s="30"/>
      <c r="S113" s="31"/>
    </row>
    <row r="114" spans="4:19" s="4" customFormat="1" ht="19.7" customHeight="1">
      <c r="D114" s="27"/>
      <c r="E114" s="27"/>
      <c r="F114" s="27"/>
      <c r="G114" s="47"/>
      <c r="H114" s="557"/>
      <c r="I114" s="26"/>
      <c r="J114" s="63"/>
      <c r="K114" s="29"/>
      <c r="L114" s="47"/>
      <c r="M114" s="26"/>
      <c r="N114" s="26"/>
      <c r="O114" s="30"/>
      <c r="P114" s="27"/>
      <c r="Q114" s="26"/>
      <c r="R114" s="30"/>
      <c r="S114" s="31"/>
    </row>
    <row r="115" spans="4:19" s="4" customFormat="1" ht="19.7" customHeight="1">
      <c r="D115" s="27"/>
      <c r="E115" s="27"/>
      <c r="F115" s="27"/>
      <c r="G115" s="47"/>
      <c r="H115" s="557"/>
      <c r="I115" s="26"/>
      <c r="J115" s="63"/>
      <c r="K115" s="29"/>
      <c r="L115" s="47"/>
      <c r="M115" s="26"/>
      <c r="N115" s="26"/>
      <c r="O115" s="30"/>
      <c r="P115" s="27"/>
      <c r="Q115" s="26"/>
      <c r="R115" s="30"/>
      <c r="S115" s="31"/>
    </row>
    <row r="116" spans="4:19" s="4" customFormat="1" ht="19.7" customHeight="1">
      <c r="D116" s="27"/>
      <c r="E116" s="27"/>
      <c r="F116" s="27"/>
      <c r="G116" s="47"/>
      <c r="H116" s="557"/>
      <c r="I116" s="26"/>
      <c r="J116" s="63"/>
      <c r="K116" s="29"/>
      <c r="L116" s="47"/>
      <c r="M116" s="26"/>
      <c r="N116" s="26"/>
      <c r="O116" s="30"/>
      <c r="P116" s="27"/>
      <c r="Q116" s="26"/>
      <c r="R116" s="30"/>
      <c r="S116" s="31"/>
    </row>
    <row r="117" spans="4:19" s="4" customFormat="1" ht="19.7" customHeight="1">
      <c r="D117" s="27"/>
      <c r="E117" s="27"/>
      <c r="F117" s="27"/>
      <c r="G117" s="47"/>
      <c r="H117" s="557"/>
      <c r="I117" s="26"/>
      <c r="J117" s="63"/>
      <c r="K117" s="29"/>
      <c r="L117" s="47"/>
      <c r="M117" s="26"/>
      <c r="N117" s="26"/>
      <c r="O117" s="30"/>
      <c r="P117" s="27"/>
      <c r="Q117" s="26"/>
      <c r="R117" s="30"/>
      <c r="S117" s="31"/>
    </row>
    <row r="118" spans="4:19" s="4" customFormat="1" ht="19.7" customHeight="1">
      <c r="D118" s="27"/>
      <c r="E118" s="27"/>
      <c r="F118" s="27"/>
      <c r="G118" s="47"/>
      <c r="H118" s="557"/>
      <c r="I118" s="26"/>
      <c r="J118" s="63"/>
      <c r="K118" s="29"/>
      <c r="L118" s="47"/>
      <c r="M118" s="26"/>
      <c r="N118" s="26"/>
      <c r="O118" s="30"/>
      <c r="P118" s="27"/>
      <c r="Q118" s="26"/>
      <c r="R118" s="30"/>
      <c r="S118" s="31"/>
    </row>
    <row r="119" spans="4:19" s="4" customFormat="1" ht="19.7" customHeight="1">
      <c r="D119" s="27"/>
      <c r="E119" s="27"/>
      <c r="F119" s="27"/>
      <c r="G119" s="47"/>
      <c r="H119" s="557"/>
      <c r="I119" s="26"/>
      <c r="J119" s="63"/>
      <c r="K119" s="29"/>
      <c r="L119" s="47"/>
      <c r="M119" s="26"/>
      <c r="N119" s="26"/>
      <c r="O119" s="30"/>
      <c r="P119" s="27"/>
      <c r="Q119" s="26"/>
      <c r="R119" s="30"/>
      <c r="S119" s="31"/>
    </row>
    <row r="120" spans="4:19" s="4" customFormat="1" ht="19.7" customHeight="1">
      <c r="D120" s="27"/>
      <c r="E120" s="27"/>
      <c r="F120" s="27"/>
      <c r="G120" s="47"/>
      <c r="H120" s="557"/>
      <c r="I120" s="26"/>
      <c r="J120" s="63"/>
      <c r="K120" s="29"/>
      <c r="L120" s="47"/>
      <c r="M120" s="26"/>
      <c r="N120" s="26"/>
      <c r="O120" s="30"/>
      <c r="P120" s="27"/>
      <c r="Q120" s="26"/>
      <c r="R120" s="30"/>
      <c r="S120" s="31"/>
    </row>
    <row r="121" spans="4:19" s="4" customFormat="1" ht="19.7" customHeight="1">
      <c r="D121" s="27"/>
      <c r="E121" s="27"/>
      <c r="F121" s="27"/>
      <c r="G121" s="47"/>
      <c r="H121" s="557"/>
      <c r="I121" s="26"/>
      <c r="J121" s="63"/>
      <c r="K121" s="29"/>
      <c r="L121" s="47"/>
      <c r="M121" s="26"/>
      <c r="N121" s="26"/>
      <c r="O121" s="30"/>
      <c r="P121" s="27"/>
      <c r="Q121" s="26"/>
      <c r="R121" s="30"/>
      <c r="S121" s="31"/>
    </row>
    <row r="122" spans="4:19" s="4" customFormat="1" ht="19.7" customHeight="1">
      <c r="D122" s="27"/>
      <c r="E122" s="27"/>
      <c r="F122" s="27"/>
      <c r="G122" s="47"/>
      <c r="H122" s="557"/>
      <c r="I122" s="26"/>
      <c r="J122" s="63"/>
      <c r="K122" s="29"/>
      <c r="L122" s="47"/>
      <c r="M122" s="26"/>
      <c r="N122" s="26"/>
      <c r="O122" s="30"/>
      <c r="P122" s="27"/>
      <c r="Q122" s="26"/>
      <c r="R122" s="30"/>
      <c r="S122" s="31"/>
    </row>
    <row r="123" spans="4:19" s="4" customFormat="1" ht="19.7" customHeight="1">
      <c r="D123" s="27"/>
      <c r="E123" s="27"/>
      <c r="F123" s="27"/>
      <c r="G123" s="47"/>
      <c r="H123" s="557"/>
      <c r="I123" s="26"/>
      <c r="J123" s="63"/>
      <c r="K123" s="29"/>
      <c r="L123" s="47"/>
      <c r="M123" s="26"/>
      <c r="N123" s="26"/>
      <c r="O123" s="30"/>
      <c r="P123" s="27"/>
      <c r="Q123" s="26"/>
      <c r="R123" s="30"/>
      <c r="S123" s="31"/>
    </row>
    <row r="124" spans="4:19" s="4" customFormat="1" ht="19.7" customHeight="1">
      <c r="D124" s="27"/>
      <c r="E124" s="27"/>
      <c r="F124" s="27"/>
      <c r="G124" s="47"/>
      <c r="H124" s="557"/>
      <c r="I124" s="26"/>
      <c r="J124" s="63"/>
      <c r="K124" s="29"/>
      <c r="L124" s="47"/>
      <c r="M124" s="26"/>
      <c r="N124" s="26"/>
      <c r="O124" s="30"/>
      <c r="P124" s="27"/>
      <c r="Q124" s="26"/>
      <c r="R124" s="30"/>
      <c r="S124" s="31"/>
    </row>
    <row r="125" spans="4:19" s="4" customFormat="1" ht="19.7" customHeight="1">
      <c r="D125" s="27"/>
      <c r="E125" s="27"/>
      <c r="F125" s="27"/>
      <c r="G125" s="47"/>
      <c r="H125" s="557"/>
      <c r="I125" s="26"/>
      <c r="J125" s="63"/>
      <c r="K125" s="29"/>
      <c r="L125" s="47"/>
      <c r="M125" s="26"/>
      <c r="N125" s="26"/>
      <c r="O125" s="30"/>
      <c r="P125" s="27"/>
      <c r="Q125" s="26"/>
      <c r="R125" s="30"/>
      <c r="S125" s="31"/>
    </row>
    <row r="126" spans="4:19" s="4" customFormat="1" ht="19.7" customHeight="1">
      <c r="D126" s="27"/>
      <c r="E126" s="27"/>
      <c r="F126" s="27"/>
      <c r="G126" s="47"/>
      <c r="H126" s="557"/>
      <c r="I126" s="26"/>
      <c r="J126" s="63"/>
      <c r="K126" s="29"/>
      <c r="L126" s="47"/>
      <c r="M126" s="26"/>
      <c r="N126" s="26"/>
      <c r="O126" s="30"/>
      <c r="P126" s="27"/>
      <c r="Q126" s="26"/>
      <c r="R126" s="30"/>
      <c r="S126" s="31"/>
    </row>
    <row r="127" spans="4:19" s="4" customFormat="1" ht="19.7" customHeight="1">
      <c r="D127" s="27"/>
      <c r="E127" s="27"/>
      <c r="F127" s="27"/>
      <c r="G127" s="47"/>
      <c r="H127" s="557"/>
      <c r="I127" s="26"/>
      <c r="J127" s="63"/>
      <c r="K127" s="29"/>
      <c r="L127" s="47"/>
      <c r="M127" s="26"/>
      <c r="N127" s="26"/>
      <c r="O127" s="30"/>
      <c r="P127" s="27"/>
      <c r="Q127" s="26"/>
      <c r="R127" s="30"/>
      <c r="S127" s="31"/>
    </row>
    <row r="128" spans="4:19" s="4" customFormat="1" ht="19.7" customHeight="1">
      <c r="D128" s="27"/>
      <c r="E128" s="27"/>
      <c r="F128" s="27"/>
      <c r="G128" s="47"/>
      <c r="H128" s="557"/>
      <c r="I128" s="26"/>
      <c r="J128" s="63"/>
      <c r="K128" s="29"/>
      <c r="L128" s="47"/>
      <c r="M128" s="26"/>
      <c r="N128" s="26"/>
      <c r="O128" s="30"/>
      <c r="P128" s="27"/>
      <c r="Q128" s="26"/>
      <c r="R128" s="30"/>
      <c r="S128" s="31"/>
    </row>
    <row r="129" spans="4:19" s="4" customFormat="1" ht="19.7" customHeight="1">
      <c r="D129" s="27"/>
      <c r="E129" s="27"/>
      <c r="F129" s="27"/>
      <c r="G129" s="47"/>
      <c r="H129" s="557"/>
      <c r="I129" s="26"/>
      <c r="J129" s="63"/>
      <c r="K129" s="29"/>
      <c r="L129" s="47"/>
      <c r="M129" s="26"/>
      <c r="N129" s="26"/>
      <c r="O129" s="30"/>
      <c r="P129" s="27"/>
      <c r="Q129" s="26"/>
      <c r="R129" s="30"/>
      <c r="S129" s="31"/>
    </row>
    <row r="130" spans="4:19" s="4" customFormat="1" ht="19.7" customHeight="1">
      <c r="D130" s="27"/>
      <c r="E130" s="27"/>
      <c r="F130" s="27"/>
      <c r="G130" s="47"/>
      <c r="H130" s="557"/>
      <c r="I130" s="26"/>
      <c r="J130" s="63"/>
      <c r="K130" s="29"/>
      <c r="L130" s="47"/>
      <c r="M130" s="26"/>
      <c r="N130" s="26"/>
      <c r="O130" s="30"/>
      <c r="P130" s="27"/>
      <c r="Q130" s="26"/>
      <c r="R130" s="30"/>
      <c r="S130" s="31"/>
    </row>
    <row r="131" spans="4:19" s="4" customFormat="1" ht="19.7" customHeight="1">
      <c r="D131" s="27"/>
      <c r="E131" s="27"/>
      <c r="F131" s="27"/>
      <c r="G131" s="47"/>
      <c r="H131" s="557"/>
      <c r="I131" s="26"/>
      <c r="J131" s="63"/>
      <c r="K131" s="29"/>
      <c r="L131" s="47"/>
      <c r="M131" s="26"/>
      <c r="N131" s="26"/>
      <c r="O131" s="30"/>
      <c r="P131" s="27"/>
      <c r="Q131" s="26"/>
      <c r="R131" s="30"/>
      <c r="S131" s="31"/>
    </row>
    <row r="132" spans="4:19" s="4" customFormat="1" ht="19.7" customHeight="1">
      <c r="D132" s="27"/>
      <c r="E132" s="27"/>
      <c r="F132" s="27"/>
      <c r="G132" s="47"/>
      <c r="H132" s="557"/>
      <c r="I132" s="26"/>
      <c r="J132" s="63"/>
      <c r="K132" s="29"/>
      <c r="L132" s="47"/>
      <c r="M132" s="26"/>
      <c r="N132" s="26"/>
      <c r="O132" s="30"/>
      <c r="P132" s="27"/>
      <c r="Q132" s="26"/>
      <c r="R132" s="30"/>
      <c r="S132" s="31"/>
    </row>
    <row r="133" spans="4:19" s="4" customFormat="1" ht="19.7" customHeight="1">
      <c r="D133" s="27"/>
      <c r="E133" s="27"/>
      <c r="F133" s="27"/>
      <c r="G133" s="47"/>
      <c r="H133" s="557"/>
      <c r="I133" s="26"/>
      <c r="J133" s="63"/>
      <c r="K133" s="29"/>
      <c r="L133" s="47"/>
      <c r="M133" s="26"/>
      <c r="N133" s="26"/>
      <c r="O133" s="30"/>
      <c r="P133" s="27"/>
      <c r="Q133" s="26"/>
      <c r="R133" s="30"/>
      <c r="S133" s="31"/>
    </row>
    <row r="134" spans="4:19" s="4" customFormat="1" ht="19.7" customHeight="1">
      <c r="D134" s="27"/>
      <c r="E134" s="27"/>
      <c r="F134" s="27"/>
      <c r="G134" s="47"/>
      <c r="H134" s="557"/>
      <c r="I134" s="26"/>
      <c r="J134" s="63"/>
      <c r="K134" s="29"/>
      <c r="L134" s="47"/>
      <c r="M134" s="26"/>
      <c r="N134" s="26"/>
      <c r="O134" s="30"/>
      <c r="P134" s="27"/>
      <c r="Q134" s="26"/>
      <c r="R134" s="30"/>
      <c r="S134" s="31"/>
    </row>
    <row r="135" spans="4:19" s="4" customFormat="1" ht="19.7" customHeight="1">
      <c r="D135" s="27"/>
      <c r="E135" s="27"/>
      <c r="F135" s="27"/>
      <c r="G135" s="47"/>
      <c r="H135" s="557"/>
      <c r="I135" s="26"/>
      <c r="J135" s="63"/>
      <c r="K135" s="29"/>
      <c r="L135" s="47"/>
      <c r="M135" s="26"/>
      <c r="N135" s="26"/>
      <c r="O135" s="30"/>
      <c r="P135" s="27"/>
      <c r="Q135" s="26"/>
      <c r="R135" s="30"/>
      <c r="S135" s="31"/>
    </row>
    <row r="136" spans="4:19" s="4" customFormat="1" ht="19.7" customHeight="1">
      <c r="D136" s="27"/>
      <c r="E136" s="27"/>
      <c r="F136" s="27"/>
      <c r="G136" s="47"/>
      <c r="H136" s="557"/>
      <c r="I136" s="26"/>
      <c r="J136" s="63"/>
      <c r="K136" s="29"/>
      <c r="L136" s="47"/>
      <c r="M136" s="26"/>
      <c r="N136" s="26"/>
      <c r="O136" s="30"/>
      <c r="P136" s="27"/>
      <c r="Q136" s="26"/>
      <c r="R136" s="30"/>
      <c r="S136" s="31"/>
    </row>
    <row r="137" spans="4:19" s="4" customFormat="1" ht="19.7" customHeight="1">
      <c r="D137" s="27"/>
      <c r="E137" s="27"/>
      <c r="F137" s="27"/>
      <c r="G137" s="47"/>
      <c r="H137" s="557"/>
      <c r="I137" s="26"/>
      <c r="J137" s="63"/>
      <c r="K137" s="29"/>
      <c r="L137" s="47"/>
      <c r="M137" s="26"/>
      <c r="N137" s="26"/>
      <c r="O137" s="30"/>
      <c r="P137" s="27"/>
      <c r="Q137" s="26"/>
      <c r="R137" s="30"/>
      <c r="S137" s="31"/>
    </row>
    <row r="138" spans="4:19" s="4" customFormat="1" ht="19.7" customHeight="1">
      <c r="D138" s="27"/>
      <c r="E138" s="27"/>
      <c r="F138" s="27"/>
      <c r="G138" s="47"/>
      <c r="H138" s="557"/>
      <c r="I138" s="26"/>
      <c r="J138" s="63"/>
      <c r="K138" s="29"/>
      <c r="L138" s="47"/>
      <c r="M138" s="26"/>
      <c r="N138" s="26"/>
      <c r="O138" s="30"/>
      <c r="P138" s="27"/>
      <c r="Q138" s="26"/>
      <c r="R138" s="30"/>
      <c r="S138" s="31"/>
    </row>
    <row r="139" spans="4:19" s="4" customFormat="1" ht="19.7" customHeight="1">
      <c r="D139" s="27"/>
      <c r="E139" s="27"/>
      <c r="F139" s="27"/>
      <c r="G139" s="47"/>
      <c r="H139" s="557"/>
      <c r="I139" s="26"/>
      <c r="J139" s="63"/>
      <c r="K139" s="29"/>
      <c r="L139" s="47"/>
      <c r="M139" s="26"/>
      <c r="N139" s="26"/>
      <c r="O139" s="30"/>
      <c r="P139" s="27"/>
      <c r="Q139" s="26"/>
      <c r="R139" s="30"/>
      <c r="S139" s="31"/>
    </row>
    <row r="140" spans="4:19" s="4" customFormat="1" ht="19.7" customHeight="1">
      <c r="D140" s="27"/>
      <c r="E140" s="27"/>
      <c r="F140" s="27"/>
      <c r="G140" s="47"/>
      <c r="H140" s="557"/>
      <c r="I140" s="26"/>
      <c r="J140" s="63"/>
      <c r="K140" s="29"/>
      <c r="L140" s="47"/>
      <c r="M140" s="26"/>
      <c r="N140" s="26"/>
      <c r="O140" s="30"/>
      <c r="P140" s="27"/>
      <c r="Q140" s="26"/>
      <c r="R140" s="30"/>
      <c r="S140" s="31"/>
    </row>
    <row r="141" spans="4:19" s="4" customFormat="1" ht="19.7" customHeight="1">
      <c r="D141" s="27"/>
      <c r="E141" s="27"/>
      <c r="F141" s="27"/>
      <c r="G141" s="47"/>
      <c r="H141" s="557"/>
      <c r="I141" s="26"/>
      <c r="J141" s="63"/>
      <c r="K141" s="29"/>
      <c r="L141" s="47"/>
      <c r="M141" s="26"/>
      <c r="N141" s="26"/>
      <c r="O141" s="30"/>
      <c r="P141" s="27"/>
      <c r="Q141" s="26"/>
      <c r="R141" s="30"/>
      <c r="S141" s="31"/>
    </row>
    <row r="142" spans="4:19" s="4" customFormat="1" ht="19.7" customHeight="1">
      <c r="D142" s="27"/>
      <c r="E142" s="27"/>
      <c r="F142" s="27"/>
      <c r="G142" s="47"/>
      <c r="H142" s="557"/>
      <c r="I142" s="26"/>
      <c r="J142" s="63"/>
      <c r="K142" s="29"/>
      <c r="L142" s="47"/>
      <c r="M142" s="26"/>
      <c r="N142" s="26"/>
      <c r="O142" s="30"/>
      <c r="P142" s="27"/>
      <c r="Q142" s="26"/>
      <c r="R142" s="30"/>
      <c r="S142" s="31"/>
    </row>
    <row r="143" spans="4:19" s="4" customFormat="1" ht="19.7" customHeight="1">
      <c r="D143" s="27"/>
      <c r="E143" s="27"/>
      <c r="F143" s="27"/>
      <c r="G143" s="47"/>
      <c r="H143" s="557"/>
      <c r="I143" s="26"/>
      <c r="J143" s="63"/>
      <c r="K143" s="29"/>
      <c r="L143" s="47"/>
      <c r="M143" s="26"/>
      <c r="N143" s="26"/>
      <c r="O143" s="30"/>
      <c r="P143" s="27"/>
      <c r="Q143" s="26"/>
      <c r="R143" s="30"/>
      <c r="S143" s="31"/>
    </row>
    <row r="144" spans="4:19" s="4" customFormat="1" ht="19.7" customHeight="1">
      <c r="D144" s="27"/>
      <c r="E144" s="27"/>
      <c r="F144" s="27"/>
      <c r="G144" s="47"/>
      <c r="H144" s="557"/>
      <c r="I144" s="26"/>
      <c r="J144" s="63"/>
      <c r="K144" s="29"/>
      <c r="L144" s="47"/>
      <c r="M144" s="26"/>
      <c r="N144" s="26"/>
      <c r="O144" s="30"/>
      <c r="P144" s="27"/>
      <c r="Q144" s="26"/>
      <c r="R144" s="30"/>
      <c r="S144" s="31"/>
    </row>
    <row r="145" spans="4:19" s="4" customFormat="1" ht="19.7" customHeight="1">
      <c r="D145" s="27"/>
      <c r="E145" s="27"/>
      <c r="F145" s="27"/>
      <c r="G145" s="47"/>
      <c r="H145" s="557"/>
      <c r="I145" s="26"/>
      <c r="J145" s="63"/>
      <c r="K145" s="29"/>
      <c r="L145" s="47"/>
      <c r="M145" s="26"/>
      <c r="N145" s="26"/>
      <c r="O145" s="30"/>
      <c r="P145" s="27"/>
      <c r="Q145" s="26"/>
      <c r="R145" s="30"/>
      <c r="S145" s="31"/>
    </row>
    <row r="146" spans="4:19" s="4" customFormat="1" ht="19.7" customHeight="1">
      <c r="D146" s="27"/>
      <c r="E146" s="27"/>
      <c r="F146" s="27"/>
      <c r="G146" s="47"/>
      <c r="H146" s="557"/>
      <c r="I146" s="26"/>
      <c r="J146" s="63"/>
      <c r="K146" s="29"/>
      <c r="L146" s="47"/>
      <c r="M146" s="26"/>
      <c r="N146" s="26"/>
      <c r="O146" s="30"/>
      <c r="P146" s="27"/>
      <c r="Q146" s="26"/>
      <c r="R146" s="30"/>
      <c r="S146" s="31"/>
    </row>
    <row r="147" spans="4:19" s="4" customFormat="1" ht="19.7" customHeight="1">
      <c r="D147" s="27"/>
      <c r="E147" s="27"/>
      <c r="F147" s="27"/>
      <c r="G147" s="47"/>
      <c r="H147" s="557"/>
      <c r="I147" s="26"/>
      <c r="J147" s="63"/>
      <c r="K147" s="29"/>
      <c r="L147" s="47"/>
      <c r="M147" s="26"/>
      <c r="N147" s="26"/>
      <c r="O147" s="30"/>
      <c r="P147" s="27"/>
      <c r="Q147" s="26"/>
      <c r="R147" s="30"/>
      <c r="S147" s="31"/>
    </row>
    <row r="148" spans="4:19" s="4" customFormat="1" ht="19.7" customHeight="1">
      <c r="D148" s="27"/>
      <c r="E148" s="27"/>
      <c r="F148" s="27"/>
      <c r="G148" s="47"/>
      <c r="H148" s="557"/>
      <c r="I148" s="26"/>
      <c r="J148" s="63"/>
      <c r="K148" s="29"/>
      <c r="L148" s="47"/>
      <c r="M148" s="26"/>
      <c r="N148" s="26"/>
      <c r="O148" s="30"/>
      <c r="P148" s="27"/>
      <c r="Q148" s="26"/>
      <c r="R148" s="30"/>
      <c r="S148" s="31"/>
    </row>
    <row r="149" spans="4:19" s="4" customFormat="1" ht="19.7" customHeight="1">
      <c r="D149" s="27"/>
      <c r="E149" s="27"/>
      <c r="F149" s="27"/>
      <c r="G149" s="47"/>
      <c r="H149" s="557"/>
      <c r="I149" s="26"/>
      <c r="J149" s="63"/>
      <c r="K149" s="29"/>
      <c r="L149" s="47"/>
      <c r="M149" s="26"/>
      <c r="N149" s="26"/>
      <c r="O149" s="30"/>
      <c r="P149" s="27"/>
      <c r="Q149" s="26"/>
      <c r="R149" s="30"/>
      <c r="S149" s="31"/>
    </row>
    <row r="150" spans="4:19" s="4" customFormat="1" ht="19.7" customHeight="1">
      <c r="D150" s="27"/>
      <c r="E150" s="27"/>
      <c r="F150" s="27"/>
      <c r="G150" s="47"/>
      <c r="H150" s="557"/>
      <c r="I150" s="26"/>
      <c r="J150" s="63"/>
      <c r="K150" s="29"/>
      <c r="L150" s="47"/>
      <c r="M150" s="26"/>
      <c r="N150" s="26"/>
      <c r="O150" s="30"/>
      <c r="P150" s="27"/>
      <c r="Q150" s="26"/>
      <c r="R150" s="30"/>
      <c r="S150" s="31"/>
    </row>
    <row r="151" spans="4:19" s="4" customFormat="1" ht="19.7" customHeight="1">
      <c r="D151" s="27"/>
      <c r="E151" s="27"/>
      <c r="F151" s="27"/>
      <c r="G151" s="47"/>
      <c r="H151" s="557"/>
      <c r="I151" s="26"/>
      <c r="J151" s="63"/>
      <c r="K151" s="29"/>
      <c r="L151" s="47"/>
      <c r="M151" s="26"/>
      <c r="N151" s="26"/>
      <c r="O151" s="30"/>
      <c r="P151" s="27"/>
      <c r="Q151" s="26"/>
      <c r="R151" s="30"/>
      <c r="S151" s="31"/>
    </row>
    <row r="152" spans="4:19" s="4" customFormat="1" ht="19.7" customHeight="1">
      <c r="D152" s="27"/>
      <c r="E152" s="27"/>
      <c r="F152" s="27"/>
      <c r="G152" s="47"/>
      <c r="H152" s="557"/>
      <c r="I152" s="26"/>
      <c r="J152" s="63"/>
      <c r="K152" s="29"/>
      <c r="L152" s="47"/>
      <c r="M152" s="26"/>
      <c r="N152" s="26"/>
      <c r="O152" s="30"/>
      <c r="P152" s="27"/>
      <c r="Q152" s="26"/>
      <c r="R152" s="30"/>
      <c r="S152" s="31"/>
    </row>
    <row r="153" spans="4:19" s="4" customFormat="1" ht="19.7" customHeight="1">
      <c r="D153" s="27"/>
      <c r="E153" s="27"/>
      <c r="F153" s="27"/>
      <c r="G153" s="47"/>
      <c r="H153" s="557"/>
      <c r="I153" s="26"/>
      <c r="J153" s="63"/>
      <c r="K153" s="29"/>
      <c r="L153" s="47"/>
      <c r="M153" s="26"/>
      <c r="N153" s="26"/>
      <c r="O153" s="30"/>
      <c r="P153" s="27"/>
      <c r="Q153" s="26"/>
      <c r="R153" s="30"/>
      <c r="S153" s="31"/>
    </row>
    <row r="154" spans="4:19" s="4" customFormat="1" ht="19.7" customHeight="1">
      <c r="D154" s="27"/>
      <c r="E154" s="27"/>
      <c r="F154" s="27"/>
      <c r="G154" s="47"/>
      <c r="H154" s="557"/>
      <c r="I154" s="26"/>
      <c r="J154" s="63"/>
      <c r="K154" s="29"/>
      <c r="L154" s="47"/>
      <c r="M154" s="26"/>
      <c r="N154" s="26"/>
      <c r="O154" s="30"/>
      <c r="P154" s="27"/>
      <c r="Q154" s="26"/>
      <c r="R154" s="30"/>
      <c r="S154" s="31"/>
    </row>
    <row r="155" spans="4:19" s="4" customFormat="1" ht="19.7" customHeight="1">
      <c r="D155" s="27"/>
      <c r="E155" s="27"/>
      <c r="F155" s="27"/>
      <c r="G155" s="47"/>
      <c r="H155" s="557"/>
      <c r="I155" s="26"/>
      <c r="J155" s="63"/>
      <c r="K155" s="29"/>
      <c r="L155" s="47"/>
      <c r="M155" s="26"/>
      <c r="N155" s="26"/>
      <c r="O155" s="30"/>
      <c r="P155" s="27"/>
      <c r="Q155" s="26"/>
      <c r="R155" s="30"/>
      <c r="S155" s="31"/>
    </row>
    <row r="156" spans="4:19" s="4" customFormat="1" ht="19.7" customHeight="1">
      <c r="D156" s="27"/>
      <c r="E156" s="27"/>
      <c r="F156" s="27"/>
      <c r="G156" s="47"/>
      <c r="H156" s="557"/>
      <c r="I156" s="26"/>
      <c r="J156" s="63"/>
      <c r="K156" s="29"/>
      <c r="L156" s="47"/>
      <c r="M156" s="26"/>
      <c r="N156" s="26"/>
      <c r="O156" s="30"/>
      <c r="P156" s="27"/>
      <c r="Q156" s="26"/>
      <c r="R156" s="30"/>
      <c r="S156" s="31"/>
    </row>
    <row r="157" spans="4:19" s="4" customFormat="1" ht="19.7" customHeight="1">
      <c r="D157" s="27"/>
      <c r="E157" s="27"/>
      <c r="F157" s="27"/>
      <c r="G157" s="47"/>
      <c r="H157" s="557"/>
      <c r="I157" s="26"/>
      <c r="J157" s="63"/>
      <c r="K157" s="29"/>
      <c r="L157" s="47"/>
      <c r="M157" s="26"/>
      <c r="N157" s="26"/>
      <c r="O157" s="30"/>
      <c r="P157" s="27"/>
      <c r="Q157" s="26"/>
      <c r="R157" s="30"/>
      <c r="S157" s="31"/>
    </row>
    <row r="158" spans="4:19" s="4" customFormat="1" ht="19.7" customHeight="1">
      <c r="D158" s="27"/>
      <c r="E158" s="27"/>
      <c r="F158" s="27"/>
      <c r="G158" s="47"/>
      <c r="H158" s="557"/>
      <c r="I158" s="26"/>
      <c r="J158" s="63"/>
      <c r="K158" s="29"/>
      <c r="L158" s="47"/>
      <c r="M158" s="26"/>
      <c r="N158" s="26"/>
      <c r="O158" s="30"/>
      <c r="P158" s="27"/>
      <c r="Q158" s="26"/>
      <c r="R158" s="30"/>
      <c r="S158" s="31"/>
    </row>
    <row r="159" spans="4:19" s="4" customFormat="1" ht="19.7" customHeight="1">
      <c r="D159" s="27"/>
      <c r="E159" s="27"/>
      <c r="F159" s="27"/>
      <c r="G159" s="47"/>
      <c r="H159" s="557"/>
      <c r="I159" s="26"/>
      <c r="J159" s="63"/>
      <c r="K159" s="29"/>
      <c r="L159" s="47"/>
      <c r="M159" s="26"/>
      <c r="N159" s="26"/>
      <c r="O159" s="30"/>
      <c r="P159" s="27"/>
      <c r="Q159" s="26"/>
      <c r="R159" s="30"/>
      <c r="S159" s="31"/>
    </row>
    <row r="160" spans="4:19" s="4" customFormat="1" ht="19.7" customHeight="1">
      <c r="D160" s="27"/>
      <c r="E160" s="27"/>
      <c r="F160" s="27"/>
      <c r="G160" s="47"/>
      <c r="H160" s="557"/>
      <c r="I160" s="26"/>
      <c r="J160" s="63"/>
      <c r="K160" s="29"/>
      <c r="L160" s="47"/>
      <c r="M160" s="26"/>
      <c r="N160" s="26"/>
      <c r="O160" s="30"/>
      <c r="P160" s="27"/>
      <c r="Q160" s="26"/>
      <c r="R160" s="30"/>
      <c r="S160" s="31"/>
    </row>
    <row r="161" spans="4:19" s="4" customFormat="1" ht="19.7" customHeight="1">
      <c r="D161" s="27"/>
      <c r="E161" s="27"/>
      <c r="F161" s="27"/>
      <c r="G161" s="47"/>
      <c r="H161" s="557"/>
      <c r="I161" s="26"/>
      <c r="J161" s="63"/>
      <c r="K161" s="29"/>
      <c r="L161" s="47"/>
      <c r="M161" s="26"/>
      <c r="N161" s="26"/>
      <c r="O161" s="30"/>
      <c r="P161" s="27"/>
      <c r="Q161" s="26"/>
      <c r="R161" s="30"/>
      <c r="S161" s="31"/>
    </row>
    <row r="162" spans="4:19" s="4" customFormat="1" ht="19.7" customHeight="1">
      <c r="D162" s="27"/>
      <c r="E162" s="27"/>
      <c r="F162" s="27"/>
      <c r="G162" s="47"/>
      <c r="H162" s="557"/>
      <c r="I162" s="26"/>
      <c r="J162" s="63"/>
      <c r="K162" s="29"/>
      <c r="L162" s="47"/>
      <c r="M162" s="26"/>
      <c r="N162" s="26"/>
      <c r="O162" s="30"/>
      <c r="P162" s="27"/>
      <c r="Q162" s="26"/>
      <c r="R162" s="30"/>
      <c r="S162" s="31"/>
    </row>
    <row r="163" spans="4:19" s="4" customFormat="1" ht="19.7" customHeight="1">
      <c r="D163" s="27"/>
      <c r="E163" s="27"/>
      <c r="F163" s="27"/>
      <c r="G163" s="47"/>
      <c r="H163" s="557"/>
      <c r="I163" s="26"/>
      <c r="J163" s="63"/>
      <c r="K163" s="29"/>
      <c r="L163" s="47"/>
      <c r="M163" s="26"/>
      <c r="N163" s="26"/>
      <c r="O163" s="30"/>
      <c r="P163" s="27"/>
      <c r="Q163" s="26"/>
      <c r="R163" s="30"/>
      <c r="S163" s="31"/>
    </row>
    <row r="164" spans="4:19" s="4" customFormat="1" ht="19.7" customHeight="1">
      <c r="D164" s="27"/>
      <c r="E164" s="27"/>
      <c r="F164" s="27"/>
      <c r="G164" s="47"/>
      <c r="H164" s="557"/>
      <c r="I164" s="26"/>
      <c r="J164" s="63"/>
      <c r="K164" s="29"/>
      <c r="L164" s="47"/>
      <c r="M164" s="26"/>
      <c r="N164" s="26"/>
      <c r="O164" s="30"/>
      <c r="P164" s="27"/>
      <c r="Q164" s="26"/>
      <c r="R164" s="30"/>
      <c r="S164" s="31"/>
    </row>
    <row r="165" spans="4:19" s="4" customFormat="1" ht="19.7" customHeight="1">
      <c r="D165" s="27"/>
      <c r="E165" s="27"/>
      <c r="F165" s="27"/>
      <c r="G165" s="47"/>
      <c r="H165" s="557"/>
      <c r="I165" s="26"/>
      <c r="J165" s="63"/>
      <c r="K165" s="29"/>
      <c r="L165" s="47"/>
      <c r="M165" s="26"/>
      <c r="N165" s="26"/>
      <c r="O165" s="30"/>
      <c r="P165" s="27"/>
      <c r="Q165" s="26"/>
      <c r="R165" s="30"/>
      <c r="S165" s="31"/>
    </row>
    <row r="166" spans="4:19" s="4" customFormat="1" ht="19.7" customHeight="1">
      <c r="D166" s="27"/>
      <c r="E166" s="27"/>
      <c r="F166" s="27"/>
      <c r="G166" s="47"/>
      <c r="H166" s="557"/>
      <c r="I166" s="26"/>
      <c r="J166" s="63"/>
      <c r="K166" s="29"/>
      <c r="L166" s="47"/>
      <c r="M166" s="26"/>
      <c r="N166" s="26"/>
      <c r="O166" s="30"/>
      <c r="P166" s="27"/>
      <c r="Q166" s="26"/>
      <c r="R166" s="30"/>
      <c r="S166" s="31"/>
    </row>
    <row r="167" spans="4:19" s="4" customFormat="1" ht="19.7" customHeight="1">
      <c r="D167" s="27"/>
      <c r="E167" s="27"/>
      <c r="F167" s="27"/>
      <c r="G167" s="47"/>
      <c r="H167" s="557"/>
      <c r="I167" s="26"/>
      <c r="J167" s="63"/>
      <c r="K167" s="29"/>
      <c r="L167" s="47"/>
      <c r="M167" s="26"/>
      <c r="N167" s="26"/>
      <c r="O167" s="30"/>
      <c r="P167" s="27"/>
      <c r="Q167" s="26"/>
      <c r="R167" s="30"/>
      <c r="S167" s="31"/>
    </row>
    <row r="168" spans="4:19" s="4" customFormat="1" ht="19.7" customHeight="1">
      <c r="D168" s="27"/>
      <c r="E168" s="27"/>
      <c r="F168" s="27"/>
      <c r="G168" s="47"/>
      <c r="H168" s="557"/>
      <c r="I168" s="26"/>
      <c r="J168" s="63"/>
      <c r="K168" s="29"/>
      <c r="L168" s="47"/>
      <c r="M168" s="26"/>
      <c r="N168" s="26"/>
      <c r="O168" s="30"/>
      <c r="P168" s="27"/>
      <c r="Q168" s="26"/>
      <c r="R168" s="30"/>
      <c r="S168" s="31"/>
    </row>
    <row r="169" spans="4:19" s="4" customFormat="1" ht="19.7" customHeight="1">
      <c r="D169" s="27"/>
      <c r="E169" s="27"/>
      <c r="F169" s="27"/>
      <c r="G169" s="47"/>
      <c r="H169" s="557"/>
      <c r="I169" s="26"/>
      <c r="J169" s="63"/>
      <c r="K169" s="29"/>
      <c r="L169" s="47"/>
      <c r="M169" s="26"/>
      <c r="N169" s="26"/>
      <c r="O169" s="30"/>
      <c r="P169" s="27"/>
      <c r="Q169" s="26"/>
      <c r="R169" s="30"/>
      <c r="S169" s="31"/>
    </row>
    <row r="170" spans="4:19" s="4" customFormat="1" ht="19.7" customHeight="1">
      <c r="D170" s="27"/>
      <c r="E170" s="27"/>
      <c r="F170" s="27"/>
      <c r="G170" s="47"/>
      <c r="H170" s="557"/>
      <c r="I170" s="26"/>
      <c r="J170" s="63"/>
      <c r="K170" s="29"/>
      <c r="L170" s="47"/>
      <c r="M170" s="26"/>
      <c r="N170" s="26"/>
      <c r="O170" s="30"/>
      <c r="P170" s="27"/>
      <c r="Q170" s="26"/>
      <c r="R170" s="30"/>
      <c r="S170" s="31"/>
    </row>
    <row r="171" spans="4:19" s="4" customFormat="1" ht="19.7" customHeight="1">
      <c r="D171" s="27"/>
      <c r="E171" s="27"/>
      <c r="F171" s="27"/>
      <c r="G171" s="47"/>
      <c r="H171" s="557"/>
      <c r="I171" s="26"/>
      <c r="J171" s="63"/>
      <c r="K171" s="29"/>
      <c r="L171" s="47"/>
      <c r="M171" s="26"/>
      <c r="N171" s="26"/>
      <c r="O171" s="30"/>
      <c r="P171" s="27"/>
      <c r="Q171" s="26"/>
      <c r="R171" s="30"/>
      <c r="S171" s="31"/>
    </row>
    <row r="172" spans="4:19" s="4" customFormat="1" ht="19.7" customHeight="1">
      <c r="D172" s="27"/>
      <c r="E172" s="27"/>
      <c r="F172" s="27"/>
      <c r="G172" s="47"/>
      <c r="H172" s="557"/>
      <c r="I172" s="26"/>
      <c r="J172" s="63"/>
      <c r="K172" s="29"/>
      <c r="L172" s="47"/>
      <c r="M172" s="26"/>
      <c r="N172" s="26"/>
      <c r="O172" s="30"/>
      <c r="P172" s="27"/>
      <c r="Q172" s="26"/>
      <c r="R172" s="30"/>
      <c r="S172" s="31"/>
    </row>
    <row r="173" spans="4:19" s="4" customFormat="1" ht="19.7" customHeight="1">
      <c r="D173" s="27"/>
      <c r="E173" s="27"/>
      <c r="F173" s="27"/>
      <c r="G173" s="47"/>
      <c r="H173" s="557"/>
      <c r="I173" s="26"/>
      <c r="J173" s="63"/>
      <c r="K173" s="29"/>
      <c r="L173" s="47"/>
      <c r="M173" s="26"/>
      <c r="N173" s="26"/>
      <c r="O173" s="30"/>
      <c r="P173" s="27"/>
      <c r="Q173" s="26"/>
      <c r="R173" s="30"/>
      <c r="S173" s="31"/>
    </row>
    <row r="174" spans="4:19" s="4" customFormat="1" ht="19.7" customHeight="1">
      <c r="D174" s="27"/>
      <c r="E174" s="27"/>
      <c r="F174" s="27"/>
      <c r="G174" s="47"/>
      <c r="H174" s="557"/>
      <c r="I174" s="26"/>
      <c r="J174" s="63"/>
      <c r="K174" s="29"/>
      <c r="L174" s="47"/>
      <c r="M174" s="26"/>
      <c r="N174" s="26"/>
      <c r="O174" s="30"/>
      <c r="P174" s="27"/>
      <c r="Q174" s="26"/>
      <c r="R174" s="30"/>
      <c r="S174" s="31"/>
    </row>
    <row r="175" spans="4:19" s="4" customFormat="1" ht="19.7" customHeight="1">
      <c r="D175" s="27"/>
      <c r="E175" s="27"/>
      <c r="F175" s="27"/>
      <c r="G175" s="47"/>
      <c r="H175" s="557"/>
      <c r="I175" s="26"/>
      <c r="J175" s="63"/>
      <c r="K175" s="29"/>
      <c r="L175" s="47"/>
      <c r="M175" s="26"/>
      <c r="N175" s="26"/>
      <c r="O175" s="30"/>
      <c r="P175" s="27"/>
      <c r="Q175" s="26"/>
      <c r="R175" s="30"/>
      <c r="S175" s="31"/>
    </row>
    <row r="176" spans="4:19" s="4" customFormat="1" ht="19.7" customHeight="1">
      <c r="D176" s="27"/>
      <c r="E176" s="27"/>
      <c r="F176" s="27"/>
      <c r="G176" s="47"/>
      <c r="H176" s="557"/>
      <c r="I176" s="26"/>
      <c r="J176" s="63"/>
      <c r="K176" s="29"/>
      <c r="L176" s="47"/>
      <c r="M176" s="26"/>
      <c r="N176" s="26"/>
      <c r="O176" s="30"/>
      <c r="P176" s="27"/>
      <c r="Q176" s="26"/>
      <c r="R176" s="30"/>
      <c r="S176" s="31"/>
    </row>
    <row r="177" spans="4:19" s="4" customFormat="1" ht="19.7" customHeight="1">
      <c r="D177" s="27"/>
      <c r="E177" s="27"/>
      <c r="F177" s="27"/>
      <c r="G177" s="47"/>
      <c r="H177" s="557"/>
      <c r="I177" s="26"/>
      <c r="J177" s="63"/>
      <c r="K177" s="29"/>
      <c r="L177" s="47"/>
      <c r="M177" s="26"/>
      <c r="N177" s="26"/>
      <c r="O177" s="30"/>
      <c r="P177" s="27"/>
      <c r="Q177" s="26"/>
      <c r="R177" s="30"/>
      <c r="S177" s="31"/>
    </row>
    <row r="178" spans="4:19" s="4" customFormat="1" ht="19.7" customHeight="1">
      <c r="D178" s="27"/>
      <c r="E178" s="27"/>
      <c r="F178" s="27"/>
      <c r="G178" s="47"/>
      <c r="H178" s="557"/>
      <c r="I178" s="26"/>
      <c r="J178" s="63"/>
      <c r="K178" s="29"/>
      <c r="L178" s="47"/>
      <c r="M178" s="26"/>
      <c r="N178" s="26"/>
      <c r="O178" s="30"/>
      <c r="P178" s="27"/>
      <c r="Q178" s="26"/>
      <c r="R178" s="30"/>
      <c r="S178" s="31"/>
    </row>
    <row r="179" spans="4:19" s="4" customFormat="1" ht="19.7" customHeight="1">
      <c r="D179" s="27"/>
      <c r="E179" s="27"/>
      <c r="F179" s="27"/>
      <c r="G179" s="47"/>
      <c r="H179" s="557"/>
      <c r="I179" s="26"/>
      <c r="J179" s="63"/>
      <c r="K179" s="29"/>
      <c r="L179" s="47"/>
      <c r="M179" s="26"/>
      <c r="N179" s="26"/>
      <c r="O179" s="30"/>
      <c r="P179" s="27"/>
      <c r="Q179" s="26"/>
      <c r="R179" s="30"/>
      <c r="S179" s="31"/>
    </row>
    <row r="180" spans="4:19" s="4" customFormat="1" ht="19.7" customHeight="1">
      <c r="D180" s="27"/>
      <c r="E180" s="27"/>
      <c r="F180" s="27"/>
      <c r="G180" s="47"/>
      <c r="H180" s="557"/>
      <c r="I180" s="26"/>
      <c r="J180" s="63"/>
      <c r="K180" s="29"/>
      <c r="L180" s="47"/>
      <c r="M180" s="26"/>
      <c r="N180" s="26"/>
      <c r="O180" s="30"/>
      <c r="P180" s="27"/>
      <c r="Q180" s="26"/>
      <c r="R180" s="30"/>
      <c r="S180" s="31"/>
    </row>
    <row r="181" spans="4:19" s="4" customFormat="1" ht="19.7" customHeight="1">
      <c r="D181" s="27"/>
      <c r="E181" s="27"/>
      <c r="F181" s="27"/>
      <c r="G181" s="47"/>
      <c r="H181" s="557"/>
      <c r="I181" s="26"/>
      <c r="J181" s="63"/>
      <c r="K181" s="29"/>
      <c r="L181" s="47"/>
      <c r="M181" s="26"/>
      <c r="N181" s="26"/>
      <c r="O181" s="30"/>
      <c r="P181" s="27"/>
      <c r="Q181" s="26"/>
      <c r="R181" s="30"/>
      <c r="S181" s="31"/>
    </row>
    <row r="182" spans="4:19" s="4" customFormat="1" ht="19.7" customHeight="1">
      <c r="D182" s="27"/>
      <c r="E182" s="27"/>
      <c r="F182" s="27"/>
      <c r="G182" s="47"/>
      <c r="H182" s="557"/>
      <c r="I182" s="26"/>
      <c r="J182" s="63"/>
      <c r="K182" s="29"/>
      <c r="L182" s="47"/>
      <c r="M182" s="26"/>
      <c r="N182" s="26"/>
      <c r="O182" s="30"/>
      <c r="P182" s="27"/>
      <c r="Q182" s="26"/>
      <c r="R182" s="30"/>
      <c r="S182" s="31"/>
    </row>
    <row r="183" spans="4:19" s="4" customFormat="1" ht="19.7" customHeight="1">
      <c r="D183" s="27"/>
      <c r="E183" s="27"/>
      <c r="F183" s="27"/>
      <c r="G183" s="47"/>
      <c r="H183" s="557"/>
      <c r="I183" s="26"/>
      <c r="J183" s="63"/>
      <c r="K183" s="29"/>
      <c r="L183" s="47"/>
      <c r="M183" s="26"/>
      <c r="N183" s="26"/>
      <c r="O183" s="30"/>
      <c r="P183" s="27"/>
      <c r="Q183" s="26"/>
      <c r="R183" s="30"/>
      <c r="S183" s="31"/>
    </row>
    <row r="184" spans="4:19" s="4" customFormat="1" ht="19.7" customHeight="1">
      <c r="D184" s="27"/>
      <c r="E184" s="27"/>
      <c r="F184" s="27"/>
      <c r="G184" s="47"/>
      <c r="H184" s="557"/>
      <c r="I184" s="26"/>
      <c r="J184" s="63"/>
      <c r="K184" s="29"/>
      <c r="L184" s="47"/>
      <c r="M184" s="26"/>
      <c r="N184" s="26"/>
      <c r="O184" s="30"/>
      <c r="P184" s="27"/>
      <c r="Q184" s="26"/>
      <c r="R184" s="30"/>
      <c r="S184" s="31"/>
    </row>
    <row r="185" spans="4:19" s="4" customFormat="1" ht="19.7" customHeight="1">
      <c r="D185" s="27"/>
      <c r="E185" s="27"/>
      <c r="F185" s="27"/>
      <c r="G185" s="47"/>
      <c r="H185" s="557"/>
      <c r="I185" s="26"/>
      <c r="J185" s="63"/>
      <c r="K185" s="29"/>
      <c r="L185" s="47"/>
      <c r="M185" s="26"/>
      <c r="N185" s="26"/>
      <c r="O185" s="30"/>
      <c r="P185" s="27"/>
      <c r="Q185" s="26"/>
      <c r="R185" s="30"/>
      <c r="S185" s="31"/>
    </row>
    <row r="186" spans="4:19" s="4" customFormat="1" ht="19.7" customHeight="1">
      <c r="D186" s="27"/>
      <c r="E186" s="27"/>
      <c r="F186" s="27"/>
      <c r="G186" s="47"/>
      <c r="H186" s="557"/>
      <c r="I186" s="26"/>
      <c r="J186" s="63"/>
      <c r="K186" s="29"/>
      <c r="L186" s="47"/>
      <c r="M186" s="26"/>
      <c r="N186" s="26"/>
      <c r="O186" s="30"/>
      <c r="P186" s="27"/>
      <c r="Q186" s="26"/>
      <c r="R186" s="30"/>
      <c r="S186" s="31"/>
    </row>
    <row r="187" spans="4:19" s="4" customFormat="1" ht="19.7" customHeight="1">
      <c r="D187" s="27"/>
      <c r="E187" s="27"/>
      <c r="F187" s="27"/>
      <c r="G187" s="47"/>
      <c r="H187" s="557"/>
      <c r="I187" s="26"/>
      <c r="J187" s="63"/>
      <c r="K187" s="29"/>
      <c r="L187" s="47"/>
      <c r="M187" s="26"/>
      <c r="N187" s="26"/>
      <c r="O187" s="30"/>
      <c r="P187" s="27"/>
      <c r="Q187" s="26"/>
      <c r="R187" s="30"/>
      <c r="S187" s="31"/>
    </row>
    <row r="188" spans="4:19" s="4" customFormat="1" ht="19.7" customHeight="1">
      <c r="D188" s="27"/>
      <c r="E188" s="27"/>
      <c r="F188" s="27"/>
      <c r="G188" s="47"/>
      <c r="H188" s="557"/>
      <c r="I188" s="26"/>
      <c r="J188" s="63"/>
      <c r="K188" s="29"/>
      <c r="L188" s="47"/>
      <c r="M188" s="26"/>
      <c r="N188" s="26"/>
      <c r="O188" s="30"/>
      <c r="P188" s="27"/>
      <c r="Q188" s="26"/>
      <c r="R188" s="30"/>
      <c r="S188" s="31"/>
    </row>
    <row r="189" spans="4:19" s="4" customFormat="1" ht="19.7" customHeight="1">
      <c r="D189" s="27"/>
      <c r="E189" s="27"/>
      <c r="F189" s="27"/>
      <c r="G189" s="47"/>
      <c r="H189" s="557"/>
      <c r="I189" s="26"/>
      <c r="J189" s="63"/>
      <c r="K189" s="29"/>
      <c r="L189" s="47"/>
      <c r="M189" s="26"/>
      <c r="N189" s="26"/>
      <c r="O189" s="30"/>
      <c r="P189" s="27"/>
      <c r="Q189" s="26"/>
      <c r="R189" s="30"/>
      <c r="S189" s="31"/>
    </row>
    <row r="190" spans="4:19" s="4" customFormat="1" ht="19.7" customHeight="1">
      <c r="D190" s="27"/>
      <c r="E190" s="27"/>
      <c r="F190" s="27"/>
      <c r="G190" s="47"/>
      <c r="H190" s="557"/>
      <c r="I190" s="26"/>
      <c r="J190" s="63"/>
      <c r="K190" s="29"/>
      <c r="L190" s="47"/>
      <c r="M190" s="26"/>
      <c r="N190" s="26"/>
      <c r="O190" s="30"/>
      <c r="P190" s="27"/>
      <c r="Q190" s="26"/>
      <c r="R190" s="30"/>
      <c r="S190" s="31"/>
    </row>
    <row r="191" spans="4:19" s="4" customFormat="1" ht="19.7" customHeight="1">
      <c r="D191" s="27"/>
      <c r="E191" s="27"/>
      <c r="F191" s="27"/>
      <c r="G191" s="47"/>
      <c r="H191" s="557"/>
      <c r="I191" s="26"/>
      <c r="J191" s="63"/>
      <c r="K191" s="29"/>
      <c r="L191" s="47"/>
      <c r="M191" s="26"/>
      <c r="N191" s="26"/>
      <c r="O191" s="30"/>
      <c r="P191" s="27"/>
      <c r="Q191" s="26"/>
      <c r="R191" s="30"/>
      <c r="S191" s="31"/>
    </row>
    <row r="192" spans="4:19" s="4" customFormat="1" ht="19.7" customHeight="1">
      <c r="D192" s="27"/>
      <c r="E192" s="27"/>
      <c r="F192" s="27"/>
      <c r="G192" s="47"/>
      <c r="H192" s="557"/>
      <c r="I192" s="26"/>
      <c r="J192" s="63"/>
      <c r="K192" s="29"/>
      <c r="L192" s="47"/>
      <c r="M192" s="26"/>
      <c r="N192" s="26"/>
      <c r="O192" s="30"/>
      <c r="P192" s="27"/>
      <c r="Q192" s="26"/>
      <c r="R192" s="30"/>
      <c r="S192" s="31"/>
    </row>
    <row r="193" spans="4:19" s="4" customFormat="1" ht="19.7" customHeight="1">
      <c r="D193" s="27"/>
      <c r="E193" s="27"/>
      <c r="F193" s="27"/>
      <c r="G193" s="47"/>
      <c r="H193" s="557"/>
      <c r="I193" s="26"/>
      <c r="J193" s="63"/>
      <c r="K193" s="29"/>
      <c r="L193" s="47"/>
      <c r="M193" s="26"/>
      <c r="N193" s="26"/>
      <c r="O193" s="30"/>
      <c r="P193" s="27"/>
      <c r="Q193" s="26"/>
      <c r="R193" s="30"/>
      <c r="S193" s="31"/>
    </row>
    <row r="194" spans="4:19" s="4" customFormat="1" ht="19.7" customHeight="1">
      <c r="D194" s="27"/>
      <c r="E194" s="27"/>
      <c r="F194" s="27"/>
      <c r="G194" s="47"/>
      <c r="H194" s="557"/>
      <c r="I194" s="26"/>
      <c r="J194" s="63"/>
      <c r="K194" s="29"/>
      <c r="L194" s="47"/>
      <c r="M194" s="26"/>
      <c r="N194" s="26"/>
      <c r="O194" s="30"/>
      <c r="P194" s="27"/>
      <c r="Q194" s="26"/>
      <c r="R194" s="30"/>
      <c r="S194" s="31"/>
    </row>
    <row r="195" spans="4:19" s="4" customFormat="1" ht="19.7" customHeight="1">
      <c r="D195" s="27"/>
      <c r="E195" s="27"/>
      <c r="F195" s="27"/>
      <c r="G195" s="47"/>
      <c r="H195" s="557"/>
      <c r="I195" s="26"/>
      <c r="J195" s="63"/>
      <c r="K195" s="29"/>
      <c r="L195" s="47"/>
      <c r="M195" s="26"/>
      <c r="N195" s="26"/>
      <c r="O195" s="30"/>
      <c r="P195" s="27"/>
      <c r="Q195" s="26"/>
      <c r="R195" s="30"/>
      <c r="S195" s="31"/>
    </row>
    <row r="196" spans="4:19" s="4" customFormat="1" ht="19.7" customHeight="1">
      <c r="D196" s="27"/>
      <c r="E196" s="27"/>
      <c r="F196" s="27"/>
      <c r="G196" s="47"/>
      <c r="H196" s="557"/>
      <c r="I196" s="26"/>
      <c r="J196" s="63"/>
      <c r="K196" s="29"/>
      <c r="L196" s="47"/>
      <c r="M196" s="26"/>
      <c r="N196" s="26"/>
      <c r="O196" s="30"/>
      <c r="P196" s="27"/>
      <c r="Q196" s="26"/>
      <c r="R196" s="30"/>
      <c r="S196" s="31"/>
    </row>
    <row r="197" spans="4:19" s="4" customFormat="1" ht="19.7" customHeight="1">
      <c r="D197" s="27"/>
      <c r="E197" s="27"/>
      <c r="F197" s="27"/>
      <c r="G197" s="47"/>
      <c r="H197" s="557"/>
      <c r="I197" s="26"/>
      <c r="J197" s="63"/>
      <c r="K197" s="29"/>
      <c r="L197" s="47"/>
      <c r="M197" s="26"/>
      <c r="N197" s="26"/>
      <c r="O197" s="30"/>
      <c r="P197" s="27"/>
      <c r="Q197" s="26"/>
      <c r="R197" s="30"/>
      <c r="S197" s="31"/>
    </row>
    <row r="198" spans="4:19" s="4" customFormat="1" ht="19.7" customHeight="1">
      <c r="D198" s="27"/>
      <c r="E198" s="27"/>
      <c r="F198" s="27"/>
      <c r="G198" s="47"/>
      <c r="H198" s="557"/>
      <c r="I198" s="26"/>
      <c r="J198" s="63"/>
      <c r="K198" s="29"/>
      <c r="L198" s="47"/>
      <c r="M198" s="26"/>
      <c r="N198" s="26"/>
      <c r="O198" s="30"/>
      <c r="P198" s="27"/>
      <c r="Q198" s="26"/>
      <c r="R198" s="30"/>
      <c r="S198" s="31"/>
    </row>
    <row r="199" spans="4:19" s="4" customFormat="1" ht="19.7" customHeight="1">
      <c r="D199" s="27"/>
      <c r="E199" s="27"/>
      <c r="F199" s="27"/>
      <c r="G199" s="47"/>
      <c r="H199" s="557"/>
      <c r="I199" s="26"/>
      <c r="J199" s="63"/>
      <c r="K199" s="29"/>
      <c r="L199" s="47"/>
      <c r="M199" s="26"/>
      <c r="N199" s="26"/>
      <c r="O199" s="30"/>
      <c r="P199" s="27"/>
      <c r="Q199" s="26"/>
      <c r="R199" s="30"/>
      <c r="S199" s="31"/>
    </row>
    <row r="200" spans="4:19" s="4" customFormat="1" ht="19.7" customHeight="1">
      <c r="D200" s="27"/>
      <c r="E200" s="27"/>
      <c r="F200" s="27"/>
      <c r="G200" s="47"/>
      <c r="H200" s="557"/>
      <c r="I200" s="26"/>
      <c r="J200" s="63"/>
      <c r="K200" s="29"/>
      <c r="L200" s="47"/>
      <c r="M200" s="26"/>
      <c r="N200" s="26"/>
      <c r="O200" s="30"/>
      <c r="P200" s="27"/>
      <c r="Q200" s="26"/>
      <c r="R200" s="30"/>
      <c r="S200" s="31"/>
    </row>
    <row r="201" spans="4:19" s="4" customFormat="1" ht="19.7" customHeight="1">
      <c r="D201" s="27"/>
      <c r="E201" s="27"/>
      <c r="F201" s="27"/>
      <c r="G201" s="47"/>
      <c r="H201" s="557"/>
      <c r="I201" s="26"/>
      <c r="J201" s="63"/>
      <c r="K201" s="29"/>
      <c r="L201" s="47"/>
      <c r="M201" s="26"/>
      <c r="N201" s="26"/>
      <c r="O201" s="30"/>
      <c r="P201" s="27"/>
      <c r="Q201" s="26"/>
      <c r="R201" s="30"/>
      <c r="S201" s="31"/>
    </row>
    <row r="202" spans="4:19" s="4" customFormat="1" ht="19.7" customHeight="1">
      <c r="D202" s="27"/>
      <c r="E202" s="27"/>
      <c r="F202" s="27"/>
      <c r="G202" s="47"/>
      <c r="H202" s="557"/>
      <c r="I202" s="26"/>
      <c r="J202" s="63"/>
      <c r="K202" s="29"/>
      <c r="L202" s="47"/>
      <c r="M202" s="26"/>
      <c r="N202" s="26"/>
      <c r="O202" s="30"/>
      <c r="P202" s="27"/>
      <c r="Q202" s="26"/>
      <c r="R202" s="30"/>
      <c r="S202" s="31"/>
    </row>
    <row r="203" spans="4:19" s="4" customFormat="1" ht="19.7" customHeight="1">
      <c r="D203" s="27"/>
      <c r="E203" s="27"/>
      <c r="F203" s="27"/>
      <c r="G203" s="47"/>
      <c r="H203" s="557"/>
      <c r="I203" s="26"/>
      <c r="J203" s="63"/>
      <c r="K203" s="29"/>
      <c r="L203" s="47"/>
      <c r="M203" s="26"/>
      <c r="N203" s="26"/>
      <c r="O203" s="30"/>
      <c r="P203" s="27"/>
      <c r="Q203" s="26"/>
      <c r="R203" s="30"/>
      <c r="S203" s="31"/>
    </row>
    <row r="204" spans="4:19" s="4" customFormat="1" ht="19.7" customHeight="1">
      <c r="D204" s="27"/>
      <c r="E204" s="27"/>
      <c r="F204" s="27"/>
      <c r="G204" s="47"/>
      <c r="H204" s="557"/>
      <c r="I204" s="26"/>
      <c r="J204" s="63"/>
      <c r="K204" s="29"/>
      <c r="L204" s="47"/>
      <c r="M204" s="26"/>
      <c r="N204" s="26"/>
      <c r="O204" s="30"/>
      <c r="P204" s="27"/>
      <c r="Q204" s="26"/>
      <c r="R204" s="30"/>
      <c r="S204" s="31"/>
    </row>
    <row r="205" spans="4:19" s="4" customFormat="1" ht="19.7" customHeight="1">
      <c r="D205" s="27"/>
      <c r="E205" s="27"/>
      <c r="F205" s="27"/>
      <c r="G205" s="47"/>
      <c r="H205" s="557"/>
      <c r="I205" s="26"/>
      <c r="J205" s="63"/>
      <c r="K205" s="29"/>
      <c r="L205" s="47"/>
      <c r="M205" s="26"/>
      <c r="N205" s="26"/>
      <c r="O205" s="30"/>
      <c r="P205" s="27"/>
      <c r="Q205" s="26"/>
      <c r="R205" s="30"/>
      <c r="S205" s="31"/>
    </row>
    <row r="206" spans="4:19" s="4" customFormat="1" ht="19.7" customHeight="1">
      <c r="D206" s="27"/>
      <c r="E206" s="27"/>
      <c r="F206" s="27"/>
      <c r="G206" s="47"/>
      <c r="H206" s="557"/>
      <c r="I206" s="26"/>
      <c r="J206" s="63"/>
      <c r="K206" s="29"/>
      <c r="L206" s="47"/>
      <c r="M206" s="26"/>
      <c r="N206" s="26"/>
      <c r="O206" s="30"/>
      <c r="P206" s="27"/>
      <c r="Q206" s="26"/>
      <c r="R206" s="30"/>
      <c r="S206" s="31"/>
    </row>
    <row r="207" spans="4:19" s="4" customFormat="1" ht="19.7" customHeight="1">
      <c r="D207" s="27"/>
      <c r="E207" s="27"/>
      <c r="F207" s="27"/>
      <c r="G207" s="47"/>
      <c r="H207" s="557"/>
      <c r="I207" s="26"/>
      <c r="J207" s="63"/>
      <c r="K207" s="29"/>
      <c r="L207" s="47"/>
      <c r="M207" s="26"/>
      <c r="N207" s="26"/>
      <c r="O207" s="30"/>
      <c r="P207" s="27"/>
      <c r="Q207" s="26"/>
      <c r="R207" s="30"/>
      <c r="S207" s="31"/>
    </row>
    <row r="208" spans="4:19" s="4" customFormat="1" ht="19.7" customHeight="1">
      <c r="D208" s="27"/>
      <c r="E208" s="27"/>
      <c r="F208" s="27"/>
      <c r="G208" s="47"/>
      <c r="H208" s="557"/>
      <c r="I208" s="26"/>
      <c r="J208" s="63"/>
      <c r="K208" s="29"/>
      <c r="L208" s="47"/>
      <c r="M208" s="26"/>
      <c r="N208" s="26"/>
      <c r="O208" s="30"/>
      <c r="P208" s="27"/>
      <c r="Q208" s="26"/>
      <c r="R208" s="30"/>
      <c r="S208" s="31"/>
    </row>
    <row r="209" spans="4:19" s="4" customFormat="1" ht="19.7" customHeight="1">
      <c r="D209" s="27"/>
      <c r="E209" s="27"/>
      <c r="F209" s="27"/>
      <c r="G209" s="47"/>
      <c r="H209" s="557"/>
      <c r="I209" s="26"/>
      <c r="J209" s="63"/>
      <c r="K209" s="29"/>
      <c r="L209" s="47"/>
      <c r="M209" s="26"/>
      <c r="N209" s="26"/>
      <c r="O209" s="30"/>
      <c r="P209" s="27"/>
      <c r="Q209" s="26"/>
      <c r="R209" s="30"/>
      <c r="S209" s="31"/>
    </row>
    <row r="210" spans="4:19" s="4" customFormat="1" ht="19.7" customHeight="1">
      <c r="D210" s="27"/>
      <c r="E210" s="27"/>
      <c r="F210" s="27"/>
      <c r="G210" s="47"/>
      <c r="H210" s="557"/>
      <c r="I210" s="26"/>
      <c r="J210" s="63"/>
      <c r="K210" s="29"/>
      <c r="L210" s="47"/>
      <c r="M210" s="26"/>
      <c r="N210" s="26"/>
      <c r="O210" s="30"/>
      <c r="P210" s="27"/>
      <c r="Q210" s="26"/>
      <c r="R210" s="30"/>
      <c r="S210" s="31"/>
    </row>
    <row r="211" spans="4:19" s="4" customFormat="1" ht="19.7" customHeight="1">
      <c r="D211" s="27"/>
      <c r="E211" s="27"/>
      <c r="F211" s="27"/>
      <c r="G211" s="47"/>
      <c r="H211" s="557"/>
      <c r="I211" s="26"/>
      <c r="J211" s="63"/>
      <c r="K211" s="29"/>
      <c r="L211" s="47"/>
      <c r="M211" s="26"/>
      <c r="N211" s="26"/>
      <c r="O211" s="30"/>
      <c r="P211" s="27"/>
      <c r="Q211" s="26"/>
      <c r="R211" s="30"/>
      <c r="S211" s="31"/>
    </row>
    <row r="212" spans="4:19" s="4" customFormat="1" ht="19.7" customHeight="1">
      <c r="D212" s="27"/>
      <c r="E212" s="27"/>
      <c r="F212" s="27"/>
      <c r="G212" s="47"/>
      <c r="H212" s="557"/>
      <c r="I212" s="26"/>
      <c r="J212" s="63"/>
      <c r="K212" s="29"/>
      <c r="L212" s="47"/>
      <c r="M212" s="26"/>
      <c r="N212" s="26"/>
      <c r="O212" s="30"/>
      <c r="P212" s="27"/>
      <c r="Q212" s="26"/>
      <c r="R212" s="30"/>
      <c r="S212" s="31"/>
    </row>
    <row r="213" spans="4:19" s="4" customFormat="1" ht="19.7" customHeight="1">
      <c r="D213" s="27"/>
      <c r="E213" s="27"/>
      <c r="F213" s="27"/>
      <c r="G213" s="47"/>
      <c r="H213" s="557"/>
      <c r="I213" s="26"/>
      <c r="J213" s="63"/>
      <c r="K213" s="29"/>
      <c r="L213" s="47"/>
      <c r="M213" s="26"/>
      <c r="N213" s="26"/>
      <c r="O213" s="30"/>
      <c r="P213" s="27"/>
      <c r="Q213" s="26"/>
      <c r="R213" s="30"/>
      <c r="S213" s="31"/>
    </row>
    <row r="214" spans="4:19" s="4" customFormat="1" ht="19.7" customHeight="1">
      <c r="D214" s="27"/>
      <c r="E214" s="27"/>
      <c r="F214" s="27"/>
      <c r="G214" s="47"/>
      <c r="H214" s="557"/>
      <c r="I214" s="26"/>
      <c r="J214" s="63"/>
      <c r="K214" s="29"/>
      <c r="L214" s="47"/>
      <c r="M214" s="26"/>
      <c r="N214" s="26"/>
      <c r="O214" s="30"/>
      <c r="P214" s="27"/>
      <c r="Q214" s="26"/>
      <c r="R214" s="30"/>
      <c r="S214" s="31"/>
    </row>
    <row r="215" spans="4:19" s="4" customFormat="1" ht="19.7" customHeight="1">
      <c r="D215" s="27"/>
      <c r="E215" s="27"/>
      <c r="F215" s="27"/>
      <c r="G215" s="47"/>
      <c r="H215" s="557"/>
      <c r="I215" s="26"/>
      <c r="J215" s="63"/>
      <c r="K215" s="29"/>
      <c r="L215" s="47"/>
      <c r="M215" s="26"/>
      <c r="N215" s="26"/>
      <c r="O215" s="30"/>
      <c r="P215" s="27"/>
      <c r="Q215" s="26"/>
      <c r="R215" s="30"/>
      <c r="S215" s="31"/>
    </row>
    <row r="216" spans="4:19" s="4" customFormat="1" ht="19.7" customHeight="1">
      <c r="D216" s="27"/>
      <c r="E216" s="27"/>
      <c r="F216" s="27"/>
      <c r="G216" s="47"/>
      <c r="H216" s="557"/>
      <c r="I216" s="26"/>
      <c r="J216" s="63"/>
      <c r="K216" s="29"/>
      <c r="L216" s="47"/>
      <c r="M216" s="26"/>
      <c r="N216" s="26"/>
      <c r="O216" s="30"/>
      <c r="P216" s="27"/>
      <c r="Q216" s="26"/>
      <c r="R216" s="30"/>
      <c r="S216" s="31"/>
    </row>
    <row r="217" spans="4:19" s="4" customFormat="1" ht="19.7" customHeight="1">
      <c r="D217" s="27"/>
      <c r="E217" s="27"/>
      <c r="F217" s="27"/>
      <c r="G217" s="47"/>
      <c r="H217" s="557"/>
      <c r="I217" s="26"/>
      <c r="J217" s="63"/>
      <c r="K217" s="29"/>
      <c r="L217" s="47"/>
      <c r="M217" s="26"/>
      <c r="N217" s="26"/>
      <c r="O217" s="30"/>
      <c r="P217" s="27"/>
      <c r="Q217" s="26"/>
      <c r="R217" s="30"/>
      <c r="S217" s="31"/>
    </row>
    <row r="218" spans="4:19" s="4" customFormat="1" ht="19.7" customHeight="1">
      <c r="D218" s="27"/>
      <c r="E218" s="27"/>
      <c r="F218" s="27"/>
      <c r="G218" s="47"/>
      <c r="H218" s="557"/>
      <c r="I218" s="26"/>
      <c r="J218" s="63"/>
      <c r="K218" s="29"/>
      <c r="L218" s="47"/>
      <c r="M218" s="26"/>
      <c r="N218" s="26"/>
      <c r="O218" s="30"/>
      <c r="P218" s="27"/>
      <c r="Q218" s="26"/>
      <c r="R218" s="30"/>
      <c r="S218" s="31"/>
    </row>
    <row r="219" spans="4:19" s="4" customFormat="1" ht="19.7" customHeight="1">
      <c r="D219" s="27"/>
      <c r="E219" s="27"/>
      <c r="F219" s="27"/>
      <c r="G219" s="47"/>
      <c r="H219" s="557"/>
      <c r="I219" s="26"/>
      <c r="J219" s="63"/>
      <c r="K219" s="29"/>
      <c r="L219" s="47"/>
      <c r="M219" s="26"/>
      <c r="N219" s="26"/>
      <c r="O219" s="30"/>
      <c r="P219" s="27"/>
      <c r="Q219" s="26"/>
      <c r="R219" s="30"/>
      <c r="S219" s="31"/>
    </row>
    <row r="220" spans="4:19" s="4" customFormat="1" ht="19.7" customHeight="1">
      <c r="D220" s="27"/>
      <c r="E220" s="27"/>
      <c r="F220" s="27"/>
      <c r="G220" s="47"/>
      <c r="H220" s="557"/>
      <c r="I220" s="26"/>
      <c r="J220" s="63"/>
      <c r="K220" s="29"/>
      <c r="L220" s="47"/>
      <c r="M220" s="26"/>
      <c r="N220" s="26"/>
      <c r="O220" s="30"/>
      <c r="P220" s="27"/>
      <c r="Q220" s="26"/>
      <c r="R220" s="30"/>
      <c r="S220" s="31"/>
    </row>
    <row r="221" spans="4:19" s="4" customFormat="1" ht="19.7" customHeight="1">
      <c r="D221" s="27"/>
      <c r="E221" s="27"/>
      <c r="F221" s="27"/>
      <c r="G221" s="47"/>
      <c r="H221" s="557"/>
      <c r="I221" s="26"/>
      <c r="J221" s="63"/>
      <c r="K221" s="29"/>
      <c r="L221" s="47"/>
      <c r="M221" s="26"/>
      <c r="N221" s="26"/>
      <c r="O221" s="30"/>
      <c r="P221" s="27"/>
      <c r="Q221" s="26"/>
      <c r="R221" s="30"/>
      <c r="S221" s="31"/>
    </row>
    <row r="222" spans="4:19" s="4" customFormat="1" ht="19.7" customHeight="1">
      <c r="D222" s="27"/>
      <c r="E222" s="27"/>
      <c r="F222" s="27"/>
      <c r="G222" s="47"/>
      <c r="H222" s="557"/>
      <c r="I222" s="26"/>
      <c r="J222" s="63"/>
      <c r="K222" s="29"/>
      <c r="L222" s="47"/>
      <c r="M222" s="26"/>
      <c r="N222" s="26"/>
      <c r="O222" s="30"/>
      <c r="P222" s="27"/>
      <c r="Q222" s="26"/>
      <c r="R222" s="30"/>
      <c r="S222" s="31"/>
    </row>
    <row r="223" spans="4:19" s="4" customFormat="1" ht="19.7" customHeight="1">
      <c r="D223" s="27"/>
      <c r="E223" s="27"/>
      <c r="F223" s="27"/>
      <c r="G223" s="47"/>
      <c r="H223" s="557"/>
      <c r="I223" s="26"/>
      <c r="J223" s="63"/>
      <c r="K223" s="29"/>
      <c r="L223" s="47"/>
      <c r="M223" s="26"/>
      <c r="N223" s="26"/>
      <c r="O223" s="30"/>
      <c r="P223" s="27"/>
      <c r="Q223" s="26"/>
      <c r="R223" s="30"/>
      <c r="S223" s="31"/>
    </row>
    <row r="224" spans="4:19" s="4" customFormat="1" ht="19.7" customHeight="1">
      <c r="D224" s="27"/>
      <c r="E224" s="27"/>
      <c r="F224" s="27"/>
      <c r="G224" s="47"/>
      <c r="H224" s="557"/>
      <c r="I224" s="26"/>
      <c r="J224" s="63"/>
      <c r="K224" s="29"/>
      <c r="L224" s="47"/>
      <c r="M224" s="26"/>
      <c r="N224" s="26"/>
      <c r="O224" s="30"/>
      <c r="P224" s="27"/>
      <c r="Q224" s="26"/>
      <c r="R224" s="30"/>
      <c r="S224" s="31"/>
    </row>
    <row r="225" spans="4:19" s="4" customFormat="1" ht="19.7" customHeight="1">
      <c r="D225" s="27"/>
      <c r="E225" s="27"/>
      <c r="F225" s="27"/>
      <c r="G225" s="47"/>
      <c r="H225" s="557"/>
      <c r="I225" s="26"/>
      <c r="J225" s="63"/>
      <c r="K225" s="29"/>
      <c r="L225" s="47"/>
      <c r="M225" s="26"/>
      <c r="N225" s="26"/>
      <c r="O225" s="30"/>
      <c r="P225" s="27"/>
      <c r="Q225" s="26"/>
      <c r="R225" s="30"/>
      <c r="S225" s="31"/>
    </row>
    <row r="226" spans="4:19" s="4" customFormat="1" ht="19.7" customHeight="1">
      <c r="D226" s="27"/>
      <c r="E226" s="27"/>
      <c r="F226" s="27"/>
      <c r="G226" s="47"/>
      <c r="H226" s="557"/>
      <c r="I226" s="26"/>
      <c r="J226" s="63"/>
      <c r="K226" s="29"/>
      <c r="L226" s="47"/>
      <c r="M226" s="26"/>
      <c r="N226" s="26"/>
      <c r="O226" s="30"/>
      <c r="P226" s="27"/>
      <c r="Q226" s="26"/>
      <c r="R226" s="30"/>
      <c r="S226" s="31"/>
    </row>
    <row r="227" spans="4:19" s="4" customFormat="1" ht="19.7" customHeight="1">
      <c r="D227" s="27"/>
      <c r="E227" s="27"/>
      <c r="F227" s="27"/>
      <c r="G227" s="47"/>
      <c r="H227" s="557"/>
      <c r="I227" s="26"/>
      <c r="J227" s="63"/>
      <c r="K227" s="29"/>
      <c r="L227" s="47"/>
      <c r="M227" s="26"/>
      <c r="N227" s="26"/>
      <c r="O227" s="30"/>
      <c r="P227" s="27"/>
      <c r="Q227" s="26"/>
      <c r="R227" s="30"/>
      <c r="S227" s="31"/>
    </row>
    <row r="228" spans="4:19" s="4" customFormat="1" ht="19.7" customHeight="1">
      <c r="D228" s="27"/>
      <c r="E228" s="27"/>
      <c r="F228" s="27"/>
      <c r="G228" s="47"/>
      <c r="H228" s="557"/>
      <c r="I228" s="26"/>
      <c r="J228" s="63"/>
      <c r="K228" s="29"/>
      <c r="L228" s="47"/>
      <c r="M228" s="26"/>
      <c r="N228" s="26"/>
      <c r="O228" s="30"/>
      <c r="P228" s="27"/>
      <c r="Q228" s="26"/>
      <c r="R228" s="30"/>
      <c r="S228" s="31"/>
    </row>
    <row r="229" spans="4:19" s="4" customFormat="1" ht="19.7" customHeight="1">
      <c r="D229" s="27"/>
      <c r="E229" s="27"/>
      <c r="F229" s="27"/>
      <c r="G229" s="47"/>
      <c r="H229" s="557"/>
      <c r="I229" s="26"/>
      <c r="J229" s="63"/>
      <c r="K229" s="29"/>
      <c r="L229" s="47"/>
      <c r="M229" s="26"/>
      <c r="N229" s="26"/>
      <c r="O229" s="30"/>
      <c r="P229" s="27"/>
      <c r="Q229" s="26"/>
      <c r="R229" s="30"/>
      <c r="S229" s="31"/>
    </row>
    <row r="230" spans="4:19" s="4" customFormat="1" ht="19.7" customHeight="1">
      <c r="D230" s="27"/>
      <c r="E230" s="27"/>
      <c r="F230" s="27"/>
      <c r="G230" s="47"/>
      <c r="H230" s="557"/>
      <c r="I230" s="26"/>
      <c r="J230" s="63"/>
      <c r="K230" s="29"/>
      <c r="L230" s="47"/>
      <c r="M230" s="26"/>
      <c r="N230" s="26"/>
      <c r="O230" s="30"/>
      <c r="P230" s="27"/>
      <c r="Q230" s="26"/>
      <c r="R230" s="30"/>
      <c r="S230" s="31"/>
    </row>
    <row r="231" spans="4:19" s="4" customFormat="1" ht="19.7" customHeight="1">
      <c r="D231" s="27"/>
      <c r="E231" s="27"/>
      <c r="F231" s="27"/>
      <c r="G231" s="47"/>
      <c r="H231" s="557"/>
      <c r="I231" s="26"/>
      <c r="J231" s="63"/>
      <c r="K231" s="29"/>
      <c r="L231" s="47"/>
      <c r="M231" s="26"/>
      <c r="N231" s="26"/>
      <c r="O231" s="30"/>
      <c r="P231" s="27"/>
      <c r="Q231" s="26"/>
      <c r="R231" s="30"/>
      <c r="S231" s="31"/>
    </row>
    <row r="232" spans="4:19" s="4" customFormat="1" ht="19.7" customHeight="1">
      <c r="D232" s="27"/>
      <c r="E232" s="27"/>
      <c r="F232" s="27"/>
      <c r="G232" s="47"/>
      <c r="H232" s="557"/>
      <c r="I232" s="26"/>
      <c r="J232" s="63"/>
      <c r="K232" s="29"/>
      <c r="L232" s="47"/>
      <c r="M232" s="26"/>
      <c r="N232" s="26"/>
      <c r="O232" s="30"/>
      <c r="P232" s="27"/>
      <c r="Q232" s="26"/>
      <c r="R232" s="30"/>
      <c r="S232" s="31"/>
    </row>
    <row r="233" spans="4:19" s="4" customFormat="1" ht="19.7" customHeight="1">
      <c r="D233" s="27"/>
      <c r="E233" s="27"/>
      <c r="F233" s="27"/>
      <c r="G233" s="47"/>
      <c r="H233" s="557"/>
      <c r="I233" s="26"/>
      <c r="J233" s="63"/>
      <c r="K233" s="29"/>
      <c r="L233" s="47"/>
      <c r="M233" s="26"/>
      <c r="N233" s="26"/>
      <c r="O233" s="30"/>
      <c r="P233" s="27"/>
      <c r="Q233" s="26"/>
      <c r="R233" s="30"/>
      <c r="S233" s="31"/>
    </row>
    <row r="234" spans="4:19" s="4" customFormat="1" ht="19.7" customHeight="1">
      <c r="D234" s="27"/>
      <c r="E234" s="27"/>
      <c r="F234" s="27"/>
      <c r="G234" s="47"/>
      <c r="H234" s="557"/>
      <c r="I234" s="26"/>
      <c r="J234" s="63"/>
      <c r="K234" s="29"/>
      <c r="L234" s="47"/>
      <c r="M234" s="26"/>
      <c r="N234" s="26"/>
      <c r="O234" s="30"/>
      <c r="P234" s="27"/>
      <c r="Q234" s="26"/>
      <c r="R234" s="30"/>
      <c r="S234" s="31"/>
    </row>
    <row r="235" spans="4:19" s="4" customFormat="1" ht="19.7" customHeight="1">
      <c r="D235" s="27"/>
      <c r="E235" s="27"/>
      <c r="F235" s="27"/>
      <c r="G235" s="47"/>
      <c r="H235" s="557"/>
      <c r="I235" s="26"/>
      <c r="J235" s="63"/>
      <c r="K235" s="29"/>
      <c r="L235" s="47"/>
      <c r="M235" s="26"/>
      <c r="N235" s="26"/>
      <c r="O235" s="30"/>
      <c r="P235" s="27"/>
      <c r="Q235" s="26"/>
      <c r="R235" s="30"/>
      <c r="S235" s="31"/>
    </row>
    <row r="236" spans="4:19" s="4" customFormat="1" ht="19.7" customHeight="1">
      <c r="D236" s="27"/>
      <c r="E236" s="27"/>
      <c r="F236" s="27"/>
      <c r="G236" s="47"/>
      <c r="H236" s="557"/>
      <c r="I236" s="26"/>
      <c r="J236" s="63"/>
      <c r="K236" s="29"/>
      <c r="L236" s="47"/>
      <c r="M236" s="26"/>
      <c r="N236" s="26"/>
      <c r="O236" s="30"/>
      <c r="P236" s="27"/>
      <c r="Q236" s="26"/>
      <c r="R236" s="30"/>
      <c r="S236" s="31"/>
    </row>
    <row r="237" spans="4:19" s="4" customFormat="1" ht="19.7" customHeight="1">
      <c r="D237" s="27"/>
      <c r="E237" s="27"/>
      <c r="F237" s="27"/>
      <c r="G237" s="47"/>
      <c r="H237" s="557"/>
      <c r="I237" s="26"/>
      <c r="J237" s="63"/>
      <c r="K237" s="29"/>
      <c r="L237" s="47"/>
      <c r="M237" s="26"/>
      <c r="N237" s="26"/>
      <c r="O237" s="30"/>
      <c r="P237" s="27"/>
      <c r="Q237" s="26"/>
      <c r="R237" s="30"/>
      <c r="S237" s="31"/>
    </row>
    <row r="238" spans="4:19" s="4" customFormat="1" ht="19.7" customHeight="1">
      <c r="D238" s="27"/>
      <c r="E238" s="27"/>
      <c r="F238" s="27"/>
      <c r="G238" s="47"/>
      <c r="H238" s="557"/>
      <c r="I238" s="26"/>
      <c r="J238" s="63"/>
      <c r="K238" s="29"/>
      <c r="L238" s="47"/>
      <c r="M238" s="26"/>
      <c r="N238" s="26"/>
      <c r="O238" s="30"/>
      <c r="P238" s="27"/>
      <c r="Q238" s="26"/>
      <c r="R238" s="30"/>
      <c r="S238" s="31"/>
    </row>
    <row r="239" spans="4:19" s="4" customFormat="1" ht="19.7" customHeight="1">
      <c r="D239" s="27"/>
      <c r="E239" s="27"/>
      <c r="F239" s="27"/>
      <c r="G239" s="47"/>
      <c r="H239" s="557"/>
      <c r="I239" s="26"/>
      <c r="J239" s="63"/>
      <c r="K239" s="29"/>
      <c r="L239" s="47"/>
      <c r="M239" s="26"/>
      <c r="N239" s="26"/>
      <c r="O239" s="30"/>
      <c r="P239" s="27"/>
      <c r="Q239" s="26"/>
      <c r="R239" s="30"/>
      <c r="S239" s="31"/>
    </row>
    <row r="240" spans="4:19" s="4" customFormat="1" ht="19.7" customHeight="1">
      <c r="D240" s="27"/>
      <c r="E240" s="27"/>
      <c r="F240" s="27"/>
      <c r="G240" s="47"/>
      <c r="H240" s="557"/>
      <c r="I240" s="26"/>
      <c r="J240" s="63"/>
      <c r="K240" s="29"/>
      <c r="L240" s="47"/>
      <c r="M240" s="26"/>
      <c r="N240" s="26"/>
      <c r="O240" s="30"/>
      <c r="P240" s="27"/>
      <c r="Q240" s="26"/>
      <c r="R240" s="30"/>
      <c r="S240" s="31"/>
    </row>
    <row r="241" spans="4:19" s="4" customFormat="1" ht="19.7" customHeight="1">
      <c r="D241" s="27"/>
      <c r="E241" s="27"/>
      <c r="F241" s="27"/>
      <c r="G241" s="47"/>
      <c r="H241" s="557"/>
      <c r="I241" s="26"/>
      <c r="J241" s="63"/>
      <c r="K241" s="29"/>
      <c r="L241" s="47"/>
      <c r="M241" s="26"/>
      <c r="N241" s="26"/>
      <c r="O241" s="30"/>
      <c r="P241" s="27"/>
      <c r="Q241" s="26"/>
      <c r="R241" s="30"/>
      <c r="S241" s="31"/>
    </row>
    <row r="242" spans="4:19" s="4" customFormat="1" ht="19.7" customHeight="1">
      <c r="D242" s="27"/>
      <c r="E242" s="27"/>
      <c r="F242" s="27"/>
      <c r="G242" s="47"/>
      <c r="H242" s="557"/>
      <c r="I242" s="26"/>
      <c r="J242" s="63"/>
      <c r="K242" s="29"/>
      <c r="L242" s="47"/>
      <c r="M242" s="26"/>
      <c r="N242" s="26"/>
      <c r="O242" s="30"/>
      <c r="P242" s="27"/>
      <c r="Q242" s="26"/>
      <c r="R242" s="30"/>
      <c r="S242" s="31"/>
    </row>
    <row r="243" spans="4:19" s="4" customFormat="1" ht="19.7" customHeight="1">
      <c r="D243" s="27"/>
      <c r="E243" s="27"/>
      <c r="F243" s="27"/>
      <c r="G243" s="47"/>
      <c r="H243" s="557"/>
      <c r="I243" s="26"/>
      <c r="J243" s="63"/>
      <c r="K243" s="29"/>
      <c r="L243" s="47"/>
      <c r="M243" s="26"/>
      <c r="N243" s="26"/>
      <c r="O243" s="30"/>
      <c r="P243" s="27"/>
      <c r="Q243" s="26"/>
      <c r="R243" s="30"/>
      <c r="S243" s="31"/>
    </row>
    <row r="244" spans="4:19" s="4" customFormat="1" ht="19.7" customHeight="1">
      <c r="D244" s="27"/>
      <c r="E244" s="27"/>
      <c r="F244" s="27"/>
      <c r="G244" s="47"/>
      <c r="H244" s="557"/>
      <c r="I244" s="26"/>
      <c r="J244" s="63"/>
      <c r="K244" s="29"/>
      <c r="L244" s="47"/>
      <c r="M244" s="26"/>
      <c r="N244" s="26"/>
      <c r="O244" s="30"/>
      <c r="P244" s="27"/>
      <c r="Q244" s="26"/>
      <c r="R244" s="30"/>
      <c r="S244" s="31"/>
    </row>
    <row r="245" spans="4:19" s="4" customFormat="1" ht="19.7" customHeight="1">
      <c r="D245" s="27"/>
      <c r="E245" s="27"/>
      <c r="F245" s="27"/>
      <c r="G245" s="47"/>
      <c r="H245" s="557"/>
      <c r="I245" s="26"/>
      <c r="J245" s="63"/>
      <c r="K245" s="29"/>
      <c r="L245" s="47"/>
      <c r="M245" s="26"/>
      <c r="N245" s="26"/>
      <c r="O245" s="30"/>
      <c r="P245" s="27"/>
      <c r="Q245" s="26"/>
      <c r="R245" s="30"/>
      <c r="S245" s="31"/>
    </row>
    <row r="246" spans="4:19" s="4" customFormat="1" ht="19.7" customHeight="1">
      <c r="D246" s="27"/>
      <c r="E246" s="27"/>
      <c r="F246" s="27"/>
      <c r="G246" s="47"/>
      <c r="H246" s="557"/>
      <c r="I246" s="26"/>
      <c r="J246" s="63"/>
      <c r="K246" s="29"/>
      <c r="L246" s="47"/>
      <c r="M246" s="26"/>
      <c r="N246" s="26"/>
      <c r="O246" s="30"/>
      <c r="P246" s="27"/>
      <c r="Q246" s="26"/>
      <c r="R246" s="30"/>
      <c r="S246" s="31"/>
    </row>
    <row r="247" spans="4:19" s="4" customFormat="1" ht="19.7" customHeight="1">
      <c r="D247" s="27"/>
      <c r="E247" s="27"/>
      <c r="F247" s="27"/>
      <c r="G247" s="47"/>
      <c r="H247" s="557"/>
      <c r="I247" s="26"/>
      <c r="J247" s="63"/>
      <c r="K247" s="29"/>
      <c r="L247" s="47"/>
      <c r="M247" s="26"/>
      <c r="N247" s="26"/>
      <c r="O247" s="30"/>
      <c r="P247" s="27"/>
      <c r="Q247" s="26"/>
      <c r="R247" s="30"/>
      <c r="S247" s="31"/>
    </row>
    <row r="248" spans="4:19" s="4" customFormat="1" ht="19.7" customHeight="1">
      <c r="D248" s="27"/>
      <c r="E248" s="27"/>
      <c r="F248" s="27"/>
      <c r="G248" s="47"/>
      <c r="H248" s="557"/>
      <c r="I248" s="26"/>
      <c r="J248" s="63"/>
      <c r="K248" s="29"/>
      <c r="L248" s="47"/>
      <c r="M248" s="26"/>
      <c r="N248" s="26"/>
      <c r="O248" s="30"/>
      <c r="P248" s="27"/>
      <c r="Q248" s="26"/>
      <c r="R248" s="30"/>
      <c r="S248" s="31"/>
    </row>
    <row r="249" spans="4:19" s="4" customFormat="1" ht="19.7" customHeight="1">
      <c r="D249" s="27"/>
      <c r="E249" s="27"/>
      <c r="F249" s="27"/>
      <c r="G249" s="47"/>
      <c r="H249" s="557"/>
      <c r="I249" s="26"/>
      <c r="J249" s="63"/>
      <c r="K249" s="29"/>
      <c r="L249" s="47"/>
      <c r="M249" s="26"/>
      <c r="N249" s="26"/>
      <c r="O249" s="30"/>
      <c r="P249" s="27"/>
      <c r="Q249" s="26"/>
      <c r="R249" s="30"/>
      <c r="S249" s="31"/>
    </row>
    <row r="250" spans="4:19" s="4" customFormat="1" ht="19.7" customHeight="1">
      <c r="D250" s="27"/>
      <c r="E250" s="27"/>
      <c r="F250" s="27"/>
      <c r="G250" s="47"/>
      <c r="H250" s="557"/>
      <c r="I250" s="26"/>
      <c r="J250" s="63"/>
      <c r="K250" s="29"/>
      <c r="L250" s="47"/>
      <c r="M250" s="26"/>
      <c r="N250" s="26"/>
      <c r="O250" s="30"/>
      <c r="P250" s="27"/>
      <c r="Q250" s="26"/>
      <c r="R250" s="30"/>
      <c r="S250" s="31"/>
    </row>
    <row r="251" spans="4:19" s="4" customFormat="1" ht="19.7" customHeight="1">
      <c r="D251" s="27"/>
      <c r="E251" s="27"/>
      <c r="F251" s="27"/>
      <c r="G251" s="47"/>
      <c r="H251" s="557"/>
      <c r="I251" s="26"/>
      <c r="J251" s="63"/>
      <c r="K251" s="29"/>
      <c r="L251" s="47"/>
      <c r="M251" s="26"/>
      <c r="N251" s="26"/>
      <c r="O251" s="30"/>
      <c r="P251" s="27"/>
      <c r="Q251" s="26"/>
      <c r="R251" s="30"/>
      <c r="S251" s="31"/>
    </row>
    <row r="252" spans="4:19" s="4" customFormat="1" ht="19.7" customHeight="1">
      <c r="D252" s="27"/>
      <c r="E252" s="27"/>
      <c r="F252" s="27"/>
      <c r="G252" s="47"/>
      <c r="H252" s="557"/>
      <c r="I252" s="26"/>
      <c r="J252" s="63"/>
      <c r="K252" s="29"/>
      <c r="L252" s="47"/>
      <c r="M252" s="26"/>
      <c r="N252" s="26"/>
      <c r="O252" s="30"/>
      <c r="P252" s="27"/>
      <c r="Q252" s="26"/>
      <c r="R252" s="30"/>
      <c r="S252" s="31"/>
    </row>
    <row r="253" spans="4:19" s="4" customFormat="1" ht="19.7" customHeight="1">
      <c r="D253" s="27"/>
      <c r="E253" s="27"/>
      <c r="F253" s="27"/>
      <c r="G253" s="47"/>
      <c r="H253" s="557"/>
      <c r="I253" s="26"/>
      <c r="J253" s="63"/>
      <c r="K253" s="29"/>
      <c r="L253" s="47"/>
      <c r="M253" s="26"/>
      <c r="N253" s="26"/>
      <c r="O253" s="30"/>
      <c r="P253" s="27"/>
      <c r="Q253" s="26"/>
      <c r="R253" s="30"/>
      <c r="S253" s="31"/>
    </row>
    <row r="254" spans="4:19" s="4" customFormat="1" ht="19.7" customHeight="1">
      <c r="D254" s="27"/>
      <c r="E254" s="27"/>
      <c r="F254" s="27"/>
      <c r="G254" s="47"/>
      <c r="H254" s="557"/>
      <c r="I254" s="26"/>
      <c r="J254" s="63"/>
      <c r="K254" s="29"/>
      <c r="L254" s="47"/>
      <c r="M254" s="26"/>
      <c r="N254" s="26"/>
      <c r="O254" s="30"/>
      <c r="P254" s="27"/>
      <c r="Q254" s="26"/>
      <c r="R254" s="30"/>
      <c r="S254" s="31"/>
    </row>
    <row r="255" spans="4:19" s="4" customFormat="1" ht="19.7" customHeight="1">
      <c r="D255" s="27"/>
      <c r="E255" s="27"/>
      <c r="F255" s="27"/>
      <c r="G255" s="47"/>
      <c r="H255" s="557"/>
      <c r="I255" s="26"/>
      <c r="J255" s="63"/>
      <c r="K255" s="29"/>
      <c r="L255" s="47"/>
      <c r="M255" s="26"/>
      <c r="N255" s="26"/>
      <c r="O255" s="30"/>
      <c r="P255" s="27"/>
      <c r="Q255" s="26"/>
      <c r="R255" s="30"/>
      <c r="S255" s="31"/>
    </row>
    <row r="256" spans="4:19" s="4" customFormat="1" ht="19.7" customHeight="1">
      <c r="D256" s="27"/>
      <c r="E256" s="27"/>
      <c r="F256" s="27"/>
      <c r="G256" s="47"/>
      <c r="H256" s="557"/>
      <c r="I256" s="26"/>
      <c r="J256" s="63"/>
      <c r="K256" s="29"/>
      <c r="L256" s="47"/>
      <c r="M256" s="26"/>
      <c r="N256" s="26"/>
      <c r="O256" s="30"/>
      <c r="P256" s="27"/>
      <c r="Q256" s="26"/>
      <c r="R256" s="30"/>
      <c r="S256" s="31"/>
    </row>
    <row r="257" spans="4:19" s="4" customFormat="1" ht="19.7" customHeight="1">
      <c r="D257" s="27"/>
      <c r="E257" s="27"/>
      <c r="F257" s="27"/>
      <c r="G257" s="47"/>
      <c r="H257" s="557"/>
      <c r="I257" s="26"/>
      <c r="J257" s="63"/>
      <c r="K257" s="29"/>
      <c r="L257" s="47"/>
      <c r="M257" s="26"/>
      <c r="N257" s="26"/>
      <c r="O257" s="30"/>
      <c r="P257" s="27"/>
      <c r="Q257" s="26"/>
      <c r="R257" s="30"/>
      <c r="S257" s="31"/>
    </row>
    <row r="258" spans="4:19" s="4" customFormat="1" ht="19.7" customHeight="1">
      <c r="D258" s="27"/>
      <c r="E258" s="27"/>
      <c r="F258" s="27"/>
      <c r="G258" s="47"/>
      <c r="H258" s="557"/>
      <c r="I258" s="26"/>
      <c r="J258" s="63"/>
      <c r="K258" s="29"/>
      <c r="L258" s="47"/>
      <c r="M258" s="26"/>
      <c r="N258" s="26"/>
      <c r="O258" s="30"/>
      <c r="P258" s="27"/>
      <c r="Q258" s="26"/>
      <c r="R258" s="30"/>
      <c r="S258" s="31"/>
    </row>
    <row r="259" spans="4:19" s="4" customFormat="1" ht="19.7" customHeight="1">
      <c r="D259" s="27"/>
      <c r="E259" s="27"/>
      <c r="F259" s="27"/>
      <c r="G259" s="47"/>
      <c r="H259" s="557"/>
      <c r="I259" s="26"/>
      <c r="J259" s="63"/>
      <c r="K259" s="29"/>
      <c r="L259" s="47"/>
      <c r="M259" s="26"/>
      <c r="N259" s="26"/>
      <c r="O259" s="30"/>
      <c r="P259" s="27"/>
      <c r="Q259" s="26"/>
      <c r="R259" s="30"/>
      <c r="S259" s="31"/>
    </row>
    <row r="260" spans="4:19" s="4" customFormat="1" ht="19.7" customHeight="1">
      <c r="D260" s="27"/>
      <c r="E260" s="27"/>
      <c r="F260" s="27"/>
      <c r="G260" s="47"/>
      <c r="H260" s="557"/>
      <c r="I260" s="26"/>
      <c r="J260" s="63"/>
      <c r="K260" s="29"/>
      <c r="L260" s="47"/>
      <c r="M260" s="26"/>
      <c r="N260" s="26"/>
      <c r="O260" s="30"/>
      <c r="P260" s="27"/>
      <c r="Q260" s="26"/>
      <c r="R260" s="30"/>
      <c r="S260" s="31"/>
    </row>
    <row r="261" spans="4:19" s="4" customFormat="1" ht="19.7" customHeight="1">
      <c r="D261" s="27"/>
      <c r="E261" s="27"/>
      <c r="F261" s="27"/>
      <c r="G261" s="47"/>
      <c r="H261" s="557"/>
      <c r="I261" s="26"/>
      <c r="J261" s="63"/>
      <c r="K261" s="29"/>
      <c r="L261" s="47"/>
      <c r="M261" s="26"/>
      <c r="N261" s="26"/>
      <c r="O261" s="30"/>
      <c r="P261" s="27"/>
      <c r="Q261" s="26"/>
      <c r="R261" s="30"/>
      <c r="S261" s="31"/>
    </row>
    <row r="262" spans="4:19" s="4" customFormat="1" ht="19.7" customHeight="1">
      <c r="D262" s="27"/>
      <c r="E262" s="27"/>
      <c r="F262" s="27"/>
      <c r="G262" s="47"/>
      <c r="H262" s="557"/>
      <c r="I262" s="26"/>
      <c r="J262" s="63"/>
      <c r="K262" s="29"/>
      <c r="L262" s="47"/>
      <c r="M262" s="26"/>
      <c r="N262" s="26"/>
      <c r="O262" s="30"/>
      <c r="P262" s="27"/>
      <c r="Q262" s="26"/>
      <c r="R262" s="30"/>
      <c r="S262" s="31"/>
    </row>
    <row r="263" spans="4:19" s="4" customFormat="1" ht="19.7" customHeight="1">
      <c r="D263" s="27"/>
      <c r="E263" s="27"/>
      <c r="F263" s="27"/>
      <c r="G263" s="47"/>
      <c r="H263" s="557"/>
      <c r="I263" s="26"/>
      <c r="J263" s="63"/>
      <c r="K263" s="29"/>
      <c r="L263" s="47"/>
      <c r="M263" s="26"/>
      <c r="N263" s="26"/>
      <c r="O263" s="30"/>
      <c r="P263" s="27"/>
      <c r="Q263" s="26"/>
      <c r="R263" s="30"/>
      <c r="S263" s="31"/>
    </row>
    <row r="264" spans="4:19" s="4" customFormat="1" ht="19.7" customHeight="1">
      <c r="D264" s="27"/>
      <c r="E264" s="27"/>
      <c r="F264" s="27"/>
      <c r="G264" s="47"/>
      <c r="H264" s="557"/>
      <c r="I264" s="26"/>
      <c r="J264" s="63"/>
      <c r="K264" s="29"/>
      <c r="L264" s="47"/>
      <c r="M264" s="26"/>
      <c r="N264" s="26"/>
      <c r="O264" s="30"/>
      <c r="P264" s="27"/>
      <c r="Q264" s="26"/>
      <c r="R264" s="30"/>
      <c r="S264" s="31"/>
    </row>
    <row r="265" spans="4:19" s="4" customFormat="1" ht="19.7" customHeight="1">
      <c r="D265" s="27"/>
      <c r="E265" s="27"/>
      <c r="F265" s="27"/>
      <c r="G265" s="47"/>
      <c r="H265" s="557"/>
      <c r="I265" s="26"/>
      <c r="J265" s="63"/>
      <c r="K265" s="29"/>
      <c r="L265" s="47"/>
      <c r="M265" s="26"/>
      <c r="N265" s="26"/>
      <c r="O265" s="30"/>
      <c r="P265" s="27"/>
      <c r="Q265" s="26"/>
      <c r="R265" s="30"/>
      <c r="S265" s="31"/>
    </row>
    <row r="266" spans="4:19" s="4" customFormat="1" ht="19.7" customHeight="1">
      <c r="D266" s="27"/>
      <c r="E266" s="27"/>
      <c r="F266" s="27"/>
      <c r="G266" s="47"/>
      <c r="H266" s="557"/>
      <c r="I266" s="26"/>
      <c r="J266" s="63"/>
      <c r="K266" s="29"/>
      <c r="L266" s="47"/>
      <c r="M266" s="26"/>
      <c r="N266" s="26"/>
      <c r="O266" s="30"/>
      <c r="P266" s="27"/>
      <c r="Q266" s="26"/>
      <c r="R266" s="30"/>
      <c r="S266" s="31"/>
    </row>
    <row r="267" spans="4:19" s="4" customFormat="1" ht="19.7" customHeight="1">
      <c r="D267" s="27"/>
      <c r="E267" s="27"/>
      <c r="F267" s="27"/>
      <c r="G267" s="47"/>
      <c r="H267" s="557"/>
      <c r="I267" s="26"/>
      <c r="J267" s="63"/>
      <c r="K267" s="29"/>
      <c r="L267" s="47"/>
      <c r="M267" s="26"/>
      <c r="N267" s="26"/>
      <c r="O267" s="30"/>
      <c r="P267" s="27"/>
      <c r="Q267" s="26"/>
      <c r="R267" s="30"/>
      <c r="S267" s="31"/>
    </row>
    <row r="268" spans="4:19" s="4" customFormat="1" ht="19.7" customHeight="1">
      <c r="D268" s="27"/>
      <c r="E268" s="27"/>
      <c r="F268" s="27"/>
      <c r="G268" s="47"/>
      <c r="H268" s="557"/>
      <c r="I268" s="26"/>
      <c r="J268" s="63"/>
      <c r="K268" s="29"/>
      <c r="L268" s="47"/>
      <c r="M268" s="26"/>
      <c r="N268" s="26"/>
      <c r="O268" s="30"/>
      <c r="P268" s="27"/>
      <c r="Q268" s="26"/>
      <c r="R268" s="30"/>
      <c r="S268" s="31"/>
    </row>
    <row r="269" spans="4:19" s="4" customFormat="1" ht="19.7" customHeight="1">
      <c r="D269" s="27"/>
      <c r="E269" s="27"/>
      <c r="F269" s="27"/>
      <c r="G269" s="47"/>
      <c r="H269" s="557"/>
      <c r="I269" s="26"/>
      <c r="J269" s="63"/>
      <c r="K269" s="29"/>
      <c r="L269" s="47"/>
      <c r="M269" s="26"/>
      <c r="N269" s="26"/>
      <c r="O269" s="30"/>
      <c r="P269" s="27"/>
      <c r="Q269" s="26"/>
      <c r="R269" s="30"/>
      <c r="S269" s="31"/>
    </row>
    <row r="270" spans="4:19" s="4" customFormat="1" ht="19.7" customHeight="1">
      <c r="D270" s="27"/>
      <c r="E270" s="27"/>
      <c r="F270" s="27"/>
      <c r="G270" s="47"/>
      <c r="H270" s="557"/>
      <c r="I270" s="26"/>
      <c r="J270" s="63"/>
      <c r="K270" s="29"/>
      <c r="L270" s="47"/>
      <c r="M270" s="26"/>
      <c r="N270" s="26"/>
      <c r="O270" s="30"/>
      <c r="P270" s="27"/>
      <c r="Q270" s="26"/>
      <c r="R270" s="30"/>
      <c r="S270" s="31"/>
    </row>
    <row r="271" spans="4:19" s="4" customFormat="1" ht="19.7" customHeight="1">
      <c r="D271" s="27"/>
      <c r="E271" s="27"/>
      <c r="F271" s="27"/>
      <c r="G271" s="47"/>
      <c r="H271" s="557"/>
      <c r="I271" s="26"/>
      <c r="J271" s="63"/>
      <c r="K271" s="29"/>
      <c r="L271" s="47"/>
      <c r="M271" s="26"/>
      <c r="N271" s="26"/>
      <c r="O271" s="30"/>
      <c r="P271" s="27"/>
      <c r="Q271" s="26"/>
      <c r="R271" s="30"/>
      <c r="S271" s="31"/>
    </row>
    <row r="272" spans="4:19" s="4" customFormat="1" ht="19.7" customHeight="1">
      <c r="D272" s="27"/>
      <c r="E272" s="27"/>
      <c r="F272" s="27"/>
      <c r="G272" s="47"/>
      <c r="H272" s="557"/>
      <c r="I272" s="26"/>
      <c r="J272" s="63"/>
      <c r="K272" s="29"/>
      <c r="L272" s="47"/>
      <c r="M272" s="26"/>
      <c r="N272" s="26"/>
      <c r="O272" s="30"/>
      <c r="P272" s="27"/>
      <c r="Q272" s="26"/>
      <c r="R272" s="30"/>
      <c r="S272" s="31"/>
    </row>
    <row r="273" spans="4:19" s="4" customFormat="1" ht="19.7" customHeight="1">
      <c r="D273" s="27"/>
      <c r="E273" s="27"/>
      <c r="F273" s="27"/>
      <c r="G273" s="47"/>
      <c r="H273" s="557"/>
      <c r="I273" s="26"/>
      <c r="J273" s="63"/>
      <c r="K273" s="29"/>
      <c r="L273" s="47"/>
      <c r="M273" s="26"/>
      <c r="N273" s="26"/>
      <c r="O273" s="30"/>
      <c r="P273" s="27"/>
      <c r="Q273" s="26"/>
      <c r="R273" s="30"/>
      <c r="S273" s="31"/>
    </row>
    <row r="274" spans="4:19" s="4" customFormat="1" ht="19.7" customHeight="1">
      <c r="D274" s="27"/>
      <c r="E274" s="27"/>
      <c r="F274" s="27"/>
      <c r="G274" s="47"/>
      <c r="H274" s="557"/>
      <c r="I274" s="26"/>
      <c r="J274" s="63"/>
      <c r="K274" s="29"/>
      <c r="L274" s="47"/>
      <c r="M274" s="26"/>
      <c r="N274" s="26"/>
      <c r="O274" s="30"/>
      <c r="P274" s="27"/>
      <c r="Q274" s="26"/>
      <c r="R274" s="30"/>
      <c r="S274" s="31"/>
    </row>
    <row r="275" spans="4:19" s="4" customFormat="1" ht="19.7" customHeight="1">
      <c r="D275" s="27"/>
      <c r="E275" s="27"/>
      <c r="F275" s="27"/>
      <c r="G275" s="47"/>
      <c r="H275" s="557"/>
      <c r="I275" s="26"/>
      <c r="J275" s="63"/>
      <c r="K275" s="29"/>
      <c r="L275" s="47"/>
      <c r="M275" s="26"/>
      <c r="N275" s="26"/>
      <c r="O275" s="30"/>
      <c r="P275" s="27"/>
      <c r="Q275" s="26"/>
      <c r="R275" s="30"/>
      <c r="S275" s="31"/>
    </row>
    <row r="276" spans="4:19" s="4" customFormat="1" ht="19.7" customHeight="1">
      <c r="D276" s="27"/>
      <c r="E276" s="27"/>
      <c r="F276" s="27"/>
      <c r="G276" s="47"/>
      <c r="H276" s="557"/>
      <c r="I276" s="26"/>
      <c r="J276" s="63"/>
      <c r="K276" s="29"/>
      <c r="L276" s="47"/>
      <c r="M276" s="26"/>
      <c r="N276" s="26"/>
      <c r="O276" s="30"/>
      <c r="P276" s="27"/>
      <c r="Q276" s="26"/>
      <c r="R276" s="30"/>
      <c r="S276" s="31"/>
    </row>
    <row r="277" spans="4:19" s="4" customFormat="1" ht="19.7" customHeight="1">
      <c r="D277" s="27"/>
      <c r="E277" s="27"/>
      <c r="F277" s="27"/>
      <c r="G277" s="47"/>
      <c r="H277" s="557"/>
      <c r="I277" s="26"/>
      <c r="J277" s="63"/>
      <c r="K277" s="29"/>
      <c r="L277" s="47"/>
      <c r="M277" s="26"/>
      <c r="N277" s="26"/>
      <c r="O277" s="30"/>
      <c r="P277" s="27"/>
      <c r="Q277" s="26"/>
      <c r="R277" s="30"/>
      <c r="S277" s="31"/>
    </row>
    <row r="278" spans="4:19" s="4" customFormat="1" ht="19.7" customHeight="1">
      <c r="D278" s="27"/>
      <c r="E278" s="27"/>
      <c r="F278" s="27"/>
      <c r="G278" s="47"/>
      <c r="H278" s="557"/>
      <c r="I278" s="26"/>
      <c r="J278" s="63"/>
      <c r="K278" s="29"/>
      <c r="L278" s="47"/>
      <c r="M278" s="26"/>
      <c r="N278" s="26"/>
      <c r="O278" s="30"/>
      <c r="P278" s="27"/>
      <c r="Q278" s="26"/>
      <c r="R278" s="30"/>
      <c r="S278" s="31"/>
    </row>
    <row r="279" spans="4:19" s="4" customFormat="1" ht="19.7" customHeight="1">
      <c r="D279" s="27"/>
      <c r="E279" s="27"/>
      <c r="F279" s="27"/>
      <c r="G279" s="47"/>
      <c r="H279" s="557"/>
      <c r="I279" s="26"/>
      <c r="J279" s="63"/>
      <c r="K279" s="29"/>
      <c r="L279" s="47"/>
      <c r="M279" s="26"/>
      <c r="N279" s="26"/>
      <c r="O279" s="30"/>
      <c r="P279" s="27"/>
      <c r="Q279" s="26"/>
      <c r="R279" s="30"/>
      <c r="S279" s="31"/>
    </row>
    <row r="280" spans="4:19" s="4" customFormat="1" ht="19.7" customHeight="1">
      <c r="D280" s="27"/>
      <c r="E280" s="27"/>
      <c r="F280" s="27"/>
      <c r="G280" s="47"/>
      <c r="H280" s="557"/>
      <c r="I280" s="26"/>
      <c r="J280" s="63"/>
      <c r="K280" s="29"/>
      <c r="L280" s="47"/>
      <c r="M280" s="26"/>
      <c r="N280" s="26"/>
      <c r="O280" s="30"/>
      <c r="P280" s="27"/>
      <c r="Q280" s="26"/>
      <c r="R280" s="30"/>
      <c r="S280" s="31"/>
    </row>
    <row r="281" spans="4:19" s="4" customFormat="1" ht="19.7" customHeight="1">
      <c r="D281" s="27"/>
      <c r="E281" s="27"/>
      <c r="F281" s="27"/>
      <c r="G281" s="47"/>
      <c r="H281" s="557"/>
      <c r="I281" s="26"/>
      <c r="J281" s="63"/>
      <c r="K281" s="29"/>
      <c r="L281" s="47"/>
      <c r="M281" s="26"/>
      <c r="N281" s="26"/>
      <c r="O281" s="30"/>
      <c r="P281" s="27"/>
      <c r="Q281" s="26"/>
      <c r="R281" s="30"/>
      <c r="S281" s="31"/>
    </row>
    <row r="282" spans="4:19" s="4" customFormat="1" ht="19.7" customHeight="1">
      <c r="D282" s="27"/>
      <c r="E282" s="27"/>
      <c r="F282" s="27"/>
      <c r="G282" s="47"/>
      <c r="H282" s="557"/>
      <c r="I282" s="26"/>
      <c r="J282" s="63"/>
      <c r="K282" s="29"/>
      <c r="L282" s="47"/>
      <c r="M282" s="26"/>
      <c r="N282" s="26"/>
      <c r="O282" s="30"/>
      <c r="P282" s="27"/>
      <c r="Q282" s="26"/>
      <c r="R282" s="30"/>
      <c r="S282" s="31"/>
    </row>
    <row r="283" spans="4:19" s="4" customFormat="1" ht="19.7" customHeight="1">
      <c r="D283" s="27"/>
      <c r="E283" s="27"/>
      <c r="F283" s="27"/>
      <c r="G283" s="47"/>
      <c r="H283" s="557"/>
      <c r="I283" s="26"/>
      <c r="J283" s="63"/>
      <c r="K283" s="29"/>
      <c r="L283" s="47"/>
      <c r="M283" s="26"/>
      <c r="N283" s="26"/>
      <c r="O283" s="30"/>
      <c r="P283" s="27"/>
      <c r="Q283" s="26"/>
      <c r="R283" s="30"/>
      <c r="S283" s="31"/>
    </row>
    <row r="284" spans="4:19" s="4" customFormat="1" ht="19.7" customHeight="1">
      <c r="D284" s="27"/>
      <c r="E284" s="27"/>
      <c r="F284" s="27"/>
      <c r="G284" s="47"/>
      <c r="H284" s="557"/>
      <c r="I284" s="26"/>
      <c r="J284" s="63"/>
      <c r="K284" s="29"/>
      <c r="L284" s="47"/>
      <c r="M284" s="26"/>
      <c r="N284" s="26"/>
      <c r="O284" s="30"/>
      <c r="P284" s="27"/>
      <c r="Q284" s="26"/>
      <c r="R284" s="30"/>
      <c r="S284" s="31"/>
    </row>
    <row r="285" spans="4:19" s="4" customFormat="1" ht="19.7" customHeight="1">
      <c r="D285" s="27"/>
      <c r="E285" s="27"/>
      <c r="F285" s="27"/>
      <c r="G285" s="47"/>
      <c r="H285" s="557"/>
      <c r="I285" s="26"/>
      <c r="J285" s="63"/>
      <c r="K285" s="29"/>
      <c r="L285" s="47"/>
      <c r="M285" s="26"/>
      <c r="N285" s="26"/>
      <c r="O285" s="30"/>
      <c r="P285" s="27"/>
      <c r="Q285" s="26"/>
      <c r="R285" s="30"/>
      <c r="S285" s="31"/>
    </row>
    <row r="286" spans="4:19" s="4" customFormat="1" ht="19.7" customHeight="1">
      <c r="D286" s="27"/>
      <c r="E286" s="27"/>
      <c r="F286" s="27"/>
      <c r="G286" s="47"/>
      <c r="H286" s="557"/>
      <c r="I286" s="26"/>
      <c r="J286" s="63"/>
      <c r="K286" s="29"/>
      <c r="L286" s="47"/>
      <c r="M286" s="26"/>
      <c r="N286" s="26"/>
      <c r="O286" s="30"/>
      <c r="P286" s="27"/>
      <c r="Q286" s="26"/>
      <c r="R286" s="30"/>
      <c r="S286" s="31"/>
    </row>
    <row r="287" spans="4:19" s="4" customFormat="1" ht="19.7" customHeight="1">
      <c r="D287" s="27"/>
      <c r="E287" s="27"/>
      <c r="F287" s="27"/>
      <c r="G287" s="47"/>
      <c r="H287" s="557"/>
      <c r="I287" s="26"/>
      <c r="J287" s="63"/>
      <c r="K287" s="29"/>
      <c r="L287" s="47"/>
      <c r="M287" s="26"/>
      <c r="N287" s="26"/>
      <c r="O287" s="30"/>
      <c r="P287" s="27"/>
      <c r="Q287" s="26"/>
      <c r="R287" s="30"/>
      <c r="S287" s="31"/>
    </row>
    <row r="288" spans="4:19" s="4" customFormat="1" ht="19.7" customHeight="1">
      <c r="D288" s="27"/>
      <c r="E288" s="27"/>
      <c r="F288" s="27"/>
      <c r="G288" s="47"/>
      <c r="H288" s="557"/>
      <c r="I288" s="26"/>
      <c r="J288" s="63"/>
      <c r="K288" s="29"/>
      <c r="L288" s="47"/>
      <c r="M288" s="26"/>
      <c r="N288" s="26"/>
      <c r="O288" s="30"/>
      <c r="P288" s="27"/>
      <c r="Q288" s="26"/>
      <c r="R288" s="30"/>
      <c r="S288" s="31"/>
    </row>
    <row r="289" spans="4:19" s="4" customFormat="1" ht="19.7" customHeight="1">
      <c r="D289" s="27"/>
      <c r="E289" s="27"/>
      <c r="F289" s="27"/>
      <c r="G289" s="47"/>
      <c r="H289" s="557"/>
      <c r="I289" s="26"/>
      <c r="J289" s="63"/>
      <c r="K289" s="29"/>
      <c r="L289" s="47"/>
      <c r="M289" s="26"/>
      <c r="N289" s="26"/>
      <c r="O289" s="30"/>
      <c r="P289" s="27"/>
      <c r="Q289" s="26"/>
      <c r="R289" s="30"/>
      <c r="S289" s="31"/>
    </row>
    <row r="290" spans="4:19" s="4" customFormat="1" ht="19.7" customHeight="1">
      <c r="D290" s="27"/>
      <c r="E290" s="27"/>
      <c r="F290" s="27"/>
      <c r="G290" s="47"/>
      <c r="H290" s="557"/>
      <c r="I290" s="26"/>
      <c r="J290" s="63"/>
      <c r="K290" s="29"/>
      <c r="L290" s="47"/>
      <c r="M290" s="26"/>
      <c r="N290" s="26"/>
      <c r="O290" s="30"/>
      <c r="P290" s="27"/>
      <c r="Q290" s="26"/>
      <c r="R290" s="30"/>
      <c r="S290" s="31"/>
    </row>
    <row r="291" spans="4:19" s="4" customFormat="1" ht="19.7" customHeight="1">
      <c r="D291" s="27"/>
      <c r="E291" s="27"/>
      <c r="F291" s="27"/>
      <c r="G291" s="47"/>
      <c r="H291" s="557"/>
      <c r="I291" s="26"/>
      <c r="J291" s="63"/>
      <c r="K291" s="29"/>
      <c r="L291" s="47"/>
      <c r="M291" s="26"/>
      <c r="N291" s="26"/>
      <c r="O291" s="30"/>
      <c r="P291" s="27"/>
      <c r="Q291" s="26"/>
      <c r="R291" s="30"/>
      <c r="S291" s="31"/>
    </row>
    <row r="292" spans="4:19" s="4" customFormat="1" ht="19.7" customHeight="1">
      <c r="D292" s="27"/>
      <c r="E292" s="27"/>
      <c r="F292" s="27"/>
      <c r="G292" s="47"/>
      <c r="H292" s="557"/>
      <c r="I292" s="26"/>
      <c r="J292" s="63"/>
      <c r="K292" s="29"/>
      <c r="L292" s="47"/>
      <c r="M292" s="26"/>
      <c r="N292" s="26"/>
      <c r="O292" s="30"/>
      <c r="P292" s="27"/>
      <c r="Q292" s="26"/>
      <c r="R292" s="30"/>
      <c r="S292" s="31"/>
    </row>
    <row r="293" spans="4:19" s="4" customFormat="1" ht="19.7" customHeight="1">
      <c r="D293" s="27"/>
      <c r="E293" s="27"/>
      <c r="F293" s="27"/>
      <c r="G293" s="47"/>
      <c r="H293" s="557"/>
      <c r="I293" s="26"/>
      <c r="J293" s="63"/>
      <c r="K293" s="29"/>
      <c r="L293" s="47"/>
      <c r="M293" s="26"/>
      <c r="N293" s="26"/>
      <c r="O293" s="30"/>
      <c r="P293" s="27"/>
      <c r="Q293" s="26"/>
      <c r="R293" s="30"/>
      <c r="S293" s="31"/>
    </row>
    <row r="294" spans="4:19" s="4" customFormat="1" ht="19.7" customHeight="1">
      <c r="D294" s="27"/>
      <c r="E294" s="27"/>
      <c r="F294" s="27"/>
      <c r="G294" s="47"/>
      <c r="H294" s="557"/>
      <c r="I294" s="26"/>
      <c r="J294" s="63"/>
      <c r="K294" s="29"/>
      <c r="L294" s="47"/>
      <c r="M294" s="26"/>
      <c r="N294" s="26"/>
      <c r="O294" s="30"/>
      <c r="P294" s="27"/>
      <c r="Q294" s="26"/>
      <c r="R294" s="30"/>
      <c r="S294" s="31"/>
    </row>
    <row r="295" spans="4:19" s="4" customFormat="1" ht="19.7" customHeight="1">
      <c r="D295" s="27"/>
      <c r="E295" s="27"/>
      <c r="F295" s="27"/>
      <c r="G295" s="47"/>
      <c r="H295" s="557"/>
      <c r="I295" s="26"/>
      <c r="J295" s="63"/>
      <c r="K295" s="29"/>
      <c r="L295" s="47"/>
      <c r="M295" s="26"/>
      <c r="N295" s="26"/>
      <c r="O295" s="30"/>
      <c r="P295" s="27"/>
      <c r="Q295" s="26"/>
      <c r="R295" s="30"/>
      <c r="S295" s="31"/>
    </row>
    <row r="296" spans="4:19" s="4" customFormat="1" ht="19.7" customHeight="1">
      <c r="D296" s="27"/>
      <c r="E296" s="27"/>
      <c r="F296" s="27"/>
      <c r="G296" s="47"/>
      <c r="H296" s="557"/>
      <c r="I296" s="26"/>
      <c r="J296" s="63"/>
      <c r="K296" s="29"/>
      <c r="L296" s="47"/>
      <c r="M296" s="26"/>
      <c r="N296" s="26"/>
      <c r="O296" s="30"/>
      <c r="P296" s="27"/>
      <c r="Q296" s="26"/>
      <c r="R296" s="30"/>
      <c r="S296" s="31"/>
    </row>
    <row r="297" spans="4:19" s="4" customFormat="1" ht="19.7" customHeight="1">
      <c r="D297" s="27"/>
      <c r="E297" s="27"/>
      <c r="F297" s="27"/>
      <c r="G297" s="47"/>
      <c r="H297" s="557"/>
      <c r="I297" s="26"/>
      <c r="J297" s="63"/>
      <c r="K297" s="29"/>
      <c r="L297" s="47"/>
      <c r="M297" s="26"/>
      <c r="N297" s="26"/>
      <c r="O297" s="30"/>
      <c r="P297" s="27"/>
      <c r="Q297" s="26"/>
      <c r="R297" s="30"/>
      <c r="S297" s="31"/>
    </row>
    <row r="298" spans="4:19" s="4" customFormat="1" ht="19.7" customHeight="1">
      <c r="D298" s="27"/>
      <c r="E298" s="27"/>
      <c r="F298" s="27"/>
      <c r="G298" s="47"/>
      <c r="H298" s="557"/>
      <c r="I298" s="26"/>
      <c r="J298" s="63"/>
      <c r="K298" s="29"/>
      <c r="L298" s="47"/>
      <c r="M298" s="26"/>
      <c r="N298" s="26"/>
      <c r="O298" s="30"/>
      <c r="P298" s="27"/>
      <c r="Q298" s="26"/>
      <c r="R298" s="30"/>
      <c r="S298" s="31"/>
    </row>
    <row r="299" spans="4:19" s="4" customFormat="1" ht="19.7" customHeight="1">
      <c r="D299" s="27"/>
      <c r="E299" s="27"/>
      <c r="F299" s="27"/>
      <c r="G299" s="47"/>
      <c r="H299" s="557"/>
      <c r="I299" s="26"/>
      <c r="J299" s="63"/>
      <c r="K299" s="29"/>
      <c r="L299" s="47"/>
      <c r="M299" s="26"/>
      <c r="N299" s="26"/>
      <c r="O299" s="30"/>
      <c r="P299" s="27"/>
      <c r="Q299" s="26"/>
      <c r="R299" s="30"/>
      <c r="S299" s="31"/>
    </row>
    <row r="300" spans="4:19" s="4" customFormat="1" ht="19.7" customHeight="1">
      <c r="D300" s="27"/>
      <c r="E300" s="27"/>
      <c r="F300" s="27"/>
      <c r="G300" s="47"/>
      <c r="H300" s="557"/>
      <c r="I300" s="26"/>
      <c r="J300" s="63"/>
      <c r="K300" s="29"/>
      <c r="L300" s="47"/>
      <c r="M300" s="26"/>
      <c r="N300" s="26"/>
      <c r="O300" s="30"/>
      <c r="P300" s="27"/>
      <c r="Q300" s="26"/>
      <c r="R300" s="30"/>
      <c r="S300" s="31"/>
    </row>
    <row r="301" spans="4:19" s="4" customFormat="1" ht="19.7" customHeight="1">
      <c r="D301" s="27"/>
      <c r="E301" s="27"/>
      <c r="F301" s="27"/>
      <c r="G301" s="47"/>
      <c r="H301" s="557"/>
      <c r="I301" s="26"/>
      <c r="J301" s="63"/>
      <c r="K301" s="29"/>
      <c r="L301" s="47"/>
      <c r="M301" s="26"/>
      <c r="N301" s="26"/>
      <c r="O301" s="30"/>
      <c r="P301" s="27"/>
      <c r="Q301" s="26"/>
      <c r="R301" s="30"/>
      <c r="S301" s="31"/>
    </row>
    <row r="302" spans="4:19" s="4" customFormat="1" ht="19.7" customHeight="1">
      <c r="D302" s="27"/>
      <c r="E302" s="27"/>
      <c r="F302" s="27"/>
      <c r="G302" s="47"/>
      <c r="H302" s="557"/>
      <c r="I302" s="26"/>
      <c r="J302" s="63"/>
      <c r="K302" s="29"/>
      <c r="L302" s="47"/>
      <c r="M302" s="26"/>
      <c r="N302" s="26"/>
      <c r="O302" s="30"/>
      <c r="P302" s="27"/>
      <c r="Q302" s="26"/>
      <c r="R302" s="30"/>
      <c r="S302" s="31"/>
    </row>
    <row r="303" spans="4:19" s="4" customFormat="1" ht="19.7" customHeight="1">
      <c r="D303" s="27"/>
      <c r="E303" s="27"/>
      <c r="F303" s="27"/>
      <c r="G303" s="47"/>
      <c r="H303" s="557"/>
      <c r="I303" s="26"/>
      <c r="J303" s="63"/>
      <c r="K303" s="29"/>
      <c r="L303" s="47"/>
      <c r="M303" s="26"/>
      <c r="N303" s="26"/>
      <c r="O303" s="30"/>
      <c r="P303" s="27"/>
      <c r="Q303" s="26"/>
      <c r="R303" s="30"/>
      <c r="S303" s="31"/>
    </row>
    <row r="304" spans="4:19" s="4" customFormat="1" ht="19.7" customHeight="1">
      <c r="D304" s="27"/>
      <c r="E304" s="27"/>
      <c r="F304" s="27"/>
      <c r="G304" s="47"/>
      <c r="H304" s="557"/>
      <c r="I304" s="26"/>
      <c r="J304" s="63"/>
      <c r="K304" s="29"/>
      <c r="L304" s="47"/>
      <c r="M304" s="26"/>
      <c r="N304" s="26"/>
      <c r="O304" s="30"/>
      <c r="P304" s="27"/>
      <c r="Q304" s="26"/>
      <c r="R304" s="30"/>
      <c r="S304" s="31"/>
    </row>
    <row r="305" spans="4:19" s="4" customFormat="1" ht="19.7" customHeight="1">
      <c r="D305" s="27"/>
      <c r="E305" s="27"/>
      <c r="F305" s="27"/>
      <c r="G305" s="47"/>
      <c r="H305" s="557"/>
      <c r="I305" s="26"/>
      <c r="J305" s="63"/>
      <c r="K305" s="29"/>
      <c r="L305" s="47"/>
      <c r="M305" s="26"/>
      <c r="N305" s="26"/>
      <c r="O305" s="30"/>
      <c r="P305" s="27"/>
      <c r="Q305" s="26"/>
      <c r="R305" s="30"/>
      <c r="S305" s="31"/>
    </row>
    <row r="306" spans="4:19" s="4" customFormat="1" ht="19.7" customHeight="1">
      <c r="D306" s="27"/>
      <c r="E306" s="27"/>
      <c r="F306" s="27"/>
      <c r="G306" s="47"/>
      <c r="H306" s="557"/>
      <c r="I306" s="26"/>
      <c r="J306" s="63"/>
      <c r="K306" s="29"/>
      <c r="L306" s="47"/>
      <c r="M306" s="26"/>
      <c r="N306" s="26"/>
      <c r="O306" s="30"/>
      <c r="P306" s="27"/>
      <c r="Q306" s="26"/>
      <c r="R306" s="30"/>
      <c r="S306" s="31"/>
    </row>
    <row r="307" spans="4:19" s="4" customFormat="1" ht="19.7" customHeight="1">
      <c r="D307" s="27"/>
      <c r="E307" s="27"/>
      <c r="F307" s="27"/>
      <c r="G307" s="47"/>
      <c r="H307" s="557"/>
      <c r="I307" s="26"/>
      <c r="J307" s="63"/>
      <c r="K307" s="29"/>
      <c r="L307" s="47"/>
      <c r="M307" s="26"/>
      <c r="N307" s="26"/>
      <c r="O307" s="30"/>
      <c r="P307" s="27"/>
      <c r="Q307" s="26"/>
      <c r="R307" s="30"/>
      <c r="S307" s="31"/>
    </row>
    <row r="308" spans="4:19" s="4" customFormat="1" ht="19.7" customHeight="1">
      <c r="D308" s="27"/>
      <c r="E308" s="27"/>
      <c r="F308" s="27"/>
      <c r="G308" s="47"/>
      <c r="H308" s="557"/>
      <c r="I308" s="26"/>
      <c r="J308" s="63"/>
      <c r="K308" s="29"/>
      <c r="L308" s="47"/>
      <c r="M308" s="26"/>
      <c r="N308" s="26"/>
      <c r="O308" s="30"/>
      <c r="P308" s="27"/>
      <c r="Q308" s="26"/>
      <c r="R308" s="30"/>
      <c r="S308" s="31"/>
    </row>
    <row r="309" spans="4:19" s="4" customFormat="1" ht="19.7" customHeight="1">
      <c r="D309" s="27"/>
      <c r="E309" s="27"/>
      <c r="F309" s="27"/>
      <c r="G309" s="47"/>
      <c r="H309" s="557"/>
      <c r="I309" s="26"/>
      <c r="J309" s="63"/>
      <c r="K309" s="29"/>
      <c r="L309" s="47"/>
      <c r="M309" s="26"/>
      <c r="N309" s="26"/>
      <c r="O309" s="30"/>
      <c r="P309" s="27"/>
      <c r="Q309" s="26"/>
      <c r="R309" s="30"/>
      <c r="S309" s="31"/>
    </row>
    <row r="310" spans="4:19" s="4" customFormat="1" ht="19.7" customHeight="1">
      <c r="D310" s="27"/>
      <c r="E310" s="27"/>
      <c r="F310" s="27"/>
      <c r="G310" s="47"/>
      <c r="H310" s="557"/>
      <c r="I310" s="26"/>
      <c r="J310" s="63"/>
      <c r="K310" s="29"/>
      <c r="L310" s="47"/>
      <c r="M310" s="26"/>
      <c r="N310" s="26"/>
      <c r="O310" s="30"/>
      <c r="P310" s="27"/>
      <c r="Q310" s="26"/>
      <c r="R310" s="30"/>
      <c r="S310" s="31"/>
    </row>
    <row r="311" spans="4:19" s="4" customFormat="1" ht="19.7" customHeight="1">
      <c r="D311" s="27"/>
      <c r="E311" s="27"/>
      <c r="F311" s="27"/>
      <c r="G311" s="47"/>
      <c r="H311" s="557"/>
      <c r="I311" s="26"/>
      <c r="J311" s="63"/>
      <c r="K311" s="29"/>
      <c r="L311" s="47"/>
      <c r="M311" s="26"/>
      <c r="N311" s="26"/>
      <c r="O311" s="30"/>
      <c r="P311" s="27"/>
      <c r="Q311" s="26"/>
      <c r="R311" s="30"/>
      <c r="S311" s="31"/>
    </row>
    <row r="312" spans="4:19" s="4" customFormat="1" ht="19.7" customHeight="1">
      <c r="D312" s="27"/>
      <c r="E312" s="27"/>
      <c r="F312" s="27"/>
      <c r="G312" s="47"/>
      <c r="H312" s="557"/>
      <c r="I312" s="26"/>
      <c r="J312" s="63"/>
      <c r="K312" s="29"/>
      <c r="L312" s="47"/>
      <c r="M312" s="26"/>
      <c r="N312" s="26"/>
      <c r="O312" s="30"/>
      <c r="P312" s="27"/>
      <c r="Q312" s="26"/>
      <c r="R312" s="30"/>
      <c r="S312" s="31"/>
    </row>
    <row r="313" spans="4:19" s="4" customFormat="1" ht="19.7" customHeight="1">
      <c r="D313" s="27"/>
      <c r="E313" s="27"/>
      <c r="F313" s="27"/>
      <c r="G313" s="47"/>
      <c r="H313" s="557"/>
      <c r="I313" s="26"/>
      <c r="J313" s="63"/>
      <c r="K313" s="29"/>
      <c r="L313" s="47"/>
      <c r="M313" s="26"/>
      <c r="N313" s="26"/>
      <c r="O313" s="30"/>
      <c r="P313" s="27"/>
      <c r="Q313" s="26"/>
      <c r="R313" s="30"/>
      <c r="S313" s="31"/>
    </row>
    <row r="314" spans="4:19" s="4" customFormat="1" ht="19.7" customHeight="1">
      <c r="D314" s="27"/>
      <c r="E314" s="27"/>
      <c r="F314" s="27"/>
      <c r="G314" s="47"/>
      <c r="H314" s="557"/>
      <c r="I314" s="26"/>
      <c r="J314" s="63"/>
      <c r="K314" s="29"/>
      <c r="L314" s="47"/>
      <c r="M314" s="26"/>
      <c r="N314" s="26"/>
      <c r="O314" s="30"/>
      <c r="P314" s="27"/>
      <c r="Q314" s="26"/>
      <c r="R314" s="30"/>
      <c r="S314" s="31"/>
    </row>
    <row r="315" spans="4:19" s="4" customFormat="1" ht="19.7" customHeight="1">
      <c r="D315" s="27"/>
      <c r="E315" s="27"/>
      <c r="F315" s="27"/>
      <c r="G315" s="47"/>
      <c r="H315" s="557"/>
      <c r="I315" s="26"/>
      <c r="J315" s="63"/>
      <c r="K315" s="29"/>
      <c r="L315" s="47"/>
      <c r="M315" s="26"/>
      <c r="N315" s="26"/>
      <c r="O315" s="30"/>
      <c r="P315" s="27"/>
      <c r="Q315" s="26"/>
      <c r="R315" s="30"/>
      <c r="S315" s="31"/>
    </row>
    <row r="316" spans="4:19" s="4" customFormat="1" ht="19.7" customHeight="1">
      <c r="D316" s="27"/>
      <c r="E316" s="27"/>
      <c r="F316" s="27"/>
      <c r="G316" s="47"/>
      <c r="H316" s="557"/>
      <c r="I316" s="26"/>
      <c r="J316" s="63"/>
      <c r="K316" s="29"/>
      <c r="L316" s="47"/>
      <c r="M316" s="26"/>
      <c r="N316" s="26"/>
      <c r="O316" s="30"/>
      <c r="P316" s="27"/>
      <c r="Q316" s="26"/>
      <c r="R316" s="30"/>
      <c r="S316" s="31"/>
    </row>
    <row r="317" spans="4:19" s="4" customFormat="1" ht="19.7" customHeight="1">
      <c r="D317" s="27"/>
      <c r="E317" s="27"/>
      <c r="F317" s="27"/>
      <c r="G317" s="47"/>
      <c r="H317" s="557"/>
      <c r="I317" s="26"/>
      <c r="J317" s="63"/>
      <c r="K317" s="29"/>
      <c r="L317" s="47"/>
      <c r="M317" s="26"/>
      <c r="N317" s="26"/>
      <c r="O317" s="30"/>
      <c r="P317" s="27"/>
      <c r="Q317" s="26"/>
      <c r="R317" s="30"/>
      <c r="S317" s="31"/>
    </row>
    <row r="318" spans="4:19" s="4" customFormat="1" ht="19.7" customHeight="1">
      <c r="D318" s="27"/>
      <c r="E318" s="27"/>
      <c r="F318" s="27"/>
      <c r="G318" s="47"/>
      <c r="H318" s="557"/>
      <c r="I318" s="26"/>
      <c r="J318" s="63"/>
      <c r="K318" s="29"/>
      <c r="L318" s="47"/>
      <c r="M318" s="26"/>
      <c r="N318" s="26"/>
      <c r="O318" s="30"/>
      <c r="P318" s="27"/>
      <c r="Q318" s="26"/>
      <c r="R318" s="30"/>
      <c r="S318" s="31"/>
    </row>
    <row r="319" spans="4:19" s="4" customFormat="1" ht="19.7" customHeight="1">
      <c r="D319" s="27"/>
      <c r="E319" s="27"/>
      <c r="F319" s="27"/>
      <c r="G319" s="47"/>
      <c r="H319" s="557"/>
      <c r="I319" s="26"/>
      <c r="J319" s="63"/>
      <c r="K319" s="29"/>
      <c r="L319" s="47"/>
      <c r="M319" s="26"/>
      <c r="N319" s="26"/>
      <c r="O319" s="30"/>
      <c r="P319" s="27"/>
      <c r="Q319" s="26"/>
      <c r="R319" s="30"/>
      <c r="S319" s="31"/>
    </row>
    <row r="320" spans="4:19" s="4" customFormat="1" ht="19.7" customHeight="1">
      <c r="D320" s="27"/>
      <c r="E320" s="27"/>
      <c r="F320" s="27"/>
      <c r="G320" s="47"/>
      <c r="H320" s="557"/>
      <c r="I320" s="26"/>
      <c r="J320" s="63"/>
      <c r="K320" s="29"/>
      <c r="L320" s="47"/>
      <c r="M320" s="26"/>
      <c r="N320" s="26"/>
      <c r="O320" s="30"/>
      <c r="P320" s="27"/>
      <c r="Q320" s="26"/>
      <c r="R320" s="30"/>
      <c r="S320" s="31"/>
    </row>
    <row r="321" spans="4:19" s="4" customFormat="1" ht="19.7" customHeight="1">
      <c r="D321" s="27"/>
      <c r="E321" s="27"/>
      <c r="F321" s="27"/>
      <c r="G321" s="47"/>
      <c r="H321" s="557"/>
      <c r="I321" s="26"/>
      <c r="J321" s="63"/>
      <c r="K321" s="29"/>
      <c r="L321" s="47"/>
      <c r="M321" s="26"/>
      <c r="N321" s="26"/>
      <c r="O321" s="30"/>
      <c r="P321" s="27"/>
      <c r="Q321" s="26"/>
      <c r="R321" s="30"/>
      <c r="S321" s="31"/>
    </row>
    <row r="322" spans="4:19" s="4" customFormat="1" ht="19.7" customHeight="1">
      <c r="D322" s="27"/>
      <c r="E322" s="27"/>
      <c r="F322" s="27"/>
      <c r="G322" s="47"/>
      <c r="H322" s="557"/>
      <c r="I322" s="26"/>
      <c r="J322" s="63"/>
      <c r="K322" s="29"/>
      <c r="L322" s="47"/>
      <c r="M322" s="26"/>
      <c r="N322" s="26"/>
      <c r="O322" s="30"/>
      <c r="P322" s="27"/>
      <c r="Q322" s="26"/>
      <c r="R322" s="30"/>
      <c r="S322" s="31"/>
    </row>
    <row r="323" spans="4:19" s="4" customFormat="1" ht="19.7" customHeight="1">
      <c r="D323" s="27"/>
      <c r="E323" s="27"/>
      <c r="F323" s="27"/>
      <c r="G323" s="47"/>
      <c r="H323" s="557"/>
      <c r="I323" s="26"/>
      <c r="J323" s="63"/>
      <c r="K323" s="29"/>
      <c r="L323" s="47"/>
      <c r="M323" s="26"/>
      <c r="N323" s="26"/>
      <c r="O323" s="30"/>
      <c r="P323" s="27"/>
      <c r="Q323" s="26"/>
      <c r="R323" s="30"/>
      <c r="S323" s="31"/>
    </row>
    <row r="324" spans="4:19" s="4" customFormat="1" ht="19.7" customHeight="1">
      <c r="D324" s="27"/>
      <c r="E324" s="27"/>
      <c r="F324" s="27"/>
      <c r="G324" s="47"/>
      <c r="H324" s="557"/>
      <c r="I324" s="26"/>
      <c r="J324" s="63"/>
      <c r="K324" s="29"/>
      <c r="L324" s="47"/>
      <c r="M324" s="26"/>
      <c r="N324" s="26"/>
      <c r="O324" s="30"/>
      <c r="P324" s="27"/>
      <c r="Q324" s="26"/>
      <c r="R324" s="30"/>
      <c r="S324" s="31"/>
    </row>
    <row r="325" spans="4:19" s="4" customFormat="1" ht="19.7" customHeight="1">
      <c r="D325" s="27"/>
      <c r="E325" s="27"/>
      <c r="F325" s="27"/>
      <c r="G325" s="47"/>
      <c r="H325" s="557"/>
      <c r="I325" s="26"/>
      <c r="J325" s="63"/>
      <c r="K325" s="29"/>
      <c r="L325" s="47"/>
      <c r="M325" s="26"/>
      <c r="N325" s="26"/>
      <c r="O325" s="30"/>
      <c r="P325" s="27"/>
      <c r="Q325" s="26"/>
      <c r="R325" s="30"/>
      <c r="S325" s="31"/>
    </row>
    <row r="326" spans="4:19" s="4" customFormat="1" ht="19.7" customHeight="1">
      <c r="D326" s="27"/>
      <c r="E326" s="27"/>
      <c r="F326" s="27"/>
      <c r="G326" s="47"/>
      <c r="H326" s="557"/>
      <c r="I326" s="26"/>
      <c r="J326" s="63"/>
      <c r="K326" s="29"/>
      <c r="L326" s="47"/>
      <c r="M326" s="26"/>
      <c r="N326" s="26"/>
      <c r="O326" s="30"/>
      <c r="P326" s="27"/>
      <c r="Q326" s="26"/>
      <c r="R326" s="30"/>
      <c r="S326" s="31"/>
    </row>
    <row r="327" spans="4:19" s="4" customFormat="1" ht="19.7" customHeight="1">
      <c r="D327" s="27"/>
      <c r="E327" s="27"/>
      <c r="F327" s="27"/>
      <c r="G327" s="47"/>
      <c r="H327" s="557"/>
      <c r="I327" s="26"/>
      <c r="J327" s="63"/>
      <c r="K327" s="29"/>
      <c r="L327" s="47"/>
      <c r="M327" s="26"/>
      <c r="N327" s="26"/>
      <c r="O327" s="30"/>
      <c r="P327" s="27"/>
      <c r="Q327" s="26"/>
      <c r="R327" s="30"/>
      <c r="S327" s="31"/>
    </row>
    <row r="328" spans="4:19" s="4" customFormat="1" ht="19.7" customHeight="1">
      <c r="D328" s="27"/>
      <c r="E328" s="27"/>
      <c r="F328" s="27"/>
      <c r="G328" s="47"/>
      <c r="H328" s="557"/>
      <c r="I328" s="26"/>
      <c r="J328" s="63"/>
      <c r="K328" s="29"/>
      <c r="L328" s="47"/>
      <c r="M328" s="26"/>
      <c r="N328" s="26"/>
      <c r="O328" s="30"/>
      <c r="P328" s="27"/>
      <c r="Q328" s="26"/>
      <c r="R328" s="30"/>
      <c r="S328" s="31"/>
    </row>
    <row r="329" spans="4:19" s="4" customFormat="1" ht="19.7" customHeight="1">
      <c r="D329" s="27"/>
      <c r="E329" s="27"/>
      <c r="F329" s="27"/>
      <c r="G329" s="47"/>
      <c r="H329" s="557"/>
      <c r="I329" s="26"/>
      <c r="J329" s="63"/>
      <c r="K329" s="29"/>
      <c r="L329" s="47"/>
      <c r="M329" s="26"/>
      <c r="N329" s="26"/>
      <c r="O329" s="30"/>
      <c r="P329" s="27"/>
      <c r="Q329" s="26"/>
      <c r="R329" s="30"/>
      <c r="S329" s="31"/>
    </row>
    <row r="330" spans="4:19" s="4" customFormat="1" ht="19.7" customHeight="1">
      <c r="D330" s="27"/>
      <c r="E330" s="27"/>
      <c r="F330" s="27"/>
      <c r="G330" s="47"/>
      <c r="H330" s="557"/>
      <c r="I330" s="26"/>
      <c r="J330" s="63"/>
      <c r="K330" s="29"/>
      <c r="L330" s="47"/>
      <c r="M330" s="26"/>
      <c r="N330" s="26"/>
      <c r="O330" s="30"/>
      <c r="P330" s="27"/>
      <c r="Q330" s="26"/>
      <c r="R330" s="30"/>
      <c r="S330" s="31"/>
    </row>
    <row r="331" spans="4:19" s="4" customFormat="1" ht="19.7" customHeight="1">
      <c r="D331" s="27"/>
      <c r="E331" s="27"/>
      <c r="F331" s="27"/>
      <c r="G331" s="47"/>
      <c r="H331" s="557"/>
      <c r="I331" s="26"/>
      <c r="J331" s="63"/>
      <c r="K331" s="29"/>
      <c r="L331" s="47"/>
      <c r="M331" s="26"/>
      <c r="N331" s="26"/>
      <c r="O331" s="30"/>
      <c r="P331" s="27"/>
      <c r="Q331" s="26"/>
      <c r="R331" s="30"/>
      <c r="S331" s="31"/>
    </row>
    <row r="332" spans="4:19" s="4" customFormat="1" ht="19.7" customHeight="1">
      <c r="D332" s="27"/>
      <c r="E332" s="27"/>
      <c r="F332" s="27"/>
      <c r="G332" s="47"/>
      <c r="H332" s="557"/>
      <c r="I332" s="26"/>
      <c r="J332" s="63"/>
      <c r="K332" s="29"/>
      <c r="L332" s="47"/>
      <c r="M332" s="26"/>
      <c r="N332" s="26"/>
      <c r="O332" s="30"/>
      <c r="P332" s="27"/>
      <c r="Q332" s="26"/>
      <c r="R332" s="30"/>
      <c r="S332" s="31"/>
    </row>
    <row r="333" spans="4:19" s="4" customFormat="1" ht="19.7" customHeight="1">
      <c r="D333" s="27"/>
      <c r="E333" s="27"/>
      <c r="F333" s="27"/>
      <c r="G333" s="47"/>
      <c r="H333" s="557"/>
      <c r="I333" s="26"/>
      <c r="J333" s="63"/>
      <c r="K333" s="29"/>
      <c r="L333" s="47"/>
      <c r="M333" s="26"/>
      <c r="N333" s="26"/>
      <c r="O333" s="30"/>
      <c r="P333" s="27"/>
      <c r="Q333" s="26"/>
      <c r="R333" s="30"/>
      <c r="S333" s="31"/>
    </row>
    <row r="334" spans="4:19" s="4" customFormat="1" ht="19.7" customHeight="1">
      <c r="D334" s="27"/>
      <c r="E334" s="27"/>
      <c r="F334" s="27"/>
      <c r="G334" s="47"/>
      <c r="H334" s="557"/>
      <c r="I334" s="26"/>
      <c r="J334" s="63"/>
      <c r="K334" s="29"/>
      <c r="L334" s="47"/>
      <c r="M334" s="26"/>
      <c r="N334" s="26"/>
      <c r="O334" s="30"/>
      <c r="P334" s="27"/>
      <c r="Q334" s="26"/>
      <c r="R334" s="30"/>
      <c r="S334" s="31"/>
    </row>
    <row r="335" spans="4:19" s="4" customFormat="1" ht="19.7" customHeight="1">
      <c r="D335" s="27"/>
      <c r="E335" s="27"/>
      <c r="F335" s="27"/>
      <c r="G335" s="47"/>
      <c r="H335" s="557"/>
      <c r="I335" s="26"/>
      <c r="J335" s="63"/>
      <c r="K335" s="29"/>
      <c r="L335" s="47"/>
      <c r="M335" s="26"/>
      <c r="N335" s="26"/>
      <c r="O335" s="30"/>
      <c r="P335" s="27"/>
      <c r="Q335" s="26"/>
      <c r="R335" s="30"/>
      <c r="S335" s="31"/>
    </row>
    <row r="336" spans="4:19" s="4" customFormat="1" ht="19.7" customHeight="1">
      <c r="D336" s="27"/>
      <c r="E336" s="27"/>
      <c r="F336" s="27"/>
      <c r="G336" s="47"/>
      <c r="H336" s="557"/>
      <c r="I336" s="26"/>
      <c r="J336" s="63"/>
      <c r="K336" s="29"/>
      <c r="L336" s="47"/>
      <c r="M336" s="26"/>
      <c r="N336" s="26"/>
      <c r="O336" s="30"/>
      <c r="P336" s="27"/>
      <c r="Q336" s="26"/>
      <c r="R336" s="30"/>
      <c r="S336" s="31"/>
    </row>
    <row r="337" spans="4:19" s="4" customFormat="1" ht="19.7" customHeight="1">
      <c r="D337" s="27"/>
      <c r="E337" s="27"/>
      <c r="F337" s="27"/>
      <c r="G337" s="47"/>
      <c r="H337" s="557"/>
      <c r="I337" s="26"/>
      <c r="J337" s="63"/>
      <c r="K337" s="29"/>
      <c r="L337" s="47"/>
      <c r="M337" s="26"/>
      <c r="N337" s="26"/>
      <c r="O337" s="30"/>
      <c r="P337" s="27"/>
      <c r="Q337" s="26"/>
      <c r="R337" s="30"/>
      <c r="S337" s="31"/>
    </row>
    <row r="338" spans="4:19" s="4" customFormat="1" ht="19.7" customHeight="1">
      <c r="D338" s="27"/>
      <c r="E338" s="27"/>
      <c r="F338" s="27"/>
      <c r="G338" s="47"/>
      <c r="H338" s="557"/>
      <c r="I338" s="26"/>
      <c r="J338" s="63"/>
      <c r="K338" s="29"/>
      <c r="L338" s="47"/>
      <c r="M338" s="26"/>
      <c r="N338" s="26"/>
      <c r="O338" s="30"/>
      <c r="P338" s="27"/>
      <c r="Q338" s="26"/>
      <c r="R338" s="30"/>
      <c r="S338" s="31"/>
    </row>
    <row r="339" spans="4:19" s="4" customFormat="1" ht="19.7" customHeight="1">
      <c r="D339" s="27"/>
      <c r="E339" s="27"/>
      <c r="F339" s="27"/>
      <c r="G339" s="47"/>
      <c r="H339" s="557"/>
      <c r="I339" s="26"/>
      <c r="J339" s="63"/>
      <c r="K339" s="29"/>
      <c r="L339" s="47"/>
      <c r="M339" s="26"/>
      <c r="N339" s="26"/>
      <c r="O339" s="30"/>
      <c r="P339" s="27"/>
      <c r="Q339" s="26"/>
      <c r="R339" s="30"/>
      <c r="S339" s="31"/>
    </row>
    <row r="340" spans="4:19" s="4" customFormat="1" ht="19.7" customHeight="1">
      <c r="D340" s="27"/>
      <c r="E340" s="27"/>
      <c r="F340" s="27"/>
      <c r="G340" s="47"/>
      <c r="H340" s="557"/>
      <c r="I340" s="26"/>
      <c r="J340" s="63"/>
      <c r="K340" s="29"/>
      <c r="L340" s="47"/>
      <c r="M340" s="26"/>
      <c r="N340" s="26"/>
      <c r="O340" s="30"/>
      <c r="P340" s="27"/>
      <c r="Q340" s="26"/>
      <c r="R340" s="30"/>
      <c r="S340" s="31"/>
    </row>
    <row r="341" spans="4:19" s="4" customFormat="1" ht="19.7" customHeight="1">
      <c r="D341" s="27"/>
      <c r="E341" s="27"/>
      <c r="F341" s="27"/>
      <c r="G341" s="47"/>
      <c r="H341" s="557"/>
      <c r="I341" s="26"/>
      <c r="J341" s="63"/>
      <c r="K341" s="29"/>
      <c r="L341" s="47"/>
      <c r="M341" s="26"/>
      <c r="N341" s="26"/>
      <c r="O341" s="30"/>
      <c r="P341" s="27"/>
      <c r="Q341" s="26"/>
      <c r="R341" s="30"/>
      <c r="S341" s="31"/>
    </row>
    <row r="342" spans="4:19" s="4" customFormat="1" ht="19.7" customHeight="1">
      <c r="D342" s="27"/>
      <c r="E342" s="27"/>
      <c r="F342" s="27"/>
      <c r="G342" s="47"/>
      <c r="H342" s="557"/>
      <c r="I342" s="26"/>
      <c r="J342" s="63"/>
      <c r="K342" s="29"/>
      <c r="L342" s="47"/>
      <c r="M342" s="26"/>
      <c r="N342" s="26"/>
      <c r="O342" s="30"/>
      <c r="P342" s="27"/>
      <c r="Q342" s="26"/>
      <c r="R342" s="30"/>
      <c r="S342" s="31"/>
    </row>
    <row r="343" spans="4:19" s="4" customFormat="1" ht="19.7" customHeight="1">
      <c r="D343" s="27"/>
      <c r="E343" s="27"/>
      <c r="F343" s="27"/>
      <c r="G343" s="47"/>
      <c r="H343" s="557"/>
      <c r="I343" s="26"/>
      <c r="J343" s="63"/>
      <c r="K343" s="29"/>
      <c r="L343" s="47"/>
      <c r="M343" s="26"/>
      <c r="N343" s="26"/>
      <c r="O343" s="30"/>
      <c r="P343" s="27"/>
      <c r="Q343" s="26"/>
      <c r="R343" s="30"/>
      <c r="S343" s="31"/>
    </row>
    <row r="344" spans="4:19" s="4" customFormat="1" ht="19.7" customHeight="1">
      <c r="D344" s="27"/>
      <c r="E344" s="27"/>
      <c r="F344" s="27"/>
      <c r="G344" s="47"/>
      <c r="H344" s="557"/>
      <c r="I344" s="26"/>
      <c r="J344" s="63"/>
      <c r="K344" s="29"/>
      <c r="L344" s="47"/>
      <c r="M344" s="26"/>
      <c r="N344" s="26"/>
      <c r="O344" s="30"/>
      <c r="P344" s="27"/>
      <c r="Q344" s="26"/>
      <c r="R344" s="30"/>
      <c r="S344" s="31"/>
    </row>
    <row r="345" spans="4:19" s="4" customFormat="1" ht="19.7" customHeight="1">
      <c r="D345" s="27"/>
      <c r="E345" s="27"/>
      <c r="F345" s="27"/>
      <c r="G345" s="47"/>
      <c r="H345" s="557"/>
      <c r="I345" s="26"/>
      <c r="J345" s="63"/>
      <c r="K345" s="29"/>
      <c r="L345" s="47"/>
      <c r="M345" s="26"/>
      <c r="N345" s="26"/>
      <c r="O345" s="30"/>
      <c r="P345" s="27"/>
      <c r="Q345" s="26"/>
      <c r="R345" s="30"/>
      <c r="S345" s="31"/>
    </row>
    <row r="346" spans="4:19" s="4" customFormat="1" ht="19.7" customHeight="1">
      <c r="D346" s="27"/>
      <c r="E346" s="27"/>
      <c r="F346" s="27"/>
      <c r="G346" s="47"/>
      <c r="H346" s="557"/>
      <c r="I346" s="26"/>
      <c r="J346" s="63"/>
      <c r="K346" s="29"/>
      <c r="L346" s="47"/>
      <c r="M346" s="26"/>
      <c r="N346" s="26"/>
      <c r="O346" s="30"/>
      <c r="P346" s="27"/>
      <c r="Q346" s="26"/>
      <c r="R346" s="30"/>
      <c r="S346" s="31"/>
    </row>
    <row r="347" spans="4:19" s="4" customFormat="1" ht="19.7" customHeight="1">
      <c r="D347" s="27"/>
      <c r="E347" s="27"/>
      <c r="F347" s="27"/>
      <c r="G347" s="47"/>
      <c r="H347" s="557"/>
      <c r="I347" s="26"/>
      <c r="J347" s="63"/>
      <c r="K347" s="29"/>
      <c r="L347" s="47"/>
      <c r="M347" s="26"/>
      <c r="N347" s="26"/>
      <c r="O347" s="30"/>
      <c r="P347" s="27"/>
      <c r="Q347" s="26"/>
      <c r="R347" s="30"/>
      <c r="S347" s="31"/>
    </row>
    <row r="348" spans="4:19" s="4" customFormat="1" ht="19.7" customHeight="1">
      <c r="D348" s="27"/>
      <c r="E348" s="27"/>
      <c r="F348" s="27"/>
      <c r="G348" s="47"/>
      <c r="H348" s="557"/>
      <c r="I348" s="26"/>
      <c r="J348" s="63"/>
      <c r="K348" s="29"/>
      <c r="L348" s="47"/>
      <c r="M348" s="26"/>
      <c r="N348" s="26"/>
      <c r="O348" s="30"/>
      <c r="P348" s="27"/>
      <c r="Q348" s="26"/>
      <c r="R348" s="30"/>
      <c r="S348" s="31"/>
    </row>
    <row r="349" spans="4:19" s="4" customFormat="1" ht="19.7" customHeight="1">
      <c r="D349" s="27"/>
      <c r="E349" s="27"/>
      <c r="F349" s="27"/>
      <c r="G349" s="47"/>
      <c r="H349" s="557"/>
      <c r="I349" s="26"/>
      <c r="J349" s="63"/>
      <c r="K349" s="29"/>
      <c r="L349" s="47"/>
      <c r="M349" s="26"/>
      <c r="N349" s="26"/>
      <c r="O349" s="30"/>
      <c r="P349" s="27"/>
      <c r="Q349" s="26"/>
      <c r="R349" s="30"/>
      <c r="S349" s="31"/>
    </row>
    <row r="350" spans="4:19" s="4" customFormat="1" ht="19.7" customHeight="1">
      <c r="D350" s="27"/>
      <c r="E350" s="27"/>
      <c r="F350" s="27"/>
      <c r="G350" s="47"/>
      <c r="H350" s="557"/>
      <c r="I350" s="26"/>
      <c r="J350" s="63"/>
      <c r="K350" s="29"/>
      <c r="L350" s="47"/>
      <c r="M350" s="26"/>
      <c r="N350" s="26"/>
      <c r="O350" s="30"/>
      <c r="P350" s="27"/>
      <c r="Q350" s="26"/>
      <c r="R350" s="30"/>
      <c r="S350" s="31"/>
    </row>
    <row r="351" spans="4:19" s="4" customFormat="1" ht="19.7" customHeight="1">
      <c r="D351" s="27"/>
      <c r="E351" s="27"/>
      <c r="F351" s="27"/>
      <c r="G351" s="47"/>
      <c r="H351" s="557"/>
      <c r="I351" s="26"/>
      <c r="J351" s="63"/>
      <c r="K351" s="29"/>
      <c r="L351" s="47"/>
      <c r="M351" s="26"/>
      <c r="N351" s="26"/>
      <c r="O351" s="30"/>
      <c r="P351" s="27"/>
      <c r="Q351" s="26"/>
      <c r="R351" s="30"/>
      <c r="S351" s="31"/>
    </row>
    <row r="352" spans="4:19" s="4" customFormat="1" ht="19.7" customHeight="1">
      <c r="D352" s="27"/>
      <c r="E352" s="27"/>
      <c r="F352" s="27"/>
      <c r="G352" s="47"/>
      <c r="H352" s="557"/>
      <c r="I352" s="26"/>
      <c r="J352" s="63"/>
      <c r="K352" s="29"/>
      <c r="L352" s="47"/>
      <c r="M352" s="26"/>
      <c r="N352" s="26"/>
      <c r="O352" s="30"/>
      <c r="P352" s="27"/>
      <c r="Q352" s="26"/>
      <c r="R352" s="30"/>
      <c r="S352" s="31"/>
    </row>
    <row r="353" spans="4:19" s="4" customFormat="1" ht="19.7" customHeight="1">
      <c r="D353" s="27"/>
      <c r="E353" s="27"/>
      <c r="F353" s="27"/>
      <c r="G353" s="47"/>
      <c r="H353" s="557"/>
      <c r="I353" s="26"/>
      <c r="J353" s="63"/>
      <c r="K353" s="29"/>
      <c r="L353" s="47"/>
      <c r="M353" s="26"/>
      <c r="N353" s="26"/>
      <c r="O353" s="30"/>
      <c r="P353" s="27"/>
      <c r="Q353" s="26"/>
      <c r="R353" s="30"/>
      <c r="S353" s="31"/>
    </row>
    <row r="354" spans="4:19" s="4" customFormat="1" ht="19.7" customHeight="1">
      <c r="D354" s="27"/>
      <c r="E354" s="27"/>
      <c r="F354" s="27"/>
      <c r="G354" s="47"/>
      <c r="H354" s="557"/>
      <c r="I354" s="26"/>
      <c r="J354" s="63"/>
      <c r="K354" s="29"/>
      <c r="L354" s="47"/>
      <c r="M354" s="26"/>
      <c r="N354" s="26"/>
      <c r="O354" s="30"/>
      <c r="P354" s="27"/>
      <c r="Q354" s="26"/>
      <c r="R354" s="30"/>
      <c r="S354" s="31"/>
    </row>
    <row r="355" spans="4:19" s="4" customFormat="1" ht="19.7" customHeight="1">
      <c r="D355" s="27"/>
      <c r="E355" s="27"/>
      <c r="F355" s="27"/>
      <c r="G355" s="47"/>
      <c r="H355" s="557"/>
      <c r="I355" s="26"/>
      <c r="J355" s="63"/>
      <c r="K355" s="29"/>
      <c r="L355" s="47"/>
      <c r="M355" s="26"/>
      <c r="N355" s="26"/>
      <c r="O355" s="30"/>
      <c r="P355" s="27"/>
      <c r="Q355" s="26"/>
      <c r="R355" s="30"/>
      <c r="S355" s="31"/>
    </row>
    <row r="356" spans="4:19" s="4" customFormat="1" ht="19.7" customHeight="1">
      <c r="D356" s="27"/>
      <c r="E356" s="27"/>
      <c r="F356" s="27"/>
      <c r="G356" s="47"/>
      <c r="H356" s="557"/>
      <c r="I356" s="26"/>
      <c r="J356" s="63"/>
      <c r="K356" s="29"/>
      <c r="L356" s="47"/>
      <c r="M356" s="26"/>
      <c r="N356" s="26"/>
      <c r="O356" s="30"/>
      <c r="P356" s="27"/>
      <c r="Q356" s="26"/>
      <c r="R356" s="30"/>
      <c r="S356" s="31"/>
    </row>
    <row r="357" spans="4:19" s="4" customFormat="1" ht="19.7" customHeight="1">
      <c r="D357" s="27"/>
      <c r="E357" s="27"/>
      <c r="F357" s="27"/>
      <c r="G357" s="47"/>
      <c r="H357" s="557"/>
      <c r="I357" s="26"/>
      <c r="J357" s="63"/>
      <c r="K357" s="29"/>
      <c r="L357" s="47"/>
      <c r="M357" s="26"/>
      <c r="N357" s="26"/>
      <c r="O357" s="30"/>
      <c r="P357" s="27"/>
      <c r="Q357" s="26"/>
      <c r="R357" s="30"/>
      <c r="S357" s="31"/>
    </row>
    <row r="358" spans="4:19" s="4" customFormat="1" ht="19.7" customHeight="1">
      <c r="D358" s="27"/>
      <c r="E358" s="27"/>
      <c r="F358" s="27"/>
      <c r="G358" s="47"/>
      <c r="H358" s="557"/>
      <c r="I358" s="26"/>
      <c r="J358" s="63"/>
      <c r="K358" s="29"/>
      <c r="L358" s="47"/>
      <c r="M358" s="26"/>
      <c r="N358" s="26"/>
      <c r="O358" s="30"/>
      <c r="P358" s="27"/>
      <c r="Q358" s="26"/>
      <c r="R358" s="30"/>
      <c r="S358" s="31"/>
    </row>
    <row r="359" spans="4:19" s="4" customFormat="1" ht="19.7" customHeight="1">
      <c r="D359" s="27"/>
      <c r="E359" s="27"/>
      <c r="F359" s="27"/>
      <c r="G359" s="47"/>
      <c r="H359" s="557"/>
      <c r="I359" s="26"/>
      <c r="J359" s="63"/>
      <c r="K359" s="29"/>
      <c r="L359" s="47"/>
      <c r="M359" s="26"/>
      <c r="N359" s="26"/>
      <c r="O359" s="30"/>
      <c r="P359" s="27"/>
      <c r="Q359" s="26"/>
      <c r="R359" s="30"/>
      <c r="S359" s="31"/>
    </row>
    <row r="360" spans="4:19" s="4" customFormat="1" ht="19.7" customHeight="1">
      <c r="D360" s="27"/>
      <c r="E360" s="27"/>
      <c r="F360" s="27"/>
      <c r="G360" s="47"/>
      <c r="H360" s="557"/>
      <c r="I360" s="26"/>
      <c r="J360" s="63"/>
      <c r="K360" s="29"/>
      <c r="L360" s="47"/>
      <c r="M360" s="26"/>
      <c r="N360" s="26"/>
      <c r="O360" s="30"/>
      <c r="P360" s="27"/>
      <c r="Q360" s="26"/>
      <c r="R360" s="30"/>
      <c r="S360" s="31"/>
    </row>
    <row r="361" spans="4:19" s="4" customFormat="1" ht="19.7" customHeight="1">
      <c r="D361" s="27"/>
      <c r="E361" s="27"/>
      <c r="F361" s="27"/>
      <c r="G361" s="47"/>
      <c r="H361" s="557"/>
      <c r="I361" s="26"/>
      <c r="J361" s="63"/>
      <c r="K361" s="29"/>
      <c r="L361" s="47"/>
      <c r="M361" s="26"/>
      <c r="N361" s="26"/>
      <c r="O361" s="30"/>
      <c r="P361" s="27"/>
      <c r="Q361" s="26"/>
      <c r="R361" s="30"/>
      <c r="S361" s="31"/>
    </row>
    <row r="362" spans="4:19" s="4" customFormat="1" ht="19.7" customHeight="1">
      <c r="D362" s="27"/>
      <c r="E362" s="27"/>
      <c r="F362" s="27"/>
      <c r="G362" s="47"/>
      <c r="H362" s="557"/>
      <c r="I362" s="26"/>
      <c r="J362" s="63"/>
      <c r="K362" s="29"/>
      <c r="L362" s="47"/>
      <c r="M362" s="26"/>
      <c r="N362" s="26"/>
      <c r="O362" s="30"/>
      <c r="P362" s="27"/>
      <c r="Q362" s="26"/>
      <c r="R362" s="30"/>
      <c r="S362" s="31"/>
    </row>
    <row r="363" spans="4:19" s="4" customFormat="1" ht="19.7" customHeight="1">
      <c r="D363" s="27"/>
      <c r="E363" s="27"/>
      <c r="F363" s="27"/>
      <c r="G363" s="47"/>
      <c r="H363" s="557"/>
      <c r="I363" s="26"/>
      <c r="J363" s="63"/>
      <c r="K363" s="29"/>
      <c r="L363" s="47"/>
      <c r="M363" s="26"/>
      <c r="N363" s="26"/>
      <c r="O363" s="30"/>
      <c r="P363" s="27"/>
      <c r="Q363" s="26"/>
      <c r="R363" s="30"/>
      <c r="S363" s="31"/>
    </row>
    <row r="364" spans="4:19" s="4" customFormat="1" ht="19.7" customHeight="1">
      <c r="D364" s="27"/>
      <c r="E364" s="27"/>
      <c r="F364" s="27"/>
      <c r="G364" s="47"/>
      <c r="H364" s="557"/>
      <c r="I364" s="26"/>
      <c r="J364" s="63"/>
      <c r="K364" s="29"/>
      <c r="L364" s="47"/>
      <c r="M364" s="26"/>
      <c r="N364" s="26"/>
      <c r="O364" s="30"/>
      <c r="P364" s="27"/>
      <c r="Q364" s="26"/>
      <c r="R364" s="30"/>
      <c r="S364" s="31"/>
    </row>
    <row r="365" spans="4:19" s="4" customFormat="1" ht="19.7" customHeight="1">
      <c r="D365" s="27"/>
      <c r="E365" s="27"/>
      <c r="F365" s="27"/>
      <c r="G365" s="47"/>
      <c r="H365" s="557"/>
      <c r="I365" s="26"/>
      <c r="J365" s="63"/>
      <c r="K365" s="29"/>
      <c r="L365" s="47"/>
      <c r="M365" s="26"/>
      <c r="N365" s="26"/>
      <c r="O365" s="30"/>
      <c r="P365" s="27"/>
      <c r="Q365" s="26"/>
      <c r="R365" s="30"/>
      <c r="S365" s="31"/>
    </row>
    <row r="366" spans="4:19" s="4" customFormat="1" ht="19.7" customHeight="1">
      <c r="D366" s="27"/>
      <c r="E366" s="27"/>
      <c r="F366" s="27"/>
      <c r="G366" s="47"/>
      <c r="H366" s="557"/>
      <c r="I366" s="26"/>
      <c r="J366" s="63"/>
      <c r="K366" s="29"/>
      <c r="L366" s="47"/>
      <c r="M366" s="26"/>
      <c r="N366" s="26"/>
      <c r="O366" s="30"/>
      <c r="P366" s="27"/>
      <c r="Q366" s="26"/>
      <c r="R366" s="30"/>
      <c r="S366" s="31"/>
    </row>
    <row r="367" spans="4:19" s="4" customFormat="1" ht="19.7" customHeight="1">
      <c r="D367" s="27"/>
      <c r="E367" s="27"/>
      <c r="F367" s="27"/>
      <c r="G367" s="47"/>
      <c r="H367" s="557"/>
      <c r="I367" s="26"/>
      <c r="J367" s="63"/>
      <c r="K367" s="29"/>
      <c r="L367" s="47"/>
      <c r="M367" s="26"/>
      <c r="N367" s="26"/>
      <c r="O367" s="30"/>
      <c r="P367" s="27"/>
      <c r="Q367" s="26"/>
      <c r="R367" s="30"/>
      <c r="S367" s="31"/>
    </row>
    <row r="368" spans="4:19" s="4" customFormat="1" ht="19.7" customHeight="1">
      <c r="D368" s="27"/>
      <c r="E368" s="27"/>
      <c r="F368" s="27"/>
      <c r="G368" s="47"/>
      <c r="H368" s="557"/>
      <c r="I368" s="26"/>
      <c r="J368" s="63"/>
      <c r="K368" s="29"/>
      <c r="L368" s="47"/>
      <c r="M368" s="26"/>
      <c r="N368" s="26"/>
      <c r="O368" s="30"/>
      <c r="P368" s="27"/>
      <c r="Q368" s="26"/>
      <c r="R368" s="30"/>
      <c r="S368" s="31"/>
    </row>
    <row r="369" spans="4:19" s="4" customFormat="1" ht="19.7" customHeight="1">
      <c r="D369" s="27"/>
      <c r="E369" s="27"/>
      <c r="F369" s="27"/>
      <c r="G369" s="47"/>
      <c r="H369" s="557"/>
      <c r="I369" s="26"/>
      <c r="J369" s="63"/>
      <c r="K369" s="29"/>
      <c r="L369" s="47"/>
      <c r="M369" s="26"/>
      <c r="N369" s="26"/>
      <c r="O369" s="30"/>
      <c r="P369" s="27"/>
      <c r="Q369" s="26"/>
      <c r="R369" s="30"/>
      <c r="S369" s="31"/>
    </row>
    <row r="370" spans="4:19" s="4" customFormat="1" ht="19.7" customHeight="1">
      <c r="D370" s="27"/>
      <c r="E370" s="27"/>
      <c r="F370" s="27"/>
      <c r="G370" s="47"/>
      <c r="H370" s="557"/>
      <c r="I370" s="26"/>
      <c r="J370" s="63"/>
      <c r="K370" s="29"/>
      <c r="L370" s="47"/>
      <c r="M370" s="26"/>
      <c r="N370" s="26"/>
      <c r="O370" s="30"/>
      <c r="P370" s="27"/>
      <c r="Q370" s="26"/>
      <c r="R370" s="30"/>
      <c r="S370" s="31"/>
    </row>
    <row r="371" spans="4:19" s="4" customFormat="1" ht="19.7" customHeight="1">
      <c r="D371" s="27"/>
      <c r="E371" s="27"/>
      <c r="F371" s="27"/>
      <c r="G371" s="47"/>
      <c r="H371" s="557"/>
      <c r="I371" s="26"/>
      <c r="J371" s="63"/>
      <c r="K371" s="29"/>
      <c r="L371" s="47"/>
      <c r="M371" s="26"/>
      <c r="N371" s="26"/>
      <c r="O371" s="30"/>
      <c r="P371" s="27"/>
      <c r="Q371" s="26"/>
      <c r="R371" s="30"/>
      <c r="S371" s="31"/>
    </row>
    <row r="372" spans="4:19" s="4" customFormat="1" ht="19.7" customHeight="1">
      <c r="D372" s="27"/>
      <c r="E372" s="27"/>
      <c r="F372" s="27"/>
      <c r="G372" s="47"/>
      <c r="H372" s="557"/>
      <c r="I372" s="26"/>
      <c r="J372" s="63"/>
      <c r="K372" s="29"/>
      <c r="L372" s="47"/>
      <c r="M372" s="26"/>
      <c r="N372" s="26"/>
      <c r="O372" s="30"/>
      <c r="P372" s="27"/>
      <c r="Q372" s="26"/>
      <c r="R372" s="30"/>
      <c r="S372" s="31"/>
    </row>
    <row r="373" spans="4:19" s="4" customFormat="1" ht="19.7" customHeight="1">
      <c r="D373" s="27"/>
      <c r="E373" s="27"/>
      <c r="F373" s="27"/>
      <c r="G373" s="47"/>
      <c r="H373" s="557"/>
      <c r="I373" s="26"/>
      <c r="J373" s="63"/>
      <c r="K373" s="29"/>
      <c r="L373" s="47"/>
      <c r="M373" s="26"/>
      <c r="N373" s="26"/>
      <c r="O373" s="30"/>
      <c r="P373" s="27"/>
      <c r="Q373" s="26"/>
      <c r="R373" s="30"/>
      <c r="S373" s="31"/>
    </row>
    <row r="374" spans="4:19" s="4" customFormat="1" ht="19.7" customHeight="1">
      <c r="D374" s="27"/>
      <c r="E374" s="27"/>
      <c r="F374" s="27"/>
      <c r="G374" s="47"/>
      <c r="H374" s="557"/>
      <c r="I374" s="26"/>
      <c r="J374" s="63"/>
      <c r="K374" s="29"/>
      <c r="L374" s="47"/>
      <c r="M374" s="26"/>
      <c r="N374" s="26"/>
      <c r="O374" s="30"/>
      <c r="P374" s="27"/>
      <c r="Q374" s="26"/>
      <c r="R374" s="30"/>
      <c r="S374" s="31"/>
    </row>
    <row r="375" spans="4:19" s="4" customFormat="1" ht="19.7" customHeight="1">
      <c r="D375" s="27"/>
      <c r="E375" s="27"/>
      <c r="F375" s="27"/>
      <c r="G375" s="47"/>
      <c r="H375" s="557"/>
      <c r="I375" s="26"/>
      <c r="J375" s="63"/>
      <c r="K375" s="29"/>
      <c r="L375" s="47"/>
      <c r="M375" s="26"/>
      <c r="N375" s="26"/>
      <c r="O375" s="30"/>
      <c r="P375" s="27"/>
      <c r="Q375" s="26"/>
      <c r="R375" s="30"/>
      <c r="S375" s="31"/>
    </row>
    <row r="376" spans="4:19" s="4" customFormat="1" ht="19.7" customHeight="1">
      <c r="D376" s="27"/>
      <c r="E376" s="27"/>
      <c r="F376" s="27"/>
      <c r="G376" s="47"/>
      <c r="H376" s="557"/>
      <c r="I376" s="26"/>
      <c r="J376" s="63"/>
      <c r="K376" s="29"/>
      <c r="L376" s="47"/>
      <c r="M376" s="26"/>
      <c r="N376" s="26"/>
      <c r="O376" s="30"/>
      <c r="P376" s="27"/>
      <c r="Q376" s="26"/>
      <c r="R376" s="30"/>
      <c r="S376" s="31"/>
    </row>
    <row r="377" spans="4:19" s="4" customFormat="1" ht="19.7" customHeight="1">
      <c r="D377" s="27"/>
      <c r="E377" s="27"/>
      <c r="F377" s="27"/>
      <c r="G377" s="47"/>
      <c r="H377" s="557"/>
      <c r="I377" s="26"/>
      <c r="J377" s="63"/>
      <c r="K377" s="29"/>
      <c r="L377" s="47"/>
      <c r="M377" s="26"/>
      <c r="N377" s="26"/>
      <c r="O377" s="30"/>
      <c r="P377" s="27"/>
      <c r="Q377" s="26"/>
      <c r="R377" s="30"/>
      <c r="S377" s="31"/>
    </row>
    <row r="378" spans="4:19" s="4" customFormat="1" ht="19.7" customHeight="1">
      <c r="D378" s="27"/>
      <c r="E378" s="27"/>
      <c r="F378" s="27"/>
      <c r="G378" s="47"/>
      <c r="H378" s="557"/>
      <c r="I378" s="26"/>
      <c r="J378" s="63"/>
      <c r="K378" s="29"/>
      <c r="L378" s="47"/>
      <c r="M378" s="26"/>
      <c r="N378" s="26"/>
      <c r="O378" s="30"/>
      <c r="P378" s="27"/>
      <c r="Q378" s="26"/>
      <c r="R378" s="30"/>
      <c r="S378" s="31"/>
    </row>
    <row r="379" spans="4:19" s="4" customFormat="1" ht="19.7" customHeight="1">
      <c r="D379" s="27"/>
      <c r="E379" s="27"/>
      <c r="F379" s="27"/>
      <c r="G379" s="47"/>
      <c r="H379" s="557"/>
      <c r="I379" s="26"/>
      <c r="J379" s="63"/>
      <c r="K379" s="29"/>
      <c r="L379" s="47"/>
      <c r="M379" s="26"/>
      <c r="N379" s="26"/>
      <c r="O379" s="30"/>
      <c r="P379" s="27"/>
      <c r="Q379" s="26"/>
      <c r="R379" s="30"/>
      <c r="S379" s="31"/>
    </row>
    <row r="380" spans="4:19" s="4" customFormat="1" ht="19.7" customHeight="1">
      <c r="D380" s="27"/>
      <c r="E380" s="27"/>
      <c r="F380" s="27"/>
      <c r="G380" s="47"/>
      <c r="H380" s="557"/>
      <c r="I380" s="26"/>
      <c r="J380" s="63"/>
      <c r="K380" s="29"/>
      <c r="L380" s="47"/>
      <c r="M380" s="26"/>
      <c r="N380" s="26"/>
      <c r="O380" s="30"/>
      <c r="P380" s="27"/>
      <c r="Q380" s="26"/>
      <c r="R380" s="30"/>
      <c r="S380" s="31"/>
    </row>
    <row r="381" spans="4:19" s="4" customFormat="1" ht="19.7" customHeight="1">
      <c r="D381" s="27"/>
      <c r="E381" s="27"/>
      <c r="F381" s="27"/>
      <c r="G381" s="47"/>
      <c r="H381" s="557"/>
      <c r="I381" s="26"/>
      <c r="J381" s="63"/>
      <c r="K381" s="29"/>
      <c r="L381" s="47"/>
      <c r="M381" s="26"/>
      <c r="N381" s="26"/>
      <c r="O381" s="30"/>
      <c r="P381" s="27"/>
      <c r="Q381" s="26"/>
      <c r="R381" s="30"/>
      <c r="S381" s="31"/>
    </row>
    <row r="382" spans="4:19" s="4" customFormat="1" ht="19.7" customHeight="1">
      <c r="D382" s="27"/>
      <c r="E382" s="27"/>
      <c r="F382" s="27"/>
      <c r="G382" s="47"/>
      <c r="H382" s="557"/>
      <c r="I382" s="26"/>
      <c r="J382" s="63"/>
      <c r="K382" s="29"/>
      <c r="L382" s="47"/>
      <c r="M382" s="26"/>
      <c r="N382" s="26"/>
      <c r="O382" s="30"/>
      <c r="P382" s="27"/>
      <c r="Q382" s="26"/>
      <c r="R382" s="30"/>
      <c r="S382" s="31"/>
    </row>
    <row r="383" spans="4:19" s="4" customFormat="1" ht="19.7" customHeight="1">
      <c r="D383" s="27"/>
      <c r="E383" s="27"/>
      <c r="F383" s="27"/>
      <c r="G383" s="47"/>
      <c r="H383" s="557"/>
      <c r="I383" s="26"/>
      <c r="J383" s="63"/>
      <c r="K383" s="29"/>
      <c r="L383" s="47"/>
      <c r="M383" s="26"/>
      <c r="N383" s="26"/>
      <c r="O383" s="30"/>
      <c r="P383" s="27"/>
      <c r="Q383" s="26"/>
      <c r="R383" s="30"/>
      <c r="S383" s="31"/>
    </row>
    <row r="384" spans="4:19" s="4" customFormat="1" ht="19.7" customHeight="1">
      <c r="D384" s="27"/>
      <c r="E384" s="27"/>
      <c r="F384" s="27"/>
      <c r="G384" s="47"/>
      <c r="H384" s="557"/>
      <c r="I384" s="26"/>
      <c r="J384" s="63"/>
      <c r="K384" s="29"/>
      <c r="L384" s="47"/>
      <c r="M384" s="26"/>
      <c r="N384" s="26"/>
      <c r="O384" s="30"/>
      <c r="P384" s="27"/>
      <c r="Q384" s="26"/>
      <c r="R384" s="30"/>
      <c r="S384" s="31"/>
    </row>
    <row r="385" spans="4:19" s="4" customFormat="1" ht="19.7" customHeight="1">
      <c r="D385" s="27"/>
      <c r="E385" s="27"/>
      <c r="F385" s="27"/>
      <c r="G385" s="47"/>
      <c r="H385" s="557"/>
      <c r="I385" s="26"/>
      <c r="J385" s="63"/>
      <c r="K385" s="29"/>
      <c r="L385" s="47"/>
      <c r="M385" s="26"/>
      <c r="N385" s="26"/>
      <c r="O385" s="30"/>
      <c r="P385" s="27"/>
      <c r="Q385" s="26"/>
      <c r="R385" s="30"/>
      <c r="S385" s="31"/>
    </row>
    <row r="386" spans="4:19" s="4" customFormat="1" ht="19.7" customHeight="1">
      <c r="D386" s="27"/>
      <c r="E386" s="27"/>
      <c r="F386" s="27"/>
      <c r="G386" s="47"/>
      <c r="H386" s="557"/>
      <c r="I386" s="26"/>
      <c r="J386" s="63"/>
      <c r="K386" s="29"/>
      <c r="L386" s="47"/>
      <c r="M386" s="26"/>
      <c r="N386" s="26"/>
      <c r="O386" s="30"/>
      <c r="P386" s="27"/>
      <c r="Q386" s="26"/>
      <c r="R386" s="30"/>
      <c r="S386" s="31"/>
    </row>
    <row r="387" spans="4:19" s="4" customFormat="1" ht="19.7" customHeight="1">
      <c r="D387" s="27"/>
      <c r="E387" s="27"/>
      <c r="F387" s="27"/>
      <c r="G387" s="47"/>
      <c r="H387" s="557"/>
      <c r="I387" s="26"/>
      <c r="J387" s="63"/>
      <c r="K387" s="29"/>
      <c r="L387" s="47"/>
      <c r="M387" s="26"/>
      <c r="N387" s="26"/>
      <c r="O387" s="30"/>
      <c r="P387" s="27"/>
      <c r="Q387" s="26"/>
      <c r="R387" s="30"/>
      <c r="S387" s="31"/>
    </row>
    <row r="388" spans="4:19" s="4" customFormat="1" ht="19.7" customHeight="1">
      <c r="D388" s="27"/>
      <c r="E388" s="27"/>
      <c r="F388" s="27"/>
      <c r="G388" s="47"/>
      <c r="H388" s="557"/>
      <c r="I388" s="26"/>
      <c r="J388" s="63"/>
      <c r="K388" s="29"/>
      <c r="L388" s="47"/>
      <c r="M388" s="26"/>
      <c r="N388" s="26"/>
      <c r="O388" s="30"/>
      <c r="P388" s="27"/>
      <c r="Q388" s="26"/>
      <c r="R388" s="30"/>
      <c r="S388" s="31"/>
    </row>
    <row r="389" spans="4:19" s="4" customFormat="1" ht="19.7" customHeight="1">
      <c r="D389" s="27"/>
      <c r="E389" s="27"/>
      <c r="F389" s="27"/>
      <c r="G389" s="47"/>
      <c r="H389" s="557"/>
      <c r="I389" s="26"/>
      <c r="J389" s="63"/>
      <c r="K389" s="29"/>
      <c r="L389" s="47"/>
      <c r="M389" s="26"/>
      <c r="N389" s="26"/>
      <c r="O389" s="30"/>
      <c r="P389" s="27"/>
      <c r="Q389" s="26"/>
      <c r="R389" s="30"/>
      <c r="S389" s="31"/>
    </row>
    <row r="390" spans="4:19" s="4" customFormat="1" ht="19.7" customHeight="1">
      <c r="D390" s="27"/>
      <c r="E390" s="27"/>
      <c r="F390" s="27"/>
      <c r="G390" s="47"/>
      <c r="H390" s="557"/>
      <c r="I390" s="26"/>
      <c r="J390" s="63"/>
      <c r="K390" s="29"/>
      <c r="L390" s="47"/>
      <c r="M390" s="26"/>
      <c r="N390" s="26"/>
      <c r="O390" s="30"/>
      <c r="P390" s="27"/>
      <c r="Q390" s="26"/>
      <c r="R390" s="30"/>
      <c r="S390" s="31"/>
    </row>
    <row r="391" spans="4:19" s="4" customFormat="1" ht="19.7" customHeight="1">
      <c r="D391" s="27"/>
      <c r="E391" s="27"/>
      <c r="F391" s="27"/>
      <c r="G391" s="47"/>
      <c r="H391" s="557"/>
      <c r="I391" s="26"/>
      <c r="J391" s="63"/>
      <c r="K391" s="29"/>
      <c r="L391" s="47"/>
      <c r="M391" s="26"/>
      <c r="N391" s="26"/>
      <c r="O391" s="30"/>
      <c r="P391" s="27"/>
      <c r="Q391" s="26"/>
      <c r="R391" s="30"/>
      <c r="S391" s="31"/>
    </row>
    <row r="392" spans="4:19" s="4" customFormat="1" ht="19.7" customHeight="1">
      <c r="D392" s="27"/>
      <c r="E392" s="27"/>
      <c r="F392" s="27"/>
      <c r="G392" s="47"/>
      <c r="H392" s="557"/>
      <c r="I392" s="26"/>
      <c r="J392" s="63"/>
      <c r="K392" s="29"/>
      <c r="L392" s="47"/>
      <c r="M392" s="26"/>
      <c r="N392" s="26"/>
      <c r="O392" s="30"/>
      <c r="P392" s="27"/>
      <c r="Q392" s="26"/>
      <c r="R392" s="30"/>
      <c r="S392" s="31"/>
    </row>
    <row r="393" spans="4:19" s="4" customFormat="1" ht="19.7" customHeight="1">
      <c r="D393" s="27"/>
      <c r="E393" s="27"/>
      <c r="F393" s="27"/>
      <c r="G393" s="47"/>
      <c r="H393" s="557"/>
      <c r="I393" s="26"/>
      <c r="J393" s="63"/>
      <c r="K393" s="29"/>
      <c r="L393" s="47"/>
      <c r="M393" s="26"/>
      <c r="N393" s="26"/>
      <c r="O393" s="30"/>
      <c r="P393" s="27"/>
      <c r="Q393" s="26"/>
      <c r="R393" s="30"/>
      <c r="S393" s="31"/>
    </row>
    <row r="394" spans="4:19" s="4" customFormat="1" ht="19.7" customHeight="1">
      <c r="D394" s="27"/>
      <c r="E394" s="27"/>
      <c r="F394" s="27"/>
      <c r="G394" s="47"/>
      <c r="H394" s="557"/>
      <c r="I394" s="26"/>
      <c r="J394" s="63"/>
      <c r="K394" s="29"/>
      <c r="L394" s="47"/>
      <c r="M394" s="26"/>
      <c r="N394" s="26"/>
      <c r="O394" s="30"/>
      <c r="P394" s="27"/>
      <c r="Q394" s="26"/>
      <c r="R394" s="30"/>
      <c r="S394" s="31"/>
    </row>
    <row r="395" spans="4:19" s="4" customFormat="1" ht="19.7" customHeight="1">
      <c r="D395" s="27"/>
      <c r="E395" s="27"/>
      <c r="F395" s="27"/>
      <c r="G395" s="47"/>
      <c r="H395" s="557"/>
      <c r="I395" s="26"/>
      <c r="J395" s="63"/>
      <c r="K395" s="29"/>
      <c r="L395" s="47"/>
      <c r="M395" s="26"/>
      <c r="N395" s="26"/>
      <c r="O395" s="30"/>
      <c r="P395" s="27"/>
      <c r="Q395" s="26"/>
      <c r="R395" s="30"/>
      <c r="S395" s="31"/>
    </row>
    <row r="396" spans="4:19" s="4" customFormat="1" ht="19.7" customHeight="1">
      <c r="D396" s="27"/>
      <c r="E396" s="27"/>
      <c r="F396" s="27"/>
      <c r="G396" s="47"/>
      <c r="H396" s="557"/>
      <c r="I396" s="26"/>
      <c r="J396" s="63"/>
      <c r="K396" s="29"/>
      <c r="L396" s="47"/>
      <c r="M396" s="26"/>
      <c r="N396" s="26"/>
      <c r="O396" s="30"/>
      <c r="P396" s="27"/>
      <c r="Q396" s="26"/>
      <c r="R396" s="30"/>
      <c r="S396" s="31"/>
    </row>
    <row r="397" spans="4:19" s="4" customFormat="1" ht="19.7" customHeight="1">
      <c r="D397" s="27"/>
      <c r="E397" s="27"/>
      <c r="F397" s="27"/>
      <c r="G397" s="47"/>
      <c r="H397" s="557"/>
      <c r="I397" s="26"/>
      <c r="J397" s="63"/>
      <c r="K397" s="29"/>
      <c r="L397" s="47"/>
      <c r="M397" s="26"/>
      <c r="N397" s="26"/>
      <c r="O397" s="30"/>
      <c r="P397" s="27"/>
      <c r="Q397" s="26"/>
      <c r="R397" s="30"/>
      <c r="S397" s="31"/>
    </row>
    <row r="398" spans="4:19" s="4" customFormat="1" ht="19.7" customHeight="1">
      <c r="D398" s="27"/>
      <c r="E398" s="27"/>
      <c r="F398" s="27"/>
      <c r="G398" s="47"/>
      <c r="H398" s="557"/>
      <c r="I398" s="26"/>
      <c r="J398" s="63"/>
      <c r="K398" s="29"/>
      <c r="L398" s="47"/>
      <c r="M398" s="26"/>
      <c r="N398" s="26"/>
      <c r="O398" s="30"/>
      <c r="P398" s="27"/>
      <c r="Q398" s="26"/>
      <c r="R398" s="30"/>
      <c r="S398" s="31"/>
    </row>
    <row r="399" spans="4:19" s="4" customFormat="1" ht="19.7" customHeight="1">
      <c r="D399" s="27"/>
      <c r="E399" s="27"/>
      <c r="F399" s="27"/>
      <c r="G399" s="47"/>
      <c r="H399" s="557"/>
      <c r="I399" s="26"/>
      <c r="J399" s="63"/>
      <c r="K399" s="29"/>
      <c r="L399" s="47"/>
      <c r="M399" s="26"/>
      <c r="N399" s="26"/>
      <c r="O399" s="30"/>
      <c r="P399" s="27"/>
      <c r="Q399" s="26"/>
      <c r="R399" s="30"/>
      <c r="S399" s="31"/>
    </row>
    <row r="400" spans="4:19" s="4" customFormat="1" ht="19.7" customHeight="1">
      <c r="D400" s="27"/>
      <c r="E400" s="27"/>
      <c r="F400" s="27"/>
      <c r="G400" s="47"/>
      <c r="H400" s="557"/>
      <c r="I400" s="26"/>
      <c r="J400" s="63"/>
      <c r="K400" s="29"/>
      <c r="L400" s="47"/>
      <c r="M400" s="26"/>
      <c r="N400" s="26"/>
      <c r="O400" s="30"/>
      <c r="P400" s="27"/>
      <c r="Q400" s="26"/>
      <c r="R400" s="30"/>
      <c r="S400" s="31"/>
    </row>
    <row r="401" spans="4:19" s="4" customFormat="1" ht="19.7" customHeight="1">
      <c r="D401" s="27"/>
      <c r="E401" s="27"/>
      <c r="F401" s="27"/>
      <c r="G401" s="47"/>
      <c r="H401" s="557"/>
      <c r="I401" s="26"/>
      <c r="J401" s="63"/>
      <c r="K401" s="29"/>
      <c r="L401" s="47"/>
      <c r="M401" s="26"/>
      <c r="N401" s="26"/>
      <c r="O401" s="30"/>
      <c r="P401" s="27"/>
      <c r="Q401" s="26"/>
      <c r="R401" s="30"/>
      <c r="S401" s="31"/>
    </row>
    <row r="402" spans="4:19" s="4" customFormat="1" ht="19.7" customHeight="1">
      <c r="D402" s="27"/>
      <c r="E402" s="27"/>
      <c r="F402" s="27"/>
      <c r="G402" s="47"/>
      <c r="H402" s="557"/>
      <c r="I402" s="26"/>
      <c r="J402" s="63"/>
      <c r="K402" s="29"/>
      <c r="L402" s="47"/>
      <c r="M402" s="26"/>
      <c r="N402" s="26"/>
      <c r="O402" s="30"/>
      <c r="P402" s="27"/>
      <c r="Q402" s="26"/>
      <c r="R402" s="30"/>
      <c r="S402" s="31"/>
    </row>
    <row r="403" spans="4:19" s="4" customFormat="1" ht="19.7" customHeight="1">
      <c r="D403" s="27"/>
      <c r="E403" s="27"/>
      <c r="F403" s="27"/>
      <c r="G403" s="47"/>
      <c r="H403" s="557"/>
      <c r="I403" s="26"/>
      <c r="J403" s="63"/>
      <c r="K403" s="29"/>
      <c r="L403" s="47"/>
      <c r="M403" s="26"/>
      <c r="N403" s="26"/>
      <c r="O403" s="30"/>
      <c r="P403" s="27"/>
      <c r="Q403" s="26"/>
      <c r="R403" s="30"/>
      <c r="S403" s="31"/>
    </row>
    <row r="404" spans="4:19" s="4" customFormat="1" ht="19.7" customHeight="1">
      <c r="D404" s="27"/>
      <c r="E404" s="27"/>
      <c r="F404" s="27"/>
      <c r="G404" s="47"/>
      <c r="H404" s="557"/>
      <c r="I404" s="26"/>
      <c r="J404" s="63"/>
      <c r="K404" s="29"/>
      <c r="L404" s="47"/>
      <c r="M404" s="26"/>
      <c r="N404" s="26"/>
      <c r="O404" s="30"/>
      <c r="P404" s="27"/>
      <c r="Q404" s="26"/>
      <c r="R404" s="30"/>
      <c r="S404" s="31"/>
    </row>
    <row r="405" spans="4:19" s="4" customFormat="1" ht="19.7" customHeight="1">
      <c r="D405" s="27"/>
      <c r="E405" s="27"/>
      <c r="F405" s="27"/>
      <c r="G405" s="47"/>
      <c r="H405" s="557"/>
      <c r="I405" s="26"/>
      <c r="J405" s="63"/>
      <c r="K405" s="29"/>
      <c r="L405" s="47"/>
      <c r="M405" s="26"/>
      <c r="N405" s="26"/>
      <c r="O405" s="30"/>
      <c r="P405" s="27"/>
      <c r="Q405" s="26"/>
      <c r="R405" s="30"/>
      <c r="S405" s="31"/>
    </row>
    <row r="406" spans="4:19" s="4" customFormat="1" ht="19.7" customHeight="1">
      <c r="D406" s="27"/>
      <c r="E406" s="27"/>
      <c r="F406" s="27"/>
      <c r="G406" s="47"/>
      <c r="H406" s="557"/>
      <c r="I406" s="26"/>
      <c r="J406" s="63"/>
      <c r="K406" s="29"/>
      <c r="L406" s="47"/>
      <c r="M406" s="26"/>
      <c r="N406" s="26"/>
      <c r="O406" s="30"/>
      <c r="P406" s="27"/>
      <c r="Q406" s="26"/>
      <c r="R406" s="30"/>
      <c r="S406" s="31"/>
    </row>
    <row r="407" spans="4:19" s="4" customFormat="1" ht="19.7" customHeight="1">
      <c r="D407" s="27"/>
      <c r="E407" s="27"/>
      <c r="F407" s="27"/>
      <c r="G407" s="47"/>
      <c r="H407" s="557"/>
      <c r="I407" s="26"/>
      <c r="J407" s="63"/>
      <c r="K407" s="29"/>
      <c r="L407" s="47"/>
      <c r="M407" s="26"/>
      <c r="N407" s="26"/>
      <c r="O407" s="30"/>
      <c r="P407" s="27"/>
      <c r="Q407" s="26"/>
      <c r="R407" s="30"/>
      <c r="S407" s="31"/>
    </row>
    <row r="408" spans="4:19" s="4" customFormat="1" ht="19.7" customHeight="1">
      <c r="D408" s="27"/>
      <c r="E408" s="27"/>
      <c r="F408" s="27"/>
      <c r="G408" s="47"/>
      <c r="H408" s="557"/>
      <c r="I408" s="26"/>
      <c r="J408" s="63"/>
      <c r="K408" s="29"/>
      <c r="L408" s="47"/>
      <c r="M408" s="26"/>
      <c r="N408" s="26"/>
      <c r="O408" s="30"/>
      <c r="P408" s="27"/>
      <c r="Q408" s="26"/>
      <c r="R408" s="30"/>
      <c r="S408" s="31"/>
    </row>
    <row r="409" spans="4:19" s="4" customFormat="1" ht="19.7" customHeight="1">
      <c r="D409" s="27"/>
      <c r="E409" s="27"/>
      <c r="F409" s="27"/>
      <c r="G409" s="47"/>
      <c r="H409" s="557"/>
      <c r="I409" s="26"/>
      <c r="J409" s="63"/>
      <c r="K409" s="29"/>
      <c r="L409" s="47"/>
      <c r="M409" s="26"/>
      <c r="N409" s="26"/>
      <c r="O409" s="30"/>
      <c r="P409" s="27"/>
      <c r="Q409" s="26"/>
      <c r="R409" s="30"/>
      <c r="S409" s="31"/>
    </row>
    <row r="410" spans="4:19" s="4" customFormat="1" ht="19.7" customHeight="1">
      <c r="D410" s="27"/>
      <c r="E410" s="27"/>
      <c r="F410" s="27"/>
      <c r="G410" s="47"/>
      <c r="H410" s="557"/>
      <c r="I410" s="26"/>
      <c r="J410" s="63"/>
      <c r="K410" s="29"/>
      <c r="L410" s="47"/>
      <c r="M410" s="26"/>
      <c r="N410" s="26"/>
      <c r="O410" s="30"/>
      <c r="P410" s="27"/>
      <c r="Q410" s="26"/>
      <c r="R410" s="30"/>
      <c r="S410" s="31"/>
    </row>
    <row r="411" spans="4:19" s="4" customFormat="1" ht="19.7" customHeight="1">
      <c r="D411" s="27"/>
      <c r="E411" s="27"/>
      <c r="F411" s="27"/>
      <c r="G411" s="47"/>
      <c r="H411" s="557"/>
      <c r="I411" s="26"/>
      <c r="J411" s="63"/>
      <c r="K411" s="29"/>
      <c r="L411" s="47"/>
      <c r="M411" s="26"/>
      <c r="N411" s="26"/>
      <c r="O411" s="30"/>
      <c r="P411" s="27"/>
      <c r="Q411" s="26"/>
      <c r="R411" s="30"/>
      <c r="S411" s="31"/>
    </row>
    <row r="412" spans="4:19" s="4" customFormat="1" ht="19.7" customHeight="1">
      <c r="D412" s="27"/>
      <c r="E412" s="27"/>
      <c r="F412" s="27"/>
      <c r="G412" s="47"/>
      <c r="H412" s="557"/>
      <c r="I412" s="26"/>
      <c r="J412" s="63"/>
      <c r="K412" s="29"/>
      <c r="L412" s="47"/>
      <c r="M412" s="26"/>
      <c r="N412" s="26"/>
      <c r="O412" s="30"/>
      <c r="P412" s="27"/>
      <c r="Q412" s="26"/>
      <c r="R412" s="30"/>
      <c r="S412" s="31"/>
    </row>
    <row r="413" spans="4:19" s="4" customFormat="1" ht="19.7" customHeight="1">
      <c r="D413" s="27"/>
      <c r="E413" s="27"/>
      <c r="F413" s="27"/>
      <c r="G413" s="47"/>
      <c r="H413" s="557"/>
      <c r="I413" s="26"/>
      <c r="J413" s="63"/>
      <c r="K413" s="29"/>
      <c r="L413" s="47"/>
      <c r="M413" s="26"/>
      <c r="N413" s="26"/>
      <c r="O413" s="30"/>
      <c r="P413" s="27"/>
      <c r="Q413" s="26"/>
      <c r="R413" s="30"/>
      <c r="S413" s="31"/>
    </row>
    <row r="414" spans="4:19" s="4" customFormat="1" ht="19.7" customHeight="1">
      <c r="D414" s="27"/>
      <c r="E414" s="27"/>
      <c r="F414" s="27"/>
      <c r="G414" s="47"/>
      <c r="H414" s="557"/>
      <c r="I414" s="26"/>
      <c r="J414" s="63"/>
      <c r="K414" s="29"/>
      <c r="L414" s="47"/>
      <c r="M414" s="26"/>
      <c r="N414" s="26"/>
      <c r="O414" s="30"/>
      <c r="P414" s="27"/>
      <c r="Q414" s="26"/>
      <c r="R414" s="30"/>
      <c r="S414" s="31"/>
    </row>
    <row r="415" spans="4:19" s="4" customFormat="1" ht="19.7" customHeight="1">
      <c r="D415" s="27"/>
      <c r="E415" s="27"/>
      <c r="F415" s="27"/>
      <c r="G415" s="47"/>
      <c r="H415" s="557"/>
      <c r="I415" s="26"/>
      <c r="J415" s="63"/>
      <c r="K415" s="29"/>
      <c r="L415" s="47"/>
      <c r="M415" s="26"/>
      <c r="N415" s="26"/>
      <c r="O415" s="30"/>
      <c r="P415" s="27"/>
      <c r="Q415" s="26"/>
      <c r="R415" s="30"/>
      <c r="S415" s="31"/>
    </row>
    <row r="416" spans="4:19" s="4" customFormat="1" ht="19.7" customHeight="1">
      <c r="D416" s="27"/>
      <c r="E416" s="27"/>
      <c r="F416" s="27"/>
      <c r="G416" s="47"/>
      <c r="H416" s="557"/>
      <c r="I416" s="26"/>
      <c r="J416" s="63"/>
      <c r="K416" s="29"/>
      <c r="L416" s="47"/>
      <c r="M416" s="26"/>
      <c r="N416" s="26"/>
      <c r="O416" s="30"/>
      <c r="P416" s="27"/>
      <c r="Q416" s="26"/>
      <c r="R416" s="30"/>
      <c r="S416" s="31"/>
    </row>
    <row r="417" spans="4:19" s="4" customFormat="1" ht="19.7" customHeight="1">
      <c r="D417" s="27"/>
      <c r="E417" s="27"/>
      <c r="F417" s="27"/>
      <c r="G417" s="47"/>
      <c r="H417" s="557"/>
      <c r="I417" s="26"/>
      <c r="J417" s="63"/>
      <c r="K417" s="29"/>
      <c r="L417" s="47"/>
      <c r="M417" s="26"/>
      <c r="N417" s="26"/>
      <c r="O417" s="30"/>
      <c r="P417" s="27"/>
      <c r="Q417" s="26"/>
      <c r="R417" s="30"/>
      <c r="S417" s="31"/>
    </row>
    <row r="418" spans="4:19" s="4" customFormat="1" ht="19.7" customHeight="1">
      <c r="D418" s="27"/>
      <c r="E418" s="27"/>
      <c r="F418" s="27"/>
      <c r="G418" s="47"/>
      <c r="H418" s="557"/>
      <c r="I418" s="26"/>
      <c r="J418" s="63"/>
      <c r="K418" s="29"/>
      <c r="L418" s="47"/>
      <c r="M418" s="26"/>
      <c r="N418" s="26"/>
      <c r="O418" s="30"/>
      <c r="P418" s="27"/>
      <c r="Q418" s="26"/>
      <c r="R418" s="30"/>
      <c r="S418" s="31"/>
    </row>
    <row r="419" spans="4:19" s="4" customFormat="1" ht="19.7" customHeight="1">
      <c r="D419" s="27"/>
      <c r="E419" s="27"/>
      <c r="F419" s="27"/>
      <c r="G419" s="47"/>
      <c r="H419" s="557"/>
      <c r="I419" s="26"/>
      <c r="J419" s="63"/>
      <c r="K419" s="29"/>
      <c r="L419" s="47"/>
      <c r="M419" s="26"/>
      <c r="N419" s="26"/>
      <c r="O419" s="30"/>
      <c r="P419" s="27"/>
      <c r="Q419" s="26"/>
      <c r="R419" s="30"/>
      <c r="S419" s="31"/>
    </row>
    <row r="420" spans="4:19" s="4" customFormat="1" ht="19.7" customHeight="1">
      <c r="D420" s="27"/>
      <c r="E420" s="27"/>
      <c r="F420" s="27"/>
      <c r="G420" s="47"/>
      <c r="H420" s="557"/>
      <c r="I420" s="26"/>
      <c r="J420" s="63"/>
      <c r="K420" s="29"/>
      <c r="L420" s="47"/>
      <c r="M420" s="26"/>
      <c r="N420" s="26"/>
      <c r="O420" s="30"/>
      <c r="P420" s="27"/>
      <c r="Q420" s="26"/>
      <c r="R420" s="30"/>
      <c r="S420" s="31"/>
    </row>
    <row r="421" spans="4:19" s="4" customFormat="1" ht="19.7" customHeight="1">
      <c r="D421" s="27"/>
      <c r="E421" s="27"/>
      <c r="F421" s="27"/>
      <c r="G421" s="47"/>
      <c r="H421" s="557"/>
      <c r="I421" s="26"/>
      <c r="J421" s="63"/>
      <c r="K421" s="29"/>
      <c r="L421" s="47"/>
      <c r="M421" s="26"/>
      <c r="N421" s="26"/>
      <c r="O421" s="30"/>
      <c r="P421" s="27"/>
      <c r="Q421" s="26"/>
      <c r="R421" s="30"/>
      <c r="S421" s="31"/>
    </row>
    <row r="422" spans="4:19" s="4" customFormat="1" ht="19.7" customHeight="1">
      <c r="D422" s="27"/>
      <c r="E422" s="27"/>
      <c r="F422" s="27"/>
      <c r="G422" s="47"/>
      <c r="H422" s="557"/>
      <c r="I422" s="26"/>
      <c r="J422" s="63"/>
      <c r="K422" s="29"/>
      <c r="L422" s="47"/>
      <c r="M422" s="26"/>
      <c r="N422" s="26"/>
      <c r="O422" s="30"/>
      <c r="P422" s="27"/>
      <c r="Q422" s="26"/>
      <c r="R422" s="30"/>
      <c r="S422" s="31"/>
    </row>
    <row r="423" spans="4:19" s="4" customFormat="1" ht="19.7" customHeight="1">
      <c r="D423" s="27"/>
      <c r="E423" s="27"/>
      <c r="F423" s="27"/>
      <c r="G423" s="47"/>
      <c r="H423" s="557"/>
      <c r="I423" s="26"/>
      <c r="J423" s="63"/>
      <c r="K423" s="29"/>
      <c r="L423" s="47"/>
      <c r="M423" s="26"/>
      <c r="N423" s="26"/>
      <c r="O423" s="30"/>
      <c r="P423" s="27"/>
      <c r="Q423" s="26"/>
      <c r="R423" s="30"/>
      <c r="S423" s="31"/>
    </row>
    <row r="424" spans="4:19" s="4" customFormat="1" ht="19.7" customHeight="1">
      <c r="D424" s="27"/>
      <c r="E424" s="27"/>
      <c r="F424" s="27"/>
      <c r="G424" s="47"/>
      <c r="H424" s="557"/>
      <c r="I424" s="26"/>
      <c r="J424" s="63"/>
      <c r="K424" s="29"/>
      <c r="L424" s="47"/>
      <c r="M424" s="26"/>
      <c r="N424" s="26"/>
      <c r="O424" s="30"/>
      <c r="P424" s="27"/>
      <c r="Q424" s="26"/>
      <c r="R424" s="30"/>
      <c r="S424" s="31"/>
    </row>
    <row r="425" spans="4:19" s="4" customFormat="1" ht="19.7" customHeight="1">
      <c r="D425" s="27"/>
      <c r="E425" s="27"/>
      <c r="F425" s="27"/>
      <c r="G425" s="47"/>
      <c r="H425" s="557"/>
      <c r="I425" s="26"/>
      <c r="J425" s="63"/>
      <c r="K425" s="29"/>
      <c r="L425" s="47"/>
      <c r="M425" s="26"/>
      <c r="N425" s="26"/>
      <c r="O425" s="30"/>
      <c r="P425" s="27"/>
      <c r="Q425" s="26"/>
      <c r="R425" s="30"/>
      <c r="S425" s="31"/>
    </row>
    <row r="426" spans="4:19" s="4" customFormat="1" ht="19.7" customHeight="1">
      <c r="D426" s="27"/>
      <c r="E426" s="27"/>
      <c r="F426" s="27"/>
      <c r="G426" s="47"/>
      <c r="H426" s="557"/>
      <c r="I426" s="26"/>
      <c r="J426" s="63"/>
      <c r="K426" s="29"/>
      <c r="L426" s="47"/>
      <c r="M426" s="26"/>
      <c r="N426" s="26"/>
      <c r="O426" s="30"/>
      <c r="P426" s="27"/>
      <c r="Q426" s="26"/>
      <c r="R426" s="30"/>
      <c r="S426" s="31"/>
    </row>
    <row r="427" spans="4:19" s="4" customFormat="1" ht="19.7" customHeight="1">
      <c r="D427" s="27"/>
      <c r="E427" s="27"/>
      <c r="F427" s="27"/>
      <c r="G427" s="47"/>
      <c r="H427" s="557"/>
      <c r="I427" s="26"/>
      <c r="J427" s="63"/>
      <c r="K427" s="29"/>
      <c r="L427" s="47"/>
      <c r="M427" s="26"/>
      <c r="N427" s="26"/>
      <c r="O427" s="30"/>
      <c r="P427" s="27"/>
      <c r="Q427" s="26"/>
      <c r="R427" s="30"/>
      <c r="S427" s="31"/>
    </row>
    <row r="428" spans="4:19" s="4" customFormat="1" ht="19.7" customHeight="1">
      <c r="D428" s="27"/>
      <c r="E428" s="27"/>
      <c r="F428" s="27"/>
      <c r="G428" s="47"/>
      <c r="H428" s="557"/>
      <c r="I428" s="26"/>
      <c r="J428" s="63"/>
      <c r="K428" s="29"/>
      <c r="L428" s="47"/>
      <c r="M428" s="26"/>
      <c r="N428" s="26"/>
      <c r="O428" s="30"/>
      <c r="P428" s="27"/>
      <c r="Q428" s="26"/>
      <c r="R428" s="30"/>
      <c r="S428" s="31"/>
    </row>
    <row r="429" spans="4:19" s="4" customFormat="1" ht="19.7" customHeight="1">
      <c r="D429" s="27"/>
      <c r="E429" s="27"/>
      <c r="F429" s="27"/>
      <c r="G429" s="47"/>
      <c r="H429" s="557"/>
      <c r="I429" s="26"/>
      <c r="J429" s="63"/>
      <c r="K429" s="29"/>
      <c r="L429" s="47"/>
      <c r="M429" s="26"/>
      <c r="N429" s="26"/>
      <c r="O429" s="30"/>
      <c r="P429" s="27"/>
      <c r="Q429" s="26"/>
      <c r="R429" s="30"/>
      <c r="S429" s="31"/>
    </row>
    <row r="430" spans="4:19" s="4" customFormat="1" ht="19.7" customHeight="1">
      <c r="D430" s="27"/>
      <c r="E430" s="27"/>
      <c r="F430" s="27"/>
      <c r="G430" s="47"/>
      <c r="H430" s="557"/>
      <c r="I430" s="26"/>
      <c r="J430" s="63"/>
      <c r="K430" s="29"/>
      <c r="L430" s="47"/>
      <c r="M430" s="26"/>
      <c r="N430" s="26"/>
      <c r="O430" s="30"/>
      <c r="P430" s="27"/>
      <c r="Q430" s="26"/>
      <c r="R430" s="30"/>
      <c r="S430" s="31"/>
    </row>
    <row r="431" spans="4:19" s="4" customFormat="1" ht="19.7" customHeight="1">
      <c r="D431" s="27"/>
      <c r="E431" s="27"/>
      <c r="F431" s="27"/>
      <c r="G431" s="47"/>
      <c r="H431" s="557"/>
      <c r="I431" s="26"/>
      <c r="J431" s="63"/>
      <c r="K431" s="29"/>
      <c r="L431" s="47"/>
      <c r="M431" s="26"/>
      <c r="N431" s="26"/>
      <c r="O431" s="30"/>
      <c r="P431" s="27"/>
      <c r="Q431" s="26"/>
      <c r="R431" s="30"/>
      <c r="S431" s="31"/>
    </row>
    <row r="432" spans="4:19" s="4" customFormat="1" ht="19.7" customHeight="1">
      <c r="D432" s="27"/>
      <c r="E432" s="27"/>
      <c r="F432" s="27"/>
      <c r="G432" s="47"/>
      <c r="H432" s="557"/>
      <c r="I432" s="26"/>
      <c r="J432" s="63"/>
      <c r="K432" s="29"/>
      <c r="L432" s="47"/>
      <c r="M432" s="26"/>
      <c r="N432" s="26"/>
      <c r="O432" s="30"/>
      <c r="P432" s="27"/>
      <c r="Q432" s="26"/>
      <c r="R432" s="30"/>
      <c r="S432" s="31"/>
    </row>
    <row r="433" spans="4:19" s="4" customFormat="1" ht="19.7" customHeight="1">
      <c r="D433" s="27"/>
      <c r="E433" s="27"/>
      <c r="F433" s="27"/>
      <c r="G433" s="47"/>
      <c r="H433" s="557"/>
      <c r="I433" s="26"/>
      <c r="J433" s="63"/>
      <c r="K433" s="29"/>
      <c r="L433" s="47"/>
      <c r="M433" s="26"/>
      <c r="N433" s="26"/>
      <c r="O433" s="30"/>
      <c r="P433" s="27"/>
      <c r="Q433" s="26"/>
      <c r="R433" s="30"/>
      <c r="S433" s="31"/>
    </row>
    <row r="434" spans="4:19" s="4" customFormat="1" ht="19.7" customHeight="1">
      <c r="D434" s="27"/>
      <c r="E434" s="27"/>
      <c r="F434" s="27"/>
      <c r="G434" s="47"/>
      <c r="H434" s="557"/>
      <c r="I434" s="26"/>
      <c r="J434" s="63"/>
      <c r="K434" s="29"/>
      <c r="L434" s="47"/>
      <c r="M434" s="26"/>
      <c r="N434" s="26"/>
      <c r="O434" s="30"/>
      <c r="P434" s="27"/>
      <c r="Q434" s="26"/>
      <c r="R434" s="30"/>
      <c r="S434" s="31"/>
    </row>
    <row r="435" spans="4:19" s="4" customFormat="1" ht="19.7" customHeight="1">
      <c r="D435" s="27"/>
      <c r="E435" s="27"/>
      <c r="F435" s="27"/>
      <c r="G435" s="47"/>
      <c r="H435" s="557"/>
      <c r="I435" s="26"/>
      <c r="J435" s="63"/>
      <c r="K435" s="29"/>
      <c r="L435" s="47"/>
      <c r="M435" s="26"/>
      <c r="N435" s="26"/>
      <c r="O435" s="30"/>
      <c r="P435" s="27"/>
      <c r="Q435" s="26"/>
      <c r="R435" s="30"/>
      <c r="S435" s="31"/>
    </row>
    <row r="436" spans="4:19" s="4" customFormat="1" ht="19.7" customHeight="1">
      <c r="D436" s="27"/>
      <c r="E436" s="27"/>
      <c r="F436" s="27"/>
      <c r="G436" s="47"/>
      <c r="H436" s="557"/>
      <c r="I436" s="26"/>
      <c r="J436" s="63"/>
      <c r="K436" s="29"/>
      <c r="L436" s="47"/>
      <c r="M436" s="26"/>
      <c r="N436" s="26"/>
      <c r="O436" s="30"/>
      <c r="P436" s="27"/>
      <c r="Q436" s="26"/>
      <c r="R436" s="30"/>
      <c r="S436" s="31"/>
    </row>
    <row r="437" spans="4:19" s="4" customFormat="1" ht="19.7" customHeight="1">
      <c r="D437" s="27"/>
      <c r="E437" s="27"/>
      <c r="F437" s="27"/>
      <c r="G437" s="47"/>
      <c r="H437" s="557"/>
      <c r="I437" s="26"/>
      <c r="J437" s="63"/>
      <c r="K437" s="29"/>
      <c r="L437" s="47"/>
      <c r="M437" s="26"/>
      <c r="N437" s="26"/>
      <c r="O437" s="30"/>
      <c r="P437" s="27"/>
      <c r="Q437" s="26"/>
      <c r="R437" s="30"/>
      <c r="S437" s="31"/>
    </row>
    <row r="438" spans="4:19" s="4" customFormat="1" ht="19.7" customHeight="1">
      <c r="D438" s="27"/>
      <c r="E438" s="27"/>
      <c r="F438" s="27"/>
      <c r="G438" s="47"/>
      <c r="H438" s="557"/>
      <c r="I438" s="26"/>
      <c r="J438" s="63"/>
      <c r="K438" s="29"/>
      <c r="L438" s="47"/>
      <c r="M438" s="26"/>
      <c r="N438" s="26"/>
      <c r="O438" s="30"/>
      <c r="P438" s="27"/>
      <c r="Q438" s="26"/>
      <c r="R438" s="30"/>
      <c r="S438" s="31"/>
    </row>
    <row r="439" spans="4:19" s="4" customFormat="1" ht="19.7" customHeight="1">
      <c r="D439" s="27"/>
      <c r="E439" s="27"/>
      <c r="F439" s="27"/>
      <c r="G439" s="47"/>
      <c r="H439" s="557"/>
      <c r="I439" s="26"/>
      <c r="J439" s="63"/>
      <c r="K439" s="29"/>
      <c r="L439" s="47"/>
      <c r="M439" s="26"/>
      <c r="N439" s="26"/>
      <c r="O439" s="30"/>
      <c r="P439" s="27"/>
      <c r="Q439" s="26"/>
      <c r="R439" s="30"/>
      <c r="S439" s="31"/>
    </row>
    <row r="440" spans="4:19" s="4" customFormat="1" ht="19.7" customHeight="1">
      <c r="D440" s="27"/>
      <c r="E440" s="27"/>
      <c r="F440" s="27"/>
      <c r="G440" s="47"/>
      <c r="H440" s="557"/>
      <c r="I440" s="26"/>
      <c r="J440" s="63"/>
      <c r="K440" s="29"/>
      <c r="L440" s="47"/>
      <c r="M440" s="26"/>
      <c r="N440" s="26"/>
      <c r="O440" s="30"/>
      <c r="P440" s="27"/>
      <c r="Q440" s="26"/>
      <c r="R440" s="30"/>
      <c r="S440" s="31"/>
    </row>
    <row r="441" spans="4:19" s="4" customFormat="1" ht="19.7" customHeight="1">
      <c r="D441" s="27"/>
      <c r="E441" s="27"/>
      <c r="F441" s="27"/>
      <c r="G441" s="47"/>
      <c r="H441" s="557"/>
      <c r="I441" s="26"/>
      <c r="J441" s="63"/>
      <c r="K441" s="29"/>
      <c r="L441" s="47"/>
      <c r="M441" s="26"/>
      <c r="N441" s="26"/>
      <c r="O441" s="30"/>
      <c r="P441" s="27"/>
      <c r="Q441" s="26"/>
      <c r="R441" s="30"/>
      <c r="S441" s="31"/>
    </row>
    <row r="442" spans="4:19" s="4" customFormat="1" ht="19.7" customHeight="1">
      <c r="D442" s="27"/>
      <c r="E442" s="27"/>
      <c r="F442" s="27"/>
      <c r="G442" s="47"/>
      <c r="H442" s="557"/>
      <c r="I442" s="26"/>
      <c r="J442" s="63"/>
      <c r="K442" s="29"/>
      <c r="L442" s="47"/>
      <c r="M442" s="26"/>
      <c r="N442" s="26"/>
      <c r="O442" s="30"/>
      <c r="P442" s="27"/>
      <c r="Q442" s="26"/>
      <c r="R442" s="30"/>
      <c r="S442" s="31"/>
    </row>
    <row r="443" spans="4:19" s="4" customFormat="1" ht="19.7" customHeight="1">
      <c r="D443" s="27"/>
      <c r="E443" s="27"/>
      <c r="F443" s="27"/>
      <c r="G443" s="47"/>
      <c r="H443" s="557"/>
      <c r="I443" s="26"/>
      <c r="J443" s="63"/>
      <c r="K443" s="29"/>
      <c r="L443" s="47"/>
      <c r="M443" s="26"/>
      <c r="N443" s="26"/>
      <c r="O443" s="30"/>
      <c r="P443" s="27"/>
      <c r="Q443" s="26"/>
      <c r="R443" s="30"/>
      <c r="S443" s="31"/>
    </row>
    <row r="444" spans="4:19" s="4" customFormat="1" ht="19.7" customHeight="1">
      <c r="D444" s="27"/>
      <c r="E444" s="27"/>
      <c r="F444" s="27"/>
      <c r="G444" s="47"/>
      <c r="H444" s="557"/>
      <c r="I444" s="26"/>
      <c r="J444" s="63"/>
      <c r="K444" s="29"/>
      <c r="L444" s="47"/>
      <c r="M444" s="26"/>
      <c r="N444" s="26"/>
      <c r="O444" s="30"/>
      <c r="P444" s="27"/>
      <c r="Q444" s="26"/>
      <c r="R444" s="30"/>
      <c r="S444" s="31"/>
    </row>
    <row r="445" spans="4:19" s="4" customFormat="1" ht="19.7" customHeight="1">
      <c r="D445" s="27"/>
      <c r="E445" s="27"/>
      <c r="F445" s="27"/>
      <c r="G445" s="47"/>
      <c r="H445" s="557"/>
      <c r="I445" s="26"/>
      <c r="J445" s="63"/>
      <c r="K445" s="29"/>
      <c r="L445" s="47"/>
      <c r="M445" s="26"/>
      <c r="N445" s="26"/>
      <c r="O445" s="30"/>
      <c r="P445" s="27"/>
      <c r="Q445" s="26"/>
      <c r="R445" s="30"/>
      <c r="S445" s="31"/>
    </row>
    <row r="446" spans="4:19" s="4" customFormat="1" ht="19.7" customHeight="1">
      <c r="D446" s="27"/>
      <c r="E446" s="27"/>
      <c r="F446" s="27"/>
      <c r="G446" s="47"/>
      <c r="H446" s="557"/>
      <c r="I446" s="26"/>
      <c r="J446" s="63"/>
      <c r="K446" s="29"/>
      <c r="L446" s="47"/>
      <c r="M446" s="26"/>
      <c r="N446" s="26"/>
      <c r="O446" s="30"/>
      <c r="P446" s="27"/>
      <c r="Q446" s="26"/>
      <c r="R446" s="30"/>
      <c r="S446" s="31"/>
    </row>
    <row r="447" spans="4:19" s="4" customFormat="1" ht="19.7" customHeight="1">
      <c r="D447" s="27"/>
      <c r="E447" s="27"/>
      <c r="F447" s="27"/>
      <c r="G447" s="47"/>
      <c r="H447" s="557"/>
      <c r="I447" s="26"/>
      <c r="J447" s="63"/>
      <c r="K447" s="29"/>
      <c r="L447" s="47"/>
      <c r="M447" s="26"/>
      <c r="N447" s="26"/>
      <c r="O447" s="30"/>
      <c r="P447" s="27"/>
      <c r="Q447" s="26"/>
      <c r="R447" s="30"/>
      <c r="S447" s="31"/>
    </row>
    <row r="448" spans="4:19" s="4" customFormat="1" ht="19.7" customHeight="1">
      <c r="D448" s="27"/>
      <c r="E448" s="27"/>
      <c r="F448" s="27"/>
      <c r="G448" s="47"/>
      <c r="H448" s="557"/>
      <c r="I448" s="26"/>
      <c r="J448" s="63"/>
      <c r="K448" s="29"/>
      <c r="L448" s="47"/>
      <c r="M448" s="26"/>
      <c r="N448" s="26"/>
      <c r="O448" s="30"/>
      <c r="P448" s="27"/>
      <c r="Q448" s="26"/>
      <c r="R448" s="30"/>
      <c r="S448" s="31"/>
    </row>
    <row r="449" spans="4:19" s="4" customFormat="1" ht="19.7" customHeight="1">
      <c r="D449" s="27"/>
      <c r="E449" s="27"/>
      <c r="F449" s="27"/>
      <c r="G449" s="47"/>
      <c r="H449" s="557"/>
      <c r="I449" s="26"/>
      <c r="J449" s="63"/>
      <c r="K449" s="29"/>
      <c r="L449" s="47"/>
      <c r="M449" s="26"/>
      <c r="N449" s="26"/>
      <c r="O449" s="30"/>
      <c r="P449" s="27"/>
      <c r="Q449" s="26"/>
      <c r="R449" s="30"/>
      <c r="S449" s="31"/>
    </row>
    <row r="450" spans="4:19" s="4" customFormat="1" ht="19.7" customHeight="1">
      <c r="D450" s="27"/>
      <c r="E450" s="27"/>
      <c r="F450" s="27"/>
      <c r="G450" s="47"/>
      <c r="H450" s="557"/>
      <c r="I450" s="26"/>
      <c r="J450" s="63"/>
      <c r="K450" s="29"/>
      <c r="L450" s="47"/>
      <c r="M450" s="26"/>
      <c r="N450" s="26"/>
      <c r="O450" s="30"/>
      <c r="P450" s="27"/>
      <c r="Q450" s="26"/>
      <c r="R450" s="30"/>
      <c r="S450" s="31"/>
    </row>
    <row r="451" spans="4:19" s="4" customFormat="1" ht="19.7" customHeight="1">
      <c r="D451" s="27"/>
      <c r="E451" s="27"/>
      <c r="F451" s="27"/>
      <c r="G451" s="47"/>
      <c r="H451" s="557"/>
      <c r="I451" s="26"/>
      <c r="J451" s="63"/>
      <c r="K451" s="29"/>
      <c r="L451" s="47"/>
      <c r="M451" s="26"/>
      <c r="N451" s="26"/>
      <c r="O451" s="30"/>
      <c r="P451" s="27"/>
      <c r="Q451" s="26"/>
      <c r="R451" s="30"/>
      <c r="S451" s="31"/>
    </row>
    <row r="452" spans="4:19" s="4" customFormat="1" ht="19.7" customHeight="1">
      <c r="D452" s="27"/>
      <c r="E452" s="27"/>
      <c r="F452" s="27"/>
      <c r="G452" s="47"/>
      <c r="H452" s="557"/>
      <c r="I452" s="26"/>
      <c r="J452" s="63"/>
      <c r="K452" s="29"/>
      <c r="L452" s="47"/>
      <c r="M452" s="26"/>
      <c r="N452" s="26"/>
      <c r="O452" s="30"/>
      <c r="P452" s="27"/>
      <c r="Q452" s="26"/>
      <c r="R452" s="30"/>
      <c r="S452" s="31"/>
    </row>
    <row r="453" spans="4:19" s="4" customFormat="1" ht="19.7" customHeight="1">
      <c r="D453" s="27"/>
      <c r="E453" s="27"/>
      <c r="F453" s="27"/>
      <c r="G453" s="47"/>
      <c r="H453" s="557"/>
      <c r="I453" s="26"/>
      <c r="J453" s="63"/>
      <c r="K453" s="29"/>
      <c r="L453" s="47"/>
      <c r="M453" s="26"/>
      <c r="N453" s="26"/>
      <c r="O453" s="30"/>
      <c r="P453" s="27"/>
      <c r="Q453" s="26"/>
      <c r="R453" s="30"/>
      <c r="S453" s="31"/>
    </row>
    <row r="454" spans="4:19" s="4" customFormat="1" ht="19.7" customHeight="1">
      <c r="D454" s="27"/>
      <c r="E454" s="27"/>
      <c r="F454" s="27"/>
      <c r="G454" s="47"/>
      <c r="H454" s="557"/>
      <c r="I454" s="26"/>
      <c r="J454" s="63"/>
      <c r="K454" s="29"/>
      <c r="L454" s="47"/>
      <c r="M454" s="26"/>
      <c r="N454" s="26"/>
      <c r="O454" s="30"/>
      <c r="P454" s="27"/>
      <c r="Q454" s="26"/>
      <c r="R454" s="30"/>
      <c r="S454" s="31"/>
    </row>
    <row r="455" spans="4:19" s="4" customFormat="1" ht="19.7" customHeight="1">
      <c r="D455" s="27"/>
      <c r="E455" s="27"/>
      <c r="F455" s="27"/>
      <c r="G455" s="47"/>
      <c r="H455" s="557"/>
      <c r="I455" s="26"/>
      <c r="J455" s="63"/>
      <c r="K455" s="29"/>
      <c r="L455" s="47"/>
      <c r="M455" s="26"/>
      <c r="N455" s="26"/>
      <c r="O455" s="30"/>
      <c r="P455" s="27"/>
      <c r="Q455" s="26"/>
      <c r="R455" s="30"/>
      <c r="S455" s="31"/>
    </row>
    <row r="456" spans="4:19" s="4" customFormat="1" ht="19.7" customHeight="1">
      <c r="D456" s="27"/>
      <c r="E456" s="27"/>
      <c r="F456" s="27"/>
      <c r="G456" s="47"/>
      <c r="H456" s="557"/>
      <c r="I456" s="26"/>
      <c r="J456" s="63"/>
      <c r="K456" s="29"/>
      <c r="L456" s="47"/>
      <c r="M456" s="26"/>
      <c r="N456" s="26"/>
      <c r="O456" s="30"/>
      <c r="P456" s="27"/>
      <c r="Q456" s="26"/>
      <c r="R456" s="30"/>
      <c r="S456" s="31"/>
    </row>
    <row r="457" spans="4:19" s="4" customFormat="1" ht="19.7" customHeight="1">
      <c r="D457" s="27"/>
      <c r="E457" s="27"/>
      <c r="F457" s="27"/>
      <c r="G457" s="47"/>
      <c r="H457" s="557"/>
      <c r="I457" s="26"/>
      <c r="J457" s="63"/>
      <c r="K457" s="29"/>
      <c r="L457" s="47"/>
      <c r="M457" s="26"/>
      <c r="N457" s="26"/>
      <c r="O457" s="30"/>
      <c r="P457" s="27"/>
      <c r="Q457" s="26"/>
      <c r="R457" s="30"/>
      <c r="S457" s="31"/>
    </row>
    <row r="458" spans="4:19" s="4" customFormat="1" ht="19.7" customHeight="1">
      <c r="D458" s="27"/>
      <c r="E458" s="27"/>
      <c r="F458" s="27"/>
      <c r="G458" s="47"/>
      <c r="H458" s="557"/>
      <c r="I458" s="26"/>
      <c r="J458" s="63"/>
      <c r="K458" s="29"/>
      <c r="L458" s="47"/>
      <c r="M458" s="26"/>
      <c r="N458" s="26"/>
      <c r="O458" s="30"/>
      <c r="P458" s="27"/>
      <c r="Q458" s="26"/>
      <c r="R458" s="30"/>
      <c r="S458" s="31"/>
    </row>
    <row r="459" spans="4:19" s="4" customFormat="1" ht="19.7" customHeight="1">
      <c r="D459" s="27"/>
      <c r="E459" s="27"/>
      <c r="F459" s="27"/>
      <c r="G459" s="47"/>
      <c r="H459" s="557"/>
      <c r="I459" s="26"/>
      <c r="J459" s="63"/>
      <c r="K459" s="29"/>
      <c r="L459" s="47"/>
      <c r="M459" s="26"/>
      <c r="N459" s="26"/>
      <c r="O459" s="30"/>
      <c r="P459" s="27"/>
      <c r="Q459" s="26"/>
      <c r="R459" s="30"/>
      <c r="S459" s="31"/>
    </row>
    <row r="460" spans="4:19" s="4" customFormat="1" ht="19.7" customHeight="1">
      <c r="D460" s="27"/>
      <c r="E460" s="27"/>
      <c r="F460" s="27"/>
      <c r="G460" s="47"/>
      <c r="H460" s="557"/>
      <c r="I460" s="26"/>
      <c r="J460" s="63"/>
      <c r="K460" s="29"/>
      <c r="L460" s="47"/>
      <c r="M460" s="26"/>
      <c r="N460" s="26"/>
      <c r="O460" s="30"/>
      <c r="P460" s="27"/>
      <c r="Q460" s="26"/>
      <c r="R460" s="30"/>
      <c r="S460" s="31"/>
    </row>
    <row r="461" spans="4:19" s="4" customFormat="1" ht="19.7" customHeight="1">
      <c r="D461" s="27"/>
      <c r="E461" s="27"/>
      <c r="F461" s="27"/>
      <c r="G461" s="47"/>
      <c r="H461" s="557"/>
      <c r="I461" s="26"/>
      <c r="J461" s="63"/>
      <c r="K461" s="29"/>
      <c r="L461" s="47"/>
      <c r="M461" s="26"/>
      <c r="N461" s="26"/>
      <c r="O461" s="30"/>
      <c r="P461" s="27"/>
      <c r="Q461" s="26"/>
      <c r="R461" s="30"/>
      <c r="S461" s="31"/>
    </row>
    <row r="462" spans="4:19" s="4" customFormat="1" ht="19.7" customHeight="1">
      <c r="D462" s="27"/>
      <c r="E462" s="27"/>
      <c r="F462" s="27"/>
      <c r="G462" s="47"/>
      <c r="H462" s="557"/>
      <c r="I462" s="26"/>
      <c r="J462" s="63"/>
      <c r="K462" s="29"/>
      <c r="L462" s="47"/>
      <c r="M462" s="26"/>
      <c r="N462" s="26"/>
      <c r="O462" s="30"/>
      <c r="P462" s="27"/>
      <c r="Q462" s="26"/>
      <c r="R462" s="30"/>
      <c r="S462" s="31"/>
    </row>
    <row r="463" spans="4:19" s="4" customFormat="1" ht="19.7" customHeight="1">
      <c r="D463" s="27"/>
      <c r="E463" s="27"/>
      <c r="F463" s="27"/>
      <c r="G463" s="47"/>
      <c r="H463" s="557"/>
      <c r="I463" s="26"/>
      <c r="J463" s="63"/>
      <c r="K463" s="29"/>
      <c r="L463" s="47"/>
      <c r="M463" s="26"/>
      <c r="N463" s="26"/>
      <c r="O463" s="30"/>
      <c r="P463" s="27"/>
      <c r="Q463" s="26"/>
      <c r="R463" s="30"/>
      <c r="S463" s="31"/>
    </row>
    <row r="464" spans="4:19" s="4" customFormat="1" ht="19.7" customHeight="1">
      <c r="D464" s="27"/>
      <c r="E464" s="27"/>
      <c r="F464" s="27"/>
      <c r="G464" s="47"/>
      <c r="H464" s="557"/>
      <c r="I464" s="26"/>
      <c r="J464" s="63"/>
      <c r="K464" s="29"/>
      <c r="L464" s="47"/>
      <c r="M464" s="26"/>
      <c r="N464" s="26"/>
      <c r="O464" s="30"/>
      <c r="P464" s="27"/>
      <c r="Q464" s="26"/>
      <c r="R464" s="30"/>
      <c r="S464" s="31"/>
    </row>
    <row r="465" spans="4:19" s="4" customFormat="1" ht="19.7" customHeight="1">
      <c r="D465" s="27"/>
      <c r="E465" s="27"/>
      <c r="F465" s="27"/>
      <c r="G465" s="47"/>
      <c r="H465" s="557"/>
      <c r="I465" s="26"/>
      <c r="J465" s="63"/>
      <c r="K465" s="29"/>
      <c r="L465" s="47"/>
      <c r="M465" s="26"/>
      <c r="N465" s="26"/>
      <c r="O465" s="30"/>
      <c r="P465" s="27"/>
      <c r="Q465" s="26"/>
      <c r="R465" s="30"/>
      <c r="S465" s="31"/>
    </row>
    <row r="466" spans="4:19" s="4" customFormat="1" ht="19.7" customHeight="1">
      <c r="D466" s="27"/>
      <c r="E466" s="27"/>
      <c r="F466" s="27"/>
      <c r="G466" s="47"/>
      <c r="H466" s="557"/>
      <c r="I466" s="26"/>
      <c r="J466" s="63"/>
      <c r="K466" s="29"/>
      <c r="L466" s="47"/>
      <c r="M466" s="26"/>
      <c r="N466" s="26"/>
      <c r="O466" s="30"/>
      <c r="P466" s="27"/>
      <c r="Q466" s="26"/>
      <c r="R466" s="30"/>
      <c r="S466" s="31"/>
    </row>
    <row r="467" spans="4:19" s="4" customFormat="1" ht="19.7" customHeight="1">
      <c r="D467" s="27"/>
      <c r="E467" s="27"/>
      <c r="F467" s="27"/>
      <c r="G467" s="47"/>
      <c r="H467" s="557"/>
      <c r="I467" s="26"/>
      <c r="J467" s="63"/>
      <c r="K467" s="29"/>
      <c r="L467" s="47"/>
      <c r="M467" s="26"/>
      <c r="N467" s="26"/>
      <c r="O467" s="30"/>
      <c r="P467" s="27"/>
      <c r="Q467" s="26"/>
      <c r="R467" s="30"/>
      <c r="S467" s="31"/>
    </row>
    <row r="468" spans="4:19" s="4" customFormat="1" ht="19.7" customHeight="1">
      <c r="D468" s="27"/>
      <c r="E468" s="27"/>
      <c r="F468" s="27"/>
      <c r="G468" s="47"/>
      <c r="H468" s="557"/>
      <c r="I468" s="26"/>
      <c r="J468" s="63"/>
      <c r="K468" s="29"/>
      <c r="L468" s="47"/>
      <c r="M468" s="26"/>
      <c r="N468" s="26"/>
      <c r="O468" s="30"/>
      <c r="P468" s="27"/>
      <c r="Q468" s="26"/>
      <c r="R468" s="30"/>
      <c r="S468" s="31"/>
    </row>
    <row r="469" spans="4:19" s="4" customFormat="1" ht="19.7" customHeight="1">
      <c r="D469" s="27"/>
      <c r="E469" s="27"/>
      <c r="F469" s="27"/>
      <c r="G469" s="47"/>
      <c r="H469" s="557"/>
      <c r="I469" s="26"/>
      <c r="J469" s="63"/>
      <c r="K469" s="29"/>
      <c r="L469" s="47"/>
      <c r="M469" s="26"/>
      <c r="N469" s="26"/>
      <c r="O469" s="30"/>
      <c r="P469" s="27"/>
      <c r="Q469" s="26"/>
      <c r="R469" s="30"/>
      <c r="S469" s="31"/>
    </row>
    <row r="470" spans="4:19" s="4" customFormat="1" ht="19.7" customHeight="1">
      <c r="D470" s="27"/>
      <c r="E470" s="27"/>
      <c r="F470" s="27"/>
      <c r="G470" s="47"/>
      <c r="H470" s="557"/>
      <c r="I470" s="26"/>
      <c r="J470" s="63"/>
      <c r="K470" s="29"/>
      <c r="L470" s="47"/>
      <c r="M470" s="26"/>
      <c r="N470" s="26"/>
      <c r="O470" s="30"/>
      <c r="P470" s="27"/>
      <c r="Q470" s="26"/>
      <c r="R470" s="30"/>
      <c r="S470" s="31"/>
    </row>
    <row r="471" spans="4:19" s="4" customFormat="1" ht="19.7" customHeight="1">
      <c r="D471" s="27"/>
      <c r="E471" s="27"/>
      <c r="F471" s="27"/>
      <c r="G471" s="47"/>
      <c r="H471" s="557"/>
      <c r="I471" s="26"/>
      <c r="J471" s="63"/>
      <c r="K471" s="29"/>
      <c r="L471" s="47"/>
      <c r="M471" s="26"/>
      <c r="N471" s="26"/>
      <c r="O471" s="30"/>
      <c r="P471" s="27"/>
      <c r="Q471" s="26"/>
      <c r="R471" s="30"/>
      <c r="S471" s="31"/>
    </row>
    <row r="472" spans="4:19" s="4" customFormat="1" ht="19.7" customHeight="1">
      <c r="D472" s="27"/>
      <c r="E472" s="27"/>
      <c r="F472" s="27"/>
      <c r="G472" s="47"/>
      <c r="H472" s="557"/>
      <c r="I472" s="26"/>
      <c r="J472" s="63"/>
      <c r="K472" s="29"/>
      <c r="L472" s="47"/>
      <c r="M472" s="26"/>
      <c r="N472" s="26"/>
      <c r="O472" s="30"/>
      <c r="P472" s="27"/>
      <c r="Q472" s="26"/>
      <c r="R472" s="30"/>
      <c r="S472" s="31"/>
    </row>
    <row r="473" spans="4:19" s="4" customFormat="1" ht="19.7" customHeight="1">
      <c r="D473" s="27"/>
      <c r="E473" s="27"/>
      <c r="F473" s="27"/>
      <c r="G473" s="47"/>
      <c r="H473" s="557"/>
      <c r="I473" s="26"/>
      <c r="J473" s="63"/>
      <c r="K473" s="29"/>
      <c r="L473" s="47"/>
      <c r="M473" s="26"/>
      <c r="N473" s="26"/>
      <c r="O473" s="30"/>
      <c r="P473" s="27"/>
      <c r="Q473" s="26"/>
      <c r="R473" s="30"/>
      <c r="S473" s="31"/>
    </row>
    <row r="474" spans="4:19" s="4" customFormat="1" ht="19.7" customHeight="1">
      <c r="D474" s="27"/>
      <c r="E474" s="27"/>
      <c r="F474" s="27"/>
      <c r="G474" s="47"/>
      <c r="H474" s="557"/>
      <c r="I474" s="26"/>
      <c r="J474" s="63"/>
      <c r="K474" s="29"/>
      <c r="L474" s="47"/>
      <c r="M474" s="26"/>
      <c r="N474" s="26"/>
      <c r="O474" s="30"/>
      <c r="P474" s="27"/>
      <c r="Q474" s="26"/>
      <c r="R474" s="30"/>
      <c r="S474" s="31"/>
    </row>
    <row r="475" spans="4:19" s="4" customFormat="1" ht="19.7" customHeight="1">
      <c r="D475" s="27"/>
      <c r="E475" s="27"/>
      <c r="F475" s="27"/>
      <c r="G475" s="47"/>
      <c r="H475" s="557"/>
      <c r="I475" s="26"/>
      <c r="J475" s="63"/>
      <c r="K475" s="29"/>
      <c r="L475" s="47"/>
      <c r="M475" s="26"/>
      <c r="N475" s="26"/>
      <c r="O475" s="30"/>
      <c r="P475" s="27"/>
      <c r="Q475" s="26"/>
      <c r="R475" s="30"/>
      <c r="S475" s="31"/>
    </row>
    <row r="476" spans="4:19" s="4" customFormat="1" ht="19.7" customHeight="1">
      <c r="D476" s="27"/>
      <c r="E476" s="27"/>
      <c r="F476" s="27"/>
      <c r="G476" s="47"/>
      <c r="H476" s="557"/>
      <c r="I476" s="26"/>
      <c r="J476" s="63"/>
      <c r="K476" s="29"/>
      <c r="L476" s="47"/>
      <c r="M476" s="26"/>
      <c r="N476" s="26"/>
      <c r="O476" s="30"/>
      <c r="P476" s="27"/>
      <c r="Q476" s="26"/>
      <c r="R476" s="30"/>
      <c r="S476" s="31"/>
    </row>
    <row r="477" spans="4:19" s="4" customFormat="1" ht="19.7" customHeight="1">
      <c r="D477" s="27"/>
      <c r="E477" s="27"/>
      <c r="F477" s="27"/>
      <c r="G477" s="47"/>
      <c r="H477" s="557"/>
      <c r="I477" s="26"/>
      <c r="J477" s="63"/>
      <c r="K477" s="29"/>
      <c r="L477" s="47"/>
      <c r="M477" s="26"/>
      <c r="N477" s="26"/>
      <c r="O477" s="30"/>
      <c r="P477" s="27"/>
      <c r="Q477" s="26"/>
      <c r="R477" s="30"/>
      <c r="S477" s="31"/>
    </row>
    <row r="478" spans="4:19" s="4" customFormat="1" ht="19.7" customHeight="1">
      <c r="D478" s="27"/>
      <c r="E478" s="27"/>
      <c r="F478" s="27"/>
      <c r="G478" s="47"/>
      <c r="H478" s="557"/>
      <c r="I478" s="26"/>
      <c r="J478" s="63"/>
      <c r="K478" s="29"/>
      <c r="L478" s="47"/>
      <c r="M478" s="26"/>
      <c r="N478" s="26"/>
      <c r="O478" s="30"/>
      <c r="P478" s="27"/>
      <c r="Q478" s="26"/>
      <c r="R478" s="30"/>
      <c r="S478" s="31"/>
    </row>
    <row r="479" spans="4:19" s="4" customFormat="1" ht="19.7" customHeight="1">
      <c r="D479" s="27"/>
      <c r="E479" s="27"/>
      <c r="F479" s="27"/>
      <c r="G479" s="47"/>
      <c r="H479" s="557"/>
      <c r="I479" s="26"/>
      <c r="J479" s="63"/>
      <c r="K479" s="29"/>
      <c r="L479" s="47"/>
      <c r="M479" s="26"/>
      <c r="N479" s="26"/>
      <c r="O479" s="30"/>
      <c r="P479" s="27"/>
      <c r="Q479" s="26"/>
      <c r="R479" s="30"/>
      <c r="S479" s="31"/>
    </row>
    <row r="480" spans="4:19" s="4" customFormat="1" ht="19.7" customHeight="1">
      <c r="D480" s="27"/>
      <c r="E480" s="27"/>
      <c r="F480" s="27"/>
      <c r="G480" s="47"/>
      <c r="H480" s="557"/>
      <c r="I480" s="26"/>
      <c r="J480" s="63"/>
      <c r="K480" s="29"/>
      <c r="L480" s="47"/>
      <c r="M480" s="26"/>
      <c r="N480" s="26"/>
      <c r="O480" s="30"/>
      <c r="P480" s="27"/>
      <c r="Q480" s="26"/>
      <c r="R480" s="30"/>
      <c r="S480" s="31"/>
    </row>
    <row r="481" spans="4:19" s="4" customFormat="1" ht="19.7" customHeight="1">
      <c r="D481" s="27"/>
      <c r="E481" s="27"/>
      <c r="F481" s="27"/>
      <c r="G481" s="47"/>
      <c r="H481" s="557"/>
      <c r="I481" s="26"/>
      <c r="J481" s="63"/>
      <c r="K481" s="29"/>
      <c r="L481" s="47"/>
      <c r="M481" s="26"/>
      <c r="N481" s="26"/>
      <c r="O481" s="30"/>
      <c r="P481" s="27"/>
      <c r="Q481" s="26"/>
      <c r="R481" s="30"/>
      <c r="S481" s="31"/>
    </row>
    <row r="482" spans="4:19" s="4" customFormat="1" ht="19.7" customHeight="1">
      <c r="D482" s="27"/>
      <c r="E482" s="27"/>
      <c r="F482" s="27"/>
      <c r="G482" s="47"/>
      <c r="H482" s="557"/>
      <c r="I482" s="26"/>
      <c r="J482" s="63"/>
      <c r="K482" s="29"/>
      <c r="L482" s="47"/>
      <c r="M482" s="26"/>
      <c r="N482" s="26"/>
      <c r="O482" s="30"/>
      <c r="P482" s="27"/>
      <c r="Q482" s="26"/>
      <c r="R482" s="30"/>
      <c r="S482" s="31"/>
    </row>
    <row r="483" spans="4:19" s="4" customFormat="1" ht="19.7" customHeight="1">
      <c r="D483" s="27"/>
      <c r="E483" s="27"/>
      <c r="F483" s="27"/>
      <c r="G483" s="47"/>
      <c r="H483" s="557"/>
      <c r="I483" s="26"/>
      <c r="J483" s="63"/>
      <c r="K483" s="29"/>
      <c r="L483" s="47"/>
      <c r="M483" s="26"/>
      <c r="N483" s="26"/>
      <c r="O483" s="30"/>
      <c r="P483" s="27"/>
      <c r="Q483" s="26"/>
      <c r="R483" s="30"/>
      <c r="S483" s="31"/>
    </row>
    <row r="484" spans="4:19" s="4" customFormat="1" ht="19.7" customHeight="1">
      <c r="D484" s="27"/>
      <c r="E484" s="27"/>
      <c r="F484" s="27"/>
      <c r="G484" s="47"/>
      <c r="H484" s="557"/>
      <c r="I484" s="26"/>
      <c r="J484" s="63"/>
      <c r="K484" s="29"/>
      <c r="L484" s="47"/>
      <c r="M484" s="26"/>
      <c r="N484" s="26"/>
      <c r="O484" s="30"/>
      <c r="P484" s="27"/>
      <c r="Q484" s="26"/>
      <c r="R484" s="30"/>
      <c r="S484" s="31"/>
    </row>
    <row r="485" spans="4:19" s="4" customFormat="1" ht="19.7" customHeight="1">
      <c r="D485" s="27"/>
      <c r="E485" s="27"/>
      <c r="F485" s="27"/>
      <c r="G485" s="47"/>
      <c r="H485" s="557"/>
      <c r="I485" s="26"/>
      <c r="J485" s="63"/>
      <c r="K485" s="29"/>
      <c r="L485" s="47"/>
      <c r="M485" s="26"/>
      <c r="N485" s="26"/>
      <c r="O485" s="30"/>
      <c r="P485" s="27"/>
      <c r="Q485" s="26"/>
      <c r="R485" s="30"/>
      <c r="S485" s="31"/>
    </row>
    <row r="486" spans="4:19" s="4" customFormat="1" ht="19.7" customHeight="1">
      <c r="D486" s="27"/>
      <c r="E486" s="27"/>
      <c r="F486" s="27"/>
      <c r="G486" s="47"/>
      <c r="H486" s="557"/>
      <c r="I486" s="26"/>
      <c r="J486" s="63"/>
      <c r="K486" s="29"/>
      <c r="L486" s="47"/>
      <c r="M486" s="26"/>
      <c r="N486" s="26"/>
      <c r="O486" s="30"/>
      <c r="P486" s="27"/>
      <c r="Q486" s="26"/>
      <c r="R486" s="30"/>
      <c r="S486" s="31"/>
    </row>
    <row r="487" spans="4:19" s="4" customFormat="1" ht="19.7" customHeight="1">
      <c r="D487" s="27"/>
      <c r="E487" s="27"/>
      <c r="F487" s="27"/>
      <c r="G487" s="47"/>
      <c r="H487" s="557"/>
      <c r="I487" s="26"/>
      <c r="J487" s="63"/>
      <c r="K487" s="29"/>
      <c r="L487" s="47"/>
      <c r="M487" s="26"/>
      <c r="N487" s="26"/>
      <c r="O487" s="30"/>
      <c r="P487" s="27"/>
      <c r="Q487" s="26"/>
      <c r="R487" s="30"/>
      <c r="S487" s="31"/>
    </row>
    <row r="488" spans="4:19" s="4" customFormat="1" ht="19.7" customHeight="1">
      <c r="D488" s="27"/>
      <c r="E488" s="27"/>
      <c r="F488" s="27"/>
      <c r="G488" s="47"/>
      <c r="H488" s="557"/>
      <c r="I488" s="26"/>
      <c r="J488" s="63"/>
      <c r="K488" s="29"/>
      <c r="L488" s="47"/>
      <c r="M488" s="26"/>
      <c r="N488" s="26"/>
      <c r="O488" s="30"/>
      <c r="P488" s="27"/>
      <c r="Q488" s="26"/>
      <c r="R488" s="30"/>
      <c r="S488" s="31"/>
    </row>
    <row r="489" spans="4:19" s="4" customFormat="1" ht="19.7" customHeight="1">
      <c r="D489" s="27"/>
      <c r="E489" s="27"/>
      <c r="F489" s="27"/>
      <c r="G489" s="47"/>
      <c r="H489" s="557"/>
      <c r="I489" s="26"/>
      <c r="J489" s="63"/>
      <c r="K489" s="29"/>
      <c r="L489" s="47"/>
      <c r="M489" s="26"/>
      <c r="N489" s="26"/>
      <c r="O489" s="30"/>
      <c r="P489" s="27"/>
      <c r="Q489" s="26"/>
      <c r="R489" s="30"/>
      <c r="S489" s="31"/>
    </row>
    <row r="490" spans="4:19" s="4" customFormat="1" ht="19.7" customHeight="1">
      <c r="D490" s="27"/>
      <c r="E490" s="27"/>
      <c r="F490" s="27"/>
      <c r="G490" s="47"/>
      <c r="H490" s="557"/>
      <c r="I490" s="26"/>
      <c r="J490" s="63"/>
      <c r="K490" s="29"/>
      <c r="L490" s="47"/>
      <c r="M490" s="26"/>
      <c r="N490" s="26"/>
      <c r="O490" s="30"/>
      <c r="P490" s="27"/>
      <c r="Q490" s="26"/>
      <c r="R490" s="30"/>
      <c r="S490" s="31"/>
    </row>
    <row r="491" spans="4:19" s="4" customFormat="1" ht="19.7" customHeight="1">
      <c r="D491" s="27"/>
      <c r="E491" s="27"/>
      <c r="F491" s="27"/>
      <c r="G491" s="47"/>
      <c r="H491" s="557"/>
      <c r="I491" s="26"/>
      <c r="J491" s="63"/>
      <c r="K491" s="29"/>
      <c r="L491" s="47"/>
      <c r="M491" s="26"/>
      <c r="N491" s="26"/>
      <c r="O491" s="30"/>
      <c r="P491" s="27"/>
      <c r="Q491" s="26"/>
      <c r="R491" s="30"/>
      <c r="S491" s="31"/>
    </row>
    <row r="492" spans="4:19" s="4" customFormat="1" ht="19.7" customHeight="1">
      <c r="D492" s="27"/>
      <c r="E492" s="27"/>
      <c r="F492" s="27"/>
      <c r="G492" s="47"/>
      <c r="H492" s="557"/>
      <c r="I492" s="26"/>
      <c r="J492" s="63"/>
      <c r="K492" s="29"/>
      <c r="L492" s="47"/>
      <c r="M492" s="26"/>
      <c r="N492" s="26"/>
      <c r="O492" s="30"/>
      <c r="P492" s="27"/>
      <c r="Q492" s="26"/>
      <c r="R492" s="30"/>
      <c r="S492" s="31"/>
    </row>
    <row r="493" spans="4:19" s="4" customFormat="1" ht="19.7" customHeight="1">
      <c r="D493" s="27"/>
      <c r="E493" s="27"/>
      <c r="F493" s="27"/>
      <c r="G493" s="47"/>
      <c r="H493" s="557"/>
      <c r="I493" s="26"/>
      <c r="J493" s="63"/>
      <c r="K493" s="29"/>
      <c r="L493" s="47"/>
      <c r="M493" s="26"/>
      <c r="N493" s="26"/>
      <c r="O493" s="30"/>
      <c r="P493" s="27"/>
      <c r="Q493" s="26"/>
      <c r="R493" s="30"/>
      <c r="S493" s="31"/>
    </row>
    <row r="494" spans="4:19" s="4" customFormat="1" ht="19.7" customHeight="1">
      <c r="D494" s="27"/>
      <c r="E494" s="27"/>
      <c r="F494" s="27"/>
      <c r="G494" s="47"/>
      <c r="H494" s="557"/>
      <c r="I494" s="26"/>
      <c r="J494" s="63"/>
      <c r="K494" s="29"/>
      <c r="L494" s="47"/>
      <c r="M494" s="26"/>
      <c r="N494" s="26"/>
      <c r="O494" s="30"/>
      <c r="P494" s="27"/>
      <c r="Q494" s="26"/>
      <c r="R494" s="30"/>
      <c r="S494" s="31"/>
    </row>
    <row r="495" spans="4:19" s="4" customFormat="1" ht="19.7" customHeight="1">
      <c r="D495" s="27"/>
      <c r="E495" s="27"/>
      <c r="F495" s="27"/>
      <c r="G495" s="47"/>
      <c r="H495" s="557"/>
      <c r="I495" s="26"/>
      <c r="J495" s="63"/>
      <c r="K495" s="29"/>
      <c r="L495" s="47"/>
      <c r="M495" s="26"/>
      <c r="N495" s="26"/>
      <c r="O495" s="30"/>
      <c r="P495" s="27"/>
      <c r="Q495" s="26"/>
      <c r="R495" s="30"/>
      <c r="S495" s="31"/>
    </row>
    <row r="496" spans="4:19" s="4" customFormat="1" ht="19.7" customHeight="1">
      <c r="D496" s="27"/>
      <c r="E496" s="27"/>
      <c r="F496" s="27"/>
      <c r="G496" s="47"/>
      <c r="H496" s="557"/>
      <c r="I496" s="26"/>
      <c r="J496" s="63"/>
      <c r="K496" s="29"/>
      <c r="L496" s="47"/>
      <c r="M496" s="26"/>
      <c r="N496" s="26"/>
      <c r="O496" s="30"/>
      <c r="P496" s="27"/>
      <c r="Q496" s="26"/>
      <c r="R496" s="30"/>
      <c r="S496" s="31"/>
    </row>
    <row r="497" spans="4:19" s="4" customFormat="1" ht="19.7" customHeight="1">
      <c r="D497" s="27"/>
      <c r="E497" s="27"/>
      <c r="F497" s="27"/>
      <c r="G497" s="47"/>
      <c r="H497" s="557"/>
      <c r="I497" s="26"/>
      <c r="J497" s="63"/>
      <c r="K497" s="29"/>
      <c r="L497" s="47"/>
      <c r="M497" s="26"/>
      <c r="N497" s="26"/>
      <c r="O497" s="30"/>
      <c r="P497" s="27"/>
      <c r="Q497" s="26"/>
      <c r="R497" s="30"/>
      <c r="S497" s="31"/>
    </row>
    <row r="498" spans="4:19" s="4" customFormat="1" ht="19.7" customHeight="1">
      <c r="D498" s="27"/>
      <c r="E498" s="27"/>
      <c r="F498" s="27"/>
      <c r="G498" s="47"/>
      <c r="H498" s="557"/>
      <c r="I498" s="26"/>
      <c r="J498" s="63"/>
      <c r="K498" s="29"/>
      <c r="L498" s="47"/>
      <c r="M498" s="26"/>
      <c r="N498" s="26"/>
      <c r="O498" s="30"/>
      <c r="P498" s="27"/>
      <c r="Q498" s="26"/>
      <c r="R498" s="30"/>
      <c r="S498" s="31"/>
    </row>
    <row r="499" spans="4:19" s="4" customFormat="1" ht="19.7" customHeight="1">
      <c r="D499" s="27"/>
      <c r="E499" s="27"/>
      <c r="F499" s="27"/>
      <c r="G499" s="47"/>
      <c r="H499" s="557"/>
      <c r="I499" s="26"/>
      <c r="J499" s="63"/>
      <c r="K499" s="29"/>
      <c r="L499" s="47"/>
      <c r="M499" s="26"/>
      <c r="N499" s="26"/>
      <c r="O499" s="30"/>
      <c r="P499" s="27"/>
      <c r="Q499" s="26"/>
      <c r="R499" s="30"/>
      <c r="S499" s="31"/>
    </row>
    <row r="500" spans="4:19" s="4" customFormat="1" ht="19.7" customHeight="1">
      <c r="D500" s="27"/>
      <c r="E500" s="27"/>
      <c r="F500" s="27"/>
      <c r="G500" s="47"/>
      <c r="H500" s="557"/>
      <c r="I500" s="26"/>
      <c r="J500" s="63"/>
      <c r="K500" s="29"/>
      <c r="L500" s="47"/>
      <c r="M500" s="26"/>
      <c r="N500" s="26"/>
      <c r="O500" s="30"/>
      <c r="P500" s="27"/>
      <c r="Q500" s="26"/>
      <c r="R500" s="30"/>
      <c r="S500" s="31"/>
    </row>
    <row r="501" spans="4:19" s="4" customFormat="1" ht="19.7" customHeight="1">
      <c r="D501" s="27"/>
      <c r="E501" s="27"/>
      <c r="F501" s="27"/>
      <c r="G501" s="47"/>
      <c r="H501" s="557"/>
      <c r="I501" s="26"/>
      <c r="J501" s="63"/>
      <c r="K501" s="29"/>
      <c r="L501" s="47"/>
      <c r="M501" s="26"/>
      <c r="N501" s="26"/>
      <c r="O501" s="30"/>
      <c r="P501" s="27"/>
      <c r="Q501" s="26"/>
      <c r="R501" s="30"/>
      <c r="S501" s="31"/>
    </row>
    <row r="502" spans="4:19" s="4" customFormat="1" ht="19.7" customHeight="1">
      <c r="D502" s="27"/>
      <c r="E502" s="27"/>
      <c r="F502" s="27"/>
      <c r="G502" s="47"/>
      <c r="H502" s="557"/>
      <c r="I502" s="26"/>
      <c r="J502" s="63"/>
      <c r="K502" s="29"/>
      <c r="L502" s="47"/>
      <c r="M502" s="26"/>
      <c r="N502" s="26"/>
      <c r="O502" s="30"/>
      <c r="P502" s="27"/>
      <c r="Q502" s="26"/>
      <c r="R502" s="30"/>
      <c r="S502" s="31"/>
    </row>
    <row r="503" spans="4:19" s="4" customFormat="1" ht="19.7" customHeight="1">
      <c r="D503" s="27"/>
      <c r="E503" s="27"/>
      <c r="F503" s="27"/>
      <c r="G503" s="47"/>
      <c r="H503" s="557"/>
      <c r="I503" s="26"/>
      <c r="J503" s="63"/>
      <c r="K503" s="29"/>
      <c r="L503" s="47"/>
      <c r="M503" s="26"/>
      <c r="N503" s="26"/>
      <c r="O503" s="30"/>
      <c r="P503" s="27"/>
      <c r="Q503" s="26"/>
      <c r="R503" s="30"/>
      <c r="S503" s="31"/>
    </row>
    <row r="504" spans="4:19" s="4" customFormat="1" ht="19.7" customHeight="1">
      <c r="D504" s="27"/>
      <c r="E504" s="27"/>
      <c r="F504" s="27"/>
      <c r="G504" s="47"/>
      <c r="H504" s="557"/>
      <c r="I504" s="26"/>
      <c r="J504" s="63"/>
      <c r="K504" s="29"/>
      <c r="L504" s="47"/>
      <c r="M504" s="26"/>
      <c r="N504" s="26"/>
      <c r="O504" s="30"/>
      <c r="P504" s="27"/>
      <c r="Q504" s="26"/>
      <c r="R504" s="30"/>
      <c r="S504" s="31"/>
    </row>
    <row r="505" spans="4:19" s="4" customFormat="1" ht="19.7" customHeight="1">
      <c r="D505" s="27"/>
      <c r="E505" s="27"/>
      <c r="F505" s="27"/>
      <c r="G505" s="47"/>
      <c r="H505" s="557"/>
      <c r="I505" s="26"/>
      <c r="J505" s="63"/>
      <c r="K505" s="29"/>
      <c r="L505" s="47"/>
      <c r="M505" s="26"/>
      <c r="N505" s="26"/>
      <c r="O505" s="30"/>
      <c r="P505" s="27"/>
      <c r="Q505" s="26"/>
      <c r="R505" s="30"/>
      <c r="S505" s="31"/>
    </row>
    <row r="506" spans="4:19" s="4" customFormat="1" ht="19.7" customHeight="1">
      <c r="D506" s="27"/>
      <c r="E506" s="27"/>
      <c r="F506" s="27"/>
      <c r="G506" s="47"/>
      <c r="H506" s="557"/>
      <c r="I506" s="26"/>
      <c r="J506" s="63"/>
      <c r="K506" s="29"/>
      <c r="L506" s="47"/>
      <c r="M506" s="26"/>
      <c r="N506" s="26"/>
      <c r="O506" s="30"/>
      <c r="P506" s="27"/>
      <c r="Q506" s="26"/>
      <c r="R506" s="30"/>
      <c r="S506" s="31"/>
    </row>
    <row r="507" spans="4:19" s="4" customFormat="1" ht="19.7" customHeight="1">
      <c r="D507" s="27"/>
      <c r="E507" s="27"/>
      <c r="F507" s="27"/>
      <c r="G507" s="47"/>
      <c r="H507" s="557"/>
      <c r="I507" s="26"/>
      <c r="J507" s="63"/>
      <c r="K507" s="29"/>
      <c r="L507" s="47"/>
      <c r="M507" s="26"/>
      <c r="N507" s="26"/>
      <c r="O507" s="30"/>
      <c r="P507" s="27"/>
      <c r="Q507" s="26"/>
      <c r="R507" s="30"/>
      <c r="S507" s="31"/>
    </row>
    <row r="508" spans="4:19" s="4" customFormat="1" ht="19.7" customHeight="1">
      <c r="D508" s="27"/>
      <c r="E508" s="27"/>
      <c r="F508" s="27"/>
      <c r="G508" s="47"/>
      <c r="H508" s="557"/>
      <c r="I508" s="26"/>
      <c r="J508" s="63"/>
      <c r="K508" s="29"/>
      <c r="L508" s="47"/>
      <c r="M508" s="26"/>
      <c r="N508" s="26"/>
      <c r="O508" s="30"/>
      <c r="P508" s="27"/>
      <c r="Q508" s="26"/>
      <c r="R508" s="30"/>
      <c r="S508" s="31"/>
    </row>
    <row r="509" spans="4:19" s="4" customFormat="1" ht="19.7" customHeight="1">
      <c r="D509" s="27"/>
      <c r="E509" s="27"/>
      <c r="F509" s="27"/>
      <c r="G509" s="47"/>
      <c r="H509" s="557"/>
      <c r="I509" s="26"/>
      <c r="J509" s="63"/>
      <c r="K509" s="29"/>
      <c r="L509" s="47"/>
      <c r="M509" s="26"/>
      <c r="N509" s="26"/>
      <c r="O509" s="30"/>
      <c r="P509" s="27"/>
      <c r="Q509" s="26"/>
      <c r="R509" s="30"/>
      <c r="S509" s="31"/>
    </row>
    <row r="510" spans="4:19" s="4" customFormat="1" ht="19.7" customHeight="1">
      <c r="D510" s="27"/>
      <c r="E510" s="27"/>
      <c r="F510" s="27"/>
      <c r="G510" s="47"/>
      <c r="H510" s="557"/>
      <c r="I510" s="26"/>
      <c r="J510" s="63"/>
      <c r="K510" s="29"/>
      <c r="L510" s="47"/>
      <c r="M510" s="26"/>
      <c r="N510" s="26"/>
      <c r="O510" s="30"/>
      <c r="P510" s="27"/>
      <c r="Q510" s="26"/>
      <c r="R510" s="30"/>
      <c r="S510" s="31"/>
    </row>
    <row r="511" spans="4:19" s="4" customFormat="1" ht="19.7" customHeight="1">
      <c r="D511" s="27"/>
      <c r="E511" s="27"/>
      <c r="F511" s="27"/>
      <c r="G511" s="47"/>
      <c r="H511" s="557"/>
      <c r="I511" s="26"/>
      <c r="J511" s="63"/>
      <c r="K511" s="29"/>
      <c r="L511" s="47"/>
      <c r="M511" s="26"/>
      <c r="N511" s="26"/>
      <c r="O511" s="30"/>
      <c r="P511" s="27"/>
      <c r="Q511" s="26"/>
      <c r="R511" s="30"/>
      <c r="S511" s="31"/>
    </row>
    <row r="512" spans="4:19" s="4" customFormat="1" ht="19.7" customHeight="1">
      <c r="D512" s="27"/>
      <c r="E512" s="27"/>
      <c r="F512" s="27"/>
      <c r="G512" s="47"/>
      <c r="H512" s="557"/>
      <c r="I512" s="26"/>
      <c r="J512" s="63"/>
      <c r="K512" s="29"/>
      <c r="L512" s="47"/>
      <c r="M512" s="26"/>
      <c r="N512" s="26"/>
      <c r="O512" s="30"/>
      <c r="P512" s="27"/>
      <c r="Q512" s="26"/>
      <c r="R512" s="30"/>
      <c r="S512" s="31"/>
    </row>
    <row r="513" spans="4:19" s="4" customFormat="1" ht="19.7" customHeight="1">
      <c r="D513" s="27"/>
      <c r="E513" s="27"/>
      <c r="F513" s="27"/>
      <c r="G513" s="47"/>
      <c r="H513" s="557"/>
      <c r="I513" s="26"/>
      <c r="J513" s="63"/>
      <c r="K513" s="29"/>
      <c r="L513" s="47"/>
      <c r="M513" s="26"/>
      <c r="N513" s="26"/>
      <c r="O513" s="30"/>
      <c r="P513" s="27"/>
      <c r="Q513" s="26"/>
      <c r="R513" s="30"/>
      <c r="S513" s="31"/>
    </row>
    <row r="514" spans="4:19" s="4" customFormat="1" ht="19.7" customHeight="1">
      <c r="D514" s="27"/>
      <c r="E514" s="27"/>
      <c r="F514" s="27"/>
      <c r="G514" s="47"/>
      <c r="H514" s="557"/>
      <c r="I514" s="26"/>
      <c r="J514" s="63"/>
      <c r="K514" s="29"/>
      <c r="L514" s="47"/>
      <c r="M514" s="26"/>
      <c r="N514" s="26"/>
      <c r="O514" s="30"/>
      <c r="P514" s="27"/>
      <c r="Q514" s="26"/>
      <c r="R514" s="30"/>
      <c r="S514" s="31"/>
    </row>
    <row r="515" spans="4:19" s="4" customFormat="1" ht="19.7" customHeight="1">
      <c r="D515" s="27"/>
      <c r="E515" s="27"/>
      <c r="F515" s="27"/>
      <c r="G515" s="47"/>
      <c r="H515" s="557"/>
      <c r="I515" s="26"/>
      <c r="J515" s="63"/>
      <c r="K515" s="29"/>
      <c r="L515" s="47"/>
      <c r="M515" s="26"/>
      <c r="N515" s="26"/>
      <c r="O515" s="30"/>
      <c r="P515" s="27"/>
      <c r="Q515" s="26"/>
      <c r="R515" s="30"/>
      <c r="S515" s="31"/>
    </row>
    <row r="516" spans="4:19" s="4" customFormat="1" ht="19.7" customHeight="1">
      <c r="D516" s="27"/>
      <c r="E516" s="27"/>
      <c r="F516" s="27"/>
      <c r="G516" s="47"/>
      <c r="H516" s="557"/>
      <c r="I516" s="26"/>
      <c r="J516" s="63"/>
      <c r="K516" s="29"/>
      <c r="L516" s="47"/>
      <c r="M516" s="26"/>
      <c r="N516" s="26"/>
      <c r="O516" s="30"/>
      <c r="P516" s="27"/>
      <c r="Q516" s="26"/>
      <c r="R516" s="30"/>
      <c r="S516" s="31"/>
    </row>
    <row r="517" spans="4:19" s="4" customFormat="1" ht="19.7" customHeight="1">
      <c r="D517" s="27"/>
      <c r="E517" s="27"/>
      <c r="F517" s="27"/>
      <c r="G517" s="47"/>
      <c r="H517" s="557"/>
      <c r="I517" s="26"/>
      <c r="J517" s="63"/>
      <c r="K517" s="29"/>
      <c r="L517" s="47"/>
      <c r="M517" s="26"/>
      <c r="N517" s="26"/>
      <c r="O517" s="30"/>
      <c r="P517" s="27"/>
      <c r="Q517" s="26"/>
      <c r="R517" s="30"/>
      <c r="S517" s="31"/>
    </row>
    <row r="518" spans="4:19" s="4" customFormat="1" ht="19.7" customHeight="1">
      <c r="D518" s="27"/>
      <c r="E518" s="27"/>
      <c r="F518" s="27"/>
      <c r="G518" s="47"/>
      <c r="H518" s="557"/>
      <c r="I518" s="26"/>
      <c r="J518" s="63"/>
      <c r="K518" s="29"/>
      <c r="L518" s="47"/>
      <c r="M518" s="26"/>
      <c r="N518" s="26"/>
      <c r="O518" s="30"/>
      <c r="P518" s="27"/>
      <c r="Q518" s="26"/>
      <c r="R518" s="30"/>
      <c r="S518" s="31"/>
    </row>
    <row r="519" spans="4:19" s="4" customFormat="1" ht="19.7" customHeight="1">
      <c r="D519" s="27"/>
      <c r="E519" s="27"/>
      <c r="F519" s="27"/>
      <c r="G519" s="47"/>
      <c r="H519" s="557"/>
      <c r="I519" s="26"/>
      <c r="J519" s="63"/>
      <c r="K519" s="29"/>
      <c r="L519" s="47"/>
      <c r="M519" s="26"/>
      <c r="N519" s="26"/>
      <c r="O519" s="30"/>
      <c r="P519" s="27"/>
      <c r="Q519" s="26"/>
      <c r="R519" s="30"/>
      <c r="S519" s="31"/>
    </row>
    <row r="520" spans="4:19" s="4" customFormat="1" ht="19.7" customHeight="1">
      <c r="D520" s="27"/>
      <c r="E520" s="27"/>
      <c r="F520" s="27"/>
      <c r="G520" s="47"/>
      <c r="H520" s="557"/>
      <c r="I520" s="26"/>
      <c r="J520" s="63"/>
      <c r="K520" s="29"/>
      <c r="L520" s="47"/>
      <c r="M520" s="26"/>
      <c r="N520" s="26"/>
      <c r="O520" s="30"/>
      <c r="P520" s="27"/>
      <c r="Q520" s="26"/>
      <c r="R520" s="30"/>
      <c r="S520" s="31"/>
    </row>
    <row r="521" spans="4:19" s="4" customFormat="1" ht="19.7" customHeight="1">
      <c r="D521" s="27"/>
      <c r="E521" s="27"/>
      <c r="F521" s="27"/>
      <c r="G521" s="47"/>
      <c r="H521" s="557"/>
      <c r="I521" s="26"/>
      <c r="J521" s="63"/>
      <c r="K521" s="29"/>
      <c r="L521" s="47"/>
      <c r="M521" s="26"/>
      <c r="N521" s="26"/>
      <c r="O521" s="30"/>
      <c r="P521" s="27"/>
      <c r="Q521" s="26"/>
      <c r="R521" s="30"/>
      <c r="S521" s="31"/>
    </row>
    <row r="522" spans="4:19" s="4" customFormat="1" ht="19.7" customHeight="1">
      <c r="D522" s="27"/>
      <c r="E522" s="27"/>
      <c r="F522" s="27"/>
      <c r="G522" s="47"/>
      <c r="H522" s="557"/>
      <c r="I522" s="26"/>
      <c r="J522" s="63"/>
      <c r="K522" s="29"/>
      <c r="L522" s="47"/>
      <c r="M522" s="26"/>
      <c r="N522" s="26"/>
      <c r="O522" s="30"/>
      <c r="P522" s="27"/>
      <c r="Q522" s="26"/>
      <c r="R522" s="30"/>
      <c r="S522" s="31"/>
    </row>
    <row r="523" spans="4:19" s="4" customFormat="1" ht="19.7" customHeight="1">
      <c r="D523" s="27"/>
      <c r="E523" s="27"/>
      <c r="F523" s="27"/>
      <c r="G523" s="47"/>
      <c r="H523" s="557"/>
      <c r="I523" s="26"/>
      <c r="J523" s="63"/>
      <c r="K523" s="29"/>
      <c r="L523" s="47"/>
      <c r="M523" s="26"/>
      <c r="N523" s="26"/>
      <c r="O523" s="30"/>
      <c r="P523" s="27"/>
      <c r="Q523" s="26"/>
      <c r="R523" s="30"/>
      <c r="S523" s="31"/>
    </row>
    <row r="524" spans="4:19" s="4" customFormat="1" ht="19.7" customHeight="1">
      <c r="D524" s="27"/>
      <c r="E524" s="27"/>
      <c r="F524" s="27"/>
      <c r="G524" s="47"/>
      <c r="H524" s="557"/>
      <c r="I524" s="26"/>
      <c r="J524" s="63"/>
      <c r="K524" s="29"/>
      <c r="L524" s="47"/>
      <c r="M524" s="26"/>
      <c r="N524" s="26"/>
      <c r="O524" s="30"/>
      <c r="P524" s="27"/>
      <c r="Q524" s="26"/>
      <c r="R524" s="30"/>
      <c r="S524" s="31"/>
    </row>
    <row r="525" spans="4:19" s="4" customFormat="1" ht="19.7" customHeight="1">
      <c r="D525" s="27"/>
      <c r="E525" s="27"/>
      <c r="F525" s="27"/>
      <c r="G525" s="47"/>
      <c r="H525" s="557"/>
      <c r="I525" s="26"/>
      <c r="J525" s="63"/>
      <c r="K525" s="29"/>
      <c r="L525" s="47"/>
      <c r="M525" s="26"/>
      <c r="N525" s="26"/>
      <c r="O525" s="30"/>
      <c r="P525" s="27"/>
      <c r="Q525" s="26"/>
      <c r="R525" s="30"/>
      <c r="S525" s="31"/>
    </row>
    <row r="526" spans="4:19" s="4" customFormat="1" ht="19.7" customHeight="1">
      <c r="D526" s="27"/>
      <c r="E526" s="27"/>
      <c r="F526" s="27"/>
      <c r="G526" s="47"/>
      <c r="H526" s="557"/>
      <c r="I526" s="26"/>
      <c r="J526" s="63"/>
      <c r="K526" s="29"/>
      <c r="L526" s="47"/>
      <c r="M526" s="26"/>
      <c r="N526" s="26"/>
      <c r="O526" s="30"/>
      <c r="P526" s="27"/>
      <c r="Q526" s="26"/>
      <c r="R526" s="30"/>
      <c r="S526" s="31"/>
    </row>
    <row r="527" spans="4:19" s="4" customFormat="1" ht="19.7" customHeight="1">
      <c r="D527" s="27"/>
      <c r="E527" s="27"/>
      <c r="F527" s="27"/>
      <c r="G527" s="47"/>
      <c r="H527" s="557"/>
      <c r="I527" s="26"/>
      <c r="J527" s="63"/>
      <c r="K527" s="29"/>
      <c r="L527" s="47"/>
      <c r="M527" s="26"/>
      <c r="N527" s="26"/>
      <c r="O527" s="30"/>
      <c r="P527" s="27"/>
      <c r="Q527" s="26"/>
      <c r="R527" s="30"/>
      <c r="S527" s="31"/>
    </row>
    <row r="528" spans="4:19" s="4" customFormat="1" ht="19.7" customHeight="1">
      <c r="D528" s="27"/>
      <c r="E528" s="27"/>
      <c r="F528" s="27"/>
      <c r="G528" s="47"/>
      <c r="H528" s="557"/>
      <c r="I528" s="26"/>
      <c r="J528" s="63"/>
      <c r="K528" s="29"/>
      <c r="L528" s="47"/>
      <c r="M528" s="26"/>
      <c r="N528" s="26"/>
      <c r="O528" s="30"/>
      <c r="P528" s="27"/>
      <c r="Q528" s="26"/>
      <c r="R528" s="30"/>
      <c r="S528" s="31"/>
    </row>
    <row r="529" spans="4:19" s="4" customFormat="1" ht="19.7" customHeight="1">
      <c r="D529" s="27"/>
      <c r="E529" s="27"/>
      <c r="F529" s="27"/>
      <c r="G529" s="47"/>
      <c r="H529" s="557"/>
      <c r="I529" s="26"/>
      <c r="J529" s="63"/>
      <c r="K529" s="29"/>
      <c r="L529" s="47"/>
      <c r="M529" s="26"/>
      <c r="N529" s="26"/>
      <c r="O529" s="30"/>
      <c r="P529" s="27"/>
      <c r="Q529" s="26"/>
      <c r="R529" s="30"/>
      <c r="S529" s="31"/>
    </row>
    <row r="530" spans="4:19" s="4" customFormat="1" ht="19.7" customHeight="1">
      <c r="D530" s="27"/>
      <c r="E530" s="27"/>
      <c r="F530" s="27"/>
      <c r="G530" s="47"/>
      <c r="H530" s="557"/>
      <c r="I530" s="26"/>
      <c r="J530" s="63"/>
      <c r="K530" s="29"/>
      <c r="L530" s="47"/>
      <c r="M530" s="26"/>
      <c r="N530" s="26"/>
      <c r="O530" s="30"/>
      <c r="P530" s="27"/>
      <c r="Q530" s="26"/>
      <c r="R530" s="30"/>
      <c r="S530" s="31"/>
    </row>
    <row r="531" spans="4:19" s="4" customFormat="1" ht="19.7" customHeight="1">
      <c r="D531" s="27"/>
      <c r="E531" s="27"/>
      <c r="F531" s="27"/>
      <c r="G531" s="47"/>
      <c r="H531" s="557"/>
      <c r="I531" s="26"/>
      <c r="J531" s="63"/>
      <c r="K531" s="29"/>
      <c r="L531" s="47"/>
      <c r="M531" s="26"/>
      <c r="N531" s="26"/>
      <c r="O531" s="30"/>
      <c r="P531" s="27"/>
      <c r="Q531" s="26"/>
      <c r="R531" s="30"/>
      <c r="S531" s="31"/>
    </row>
    <row r="532" spans="4:19" s="4" customFormat="1" ht="19.7" customHeight="1">
      <c r="D532" s="27"/>
      <c r="E532" s="27"/>
      <c r="F532" s="27"/>
      <c r="G532" s="47"/>
      <c r="H532" s="557"/>
      <c r="I532" s="26"/>
      <c r="J532" s="63"/>
      <c r="K532" s="29"/>
      <c r="L532" s="47"/>
      <c r="M532" s="26"/>
      <c r="N532" s="26"/>
      <c r="O532" s="30"/>
      <c r="P532" s="27"/>
      <c r="Q532" s="26"/>
      <c r="R532" s="30"/>
      <c r="S532" s="31"/>
    </row>
    <row r="533" spans="4:19" s="4" customFormat="1" ht="19.7" customHeight="1">
      <c r="D533" s="27"/>
      <c r="E533" s="27"/>
      <c r="F533" s="27"/>
      <c r="G533" s="47"/>
      <c r="H533" s="557"/>
      <c r="I533" s="26"/>
      <c r="J533" s="63"/>
      <c r="K533" s="29"/>
      <c r="L533" s="47"/>
      <c r="M533" s="26"/>
      <c r="N533" s="26"/>
      <c r="O533" s="30"/>
      <c r="P533" s="27"/>
      <c r="Q533" s="26"/>
      <c r="R533" s="30"/>
      <c r="S533" s="31"/>
    </row>
    <row r="534" spans="4:19" s="4" customFormat="1" ht="19.7" customHeight="1">
      <c r="D534" s="27"/>
      <c r="E534" s="27"/>
      <c r="F534" s="27"/>
      <c r="G534" s="47"/>
      <c r="H534" s="557"/>
      <c r="I534" s="26"/>
      <c r="J534" s="63"/>
      <c r="K534" s="29"/>
      <c r="L534" s="47"/>
      <c r="M534" s="26"/>
      <c r="N534" s="26"/>
      <c r="O534" s="30"/>
      <c r="P534" s="27"/>
      <c r="Q534" s="26"/>
      <c r="R534" s="30"/>
      <c r="S534" s="31"/>
    </row>
    <row r="535" spans="4:19" s="4" customFormat="1" ht="19.7" customHeight="1">
      <c r="D535" s="27"/>
      <c r="E535" s="27"/>
      <c r="F535" s="27"/>
      <c r="G535" s="47"/>
      <c r="H535" s="557"/>
      <c r="I535" s="26"/>
      <c r="J535" s="63"/>
      <c r="K535" s="29"/>
      <c r="L535" s="47"/>
      <c r="M535" s="26"/>
      <c r="N535" s="26"/>
      <c r="O535" s="30"/>
      <c r="P535" s="27"/>
      <c r="Q535" s="26"/>
      <c r="R535" s="30"/>
      <c r="S535" s="31"/>
    </row>
    <row r="536" spans="4:19" s="4" customFormat="1" ht="19.7" customHeight="1">
      <c r="D536" s="27"/>
      <c r="E536" s="27"/>
      <c r="F536" s="27"/>
      <c r="G536" s="47"/>
      <c r="H536" s="557"/>
      <c r="I536" s="26"/>
      <c r="J536" s="63"/>
      <c r="K536" s="29"/>
      <c r="L536" s="47"/>
      <c r="M536" s="26"/>
      <c r="N536" s="26"/>
      <c r="O536" s="30"/>
      <c r="P536" s="27"/>
      <c r="Q536" s="26"/>
      <c r="R536" s="30"/>
      <c r="S536" s="31"/>
    </row>
    <row r="537" spans="4:19" s="4" customFormat="1" ht="19.7" customHeight="1">
      <c r="D537" s="27"/>
      <c r="E537" s="27"/>
      <c r="F537" s="27"/>
      <c r="G537" s="47"/>
      <c r="H537" s="557"/>
      <c r="I537" s="26"/>
      <c r="J537" s="63"/>
      <c r="K537" s="29"/>
      <c r="L537" s="47"/>
      <c r="M537" s="26"/>
      <c r="N537" s="26"/>
      <c r="O537" s="30"/>
      <c r="P537" s="27"/>
      <c r="Q537" s="26"/>
      <c r="R537" s="30"/>
      <c r="S537" s="31"/>
    </row>
    <row r="538" spans="4:19" s="4" customFormat="1" ht="19.7" customHeight="1">
      <c r="D538" s="27"/>
      <c r="E538" s="27"/>
      <c r="F538" s="27"/>
      <c r="G538" s="47"/>
      <c r="H538" s="557"/>
      <c r="I538" s="26"/>
      <c r="J538" s="63"/>
      <c r="K538" s="29"/>
      <c r="L538" s="47"/>
      <c r="M538" s="26"/>
      <c r="N538" s="26"/>
      <c r="O538" s="30"/>
      <c r="P538" s="27"/>
      <c r="Q538" s="26"/>
      <c r="R538" s="30"/>
      <c r="S538" s="31"/>
    </row>
    <row r="539" spans="4:19" s="4" customFormat="1" ht="19.7" customHeight="1">
      <c r="D539" s="27"/>
      <c r="E539" s="27"/>
      <c r="F539" s="27"/>
      <c r="G539" s="47"/>
      <c r="H539" s="557"/>
      <c r="I539" s="26"/>
      <c r="J539" s="63"/>
      <c r="K539" s="29"/>
      <c r="L539" s="47"/>
      <c r="M539" s="26"/>
      <c r="N539" s="26"/>
      <c r="O539" s="30"/>
      <c r="P539" s="27"/>
      <c r="Q539" s="26"/>
      <c r="R539" s="30"/>
      <c r="S539" s="31"/>
    </row>
    <row r="540" spans="4:19" s="4" customFormat="1" ht="19.7" customHeight="1">
      <c r="D540" s="27"/>
      <c r="E540" s="27"/>
      <c r="F540" s="27"/>
      <c r="G540" s="47"/>
      <c r="H540" s="557"/>
      <c r="I540" s="26"/>
      <c r="J540" s="63"/>
      <c r="K540" s="29"/>
      <c r="L540" s="47"/>
      <c r="M540" s="26"/>
      <c r="N540" s="26"/>
      <c r="O540" s="30"/>
      <c r="P540" s="27"/>
      <c r="Q540" s="26"/>
      <c r="R540" s="30"/>
      <c r="S540" s="31"/>
    </row>
    <row r="541" spans="4:19" s="4" customFormat="1" ht="19.7" customHeight="1">
      <c r="D541" s="27"/>
      <c r="E541" s="27"/>
      <c r="F541" s="27"/>
      <c r="G541" s="47"/>
      <c r="H541" s="557"/>
      <c r="I541" s="26"/>
      <c r="J541" s="63"/>
      <c r="K541" s="29"/>
      <c r="L541" s="47"/>
      <c r="M541" s="26"/>
      <c r="N541" s="26"/>
      <c r="O541" s="30"/>
      <c r="P541" s="27"/>
      <c r="Q541" s="26"/>
      <c r="R541" s="30"/>
      <c r="S541" s="31"/>
    </row>
    <row r="542" spans="4:19" s="4" customFormat="1" ht="19.7" customHeight="1">
      <c r="D542" s="27"/>
      <c r="E542" s="27"/>
      <c r="F542" s="27"/>
      <c r="G542" s="47"/>
      <c r="H542" s="557"/>
      <c r="I542" s="26"/>
      <c r="J542" s="63"/>
      <c r="K542" s="29"/>
      <c r="L542" s="47"/>
      <c r="M542" s="26"/>
      <c r="N542" s="26"/>
      <c r="O542" s="30"/>
      <c r="P542" s="27"/>
      <c r="Q542" s="26"/>
      <c r="R542" s="30"/>
      <c r="S542" s="31"/>
    </row>
    <row r="543" spans="4:19" s="4" customFormat="1" ht="19.7" customHeight="1">
      <c r="D543" s="27"/>
      <c r="E543" s="27"/>
      <c r="F543" s="27"/>
      <c r="G543" s="26"/>
      <c r="H543" s="40"/>
      <c r="I543" s="26"/>
      <c r="J543" s="28"/>
      <c r="K543" s="29"/>
      <c r="L543" s="26"/>
      <c r="M543" s="26"/>
      <c r="N543" s="26"/>
      <c r="O543" s="30"/>
      <c r="P543" s="27"/>
      <c r="Q543" s="26"/>
      <c r="R543" s="30"/>
      <c r="S543" s="31"/>
    </row>
    <row r="544" spans="4:19" s="4" customFormat="1" ht="19.7" customHeight="1">
      <c r="D544" s="27"/>
      <c r="E544" s="27"/>
      <c r="F544" s="27"/>
      <c r="G544" s="26"/>
      <c r="H544" s="40"/>
      <c r="I544" s="26"/>
      <c r="J544" s="28"/>
      <c r="K544" s="29"/>
      <c r="L544" s="26"/>
      <c r="M544" s="26"/>
      <c r="N544" s="26"/>
      <c r="O544" s="30"/>
      <c r="P544" s="27"/>
      <c r="Q544" s="26"/>
      <c r="R544" s="30"/>
      <c r="S544" s="31"/>
    </row>
    <row r="545" spans="1:19" s="4" customFormat="1" ht="19.7" customHeight="1">
      <c r="D545" s="27"/>
      <c r="E545" s="27"/>
      <c r="F545" s="27"/>
      <c r="G545" s="26"/>
      <c r="H545" s="40"/>
      <c r="I545" s="26"/>
      <c r="J545" s="28"/>
      <c r="K545" s="29"/>
      <c r="L545" s="26"/>
      <c r="M545" s="26"/>
      <c r="N545" s="26"/>
      <c r="O545" s="30"/>
      <c r="P545" s="27"/>
      <c r="Q545" s="26"/>
      <c r="R545" s="30"/>
      <c r="S545" s="31"/>
    </row>
    <row r="546" spans="1:19" s="4" customFormat="1" ht="19.7" customHeight="1">
      <c r="A546" s="26"/>
      <c r="B546" s="64">
        <v>8</v>
      </c>
      <c r="C546" s="65" t="s">
        <v>63</v>
      </c>
      <c r="D546" s="27"/>
      <c r="E546" s="27"/>
      <c r="F546" s="27"/>
      <c r="G546" s="26"/>
      <c r="H546" s="40"/>
      <c r="I546" s="26"/>
      <c r="J546" s="28"/>
      <c r="K546" s="29"/>
      <c r="L546" s="26"/>
      <c r="M546" s="26"/>
      <c r="N546" s="26"/>
      <c r="O546" s="30"/>
      <c r="P546" s="27"/>
      <c r="Q546" s="26"/>
      <c r="R546" s="30"/>
      <c r="S546" s="31"/>
    </row>
    <row r="547" spans="1:19" s="4" customFormat="1" ht="19.7" customHeight="1">
      <c r="D547" s="27"/>
      <c r="E547" s="27"/>
      <c r="F547" s="27"/>
      <c r="G547" s="26"/>
      <c r="H547" s="40"/>
      <c r="I547" s="26"/>
      <c r="J547" s="28"/>
      <c r="K547" s="29"/>
      <c r="L547" s="26"/>
      <c r="M547" s="26"/>
      <c r="N547" s="26"/>
      <c r="O547" s="30"/>
      <c r="P547" s="27"/>
      <c r="Q547" s="26"/>
      <c r="R547" s="30"/>
      <c r="S547" s="31"/>
    </row>
    <row r="548" spans="1:19" s="4" customFormat="1" ht="19.7" customHeight="1">
      <c r="D548" s="27"/>
      <c r="E548" s="27"/>
      <c r="F548" s="27"/>
      <c r="G548" s="26"/>
      <c r="H548" s="40"/>
      <c r="I548" s="26"/>
      <c r="J548" s="28"/>
      <c r="K548" s="29"/>
      <c r="L548" s="26"/>
      <c r="M548" s="26"/>
      <c r="N548" s="26"/>
      <c r="O548" s="30"/>
      <c r="P548" s="27"/>
      <c r="Q548" s="26"/>
      <c r="R548" s="30"/>
      <c r="S548" s="31"/>
    </row>
    <row r="549" spans="1:19" s="4" customFormat="1" ht="19.7" customHeight="1">
      <c r="D549" s="27"/>
      <c r="E549" s="27"/>
      <c r="F549" s="27"/>
      <c r="G549" s="26"/>
      <c r="H549" s="40"/>
      <c r="I549" s="26"/>
      <c r="J549" s="28"/>
      <c r="K549" s="29"/>
      <c r="L549" s="26"/>
      <c r="M549" s="26"/>
      <c r="N549" s="26"/>
      <c r="O549" s="30"/>
      <c r="P549" s="27"/>
      <c r="Q549" s="26"/>
      <c r="R549" s="30"/>
      <c r="S549" s="31"/>
    </row>
    <row r="550" spans="1:19" s="4" customFormat="1" ht="19.7" customHeight="1">
      <c r="D550" s="27"/>
      <c r="E550" s="27"/>
      <c r="F550" s="27"/>
      <c r="G550" s="26"/>
      <c r="H550" s="40"/>
      <c r="I550" s="26"/>
      <c r="J550" s="28"/>
      <c r="K550" s="29"/>
      <c r="L550" s="26"/>
      <c r="M550" s="26"/>
      <c r="N550" s="26"/>
      <c r="O550" s="30"/>
      <c r="P550" s="27"/>
      <c r="Q550" s="26"/>
      <c r="R550" s="30"/>
      <c r="S550" s="31"/>
    </row>
    <row r="551" spans="1:19" s="4" customFormat="1" ht="19.7" customHeight="1">
      <c r="D551" s="27"/>
      <c r="E551" s="27"/>
      <c r="F551" s="27"/>
      <c r="G551" s="26"/>
      <c r="H551" s="40"/>
      <c r="I551" s="26"/>
      <c r="J551" s="28"/>
      <c r="K551" s="29"/>
      <c r="L551" s="26"/>
      <c r="M551" s="26"/>
      <c r="N551" s="26"/>
      <c r="O551" s="30"/>
      <c r="P551" s="27"/>
      <c r="Q551" s="26"/>
      <c r="R551" s="30"/>
      <c r="S551" s="31"/>
    </row>
    <row r="552" spans="1:19" s="4" customFormat="1" ht="19.7" customHeight="1">
      <c r="D552" s="27"/>
      <c r="E552" s="27"/>
      <c r="F552" s="27"/>
      <c r="G552" s="26"/>
      <c r="H552" s="40"/>
      <c r="I552" s="26"/>
      <c r="J552" s="28"/>
      <c r="K552" s="29"/>
      <c r="L552" s="26"/>
      <c r="M552" s="26"/>
      <c r="N552" s="26"/>
      <c r="O552" s="30"/>
      <c r="P552" s="27"/>
      <c r="Q552" s="26"/>
      <c r="R552" s="30"/>
      <c r="S552" s="31"/>
    </row>
    <row r="553" spans="1:19" s="4" customFormat="1" ht="19.7" customHeight="1">
      <c r="D553" s="27"/>
      <c r="E553" s="27"/>
      <c r="F553" s="27"/>
      <c r="G553" s="26"/>
      <c r="H553" s="40"/>
      <c r="I553" s="26"/>
      <c r="J553" s="28"/>
      <c r="K553" s="29"/>
      <c r="L553" s="26"/>
      <c r="M553" s="26"/>
      <c r="N553" s="26"/>
      <c r="O553" s="30"/>
      <c r="P553" s="27"/>
      <c r="Q553" s="26"/>
      <c r="R553" s="30"/>
      <c r="S553" s="31"/>
    </row>
    <row r="554" spans="1:19" s="4" customFormat="1" ht="19.7" customHeight="1">
      <c r="D554" s="27"/>
      <c r="E554" s="27"/>
      <c r="F554" s="27"/>
      <c r="G554" s="26"/>
      <c r="H554" s="40"/>
      <c r="I554" s="26"/>
      <c r="J554" s="28"/>
      <c r="K554" s="29"/>
      <c r="L554" s="26"/>
      <c r="M554" s="26"/>
      <c r="N554" s="26"/>
      <c r="O554" s="30"/>
      <c r="P554" s="27"/>
      <c r="Q554" s="26"/>
      <c r="R554" s="30"/>
      <c r="S554" s="31"/>
    </row>
    <row r="555" spans="1:19" s="4" customFormat="1" ht="19.7" customHeight="1">
      <c r="D555" s="27"/>
      <c r="E555" s="27"/>
      <c r="F555" s="27"/>
      <c r="G555" s="26"/>
      <c r="H555" s="40"/>
      <c r="I555" s="26"/>
      <c r="J555" s="28"/>
      <c r="K555" s="29"/>
      <c r="L555" s="26"/>
      <c r="M555" s="26"/>
      <c r="N555" s="26"/>
      <c r="O555" s="30"/>
      <c r="P555" s="27"/>
      <c r="Q555" s="26"/>
      <c r="R555" s="30"/>
      <c r="S555" s="31"/>
    </row>
    <row r="556" spans="1:19" s="4" customFormat="1" ht="19.7" customHeight="1">
      <c r="D556" s="27"/>
      <c r="E556" s="27"/>
      <c r="F556" s="27"/>
      <c r="G556" s="26"/>
      <c r="H556" s="40"/>
      <c r="I556" s="26"/>
      <c r="J556" s="28"/>
      <c r="K556" s="29"/>
      <c r="L556" s="26"/>
      <c r="M556" s="26"/>
      <c r="N556" s="26"/>
      <c r="O556" s="30"/>
      <c r="P556" s="27"/>
      <c r="Q556" s="26"/>
      <c r="R556" s="30"/>
      <c r="S556" s="31"/>
    </row>
    <row r="557" spans="1:19" s="4" customFormat="1" ht="19.7" customHeight="1">
      <c r="D557" s="27"/>
      <c r="E557" s="27"/>
      <c r="F557" s="27"/>
      <c r="G557" s="26"/>
      <c r="H557" s="40"/>
      <c r="I557" s="26"/>
      <c r="J557" s="28"/>
      <c r="K557" s="29"/>
      <c r="L557" s="26"/>
      <c r="M557" s="26"/>
      <c r="N557" s="26"/>
      <c r="O557" s="30"/>
      <c r="P557" s="27"/>
      <c r="Q557" s="26"/>
      <c r="R557" s="30"/>
      <c r="S557" s="31"/>
    </row>
    <row r="558" spans="1:19" s="4" customFormat="1" ht="19.7" customHeight="1">
      <c r="D558" s="27"/>
      <c r="E558" s="27"/>
      <c r="F558" s="27"/>
      <c r="G558" s="26"/>
      <c r="H558" s="40"/>
      <c r="I558" s="26"/>
      <c r="J558" s="28"/>
      <c r="K558" s="29"/>
      <c r="L558" s="26"/>
      <c r="M558" s="26"/>
      <c r="N558" s="26"/>
      <c r="O558" s="30"/>
      <c r="P558" s="27"/>
      <c r="Q558" s="26"/>
      <c r="R558" s="30"/>
      <c r="S558" s="31"/>
    </row>
    <row r="559" spans="1:19" s="4" customFormat="1" ht="19.7" customHeight="1">
      <c r="D559" s="27"/>
      <c r="E559" s="27"/>
      <c r="F559" s="27"/>
      <c r="G559" s="26"/>
      <c r="H559" s="40"/>
      <c r="I559" s="26"/>
      <c r="J559" s="28"/>
      <c r="K559" s="29"/>
      <c r="L559" s="26"/>
      <c r="M559" s="26"/>
      <c r="N559" s="26"/>
      <c r="O559" s="30"/>
      <c r="P559" s="27"/>
      <c r="Q559" s="26"/>
      <c r="R559" s="30"/>
      <c r="S559" s="31"/>
    </row>
    <row r="560" spans="1:19" s="4" customFormat="1" ht="19.7" customHeight="1">
      <c r="D560" s="27"/>
      <c r="E560" s="27"/>
      <c r="F560" s="27"/>
      <c r="G560" s="26"/>
      <c r="H560" s="40"/>
      <c r="I560" s="26"/>
      <c r="J560" s="28"/>
      <c r="K560" s="29"/>
      <c r="L560" s="26"/>
      <c r="M560" s="26"/>
      <c r="N560" s="26"/>
      <c r="O560" s="30"/>
      <c r="P560" s="27"/>
      <c r="Q560" s="26"/>
      <c r="R560" s="30"/>
      <c r="S560" s="31"/>
    </row>
    <row r="561" spans="4:19" s="4" customFormat="1" ht="19.7" customHeight="1">
      <c r="D561" s="27"/>
      <c r="E561" s="27"/>
      <c r="F561" s="27"/>
      <c r="G561" s="26"/>
      <c r="H561" s="40"/>
      <c r="I561" s="26"/>
      <c r="J561" s="28"/>
      <c r="K561" s="29"/>
      <c r="L561" s="26"/>
      <c r="M561" s="26"/>
      <c r="N561" s="26"/>
      <c r="O561" s="30"/>
      <c r="P561" s="27"/>
      <c r="Q561" s="26"/>
      <c r="R561" s="30"/>
      <c r="S561" s="31"/>
    </row>
    <row r="562" spans="4:19" s="4" customFormat="1" ht="19.7" customHeight="1">
      <c r="D562" s="27"/>
      <c r="E562" s="27"/>
      <c r="F562" s="27"/>
      <c r="G562" s="26"/>
      <c r="H562" s="40"/>
      <c r="I562" s="26"/>
      <c r="J562" s="28"/>
      <c r="K562" s="29"/>
      <c r="L562" s="26"/>
      <c r="M562" s="26"/>
      <c r="N562" s="26"/>
      <c r="O562" s="30"/>
      <c r="P562" s="27"/>
      <c r="Q562" s="26"/>
      <c r="R562" s="30"/>
      <c r="S562" s="31"/>
    </row>
    <row r="563" spans="4:19" s="4" customFormat="1" ht="19.7" customHeight="1">
      <c r="D563" s="27"/>
      <c r="E563" s="27"/>
      <c r="F563" s="27"/>
      <c r="G563" s="26"/>
      <c r="H563" s="40"/>
      <c r="I563" s="26"/>
      <c r="J563" s="28"/>
      <c r="K563" s="29"/>
      <c r="L563" s="26"/>
      <c r="M563" s="26"/>
      <c r="N563" s="26"/>
      <c r="O563" s="30"/>
      <c r="P563" s="27"/>
      <c r="Q563" s="26"/>
      <c r="R563" s="30"/>
      <c r="S563" s="31"/>
    </row>
    <row r="564" spans="4:19" s="4" customFormat="1" ht="19.7" customHeight="1">
      <c r="D564" s="27"/>
      <c r="E564" s="27"/>
      <c r="F564" s="27"/>
      <c r="G564" s="26"/>
      <c r="H564" s="40"/>
      <c r="I564" s="26"/>
      <c r="J564" s="28"/>
      <c r="K564" s="29"/>
      <c r="L564" s="26"/>
      <c r="M564" s="26"/>
      <c r="N564" s="26"/>
      <c r="O564" s="30"/>
      <c r="P564" s="27"/>
      <c r="Q564" s="26"/>
      <c r="R564" s="30"/>
      <c r="S564" s="31"/>
    </row>
    <row r="565" spans="4:19" s="4" customFormat="1" ht="19.7" customHeight="1">
      <c r="D565" s="27"/>
      <c r="E565" s="27"/>
      <c r="F565" s="27"/>
      <c r="G565" s="26"/>
      <c r="H565" s="40"/>
      <c r="I565" s="26"/>
      <c r="J565" s="28"/>
      <c r="K565" s="29"/>
      <c r="L565" s="26"/>
      <c r="M565" s="26"/>
      <c r="N565" s="26"/>
      <c r="O565" s="30"/>
      <c r="P565" s="27"/>
      <c r="Q565" s="26"/>
      <c r="R565" s="30"/>
      <c r="S565" s="31"/>
    </row>
    <row r="566" spans="4:19" s="4" customFormat="1" ht="19.7" customHeight="1">
      <c r="D566" s="27"/>
      <c r="E566" s="27"/>
      <c r="F566" s="27"/>
      <c r="G566" s="26"/>
      <c r="H566" s="40"/>
      <c r="I566" s="26"/>
      <c r="J566" s="28"/>
      <c r="K566" s="29"/>
      <c r="L566" s="26"/>
      <c r="M566" s="26"/>
      <c r="N566" s="26"/>
      <c r="O566" s="30"/>
      <c r="P566" s="27"/>
      <c r="Q566" s="26"/>
      <c r="R566" s="30"/>
      <c r="S566" s="31"/>
    </row>
    <row r="567" spans="4:19" s="4" customFormat="1" ht="19.7" customHeight="1">
      <c r="D567" s="27"/>
      <c r="E567" s="27"/>
      <c r="F567" s="27"/>
      <c r="G567" s="26"/>
      <c r="H567" s="40"/>
      <c r="I567" s="26"/>
      <c r="J567" s="28"/>
      <c r="K567" s="29"/>
      <c r="L567" s="26"/>
      <c r="M567" s="26"/>
      <c r="N567" s="26"/>
      <c r="O567" s="30"/>
      <c r="P567" s="27"/>
      <c r="Q567" s="26"/>
      <c r="R567" s="30"/>
      <c r="S567" s="31"/>
    </row>
    <row r="568" spans="4:19" s="4" customFormat="1" ht="19.7" customHeight="1">
      <c r="D568" s="27"/>
      <c r="E568" s="27"/>
      <c r="F568" s="27"/>
      <c r="G568" s="26"/>
      <c r="H568" s="40"/>
      <c r="I568" s="26"/>
      <c r="J568" s="28"/>
      <c r="K568" s="29"/>
      <c r="L568" s="26"/>
      <c r="M568" s="26"/>
      <c r="N568" s="26"/>
      <c r="O568" s="30"/>
      <c r="P568" s="27"/>
      <c r="Q568" s="26"/>
      <c r="R568" s="30"/>
      <c r="S568" s="31"/>
    </row>
    <row r="569" spans="4:19" s="4" customFormat="1" ht="19.7" customHeight="1">
      <c r="D569" s="27"/>
      <c r="E569" s="27"/>
      <c r="F569" s="27"/>
      <c r="G569" s="26"/>
      <c r="H569" s="40"/>
      <c r="I569" s="26"/>
      <c r="J569" s="28"/>
      <c r="K569" s="29"/>
      <c r="L569" s="26"/>
      <c r="M569" s="26"/>
      <c r="N569" s="26"/>
      <c r="O569" s="30"/>
      <c r="P569" s="27"/>
      <c r="Q569" s="26"/>
      <c r="R569" s="30"/>
      <c r="S569" s="31"/>
    </row>
    <row r="570" spans="4:19" s="4" customFormat="1" ht="19.7" customHeight="1">
      <c r="D570" s="27"/>
      <c r="E570" s="27"/>
      <c r="F570" s="27"/>
      <c r="G570" s="26"/>
      <c r="H570" s="40"/>
      <c r="I570" s="26"/>
      <c r="J570" s="28"/>
      <c r="K570" s="29"/>
      <c r="L570" s="26"/>
      <c r="M570" s="26"/>
      <c r="N570" s="26"/>
      <c r="O570" s="30"/>
      <c r="P570" s="27"/>
      <c r="Q570" s="26"/>
      <c r="R570" s="30"/>
      <c r="S570" s="31"/>
    </row>
    <row r="571" spans="4:19" s="4" customFormat="1" ht="19.7" customHeight="1">
      <c r="D571" s="27"/>
      <c r="E571" s="27"/>
      <c r="F571" s="27"/>
      <c r="G571" s="26"/>
      <c r="H571" s="40"/>
      <c r="I571" s="26"/>
      <c r="J571" s="28"/>
      <c r="K571" s="29"/>
      <c r="L571" s="26"/>
      <c r="M571" s="26"/>
      <c r="N571" s="26"/>
      <c r="O571" s="30"/>
      <c r="P571" s="27"/>
      <c r="Q571" s="26"/>
      <c r="R571" s="30"/>
      <c r="S571" s="31"/>
    </row>
    <row r="572" spans="4:19" s="4" customFormat="1" ht="19.7" customHeight="1">
      <c r="D572" s="27"/>
      <c r="E572" s="27"/>
      <c r="F572" s="27"/>
      <c r="G572" s="26"/>
      <c r="H572" s="40"/>
      <c r="I572" s="26"/>
      <c r="J572" s="28"/>
      <c r="K572" s="29"/>
      <c r="L572" s="26"/>
      <c r="M572" s="26"/>
      <c r="N572" s="26"/>
      <c r="O572" s="30"/>
      <c r="P572" s="27"/>
      <c r="Q572" s="26"/>
      <c r="R572" s="30"/>
      <c r="S572" s="31"/>
    </row>
    <row r="573" spans="4:19" s="4" customFormat="1" ht="19.7" customHeight="1">
      <c r="D573" s="27"/>
      <c r="E573" s="27"/>
      <c r="F573" s="27"/>
      <c r="G573" s="26"/>
      <c r="H573" s="40"/>
      <c r="I573" s="26"/>
      <c r="J573" s="28"/>
      <c r="K573" s="29"/>
      <c r="L573" s="26"/>
      <c r="M573" s="26"/>
      <c r="N573" s="26"/>
      <c r="O573" s="30"/>
      <c r="P573" s="27"/>
      <c r="Q573" s="26"/>
      <c r="R573" s="30"/>
      <c r="S573" s="31"/>
    </row>
    <row r="574" spans="4:19" s="4" customFormat="1" ht="19.7" customHeight="1">
      <c r="D574" s="27"/>
      <c r="E574" s="27"/>
      <c r="F574" s="27"/>
      <c r="G574" s="26"/>
      <c r="H574" s="40"/>
      <c r="I574" s="26"/>
      <c r="J574" s="28"/>
      <c r="K574" s="29"/>
      <c r="L574" s="26"/>
      <c r="M574" s="26"/>
      <c r="N574" s="26"/>
      <c r="O574" s="30"/>
      <c r="P574" s="27"/>
      <c r="Q574" s="26"/>
      <c r="R574" s="30"/>
      <c r="S574" s="31"/>
    </row>
    <row r="575" spans="4:19" s="4" customFormat="1" ht="19.7" customHeight="1">
      <c r="D575" s="27"/>
      <c r="E575" s="27"/>
      <c r="F575" s="27"/>
      <c r="G575" s="26"/>
      <c r="H575" s="40"/>
      <c r="I575" s="26"/>
      <c r="J575" s="28"/>
      <c r="K575" s="29"/>
      <c r="L575" s="26"/>
      <c r="M575" s="26"/>
      <c r="N575" s="26"/>
      <c r="O575" s="30"/>
      <c r="P575" s="27"/>
      <c r="Q575" s="26"/>
      <c r="R575" s="30"/>
      <c r="S575" s="31"/>
    </row>
    <row r="576" spans="4:19" s="4" customFormat="1" ht="19.7" customHeight="1">
      <c r="D576" s="27"/>
      <c r="E576" s="27"/>
      <c r="F576" s="27"/>
      <c r="G576" s="26"/>
      <c r="H576" s="40"/>
      <c r="I576" s="26"/>
      <c r="J576" s="28"/>
      <c r="K576" s="29"/>
      <c r="L576" s="26"/>
      <c r="M576" s="26"/>
      <c r="N576" s="26"/>
      <c r="O576" s="30"/>
      <c r="P576" s="27"/>
      <c r="Q576" s="26"/>
      <c r="R576" s="30"/>
      <c r="S576" s="31"/>
    </row>
    <row r="577" spans="4:19" s="4" customFormat="1" ht="19.7" customHeight="1">
      <c r="D577" s="27"/>
      <c r="E577" s="27"/>
      <c r="F577" s="27"/>
      <c r="G577" s="26"/>
      <c r="H577" s="40"/>
      <c r="I577" s="26"/>
      <c r="J577" s="28"/>
      <c r="K577" s="29"/>
      <c r="L577" s="26"/>
      <c r="M577" s="26"/>
      <c r="N577" s="26"/>
      <c r="O577" s="30"/>
      <c r="P577" s="27"/>
      <c r="Q577" s="26"/>
      <c r="R577" s="30"/>
      <c r="S577" s="31"/>
    </row>
    <row r="578" spans="4:19" s="4" customFormat="1" ht="19.7" customHeight="1">
      <c r="D578" s="27"/>
      <c r="E578" s="27"/>
      <c r="F578" s="27"/>
      <c r="G578" s="26"/>
      <c r="H578" s="40"/>
      <c r="I578" s="26"/>
      <c r="J578" s="28"/>
      <c r="K578" s="29"/>
      <c r="L578" s="26"/>
      <c r="M578" s="26"/>
      <c r="N578" s="26"/>
      <c r="O578" s="30"/>
      <c r="P578" s="27"/>
      <c r="Q578" s="26"/>
      <c r="R578" s="30"/>
      <c r="S578" s="31"/>
    </row>
    <row r="579" spans="4:19" s="4" customFormat="1" ht="19.7" customHeight="1">
      <c r="D579" s="27"/>
      <c r="E579" s="27"/>
      <c r="F579" s="27"/>
      <c r="G579" s="26"/>
      <c r="H579" s="40"/>
      <c r="I579" s="26"/>
      <c r="J579" s="28"/>
      <c r="K579" s="29"/>
      <c r="L579" s="26"/>
      <c r="M579" s="26"/>
      <c r="N579" s="26"/>
      <c r="O579" s="30"/>
      <c r="P579" s="27"/>
      <c r="Q579" s="26"/>
      <c r="R579" s="30"/>
      <c r="S579" s="31"/>
    </row>
    <row r="580" spans="4:19" s="4" customFormat="1" ht="19.7" customHeight="1">
      <c r="D580" s="27"/>
      <c r="E580" s="27"/>
      <c r="F580" s="27"/>
      <c r="G580" s="26"/>
      <c r="H580" s="40"/>
      <c r="I580" s="26"/>
      <c r="J580" s="28"/>
      <c r="K580" s="29"/>
      <c r="L580" s="26"/>
      <c r="M580" s="26"/>
      <c r="N580" s="26"/>
      <c r="O580" s="30"/>
      <c r="P580" s="27"/>
      <c r="Q580" s="26"/>
      <c r="R580" s="30"/>
      <c r="S580" s="31"/>
    </row>
    <row r="581" spans="4:19" s="4" customFormat="1" ht="19.7" customHeight="1">
      <c r="D581" s="27"/>
      <c r="E581" s="27"/>
      <c r="F581" s="27"/>
      <c r="G581" s="26"/>
      <c r="H581" s="40"/>
      <c r="I581" s="26"/>
      <c r="J581" s="28"/>
      <c r="K581" s="29"/>
      <c r="L581" s="26"/>
      <c r="M581" s="26"/>
      <c r="N581" s="26"/>
      <c r="O581" s="30"/>
      <c r="P581" s="27"/>
      <c r="Q581" s="26"/>
      <c r="R581" s="30"/>
      <c r="S581" s="31"/>
    </row>
    <row r="582" spans="4:19" s="4" customFormat="1" ht="19.7" customHeight="1">
      <c r="D582" s="27"/>
      <c r="E582" s="27"/>
      <c r="F582" s="27"/>
      <c r="G582" s="26"/>
      <c r="H582" s="40"/>
      <c r="I582" s="26"/>
      <c r="J582" s="28"/>
      <c r="K582" s="29"/>
      <c r="L582" s="26"/>
      <c r="M582" s="26"/>
      <c r="N582" s="26"/>
      <c r="O582" s="30"/>
      <c r="P582" s="27"/>
      <c r="Q582" s="26"/>
      <c r="R582" s="30"/>
      <c r="S582" s="31"/>
    </row>
    <row r="583" spans="4:19" s="4" customFormat="1" ht="19.7" customHeight="1">
      <c r="D583" s="27"/>
      <c r="E583" s="27"/>
      <c r="F583" s="27"/>
      <c r="G583" s="26"/>
      <c r="H583" s="40"/>
      <c r="I583" s="26"/>
      <c r="J583" s="28"/>
      <c r="K583" s="29"/>
      <c r="L583" s="26"/>
      <c r="M583" s="26"/>
      <c r="N583" s="26"/>
      <c r="O583" s="30"/>
      <c r="P583" s="27"/>
      <c r="Q583" s="26"/>
      <c r="R583" s="30"/>
      <c r="S583" s="31"/>
    </row>
    <row r="584" spans="4:19" s="4" customFormat="1" ht="19.7" customHeight="1">
      <c r="D584" s="27"/>
      <c r="E584" s="27"/>
      <c r="F584" s="27"/>
      <c r="G584" s="26"/>
      <c r="H584" s="40"/>
      <c r="I584" s="26"/>
      <c r="J584" s="28"/>
      <c r="K584" s="29"/>
      <c r="L584" s="26"/>
      <c r="M584" s="26"/>
      <c r="N584" s="26"/>
      <c r="O584" s="30"/>
      <c r="P584" s="27"/>
      <c r="Q584" s="26"/>
      <c r="R584" s="30"/>
      <c r="S584" s="31"/>
    </row>
    <row r="585" spans="4:19" s="4" customFormat="1" ht="19.7" customHeight="1">
      <c r="D585" s="27"/>
      <c r="E585" s="27"/>
      <c r="F585" s="27"/>
      <c r="G585" s="26"/>
      <c r="H585" s="40"/>
      <c r="I585" s="26"/>
      <c r="J585" s="28"/>
      <c r="K585" s="29"/>
      <c r="L585" s="26"/>
      <c r="M585" s="26"/>
      <c r="N585" s="26"/>
      <c r="O585" s="30"/>
      <c r="P585" s="27"/>
      <c r="Q585" s="26"/>
      <c r="R585" s="30"/>
      <c r="S585" s="31"/>
    </row>
    <row r="586" spans="4:19" s="4" customFormat="1" ht="19.7" customHeight="1">
      <c r="D586" s="27"/>
      <c r="E586" s="27"/>
      <c r="F586" s="27"/>
      <c r="G586" s="26"/>
      <c r="H586" s="40"/>
      <c r="I586" s="26"/>
      <c r="J586" s="28"/>
      <c r="K586" s="29"/>
      <c r="L586" s="26"/>
      <c r="M586" s="26"/>
      <c r="N586" s="26"/>
      <c r="O586" s="30"/>
      <c r="P586" s="27"/>
      <c r="Q586" s="26"/>
      <c r="R586" s="30"/>
      <c r="S586" s="31"/>
    </row>
    <row r="587" spans="4:19" s="4" customFormat="1" ht="19.7" customHeight="1">
      <c r="D587" s="27"/>
      <c r="E587" s="27"/>
      <c r="F587" s="27"/>
      <c r="G587" s="26"/>
      <c r="H587" s="40"/>
      <c r="I587" s="26"/>
      <c r="J587" s="28"/>
      <c r="K587" s="29"/>
      <c r="L587" s="26"/>
      <c r="M587" s="26"/>
      <c r="N587" s="26"/>
      <c r="O587" s="30"/>
      <c r="P587" s="27"/>
      <c r="Q587" s="26"/>
      <c r="R587" s="30"/>
      <c r="S587" s="31"/>
    </row>
    <row r="588" spans="4:19" s="4" customFormat="1" ht="19.7" customHeight="1">
      <c r="D588" s="27"/>
      <c r="E588" s="27"/>
      <c r="F588" s="27"/>
      <c r="G588" s="26"/>
      <c r="H588" s="40"/>
      <c r="I588" s="26"/>
      <c r="J588" s="28"/>
      <c r="K588" s="29"/>
      <c r="L588" s="26"/>
      <c r="M588" s="26"/>
      <c r="N588" s="26"/>
      <c r="O588" s="30"/>
      <c r="P588" s="27"/>
      <c r="Q588" s="26"/>
      <c r="R588" s="30"/>
      <c r="S588" s="31"/>
    </row>
    <row r="589" spans="4:19" s="4" customFormat="1" ht="19.7" customHeight="1">
      <c r="D589" s="27"/>
      <c r="E589" s="27"/>
      <c r="F589" s="27"/>
      <c r="G589" s="26"/>
      <c r="H589" s="40"/>
      <c r="I589" s="26"/>
      <c r="J589" s="28"/>
      <c r="K589" s="29"/>
      <c r="L589" s="26"/>
      <c r="M589" s="26"/>
      <c r="N589" s="26"/>
      <c r="O589" s="30"/>
      <c r="P589" s="27"/>
      <c r="Q589" s="26"/>
      <c r="R589" s="30"/>
      <c r="S589" s="31"/>
    </row>
    <row r="590" spans="4:19" s="4" customFormat="1" ht="19.7" customHeight="1">
      <c r="D590" s="27"/>
      <c r="E590" s="27"/>
      <c r="F590" s="27"/>
      <c r="G590" s="26"/>
      <c r="H590" s="40"/>
      <c r="I590" s="26"/>
      <c r="J590" s="28"/>
      <c r="K590" s="29"/>
      <c r="L590" s="26"/>
      <c r="M590" s="26"/>
      <c r="N590" s="26"/>
      <c r="O590" s="30"/>
      <c r="P590" s="27"/>
      <c r="Q590" s="26"/>
      <c r="R590" s="30"/>
      <c r="S590" s="31"/>
    </row>
    <row r="591" spans="4:19" s="4" customFormat="1" ht="19.7" customHeight="1">
      <c r="D591" s="27"/>
      <c r="E591" s="27"/>
      <c r="F591" s="27"/>
      <c r="G591" s="26"/>
      <c r="H591" s="40"/>
      <c r="I591" s="26"/>
      <c r="J591" s="28"/>
      <c r="K591" s="29"/>
      <c r="L591" s="26"/>
      <c r="M591" s="26"/>
      <c r="N591" s="26"/>
      <c r="O591" s="30"/>
      <c r="P591" s="27"/>
      <c r="Q591" s="26"/>
      <c r="R591" s="30"/>
      <c r="S591" s="31"/>
    </row>
    <row r="592" spans="4:19" s="4" customFormat="1" ht="19.7" customHeight="1">
      <c r="D592" s="27"/>
      <c r="E592" s="66"/>
      <c r="F592" s="66"/>
      <c r="G592" s="47"/>
      <c r="H592" s="486"/>
      <c r="I592" s="26"/>
      <c r="J592" s="63"/>
      <c r="K592" s="29"/>
      <c r="L592" s="68"/>
      <c r="M592" s="26"/>
      <c r="N592" s="47"/>
      <c r="O592" s="30"/>
      <c r="P592" s="27"/>
      <c r="Q592" s="26"/>
      <c r="R592" s="30"/>
      <c r="S592" s="31"/>
    </row>
    <row r="593" spans="4:19" s="4" customFormat="1" ht="19.7" customHeight="1">
      <c r="D593" s="27"/>
      <c r="E593" s="27"/>
      <c r="F593" s="66"/>
      <c r="G593" s="47"/>
      <c r="H593" s="486"/>
      <c r="I593" s="26"/>
      <c r="J593" s="63"/>
      <c r="K593" s="29"/>
      <c r="L593" s="68"/>
      <c r="M593" s="26"/>
      <c r="N593" s="47"/>
      <c r="O593" s="30"/>
      <c r="P593" s="27"/>
      <c r="Q593" s="26"/>
      <c r="R593" s="30"/>
      <c r="S593" s="31"/>
    </row>
    <row r="594" spans="4:19" s="4" customFormat="1" ht="19.7" customHeight="1">
      <c r="D594" s="27"/>
      <c r="E594" s="27"/>
      <c r="F594" s="66"/>
      <c r="G594" s="47"/>
      <c r="H594" s="486"/>
      <c r="I594" s="26"/>
      <c r="J594" s="63"/>
      <c r="K594" s="29"/>
      <c r="L594" s="68"/>
      <c r="M594" s="26"/>
      <c r="N594" s="47"/>
      <c r="O594" s="30"/>
      <c r="P594" s="27"/>
      <c r="Q594" s="26"/>
      <c r="R594" s="30"/>
      <c r="S594" s="31"/>
    </row>
    <row r="595" spans="4:19" s="4" customFormat="1" ht="19.7" customHeight="1">
      <c r="D595" s="27"/>
      <c r="E595" s="27"/>
      <c r="F595" s="66"/>
      <c r="G595" s="47"/>
      <c r="H595" s="486"/>
      <c r="I595" s="26"/>
      <c r="J595" s="63"/>
      <c r="K595" s="29"/>
      <c r="L595" s="68"/>
      <c r="M595" s="26"/>
      <c r="N595" s="47"/>
      <c r="O595" s="30"/>
      <c r="P595" s="27"/>
      <c r="Q595" s="26"/>
      <c r="R595" s="30"/>
      <c r="S595" s="31"/>
    </row>
    <row r="596" spans="4:19" s="4" customFormat="1" ht="19.7" customHeight="1">
      <c r="D596" s="27"/>
      <c r="E596" s="27"/>
      <c r="F596" s="66"/>
      <c r="G596" s="47"/>
      <c r="H596" s="486"/>
      <c r="I596" s="26"/>
      <c r="J596" s="63"/>
      <c r="K596" s="29"/>
      <c r="L596" s="68"/>
      <c r="M596" s="26"/>
      <c r="N596" s="47"/>
      <c r="O596" s="30"/>
      <c r="P596" s="27"/>
      <c r="Q596" s="26"/>
      <c r="R596" s="30"/>
      <c r="S596" s="31"/>
    </row>
    <row r="597" spans="4:19" s="4" customFormat="1" ht="19.7" customHeight="1">
      <c r="D597" s="27"/>
      <c r="E597" s="27"/>
      <c r="F597" s="66"/>
      <c r="G597" s="47"/>
      <c r="H597" s="486"/>
      <c r="I597" s="26"/>
      <c r="J597" s="63"/>
      <c r="K597" s="29"/>
      <c r="L597" s="68"/>
      <c r="M597" s="26"/>
      <c r="N597" s="47"/>
      <c r="O597" s="30"/>
      <c r="P597" s="27"/>
      <c r="Q597" s="26"/>
      <c r="R597" s="30"/>
      <c r="S597" s="31"/>
    </row>
    <row r="598" spans="4:19" s="4" customFormat="1" ht="19.350000000000001" customHeight="1">
      <c r="D598" s="27"/>
      <c r="E598" s="66"/>
      <c r="F598" s="66"/>
      <c r="G598" s="47"/>
      <c r="H598" s="486"/>
      <c r="I598" s="26"/>
      <c r="J598" s="63"/>
      <c r="K598" s="29"/>
      <c r="L598" s="68"/>
      <c r="M598" s="26"/>
      <c r="N598" s="47"/>
      <c r="O598" s="30"/>
      <c r="P598" s="27"/>
      <c r="Q598" s="26"/>
      <c r="R598" s="30"/>
      <c r="S598" s="31"/>
    </row>
    <row r="599" spans="4:19" s="4" customFormat="1" ht="19.350000000000001" customHeight="1">
      <c r="D599" s="27"/>
      <c r="E599" s="66"/>
      <c r="F599" s="66"/>
      <c r="G599" s="69"/>
      <c r="H599" s="486"/>
      <c r="I599" s="26"/>
      <c r="J599" s="63"/>
      <c r="K599" s="29"/>
      <c r="L599" s="68"/>
      <c r="M599" s="26"/>
      <c r="N599" s="47"/>
      <c r="O599" s="30"/>
      <c r="P599" s="27"/>
      <c r="Q599" s="26"/>
      <c r="R599" s="30"/>
      <c r="S599" s="31"/>
    </row>
    <row r="600" spans="4:19" s="4" customFormat="1" ht="19.350000000000001" customHeight="1">
      <c r="D600" s="27"/>
      <c r="E600" s="66"/>
      <c r="F600" s="66"/>
      <c r="G600" s="70"/>
      <c r="H600" s="486"/>
      <c r="I600" s="26"/>
      <c r="J600" s="63"/>
      <c r="K600" s="29"/>
      <c r="L600" s="68"/>
      <c r="M600" s="26"/>
      <c r="N600" s="47"/>
      <c r="O600" s="30"/>
      <c r="P600" s="27"/>
      <c r="Q600" s="26"/>
      <c r="R600" s="30"/>
      <c r="S600" s="31"/>
    </row>
    <row r="601" spans="4:19" s="4" customFormat="1" ht="19.7" customHeight="1">
      <c r="D601" s="27"/>
      <c r="E601" s="66"/>
      <c r="F601" s="66"/>
      <c r="G601" s="70"/>
      <c r="H601" s="486"/>
      <c r="I601" s="26"/>
      <c r="J601" s="63"/>
      <c r="K601" s="29"/>
      <c r="L601" s="68"/>
      <c r="M601" s="26"/>
      <c r="N601" s="47"/>
      <c r="O601" s="30"/>
      <c r="P601" s="27"/>
      <c r="Q601" s="26"/>
      <c r="R601" s="30"/>
      <c r="S601" s="31"/>
    </row>
    <row r="602" spans="4:19" s="4" customFormat="1" ht="19.7" customHeight="1">
      <c r="D602" s="27"/>
      <c r="E602" s="66"/>
      <c r="F602" s="66"/>
      <c r="G602" s="70"/>
      <c r="H602" s="486"/>
      <c r="I602" s="26"/>
      <c r="J602" s="63"/>
      <c r="K602" s="29"/>
      <c r="L602" s="68"/>
      <c r="M602" s="26"/>
      <c r="N602" s="47"/>
      <c r="O602" s="30"/>
      <c r="P602" s="27"/>
      <c r="Q602" s="26"/>
      <c r="R602" s="30"/>
      <c r="S602" s="31"/>
    </row>
    <row r="603" spans="4:19" s="4" customFormat="1" ht="19.7" customHeight="1">
      <c r="D603" s="27"/>
      <c r="E603" s="66"/>
      <c r="F603" s="66"/>
      <c r="G603" s="70"/>
      <c r="H603" s="486"/>
      <c r="I603" s="26"/>
      <c r="J603" s="63"/>
      <c r="K603" s="29"/>
      <c r="L603" s="68"/>
      <c r="M603" s="26"/>
      <c r="N603" s="47"/>
      <c r="O603" s="30"/>
      <c r="P603" s="27"/>
      <c r="Q603" s="26"/>
      <c r="R603" s="30"/>
      <c r="S603" s="31"/>
    </row>
    <row r="604" spans="4:19" s="4" customFormat="1" ht="19.7" customHeight="1">
      <c r="D604" s="27"/>
      <c r="E604" s="66"/>
      <c r="F604" s="66"/>
      <c r="G604" s="70"/>
      <c r="H604" s="486"/>
      <c r="I604" s="26"/>
      <c r="J604" s="63"/>
      <c r="K604" s="29"/>
      <c r="L604" s="68"/>
      <c r="M604" s="26"/>
      <c r="N604" s="47"/>
      <c r="O604" s="30"/>
      <c r="P604" s="27"/>
      <c r="Q604" s="26"/>
      <c r="R604" s="30"/>
      <c r="S604" s="31"/>
    </row>
    <row r="605" spans="4:19" s="4" customFormat="1" ht="19.7" customHeight="1">
      <c r="D605" s="27"/>
      <c r="E605" s="66"/>
      <c r="F605" s="66"/>
      <c r="G605" s="70"/>
      <c r="H605" s="486"/>
      <c r="I605" s="26"/>
      <c r="J605" s="63"/>
      <c r="K605" s="29"/>
      <c r="L605" s="68"/>
      <c r="M605" s="26"/>
      <c r="N605" s="47"/>
      <c r="O605" s="30"/>
      <c r="P605" s="27"/>
      <c r="Q605" s="26"/>
      <c r="R605" s="30"/>
      <c r="S605" s="31"/>
    </row>
    <row r="606" spans="4:19" s="4" customFormat="1" ht="19.7" customHeight="1">
      <c r="D606" s="27"/>
      <c r="E606" s="27"/>
      <c r="F606" s="27"/>
      <c r="G606" s="47"/>
      <c r="H606" s="40"/>
      <c r="I606" s="63"/>
      <c r="J606" s="71"/>
      <c r="K606" s="72"/>
      <c r="L606" s="73"/>
      <c r="M606" s="26"/>
      <c r="N606" s="47"/>
      <c r="O606" s="30"/>
      <c r="P606" s="27"/>
      <c r="Q606" s="26"/>
      <c r="R606" s="30"/>
      <c r="S606" s="31"/>
    </row>
    <row r="607" spans="4:19" s="4" customFormat="1" ht="19.7" customHeight="1">
      <c r="D607" s="27"/>
      <c r="E607" s="27"/>
      <c r="F607" s="27"/>
      <c r="G607" s="47"/>
      <c r="H607" s="40"/>
      <c r="I607" s="63"/>
      <c r="J607" s="74"/>
      <c r="K607" s="75"/>
      <c r="L607" s="73"/>
      <c r="M607" s="26"/>
      <c r="N607" s="47"/>
      <c r="O607" s="30"/>
      <c r="P607" s="27"/>
      <c r="Q607" s="26"/>
      <c r="R607" s="30"/>
      <c r="S607" s="31"/>
    </row>
    <row r="608" spans="4:19" s="4" customFormat="1" ht="19.7" customHeight="1">
      <c r="D608" s="27"/>
      <c r="E608" s="66"/>
      <c r="F608" s="66"/>
      <c r="G608" s="76"/>
      <c r="H608" s="486"/>
      <c r="I608" s="26"/>
      <c r="J608" s="63"/>
      <c r="K608" s="29"/>
      <c r="L608" s="68"/>
      <c r="M608" s="26"/>
      <c r="N608" s="47"/>
      <c r="O608" s="30"/>
      <c r="P608" s="27"/>
      <c r="Q608" s="26"/>
      <c r="R608" s="30"/>
      <c r="S608" s="31"/>
    </row>
    <row r="609" spans="4:19" s="4" customFormat="1" ht="19.7" customHeight="1">
      <c r="D609" s="27"/>
      <c r="E609" s="66"/>
      <c r="F609" s="66"/>
      <c r="G609" s="70"/>
      <c r="H609" s="486"/>
      <c r="I609" s="26"/>
      <c r="J609" s="63"/>
      <c r="K609" s="29"/>
      <c r="L609" s="68"/>
      <c r="M609" s="26"/>
      <c r="N609" s="47"/>
      <c r="O609" s="30"/>
      <c r="P609" s="27"/>
      <c r="Q609" s="26"/>
      <c r="R609" s="30"/>
      <c r="S609" s="31"/>
    </row>
    <row r="610" spans="4:19" s="4" customFormat="1" ht="19.7" customHeight="1">
      <c r="D610" s="27"/>
      <c r="E610" s="66"/>
      <c r="F610" s="66"/>
      <c r="G610" s="70"/>
      <c r="H610" s="486"/>
      <c r="I610" s="26"/>
      <c r="J610" s="63"/>
      <c r="K610" s="29"/>
      <c r="L610" s="68"/>
      <c r="M610" s="26"/>
      <c r="N610" s="47"/>
      <c r="O610" s="30"/>
      <c r="P610" s="27"/>
      <c r="Q610" s="26"/>
      <c r="R610" s="30"/>
      <c r="S610" s="31"/>
    </row>
    <row r="611" spans="4:19" s="4" customFormat="1" ht="19.7" customHeight="1">
      <c r="D611" s="27"/>
      <c r="E611" s="66"/>
      <c r="F611" s="66"/>
      <c r="G611" s="70"/>
      <c r="H611" s="486"/>
      <c r="I611" s="26"/>
      <c r="J611" s="63"/>
      <c r="K611" s="29"/>
      <c r="L611" s="68"/>
      <c r="M611" s="26"/>
      <c r="N611" s="47"/>
      <c r="O611" s="30"/>
      <c r="P611" s="27"/>
      <c r="Q611" s="26"/>
      <c r="R611" s="30"/>
      <c r="S611" s="31"/>
    </row>
    <row r="612" spans="4:19" s="4" customFormat="1" ht="19.7" customHeight="1">
      <c r="D612" s="27"/>
      <c r="E612" s="66"/>
      <c r="F612" s="66"/>
      <c r="G612" s="70"/>
      <c r="H612" s="486"/>
      <c r="I612" s="26"/>
      <c r="J612" s="63"/>
      <c r="K612" s="29"/>
      <c r="L612" s="68"/>
      <c r="M612" s="26"/>
      <c r="N612" s="47"/>
      <c r="O612" s="30"/>
      <c r="P612" s="27"/>
      <c r="Q612" s="26"/>
      <c r="R612" s="30"/>
      <c r="S612" s="31"/>
    </row>
    <row r="613" spans="4:19" s="4" customFormat="1" ht="19.7" customHeight="1">
      <c r="D613" s="27"/>
      <c r="E613" s="66"/>
      <c r="F613" s="66"/>
      <c r="G613" s="70"/>
      <c r="H613" s="486"/>
      <c r="I613" s="26"/>
      <c r="J613" s="63"/>
      <c r="K613" s="29"/>
      <c r="L613" s="68"/>
      <c r="M613" s="26"/>
      <c r="N613" s="47"/>
      <c r="O613" s="30"/>
      <c r="P613" s="27"/>
      <c r="Q613" s="26"/>
      <c r="R613" s="30"/>
      <c r="S613" s="31"/>
    </row>
    <row r="614" spans="4:19" s="4" customFormat="1" ht="19.7" customHeight="1">
      <c r="D614" s="27"/>
      <c r="E614" s="66"/>
      <c r="F614" s="66"/>
      <c r="G614" s="70"/>
      <c r="H614" s="486"/>
      <c r="I614" s="26"/>
      <c r="J614" s="63"/>
      <c r="K614" s="29"/>
      <c r="L614" s="68"/>
      <c r="M614" s="26"/>
      <c r="N614" s="47"/>
      <c r="O614" s="30"/>
      <c r="P614" s="27"/>
      <c r="Q614" s="26"/>
      <c r="R614" s="30"/>
      <c r="S614" s="31"/>
    </row>
    <row r="615" spans="4:19" s="4" customFormat="1" ht="19.7" customHeight="1">
      <c r="D615" s="27"/>
      <c r="E615" s="66"/>
      <c r="F615" s="66"/>
      <c r="G615" s="70"/>
      <c r="H615" s="486"/>
      <c r="I615" s="26"/>
      <c r="J615" s="63"/>
      <c r="K615" s="29"/>
      <c r="L615" s="68"/>
      <c r="M615" s="26"/>
      <c r="N615" s="47"/>
      <c r="O615" s="30"/>
      <c r="P615" s="27"/>
      <c r="Q615" s="26"/>
      <c r="R615" s="30"/>
      <c r="S615" s="31"/>
    </row>
    <row r="616" spans="4:19" s="4" customFormat="1" ht="19.7" customHeight="1">
      <c r="D616" s="27"/>
      <c r="E616" s="66"/>
      <c r="F616" s="66"/>
      <c r="G616" s="70"/>
      <c r="H616" s="486"/>
      <c r="I616" s="26"/>
      <c r="J616" s="63"/>
      <c r="K616" s="29"/>
      <c r="L616" s="68"/>
      <c r="M616" s="26"/>
      <c r="N616" s="47"/>
      <c r="O616" s="30"/>
      <c r="P616" s="27"/>
      <c r="Q616" s="26"/>
      <c r="R616" s="30"/>
      <c r="S616" s="31"/>
    </row>
    <row r="617" spans="4:19" s="4" customFormat="1" ht="19.7" customHeight="1">
      <c r="D617" s="27"/>
      <c r="E617" s="66"/>
      <c r="F617" s="66"/>
      <c r="G617" s="70"/>
      <c r="H617" s="486"/>
      <c r="I617" s="26"/>
      <c r="J617" s="63"/>
      <c r="K617" s="29"/>
      <c r="L617" s="68"/>
      <c r="M617" s="26"/>
      <c r="N617" s="47"/>
      <c r="O617" s="30"/>
      <c r="P617" s="27"/>
      <c r="Q617" s="26"/>
      <c r="R617" s="30"/>
      <c r="S617" s="31"/>
    </row>
    <row r="618" spans="4:19" s="4" customFormat="1" ht="19.7" customHeight="1">
      <c r="D618" s="27"/>
      <c r="E618" s="66"/>
      <c r="F618" s="66"/>
      <c r="G618" s="70"/>
      <c r="H618" s="486"/>
      <c r="I618" s="26"/>
      <c r="J618" s="63"/>
      <c r="K618" s="29"/>
      <c r="L618" s="68"/>
      <c r="M618" s="26"/>
      <c r="N618" s="47"/>
      <c r="O618" s="30"/>
      <c r="P618" s="27"/>
      <c r="Q618" s="26"/>
      <c r="R618" s="30"/>
      <c r="S618" s="31"/>
    </row>
    <row r="619" spans="4:19" s="4" customFormat="1" ht="19.7" customHeight="1">
      <c r="D619" s="27"/>
      <c r="E619" s="66"/>
      <c r="F619" s="66"/>
      <c r="G619" s="70"/>
      <c r="H619" s="486"/>
      <c r="I619" s="26"/>
      <c r="J619" s="63"/>
      <c r="K619" s="29"/>
      <c r="L619" s="68"/>
      <c r="M619" s="26"/>
      <c r="N619" s="47"/>
      <c r="O619" s="30"/>
      <c r="P619" s="27"/>
      <c r="Q619" s="26"/>
      <c r="R619" s="30"/>
      <c r="S619" s="31"/>
    </row>
    <row r="620" spans="4:19" s="4" customFormat="1" ht="19.7" customHeight="1">
      <c r="D620" s="27"/>
      <c r="E620" s="66"/>
      <c r="F620" s="66"/>
      <c r="G620" s="70"/>
      <c r="H620" s="486"/>
      <c r="I620" s="26"/>
      <c r="J620" s="63"/>
      <c r="K620" s="29"/>
      <c r="L620" s="68"/>
      <c r="M620" s="26"/>
      <c r="N620" s="47"/>
      <c r="O620" s="30"/>
      <c r="P620" s="27"/>
      <c r="Q620" s="26"/>
      <c r="R620" s="30"/>
      <c r="S620" s="31"/>
    </row>
    <row r="621" spans="4:19" s="4" customFormat="1" ht="19.7" customHeight="1">
      <c r="D621" s="27"/>
      <c r="E621" s="66"/>
      <c r="F621" s="66"/>
      <c r="G621" s="70"/>
      <c r="H621" s="486"/>
      <c r="I621" s="26"/>
      <c r="J621" s="63"/>
      <c r="K621" s="29"/>
      <c r="L621" s="68"/>
      <c r="M621" s="26"/>
      <c r="N621" s="47"/>
      <c r="O621" s="30"/>
      <c r="P621" s="27"/>
      <c r="Q621" s="26"/>
      <c r="R621" s="30"/>
      <c r="S621" s="31"/>
    </row>
    <row r="622" spans="4:19" s="4" customFormat="1" ht="19.7" customHeight="1">
      <c r="D622" s="27"/>
      <c r="E622" s="66"/>
      <c r="F622" s="66"/>
      <c r="G622" s="70"/>
      <c r="H622" s="486"/>
      <c r="I622" s="26"/>
      <c r="J622" s="63"/>
      <c r="K622" s="29"/>
      <c r="L622" s="68"/>
      <c r="M622" s="26"/>
      <c r="N622" s="47"/>
      <c r="O622" s="30"/>
      <c r="P622" s="27"/>
      <c r="Q622" s="26"/>
      <c r="R622" s="30"/>
      <c r="S622" s="31"/>
    </row>
    <row r="623" spans="4:19" s="4" customFormat="1" ht="19.7" customHeight="1">
      <c r="D623" s="27"/>
      <c r="E623" s="66"/>
      <c r="F623" s="66"/>
      <c r="G623" s="70"/>
      <c r="H623" s="486"/>
      <c r="I623" s="26"/>
      <c r="J623" s="63"/>
      <c r="K623" s="29"/>
      <c r="L623" s="68"/>
      <c r="M623" s="26"/>
      <c r="N623" s="47"/>
      <c r="O623" s="30"/>
      <c r="P623" s="27"/>
      <c r="Q623" s="26"/>
      <c r="R623" s="30"/>
      <c r="S623" s="31"/>
    </row>
    <row r="624" spans="4:19" s="4" customFormat="1" ht="19.7" customHeight="1">
      <c r="D624" s="27"/>
      <c r="E624" s="66"/>
      <c r="F624" s="66"/>
      <c r="G624" s="70"/>
      <c r="H624" s="486"/>
      <c r="I624" s="26"/>
      <c r="J624" s="63"/>
      <c r="K624" s="29"/>
      <c r="L624" s="68"/>
      <c r="M624" s="26"/>
      <c r="N624" s="47"/>
      <c r="O624" s="30"/>
      <c r="P624" s="27"/>
      <c r="Q624" s="26"/>
      <c r="R624" s="30"/>
      <c r="S624" s="31"/>
    </row>
    <row r="625" spans="4:19" s="4" customFormat="1" ht="19.7" customHeight="1">
      <c r="D625" s="27"/>
      <c r="E625" s="66"/>
      <c r="F625" s="66"/>
      <c r="G625" s="70"/>
      <c r="H625" s="486"/>
      <c r="I625" s="26"/>
      <c r="J625" s="63"/>
      <c r="K625" s="29"/>
      <c r="L625" s="68"/>
      <c r="M625" s="26"/>
      <c r="N625" s="47"/>
      <c r="O625" s="30"/>
      <c r="P625" s="27"/>
      <c r="Q625" s="26"/>
      <c r="R625" s="30"/>
      <c r="S625" s="31"/>
    </row>
    <row r="626" spans="4:19" s="4" customFormat="1" ht="19.7" customHeight="1">
      <c r="D626" s="27"/>
      <c r="E626" s="66"/>
      <c r="F626" s="66"/>
      <c r="G626" s="70"/>
      <c r="H626" s="486"/>
      <c r="I626" s="26"/>
      <c r="J626" s="63"/>
      <c r="K626" s="29"/>
      <c r="L626" s="68"/>
      <c r="M626" s="26"/>
      <c r="N626" s="47"/>
      <c r="O626" s="30"/>
      <c r="P626" s="27"/>
      <c r="Q626" s="26"/>
      <c r="R626" s="30"/>
      <c r="S626" s="31"/>
    </row>
    <row r="627" spans="4:19" s="4" customFormat="1" ht="19.7" customHeight="1">
      <c r="D627" s="27"/>
      <c r="E627" s="66"/>
      <c r="F627" s="66"/>
      <c r="G627" s="70"/>
      <c r="H627" s="486"/>
      <c r="I627" s="26"/>
      <c r="J627" s="63"/>
      <c r="K627" s="29"/>
      <c r="L627" s="68"/>
      <c r="M627" s="26"/>
      <c r="N627" s="47"/>
      <c r="O627" s="30"/>
      <c r="P627" s="27"/>
      <c r="Q627" s="26"/>
      <c r="R627" s="30"/>
      <c r="S627" s="31"/>
    </row>
    <row r="628" spans="4:19" s="4" customFormat="1" ht="19.7" customHeight="1">
      <c r="D628" s="27"/>
      <c r="E628" s="66"/>
      <c r="F628" s="66"/>
      <c r="G628" s="70"/>
      <c r="H628" s="486"/>
      <c r="I628" s="26"/>
      <c r="J628" s="63"/>
      <c r="K628" s="29"/>
      <c r="L628" s="68"/>
      <c r="M628" s="26"/>
      <c r="N628" s="47"/>
      <c r="O628" s="30"/>
      <c r="P628" s="27"/>
      <c r="Q628" s="26"/>
      <c r="R628" s="30"/>
      <c r="S628" s="31"/>
    </row>
    <row r="629" spans="4:19" s="4" customFormat="1" ht="19.7" customHeight="1">
      <c r="D629" s="27"/>
      <c r="E629" s="66"/>
      <c r="F629" s="66"/>
      <c r="G629" s="70"/>
      <c r="H629" s="486"/>
      <c r="I629" s="26"/>
      <c r="J629" s="63"/>
      <c r="K629" s="29"/>
      <c r="L629" s="77"/>
      <c r="M629" s="26"/>
      <c r="N629" s="47"/>
      <c r="O629" s="30"/>
      <c r="P629" s="27"/>
      <c r="Q629" s="26"/>
      <c r="R629" s="30"/>
      <c r="S629" s="31"/>
    </row>
    <row r="630" spans="4:19" s="4" customFormat="1" ht="19.7" customHeight="1">
      <c r="D630" s="27"/>
      <c r="E630" s="66"/>
      <c r="F630" s="66"/>
      <c r="G630" s="70"/>
      <c r="H630" s="486"/>
      <c r="I630" s="26"/>
      <c r="J630" s="63"/>
      <c r="K630" s="29"/>
      <c r="L630" s="68"/>
      <c r="M630" s="26"/>
      <c r="N630" s="47"/>
      <c r="O630" s="30"/>
      <c r="P630" s="27"/>
      <c r="Q630" s="26"/>
      <c r="R630" s="30"/>
      <c r="S630" s="31"/>
    </row>
    <row r="631" spans="4:19" s="4" customFormat="1" ht="19.7" customHeight="1">
      <c r="D631" s="27"/>
      <c r="E631" s="66"/>
      <c r="F631" s="66"/>
      <c r="G631" s="70"/>
      <c r="H631" s="486"/>
      <c r="I631" s="26"/>
      <c r="J631" s="63"/>
      <c r="K631" s="29"/>
      <c r="L631" s="68"/>
      <c r="M631" s="26"/>
      <c r="N631" s="47"/>
      <c r="O631" s="30"/>
      <c r="P631" s="27"/>
      <c r="Q631" s="26"/>
      <c r="R631" s="30"/>
      <c r="S631" s="31"/>
    </row>
    <row r="632" spans="4:19" s="4" customFormat="1" ht="19.7" customHeight="1">
      <c r="D632" s="27"/>
      <c r="E632" s="66"/>
      <c r="F632" s="66"/>
      <c r="G632" s="70"/>
      <c r="H632" s="486"/>
      <c r="I632" s="26"/>
      <c r="J632" s="63"/>
      <c r="K632" s="29"/>
      <c r="L632" s="68"/>
      <c r="M632" s="26"/>
      <c r="N632" s="47"/>
      <c r="O632" s="30"/>
      <c r="P632" s="27"/>
      <c r="Q632" s="26"/>
      <c r="R632" s="30"/>
      <c r="S632" s="31"/>
    </row>
    <row r="633" spans="4:19" s="4" customFormat="1" ht="19.7" customHeight="1">
      <c r="D633" s="27"/>
      <c r="E633" s="66"/>
      <c r="F633" s="66"/>
      <c r="G633" s="70"/>
      <c r="H633" s="486"/>
      <c r="I633" s="26"/>
      <c r="J633" s="63"/>
      <c r="K633" s="29"/>
      <c r="L633" s="68"/>
      <c r="M633" s="26"/>
      <c r="N633" s="47"/>
      <c r="O633" s="30"/>
      <c r="P633" s="27"/>
      <c r="Q633" s="26"/>
      <c r="R633" s="30"/>
      <c r="S633" s="31"/>
    </row>
    <row r="634" spans="4:19" s="4" customFormat="1" ht="19.7" customHeight="1">
      <c r="D634" s="27"/>
      <c r="E634" s="66"/>
      <c r="F634" s="66"/>
      <c r="G634" s="70"/>
      <c r="H634" s="486"/>
      <c r="I634" s="26"/>
      <c r="J634" s="63"/>
      <c r="K634" s="29"/>
      <c r="L634" s="68"/>
      <c r="M634" s="26"/>
      <c r="N634" s="47"/>
      <c r="O634" s="30"/>
      <c r="P634" s="27"/>
      <c r="Q634" s="26"/>
      <c r="R634" s="30"/>
      <c r="S634" s="31"/>
    </row>
    <row r="635" spans="4:19" s="4" customFormat="1" ht="19.7" customHeight="1">
      <c r="D635" s="27"/>
      <c r="E635" s="66"/>
      <c r="F635" s="66"/>
      <c r="G635" s="70"/>
      <c r="H635" s="486"/>
      <c r="I635" s="26"/>
      <c r="J635" s="63"/>
      <c r="K635" s="29"/>
      <c r="L635" s="68"/>
      <c r="M635" s="26"/>
      <c r="N635" s="47"/>
      <c r="O635" s="30"/>
      <c r="P635" s="27"/>
      <c r="Q635" s="26"/>
      <c r="R635" s="30"/>
      <c r="S635" s="31"/>
    </row>
    <row r="636" spans="4:19" s="4" customFormat="1" ht="19.7" customHeight="1">
      <c r="D636" s="27"/>
      <c r="E636" s="66"/>
      <c r="F636" s="66"/>
      <c r="G636" s="70"/>
      <c r="H636" s="486"/>
      <c r="I636" s="26"/>
      <c r="J636" s="63"/>
      <c r="K636" s="29"/>
      <c r="L636" s="77"/>
      <c r="M636" s="26"/>
      <c r="N636" s="47"/>
      <c r="O636" s="30"/>
      <c r="P636" s="27"/>
      <c r="Q636" s="26"/>
      <c r="R636" s="30"/>
      <c r="S636" s="31"/>
    </row>
    <row r="637" spans="4:19" s="4" customFormat="1" ht="19.7" customHeight="1">
      <c r="D637" s="27"/>
      <c r="E637" s="27"/>
      <c r="F637" s="27"/>
      <c r="G637" s="70"/>
      <c r="H637" s="486"/>
      <c r="I637" s="26"/>
      <c r="J637" s="63"/>
      <c r="K637" s="29"/>
      <c r="L637" s="68"/>
      <c r="M637" s="26"/>
      <c r="N637" s="47"/>
      <c r="O637" s="30"/>
      <c r="P637" s="27"/>
      <c r="Q637" s="26"/>
      <c r="R637" s="30"/>
      <c r="S637" s="31"/>
    </row>
    <row r="638" spans="4:19" s="4" customFormat="1" ht="19.7" customHeight="1">
      <c r="D638" s="27"/>
      <c r="E638" s="66"/>
      <c r="F638" s="66"/>
      <c r="G638" s="70"/>
      <c r="H638" s="486"/>
      <c r="I638" s="26"/>
      <c r="J638" s="63"/>
      <c r="K638" s="29"/>
      <c r="L638" s="68"/>
      <c r="M638" s="26"/>
      <c r="N638" s="47"/>
      <c r="O638" s="30"/>
      <c r="P638" s="27"/>
      <c r="Q638" s="26"/>
      <c r="R638" s="30"/>
      <c r="S638" s="31"/>
    </row>
    <row r="639" spans="4:19" s="4" customFormat="1" ht="19.7" customHeight="1">
      <c r="D639" s="27"/>
      <c r="E639" s="66"/>
      <c r="F639" s="66"/>
      <c r="G639" s="70"/>
      <c r="H639" s="486"/>
      <c r="I639" s="26"/>
      <c r="J639" s="63"/>
      <c r="K639" s="29"/>
      <c r="L639" s="68"/>
      <c r="M639" s="26"/>
      <c r="N639" s="47"/>
      <c r="O639" s="30"/>
      <c r="P639" s="27"/>
      <c r="Q639" s="26"/>
      <c r="R639" s="30"/>
      <c r="S639" s="31"/>
    </row>
    <row r="640" spans="4:19" s="4" customFormat="1" ht="19.7" customHeight="1">
      <c r="D640" s="27"/>
      <c r="E640" s="27"/>
      <c r="F640" s="27"/>
      <c r="G640" s="70"/>
      <c r="H640" s="486"/>
      <c r="I640" s="26"/>
      <c r="J640" s="63"/>
      <c r="K640" s="29"/>
      <c r="L640" s="68"/>
      <c r="M640" s="26"/>
      <c r="N640" s="47"/>
      <c r="O640" s="30"/>
      <c r="P640" s="27"/>
      <c r="Q640" s="26"/>
      <c r="R640" s="30"/>
      <c r="S640" s="31"/>
    </row>
    <row r="641" spans="1:19" s="4" customFormat="1" ht="19.350000000000001" customHeight="1">
      <c r="D641" s="27"/>
      <c r="E641" s="66"/>
      <c r="F641" s="66"/>
      <c r="G641" s="70"/>
      <c r="H641" s="486"/>
      <c r="I641" s="26"/>
      <c r="J641" s="63"/>
      <c r="K641" s="29"/>
      <c r="L641" s="68"/>
      <c r="M641" s="26"/>
      <c r="N641" s="47"/>
      <c r="O641" s="30"/>
      <c r="P641" s="27"/>
      <c r="Q641" s="26"/>
      <c r="R641" s="30"/>
      <c r="S641" s="31"/>
    </row>
    <row r="642" spans="1:19" s="4" customFormat="1" ht="19.7" customHeight="1">
      <c r="D642" s="27"/>
      <c r="E642" s="27"/>
      <c r="F642" s="27"/>
      <c r="G642" s="78"/>
      <c r="H642" s="557"/>
      <c r="I642" s="26"/>
      <c r="J642" s="63"/>
      <c r="K642" s="29"/>
      <c r="L642" s="79"/>
      <c r="M642" s="26"/>
      <c r="N642" s="26"/>
      <c r="O642" s="30"/>
      <c r="P642" s="27"/>
      <c r="Q642" s="26"/>
      <c r="R642" s="30"/>
      <c r="S642" s="31"/>
    </row>
    <row r="643" spans="1:19" s="4" customFormat="1" ht="19.7" customHeight="1">
      <c r="D643" s="27"/>
      <c r="E643" s="27"/>
      <c r="F643" s="27"/>
      <c r="G643" s="80">
        <f>SUM(J592:J642)</f>
        <v>0</v>
      </c>
      <c r="H643" s="557"/>
      <c r="I643" s="26"/>
      <c r="J643" s="63"/>
      <c r="K643" s="29"/>
      <c r="L643" s="47"/>
      <c r="M643" s="26"/>
      <c r="N643" s="26"/>
      <c r="O643" s="30"/>
      <c r="P643" s="27"/>
      <c r="Q643" s="26"/>
      <c r="R643" s="30"/>
      <c r="S643" s="31"/>
    </row>
    <row r="644" spans="1:19" s="4" customFormat="1" ht="19.7" customHeight="1">
      <c r="D644" s="27"/>
      <c r="E644" s="27"/>
      <c r="F644" s="27"/>
      <c r="G644" s="47"/>
      <c r="H644" s="557"/>
      <c r="I644" s="26"/>
      <c r="J644" s="63"/>
      <c r="K644" s="29"/>
      <c r="L644" s="47"/>
      <c r="M644" s="26"/>
      <c r="N644" s="26"/>
      <c r="O644" s="30"/>
      <c r="P644" s="27"/>
      <c r="Q644" s="26"/>
      <c r="R644" s="30"/>
      <c r="S644" s="31"/>
    </row>
    <row r="645" spans="1:19" s="4" customFormat="1" ht="19.7" customHeight="1">
      <c r="D645" s="27"/>
      <c r="E645" s="27"/>
      <c r="F645" s="27"/>
      <c r="G645" s="47"/>
      <c r="H645" s="557"/>
      <c r="I645" s="26"/>
      <c r="J645" s="63"/>
      <c r="K645" s="29"/>
      <c r="L645" s="47"/>
      <c r="M645" s="47"/>
      <c r="N645" s="26"/>
      <c r="O645" s="30"/>
      <c r="P645" s="27"/>
      <c r="Q645" s="26"/>
      <c r="R645" s="30"/>
      <c r="S645" s="31"/>
    </row>
    <row r="646" spans="1:19">
      <c r="A646" s="4"/>
      <c r="B646" s="4"/>
      <c r="C646" s="4"/>
      <c r="D646" s="27"/>
      <c r="E646" s="27"/>
      <c r="F646" s="27"/>
      <c r="G646" s="47"/>
      <c r="H646" s="557"/>
      <c r="I646" s="26"/>
      <c r="J646" s="63"/>
      <c r="K646" s="29"/>
      <c r="L646" s="47"/>
      <c r="M646" s="26"/>
      <c r="N646" s="26"/>
      <c r="O646" s="30"/>
      <c r="P646" s="27"/>
      <c r="Q646" s="26"/>
      <c r="R646" s="30"/>
      <c r="S646" s="31"/>
    </row>
    <row r="647" spans="1:19" s="19" customFormat="1">
      <c r="A647" s="1"/>
      <c r="B647" s="1"/>
      <c r="C647" s="1"/>
      <c r="D647" s="4"/>
      <c r="E647" s="1"/>
      <c r="F647" s="1"/>
      <c r="G647" s="1"/>
      <c r="H647" s="1"/>
      <c r="I647" s="4"/>
      <c r="J647" s="81"/>
      <c r="L647" s="1"/>
      <c r="M647" s="1"/>
      <c r="N647" s="4"/>
      <c r="O647" s="9"/>
      <c r="P647" s="1"/>
      <c r="Q647" s="10"/>
      <c r="R647" s="11"/>
      <c r="S647" s="12"/>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F7EB-57FB-446C-8A2F-D709E13832E7}">
  <sheetPr>
    <tabColor rgb="FF00B0F0"/>
  </sheetPr>
  <dimension ref="A2:S651"/>
  <sheetViews>
    <sheetView zoomScale="85" zoomScaleNormal="85" workbookViewId="0">
      <pane xSplit="12" ySplit="8" topLeftCell="M9" activePane="bottomRight" state="frozen"/>
      <selection pane="topRight" activeCell="K1" sqref="K1"/>
      <selection pane="bottomLeft" activeCell="A9" sqref="A9"/>
      <selection pane="bottomRight" activeCell="J22" sqref="J22"/>
    </sheetView>
  </sheetViews>
  <sheetFormatPr defaultRowHeight="18.75"/>
  <cols>
    <col min="1" max="2" width="9" style="1"/>
    <col min="3" max="3" width="9.125" style="1" customWidth="1"/>
    <col min="4" max="4" width="6.125" style="4" customWidth="1"/>
    <col min="5" max="6" width="15.875" style="1" customWidth="1"/>
    <col min="7" max="7" width="49.75" style="1" customWidth="1"/>
    <col min="8" max="8" width="6.125" style="1" customWidth="1"/>
    <col min="9" max="10" width="9.875" style="4" bestFit="1" customWidth="1"/>
    <col min="11" max="11" width="7.375" style="19" customWidth="1"/>
    <col min="12" max="12" width="35.875" style="1" customWidth="1"/>
    <col min="13" max="13" width="11.5" style="1" customWidth="1"/>
    <col min="14" max="14" width="19.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5310</v>
      </c>
      <c r="I2" s="5" t="s">
        <v>2</v>
      </c>
      <c r="J2" s="6"/>
      <c r="K2" s="7"/>
      <c r="L2" s="8">
        <f>SUM(J:J)</f>
        <v>8531</v>
      </c>
    </row>
    <row r="3" spans="1:19" ht="20.100000000000001" customHeight="1">
      <c r="D3" s="2" t="s">
        <v>3</v>
      </c>
      <c r="E3" s="2"/>
      <c r="F3" s="2"/>
      <c r="G3" s="13" t="s">
        <v>1467</v>
      </c>
      <c r="J3" s="14" t="s">
        <v>5311</v>
      </c>
      <c r="K3" s="14"/>
      <c r="L3" s="14"/>
      <c r="M3" s="14"/>
    </row>
    <row r="4" spans="1:19" ht="20.100000000000001" customHeight="1">
      <c r="D4" s="2" t="s">
        <v>6</v>
      </c>
      <c r="E4" s="2"/>
      <c r="F4" s="2"/>
      <c r="G4" s="13" t="s">
        <v>5312</v>
      </c>
      <c r="I4" s="1827" t="s">
        <v>65</v>
      </c>
      <c r="J4" s="14"/>
      <c r="K4" s="14"/>
      <c r="L4" s="14"/>
      <c r="M4" s="14"/>
    </row>
    <row r="5" spans="1:19" ht="20.100000000000001" customHeight="1">
      <c r="D5" s="2" t="s">
        <v>9</v>
      </c>
      <c r="E5" s="2"/>
      <c r="F5" s="2"/>
      <c r="G5" s="16">
        <v>46119</v>
      </c>
      <c r="I5" s="1828"/>
      <c r="J5" s="18"/>
    </row>
    <row r="6" spans="1:19" ht="20.100000000000001" customHeight="1">
      <c r="D6" s="2" t="s">
        <v>10</v>
      </c>
      <c r="E6" s="2"/>
      <c r="F6" s="2"/>
      <c r="G6" s="16">
        <v>46120</v>
      </c>
      <c r="J6" s="19"/>
    </row>
    <row r="8" spans="1:19" s="4" customFormat="1" ht="19.7" customHeight="1">
      <c r="A8" s="20" t="s">
        <v>11</v>
      </c>
      <c r="B8" s="20" t="s">
        <v>12</v>
      </c>
      <c r="C8" s="20" t="s">
        <v>13</v>
      </c>
      <c r="D8" s="21" t="s">
        <v>14</v>
      </c>
      <c r="E8" s="21" t="s">
        <v>15</v>
      </c>
      <c r="F8" s="21" t="s">
        <v>16</v>
      </c>
      <c r="G8" s="20" t="s">
        <v>17</v>
      </c>
      <c r="H8" s="493" t="s">
        <v>18</v>
      </c>
      <c r="I8" s="20" t="s">
        <v>19</v>
      </c>
      <c r="J8" s="22" t="s">
        <v>20</v>
      </c>
      <c r="K8" s="23"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40" t="s">
        <v>36</v>
      </c>
      <c r="I9" s="26" t="s">
        <v>37</v>
      </c>
      <c r="J9" s="28" t="s">
        <v>38</v>
      </c>
      <c r="K9" s="29"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40"/>
      <c r="I10" s="26"/>
      <c r="J10" s="28"/>
      <c r="K10" s="29"/>
      <c r="L10" s="26"/>
      <c r="M10" s="26"/>
      <c r="N10" s="26"/>
      <c r="O10" s="30"/>
      <c r="P10" s="27"/>
      <c r="Q10" s="26"/>
      <c r="R10" s="30"/>
      <c r="S10" s="31"/>
    </row>
    <row r="11" spans="1:19" s="4" customFormat="1" ht="19.7" customHeight="1">
      <c r="D11" s="27"/>
      <c r="E11" s="27"/>
      <c r="F11" s="27"/>
      <c r="G11" s="47"/>
      <c r="H11" s="557"/>
      <c r="I11" s="26"/>
      <c r="J11" s="63"/>
      <c r="K11" s="29"/>
      <c r="L11" s="47"/>
      <c r="M11" s="26"/>
      <c r="N11" s="26"/>
      <c r="O11" s="30"/>
      <c r="P11" s="27"/>
      <c r="Q11" s="26"/>
      <c r="R11" s="30"/>
      <c r="S11" s="31"/>
    </row>
    <row r="12" spans="1:19" s="4" customFormat="1" ht="19.7" customHeight="1">
      <c r="A12" s="1824"/>
      <c r="B12" s="1824"/>
      <c r="C12" s="1824"/>
      <c r="D12" s="27"/>
      <c r="E12" s="83" t="s">
        <v>67</v>
      </c>
      <c r="F12" s="33"/>
      <c r="G12" s="84" t="s">
        <v>5313</v>
      </c>
      <c r="H12" s="26"/>
      <c r="I12" s="26"/>
      <c r="J12" s="28"/>
      <c r="K12" s="29"/>
      <c r="L12" s="26"/>
      <c r="M12" s="26"/>
      <c r="N12" s="26"/>
      <c r="O12" s="30"/>
      <c r="P12" s="27"/>
      <c r="Q12" s="26"/>
      <c r="R12" s="30"/>
      <c r="S12" s="31"/>
    </row>
    <row r="13" spans="1:19" s="4" customFormat="1" ht="19.7" customHeight="1">
      <c r="A13" s="159" t="s">
        <v>200</v>
      </c>
      <c r="B13" s="4" t="s">
        <v>5319</v>
      </c>
      <c r="C13" s="197">
        <v>1</v>
      </c>
      <c r="D13" s="85">
        <v>1</v>
      </c>
      <c r="E13" s="247" t="s">
        <v>174</v>
      </c>
      <c r="F13" s="27" t="s">
        <v>175</v>
      </c>
      <c r="G13" s="1488" t="s">
        <v>5320</v>
      </c>
      <c r="H13" s="1825">
        <v>1</v>
      </c>
      <c r="I13" s="200">
        <v>4415</v>
      </c>
      <c r="J13" s="986">
        <f t="shared" ref="J13:J18" si="0">H13*I13</f>
        <v>4415</v>
      </c>
      <c r="K13" s="425"/>
      <c r="L13" s="1578" t="s">
        <v>5321</v>
      </c>
      <c r="M13" s="107"/>
      <c r="N13" s="1826" t="s">
        <v>5322</v>
      </c>
      <c r="O13" s="30" t="s">
        <v>5323</v>
      </c>
      <c r="P13" s="27"/>
      <c r="Q13" s="42">
        <v>46118</v>
      </c>
      <c r="R13" s="30">
        <v>46119</v>
      </c>
      <c r="S13" s="31"/>
    </row>
    <row r="14" spans="1:19" s="4" customFormat="1" ht="19.7" customHeight="1">
      <c r="A14" s="159" t="s">
        <v>123</v>
      </c>
      <c r="B14" s="4" t="s">
        <v>5319</v>
      </c>
      <c r="C14" s="197">
        <v>1</v>
      </c>
      <c r="D14" s="85">
        <f>+D13+1</f>
        <v>2</v>
      </c>
      <c r="E14" s="27" t="s">
        <v>175</v>
      </c>
      <c r="F14" s="27" t="s">
        <v>175</v>
      </c>
      <c r="G14" s="1488" t="s">
        <v>5324</v>
      </c>
      <c r="H14" s="1825">
        <v>2</v>
      </c>
      <c r="I14" s="200">
        <v>1178</v>
      </c>
      <c r="J14" s="986">
        <f t="shared" si="0"/>
        <v>2356</v>
      </c>
      <c r="K14" s="425"/>
      <c r="L14" s="1578" t="s">
        <v>5325</v>
      </c>
      <c r="M14" s="107"/>
      <c r="N14" s="1826" t="s">
        <v>5322</v>
      </c>
      <c r="O14" s="30" t="s">
        <v>5323</v>
      </c>
      <c r="P14" s="27"/>
      <c r="Q14" s="42">
        <v>46118</v>
      </c>
      <c r="R14" s="30">
        <v>46119</v>
      </c>
      <c r="S14" s="31"/>
    </row>
    <row r="15" spans="1:19" s="4" customFormat="1" ht="19.7" customHeight="1">
      <c r="A15" s="159" t="s">
        <v>123</v>
      </c>
      <c r="B15" s="4" t="s">
        <v>5319</v>
      </c>
      <c r="C15" s="197">
        <v>1</v>
      </c>
      <c r="D15" s="85">
        <f t="shared" ref="D15:D18" si="1">+D14+1</f>
        <v>3</v>
      </c>
      <c r="E15" s="27" t="s">
        <v>175</v>
      </c>
      <c r="F15" s="27" t="s">
        <v>175</v>
      </c>
      <c r="G15" s="1488" t="s">
        <v>5326</v>
      </c>
      <c r="H15" s="1825">
        <v>2</v>
      </c>
      <c r="I15" s="200">
        <v>287</v>
      </c>
      <c r="J15" s="986">
        <f t="shared" si="0"/>
        <v>574</v>
      </c>
      <c r="K15" s="425"/>
      <c r="L15" s="1578" t="s">
        <v>5327</v>
      </c>
      <c r="M15" s="107"/>
      <c r="N15" s="1826" t="s">
        <v>5322</v>
      </c>
      <c r="O15" s="30" t="s">
        <v>5323</v>
      </c>
      <c r="P15" s="27"/>
      <c r="Q15" s="42">
        <v>46118</v>
      </c>
      <c r="R15" s="30">
        <v>46119</v>
      </c>
      <c r="S15" s="31"/>
    </row>
    <row r="16" spans="1:19" s="4" customFormat="1" ht="19.7" customHeight="1">
      <c r="A16" s="159" t="s">
        <v>123</v>
      </c>
      <c r="B16" s="4" t="s">
        <v>5319</v>
      </c>
      <c r="C16" s="197">
        <v>1</v>
      </c>
      <c r="D16" s="85">
        <f t="shared" si="1"/>
        <v>4</v>
      </c>
      <c r="E16" s="27" t="s">
        <v>175</v>
      </c>
      <c r="F16" s="21" t="s">
        <v>175</v>
      </c>
      <c r="G16" s="1488" t="s">
        <v>676</v>
      </c>
      <c r="H16" s="1825">
        <v>4</v>
      </c>
      <c r="I16" s="200">
        <v>112</v>
      </c>
      <c r="J16" s="986">
        <f t="shared" si="0"/>
        <v>448</v>
      </c>
      <c r="K16" s="425"/>
      <c r="L16" s="69" t="s">
        <v>193</v>
      </c>
      <c r="M16" s="107"/>
      <c r="N16" s="1826" t="s">
        <v>5322</v>
      </c>
      <c r="O16" s="30" t="s">
        <v>5323</v>
      </c>
      <c r="P16" s="27"/>
      <c r="Q16" s="42">
        <v>46118</v>
      </c>
      <c r="R16" s="30">
        <v>46119</v>
      </c>
      <c r="S16" s="31"/>
    </row>
    <row r="17" spans="1:19" s="4" customFormat="1" ht="19.7" customHeight="1">
      <c r="A17" s="159" t="s">
        <v>123</v>
      </c>
      <c r="B17" s="4" t="s">
        <v>5319</v>
      </c>
      <c r="C17" s="197">
        <v>1</v>
      </c>
      <c r="D17" s="85">
        <f t="shared" si="1"/>
        <v>5</v>
      </c>
      <c r="E17" s="27" t="s">
        <v>175</v>
      </c>
      <c r="F17" s="21" t="s">
        <v>175</v>
      </c>
      <c r="G17" s="1488" t="s">
        <v>404</v>
      </c>
      <c r="H17" s="1825">
        <v>3</v>
      </c>
      <c r="I17" s="200">
        <v>122</v>
      </c>
      <c r="J17" s="986">
        <f t="shared" si="0"/>
        <v>366</v>
      </c>
      <c r="K17" s="425"/>
      <c r="L17" s="69" t="s">
        <v>5328</v>
      </c>
      <c r="M17" s="107"/>
      <c r="N17" s="1826" t="s">
        <v>5322</v>
      </c>
      <c r="O17" s="30" t="s">
        <v>5323</v>
      </c>
      <c r="P17" s="27"/>
      <c r="Q17" s="42">
        <v>46118</v>
      </c>
      <c r="R17" s="30">
        <v>46119</v>
      </c>
      <c r="S17" s="31"/>
    </row>
    <row r="18" spans="1:19" s="4" customFormat="1" ht="19.7" customHeight="1">
      <c r="A18" s="159" t="s">
        <v>123</v>
      </c>
      <c r="B18" s="4" t="s">
        <v>5319</v>
      </c>
      <c r="C18" s="197">
        <v>1</v>
      </c>
      <c r="D18" s="85">
        <f t="shared" si="1"/>
        <v>6</v>
      </c>
      <c r="E18" s="27" t="s">
        <v>175</v>
      </c>
      <c r="F18" s="21" t="s">
        <v>175</v>
      </c>
      <c r="G18" s="1488" t="s">
        <v>5329</v>
      </c>
      <c r="H18" s="1825">
        <v>4</v>
      </c>
      <c r="I18" s="200">
        <v>93</v>
      </c>
      <c r="J18" s="986">
        <f t="shared" si="0"/>
        <v>372</v>
      </c>
      <c r="K18" s="425"/>
      <c r="L18" s="1578" t="s">
        <v>762</v>
      </c>
      <c r="M18" s="107"/>
      <c r="N18" s="1826" t="s">
        <v>5322</v>
      </c>
      <c r="O18" s="30" t="s">
        <v>5323</v>
      </c>
      <c r="P18" s="27"/>
      <c r="Q18" s="42">
        <v>46118</v>
      </c>
      <c r="R18" s="30">
        <v>46119</v>
      </c>
      <c r="S18" s="31"/>
    </row>
    <row r="19" spans="1:19" s="4" customFormat="1" ht="19.7" customHeight="1">
      <c r="A19" s="26"/>
      <c r="C19" s="26"/>
      <c r="D19" s="27"/>
      <c r="E19" s="66"/>
      <c r="F19" s="66"/>
      <c r="G19" s="69"/>
      <c r="H19" s="486"/>
      <c r="I19" s="155"/>
      <c r="J19" s="167"/>
      <c r="K19" s="425"/>
      <c r="L19" s="1578"/>
      <c r="M19" s="107"/>
      <c r="N19" s="1826"/>
      <c r="O19" s="30"/>
      <c r="P19" s="27"/>
      <c r="Q19" s="42"/>
      <c r="R19" s="30"/>
      <c r="S19" s="31"/>
    </row>
    <row r="20" spans="1:19" s="4" customFormat="1" ht="19.7" customHeight="1">
      <c r="D20" s="27"/>
      <c r="E20" s="27"/>
      <c r="F20" s="27"/>
      <c r="G20" s="60">
        <f>SUM(J13:J19)</f>
        <v>8531</v>
      </c>
      <c r="H20" s="62"/>
      <c r="I20" s="26"/>
      <c r="J20" s="63"/>
      <c r="K20" s="29"/>
      <c r="L20" s="47"/>
      <c r="M20" s="26"/>
      <c r="N20" s="26"/>
      <c r="O20" s="30"/>
      <c r="P20" s="27"/>
      <c r="Q20" s="26"/>
      <c r="R20" s="30"/>
      <c r="S20" s="31"/>
    </row>
    <row r="21" spans="1:19" s="4" customFormat="1" ht="19.7" customHeight="1">
      <c r="D21" s="27"/>
      <c r="E21" s="27"/>
      <c r="F21" s="27"/>
      <c r="G21" s="121"/>
      <c r="H21" s="62"/>
      <c r="I21" s="26"/>
      <c r="J21" s="63"/>
      <c r="K21" s="29"/>
      <c r="L21" s="47"/>
      <c r="M21" s="26"/>
      <c r="N21" s="26"/>
      <c r="O21" s="30"/>
      <c r="P21" s="27"/>
      <c r="Q21" s="26"/>
      <c r="R21" s="30"/>
      <c r="S21" s="31"/>
    </row>
    <row r="22" spans="1:19" s="4" customFormat="1" ht="19.7" customHeight="1">
      <c r="D22" s="27"/>
      <c r="E22" s="27"/>
      <c r="F22" s="27"/>
      <c r="G22" s="47"/>
      <c r="H22" s="557"/>
      <c r="I22" s="26"/>
      <c r="J22" s="63"/>
      <c r="K22" s="29"/>
      <c r="L22" s="47"/>
      <c r="M22" s="26"/>
      <c r="N22" s="26"/>
      <c r="O22" s="30"/>
      <c r="P22" s="27"/>
      <c r="Q22" s="26"/>
      <c r="R22" s="30"/>
      <c r="S22" s="31"/>
    </row>
    <row r="23" spans="1:19" s="4" customFormat="1" ht="19.7" customHeight="1">
      <c r="D23" s="27"/>
      <c r="E23" s="27"/>
      <c r="F23" s="27"/>
      <c r="G23" s="47"/>
      <c r="H23" s="557"/>
      <c r="I23" s="26"/>
      <c r="J23" s="63"/>
      <c r="K23" s="29"/>
      <c r="L23" s="47"/>
      <c r="M23" s="26"/>
      <c r="N23" s="26"/>
      <c r="O23" s="30"/>
      <c r="P23" s="27"/>
      <c r="Q23" s="26"/>
      <c r="R23" s="30"/>
      <c r="S23" s="31"/>
    </row>
    <row r="24" spans="1:19" s="4" customFormat="1" ht="19.7" customHeight="1">
      <c r="D24" s="27"/>
      <c r="E24" s="27"/>
      <c r="F24" s="27"/>
      <c r="G24" s="47"/>
      <c r="H24" s="557"/>
      <c r="I24" s="26"/>
      <c r="J24" s="63"/>
      <c r="K24" s="29"/>
      <c r="L24" s="47"/>
      <c r="M24" s="26"/>
      <c r="N24" s="26"/>
      <c r="O24" s="30"/>
      <c r="P24" s="27"/>
      <c r="Q24" s="26"/>
      <c r="R24" s="30"/>
      <c r="S24" s="31"/>
    </row>
    <row r="25" spans="1:19" s="4" customFormat="1" ht="19.7" customHeight="1">
      <c r="D25" s="27"/>
      <c r="E25" s="27"/>
      <c r="F25" s="27"/>
      <c r="G25" s="47"/>
      <c r="H25" s="557"/>
      <c r="I25" s="26"/>
      <c r="J25" s="63"/>
      <c r="K25" s="29"/>
      <c r="L25" s="47"/>
      <c r="M25" s="26"/>
      <c r="N25" s="26"/>
      <c r="O25" s="30"/>
      <c r="P25" s="27"/>
      <c r="Q25" s="26"/>
      <c r="R25" s="30"/>
      <c r="S25" s="31"/>
    </row>
    <row r="26" spans="1:19" s="4" customFormat="1" ht="19.7" customHeight="1">
      <c r="D26" s="27"/>
      <c r="E26" s="27"/>
      <c r="F26" s="27"/>
      <c r="G26" s="47"/>
      <c r="H26" s="557"/>
      <c r="I26" s="26"/>
      <c r="J26" s="63"/>
      <c r="K26" s="29"/>
      <c r="L26" s="47"/>
      <c r="M26" s="26"/>
      <c r="N26" s="26"/>
      <c r="O26" s="30"/>
      <c r="P26" s="27"/>
      <c r="Q26" s="26"/>
      <c r="R26" s="30"/>
      <c r="S26" s="31"/>
    </row>
    <row r="27" spans="1:19" s="4" customFormat="1" ht="19.7" customHeight="1">
      <c r="D27" s="27"/>
      <c r="E27" s="27"/>
      <c r="F27" s="27"/>
      <c r="G27" s="47"/>
      <c r="H27" s="557"/>
      <c r="I27" s="26"/>
      <c r="J27" s="63"/>
      <c r="K27" s="29"/>
      <c r="L27" s="47"/>
      <c r="M27" s="26"/>
      <c r="N27" s="26"/>
      <c r="O27" s="30"/>
      <c r="P27" s="27"/>
      <c r="Q27" s="26"/>
      <c r="R27" s="30"/>
      <c r="S27" s="31"/>
    </row>
    <row r="28" spans="1:19" s="4" customFormat="1" ht="19.7" customHeight="1">
      <c r="D28" s="27"/>
      <c r="E28" s="27"/>
      <c r="F28" s="27"/>
      <c r="G28" s="47"/>
      <c r="H28" s="557"/>
      <c r="I28" s="26"/>
      <c r="J28" s="63"/>
      <c r="K28" s="29"/>
      <c r="L28" s="47"/>
      <c r="M28" s="26"/>
      <c r="N28" s="26"/>
      <c r="O28" s="30"/>
      <c r="P28" s="27"/>
      <c r="Q28" s="26"/>
      <c r="R28" s="30"/>
      <c r="S28" s="31"/>
    </row>
    <row r="29" spans="1:19" s="4" customFormat="1" ht="19.7" customHeight="1">
      <c r="D29" s="27"/>
      <c r="E29" s="27"/>
      <c r="F29" s="27"/>
      <c r="G29" s="47"/>
      <c r="H29" s="557"/>
      <c r="I29" s="26"/>
      <c r="J29" s="63"/>
      <c r="K29" s="29"/>
      <c r="L29" s="47"/>
      <c r="M29" s="26"/>
      <c r="N29" s="26"/>
      <c r="O29" s="30"/>
      <c r="P29" s="27"/>
      <c r="Q29" s="26"/>
      <c r="R29" s="30"/>
      <c r="S29" s="31"/>
    </row>
    <row r="30" spans="1:19" s="4" customFormat="1" ht="19.7" customHeight="1">
      <c r="D30" s="27"/>
      <c r="E30" s="27"/>
      <c r="F30" s="27"/>
      <c r="G30" s="47"/>
      <c r="H30" s="557"/>
      <c r="I30" s="26"/>
      <c r="J30" s="63"/>
      <c r="K30" s="29"/>
      <c r="L30" s="47"/>
      <c r="M30" s="26"/>
      <c r="N30" s="26"/>
      <c r="O30" s="30"/>
      <c r="P30" s="27"/>
      <c r="Q30" s="26"/>
      <c r="R30" s="30"/>
      <c r="S30" s="31"/>
    </row>
    <row r="31" spans="1:19" s="4" customFormat="1" ht="19.7" customHeight="1">
      <c r="D31" s="27"/>
      <c r="E31" s="27"/>
      <c r="F31" s="27"/>
      <c r="G31" s="47"/>
      <c r="H31" s="557"/>
      <c r="I31" s="26"/>
      <c r="J31" s="63"/>
      <c r="K31" s="29"/>
      <c r="L31" s="47"/>
      <c r="M31" s="26"/>
      <c r="N31" s="26"/>
      <c r="O31" s="30"/>
      <c r="P31" s="27"/>
      <c r="Q31" s="26"/>
      <c r="R31" s="30"/>
      <c r="S31" s="31"/>
    </row>
    <row r="32" spans="1:19" s="4" customFormat="1" ht="19.7" customHeight="1">
      <c r="D32" s="27"/>
      <c r="E32" s="27"/>
      <c r="F32" s="27"/>
      <c r="G32" s="47"/>
      <c r="H32" s="557"/>
      <c r="I32" s="26"/>
      <c r="J32" s="63"/>
      <c r="K32" s="29"/>
      <c r="L32" s="47"/>
      <c r="M32" s="26"/>
      <c r="N32" s="26"/>
      <c r="O32" s="30"/>
      <c r="P32" s="27"/>
      <c r="Q32" s="26"/>
      <c r="R32" s="30"/>
      <c r="S32" s="31"/>
    </row>
    <row r="33" spans="4:19" s="4" customFormat="1" ht="19.7" customHeight="1">
      <c r="D33" s="27"/>
      <c r="E33" s="27"/>
      <c r="F33" s="27"/>
      <c r="G33" s="47"/>
      <c r="H33" s="557"/>
      <c r="I33" s="26"/>
      <c r="J33" s="63"/>
      <c r="K33" s="29"/>
      <c r="L33" s="47"/>
      <c r="M33" s="26"/>
      <c r="N33" s="26"/>
      <c r="O33" s="30"/>
      <c r="P33" s="27"/>
      <c r="Q33" s="26"/>
      <c r="R33" s="30"/>
      <c r="S33" s="31"/>
    </row>
    <row r="34" spans="4:19" s="4" customFormat="1" ht="19.7" customHeight="1">
      <c r="D34" s="27"/>
      <c r="E34" s="27"/>
      <c r="F34" s="27"/>
      <c r="G34" s="47"/>
      <c r="H34" s="557"/>
      <c r="I34" s="26"/>
      <c r="J34" s="63"/>
      <c r="K34" s="29"/>
      <c r="L34" s="47"/>
      <c r="M34" s="26"/>
      <c r="N34" s="26"/>
      <c r="O34" s="30"/>
      <c r="P34" s="27"/>
      <c r="Q34" s="26"/>
      <c r="R34" s="30"/>
      <c r="S34" s="31"/>
    </row>
    <row r="35" spans="4:19" s="4" customFormat="1" ht="19.7" customHeight="1">
      <c r="D35" s="27"/>
      <c r="E35" s="27"/>
      <c r="F35" s="27"/>
      <c r="G35" s="47"/>
      <c r="H35" s="557"/>
      <c r="I35" s="26"/>
      <c r="J35" s="63"/>
      <c r="K35" s="29"/>
      <c r="L35" s="47"/>
      <c r="M35" s="26"/>
      <c r="N35" s="26"/>
      <c r="O35" s="30"/>
      <c r="P35" s="27"/>
      <c r="Q35" s="26"/>
      <c r="R35" s="30"/>
      <c r="S35" s="31"/>
    </row>
    <row r="36" spans="4:19" s="4" customFormat="1" ht="19.7" customHeight="1">
      <c r="D36" s="27"/>
      <c r="E36" s="27"/>
      <c r="F36" s="27"/>
      <c r="G36" s="47"/>
      <c r="H36" s="557"/>
      <c r="I36" s="26"/>
      <c r="J36" s="63"/>
      <c r="K36" s="29"/>
      <c r="L36" s="47"/>
      <c r="M36" s="26"/>
      <c r="N36" s="26"/>
      <c r="O36" s="30"/>
      <c r="P36" s="27"/>
      <c r="Q36" s="26"/>
      <c r="R36" s="30"/>
      <c r="S36" s="31"/>
    </row>
    <row r="37" spans="4:19" s="4" customFormat="1" ht="19.7" customHeight="1">
      <c r="D37" s="27"/>
      <c r="E37" s="27"/>
      <c r="F37" s="27"/>
      <c r="G37" s="47"/>
      <c r="H37" s="557"/>
      <c r="I37" s="26"/>
      <c r="J37" s="63"/>
      <c r="K37" s="29"/>
      <c r="L37" s="47"/>
      <c r="M37" s="26"/>
      <c r="N37" s="26"/>
      <c r="O37" s="30"/>
      <c r="P37" s="27"/>
      <c r="Q37" s="26"/>
      <c r="R37" s="30"/>
      <c r="S37" s="31"/>
    </row>
    <row r="38" spans="4:19" s="4" customFormat="1" ht="19.7" customHeight="1">
      <c r="D38" s="27"/>
      <c r="E38" s="27"/>
      <c r="F38" s="27"/>
      <c r="G38" s="47"/>
      <c r="H38" s="557"/>
      <c r="I38" s="26"/>
      <c r="J38" s="63"/>
      <c r="K38" s="29"/>
      <c r="L38" s="47"/>
      <c r="M38" s="26"/>
      <c r="N38" s="26"/>
      <c r="O38" s="30"/>
      <c r="P38" s="27"/>
      <c r="Q38" s="26"/>
      <c r="R38" s="30"/>
      <c r="S38" s="31"/>
    </row>
    <row r="39" spans="4:19" s="4" customFormat="1" ht="19.7" customHeight="1">
      <c r="D39" s="27"/>
      <c r="E39" s="27"/>
      <c r="F39" s="27"/>
      <c r="G39" s="47"/>
      <c r="H39" s="557"/>
      <c r="I39" s="26"/>
      <c r="J39" s="63"/>
      <c r="K39" s="29"/>
      <c r="L39" s="47"/>
      <c r="M39" s="26"/>
      <c r="N39" s="26"/>
      <c r="O39" s="30"/>
      <c r="P39" s="27"/>
      <c r="Q39" s="26"/>
      <c r="R39" s="30"/>
      <c r="S39" s="31"/>
    </row>
    <row r="40" spans="4:19" s="4" customFormat="1" ht="19.7" customHeight="1">
      <c r="D40" s="27"/>
      <c r="E40" s="27"/>
      <c r="F40" s="27"/>
      <c r="G40" s="47"/>
      <c r="H40" s="557"/>
      <c r="I40" s="26"/>
      <c r="J40" s="63"/>
      <c r="K40" s="29"/>
      <c r="L40" s="47"/>
      <c r="M40" s="26"/>
      <c r="N40" s="26"/>
      <c r="O40" s="30"/>
      <c r="P40" s="27"/>
      <c r="Q40" s="26"/>
      <c r="R40" s="30"/>
      <c r="S40" s="31"/>
    </row>
    <row r="41" spans="4:19" s="4" customFormat="1" ht="19.7" customHeight="1">
      <c r="D41" s="27"/>
      <c r="E41" s="27"/>
      <c r="F41" s="27"/>
      <c r="G41" s="47"/>
      <c r="H41" s="557"/>
      <c r="I41" s="26"/>
      <c r="J41" s="63"/>
      <c r="K41" s="29"/>
      <c r="L41" s="47"/>
      <c r="M41" s="26"/>
      <c r="N41" s="26"/>
      <c r="O41" s="30"/>
      <c r="P41" s="27"/>
      <c r="Q41" s="26"/>
      <c r="R41" s="30"/>
      <c r="S41" s="31"/>
    </row>
    <row r="42" spans="4:19" s="4" customFormat="1" ht="19.7" customHeight="1">
      <c r="D42" s="27"/>
      <c r="E42" s="27"/>
      <c r="F42" s="27"/>
      <c r="G42" s="47"/>
      <c r="H42" s="557"/>
      <c r="I42" s="26"/>
      <c r="J42" s="63"/>
      <c r="K42" s="29"/>
      <c r="L42" s="47"/>
      <c r="M42" s="26"/>
      <c r="N42" s="26"/>
      <c r="O42" s="30"/>
      <c r="P42" s="27"/>
      <c r="Q42" s="26"/>
      <c r="R42" s="30"/>
      <c r="S42" s="31"/>
    </row>
    <row r="43" spans="4:19" s="4" customFormat="1" ht="19.7" customHeight="1">
      <c r="D43" s="27"/>
      <c r="E43" s="27"/>
      <c r="F43" s="27"/>
      <c r="G43" s="47"/>
      <c r="H43" s="557"/>
      <c r="I43" s="26"/>
      <c r="J43" s="63"/>
      <c r="K43" s="29"/>
      <c r="L43" s="47"/>
      <c r="M43" s="26"/>
      <c r="N43" s="26"/>
      <c r="O43" s="30"/>
      <c r="P43" s="27"/>
      <c r="Q43" s="26"/>
      <c r="R43" s="30"/>
      <c r="S43" s="31"/>
    </row>
    <row r="44" spans="4:19" s="4" customFormat="1" ht="19.7" customHeight="1">
      <c r="D44" s="27"/>
      <c r="E44" s="27"/>
      <c r="F44" s="27"/>
      <c r="G44" s="47"/>
      <c r="H44" s="557"/>
      <c r="I44" s="26"/>
      <c r="J44" s="63"/>
      <c r="K44" s="29"/>
      <c r="L44" s="47"/>
      <c r="M44" s="26"/>
      <c r="N44" s="26"/>
      <c r="O44" s="30"/>
      <c r="P44" s="27"/>
      <c r="Q44" s="26"/>
      <c r="R44" s="30"/>
      <c r="S44" s="31"/>
    </row>
    <row r="45" spans="4:19" s="4" customFormat="1" ht="19.7" customHeight="1">
      <c r="D45" s="27"/>
      <c r="E45" s="27"/>
      <c r="F45" s="27"/>
      <c r="G45" s="47"/>
      <c r="H45" s="557"/>
      <c r="I45" s="26"/>
      <c r="J45" s="63"/>
      <c r="K45" s="29"/>
      <c r="L45" s="47"/>
      <c r="M45" s="26"/>
      <c r="N45" s="26"/>
      <c r="O45" s="30"/>
      <c r="P45" s="27"/>
      <c r="Q45" s="26"/>
      <c r="R45" s="30"/>
      <c r="S45" s="31"/>
    </row>
    <row r="46" spans="4:19" s="4" customFormat="1" ht="19.7" customHeight="1">
      <c r="D46" s="27"/>
      <c r="E46" s="27"/>
      <c r="F46" s="27"/>
      <c r="G46" s="47"/>
      <c r="H46" s="557"/>
      <c r="I46" s="26"/>
      <c r="J46" s="63"/>
      <c r="K46" s="29"/>
      <c r="L46" s="47"/>
      <c r="M46" s="26"/>
      <c r="N46" s="26"/>
      <c r="O46" s="30"/>
      <c r="P46" s="27"/>
      <c r="Q46" s="26"/>
      <c r="R46" s="30"/>
      <c r="S46" s="31"/>
    </row>
    <row r="47" spans="4:19" s="4" customFormat="1" ht="19.7" customHeight="1">
      <c r="D47" s="27"/>
      <c r="E47" s="27"/>
      <c r="F47" s="27"/>
      <c r="G47" s="47"/>
      <c r="H47" s="557"/>
      <c r="I47" s="26"/>
      <c r="J47" s="63"/>
      <c r="K47" s="29"/>
      <c r="L47" s="47"/>
      <c r="M47" s="26"/>
      <c r="N47" s="26"/>
      <c r="O47" s="30"/>
      <c r="P47" s="27"/>
      <c r="Q47" s="26"/>
      <c r="R47" s="30"/>
      <c r="S47" s="31"/>
    </row>
    <row r="48" spans="4:19" s="4" customFormat="1" ht="19.7" customHeight="1">
      <c r="D48" s="27"/>
      <c r="E48" s="27"/>
      <c r="F48" s="27"/>
      <c r="G48" s="47"/>
      <c r="H48" s="557"/>
      <c r="I48" s="26"/>
      <c r="J48" s="63"/>
      <c r="K48" s="29"/>
      <c r="L48" s="47"/>
      <c r="M48" s="26"/>
      <c r="N48" s="26"/>
      <c r="O48" s="30"/>
      <c r="P48" s="27"/>
      <c r="Q48" s="26"/>
      <c r="R48" s="30"/>
      <c r="S48" s="31"/>
    </row>
    <row r="49" spans="4:19" s="4" customFormat="1" ht="19.7" customHeight="1">
      <c r="D49" s="27"/>
      <c r="E49" s="27"/>
      <c r="F49" s="27"/>
      <c r="G49" s="47"/>
      <c r="H49" s="557"/>
      <c r="I49" s="26"/>
      <c r="J49" s="63"/>
      <c r="K49" s="29"/>
      <c r="L49" s="47"/>
      <c r="M49" s="26"/>
      <c r="N49" s="26"/>
      <c r="O49" s="30"/>
      <c r="P49" s="27"/>
      <c r="Q49" s="26"/>
      <c r="R49" s="30"/>
      <c r="S49" s="31"/>
    </row>
    <row r="50" spans="4:19" s="4" customFormat="1" ht="19.7" customHeight="1">
      <c r="D50" s="27"/>
      <c r="E50" s="27"/>
      <c r="F50" s="27"/>
      <c r="G50" s="47"/>
      <c r="H50" s="557"/>
      <c r="I50" s="26"/>
      <c r="J50" s="63"/>
      <c r="K50" s="29"/>
      <c r="L50" s="47"/>
      <c r="M50" s="26"/>
      <c r="N50" s="26"/>
      <c r="O50" s="30"/>
      <c r="P50" s="27"/>
      <c r="Q50" s="26"/>
      <c r="R50" s="30"/>
      <c r="S50" s="31"/>
    </row>
    <row r="51" spans="4:19" s="4" customFormat="1" ht="19.7" customHeight="1">
      <c r="D51" s="27"/>
      <c r="E51" s="27"/>
      <c r="F51" s="27"/>
      <c r="G51" s="47"/>
      <c r="H51" s="557"/>
      <c r="I51" s="26"/>
      <c r="J51" s="63"/>
      <c r="K51" s="29"/>
      <c r="L51" s="47"/>
      <c r="M51" s="26"/>
      <c r="N51" s="26"/>
      <c r="O51" s="30"/>
      <c r="P51" s="27"/>
      <c r="Q51" s="26"/>
      <c r="R51" s="30"/>
      <c r="S51" s="31"/>
    </row>
    <row r="52" spans="4:19" s="4" customFormat="1" ht="19.7" customHeight="1">
      <c r="D52" s="27"/>
      <c r="E52" s="27"/>
      <c r="F52" s="27"/>
      <c r="G52" s="47"/>
      <c r="H52" s="557"/>
      <c r="I52" s="26"/>
      <c r="J52" s="63"/>
      <c r="K52" s="29"/>
      <c r="L52" s="47"/>
      <c r="M52" s="26"/>
      <c r="N52" s="26"/>
      <c r="O52" s="30"/>
      <c r="P52" s="27"/>
      <c r="Q52" s="26"/>
      <c r="R52" s="30"/>
      <c r="S52" s="31"/>
    </row>
    <row r="53" spans="4:19" s="4" customFormat="1" ht="19.7" customHeight="1">
      <c r="D53" s="27"/>
      <c r="E53" s="27"/>
      <c r="F53" s="27"/>
      <c r="G53" s="47"/>
      <c r="H53" s="557"/>
      <c r="I53" s="26"/>
      <c r="J53" s="63"/>
      <c r="K53" s="29"/>
      <c r="L53" s="47"/>
      <c r="M53" s="26"/>
      <c r="N53" s="26"/>
      <c r="O53" s="30"/>
      <c r="P53" s="27"/>
      <c r="Q53" s="26"/>
      <c r="R53" s="30"/>
      <c r="S53" s="31"/>
    </row>
    <row r="54" spans="4:19" s="4" customFormat="1" ht="19.7" customHeight="1">
      <c r="D54" s="27"/>
      <c r="E54" s="27"/>
      <c r="F54" s="27"/>
      <c r="G54" s="47"/>
      <c r="H54" s="557"/>
      <c r="I54" s="26"/>
      <c r="J54" s="63"/>
      <c r="K54" s="29"/>
      <c r="L54" s="47"/>
      <c r="M54" s="26"/>
      <c r="N54" s="26"/>
      <c r="O54" s="30"/>
      <c r="P54" s="27"/>
      <c r="Q54" s="26"/>
      <c r="R54" s="30"/>
      <c r="S54" s="31"/>
    </row>
    <row r="55" spans="4:19" s="4" customFormat="1" ht="19.7" customHeight="1">
      <c r="D55" s="27"/>
      <c r="E55" s="27"/>
      <c r="F55" s="27"/>
      <c r="G55" s="47"/>
      <c r="H55" s="557"/>
      <c r="I55" s="26"/>
      <c r="J55" s="63"/>
      <c r="K55" s="29"/>
      <c r="L55" s="47"/>
      <c r="M55" s="26"/>
      <c r="N55" s="26"/>
      <c r="O55" s="30"/>
      <c r="P55" s="27"/>
      <c r="Q55" s="26"/>
      <c r="R55" s="30"/>
      <c r="S55" s="31"/>
    </row>
    <row r="56" spans="4:19" s="4" customFormat="1" ht="19.7" customHeight="1">
      <c r="D56" s="27"/>
      <c r="E56" s="27"/>
      <c r="F56" s="27"/>
      <c r="G56" s="47"/>
      <c r="H56" s="557"/>
      <c r="I56" s="26"/>
      <c r="J56" s="63"/>
      <c r="K56" s="29"/>
      <c r="L56" s="47"/>
      <c r="M56" s="26"/>
      <c r="N56" s="26"/>
      <c r="O56" s="30"/>
      <c r="P56" s="27"/>
      <c r="Q56" s="26"/>
      <c r="R56" s="30"/>
      <c r="S56" s="31"/>
    </row>
    <row r="57" spans="4:19" s="4" customFormat="1" ht="19.7" customHeight="1">
      <c r="D57" s="27"/>
      <c r="E57" s="27"/>
      <c r="F57" s="27"/>
      <c r="G57" s="47"/>
      <c r="H57" s="557"/>
      <c r="I57" s="26"/>
      <c r="J57" s="63"/>
      <c r="K57" s="29"/>
      <c r="L57" s="47"/>
      <c r="M57" s="26"/>
      <c r="N57" s="26"/>
      <c r="O57" s="30"/>
      <c r="P57" s="27"/>
      <c r="Q57" s="26"/>
      <c r="R57" s="30"/>
      <c r="S57" s="31"/>
    </row>
    <row r="58" spans="4:19" s="4" customFormat="1" ht="19.7" customHeight="1">
      <c r="D58" s="27"/>
      <c r="E58" s="27"/>
      <c r="F58" s="27"/>
      <c r="G58" s="47"/>
      <c r="H58" s="557"/>
      <c r="I58" s="26"/>
      <c r="J58" s="63"/>
      <c r="K58" s="29"/>
      <c r="L58" s="47"/>
      <c r="M58" s="26"/>
      <c r="N58" s="26"/>
      <c r="O58" s="30"/>
      <c r="P58" s="27"/>
      <c r="Q58" s="26"/>
      <c r="R58" s="30"/>
      <c r="S58" s="31"/>
    </row>
    <row r="59" spans="4:19" s="4" customFormat="1" ht="19.7" customHeight="1">
      <c r="D59" s="27"/>
      <c r="E59" s="27"/>
      <c r="F59" s="27"/>
      <c r="G59" s="47"/>
      <c r="H59" s="557"/>
      <c r="I59" s="26"/>
      <c r="J59" s="63"/>
      <c r="K59" s="29"/>
      <c r="L59" s="47"/>
      <c r="M59" s="26"/>
      <c r="N59" s="26"/>
      <c r="O59" s="30"/>
      <c r="P59" s="27"/>
      <c r="Q59" s="26"/>
      <c r="R59" s="30"/>
      <c r="S59" s="31"/>
    </row>
    <row r="60" spans="4:19" s="4" customFormat="1" ht="19.7" customHeight="1">
      <c r="D60" s="27"/>
      <c r="E60" s="27"/>
      <c r="F60" s="27"/>
      <c r="G60" s="47"/>
      <c r="H60" s="557"/>
      <c r="I60" s="26"/>
      <c r="J60" s="63"/>
      <c r="K60" s="29"/>
      <c r="L60" s="47"/>
      <c r="M60" s="26"/>
      <c r="N60" s="26"/>
      <c r="O60" s="30"/>
      <c r="P60" s="27"/>
      <c r="Q60" s="26"/>
      <c r="R60" s="30"/>
      <c r="S60" s="31"/>
    </row>
    <row r="61" spans="4:19" s="4" customFormat="1" ht="19.7" customHeight="1">
      <c r="D61" s="27"/>
      <c r="E61" s="27"/>
      <c r="F61" s="27"/>
      <c r="G61" s="47"/>
      <c r="H61" s="557"/>
      <c r="I61" s="26"/>
      <c r="J61" s="63"/>
      <c r="K61" s="29"/>
      <c r="L61" s="47"/>
      <c r="M61" s="26"/>
      <c r="N61" s="26"/>
      <c r="O61" s="30"/>
      <c r="P61" s="27"/>
      <c r="Q61" s="26"/>
      <c r="R61" s="30"/>
      <c r="S61" s="31"/>
    </row>
    <row r="62" spans="4:19" s="4" customFormat="1" ht="19.7" customHeight="1">
      <c r="D62" s="27"/>
      <c r="E62" s="27"/>
      <c r="F62" s="27"/>
      <c r="G62" s="47"/>
      <c r="H62" s="557"/>
      <c r="I62" s="26"/>
      <c r="J62" s="63"/>
      <c r="K62" s="29"/>
      <c r="L62" s="47"/>
      <c r="M62" s="26"/>
      <c r="N62" s="26"/>
      <c r="O62" s="30"/>
      <c r="P62" s="27"/>
      <c r="Q62" s="26"/>
      <c r="R62" s="30"/>
      <c r="S62" s="31"/>
    </row>
    <row r="63" spans="4:19" s="4" customFormat="1" ht="19.7" customHeight="1">
      <c r="D63" s="27"/>
      <c r="E63" s="27"/>
      <c r="F63" s="27"/>
      <c r="G63" s="47"/>
      <c r="H63" s="557"/>
      <c r="I63" s="26"/>
      <c r="J63" s="63"/>
      <c r="K63" s="29"/>
      <c r="L63" s="47"/>
      <c r="M63" s="26"/>
      <c r="N63" s="26"/>
      <c r="O63" s="30"/>
      <c r="P63" s="27"/>
      <c r="Q63" s="26"/>
      <c r="R63" s="30"/>
      <c r="S63" s="31"/>
    </row>
    <row r="64" spans="4:19" s="4" customFormat="1" ht="19.7" customHeight="1">
      <c r="D64" s="27"/>
      <c r="E64" s="27"/>
      <c r="F64" s="27"/>
      <c r="G64" s="47"/>
      <c r="H64" s="557"/>
      <c r="I64" s="26"/>
      <c r="J64" s="63"/>
      <c r="K64" s="29"/>
      <c r="L64" s="47"/>
      <c r="M64" s="26"/>
      <c r="N64" s="26"/>
      <c r="O64" s="30"/>
      <c r="P64" s="27"/>
      <c r="Q64" s="26"/>
      <c r="R64" s="30"/>
      <c r="S64" s="31"/>
    </row>
    <row r="65" spans="4:19" s="4" customFormat="1" ht="19.7" customHeight="1">
      <c r="D65" s="27"/>
      <c r="E65" s="27"/>
      <c r="F65" s="27"/>
      <c r="G65" s="47"/>
      <c r="H65" s="557"/>
      <c r="I65" s="26"/>
      <c r="J65" s="63"/>
      <c r="K65" s="29"/>
      <c r="L65" s="47"/>
      <c r="M65" s="26"/>
      <c r="N65" s="26"/>
      <c r="O65" s="30"/>
      <c r="P65" s="27"/>
      <c r="Q65" s="26"/>
      <c r="R65" s="30"/>
      <c r="S65" s="31"/>
    </row>
    <row r="66" spans="4:19" s="4" customFormat="1" ht="19.7" customHeight="1">
      <c r="D66" s="27"/>
      <c r="E66" s="27"/>
      <c r="F66" s="27"/>
      <c r="G66" s="47"/>
      <c r="H66" s="557"/>
      <c r="I66" s="26"/>
      <c r="J66" s="63"/>
      <c r="K66" s="29"/>
      <c r="L66" s="47"/>
      <c r="M66" s="26"/>
      <c r="N66" s="26"/>
      <c r="O66" s="30"/>
      <c r="P66" s="27"/>
      <c r="Q66" s="26"/>
      <c r="R66" s="30"/>
      <c r="S66" s="31"/>
    </row>
    <row r="67" spans="4:19" s="4" customFormat="1" ht="19.7" customHeight="1">
      <c r="D67" s="27"/>
      <c r="E67" s="27"/>
      <c r="F67" s="27"/>
      <c r="G67" s="47"/>
      <c r="H67" s="557"/>
      <c r="I67" s="26"/>
      <c r="J67" s="63"/>
      <c r="K67" s="29"/>
      <c r="L67" s="47"/>
      <c r="M67" s="26"/>
      <c r="N67" s="26"/>
      <c r="O67" s="30"/>
      <c r="P67" s="27"/>
      <c r="Q67" s="26"/>
      <c r="R67" s="30"/>
      <c r="S67" s="31"/>
    </row>
    <row r="68" spans="4:19" s="4" customFormat="1" ht="19.7" customHeight="1">
      <c r="D68" s="27"/>
      <c r="E68" s="27"/>
      <c r="F68" s="27"/>
      <c r="G68" s="47"/>
      <c r="H68" s="557"/>
      <c r="I68" s="26"/>
      <c r="J68" s="63"/>
      <c r="K68" s="29"/>
      <c r="L68" s="47"/>
      <c r="M68" s="26"/>
      <c r="N68" s="26"/>
      <c r="O68" s="30"/>
      <c r="P68" s="27"/>
      <c r="Q68" s="26"/>
      <c r="R68" s="30"/>
      <c r="S68" s="31"/>
    </row>
    <row r="69" spans="4:19" s="4" customFormat="1" ht="19.7" customHeight="1">
      <c r="D69" s="27"/>
      <c r="E69" s="27"/>
      <c r="F69" s="27"/>
      <c r="G69" s="47"/>
      <c r="H69" s="557"/>
      <c r="I69" s="26"/>
      <c r="J69" s="63"/>
      <c r="K69" s="29"/>
      <c r="L69" s="47"/>
      <c r="M69" s="26"/>
      <c r="N69" s="26"/>
      <c r="O69" s="30"/>
      <c r="P69" s="27"/>
      <c r="Q69" s="26"/>
      <c r="R69" s="30"/>
      <c r="S69" s="31"/>
    </row>
    <row r="70" spans="4:19" s="4" customFormat="1" ht="19.7" customHeight="1">
      <c r="D70" s="27"/>
      <c r="E70" s="27"/>
      <c r="F70" s="27"/>
      <c r="G70" s="47"/>
      <c r="H70" s="557"/>
      <c r="I70" s="26"/>
      <c r="J70" s="63"/>
      <c r="K70" s="29"/>
      <c r="L70" s="47"/>
      <c r="M70" s="26"/>
      <c r="N70" s="26"/>
      <c r="O70" s="30"/>
      <c r="P70" s="27"/>
      <c r="Q70" s="26"/>
      <c r="R70" s="30"/>
      <c r="S70" s="31"/>
    </row>
    <row r="71" spans="4:19" s="4" customFormat="1" ht="19.7" customHeight="1">
      <c r="D71" s="27"/>
      <c r="E71" s="27"/>
      <c r="F71" s="27"/>
      <c r="G71" s="47"/>
      <c r="H71" s="557"/>
      <c r="I71" s="26"/>
      <c r="J71" s="63"/>
      <c r="K71" s="29"/>
      <c r="L71" s="47"/>
      <c r="M71" s="26"/>
      <c r="N71" s="26"/>
      <c r="O71" s="30"/>
      <c r="P71" s="27"/>
      <c r="Q71" s="26"/>
      <c r="R71" s="30"/>
      <c r="S71" s="31"/>
    </row>
    <row r="72" spans="4:19" s="4" customFormat="1" ht="19.7" customHeight="1">
      <c r="D72" s="27"/>
      <c r="E72" s="27"/>
      <c r="F72" s="27"/>
      <c r="G72" s="47"/>
      <c r="H72" s="557"/>
      <c r="I72" s="26"/>
      <c r="J72" s="63"/>
      <c r="K72" s="29"/>
      <c r="L72" s="47"/>
      <c r="M72" s="26"/>
      <c r="N72" s="26"/>
      <c r="O72" s="30"/>
      <c r="P72" s="27"/>
      <c r="Q72" s="26"/>
      <c r="R72" s="30"/>
      <c r="S72" s="31"/>
    </row>
    <row r="73" spans="4:19" s="4" customFormat="1" ht="19.7" customHeight="1">
      <c r="D73" s="27"/>
      <c r="E73" s="27"/>
      <c r="F73" s="27"/>
      <c r="G73" s="47"/>
      <c r="H73" s="557"/>
      <c r="I73" s="26"/>
      <c r="J73" s="63"/>
      <c r="K73" s="29"/>
      <c r="L73" s="47"/>
      <c r="M73" s="26"/>
      <c r="N73" s="26"/>
      <c r="O73" s="30"/>
      <c r="P73" s="27"/>
      <c r="Q73" s="26"/>
      <c r="R73" s="30"/>
      <c r="S73" s="31"/>
    </row>
    <row r="74" spans="4:19" s="4" customFormat="1" ht="19.7" customHeight="1">
      <c r="D74" s="27"/>
      <c r="E74" s="27"/>
      <c r="F74" s="27"/>
      <c r="G74" s="47"/>
      <c r="H74" s="557"/>
      <c r="I74" s="26"/>
      <c r="J74" s="63"/>
      <c r="K74" s="29"/>
      <c r="L74" s="47"/>
      <c r="M74" s="26"/>
      <c r="N74" s="26"/>
      <c r="O74" s="30"/>
      <c r="P74" s="27"/>
      <c r="Q74" s="26"/>
      <c r="R74" s="30"/>
      <c r="S74" s="31"/>
    </row>
    <row r="75" spans="4:19" s="4" customFormat="1" ht="19.7" customHeight="1">
      <c r="D75" s="27"/>
      <c r="E75" s="27"/>
      <c r="F75" s="27"/>
      <c r="G75" s="47"/>
      <c r="H75" s="557"/>
      <c r="I75" s="26"/>
      <c r="J75" s="63"/>
      <c r="K75" s="29"/>
      <c r="L75" s="47"/>
      <c r="M75" s="26"/>
      <c r="N75" s="26"/>
      <c r="O75" s="30"/>
      <c r="P75" s="27"/>
      <c r="Q75" s="26"/>
      <c r="R75" s="30"/>
      <c r="S75" s="31"/>
    </row>
    <row r="76" spans="4:19" s="4" customFormat="1" ht="19.7" customHeight="1">
      <c r="D76" s="27"/>
      <c r="E76" s="27"/>
      <c r="F76" s="27"/>
      <c r="G76" s="47"/>
      <c r="H76" s="557"/>
      <c r="I76" s="26"/>
      <c r="J76" s="63"/>
      <c r="K76" s="29"/>
      <c r="L76" s="47"/>
      <c r="M76" s="26"/>
      <c r="N76" s="26"/>
      <c r="O76" s="30"/>
      <c r="P76" s="27"/>
      <c r="Q76" s="26"/>
      <c r="R76" s="30"/>
      <c r="S76" s="31"/>
    </row>
    <row r="77" spans="4:19" s="4" customFormat="1" ht="19.7" customHeight="1">
      <c r="D77" s="27"/>
      <c r="E77" s="27"/>
      <c r="F77" s="27"/>
      <c r="G77" s="47"/>
      <c r="H77" s="557"/>
      <c r="I77" s="26"/>
      <c r="J77" s="63"/>
      <c r="K77" s="29"/>
      <c r="L77" s="47"/>
      <c r="M77" s="26"/>
      <c r="N77" s="26"/>
      <c r="O77" s="30"/>
      <c r="P77" s="27"/>
      <c r="Q77" s="26"/>
      <c r="R77" s="30"/>
      <c r="S77" s="31"/>
    </row>
    <row r="78" spans="4:19" s="4" customFormat="1" ht="19.7" customHeight="1">
      <c r="D78" s="27"/>
      <c r="E78" s="27"/>
      <c r="F78" s="27"/>
      <c r="G78" s="47"/>
      <c r="H78" s="557"/>
      <c r="I78" s="26"/>
      <c r="J78" s="63"/>
      <c r="K78" s="29"/>
      <c r="L78" s="47"/>
      <c r="M78" s="26"/>
      <c r="N78" s="26"/>
      <c r="O78" s="30"/>
      <c r="P78" s="27"/>
      <c r="Q78" s="26"/>
      <c r="R78" s="30"/>
      <c r="S78" s="31"/>
    </row>
    <row r="79" spans="4:19" s="4" customFormat="1" ht="19.7" customHeight="1">
      <c r="D79" s="27"/>
      <c r="E79" s="27"/>
      <c r="F79" s="27"/>
      <c r="G79" s="47"/>
      <c r="H79" s="557"/>
      <c r="I79" s="26"/>
      <c r="J79" s="63"/>
      <c r="K79" s="29"/>
      <c r="L79" s="47"/>
      <c r="M79" s="26"/>
      <c r="N79" s="26"/>
      <c r="O79" s="30"/>
      <c r="P79" s="27"/>
      <c r="Q79" s="26"/>
      <c r="R79" s="30"/>
      <c r="S79" s="31"/>
    </row>
    <row r="80" spans="4:19" s="4" customFormat="1" ht="19.7" customHeight="1">
      <c r="D80" s="27"/>
      <c r="E80" s="27"/>
      <c r="F80" s="27"/>
      <c r="G80" s="47"/>
      <c r="H80" s="557"/>
      <c r="I80" s="26"/>
      <c r="J80" s="63"/>
      <c r="K80" s="29"/>
      <c r="L80" s="47"/>
      <c r="M80" s="26"/>
      <c r="N80" s="26"/>
      <c r="O80" s="30"/>
      <c r="P80" s="27"/>
      <c r="Q80" s="26"/>
      <c r="R80" s="30"/>
      <c r="S80" s="31"/>
    </row>
    <row r="81" spans="4:19" s="4" customFormat="1" ht="19.7" customHeight="1">
      <c r="D81" s="27"/>
      <c r="E81" s="27"/>
      <c r="F81" s="27"/>
      <c r="G81" s="47"/>
      <c r="H81" s="557"/>
      <c r="I81" s="26"/>
      <c r="J81" s="63"/>
      <c r="K81" s="29"/>
      <c r="L81" s="47"/>
      <c r="M81" s="26"/>
      <c r="N81" s="26"/>
      <c r="O81" s="30"/>
      <c r="P81" s="27"/>
      <c r="Q81" s="26"/>
      <c r="R81" s="30"/>
      <c r="S81" s="31"/>
    </row>
    <row r="82" spans="4:19" s="4" customFormat="1" ht="19.7" customHeight="1">
      <c r="D82" s="27"/>
      <c r="E82" s="27"/>
      <c r="F82" s="27"/>
      <c r="G82" s="47"/>
      <c r="H82" s="557"/>
      <c r="I82" s="26"/>
      <c r="J82" s="63"/>
      <c r="K82" s="29"/>
      <c r="L82" s="47"/>
      <c r="M82" s="26"/>
      <c r="N82" s="26"/>
      <c r="O82" s="30"/>
      <c r="P82" s="27"/>
      <c r="Q82" s="26"/>
      <c r="R82" s="30"/>
      <c r="S82" s="31"/>
    </row>
    <row r="83" spans="4:19" s="4" customFormat="1" ht="19.7" customHeight="1">
      <c r="D83" s="27"/>
      <c r="E83" s="27"/>
      <c r="F83" s="27"/>
      <c r="G83" s="47"/>
      <c r="H83" s="557"/>
      <c r="I83" s="26"/>
      <c r="J83" s="63"/>
      <c r="K83" s="29"/>
      <c r="L83" s="47"/>
      <c r="M83" s="26"/>
      <c r="N83" s="26"/>
      <c r="O83" s="30"/>
      <c r="P83" s="27"/>
      <c r="Q83" s="26"/>
      <c r="R83" s="30"/>
      <c r="S83" s="31"/>
    </row>
    <row r="84" spans="4:19" s="4" customFormat="1" ht="19.7" customHeight="1">
      <c r="D84" s="27"/>
      <c r="E84" s="27"/>
      <c r="F84" s="27"/>
      <c r="G84" s="47"/>
      <c r="H84" s="557"/>
      <c r="I84" s="26"/>
      <c r="J84" s="63"/>
      <c r="K84" s="29"/>
      <c r="L84" s="47"/>
      <c r="M84" s="26"/>
      <c r="N84" s="26"/>
      <c r="O84" s="30"/>
      <c r="P84" s="27"/>
      <c r="Q84" s="26"/>
      <c r="R84" s="30"/>
      <c r="S84" s="31"/>
    </row>
    <row r="85" spans="4:19" s="4" customFormat="1" ht="19.7" customHeight="1">
      <c r="D85" s="27"/>
      <c r="E85" s="27"/>
      <c r="F85" s="27"/>
      <c r="G85" s="47"/>
      <c r="H85" s="557"/>
      <c r="I85" s="26"/>
      <c r="J85" s="63"/>
      <c r="K85" s="29"/>
      <c r="L85" s="47"/>
      <c r="M85" s="26"/>
      <c r="N85" s="26"/>
      <c r="O85" s="30"/>
      <c r="P85" s="27"/>
      <c r="Q85" s="26"/>
      <c r="R85" s="30"/>
      <c r="S85" s="31"/>
    </row>
    <row r="86" spans="4:19" s="4" customFormat="1" ht="19.7" customHeight="1">
      <c r="D86" s="27"/>
      <c r="E86" s="27"/>
      <c r="F86" s="27"/>
      <c r="G86" s="47"/>
      <c r="H86" s="557"/>
      <c r="I86" s="26"/>
      <c r="J86" s="63"/>
      <c r="K86" s="29"/>
      <c r="L86" s="47"/>
      <c r="M86" s="26"/>
      <c r="N86" s="26"/>
      <c r="O86" s="30"/>
      <c r="P86" s="27"/>
      <c r="Q86" s="26"/>
      <c r="R86" s="30"/>
      <c r="S86" s="31"/>
    </row>
    <row r="87" spans="4:19" s="4" customFormat="1" ht="19.7" customHeight="1">
      <c r="D87" s="27"/>
      <c r="E87" s="27"/>
      <c r="F87" s="27"/>
      <c r="G87" s="47"/>
      <c r="H87" s="557"/>
      <c r="I87" s="26"/>
      <c r="J87" s="63"/>
      <c r="K87" s="29"/>
      <c r="L87" s="47"/>
      <c r="M87" s="26"/>
      <c r="N87" s="26"/>
      <c r="O87" s="30"/>
      <c r="P87" s="27"/>
      <c r="Q87" s="26"/>
      <c r="R87" s="30"/>
      <c r="S87" s="31"/>
    </row>
    <row r="88" spans="4:19" s="4" customFormat="1" ht="19.7" customHeight="1">
      <c r="D88" s="27"/>
      <c r="E88" s="27"/>
      <c r="F88" s="27"/>
      <c r="G88" s="47"/>
      <c r="H88" s="557"/>
      <c r="I88" s="26"/>
      <c r="J88" s="63"/>
      <c r="K88" s="29"/>
      <c r="L88" s="47"/>
      <c r="M88" s="26"/>
      <c r="N88" s="26"/>
      <c r="O88" s="30"/>
      <c r="P88" s="27"/>
      <c r="Q88" s="26"/>
      <c r="R88" s="30"/>
      <c r="S88" s="31"/>
    </row>
    <row r="89" spans="4:19" s="4" customFormat="1" ht="19.7" customHeight="1">
      <c r="D89" s="27"/>
      <c r="E89" s="27"/>
      <c r="F89" s="27"/>
      <c r="G89" s="47"/>
      <c r="H89" s="557"/>
      <c r="I89" s="26"/>
      <c r="J89" s="63"/>
      <c r="K89" s="29"/>
      <c r="L89" s="47"/>
      <c r="M89" s="26"/>
      <c r="N89" s="26"/>
      <c r="O89" s="30"/>
      <c r="P89" s="27"/>
      <c r="Q89" s="26"/>
      <c r="R89" s="30"/>
      <c r="S89" s="31"/>
    </row>
    <row r="90" spans="4:19" s="4" customFormat="1" ht="19.7" customHeight="1">
      <c r="D90" s="27"/>
      <c r="E90" s="27"/>
      <c r="F90" s="27"/>
      <c r="G90" s="47"/>
      <c r="H90" s="557"/>
      <c r="I90" s="26"/>
      <c r="J90" s="63"/>
      <c r="K90" s="29"/>
      <c r="L90" s="47"/>
      <c r="M90" s="26"/>
      <c r="N90" s="26"/>
      <c r="O90" s="30"/>
      <c r="P90" s="27"/>
      <c r="Q90" s="26"/>
      <c r="R90" s="30"/>
      <c r="S90" s="31"/>
    </row>
    <row r="91" spans="4:19" s="4" customFormat="1" ht="19.7" customHeight="1">
      <c r="D91" s="27"/>
      <c r="E91" s="27"/>
      <c r="F91" s="27"/>
      <c r="G91" s="47"/>
      <c r="H91" s="557"/>
      <c r="I91" s="26"/>
      <c r="J91" s="63"/>
      <c r="K91" s="29"/>
      <c r="L91" s="47"/>
      <c r="M91" s="26"/>
      <c r="N91" s="26"/>
      <c r="O91" s="30"/>
      <c r="P91" s="27"/>
      <c r="Q91" s="26"/>
      <c r="R91" s="30"/>
      <c r="S91" s="31"/>
    </row>
    <row r="92" spans="4:19" s="4" customFormat="1" ht="19.7" customHeight="1">
      <c r="D92" s="27"/>
      <c r="E92" s="27"/>
      <c r="F92" s="27"/>
      <c r="G92" s="47"/>
      <c r="H92" s="557"/>
      <c r="I92" s="26"/>
      <c r="J92" s="63"/>
      <c r="K92" s="29"/>
      <c r="L92" s="47"/>
      <c r="M92" s="26"/>
      <c r="N92" s="26"/>
      <c r="O92" s="30"/>
      <c r="P92" s="27"/>
      <c r="Q92" s="26"/>
      <c r="R92" s="30"/>
      <c r="S92" s="31"/>
    </row>
    <row r="93" spans="4:19" s="4" customFormat="1" ht="19.7" customHeight="1">
      <c r="D93" s="27"/>
      <c r="E93" s="27"/>
      <c r="F93" s="27"/>
      <c r="G93" s="47"/>
      <c r="H93" s="557"/>
      <c r="I93" s="26"/>
      <c r="J93" s="63"/>
      <c r="K93" s="29"/>
      <c r="L93" s="47"/>
      <c r="M93" s="26"/>
      <c r="N93" s="26"/>
      <c r="O93" s="30"/>
      <c r="P93" s="27"/>
      <c r="Q93" s="26"/>
      <c r="R93" s="30"/>
      <c r="S93" s="31"/>
    </row>
    <row r="94" spans="4:19" s="4" customFormat="1" ht="19.7" customHeight="1">
      <c r="D94" s="27"/>
      <c r="E94" s="27"/>
      <c r="F94" s="27"/>
      <c r="G94" s="47"/>
      <c r="H94" s="557"/>
      <c r="I94" s="26"/>
      <c r="J94" s="63"/>
      <c r="K94" s="29"/>
      <c r="L94" s="47"/>
      <c r="M94" s="26"/>
      <c r="N94" s="26"/>
      <c r="O94" s="30"/>
      <c r="P94" s="27"/>
      <c r="Q94" s="26"/>
      <c r="R94" s="30"/>
      <c r="S94" s="31"/>
    </row>
    <row r="95" spans="4:19" s="4" customFormat="1" ht="19.7" customHeight="1">
      <c r="D95" s="27"/>
      <c r="E95" s="27"/>
      <c r="F95" s="27"/>
      <c r="G95" s="47"/>
      <c r="H95" s="557"/>
      <c r="I95" s="26"/>
      <c r="J95" s="63"/>
      <c r="K95" s="29"/>
      <c r="L95" s="47"/>
      <c r="M95" s="26"/>
      <c r="N95" s="26"/>
      <c r="O95" s="30"/>
      <c r="P95" s="27"/>
      <c r="Q95" s="26"/>
      <c r="R95" s="30"/>
      <c r="S95" s="31"/>
    </row>
    <row r="96" spans="4:19" s="4" customFormat="1" ht="19.7" customHeight="1">
      <c r="D96" s="27"/>
      <c r="E96" s="27"/>
      <c r="F96" s="27"/>
      <c r="G96" s="47"/>
      <c r="H96" s="557"/>
      <c r="I96" s="26"/>
      <c r="J96" s="63"/>
      <c r="K96" s="29"/>
      <c r="L96" s="47"/>
      <c r="M96" s="26"/>
      <c r="N96" s="26"/>
      <c r="O96" s="30"/>
      <c r="P96" s="27"/>
      <c r="Q96" s="26"/>
      <c r="R96" s="30"/>
      <c r="S96" s="31"/>
    </row>
    <row r="97" spans="4:19" s="4" customFormat="1" ht="19.7" customHeight="1">
      <c r="D97" s="27"/>
      <c r="E97" s="27"/>
      <c r="F97" s="27"/>
      <c r="G97" s="47"/>
      <c r="H97" s="557"/>
      <c r="I97" s="26"/>
      <c r="J97" s="63"/>
      <c r="K97" s="29"/>
      <c r="L97" s="47"/>
      <c r="M97" s="26"/>
      <c r="N97" s="26"/>
      <c r="O97" s="30"/>
      <c r="P97" s="27"/>
      <c r="Q97" s="26"/>
      <c r="R97" s="30"/>
      <c r="S97" s="31"/>
    </row>
    <row r="98" spans="4:19" s="4" customFormat="1" ht="19.7" customHeight="1">
      <c r="D98" s="27"/>
      <c r="E98" s="27"/>
      <c r="F98" s="27"/>
      <c r="G98" s="47"/>
      <c r="H98" s="557"/>
      <c r="I98" s="26"/>
      <c r="J98" s="63"/>
      <c r="K98" s="29"/>
      <c r="L98" s="47"/>
      <c r="M98" s="26"/>
      <c r="N98" s="26"/>
      <c r="O98" s="30"/>
      <c r="P98" s="27"/>
      <c r="Q98" s="26"/>
      <c r="R98" s="30"/>
      <c r="S98" s="31"/>
    </row>
    <row r="99" spans="4:19" s="4" customFormat="1" ht="19.7" customHeight="1">
      <c r="D99" s="27"/>
      <c r="E99" s="27"/>
      <c r="F99" s="27"/>
      <c r="G99" s="47"/>
      <c r="H99" s="557"/>
      <c r="I99" s="26"/>
      <c r="J99" s="63"/>
      <c r="K99" s="29"/>
      <c r="L99" s="47"/>
      <c r="M99" s="26"/>
      <c r="N99" s="26"/>
      <c r="O99" s="30"/>
      <c r="P99" s="27"/>
      <c r="Q99" s="26"/>
      <c r="R99" s="30"/>
      <c r="S99" s="31"/>
    </row>
    <row r="100" spans="4:19" s="4" customFormat="1" ht="19.7" customHeight="1">
      <c r="D100" s="27"/>
      <c r="E100" s="27"/>
      <c r="F100" s="27"/>
      <c r="G100" s="47"/>
      <c r="H100" s="557"/>
      <c r="I100" s="26"/>
      <c r="J100" s="63"/>
      <c r="K100" s="29"/>
      <c r="L100" s="47"/>
      <c r="M100" s="26"/>
      <c r="N100" s="26"/>
      <c r="O100" s="30"/>
      <c r="P100" s="27"/>
      <c r="Q100" s="26"/>
      <c r="R100" s="30"/>
      <c r="S100" s="31"/>
    </row>
    <row r="101" spans="4:19" s="4" customFormat="1" ht="19.7" customHeight="1">
      <c r="D101" s="27"/>
      <c r="E101" s="27"/>
      <c r="F101" s="27"/>
      <c r="G101" s="47"/>
      <c r="H101" s="557"/>
      <c r="I101" s="26"/>
      <c r="J101" s="63"/>
      <c r="K101" s="29"/>
      <c r="L101" s="47"/>
      <c r="M101" s="26"/>
      <c r="N101" s="26"/>
      <c r="O101" s="30"/>
      <c r="P101" s="27"/>
      <c r="Q101" s="26"/>
      <c r="R101" s="30"/>
      <c r="S101" s="31"/>
    </row>
    <row r="102" spans="4:19" s="4" customFormat="1" ht="19.7" customHeight="1">
      <c r="D102" s="27"/>
      <c r="E102" s="27"/>
      <c r="F102" s="27"/>
      <c r="G102" s="47"/>
      <c r="H102" s="557"/>
      <c r="I102" s="26"/>
      <c r="J102" s="63"/>
      <c r="K102" s="29"/>
      <c r="L102" s="47"/>
      <c r="M102" s="26"/>
      <c r="N102" s="26"/>
      <c r="O102" s="30"/>
      <c r="P102" s="27"/>
      <c r="Q102" s="26"/>
      <c r="R102" s="30"/>
      <c r="S102" s="31"/>
    </row>
    <row r="103" spans="4:19" s="4" customFormat="1" ht="19.7" customHeight="1">
      <c r="D103" s="27"/>
      <c r="E103" s="27"/>
      <c r="F103" s="27"/>
      <c r="G103" s="47"/>
      <c r="H103" s="557"/>
      <c r="I103" s="26"/>
      <c r="J103" s="63"/>
      <c r="K103" s="29"/>
      <c r="L103" s="47"/>
      <c r="M103" s="26"/>
      <c r="N103" s="26"/>
      <c r="O103" s="30"/>
      <c r="P103" s="27"/>
      <c r="Q103" s="26"/>
      <c r="R103" s="30"/>
      <c r="S103" s="31"/>
    </row>
    <row r="104" spans="4:19" s="4" customFormat="1" ht="19.7" customHeight="1">
      <c r="D104" s="27"/>
      <c r="E104" s="27"/>
      <c r="F104" s="27"/>
      <c r="G104" s="47"/>
      <c r="H104" s="557"/>
      <c r="I104" s="26"/>
      <c r="J104" s="63"/>
      <c r="K104" s="29"/>
      <c r="L104" s="47"/>
      <c r="M104" s="26"/>
      <c r="N104" s="26"/>
      <c r="O104" s="30"/>
      <c r="P104" s="27"/>
      <c r="Q104" s="26"/>
      <c r="R104" s="30"/>
      <c r="S104" s="31"/>
    </row>
    <row r="105" spans="4:19" s="4" customFormat="1" ht="19.7" customHeight="1">
      <c r="D105" s="27"/>
      <c r="E105" s="27"/>
      <c r="F105" s="27"/>
      <c r="G105" s="47"/>
      <c r="H105" s="557"/>
      <c r="I105" s="26"/>
      <c r="J105" s="63"/>
      <c r="K105" s="29"/>
      <c r="L105" s="47"/>
      <c r="M105" s="26"/>
      <c r="N105" s="26"/>
      <c r="O105" s="30"/>
      <c r="P105" s="27"/>
      <c r="Q105" s="26"/>
      <c r="R105" s="30"/>
      <c r="S105" s="31"/>
    </row>
    <row r="106" spans="4:19" s="4" customFormat="1" ht="19.7" customHeight="1">
      <c r="D106" s="27"/>
      <c r="E106" s="27"/>
      <c r="F106" s="27"/>
      <c r="G106" s="47"/>
      <c r="H106" s="557"/>
      <c r="I106" s="26"/>
      <c r="J106" s="63"/>
      <c r="K106" s="29"/>
      <c r="L106" s="47"/>
      <c r="M106" s="26"/>
      <c r="N106" s="26"/>
      <c r="O106" s="30"/>
      <c r="P106" s="27"/>
      <c r="Q106" s="26"/>
      <c r="R106" s="30"/>
      <c r="S106" s="31"/>
    </row>
    <row r="107" spans="4:19" s="4" customFormat="1" ht="19.7" customHeight="1">
      <c r="D107" s="27"/>
      <c r="E107" s="27"/>
      <c r="F107" s="27"/>
      <c r="G107" s="47"/>
      <c r="H107" s="557"/>
      <c r="I107" s="26"/>
      <c r="J107" s="63"/>
      <c r="K107" s="29"/>
      <c r="L107" s="47"/>
      <c r="M107" s="26"/>
      <c r="N107" s="26"/>
      <c r="O107" s="30"/>
      <c r="P107" s="27"/>
      <c r="Q107" s="26"/>
      <c r="R107" s="30"/>
      <c r="S107" s="31"/>
    </row>
    <row r="108" spans="4:19" s="4" customFormat="1" ht="19.7" customHeight="1">
      <c r="D108" s="27"/>
      <c r="E108" s="27"/>
      <c r="F108" s="27"/>
      <c r="G108" s="47"/>
      <c r="H108" s="557"/>
      <c r="I108" s="26"/>
      <c r="J108" s="63"/>
      <c r="K108" s="29"/>
      <c r="L108" s="47"/>
      <c r="M108" s="26"/>
      <c r="N108" s="26"/>
      <c r="O108" s="30"/>
      <c r="P108" s="27"/>
      <c r="Q108" s="26"/>
      <c r="R108" s="30"/>
      <c r="S108" s="31"/>
    </row>
    <row r="109" spans="4:19" s="4" customFormat="1" ht="19.7" customHeight="1">
      <c r="D109" s="27"/>
      <c r="E109" s="27"/>
      <c r="F109" s="27"/>
      <c r="G109" s="47"/>
      <c r="H109" s="557"/>
      <c r="I109" s="26"/>
      <c r="J109" s="63"/>
      <c r="K109" s="29"/>
      <c r="L109" s="47"/>
      <c r="M109" s="26"/>
      <c r="N109" s="26"/>
      <c r="O109" s="30"/>
      <c r="P109" s="27"/>
      <c r="Q109" s="26"/>
      <c r="R109" s="30"/>
      <c r="S109" s="31"/>
    </row>
    <row r="110" spans="4:19" s="4" customFormat="1" ht="19.7" customHeight="1">
      <c r="D110" s="27"/>
      <c r="E110" s="27"/>
      <c r="F110" s="27"/>
      <c r="G110" s="47"/>
      <c r="H110" s="557"/>
      <c r="I110" s="26"/>
      <c r="J110" s="63"/>
      <c r="K110" s="29"/>
      <c r="L110" s="47"/>
      <c r="M110" s="26"/>
      <c r="N110" s="26"/>
      <c r="O110" s="30"/>
      <c r="P110" s="27"/>
      <c r="Q110" s="26"/>
      <c r="R110" s="30"/>
      <c r="S110" s="31"/>
    </row>
    <row r="111" spans="4:19" s="4" customFormat="1" ht="19.7" customHeight="1">
      <c r="D111" s="27"/>
      <c r="E111" s="27"/>
      <c r="F111" s="27"/>
      <c r="G111" s="47"/>
      <c r="H111" s="557"/>
      <c r="I111" s="26"/>
      <c r="J111" s="63"/>
      <c r="K111" s="29"/>
      <c r="L111" s="47"/>
      <c r="M111" s="26"/>
      <c r="N111" s="26"/>
      <c r="O111" s="30"/>
      <c r="P111" s="27"/>
      <c r="Q111" s="26"/>
      <c r="R111" s="30"/>
      <c r="S111" s="31"/>
    </row>
    <row r="112" spans="4:19" s="4" customFormat="1" ht="19.7" customHeight="1">
      <c r="D112" s="27"/>
      <c r="E112" s="27"/>
      <c r="F112" s="27"/>
      <c r="G112" s="47"/>
      <c r="H112" s="557"/>
      <c r="I112" s="26"/>
      <c r="J112" s="63"/>
      <c r="K112" s="29"/>
      <c r="L112" s="47"/>
      <c r="M112" s="26"/>
      <c r="N112" s="26"/>
      <c r="O112" s="30"/>
      <c r="P112" s="27"/>
      <c r="Q112" s="26"/>
      <c r="R112" s="30"/>
      <c r="S112" s="31"/>
    </row>
    <row r="113" spans="4:19" s="4" customFormat="1" ht="19.7" customHeight="1">
      <c r="D113" s="27"/>
      <c r="E113" s="27"/>
      <c r="F113" s="27"/>
      <c r="G113" s="47"/>
      <c r="H113" s="557"/>
      <c r="I113" s="26"/>
      <c r="J113" s="63"/>
      <c r="K113" s="29"/>
      <c r="L113" s="47"/>
      <c r="M113" s="26"/>
      <c r="N113" s="26"/>
      <c r="O113" s="30"/>
      <c r="P113" s="27"/>
      <c r="Q113" s="26"/>
      <c r="R113" s="30"/>
      <c r="S113" s="31"/>
    </row>
    <row r="114" spans="4:19" s="4" customFormat="1" ht="19.7" customHeight="1">
      <c r="D114" s="27"/>
      <c r="E114" s="27"/>
      <c r="F114" s="27"/>
      <c r="G114" s="47"/>
      <c r="H114" s="557"/>
      <c r="I114" s="26"/>
      <c r="J114" s="63"/>
      <c r="K114" s="29"/>
      <c r="L114" s="47"/>
      <c r="M114" s="26"/>
      <c r="N114" s="26"/>
      <c r="O114" s="30"/>
      <c r="P114" s="27"/>
      <c r="Q114" s="26"/>
      <c r="R114" s="30"/>
      <c r="S114" s="31"/>
    </row>
    <row r="115" spans="4:19" s="4" customFormat="1" ht="19.7" customHeight="1">
      <c r="D115" s="27"/>
      <c r="E115" s="27"/>
      <c r="F115" s="27"/>
      <c r="G115" s="47"/>
      <c r="H115" s="557"/>
      <c r="I115" s="26"/>
      <c r="J115" s="63"/>
      <c r="K115" s="29"/>
      <c r="L115" s="47"/>
      <c r="M115" s="26"/>
      <c r="N115" s="26"/>
      <c r="O115" s="30"/>
      <c r="P115" s="27"/>
      <c r="Q115" s="26"/>
      <c r="R115" s="30"/>
      <c r="S115" s="31"/>
    </row>
    <row r="116" spans="4:19" s="4" customFormat="1" ht="19.7" customHeight="1">
      <c r="D116" s="27"/>
      <c r="E116" s="27"/>
      <c r="F116" s="27"/>
      <c r="G116" s="47"/>
      <c r="H116" s="557"/>
      <c r="I116" s="26"/>
      <c r="J116" s="63"/>
      <c r="K116" s="29"/>
      <c r="L116" s="47"/>
      <c r="M116" s="26"/>
      <c r="N116" s="26"/>
      <c r="O116" s="30"/>
      <c r="P116" s="27"/>
      <c r="Q116" s="26"/>
      <c r="R116" s="30"/>
      <c r="S116" s="31"/>
    </row>
    <row r="117" spans="4:19" s="4" customFormat="1" ht="19.7" customHeight="1">
      <c r="D117" s="27"/>
      <c r="E117" s="27"/>
      <c r="F117" s="27"/>
      <c r="G117" s="47"/>
      <c r="H117" s="557"/>
      <c r="I117" s="26"/>
      <c r="J117" s="63"/>
      <c r="K117" s="29"/>
      <c r="L117" s="47"/>
      <c r="M117" s="26"/>
      <c r="N117" s="26"/>
      <c r="O117" s="30"/>
      <c r="P117" s="27"/>
      <c r="Q117" s="26"/>
      <c r="R117" s="30"/>
      <c r="S117" s="31"/>
    </row>
    <row r="118" spans="4:19" s="4" customFormat="1" ht="19.7" customHeight="1">
      <c r="D118" s="27"/>
      <c r="E118" s="27"/>
      <c r="F118" s="27"/>
      <c r="G118" s="47"/>
      <c r="H118" s="557"/>
      <c r="I118" s="26"/>
      <c r="J118" s="63"/>
      <c r="K118" s="29"/>
      <c r="L118" s="47"/>
      <c r="M118" s="26"/>
      <c r="N118" s="26"/>
      <c r="O118" s="30"/>
      <c r="P118" s="27"/>
      <c r="Q118" s="26"/>
      <c r="R118" s="30"/>
      <c r="S118" s="31"/>
    </row>
    <row r="119" spans="4:19" s="4" customFormat="1" ht="19.7" customHeight="1">
      <c r="D119" s="27"/>
      <c r="E119" s="27"/>
      <c r="F119" s="27"/>
      <c r="G119" s="47"/>
      <c r="H119" s="557"/>
      <c r="I119" s="26"/>
      <c r="J119" s="63"/>
      <c r="K119" s="29"/>
      <c r="L119" s="47"/>
      <c r="M119" s="26"/>
      <c r="N119" s="26"/>
      <c r="O119" s="30"/>
      <c r="P119" s="27"/>
      <c r="Q119" s="26"/>
      <c r="R119" s="30"/>
      <c r="S119" s="31"/>
    </row>
    <row r="120" spans="4:19" s="4" customFormat="1" ht="19.7" customHeight="1">
      <c r="D120" s="27"/>
      <c r="E120" s="27"/>
      <c r="F120" s="27"/>
      <c r="G120" s="47"/>
      <c r="H120" s="557"/>
      <c r="I120" s="26"/>
      <c r="J120" s="63"/>
      <c r="K120" s="29"/>
      <c r="L120" s="47"/>
      <c r="M120" s="26"/>
      <c r="N120" s="26"/>
      <c r="O120" s="30"/>
      <c r="P120" s="27"/>
      <c r="Q120" s="26"/>
      <c r="R120" s="30"/>
      <c r="S120" s="31"/>
    </row>
    <row r="121" spans="4:19" s="4" customFormat="1" ht="19.7" customHeight="1">
      <c r="D121" s="27"/>
      <c r="E121" s="27"/>
      <c r="F121" s="27"/>
      <c r="G121" s="47"/>
      <c r="H121" s="557"/>
      <c r="I121" s="26"/>
      <c r="J121" s="63"/>
      <c r="K121" s="29"/>
      <c r="L121" s="47"/>
      <c r="M121" s="26"/>
      <c r="N121" s="26"/>
      <c r="O121" s="30"/>
      <c r="P121" s="27"/>
      <c r="Q121" s="26"/>
      <c r="R121" s="30"/>
      <c r="S121" s="31"/>
    </row>
    <row r="122" spans="4:19" s="4" customFormat="1" ht="19.7" customHeight="1">
      <c r="D122" s="27"/>
      <c r="E122" s="27"/>
      <c r="F122" s="27"/>
      <c r="G122" s="47"/>
      <c r="H122" s="557"/>
      <c r="I122" s="26"/>
      <c r="J122" s="63"/>
      <c r="K122" s="29"/>
      <c r="L122" s="47"/>
      <c r="M122" s="26"/>
      <c r="N122" s="26"/>
      <c r="O122" s="30"/>
      <c r="P122" s="27"/>
      <c r="Q122" s="26"/>
      <c r="R122" s="30"/>
      <c r="S122" s="31"/>
    </row>
    <row r="123" spans="4:19" s="4" customFormat="1" ht="19.7" customHeight="1">
      <c r="D123" s="27"/>
      <c r="E123" s="27"/>
      <c r="F123" s="27"/>
      <c r="G123" s="47"/>
      <c r="H123" s="557"/>
      <c r="I123" s="26"/>
      <c r="J123" s="63"/>
      <c r="K123" s="29"/>
      <c r="L123" s="47"/>
      <c r="M123" s="26"/>
      <c r="N123" s="26"/>
      <c r="O123" s="30"/>
      <c r="P123" s="27"/>
      <c r="Q123" s="26"/>
      <c r="R123" s="30"/>
      <c r="S123" s="31"/>
    </row>
    <row r="124" spans="4:19" s="4" customFormat="1" ht="19.7" customHeight="1">
      <c r="D124" s="27"/>
      <c r="E124" s="27"/>
      <c r="F124" s="27"/>
      <c r="G124" s="47"/>
      <c r="H124" s="557"/>
      <c r="I124" s="26"/>
      <c r="J124" s="63"/>
      <c r="K124" s="29"/>
      <c r="L124" s="47"/>
      <c r="M124" s="26"/>
      <c r="N124" s="26"/>
      <c r="O124" s="30"/>
      <c r="P124" s="27"/>
      <c r="Q124" s="26"/>
      <c r="R124" s="30"/>
      <c r="S124" s="31"/>
    </row>
    <row r="125" spans="4:19" s="4" customFormat="1" ht="19.7" customHeight="1">
      <c r="D125" s="27"/>
      <c r="E125" s="27"/>
      <c r="F125" s="27"/>
      <c r="G125" s="47"/>
      <c r="H125" s="557"/>
      <c r="I125" s="26"/>
      <c r="J125" s="63"/>
      <c r="K125" s="29"/>
      <c r="L125" s="47"/>
      <c r="M125" s="26"/>
      <c r="N125" s="26"/>
      <c r="O125" s="30"/>
      <c r="P125" s="27"/>
      <c r="Q125" s="26"/>
      <c r="R125" s="30"/>
      <c r="S125" s="31"/>
    </row>
    <row r="126" spans="4:19" s="4" customFormat="1" ht="19.7" customHeight="1">
      <c r="D126" s="27"/>
      <c r="E126" s="27"/>
      <c r="F126" s="27"/>
      <c r="G126" s="47"/>
      <c r="H126" s="557"/>
      <c r="I126" s="26"/>
      <c r="J126" s="63"/>
      <c r="K126" s="29"/>
      <c r="L126" s="47"/>
      <c r="M126" s="26"/>
      <c r="N126" s="26"/>
      <c r="O126" s="30"/>
      <c r="P126" s="27"/>
      <c r="Q126" s="26"/>
      <c r="R126" s="30"/>
      <c r="S126" s="31"/>
    </row>
    <row r="127" spans="4:19" s="4" customFormat="1" ht="19.7" customHeight="1">
      <c r="D127" s="27"/>
      <c r="E127" s="27"/>
      <c r="F127" s="27"/>
      <c r="G127" s="47"/>
      <c r="H127" s="557"/>
      <c r="I127" s="26"/>
      <c r="J127" s="63"/>
      <c r="K127" s="29"/>
      <c r="L127" s="47"/>
      <c r="M127" s="26"/>
      <c r="N127" s="26"/>
      <c r="O127" s="30"/>
      <c r="P127" s="27"/>
      <c r="Q127" s="26"/>
      <c r="R127" s="30"/>
      <c r="S127" s="31"/>
    </row>
    <row r="128" spans="4:19" s="4" customFormat="1" ht="19.7" customHeight="1">
      <c r="D128" s="27"/>
      <c r="E128" s="27"/>
      <c r="F128" s="27"/>
      <c r="G128" s="47"/>
      <c r="H128" s="557"/>
      <c r="I128" s="26"/>
      <c r="J128" s="63"/>
      <c r="K128" s="29"/>
      <c r="L128" s="47"/>
      <c r="M128" s="26"/>
      <c r="N128" s="26"/>
      <c r="O128" s="30"/>
      <c r="P128" s="27"/>
      <c r="Q128" s="26"/>
      <c r="R128" s="30"/>
      <c r="S128" s="31"/>
    </row>
    <row r="129" spans="4:19" s="4" customFormat="1" ht="19.7" customHeight="1">
      <c r="D129" s="27"/>
      <c r="E129" s="27"/>
      <c r="F129" s="27"/>
      <c r="G129" s="47"/>
      <c r="H129" s="557"/>
      <c r="I129" s="26"/>
      <c r="J129" s="63"/>
      <c r="K129" s="29"/>
      <c r="L129" s="47"/>
      <c r="M129" s="26"/>
      <c r="N129" s="26"/>
      <c r="O129" s="30"/>
      <c r="P129" s="27"/>
      <c r="Q129" s="26"/>
      <c r="R129" s="30"/>
      <c r="S129" s="31"/>
    </row>
    <row r="130" spans="4:19" s="4" customFormat="1" ht="19.7" customHeight="1">
      <c r="D130" s="27"/>
      <c r="E130" s="27"/>
      <c r="F130" s="27"/>
      <c r="G130" s="47"/>
      <c r="H130" s="557"/>
      <c r="I130" s="26"/>
      <c r="J130" s="63"/>
      <c r="K130" s="29"/>
      <c r="L130" s="47"/>
      <c r="M130" s="26"/>
      <c r="N130" s="26"/>
      <c r="O130" s="30"/>
      <c r="P130" s="27"/>
      <c r="Q130" s="26"/>
      <c r="R130" s="30"/>
      <c r="S130" s="31"/>
    </row>
    <row r="131" spans="4:19" s="4" customFormat="1" ht="19.7" customHeight="1">
      <c r="D131" s="27"/>
      <c r="E131" s="27"/>
      <c r="F131" s="27"/>
      <c r="G131" s="47"/>
      <c r="H131" s="557"/>
      <c r="I131" s="26"/>
      <c r="J131" s="63"/>
      <c r="K131" s="29"/>
      <c r="L131" s="47"/>
      <c r="M131" s="26"/>
      <c r="N131" s="26"/>
      <c r="O131" s="30"/>
      <c r="P131" s="27"/>
      <c r="Q131" s="26"/>
      <c r="R131" s="30"/>
      <c r="S131" s="31"/>
    </row>
    <row r="132" spans="4:19" s="4" customFormat="1" ht="19.7" customHeight="1">
      <c r="D132" s="27"/>
      <c r="E132" s="27"/>
      <c r="F132" s="27"/>
      <c r="G132" s="47"/>
      <c r="H132" s="557"/>
      <c r="I132" s="26"/>
      <c r="J132" s="63"/>
      <c r="K132" s="29"/>
      <c r="L132" s="47"/>
      <c r="M132" s="26"/>
      <c r="N132" s="26"/>
      <c r="O132" s="30"/>
      <c r="P132" s="27"/>
      <c r="Q132" s="26"/>
      <c r="R132" s="30"/>
      <c r="S132" s="31"/>
    </row>
    <row r="133" spans="4:19" s="4" customFormat="1" ht="19.7" customHeight="1">
      <c r="D133" s="27"/>
      <c r="E133" s="27"/>
      <c r="F133" s="27"/>
      <c r="G133" s="47"/>
      <c r="H133" s="557"/>
      <c r="I133" s="26"/>
      <c r="J133" s="63"/>
      <c r="K133" s="29"/>
      <c r="L133" s="47"/>
      <c r="M133" s="26"/>
      <c r="N133" s="26"/>
      <c r="O133" s="30"/>
      <c r="P133" s="27"/>
      <c r="Q133" s="26"/>
      <c r="R133" s="30"/>
      <c r="S133" s="31"/>
    </row>
    <row r="134" spans="4:19" s="4" customFormat="1" ht="19.7" customHeight="1">
      <c r="D134" s="27"/>
      <c r="E134" s="27"/>
      <c r="F134" s="27"/>
      <c r="G134" s="47"/>
      <c r="H134" s="557"/>
      <c r="I134" s="26"/>
      <c r="J134" s="63"/>
      <c r="K134" s="29"/>
      <c r="L134" s="47"/>
      <c r="M134" s="26"/>
      <c r="N134" s="26"/>
      <c r="O134" s="30"/>
      <c r="P134" s="27"/>
      <c r="Q134" s="26"/>
      <c r="R134" s="30"/>
      <c r="S134" s="31"/>
    </row>
    <row r="135" spans="4:19" s="4" customFormat="1" ht="19.7" customHeight="1">
      <c r="D135" s="27"/>
      <c r="E135" s="27"/>
      <c r="F135" s="27"/>
      <c r="G135" s="47"/>
      <c r="H135" s="557"/>
      <c r="I135" s="26"/>
      <c r="J135" s="63"/>
      <c r="K135" s="29"/>
      <c r="L135" s="47"/>
      <c r="M135" s="26"/>
      <c r="N135" s="26"/>
      <c r="O135" s="30"/>
      <c r="P135" s="27"/>
      <c r="Q135" s="26"/>
      <c r="R135" s="30"/>
      <c r="S135" s="31"/>
    </row>
    <row r="136" spans="4:19" s="4" customFormat="1" ht="19.7" customHeight="1">
      <c r="D136" s="27"/>
      <c r="E136" s="27"/>
      <c r="F136" s="27"/>
      <c r="G136" s="47"/>
      <c r="H136" s="557"/>
      <c r="I136" s="26"/>
      <c r="J136" s="63"/>
      <c r="K136" s="29"/>
      <c r="L136" s="47"/>
      <c r="M136" s="26"/>
      <c r="N136" s="26"/>
      <c r="O136" s="30"/>
      <c r="P136" s="27"/>
      <c r="Q136" s="26"/>
      <c r="R136" s="30"/>
      <c r="S136" s="31"/>
    </row>
    <row r="137" spans="4:19" s="4" customFormat="1" ht="19.7" customHeight="1">
      <c r="D137" s="27"/>
      <c r="E137" s="27"/>
      <c r="F137" s="27"/>
      <c r="G137" s="47"/>
      <c r="H137" s="557"/>
      <c r="I137" s="26"/>
      <c r="J137" s="63"/>
      <c r="K137" s="29"/>
      <c r="L137" s="47"/>
      <c r="M137" s="26"/>
      <c r="N137" s="26"/>
      <c r="O137" s="30"/>
      <c r="P137" s="27"/>
      <c r="Q137" s="26"/>
      <c r="R137" s="30"/>
      <c r="S137" s="31"/>
    </row>
    <row r="138" spans="4:19" s="4" customFormat="1" ht="19.7" customHeight="1">
      <c r="D138" s="27"/>
      <c r="E138" s="27"/>
      <c r="F138" s="27"/>
      <c r="G138" s="47"/>
      <c r="H138" s="557"/>
      <c r="I138" s="26"/>
      <c r="J138" s="63"/>
      <c r="K138" s="29"/>
      <c r="L138" s="47"/>
      <c r="M138" s="26"/>
      <c r="N138" s="26"/>
      <c r="O138" s="30"/>
      <c r="P138" s="27"/>
      <c r="Q138" s="26"/>
      <c r="R138" s="30"/>
      <c r="S138" s="31"/>
    </row>
    <row r="139" spans="4:19" s="4" customFormat="1" ht="19.7" customHeight="1">
      <c r="D139" s="27"/>
      <c r="E139" s="27"/>
      <c r="F139" s="27"/>
      <c r="G139" s="47"/>
      <c r="H139" s="557"/>
      <c r="I139" s="26"/>
      <c r="J139" s="63"/>
      <c r="K139" s="29"/>
      <c r="L139" s="47"/>
      <c r="M139" s="26"/>
      <c r="N139" s="26"/>
      <c r="O139" s="30"/>
      <c r="P139" s="27"/>
      <c r="Q139" s="26"/>
      <c r="R139" s="30"/>
      <c r="S139" s="31"/>
    </row>
    <row r="140" spans="4:19" s="4" customFormat="1" ht="19.7" customHeight="1">
      <c r="D140" s="27"/>
      <c r="E140" s="27"/>
      <c r="F140" s="27"/>
      <c r="G140" s="47"/>
      <c r="H140" s="557"/>
      <c r="I140" s="26"/>
      <c r="J140" s="63"/>
      <c r="K140" s="29"/>
      <c r="L140" s="47"/>
      <c r="M140" s="26"/>
      <c r="N140" s="26"/>
      <c r="O140" s="30"/>
      <c r="P140" s="27"/>
      <c r="Q140" s="26"/>
      <c r="R140" s="30"/>
      <c r="S140" s="31"/>
    </row>
    <row r="141" spans="4:19" s="4" customFormat="1" ht="19.7" customHeight="1">
      <c r="D141" s="27"/>
      <c r="E141" s="27"/>
      <c r="F141" s="27"/>
      <c r="G141" s="47"/>
      <c r="H141" s="557"/>
      <c r="I141" s="26"/>
      <c r="J141" s="63"/>
      <c r="K141" s="29"/>
      <c r="L141" s="47"/>
      <c r="M141" s="26"/>
      <c r="N141" s="26"/>
      <c r="O141" s="30"/>
      <c r="P141" s="27"/>
      <c r="Q141" s="26"/>
      <c r="R141" s="30"/>
      <c r="S141" s="31"/>
    </row>
    <row r="142" spans="4:19" s="4" customFormat="1" ht="19.7" customHeight="1">
      <c r="D142" s="27"/>
      <c r="E142" s="27"/>
      <c r="F142" s="27"/>
      <c r="G142" s="47"/>
      <c r="H142" s="557"/>
      <c r="I142" s="26"/>
      <c r="J142" s="63"/>
      <c r="K142" s="29"/>
      <c r="L142" s="47"/>
      <c r="M142" s="26"/>
      <c r="N142" s="26"/>
      <c r="O142" s="30"/>
      <c r="P142" s="27"/>
      <c r="Q142" s="26"/>
      <c r="R142" s="30"/>
      <c r="S142" s="31"/>
    </row>
    <row r="143" spans="4:19" s="4" customFormat="1" ht="19.7" customHeight="1">
      <c r="D143" s="27"/>
      <c r="E143" s="27"/>
      <c r="F143" s="27"/>
      <c r="G143" s="47"/>
      <c r="H143" s="557"/>
      <c r="I143" s="26"/>
      <c r="J143" s="63"/>
      <c r="K143" s="29"/>
      <c r="L143" s="47"/>
      <c r="M143" s="26"/>
      <c r="N143" s="26"/>
      <c r="O143" s="30"/>
      <c r="P143" s="27"/>
      <c r="Q143" s="26"/>
      <c r="R143" s="30"/>
      <c r="S143" s="31"/>
    </row>
    <row r="144" spans="4:19" s="4" customFormat="1" ht="19.7" customHeight="1">
      <c r="D144" s="27"/>
      <c r="E144" s="27"/>
      <c r="F144" s="27"/>
      <c r="G144" s="47"/>
      <c r="H144" s="557"/>
      <c r="I144" s="26"/>
      <c r="J144" s="63"/>
      <c r="K144" s="29"/>
      <c r="L144" s="47"/>
      <c r="M144" s="26"/>
      <c r="N144" s="26"/>
      <c r="O144" s="30"/>
      <c r="P144" s="27"/>
      <c r="Q144" s="26"/>
      <c r="R144" s="30"/>
      <c r="S144" s="31"/>
    </row>
    <row r="145" spans="4:19" s="4" customFormat="1" ht="19.7" customHeight="1">
      <c r="D145" s="27"/>
      <c r="E145" s="27"/>
      <c r="F145" s="27"/>
      <c r="G145" s="47"/>
      <c r="H145" s="557"/>
      <c r="I145" s="26"/>
      <c r="J145" s="63"/>
      <c r="K145" s="29"/>
      <c r="L145" s="47"/>
      <c r="M145" s="26"/>
      <c r="N145" s="26"/>
      <c r="O145" s="30"/>
      <c r="P145" s="27"/>
      <c r="Q145" s="26"/>
      <c r="R145" s="30"/>
      <c r="S145" s="31"/>
    </row>
    <row r="146" spans="4:19" s="4" customFormat="1" ht="19.7" customHeight="1">
      <c r="D146" s="27"/>
      <c r="E146" s="27"/>
      <c r="F146" s="27"/>
      <c r="G146" s="47"/>
      <c r="H146" s="557"/>
      <c r="I146" s="26"/>
      <c r="J146" s="63"/>
      <c r="K146" s="29"/>
      <c r="L146" s="47"/>
      <c r="M146" s="26"/>
      <c r="N146" s="26"/>
      <c r="O146" s="30"/>
      <c r="P146" s="27"/>
      <c r="Q146" s="26"/>
      <c r="R146" s="30"/>
      <c r="S146" s="31"/>
    </row>
    <row r="147" spans="4:19" s="4" customFormat="1" ht="19.7" customHeight="1">
      <c r="D147" s="27"/>
      <c r="E147" s="27"/>
      <c r="F147" s="27"/>
      <c r="G147" s="47"/>
      <c r="H147" s="557"/>
      <c r="I147" s="26"/>
      <c r="J147" s="63"/>
      <c r="K147" s="29"/>
      <c r="L147" s="47"/>
      <c r="M147" s="26"/>
      <c r="N147" s="26"/>
      <c r="O147" s="30"/>
      <c r="P147" s="27"/>
      <c r="Q147" s="26"/>
      <c r="R147" s="30"/>
      <c r="S147" s="31"/>
    </row>
    <row r="148" spans="4:19" s="4" customFormat="1" ht="19.7" customHeight="1">
      <c r="D148" s="27"/>
      <c r="E148" s="27"/>
      <c r="F148" s="27"/>
      <c r="G148" s="47"/>
      <c r="H148" s="557"/>
      <c r="I148" s="26"/>
      <c r="J148" s="63"/>
      <c r="K148" s="29"/>
      <c r="L148" s="47"/>
      <c r="M148" s="26"/>
      <c r="N148" s="26"/>
      <c r="O148" s="30"/>
      <c r="P148" s="27"/>
      <c r="Q148" s="26"/>
      <c r="R148" s="30"/>
      <c r="S148" s="31"/>
    </row>
    <row r="149" spans="4:19" s="4" customFormat="1" ht="19.7" customHeight="1">
      <c r="D149" s="27"/>
      <c r="E149" s="27"/>
      <c r="F149" s="27"/>
      <c r="G149" s="47"/>
      <c r="H149" s="557"/>
      <c r="I149" s="26"/>
      <c r="J149" s="63"/>
      <c r="K149" s="29"/>
      <c r="L149" s="47"/>
      <c r="M149" s="26"/>
      <c r="N149" s="26"/>
      <c r="O149" s="30"/>
      <c r="P149" s="27"/>
      <c r="Q149" s="26"/>
      <c r="R149" s="30"/>
      <c r="S149" s="31"/>
    </row>
    <row r="150" spans="4:19" s="4" customFormat="1" ht="19.7" customHeight="1">
      <c r="D150" s="27"/>
      <c r="E150" s="27"/>
      <c r="F150" s="27"/>
      <c r="G150" s="47"/>
      <c r="H150" s="557"/>
      <c r="I150" s="26"/>
      <c r="J150" s="63"/>
      <c r="K150" s="29"/>
      <c r="L150" s="47"/>
      <c r="M150" s="26"/>
      <c r="N150" s="26"/>
      <c r="O150" s="30"/>
      <c r="P150" s="27"/>
      <c r="Q150" s="26"/>
      <c r="R150" s="30"/>
      <c r="S150" s="31"/>
    </row>
    <row r="151" spans="4:19" s="4" customFormat="1" ht="19.7" customHeight="1">
      <c r="D151" s="27"/>
      <c r="E151" s="27"/>
      <c r="F151" s="27"/>
      <c r="G151" s="47"/>
      <c r="H151" s="557"/>
      <c r="I151" s="26"/>
      <c r="J151" s="63"/>
      <c r="K151" s="29"/>
      <c r="L151" s="47"/>
      <c r="M151" s="26"/>
      <c r="N151" s="26"/>
      <c r="O151" s="30"/>
      <c r="P151" s="27"/>
      <c r="Q151" s="26"/>
      <c r="R151" s="30"/>
      <c r="S151" s="31"/>
    </row>
    <row r="152" spans="4:19" s="4" customFormat="1" ht="19.7" customHeight="1">
      <c r="D152" s="27"/>
      <c r="E152" s="27"/>
      <c r="F152" s="27"/>
      <c r="G152" s="47"/>
      <c r="H152" s="557"/>
      <c r="I152" s="26"/>
      <c r="J152" s="63"/>
      <c r="K152" s="29"/>
      <c r="L152" s="47"/>
      <c r="M152" s="26"/>
      <c r="N152" s="26"/>
      <c r="O152" s="30"/>
      <c r="P152" s="27"/>
      <c r="Q152" s="26"/>
      <c r="R152" s="30"/>
      <c r="S152" s="31"/>
    </row>
    <row r="153" spans="4:19" s="4" customFormat="1" ht="19.7" customHeight="1">
      <c r="D153" s="27"/>
      <c r="E153" s="27"/>
      <c r="F153" s="27"/>
      <c r="G153" s="47"/>
      <c r="H153" s="557"/>
      <c r="I153" s="26"/>
      <c r="J153" s="63"/>
      <c r="K153" s="29"/>
      <c r="L153" s="47"/>
      <c r="M153" s="26"/>
      <c r="N153" s="26"/>
      <c r="O153" s="30"/>
      <c r="P153" s="27"/>
      <c r="Q153" s="26"/>
      <c r="R153" s="30"/>
      <c r="S153" s="31"/>
    </row>
    <row r="154" spans="4:19" s="4" customFormat="1" ht="19.7" customHeight="1">
      <c r="D154" s="27"/>
      <c r="E154" s="27"/>
      <c r="F154" s="27"/>
      <c r="G154" s="47"/>
      <c r="H154" s="557"/>
      <c r="I154" s="26"/>
      <c r="J154" s="63"/>
      <c r="K154" s="29"/>
      <c r="L154" s="47"/>
      <c r="M154" s="26"/>
      <c r="N154" s="26"/>
      <c r="O154" s="30"/>
      <c r="P154" s="27"/>
      <c r="Q154" s="26"/>
      <c r="R154" s="30"/>
      <c r="S154" s="31"/>
    </row>
    <row r="155" spans="4:19" s="4" customFormat="1" ht="19.7" customHeight="1">
      <c r="D155" s="27"/>
      <c r="E155" s="27"/>
      <c r="F155" s="27"/>
      <c r="G155" s="47"/>
      <c r="H155" s="557"/>
      <c r="I155" s="26"/>
      <c r="J155" s="63"/>
      <c r="K155" s="29"/>
      <c r="L155" s="47"/>
      <c r="M155" s="26"/>
      <c r="N155" s="26"/>
      <c r="O155" s="30"/>
      <c r="P155" s="27"/>
      <c r="Q155" s="26"/>
      <c r="R155" s="30"/>
      <c r="S155" s="31"/>
    </row>
    <row r="156" spans="4:19" s="4" customFormat="1" ht="19.7" customHeight="1">
      <c r="D156" s="27"/>
      <c r="E156" s="27"/>
      <c r="F156" s="27"/>
      <c r="G156" s="47"/>
      <c r="H156" s="557"/>
      <c r="I156" s="26"/>
      <c r="J156" s="63"/>
      <c r="K156" s="29"/>
      <c r="L156" s="47"/>
      <c r="M156" s="26"/>
      <c r="N156" s="26"/>
      <c r="O156" s="30"/>
      <c r="P156" s="27"/>
      <c r="Q156" s="26"/>
      <c r="R156" s="30"/>
      <c r="S156" s="31"/>
    </row>
    <row r="157" spans="4:19" s="4" customFormat="1" ht="19.7" customHeight="1">
      <c r="D157" s="27"/>
      <c r="E157" s="27"/>
      <c r="F157" s="27"/>
      <c r="G157" s="47"/>
      <c r="H157" s="557"/>
      <c r="I157" s="26"/>
      <c r="J157" s="63"/>
      <c r="K157" s="29"/>
      <c r="L157" s="47"/>
      <c r="M157" s="26"/>
      <c r="N157" s="26"/>
      <c r="O157" s="30"/>
      <c r="P157" s="27"/>
      <c r="Q157" s="26"/>
      <c r="R157" s="30"/>
      <c r="S157" s="31"/>
    </row>
    <row r="158" spans="4:19" s="4" customFormat="1" ht="19.7" customHeight="1">
      <c r="D158" s="27"/>
      <c r="E158" s="27"/>
      <c r="F158" s="27"/>
      <c r="G158" s="47"/>
      <c r="H158" s="557"/>
      <c r="I158" s="26"/>
      <c r="J158" s="63"/>
      <c r="K158" s="29"/>
      <c r="L158" s="47"/>
      <c r="M158" s="26"/>
      <c r="N158" s="26"/>
      <c r="O158" s="30"/>
      <c r="P158" s="27"/>
      <c r="Q158" s="26"/>
      <c r="R158" s="30"/>
      <c r="S158" s="31"/>
    </row>
    <row r="159" spans="4:19" s="4" customFormat="1" ht="19.7" customHeight="1">
      <c r="D159" s="27"/>
      <c r="E159" s="27"/>
      <c r="F159" s="27"/>
      <c r="G159" s="47"/>
      <c r="H159" s="557"/>
      <c r="I159" s="26"/>
      <c r="J159" s="63"/>
      <c r="K159" s="29"/>
      <c r="L159" s="47"/>
      <c r="M159" s="26"/>
      <c r="N159" s="26"/>
      <c r="O159" s="30"/>
      <c r="P159" s="27"/>
      <c r="Q159" s="26"/>
      <c r="R159" s="30"/>
      <c r="S159" s="31"/>
    </row>
    <row r="160" spans="4:19" s="4" customFormat="1" ht="19.7" customHeight="1">
      <c r="D160" s="27"/>
      <c r="E160" s="27"/>
      <c r="F160" s="27"/>
      <c r="G160" s="47"/>
      <c r="H160" s="557"/>
      <c r="I160" s="26"/>
      <c r="J160" s="63"/>
      <c r="K160" s="29"/>
      <c r="L160" s="47"/>
      <c r="M160" s="26"/>
      <c r="N160" s="26"/>
      <c r="O160" s="30"/>
      <c r="P160" s="27"/>
      <c r="Q160" s="26"/>
      <c r="R160" s="30"/>
      <c r="S160" s="31"/>
    </row>
    <row r="161" spans="4:19" s="4" customFormat="1" ht="19.7" customHeight="1">
      <c r="D161" s="27"/>
      <c r="E161" s="27"/>
      <c r="F161" s="27"/>
      <c r="G161" s="47"/>
      <c r="H161" s="557"/>
      <c r="I161" s="26"/>
      <c r="J161" s="63"/>
      <c r="K161" s="29"/>
      <c r="L161" s="47"/>
      <c r="M161" s="26"/>
      <c r="N161" s="26"/>
      <c r="O161" s="30"/>
      <c r="P161" s="27"/>
      <c r="Q161" s="26"/>
      <c r="R161" s="30"/>
      <c r="S161" s="31"/>
    </row>
    <row r="162" spans="4:19" s="4" customFormat="1" ht="19.7" customHeight="1">
      <c r="D162" s="27"/>
      <c r="E162" s="27"/>
      <c r="F162" s="27"/>
      <c r="G162" s="47"/>
      <c r="H162" s="557"/>
      <c r="I162" s="26"/>
      <c r="J162" s="63"/>
      <c r="K162" s="29"/>
      <c r="L162" s="47"/>
      <c r="M162" s="26"/>
      <c r="N162" s="26"/>
      <c r="O162" s="30"/>
      <c r="P162" s="27"/>
      <c r="Q162" s="26"/>
      <c r="R162" s="30"/>
      <c r="S162" s="31"/>
    </row>
    <row r="163" spans="4:19" s="4" customFormat="1" ht="19.7" customHeight="1">
      <c r="D163" s="27"/>
      <c r="E163" s="27"/>
      <c r="F163" s="27"/>
      <c r="G163" s="47"/>
      <c r="H163" s="557"/>
      <c r="I163" s="26"/>
      <c r="J163" s="63"/>
      <c r="K163" s="29"/>
      <c r="L163" s="47"/>
      <c r="M163" s="26"/>
      <c r="N163" s="26"/>
      <c r="O163" s="30"/>
      <c r="P163" s="27"/>
      <c r="Q163" s="26"/>
      <c r="R163" s="30"/>
      <c r="S163" s="31"/>
    </row>
    <row r="164" spans="4:19" s="4" customFormat="1" ht="19.7" customHeight="1">
      <c r="D164" s="27"/>
      <c r="E164" s="27"/>
      <c r="F164" s="27"/>
      <c r="G164" s="47"/>
      <c r="H164" s="557"/>
      <c r="I164" s="26"/>
      <c r="J164" s="63"/>
      <c r="K164" s="29"/>
      <c r="L164" s="47"/>
      <c r="M164" s="26"/>
      <c r="N164" s="26"/>
      <c r="O164" s="30"/>
      <c r="P164" s="27"/>
      <c r="Q164" s="26"/>
      <c r="R164" s="30"/>
      <c r="S164" s="31"/>
    </row>
    <row r="165" spans="4:19" s="4" customFormat="1" ht="19.7" customHeight="1">
      <c r="D165" s="27"/>
      <c r="E165" s="27"/>
      <c r="F165" s="27"/>
      <c r="G165" s="47"/>
      <c r="H165" s="557"/>
      <c r="I165" s="26"/>
      <c r="J165" s="63"/>
      <c r="K165" s="29"/>
      <c r="L165" s="47"/>
      <c r="M165" s="26"/>
      <c r="N165" s="26"/>
      <c r="O165" s="30"/>
      <c r="P165" s="27"/>
      <c r="Q165" s="26"/>
      <c r="R165" s="30"/>
      <c r="S165" s="31"/>
    </row>
    <row r="166" spans="4:19" s="4" customFormat="1" ht="19.7" customHeight="1">
      <c r="D166" s="27"/>
      <c r="E166" s="27"/>
      <c r="F166" s="27"/>
      <c r="G166" s="47"/>
      <c r="H166" s="557"/>
      <c r="I166" s="26"/>
      <c r="J166" s="63"/>
      <c r="K166" s="29"/>
      <c r="L166" s="47"/>
      <c r="M166" s="26"/>
      <c r="N166" s="26"/>
      <c r="O166" s="30"/>
      <c r="P166" s="27"/>
      <c r="Q166" s="26"/>
      <c r="R166" s="30"/>
      <c r="S166" s="31"/>
    </row>
    <row r="167" spans="4:19" s="4" customFormat="1" ht="19.7" customHeight="1">
      <c r="D167" s="27"/>
      <c r="E167" s="27"/>
      <c r="F167" s="27"/>
      <c r="G167" s="47"/>
      <c r="H167" s="557"/>
      <c r="I167" s="26"/>
      <c r="J167" s="63"/>
      <c r="K167" s="29"/>
      <c r="L167" s="47"/>
      <c r="M167" s="26"/>
      <c r="N167" s="26"/>
      <c r="O167" s="30"/>
      <c r="P167" s="27"/>
      <c r="Q167" s="26"/>
      <c r="R167" s="30"/>
      <c r="S167" s="31"/>
    </row>
    <row r="168" spans="4:19" s="4" customFormat="1" ht="19.7" customHeight="1">
      <c r="D168" s="27"/>
      <c r="E168" s="27"/>
      <c r="F168" s="27"/>
      <c r="G168" s="47"/>
      <c r="H168" s="557"/>
      <c r="I168" s="26"/>
      <c r="J168" s="63"/>
      <c r="K168" s="29"/>
      <c r="L168" s="47"/>
      <c r="M168" s="26"/>
      <c r="N168" s="26"/>
      <c r="O168" s="30"/>
      <c r="P168" s="27"/>
      <c r="Q168" s="26"/>
      <c r="R168" s="30"/>
      <c r="S168" s="31"/>
    </row>
    <row r="169" spans="4:19" s="4" customFormat="1" ht="19.7" customHeight="1">
      <c r="D169" s="27"/>
      <c r="E169" s="27"/>
      <c r="F169" s="27"/>
      <c r="G169" s="47"/>
      <c r="H169" s="557"/>
      <c r="I169" s="26"/>
      <c r="J169" s="63"/>
      <c r="K169" s="29"/>
      <c r="L169" s="47"/>
      <c r="M169" s="26"/>
      <c r="N169" s="26"/>
      <c r="O169" s="30"/>
      <c r="P169" s="27"/>
      <c r="Q169" s="26"/>
      <c r="R169" s="30"/>
      <c r="S169" s="31"/>
    </row>
    <row r="170" spans="4:19" s="4" customFormat="1" ht="19.7" customHeight="1">
      <c r="D170" s="27"/>
      <c r="E170" s="27"/>
      <c r="F170" s="27"/>
      <c r="G170" s="47"/>
      <c r="H170" s="557"/>
      <c r="I170" s="26"/>
      <c r="J170" s="63"/>
      <c r="K170" s="29"/>
      <c r="L170" s="47"/>
      <c r="M170" s="26"/>
      <c r="N170" s="26"/>
      <c r="O170" s="30"/>
      <c r="P170" s="27"/>
      <c r="Q170" s="26"/>
      <c r="R170" s="30"/>
      <c r="S170" s="31"/>
    </row>
    <row r="171" spans="4:19" s="4" customFormat="1" ht="19.7" customHeight="1">
      <c r="D171" s="27"/>
      <c r="E171" s="27"/>
      <c r="F171" s="27"/>
      <c r="G171" s="47"/>
      <c r="H171" s="557"/>
      <c r="I171" s="26"/>
      <c r="J171" s="63"/>
      <c r="K171" s="29"/>
      <c r="L171" s="47"/>
      <c r="M171" s="26"/>
      <c r="N171" s="26"/>
      <c r="O171" s="30"/>
      <c r="P171" s="27"/>
      <c r="Q171" s="26"/>
      <c r="R171" s="30"/>
      <c r="S171" s="31"/>
    </row>
    <row r="172" spans="4:19" s="4" customFormat="1" ht="19.7" customHeight="1">
      <c r="D172" s="27"/>
      <c r="E172" s="27"/>
      <c r="F172" s="27"/>
      <c r="G172" s="47"/>
      <c r="H172" s="557"/>
      <c r="I172" s="26"/>
      <c r="J172" s="63"/>
      <c r="K172" s="29"/>
      <c r="L172" s="47"/>
      <c r="M172" s="26"/>
      <c r="N172" s="26"/>
      <c r="O172" s="30"/>
      <c r="P172" s="27"/>
      <c r="Q172" s="26"/>
      <c r="R172" s="30"/>
      <c r="S172" s="31"/>
    </row>
    <row r="173" spans="4:19" s="4" customFormat="1" ht="19.7" customHeight="1">
      <c r="D173" s="27"/>
      <c r="E173" s="27"/>
      <c r="F173" s="27"/>
      <c r="G173" s="47"/>
      <c r="H173" s="557"/>
      <c r="I173" s="26"/>
      <c r="J173" s="63"/>
      <c r="K173" s="29"/>
      <c r="L173" s="47"/>
      <c r="M173" s="26"/>
      <c r="N173" s="26"/>
      <c r="O173" s="30"/>
      <c r="P173" s="27"/>
      <c r="Q173" s="26"/>
      <c r="R173" s="30"/>
      <c r="S173" s="31"/>
    </row>
    <row r="174" spans="4:19" s="4" customFormat="1" ht="19.7" customHeight="1">
      <c r="D174" s="27"/>
      <c r="E174" s="27"/>
      <c r="F174" s="27"/>
      <c r="G174" s="47"/>
      <c r="H174" s="557"/>
      <c r="I174" s="26"/>
      <c r="J174" s="63"/>
      <c r="K174" s="29"/>
      <c r="L174" s="47"/>
      <c r="M174" s="26"/>
      <c r="N174" s="26"/>
      <c r="O174" s="30"/>
      <c r="P174" s="27"/>
      <c r="Q174" s="26"/>
      <c r="R174" s="30"/>
      <c r="S174" s="31"/>
    </row>
    <row r="175" spans="4:19" s="4" customFormat="1" ht="19.7" customHeight="1">
      <c r="D175" s="27"/>
      <c r="E175" s="27"/>
      <c r="F175" s="27"/>
      <c r="G175" s="47"/>
      <c r="H175" s="557"/>
      <c r="I175" s="26"/>
      <c r="J175" s="63"/>
      <c r="K175" s="29"/>
      <c r="L175" s="47"/>
      <c r="M175" s="26"/>
      <c r="N175" s="26"/>
      <c r="O175" s="30"/>
      <c r="P175" s="27"/>
      <c r="Q175" s="26"/>
      <c r="R175" s="30"/>
      <c r="S175" s="31"/>
    </row>
    <row r="176" spans="4:19" s="4" customFormat="1" ht="19.7" customHeight="1">
      <c r="D176" s="27"/>
      <c r="E176" s="27"/>
      <c r="F176" s="27"/>
      <c r="G176" s="47"/>
      <c r="H176" s="557"/>
      <c r="I176" s="26"/>
      <c r="J176" s="63"/>
      <c r="K176" s="29"/>
      <c r="L176" s="47"/>
      <c r="M176" s="26"/>
      <c r="N176" s="26"/>
      <c r="O176" s="30"/>
      <c r="P176" s="27"/>
      <c r="Q176" s="26"/>
      <c r="R176" s="30"/>
      <c r="S176" s="31"/>
    </row>
    <row r="177" spans="4:19" s="4" customFormat="1" ht="19.7" customHeight="1">
      <c r="D177" s="27"/>
      <c r="E177" s="27"/>
      <c r="F177" s="27"/>
      <c r="G177" s="47"/>
      <c r="H177" s="557"/>
      <c r="I177" s="26"/>
      <c r="J177" s="63"/>
      <c r="K177" s="29"/>
      <c r="L177" s="47"/>
      <c r="M177" s="26"/>
      <c r="N177" s="26"/>
      <c r="O177" s="30"/>
      <c r="P177" s="27"/>
      <c r="Q177" s="26"/>
      <c r="R177" s="30"/>
      <c r="S177" s="31"/>
    </row>
    <row r="178" spans="4:19" s="4" customFormat="1" ht="19.7" customHeight="1">
      <c r="D178" s="27"/>
      <c r="E178" s="27"/>
      <c r="F178" s="27"/>
      <c r="G178" s="47"/>
      <c r="H178" s="557"/>
      <c r="I178" s="26"/>
      <c r="J178" s="63"/>
      <c r="K178" s="29"/>
      <c r="L178" s="47"/>
      <c r="M178" s="26"/>
      <c r="N178" s="26"/>
      <c r="O178" s="30"/>
      <c r="P178" s="27"/>
      <c r="Q178" s="26"/>
      <c r="R178" s="30"/>
      <c r="S178" s="31"/>
    </row>
    <row r="179" spans="4:19" s="4" customFormat="1" ht="19.7" customHeight="1">
      <c r="D179" s="27"/>
      <c r="E179" s="27"/>
      <c r="F179" s="27"/>
      <c r="G179" s="47"/>
      <c r="H179" s="557"/>
      <c r="I179" s="26"/>
      <c r="J179" s="63"/>
      <c r="K179" s="29"/>
      <c r="L179" s="47"/>
      <c r="M179" s="26"/>
      <c r="N179" s="26"/>
      <c r="O179" s="30"/>
      <c r="P179" s="27"/>
      <c r="Q179" s="26"/>
      <c r="R179" s="30"/>
      <c r="S179" s="31"/>
    </row>
    <row r="180" spans="4:19" s="4" customFormat="1" ht="19.7" customHeight="1">
      <c r="D180" s="27"/>
      <c r="E180" s="27"/>
      <c r="F180" s="27"/>
      <c r="G180" s="47"/>
      <c r="H180" s="557"/>
      <c r="I180" s="26"/>
      <c r="J180" s="63"/>
      <c r="K180" s="29"/>
      <c r="L180" s="47"/>
      <c r="M180" s="26"/>
      <c r="N180" s="26"/>
      <c r="O180" s="30"/>
      <c r="P180" s="27"/>
      <c r="Q180" s="26"/>
      <c r="R180" s="30"/>
      <c r="S180" s="31"/>
    </row>
    <row r="181" spans="4:19" s="4" customFormat="1" ht="19.7" customHeight="1">
      <c r="D181" s="27"/>
      <c r="E181" s="27"/>
      <c r="F181" s="27"/>
      <c r="G181" s="47"/>
      <c r="H181" s="557"/>
      <c r="I181" s="26"/>
      <c r="J181" s="63"/>
      <c r="K181" s="29"/>
      <c r="L181" s="47"/>
      <c r="M181" s="26"/>
      <c r="N181" s="26"/>
      <c r="O181" s="30"/>
      <c r="P181" s="27"/>
      <c r="Q181" s="26"/>
      <c r="R181" s="30"/>
      <c r="S181" s="31"/>
    </row>
    <row r="182" spans="4:19" s="4" customFormat="1" ht="19.7" customHeight="1">
      <c r="D182" s="27"/>
      <c r="E182" s="27"/>
      <c r="F182" s="27"/>
      <c r="G182" s="47"/>
      <c r="H182" s="557"/>
      <c r="I182" s="26"/>
      <c r="J182" s="63"/>
      <c r="K182" s="29"/>
      <c r="L182" s="47"/>
      <c r="M182" s="26"/>
      <c r="N182" s="26"/>
      <c r="O182" s="30"/>
      <c r="P182" s="27"/>
      <c r="Q182" s="26"/>
      <c r="R182" s="30"/>
      <c r="S182" s="31"/>
    </row>
    <row r="183" spans="4:19" s="4" customFormat="1" ht="19.7" customHeight="1">
      <c r="D183" s="27"/>
      <c r="E183" s="27"/>
      <c r="F183" s="27"/>
      <c r="G183" s="47"/>
      <c r="H183" s="557"/>
      <c r="I183" s="26"/>
      <c r="J183" s="63"/>
      <c r="K183" s="29"/>
      <c r="L183" s="47"/>
      <c r="M183" s="26"/>
      <c r="N183" s="26"/>
      <c r="O183" s="30"/>
      <c r="P183" s="27"/>
      <c r="Q183" s="26"/>
      <c r="R183" s="30"/>
      <c r="S183" s="31"/>
    </row>
    <row r="184" spans="4:19" s="4" customFormat="1" ht="19.7" customHeight="1">
      <c r="D184" s="27"/>
      <c r="E184" s="27"/>
      <c r="F184" s="27"/>
      <c r="G184" s="47"/>
      <c r="H184" s="557"/>
      <c r="I184" s="26"/>
      <c r="J184" s="63"/>
      <c r="K184" s="29"/>
      <c r="L184" s="47"/>
      <c r="M184" s="26"/>
      <c r="N184" s="26"/>
      <c r="O184" s="30"/>
      <c r="P184" s="27"/>
      <c r="Q184" s="26"/>
      <c r="R184" s="30"/>
      <c r="S184" s="31"/>
    </row>
    <row r="185" spans="4:19" s="4" customFormat="1" ht="19.7" customHeight="1">
      <c r="D185" s="27"/>
      <c r="E185" s="27"/>
      <c r="F185" s="27"/>
      <c r="G185" s="47"/>
      <c r="H185" s="557"/>
      <c r="I185" s="26"/>
      <c r="J185" s="63"/>
      <c r="K185" s="29"/>
      <c r="L185" s="47"/>
      <c r="M185" s="26"/>
      <c r="N185" s="26"/>
      <c r="O185" s="30"/>
      <c r="P185" s="27"/>
      <c r="Q185" s="26"/>
      <c r="R185" s="30"/>
      <c r="S185" s="31"/>
    </row>
    <row r="186" spans="4:19" s="4" customFormat="1" ht="19.7" customHeight="1">
      <c r="D186" s="27"/>
      <c r="E186" s="27"/>
      <c r="F186" s="27"/>
      <c r="G186" s="47"/>
      <c r="H186" s="557"/>
      <c r="I186" s="26"/>
      <c r="J186" s="63"/>
      <c r="K186" s="29"/>
      <c r="L186" s="47"/>
      <c r="M186" s="26"/>
      <c r="N186" s="26"/>
      <c r="O186" s="30"/>
      <c r="P186" s="27"/>
      <c r="Q186" s="26"/>
      <c r="R186" s="30"/>
      <c r="S186" s="31"/>
    </row>
    <row r="187" spans="4:19" s="4" customFormat="1" ht="19.7" customHeight="1">
      <c r="D187" s="27"/>
      <c r="E187" s="27"/>
      <c r="F187" s="27"/>
      <c r="G187" s="47"/>
      <c r="H187" s="557"/>
      <c r="I187" s="26"/>
      <c r="J187" s="63"/>
      <c r="K187" s="29"/>
      <c r="L187" s="47"/>
      <c r="M187" s="26"/>
      <c r="N187" s="26"/>
      <c r="O187" s="30"/>
      <c r="P187" s="27"/>
      <c r="Q187" s="26"/>
      <c r="R187" s="30"/>
      <c r="S187" s="31"/>
    </row>
    <row r="188" spans="4:19" s="4" customFormat="1" ht="19.7" customHeight="1">
      <c r="D188" s="27"/>
      <c r="E188" s="27"/>
      <c r="F188" s="27"/>
      <c r="G188" s="47"/>
      <c r="H188" s="557"/>
      <c r="I188" s="26"/>
      <c r="J188" s="63"/>
      <c r="K188" s="29"/>
      <c r="L188" s="47"/>
      <c r="M188" s="26"/>
      <c r="N188" s="26"/>
      <c r="O188" s="30"/>
      <c r="P188" s="27"/>
      <c r="Q188" s="26"/>
      <c r="R188" s="30"/>
      <c r="S188" s="31"/>
    </row>
    <row r="189" spans="4:19" s="4" customFormat="1" ht="19.7" customHeight="1">
      <c r="D189" s="27"/>
      <c r="E189" s="27"/>
      <c r="F189" s="27"/>
      <c r="G189" s="47"/>
      <c r="H189" s="557"/>
      <c r="I189" s="26"/>
      <c r="J189" s="63"/>
      <c r="K189" s="29"/>
      <c r="L189" s="47"/>
      <c r="M189" s="26"/>
      <c r="N189" s="26"/>
      <c r="O189" s="30"/>
      <c r="P189" s="27"/>
      <c r="Q189" s="26"/>
      <c r="R189" s="30"/>
      <c r="S189" s="31"/>
    </row>
    <row r="190" spans="4:19" s="4" customFormat="1" ht="19.7" customHeight="1">
      <c r="D190" s="27"/>
      <c r="E190" s="27"/>
      <c r="F190" s="27"/>
      <c r="G190" s="47"/>
      <c r="H190" s="557"/>
      <c r="I190" s="26"/>
      <c r="J190" s="63"/>
      <c r="K190" s="29"/>
      <c r="L190" s="47"/>
      <c r="M190" s="26"/>
      <c r="N190" s="26"/>
      <c r="O190" s="30"/>
      <c r="P190" s="27"/>
      <c r="Q190" s="26"/>
      <c r="R190" s="30"/>
      <c r="S190" s="31"/>
    </row>
    <row r="191" spans="4:19" s="4" customFormat="1" ht="19.7" customHeight="1">
      <c r="D191" s="27"/>
      <c r="E191" s="27"/>
      <c r="F191" s="27"/>
      <c r="G191" s="47"/>
      <c r="H191" s="557"/>
      <c r="I191" s="26"/>
      <c r="J191" s="63"/>
      <c r="K191" s="29"/>
      <c r="L191" s="47"/>
      <c r="M191" s="26"/>
      <c r="N191" s="26"/>
      <c r="O191" s="30"/>
      <c r="P191" s="27"/>
      <c r="Q191" s="26"/>
      <c r="R191" s="30"/>
      <c r="S191" s="31"/>
    </row>
    <row r="192" spans="4:19" s="4" customFormat="1" ht="19.7" customHeight="1">
      <c r="D192" s="27"/>
      <c r="E192" s="27"/>
      <c r="F192" s="27"/>
      <c r="G192" s="47"/>
      <c r="H192" s="557"/>
      <c r="I192" s="26"/>
      <c r="J192" s="63"/>
      <c r="K192" s="29"/>
      <c r="L192" s="47"/>
      <c r="M192" s="26"/>
      <c r="N192" s="26"/>
      <c r="O192" s="30"/>
      <c r="P192" s="27"/>
      <c r="Q192" s="26"/>
      <c r="R192" s="30"/>
      <c r="S192" s="31"/>
    </row>
    <row r="193" spans="4:19" s="4" customFormat="1" ht="19.7" customHeight="1">
      <c r="D193" s="27"/>
      <c r="E193" s="27"/>
      <c r="F193" s="27"/>
      <c r="G193" s="47"/>
      <c r="H193" s="557"/>
      <c r="I193" s="26"/>
      <c r="J193" s="63"/>
      <c r="K193" s="29"/>
      <c r="L193" s="47"/>
      <c r="M193" s="26"/>
      <c r="N193" s="26"/>
      <c r="O193" s="30"/>
      <c r="P193" s="27"/>
      <c r="Q193" s="26"/>
      <c r="R193" s="30"/>
      <c r="S193" s="31"/>
    </row>
    <row r="194" spans="4:19" s="4" customFormat="1" ht="19.7" customHeight="1">
      <c r="D194" s="27"/>
      <c r="E194" s="27"/>
      <c r="F194" s="27"/>
      <c r="G194" s="47"/>
      <c r="H194" s="557"/>
      <c r="I194" s="26"/>
      <c r="J194" s="63"/>
      <c r="K194" s="29"/>
      <c r="L194" s="47"/>
      <c r="M194" s="26"/>
      <c r="N194" s="26"/>
      <c r="O194" s="30"/>
      <c r="P194" s="27"/>
      <c r="Q194" s="26"/>
      <c r="R194" s="30"/>
      <c r="S194" s="31"/>
    </row>
    <row r="195" spans="4:19" s="4" customFormat="1" ht="19.7" customHeight="1">
      <c r="D195" s="27"/>
      <c r="E195" s="27"/>
      <c r="F195" s="27"/>
      <c r="G195" s="47"/>
      <c r="H195" s="557"/>
      <c r="I195" s="26"/>
      <c r="J195" s="63"/>
      <c r="K195" s="29"/>
      <c r="L195" s="47"/>
      <c r="M195" s="26"/>
      <c r="N195" s="26"/>
      <c r="O195" s="30"/>
      <c r="P195" s="27"/>
      <c r="Q195" s="26"/>
      <c r="R195" s="30"/>
      <c r="S195" s="31"/>
    </row>
    <row r="196" spans="4:19" s="4" customFormat="1" ht="19.7" customHeight="1">
      <c r="D196" s="27"/>
      <c r="E196" s="27"/>
      <c r="F196" s="27"/>
      <c r="G196" s="47"/>
      <c r="H196" s="557"/>
      <c r="I196" s="26"/>
      <c r="J196" s="63"/>
      <c r="K196" s="29"/>
      <c r="L196" s="47"/>
      <c r="M196" s="26"/>
      <c r="N196" s="26"/>
      <c r="O196" s="30"/>
      <c r="P196" s="27"/>
      <c r="Q196" s="26"/>
      <c r="R196" s="30"/>
      <c r="S196" s="31"/>
    </row>
    <row r="197" spans="4:19" s="4" customFormat="1" ht="19.7" customHeight="1">
      <c r="D197" s="27"/>
      <c r="E197" s="27"/>
      <c r="F197" s="27"/>
      <c r="G197" s="47"/>
      <c r="H197" s="557"/>
      <c r="I197" s="26"/>
      <c r="J197" s="63"/>
      <c r="K197" s="29"/>
      <c r="L197" s="47"/>
      <c r="M197" s="26"/>
      <c r="N197" s="26"/>
      <c r="O197" s="30"/>
      <c r="P197" s="27"/>
      <c r="Q197" s="26"/>
      <c r="R197" s="30"/>
      <c r="S197" s="31"/>
    </row>
    <row r="198" spans="4:19" s="4" customFormat="1" ht="19.7" customHeight="1">
      <c r="D198" s="27"/>
      <c r="E198" s="27"/>
      <c r="F198" s="27"/>
      <c r="G198" s="47"/>
      <c r="H198" s="557"/>
      <c r="I198" s="26"/>
      <c r="J198" s="63"/>
      <c r="K198" s="29"/>
      <c r="L198" s="47"/>
      <c r="M198" s="26"/>
      <c r="N198" s="26"/>
      <c r="O198" s="30"/>
      <c r="P198" s="27"/>
      <c r="Q198" s="26"/>
      <c r="R198" s="30"/>
      <c r="S198" s="31"/>
    </row>
    <row r="199" spans="4:19" s="4" customFormat="1" ht="19.7" customHeight="1">
      <c r="D199" s="27"/>
      <c r="E199" s="27"/>
      <c r="F199" s="27"/>
      <c r="G199" s="47"/>
      <c r="H199" s="557"/>
      <c r="I199" s="26"/>
      <c r="J199" s="63"/>
      <c r="K199" s="29"/>
      <c r="L199" s="47"/>
      <c r="M199" s="26"/>
      <c r="N199" s="26"/>
      <c r="O199" s="30"/>
      <c r="P199" s="27"/>
      <c r="Q199" s="26"/>
      <c r="R199" s="30"/>
      <c r="S199" s="31"/>
    </row>
    <row r="200" spans="4:19" s="4" customFormat="1" ht="19.7" customHeight="1">
      <c r="D200" s="27"/>
      <c r="E200" s="27"/>
      <c r="F200" s="27"/>
      <c r="G200" s="47"/>
      <c r="H200" s="557"/>
      <c r="I200" s="26"/>
      <c r="J200" s="63"/>
      <c r="K200" s="29"/>
      <c r="L200" s="47"/>
      <c r="M200" s="26"/>
      <c r="N200" s="26"/>
      <c r="O200" s="30"/>
      <c r="P200" s="27"/>
      <c r="Q200" s="26"/>
      <c r="R200" s="30"/>
      <c r="S200" s="31"/>
    </row>
    <row r="201" spans="4:19" s="4" customFormat="1" ht="19.7" customHeight="1">
      <c r="D201" s="27"/>
      <c r="E201" s="27"/>
      <c r="F201" s="27"/>
      <c r="G201" s="47"/>
      <c r="H201" s="557"/>
      <c r="I201" s="26"/>
      <c r="J201" s="63"/>
      <c r="K201" s="29"/>
      <c r="L201" s="47"/>
      <c r="M201" s="26"/>
      <c r="N201" s="26"/>
      <c r="O201" s="30"/>
      <c r="P201" s="27"/>
      <c r="Q201" s="26"/>
      <c r="R201" s="30"/>
      <c r="S201" s="31"/>
    </row>
    <row r="202" spans="4:19" s="4" customFormat="1" ht="19.7" customHeight="1">
      <c r="D202" s="27"/>
      <c r="E202" s="27"/>
      <c r="F202" s="27"/>
      <c r="G202" s="47"/>
      <c r="H202" s="557"/>
      <c r="I202" s="26"/>
      <c r="J202" s="63"/>
      <c r="K202" s="29"/>
      <c r="L202" s="47"/>
      <c r="M202" s="26"/>
      <c r="N202" s="26"/>
      <c r="O202" s="30"/>
      <c r="P202" s="27"/>
      <c r="Q202" s="26"/>
      <c r="R202" s="30"/>
      <c r="S202" s="31"/>
    </row>
    <row r="203" spans="4:19" s="4" customFormat="1" ht="19.7" customHeight="1">
      <c r="D203" s="27"/>
      <c r="E203" s="27"/>
      <c r="F203" s="27"/>
      <c r="G203" s="47"/>
      <c r="H203" s="557"/>
      <c r="I203" s="26"/>
      <c r="J203" s="63"/>
      <c r="K203" s="29"/>
      <c r="L203" s="47"/>
      <c r="M203" s="26"/>
      <c r="N203" s="26"/>
      <c r="O203" s="30"/>
      <c r="P203" s="27"/>
      <c r="Q203" s="26"/>
      <c r="R203" s="30"/>
      <c r="S203" s="31"/>
    </row>
    <row r="204" spans="4:19" s="4" customFormat="1" ht="19.7" customHeight="1">
      <c r="D204" s="27"/>
      <c r="E204" s="27"/>
      <c r="F204" s="27"/>
      <c r="G204" s="47"/>
      <c r="H204" s="557"/>
      <c r="I204" s="26"/>
      <c r="J204" s="63"/>
      <c r="K204" s="29"/>
      <c r="L204" s="47"/>
      <c r="M204" s="26"/>
      <c r="N204" s="26"/>
      <c r="O204" s="30"/>
      <c r="P204" s="27"/>
      <c r="Q204" s="26"/>
      <c r="R204" s="30"/>
      <c r="S204" s="31"/>
    </row>
    <row r="205" spans="4:19" s="4" customFormat="1" ht="19.7" customHeight="1">
      <c r="D205" s="27"/>
      <c r="E205" s="27"/>
      <c r="F205" s="27"/>
      <c r="G205" s="47"/>
      <c r="H205" s="557"/>
      <c r="I205" s="26"/>
      <c r="J205" s="63"/>
      <c r="K205" s="29"/>
      <c r="L205" s="47"/>
      <c r="M205" s="26"/>
      <c r="N205" s="26"/>
      <c r="O205" s="30"/>
      <c r="P205" s="27"/>
      <c r="Q205" s="26"/>
      <c r="R205" s="30"/>
      <c r="S205" s="31"/>
    </row>
    <row r="206" spans="4:19" s="4" customFormat="1" ht="19.7" customHeight="1">
      <c r="D206" s="27"/>
      <c r="E206" s="27"/>
      <c r="F206" s="27"/>
      <c r="G206" s="47"/>
      <c r="H206" s="557"/>
      <c r="I206" s="26"/>
      <c r="J206" s="63"/>
      <c r="K206" s="29"/>
      <c r="L206" s="47"/>
      <c r="M206" s="26"/>
      <c r="N206" s="26"/>
      <c r="O206" s="30"/>
      <c r="P206" s="27"/>
      <c r="Q206" s="26"/>
      <c r="R206" s="30"/>
      <c r="S206" s="31"/>
    </row>
    <row r="207" spans="4:19" s="4" customFormat="1" ht="19.7" customHeight="1">
      <c r="D207" s="27"/>
      <c r="E207" s="27"/>
      <c r="F207" s="27"/>
      <c r="G207" s="47"/>
      <c r="H207" s="557"/>
      <c r="I207" s="26"/>
      <c r="J207" s="63"/>
      <c r="K207" s="29"/>
      <c r="L207" s="47"/>
      <c r="M207" s="26"/>
      <c r="N207" s="26"/>
      <c r="O207" s="30"/>
      <c r="P207" s="27"/>
      <c r="Q207" s="26"/>
      <c r="R207" s="30"/>
      <c r="S207" s="31"/>
    </row>
    <row r="208" spans="4:19" s="4" customFormat="1" ht="19.7" customHeight="1">
      <c r="D208" s="27"/>
      <c r="E208" s="27"/>
      <c r="F208" s="27"/>
      <c r="G208" s="47"/>
      <c r="H208" s="557"/>
      <c r="I208" s="26"/>
      <c r="J208" s="63"/>
      <c r="K208" s="29"/>
      <c r="L208" s="47"/>
      <c r="M208" s="26"/>
      <c r="N208" s="26"/>
      <c r="O208" s="30"/>
      <c r="P208" s="27"/>
      <c r="Q208" s="26"/>
      <c r="R208" s="30"/>
      <c r="S208" s="31"/>
    </row>
    <row r="209" spans="4:19" s="4" customFormat="1" ht="19.7" customHeight="1">
      <c r="D209" s="27"/>
      <c r="E209" s="27"/>
      <c r="F209" s="27"/>
      <c r="G209" s="47"/>
      <c r="H209" s="557"/>
      <c r="I209" s="26"/>
      <c r="J209" s="63"/>
      <c r="K209" s="29"/>
      <c r="L209" s="47"/>
      <c r="M209" s="26"/>
      <c r="N209" s="26"/>
      <c r="O209" s="30"/>
      <c r="P209" s="27"/>
      <c r="Q209" s="26"/>
      <c r="R209" s="30"/>
      <c r="S209" s="31"/>
    </row>
    <row r="210" spans="4:19" s="4" customFormat="1" ht="19.7" customHeight="1">
      <c r="D210" s="27"/>
      <c r="E210" s="27"/>
      <c r="F210" s="27"/>
      <c r="G210" s="47"/>
      <c r="H210" s="557"/>
      <c r="I210" s="26"/>
      <c r="J210" s="63"/>
      <c r="K210" s="29"/>
      <c r="L210" s="47"/>
      <c r="M210" s="26"/>
      <c r="N210" s="26"/>
      <c r="O210" s="30"/>
      <c r="P210" s="27"/>
      <c r="Q210" s="26"/>
      <c r="R210" s="30"/>
      <c r="S210" s="31"/>
    </row>
    <row r="211" spans="4:19" s="4" customFormat="1" ht="19.7" customHeight="1">
      <c r="D211" s="27"/>
      <c r="E211" s="27"/>
      <c r="F211" s="27"/>
      <c r="G211" s="47"/>
      <c r="H211" s="557"/>
      <c r="I211" s="26"/>
      <c r="J211" s="63"/>
      <c r="K211" s="29"/>
      <c r="L211" s="47"/>
      <c r="M211" s="26"/>
      <c r="N211" s="26"/>
      <c r="O211" s="30"/>
      <c r="P211" s="27"/>
      <c r="Q211" s="26"/>
      <c r="R211" s="30"/>
      <c r="S211" s="31"/>
    </row>
    <row r="212" spans="4:19" s="4" customFormat="1" ht="19.7" customHeight="1">
      <c r="D212" s="27"/>
      <c r="E212" s="27"/>
      <c r="F212" s="27"/>
      <c r="G212" s="47"/>
      <c r="H212" s="557"/>
      <c r="I212" s="26"/>
      <c r="J212" s="63"/>
      <c r="K212" s="29"/>
      <c r="L212" s="47"/>
      <c r="M212" s="26"/>
      <c r="N212" s="26"/>
      <c r="O212" s="30"/>
      <c r="P212" s="27"/>
      <c r="Q212" s="26"/>
      <c r="R212" s="30"/>
      <c r="S212" s="31"/>
    </row>
    <row r="213" spans="4:19" s="4" customFormat="1" ht="19.7" customHeight="1">
      <c r="D213" s="27"/>
      <c r="E213" s="27"/>
      <c r="F213" s="27"/>
      <c r="G213" s="47"/>
      <c r="H213" s="557"/>
      <c r="I213" s="26"/>
      <c r="J213" s="63"/>
      <c r="K213" s="29"/>
      <c r="L213" s="47"/>
      <c r="M213" s="26"/>
      <c r="N213" s="26"/>
      <c r="O213" s="30"/>
      <c r="P213" s="27"/>
      <c r="Q213" s="26"/>
      <c r="R213" s="30"/>
      <c r="S213" s="31"/>
    </row>
    <row r="214" spans="4:19" s="4" customFormat="1" ht="19.7" customHeight="1">
      <c r="D214" s="27"/>
      <c r="E214" s="27"/>
      <c r="F214" s="27"/>
      <c r="G214" s="47"/>
      <c r="H214" s="557"/>
      <c r="I214" s="26"/>
      <c r="J214" s="63"/>
      <c r="K214" s="29"/>
      <c r="L214" s="47"/>
      <c r="M214" s="26"/>
      <c r="N214" s="26"/>
      <c r="O214" s="30"/>
      <c r="P214" s="27"/>
      <c r="Q214" s="26"/>
      <c r="R214" s="30"/>
      <c r="S214" s="31"/>
    </row>
    <row r="215" spans="4:19" s="4" customFormat="1" ht="19.7" customHeight="1">
      <c r="D215" s="27"/>
      <c r="E215" s="27"/>
      <c r="F215" s="27"/>
      <c r="G215" s="47"/>
      <c r="H215" s="557"/>
      <c r="I215" s="26"/>
      <c r="J215" s="63"/>
      <c r="K215" s="29"/>
      <c r="L215" s="47"/>
      <c r="M215" s="26"/>
      <c r="N215" s="26"/>
      <c r="O215" s="30"/>
      <c r="P215" s="27"/>
      <c r="Q215" s="26"/>
      <c r="R215" s="30"/>
      <c r="S215" s="31"/>
    </row>
    <row r="216" spans="4:19" s="4" customFormat="1" ht="19.7" customHeight="1">
      <c r="D216" s="27"/>
      <c r="E216" s="27"/>
      <c r="F216" s="27"/>
      <c r="G216" s="47"/>
      <c r="H216" s="557"/>
      <c r="I216" s="26"/>
      <c r="J216" s="63"/>
      <c r="K216" s="29"/>
      <c r="L216" s="47"/>
      <c r="M216" s="26"/>
      <c r="N216" s="26"/>
      <c r="O216" s="30"/>
      <c r="P216" s="27"/>
      <c r="Q216" s="26"/>
      <c r="R216" s="30"/>
      <c r="S216" s="31"/>
    </row>
    <row r="217" spans="4:19" s="4" customFormat="1" ht="19.7" customHeight="1">
      <c r="D217" s="27"/>
      <c r="E217" s="27"/>
      <c r="F217" s="27"/>
      <c r="G217" s="47"/>
      <c r="H217" s="557"/>
      <c r="I217" s="26"/>
      <c r="J217" s="63"/>
      <c r="K217" s="29"/>
      <c r="L217" s="47"/>
      <c r="M217" s="26"/>
      <c r="N217" s="26"/>
      <c r="O217" s="30"/>
      <c r="P217" s="27"/>
      <c r="Q217" s="26"/>
      <c r="R217" s="30"/>
      <c r="S217" s="31"/>
    </row>
    <row r="218" spans="4:19" s="4" customFormat="1" ht="19.7" customHeight="1">
      <c r="D218" s="27"/>
      <c r="E218" s="27"/>
      <c r="F218" s="27"/>
      <c r="G218" s="47"/>
      <c r="H218" s="557"/>
      <c r="I218" s="26"/>
      <c r="J218" s="63"/>
      <c r="K218" s="29"/>
      <c r="L218" s="47"/>
      <c r="M218" s="26"/>
      <c r="N218" s="26"/>
      <c r="O218" s="30"/>
      <c r="P218" s="27"/>
      <c r="Q218" s="26"/>
      <c r="R218" s="30"/>
      <c r="S218" s="31"/>
    </row>
    <row r="219" spans="4:19" s="4" customFormat="1" ht="19.7" customHeight="1">
      <c r="D219" s="27"/>
      <c r="E219" s="27"/>
      <c r="F219" s="27"/>
      <c r="G219" s="47"/>
      <c r="H219" s="557"/>
      <c r="I219" s="26"/>
      <c r="J219" s="63"/>
      <c r="K219" s="29"/>
      <c r="L219" s="47"/>
      <c r="M219" s="26"/>
      <c r="N219" s="26"/>
      <c r="O219" s="30"/>
      <c r="P219" s="27"/>
      <c r="Q219" s="26"/>
      <c r="R219" s="30"/>
      <c r="S219" s="31"/>
    </row>
    <row r="220" spans="4:19" s="4" customFormat="1" ht="19.7" customHeight="1">
      <c r="D220" s="27"/>
      <c r="E220" s="27"/>
      <c r="F220" s="27"/>
      <c r="G220" s="47"/>
      <c r="H220" s="557"/>
      <c r="I220" s="26"/>
      <c r="J220" s="63"/>
      <c r="K220" s="29"/>
      <c r="L220" s="47"/>
      <c r="M220" s="26"/>
      <c r="N220" s="26"/>
      <c r="O220" s="30"/>
      <c r="P220" s="27"/>
      <c r="Q220" s="26"/>
      <c r="R220" s="30"/>
      <c r="S220" s="31"/>
    </row>
    <row r="221" spans="4:19" s="4" customFormat="1" ht="19.7" customHeight="1">
      <c r="D221" s="27"/>
      <c r="E221" s="27"/>
      <c r="F221" s="27"/>
      <c r="G221" s="47"/>
      <c r="H221" s="557"/>
      <c r="I221" s="26"/>
      <c r="J221" s="63"/>
      <c r="K221" s="29"/>
      <c r="L221" s="47"/>
      <c r="M221" s="26"/>
      <c r="N221" s="26"/>
      <c r="O221" s="30"/>
      <c r="P221" s="27"/>
      <c r="Q221" s="26"/>
      <c r="R221" s="30"/>
      <c r="S221" s="31"/>
    </row>
    <row r="222" spans="4:19" s="4" customFormat="1" ht="19.7" customHeight="1">
      <c r="D222" s="27"/>
      <c r="E222" s="27"/>
      <c r="F222" s="27"/>
      <c r="G222" s="47"/>
      <c r="H222" s="557"/>
      <c r="I222" s="26"/>
      <c r="J222" s="63"/>
      <c r="K222" s="29"/>
      <c r="L222" s="47"/>
      <c r="M222" s="26"/>
      <c r="N222" s="26"/>
      <c r="O222" s="30"/>
      <c r="P222" s="27"/>
      <c r="Q222" s="26"/>
      <c r="R222" s="30"/>
      <c r="S222" s="31"/>
    </row>
    <row r="223" spans="4:19" s="4" customFormat="1" ht="19.7" customHeight="1">
      <c r="D223" s="27"/>
      <c r="E223" s="27"/>
      <c r="F223" s="27"/>
      <c r="G223" s="47"/>
      <c r="H223" s="557"/>
      <c r="I223" s="26"/>
      <c r="J223" s="63"/>
      <c r="K223" s="29"/>
      <c r="L223" s="47"/>
      <c r="M223" s="26"/>
      <c r="N223" s="26"/>
      <c r="O223" s="30"/>
      <c r="P223" s="27"/>
      <c r="Q223" s="26"/>
      <c r="R223" s="30"/>
      <c r="S223" s="31"/>
    </row>
    <row r="224" spans="4:19" s="4" customFormat="1" ht="19.7" customHeight="1">
      <c r="D224" s="27"/>
      <c r="E224" s="27"/>
      <c r="F224" s="27"/>
      <c r="G224" s="47"/>
      <c r="H224" s="557"/>
      <c r="I224" s="26"/>
      <c r="J224" s="63"/>
      <c r="K224" s="29"/>
      <c r="L224" s="47"/>
      <c r="M224" s="26"/>
      <c r="N224" s="26"/>
      <c r="O224" s="30"/>
      <c r="P224" s="27"/>
      <c r="Q224" s="26"/>
      <c r="R224" s="30"/>
      <c r="S224" s="31"/>
    </row>
    <row r="225" spans="4:19" s="4" customFormat="1" ht="19.7" customHeight="1">
      <c r="D225" s="27"/>
      <c r="E225" s="27"/>
      <c r="F225" s="27"/>
      <c r="G225" s="47"/>
      <c r="H225" s="557"/>
      <c r="I225" s="26"/>
      <c r="J225" s="63"/>
      <c r="K225" s="29"/>
      <c r="L225" s="47"/>
      <c r="M225" s="26"/>
      <c r="N225" s="26"/>
      <c r="O225" s="30"/>
      <c r="P225" s="27"/>
      <c r="Q225" s="26"/>
      <c r="R225" s="30"/>
      <c r="S225" s="31"/>
    </row>
    <row r="226" spans="4:19" s="4" customFormat="1" ht="19.7" customHeight="1">
      <c r="D226" s="27"/>
      <c r="E226" s="27"/>
      <c r="F226" s="27"/>
      <c r="G226" s="47"/>
      <c r="H226" s="557"/>
      <c r="I226" s="26"/>
      <c r="J226" s="63"/>
      <c r="K226" s="29"/>
      <c r="L226" s="47"/>
      <c r="M226" s="26"/>
      <c r="N226" s="26"/>
      <c r="O226" s="30"/>
      <c r="P226" s="27"/>
      <c r="Q226" s="26"/>
      <c r="R226" s="30"/>
      <c r="S226" s="31"/>
    </row>
    <row r="227" spans="4:19" s="4" customFormat="1" ht="19.7" customHeight="1">
      <c r="D227" s="27"/>
      <c r="E227" s="27"/>
      <c r="F227" s="27"/>
      <c r="G227" s="47"/>
      <c r="H227" s="557"/>
      <c r="I227" s="26"/>
      <c r="J227" s="63"/>
      <c r="K227" s="29"/>
      <c r="L227" s="47"/>
      <c r="M227" s="26"/>
      <c r="N227" s="26"/>
      <c r="O227" s="30"/>
      <c r="P227" s="27"/>
      <c r="Q227" s="26"/>
      <c r="R227" s="30"/>
      <c r="S227" s="31"/>
    </row>
    <row r="228" spans="4:19" s="4" customFormat="1" ht="19.7" customHeight="1">
      <c r="D228" s="27"/>
      <c r="E228" s="27"/>
      <c r="F228" s="27"/>
      <c r="G228" s="47"/>
      <c r="H228" s="557"/>
      <c r="I228" s="26"/>
      <c r="J228" s="63"/>
      <c r="K228" s="29"/>
      <c r="L228" s="47"/>
      <c r="M228" s="26"/>
      <c r="N228" s="26"/>
      <c r="O228" s="30"/>
      <c r="P228" s="27"/>
      <c r="Q228" s="26"/>
      <c r="R228" s="30"/>
      <c r="S228" s="31"/>
    </row>
    <row r="229" spans="4:19" s="4" customFormat="1" ht="19.7" customHeight="1">
      <c r="D229" s="27"/>
      <c r="E229" s="27"/>
      <c r="F229" s="27"/>
      <c r="G229" s="47"/>
      <c r="H229" s="557"/>
      <c r="I229" s="26"/>
      <c r="J229" s="63"/>
      <c r="K229" s="29"/>
      <c r="L229" s="47"/>
      <c r="M229" s="26"/>
      <c r="N229" s="26"/>
      <c r="O229" s="30"/>
      <c r="P229" s="27"/>
      <c r="Q229" s="26"/>
      <c r="R229" s="30"/>
      <c r="S229" s="31"/>
    </row>
    <row r="230" spans="4:19" s="4" customFormat="1" ht="19.7" customHeight="1">
      <c r="D230" s="27"/>
      <c r="E230" s="27"/>
      <c r="F230" s="27"/>
      <c r="G230" s="47"/>
      <c r="H230" s="557"/>
      <c r="I230" s="26"/>
      <c r="J230" s="63"/>
      <c r="K230" s="29"/>
      <c r="L230" s="47"/>
      <c r="M230" s="26"/>
      <c r="N230" s="26"/>
      <c r="O230" s="30"/>
      <c r="P230" s="27"/>
      <c r="Q230" s="26"/>
      <c r="R230" s="30"/>
      <c r="S230" s="31"/>
    </row>
    <row r="231" spans="4:19" s="4" customFormat="1" ht="19.7" customHeight="1">
      <c r="D231" s="27"/>
      <c r="E231" s="27"/>
      <c r="F231" s="27"/>
      <c r="G231" s="47"/>
      <c r="H231" s="557"/>
      <c r="I231" s="26"/>
      <c r="J231" s="63"/>
      <c r="K231" s="29"/>
      <c r="L231" s="47"/>
      <c r="M231" s="26"/>
      <c r="N231" s="26"/>
      <c r="O231" s="30"/>
      <c r="P231" s="27"/>
      <c r="Q231" s="26"/>
      <c r="R231" s="30"/>
      <c r="S231" s="31"/>
    </row>
    <row r="232" spans="4:19" s="4" customFormat="1" ht="19.7" customHeight="1">
      <c r="D232" s="27"/>
      <c r="E232" s="27"/>
      <c r="F232" s="27"/>
      <c r="G232" s="47"/>
      <c r="H232" s="557"/>
      <c r="I232" s="26"/>
      <c r="J232" s="63"/>
      <c r="K232" s="29"/>
      <c r="L232" s="47"/>
      <c r="M232" s="26"/>
      <c r="N232" s="26"/>
      <c r="O232" s="30"/>
      <c r="P232" s="27"/>
      <c r="Q232" s="26"/>
      <c r="R232" s="30"/>
      <c r="S232" s="31"/>
    </row>
    <row r="233" spans="4:19" s="4" customFormat="1" ht="19.7" customHeight="1">
      <c r="D233" s="27"/>
      <c r="E233" s="27"/>
      <c r="F233" s="27"/>
      <c r="G233" s="47"/>
      <c r="H233" s="557"/>
      <c r="I233" s="26"/>
      <c r="J233" s="63"/>
      <c r="K233" s="29"/>
      <c r="L233" s="47"/>
      <c r="M233" s="26"/>
      <c r="N233" s="26"/>
      <c r="O233" s="30"/>
      <c r="P233" s="27"/>
      <c r="Q233" s="26"/>
      <c r="R233" s="30"/>
      <c r="S233" s="31"/>
    </row>
    <row r="234" spans="4:19" s="4" customFormat="1" ht="19.7" customHeight="1">
      <c r="D234" s="27"/>
      <c r="E234" s="27"/>
      <c r="F234" s="27"/>
      <c r="G234" s="47"/>
      <c r="H234" s="557"/>
      <c r="I234" s="26"/>
      <c r="J234" s="63"/>
      <c r="K234" s="29"/>
      <c r="L234" s="47"/>
      <c r="M234" s="26"/>
      <c r="N234" s="26"/>
      <c r="O234" s="30"/>
      <c r="P234" s="27"/>
      <c r="Q234" s="26"/>
      <c r="R234" s="30"/>
      <c r="S234" s="31"/>
    </row>
    <row r="235" spans="4:19" s="4" customFormat="1" ht="19.7" customHeight="1">
      <c r="D235" s="27"/>
      <c r="E235" s="27"/>
      <c r="F235" s="27"/>
      <c r="G235" s="47"/>
      <c r="H235" s="557"/>
      <c r="I235" s="26"/>
      <c r="J235" s="63"/>
      <c r="K235" s="29"/>
      <c r="L235" s="47"/>
      <c r="M235" s="26"/>
      <c r="N235" s="26"/>
      <c r="O235" s="30"/>
      <c r="P235" s="27"/>
      <c r="Q235" s="26"/>
      <c r="R235" s="30"/>
      <c r="S235" s="31"/>
    </row>
    <row r="236" spans="4:19" s="4" customFormat="1" ht="19.7" customHeight="1">
      <c r="D236" s="27"/>
      <c r="E236" s="27"/>
      <c r="F236" s="27"/>
      <c r="G236" s="47"/>
      <c r="H236" s="557"/>
      <c r="I236" s="26"/>
      <c r="J236" s="63"/>
      <c r="K236" s="29"/>
      <c r="L236" s="47"/>
      <c r="M236" s="26"/>
      <c r="N236" s="26"/>
      <c r="O236" s="30"/>
      <c r="P236" s="27"/>
      <c r="Q236" s="26"/>
      <c r="R236" s="30"/>
      <c r="S236" s="31"/>
    </row>
    <row r="237" spans="4:19" s="4" customFormat="1" ht="19.7" customHeight="1">
      <c r="D237" s="27"/>
      <c r="E237" s="27"/>
      <c r="F237" s="27"/>
      <c r="G237" s="47"/>
      <c r="H237" s="557"/>
      <c r="I237" s="26"/>
      <c r="J237" s="63"/>
      <c r="K237" s="29"/>
      <c r="L237" s="47"/>
      <c r="M237" s="26"/>
      <c r="N237" s="26"/>
      <c r="O237" s="30"/>
      <c r="P237" s="27"/>
      <c r="Q237" s="26"/>
      <c r="R237" s="30"/>
      <c r="S237" s="31"/>
    </row>
    <row r="238" spans="4:19" s="4" customFormat="1" ht="19.7" customHeight="1">
      <c r="D238" s="27"/>
      <c r="E238" s="27"/>
      <c r="F238" s="27"/>
      <c r="G238" s="47"/>
      <c r="H238" s="557"/>
      <c r="I238" s="26"/>
      <c r="J238" s="63"/>
      <c r="K238" s="29"/>
      <c r="L238" s="47"/>
      <c r="M238" s="26"/>
      <c r="N238" s="26"/>
      <c r="O238" s="30"/>
      <c r="P238" s="27"/>
      <c r="Q238" s="26"/>
      <c r="R238" s="30"/>
      <c r="S238" s="31"/>
    </row>
    <row r="239" spans="4:19" s="4" customFormat="1" ht="19.7" customHeight="1">
      <c r="D239" s="27"/>
      <c r="E239" s="27"/>
      <c r="F239" s="27"/>
      <c r="G239" s="47"/>
      <c r="H239" s="557"/>
      <c r="I239" s="26"/>
      <c r="J239" s="63"/>
      <c r="K239" s="29"/>
      <c r="L239" s="47"/>
      <c r="M239" s="26"/>
      <c r="N239" s="26"/>
      <c r="O239" s="30"/>
      <c r="P239" s="27"/>
      <c r="Q239" s="26"/>
      <c r="R239" s="30"/>
      <c r="S239" s="31"/>
    </row>
    <row r="240" spans="4:19" s="4" customFormat="1" ht="19.7" customHeight="1">
      <c r="D240" s="27"/>
      <c r="E240" s="27"/>
      <c r="F240" s="27"/>
      <c r="G240" s="47"/>
      <c r="H240" s="557"/>
      <c r="I240" s="26"/>
      <c r="J240" s="63"/>
      <c r="K240" s="29"/>
      <c r="L240" s="47"/>
      <c r="M240" s="26"/>
      <c r="N240" s="26"/>
      <c r="O240" s="30"/>
      <c r="P240" s="27"/>
      <c r="Q240" s="26"/>
      <c r="R240" s="30"/>
      <c r="S240" s="31"/>
    </row>
    <row r="241" spans="4:19" s="4" customFormat="1" ht="19.7" customHeight="1">
      <c r="D241" s="27"/>
      <c r="E241" s="27"/>
      <c r="F241" s="27"/>
      <c r="G241" s="47"/>
      <c r="H241" s="557"/>
      <c r="I241" s="26"/>
      <c r="J241" s="63"/>
      <c r="K241" s="29"/>
      <c r="L241" s="47"/>
      <c r="M241" s="26"/>
      <c r="N241" s="26"/>
      <c r="O241" s="30"/>
      <c r="P241" s="27"/>
      <c r="Q241" s="26"/>
      <c r="R241" s="30"/>
      <c r="S241" s="31"/>
    </row>
    <row r="242" spans="4:19" s="4" customFormat="1" ht="19.7" customHeight="1">
      <c r="D242" s="27"/>
      <c r="E242" s="27"/>
      <c r="F242" s="27"/>
      <c r="G242" s="47"/>
      <c r="H242" s="557"/>
      <c r="I242" s="26"/>
      <c r="J242" s="63"/>
      <c r="K242" s="29"/>
      <c r="L242" s="47"/>
      <c r="M242" s="26"/>
      <c r="N242" s="26"/>
      <c r="O242" s="30"/>
      <c r="P242" s="27"/>
      <c r="Q242" s="26"/>
      <c r="R242" s="30"/>
      <c r="S242" s="31"/>
    </row>
    <row r="243" spans="4:19" s="4" customFormat="1" ht="19.7" customHeight="1">
      <c r="D243" s="27"/>
      <c r="E243" s="27"/>
      <c r="F243" s="27"/>
      <c r="G243" s="47"/>
      <c r="H243" s="557"/>
      <c r="I243" s="26"/>
      <c r="J243" s="63"/>
      <c r="K243" s="29"/>
      <c r="L243" s="47"/>
      <c r="M243" s="26"/>
      <c r="N243" s="26"/>
      <c r="O243" s="30"/>
      <c r="P243" s="27"/>
      <c r="Q243" s="26"/>
      <c r="R243" s="30"/>
      <c r="S243" s="31"/>
    </row>
    <row r="244" spans="4:19" s="4" customFormat="1" ht="19.7" customHeight="1">
      <c r="D244" s="27"/>
      <c r="E244" s="27"/>
      <c r="F244" s="27"/>
      <c r="G244" s="47"/>
      <c r="H244" s="557"/>
      <c r="I244" s="26"/>
      <c r="J244" s="63"/>
      <c r="K244" s="29"/>
      <c r="L244" s="47"/>
      <c r="M244" s="26"/>
      <c r="N244" s="26"/>
      <c r="O244" s="30"/>
      <c r="P244" s="27"/>
      <c r="Q244" s="26"/>
      <c r="R244" s="30"/>
      <c r="S244" s="31"/>
    </row>
    <row r="245" spans="4:19" s="4" customFormat="1" ht="19.7" customHeight="1">
      <c r="D245" s="27"/>
      <c r="E245" s="27"/>
      <c r="F245" s="27"/>
      <c r="G245" s="47"/>
      <c r="H245" s="557"/>
      <c r="I245" s="26"/>
      <c r="J245" s="63"/>
      <c r="K245" s="29"/>
      <c r="L245" s="47"/>
      <c r="M245" s="26"/>
      <c r="N245" s="26"/>
      <c r="O245" s="30"/>
      <c r="P245" s="27"/>
      <c r="Q245" s="26"/>
      <c r="R245" s="30"/>
      <c r="S245" s="31"/>
    </row>
    <row r="246" spans="4:19" s="4" customFormat="1" ht="19.7" customHeight="1">
      <c r="D246" s="27"/>
      <c r="E246" s="27"/>
      <c r="F246" s="27"/>
      <c r="G246" s="47"/>
      <c r="H246" s="557"/>
      <c r="I246" s="26"/>
      <c r="J246" s="63"/>
      <c r="K246" s="29"/>
      <c r="L246" s="47"/>
      <c r="M246" s="26"/>
      <c r="N246" s="26"/>
      <c r="O246" s="30"/>
      <c r="P246" s="27"/>
      <c r="Q246" s="26"/>
      <c r="R246" s="30"/>
      <c r="S246" s="31"/>
    </row>
    <row r="247" spans="4:19" s="4" customFormat="1" ht="19.7" customHeight="1">
      <c r="D247" s="27"/>
      <c r="E247" s="27"/>
      <c r="F247" s="27"/>
      <c r="G247" s="47"/>
      <c r="H247" s="557"/>
      <c r="I247" s="26"/>
      <c r="J247" s="63"/>
      <c r="K247" s="29"/>
      <c r="L247" s="47"/>
      <c r="M247" s="26"/>
      <c r="N247" s="26"/>
      <c r="O247" s="30"/>
      <c r="P247" s="27"/>
      <c r="Q247" s="26"/>
      <c r="R247" s="30"/>
      <c r="S247" s="31"/>
    </row>
    <row r="248" spans="4:19" s="4" customFormat="1" ht="19.7" customHeight="1">
      <c r="D248" s="27"/>
      <c r="E248" s="27"/>
      <c r="F248" s="27"/>
      <c r="G248" s="47"/>
      <c r="H248" s="557"/>
      <c r="I248" s="26"/>
      <c r="J248" s="63"/>
      <c r="K248" s="29"/>
      <c r="L248" s="47"/>
      <c r="M248" s="26"/>
      <c r="N248" s="26"/>
      <c r="O248" s="30"/>
      <c r="P248" s="27"/>
      <c r="Q248" s="26"/>
      <c r="R248" s="30"/>
      <c r="S248" s="31"/>
    </row>
    <row r="249" spans="4:19" s="4" customFormat="1" ht="19.7" customHeight="1">
      <c r="D249" s="27"/>
      <c r="E249" s="27"/>
      <c r="F249" s="27"/>
      <c r="G249" s="47"/>
      <c r="H249" s="557"/>
      <c r="I249" s="26"/>
      <c r="J249" s="63"/>
      <c r="K249" s="29"/>
      <c r="L249" s="47"/>
      <c r="M249" s="26"/>
      <c r="N249" s="26"/>
      <c r="O249" s="30"/>
      <c r="P249" s="27"/>
      <c r="Q249" s="26"/>
      <c r="R249" s="30"/>
      <c r="S249" s="31"/>
    </row>
    <row r="250" spans="4:19" s="4" customFormat="1" ht="19.7" customHeight="1">
      <c r="D250" s="27"/>
      <c r="E250" s="27"/>
      <c r="F250" s="27"/>
      <c r="G250" s="47"/>
      <c r="H250" s="557"/>
      <c r="I250" s="26"/>
      <c r="J250" s="63"/>
      <c r="K250" s="29"/>
      <c r="L250" s="47"/>
      <c r="M250" s="26"/>
      <c r="N250" s="26"/>
      <c r="O250" s="30"/>
      <c r="P250" s="27"/>
      <c r="Q250" s="26"/>
      <c r="R250" s="30"/>
      <c r="S250" s="31"/>
    </row>
    <row r="251" spans="4:19" s="4" customFormat="1" ht="19.7" customHeight="1">
      <c r="D251" s="27"/>
      <c r="E251" s="27"/>
      <c r="F251" s="27"/>
      <c r="G251" s="47"/>
      <c r="H251" s="557"/>
      <c r="I251" s="26"/>
      <c r="J251" s="63"/>
      <c r="K251" s="29"/>
      <c r="L251" s="47"/>
      <c r="M251" s="26"/>
      <c r="N251" s="26"/>
      <c r="O251" s="30"/>
      <c r="P251" s="27"/>
      <c r="Q251" s="26"/>
      <c r="R251" s="30"/>
      <c r="S251" s="31"/>
    </row>
    <row r="252" spans="4:19" s="4" customFormat="1" ht="19.7" customHeight="1">
      <c r="D252" s="27"/>
      <c r="E252" s="27"/>
      <c r="F252" s="27"/>
      <c r="G252" s="47"/>
      <c r="H252" s="557"/>
      <c r="I252" s="26"/>
      <c r="J252" s="63"/>
      <c r="K252" s="29"/>
      <c r="L252" s="47"/>
      <c r="M252" s="26"/>
      <c r="N252" s="26"/>
      <c r="O252" s="30"/>
      <c r="P252" s="27"/>
      <c r="Q252" s="26"/>
      <c r="R252" s="30"/>
      <c r="S252" s="31"/>
    </row>
    <row r="253" spans="4:19" s="4" customFormat="1" ht="19.7" customHeight="1">
      <c r="D253" s="27"/>
      <c r="E253" s="27"/>
      <c r="F253" s="27"/>
      <c r="G253" s="47"/>
      <c r="H253" s="557"/>
      <c r="I253" s="26"/>
      <c r="J253" s="63"/>
      <c r="K253" s="29"/>
      <c r="L253" s="47"/>
      <c r="M253" s="26"/>
      <c r="N253" s="26"/>
      <c r="O253" s="30"/>
      <c r="P253" s="27"/>
      <c r="Q253" s="26"/>
      <c r="R253" s="30"/>
      <c r="S253" s="31"/>
    </row>
    <row r="254" spans="4:19" s="4" customFormat="1" ht="19.7" customHeight="1">
      <c r="D254" s="27"/>
      <c r="E254" s="27"/>
      <c r="F254" s="27"/>
      <c r="G254" s="47"/>
      <c r="H254" s="557"/>
      <c r="I254" s="26"/>
      <c r="J254" s="63"/>
      <c r="K254" s="29"/>
      <c r="L254" s="47"/>
      <c r="M254" s="26"/>
      <c r="N254" s="26"/>
      <c r="O254" s="30"/>
      <c r="P254" s="27"/>
      <c r="Q254" s="26"/>
      <c r="R254" s="30"/>
      <c r="S254" s="31"/>
    </row>
    <row r="255" spans="4:19" s="4" customFormat="1" ht="19.7" customHeight="1">
      <c r="D255" s="27"/>
      <c r="E255" s="27"/>
      <c r="F255" s="27"/>
      <c r="G255" s="47"/>
      <c r="H255" s="557"/>
      <c r="I255" s="26"/>
      <c r="J255" s="63"/>
      <c r="K255" s="29"/>
      <c r="L255" s="47"/>
      <c r="M255" s="26"/>
      <c r="N255" s="26"/>
      <c r="O255" s="30"/>
      <c r="P255" s="27"/>
      <c r="Q255" s="26"/>
      <c r="R255" s="30"/>
      <c r="S255" s="31"/>
    </row>
    <row r="256" spans="4:19" s="4" customFormat="1" ht="19.7" customHeight="1">
      <c r="D256" s="27"/>
      <c r="E256" s="27"/>
      <c r="F256" s="27"/>
      <c r="G256" s="47"/>
      <c r="H256" s="557"/>
      <c r="I256" s="26"/>
      <c r="J256" s="63"/>
      <c r="K256" s="29"/>
      <c r="L256" s="47"/>
      <c r="M256" s="26"/>
      <c r="N256" s="26"/>
      <c r="O256" s="30"/>
      <c r="P256" s="27"/>
      <c r="Q256" s="26"/>
      <c r="R256" s="30"/>
      <c r="S256" s="31"/>
    </row>
    <row r="257" spans="4:19" s="4" customFormat="1" ht="19.7" customHeight="1">
      <c r="D257" s="27"/>
      <c r="E257" s="27"/>
      <c r="F257" s="27"/>
      <c r="G257" s="47"/>
      <c r="H257" s="557"/>
      <c r="I257" s="26"/>
      <c r="J257" s="63"/>
      <c r="K257" s="29"/>
      <c r="L257" s="47"/>
      <c r="M257" s="26"/>
      <c r="N257" s="26"/>
      <c r="O257" s="30"/>
      <c r="P257" s="27"/>
      <c r="Q257" s="26"/>
      <c r="R257" s="30"/>
      <c r="S257" s="31"/>
    </row>
    <row r="258" spans="4:19" s="4" customFormat="1" ht="19.7" customHeight="1">
      <c r="D258" s="27"/>
      <c r="E258" s="27"/>
      <c r="F258" s="27"/>
      <c r="G258" s="47"/>
      <c r="H258" s="557"/>
      <c r="I258" s="26"/>
      <c r="J258" s="63"/>
      <c r="K258" s="29"/>
      <c r="L258" s="47"/>
      <c r="M258" s="26"/>
      <c r="N258" s="26"/>
      <c r="O258" s="30"/>
      <c r="P258" s="27"/>
      <c r="Q258" s="26"/>
      <c r="R258" s="30"/>
      <c r="S258" s="31"/>
    </row>
    <row r="259" spans="4:19" s="4" customFormat="1" ht="19.7" customHeight="1">
      <c r="D259" s="27"/>
      <c r="E259" s="27"/>
      <c r="F259" s="27"/>
      <c r="G259" s="47"/>
      <c r="H259" s="557"/>
      <c r="I259" s="26"/>
      <c r="J259" s="63"/>
      <c r="K259" s="29"/>
      <c r="L259" s="47"/>
      <c r="M259" s="26"/>
      <c r="N259" s="26"/>
      <c r="O259" s="30"/>
      <c r="P259" s="27"/>
      <c r="Q259" s="26"/>
      <c r="R259" s="30"/>
      <c r="S259" s="31"/>
    </row>
    <row r="260" spans="4:19" s="4" customFormat="1" ht="19.7" customHeight="1">
      <c r="D260" s="27"/>
      <c r="E260" s="27"/>
      <c r="F260" s="27"/>
      <c r="G260" s="47"/>
      <c r="H260" s="557"/>
      <c r="I260" s="26"/>
      <c r="J260" s="63"/>
      <c r="K260" s="29"/>
      <c r="L260" s="47"/>
      <c r="M260" s="26"/>
      <c r="N260" s="26"/>
      <c r="O260" s="30"/>
      <c r="P260" s="27"/>
      <c r="Q260" s="26"/>
      <c r="R260" s="30"/>
      <c r="S260" s="31"/>
    </row>
    <row r="261" spans="4:19" s="4" customFormat="1" ht="19.7" customHeight="1">
      <c r="D261" s="27"/>
      <c r="E261" s="27"/>
      <c r="F261" s="27"/>
      <c r="G261" s="47"/>
      <c r="H261" s="557"/>
      <c r="I261" s="26"/>
      <c r="J261" s="63"/>
      <c r="K261" s="29"/>
      <c r="L261" s="47"/>
      <c r="M261" s="26"/>
      <c r="N261" s="26"/>
      <c r="O261" s="30"/>
      <c r="P261" s="27"/>
      <c r="Q261" s="26"/>
      <c r="R261" s="30"/>
      <c r="S261" s="31"/>
    </row>
    <row r="262" spans="4:19" s="4" customFormat="1" ht="19.7" customHeight="1">
      <c r="D262" s="27"/>
      <c r="E262" s="27"/>
      <c r="F262" s="27"/>
      <c r="G262" s="47"/>
      <c r="H262" s="557"/>
      <c r="I262" s="26"/>
      <c r="J262" s="63"/>
      <c r="K262" s="29"/>
      <c r="L262" s="47"/>
      <c r="M262" s="26"/>
      <c r="N262" s="26"/>
      <c r="O262" s="30"/>
      <c r="P262" s="27"/>
      <c r="Q262" s="26"/>
      <c r="R262" s="30"/>
      <c r="S262" s="31"/>
    </row>
    <row r="263" spans="4:19" s="4" customFormat="1" ht="19.7" customHeight="1">
      <c r="D263" s="27"/>
      <c r="E263" s="27"/>
      <c r="F263" s="27"/>
      <c r="G263" s="47"/>
      <c r="H263" s="557"/>
      <c r="I263" s="26"/>
      <c r="J263" s="63"/>
      <c r="K263" s="29"/>
      <c r="L263" s="47"/>
      <c r="M263" s="26"/>
      <c r="N263" s="26"/>
      <c r="O263" s="30"/>
      <c r="P263" s="27"/>
      <c r="Q263" s="26"/>
      <c r="R263" s="30"/>
      <c r="S263" s="31"/>
    </row>
    <row r="264" spans="4:19" s="4" customFormat="1" ht="19.7" customHeight="1">
      <c r="D264" s="27"/>
      <c r="E264" s="27"/>
      <c r="F264" s="27"/>
      <c r="G264" s="47"/>
      <c r="H264" s="557"/>
      <c r="I264" s="26"/>
      <c r="J264" s="63"/>
      <c r="K264" s="29"/>
      <c r="L264" s="47"/>
      <c r="M264" s="26"/>
      <c r="N264" s="26"/>
      <c r="O264" s="30"/>
      <c r="P264" s="27"/>
      <c r="Q264" s="26"/>
      <c r="R264" s="30"/>
      <c r="S264" s="31"/>
    </row>
    <row r="265" spans="4:19" s="4" customFormat="1" ht="19.7" customHeight="1">
      <c r="D265" s="27"/>
      <c r="E265" s="27"/>
      <c r="F265" s="27"/>
      <c r="G265" s="47"/>
      <c r="H265" s="557"/>
      <c r="I265" s="26"/>
      <c r="J265" s="63"/>
      <c r="K265" s="29"/>
      <c r="L265" s="47"/>
      <c r="M265" s="26"/>
      <c r="N265" s="26"/>
      <c r="O265" s="30"/>
      <c r="P265" s="27"/>
      <c r="Q265" s="26"/>
      <c r="R265" s="30"/>
      <c r="S265" s="31"/>
    </row>
    <row r="266" spans="4:19" s="4" customFormat="1" ht="19.7" customHeight="1">
      <c r="D266" s="27"/>
      <c r="E266" s="27"/>
      <c r="F266" s="27"/>
      <c r="G266" s="47"/>
      <c r="H266" s="557"/>
      <c r="I266" s="26"/>
      <c r="J266" s="63"/>
      <c r="K266" s="29"/>
      <c r="L266" s="47"/>
      <c r="M266" s="26"/>
      <c r="N266" s="26"/>
      <c r="O266" s="30"/>
      <c r="P266" s="27"/>
      <c r="Q266" s="26"/>
      <c r="R266" s="30"/>
      <c r="S266" s="31"/>
    </row>
    <row r="267" spans="4:19" s="4" customFormat="1" ht="19.7" customHeight="1">
      <c r="D267" s="27"/>
      <c r="E267" s="27"/>
      <c r="F267" s="27"/>
      <c r="G267" s="47"/>
      <c r="H267" s="557"/>
      <c r="I267" s="26"/>
      <c r="J267" s="63"/>
      <c r="K267" s="29"/>
      <c r="L267" s="47"/>
      <c r="M267" s="26"/>
      <c r="N267" s="26"/>
      <c r="O267" s="30"/>
      <c r="P267" s="27"/>
      <c r="Q267" s="26"/>
      <c r="R267" s="30"/>
      <c r="S267" s="31"/>
    </row>
    <row r="268" spans="4:19" s="4" customFormat="1" ht="19.7" customHeight="1">
      <c r="D268" s="27"/>
      <c r="E268" s="27"/>
      <c r="F268" s="27"/>
      <c r="G268" s="47"/>
      <c r="H268" s="557"/>
      <c r="I268" s="26"/>
      <c r="J268" s="63"/>
      <c r="K268" s="29"/>
      <c r="L268" s="47"/>
      <c r="M268" s="26"/>
      <c r="N268" s="26"/>
      <c r="O268" s="30"/>
      <c r="P268" s="27"/>
      <c r="Q268" s="26"/>
      <c r="R268" s="30"/>
      <c r="S268" s="31"/>
    </row>
    <row r="269" spans="4:19" s="4" customFormat="1" ht="19.7" customHeight="1">
      <c r="D269" s="27"/>
      <c r="E269" s="27"/>
      <c r="F269" s="27"/>
      <c r="G269" s="47"/>
      <c r="H269" s="557"/>
      <c r="I269" s="26"/>
      <c r="J269" s="63"/>
      <c r="K269" s="29"/>
      <c r="L269" s="47"/>
      <c r="M269" s="26"/>
      <c r="N269" s="26"/>
      <c r="O269" s="30"/>
      <c r="P269" s="27"/>
      <c r="Q269" s="26"/>
      <c r="R269" s="30"/>
      <c r="S269" s="31"/>
    </row>
    <row r="270" spans="4:19" s="4" customFormat="1" ht="19.7" customHeight="1">
      <c r="D270" s="27"/>
      <c r="E270" s="27"/>
      <c r="F270" s="27"/>
      <c r="G270" s="47"/>
      <c r="H270" s="557"/>
      <c r="I270" s="26"/>
      <c r="J270" s="63"/>
      <c r="K270" s="29"/>
      <c r="L270" s="47"/>
      <c r="M270" s="26"/>
      <c r="N270" s="26"/>
      <c r="O270" s="30"/>
      <c r="P270" s="27"/>
      <c r="Q270" s="26"/>
      <c r="R270" s="30"/>
      <c r="S270" s="31"/>
    </row>
    <row r="271" spans="4:19" s="4" customFormat="1" ht="19.7" customHeight="1">
      <c r="D271" s="27"/>
      <c r="E271" s="27"/>
      <c r="F271" s="27"/>
      <c r="G271" s="47"/>
      <c r="H271" s="557"/>
      <c r="I271" s="26"/>
      <c r="J271" s="63"/>
      <c r="K271" s="29"/>
      <c r="L271" s="47"/>
      <c r="M271" s="26"/>
      <c r="N271" s="26"/>
      <c r="O271" s="30"/>
      <c r="P271" s="27"/>
      <c r="Q271" s="26"/>
      <c r="R271" s="30"/>
      <c r="S271" s="31"/>
    </row>
    <row r="272" spans="4:19" s="4" customFormat="1" ht="19.7" customHeight="1">
      <c r="D272" s="27"/>
      <c r="E272" s="27"/>
      <c r="F272" s="27"/>
      <c r="G272" s="47"/>
      <c r="H272" s="557"/>
      <c r="I272" s="26"/>
      <c r="J272" s="63"/>
      <c r="K272" s="29"/>
      <c r="L272" s="47"/>
      <c r="M272" s="26"/>
      <c r="N272" s="26"/>
      <c r="O272" s="30"/>
      <c r="P272" s="27"/>
      <c r="Q272" s="26"/>
      <c r="R272" s="30"/>
      <c r="S272" s="31"/>
    </row>
    <row r="273" spans="4:19" s="4" customFormat="1" ht="19.7" customHeight="1">
      <c r="D273" s="27"/>
      <c r="E273" s="27"/>
      <c r="F273" s="27"/>
      <c r="G273" s="47"/>
      <c r="H273" s="557"/>
      <c r="I273" s="26"/>
      <c r="J273" s="63"/>
      <c r="K273" s="29"/>
      <c r="L273" s="47"/>
      <c r="M273" s="26"/>
      <c r="N273" s="26"/>
      <c r="O273" s="30"/>
      <c r="P273" s="27"/>
      <c r="Q273" s="26"/>
      <c r="R273" s="30"/>
      <c r="S273" s="31"/>
    </row>
    <row r="274" spans="4:19" s="4" customFormat="1" ht="19.7" customHeight="1">
      <c r="D274" s="27"/>
      <c r="E274" s="27"/>
      <c r="F274" s="27"/>
      <c r="G274" s="47"/>
      <c r="H274" s="557"/>
      <c r="I274" s="26"/>
      <c r="J274" s="63"/>
      <c r="K274" s="29"/>
      <c r="L274" s="47"/>
      <c r="M274" s="26"/>
      <c r="N274" s="26"/>
      <c r="O274" s="30"/>
      <c r="P274" s="27"/>
      <c r="Q274" s="26"/>
      <c r="R274" s="30"/>
      <c r="S274" s="31"/>
    </row>
    <row r="275" spans="4:19" s="4" customFormat="1" ht="19.7" customHeight="1">
      <c r="D275" s="27"/>
      <c r="E275" s="27"/>
      <c r="F275" s="27"/>
      <c r="G275" s="47"/>
      <c r="H275" s="557"/>
      <c r="I275" s="26"/>
      <c r="J275" s="63"/>
      <c r="K275" s="29"/>
      <c r="L275" s="47"/>
      <c r="M275" s="26"/>
      <c r="N275" s="26"/>
      <c r="O275" s="30"/>
      <c r="P275" s="27"/>
      <c r="Q275" s="26"/>
      <c r="R275" s="30"/>
      <c r="S275" s="31"/>
    </row>
    <row r="276" spans="4:19" s="4" customFormat="1" ht="19.7" customHeight="1">
      <c r="D276" s="27"/>
      <c r="E276" s="27"/>
      <c r="F276" s="27"/>
      <c r="G276" s="47"/>
      <c r="H276" s="557"/>
      <c r="I276" s="26"/>
      <c r="J276" s="63"/>
      <c r="K276" s="29"/>
      <c r="L276" s="47"/>
      <c r="M276" s="26"/>
      <c r="N276" s="26"/>
      <c r="O276" s="30"/>
      <c r="P276" s="27"/>
      <c r="Q276" s="26"/>
      <c r="R276" s="30"/>
      <c r="S276" s="31"/>
    </row>
    <row r="277" spans="4:19" s="4" customFormat="1" ht="19.7" customHeight="1">
      <c r="D277" s="27"/>
      <c r="E277" s="27"/>
      <c r="F277" s="27"/>
      <c r="G277" s="47"/>
      <c r="H277" s="557"/>
      <c r="I277" s="26"/>
      <c r="J277" s="63"/>
      <c r="K277" s="29"/>
      <c r="L277" s="47"/>
      <c r="M277" s="26"/>
      <c r="N277" s="26"/>
      <c r="O277" s="30"/>
      <c r="P277" s="27"/>
      <c r="Q277" s="26"/>
      <c r="R277" s="30"/>
      <c r="S277" s="31"/>
    </row>
    <row r="278" spans="4:19" s="4" customFormat="1" ht="19.7" customHeight="1">
      <c r="D278" s="27"/>
      <c r="E278" s="27"/>
      <c r="F278" s="27"/>
      <c r="G278" s="47"/>
      <c r="H278" s="557"/>
      <c r="I278" s="26"/>
      <c r="J278" s="63"/>
      <c r="K278" s="29"/>
      <c r="L278" s="47"/>
      <c r="M278" s="26"/>
      <c r="N278" s="26"/>
      <c r="O278" s="30"/>
      <c r="P278" s="27"/>
      <c r="Q278" s="26"/>
      <c r="R278" s="30"/>
      <c r="S278" s="31"/>
    </row>
    <row r="279" spans="4:19" s="4" customFormat="1" ht="19.7" customHeight="1">
      <c r="D279" s="27"/>
      <c r="E279" s="27"/>
      <c r="F279" s="27"/>
      <c r="G279" s="47"/>
      <c r="H279" s="557"/>
      <c r="I279" s="26"/>
      <c r="J279" s="63"/>
      <c r="K279" s="29"/>
      <c r="L279" s="47"/>
      <c r="M279" s="26"/>
      <c r="N279" s="26"/>
      <c r="O279" s="30"/>
      <c r="P279" s="27"/>
      <c r="Q279" s="26"/>
      <c r="R279" s="30"/>
      <c r="S279" s="31"/>
    </row>
    <row r="280" spans="4:19" s="4" customFormat="1" ht="19.7" customHeight="1">
      <c r="D280" s="27"/>
      <c r="E280" s="27"/>
      <c r="F280" s="27"/>
      <c r="G280" s="47"/>
      <c r="H280" s="557"/>
      <c r="I280" s="26"/>
      <c r="J280" s="63"/>
      <c r="K280" s="29"/>
      <c r="L280" s="47"/>
      <c r="M280" s="26"/>
      <c r="N280" s="26"/>
      <c r="O280" s="30"/>
      <c r="P280" s="27"/>
      <c r="Q280" s="26"/>
      <c r="R280" s="30"/>
      <c r="S280" s="31"/>
    </row>
    <row r="281" spans="4:19" s="4" customFormat="1" ht="19.7" customHeight="1">
      <c r="D281" s="27"/>
      <c r="E281" s="27"/>
      <c r="F281" s="27"/>
      <c r="G281" s="47"/>
      <c r="H281" s="557"/>
      <c r="I281" s="26"/>
      <c r="J281" s="63"/>
      <c r="K281" s="29"/>
      <c r="L281" s="47"/>
      <c r="M281" s="26"/>
      <c r="N281" s="26"/>
      <c r="O281" s="30"/>
      <c r="P281" s="27"/>
      <c r="Q281" s="26"/>
      <c r="R281" s="30"/>
      <c r="S281" s="31"/>
    </row>
    <row r="282" spans="4:19" s="4" customFormat="1" ht="19.7" customHeight="1">
      <c r="D282" s="27"/>
      <c r="E282" s="27"/>
      <c r="F282" s="27"/>
      <c r="G282" s="47"/>
      <c r="H282" s="557"/>
      <c r="I282" s="26"/>
      <c r="J282" s="63"/>
      <c r="K282" s="29"/>
      <c r="L282" s="47"/>
      <c r="M282" s="26"/>
      <c r="N282" s="26"/>
      <c r="O282" s="30"/>
      <c r="P282" s="27"/>
      <c r="Q282" s="26"/>
      <c r="R282" s="30"/>
      <c r="S282" s="31"/>
    </row>
    <row r="283" spans="4:19" s="4" customFormat="1" ht="19.7" customHeight="1">
      <c r="D283" s="27"/>
      <c r="E283" s="27"/>
      <c r="F283" s="27"/>
      <c r="G283" s="47"/>
      <c r="H283" s="557"/>
      <c r="I283" s="26"/>
      <c r="J283" s="63"/>
      <c r="K283" s="29"/>
      <c r="L283" s="47"/>
      <c r="M283" s="26"/>
      <c r="N283" s="26"/>
      <c r="O283" s="30"/>
      <c r="P283" s="27"/>
      <c r="Q283" s="26"/>
      <c r="R283" s="30"/>
      <c r="S283" s="31"/>
    </row>
    <row r="284" spans="4:19" s="4" customFormat="1" ht="19.7" customHeight="1">
      <c r="D284" s="27"/>
      <c r="E284" s="27"/>
      <c r="F284" s="27"/>
      <c r="G284" s="47"/>
      <c r="H284" s="557"/>
      <c r="I284" s="26"/>
      <c r="J284" s="63"/>
      <c r="K284" s="29"/>
      <c r="L284" s="47"/>
      <c r="M284" s="26"/>
      <c r="N284" s="26"/>
      <c r="O284" s="30"/>
      <c r="P284" s="27"/>
      <c r="Q284" s="26"/>
      <c r="R284" s="30"/>
      <c r="S284" s="31"/>
    </row>
    <row r="285" spans="4:19" s="4" customFormat="1" ht="19.7" customHeight="1">
      <c r="D285" s="27"/>
      <c r="E285" s="27"/>
      <c r="F285" s="27"/>
      <c r="G285" s="47"/>
      <c r="H285" s="557"/>
      <c r="I285" s="26"/>
      <c r="J285" s="63"/>
      <c r="K285" s="29"/>
      <c r="L285" s="47"/>
      <c r="M285" s="26"/>
      <c r="N285" s="26"/>
      <c r="O285" s="30"/>
      <c r="P285" s="27"/>
      <c r="Q285" s="26"/>
      <c r="R285" s="30"/>
      <c r="S285" s="31"/>
    </row>
    <row r="286" spans="4:19" s="4" customFormat="1" ht="19.7" customHeight="1">
      <c r="D286" s="27"/>
      <c r="E286" s="27"/>
      <c r="F286" s="27"/>
      <c r="G286" s="47"/>
      <c r="H286" s="557"/>
      <c r="I286" s="26"/>
      <c r="J286" s="63"/>
      <c r="K286" s="29"/>
      <c r="L286" s="47"/>
      <c r="M286" s="26"/>
      <c r="N286" s="26"/>
      <c r="O286" s="30"/>
      <c r="P286" s="27"/>
      <c r="Q286" s="26"/>
      <c r="R286" s="30"/>
      <c r="S286" s="31"/>
    </row>
    <row r="287" spans="4:19" s="4" customFormat="1" ht="19.7" customHeight="1">
      <c r="D287" s="27"/>
      <c r="E287" s="27"/>
      <c r="F287" s="27"/>
      <c r="G287" s="47"/>
      <c r="H287" s="557"/>
      <c r="I287" s="26"/>
      <c r="J287" s="63"/>
      <c r="K287" s="29"/>
      <c r="L287" s="47"/>
      <c r="M287" s="26"/>
      <c r="N287" s="26"/>
      <c r="O287" s="30"/>
      <c r="P287" s="27"/>
      <c r="Q287" s="26"/>
      <c r="R287" s="30"/>
      <c r="S287" s="31"/>
    </row>
    <row r="288" spans="4:19" s="4" customFormat="1" ht="19.7" customHeight="1">
      <c r="D288" s="27"/>
      <c r="E288" s="27"/>
      <c r="F288" s="27"/>
      <c r="G288" s="47"/>
      <c r="H288" s="557"/>
      <c r="I288" s="26"/>
      <c r="J288" s="63"/>
      <c r="K288" s="29"/>
      <c r="L288" s="47"/>
      <c r="M288" s="26"/>
      <c r="N288" s="26"/>
      <c r="O288" s="30"/>
      <c r="P288" s="27"/>
      <c r="Q288" s="26"/>
      <c r="R288" s="30"/>
      <c r="S288" s="31"/>
    </row>
    <row r="289" spans="4:19" s="4" customFormat="1" ht="19.7" customHeight="1">
      <c r="D289" s="27"/>
      <c r="E289" s="27"/>
      <c r="F289" s="27"/>
      <c r="G289" s="47"/>
      <c r="H289" s="557"/>
      <c r="I289" s="26"/>
      <c r="J289" s="63"/>
      <c r="K289" s="29"/>
      <c r="L289" s="47"/>
      <c r="M289" s="26"/>
      <c r="N289" s="26"/>
      <c r="O289" s="30"/>
      <c r="P289" s="27"/>
      <c r="Q289" s="26"/>
      <c r="R289" s="30"/>
      <c r="S289" s="31"/>
    </row>
    <row r="290" spans="4:19" s="4" customFormat="1" ht="19.7" customHeight="1">
      <c r="D290" s="27"/>
      <c r="E290" s="27"/>
      <c r="F290" s="27"/>
      <c r="G290" s="47"/>
      <c r="H290" s="557"/>
      <c r="I290" s="26"/>
      <c r="J290" s="63"/>
      <c r="K290" s="29"/>
      <c r="L290" s="47"/>
      <c r="M290" s="26"/>
      <c r="N290" s="26"/>
      <c r="O290" s="30"/>
      <c r="P290" s="27"/>
      <c r="Q290" s="26"/>
      <c r="R290" s="30"/>
      <c r="S290" s="31"/>
    </row>
    <row r="291" spans="4:19" s="4" customFormat="1" ht="19.7" customHeight="1">
      <c r="D291" s="27"/>
      <c r="E291" s="27"/>
      <c r="F291" s="27"/>
      <c r="G291" s="47"/>
      <c r="H291" s="557"/>
      <c r="I291" s="26"/>
      <c r="J291" s="63"/>
      <c r="K291" s="29"/>
      <c r="L291" s="47"/>
      <c r="M291" s="26"/>
      <c r="N291" s="26"/>
      <c r="O291" s="30"/>
      <c r="P291" s="27"/>
      <c r="Q291" s="26"/>
      <c r="R291" s="30"/>
      <c r="S291" s="31"/>
    </row>
    <row r="292" spans="4:19" s="4" customFormat="1" ht="19.7" customHeight="1">
      <c r="D292" s="27"/>
      <c r="E292" s="27"/>
      <c r="F292" s="27"/>
      <c r="G292" s="47"/>
      <c r="H292" s="557"/>
      <c r="I292" s="26"/>
      <c r="J292" s="63"/>
      <c r="K292" s="29"/>
      <c r="L292" s="47"/>
      <c r="M292" s="26"/>
      <c r="N292" s="26"/>
      <c r="O292" s="30"/>
      <c r="P292" s="27"/>
      <c r="Q292" s="26"/>
      <c r="R292" s="30"/>
      <c r="S292" s="31"/>
    </row>
    <row r="293" spans="4:19" s="4" customFormat="1" ht="19.7" customHeight="1">
      <c r="D293" s="27"/>
      <c r="E293" s="27"/>
      <c r="F293" s="27"/>
      <c r="G293" s="47"/>
      <c r="H293" s="557"/>
      <c r="I293" s="26"/>
      <c r="J293" s="63"/>
      <c r="K293" s="29"/>
      <c r="L293" s="47"/>
      <c r="M293" s="26"/>
      <c r="N293" s="26"/>
      <c r="O293" s="30"/>
      <c r="P293" s="27"/>
      <c r="Q293" s="26"/>
      <c r="R293" s="30"/>
      <c r="S293" s="31"/>
    </row>
    <row r="294" spans="4:19" s="4" customFormat="1" ht="19.7" customHeight="1">
      <c r="D294" s="27"/>
      <c r="E294" s="27"/>
      <c r="F294" s="27"/>
      <c r="G294" s="47"/>
      <c r="H294" s="557"/>
      <c r="I294" s="26"/>
      <c r="J294" s="63"/>
      <c r="K294" s="29"/>
      <c r="L294" s="47"/>
      <c r="M294" s="26"/>
      <c r="N294" s="26"/>
      <c r="O294" s="30"/>
      <c r="P294" s="27"/>
      <c r="Q294" s="26"/>
      <c r="R294" s="30"/>
      <c r="S294" s="31"/>
    </row>
    <row r="295" spans="4:19" s="4" customFormat="1" ht="19.7" customHeight="1">
      <c r="D295" s="27"/>
      <c r="E295" s="27"/>
      <c r="F295" s="27"/>
      <c r="G295" s="47"/>
      <c r="H295" s="557"/>
      <c r="I295" s="26"/>
      <c r="J295" s="63"/>
      <c r="K295" s="29"/>
      <c r="L295" s="47"/>
      <c r="M295" s="26"/>
      <c r="N295" s="26"/>
      <c r="O295" s="30"/>
      <c r="P295" s="27"/>
      <c r="Q295" s="26"/>
      <c r="R295" s="30"/>
      <c r="S295" s="31"/>
    </row>
    <row r="296" spans="4:19" s="4" customFormat="1" ht="19.7" customHeight="1">
      <c r="D296" s="27"/>
      <c r="E296" s="27"/>
      <c r="F296" s="27"/>
      <c r="G296" s="47"/>
      <c r="H296" s="557"/>
      <c r="I296" s="26"/>
      <c r="J296" s="63"/>
      <c r="K296" s="29"/>
      <c r="L296" s="47"/>
      <c r="M296" s="26"/>
      <c r="N296" s="26"/>
      <c r="O296" s="30"/>
      <c r="P296" s="27"/>
      <c r="Q296" s="26"/>
      <c r="R296" s="30"/>
      <c r="S296" s="31"/>
    </row>
    <row r="297" spans="4:19" s="4" customFormat="1" ht="19.7" customHeight="1">
      <c r="D297" s="27"/>
      <c r="E297" s="27"/>
      <c r="F297" s="27"/>
      <c r="G297" s="47"/>
      <c r="H297" s="557"/>
      <c r="I297" s="26"/>
      <c r="J297" s="63"/>
      <c r="K297" s="29"/>
      <c r="L297" s="47"/>
      <c r="M297" s="26"/>
      <c r="N297" s="26"/>
      <c r="O297" s="30"/>
      <c r="P297" s="27"/>
      <c r="Q297" s="26"/>
      <c r="R297" s="30"/>
      <c r="S297" s="31"/>
    </row>
    <row r="298" spans="4:19" s="4" customFormat="1" ht="19.7" customHeight="1">
      <c r="D298" s="27"/>
      <c r="E298" s="27"/>
      <c r="F298" s="27"/>
      <c r="G298" s="47"/>
      <c r="H298" s="557"/>
      <c r="I298" s="26"/>
      <c r="J298" s="63"/>
      <c r="K298" s="29"/>
      <c r="L298" s="47"/>
      <c r="M298" s="26"/>
      <c r="N298" s="26"/>
      <c r="O298" s="30"/>
      <c r="P298" s="27"/>
      <c r="Q298" s="26"/>
      <c r="R298" s="30"/>
      <c r="S298" s="31"/>
    </row>
    <row r="299" spans="4:19" s="4" customFormat="1" ht="19.7" customHeight="1">
      <c r="D299" s="27"/>
      <c r="E299" s="27"/>
      <c r="F299" s="27"/>
      <c r="G299" s="47"/>
      <c r="H299" s="557"/>
      <c r="I299" s="26"/>
      <c r="J299" s="63"/>
      <c r="K299" s="29"/>
      <c r="L299" s="47"/>
      <c r="M299" s="26"/>
      <c r="N299" s="26"/>
      <c r="O299" s="30"/>
      <c r="P299" s="27"/>
      <c r="Q299" s="26"/>
      <c r="R299" s="30"/>
      <c r="S299" s="31"/>
    </row>
    <row r="300" spans="4:19" s="4" customFormat="1" ht="19.7" customHeight="1">
      <c r="D300" s="27"/>
      <c r="E300" s="27"/>
      <c r="F300" s="27"/>
      <c r="G300" s="47"/>
      <c r="H300" s="557"/>
      <c r="I300" s="26"/>
      <c r="J300" s="63"/>
      <c r="K300" s="29"/>
      <c r="L300" s="47"/>
      <c r="M300" s="26"/>
      <c r="N300" s="26"/>
      <c r="O300" s="30"/>
      <c r="P300" s="27"/>
      <c r="Q300" s="26"/>
      <c r="R300" s="30"/>
      <c r="S300" s="31"/>
    </row>
    <row r="301" spans="4:19" s="4" customFormat="1" ht="19.7" customHeight="1">
      <c r="D301" s="27"/>
      <c r="E301" s="27"/>
      <c r="F301" s="27"/>
      <c r="G301" s="47"/>
      <c r="H301" s="557"/>
      <c r="I301" s="26"/>
      <c r="J301" s="63"/>
      <c r="K301" s="29"/>
      <c r="L301" s="47"/>
      <c r="M301" s="26"/>
      <c r="N301" s="26"/>
      <c r="O301" s="30"/>
      <c r="P301" s="27"/>
      <c r="Q301" s="26"/>
      <c r="R301" s="30"/>
      <c r="S301" s="31"/>
    </row>
    <row r="302" spans="4:19" s="4" customFormat="1" ht="19.7" customHeight="1">
      <c r="D302" s="27"/>
      <c r="E302" s="27"/>
      <c r="F302" s="27"/>
      <c r="G302" s="47"/>
      <c r="H302" s="557"/>
      <c r="I302" s="26"/>
      <c r="J302" s="63"/>
      <c r="K302" s="29"/>
      <c r="L302" s="47"/>
      <c r="M302" s="26"/>
      <c r="N302" s="26"/>
      <c r="O302" s="30"/>
      <c r="P302" s="27"/>
      <c r="Q302" s="26"/>
      <c r="R302" s="30"/>
      <c r="S302" s="31"/>
    </row>
    <row r="303" spans="4:19" s="4" customFormat="1" ht="19.7" customHeight="1">
      <c r="D303" s="27"/>
      <c r="E303" s="27"/>
      <c r="F303" s="27"/>
      <c r="G303" s="47"/>
      <c r="H303" s="557"/>
      <c r="I303" s="26"/>
      <c r="J303" s="63"/>
      <c r="K303" s="29"/>
      <c r="L303" s="47"/>
      <c r="M303" s="26"/>
      <c r="N303" s="26"/>
      <c r="O303" s="30"/>
      <c r="P303" s="27"/>
      <c r="Q303" s="26"/>
      <c r="R303" s="30"/>
      <c r="S303" s="31"/>
    </row>
    <row r="304" spans="4:19" s="4" customFormat="1" ht="19.7" customHeight="1">
      <c r="D304" s="27"/>
      <c r="E304" s="27"/>
      <c r="F304" s="27"/>
      <c r="G304" s="47"/>
      <c r="H304" s="557"/>
      <c r="I304" s="26"/>
      <c r="J304" s="63"/>
      <c r="K304" s="29"/>
      <c r="L304" s="47"/>
      <c r="M304" s="26"/>
      <c r="N304" s="26"/>
      <c r="O304" s="30"/>
      <c r="P304" s="27"/>
      <c r="Q304" s="26"/>
      <c r="R304" s="30"/>
      <c r="S304" s="31"/>
    </row>
    <row r="305" spans="4:19" s="4" customFormat="1" ht="19.7" customHeight="1">
      <c r="D305" s="27"/>
      <c r="E305" s="27"/>
      <c r="F305" s="27"/>
      <c r="G305" s="47"/>
      <c r="H305" s="557"/>
      <c r="I305" s="26"/>
      <c r="J305" s="63"/>
      <c r="K305" s="29"/>
      <c r="L305" s="47"/>
      <c r="M305" s="26"/>
      <c r="N305" s="26"/>
      <c r="O305" s="30"/>
      <c r="P305" s="27"/>
      <c r="Q305" s="26"/>
      <c r="R305" s="30"/>
      <c r="S305" s="31"/>
    </row>
    <row r="306" spans="4:19" s="4" customFormat="1" ht="19.7" customHeight="1">
      <c r="D306" s="27"/>
      <c r="E306" s="27"/>
      <c r="F306" s="27"/>
      <c r="G306" s="47"/>
      <c r="H306" s="557"/>
      <c r="I306" s="26"/>
      <c r="J306" s="63"/>
      <c r="K306" s="29"/>
      <c r="L306" s="47"/>
      <c r="M306" s="26"/>
      <c r="N306" s="26"/>
      <c r="O306" s="30"/>
      <c r="P306" s="27"/>
      <c r="Q306" s="26"/>
      <c r="R306" s="30"/>
      <c r="S306" s="31"/>
    </row>
    <row r="307" spans="4:19" s="4" customFormat="1" ht="19.7" customHeight="1">
      <c r="D307" s="27"/>
      <c r="E307" s="27"/>
      <c r="F307" s="27"/>
      <c r="G307" s="47"/>
      <c r="H307" s="557"/>
      <c r="I307" s="26"/>
      <c r="J307" s="63"/>
      <c r="K307" s="29"/>
      <c r="L307" s="47"/>
      <c r="M307" s="26"/>
      <c r="N307" s="26"/>
      <c r="O307" s="30"/>
      <c r="P307" s="27"/>
      <c r="Q307" s="26"/>
      <c r="R307" s="30"/>
      <c r="S307" s="31"/>
    </row>
    <row r="308" spans="4:19" s="4" customFormat="1" ht="19.7" customHeight="1">
      <c r="D308" s="27"/>
      <c r="E308" s="27"/>
      <c r="F308" s="27"/>
      <c r="G308" s="47"/>
      <c r="H308" s="557"/>
      <c r="I308" s="26"/>
      <c r="J308" s="63"/>
      <c r="K308" s="29"/>
      <c r="L308" s="47"/>
      <c r="M308" s="26"/>
      <c r="N308" s="26"/>
      <c r="O308" s="30"/>
      <c r="P308" s="27"/>
      <c r="Q308" s="26"/>
      <c r="R308" s="30"/>
      <c r="S308" s="31"/>
    </row>
    <row r="309" spans="4:19" s="4" customFormat="1" ht="19.7" customHeight="1">
      <c r="D309" s="27"/>
      <c r="E309" s="27"/>
      <c r="F309" s="27"/>
      <c r="G309" s="47"/>
      <c r="H309" s="557"/>
      <c r="I309" s="26"/>
      <c r="J309" s="63"/>
      <c r="K309" s="29"/>
      <c r="L309" s="47"/>
      <c r="M309" s="26"/>
      <c r="N309" s="26"/>
      <c r="O309" s="30"/>
      <c r="P309" s="27"/>
      <c r="Q309" s="26"/>
      <c r="R309" s="30"/>
      <c r="S309" s="31"/>
    </row>
    <row r="310" spans="4:19" s="4" customFormat="1" ht="19.7" customHeight="1">
      <c r="D310" s="27"/>
      <c r="E310" s="27"/>
      <c r="F310" s="27"/>
      <c r="G310" s="47"/>
      <c r="H310" s="557"/>
      <c r="I310" s="26"/>
      <c r="J310" s="63"/>
      <c r="K310" s="29"/>
      <c r="L310" s="47"/>
      <c r="M310" s="26"/>
      <c r="N310" s="26"/>
      <c r="O310" s="30"/>
      <c r="P310" s="27"/>
      <c r="Q310" s="26"/>
      <c r="R310" s="30"/>
      <c r="S310" s="31"/>
    </row>
    <row r="311" spans="4:19" s="4" customFormat="1" ht="19.7" customHeight="1">
      <c r="D311" s="27"/>
      <c r="E311" s="27"/>
      <c r="F311" s="27"/>
      <c r="G311" s="47"/>
      <c r="H311" s="557"/>
      <c r="I311" s="26"/>
      <c r="J311" s="63"/>
      <c r="K311" s="29"/>
      <c r="L311" s="47"/>
      <c r="M311" s="26"/>
      <c r="N311" s="26"/>
      <c r="O311" s="30"/>
      <c r="P311" s="27"/>
      <c r="Q311" s="26"/>
      <c r="R311" s="30"/>
      <c r="S311" s="31"/>
    </row>
    <row r="312" spans="4:19" s="4" customFormat="1" ht="19.7" customHeight="1">
      <c r="D312" s="27"/>
      <c r="E312" s="27"/>
      <c r="F312" s="27"/>
      <c r="G312" s="47"/>
      <c r="H312" s="557"/>
      <c r="I312" s="26"/>
      <c r="J312" s="63"/>
      <c r="K312" s="29"/>
      <c r="L312" s="47"/>
      <c r="M312" s="26"/>
      <c r="N312" s="26"/>
      <c r="O312" s="30"/>
      <c r="P312" s="27"/>
      <c r="Q312" s="26"/>
      <c r="R312" s="30"/>
      <c r="S312" s="31"/>
    </row>
    <row r="313" spans="4:19" s="4" customFormat="1" ht="19.7" customHeight="1">
      <c r="D313" s="27"/>
      <c r="E313" s="27"/>
      <c r="F313" s="27"/>
      <c r="G313" s="47"/>
      <c r="H313" s="557"/>
      <c r="I313" s="26"/>
      <c r="J313" s="63"/>
      <c r="K313" s="29"/>
      <c r="L313" s="47"/>
      <c r="M313" s="26"/>
      <c r="N313" s="26"/>
      <c r="O313" s="30"/>
      <c r="P313" s="27"/>
      <c r="Q313" s="26"/>
      <c r="R313" s="30"/>
      <c r="S313" s="31"/>
    </row>
    <row r="314" spans="4:19" s="4" customFormat="1" ht="19.7" customHeight="1">
      <c r="D314" s="27"/>
      <c r="E314" s="27"/>
      <c r="F314" s="27"/>
      <c r="G314" s="47"/>
      <c r="H314" s="557"/>
      <c r="I314" s="26"/>
      <c r="J314" s="63"/>
      <c r="K314" s="29"/>
      <c r="L314" s="47"/>
      <c r="M314" s="26"/>
      <c r="N314" s="26"/>
      <c r="O314" s="30"/>
      <c r="P314" s="27"/>
      <c r="Q314" s="26"/>
      <c r="R314" s="30"/>
      <c r="S314" s="31"/>
    </row>
    <row r="315" spans="4:19" s="4" customFormat="1" ht="19.7" customHeight="1">
      <c r="D315" s="27"/>
      <c r="E315" s="27"/>
      <c r="F315" s="27"/>
      <c r="G315" s="47"/>
      <c r="H315" s="557"/>
      <c r="I315" s="26"/>
      <c r="J315" s="63"/>
      <c r="K315" s="29"/>
      <c r="L315" s="47"/>
      <c r="M315" s="26"/>
      <c r="N315" s="26"/>
      <c r="O315" s="30"/>
      <c r="P315" s="27"/>
      <c r="Q315" s="26"/>
      <c r="R315" s="30"/>
      <c r="S315" s="31"/>
    </row>
    <row r="316" spans="4:19" s="4" customFormat="1" ht="19.7" customHeight="1">
      <c r="D316" s="27"/>
      <c r="E316" s="27"/>
      <c r="F316" s="27"/>
      <c r="G316" s="47"/>
      <c r="H316" s="557"/>
      <c r="I316" s="26"/>
      <c r="J316" s="63"/>
      <c r="K316" s="29"/>
      <c r="L316" s="47"/>
      <c r="M316" s="26"/>
      <c r="N316" s="26"/>
      <c r="O316" s="30"/>
      <c r="P316" s="27"/>
      <c r="Q316" s="26"/>
      <c r="R316" s="30"/>
      <c r="S316" s="31"/>
    </row>
    <row r="317" spans="4:19" s="4" customFormat="1" ht="19.7" customHeight="1">
      <c r="D317" s="27"/>
      <c r="E317" s="27"/>
      <c r="F317" s="27"/>
      <c r="G317" s="47"/>
      <c r="H317" s="557"/>
      <c r="I317" s="26"/>
      <c r="J317" s="63"/>
      <c r="K317" s="29"/>
      <c r="L317" s="47"/>
      <c r="M317" s="26"/>
      <c r="N317" s="26"/>
      <c r="O317" s="30"/>
      <c r="P317" s="27"/>
      <c r="Q317" s="26"/>
      <c r="R317" s="30"/>
      <c r="S317" s="31"/>
    </row>
    <row r="318" spans="4:19" s="4" customFormat="1" ht="19.7" customHeight="1">
      <c r="D318" s="27"/>
      <c r="E318" s="27"/>
      <c r="F318" s="27"/>
      <c r="G318" s="47"/>
      <c r="H318" s="557"/>
      <c r="I318" s="26"/>
      <c r="J318" s="63"/>
      <c r="K318" s="29"/>
      <c r="L318" s="47"/>
      <c r="M318" s="26"/>
      <c r="N318" s="26"/>
      <c r="O318" s="30"/>
      <c r="P318" s="27"/>
      <c r="Q318" s="26"/>
      <c r="R318" s="30"/>
      <c r="S318" s="31"/>
    </row>
    <row r="319" spans="4:19" s="4" customFormat="1" ht="19.7" customHeight="1">
      <c r="D319" s="27"/>
      <c r="E319" s="27"/>
      <c r="F319" s="27"/>
      <c r="G319" s="47"/>
      <c r="H319" s="557"/>
      <c r="I319" s="26"/>
      <c r="J319" s="63"/>
      <c r="K319" s="29"/>
      <c r="L319" s="47"/>
      <c r="M319" s="26"/>
      <c r="N319" s="26"/>
      <c r="O319" s="30"/>
      <c r="P319" s="27"/>
      <c r="Q319" s="26"/>
      <c r="R319" s="30"/>
      <c r="S319" s="31"/>
    </row>
    <row r="320" spans="4:19" s="4" customFormat="1" ht="19.7" customHeight="1">
      <c r="D320" s="27"/>
      <c r="E320" s="27"/>
      <c r="F320" s="27"/>
      <c r="G320" s="47"/>
      <c r="H320" s="557"/>
      <c r="I320" s="26"/>
      <c r="J320" s="63"/>
      <c r="K320" s="29"/>
      <c r="L320" s="47"/>
      <c r="M320" s="26"/>
      <c r="N320" s="26"/>
      <c r="O320" s="30"/>
      <c r="P320" s="27"/>
      <c r="Q320" s="26"/>
      <c r="R320" s="30"/>
      <c r="S320" s="31"/>
    </row>
    <row r="321" spans="4:19" s="4" customFormat="1" ht="19.7" customHeight="1">
      <c r="D321" s="27"/>
      <c r="E321" s="27"/>
      <c r="F321" s="27"/>
      <c r="G321" s="47"/>
      <c r="H321" s="557"/>
      <c r="I321" s="26"/>
      <c r="J321" s="63"/>
      <c r="K321" s="29"/>
      <c r="L321" s="47"/>
      <c r="M321" s="26"/>
      <c r="N321" s="26"/>
      <c r="O321" s="30"/>
      <c r="P321" s="27"/>
      <c r="Q321" s="26"/>
      <c r="R321" s="30"/>
      <c r="S321" s="31"/>
    </row>
    <row r="322" spans="4:19" s="4" customFormat="1" ht="19.7" customHeight="1">
      <c r="D322" s="27"/>
      <c r="E322" s="27"/>
      <c r="F322" s="27"/>
      <c r="G322" s="47"/>
      <c r="H322" s="557"/>
      <c r="I322" s="26"/>
      <c r="J322" s="63"/>
      <c r="K322" s="29"/>
      <c r="L322" s="47"/>
      <c r="M322" s="26"/>
      <c r="N322" s="26"/>
      <c r="O322" s="30"/>
      <c r="P322" s="27"/>
      <c r="Q322" s="26"/>
      <c r="R322" s="30"/>
      <c r="S322" s="31"/>
    </row>
    <row r="323" spans="4:19" s="4" customFormat="1" ht="19.7" customHeight="1">
      <c r="D323" s="27"/>
      <c r="E323" s="27"/>
      <c r="F323" s="27"/>
      <c r="G323" s="47"/>
      <c r="H323" s="557"/>
      <c r="I323" s="26"/>
      <c r="J323" s="63"/>
      <c r="K323" s="29"/>
      <c r="L323" s="47"/>
      <c r="M323" s="26"/>
      <c r="N323" s="26"/>
      <c r="O323" s="30"/>
      <c r="P323" s="27"/>
      <c r="Q323" s="26"/>
      <c r="R323" s="30"/>
      <c r="S323" s="31"/>
    </row>
    <row r="324" spans="4:19" s="4" customFormat="1" ht="19.7" customHeight="1">
      <c r="D324" s="27"/>
      <c r="E324" s="27"/>
      <c r="F324" s="27"/>
      <c r="G324" s="47"/>
      <c r="H324" s="557"/>
      <c r="I324" s="26"/>
      <c r="J324" s="63"/>
      <c r="K324" s="29"/>
      <c r="L324" s="47"/>
      <c r="M324" s="26"/>
      <c r="N324" s="26"/>
      <c r="O324" s="30"/>
      <c r="P324" s="27"/>
      <c r="Q324" s="26"/>
      <c r="R324" s="30"/>
      <c r="S324" s="31"/>
    </row>
    <row r="325" spans="4:19" s="4" customFormat="1" ht="19.7" customHeight="1">
      <c r="D325" s="27"/>
      <c r="E325" s="27"/>
      <c r="F325" s="27"/>
      <c r="G325" s="47"/>
      <c r="H325" s="557"/>
      <c r="I325" s="26"/>
      <c r="J325" s="63"/>
      <c r="K325" s="29"/>
      <c r="L325" s="47"/>
      <c r="M325" s="26"/>
      <c r="N325" s="26"/>
      <c r="O325" s="30"/>
      <c r="P325" s="27"/>
      <c r="Q325" s="26"/>
      <c r="R325" s="30"/>
      <c r="S325" s="31"/>
    </row>
    <row r="326" spans="4:19" s="4" customFormat="1" ht="19.7" customHeight="1">
      <c r="D326" s="27"/>
      <c r="E326" s="27"/>
      <c r="F326" s="27"/>
      <c r="G326" s="47"/>
      <c r="H326" s="557"/>
      <c r="I326" s="26"/>
      <c r="J326" s="63"/>
      <c r="K326" s="29"/>
      <c r="L326" s="47"/>
      <c r="M326" s="26"/>
      <c r="N326" s="26"/>
      <c r="O326" s="30"/>
      <c r="P326" s="27"/>
      <c r="Q326" s="26"/>
      <c r="R326" s="30"/>
      <c r="S326" s="31"/>
    </row>
    <row r="327" spans="4:19" s="4" customFormat="1" ht="19.7" customHeight="1">
      <c r="D327" s="27"/>
      <c r="E327" s="27"/>
      <c r="F327" s="27"/>
      <c r="G327" s="47"/>
      <c r="H327" s="557"/>
      <c r="I327" s="26"/>
      <c r="J327" s="63"/>
      <c r="K327" s="29"/>
      <c r="L327" s="47"/>
      <c r="M327" s="26"/>
      <c r="N327" s="26"/>
      <c r="O327" s="30"/>
      <c r="P327" s="27"/>
      <c r="Q327" s="26"/>
      <c r="R327" s="30"/>
      <c r="S327" s="31"/>
    </row>
    <row r="328" spans="4:19" s="4" customFormat="1" ht="19.7" customHeight="1">
      <c r="D328" s="27"/>
      <c r="E328" s="27"/>
      <c r="F328" s="27"/>
      <c r="G328" s="47"/>
      <c r="H328" s="557"/>
      <c r="I328" s="26"/>
      <c r="J328" s="63"/>
      <c r="K328" s="29"/>
      <c r="L328" s="47"/>
      <c r="M328" s="26"/>
      <c r="N328" s="26"/>
      <c r="O328" s="30"/>
      <c r="P328" s="27"/>
      <c r="Q328" s="26"/>
      <c r="R328" s="30"/>
      <c r="S328" s="31"/>
    </row>
    <row r="329" spans="4:19" s="4" customFormat="1" ht="19.7" customHeight="1">
      <c r="D329" s="27"/>
      <c r="E329" s="27"/>
      <c r="F329" s="27"/>
      <c r="G329" s="47"/>
      <c r="H329" s="557"/>
      <c r="I329" s="26"/>
      <c r="J329" s="63"/>
      <c r="K329" s="29"/>
      <c r="L329" s="47"/>
      <c r="M329" s="26"/>
      <c r="N329" s="26"/>
      <c r="O329" s="30"/>
      <c r="P329" s="27"/>
      <c r="Q329" s="26"/>
      <c r="R329" s="30"/>
      <c r="S329" s="31"/>
    </row>
    <row r="330" spans="4:19" s="4" customFormat="1" ht="19.7" customHeight="1">
      <c r="D330" s="27"/>
      <c r="E330" s="27"/>
      <c r="F330" s="27"/>
      <c r="G330" s="47"/>
      <c r="H330" s="557"/>
      <c r="I330" s="26"/>
      <c r="J330" s="63"/>
      <c r="K330" s="29"/>
      <c r="L330" s="47"/>
      <c r="M330" s="26"/>
      <c r="N330" s="26"/>
      <c r="O330" s="30"/>
      <c r="P330" s="27"/>
      <c r="Q330" s="26"/>
      <c r="R330" s="30"/>
      <c r="S330" s="31"/>
    </row>
    <row r="331" spans="4:19" s="4" customFormat="1" ht="19.7" customHeight="1">
      <c r="D331" s="27"/>
      <c r="E331" s="27"/>
      <c r="F331" s="27"/>
      <c r="G331" s="47"/>
      <c r="H331" s="557"/>
      <c r="I331" s="26"/>
      <c r="J331" s="63"/>
      <c r="K331" s="29"/>
      <c r="L331" s="47"/>
      <c r="M331" s="26"/>
      <c r="N331" s="26"/>
      <c r="O331" s="30"/>
      <c r="P331" s="27"/>
      <c r="Q331" s="26"/>
      <c r="R331" s="30"/>
      <c r="S331" s="31"/>
    </row>
    <row r="332" spans="4:19" s="4" customFormat="1" ht="19.7" customHeight="1">
      <c r="D332" s="27"/>
      <c r="E332" s="27"/>
      <c r="F332" s="27"/>
      <c r="G332" s="47"/>
      <c r="H332" s="557"/>
      <c r="I332" s="26"/>
      <c r="J332" s="63"/>
      <c r="K332" s="29"/>
      <c r="L332" s="47"/>
      <c r="M332" s="26"/>
      <c r="N332" s="26"/>
      <c r="O332" s="30"/>
      <c r="P332" s="27"/>
      <c r="Q332" s="26"/>
      <c r="R332" s="30"/>
      <c r="S332" s="31"/>
    </row>
    <row r="333" spans="4:19" s="4" customFormat="1" ht="19.7" customHeight="1">
      <c r="D333" s="27"/>
      <c r="E333" s="27"/>
      <c r="F333" s="27"/>
      <c r="G333" s="47"/>
      <c r="H333" s="557"/>
      <c r="I333" s="26"/>
      <c r="J333" s="63"/>
      <c r="K333" s="29"/>
      <c r="L333" s="47"/>
      <c r="M333" s="26"/>
      <c r="N333" s="26"/>
      <c r="O333" s="30"/>
      <c r="P333" s="27"/>
      <c r="Q333" s="26"/>
      <c r="R333" s="30"/>
      <c r="S333" s="31"/>
    </row>
    <row r="334" spans="4:19" s="4" customFormat="1" ht="19.7" customHeight="1">
      <c r="D334" s="27"/>
      <c r="E334" s="27"/>
      <c r="F334" s="27"/>
      <c r="G334" s="47"/>
      <c r="H334" s="557"/>
      <c r="I334" s="26"/>
      <c r="J334" s="63"/>
      <c r="K334" s="29"/>
      <c r="L334" s="47"/>
      <c r="M334" s="26"/>
      <c r="N334" s="26"/>
      <c r="O334" s="30"/>
      <c r="P334" s="27"/>
      <c r="Q334" s="26"/>
      <c r="R334" s="30"/>
      <c r="S334" s="31"/>
    </row>
    <row r="335" spans="4:19" s="4" customFormat="1" ht="19.7" customHeight="1">
      <c r="D335" s="27"/>
      <c r="E335" s="27"/>
      <c r="F335" s="27"/>
      <c r="G335" s="47"/>
      <c r="H335" s="557"/>
      <c r="I335" s="26"/>
      <c r="J335" s="63"/>
      <c r="K335" s="29"/>
      <c r="L335" s="47"/>
      <c r="M335" s="26"/>
      <c r="N335" s="26"/>
      <c r="O335" s="30"/>
      <c r="P335" s="27"/>
      <c r="Q335" s="26"/>
      <c r="R335" s="30"/>
      <c r="S335" s="31"/>
    </row>
    <row r="336" spans="4:19" s="4" customFormat="1" ht="19.7" customHeight="1">
      <c r="D336" s="27"/>
      <c r="E336" s="27"/>
      <c r="F336" s="27"/>
      <c r="G336" s="47"/>
      <c r="H336" s="557"/>
      <c r="I336" s="26"/>
      <c r="J336" s="63"/>
      <c r="K336" s="29"/>
      <c r="L336" s="47"/>
      <c r="M336" s="26"/>
      <c r="N336" s="26"/>
      <c r="O336" s="30"/>
      <c r="P336" s="27"/>
      <c r="Q336" s="26"/>
      <c r="R336" s="30"/>
      <c r="S336" s="31"/>
    </row>
    <row r="337" spans="4:19" s="4" customFormat="1" ht="19.7" customHeight="1">
      <c r="D337" s="27"/>
      <c r="E337" s="27"/>
      <c r="F337" s="27"/>
      <c r="G337" s="47"/>
      <c r="H337" s="557"/>
      <c r="I337" s="26"/>
      <c r="J337" s="63"/>
      <c r="K337" s="29"/>
      <c r="L337" s="47"/>
      <c r="M337" s="26"/>
      <c r="N337" s="26"/>
      <c r="O337" s="30"/>
      <c r="P337" s="27"/>
      <c r="Q337" s="26"/>
      <c r="R337" s="30"/>
      <c r="S337" s="31"/>
    </row>
    <row r="338" spans="4:19" s="4" customFormat="1" ht="19.7" customHeight="1">
      <c r="D338" s="27"/>
      <c r="E338" s="27"/>
      <c r="F338" s="27"/>
      <c r="G338" s="47"/>
      <c r="H338" s="557"/>
      <c r="I338" s="26"/>
      <c r="J338" s="63"/>
      <c r="K338" s="29"/>
      <c r="L338" s="47"/>
      <c r="M338" s="26"/>
      <c r="N338" s="26"/>
      <c r="O338" s="30"/>
      <c r="P338" s="27"/>
      <c r="Q338" s="26"/>
      <c r="R338" s="30"/>
      <c r="S338" s="31"/>
    </row>
    <row r="339" spans="4:19" s="4" customFormat="1" ht="19.7" customHeight="1">
      <c r="D339" s="27"/>
      <c r="E339" s="27"/>
      <c r="F339" s="27"/>
      <c r="G339" s="47"/>
      <c r="H339" s="557"/>
      <c r="I339" s="26"/>
      <c r="J339" s="63"/>
      <c r="K339" s="29"/>
      <c r="L339" s="47"/>
      <c r="M339" s="26"/>
      <c r="N339" s="26"/>
      <c r="O339" s="30"/>
      <c r="P339" s="27"/>
      <c r="Q339" s="26"/>
      <c r="R339" s="30"/>
      <c r="S339" s="31"/>
    </row>
    <row r="340" spans="4:19" s="4" customFormat="1" ht="19.7" customHeight="1">
      <c r="D340" s="27"/>
      <c r="E340" s="27"/>
      <c r="F340" s="27"/>
      <c r="G340" s="47"/>
      <c r="H340" s="557"/>
      <c r="I340" s="26"/>
      <c r="J340" s="63"/>
      <c r="K340" s="29"/>
      <c r="L340" s="47"/>
      <c r="M340" s="26"/>
      <c r="N340" s="26"/>
      <c r="O340" s="30"/>
      <c r="P340" s="27"/>
      <c r="Q340" s="26"/>
      <c r="R340" s="30"/>
      <c r="S340" s="31"/>
    </row>
    <row r="341" spans="4:19" s="4" customFormat="1" ht="19.7" customHeight="1">
      <c r="D341" s="27"/>
      <c r="E341" s="27"/>
      <c r="F341" s="27"/>
      <c r="G341" s="47"/>
      <c r="H341" s="557"/>
      <c r="I341" s="26"/>
      <c r="J341" s="63"/>
      <c r="K341" s="29"/>
      <c r="L341" s="47"/>
      <c r="M341" s="26"/>
      <c r="N341" s="26"/>
      <c r="O341" s="30"/>
      <c r="P341" s="27"/>
      <c r="Q341" s="26"/>
      <c r="R341" s="30"/>
      <c r="S341" s="31"/>
    </row>
    <row r="342" spans="4:19" s="4" customFormat="1" ht="19.7" customHeight="1">
      <c r="D342" s="27"/>
      <c r="E342" s="27"/>
      <c r="F342" s="27"/>
      <c r="G342" s="47"/>
      <c r="H342" s="557"/>
      <c r="I342" s="26"/>
      <c r="J342" s="63"/>
      <c r="K342" s="29"/>
      <c r="L342" s="47"/>
      <c r="M342" s="26"/>
      <c r="N342" s="26"/>
      <c r="O342" s="30"/>
      <c r="P342" s="27"/>
      <c r="Q342" s="26"/>
      <c r="R342" s="30"/>
      <c r="S342" s="31"/>
    </row>
    <row r="343" spans="4:19" s="4" customFormat="1" ht="19.7" customHeight="1">
      <c r="D343" s="27"/>
      <c r="E343" s="27"/>
      <c r="F343" s="27"/>
      <c r="G343" s="47"/>
      <c r="H343" s="557"/>
      <c r="I343" s="26"/>
      <c r="J343" s="63"/>
      <c r="K343" s="29"/>
      <c r="L343" s="47"/>
      <c r="M343" s="26"/>
      <c r="N343" s="26"/>
      <c r="O343" s="30"/>
      <c r="P343" s="27"/>
      <c r="Q343" s="26"/>
      <c r="R343" s="30"/>
      <c r="S343" s="31"/>
    </row>
    <row r="344" spans="4:19" s="4" customFormat="1" ht="19.7" customHeight="1">
      <c r="D344" s="27"/>
      <c r="E344" s="27"/>
      <c r="F344" s="27"/>
      <c r="G344" s="47"/>
      <c r="H344" s="557"/>
      <c r="I344" s="26"/>
      <c r="J344" s="63"/>
      <c r="K344" s="29"/>
      <c r="L344" s="47"/>
      <c r="M344" s="26"/>
      <c r="N344" s="26"/>
      <c r="O344" s="30"/>
      <c r="P344" s="27"/>
      <c r="Q344" s="26"/>
      <c r="R344" s="30"/>
      <c r="S344" s="31"/>
    </row>
    <row r="345" spans="4:19" s="4" customFormat="1" ht="19.7" customHeight="1">
      <c r="D345" s="27"/>
      <c r="E345" s="27"/>
      <c r="F345" s="27"/>
      <c r="G345" s="47"/>
      <c r="H345" s="557"/>
      <c r="I345" s="26"/>
      <c r="J345" s="63"/>
      <c r="K345" s="29"/>
      <c r="L345" s="47"/>
      <c r="M345" s="26"/>
      <c r="N345" s="26"/>
      <c r="O345" s="30"/>
      <c r="P345" s="27"/>
      <c r="Q345" s="26"/>
      <c r="R345" s="30"/>
      <c r="S345" s="31"/>
    </row>
    <row r="346" spans="4:19" s="4" customFormat="1" ht="19.7" customHeight="1">
      <c r="D346" s="27"/>
      <c r="E346" s="27"/>
      <c r="F346" s="27"/>
      <c r="G346" s="47"/>
      <c r="H346" s="557"/>
      <c r="I346" s="26"/>
      <c r="J346" s="63"/>
      <c r="K346" s="29"/>
      <c r="L346" s="47"/>
      <c r="M346" s="26"/>
      <c r="N346" s="26"/>
      <c r="O346" s="30"/>
      <c r="P346" s="27"/>
      <c r="Q346" s="26"/>
      <c r="R346" s="30"/>
      <c r="S346" s="31"/>
    </row>
    <row r="347" spans="4:19" s="4" customFormat="1" ht="19.7" customHeight="1">
      <c r="D347" s="27"/>
      <c r="E347" s="27"/>
      <c r="F347" s="27"/>
      <c r="G347" s="47"/>
      <c r="H347" s="557"/>
      <c r="I347" s="26"/>
      <c r="J347" s="63"/>
      <c r="K347" s="29"/>
      <c r="L347" s="47"/>
      <c r="M347" s="26"/>
      <c r="N347" s="26"/>
      <c r="O347" s="30"/>
      <c r="P347" s="27"/>
      <c r="Q347" s="26"/>
      <c r="R347" s="30"/>
      <c r="S347" s="31"/>
    </row>
    <row r="348" spans="4:19" s="4" customFormat="1" ht="19.7" customHeight="1">
      <c r="D348" s="27"/>
      <c r="E348" s="27"/>
      <c r="F348" s="27"/>
      <c r="G348" s="47"/>
      <c r="H348" s="557"/>
      <c r="I348" s="26"/>
      <c r="J348" s="63"/>
      <c r="K348" s="29"/>
      <c r="L348" s="47"/>
      <c r="M348" s="26"/>
      <c r="N348" s="26"/>
      <c r="O348" s="30"/>
      <c r="P348" s="27"/>
      <c r="Q348" s="26"/>
      <c r="R348" s="30"/>
      <c r="S348" s="31"/>
    </row>
    <row r="349" spans="4:19" s="4" customFormat="1" ht="19.7" customHeight="1">
      <c r="D349" s="27"/>
      <c r="E349" s="27"/>
      <c r="F349" s="27"/>
      <c r="G349" s="47"/>
      <c r="H349" s="557"/>
      <c r="I349" s="26"/>
      <c r="J349" s="63"/>
      <c r="K349" s="29"/>
      <c r="L349" s="47"/>
      <c r="M349" s="26"/>
      <c r="N349" s="26"/>
      <c r="O349" s="30"/>
      <c r="P349" s="27"/>
      <c r="Q349" s="26"/>
      <c r="R349" s="30"/>
      <c r="S349" s="31"/>
    </row>
    <row r="350" spans="4:19" s="4" customFormat="1" ht="19.7" customHeight="1">
      <c r="D350" s="27"/>
      <c r="E350" s="27"/>
      <c r="F350" s="27"/>
      <c r="G350" s="47"/>
      <c r="H350" s="557"/>
      <c r="I350" s="26"/>
      <c r="J350" s="63"/>
      <c r="K350" s="29"/>
      <c r="L350" s="47"/>
      <c r="M350" s="26"/>
      <c r="N350" s="26"/>
      <c r="O350" s="30"/>
      <c r="P350" s="27"/>
      <c r="Q350" s="26"/>
      <c r="R350" s="30"/>
      <c r="S350" s="31"/>
    </row>
    <row r="351" spans="4:19" s="4" customFormat="1" ht="19.7" customHeight="1">
      <c r="D351" s="27"/>
      <c r="E351" s="27"/>
      <c r="F351" s="27"/>
      <c r="G351" s="47"/>
      <c r="H351" s="557"/>
      <c r="I351" s="26"/>
      <c r="J351" s="63"/>
      <c r="K351" s="29"/>
      <c r="L351" s="47"/>
      <c r="M351" s="26"/>
      <c r="N351" s="26"/>
      <c r="O351" s="30"/>
      <c r="P351" s="27"/>
      <c r="Q351" s="26"/>
      <c r="R351" s="30"/>
      <c r="S351" s="31"/>
    </row>
    <row r="352" spans="4:19" s="4" customFormat="1" ht="19.7" customHeight="1">
      <c r="D352" s="27"/>
      <c r="E352" s="27"/>
      <c r="F352" s="27"/>
      <c r="G352" s="47"/>
      <c r="H352" s="557"/>
      <c r="I352" s="26"/>
      <c r="J352" s="63"/>
      <c r="K352" s="29"/>
      <c r="L352" s="47"/>
      <c r="M352" s="26"/>
      <c r="N352" s="26"/>
      <c r="O352" s="30"/>
      <c r="P352" s="27"/>
      <c r="Q352" s="26"/>
      <c r="R352" s="30"/>
      <c r="S352" s="31"/>
    </row>
    <row r="353" spans="4:19" s="4" customFormat="1" ht="19.7" customHeight="1">
      <c r="D353" s="27"/>
      <c r="E353" s="27"/>
      <c r="F353" s="27"/>
      <c r="G353" s="47"/>
      <c r="H353" s="557"/>
      <c r="I353" s="26"/>
      <c r="J353" s="63"/>
      <c r="K353" s="29"/>
      <c r="L353" s="47"/>
      <c r="M353" s="26"/>
      <c r="N353" s="26"/>
      <c r="O353" s="30"/>
      <c r="P353" s="27"/>
      <c r="Q353" s="26"/>
      <c r="R353" s="30"/>
      <c r="S353" s="31"/>
    </row>
    <row r="354" spans="4:19" s="4" customFormat="1" ht="19.7" customHeight="1">
      <c r="D354" s="27"/>
      <c r="E354" s="27"/>
      <c r="F354" s="27"/>
      <c r="G354" s="47"/>
      <c r="H354" s="557"/>
      <c r="I354" s="26"/>
      <c r="J354" s="63"/>
      <c r="K354" s="29"/>
      <c r="L354" s="47"/>
      <c r="M354" s="26"/>
      <c r="N354" s="26"/>
      <c r="O354" s="30"/>
      <c r="P354" s="27"/>
      <c r="Q354" s="26"/>
      <c r="R354" s="30"/>
      <c r="S354" s="31"/>
    </row>
    <row r="355" spans="4:19" s="4" customFormat="1" ht="19.7" customHeight="1">
      <c r="D355" s="27"/>
      <c r="E355" s="27"/>
      <c r="F355" s="27"/>
      <c r="G355" s="47"/>
      <c r="H355" s="557"/>
      <c r="I355" s="26"/>
      <c r="J355" s="63"/>
      <c r="K355" s="29"/>
      <c r="L355" s="47"/>
      <c r="M355" s="26"/>
      <c r="N355" s="26"/>
      <c r="O355" s="30"/>
      <c r="P355" s="27"/>
      <c r="Q355" s="26"/>
      <c r="R355" s="30"/>
      <c r="S355" s="31"/>
    </row>
    <row r="356" spans="4:19" s="4" customFormat="1" ht="19.7" customHeight="1">
      <c r="D356" s="27"/>
      <c r="E356" s="27"/>
      <c r="F356" s="27"/>
      <c r="G356" s="47"/>
      <c r="H356" s="557"/>
      <c r="I356" s="26"/>
      <c r="J356" s="63"/>
      <c r="K356" s="29"/>
      <c r="L356" s="47"/>
      <c r="M356" s="26"/>
      <c r="N356" s="26"/>
      <c r="O356" s="30"/>
      <c r="P356" s="27"/>
      <c r="Q356" s="26"/>
      <c r="R356" s="30"/>
      <c r="S356" s="31"/>
    </row>
    <row r="357" spans="4:19" s="4" customFormat="1" ht="19.7" customHeight="1">
      <c r="D357" s="27"/>
      <c r="E357" s="27"/>
      <c r="F357" s="27"/>
      <c r="G357" s="47"/>
      <c r="H357" s="557"/>
      <c r="I357" s="26"/>
      <c r="J357" s="63"/>
      <c r="K357" s="29"/>
      <c r="L357" s="47"/>
      <c r="M357" s="26"/>
      <c r="N357" s="26"/>
      <c r="O357" s="30"/>
      <c r="P357" s="27"/>
      <c r="Q357" s="26"/>
      <c r="R357" s="30"/>
      <c r="S357" s="31"/>
    </row>
    <row r="358" spans="4:19" s="4" customFormat="1" ht="19.7" customHeight="1">
      <c r="D358" s="27"/>
      <c r="E358" s="27"/>
      <c r="F358" s="27"/>
      <c r="G358" s="47"/>
      <c r="H358" s="557"/>
      <c r="I358" s="26"/>
      <c r="J358" s="63"/>
      <c r="K358" s="29"/>
      <c r="L358" s="47"/>
      <c r="M358" s="26"/>
      <c r="N358" s="26"/>
      <c r="O358" s="30"/>
      <c r="P358" s="27"/>
      <c r="Q358" s="26"/>
      <c r="R358" s="30"/>
      <c r="S358" s="31"/>
    </row>
    <row r="359" spans="4:19" s="4" customFormat="1" ht="19.7" customHeight="1">
      <c r="D359" s="27"/>
      <c r="E359" s="27"/>
      <c r="F359" s="27"/>
      <c r="G359" s="47"/>
      <c r="H359" s="557"/>
      <c r="I359" s="26"/>
      <c r="J359" s="63"/>
      <c r="K359" s="29"/>
      <c r="L359" s="47"/>
      <c r="M359" s="26"/>
      <c r="N359" s="26"/>
      <c r="O359" s="30"/>
      <c r="P359" s="27"/>
      <c r="Q359" s="26"/>
      <c r="R359" s="30"/>
      <c r="S359" s="31"/>
    </row>
    <row r="360" spans="4:19" s="4" customFormat="1" ht="19.7" customHeight="1">
      <c r="D360" s="27"/>
      <c r="E360" s="27"/>
      <c r="F360" s="27"/>
      <c r="G360" s="47"/>
      <c r="H360" s="557"/>
      <c r="I360" s="26"/>
      <c r="J360" s="63"/>
      <c r="K360" s="29"/>
      <c r="L360" s="47"/>
      <c r="M360" s="26"/>
      <c r="N360" s="26"/>
      <c r="O360" s="30"/>
      <c r="P360" s="27"/>
      <c r="Q360" s="26"/>
      <c r="R360" s="30"/>
      <c r="S360" s="31"/>
    </row>
    <row r="361" spans="4:19" s="4" customFormat="1" ht="19.7" customHeight="1">
      <c r="D361" s="27"/>
      <c r="E361" s="27"/>
      <c r="F361" s="27"/>
      <c r="G361" s="47"/>
      <c r="H361" s="557"/>
      <c r="I361" s="26"/>
      <c r="J361" s="63"/>
      <c r="K361" s="29"/>
      <c r="L361" s="47"/>
      <c r="M361" s="26"/>
      <c r="N361" s="26"/>
      <c r="O361" s="30"/>
      <c r="P361" s="27"/>
      <c r="Q361" s="26"/>
      <c r="R361" s="30"/>
      <c r="S361" s="31"/>
    </row>
    <row r="362" spans="4:19" s="4" customFormat="1" ht="19.7" customHeight="1">
      <c r="D362" s="27"/>
      <c r="E362" s="27"/>
      <c r="F362" s="27"/>
      <c r="G362" s="47"/>
      <c r="H362" s="557"/>
      <c r="I362" s="26"/>
      <c r="J362" s="63"/>
      <c r="K362" s="29"/>
      <c r="L362" s="47"/>
      <c r="M362" s="26"/>
      <c r="N362" s="26"/>
      <c r="O362" s="30"/>
      <c r="P362" s="27"/>
      <c r="Q362" s="26"/>
      <c r="R362" s="30"/>
      <c r="S362" s="31"/>
    </row>
    <row r="363" spans="4:19" s="4" customFormat="1" ht="19.7" customHeight="1">
      <c r="D363" s="27"/>
      <c r="E363" s="27"/>
      <c r="F363" s="27"/>
      <c r="G363" s="47"/>
      <c r="H363" s="557"/>
      <c r="I363" s="26"/>
      <c r="J363" s="63"/>
      <c r="K363" s="29"/>
      <c r="L363" s="47"/>
      <c r="M363" s="26"/>
      <c r="N363" s="26"/>
      <c r="O363" s="30"/>
      <c r="P363" s="27"/>
      <c r="Q363" s="26"/>
      <c r="R363" s="30"/>
      <c r="S363" s="31"/>
    </row>
    <row r="364" spans="4:19" s="4" customFormat="1" ht="19.7" customHeight="1">
      <c r="D364" s="27"/>
      <c r="E364" s="27"/>
      <c r="F364" s="27"/>
      <c r="G364" s="47"/>
      <c r="H364" s="557"/>
      <c r="I364" s="26"/>
      <c r="J364" s="63"/>
      <c r="K364" s="29"/>
      <c r="L364" s="47"/>
      <c r="M364" s="26"/>
      <c r="N364" s="26"/>
      <c r="O364" s="30"/>
      <c r="P364" s="27"/>
      <c r="Q364" s="26"/>
      <c r="R364" s="30"/>
      <c r="S364" s="31"/>
    </row>
    <row r="365" spans="4:19" s="4" customFormat="1" ht="19.7" customHeight="1">
      <c r="D365" s="27"/>
      <c r="E365" s="27"/>
      <c r="F365" s="27"/>
      <c r="G365" s="47"/>
      <c r="H365" s="557"/>
      <c r="I365" s="26"/>
      <c r="J365" s="63"/>
      <c r="K365" s="29"/>
      <c r="L365" s="47"/>
      <c r="M365" s="26"/>
      <c r="N365" s="26"/>
      <c r="O365" s="30"/>
      <c r="P365" s="27"/>
      <c r="Q365" s="26"/>
      <c r="R365" s="30"/>
      <c r="S365" s="31"/>
    </row>
    <row r="366" spans="4:19" s="4" customFormat="1" ht="19.7" customHeight="1">
      <c r="D366" s="27"/>
      <c r="E366" s="27"/>
      <c r="F366" s="27"/>
      <c r="G366" s="47"/>
      <c r="H366" s="557"/>
      <c r="I366" s="26"/>
      <c r="J366" s="63"/>
      <c r="K366" s="29"/>
      <c r="L366" s="47"/>
      <c r="M366" s="26"/>
      <c r="N366" s="26"/>
      <c r="O366" s="30"/>
      <c r="P366" s="27"/>
      <c r="Q366" s="26"/>
      <c r="R366" s="30"/>
      <c r="S366" s="31"/>
    </row>
    <row r="367" spans="4:19" s="4" customFormat="1" ht="19.7" customHeight="1">
      <c r="D367" s="27"/>
      <c r="E367" s="27"/>
      <c r="F367" s="27"/>
      <c r="G367" s="47"/>
      <c r="H367" s="557"/>
      <c r="I367" s="26"/>
      <c r="J367" s="63"/>
      <c r="K367" s="29"/>
      <c r="L367" s="47"/>
      <c r="M367" s="26"/>
      <c r="N367" s="26"/>
      <c r="O367" s="30"/>
      <c r="P367" s="27"/>
      <c r="Q367" s="26"/>
      <c r="R367" s="30"/>
      <c r="S367" s="31"/>
    </row>
    <row r="368" spans="4:19" s="4" customFormat="1" ht="19.7" customHeight="1">
      <c r="D368" s="27"/>
      <c r="E368" s="27"/>
      <c r="F368" s="27"/>
      <c r="G368" s="47"/>
      <c r="H368" s="557"/>
      <c r="I368" s="26"/>
      <c r="J368" s="63"/>
      <c r="K368" s="29"/>
      <c r="L368" s="47"/>
      <c r="M368" s="26"/>
      <c r="N368" s="26"/>
      <c r="O368" s="30"/>
      <c r="P368" s="27"/>
      <c r="Q368" s="26"/>
      <c r="R368" s="30"/>
      <c r="S368" s="31"/>
    </row>
    <row r="369" spans="4:19" s="4" customFormat="1" ht="19.7" customHeight="1">
      <c r="D369" s="27"/>
      <c r="E369" s="27"/>
      <c r="F369" s="27"/>
      <c r="G369" s="47"/>
      <c r="H369" s="557"/>
      <c r="I369" s="26"/>
      <c r="J369" s="63"/>
      <c r="K369" s="29"/>
      <c r="L369" s="47"/>
      <c r="M369" s="26"/>
      <c r="N369" s="26"/>
      <c r="O369" s="30"/>
      <c r="P369" s="27"/>
      <c r="Q369" s="26"/>
      <c r="R369" s="30"/>
      <c r="S369" s="31"/>
    </row>
    <row r="370" spans="4:19" s="4" customFormat="1" ht="19.7" customHeight="1">
      <c r="D370" s="27"/>
      <c r="E370" s="27"/>
      <c r="F370" s="27"/>
      <c r="G370" s="47"/>
      <c r="H370" s="557"/>
      <c r="I370" s="26"/>
      <c r="J370" s="63"/>
      <c r="K370" s="29"/>
      <c r="L370" s="47"/>
      <c r="M370" s="26"/>
      <c r="N370" s="26"/>
      <c r="O370" s="30"/>
      <c r="P370" s="27"/>
      <c r="Q370" s="26"/>
      <c r="R370" s="30"/>
      <c r="S370" s="31"/>
    </row>
    <row r="371" spans="4:19" s="4" customFormat="1" ht="19.7" customHeight="1">
      <c r="D371" s="27"/>
      <c r="E371" s="27"/>
      <c r="F371" s="27"/>
      <c r="G371" s="47"/>
      <c r="H371" s="557"/>
      <c r="I371" s="26"/>
      <c r="J371" s="63"/>
      <c r="K371" s="29"/>
      <c r="L371" s="47"/>
      <c r="M371" s="26"/>
      <c r="N371" s="26"/>
      <c r="O371" s="30"/>
      <c r="P371" s="27"/>
      <c r="Q371" s="26"/>
      <c r="R371" s="30"/>
      <c r="S371" s="31"/>
    </row>
    <row r="372" spans="4:19" s="4" customFormat="1" ht="19.7" customHeight="1">
      <c r="D372" s="27"/>
      <c r="E372" s="27"/>
      <c r="F372" s="27"/>
      <c r="G372" s="47"/>
      <c r="H372" s="557"/>
      <c r="I372" s="26"/>
      <c r="J372" s="63"/>
      <c r="K372" s="29"/>
      <c r="L372" s="47"/>
      <c r="M372" s="26"/>
      <c r="N372" s="26"/>
      <c r="O372" s="30"/>
      <c r="P372" s="27"/>
      <c r="Q372" s="26"/>
      <c r="R372" s="30"/>
      <c r="S372" s="31"/>
    </row>
    <row r="373" spans="4:19" s="4" customFormat="1" ht="19.7" customHeight="1">
      <c r="D373" s="27"/>
      <c r="E373" s="27"/>
      <c r="F373" s="27"/>
      <c r="G373" s="47"/>
      <c r="H373" s="557"/>
      <c r="I373" s="26"/>
      <c r="J373" s="63"/>
      <c r="K373" s="29"/>
      <c r="L373" s="47"/>
      <c r="M373" s="26"/>
      <c r="N373" s="26"/>
      <c r="O373" s="30"/>
      <c r="P373" s="27"/>
      <c r="Q373" s="26"/>
      <c r="R373" s="30"/>
      <c r="S373" s="31"/>
    </row>
    <row r="374" spans="4:19" s="4" customFormat="1" ht="19.7" customHeight="1">
      <c r="D374" s="27"/>
      <c r="E374" s="27"/>
      <c r="F374" s="27"/>
      <c r="G374" s="47"/>
      <c r="H374" s="557"/>
      <c r="I374" s="26"/>
      <c r="J374" s="63"/>
      <c r="K374" s="29"/>
      <c r="L374" s="47"/>
      <c r="M374" s="26"/>
      <c r="N374" s="26"/>
      <c r="O374" s="30"/>
      <c r="P374" s="27"/>
      <c r="Q374" s="26"/>
      <c r="R374" s="30"/>
      <c r="S374" s="31"/>
    </row>
    <row r="375" spans="4:19" s="4" customFormat="1" ht="19.7" customHeight="1">
      <c r="D375" s="27"/>
      <c r="E375" s="27"/>
      <c r="F375" s="27"/>
      <c r="G375" s="47"/>
      <c r="H375" s="557"/>
      <c r="I375" s="26"/>
      <c r="J375" s="63"/>
      <c r="K375" s="29"/>
      <c r="L375" s="47"/>
      <c r="M375" s="26"/>
      <c r="N375" s="26"/>
      <c r="O375" s="30"/>
      <c r="P375" s="27"/>
      <c r="Q375" s="26"/>
      <c r="R375" s="30"/>
      <c r="S375" s="31"/>
    </row>
    <row r="376" spans="4:19" s="4" customFormat="1" ht="19.7" customHeight="1">
      <c r="D376" s="27"/>
      <c r="E376" s="27"/>
      <c r="F376" s="27"/>
      <c r="G376" s="47"/>
      <c r="H376" s="557"/>
      <c r="I376" s="26"/>
      <c r="J376" s="63"/>
      <c r="K376" s="29"/>
      <c r="L376" s="47"/>
      <c r="M376" s="26"/>
      <c r="N376" s="26"/>
      <c r="O376" s="30"/>
      <c r="P376" s="27"/>
      <c r="Q376" s="26"/>
      <c r="R376" s="30"/>
      <c r="S376" s="31"/>
    </row>
    <row r="377" spans="4:19" s="4" customFormat="1" ht="19.7" customHeight="1">
      <c r="D377" s="27"/>
      <c r="E377" s="27"/>
      <c r="F377" s="27"/>
      <c r="G377" s="47"/>
      <c r="H377" s="557"/>
      <c r="I377" s="26"/>
      <c r="J377" s="63"/>
      <c r="K377" s="29"/>
      <c r="L377" s="47"/>
      <c r="M377" s="26"/>
      <c r="N377" s="26"/>
      <c r="O377" s="30"/>
      <c r="P377" s="27"/>
      <c r="Q377" s="26"/>
      <c r="R377" s="30"/>
      <c r="S377" s="31"/>
    </row>
    <row r="378" spans="4:19" s="4" customFormat="1" ht="19.7" customHeight="1">
      <c r="D378" s="27"/>
      <c r="E378" s="27"/>
      <c r="F378" s="27"/>
      <c r="G378" s="47"/>
      <c r="H378" s="557"/>
      <c r="I378" s="26"/>
      <c r="J378" s="63"/>
      <c r="K378" s="29"/>
      <c r="L378" s="47"/>
      <c r="M378" s="26"/>
      <c r="N378" s="26"/>
      <c r="O378" s="30"/>
      <c r="P378" s="27"/>
      <c r="Q378" s="26"/>
      <c r="R378" s="30"/>
      <c r="S378" s="31"/>
    </row>
    <row r="379" spans="4:19" s="4" customFormat="1" ht="19.7" customHeight="1">
      <c r="D379" s="27"/>
      <c r="E379" s="27"/>
      <c r="F379" s="27"/>
      <c r="G379" s="47"/>
      <c r="H379" s="557"/>
      <c r="I379" s="26"/>
      <c r="J379" s="63"/>
      <c r="K379" s="29"/>
      <c r="L379" s="47"/>
      <c r="M379" s="26"/>
      <c r="N379" s="26"/>
      <c r="O379" s="30"/>
      <c r="P379" s="27"/>
      <c r="Q379" s="26"/>
      <c r="R379" s="30"/>
      <c r="S379" s="31"/>
    </row>
    <row r="380" spans="4:19" s="4" customFormat="1" ht="19.7" customHeight="1">
      <c r="D380" s="27"/>
      <c r="E380" s="27"/>
      <c r="F380" s="27"/>
      <c r="G380" s="47"/>
      <c r="H380" s="557"/>
      <c r="I380" s="26"/>
      <c r="J380" s="63"/>
      <c r="K380" s="29"/>
      <c r="L380" s="47"/>
      <c r="M380" s="26"/>
      <c r="N380" s="26"/>
      <c r="O380" s="30"/>
      <c r="P380" s="27"/>
      <c r="Q380" s="26"/>
      <c r="R380" s="30"/>
      <c r="S380" s="31"/>
    </row>
    <row r="381" spans="4:19" s="4" customFormat="1" ht="19.7" customHeight="1">
      <c r="D381" s="27"/>
      <c r="E381" s="27"/>
      <c r="F381" s="27"/>
      <c r="G381" s="47"/>
      <c r="H381" s="557"/>
      <c r="I381" s="26"/>
      <c r="J381" s="63"/>
      <c r="K381" s="29"/>
      <c r="L381" s="47"/>
      <c r="M381" s="26"/>
      <c r="N381" s="26"/>
      <c r="O381" s="30"/>
      <c r="P381" s="27"/>
      <c r="Q381" s="26"/>
      <c r="R381" s="30"/>
      <c r="S381" s="31"/>
    </row>
    <row r="382" spans="4:19" s="4" customFormat="1" ht="19.7" customHeight="1">
      <c r="D382" s="27"/>
      <c r="E382" s="27"/>
      <c r="F382" s="27"/>
      <c r="G382" s="47"/>
      <c r="H382" s="557"/>
      <c r="I382" s="26"/>
      <c r="J382" s="63"/>
      <c r="K382" s="29"/>
      <c r="L382" s="47"/>
      <c r="M382" s="26"/>
      <c r="N382" s="26"/>
      <c r="O382" s="30"/>
      <c r="P382" s="27"/>
      <c r="Q382" s="26"/>
      <c r="R382" s="30"/>
      <c r="S382" s="31"/>
    </row>
    <row r="383" spans="4:19" s="4" customFormat="1" ht="19.7" customHeight="1">
      <c r="D383" s="27"/>
      <c r="E383" s="27"/>
      <c r="F383" s="27"/>
      <c r="G383" s="47"/>
      <c r="H383" s="557"/>
      <c r="I383" s="26"/>
      <c r="J383" s="63"/>
      <c r="K383" s="29"/>
      <c r="L383" s="47"/>
      <c r="M383" s="26"/>
      <c r="N383" s="26"/>
      <c r="O383" s="30"/>
      <c r="P383" s="27"/>
      <c r="Q383" s="26"/>
      <c r="R383" s="30"/>
      <c r="S383" s="31"/>
    </row>
    <row r="384" spans="4:19" s="4" customFormat="1" ht="19.7" customHeight="1">
      <c r="D384" s="27"/>
      <c r="E384" s="27"/>
      <c r="F384" s="27"/>
      <c r="G384" s="47"/>
      <c r="H384" s="557"/>
      <c r="I384" s="26"/>
      <c r="J384" s="63"/>
      <c r="K384" s="29"/>
      <c r="L384" s="47"/>
      <c r="M384" s="26"/>
      <c r="N384" s="26"/>
      <c r="O384" s="30"/>
      <c r="P384" s="27"/>
      <c r="Q384" s="26"/>
      <c r="R384" s="30"/>
      <c r="S384" s="31"/>
    </row>
    <row r="385" spans="4:19" s="4" customFormat="1" ht="19.7" customHeight="1">
      <c r="D385" s="27"/>
      <c r="E385" s="27"/>
      <c r="F385" s="27"/>
      <c r="G385" s="47"/>
      <c r="H385" s="557"/>
      <c r="I385" s="26"/>
      <c r="J385" s="63"/>
      <c r="K385" s="29"/>
      <c r="L385" s="47"/>
      <c r="M385" s="26"/>
      <c r="N385" s="26"/>
      <c r="O385" s="30"/>
      <c r="P385" s="27"/>
      <c r="Q385" s="26"/>
      <c r="R385" s="30"/>
      <c r="S385" s="31"/>
    </row>
    <row r="386" spans="4:19" s="4" customFormat="1" ht="19.7" customHeight="1">
      <c r="D386" s="27"/>
      <c r="E386" s="27"/>
      <c r="F386" s="27"/>
      <c r="G386" s="47"/>
      <c r="H386" s="557"/>
      <c r="I386" s="26"/>
      <c r="J386" s="63"/>
      <c r="K386" s="29"/>
      <c r="L386" s="47"/>
      <c r="M386" s="26"/>
      <c r="N386" s="26"/>
      <c r="O386" s="30"/>
      <c r="P386" s="27"/>
      <c r="Q386" s="26"/>
      <c r="R386" s="30"/>
      <c r="S386" s="31"/>
    </row>
    <row r="387" spans="4:19" s="4" customFormat="1" ht="19.7" customHeight="1">
      <c r="D387" s="27"/>
      <c r="E387" s="27"/>
      <c r="F387" s="27"/>
      <c r="G387" s="47"/>
      <c r="H387" s="557"/>
      <c r="I387" s="26"/>
      <c r="J387" s="63"/>
      <c r="K387" s="29"/>
      <c r="L387" s="47"/>
      <c r="M387" s="26"/>
      <c r="N387" s="26"/>
      <c r="O387" s="30"/>
      <c r="P387" s="27"/>
      <c r="Q387" s="26"/>
      <c r="R387" s="30"/>
      <c r="S387" s="31"/>
    </row>
    <row r="388" spans="4:19" s="4" customFormat="1" ht="19.7" customHeight="1">
      <c r="D388" s="27"/>
      <c r="E388" s="27"/>
      <c r="F388" s="27"/>
      <c r="G388" s="47"/>
      <c r="H388" s="557"/>
      <c r="I388" s="26"/>
      <c r="J388" s="63"/>
      <c r="K388" s="29"/>
      <c r="L388" s="47"/>
      <c r="M388" s="26"/>
      <c r="N388" s="26"/>
      <c r="O388" s="30"/>
      <c r="P388" s="27"/>
      <c r="Q388" s="26"/>
      <c r="R388" s="30"/>
      <c r="S388" s="31"/>
    </row>
    <row r="389" spans="4:19" s="4" customFormat="1" ht="19.7" customHeight="1">
      <c r="D389" s="27"/>
      <c r="E389" s="27"/>
      <c r="F389" s="27"/>
      <c r="G389" s="47"/>
      <c r="H389" s="557"/>
      <c r="I389" s="26"/>
      <c r="J389" s="63"/>
      <c r="K389" s="29"/>
      <c r="L389" s="47"/>
      <c r="M389" s="26"/>
      <c r="N389" s="26"/>
      <c r="O389" s="30"/>
      <c r="P389" s="27"/>
      <c r="Q389" s="26"/>
      <c r="R389" s="30"/>
      <c r="S389" s="31"/>
    </row>
    <row r="390" spans="4:19" s="4" customFormat="1" ht="19.7" customHeight="1">
      <c r="D390" s="27"/>
      <c r="E390" s="27"/>
      <c r="F390" s="27"/>
      <c r="G390" s="47"/>
      <c r="H390" s="557"/>
      <c r="I390" s="26"/>
      <c r="J390" s="63"/>
      <c r="K390" s="29"/>
      <c r="L390" s="47"/>
      <c r="M390" s="26"/>
      <c r="N390" s="26"/>
      <c r="O390" s="30"/>
      <c r="P390" s="27"/>
      <c r="Q390" s="26"/>
      <c r="R390" s="30"/>
      <c r="S390" s="31"/>
    </row>
    <row r="391" spans="4:19" s="4" customFormat="1" ht="19.7" customHeight="1">
      <c r="D391" s="27"/>
      <c r="E391" s="27"/>
      <c r="F391" s="27"/>
      <c r="G391" s="47"/>
      <c r="H391" s="557"/>
      <c r="I391" s="26"/>
      <c r="J391" s="63"/>
      <c r="K391" s="29"/>
      <c r="L391" s="47"/>
      <c r="M391" s="26"/>
      <c r="N391" s="26"/>
      <c r="O391" s="30"/>
      <c r="P391" s="27"/>
      <c r="Q391" s="26"/>
      <c r="R391" s="30"/>
      <c r="S391" s="31"/>
    </row>
    <row r="392" spans="4:19" s="4" customFormat="1" ht="19.7" customHeight="1">
      <c r="D392" s="27"/>
      <c r="E392" s="27"/>
      <c r="F392" s="27"/>
      <c r="G392" s="47"/>
      <c r="H392" s="557"/>
      <c r="I392" s="26"/>
      <c r="J392" s="63"/>
      <c r="K392" s="29"/>
      <c r="L392" s="47"/>
      <c r="M392" s="26"/>
      <c r="N392" s="26"/>
      <c r="O392" s="30"/>
      <c r="P392" s="27"/>
      <c r="Q392" s="26"/>
      <c r="R392" s="30"/>
      <c r="S392" s="31"/>
    </row>
    <row r="393" spans="4:19" s="4" customFormat="1" ht="19.7" customHeight="1">
      <c r="D393" s="27"/>
      <c r="E393" s="27"/>
      <c r="F393" s="27"/>
      <c r="G393" s="47"/>
      <c r="H393" s="557"/>
      <c r="I393" s="26"/>
      <c r="J393" s="63"/>
      <c r="K393" s="29"/>
      <c r="L393" s="47"/>
      <c r="M393" s="26"/>
      <c r="N393" s="26"/>
      <c r="O393" s="30"/>
      <c r="P393" s="27"/>
      <c r="Q393" s="26"/>
      <c r="R393" s="30"/>
      <c r="S393" s="31"/>
    </row>
    <row r="394" spans="4:19" s="4" customFormat="1" ht="19.7" customHeight="1">
      <c r="D394" s="27"/>
      <c r="E394" s="27"/>
      <c r="F394" s="27"/>
      <c r="G394" s="47"/>
      <c r="H394" s="557"/>
      <c r="I394" s="26"/>
      <c r="J394" s="63"/>
      <c r="K394" s="29"/>
      <c r="L394" s="47"/>
      <c r="M394" s="26"/>
      <c r="N394" s="26"/>
      <c r="O394" s="30"/>
      <c r="P394" s="27"/>
      <c r="Q394" s="26"/>
      <c r="R394" s="30"/>
      <c r="S394" s="31"/>
    </row>
    <row r="395" spans="4:19" s="4" customFormat="1" ht="19.7" customHeight="1">
      <c r="D395" s="27"/>
      <c r="E395" s="27"/>
      <c r="F395" s="27"/>
      <c r="G395" s="47"/>
      <c r="H395" s="557"/>
      <c r="I395" s="26"/>
      <c r="J395" s="63"/>
      <c r="K395" s="29"/>
      <c r="L395" s="47"/>
      <c r="M395" s="26"/>
      <c r="N395" s="26"/>
      <c r="O395" s="30"/>
      <c r="P395" s="27"/>
      <c r="Q395" s="26"/>
      <c r="R395" s="30"/>
      <c r="S395" s="31"/>
    </row>
    <row r="396" spans="4:19" s="4" customFormat="1" ht="19.7" customHeight="1">
      <c r="D396" s="27"/>
      <c r="E396" s="27"/>
      <c r="F396" s="27"/>
      <c r="G396" s="47"/>
      <c r="H396" s="557"/>
      <c r="I396" s="26"/>
      <c r="J396" s="63"/>
      <c r="K396" s="29"/>
      <c r="L396" s="47"/>
      <c r="M396" s="26"/>
      <c r="N396" s="26"/>
      <c r="O396" s="30"/>
      <c r="P396" s="27"/>
      <c r="Q396" s="26"/>
      <c r="R396" s="30"/>
      <c r="S396" s="31"/>
    </row>
    <row r="397" spans="4:19" s="4" customFormat="1" ht="19.7" customHeight="1">
      <c r="D397" s="27"/>
      <c r="E397" s="27"/>
      <c r="F397" s="27"/>
      <c r="G397" s="47"/>
      <c r="H397" s="557"/>
      <c r="I397" s="26"/>
      <c r="J397" s="63"/>
      <c r="K397" s="29"/>
      <c r="L397" s="47"/>
      <c r="M397" s="26"/>
      <c r="N397" s="26"/>
      <c r="O397" s="30"/>
      <c r="P397" s="27"/>
      <c r="Q397" s="26"/>
      <c r="R397" s="30"/>
      <c r="S397" s="31"/>
    </row>
    <row r="398" spans="4:19" s="4" customFormat="1" ht="19.7" customHeight="1">
      <c r="D398" s="27"/>
      <c r="E398" s="27"/>
      <c r="F398" s="27"/>
      <c r="G398" s="47"/>
      <c r="H398" s="557"/>
      <c r="I398" s="26"/>
      <c r="J398" s="63"/>
      <c r="K398" s="29"/>
      <c r="L398" s="47"/>
      <c r="M398" s="26"/>
      <c r="N398" s="26"/>
      <c r="O398" s="30"/>
      <c r="P398" s="27"/>
      <c r="Q398" s="26"/>
      <c r="R398" s="30"/>
      <c r="S398" s="31"/>
    </row>
    <row r="399" spans="4:19" s="4" customFormat="1" ht="19.7" customHeight="1">
      <c r="D399" s="27"/>
      <c r="E399" s="27"/>
      <c r="F399" s="27"/>
      <c r="G399" s="47"/>
      <c r="H399" s="557"/>
      <c r="I399" s="26"/>
      <c r="J399" s="63"/>
      <c r="K399" s="29"/>
      <c r="L399" s="47"/>
      <c r="M399" s="26"/>
      <c r="N399" s="26"/>
      <c r="O399" s="30"/>
      <c r="P399" s="27"/>
      <c r="Q399" s="26"/>
      <c r="R399" s="30"/>
      <c r="S399" s="31"/>
    </row>
    <row r="400" spans="4:19" s="4" customFormat="1" ht="19.7" customHeight="1">
      <c r="D400" s="27"/>
      <c r="E400" s="27"/>
      <c r="F400" s="27"/>
      <c r="G400" s="47"/>
      <c r="H400" s="557"/>
      <c r="I400" s="26"/>
      <c r="J400" s="63"/>
      <c r="K400" s="29"/>
      <c r="L400" s="47"/>
      <c r="M400" s="26"/>
      <c r="N400" s="26"/>
      <c r="O400" s="30"/>
      <c r="P400" s="27"/>
      <c r="Q400" s="26"/>
      <c r="R400" s="30"/>
      <c r="S400" s="31"/>
    </row>
    <row r="401" spans="4:19" s="4" customFormat="1" ht="19.7" customHeight="1">
      <c r="D401" s="27"/>
      <c r="E401" s="27"/>
      <c r="F401" s="27"/>
      <c r="G401" s="47"/>
      <c r="H401" s="557"/>
      <c r="I401" s="26"/>
      <c r="J401" s="63"/>
      <c r="K401" s="29"/>
      <c r="L401" s="47"/>
      <c r="M401" s="26"/>
      <c r="N401" s="26"/>
      <c r="O401" s="30"/>
      <c r="P401" s="27"/>
      <c r="Q401" s="26"/>
      <c r="R401" s="30"/>
      <c r="S401" s="31"/>
    </row>
    <row r="402" spans="4:19" s="4" customFormat="1" ht="19.7" customHeight="1">
      <c r="D402" s="27"/>
      <c r="E402" s="27"/>
      <c r="F402" s="27"/>
      <c r="G402" s="47"/>
      <c r="H402" s="557"/>
      <c r="I402" s="26"/>
      <c r="J402" s="63"/>
      <c r="K402" s="29"/>
      <c r="L402" s="47"/>
      <c r="M402" s="26"/>
      <c r="N402" s="26"/>
      <c r="O402" s="30"/>
      <c r="P402" s="27"/>
      <c r="Q402" s="26"/>
      <c r="R402" s="30"/>
      <c r="S402" s="31"/>
    </row>
    <row r="403" spans="4:19" s="4" customFormat="1" ht="19.7" customHeight="1">
      <c r="D403" s="27"/>
      <c r="E403" s="27"/>
      <c r="F403" s="27"/>
      <c r="G403" s="47"/>
      <c r="H403" s="557"/>
      <c r="I403" s="26"/>
      <c r="J403" s="63"/>
      <c r="K403" s="29"/>
      <c r="L403" s="47"/>
      <c r="M403" s="26"/>
      <c r="N403" s="26"/>
      <c r="O403" s="30"/>
      <c r="P403" s="27"/>
      <c r="Q403" s="26"/>
      <c r="R403" s="30"/>
      <c r="S403" s="31"/>
    </row>
    <row r="404" spans="4:19" s="4" customFormat="1" ht="19.7" customHeight="1">
      <c r="D404" s="27"/>
      <c r="E404" s="27"/>
      <c r="F404" s="27"/>
      <c r="G404" s="47"/>
      <c r="H404" s="557"/>
      <c r="I404" s="26"/>
      <c r="J404" s="63"/>
      <c r="K404" s="29"/>
      <c r="L404" s="47"/>
      <c r="M404" s="26"/>
      <c r="N404" s="26"/>
      <c r="O404" s="30"/>
      <c r="P404" s="27"/>
      <c r="Q404" s="26"/>
      <c r="R404" s="30"/>
      <c r="S404" s="31"/>
    </row>
    <row r="405" spans="4:19" s="4" customFormat="1" ht="19.7" customHeight="1">
      <c r="D405" s="27"/>
      <c r="E405" s="27"/>
      <c r="F405" s="27"/>
      <c r="G405" s="47"/>
      <c r="H405" s="557"/>
      <c r="I405" s="26"/>
      <c r="J405" s="63"/>
      <c r="K405" s="29"/>
      <c r="L405" s="47"/>
      <c r="M405" s="26"/>
      <c r="N405" s="26"/>
      <c r="O405" s="30"/>
      <c r="P405" s="27"/>
      <c r="Q405" s="26"/>
      <c r="R405" s="30"/>
      <c r="S405" s="31"/>
    </row>
    <row r="406" spans="4:19" s="4" customFormat="1" ht="19.7" customHeight="1">
      <c r="D406" s="27"/>
      <c r="E406" s="27"/>
      <c r="F406" s="27"/>
      <c r="G406" s="47"/>
      <c r="H406" s="557"/>
      <c r="I406" s="26"/>
      <c r="J406" s="63"/>
      <c r="K406" s="29"/>
      <c r="L406" s="47"/>
      <c r="M406" s="26"/>
      <c r="N406" s="26"/>
      <c r="O406" s="30"/>
      <c r="P406" s="27"/>
      <c r="Q406" s="26"/>
      <c r="R406" s="30"/>
      <c r="S406" s="31"/>
    </row>
    <row r="407" spans="4:19" s="4" customFormat="1" ht="19.7" customHeight="1">
      <c r="D407" s="27"/>
      <c r="E407" s="27"/>
      <c r="F407" s="27"/>
      <c r="G407" s="47"/>
      <c r="H407" s="557"/>
      <c r="I407" s="26"/>
      <c r="J407" s="63"/>
      <c r="K407" s="29"/>
      <c r="L407" s="47"/>
      <c r="M407" s="26"/>
      <c r="N407" s="26"/>
      <c r="O407" s="30"/>
      <c r="P407" s="27"/>
      <c r="Q407" s="26"/>
      <c r="R407" s="30"/>
      <c r="S407" s="31"/>
    </row>
    <row r="408" spans="4:19" s="4" customFormat="1" ht="19.7" customHeight="1">
      <c r="D408" s="27"/>
      <c r="E408" s="27"/>
      <c r="F408" s="27"/>
      <c r="G408" s="47"/>
      <c r="H408" s="557"/>
      <c r="I408" s="26"/>
      <c r="J408" s="63"/>
      <c r="K408" s="29"/>
      <c r="L408" s="47"/>
      <c r="M408" s="26"/>
      <c r="N408" s="26"/>
      <c r="O408" s="30"/>
      <c r="P408" s="27"/>
      <c r="Q408" s="26"/>
      <c r="R408" s="30"/>
      <c r="S408" s="31"/>
    </row>
    <row r="409" spans="4:19" s="4" customFormat="1" ht="19.7" customHeight="1">
      <c r="D409" s="27"/>
      <c r="E409" s="27"/>
      <c r="F409" s="27"/>
      <c r="G409" s="47"/>
      <c r="H409" s="557"/>
      <c r="I409" s="26"/>
      <c r="J409" s="63"/>
      <c r="K409" s="29"/>
      <c r="L409" s="47"/>
      <c r="M409" s="26"/>
      <c r="N409" s="26"/>
      <c r="O409" s="30"/>
      <c r="P409" s="27"/>
      <c r="Q409" s="26"/>
      <c r="R409" s="30"/>
      <c r="S409" s="31"/>
    </row>
    <row r="410" spans="4:19" s="4" customFormat="1" ht="19.7" customHeight="1">
      <c r="D410" s="27"/>
      <c r="E410" s="27"/>
      <c r="F410" s="27"/>
      <c r="G410" s="47"/>
      <c r="H410" s="557"/>
      <c r="I410" s="26"/>
      <c r="J410" s="63"/>
      <c r="K410" s="29"/>
      <c r="L410" s="47"/>
      <c r="M410" s="26"/>
      <c r="N410" s="26"/>
      <c r="O410" s="30"/>
      <c r="P410" s="27"/>
      <c r="Q410" s="26"/>
      <c r="R410" s="30"/>
      <c r="S410" s="31"/>
    </row>
    <row r="411" spans="4:19" s="4" customFormat="1" ht="19.7" customHeight="1">
      <c r="D411" s="27"/>
      <c r="E411" s="27"/>
      <c r="F411" s="27"/>
      <c r="G411" s="47"/>
      <c r="H411" s="557"/>
      <c r="I411" s="26"/>
      <c r="J411" s="63"/>
      <c r="K411" s="29"/>
      <c r="L411" s="47"/>
      <c r="M411" s="26"/>
      <c r="N411" s="26"/>
      <c r="O411" s="30"/>
      <c r="P411" s="27"/>
      <c r="Q411" s="26"/>
      <c r="R411" s="30"/>
      <c r="S411" s="31"/>
    </row>
    <row r="412" spans="4:19" s="4" customFormat="1" ht="19.7" customHeight="1">
      <c r="D412" s="27"/>
      <c r="E412" s="27"/>
      <c r="F412" s="27"/>
      <c r="G412" s="47"/>
      <c r="H412" s="557"/>
      <c r="I412" s="26"/>
      <c r="J412" s="63"/>
      <c r="K412" s="29"/>
      <c r="L412" s="47"/>
      <c r="M412" s="26"/>
      <c r="N412" s="26"/>
      <c r="O412" s="30"/>
      <c r="P412" s="27"/>
      <c r="Q412" s="26"/>
      <c r="R412" s="30"/>
      <c r="S412" s="31"/>
    </row>
    <row r="413" spans="4:19" s="4" customFormat="1" ht="19.7" customHeight="1">
      <c r="D413" s="27"/>
      <c r="E413" s="27"/>
      <c r="F413" s="27"/>
      <c r="G413" s="47"/>
      <c r="H413" s="557"/>
      <c r="I413" s="26"/>
      <c r="J413" s="63"/>
      <c r="K413" s="29"/>
      <c r="L413" s="47"/>
      <c r="M413" s="26"/>
      <c r="N413" s="26"/>
      <c r="O413" s="30"/>
      <c r="P413" s="27"/>
      <c r="Q413" s="26"/>
      <c r="R413" s="30"/>
      <c r="S413" s="31"/>
    </row>
    <row r="414" spans="4:19" s="4" customFormat="1" ht="19.7" customHeight="1">
      <c r="D414" s="27"/>
      <c r="E414" s="27"/>
      <c r="F414" s="27"/>
      <c r="G414" s="47"/>
      <c r="H414" s="557"/>
      <c r="I414" s="26"/>
      <c r="J414" s="63"/>
      <c r="K414" s="29"/>
      <c r="L414" s="47"/>
      <c r="M414" s="26"/>
      <c r="N414" s="26"/>
      <c r="O414" s="30"/>
      <c r="P414" s="27"/>
      <c r="Q414" s="26"/>
      <c r="R414" s="30"/>
      <c r="S414" s="31"/>
    </row>
    <row r="415" spans="4:19" s="4" customFormat="1" ht="19.7" customHeight="1">
      <c r="D415" s="27"/>
      <c r="E415" s="27"/>
      <c r="F415" s="27"/>
      <c r="G415" s="47"/>
      <c r="H415" s="557"/>
      <c r="I415" s="26"/>
      <c r="J415" s="63"/>
      <c r="K415" s="29"/>
      <c r="L415" s="47"/>
      <c r="M415" s="26"/>
      <c r="N415" s="26"/>
      <c r="O415" s="30"/>
      <c r="P415" s="27"/>
      <c r="Q415" s="26"/>
      <c r="R415" s="30"/>
      <c r="S415" s="31"/>
    </row>
    <row r="416" spans="4:19" s="4" customFormat="1" ht="19.7" customHeight="1">
      <c r="D416" s="27"/>
      <c r="E416" s="27"/>
      <c r="F416" s="27"/>
      <c r="G416" s="47"/>
      <c r="H416" s="557"/>
      <c r="I416" s="26"/>
      <c r="J416" s="63"/>
      <c r="K416" s="29"/>
      <c r="L416" s="47"/>
      <c r="M416" s="26"/>
      <c r="N416" s="26"/>
      <c r="O416" s="30"/>
      <c r="P416" s="27"/>
      <c r="Q416" s="26"/>
      <c r="R416" s="30"/>
      <c r="S416" s="31"/>
    </row>
    <row r="417" spans="4:19" s="4" customFormat="1" ht="19.7" customHeight="1">
      <c r="D417" s="27"/>
      <c r="E417" s="27"/>
      <c r="F417" s="27"/>
      <c r="G417" s="47"/>
      <c r="H417" s="557"/>
      <c r="I417" s="26"/>
      <c r="J417" s="63"/>
      <c r="K417" s="29"/>
      <c r="L417" s="47"/>
      <c r="M417" s="26"/>
      <c r="N417" s="26"/>
      <c r="O417" s="30"/>
      <c r="P417" s="27"/>
      <c r="Q417" s="26"/>
      <c r="R417" s="30"/>
      <c r="S417" s="31"/>
    </row>
    <row r="418" spans="4:19" s="4" customFormat="1" ht="19.7" customHeight="1">
      <c r="D418" s="27"/>
      <c r="E418" s="27"/>
      <c r="F418" s="27"/>
      <c r="G418" s="47"/>
      <c r="H418" s="557"/>
      <c r="I418" s="26"/>
      <c r="J418" s="63"/>
      <c r="K418" s="29"/>
      <c r="L418" s="47"/>
      <c r="M418" s="26"/>
      <c r="N418" s="26"/>
      <c r="O418" s="30"/>
      <c r="P418" s="27"/>
      <c r="Q418" s="26"/>
      <c r="R418" s="30"/>
      <c r="S418" s="31"/>
    </row>
    <row r="419" spans="4:19" s="4" customFormat="1" ht="19.7" customHeight="1">
      <c r="D419" s="27"/>
      <c r="E419" s="27"/>
      <c r="F419" s="27"/>
      <c r="G419" s="47"/>
      <c r="H419" s="557"/>
      <c r="I419" s="26"/>
      <c r="J419" s="63"/>
      <c r="K419" s="29"/>
      <c r="L419" s="47"/>
      <c r="M419" s="26"/>
      <c r="N419" s="26"/>
      <c r="O419" s="30"/>
      <c r="P419" s="27"/>
      <c r="Q419" s="26"/>
      <c r="R419" s="30"/>
      <c r="S419" s="31"/>
    </row>
    <row r="420" spans="4:19" s="4" customFormat="1" ht="19.7" customHeight="1">
      <c r="D420" s="27"/>
      <c r="E420" s="27"/>
      <c r="F420" s="27"/>
      <c r="G420" s="47"/>
      <c r="H420" s="557"/>
      <c r="I420" s="26"/>
      <c r="J420" s="63"/>
      <c r="K420" s="29"/>
      <c r="L420" s="47"/>
      <c r="M420" s="26"/>
      <c r="N420" s="26"/>
      <c r="O420" s="30"/>
      <c r="P420" s="27"/>
      <c r="Q420" s="26"/>
      <c r="R420" s="30"/>
      <c r="S420" s="31"/>
    </row>
    <row r="421" spans="4:19" s="4" customFormat="1" ht="19.7" customHeight="1">
      <c r="D421" s="27"/>
      <c r="E421" s="27"/>
      <c r="F421" s="27"/>
      <c r="G421" s="47"/>
      <c r="H421" s="557"/>
      <c r="I421" s="26"/>
      <c r="J421" s="63"/>
      <c r="K421" s="29"/>
      <c r="L421" s="47"/>
      <c r="M421" s="26"/>
      <c r="N421" s="26"/>
      <c r="O421" s="30"/>
      <c r="P421" s="27"/>
      <c r="Q421" s="26"/>
      <c r="R421" s="30"/>
      <c r="S421" s="31"/>
    </row>
    <row r="422" spans="4:19" s="4" customFormat="1" ht="19.7" customHeight="1">
      <c r="D422" s="27"/>
      <c r="E422" s="27"/>
      <c r="F422" s="27"/>
      <c r="G422" s="47"/>
      <c r="H422" s="557"/>
      <c r="I422" s="26"/>
      <c r="J422" s="63"/>
      <c r="K422" s="29"/>
      <c r="L422" s="47"/>
      <c r="M422" s="26"/>
      <c r="N422" s="26"/>
      <c r="O422" s="30"/>
      <c r="P422" s="27"/>
      <c r="Q422" s="26"/>
      <c r="R422" s="30"/>
      <c r="S422" s="31"/>
    </row>
    <row r="423" spans="4:19" s="4" customFormat="1" ht="19.7" customHeight="1">
      <c r="D423" s="27"/>
      <c r="E423" s="27"/>
      <c r="F423" s="27"/>
      <c r="G423" s="47"/>
      <c r="H423" s="557"/>
      <c r="I423" s="26"/>
      <c r="J423" s="63"/>
      <c r="K423" s="29"/>
      <c r="L423" s="47"/>
      <c r="M423" s="26"/>
      <c r="N423" s="26"/>
      <c r="O423" s="30"/>
      <c r="P423" s="27"/>
      <c r="Q423" s="26"/>
      <c r="R423" s="30"/>
      <c r="S423" s="31"/>
    </row>
    <row r="424" spans="4:19" s="4" customFormat="1" ht="19.7" customHeight="1">
      <c r="D424" s="27"/>
      <c r="E424" s="27"/>
      <c r="F424" s="27"/>
      <c r="G424" s="47"/>
      <c r="H424" s="557"/>
      <c r="I424" s="26"/>
      <c r="J424" s="63"/>
      <c r="K424" s="29"/>
      <c r="L424" s="47"/>
      <c r="M424" s="26"/>
      <c r="N424" s="26"/>
      <c r="O424" s="30"/>
      <c r="P424" s="27"/>
      <c r="Q424" s="26"/>
      <c r="R424" s="30"/>
      <c r="S424" s="31"/>
    </row>
    <row r="425" spans="4:19" s="4" customFormat="1" ht="19.7" customHeight="1">
      <c r="D425" s="27"/>
      <c r="E425" s="27"/>
      <c r="F425" s="27"/>
      <c r="G425" s="47"/>
      <c r="H425" s="557"/>
      <c r="I425" s="26"/>
      <c r="J425" s="63"/>
      <c r="K425" s="29"/>
      <c r="L425" s="47"/>
      <c r="M425" s="26"/>
      <c r="N425" s="26"/>
      <c r="O425" s="30"/>
      <c r="P425" s="27"/>
      <c r="Q425" s="26"/>
      <c r="R425" s="30"/>
      <c r="S425" s="31"/>
    </row>
    <row r="426" spans="4:19" s="4" customFormat="1" ht="19.7" customHeight="1">
      <c r="D426" s="27"/>
      <c r="E426" s="27"/>
      <c r="F426" s="27"/>
      <c r="G426" s="47"/>
      <c r="H426" s="557"/>
      <c r="I426" s="26"/>
      <c r="J426" s="63"/>
      <c r="K426" s="29"/>
      <c r="L426" s="47"/>
      <c r="M426" s="26"/>
      <c r="N426" s="26"/>
      <c r="O426" s="30"/>
      <c r="P426" s="27"/>
      <c r="Q426" s="26"/>
      <c r="R426" s="30"/>
      <c r="S426" s="31"/>
    </row>
    <row r="427" spans="4:19" s="4" customFormat="1" ht="19.7" customHeight="1">
      <c r="D427" s="27"/>
      <c r="E427" s="27"/>
      <c r="F427" s="27"/>
      <c r="G427" s="47"/>
      <c r="H427" s="557"/>
      <c r="I427" s="26"/>
      <c r="J427" s="63"/>
      <c r="K427" s="29"/>
      <c r="L427" s="47"/>
      <c r="M427" s="26"/>
      <c r="N427" s="26"/>
      <c r="O427" s="30"/>
      <c r="P427" s="27"/>
      <c r="Q427" s="26"/>
      <c r="R427" s="30"/>
      <c r="S427" s="31"/>
    </row>
    <row r="428" spans="4:19" s="4" customFormat="1" ht="19.7" customHeight="1">
      <c r="D428" s="27"/>
      <c r="E428" s="27"/>
      <c r="F428" s="27"/>
      <c r="G428" s="47"/>
      <c r="H428" s="557"/>
      <c r="I428" s="26"/>
      <c r="J428" s="63"/>
      <c r="K428" s="29"/>
      <c r="L428" s="47"/>
      <c r="M428" s="26"/>
      <c r="N428" s="26"/>
      <c r="O428" s="30"/>
      <c r="P428" s="27"/>
      <c r="Q428" s="26"/>
      <c r="R428" s="30"/>
      <c r="S428" s="31"/>
    </row>
    <row r="429" spans="4:19" s="4" customFormat="1" ht="19.7" customHeight="1">
      <c r="D429" s="27"/>
      <c r="E429" s="27"/>
      <c r="F429" s="27"/>
      <c r="G429" s="47"/>
      <c r="H429" s="557"/>
      <c r="I429" s="26"/>
      <c r="J429" s="63"/>
      <c r="K429" s="29"/>
      <c r="L429" s="47"/>
      <c r="M429" s="26"/>
      <c r="N429" s="26"/>
      <c r="O429" s="30"/>
      <c r="P429" s="27"/>
      <c r="Q429" s="26"/>
      <c r="R429" s="30"/>
      <c r="S429" s="31"/>
    </row>
    <row r="430" spans="4:19" s="4" customFormat="1" ht="19.7" customHeight="1">
      <c r="D430" s="27"/>
      <c r="E430" s="27"/>
      <c r="F430" s="27"/>
      <c r="G430" s="47"/>
      <c r="H430" s="557"/>
      <c r="I430" s="26"/>
      <c r="J430" s="63"/>
      <c r="K430" s="29"/>
      <c r="L430" s="47"/>
      <c r="M430" s="26"/>
      <c r="N430" s="26"/>
      <c r="O430" s="30"/>
      <c r="P430" s="27"/>
      <c r="Q430" s="26"/>
      <c r="R430" s="30"/>
      <c r="S430" s="31"/>
    </row>
    <row r="431" spans="4:19" s="4" customFormat="1" ht="19.7" customHeight="1">
      <c r="D431" s="27"/>
      <c r="E431" s="27"/>
      <c r="F431" s="27"/>
      <c r="G431" s="47"/>
      <c r="H431" s="557"/>
      <c r="I431" s="26"/>
      <c r="J431" s="63"/>
      <c r="K431" s="29"/>
      <c r="L431" s="47"/>
      <c r="M431" s="26"/>
      <c r="N431" s="26"/>
      <c r="O431" s="30"/>
      <c r="P431" s="27"/>
      <c r="Q431" s="26"/>
      <c r="R431" s="30"/>
      <c r="S431" s="31"/>
    </row>
    <row r="432" spans="4:19" s="4" customFormat="1" ht="19.7" customHeight="1">
      <c r="D432" s="27"/>
      <c r="E432" s="27"/>
      <c r="F432" s="27"/>
      <c r="G432" s="47"/>
      <c r="H432" s="557"/>
      <c r="I432" s="26"/>
      <c r="J432" s="63"/>
      <c r="K432" s="29"/>
      <c r="L432" s="47"/>
      <c r="M432" s="26"/>
      <c r="N432" s="26"/>
      <c r="O432" s="30"/>
      <c r="P432" s="27"/>
      <c r="Q432" s="26"/>
      <c r="R432" s="30"/>
      <c r="S432" s="31"/>
    </row>
    <row r="433" spans="4:19" s="4" customFormat="1" ht="19.7" customHeight="1">
      <c r="D433" s="27"/>
      <c r="E433" s="27"/>
      <c r="F433" s="27"/>
      <c r="G433" s="47"/>
      <c r="H433" s="557"/>
      <c r="I433" s="26"/>
      <c r="J433" s="63"/>
      <c r="K433" s="29"/>
      <c r="L433" s="47"/>
      <c r="M433" s="26"/>
      <c r="N433" s="26"/>
      <c r="O433" s="30"/>
      <c r="P433" s="27"/>
      <c r="Q433" s="26"/>
      <c r="R433" s="30"/>
      <c r="S433" s="31"/>
    </row>
    <row r="434" spans="4:19" s="4" customFormat="1" ht="19.7" customHeight="1">
      <c r="D434" s="27"/>
      <c r="E434" s="27"/>
      <c r="F434" s="27"/>
      <c r="G434" s="47"/>
      <c r="H434" s="557"/>
      <c r="I434" s="26"/>
      <c r="J434" s="63"/>
      <c r="K434" s="29"/>
      <c r="L434" s="47"/>
      <c r="M434" s="26"/>
      <c r="N434" s="26"/>
      <c r="O434" s="30"/>
      <c r="P434" s="27"/>
      <c r="Q434" s="26"/>
      <c r="R434" s="30"/>
      <c r="S434" s="31"/>
    </row>
    <row r="435" spans="4:19" s="4" customFormat="1" ht="19.7" customHeight="1">
      <c r="D435" s="27"/>
      <c r="E435" s="27"/>
      <c r="F435" s="27"/>
      <c r="G435" s="47"/>
      <c r="H435" s="557"/>
      <c r="I435" s="26"/>
      <c r="J435" s="63"/>
      <c r="K435" s="29"/>
      <c r="L435" s="47"/>
      <c r="M435" s="26"/>
      <c r="N435" s="26"/>
      <c r="O435" s="30"/>
      <c r="P435" s="27"/>
      <c r="Q435" s="26"/>
      <c r="R435" s="30"/>
      <c r="S435" s="31"/>
    </row>
    <row r="436" spans="4:19" s="4" customFormat="1" ht="19.7" customHeight="1">
      <c r="D436" s="27"/>
      <c r="E436" s="27"/>
      <c r="F436" s="27"/>
      <c r="G436" s="47"/>
      <c r="H436" s="557"/>
      <c r="I436" s="26"/>
      <c r="J436" s="63"/>
      <c r="K436" s="29"/>
      <c r="L436" s="47"/>
      <c r="M436" s="26"/>
      <c r="N436" s="26"/>
      <c r="O436" s="30"/>
      <c r="P436" s="27"/>
      <c r="Q436" s="26"/>
      <c r="R436" s="30"/>
      <c r="S436" s="31"/>
    </row>
    <row r="437" spans="4:19" s="4" customFormat="1" ht="19.7" customHeight="1">
      <c r="D437" s="27"/>
      <c r="E437" s="27"/>
      <c r="F437" s="27"/>
      <c r="G437" s="47"/>
      <c r="H437" s="557"/>
      <c r="I437" s="26"/>
      <c r="J437" s="63"/>
      <c r="K437" s="29"/>
      <c r="L437" s="47"/>
      <c r="M437" s="26"/>
      <c r="N437" s="26"/>
      <c r="O437" s="30"/>
      <c r="P437" s="27"/>
      <c r="Q437" s="26"/>
      <c r="R437" s="30"/>
      <c r="S437" s="31"/>
    </row>
    <row r="438" spans="4:19" s="4" customFormat="1" ht="19.7" customHeight="1">
      <c r="D438" s="27"/>
      <c r="E438" s="27"/>
      <c r="F438" s="27"/>
      <c r="G438" s="47"/>
      <c r="H438" s="557"/>
      <c r="I438" s="26"/>
      <c r="J438" s="63"/>
      <c r="K438" s="29"/>
      <c r="L438" s="47"/>
      <c r="M438" s="26"/>
      <c r="N438" s="26"/>
      <c r="O438" s="30"/>
      <c r="P438" s="27"/>
      <c r="Q438" s="26"/>
      <c r="R438" s="30"/>
      <c r="S438" s="31"/>
    </row>
    <row r="439" spans="4:19" s="4" customFormat="1" ht="19.7" customHeight="1">
      <c r="D439" s="27"/>
      <c r="E439" s="27"/>
      <c r="F439" s="27"/>
      <c r="G439" s="47"/>
      <c r="H439" s="557"/>
      <c r="I439" s="26"/>
      <c r="J439" s="63"/>
      <c r="K439" s="29"/>
      <c r="L439" s="47"/>
      <c r="M439" s="26"/>
      <c r="N439" s="26"/>
      <c r="O439" s="30"/>
      <c r="P439" s="27"/>
      <c r="Q439" s="26"/>
      <c r="R439" s="30"/>
      <c r="S439" s="31"/>
    </row>
    <row r="440" spans="4:19" s="4" customFormat="1" ht="19.7" customHeight="1">
      <c r="D440" s="27"/>
      <c r="E440" s="27"/>
      <c r="F440" s="27"/>
      <c r="G440" s="47"/>
      <c r="H440" s="557"/>
      <c r="I440" s="26"/>
      <c r="J440" s="63"/>
      <c r="K440" s="29"/>
      <c r="L440" s="47"/>
      <c r="M440" s="26"/>
      <c r="N440" s="26"/>
      <c r="O440" s="30"/>
      <c r="P440" s="27"/>
      <c r="Q440" s="26"/>
      <c r="R440" s="30"/>
      <c r="S440" s="31"/>
    </row>
    <row r="441" spans="4:19" s="4" customFormat="1" ht="19.7" customHeight="1">
      <c r="D441" s="27"/>
      <c r="E441" s="27"/>
      <c r="F441" s="27"/>
      <c r="G441" s="47"/>
      <c r="H441" s="557"/>
      <c r="I441" s="26"/>
      <c r="J441" s="63"/>
      <c r="K441" s="29"/>
      <c r="L441" s="47"/>
      <c r="M441" s="26"/>
      <c r="N441" s="26"/>
      <c r="O441" s="30"/>
      <c r="P441" s="27"/>
      <c r="Q441" s="26"/>
      <c r="R441" s="30"/>
      <c r="S441" s="31"/>
    </row>
    <row r="442" spans="4:19" s="4" customFormat="1" ht="19.7" customHeight="1">
      <c r="D442" s="27"/>
      <c r="E442" s="27"/>
      <c r="F442" s="27"/>
      <c r="G442" s="47"/>
      <c r="H442" s="557"/>
      <c r="I442" s="26"/>
      <c r="J442" s="63"/>
      <c r="K442" s="29"/>
      <c r="L442" s="47"/>
      <c r="M442" s="26"/>
      <c r="N442" s="26"/>
      <c r="O442" s="30"/>
      <c r="P442" s="27"/>
      <c r="Q442" s="26"/>
      <c r="R442" s="30"/>
      <c r="S442" s="31"/>
    </row>
    <row r="443" spans="4:19" s="4" customFormat="1" ht="19.7" customHeight="1">
      <c r="D443" s="27"/>
      <c r="E443" s="27"/>
      <c r="F443" s="27"/>
      <c r="G443" s="47"/>
      <c r="H443" s="557"/>
      <c r="I443" s="26"/>
      <c r="J443" s="63"/>
      <c r="K443" s="29"/>
      <c r="L443" s="47"/>
      <c r="M443" s="26"/>
      <c r="N443" s="26"/>
      <c r="O443" s="30"/>
      <c r="P443" s="27"/>
      <c r="Q443" s="26"/>
      <c r="R443" s="30"/>
      <c r="S443" s="31"/>
    </row>
    <row r="444" spans="4:19" s="4" customFormat="1" ht="19.7" customHeight="1">
      <c r="D444" s="27"/>
      <c r="E444" s="27"/>
      <c r="F444" s="27"/>
      <c r="G444" s="47"/>
      <c r="H444" s="557"/>
      <c r="I444" s="26"/>
      <c r="J444" s="63"/>
      <c r="K444" s="29"/>
      <c r="L444" s="47"/>
      <c r="M444" s="26"/>
      <c r="N444" s="26"/>
      <c r="O444" s="30"/>
      <c r="P444" s="27"/>
      <c r="Q444" s="26"/>
      <c r="R444" s="30"/>
      <c r="S444" s="31"/>
    </row>
    <row r="445" spans="4:19" s="4" customFormat="1" ht="19.7" customHeight="1">
      <c r="D445" s="27"/>
      <c r="E445" s="27"/>
      <c r="F445" s="27"/>
      <c r="G445" s="47"/>
      <c r="H445" s="557"/>
      <c r="I445" s="26"/>
      <c r="J445" s="63"/>
      <c r="K445" s="29"/>
      <c r="L445" s="47"/>
      <c r="M445" s="26"/>
      <c r="N445" s="26"/>
      <c r="O445" s="30"/>
      <c r="P445" s="27"/>
      <c r="Q445" s="26"/>
      <c r="R445" s="30"/>
      <c r="S445" s="31"/>
    </row>
    <row r="446" spans="4:19" s="4" customFormat="1" ht="19.7" customHeight="1">
      <c r="D446" s="27"/>
      <c r="E446" s="27"/>
      <c r="F446" s="27"/>
      <c r="G446" s="47"/>
      <c r="H446" s="557"/>
      <c r="I446" s="26"/>
      <c r="J446" s="63"/>
      <c r="K446" s="29"/>
      <c r="L446" s="47"/>
      <c r="M446" s="26"/>
      <c r="N446" s="26"/>
      <c r="O446" s="30"/>
      <c r="P446" s="27"/>
      <c r="Q446" s="26"/>
      <c r="R446" s="30"/>
      <c r="S446" s="31"/>
    </row>
    <row r="447" spans="4:19" s="4" customFormat="1" ht="19.7" customHeight="1">
      <c r="D447" s="27"/>
      <c r="E447" s="27"/>
      <c r="F447" s="27"/>
      <c r="G447" s="47"/>
      <c r="H447" s="557"/>
      <c r="I447" s="26"/>
      <c r="J447" s="63"/>
      <c r="K447" s="29"/>
      <c r="L447" s="47"/>
      <c r="M447" s="26"/>
      <c r="N447" s="26"/>
      <c r="O447" s="30"/>
      <c r="P447" s="27"/>
      <c r="Q447" s="26"/>
      <c r="R447" s="30"/>
      <c r="S447" s="31"/>
    </row>
    <row r="448" spans="4:19" s="4" customFormat="1" ht="19.7" customHeight="1">
      <c r="D448" s="27"/>
      <c r="E448" s="27"/>
      <c r="F448" s="27"/>
      <c r="G448" s="47"/>
      <c r="H448" s="557"/>
      <c r="I448" s="26"/>
      <c r="J448" s="63"/>
      <c r="K448" s="29"/>
      <c r="L448" s="47"/>
      <c r="M448" s="26"/>
      <c r="N448" s="26"/>
      <c r="O448" s="30"/>
      <c r="P448" s="27"/>
      <c r="Q448" s="26"/>
      <c r="R448" s="30"/>
      <c r="S448" s="31"/>
    </row>
    <row r="449" spans="4:19" s="4" customFormat="1" ht="19.7" customHeight="1">
      <c r="D449" s="27"/>
      <c r="E449" s="27"/>
      <c r="F449" s="27"/>
      <c r="G449" s="47"/>
      <c r="H449" s="557"/>
      <c r="I449" s="26"/>
      <c r="J449" s="63"/>
      <c r="K449" s="29"/>
      <c r="L449" s="47"/>
      <c r="M449" s="26"/>
      <c r="N449" s="26"/>
      <c r="O449" s="30"/>
      <c r="P449" s="27"/>
      <c r="Q449" s="26"/>
      <c r="R449" s="30"/>
      <c r="S449" s="31"/>
    </row>
    <row r="450" spans="4:19" s="4" customFormat="1" ht="19.7" customHeight="1">
      <c r="D450" s="27"/>
      <c r="E450" s="27"/>
      <c r="F450" s="27"/>
      <c r="G450" s="47"/>
      <c r="H450" s="557"/>
      <c r="I450" s="26"/>
      <c r="J450" s="63"/>
      <c r="K450" s="29"/>
      <c r="L450" s="47"/>
      <c r="M450" s="26"/>
      <c r="N450" s="26"/>
      <c r="O450" s="30"/>
      <c r="P450" s="27"/>
      <c r="Q450" s="26"/>
      <c r="R450" s="30"/>
      <c r="S450" s="31"/>
    </row>
    <row r="451" spans="4:19" s="4" customFormat="1" ht="19.7" customHeight="1">
      <c r="D451" s="27"/>
      <c r="E451" s="27"/>
      <c r="F451" s="27"/>
      <c r="G451" s="47"/>
      <c r="H451" s="557"/>
      <c r="I451" s="26"/>
      <c r="J451" s="63"/>
      <c r="K451" s="29"/>
      <c r="L451" s="47"/>
      <c r="M451" s="26"/>
      <c r="N451" s="26"/>
      <c r="O451" s="30"/>
      <c r="P451" s="27"/>
      <c r="Q451" s="26"/>
      <c r="R451" s="30"/>
      <c r="S451" s="31"/>
    </row>
    <row r="452" spans="4:19" s="4" customFormat="1" ht="19.7" customHeight="1">
      <c r="D452" s="27"/>
      <c r="E452" s="27"/>
      <c r="F452" s="27"/>
      <c r="G452" s="47"/>
      <c r="H452" s="557"/>
      <c r="I452" s="26"/>
      <c r="J452" s="63"/>
      <c r="K452" s="29"/>
      <c r="L452" s="47"/>
      <c r="M452" s="26"/>
      <c r="N452" s="26"/>
      <c r="O452" s="30"/>
      <c r="P452" s="27"/>
      <c r="Q452" s="26"/>
      <c r="R452" s="30"/>
      <c r="S452" s="31"/>
    </row>
    <row r="453" spans="4:19" s="4" customFormat="1" ht="19.7" customHeight="1">
      <c r="D453" s="27"/>
      <c r="E453" s="27"/>
      <c r="F453" s="27"/>
      <c r="G453" s="47"/>
      <c r="H453" s="557"/>
      <c r="I453" s="26"/>
      <c r="J453" s="63"/>
      <c r="K453" s="29"/>
      <c r="L453" s="47"/>
      <c r="M453" s="26"/>
      <c r="N453" s="26"/>
      <c r="O453" s="30"/>
      <c r="P453" s="27"/>
      <c r="Q453" s="26"/>
      <c r="R453" s="30"/>
      <c r="S453" s="31"/>
    </row>
    <row r="454" spans="4:19" s="4" customFormat="1" ht="19.7" customHeight="1">
      <c r="D454" s="27"/>
      <c r="E454" s="27"/>
      <c r="F454" s="27"/>
      <c r="G454" s="47"/>
      <c r="H454" s="557"/>
      <c r="I454" s="26"/>
      <c r="J454" s="63"/>
      <c r="K454" s="29"/>
      <c r="L454" s="47"/>
      <c r="M454" s="26"/>
      <c r="N454" s="26"/>
      <c r="O454" s="30"/>
      <c r="P454" s="27"/>
      <c r="Q454" s="26"/>
      <c r="R454" s="30"/>
      <c r="S454" s="31"/>
    </row>
    <row r="455" spans="4:19" s="4" customFormat="1" ht="19.7" customHeight="1">
      <c r="D455" s="27"/>
      <c r="E455" s="27"/>
      <c r="F455" s="27"/>
      <c r="G455" s="47"/>
      <c r="H455" s="557"/>
      <c r="I455" s="26"/>
      <c r="J455" s="63"/>
      <c r="K455" s="29"/>
      <c r="L455" s="47"/>
      <c r="M455" s="26"/>
      <c r="N455" s="26"/>
      <c r="O455" s="30"/>
      <c r="P455" s="27"/>
      <c r="Q455" s="26"/>
      <c r="R455" s="30"/>
      <c r="S455" s="31"/>
    </row>
    <row r="456" spans="4:19" s="4" customFormat="1" ht="19.7" customHeight="1">
      <c r="D456" s="27"/>
      <c r="E456" s="27"/>
      <c r="F456" s="27"/>
      <c r="G456" s="47"/>
      <c r="H456" s="557"/>
      <c r="I456" s="26"/>
      <c r="J456" s="63"/>
      <c r="K456" s="29"/>
      <c r="L456" s="47"/>
      <c r="M456" s="26"/>
      <c r="N456" s="26"/>
      <c r="O456" s="30"/>
      <c r="P456" s="27"/>
      <c r="Q456" s="26"/>
      <c r="R456" s="30"/>
      <c r="S456" s="31"/>
    </row>
    <row r="457" spans="4:19" s="4" customFormat="1" ht="19.7" customHeight="1">
      <c r="D457" s="27"/>
      <c r="E457" s="27"/>
      <c r="F457" s="27"/>
      <c r="G457" s="47"/>
      <c r="H457" s="557"/>
      <c r="I457" s="26"/>
      <c r="J457" s="63"/>
      <c r="K457" s="29"/>
      <c r="L457" s="47"/>
      <c r="M457" s="26"/>
      <c r="N457" s="26"/>
      <c r="O457" s="30"/>
      <c r="P457" s="27"/>
      <c r="Q457" s="26"/>
      <c r="R457" s="30"/>
      <c r="S457" s="31"/>
    </row>
    <row r="458" spans="4:19" s="4" customFormat="1" ht="19.7" customHeight="1">
      <c r="D458" s="27"/>
      <c r="E458" s="27"/>
      <c r="F458" s="27"/>
      <c r="G458" s="47"/>
      <c r="H458" s="557"/>
      <c r="I458" s="26"/>
      <c r="J458" s="63"/>
      <c r="K458" s="29"/>
      <c r="L458" s="47"/>
      <c r="M458" s="26"/>
      <c r="N458" s="26"/>
      <c r="O458" s="30"/>
      <c r="P458" s="27"/>
      <c r="Q458" s="26"/>
      <c r="R458" s="30"/>
      <c r="S458" s="31"/>
    </row>
    <row r="459" spans="4:19" s="4" customFormat="1" ht="19.7" customHeight="1">
      <c r="D459" s="27"/>
      <c r="E459" s="27"/>
      <c r="F459" s="27"/>
      <c r="G459" s="47"/>
      <c r="H459" s="557"/>
      <c r="I459" s="26"/>
      <c r="J459" s="63"/>
      <c r="K459" s="29"/>
      <c r="L459" s="47"/>
      <c r="M459" s="26"/>
      <c r="N459" s="26"/>
      <c r="O459" s="30"/>
      <c r="P459" s="27"/>
      <c r="Q459" s="26"/>
      <c r="R459" s="30"/>
      <c r="S459" s="31"/>
    </row>
    <row r="460" spans="4:19" s="4" customFormat="1" ht="19.7" customHeight="1">
      <c r="D460" s="27"/>
      <c r="E460" s="27"/>
      <c r="F460" s="27"/>
      <c r="G460" s="47"/>
      <c r="H460" s="557"/>
      <c r="I460" s="26"/>
      <c r="J460" s="63"/>
      <c r="K460" s="29"/>
      <c r="L460" s="47"/>
      <c r="M460" s="26"/>
      <c r="N460" s="26"/>
      <c r="O460" s="30"/>
      <c r="P460" s="27"/>
      <c r="Q460" s="26"/>
      <c r="R460" s="30"/>
      <c r="S460" s="31"/>
    </row>
    <row r="461" spans="4:19" s="4" customFormat="1" ht="19.7" customHeight="1">
      <c r="D461" s="27"/>
      <c r="E461" s="27"/>
      <c r="F461" s="27"/>
      <c r="G461" s="47"/>
      <c r="H461" s="557"/>
      <c r="I461" s="26"/>
      <c r="J461" s="63"/>
      <c r="K461" s="29"/>
      <c r="L461" s="47"/>
      <c r="M461" s="26"/>
      <c r="N461" s="26"/>
      <c r="O461" s="30"/>
      <c r="P461" s="27"/>
      <c r="Q461" s="26"/>
      <c r="R461" s="30"/>
      <c r="S461" s="31"/>
    </row>
    <row r="462" spans="4:19" s="4" customFormat="1" ht="19.7" customHeight="1">
      <c r="D462" s="27"/>
      <c r="E462" s="27"/>
      <c r="F462" s="27"/>
      <c r="G462" s="47"/>
      <c r="H462" s="557"/>
      <c r="I462" s="26"/>
      <c r="J462" s="63"/>
      <c r="K462" s="29"/>
      <c r="L462" s="47"/>
      <c r="M462" s="26"/>
      <c r="N462" s="26"/>
      <c r="O462" s="30"/>
      <c r="P462" s="27"/>
      <c r="Q462" s="26"/>
      <c r="R462" s="30"/>
      <c r="S462" s="31"/>
    </row>
    <row r="463" spans="4:19" s="4" customFormat="1" ht="19.7" customHeight="1">
      <c r="D463" s="27"/>
      <c r="E463" s="27"/>
      <c r="F463" s="27"/>
      <c r="G463" s="47"/>
      <c r="H463" s="557"/>
      <c r="I463" s="26"/>
      <c r="J463" s="63"/>
      <c r="K463" s="29"/>
      <c r="L463" s="47"/>
      <c r="M463" s="26"/>
      <c r="N463" s="26"/>
      <c r="O463" s="30"/>
      <c r="P463" s="27"/>
      <c r="Q463" s="26"/>
      <c r="R463" s="30"/>
      <c r="S463" s="31"/>
    </row>
    <row r="464" spans="4:19" s="4" customFormat="1" ht="19.7" customHeight="1">
      <c r="D464" s="27"/>
      <c r="E464" s="27"/>
      <c r="F464" s="27"/>
      <c r="G464" s="47"/>
      <c r="H464" s="557"/>
      <c r="I464" s="26"/>
      <c r="J464" s="63"/>
      <c r="K464" s="29"/>
      <c r="L464" s="47"/>
      <c r="M464" s="26"/>
      <c r="N464" s="26"/>
      <c r="O464" s="30"/>
      <c r="P464" s="27"/>
      <c r="Q464" s="26"/>
      <c r="R464" s="30"/>
      <c r="S464" s="31"/>
    </row>
    <row r="465" spans="4:19" s="4" customFormat="1" ht="19.7" customHeight="1">
      <c r="D465" s="27"/>
      <c r="E465" s="27"/>
      <c r="F465" s="27"/>
      <c r="G465" s="47"/>
      <c r="H465" s="557"/>
      <c r="I465" s="26"/>
      <c r="J465" s="63"/>
      <c r="K465" s="29"/>
      <c r="L465" s="47"/>
      <c r="M465" s="26"/>
      <c r="N465" s="26"/>
      <c r="O465" s="30"/>
      <c r="P465" s="27"/>
      <c r="Q465" s="26"/>
      <c r="R465" s="30"/>
      <c r="S465" s="31"/>
    </row>
    <row r="466" spans="4:19" s="4" customFormat="1" ht="19.7" customHeight="1">
      <c r="D466" s="27"/>
      <c r="E466" s="27"/>
      <c r="F466" s="27"/>
      <c r="G466" s="47"/>
      <c r="H466" s="557"/>
      <c r="I466" s="26"/>
      <c r="J466" s="63"/>
      <c r="K466" s="29"/>
      <c r="L466" s="47"/>
      <c r="M466" s="26"/>
      <c r="N466" s="26"/>
      <c r="O466" s="30"/>
      <c r="P466" s="27"/>
      <c r="Q466" s="26"/>
      <c r="R466" s="30"/>
      <c r="S466" s="31"/>
    </row>
    <row r="467" spans="4:19" s="4" customFormat="1" ht="19.7" customHeight="1">
      <c r="D467" s="27"/>
      <c r="E467" s="27"/>
      <c r="F467" s="27"/>
      <c r="G467" s="47"/>
      <c r="H467" s="557"/>
      <c r="I467" s="26"/>
      <c r="J467" s="63"/>
      <c r="K467" s="29"/>
      <c r="L467" s="47"/>
      <c r="M467" s="26"/>
      <c r="N467" s="26"/>
      <c r="O467" s="30"/>
      <c r="P467" s="27"/>
      <c r="Q467" s="26"/>
      <c r="R467" s="30"/>
      <c r="S467" s="31"/>
    </row>
    <row r="468" spans="4:19" s="4" customFormat="1" ht="19.7" customHeight="1">
      <c r="D468" s="27"/>
      <c r="E468" s="27"/>
      <c r="F468" s="27"/>
      <c r="G468" s="47"/>
      <c r="H468" s="557"/>
      <c r="I468" s="26"/>
      <c r="J468" s="63"/>
      <c r="K468" s="29"/>
      <c r="L468" s="47"/>
      <c r="M468" s="26"/>
      <c r="N468" s="26"/>
      <c r="O468" s="30"/>
      <c r="P468" s="27"/>
      <c r="Q468" s="26"/>
      <c r="R468" s="30"/>
      <c r="S468" s="31"/>
    </row>
    <row r="469" spans="4:19" s="4" customFormat="1" ht="19.7" customHeight="1">
      <c r="D469" s="27"/>
      <c r="E469" s="27"/>
      <c r="F469" s="27"/>
      <c r="G469" s="47"/>
      <c r="H469" s="557"/>
      <c r="I469" s="26"/>
      <c r="J469" s="63"/>
      <c r="K469" s="29"/>
      <c r="L469" s="47"/>
      <c r="M469" s="26"/>
      <c r="N469" s="26"/>
      <c r="O469" s="30"/>
      <c r="P469" s="27"/>
      <c r="Q469" s="26"/>
      <c r="R469" s="30"/>
      <c r="S469" s="31"/>
    </row>
    <row r="470" spans="4:19" s="4" customFormat="1" ht="19.7" customHeight="1">
      <c r="D470" s="27"/>
      <c r="E470" s="27"/>
      <c r="F470" s="27"/>
      <c r="G470" s="47"/>
      <c r="H470" s="557"/>
      <c r="I470" s="26"/>
      <c r="J470" s="63"/>
      <c r="K470" s="29"/>
      <c r="L470" s="47"/>
      <c r="M470" s="26"/>
      <c r="N470" s="26"/>
      <c r="O470" s="30"/>
      <c r="P470" s="27"/>
      <c r="Q470" s="26"/>
      <c r="R470" s="30"/>
      <c r="S470" s="31"/>
    </row>
    <row r="471" spans="4:19" s="4" customFormat="1" ht="19.7" customHeight="1">
      <c r="D471" s="27"/>
      <c r="E471" s="27"/>
      <c r="F471" s="27"/>
      <c r="G471" s="47"/>
      <c r="H471" s="557"/>
      <c r="I471" s="26"/>
      <c r="J471" s="63"/>
      <c r="K471" s="29"/>
      <c r="L471" s="47"/>
      <c r="M471" s="26"/>
      <c r="N471" s="26"/>
      <c r="O471" s="30"/>
      <c r="P471" s="27"/>
      <c r="Q471" s="26"/>
      <c r="R471" s="30"/>
      <c r="S471" s="31"/>
    </row>
    <row r="472" spans="4:19" s="4" customFormat="1" ht="19.7" customHeight="1">
      <c r="D472" s="27"/>
      <c r="E472" s="27"/>
      <c r="F472" s="27"/>
      <c r="G472" s="47"/>
      <c r="H472" s="557"/>
      <c r="I472" s="26"/>
      <c r="J472" s="63"/>
      <c r="K472" s="29"/>
      <c r="L472" s="47"/>
      <c r="M472" s="26"/>
      <c r="N472" s="26"/>
      <c r="O472" s="30"/>
      <c r="P472" s="27"/>
      <c r="Q472" s="26"/>
      <c r="R472" s="30"/>
      <c r="S472" s="31"/>
    </row>
    <row r="473" spans="4:19" s="4" customFormat="1" ht="19.7" customHeight="1">
      <c r="D473" s="27"/>
      <c r="E473" s="27"/>
      <c r="F473" s="27"/>
      <c r="G473" s="47"/>
      <c r="H473" s="557"/>
      <c r="I473" s="26"/>
      <c r="J473" s="63"/>
      <c r="K473" s="29"/>
      <c r="L473" s="47"/>
      <c r="M473" s="26"/>
      <c r="N473" s="26"/>
      <c r="O473" s="30"/>
      <c r="P473" s="27"/>
      <c r="Q473" s="26"/>
      <c r="R473" s="30"/>
      <c r="S473" s="31"/>
    </row>
    <row r="474" spans="4:19" s="4" customFormat="1" ht="19.7" customHeight="1">
      <c r="D474" s="27"/>
      <c r="E474" s="27"/>
      <c r="F474" s="27"/>
      <c r="G474" s="47"/>
      <c r="H474" s="557"/>
      <c r="I474" s="26"/>
      <c r="J474" s="63"/>
      <c r="K474" s="29"/>
      <c r="L474" s="47"/>
      <c r="M474" s="26"/>
      <c r="N474" s="26"/>
      <c r="O474" s="30"/>
      <c r="P474" s="27"/>
      <c r="Q474" s="26"/>
      <c r="R474" s="30"/>
      <c r="S474" s="31"/>
    </row>
    <row r="475" spans="4:19" s="4" customFormat="1" ht="19.7" customHeight="1">
      <c r="D475" s="27"/>
      <c r="E475" s="27"/>
      <c r="F475" s="27"/>
      <c r="G475" s="47"/>
      <c r="H475" s="557"/>
      <c r="I475" s="26"/>
      <c r="J475" s="63"/>
      <c r="K475" s="29"/>
      <c r="L475" s="47"/>
      <c r="M475" s="26"/>
      <c r="N475" s="26"/>
      <c r="O475" s="30"/>
      <c r="P475" s="27"/>
      <c r="Q475" s="26"/>
      <c r="R475" s="30"/>
      <c r="S475" s="31"/>
    </row>
    <row r="476" spans="4:19" s="4" customFormat="1" ht="19.7" customHeight="1">
      <c r="D476" s="27"/>
      <c r="E476" s="27"/>
      <c r="F476" s="27"/>
      <c r="G476" s="47"/>
      <c r="H476" s="557"/>
      <c r="I476" s="26"/>
      <c r="J476" s="63"/>
      <c r="K476" s="29"/>
      <c r="L476" s="47"/>
      <c r="M476" s="26"/>
      <c r="N476" s="26"/>
      <c r="O476" s="30"/>
      <c r="P476" s="27"/>
      <c r="Q476" s="26"/>
      <c r="R476" s="30"/>
      <c r="S476" s="31"/>
    </row>
    <row r="477" spans="4:19" s="4" customFormat="1" ht="19.7" customHeight="1">
      <c r="D477" s="27"/>
      <c r="E477" s="27"/>
      <c r="F477" s="27"/>
      <c r="G477" s="47"/>
      <c r="H477" s="557"/>
      <c r="I477" s="26"/>
      <c r="J477" s="63"/>
      <c r="K477" s="29"/>
      <c r="L477" s="47"/>
      <c r="M477" s="26"/>
      <c r="N477" s="26"/>
      <c r="O477" s="30"/>
      <c r="P477" s="27"/>
      <c r="Q477" s="26"/>
      <c r="R477" s="30"/>
      <c r="S477" s="31"/>
    </row>
    <row r="478" spans="4:19" s="4" customFormat="1" ht="19.7" customHeight="1">
      <c r="D478" s="27"/>
      <c r="E478" s="27"/>
      <c r="F478" s="27"/>
      <c r="G478" s="47"/>
      <c r="H478" s="557"/>
      <c r="I478" s="26"/>
      <c r="J478" s="63"/>
      <c r="K478" s="29"/>
      <c r="L478" s="47"/>
      <c r="M478" s="26"/>
      <c r="N478" s="26"/>
      <c r="O478" s="30"/>
      <c r="P478" s="27"/>
      <c r="Q478" s="26"/>
      <c r="R478" s="30"/>
      <c r="S478" s="31"/>
    </row>
    <row r="479" spans="4:19" s="4" customFormat="1" ht="19.7" customHeight="1">
      <c r="D479" s="27"/>
      <c r="E479" s="27"/>
      <c r="F479" s="27"/>
      <c r="G479" s="47"/>
      <c r="H479" s="557"/>
      <c r="I479" s="26"/>
      <c r="J479" s="63"/>
      <c r="K479" s="29"/>
      <c r="L479" s="47"/>
      <c r="M479" s="26"/>
      <c r="N479" s="26"/>
      <c r="O479" s="30"/>
      <c r="P479" s="27"/>
      <c r="Q479" s="26"/>
      <c r="R479" s="30"/>
      <c r="S479" s="31"/>
    </row>
    <row r="480" spans="4:19" s="4" customFormat="1" ht="19.7" customHeight="1">
      <c r="D480" s="27"/>
      <c r="E480" s="27"/>
      <c r="F480" s="27"/>
      <c r="G480" s="47"/>
      <c r="H480" s="557"/>
      <c r="I480" s="26"/>
      <c r="J480" s="63"/>
      <c r="K480" s="29"/>
      <c r="L480" s="47"/>
      <c r="M480" s="26"/>
      <c r="N480" s="26"/>
      <c r="O480" s="30"/>
      <c r="P480" s="27"/>
      <c r="Q480" s="26"/>
      <c r="R480" s="30"/>
      <c r="S480" s="31"/>
    </row>
    <row r="481" spans="4:19" s="4" customFormat="1" ht="19.7" customHeight="1">
      <c r="D481" s="27"/>
      <c r="E481" s="27"/>
      <c r="F481" s="27"/>
      <c r="G481" s="47"/>
      <c r="H481" s="557"/>
      <c r="I481" s="26"/>
      <c r="J481" s="63"/>
      <c r="K481" s="29"/>
      <c r="L481" s="47"/>
      <c r="M481" s="26"/>
      <c r="N481" s="26"/>
      <c r="O481" s="30"/>
      <c r="P481" s="27"/>
      <c r="Q481" s="26"/>
      <c r="R481" s="30"/>
      <c r="S481" s="31"/>
    </row>
    <row r="482" spans="4:19" s="4" customFormat="1" ht="19.7" customHeight="1">
      <c r="D482" s="27"/>
      <c r="E482" s="27"/>
      <c r="F482" s="27"/>
      <c r="G482" s="47"/>
      <c r="H482" s="557"/>
      <c r="I482" s="26"/>
      <c r="J482" s="63"/>
      <c r="K482" s="29"/>
      <c r="L482" s="47"/>
      <c r="M482" s="26"/>
      <c r="N482" s="26"/>
      <c r="O482" s="30"/>
      <c r="P482" s="27"/>
      <c r="Q482" s="26"/>
      <c r="R482" s="30"/>
      <c r="S482" s="31"/>
    </row>
    <row r="483" spans="4:19" s="4" customFormat="1" ht="19.7" customHeight="1">
      <c r="D483" s="27"/>
      <c r="E483" s="27"/>
      <c r="F483" s="27"/>
      <c r="G483" s="47"/>
      <c r="H483" s="557"/>
      <c r="I483" s="26"/>
      <c r="J483" s="63"/>
      <c r="K483" s="29"/>
      <c r="L483" s="47"/>
      <c r="M483" s="26"/>
      <c r="N483" s="26"/>
      <c r="O483" s="30"/>
      <c r="P483" s="27"/>
      <c r="Q483" s="26"/>
      <c r="R483" s="30"/>
      <c r="S483" s="31"/>
    </row>
    <row r="484" spans="4:19" s="4" customFormat="1" ht="19.7" customHeight="1">
      <c r="D484" s="27"/>
      <c r="E484" s="27"/>
      <c r="F484" s="27"/>
      <c r="G484" s="47"/>
      <c r="H484" s="557"/>
      <c r="I484" s="26"/>
      <c r="J484" s="63"/>
      <c r="K484" s="29"/>
      <c r="L484" s="47"/>
      <c r="M484" s="26"/>
      <c r="N484" s="26"/>
      <c r="O484" s="30"/>
      <c r="P484" s="27"/>
      <c r="Q484" s="26"/>
      <c r="R484" s="30"/>
      <c r="S484" s="31"/>
    </row>
    <row r="485" spans="4:19" s="4" customFormat="1" ht="19.7" customHeight="1">
      <c r="D485" s="27"/>
      <c r="E485" s="27"/>
      <c r="F485" s="27"/>
      <c r="G485" s="47"/>
      <c r="H485" s="557"/>
      <c r="I485" s="26"/>
      <c r="J485" s="63"/>
      <c r="K485" s="29"/>
      <c r="L485" s="47"/>
      <c r="M485" s="26"/>
      <c r="N485" s="26"/>
      <c r="O485" s="30"/>
      <c r="P485" s="27"/>
      <c r="Q485" s="26"/>
      <c r="R485" s="30"/>
      <c r="S485" s="31"/>
    </row>
    <row r="486" spans="4:19" s="4" customFormat="1" ht="19.7" customHeight="1">
      <c r="D486" s="27"/>
      <c r="E486" s="27"/>
      <c r="F486" s="27"/>
      <c r="G486" s="47"/>
      <c r="H486" s="557"/>
      <c r="I486" s="26"/>
      <c r="J486" s="63"/>
      <c r="K486" s="29"/>
      <c r="L486" s="47"/>
      <c r="M486" s="26"/>
      <c r="N486" s="26"/>
      <c r="O486" s="30"/>
      <c r="P486" s="27"/>
      <c r="Q486" s="26"/>
      <c r="R486" s="30"/>
      <c r="S486" s="31"/>
    </row>
    <row r="487" spans="4:19" s="4" customFormat="1" ht="19.7" customHeight="1">
      <c r="D487" s="27"/>
      <c r="E487" s="27"/>
      <c r="F487" s="27"/>
      <c r="G487" s="47"/>
      <c r="H487" s="557"/>
      <c r="I487" s="26"/>
      <c r="J487" s="63"/>
      <c r="K487" s="29"/>
      <c r="L487" s="47"/>
      <c r="M487" s="26"/>
      <c r="N487" s="26"/>
      <c r="O487" s="30"/>
      <c r="P487" s="27"/>
      <c r="Q487" s="26"/>
      <c r="R487" s="30"/>
      <c r="S487" s="31"/>
    </row>
    <row r="488" spans="4:19" s="4" customFormat="1" ht="19.7" customHeight="1">
      <c r="D488" s="27"/>
      <c r="E488" s="27"/>
      <c r="F488" s="27"/>
      <c r="G488" s="47"/>
      <c r="H488" s="557"/>
      <c r="I488" s="26"/>
      <c r="J488" s="63"/>
      <c r="K488" s="29"/>
      <c r="L488" s="47"/>
      <c r="M488" s="26"/>
      <c r="N488" s="26"/>
      <c r="O488" s="30"/>
      <c r="P488" s="27"/>
      <c r="Q488" s="26"/>
      <c r="R488" s="30"/>
      <c r="S488" s="31"/>
    </row>
    <row r="489" spans="4:19" s="4" customFormat="1" ht="19.7" customHeight="1">
      <c r="D489" s="27"/>
      <c r="E489" s="27"/>
      <c r="F489" s="27"/>
      <c r="G489" s="47"/>
      <c r="H489" s="557"/>
      <c r="I489" s="26"/>
      <c r="J489" s="63"/>
      <c r="K489" s="29"/>
      <c r="L489" s="47"/>
      <c r="M489" s="26"/>
      <c r="N489" s="26"/>
      <c r="O489" s="30"/>
      <c r="P489" s="27"/>
      <c r="Q489" s="26"/>
      <c r="R489" s="30"/>
      <c r="S489" s="31"/>
    </row>
    <row r="490" spans="4:19" s="4" customFormat="1" ht="19.7" customHeight="1">
      <c r="D490" s="27"/>
      <c r="E490" s="27"/>
      <c r="F490" s="27"/>
      <c r="G490" s="47"/>
      <c r="H490" s="557"/>
      <c r="I490" s="26"/>
      <c r="J490" s="63"/>
      <c r="K490" s="29"/>
      <c r="L490" s="47"/>
      <c r="M490" s="26"/>
      <c r="N490" s="26"/>
      <c r="O490" s="30"/>
      <c r="P490" s="27"/>
      <c r="Q490" s="26"/>
      <c r="R490" s="30"/>
      <c r="S490" s="31"/>
    </row>
    <row r="491" spans="4:19" s="4" customFormat="1" ht="19.7" customHeight="1">
      <c r="D491" s="27"/>
      <c r="E491" s="27"/>
      <c r="F491" s="27"/>
      <c r="G491" s="47"/>
      <c r="H491" s="557"/>
      <c r="I491" s="26"/>
      <c r="J491" s="63"/>
      <c r="K491" s="29"/>
      <c r="L491" s="47"/>
      <c r="M491" s="26"/>
      <c r="N491" s="26"/>
      <c r="O491" s="30"/>
      <c r="P491" s="27"/>
      <c r="Q491" s="26"/>
      <c r="R491" s="30"/>
      <c r="S491" s="31"/>
    </row>
    <row r="492" spans="4:19" s="4" customFormat="1" ht="19.7" customHeight="1">
      <c r="D492" s="27"/>
      <c r="E492" s="27"/>
      <c r="F492" s="27"/>
      <c r="G492" s="47"/>
      <c r="H492" s="557"/>
      <c r="I492" s="26"/>
      <c r="J492" s="63"/>
      <c r="K492" s="29"/>
      <c r="L492" s="47"/>
      <c r="M492" s="26"/>
      <c r="N492" s="26"/>
      <c r="O492" s="30"/>
      <c r="P492" s="27"/>
      <c r="Q492" s="26"/>
      <c r="R492" s="30"/>
      <c r="S492" s="31"/>
    </row>
    <row r="493" spans="4:19" s="4" customFormat="1" ht="19.7" customHeight="1">
      <c r="D493" s="27"/>
      <c r="E493" s="27"/>
      <c r="F493" s="27"/>
      <c r="G493" s="47"/>
      <c r="H493" s="557"/>
      <c r="I493" s="26"/>
      <c r="J493" s="63"/>
      <c r="K493" s="29"/>
      <c r="L493" s="47"/>
      <c r="M493" s="26"/>
      <c r="N493" s="26"/>
      <c r="O493" s="30"/>
      <c r="P493" s="27"/>
      <c r="Q493" s="26"/>
      <c r="R493" s="30"/>
      <c r="S493" s="31"/>
    </row>
    <row r="494" spans="4:19" s="4" customFormat="1" ht="19.7" customHeight="1">
      <c r="D494" s="27"/>
      <c r="E494" s="27"/>
      <c r="F494" s="27"/>
      <c r="G494" s="47"/>
      <c r="H494" s="557"/>
      <c r="I494" s="26"/>
      <c r="J494" s="63"/>
      <c r="K494" s="29"/>
      <c r="L494" s="47"/>
      <c r="M494" s="26"/>
      <c r="N494" s="26"/>
      <c r="O494" s="30"/>
      <c r="P494" s="27"/>
      <c r="Q494" s="26"/>
      <c r="R494" s="30"/>
      <c r="S494" s="31"/>
    </row>
    <row r="495" spans="4:19" s="4" customFormat="1" ht="19.7" customHeight="1">
      <c r="D495" s="27"/>
      <c r="E495" s="27"/>
      <c r="F495" s="27"/>
      <c r="G495" s="47"/>
      <c r="H495" s="557"/>
      <c r="I495" s="26"/>
      <c r="J495" s="63"/>
      <c r="K495" s="29"/>
      <c r="L495" s="47"/>
      <c r="M495" s="26"/>
      <c r="N495" s="26"/>
      <c r="O495" s="30"/>
      <c r="P495" s="27"/>
      <c r="Q495" s="26"/>
      <c r="R495" s="30"/>
      <c r="S495" s="31"/>
    </row>
    <row r="496" spans="4:19" s="4" customFormat="1" ht="19.7" customHeight="1">
      <c r="D496" s="27"/>
      <c r="E496" s="27"/>
      <c r="F496" s="27"/>
      <c r="G496" s="47"/>
      <c r="H496" s="557"/>
      <c r="I496" s="26"/>
      <c r="J496" s="63"/>
      <c r="K496" s="29"/>
      <c r="L496" s="47"/>
      <c r="M496" s="26"/>
      <c r="N496" s="26"/>
      <c r="O496" s="30"/>
      <c r="P496" s="27"/>
      <c r="Q496" s="26"/>
      <c r="R496" s="30"/>
      <c r="S496" s="31"/>
    </row>
    <row r="497" spans="4:19" s="4" customFormat="1" ht="19.7" customHeight="1">
      <c r="D497" s="27"/>
      <c r="E497" s="27"/>
      <c r="F497" s="27"/>
      <c r="G497" s="47"/>
      <c r="H497" s="557"/>
      <c r="I497" s="26"/>
      <c r="J497" s="63"/>
      <c r="K497" s="29"/>
      <c r="L497" s="47"/>
      <c r="M497" s="26"/>
      <c r="N497" s="26"/>
      <c r="O497" s="30"/>
      <c r="P497" s="27"/>
      <c r="Q497" s="26"/>
      <c r="R497" s="30"/>
      <c r="S497" s="31"/>
    </row>
    <row r="498" spans="4:19" s="4" customFormat="1" ht="19.7" customHeight="1">
      <c r="D498" s="27"/>
      <c r="E498" s="27"/>
      <c r="F498" s="27"/>
      <c r="G498" s="47"/>
      <c r="H498" s="557"/>
      <c r="I498" s="26"/>
      <c r="J498" s="63"/>
      <c r="K498" s="29"/>
      <c r="L498" s="47"/>
      <c r="M498" s="26"/>
      <c r="N498" s="26"/>
      <c r="O498" s="30"/>
      <c r="P498" s="27"/>
      <c r="Q498" s="26"/>
      <c r="R498" s="30"/>
      <c r="S498" s="31"/>
    </row>
    <row r="499" spans="4:19" s="4" customFormat="1" ht="19.7" customHeight="1">
      <c r="D499" s="27"/>
      <c r="E499" s="27"/>
      <c r="F499" s="27"/>
      <c r="G499" s="47"/>
      <c r="H499" s="557"/>
      <c r="I499" s="26"/>
      <c r="J499" s="63"/>
      <c r="K499" s="29"/>
      <c r="L499" s="47"/>
      <c r="M499" s="26"/>
      <c r="N499" s="26"/>
      <c r="O499" s="30"/>
      <c r="P499" s="27"/>
      <c r="Q499" s="26"/>
      <c r="R499" s="30"/>
      <c r="S499" s="31"/>
    </row>
    <row r="500" spans="4:19" s="4" customFormat="1" ht="19.7" customHeight="1">
      <c r="D500" s="27"/>
      <c r="E500" s="27"/>
      <c r="F500" s="27"/>
      <c r="G500" s="47"/>
      <c r="H500" s="557"/>
      <c r="I500" s="26"/>
      <c r="J500" s="63"/>
      <c r="K500" s="29"/>
      <c r="L500" s="47"/>
      <c r="M500" s="26"/>
      <c r="N500" s="26"/>
      <c r="O500" s="30"/>
      <c r="P500" s="27"/>
      <c r="Q500" s="26"/>
      <c r="R500" s="30"/>
      <c r="S500" s="31"/>
    </row>
    <row r="501" spans="4:19" s="4" customFormat="1" ht="19.7" customHeight="1">
      <c r="D501" s="27"/>
      <c r="E501" s="27"/>
      <c r="F501" s="27"/>
      <c r="G501" s="47"/>
      <c r="H501" s="557"/>
      <c r="I501" s="26"/>
      <c r="J501" s="63"/>
      <c r="K501" s="29"/>
      <c r="L501" s="47"/>
      <c r="M501" s="26"/>
      <c r="N501" s="26"/>
      <c r="O501" s="30"/>
      <c r="P501" s="27"/>
      <c r="Q501" s="26"/>
      <c r="R501" s="30"/>
      <c r="S501" s="31"/>
    </row>
    <row r="502" spans="4:19" s="4" customFormat="1" ht="19.7" customHeight="1">
      <c r="D502" s="27"/>
      <c r="E502" s="27"/>
      <c r="F502" s="27"/>
      <c r="G502" s="47"/>
      <c r="H502" s="557"/>
      <c r="I502" s="26"/>
      <c r="J502" s="63"/>
      <c r="K502" s="29"/>
      <c r="L502" s="47"/>
      <c r="M502" s="26"/>
      <c r="N502" s="26"/>
      <c r="O502" s="30"/>
      <c r="P502" s="27"/>
      <c r="Q502" s="26"/>
      <c r="R502" s="30"/>
      <c r="S502" s="31"/>
    </row>
    <row r="503" spans="4:19" s="4" customFormat="1" ht="19.7" customHeight="1">
      <c r="D503" s="27"/>
      <c r="E503" s="27"/>
      <c r="F503" s="27"/>
      <c r="G503" s="47"/>
      <c r="H503" s="557"/>
      <c r="I503" s="26"/>
      <c r="J503" s="63"/>
      <c r="K503" s="29"/>
      <c r="L503" s="47"/>
      <c r="M503" s="26"/>
      <c r="N503" s="26"/>
      <c r="O503" s="30"/>
      <c r="P503" s="27"/>
      <c r="Q503" s="26"/>
      <c r="R503" s="30"/>
      <c r="S503" s="31"/>
    </row>
    <row r="504" spans="4:19" s="4" customFormat="1" ht="19.7" customHeight="1">
      <c r="D504" s="27"/>
      <c r="E504" s="27"/>
      <c r="F504" s="27"/>
      <c r="G504" s="47"/>
      <c r="H504" s="557"/>
      <c r="I504" s="26"/>
      <c r="J504" s="63"/>
      <c r="K504" s="29"/>
      <c r="L504" s="47"/>
      <c r="M504" s="26"/>
      <c r="N504" s="26"/>
      <c r="O504" s="30"/>
      <c r="P504" s="27"/>
      <c r="Q504" s="26"/>
      <c r="R504" s="30"/>
      <c r="S504" s="31"/>
    </row>
    <row r="505" spans="4:19" s="4" customFormat="1" ht="19.7" customHeight="1">
      <c r="D505" s="27"/>
      <c r="E505" s="27"/>
      <c r="F505" s="27"/>
      <c r="G505" s="47"/>
      <c r="H505" s="557"/>
      <c r="I505" s="26"/>
      <c r="J505" s="63"/>
      <c r="K505" s="29"/>
      <c r="L505" s="47"/>
      <c r="M505" s="26"/>
      <c r="N505" s="26"/>
      <c r="O505" s="30"/>
      <c r="P505" s="27"/>
      <c r="Q505" s="26"/>
      <c r="R505" s="30"/>
      <c r="S505" s="31"/>
    </row>
    <row r="506" spans="4:19" s="4" customFormat="1" ht="19.7" customHeight="1">
      <c r="D506" s="27"/>
      <c r="E506" s="27"/>
      <c r="F506" s="27"/>
      <c r="G506" s="47"/>
      <c r="H506" s="557"/>
      <c r="I506" s="26"/>
      <c r="J506" s="63"/>
      <c r="K506" s="29"/>
      <c r="L506" s="47"/>
      <c r="M506" s="26"/>
      <c r="N506" s="26"/>
      <c r="O506" s="30"/>
      <c r="P506" s="27"/>
      <c r="Q506" s="26"/>
      <c r="R506" s="30"/>
      <c r="S506" s="31"/>
    </row>
    <row r="507" spans="4:19" s="4" customFormat="1" ht="19.7" customHeight="1">
      <c r="D507" s="27"/>
      <c r="E507" s="27"/>
      <c r="F507" s="27"/>
      <c r="G507" s="47"/>
      <c r="H507" s="557"/>
      <c r="I507" s="26"/>
      <c r="J507" s="63"/>
      <c r="K507" s="29"/>
      <c r="L507" s="47"/>
      <c r="M507" s="26"/>
      <c r="N507" s="26"/>
      <c r="O507" s="30"/>
      <c r="P507" s="27"/>
      <c r="Q507" s="26"/>
      <c r="R507" s="30"/>
      <c r="S507" s="31"/>
    </row>
    <row r="508" spans="4:19" s="4" customFormat="1" ht="19.7" customHeight="1">
      <c r="D508" s="27"/>
      <c r="E508" s="27"/>
      <c r="F508" s="27"/>
      <c r="G508" s="47"/>
      <c r="H508" s="557"/>
      <c r="I508" s="26"/>
      <c r="J508" s="63"/>
      <c r="K508" s="29"/>
      <c r="L508" s="47"/>
      <c r="M508" s="26"/>
      <c r="N508" s="26"/>
      <c r="O508" s="30"/>
      <c r="P508" s="27"/>
      <c r="Q508" s="26"/>
      <c r="R508" s="30"/>
      <c r="S508" s="31"/>
    </row>
    <row r="509" spans="4:19" s="4" customFormat="1" ht="19.7" customHeight="1">
      <c r="D509" s="27"/>
      <c r="E509" s="27"/>
      <c r="F509" s="27"/>
      <c r="G509" s="47"/>
      <c r="H509" s="557"/>
      <c r="I509" s="26"/>
      <c r="J509" s="63"/>
      <c r="K509" s="29"/>
      <c r="L509" s="47"/>
      <c r="M509" s="26"/>
      <c r="N509" s="26"/>
      <c r="O509" s="30"/>
      <c r="P509" s="27"/>
      <c r="Q509" s="26"/>
      <c r="R509" s="30"/>
      <c r="S509" s="31"/>
    </row>
    <row r="510" spans="4:19" s="4" customFormat="1" ht="19.7" customHeight="1">
      <c r="D510" s="27"/>
      <c r="E510" s="27"/>
      <c r="F510" s="27"/>
      <c r="G510" s="47"/>
      <c r="H510" s="557"/>
      <c r="I510" s="26"/>
      <c r="J510" s="63"/>
      <c r="K510" s="29"/>
      <c r="L510" s="47"/>
      <c r="M510" s="26"/>
      <c r="N510" s="26"/>
      <c r="O510" s="30"/>
      <c r="P510" s="27"/>
      <c r="Q510" s="26"/>
      <c r="R510" s="30"/>
      <c r="S510" s="31"/>
    </row>
    <row r="511" spans="4:19" s="4" customFormat="1" ht="19.7" customHeight="1">
      <c r="D511" s="27"/>
      <c r="E511" s="27"/>
      <c r="F511" s="27"/>
      <c r="G511" s="47"/>
      <c r="H511" s="557"/>
      <c r="I511" s="26"/>
      <c r="J511" s="63"/>
      <c r="K511" s="29"/>
      <c r="L511" s="47"/>
      <c r="M511" s="26"/>
      <c r="N511" s="26"/>
      <c r="O511" s="30"/>
      <c r="P511" s="27"/>
      <c r="Q511" s="26"/>
      <c r="R511" s="30"/>
      <c r="S511" s="31"/>
    </row>
    <row r="512" spans="4:19" s="4" customFormat="1" ht="19.7" customHeight="1">
      <c r="D512" s="27"/>
      <c r="E512" s="27"/>
      <c r="F512" s="27"/>
      <c r="G512" s="47"/>
      <c r="H512" s="557"/>
      <c r="I512" s="26"/>
      <c r="J512" s="63"/>
      <c r="K512" s="29"/>
      <c r="L512" s="47"/>
      <c r="M512" s="26"/>
      <c r="N512" s="26"/>
      <c r="O512" s="30"/>
      <c r="P512" s="27"/>
      <c r="Q512" s="26"/>
      <c r="R512" s="30"/>
      <c r="S512" s="31"/>
    </row>
    <row r="513" spans="4:19" s="4" customFormat="1" ht="19.7" customHeight="1">
      <c r="D513" s="27"/>
      <c r="E513" s="27"/>
      <c r="F513" s="27"/>
      <c r="G513" s="47"/>
      <c r="H513" s="557"/>
      <c r="I513" s="26"/>
      <c r="J513" s="63"/>
      <c r="K513" s="29"/>
      <c r="L513" s="47"/>
      <c r="M513" s="26"/>
      <c r="N513" s="26"/>
      <c r="O513" s="30"/>
      <c r="P513" s="27"/>
      <c r="Q513" s="26"/>
      <c r="R513" s="30"/>
      <c r="S513" s="31"/>
    </row>
    <row r="514" spans="4:19" s="4" customFormat="1" ht="19.7" customHeight="1">
      <c r="D514" s="27"/>
      <c r="E514" s="27"/>
      <c r="F514" s="27"/>
      <c r="G514" s="47"/>
      <c r="H514" s="557"/>
      <c r="I514" s="26"/>
      <c r="J514" s="63"/>
      <c r="K514" s="29"/>
      <c r="L514" s="47"/>
      <c r="M514" s="26"/>
      <c r="N514" s="26"/>
      <c r="O514" s="30"/>
      <c r="P514" s="27"/>
      <c r="Q514" s="26"/>
      <c r="R514" s="30"/>
      <c r="S514" s="31"/>
    </row>
    <row r="515" spans="4:19" s="4" customFormat="1" ht="19.7" customHeight="1">
      <c r="D515" s="27"/>
      <c r="E515" s="27"/>
      <c r="F515" s="27"/>
      <c r="G515" s="47"/>
      <c r="H515" s="557"/>
      <c r="I515" s="26"/>
      <c r="J515" s="63"/>
      <c r="K515" s="29"/>
      <c r="L515" s="47"/>
      <c r="M515" s="26"/>
      <c r="N515" s="26"/>
      <c r="O515" s="30"/>
      <c r="P515" s="27"/>
      <c r="Q515" s="26"/>
      <c r="R515" s="30"/>
      <c r="S515" s="31"/>
    </row>
    <row r="516" spans="4:19" s="4" customFormat="1" ht="19.7" customHeight="1">
      <c r="D516" s="27"/>
      <c r="E516" s="27"/>
      <c r="F516" s="27"/>
      <c r="G516" s="47"/>
      <c r="H516" s="557"/>
      <c r="I516" s="26"/>
      <c r="J516" s="63"/>
      <c r="K516" s="29"/>
      <c r="L516" s="47"/>
      <c r="M516" s="26"/>
      <c r="N516" s="26"/>
      <c r="O516" s="30"/>
      <c r="P516" s="27"/>
      <c r="Q516" s="26"/>
      <c r="R516" s="30"/>
      <c r="S516" s="31"/>
    </row>
    <row r="517" spans="4:19" s="4" customFormat="1" ht="19.7" customHeight="1">
      <c r="D517" s="27"/>
      <c r="E517" s="27"/>
      <c r="F517" s="27"/>
      <c r="G517" s="47"/>
      <c r="H517" s="557"/>
      <c r="I517" s="26"/>
      <c r="J517" s="63"/>
      <c r="K517" s="29"/>
      <c r="L517" s="47"/>
      <c r="M517" s="26"/>
      <c r="N517" s="26"/>
      <c r="O517" s="30"/>
      <c r="P517" s="27"/>
      <c r="Q517" s="26"/>
      <c r="R517" s="30"/>
      <c r="S517" s="31"/>
    </row>
    <row r="518" spans="4:19" s="4" customFormat="1" ht="19.7" customHeight="1">
      <c r="D518" s="27"/>
      <c r="E518" s="27"/>
      <c r="F518" s="27"/>
      <c r="G518" s="47"/>
      <c r="H518" s="557"/>
      <c r="I518" s="26"/>
      <c r="J518" s="63"/>
      <c r="K518" s="29"/>
      <c r="L518" s="47"/>
      <c r="M518" s="26"/>
      <c r="N518" s="26"/>
      <c r="O518" s="30"/>
      <c r="P518" s="27"/>
      <c r="Q518" s="26"/>
      <c r="R518" s="30"/>
      <c r="S518" s="31"/>
    </row>
    <row r="519" spans="4:19" s="4" customFormat="1" ht="19.7" customHeight="1">
      <c r="D519" s="27"/>
      <c r="E519" s="27"/>
      <c r="F519" s="27"/>
      <c r="G519" s="47"/>
      <c r="H519" s="557"/>
      <c r="I519" s="26"/>
      <c r="J519" s="63"/>
      <c r="K519" s="29"/>
      <c r="L519" s="47"/>
      <c r="M519" s="26"/>
      <c r="N519" s="26"/>
      <c r="O519" s="30"/>
      <c r="P519" s="27"/>
      <c r="Q519" s="26"/>
      <c r="R519" s="30"/>
      <c r="S519" s="31"/>
    </row>
    <row r="520" spans="4:19" s="4" customFormat="1" ht="19.7" customHeight="1">
      <c r="D520" s="27"/>
      <c r="E520" s="27"/>
      <c r="F520" s="27"/>
      <c r="G520" s="47"/>
      <c r="H520" s="557"/>
      <c r="I520" s="26"/>
      <c r="J520" s="63"/>
      <c r="K520" s="29"/>
      <c r="L520" s="47"/>
      <c r="M520" s="26"/>
      <c r="N520" s="26"/>
      <c r="O520" s="30"/>
      <c r="P520" s="27"/>
      <c r="Q520" s="26"/>
      <c r="R520" s="30"/>
      <c r="S520" s="31"/>
    </row>
    <row r="521" spans="4:19" s="4" customFormat="1" ht="19.7" customHeight="1">
      <c r="D521" s="27"/>
      <c r="E521" s="27"/>
      <c r="F521" s="27"/>
      <c r="G521" s="47"/>
      <c r="H521" s="557"/>
      <c r="I521" s="26"/>
      <c r="J521" s="63"/>
      <c r="K521" s="29"/>
      <c r="L521" s="47"/>
      <c r="M521" s="26"/>
      <c r="N521" s="26"/>
      <c r="O521" s="30"/>
      <c r="P521" s="27"/>
      <c r="Q521" s="26"/>
      <c r="R521" s="30"/>
      <c r="S521" s="31"/>
    </row>
    <row r="522" spans="4:19" s="4" customFormat="1" ht="19.7" customHeight="1">
      <c r="D522" s="27"/>
      <c r="E522" s="27"/>
      <c r="F522" s="27"/>
      <c r="G522" s="47"/>
      <c r="H522" s="557"/>
      <c r="I522" s="26"/>
      <c r="J522" s="63"/>
      <c r="K522" s="29"/>
      <c r="L522" s="47"/>
      <c r="M522" s="26"/>
      <c r="N522" s="26"/>
      <c r="O522" s="30"/>
      <c r="P522" s="27"/>
      <c r="Q522" s="26"/>
      <c r="R522" s="30"/>
      <c r="S522" s="31"/>
    </row>
    <row r="523" spans="4:19" s="4" customFormat="1" ht="19.7" customHeight="1">
      <c r="D523" s="27"/>
      <c r="E523" s="27"/>
      <c r="F523" s="27"/>
      <c r="G523" s="47"/>
      <c r="H523" s="557"/>
      <c r="I523" s="26"/>
      <c r="J523" s="63"/>
      <c r="K523" s="29"/>
      <c r="L523" s="47"/>
      <c r="M523" s="26"/>
      <c r="N523" s="26"/>
      <c r="O523" s="30"/>
      <c r="P523" s="27"/>
      <c r="Q523" s="26"/>
      <c r="R523" s="30"/>
      <c r="S523" s="31"/>
    </row>
    <row r="524" spans="4:19" s="4" customFormat="1" ht="19.7" customHeight="1">
      <c r="D524" s="27"/>
      <c r="E524" s="27"/>
      <c r="F524" s="27"/>
      <c r="G524" s="47"/>
      <c r="H524" s="557"/>
      <c r="I524" s="26"/>
      <c r="J524" s="63"/>
      <c r="K524" s="29"/>
      <c r="L524" s="47"/>
      <c r="M524" s="26"/>
      <c r="N524" s="26"/>
      <c r="O524" s="30"/>
      <c r="P524" s="27"/>
      <c r="Q524" s="26"/>
      <c r="R524" s="30"/>
      <c r="S524" s="31"/>
    </row>
    <row r="525" spans="4:19" s="4" customFormat="1" ht="19.7" customHeight="1">
      <c r="D525" s="27"/>
      <c r="E525" s="27"/>
      <c r="F525" s="27"/>
      <c r="G525" s="47"/>
      <c r="H525" s="557"/>
      <c r="I525" s="26"/>
      <c r="J525" s="63"/>
      <c r="K525" s="29"/>
      <c r="L525" s="47"/>
      <c r="M525" s="26"/>
      <c r="N525" s="26"/>
      <c r="O525" s="30"/>
      <c r="P525" s="27"/>
      <c r="Q525" s="26"/>
      <c r="R525" s="30"/>
      <c r="S525" s="31"/>
    </row>
    <row r="526" spans="4:19" s="4" customFormat="1" ht="19.7" customHeight="1">
      <c r="D526" s="27"/>
      <c r="E526" s="27"/>
      <c r="F526" s="27"/>
      <c r="G526" s="47"/>
      <c r="H526" s="557"/>
      <c r="I526" s="26"/>
      <c r="J526" s="63"/>
      <c r="K526" s="29"/>
      <c r="L526" s="47"/>
      <c r="M526" s="26"/>
      <c r="N526" s="26"/>
      <c r="O526" s="30"/>
      <c r="P526" s="27"/>
      <c r="Q526" s="26"/>
      <c r="R526" s="30"/>
      <c r="S526" s="31"/>
    </row>
    <row r="527" spans="4:19" s="4" customFormat="1" ht="19.7" customHeight="1">
      <c r="D527" s="27"/>
      <c r="E527" s="27"/>
      <c r="F527" s="27"/>
      <c r="G527" s="47"/>
      <c r="H527" s="557"/>
      <c r="I527" s="26"/>
      <c r="J527" s="63"/>
      <c r="K527" s="29"/>
      <c r="L527" s="47"/>
      <c r="M527" s="26"/>
      <c r="N527" s="26"/>
      <c r="O527" s="30"/>
      <c r="P527" s="27"/>
      <c r="Q527" s="26"/>
      <c r="R527" s="30"/>
      <c r="S527" s="31"/>
    </row>
    <row r="528" spans="4:19" s="4" customFormat="1" ht="19.7" customHeight="1">
      <c r="D528" s="27"/>
      <c r="E528" s="27"/>
      <c r="F528" s="27"/>
      <c r="G528" s="47"/>
      <c r="H528" s="557"/>
      <c r="I528" s="26"/>
      <c r="J528" s="63"/>
      <c r="K528" s="29"/>
      <c r="L528" s="47"/>
      <c r="M528" s="26"/>
      <c r="N528" s="26"/>
      <c r="O528" s="30"/>
      <c r="P528" s="27"/>
      <c r="Q528" s="26"/>
      <c r="R528" s="30"/>
      <c r="S528" s="31"/>
    </row>
    <row r="529" spans="4:19" s="4" customFormat="1" ht="19.7" customHeight="1">
      <c r="D529" s="27"/>
      <c r="E529" s="27"/>
      <c r="F529" s="27"/>
      <c r="G529" s="47"/>
      <c r="H529" s="557"/>
      <c r="I529" s="26"/>
      <c r="J529" s="63"/>
      <c r="K529" s="29"/>
      <c r="L529" s="47"/>
      <c r="M529" s="26"/>
      <c r="N529" s="26"/>
      <c r="O529" s="30"/>
      <c r="P529" s="27"/>
      <c r="Q529" s="26"/>
      <c r="R529" s="30"/>
      <c r="S529" s="31"/>
    </row>
    <row r="530" spans="4:19" s="4" customFormat="1" ht="19.7" customHeight="1">
      <c r="D530" s="27"/>
      <c r="E530" s="27"/>
      <c r="F530" s="27"/>
      <c r="G530" s="47"/>
      <c r="H530" s="557"/>
      <c r="I530" s="26"/>
      <c r="J530" s="63"/>
      <c r="K530" s="29"/>
      <c r="L530" s="47"/>
      <c r="M530" s="26"/>
      <c r="N530" s="26"/>
      <c r="O530" s="30"/>
      <c r="P530" s="27"/>
      <c r="Q530" s="26"/>
      <c r="R530" s="30"/>
      <c r="S530" s="31"/>
    </row>
    <row r="531" spans="4:19" s="4" customFormat="1" ht="19.7" customHeight="1">
      <c r="D531" s="27"/>
      <c r="E531" s="27"/>
      <c r="F531" s="27"/>
      <c r="G531" s="47"/>
      <c r="H531" s="557"/>
      <c r="I531" s="26"/>
      <c r="J531" s="63"/>
      <c r="K531" s="29"/>
      <c r="L531" s="47"/>
      <c r="M531" s="26"/>
      <c r="N531" s="26"/>
      <c r="O531" s="30"/>
      <c r="P531" s="27"/>
      <c r="Q531" s="26"/>
      <c r="R531" s="30"/>
      <c r="S531" s="31"/>
    </row>
    <row r="532" spans="4:19" s="4" customFormat="1" ht="19.7" customHeight="1">
      <c r="D532" s="27"/>
      <c r="E532" s="27"/>
      <c r="F532" s="27"/>
      <c r="G532" s="47"/>
      <c r="H532" s="557"/>
      <c r="I532" s="26"/>
      <c r="J532" s="63"/>
      <c r="K532" s="29"/>
      <c r="L532" s="47"/>
      <c r="M532" s="26"/>
      <c r="N532" s="26"/>
      <c r="O532" s="30"/>
      <c r="P532" s="27"/>
      <c r="Q532" s="26"/>
      <c r="R532" s="30"/>
      <c r="S532" s="31"/>
    </row>
    <row r="533" spans="4:19" s="4" customFormat="1" ht="19.7" customHeight="1">
      <c r="D533" s="27"/>
      <c r="E533" s="27"/>
      <c r="F533" s="27"/>
      <c r="G533" s="47"/>
      <c r="H533" s="557"/>
      <c r="I533" s="26"/>
      <c r="J533" s="63"/>
      <c r="K533" s="29"/>
      <c r="L533" s="47"/>
      <c r="M533" s="26"/>
      <c r="N533" s="26"/>
      <c r="O533" s="30"/>
      <c r="P533" s="27"/>
      <c r="Q533" s="26"/>
      <c r="R533" s="30"/>
      <c r="S533" s="31"/>
    </row>
    <row r="534" spans="4:19" s="4" customFormat="1" ht="19.7" customHeight="1">
      <c r="D534" s="27"/>
      <c r="E534" s="27"/>
      <c r="F534" s="27"/>
      <c r="G534" s="47"/>
      <c r="H534" s="557"/>
      <c r="I534" s="26"/>
      <c r="J534" s="63"/>
      <c r="K534" s="29"/>
      <c r="L534" s="47"/>
      <c r="M534" s="26"/>
      <c r="N534" s="26"/>
      <c r="O534" s="30"/>
      <c r="P534" s="27"/>
      <c r="Q534" s="26"/>
      <c r="R534" s="30"/>
      <c r="S534" s="31"/>
    </row>
    <row r="535" spans="4:19" s="4" customFormat="1" ht="19.7" customHeight="1">
      <c r="D535" s="27"/>
      <c r="E535" s="27"/>
      <c r="F535" s="27"/>
      <c r="G535" s="47"/>
      <c r="H535" s="557"/>
      <c r="I535" s="26"/>
      <c r="J535" s="63"/>
      <c r="K535" s="29"/>
      <c r="L535" s="47"/>
      <c r="M535" s="26"/>
      <c r="N535" s="26"/>
      <c r="O535" s="30"/>
      <c r="P535" s="27"/>
      <c r="Q535" s="26"/>
      <c r="R535" s="30"/>
      <c r="S535" s="31"/>
    </row>
    <row r="536" spans="4:19" s="4" customFormat="1" ht="19.7" customHeight="1">
      <c r="D536" s="27"/>
      <c r="E536" s="27"/>
      <c r="F536" s="27"/>
      <c r="G536" s="47"/>
      <c r="H536" s="557"/>
      <c r="I536" s="26"/>
      <c r="J536" s="63"/>
      <c r="K536" s="29"/>
      <c r="L536" s="47"/>
      <c r="M536" s="26"/>
      <c r="N536" s="26"/>
      <c r="O536" s="30"/>
      <c r="P536" s="27"/>
      <c r="Q536" s="26"/>
      <c r="R536" s="30"/>
      <c r="S536" s="31"/>
    </row>
    <row r="537" spans="4:19" s="4" customFormat="1" ht="19.7" customHeight="1">
      <c r="D537" s="27"/>
      <c r="E537" s="27"/>
      <c r="F537" s="27"/>
      <c r="G537" s="47"/>
      <c r="H537" s="557"/>
      <c r="I537" s="26"/>
      <c r="J537" s="63"/>
      <c r="K537" s="29"/>
      <c r="L537" s="47"/>
      <c r="M537" s="26"/>
      <c r="N537" s="26"/>
      <c r="O537" s="30"/>
      <c r="P537" s="27"/>
      <c r="Q537" s="26"/>
      <c r="R537" s="30"/>
      <c r="S537" s="31"/>
    </row>
    <row r="538" spans="4:19" s="4" customFormat="1" ht="19.7" customHeight="1">
      <c r="D538" s="27"/>
      <c r="E538" s="27"/>
      <c r="F538" s="27"/>
      <c r="G538" s="47"/>
      <c r="H538" s="557"/>
      <c r="I538" s="26"/>
      <c r="J538" s="63"/>
      <c r="K538" s="29"/>
      <c r="L538" s="47"/>
      <c r="M538" s="26"/>
      <c r="N538" s="26"/>
      <c r="O538" s="30"/>
      <c r="P538" s="27"/>
      <c r="Q538" s="26"/>
      <c r="R538" s="30"/>
      <c r="S538" s="31"/>
    </row>
    <row r="539" spans="4:19" s="4" customFormat="1" ht="19.7" customHeight="1">
      <c r="D539" s="27"/>
      <c r="E539" s="27"/>
      <c r="F539" s="27"/>
      <c r="G539" s="47"/>
      <c r="H539" s="557"/>
      <c r="I539" s="26"/>
      <c r="J539" s="63"/>
      <c r="K539" s="29"/>
      <c r="L539" s="47"/>
      <c r="M539" s="26"/>
      <c r="N539" s="26"/>
      <c r="O539" s="30"/>
      <c r="P539" s="27"/>
      <c r="Q539" s="26"/>
      <c r="R539" s="30"/>
      <c r="S539" s="31"/>
    </row>
    <row r="540" spans="4:19" s="4" customFormat="1" ht="19.7" customHeight="1">
      <c r="D540" s="27"/>
      <c r="E540" s="27"/>
      <c r="F540" s="27"/>
      <c r="G540" s="47"/>
      <c r="H540" s="557"/>
      <c r="I540" s="26"/>
      <c r="J540" s="63"/>
      <c r="K540" s="29"/>
      <c r="L540" s="47"/>
      <c r="M540" s="26"/>
      <c r="N540" s="26"/>
      <c r="O540" s="30"/>
      <c r="P540" s="27"/>
      <c r="Q540" s="26"/>
      <c r="R540" s="30"/>
      <c r="S540" s="31"/>
    </row>
    <row r="541" spans="4:19" s="4" customFormat="1" ht="19.7" customHeight="1">
      <c r="D541" s="27"/>
      <c r="E541" s="27"/>
      <c r="F541" s="27"/>
      <c r="G541" s="47"/>
      <c r="H541" s="557"/>
      <c r="I541" s="26"/>
      <c r="J541" s="63"/>
      <c r="K541" s="29"/>
      <c r="L541" s="47"/>
      <c r="M541" s="26"/>
      <c r="N541" s="26"/>
      <c r="O541" s="30"/>
      <c r="P541" s="27"/>
      <c r="Q541" s="26"/>
      <c r="R541" s="30"/>
      <c r="S541" s="31"/>
    </row>
    <row r="542" spans="4:19" s="4" customFormat="1" ht="19.7" customHeight="1">
      <c r="D542" s="27"/>
      <c r="E542" s="27"/>
      <c r="F542" s="27"/>
      <c r="G542" s="47"/>
      <c r="H542" s="557"/>
      <c r="I542" s="26"/>
      <c r="J542" s="63"/>
      <c r="K542" s="29"/>
      <c r="L542" s="47"/>
      <c r="M542" s="26"/>
      <c r="N542" s="26"/>
      <c r="O542" s="30"/>
      <c r="P542" s="27"/>
      <c r="Q542" s="26"/>
      <c r="R542" s="30"/>
      <c r="S542" s="31"/>
    </row>
    <row r="543" spans="4:19" s="4" customFormat="1" ht="19.7" customHeight="1">
      <c r="D543" s="27"/>
      <c r="E543" s="27"/>
      <c r="F543" s="27"/>
      <c r="G543" s="47"/>
      <c r="H543" s="557"/>
      <c r="I543" s="26"/>
      <c r="J543" s="63"/>
      <c r="K543" s="29"/>
      <c r="L543" s="47"/>
      <c r="M543" s="26"/>
      <c r="N543" s="26"/>
      <c r="O543" s="30"/>
      <c r="P543" s="27"/>
      <c r="Q543" s="26"/>
      <c r="R543" s="30"/>
      <c r="S543" s="31"/>
    </row>
    <row r="544" spans="4:19" s="4" customFormat="1" ht="19.7" customHeight="1">
      <c r="D544" s="27"/>
      <c r="E544" s="27"/>
      <c r="F544" s="27"/>
      <c r="G544" s="47"/>
      <c r="H544" s="557"/>
      <c r="I544" s="26"/>
      <c r="J544" s="63"/>
      <c r="K544" s="29"/>
      <c r="L544" s="47"/>
      <c r="M544" s="26"/>
      <c r="N544" s="26"/>
      <c r="O544" s="30"/>
      <c r="P544" s="27"/>
      <c r="Q544" s="26"/>
      <c r="R544" s="30"/>
      <c r="S544" s="31"/>
    </row>
    <row r="545" spans="1:19" s="4" customFormat="1" ht="19.7" customHeight="1">
      <c r="D545" s="27"/>
      <c r="E545" s="27"/>
      <c r="F545" s="27"/>
      <c r="G545" s="47"/>
      <c r="H545" s="557"/>
      <c r="I545" s="26"/>
      <c r="J545" s="63"/>
      <c r="K545" s="29"/>
      <c r="L545" s="47"/>
      <c r="M545" s="26"/>
      <c r="N545" s="26"/>
      <c r="O545" s="30"/>
      <c r="P545" s="27"/>
      <c r="Q545" s="26"/>
      <c r="R545" s="30"/>
      <c r="S545" s="31"/>
    </row>
    <row r="546" spans="1:19" s="4" customFormat="1" ht="19.7" customHeight="1">
      <c r="D546" s="27"/>
      <c r="E546" s="27"/>
      <c r="F546" s="27"/>
      <c r="G546" s="47"/>
      <c r="H546" s="557"/>
      <c r="I546" s="26"/>
      <c r="J546" s="63"/>
      <c r="K546" s="29"/>
      <c r="L546" s="47"/>
      <c r="M546" s="26"/>
      <c r="N546" s="26"/>
      <c r="O546" s="30"/>
      <c r="P546" s="27"/>
      <c r="Q546" s="26"/>
      <c r="R546" s="30"/>
      <c r="S546" s="31"/>
    </row>
    <row r="547" spans="1:19" s="4" customFormat="1" ht="19.7" customHeight="1">
      <c r="D547" s="27"/>
      <c r="E547" s="27"/>
      <c r="F547" s="27"/>
      <c r="G547" s="26"/>
      <c r="H547" s="40"/>
      <c r="I547" s="26"/>
      <c r="J547" s="28"/>
      <c r="K547" s="29"/>
      <c r="L547" s="26"/>
      <c r="M547" s="26"/>
      <c r="N547" s="26"/>
      <c r="O547" s="30"/>
      <c r="P547" s="27"/>
      <c r="Q547" s="26"/>
      <c r="R547" s="30"/>
      <c r="S547" s="31"/>
    </row>
    <row r="548" spans="1:19" s="4" customFormat="1" ht="19.7" customHeight="1">
      <c r="D548" s="27"/>
      <c r="E548" s="27"/>
      <c r="F548" s="27"/>
      <c r="G548" s="26"/>
      <c r="H548" s="40"/>
      <c r="I548" s="26"/>
      <c r="J548" s="28"/>
      <c r="K548" s="29"/>
      <c r="L548" s="26"/>
      <c r="M548" s="26"/>
      <c r="N548" s="26"/>
      <c r="O548" s="30"/>
      <c r="P548" s="27"/>
      <c r="Q548" s="26"/>
      <c r="R548" s="30"/>
      <c r="S548" s="31"/>
    </row>
    <row r="549" spans="1:19" s="4" customFormat="1" ht="19.7" customHeight="1">
      <c r="D549" s="27"/>
      <c r="E549" s="27"/>
      <c r="F549" s="27"/>
      <c r="G549" s="26"/>
      <c r="H549" s="40"/>
      <c r="I549" s="26"/>
      <c r="J549" s="28"/>
      <c r="K549" s="29"/>
      <c r="L549" s="26"/>
      <c r="M549" s="26"/>
      <c r="N549" s="26"/>
      <c r="O549" s="30"/>
      <c r="P549" s="27"/>
      <c r="Q549" s="26"/>
      <c r="R549" s="30"/>
      <c r="S549" s="31"/>
    </row>
    <row r="550" spans="1:19" s="4" customFormat="1" ht="19.7" customHeight="1">
      <c r="A550" s="26"/>
      <c r="B550" s="64">
        <v>8</v>
      </c>
      <c r="C550" s="65" t="s">
        <v>63</v>
      </c>
      <c r="D550" s="27"/>
      <c r="E550" s="27"/>
      <c r="F550" s="27"/>
      <c r="G550" s="26"/>
      <c r="H550" s="40"/>
      <c r="I550" s="26"/>
      <c r="J550" s="28"/>
      <c r="K550" s="29"/>
      <c r="L550" s="26"/>
      <c r="M550" s="26"/>
      <c r="N550" s="26"/>
      <c r="O550" s="30"/>
      <c r="P550" s="27"/>
      <c r="Q550" s="26"/>
      <c r="R550" s="30"/>
      <c r="S550" s="31"/>
    </row>
    <row r="551" spans="1:19" s="4" customFormat="1" ht="19.7" customHeight="1">
      <c r="D551" s="27"/>
      <c r="E551" s="27"/>
      <c r="F551" s="27"/>
      <c r="G551" s="26"/>
      <c r="H551" s="40"/>
      <c r="I551" s="26"/>
      <c r="J551" s="28"/>
      <c r="K551" s="29"/>
      <c r="L551" s="26"/>
      <c r="M551" s="26"/>
      <c r="N551" s="26"/>
      <c r="O551" s="30"/>
      <c r="P551" s="27"/>
      <c r="Q551" s="26"/>
      <c r="R551" s="30"/>
      <c r="S551" s="31"/>
    </row>
    <row r="552" spans="1:19" s="4" customFormat="1" ht="19.7" customHeight="1">
      <c r="D552" s="27"/>
      <c r="E552" s="27"/>
      <c r="F552" s="27"/>
      <c r="G552" s="26"/>
      <c r="H552" s="40"/>
      <c r="I552" s="26"/>
      <c r="J552" s="28"/>
      <c r="K552" s="29"/>
      <c r="L552" s="26"/>
      <c r="M552" s="26"/>
      <c r="N552" s="26"/>
      <c r="O552" s="30"/>
      <c r="P552" s="27"/>
      <c r="Q552" s="26"/>
      <c r="R552" s="30"/>
      <c r="S552" s="31"/>
    </row>
    <row r="553" spans="1:19" s="4" customFormat="1" ht="19.7" customHeight="1">
      <c r="D553" s="27"/>
      <c r="E553" s="27"/>
      <c r="F553" s="27"/>
      <c r="G553" s="26"/>
      <c r="H553" s="40"/>
      <c r="I553" s="26"/>
      <c r="J553" s="28"/>
      <c r="K553" s="29"/>
      <c r="L553" s="26"/>
      <c r="M553" s="26"/>
      <c r="N553" s="26"/>
      <c r="O553" s="30"/>
      <c r="P553" s="27"/>
      <c r="Q553" s="26"/>
      <c r="R553" s="30"/>
      <c r="S553" s="31"/>
    </row>
    <row r="554" spans="1:19" s="4" customFormat="1" ht="19.7" customHeight="1">
      <c r="D554" s="27"/>
      <c r="E554" s="27"/>
      <c r="F554" s="27"/>
      <c r="G554" s="26"/>
      <c r="H554" s="40"/>
      <c r="I554" s="26"/>
      <c r="J554" s="28"/>
      <c r="K554" s="29"/>
      <c r="L554" s="26"/>
      <c r="M554" s="26"/>
      <c r="N554" s="26"/>
      <c r="O554" s="30"/>
      <c r="P554" s="27"/>
      <c r="Q554" s="26"/>
      <c r="R554" s="30"/>
      <c r="S554" s="31"/>
    </row>
    <row r="555" spans="1:19" s="4" customFormat="1" ht="19.7" customHeight="1">
      <c r="D555" s="27"/>
      <c r="E555" s="27"/>
      <c r="F555" s="27"/>
      <c r="G555" s="26"/>
      <c r="H555" s="40"/>
      <c r="I555" s="26"/>
      <c r="J555" s="28"/>
      <c r="K555" s="29"/>
      <c r="L555" s="26"/>
      <c r="M555" s="26"/>
      <c r="N555" s="26"/>
      <c r="O555" s="30"/>
      <c r="P555" s="27"/>
      <c r="Q555" s="26"/>
      <c r="R555" s="30"/>
      <c r="S555" s="31"/>
    </row>
    <row r="556" spans="1:19" s="4" customFormat="1" ht="19.7" customHeight="1">
      <c r="D556" s="27"/>
      <c r="E556" s="27"/>
      <c r="F556" s="27"/>
      <c r="G556" s="26"/>
      <c r="H556" s="40"/>
      <c r="I556" s="26"/>
      <c r="J556" s="28"/>
      <c r="K556" s="29"/>
      <c r="L556" s="26"/>
      <c r="M556" s="26"/>
      <c r="N556" s="26"/>
      <c r="O556" s="30"/>
      <c r="P556" s="27"/>
      <c r="Q556" s="26"/>
      <c r="R556" s="30"/>
      <c r="S556" s="31"/>
    </row>
    <row r="557" spans="1:19" s="4" customFormat="1" ht="19.7" customHeight="1">
      <c r="D557" s="27"/>
      <c r="E557" s="27"/>
      <c r="F557" s="27"/>
      <c r="G557" s="26"/>
      <c r="H557" s="40"/>
      <c r="I557" s="26"/>
      <c r="J557" s="28"/>
      <c r="K557" s="29"/>
      <c r="L557" s="26"/>
      <c r="M557" s="26"/>
      <c r="N557" s="26"/>
      <c r="O557" s="30"/>
      <c r="P557" s="27"/>
      <c r="Q557" s="26"/>
      <c r="R557" s="30"/>
      <c r="S557" s="31"/>
    </row>
    <row r="558" spans="1:19" s="4" customFormat="1" ht="19.7" customHeight="1">
      <c r="D558" s="27"/>
      <c r="E558" s="27"/>
      <c r="F558" s="27"/>
      <c r="G558" s="26"/>
      <c r="H558" s="40"/>
      <c r="I558" s="26"/>
      <c r="J558" s="28"/>
      <c r="K558" s="29"/>
      <c r="L558" s="26"/>
      <c r="M558" s="26"/>
      <c r="N558" s="26"/>
      <c r="O558" s="30"/>
      <c r="P558" s="27"/>
      <c r="Q558" s="26"/>
      <c r="R558" s="30"/>
      <c r="S558" s="31"/>
    </row>
    <row r="559" spans="1:19" s="4" customFormat="1" ht="19.7" customHeight="1">
      <c r="D559" s="27"/>
      <c r="E559" s="27"/>
      <c r="F559" s="27"/>
      <c r="G559" s="26"/>
      <c r="H559" s="40"/>
      <c r="I559" s="26"/>
      <c r="J559" s="28"/>
      <c r="K559" s="29"/>
      <c r="L559" s="26"/>
      <c r="M559" s="26"/>
      <c r="N559" s="26"/>
      <c r="O559" s="30"/>
      <c r="P559" s="27"/>
      <c r="Q559" s="26"/>
      <c r="R559" s="30"/>
      <c r="S559" s="31"/>
    </row>
    <row r="560" spans="1:19" s="4" customFormat="1" ht="19.7" customHeight="1">
      <c r="D560" s="27"/>
      <c r="E560" s="27"/>
      <c r="F560" s="27"/>
      <c r="G560" s="26"/>
      <c r="H560" s="40"/>
      <c r="I560" s="26"/>
      <c r="J560" s="28"/>
      <c r="K560" s="29"/>
      <c r="L560" s="26"/>
      <c r="M560" s="26"/>
      <c r="N560" s="26"/>
      <c r="O560" s="30"/>
      <c r="P560" s="27"/>
      <c r="Q560" s="26"/>
      <c r="R560" s="30"/>
      <c r="S560" s="31"/>
    </row>
    <row r="561" spans="4:19" s="4" customFormat="1" ht="19.7" customHeight="1">
      <c r="D561" s="27"/>
      <c r="E561" s="27"/>
      <c r="F561" s="27"/>
      <c r="G561" s="26"/>
      <c r="H561" s="40"/>
      <c r="I561" s="26"/>
      <c r="J561" s="28"/>
      <c r="K561" s="29"/>
      <c r="L561" s="26"/>
      <c r="M561" s="26"/>
      <c r="N561" s="26"/>
      <c r="O561" s="30"/>
      <c r="P561" s="27"/>
      <c r="Q561" s="26"/>
      <c r="R561" s="30"/>
      <c r="S561" s="31"/>
    </row>
    <row r="562" spans="4:19" s="4" customFormat="1" ht="19.7" customHeight="1">
      <c r="D562" s="27"/>
      <c r="E562" s="27"/>
      <c r="F562" s="27"/>
      <c r="G562" s="26"/>
      <c r="H562" s="40"/>
      <c r="I562" s="26"/>
      <c r="J562" s="28"/>
      <c r="K562" s="29"/>
      <c r="L562" s="26"/>
      <c r="M562" s="26"/>
      <c r="N562" s="26"/>
      <c r="O562" s="30"/>
      <c r="P562" s="27"/>
      <c r="Q562" s="26"/>
      <c r="R562" s="30"/>
      <c r="S562" s="31"/>
    </row>
    <row r="563" spans="4:19" s="4" customFormat="1" ht="19.7" customHeight="1">
      <c r="D563" s="27"/>
      <c r="E563" s="27"/>
      <c r="F563" s="27"/>
      <c r="G563" s="26"/>
      <c r="H563" s="40"/>
      <c r="I563" s="26"/>
      <c r="J563" s="28"/>
      <c r="K563" s="29"/>
      <c r="L563" s="26"/>
      <c r="M563" s="26"/>
      <c r="N563" s="26"/>
      <c r="O563" s="30"/>
      <c r="P563" s="27"/>
      <c r="Q563" s="26"/>
      <c r="R563" s="30"/>
      <c r="S563" s="31"/>
    </row>
    <row r="564" spans="4:19" s="4" customFormat="1" ht="19.7" customHeight="1">
      <c r="D564" s="27"/>
      <c r="E564" s="27"/>
      <c r="F564" s="27"/>
      <c r="G564" s="26"/>
      <c r="H564" s="40"/>
      <c r="I564" s="26"/>
      <c r="J564" s="28"/>
      <c r="K564" s="29"/>
      <c r="L564" s="26"/>
      <c r="M564" s="26"/>
      <c r="N564" s="26"/>
      <c r="O564" s="30"/>
      <c r="P564" s="27"/>
      <c r="Q564" s="26"/>
      <c r="R564" s="30"/>
      <c r="S564" s="31"/>
    </row>
    <row r="565" spans="4:19" s="4" customFormat="1" ht="19.7" customHeight="1">
      <c r="D565" s="27"/>
      <c r="E565" s="27"/>
      <c r="F565" s="27"/>
      <c r="G565" s="26"/>
      <c r="H565" s="40"/>
      <c r="I565" s="26"/>
      <c r="J565" s="28"/>
      <c r="K565" s="29"/>
      <c r="L565" s="26"/>
      <c r="M565" s="26"/>
      <c r="N565" s="26"/>
      <c r="O565" s="30"/>
      <c r="P565" s="27"/>
      <c r="Q565" s="26"/>
      <c r="R565" s="30"/>
      <c r="S565" s="31"/>
    </row>
    <row r="566" spans="4:19" s="4" customFormat="1" ht="19.7" customHeight="1">
      <c r="D566" s="27"/>
      <c r="E566" s="27"/>
      <c r="F566" s="27"/>
      <c r="G566" s="26"/>
      <c r="H566" s="40"/>
      <c r="I566" s="26"/>
      <c r="J566" s="28"/>
      <c r="K566" s="29"/>
      <c r="L566" s="26"/>
      <c r="M566" s="26"/>
      <c r="N566" s="26"/>
      <c r="O566" s="30"/>
      <c r="P566" s="27"/>
      <c r="Q566" s="26"/>
      <c r="R566" s="30"/>
      <c r="S566" s="31"/>
    </row>
    <row r="567" spans="4:19" s="4" customFormat="1" ht="19.7" customHeight="1">
      <c r="D567" s="27"/>
      <c r="E567" s="27"/>
      <c r="F567" s="27"/>
      <c r="G567" s="26"/>
      <c r="H567" s="40"/>
      <c r="I567" s="26"/>
      <c r="J567" s="28"/>
      <c r="K567" s="29"/>
      <c r="L567" s="26"/>
      <c r="M567" s="26"/>
      <c r="N567" s="26"/>
      <c r="O567" s="30"/>
      <c r="P567" s="27"/>
      <c r="Q567" s="26"/>
      <c r="R567" s="30"/>
      <c r="S567" s="31"/>
    </row>
    <row r="568" spans="4:19" s="4" customFormat="1" ht="19.7" customHeight="1">
      <c r="D568" s="27"/>
      <c r="E568" s="27"/>
      <c r="F568" s="27"/>
      <c r="G568" s="26"/>
      <c r="H568" s="40"/>
      <c r="I568" s="26"/>
      <c r="J568" s="28"/>
      <c r="K568" s="29"/>
      <c r="L568" s="26"/>
      <c r="M568" s="26"/>
      <c r="N568" s="26"/>
      <c r="O568" s="30"/>
      <c r="P568" s="27"/>
      <c r="Q568" s="26"/>
      <c r="R568" s="30"/>
      <c r="S568" s="31"/>
    </row>
    <row r="569" spans="4:19" s="4" customFormat="1" ht="19.7" customHeight="1">
      <c r="D569" s="27"/>
      <c r="E569" s="27"/>
      <c r="F569" s="27"/>
      <c r="G569" s="26"/>
      <c r="H569" s="40"/>
      <c r="I569" s="26"/>
      <c r="J569" s="28"/>
      <c r="K569" s="29"/>
      <c r="L569" s="26"/>
      <c r="M569" s="26"/>
      <c r="N569" s="26"/>
      <c r="O569" s="30"/>
      <c r="P569" s="27"/>
      <c r="Q569" s="26"/>
      <c r="R569" s="30"/>
      <c r="S569" s="31"/>
    </row>
    <row r="570" spans="4:19" s="4" customFormat="1" ht="19.7" customHeight="1">
      <c r="D570" s="27"/>
      <c r="E570" s="27"/>
      <c r="F570" s="27"/>
      <c r="G570" s="26"/>
      <c r="H570" s="40"/>
      <c r="I570" s="26"/>
      <c r="J570" s="28"/>
      <c r="K570" s="29"/>
      <c r="L570" s="26"/>
      <c r="M570" s="26"/>
      <c r="N570" s="26"/>
      <c r="O570" s="30"/>
      <c r="P570" s="27"/>
      <c r="Q570" s="26"/>
      <c r="R570" s="30"/>
      <c r="S570" s="31"/>
    </row>
    <row r="571" spans="4:19" s="4" customFormat="1" ht="19.7" customHeight="1">
      <c r="D571" s="27"/>
      <c r="E571" s="27"/>
      <c r="F571" s="27"/>
      <c r="G571" s="26"/>
      <c r="H571" s="40"/>
      <c r="I571" s="26"/>
      <c r="J571" s="28"/>
      <c r="K571" s="29"/>
      <c r="L571" s="26"/>
      <c r="M571" s="26"/>
      <c r="N571" s="26"/>
      <c r="O571" s="30"/>
      <c r="P571" s="27"/>
      <c r="Q571" s="26"/>
      <c r="R571" s="30"/>
      <c r="S571" s="31"/>
    </row>
    <row r="572" spans="4:19" s="4" customFormat="1" ht="19.7" customHeight="1">
      <c r="D572" s="27"/>
      <c r="E572" s="27"/>
      <c r="F572" s="27"/>
      <c r="G572" s="26"/>
      <c r="H572" s="40"/>
      <c r="I572" s="26"/>
      <c r="J572" s="28"/>
      <c r="K572" s="29"/>
      <c r="L572" s="26"/>
      <c r="M572" s="26"/>
      <c r="N572" s="26"/>
      <c r="O572" s="30"/>
      <c r="P572" s="27"/>
      <c r="Q572" s="26"/>
      <c r="R572" s="30"/>
      <c r="S572" s="31"/>
    </row>
    <row r="573" spans="4:19" s="4" customFormat="1" ht="19.7" customHeight="1">
      <c r="D573" s="27"/>
      <c r="E573" s="27"/>
      <c r="F573" s="27"/>
      <c r="G573" s="26"/>
      <c r="H573" s="40"/>
      <c r="I573" s="26"/>
      <c r="J573" s="28"/>
      <c r="K573" s="29"/>
      <c r="L573" s="26"/>
      <c r="M573" s="26"/>
      <c r="N573" s="26"/>
      <c r="O573" s="30"/>
      <c r="P573" s="27"/>
      <c r="Q573" s="26"/>
      <c r="R573" s="30"/>
      <c r="S573" s="31"/>
    </row>
    <row r="574" spans="4:19" s="4" customFormat="1" ht="19.7" customHeight="1">
      <c r="D574" s="27"/>
      <c r="E574" s="27"/>
      <c r="F574" s="27"/>
      <c r="G574" s="26"/>
      <c r="H574" s="40"/>
      <c r="I574" s="26"/>
      <c r="J574" s="28"/>
      <c r="K574" s="29"/>
      <c r="L574" s="26"/>
      <c r="M574" s="26"/>
      <c r="N574" s="26"/>
      <c r="O574" s="30"/>
      <c r="P574" s="27"/>
      <c r="Q574" s="26"/>
      <c r="R574" s="30"/>
      <c r="S574" s="31"/>
    </row>
    <row r="575" spans="4:19" s="4" customFormat="1" ht="19.7" customHeight="1">
      <c r="D575" s="27"/>
      <c r="E575" s="27"/>
      <c r="F575" s="27"/>
      <c r="G575" s="26"/>
      <c r="H575" s="40"/>
      <c r="I575" s="26"/>
      <c r="J575" s="28"/>
      <c r="K575" s="29"/>
      <c r="L575" s="26"/>
      <c r="M575" s="26"/>
      <c r="N575" s="26"/>
      <c r="O575" s="30"/>
      <c r="P575" s="27"/>
      <c r="Q575" s="26"/>
      <c r="R575" s="30"/>
      <c r="S575" s="31"/>
    </row>
    <row r="576" spans="4:19" s="4" customFormat="1" ht="19.7" customHeight="1">
      <c r="D576" s="27"/>
      <c r="E576" s="27"/>
      <c r="F576" s="27"/>
      <c r="G576" s="26"/>
      <c r="H576" s="40"/>
      <c r="I576" s="26"/>
      <c r="J576" s="28"/>
      <c r="K576" s="29"/>
      <c r="L576" s="26"/>
      <c r="M576" s="26"/>
      <c r="N576" s="26"/>
      <c r="O576" s="30"/>
      <c r="P576" s="27"/>
      <c r="Q576" s="26"/>
      <c r="R576" s="30"/>
      <c r="S576" s="31"/>
    </row>
    <row r="577" spans="4:19" s="4" customFormat="1" ht="19.7" customHeight="1">
      <c r="D577" s="27"/>
      <c r="E577" s="27"/>
      <c r="F577" s="27"/>
      <c r="G577" s="26"/>
      <c r="H577" s="40"/>
      <c r="I577" s="26"/>
      <c r="J577" s="28"/>
      <c r="K577" s="29"/>
      <c r="L577" s="26"/>
      <c r="M577" s="26"/>
      <c r="N577" s="26"/>
      <c r="O577" s="30"/>
      <c r="P577" s="27"/>
      <c r="Q577" s="26"/>
      <c r="R577" s="30"/>
      <c r="S577" s="31"/>
    </row>
    <row r="578" spans="4:19" s="4" customFormat="1" ht="19.7" customHeight="1">
      <c r="D578" s="27"/>
      <c r="E578" s="27"/>
      <c r="F578" s="27"/>
      <c r="G578" s="26"/>
      <c r="H578" s="40"/>
      <c r="I578" s="26"/>
      <c r="J578" s="28"/>
      <c r="K578" s="29"/>
      <c r="L578" s="26"/>
      <c r="M578" s="26"/>
      <c r="N578" s="26"/>
      <c r="O578" s="30"/>
      <c r="P578" s="27"/>
      <c r="Q578" s="26"/>
      <c r="R578" s="30"/>
      <c r="S578" s="31"/>
    </row>
    <row r="579" spans="4:19" s="4" customFormat="1" ht="19.7" customHeight="1">
      <c r="D579" s="27"/>
      <c r="E579" s="27"/>
      <c r="F579" s="27"/>
      <c r="G579" s="26"/>
      <c r="H579" s="40"/>
      <c r="I579" s="26"/>
      <c r="J579" s="28"/>
      <c r="K579" s="29"/>
      <c r="L579" s="26"/>
      <c r="M579" s="26"/>
      <c r="N579" s="26"/>
      <c r="O579" s="30"/>
      <c r="P579" s="27"/>
      <c r="Q579" s="26"/>
      <c r="R579" s="30"/>
      <c r="S579" s="31"/>
    </row>
    <row r="580" spans="4:19" s="4" customFormat="1" ht="19.7" customHeight="1">
      <c r="D580" s="27"/>
      <c r="E580" s="27"/>
      <c r="F580" s="27"/>
      <c r="G580" s="26"/>
      <c r="H580" s="40"/>
      <c r="I580" s="26"/>
      <c r="J580" s="28"/>
      <c r="K580" s="29"/>
      <c r="L580" s="26"/>
      <c r="M580" s="26"/>
      <c r="N580" s="26"/>
      <c r="O580" s="30"/>
      <c r="P580" s="27"/>
      <c r="Q580" s="26"/>
      <c r="R580" s="30"/>
      <c r="S580" s="31"/>
    </row>
    <row r="581" spans="4:19" s="4" customFormat="1" ht="19.7" customHeight="1">
      <c r="D581" s="27"/>
      <c r="E581" s="27"/>
      <c r="F581" s="27"/>
      <c r="G581" s="26"/>
      <c r="H581" s="40"/>
      <c r="I581" s="26"/>
      <c r="J581" s="28"/>
      <c r="K581" s="29"/>
      <c r="L581" s="26"/>
      <c r="M581" s="26"/>
      <c r="N581" s="26"/>
      <c r="O581" s="30"/>
      <c r="P581" s="27"/>
      <c r="Q581" s="26"/>
      <c r="R581" s="30"/>
      <c r="S581" s="31"/>
    </row>
    <row r="582" spans="4:19" s="4" customFormat="1" ht="19.7" customHeight="1">
      <c r="D582" s="27"/>
      <c r="E582" s="27"/>
      <c r="F582" s="27"/>
      <c r="G582" s="26"/>
      <c r="H582" s="40"/>
      <c r="I582" s="26"/>
      <c r="J582" s="28"/>
      <c r="K582" s="29"/>
      <c r="L582" s="26"/>
      <c r="M582" s="26"/>
      <c r="N582" s="26"/>
      <c r="O582" s="30"/>
      <c r="P582" s="27"/>
      <c r="Q582" s="26"/>
      <c r="R582" s="30"/>
      <c r="S582" s="31"/>
    </row>
    <row r="583" spans="4:19" s="4" customFormat="1" ht="19.7" customHeight="1">
      <c r="D583" s="27"/>
      <c r="E583" s="27"/>
      <c r="F583" s="27"/>
      <c r="G583" s="26"/>
      <c r="H583" s="40"/>
      <c r="I583" s="26"/>
      <c r="J583" s="28"/>
      <c r="K583" s="29"/>
      <c r="L583" s="26"/>
      <c r="M583" s="26"/>
      <c r="N583" s="26"/>
      <c r="O583" s="30"/>
      <c r="P583" s="27"/>
      <c r="Q583" s="26"/>
      <c r="R583" s="30"/>
      <c r="S583" s="31"/>
    </row>
    <row r="584" spans="4:19" s="4" customFormat="1" ht="19.7" customHeight="1">
      <c r="D584" s="27"/>
      <c r="E584" s="27"/>
      <c r="F584" s="27"/>
      <c r="G584" s="26"/>
      <c r="H584" s="40"/>
      <c r="I584" s="26"/>
      <c r="J584" s="28"/>
      <c r="K584" s="29"/>
      <c r="L584" s="26"/>
      <c r="M584" s="26"/>
      <c r="N584" s="26"/>
      <c r="O584" s="30"/>
      <c r="P584" s="27"/>
      <c r="Q584" s="26"/>
      <c r="R584" s="30"/>
      <c r="S584" s="31"/>
    </row>
    <row r="585" spans="4:19" s="4" customFormat="1" ht="19.7" customHeight="1">
      <c r="D585" s="27"/>
      <c r="E585" s="27"/>
      <c r="F585" s="27"/>
      <c r="G585" s="26"/>
      <c r="H585" s="40"/>
      <c r="I585" s="26"/>
      <c r="J585" s="28"/>
      <c r="K585" s="29"/>
      <c r="L585" s="26"/>
      <c r="M585" s="26"/>
      <c r="N585" s="26"/>
      <c r="O585" s="30"/>
      <c r="P585" s="27"/>
      <c r="Q585" s="26"/>
      <c r="R585" s="30"/>
      <c r="S585" s="31"/>
    </row>
    <row r="586" spans="4:19" s="4" customFormat="1" ht="19.7" customHeight="1">
      <c r="D586" s="27"/>
      <c r="E586" s="27"/>
      <c r="F586" s="27"/>
      <c r="G586" s="26"/>
      <c r="H586" s="40"/>
      <c r="I586" s="26"/>
      <c r="J586" s="28"/>
      <c r="K586" s="29"/>
      <c r="L586" s="26"/>
      <c r="M586" s="26"/>
      <c r="N586" s="26"/>
      <c r="O586" s="30"/>
      <c r="P586" s="27"/>
      <c r="Q586" s="26"/>
      <c r="R586" s="30"/>
      <c r="S586" s="31"/>
    </row>
    <row r="587" spans="4:19" s="4" customFormat="1" ht="19.7" customHeight="1">
      <c r="D587" s="27"/>
      <c r="E587" s="27"/>
      <c r="F587" s="27"/>
      <c r="G587" s="26"/>
      <c r="H587" s="40"/>
      <c r="I587" s="26"/>
      <c r="J587" s="28"/>
      <c r="K587" s="29"/>
      <c r="L587" s="26"/>
      <c r="M587" s="26"/>
      <c r="N587" s="26"/>
      <c r="O587" s="30"/>
      <c r="P587" s="27"/>
      <c r="Q587" s="26"/>
      <c r="R587" s="30"/>
      <c r="S587" s="31"/>
    </row>
    <row r="588" spans="4:19" s="4" customFormat="1" ht="19.7" customHeight="1">
      <c r="D588" s="27"/>
      <c r="E588" s="27"/>
      <c r="F588" s="27"/>
      <c r="G588" s="26"/>
      <c r="H588" s="40"/>
      <c r="I588" s="26"/>
      <c r="J588" s="28"/>
      <c r="K588" s="29"/>
      <c r="L588" s="26"/>
      <c r="M588" s="26"/>
      <c r="N588" s="26"/>
      <c r="O588" s="30"/>
      <c r="P588" s="27"/>
      <c r="Q588" s="26"/>
      <c r="R588" s="30"/>
      <c r="S588" s="31"/>
    </row>
    <row r="589" spans="4:19" s="4" customFormat="1" ht="19.7" customHeight="1">
      <c r="D589" s="27"/>
      <c r="E589" s="27"/>
      <c r="F589" s="27"/>
      <c r="G589" s="26"/>
      <c r="H589" s="40"/>
      <c r="I589" s="26"/>
      <c r="J589" s="28"/>
      <c r="K589" s="29"/>
      <c r="L589" s="26"/>
      <c r="M589" s="26"/>
      <c r="N589" s="26"/>
      <c r="O589" s="30"/>
      <c r="P589" s="27"/>
      <c r="Q589" s="26"/>
      <c r="R589" s="30"/>
      <c r="S589" s="31"/>
    </row>
    <row r="590" spans="4:19" s="4" customFormat="1" ht="19.7" customHeight="1">
      <c r="D590" s="27"/>
      <c r="E590" s="27"/>
      <c r="F590" s="27"/>
      <c r="G590" s="26"/>
      <c r="H590" s="40"/>
      <c r="I590" s="26"/>
      <c r="J590" s="28"/>
      <c r="K590" s="29"/>
      <c r="L590" s="26"/>
      <c r="M590" s="26"/>
      <c r="N590" s="26"/>
      <c r="O590" s="30"/>
      <c r="P590" s="27"/>
      <c r="Q590" s="26"/>
      <c r="R590" s="30"/>
      <c r="S590" s="31"/>
    </row>
    <row r="591" spans="4:19" s="4" customFormat="1" ht="19.7" customHeight="1">
      <c r="D591" s="27"/>
      <c r="E591" s="27"/>
      <c r="F591" s="27"/>
      <c r="G591" s="26"/>
      <c r="H591" s="40"/>
      <c r="I591" s="26"/>
      <c r="J591" s="28"/>
      <c r="K591" s="29"/>
      <c r="L591" s="26"/>
      <c r="M591" s="26"/>
      <c r="N591" s="26"/>
      <c r="O591" s="30"/>
      <c r="P591" s="27"/>
      <c r="Q591" s="26"/>
      <c r="R591" s="30"/>
      <c r="S591" s="31"/>
    </row>
    <row r="592" spans="4:19" s="4" customFormat="1" ht="19.7" customHeight="1">
      <c r="D592" s="27"/>
      <c r="E592" s="27"/>
      <c r="F592" s="27"/>
      <c r="G592" s="26"/>
      <c r="H592" s="40"/>
      <c r="I592" s="26"/>
      <c r="J592" s="28"/>
      <c r="K592" s="29"/>
      <c r="L592" s="26"/>
      <c r="M592" s="26"/>
      <c r="N592" s="26"/>
      <c r="O592" s="30"/>
      <c r="P592" s="27"/>
      <c r="Q592" s="26"/>
      <c r="R592" s="30"/>
      <c r="S592" s="31"/>
    </row>
    <row r="593" spans="4:19" s="4" customFormat="1" ht="19.7" customHeight="1">
      <c r="D593" s="27"/>
      <c r="E593" s="27"/>
      <c r="F593" s="27"/>
      <c r="G593" s="26"/>
      <c r="H593" s="40"/>
      <c r="I593" s="26"/>
      <c r="J593" s="28"/>
      <c r="K593" s="29"/>
      <c r="L593" s="26"/>
      <c r="M593" s="26"/>
      <c r="N593" s="26"/>
      <c r="O593" s="30"/>
      <c r="P593" s="27"/>
      <c r="Q593" s="26"/>
      <c r="R593" s="30"/>
      <c r="S593" s="31"/>
    </row>
    <row r="594" spans="4:19" s="4" customFormat="1" ht="19.7" customHeight="1">
      <c r="D594" s="27"/>
      <c r="E594" s="27"/>
      <c r="F594" s="27"/>
      <c r="G594" s="26"/>
      <c r="H594" s="40"/>
      <c r="I594" s="26"/>
      <c r="J594" s="28"/>
      <c r="K594" s="29"/>
      <c r="L594" s="26"/>
      <c r="M594" s="26"/>
      <c r="N594" s="26"/>
      <c r="O594" s="30"/>
      <c r="P594" s="27"/>
      <c r="Q594" s="26"/>
      <c r="R594" s="30"/>
      <c r="S594" s="31"/>
    </row>
    <row r="595" spans="4:19" s="4" customFormat="1" ht="19.7" customHeight="1">
      <c r="D595" s="27"/>
      <c r="E595" s="27"/>
      <c r="F595" s="27"/>
      <c r="G595" s="26"/>
      <c r="H595" s="40"/>
      <c r="I595" s="26"/>
      <c r="J595" s="28"/>
      <c r="K595" s="29"/>
      <c r="L595" s="26"/>
      <c r="M595" s="26"/>
      <c r="N595" s="26"/>
      <c r="O595" s="30"/>
      <c r="P595" s="27"/>
      <c r="Q595" s="26"/>
      <c r="R595" s="30"/>
      <c r="S595" s="31"/>
    </row>
    <row r="596" spans="4:19" s="4" customFormat="1" ht="19.7" customHeight="1">
      <c r="D596" s="27"/>
      <c r="E596" s="66"/>
      <c r="F596" s="66"/>
      <c r="G596" s="47"/>
      <c r="H596" s="486"/>
      <c r="I596" s="26"/>
      <c r="J596" s="63"/>
      <c r="K596" s="29"/>
      <c r="L596" s="68"/>
      <c r="M596" s="26"/>
      <c r="N596" s="47"/>
      <c r="O596" s="30"/>
      <c r="P596" s="27"/>
      <c r="Q596" s="26"/>
      <c r="R596" s="30"/>
      <c r="S596" s="31"/>
    </row>
    <row r="597" spans="4:19" s="4" customFormat="1" ht="19.7" customHeight="1">
      <c r="D597" s="27"/>
      <c r="E597" s="27"/>
      <c r="F597" s="66"/>
      <c r="G597" s="47"/>
      <c r="H597" s="486"/>
      <c r="I597" s="26"/>
      <c r="J597" s="63"/>
      <c r="K597" s="29"/>
      <c r="L597" s="68"/>
      <c r="M597" s="26"/>
      <c r="N597" s="47"/>
      <c r="O597" s="30"/>
      <c r="P597" s="27"/>
      <c r="Q597" s="26"/>
      <c r="R597" s="30"/>
      <c r="S597" s="31"/>
    </row>
    <row r="598" spans="4:19" s="4" customFormat="1" ht="19.7" customHeight="1">
      <c r="D598" s="27"/>
      <c r="E598" s="27"/>
      <c r="F598" s="66"/>
      <c r="G598" s="47"/>
      <c r="H598" s="486"/>
      <c r="I598" s="26"/>
      <c r="J598" s="63"/>
      <c r="K598" s="29"/>
      <c r="L598" s="68"/>
      <c r="M598" s="26"/>
      <c r="N598" s="47"/>
      <c r="O598" s="30"/>
      <c r="P598" s="27"/>
      <c r="Q598" s="26"/>
      <c r="R598" s="30"/>
      <c r="S598" s="31"/>
    </row>
    <row r="599" spans="4:19" s="4" customFormat="1" ht="19.7" customHeight="1">
      <c r="D599" s="27"/>
      <c r="E599" s="27"/>
      <c r="F599" s="66"/>
      <c r="G599" s="47"/>
      <c r="H599" s="486"/>
      <c r="I599" s="26"/>
      <c r="J599" s="63"/>
      <c r="K599" s="29"/>
      <c r="L599" s="68"/>
      <c r="M599" s="26"/>
      <c r="N599" s="47"/>
      <c r="O599" s="30"/>
      <c r="P599" s="27"/>
      <c r="Q599" s="26"/>
      <c r="R599" s="30"/>
      <c r="S599" s="31"/>
    </row>
    <row r="600" spans="4:19" s="4" customFormat="1" ht="19.7" customHeight="1">
      <c r="D600" s="27"/>
      <c r="E600" s="27"/>
      <c r="F600" s="66"/>
      <c r="G600" s="47"/>
      <c r="H600" s="486"/>
      <c r="I600" s="26"/>
      <c r="J600" s="63"/>
      <c r="K600" s="29"/>
      <c r="L600" s="68"/>
      <c r="M600" s="26"/>
      <c r="N600" s="47"/>
      <c r="O600" s="30"/>
      <c r="P600" s="27"/>
      <c r="Q600" s="26"/>
      <c r="R600" s="30"/>
      <c r="S600" s="31"/>
    </row>
    <row r="601" spans="4:19" s="4" customFormat="1" ht="19.7" customHeight="1">
      <c r="D601" s="27"/>
      <c r="E601" s="27"/>
      <c r="F601" s="66"/>
      <c r="G601" s="47"/>
      <c r="H601" s="486"/>
      <c r="I601" s="26"/>
      <c r="J601" s="63"/>
      <c r="K601" s="29"/>
      <c r="L601" s="68"/>
      <c r="M601" s="26"/>
      <c r="N601" s="47"/>
      <c r="O601" s="30"/>
      <c r="P601" s="27"/>
      <c r="Q601" s="26"/>
      <c r="R601" s="30"/>
      <c r="S601" s="31"/>
    </row>
    <row r="602" spans="4:19" s="4" customFormat="1" ht="19.350000000000001" customHeight="1">
      <c r="D602" s="27"/>
      <c r="E602" s="66"/>
      <c r="F602" s="66"/>
      <c r="G602" s="47"/>
      <c r="H602" s="486"/>
      <c r="I602" s="26"/>
      <c r="J602" s="63"/>
      <c r="K602" s="29"/>
      <c r="L602" s="68"/>
      <c r="M602" s="26"/>
      <c r="N602" s="47"/>
      <c r="O602" s="30"/>
      <c r="P602" s="27"/>
      <c r="Q602" s="26"/>
      <c r="R602" s="30"/>
      <c r="S602" s="31"/>
    </row>
    <row r="603" spans="4:19" s="4" customFormat="1" ht="19.350000000000001" customHeight="1">
      <c r="D603" s="27"/>
      <c r="E603" s="66"/>
      <c r="F603" s="66"/>
      <c r="G603" s="69"/>
      <c r="H603" s="486"/>
      <c r="I603" s="26"/>
      <c r="J603" s="63"/>
      <c r="K603" s="29"/>
      <c r="L603" s="68"/>
      <c r="M603" s="26"/>
      <c r="N603" s="47"/>
      <c r="O603" s="30"/>
      <c r="P603" s="27"/>
      <c r="Q603" s="26"/>
      <c r="R603" s="30"/>
      <c r="S603" s="31"/>
    </row>
    <row r="604" spans="4:19" s="4" customFormat="1" ht="19.350000000000001" customHeight="1">
      <c r="D604" s="27"/>
      <c r="E604" s="66"/>
      <c r="F604" s="66"/>
      <c r="G604" s="70"/>
      <c r="H604" s="486"/>
      <c r="I604" s="26"/>
      <c r="J604" s="63"/>
      <c r="K604" s="29"/>
      <c r="L604" s="68"/>
      <c r="M604" s="26"/>
      <c r="N604" s="47"/>
      <c r="O604" s="30"/>
      <c r="P604" s="27"/>
      <c r="Q604" s="26"/>
      <c r="R604" s="30"/>
      <c r="S604" s="31"/>
    </row>
    <row r="605" spans="4:19" s="4" customFormat="1" ht="19.7" customHeight="1">
      <c r="D605" s="27"/>
      <c r="E605" s="66"/>
      <c r="F605" s="66"/>
      <c r="G605" s="70"/>
      <c r="H605" s="486"/>
      <c r="I605" s="26"/>
      <c r="J605" s="63"/>
      <c r="K605" s="29"/>
      <c r="L605" s="68"/>
      <c r="M605" s="26"/>
      <c r="N605" s="47"/>
      <c r="O605" s="30"/>
      <c r="P605" s="27"/>
      <c r="Q605" s="26"/>
      <c r="R605" s="30"/>
      <c r="S605" s="31"/>
    </row>
    <row r="606" spans="4:19" s="4" customFormat="1" ht="19.7" customHeight="1">
      <c r="D606" s="27"/>
      <c r="E606" s="66"/>
      <c r="F606" s="66"/>
      <c r="G606" s="70"/>
      <c r="H606" s="486"/>
      <c r="I606" s="26"/>
      <c r="J606" s="63"/>
      <c r="K606" s="29"/>
      <c r="L606" s="68"/>
      <c r="M606" s="26"/>
      <c r="N606" s="47"/>
      <c r="O606" s="30"/>
      <c r="P606" s="27"/>
      <c r="Q606" s="26"/>
      <c r="R606" s="30"/>
      <c r="S606" s="31"/>
    </row>
    <row r="607" spans="4:19" s="4" customFormat="1" ht="19.7" customHeight="1">
      <c r="D607" s="27"/>
      <c r="E607" s="66"/>
      <c r="F607" s="66"/>
      <c r="G607" s="70"/>
      <c r="H607" s="486"/>
      <c r="I607" s="26"/>
      <c r="J607" s="63"/>
      <c r="K607" s="29"/>
      <c r="L607" s="68"/>
      <c r="M607" s="26"/>
      <c r="N607" s="47"/>
      <c r="O607" s="30"/>
      <c r="P607" s="27"/>
      <c r="Q607" s="26"/>
      <c r="R607" s="30"/>
      <c r="S607" s="31"/>
    </row>
    <row r="608" spans="4:19" s="4" customFormat="1" ht="19.7" customHeight="1">
      <c r="D608" s="27"/>
      <c r="E608" s="66"/>
      <c r="F608" s="66"/>
      <c r="G608" s="70"/>
      <c r="H608" s="486"/>
      <c r="I608" s="26"/>
      <c r="J608" s="63"/>
      <c r="K608" s="29"/>
      <c r="L608" s="68"/>
      <c r="M608" s="26"/>
      <c r="N608" s="47"/>
      <c r="O608" s="30"/>
      <c r="P608" s="27"/>
      <c r="Q608" s="26"/>
      <c r="R608" s="30"/>
      <c r="S608" s="31"/>
    </row>
    <row r="609" spans="4:19" s="4" customFormat="1" ht="19.7" customHeight="1">
      <c r="D609" s="27"/>
      <c r="E609" s="66"/>
      <c r="F609" s="66"/>
      <c r="G609" s="70"/>
      <c r="H609" s="486"/>
      <c r="I609" s="26"/>
      <c r="J609" s="63"/>
      <c r="K609" s="29"/>
      <c r="L609" s="68"/>
      <c r="M609" s="26"/>
      <c r="N609" s="47"/>
      <c r="O609" s="30"/>
      <c r="P609" s="27"/>
      <c r="Q609" s="26"/>
      <c r="R609" s="30"/>
      <c r="S609" s="31"/>
    </row>
    <row r="610" spans="4:19" s="4" customFormat="1" ht="19.7" customHeight="1">
      <c r="D610" s="27"/>
      <c r="E610" s="27"/>
      <c r="F610" s="27"/>
      <c r="G610" s="47"/>
      <c r="H610" s="40"/>
      <c r="I610" s="63"/>
      <c r="J610" s="71"/>
      <c r="K610" s="72"/>
      <c r="L610" s="73"/>
      <c r="M610" s="26"/>
      <c r="N610" s="47"/>
      <c r="O610" s="30"/>
      <c r="P610" s="27"/>
      <c r="Q610" s="26"/>
      <c r="R610" s="30"/>
      <c r="S610" s="31"/>
    </row>
    <row r="611" spans="4:19" s="4" customFormat="1" ht="19.7" customHeight="1">
      <c r="D611" s="27"/>
      <c r="E611" s="27"/>
      <c r="F611" s="27"/>
      <c r="G611" s="47"/>
      <c r="H611" s="40"/>
      <c r="I611" s="63"/>
      <c r="J611" s="74"/>
      <c r="K611" s="75"/>
      <c r="L611" s="73"/>
      <c r="M611" s="26"/>
      <c r="N611" s="47"/>
      <c r="O611" s="30"/>
      <c r="P611" s="27"/>
      <c r="Q611" s="26"/>
      <c r="R611" s="30"/>
      <c r="S611" s="31"/>
    </row>
    <row r="612" spans="4:19" s="4" customFormat="1" ht="19.7" customHeight="1">
      <c r="D612" s="27"/>
      <c r="E612" s="66"/>
      <c r="F612" s="66"/>
      <c r="G612" s="76"/>
      <c r="H612" s="486"/>
      <c r="I612" s="26"/>
      <c r="J612" s="63"/>
      <c r="K612" s="29"/>
      <c r="L612" s="68"/>
      <c r="M612" s="26"/>
      <c r="N612" s="47"/>
      <c r="O612" s="30"/>
      <c r="P612" s="27"/>
      <c r="Q612" s="26"/>
      <c r="R612" s="30"/>
      <c r="S612" s="31"/>
    </row>
    <row r="613" spans="4:19" s="4" customFormat="1" ht="19.7" customHeight="1">
      <c r="D613" s="27"/>
      <c r="E613" s="66"/>
      <c r="F613" s="66"/>
      <c r="G613" s="70"/>
      <c r="H613" s="486"/>
      <c r="I613" s="26"/>
      <c r="J613" s="63"/>
      <c r="K613" s="29"/>
      <c r="L613" s="68"/>
      <c r="M613" s="26"/>
      <c r="N613" s="47"/>
      <c r="O613" s="30"/>
      <c r="P613" s="27"/>
      <c r="Q613" s="26"/>
      <c r="R613" s="30"/>
      <c r="S613" s="31"/>
    </row>
    <row r="614" spans="4:19" s="4" customFormat="1" ht="19.7" customHeight="1">
      <c r="D614" s="27"/>
      <c r="E614" s="66"/>
      <c r="F614" s="66"/>
      <c r="G614" s="70"/>
      <c r="H614" s="486"/>
      <c r="I614" s="26"/>
      <c r="J614" s="63"/>
      <c r="K614" s="29"/>
      <c r="L614" s="68"/>
      <c r="M614" s="26"/>
      <c r="N614" s="47"/>
      <c r="O614" s="30"/>
      <c r="P614" s="27"/>
      <c r="Q614" s="26"/>
      <c r="R614" s="30"/>
      <c r="S614" s="31"/>
    </row>
    <row r="615" spans="4:19" s="4" customFormat="1" ht="19.7" customHeight="1">
      <c r="D615" s="27"/>
      <c r="E615" s="66"/>
      <c r="F615" s="66"/>
      <c r="G615" s="70"/>
      <c r="H615" s="486"/>
      <c r="I615" s="26"/>
      <c r="J615" s="63"/>
      <c r="K615" s="29"/>
      <c r="L615" s="68"/>
      <c r="M615" s="26"/>
      <c r="N615" s="47"/>
      <c r="O615" s="30"/>
      <c r="P615" s="27"/>
      <c r="Q615" s="26"/>
      <c r="R615" s="30"/>
      <c r="S615" s="31"/>
    </row>
    <row r="616" spans="4:19" s="4" customFormat="1" ht="19.7" customHeight="1">
      <c r="D616" s="27"/>
      <c r="E616" s="66"/>
      <c r="F616" s="66"/>
      <c r="G616" s="70"/>
      <c r="H616" s="486"/>
      <c r="I616" s="26"/>
      <c r="J616" s="63"/>
      <c r="K616" s="29"/>
      <c r="L616" s="68"/>
      <c r="M616" s="26"/>
      <c r="N616" s="47"/>
      <c r="O616" s="30"/>
      <c r="P616" s="27"/>
      <c r="Q616" s="26"/>
      <c r="R616" s="30"/>
      <c r="S616" s="31"/>
    </row>
    <row r="617" spans="4:19" s="4" customFormat="1" ht="19.7" customHeight="1">
      <c r="D617" s="27"/>
      <c r="E617" s="66"/>
      <c r="F617" s="66"/>
      <c r="G617" s="70"/>
      <c r="H617" s="486"/>
      <c r="I617" s="26"/>
      <c r="J617" s="63"/>
      <c r="K617" s="29"/>
      <c r="L617" s="68"/>
      <c r="M617" s="26"/>
      <c r="N617" s="47"/>
      <c r="O617" s="30"/>
      <c r="P617" s="27"/>
      <c r="Q617" s="26"/>
      <c r="R617" s="30"/>
      <c r="S617" s="31"/>
    </row>
    <row r="618" spans="4:19" s="4" customFormat="1" ht="19.7" customHeight="1">
      <c r="D618" s="27"/>
      <c r="E618" s="66"/>
      <c r="F618" s="66"/>
      <c r="G618" s="70"/>
      <c r="H618" s="486"/>
      <c r="I618" s="26"/>
      <c r="J618" s="63"/>
      <c r="K618" s="29"/>
      <c r="L618" s="68"/>
      <c r="M618" s="26"/>
      <c r="N618" s="47"/>
      <c r="O618" s="30"/>
      <c r="P618" s="27"/>
      <c r="Q618" s="26"/>
      <c r="R618" s="30"/>
      <c r="S618" s="31"/>
    </row>
    <row r="619" spans="4:19" s="4" customFormat="1" ht="19.7" customHeight="1">
      <c r="D619" s="27"/>
      <c r="E619" s="66"/>
      <c r="F619" s="66"/>
      <c r="G619" s="70"/>
      <c r="H619" s="486"/>
      <c r="I619" s="26"/>
      <c r="J619" s="63"/>
      <c r="K619" s="29"/>
      <c r="L619" s="68"/>
      <c r="M619" s="26"/>
      <c r="N619" s="47"/>
      <c r="O619" s="30"/>
      <c r="P619" s="27"/>
      <c r="Q619" s="26"/>
      <c r="R619" s="30"/>
      <c r="S619" s="31"/>
    </row>
    <row r="620" spans="4:19" s="4" customFormat="1" ht="19.7" customHeight="1">
      <c r="D620" s="27"/>
      <c r="E620" s="66"/>
      <c r="F620" s="66"/>
      <c r="G620" s="70"/>
      <c r="H620" s="486"/>
      <c r="I620" s="26"/>
      <c r="J620" s="63"/>
      <c r="K620" s="29"/>
      <c r="L620" s="68"/>
      <c r="M620" s="26"/>
      <c r="N620" s="47"/>
      <c r="O620" s="30"/>
      <c r="P620" s="27"/>
      <c r="Q620" s="26"/>
      <c r="R620" s="30"/>
      <c r="S620" s="31"/>
    </row>
    <row r="621" spans="4:19" s="4" customFormat="1" ht="19.7" customHeight="1">
      <c r="D621" s="27"/>
      <c r="E621" s="66"/>
      <c r="F621" s="66"/>
      <c r="G621" s="70"/>
      <c r="H621" s="486"/>
      <c r="I621" s="26"/>
      <c r="J621" s="63"/>
      <c r="K621" s="29"/>
      <c r="L621" s="68"/>
      <c r="M621" s="26"/>
      <c r="N621" s="47"/>
      <c r="O621" s="30"/>
      <c r="P621" s="27"/>
      <c r="Q621" s="26"/>
      <c r="R621" s="30"/>
      <c r="S621" s="31"/>
    </row>
    <row r="622" spans="4:19" s="4" customFormat="1" ht="19.7" customHeight="1">
      <c r="D622" s="27"/>
      <c r="E622" s="66"/>
      <c r="F622" s="66"/>
      <c r="G622" s="70"/>
      <c r="H622" s="486"/>
      <c r="I622" s="26"/>
      <c r="J622" s="63"/>
      <c r="K622" s="29"/>
      <c r="L622" s="68"/>
      <c r="M622" s="26"/>
      <c r="N622" s="47"/>
      <c r="O622" s="30"/>
      <c r="P622" s="27"/>
      <c r="Q622" s="26"/>
      <c r="R622" s="30"/>
      <c r="S622" s="31"/>
    </row>
    <row r="623" spans="4:19" s="4" customFormat="1" ht="19.7" customHeight="1">
      <c r="D623" s="27"/>
      <c r="E623" s="66"/>
      <c r="F623" s="66"/>
      <c r="G623" s="70"/>
      <c r="H623" s="486"/>
      <c r="I623" s="26"/>
      <c r="J623" s="63"/>
      <c r="K623" s="29"/>
      <c r="L623" s="68"/>
      <c r="M623" s="26"/>
      <c r="N623" s="47"/>
      <c r="O623" s="30"/>
      <c r="P623" s="27"/>
      <c r="Q623" s="26"/>
      <c r="R623" s="30"/>
      <c r="S623" s="31"/>
    </row>
    <row r="624" spans="4:19" s="4" customFormat="1" ht="19.7" customHeight="1">
      <c r="D624" s="27"/>
      <c r="E624" s="66"/>
      <c r="F624" s="66"/>
      <c r="G624" s="70"/>
      <c r="H624" s="486"/>
      <c r="I624" s="26"/>
      <c r="J624" s="63"/>
      <c r="K624" s="29"/>
      <c r="L624" s="68"/>
      <c r="M624" s="26"/>
      <c r="N624" s="47"/>
      <c r="O624" s="30"/>
      <c r="P624" s="27"/>
      <c r="Q624" s="26"/>
      <c r="R624" s="30"/>
      <c r="S624" s="31"/>
    </row>
    <row r="625" spans="4:19" s="4" customFormat="1" ht="19.7" customHeight="1">
      <c r="D625" s="27"/>
      <c r="E625" s="66"/>
      <c r="F625" s="66"/>
      <c r="G625" s="70"/>
      <c r="H625" s="486"/>
      <c r="I625" s="26"/>
      <c r="J625" s="63"/>
      <c r="K625" s="29"/>
      <c r="L625" s="68"/>
      <c r="M625" s="26"/>
      <c r="N625" s="47"/>
      <c r="O625" s="30"/>
      <c r="P625" s="27"/>
      <c r="Q625" s="26"/>
      <c r="R625" s="30"/>
      <c r="S625" s="31"/>
    </row>
    <row r="626" spans="4:19" s="4" customFormat="1" ht="19.7" customHeight="1">
      <c r="D626" s="27"/>
      <c r="E626" s="66"/>
      <c r="F626" s="66"/>
      <c r="G626" s="70"/>
      <c r="H626" s="486"/>
      <c r="I626" s="26"/>
      <c r="J626" s="63"/>
      <c r="K626" s="29"/>
      <c r="L626" s="68"/>
      <c r="M626" s="26"/>
      <c r="N626" s="47"/>
      <c r="O626" s="30"/>
      <c r="P626" s="27"/>
      <c r="Q626" s="26"/>
      <c r="R626" s="30"/>
      <c r="S626" s="31"/>
    </row>
    <row r="627" spans="4:19" s="4" customFormat="1" ht="19.7" customHeight="1">
      <c r="D627" s="27"/>
      <c r="E627" s="66"/>
      <c r="F627" s="66"/>
      <c r="G627" s="70"/>
      <c r="H627" s="486"/>
      <c r="I627" s="26"/>
      <c r="J627" s="63"/>
      <c r="K627" s="29"/>
      <c r="L627" s="68"/>
      <c r="M627" s="26"/>
      <c r="N627" s="47"/>
      <c r="O627" s="30"/>
      <c r="P627" s="27"/>
      <c r="Q627" s="26"/>
      <c r="R627" s="30"/>
      <c r="S627" s="31"/>
    </row>
    <row r="628" spans="4:19" s="4" customFormat="1" ht="19.7" customHeight="1">
      <c r="D628" s="27"/>
      <c r="E628" s="66"/>
      <c r="F628" s="66"/>
      <c r="G628" s="70"/>
      <c r="H628" s="486"/>
      <c r="I628" s="26"/>
      <c r="J628" s="63"/>
      <c r="K628" s="29"/>
      <c r="L628" s="68"/>
      <c r="M628" s="26"/>
      <c r="N628" s="47"/>
      <c r="O628" s="30"/>
      <c r="P628" s="27"/>
      <c r="Q628" s="26"/>
      <c r="R628" s="30"/>
      <c r="S628" s="31"/>
    </row>
    <row r="629" spans="4:19" s="4" customFormat="1" ht="19.7" customHeight="1">
      <c r="D629" s="27"/>
      <c r="E629" s="66"/>
      <c r="F629" s="66"/>
      <c r="G629" s="70"/>
      <c r="H629" s="486"/>
      <c r="I629" s="26"/>
      <c r="J629" s="63"/>
      <c r="K629" s="29"/>
      <c r="L629" s="68"/>
      <c r="M629" s="26"/>
      <c r="N629" s="47"/>
      <c r="O629" s="30"/>
      <c r="P629" s="27"/>
      <c r="Q629" s="26"/>
      <c r="R629" s="30"/>
      <c r="S629" s="31"/>
    </row>
    <row r="630" spans="4:19" s="4" customFormat="1" ht="19.7" customHeight="1">
      <c r="D630" s="27"/>
      <c r="E630" s="66"/>
      <c r="F630" s="66"/>
      <c r="G630" s="70"/>
      <c r="H630" s="486"/>
      <c r="I630" s="26"/>
      <c r="J630" s="63"/>
      <c r="K630" s="29"/>
      <c r="L630" s="68"/>
      <c r="M630" s="26"/>
      <c r="N630" s="47"/>
      <c r="O630" s="30"/>
      <c r="P630" s="27"/>
      <c r="Q630" s="26"/>
      <c r="R630" s="30"/>
      <c r="S630" s="31"/>
    </row>
    <row r="631" spans="4:19" s="4" customFormat="1" ht="19.7" customHeight="1">
      <c r="D631" s="27"/>
      <c r="E631" s="66"/>
      <c r="F631" s="66"/>
      <c r="G631" s="70"/>
      <c r="H631" s="486"/>
      <c r="I631" s="26"/>
      <c r="J631" s="63"/>
      <c r="K631" s="29"/>
      <c r="L631" s="68"/>
      <c r="M631" s="26"/>
      <c r="N631" s="47"/>
      <c r="O631" s="30"/>
      <c r="P631" s="27"/>
      <c r="Q631" s="26"/>
      <c r="R631" s="30"/>
      <c r="S631" s="31"/>
    </row>
    <row r="632" spans="4:19" s="4" customFormat="1" ht="19.7" customHeight="1">
      <c r="D632" s="27"/>
      <c r="E632" s="66"/>
      <c r="F632" s="66"/>
      <c r="G632" s="70"/>
      <c r="H632" s="486"/>
      <c r="I632" s="26"/>
      <c r="J632" s="63"/>
      <c r="K632" s="29"/>
      <c r="L632" s="68"/>
      <c r="M632" s="26"/>
      <c r="N632" s="47"/>
      <c r="O632" s="30"/>
      <c r="P632" s="27"/>
      <c r="Q632" s="26"/>
      <c r="R632" s="30"/>
      <c r="S632" s="31"/>
    </row>
    <row r="633" spans="4:19" s="4" customFormat="1" ht="19.7" customHeight="1">
      <c r="D633" s="27"/>
      <c r="E633" s="66"/>
      <c r="F633" s="66"/>
      <c r="G633" s="70"/>
      <c r="H633" s="486"/>
      <c r="I633" s="26"/>
      <c r="J633" s="63"/>
      <c r="K633" s="29"/>
      <c r="L633" s="77"/>
      <c r="M633" s="26"/>
      <c r="N633" s="47"/>
      <c r="O633" s="30"/>
      <c r="P633" s="27"/>
      <c r="Q633" s="26"/>
      <c r="R633" s="30"/>
      <c r="S633" s="31"/>
    </row>
    <row r="634" spans="4:19" s="4" customFormat="1" ht="19.7" customHeight="1">
      <c r="D634" s="27"/>
      <c r="E634" s="66"/>
      <c r="F634" s="66"/>
      <c r="G634" s="70"/>
      <c r="H634" s="486"/>
      <c r="I634" s="26"/>
      <c r="J634" s="63"/>
      <c r="K634" s="29"/>
      <c r="L634" s="68"/>
      <c r="M634" s="26"/>
      <c r="N634" s="47"/>
      <c r="O634" s="30"/>
      <c r="P634" s="27"/>
      <c r="Q634" s="26"/>
      <c r="R634" s="30"/>
      <c r="S634" s="31"/>
    </row>
    <row r="635" spans="4:19" s="4" customFormat="1" ht="19.7" customHeight="1">
      <c r="D635" s="27"/>
      <c r="E635" s="66"/>
      <c r="F635" s="66"/>
      <c r="G635" s="70"/>
      <c r="H635" s="486"/>
      <c r="I635" s="26"/>
      <c r="J635" s="63"/>
      <c r="K635" s="29"/>
      <c r="L635" s="68"/>
      <c r="M635" s="26"/>
      <c r="N635" s="47"/>
      <c r="O635" s="30"/>
      <c r="P635" s="27"/>
      <c r="Q635" s="26"/>
      <c r="R635" s="30"/>
      <c r="S635" s="31"/>
    </row>
    <row r="636" spans="4:19" s="4" customFormat="1" ht="19.7" customHeight="1">
      <c r="D636" s="27"/>
      <c r="E636" s="66"/>
      <c r="F636" s="66"/>
      <c r="G636" s="70"/>
      <c r="H636" s="486"/>
      <c r="I636" s="26"/>
      <c r="J636" s="63"/>
      <c r="K636" s="29"/>
      <c r="L636" s="68"/>
      <c r="M636" s="26"/>
      <c r="N636" s="47"/>
      <c r="O636" s="30"/>
      <c r="P636" s="27"/>
      <c r="Q636" s="26"/>
      <c r="R636" s="30"/>
      <c r="S636" s="31"/>
    </row>
    <row r="637" spans="4:19" s="4" customFormat="1" ht="19.7" customHeight="1">
      <c r="D637" s="27"/>
      <c r="E637" s="66"/>
      <c r="F637" s="66"/>
      <c r="G637" s="70"/>
      <c r="H637" s="486"/>
      <c r="I637" s="26"/>
      <c r="J637" s="63"/>
      <c r="K637" s="29"/>
      <c r="L637" s="68"/>
      <c r="M637" s="26"/>
      <c r="N637" s="47"/>
      <c r="O637" s="30"/>
      <c r="P637" s="27"/>
      <c r="Q637" s="26"/>
      <c r="R637" s="30"/>
      <c r="S637" s="31"/>
    </row>
    <row r="638" spans="4:19" s="4" customFormat="1" ht="19.7" customHeight="1">
      <c r="D638" s="27"/>
      <c r="E638" s="66"/>
      <c r="F638" s="66"/>
      <c r="G638" s="70"/>
      <c r="H638" s="486"/>
      <c r="I638" s="26"/>
      <c r="J638" s="63"/>
      <c r="K638" s="29"/>
      <c r="L638" s="68"/>
      <c r="M638" s="26"/>
      <c r="N638" s="47"/>
      <c r="O638" s="30"/>
      <c r="P638" s="27"/>
      <c r="Q638" s="26"/>
      <c r="R638" s="30"/>
      <c r="S638" s="31"/>
    </row>
    <row r="639" spans="4:19" s="4" customFormat="1" ht="19.7" customHeight="1">
      <c r="D639" s="27"/>
      <c r="E639" s="66"/>
      <c r="F639" s="66"/>
      <c r="G639" s="70"/>
      <c r="H639" s="486"/>
      <c r="I639" s="26"/>
      <c r="J639" s="63"/>
      <c r="K639" s="29"/>
      <c r="L639" s="68"/>
      <c r="M639" s="26"/>
      <c r="N639" s="47"/>
      <c r="O639" s="30"/>
      <c r="P639" s="27"/>
      <c r="Q639" s="26"/>
      <c r="R639" s="30"/>
      <c r="S639" s="31"/>
    </row>
    <row r="640" spans="4:19" s="4" customFormat="1" ht="19.7" customHeight="1">
      <c r="D640" s="27"/>
      <c r="E640" s="66"/>
      <c r="F640" s="66"/>
      <c r="G640" s="70"/>
      <c r="H640" s="486"/>
      <c r="I640" s="26"/>
      <c r="J640" s="63"/>
      <c r="K640" s="29"/>
      <c r="L640" s="77"/>
      <c r="M640" s="26"/>
      <c r="N640" s="47"/>
      <c r="O640" s="30"/>
      <c r="P640" s="27"/>
      <c r="Q640" s="26"/>
      <c r="R640" s="30"/>
      <c r="S640" s="31"/>
    </row>
    <row r="641" spans="1:19" s="4" customFormat="1" ht="19.7" customHeight="1">
      <c r="D641" s="27"/>
      <c r="E641" s="27"/>
      <c r="F641" s="27"/>
      <c r="G641" s="70"/>
      <c r="H641" s="486"/>
      <c r="I641" s="26"/>
      <c r="J641" s="63"/>
      <c r="K641" s="29"/>
      <c r="L641" s="68"/>
      <c r="M641" s="26"/>
      <c r="N641" s="47"/>
      <c r="O641" s="30"/>
      <c r="P641" s="27"/>
      <c r="Q641" s="26"/>
      <c r="R641" s="30"/>
      <c r="S641" s="31"/>
    </row>
    <row r="642" spans="1:19" s="4" customFormat="1" ht="19.7" customHeight="1">
      <c r="D642" s="27"/>
      <c r="E642" s="66"/>
      <c r="F642" s="66"/>
      <c r="G642" s="70"/>
      <c r="H642" s="486"/>
      <c r="I642" s="26"/>
      <c r="J642" s="63"/>
      <c r="K642" s="29"/>
      <c r="L642" s="68"/>
      <c r="M642" s="26"/>
      <c r="N642" s="47"/>
      <c r="O642" s="30"/>
      <c r="P642" s="27"/>
      <c r="Q642" s="26"/>
      <c r="R642" s="30"/>
      <c r="S642" s="31"/>
    </row>
    <row r="643" spans="1:19" s="4" customFormat="1" ht="19.7" customHeight="1">
      <c r="D643" s="27"/>
      <c r="E643" s="66"/>
      <c r="F643" s="66"/>
      <c r="G643" s="70"/>
      <c r="H643" s="486"/>
      <c r="I643" s="26"/>
      <c r="J643" s="63"/>
      <c r="K643" s="29"/>
      <c r="L643" s="68"/>
      <c r="M643" s="26"/>
      <c r="N643" s="47"/>
      <c r="O643" s="30"/>
      <c r="P643" s="27"/>
      <c r="Q643" s="26"/>
      <c r="R643" s="30"/>
      <c r="S643" s="31"/>
    </row>
    <row r="644" spans="1:19" s="4" customFormat="1" ht="19.7" customHeight="1">
      <c r="D644" s="27"/>
      <c r="E644" s="27"/>
      <c r="F644" s="27"/>
      <c r="G644" s="70"/>
      <c r="H644" s="486"/>
      <c r="I644" s="26"/>
      <c r="J644" s="63"/>
      <c r="K644" s="29"/>
      <c r="L644" s="68"/>
      <c r="M644" s="26"/>
      <c r="N644" s="47"/>
      <c r="O644" s="30"/>
      <c r="P644" s="27"/>
      <c r="Q644" s="26"/>
      <c r="R644" s="30"/>
      <c r="S644" s="31"/>
    </row>
    <row r="645" spans="1:19" s="4" customFormat="1" ht="19.350000000000001" customHeight="1">
      <c r="D645" s="27"/>
      <c r="E645" s="66"/>
      <c r="F645" s="66"/>
      <c r="G645" s="70"/>
      <c r="H645" s="486"/>
      <c r="I645" s="26"/>
      <c r="J645" s="63"/>
      <c r="K645" s="29"/>
      <c r="L645" s="68"/>
      <c r="M645" s="26"/>
      <c r="N645" s="47"/>
      <c r="O645" s="30"/>
      <c r="P645" s="27"/>
      <c r="Q645" s="26"/>
      <c r="R645" s="30"/>
      <c r="S645" s="31"/>
    </row>
    <row r="646" spans="1:19" s="4" customFormat="1" ht="19.7" customHeight="1">
      <c r="D646" s="27"/>
      <c r="E646" s="27"/>
      <c r="F646" s="27"/>
      <c r="G646" s="78"/>
      <c r="H646" s="557"/>
      <c r="I646" s="26"/>
      <c r="J646" s="63"/>
      <c r="K646" s="29"/>
      <c r="L646" s="79"/>
      <c r="M646" s="26"/>
      <c r="N646" s="26"/>
      <c r="O646" s="30"/>
      <c r="P646" s="27"/>
      <c r="Q646" s="26"/>
      <c r="R646" s="30"/>
      <c r="S646" s="31"/>
    </row>
    <row r="647" spans="1:19" s="4" customFormat="1" ht="19.7" customHeight="1">
      <c r="D647" s="27"/>
      <c r="E647" s="27"/>
      <c r="F647" s="27"/>
      <c r="G647" s="80">
        <f>SUM(J596:J646)</f>
        <v>0</v>
      </c>
      <c r="H647" s="557"/>
      <c r="I647" s="26"/>
      <c r="J647" s="63"/>
      <c r="K647" s="29"/>
      <c r="L647" s="47"/>
      <c r="M647" s="26"/>
      <c r="N647" s="26"/>
      <c r="O647" s="30"/>
      <c r="P647" s="27"/>
      <c r="Q647" s="26"/>
      <c r="R647" s="30"/>
      <c r="S647" s="31"/>
    </row>
    <row r="648" spans="1:19" s="4" customFormat="1" ht="19.7" customHeight="1">
      <c r="D648" s="27"/>
      <c r="E648" s="27"/>
      <c r="F648" s="27"/>
      <c r="G648" s="47"/>
      <c r="H648" s="557"/>
      <c r="I648" s="26"/>
      <c r="J648" s="63"/>
      <c r="K648" s="29"/>
      <c r="L648" s="47"/>
      <c r="M648" s="26"/>
      <c r="N648" s="26"/>
      <c r="O648" s="30"/>
      <c r="P648" s="27"/>
      <c r="Q648" s="26"/>
      <c r="R648" s="30"/>
      <c r="S648" s="31"/>
    </row>
    <row r="649" spans="1:19" s="4" customFormat="1" ht="19.7" customHeight="1">
      <c r="D649" s="27"/>
      <c r="E649" s="27"/>
      <c r="F649" s="27"/>
      <c r="G649" s="47"/>
      <c r="H649" s="557"/>
      <c r="I649" s="26"/>
      <c r="J649" s="63"/>
      <c r="K649" s="29"/>
      <c r="L649" s="47"/>
      <c r="M649" s="47"/>
      <c r="N649" s="26"/>
      <c r="O649" s="30"/>
      <c r="P649" s="27"/>
      <c r="Q649" s="26"/>
      <c r="R649" s="30"/>
      <c r="S649" s="31"/>
    </row>
    <row r="650" spans="1:19">
      <c r="A650" s="4"/>
      <c r="B650" s="4"/>
      <c r="C650" s="4"/>
      <c r="D650" s="27"/>
      <c r="E650" s="27"/>
      <c r="F650" s="27"/>
      <c r="G650" s="47"/>
      <c r="H650" s="557"/>
      <c r="I650" s="26"/>
      <c r="J650" s="63"/>
      <c r="K650" s="29"/>
      <c r="L650" s="47"/>
      <c r="M650" s="26"/>
      <c r="N650" s="26"/>
      <c r="O650" s="30"/>
      <c r="P650" s="27"/>
      <c r="Q650" s="26"/>
      <c r="R650" s="30"/>
      <c r="S650" s="31"/>
    </row>
    <row r="651" spans="1:19" s="19" customFormat="1">
      <c r="A651" s="1"/>
      <c r="B651" s="1"/>
      <c r="C651" s="1"/>
      <c r="D651" s="4"/>
      <c r="E651" s="1"/>
      <c r="F651" s="1"/>
      <c r="G651" s="1"/>
      <c r="H651" s="1"/>
      <c r="I651" s="4"/>
      <c r="J651" s="81"/>
      <c r="L651" s="1"/>
      <c r="M651" s="1"/>
      <c r="N651" s="4"/>
      <c r="O651" s="9"/>
      <c r="P651" s="1"/>
      <c r="Q651" s="10"/>
      <c r="R651" s="11"/>
      <c r="S651" s="12"/>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5A940-A339-43AA-A715-7BBB9F6951FC}">
  <dimension ref="B2:R15"/>
  <sheetViews>
    <sheetView zoomScaleNormal="100" workbookViewId="0"/>
  </sheetViews>
  <sheetFormatPr defaultRowHeight="12"/>
  <cols>
    <col min="1" max="1" width="2.625" style="1838" customWidth="1"/>
    <col min="2" max="2" width="10.5" style="1836" bestFit="1" customWidth="1"/>
    <col min="3" max="3" width="18.875" style="1838" bestFit="1" customWidth="1"/>
    <col min="4" max="4" width="14.625" style="1838" bestFit="1" customWidth="1"/>
    <col min="5" max="5" width="66" style="1836" customWidth="1"/>
    <col min="6" max="6" width="7.125" style="1831" customWidth="1"/>
    <col min="7" max="8" width="10.375" style="1841" bestFit="1" customWidth="1"/>
    <col min="9" max="9" width="13.625" style="1837" bestFit="1" customWidth="1"/>
    <col min="10" max="10" width="54" style="1836" customWidth="1"/>
    <col min="11" max="11" width="42.125" style="1836" customWidth="1"/>
    <col min="12" max="12" width="13.5" style="1836" bestFit="1" customWidth="1"/>
    <col min="13" max="13" width="13.75" style="1837" customWidth="1"/>
    <col min="14" max="14" width="10" style="1838" bestFit="1" customWidth="1"/>
    <col min="15" max="15" width="13.25" style="1837" customWidth="1"/>
    <col min="16" max="16" width="19.5" style="1839" customWidth="1"/>
    <col min="17" max="17" width="17.375" style="1840" customWidth="1"/>
    <col min="18" max="255" width="9" style="1838"/>
    <col min="256" max="256" width="2.625" style="1838" customWidth="1"/>
    <col min="257" max="257" width="7.375" style="1838" customWidth="1"/>
    <col min="258" max="258" width="18.875" style="1838" bestFit="1" customWidth="1"/>
    <col min="259" max="259" width="14.625" style="1838" bestFit="1" customWidth="1"/>
    <col min="260" max="260" width="66" style="1838" customWidth="1"/>
    <col min="261" max="261" width="7.125" style="1838" customWidth="1"/>
    <col min="262" max="263" width="10.375" style="1838" bestFit="1" customWidth="1"/>
    <col min="264" max="264" width="13.625" style="1838" bestFit="1" customWidth="1"/>
    <col min="265" max="265" width="54" style="1838" customWidth="1"/>
    <col min="266" max="266" width="42.125" style="1838" customWidth="1"/>
    <col min="267" max="267" width="13.5" style="1838" bestFit="1" customWidth="1"/>
    <col min="268" max="268" width="13.75" style="1838" customWidth="1"/>
    <col min="269" max="269" width="10" style="1838" bestFit="1" customWidth="1"/>
    <col min="270" max="270" width="13.25" style="1838" customWidth="1"/>
    <col min="271" max="271" width="19.5" style="1838" customWidth="1"/>
    <col min="272" max="272" width="17.375" style="1838" customWidth="1"/>
    <col min="273" max="273" width="16.625" style="1838" customWidth="1"/>
    <col min="274" max="511" width="9" style="1838"/>
    <col min="512" max="512" width="2.625" style="1838" customWidth="1"/>
    <col min="513" max="513" width="7.375" style="1838" customWidth="1"/>
    <col min="514" max="514" width="18.875" style="1838" bestFit="1" customWidth="1"/>
    <col min="515" max="515" width="14.625" style="1838" bestFit="1" customWidth="1"/>
    <col min="516" max="516" width="66" style="1838" customWidth="1"/>
    <col min="517" max="517" width="7.125" style="1838" customWidth="1"/>
    <col min="518" max="519" width="10.375" style="1838" bestFit="1" customWidth="1"/>
    <col min="520" max="520" width="13.625" style="1838" bestFit="1" customWidth="1"/>
    <col min="521" max="521" width="54" style="1838" customWidth="1"/>
    <col min="522" max="522" width="42.125" style="1838" customWidth="1"/>
    <col min="523" max="523" width="13.5" style="1838" bestFit="1" customWidth="1"/>
    <col min="524" max="524" width="13.75" style="1838" customWidth="1"/>
    <col min="525" max="525" width="10" style="1838" bestFit="1" customWidth="1"/>
    <col min="526" max="526" width="13.25" style="1838" customWidth="1"/>
    <col min="527" max="527" width="19.5" style="1838" customWidth="1"/>
    <col min="528" max="528" width="17.375" style="1838" customWidth="1"/>
    <col min="529" max="529" width="16.625" style="1838" customWidth="1"/>
    <col min="530" max="767" width="9" style="1838"/>
    <col min="768" max="768" width="2.625" style="1838" customWidth="1"/>
    <col min="769" max="769" width="7.375" style="1838" customWidth="1"/>
    <col min="770" max="770" width="18.875" style="1838" bestFit="1" customWidth="1"/>
    <col min="771" max="771" width="14.625" style="1838" bestFit="1" customWidth="1"/>
    <col min="772" max="772" width="66" style="1838" customWidth="1"/>
    <col min="773" max="773" width="7.125" style="1838" customWidth="1"/>
    <col min="774" max="775" width="10.375" style="1838" bestFit="1" customWidth="1"/>
    <col min="776" max="776" width="13.625" style="1838" bestFit="1" customWidth="1"/>
    <col min="777" max="777" width="54" style="1838" customWidth="1"/>
    <col min="778" max="778" width="42.125" style="1838" customWidth="1"/>
    <col min="779" max="779" width="13.5" style="1838" bestFit="1" customWidth="1"/>
    <col min="780" max="780" width="13.75" style="1838" customWidth="1"/>
    <col min="781" max="781" width="10" style="1838" bestFit="1" customWidth="1"/>
    <col min="782" max="782" width="13.25" style="1838" customWidth="1"/>
    <col min="783" max="783" width="19.5" style="1838" customWidth="1"/>
    <col min="784" max="784" width="17.375" style="1838" customWidth="1"/>
    <col min="785" max="785" width="16.625" style="1838" customWidth="1"/>
    <col min="786" max="1023" width="9" style="1838"/>
    <col min="1024" max="1024" width="2.625" style="1838" customWidth="1"/>
    <col min="1025" max="1025" width="7.375" style="1838" customWidth="1"/>
    <col min="1026" max="1026" width="18.875" style="1838" bestFit="1" customWidth="1"/>
    <col min="1027" max="1027" width="14.625" style="1838" bestFit="1" customWidth="1"/>
    <col min="1028" max="1028" width="66" style="1838" customWidth="1"/>
    <col min="1029" max="1029" width="7.125" style="1838" customWidth="1"/>
    <col min="1030" max="1031" width="10.375" style="1838" bestFit="1" customWidth="1"/>
    <col min="1032" max="1032" width="13.625" style="1838" bestFit="1" customWidth="1"/>
    <col min="1033" max="1033" width="54" style="1838" customWidth="1"/>
    <col min="1034" max="1034" width="42.125" style="1838" customWidth="1"/>
    <col min="1035" max="1035" width="13.5" style="1838" bestFit="1" customWidth="1"/>
    <col min="1036" max="1036" width="13.75" style="1838" customWidth="1"/>
    <col min="1037" max="1037" width="10" style="1838" bestFit="1" customWidth="1"/>
    <col min="1038" max="1038" width="13.25" style="1838" customWidth="1"/>
    <col min="1039" max="1039" width="19.5" style="1838" customWidth="1"/>
    <col min="1040" max="1040" width="17.375" style="1838" customWidth="1"/>
    <col min="1041" max="1041" width="16.625" style="1838" customWidth="1"/>
    <col min="1042" max="1279" width="9" style="1838"/>
    <col min="1280" max="1280" width="2.625" style="1838" customWidth="1"/>
    <col min="1281" max="1281" width="7.375" style="1838" customWidth="1"/>
    <col min="1282" max="1282" width="18.875" style="1838" bestFit="1" customWidth="1"/>
    <col min="1283" max="1283" width="14.625" style="1838" bestFit="1" customWidth="1"/>
    <col min="1284" max="1284" width="66" style="1838" customWidth="1"/>
    <col min="1285" max="1285" width="7.125" style="1838" customWidth="1"/>
    <col min="1286" max="1287" width="10.375" style="1838" bestFit="1" customWidth="1"/>
    <col min="1288" max="1288" width="13.625" style="1838" bestFit="1" customWidth="1"/>
    <col min="1289" max="1289" width="54" style="1838" customWidth="1"/>
    <col min="1290" max="1290" width="42.125" style="1838" customWidth="1"/>
    <col min="1291" max="1291" width="13.5" style="1838" bestFit="1" customWidth="1"/>
    <col min="1292" max="1292" width="13.75" style="1838" customWidth="1"/>
    <col min="1293" max="1293" width="10" style="1838" bestFit="1" customWidth="1"/>
    <col min="1294" max="1294" width="13.25" style="1838" customWidth="1"/>
    <col min="1295" max="1295" width="19.5" style="1838" customWidth="1"/>
    <col min="1296" max="1296" width="17.375" style="1838" customWidth="1"/>
    <col min="1297" max="1297" width="16.625" style="1838" customWidth="1"/>
    <col min="1298" max="1535" width="9" style="1838"/>
    <col min="1536" max="1536" width="2.625" style="1838" customWidth="1"/>
    <col min="1537" max="1537" width="7.375" style="1838" customWidth="1"/>
    <col min="1538" max="1538" width="18.875" style="1838" bestFit="1" customWidth="1"/>
    <col min="1539" max="1539" width="14.625" style="1838" bestFit="1" customWidth="1"/>
    <col min="1540" max="1540" width="66" style="1838" customWidth="1"/>
    <col min="1541" max="1541" width="7.125" style="1838" customWidth="1"/>
    <col min="1542" max="1543" width="10.375" style="1838" bestFit="1" customWidth="1"/>
    <col min="1544" max="1544" width="13.625" style="1838" bestFit="1" customWidth="1"/>
    <col min="1545" max="1545" width="54" style="1838" customWidth="1"/>
    <col min="1546" max="1546" width="42.125" style="1838" customWidth="1"/>
    <col min="1547" max="1547" width="13.5" style="1838" bestFit="1" customWidth="1"/>
    <col min="1548" max="1548" width="13.75" style="1838" customWidth="1"/>
    <col min="1549" max="1549" width="10" style="1838" bestFit="1" customWidth="1"/>
    <col min="1550" max="1550" width="13.25" style="1838" customWidth="1"/>
    <col min="1551" max="1551" width="19.5" style="1838" customWidth="1"/>
    <col min="1552" max="1552" width="17.375" style="1838" customWidth="1"/>
    <col min="1553" max="1553" width="16.625" style="1838" customWidth="1"/>
    <col min="1554" max="1791" width="9" style="1838"/>
    <col min="1792" max="1792" width="2.625" style="1838" customWidth="1"/>
    <col min="1793" max="1793" width="7.375" style="1838" customWidth="1"/>
    <col min="1794" max="1794" width="18.875" style="1838" bestFit="1" customWidth="1"/>
    <col min="1795" max="1795" width="14.625" style="1838" bestFit="1" customWidth="1"/>
    <col min="1796" max="1796" width="66" style="1838" customWidth="1"/>
    <col min="1797" max="1797" width="7.125" style="1838" customWidth="1"/>
    <col min="1798" max="1799" width="10.375" style="1838" bestFit="1" customWidth="1"/>
    <col min="1800" max="1800" width="13.625" style="1838" bestFit="1" customWidth="1"/>
    <col min="1801" max="1801" width="54" style="1838" customWidth="1"/>
    <col min="1802" max="1802" width="42.125" style="1838" customWidth="1"/>
    <col min="1803" max="1803" width="13.5" style="1838" bestFit="1" customWidth="1"/>
    <col min="1804" max="1804" width="13.75" style="1838" customWidth="1"/>
    <col min="1805" max="1805" width="10" style="1838" bestFit="1" customWidth="1"/>
    <col min="1806" max="1806" width="13.25" style="1838" customWidth="1"/>
    <col min="1807" max="1807" width="19.5" style="1838" customWidth="1"/>
    <col min="1808" max="1808" width="17.375" style="1838" customWidth="1"/>
    <col min="1809" max="1809" width="16.625" style="1838" customWidth="1"/>
    <col min="1810" max="2047" width="9" style="1838"/>
    <col min="2048" max="2048" width="2.625" style="1838" customWidth="1"/>
    <col min="2049" max="2049" width="7.375" style="1838" customWidth="1"/>
    <col min="2050" max="2050" width="18.875" style="1838" bestFit="1" customWidth="1"/>
    <col min="2051" max="2051" width="14.625" style="1838" bestFit="1" customWidth="1"/>
    <col min="2052" max="2052" width="66" style="1838" customWidth="1"/>
    <col min="2053" max="2053" width="7.125" style="1838" customWidth="1"/>
    <col min="2054" max="2055" width="10.375" style="1838" bestFit="1" customWidth="1"/>
    <col min="2056" max="2056" width="13.625" style="1838" bestFit="1" customWidth="1"/>
    <col min="2057" max="2057" width="54" style="1838" customWidth="1"/>
    <col min="2058" max="2058" width="42.125" style="1838" customWidth="1"/>
    <col min="2059" max="2059" width="13.5" style="1838" bestFit="1" customWidth="1"/>
    <col min="2060" max="2060" width="13.75" style="1838" customWidth="1"/>
    <col min="2061" max="2061" width="10" style="1838" bestFit="1" customWidth="1"/>
    <col min="2062" max="2062" width="13.25" style="1838" customWidth="1"/>
    <col min="2063" max="2063" width="19.5" style="1838" customWidth="1"/>
    <col min="2064" max="2064" width="17.375" style="1838" customWidth="1"/>
    <col min="2065" max="2065" width="16.625" style="1838" customWidth="1"/>
    <col min="2066" max="2303" width="9" style="1838"/>
    <col min="2304" max="2304" width="2.625" style="1838" customWidth="1"/>
    <col min="2305" max="2305" width="7.375" style="1838" customWidth="1"/>
    <col min="2306" max="2306" width="18.875" style="1838" bestFit="1" customWidth="1"/>
    <col min="2307" max="2307" width="14.625" style="1838" bestFit="1" customWidth="1"/>
    <col min="2308" max="2308" width="66" style="1838" customWidth="1"/>
    <col min="2309" max="2309" width="7.125" style="1838" customWidth="1"/>
    <col min="2310" max="2311" width="10.375" style="1838" bestFit="1" customWidth="1"/>
    <col min="2312" max="2312" width="13.625" style="1838" bestFit="1" customWidth="1"/>
    <col min="2313" max="2313" width="54" style="1838" customWidth="1"/>
    <col min="2314" max="2314" width="42.125" style="1838" customWidth="1"/>
    <col min="2315" max="2315" width="13.5" style="1838" bestFit="1" customWidth="1"/>
    <col min="2316" max="2316" width="13.75" style="1838" customWidth="1"/>
    <col min="2317" max="2317" width="10" style="1838" bestFit="1" customWidth="1"/>
    <col min="2318" max="2318" width="13.25" style="1838" customWidth="1"/>
    <col min="2319" max="2319" width="19.5" style="1838" customWidth="1"/>
    <col min="2320" max="2320" width="17.375" style="1838" customWidth="1"/>
    <col min="2321" max="2321" width="16.625" style="1838" customWidth="1"/>
    <col min="2322" max="2559" width="9" style="1838"/>
    <col min="2560" max="2560" width="2.625" style="1838" customWidth="1"/>
    <col min="2561" max="2561" width="7.375" style="1838" customWidth="1"/>
    <col min="2562" max="2562" width="18.875" style="1838" bestFit="1" customWidth="1"/>
    <col min="2563" max="2563" width="14.625" style="1838" bestFit="1" customWidth="1"/>
    <col min="2564" max="2564" width="66" style="1838" customWidth="1"/>
    <col min="2565" max="2565" width="7.125" style="1838" customWidth="1"/>
    <col min="2566" max="2567" width="10.375" style="1838" bestFit="1" customWidth="1"/>
    <col min="2568" max="2568" width="13.625" style="1838" bestFit="1" customWidth="1"/>
    <col min="2569" max="2569" width="54" style="1838" customWidth="1"/>
    <col min="2570" max="2570" width="42.125" style="1838" customWidth="1"/>
    <col min="2571" max="2571" width="13.5" style="1838" bestFit="1" customWidth="1"/>
    <col min="2572" max="2572" width="13.75" style="1838" customWidth="1"/>
    <col min="2573" max="2573" width="10" style="1838" bestFit="1" customWidth="1"/>
    <col min="2574" max="2574" width="13.25" style="1838" customWidth="1"/>
    <col min="2575" max="2575" width="19.5" style="1838" customWidth="1"/>
    <col min="2576" max="2576" width="17.375" style="1838" customWidth="1"/>
    <col min="2577" max="2577" width="16.625" style="1838" customWidth="1"/>
    <col min="2578" max="2815" width="9" style="1838"/>
    <col min="2816" max="2816" width="2.625" style="1838" customWidth="1"/>
    <col min="2817" max="2817" width="7.375" style="1838" customWidth="1"/>
    <col min="2818" max="2818" width="18.875" style="1838" bestFit="1" customWidth="1"/>
    <col min="2819" max="2819" width="14.625" style="1838" bestFit="1" customWidth="1"/>
    <col min="2820" max="2820" width="66" style="1838" customWidth="1"/>
    <col min="2821" max="2821" width="7.125" style="1838" customWidth="1"/>
    <col min="2822" max="2823" width="10.375" style="1838" bestFit="1" customWidth="1"/>
    <col min="2824" max="2824" width="13.625" style="1838" bestFit="1" customWidth="1"/>
    <col min="2825" max="2825" width="54" style="1838" customWidth="1"/>
    <col min="2826" max="2826" width="42.125" style="1838" customWidth="1"/>
    <col min="2827" max="2827" width="13.5" style="1838" bestFit="1" customWidth="1"/>
    <col min="2828" max="2828" width="13.75" style="1838" customWidth="1"/>
    <col min="2829" max="2829" width="10" style="1838" bestFit="1" customWidth="1"/>
    <col min="2830" max="2830" width="13.25" style="1838" customWidth="1"/>
    <col min="2831" max="2831" width="19.5" style="1838" customWidth="1"/>
    <col min="2832" max="2832" width="17.375" style="1838" customWidth="1"/>
    <col min="2833" max="2833" width="16.625" style="1838" customWidth="1"/>
    <col min="2834" max="3071" width="9" style="1838"/>
    <col min="3072" max="3072" width="2.625" style="1838" customWidth="1"/>
    <col min="3073" max="3073" width="7.375" style="1838" customWidth="1"/>
    <col min="3074" max="3074" width="18.875" style="1838" bestFit="1" customWidth="1"/>
    <col min="3075" max="3075" width="14.625" style="1838" bestFit="1" customWidth="1"/>
    <col min="3076" max="3076" width="66" style="1838" customWidth="1"/>
    <col min="3077" max="3077" width="7.125" style="1838" customWidth="1"/>
    <col min="3078" max="3079" width="10.375" style="1838" bestFit="1" customWidth="1"/>
    <col min="3080" max="3080" width="13.625" style="1838" bestFit="1" customWidth="1"/>
    <col min="3081" max="3081" width="54" style="1838" customWidth="1"/>
    <col min="3082" max="3082" width="42.125" style="1838" customWidth="1"/>
    <col min="3083" max="3083" width="13.5" style="1838" bestFit="1" customWidth="1"/>
    <col min="3084" max="3084" width="13.75" style="1838" customWidth="1"/>
    <col min="3085" max="3085" width="10" style="1838" bestFit="1" customWidth="1"/>
    <col min="3086" max="3086" width="13.25" style="1838" customWidth="1"/>
    <col min="3087" max="3087" width="19.5" style="1838" customWidth="1"/>
    <col min="3088" max="3088" width="17.375" style="1838" customWidth="1"/>
    <col min="3089" max="3089" width="16.625" style="1838" customWidth="1"/>
    <col min="3090" max="3327" width="9" style="1838"/>
    <col min="3328" max="3328" width="2.625" style="1838" customWidth="1"/>
    <col min="3329" max="3329" width="7.375" style="1838" customWidth="1"/>
    <col min="3330" max="3330" width="18.875" style="1838" bestFit="1" customWidth="1"/>
    <col min="3331" max="3331" width="14.625" style="1838" bestFit="1" customWidth="1"/>
    <col min="3332" max="3332" width="66" style="1838" customWidth="1"/>
    <col min="3333" max="3333" width="7.125" style="1838" customWidth="1"/>
    <col min="3334" max="3335" width="10.375" style="1838" bestFit="1" customWidth="1"/>
    <col min="3336" max="3336" width="13.625" style="1838" bestFit="1" customWidth="1"/>
    <col min="3337" max="3337" width="54" style="1838" customWidth="1"/>
    <col min="3338" max="3338" width="42.125" style="1838" customWidth="1"/>
    <col min="3339" max="3339" width="13.5" style="1838" bestFit="1" customWidth="1"/>
    <col min="3340" max="3340" width="13.75" style="1838" customWidth="1"/>
    <col min="3341" max="3341" width="10" style="1838" bestFit="1" customWidth="1"/>
    <col min="3342" max="3342" width="13.25" style="1838" customWidth="1"/>
    <col min="3343" max="3343" width="19.5" style="1838" customWidth="1"/>
    <col min="3344" max="3344" width="17.375" style="1838" customWidth="1"/>
    <col min="3345" max="3345" width="16.625" style="1838" customWidth="1"/>
    <col min="3346" max="3583" width="9" style="1838"/>
    <col min="3584" max="3584" width="2.625" style="1838" customWidth="1"/>
    <col min="3585" max="3585" width="7.375" style="1838" customWidth="1"/>
    <col min="3586" max="3586" width="18.875" style="1838" bestFit="1" customWidth="1"/>
    <col min="3587" max="3587" width="14.625" style="1838" bestFit="1" customWidth="1"/>
    <col min="3588" max="3588" width="66" style="1838" customWidth="1"/>
    <col min="3589" max="3589" width="7.125" style="1838" customWidth="1"/>
    <col min="3590" max="3591" width="10.375" style="1838" bestFit="1" customWidth="1"/>
    <col min="3592" max="3592" width="13.625" style="1838" bestFit="1" customWidth="1"/>
    <col min="3593" max="3593" width="54" style="1838" customWidth="1"/>
    <col min="3594" max="3594" width="42.125" style="1838" customWidth="1"/>
    <col min="3595" max="3595" width="13.5" style="1838" bestFit="1" customWidth="1"/>
    <col min="3596" max="3596" width="13.75" style="1838" customWidth="1"/>
    <col min="3597" max="3597" width="10" style="1838" bestFit="1" customWidth="1"/>
    <col min="3598" max="3598" width="13.25" style="1838" customWidth="1"/>
    <col min="3599" max="3599" width="19.5" style="1838" customWidth="1"/>
    <col min="3600" max="3600" width="17.375" style="1838" customWidth="1"/>
    <col min="3601" max="3601" width="16.625" style="1838" customWidth="1"/>
    <col min="3602" max="3839" width="9" style="1838"/>
    <col min="3840" max="3840" width="2.625" style="1838" customWidth="1"/>
    <col min="3841" max="3841" width="7.375" style="1838" customWidth="1"/>
    <col min="3842" max="3842" width="18.875" style="1838" bestFit="1" customWidth="1"/>
    <col min="3843" max="3843" width="14.625" style="1838" bestFit="1" customWidth="1"/>
    <col min="3844" max="3844" width="66" style="1838" customWidth="1"/>
    <col min="3845" max="3845" width="7.125" style="1838" customWidth="1"/>
    <col min="3846" max="3847" width="10.375" style="1838" bestFit="1" customWidth="1"/>
    <col min="3848" max="3848" width="13.625" style="1838" bestFit="1" customWidth="1"/>
    <col min="3849" max="3849" width="54" style="1838" customWidth="1"/>
    <col min="3850" max="3850" width="42.125" style="1838" customWidth="1"/>
    <col min="3851" max="3851" width="13.5" style="1838" bestFit="1" customWidth="1"/>
    <col min="3852" max="3852" width="13.75" style="1838" customWidth="1"/>
    <col min="3853" max="3853" width="10" style="1838" bestFit="1" customWidth="1"/>
    <col min="3854" max="3854" width="13.25" style="1838" customWidth="1"/>
    <col min="3855" max="3855" width="19.5" style="1838" customWidth="1"/>
    <col min="3856" max="3856" width="17.375" style="1838" customWidth="1"/>
    <col min="3857" max="3857" width="16.625" style="1838" customWidth="1"/>
    <col min="3858" max="4095" width="9" style="1838"/>
    <col min="4096" max="4096" width="2.625" style="1838" customWidth="1"/>
    <col min="4097" max="4097" width="7.375" style="1838" customWidth="1"/>
    <col min="4098" max="4098" width="18.875" style="1838" bestFit="1" customWidth="1"/>
    <col min="4099" max="4099" width="14.625" style="1838" bestFit="1" customWidth="1"/>
    <col min="4100" max="4100" width="66" style="1838" customWidth="1"/>
    <col min="4101" max="4101" width="7.125" style="1838" customWidth="1"/>
    <col min="4102" max="4103" width="10.375" style="1838" bestFit="1" customWidth="1"/>
    <col min="4104" max="4104" width="13.625" style="1838" bestFit="1" customWidth="1"/>
    <col min="4105" max="4105" width="54" style="1838" customWidth="1"/>
    <col min="4106" max="4106" width="42.125" style="1838" customWidth="1"/>
    <col min="4107" max="4107" width="13.5" style="1838" bestFit="1" customWidth="1"/>
    <col min="4108" max="4108" width="13.75" style="1838" customWidth="1"/>
    <col min="4109" max="4109" width="10" style="1838" bestFit="1" customWidth="1"/>
    <col min="4110" max="4110" width="13.25" style="1838" customWidth="1"/>
    <col min="4111" max="4111" width="19.5" style="1838" customWidth="1"/>
    <col min="4112" max="4112" width="17.375" style="1838" customWidth="1"/>
    <col min="4113" max="4113" width="16.625" style="1838" customWidth="1"/>
    <col min="4114" max="4351" width="9" style="1838"/>
    <col min="4352" max="4352" width="2.625" style="1838" customWidth="1"/>
    <col min="4353" max="4353" width="7.375" style="1838" customWidth="1"/>
    <col min="4354" max="4354" width="18.875" style="1838" bestFit="1" customWidth="1"/>
    <col min="4355" max="4355" width="14.625" style="1838" bestFit="1" customWidth="1"/>
    <col min="4356" max="4356" width="66" style="1838" customWidth="1"/>
    <col min="4357" max="4357" width="7.125" style="1838" customWidth="1"/>
    <col min="4358" max="4359" width="10.375" style="1838" bestFit="1" customWidth="1"/>
    <col min="4360" max="4360" width="13.625" style="1838" bestFit="1" customWidth="1"/>
    <col min="4361" max="4361" width="54" style="1838" customWidth="1"/>
    <col min="4362" max="4362" width="42.125" style="1838" customWidth="1"/>
    <col min="4363" max="4363" width="13.5" style="1838" bestFit="1" customWidth="1"/>
    <col min="4364" max="4364" width="13.75" style="1838" customWidth="1"/>
    <col min="4365" max="4365" width="10" style="1838" bestFit="1" customWidth="1"/>
    <col min="4366" max="4366" width="13.25" style="1838" customWidth="1"/>
    <col min="4367" max="4367" width="19.5" style="1838" customWidth="1"/>
    <col min="4368" max="4368" width="17.375" style="1838" customWidth="1"/>
    <col min="4369" max="4369" width="16.625" style="1838" customWidth="1"/>
    <col min="4370" max="4607" width="9" style="1838"/>
    <col min="4608" max="4608" width="2.625" style="1838" customWidth="1"/>
    <col min="4609" max="4609" width="7.375" style="1838" customWidth="1"/>
    <col min="4610" max="4610" width="18.875" style="1838" bestFit="1" customWidth="1"/>
    <col min="4611" max="4611" width="14.625" style="1838" bestFit="1" customWidth="1"/>
    <col min="4612" max="4612" width="66" style="1838" customWidth="1"/>
    <col min="4613" max="4613" width="7.125" style="1838" customWidth="1"/>
    <col min="4614" max="4615" width="10.375" style="1838" bestFit="1" customWidth="1"/>
    <col min="4616" max="4616" width="13.625" style="1838" bestFit="1" customWidth="1"/>
    <col min="4617" max="4617" width="54" style="1838" customWidth="1"/>
    <col min="4618" max="4618" width="42.125" style="1838" customWidth="1"/>
    <col min="4619" max="4619" width="13.5" style="1838" bestFit="1" customWidth="1"/>
    <col min="4620" max="4620" width="13.75" style="1838" customWidth="1"/>
    <col min="4621" max="4621" width="10" style="1838" bestFit="1" customWidth="1"/>
    <col min="4622" max="4622" width="13.25" style="1838" customWidth="1"/>
    <col min="4623" max="4623" width="19.5" style="1838" customWidth="1"/>
    <col min="4624" max="4624" width="17.375" style="1838" customWidth="1"/>
    <col min="4625" max="4625" width="16.625" style="1838" customWidth="1"/>
    <col min="4626" max="4863" width="9" style="1838"/>
    <col min="4864" max="4864" width="2.625" style="1838" customWidth="1"/>
    <col min="4865" max="4865" width="7.375" style="1838" customWidth="1"/>
    <col min="4866" max="4866" width="18.875" style="1838" bestFit="1" customWidth="1"/>
    <col min="4867" max="4867" width="14.625" style="1838" bestFit="1" customWidth="1"/>
    <col min="4868" max="4868" width="66" style="1838" customWidth="1"/>
    <col min="4869" max="4869" width="7.125" style="1838" customWidth="1"/>
    <col min="4870" max="4871" width="10.375" style="1838" bestFit="1" customWidth="1"/>
    <col min="4872" max="4872" width="13.625" style="1838" bestFit="1" customWidth="1"/>
    <col min="4873" max="4873" width="54" style="1838" customWidth="1"/>
    <col min="4874" max="4874" width="42.125" style="1838" customWidth="1"/>
    <col min="4875" max="4875" width="13.5" style="1838" bestFit="1" customWidth="1"/>
    <col min="4876" max="4876" width="13.75" style="1838" customWidth="1"/>
    <col min="4877" max="4877" width="10" style="1838" bestFit="1" customWidth="1"/>
    <col min="4878" max="4878" width="13.25" style="1838" customWidth="1"/>
    <col min="4879" max="4879" width="19.5" style="1838" customWidth="1"/>
    <col min="4880" max="4880" width="17.375" style="1838" customWidth="1"/>
    <col min="4881" max="4881" width="16.625" style="1838" customWidth="1"/>
    <col min="4882" max="5119" width="9" style="1838"/>
    <col min="5120" max="5120" width="2.625" style="1838" customWidth="1"/>
    <col min="5121" max="5121" width="7.375" style="1838" customWidth="1"/>
    <col min="5122" max="5122" width="18.875" style="1838" bestFit="1" customWidth="1"/>
    <col min="5123" max="5123" width="14.625" style="1838" bestFit="1" customWidth="1"/>
    <col min="5124" max="5124" width="66" style="1838" customWidth="1"/>
    <col min="5125" max="5125" width="7.125" style="1838" customWidth="1"/>
    <col min="5126" max="5127" width="10.375" style="1838" bestFit="1" customWidth="1"/>
    <col min="5128" max="5128" width="13.625" style="1838" bestFit="1" customWidth="1"/>
    <col min="5129" max="5129" width="54" style="1838" customWidth="1"/>
    <col min="5130" max="5130" width="42.125" style="1838" customWidth="1"/>
    <col min="5131" max="5131" width="13.5" style="1838" bestFit="1" customWidth="1"/>
    <col min="5132" max="5132" width="13.75" style="1838" customWidth="1"/>
    <col min="5133" max="5133" width="10" style="1838" bestFit="1" customWidth="1"/>
    <col min="5134" max="5134" width="13.25" style="1838" customWidth="1"/>
    <col min="5135" max="5135" width="19.5" style="1838" customWidth="1"/>
    <col min="5136" max="5136" width="17.375" style="1838" customWidth="1"/>
    <col min="5137" max="5137" width="16.625" style="1838" customWidth="1"/>
    <col min="5138" max="5375" width="9" style="1838"/>
    <col min="5376" max="5376" width="2.625" style="1838" customWidth="1"/>
    <col min="5377" max="5377" width="7.375" style="1838" customWidth="1"/>
    <col min="5378" max="5378" width="18.875" style="1838" bestFit="1" customWidth="1"/>
    <col min="5379" max="5379" width="14.625" style="1838" bestFit="1" customWidth="1"/>
    <col min="5380" max="5380" width="66" style="1838" customWidth="1"/>
    <col min="5381" max="5381" width="7.125" style="1838" customWidth="1"/>
    <col min="5382" max="5383" width="10.375" style="1838" bestFit="1" customWidth="1"/>
    <col min="5384" max="5384" width="13.625" style="1838" bestFit="1" customWidth="1"/>
    <col min="5385" max="5385" width="54" style="1838" customWidth="1"/>
    <col min="5386" max="5386" width="42.125" style="1838" customWidth="1"/>
    <col min="5387" max="5387" width="13.5" style="1838" bestFit="1" customWidth="1"/>
    <col min="5388" max="5388" width="13.75" style="1838" customWidth="1"/>
    <col min="5389" max="5389" width="10" style="1838" bestFit="1" customWidth="1"/>
    <col min="5390" max="5390" width="13.25" style="1838" customWidth="1"/>
    <col min="5391" max="5391" width="19.5" style="1838" customWidth="1"/>
    <col min="5392" max="5392" width="17.375" style="1838" customWidth="1"/>
    <col min="5393" max="5393" width="16.625" style="1838" customWidth="1"/>
    <col min="5394" max="5631" width="9" style="1838"/>
    <col min="5632" max="5632" width="2.625" style="1838" customWidth="1"/>
    <col min="5633" max="5633" width="7.375" style="1838" customWidth="1"/>
    <col min="5634" max="5634" width="18.875" style="1838" bestFit="1" customWidth="1"/>
    <col min="5635" max="5635" width="14.625" style="1838" bestFit="1" customWidth="1"/>
    <col min="5636" max="5636" width="66" style="1838" customWidth="1"/>
    <col min="5637" max="5637" width="7.125" style="1838" customWidth="1"/>
    <col min="5638" max="5639" width="10.375" style="1838" bestFit="1" customWidth="1"/>
    <col min="5640" max="5640" width="13.625" style="1838" bestFit="1" customWidth="1"/>
    <col min="5641" max="5641" width="54" style="1838" customWidth="1"/>
    <col min="5642" max="5642" width="42.125" style="1838" customWidth="1"/>
    <col min="5643" max="5643" width="13.5" style="1838" bestFit="1" customWidth="1"/>
    <col min="5644" max="5644" width="13.75" style="1838" customWidth="1"/>
    <col min="5645" max="5645" width="10" style="1838" bestFit="1" customWidth="1"/>
    <col min="5646" max="5646" width="13.25" style="1838" customWidth="1"/>
    <col min="5647" max="5647" width="19.5" style="1838" customWidth="1"/>
    <col min="5648" max="5648" width="17.375" style="1838" customWidth="1"/>
    <col min="5649" max="5649" width="16.625" style="1838" customWidth="1"/>
    <col min="5650" max="5887" width="9" style="1838"/>
    <col min="5888" max="5888" width="2.625" style="1838" customWidth="1"/>
    <col min="5889" max="5889" width="7.375" style="1838" customWidth="1"/>
    <col min="5890" max="5890" width="18.875" style="1838" bestFit="1" customWidth="1"/>
    <col min="5891" max="5891" width="14.625" style="1838" bestFit="1" customWidth="1"/>
    <col min="5892" max="5892" width="66" style="1838" customWidth="1"/>
    <col min="5893" max="5893" width="7.125" style="1838" customWidth="1"/>
    <col min="5894" max="5895" width="10.375" style="1838" bestFit="1" customWidth="1"/>
    <col min="5896" max="5896" width="13.625" style="1838" bestFit="1" customWidth="1"/>
    <col min="5897" max="5897" width="54" style="1838" customWidth="1"/>
    <col min="5898" max="5898" width="42.125" style="1838" customWidth="1"/>
    <col min="5899" max="5899" width="13.5" style="1838" bestFit="1" customWidth="1"/>
    <col min="5900" max="5900" width="13.75" style="1838" customWidth="1"/>
    <col min="5901" max="5901" width="10" style="1838" bestFit="1" customWidth="1"/>
    <col min="5902" max="5902" width="13.25" style="1838" customWidth="1"/>
    <col min="5903" max="5903" width="19.5" style="1838" customWidth="1"/>
    <col min="5904" max="5904" width="17.375" style="1838" customWidth="1"/>
    <col min="5905" max="5905" width="16.625" style="1838" customWidth="1"/>
    <col min="5906" max="6143" width="9" style="1838"/>
    <col min="6144" max="6144" width="2.625" style="1838" customWidth="1"/>
    <col min="6145" max="6145" width="7.375" style="1838" customWidth="1"/>
    <col min="6146" max="6146" width="18.875" style="1838" bestFit="1" customWidth="1"/>
    <col min="6147" max="6147" width="14.625" style="1838" bestFit="1" customWidth="1"/>
    <col min="6148" max="6148" width="66" style="1838" customWidth="1"/>
    <col min="6149" max="6149" width="7.125" style="1838" customWidth="1"/>
    <col min="6150" max="6151" width="10.375" style="1838" bestFit="1" customWidth="1"/>
    <col min="6152" max="6152" width="13.625" style="1838" bestFit="1" customWidth="1"/>
    <col min="6153" max="6153" width="54" style="1838" customWidth="1"/>
    <col min="6154" max="6154" width="42.125" style="1838" customWidth="1"/>
    <col min="6155" max="6155" width="13.5" style="1838" bestFit="1" customWidth="1"/>
    <col min="6156" max="6156" width="13.75" style="1838" customWidth="1"/>
    <col min="6157" max="6157" width="10" style="1838" bestFit="1" customWidth="1"/>
    <col min="6158" max="6158" width="13.25" style="1838" customWidth="1"/>
    <col min="6159" max="6159" width="19.5" style="1838" customWidth="1"/>
    <col min="6160" max="6160" width="17.375" style="1838" customWidth="1"/>
    <col min="6161" max="6161" width="16.625" style="1838" customWidth="1"/>
    <col min="6162" max="6399" width="9" style="1838"/>
    <col min="6400" max="6400" width="2.625" style="1838" customWidth="1"/>
    <col min="6401" max="6401" width="7.375" style="1838" customWidth="1"/>
    <col min="6402" max="6402" width="18.875" style="1838" bestFit="1" customWidth="1"/>
    <col min="6403" max="6403" width="14.625" style="1838" bestFit="1" customWidth="1"/>
    <col min="6404" max="6404" width="66" style="1838" customWidth="1"/>
    <col min="6405" max="6405" width="7.125" style="1838" customWidth="1"/>
    <col min="6406" max="6407" width="10.375" style="1838" bestFit="1" customWidth="1"/>
    <col min="6408" max="6408" width="13.625" style="1838" bestFit="1" customWidth="1"/>
    <col min="6409" max="6409" width="54" style="1838" customWidth="1"/>
    <col min="6410" max="6410" width="42.125" style="1838" customWidth="1"/>
    <col min="6411" max="6411" width="13.5" style="1838" bestFit="1" customWidth="1"/>
    <col min="6412" max="6412" width="13.75" style="1838" customWidth="1"/>
    <col min="6413" max="6413" width="10" style="1838" bestFit="1" customWidth="1"/>
    <col min="6414" max="6414" width="13.25" style="1838" customWidth="1"/>
    <col min="6415" max="6415" width="19.5" style="1838" customWidth="1"/>
    <col min="6416" max="6416" width="17.375" style="1838" customWidth="1"/>
    <col min="6417" max="6417" width="16.625" style="1838" customWidth="1"/>
    <col min="6418" max="6655" width="9" style="1838"/>
    <col min="6656" max="6656" width="2.625" style="1838" customWidth="1"/>
    <col min="6657" max="6657" width="7.375" style="1838" customWidth="1"/>
    <col min="6658" max="6658" width="18.875" style="1838" bestFit="1" customWidth="1"/>
    <col min="6659" max="6659" width="14.625" style="1838" bestFit="1" customWidth="1"/>
    <col min="6660" max="6660" width="66" style="1838" customWidth="1"/>
    <col min="6661" max="6661" width="7.125" style="1838" customWidth="1"/>
    <col min="6662" max="6663" width="10.375" style="1838" bestFit="1" customWidth="1"/>
    <col min="6664" max="6664" width="13.625" style="1838" bestFit="1" customWidth="1"/>
    <col min="6665" max="6665" width="54" style="1838" customWidth="1"/>
    <col min="6666" max="6666" width="42.125" style="1838" customWidth="1"/>
    <col min="6667" max="6667" width="13.5" style="1838" bestFit="1" customWidth="1"/>
    <col min="6668" max="6668" width="13.75" style="1838" customWidth="1"/>
    <col min="6669" max="6669" width="10" style="1838" bestFit="1" customWidth="1"/>
    <col min="6670" max="6670" width="13.25" style="1838" customWidth="1"/>
    <col min="6671" max="6671" width="19.5" style="1838" customWidth="1"/>
    <col min="6672" max="6672" width="17.375" style="1838" customWidth="1"/>
    <col min="6673" max="6673" width="16.625" style="1838" customWidth="1"/>
    <col min="6674" max="6911" width="9" style="1838"/>
    <col min="6912" max="6912" width="2.625" style="1838" customWidth="1"/>
    <col min="6913" max="6913" width="7.375" style="1838" customWidth="1"/>
    <col min="6914" max="6914" width="18.875" style="1838" bestFit="1" customWidth="1"/>
    <col min="6915" max="6915" width="14.625" style="1838" bestFit="1" customWidth="1"/>
    <col min="6916" max="6916" width="66" style="1838" customWidth="1"/>
    <col min="6917" max="6917" width="7.125" style="1838" customWidth="1"/>
    <col min="6918" max="6919" width="10.375" style="1838" bestFit="1" customWidth="1"/>
    <col min="6920" max="6920" width="13.625" style="1838" bestFit="1" customWidth="1"/>
    <col min="6921" max="6921" width="54" style="1838" customWidth="1"/>
    <col min="6922" max="6922" width="42.125" style="1838" customWidth="1"/>
    <col min="6923" max="6923" width="13.5" style="1838" bestFit="1" customWidth="1"/>
    <col min="6924" max="6924" width="13.75" style="1838" customWidth="1"/>
    <col min="6925" max="6925" width="10" style="1838" bestFit="1" customWidth="1"/>
    <col min="6926" max="6926" width="13.25" style="1838" customWidth="1"/>
    <col min="6927" max="6927" width="19.5" style="1838" customWidth="1"/>
    <col min="6928" max="6928" width="17.375" style="1838" customWidth="1"/>
    <col min="6929" max="6929" width="16.625" style="1838" customWidth="1"/>
    <col min="6930" max="7167" width="9" style="1838"/>
    <col min="7168" max="7168" width="2.625" style="1838" customWidth="1"/>
    <col min="7169" max="7169" width="7.375" style="1838" customWidth="1"/>
    <col min="7170" max="7170" width="18.875" style="1838" bestFit="1" customWidth="1"/>
    <col min="7171" max="7171" width="14.625" style="1838" bestFit="1" customWidth="1"/>
    <col min="7172" max="7172" width="66" style="1838" customWidth="1"/>
    <col min="7173" max="7173" width="7.125" style="1838" customWidth="1"/>
    <col min="7174" max="7175" width="10.375" style="1838" bestFit="1" customWidth="1"/>
    <col min="7176" max="7176" width="13.625" style="1838" bestFit="1" customWidth="1"/>
    <col min="7177" max="7177" width="54" style="1838" customWidth="1"/>
    <col min="7178" max="7178" width="42.125" style="1838" customWidth="1"/>
    <col min="7179" max="7179" width="13.5" style="1838" bestFit="1" customWidth="1"/>
    <col min="7180" max="7180" width="13.75" style="1838" customWidth="1"/>
    <col min="7181" max="7181" width="10" style="1838" bestFit="1" customWidth="1"/>
    <col min="7182" max="7182" width="13.25" style="1838" customWidth="1"/>
    <col min="7183" max="7183" width="19.5" style="1838" customWidth="1"/>
    <col min="7184" max="7184" width="17.375" style="1838" customWidth="1"/>
    <col min="7185" max="7185" width="16.625" style="1838" customWidth="1"/>
    <col min="7186" max="7423" width="9" style="1838"/>
    <col min="7424" max="7424" width="2.625" style="1838" customWidth="1"/>
    <col min="7425" max="7425" width="7.375" style="1838" customWidth="1"/>
    <col min="7426" max="7426" width="18.875" style="1838" bestFit="1" customWidth="1"/>
    <col min="7427" max="7427" width="14.625" style="1838" bestFit="1" customWidth="1"/>
    <col min="7428" max="7428" width="66" style="1838" customWidth="1"/>
    <col min="7429" max="7429" width="7.125" style="1838" customWidth="1"/>
    <col min="7430" max="7431" width="10.375" style="1838" bestFit="1" customWidth="1"/>
    <col min="7432" max="7432" width="13.625" style="1838" bestFit="1" customWidth="1"/>
    <col min="7433" max="7433" width="54" style="1838" customWidth="1"/>
    <col min="7434" max="7434" width="42.125" style="1838" customWidth="1"/>
    <col min="7435" max="7435" width="13.5" style="1838" bestFit="1" customWidth="1"/>
    <col min="7436" max="7436" width="13.75" style="1838" customWidth="1"/>
    <col min="7437" max="7437" width="10" style="1838" bestFit="1" customWidth="1"/>
    <col min="7438" max="7438" width="13.25" style="1838" customWidth="1"/>
    <col min="7439" max="7439" width="19.5" style="1838" customWidth="1"/>
    <col min="7440" max="7440" width="17.375" style="1838" customWidth="1"/>
    <col min="7441" max="7441" width="16.625" style="1838" customWidth="1"/>
    <col min="7442" max="7679" width="9" style="1838"/>
    <col min="7680" max="7680" width="2.625" style="1838" customWidth="1"/>
    <col min="7681" max="7681" width="7.375" style="1838" customWidth="1"/>
    <col min="7682" max="7682" width="18.875" style="1838" bestFit="1" customWidth="1"/>
    <col min="7683" max="7683" width="14.625" style="1838" bestFit="1" customWidth="1"/>
    <col min="7684" max="7684" width="66" style="1838" customWidth="1"/>
    <col min="7685" max="7685" width="7.125" style="1838" customWidth="1"/>
    <col min="7686" max="7687" width="10.375" style="1838" bestFit="1" customWidth="1"/>
    <col min="7688" max="7688" width="13.625" style="1838" bestFit="1" customWidth="1"/>
    <col min="7689" max="7689" width="54" style="1838" customWidth="1"/>
    <col min="7690" max="7690" width="42.125" style="1838" customWidth="1"/>
    <col min="7691" max="7691" width="13.5" style="1838" bestFit="1" customWidth="1"/>
    <col min="7692" max="7692" width="13.75" style="1838" customWidth="1"/>
    <col min="7693" max="7693" width="10" style="1838" bestFit="1" customWidth="1"/>
    <col min="7694" max="7694" width="13.25" style="1838" customWidth="1"/>
    <col min="7695" max="7695" width="19.5" style="1838" customWidth="1"/>
    <col min="7696" max="7696" width="17.375" style="1838" customWidth="1"/>
    <col min="7697" max="7697" width="16.625" style="1838" customWidth="1"/>
    <col min="7698" max="7935" width="9" style="1838"/>
    <col min="7936" max="7936" width="2.625" style="1838" customWidth="1"/>
    <col min="7937" max="7937" width="7.375" style="1838" customWidth="1"/>
    <col min="7938" max="7938" width="18.875" style="1838" bestFit="1" customWidth="1"/>
    <col min="7939" max="7939" width="14.625" style="1838" bestFit="1" customWidth="1"/>
    <col min="7940" max="7940" width="66" style="1838" customWidth="1"/>
    <col min="7941" max="7941" width="7.125" style="1838" customWidth="1"/>
    <col min="7942" max="7943" width="10.375" style="1838" bestFit="1" customWidth="1"/>
    <col min="7944" max="7944" width="13.625" style="1838" bestFit="1" customWidth="1"/>
    <col min="7945" max="7945" width="54" style="1838" customWidth="1"/>
    <col min="7946" max="7946" width="42.125" style="1838" customWidth="1"/>
    <col min="7947" max="7947" width="13.5" style="1838" bestFit="1" customWidth="1"/>
    <col min="7948" max="7948" width="13.75" style="1838" customWidth="1"/>
    <col min="7949" max="7949" width="10" style="1838" bestFit="1" customWidth="1"/>
    <col min="7950" max="7950" width="13.25" style="1838" customWidth="1"/>
    <col min="7951" max="7951" width="19.5" style="1838" customWidth="1"/>
    <col min="7952" max="7952" width="17.375" style="1838" customWidth="1"/>
    <col min="7953" max="7953" width="16.625" style="1838" customWidth="1"/>
    <col min="7954" max="8191" width="9" style="1838"/>
    <col min="8192" max="8192" width="2.625" style="1838" customWidth="1"/>
    <col min="8193" max="8193" width="7.375" style="1838" customWidth="1"/>
    <col min="8194" max="8194" width="18.875" style="1838" bestFit="1" customWidth="1"/>
    <col min="8195" max="8195" width="14.625" style="1838" bestFit="1" customWidth="1"/>
    <col min="8196" max="8196" width="66" style="1838" customWidth="1"/>
    <col min="8197" max="8197" width="7.125" style="1838" customWidth="1"/>
    <col min="8198" max="8199" width="10.375" style="1838" bestFit="1" customWidth="1"/>
    <col min="8200" max="8200" width="13.625" style="1838" bestFit="1" customWidth="1"/>
    <col min="8201" max="8201" width="54" style="1838" customWidth="1"/>
    <col min="8202" max="8202" width="42.125" style="1838" customWidth="1"/>
    <col min="8203" max="8203" width="13.5" style="1838" bestFit="1" customWidth="1"/>
    <col min="8204" max="8204" width="13.75" style="1838" customWidth="1"/>
    <col min="8205" max="8205" width="10" style="1838" bestFit="1" customWidth="1"/>
    <col min="8206" max="8206" width="13.25" style="1838" customWidth="1"/>
    <col min="8207" max="8207" width="19.5" style="1838" customWidth="1"/>
    <col min="8208" max="8208" width="17.375" style="1838" customWidth="1"/>
    <col min="8209" max="8209" width="16.625" style="1838" customWidth="1"/>
    <col min="8210" max="8447" width="9" style="1838"/>
    <col min="8448" max="8448" width="2.625" style="1838" customWidth="1"/>
    <col min="8449" max="8449" width="7.375" style="1838" customWidth="1"/>
    <col min="8450" max="8450" width="18.875" style="1838" bestFit="1" customWidth="1"/>
    <col min="8451" max="8451" width="14.625" style="1838" bestFit="1" customWidth="1"/>
    <col min="8452" max="8452" width="66" style="1838" customWidth="1"/>
    <col min="8453" max="8453" width="7.125" style="1838" customWidth="1"/>
    <col min="8454" max="8455" width="10.375" style="1838" bestFit="1" customWidth="1"/>
    <col min="8456" max="8456" width="13.625" style="1838" bestFit="1" customWidth="1"/>
    <col min="8457" max="8457" width="54" style="1838" customWidth="1"/>
    <col min="8458" max="8458" width="42.125" style="1838" customWidth="1"/>
    <col min="8459" max="8459" width="13.5" style="1838" bestFit="1" customWidth="1"/>
    <col min="8460" max="8460" width="13.75" style="1838" customWidth="1"/>
    <col min="8461" max="8461" width="10" style="1838" bestFit="1" customWidth="1"/>
    <col min="8462" max="8462" width="13.25" style="1838" customWidth="1"/>
    <col min="8463" max="8463" width="19.5" style="1838" customWidth="1"/>
    <col min="8464" max="8464" width="17.375" style="1838" customWidth="1"/>
    <col min="8465" max="8465" width="16.625" style="1838" customWidth="1"/>
    <col min="8466" max="8703" width="9" style="1838"/>
    <col min="8704" max="8704" width="2.625" style="1838" customWidth="1"/>
    <col min="8705" max="8705" width="7.375" style="1838" customWidth="1"/>
    <col min="8706" max="8706" width="18.875" style="1838" bestFit="1" customWidth="1"/>
    <col min="8707" max="8707" width="14.625" style="1838" bestFit="1" customWidth="1"/>
    <col min="8708" max="8708" width="66" style="1838" customWidth="1"/>
    <col min="8709" max="8709" width="7.125" style="1838" customWidth="1"/>
    <col min="8710" max="8711" width="10.375" style="1838" bestFit="1" customWidth="1"/>
    <col min="8712" max="8712" width="13.625" style="1838" bestFit="1" customWidth="1"/>
    <col min="8713" max="8713" width="54" style="1838" customWidth="1"/>
    <col min="8714" max="8714" width="42.125" style="1838" customWidth="1"/>
    <col min="8715" max="8715" width="13.5" style="1838" bestFit="1" customWidth="1"/>
    <col min="8716" max="8716" width="13.75" style="1838" customWidth="1"/>
    <col min="8717" max="8717" width="10" style="1838" bestFit="1" customWidth="1"/>
    <col min="8718" max="8718" width="13.25" style="1838" customWidth="1"/>
    <col min="8719" max="8719" width="19.5" style="1838" customWidth="1"/>
    <col min="8720" max="8720" width="17.375" style="1838" customWidth="1"/>
    <col min="8721" max="8721" width="16.625" style="1838" customWidth="1"/>
    <col min="8722" max="8959" width="9" style="1838"/>
    <col min="8960" max="8960" width="2.625" style="1838" customWidth="1"/>
    <col min="8961" max="8961" width="7.375" style="1838" customWidth="1"/>
    <col min="8962" max="8962" width="18.875" style="1838" bestFit="1" customWidth="1"/>
    <col min="8963" max="8963" width="14.625" style="1838" bestFit="1" customWidth="1"/>
    <col min="8964" max="8964" width="66" style="1838" customWidth="1"/>
    <col min="8965" max="8965" width="7.125" style="1838" customWidth="1"/>
    <col min="8966" max="8967" width="10.375" style="1838" bestFit="1" customWidth="1"/>
    <col min="8968" max="8968" width="13.625" style="1838" bestFit="1" customWidth="1"/>
    <col min="8969" max="8969" width="54" style="1838" customWidth="1"/>
    <col min="8970" max="8970" width="42.125" style="1838" customWidth="1"/>
    <col min="8971" max="8971" width="13.5" style="1838" bestFit="1" customWidth="1"/>
    <col min="8972" max="8972" width="13.75" style="1838" customWidth="1"/>
    <col min="8973" max="8973" width="10" style="1838" bestFit="1" customWidth="1"/>
    <col min="8974" max="8974" width="13.25" style="1838" customWidth="1"/>
    <col min="8975" max="8975" width="19.5" style="1838" customWidth="1"/>
    <col min="8976" max="8976" width="17.375" style="1838" customWidth="1"/>
    <col min="8977" max="8977" width="16.625" style="1838" customWidth="1"/>
    <col min="8978" max="9215" width="9" style="1838"/>
    <col min="9216" max="9216" width="2.625" style="1838" customWidth="1"/>
    <col min="9217" max="9217" width="7.375" style="1838" customWidth="1"/>
    <col min="9218" max="9218" width="18.875" style="1838" bestFit="1" customWidth="1"/>
    <col min="9219" max="9219" width="14.625" style="1838" bestFit="1" customWidth="1"/>
    <col min="9220" max="9220" width="66" style="1838" customWidth="1"/>
    <col min="9221" max="9221" width="7.125" style="1838" customWidth="1"/>
    <col min="9222" max="9223" width="10.375" style="1838" bestFit="1" customWidth="1"/>
    <col min="9224" max="9224" width="13.625" style="1838" bestFit="1" customWidth="1"/>
    <col min="9225" max="9225" width="54" style="1838" customWidth="1"/>
    <col min="9226" max="9226" width="42.125" style="1838" customWidth="1"/>
    <col min="9227" max="9227" width="13.5" style="1838" bestFit="1" customWidth="1"/>
    <col min="9228" max="9228" width="13.75" style="1838" customWidth="1"/>
    <col min="9229" max="9229" width="10" style="1838" bestFit="1" customWidth="1"/>
    <col min="9230" max="9230" width="13.25" style="1838" customWidth="1"/>
    <col min="9231" max="9231" width="19.5" style="1838" customWidth="1"/>
    <col min="9232" max="9232" width="17.375" style="1838" customWidth="1"/>
    <col min="9233" max="9233" width="16.625" style="1838" customWidth="1"/>
    <col min="9234" max="9471" width="9" style="1838"/>
    <col min="9472" max="9472" width="2.625" style="1838" customWidth="1"/>
    <col min="9473" max="9473" width="7.375" style="1838" customWidth="1"/>
    <col min="9474" max="9474" width="18.875" style="1838" bestFit="1" customWidth="1"/>
    <col min="9475" max="9475" width="14.625" style="1838" bestFit="1" customWidth="1"/>
    <col min="9476" max="9476" width="66" style="1838" customWidth="1"/>
    <col min="9477" max="9477" width="7.125" style="1838" customWidth="1"/>
    <col min="9478" max="9479" width="10.375" style="1838" bestFit="1" customWidth="1"/>
    <col min="9480" max="9480" width="13.625" style="1838" bestFit="1" customWidth="1"/>
    <col min="9481" max="9481" width="54" style="1838" customWidth="1"/>
    <col min="9482" max="9482" width="42.125" style="1838" customWidth="1"/>
    <col min="9483" max="9483" width="13.5" style="1838" bestFit="1" customWidth="1"/>
    <col min="9484" max="9484" width="13.75" style="1838" customWidth="1"/>
    <col min="9485" max="9485" width="10" style="1838" bestFit="1" customWidth="1"/>
    <col min="9486" max="9486" width="13.25" style="1838" customWidth="1"/>
    <col min="9487" max="9487" width="19.5" style="1838" customWidth="1"/>
    <col min="9488" max="9488" width="17.375" style="1838" customWidth="1"/>
    <col min="9489" max="9489" width="16.625" style="1838" customWidth="1"/>
    <col min="9490" max="9727" width="9" style="1838"/>
    <col min="9728" max="9728" width="2.625" style="1838" customWidth="1"/>
    <col min="9729" max="9729" width="7.375" style="1838" customWidth="1"/>
    <col min="9730" max="9730" width="18.875" style="1838" bestFit="1" customWidth="1"/>
    <col min="9731" max="9731" width="14.625" style="1838" bestFit="1" customWidth="1"/>
    <col min="9732" max="9732" width="66" style="1838" customWidth="1"/>
    <col min="9733" max="9733" width="7.125" style="1838" customWidth="1"/>
    <col min="9734" max="9735" width="10.375" style="1838" bestFit="1" customWidth="1"/>
    <col min="9736" max="9736" width="13.625" style="1838" bestFit="1" customWidth="1"/>
    <col min="9737" max="9737" width="54" style="1838" customWidth="1"/>
    <col min="9738" max="9738" width="42.125" style="1838" customWidth="1"/>
    <col min="9739" max="9739" width="13.5" style="1838" bestFit="1" customWidth="1"/>
    <col min="9740" max="9740" width="13.75" style="1838" customWidth="1"/>
    <col min="9741" max="9741" width="10" style="1838" bestFit="1" customWidth="1"/>
    <col min="9742" max="9742" width="13.25" style="1838" customWidth="1"/>
    <col min="9743" max="9743" width="19.5" style="1838" customWidth="1"/>
    <col min="9744" max="9744" width="17.375" style="1838" customWidth="1"/>
    <col min="9745" max="9745" width="16.625" style="1838" customWidth="1"/>
    <col min="9746" max="9983" width="9" style="1838"/>
    <col min="9984" max="9984" width="2.625" style="1838" customWidth="1"/>
    <col min="9985" max="9985" width="7.375" style="1838" customWidth="1"/>
    <col min="9986" max="9986" width="18.875" style="1838" bestFit="1" customWidth="1"/>
    <col min="9987" max="9987" width="14.625" style="1838" bestFit="1" customWidth="1"/>
    <col min="9988" max="9988" width="66" style="1838" customWidth="1"/>
    <col min="9989" max="9989" width="7.125" style="1838" customWidth="1"/>
    <col min="9990" max="9991" width="10.375" style="1838" bestFit="1" customWidth="1"/>
    <col min="9992" max="9992" width="13.625" style="1838" bestFit="1" customWidth="1"/>
    <col min="9993" max="9993" width="54" style="1838" customWidth="1"/>
    <col min="9994" max="9994" width="42.125" style="1838" customWidth="1"/>
    <col min="9995" max="9995" width="13.5" style="1838" bestFit="1" customWidth="1"/>
    <col min="9996" max="9996" width="13.75" style="1838" customWidth="1"/>
    <col min="9997" max="9997" width="10" style="1838" bestFit="1" customWidth="1"/>
    <col min="9998" max="9998" width="13.25" style="1838" customWidth="1"/>
    <col min="9999" max="9999" width="19.5" style="1838" customWidth="1"/>
    <col min="10000" max="10000" width="17.375" style="1838" customWidth="1"/>
    <col min="10001" max="10001" width="16.625" style="1838" customWidth="1"/>
    <col min="10002" max="10239" width="9" style="1838"/>
    <col min="10240" max="10240" width="2.625" style="1838" customWidth="1"/>
    <col min="10241" max="10241" width="7.375" style="1838" customWidth="1"/>
    <col min="10242" max="10242" width="18.875" style="1838" bestFit="1" customWidth="1"/>
    <col min="10243" max="10243" width="14.625" style="1838" bestFit="1" customWidth="1"/>
    <col min="10244" max="10244" width="66" style="1838" customWidth="1"/>
    <col min="10245" max="10245" width="7.125" style="1838" customWidth="1"/>
    <col min="10246" max="10247" width="10.375" style="1838" bestFit="1" customWidth="1"/>
    <col min="10248" max="10248" width="13.625" style="1838" bestFit="1" customWidth="1"/>
    <col min="10249" max="10249" width="54" style="1838" customWidth="1"/>
    <col min="10250" max="10250" width="42.125" style="1838" customWidth="1"/>
    <col min="10251" max="10251" width="13.5" style="1838" bestFit="1" customWidth="1"/>
    <col min="10252" max="10252" width="13.75" style="1838" customWidth="1"/>
    <col min="10253" max="10253" width="10" style="1838" bestFit="1" customWidth="1"/>
    <col min="10254" max="10254" width="13.25" style="1838" customWidth="1"/>
    <col min="10255" max="10255" width="19.5" style="1838" customWidth="1"/>
    <col min="10256" max="10256" width="17.375" style="1838" customWidth="1"/>
    <col min="10257" max="10257" width="16.625" style="1838" customWidth="1"/>
    <col min="10258" max="10495" width="9" style="1838"/>
    <col min="10496" max="10496" width="2.625" style="1838" customWidth="1"/>
    <col min="10497" max="10497" width="7.375" style="1838" customWidth="1"/>
    <col min="10498" max="10498" width="18.875" style="1838" bestFit="1" customWidth="1"/>
    <col min="10499" max="10499" width="14.625" style="1838" bestFit="1" customWidth="1"/>
    <col min="10500" max="10500" width="66" style="1838" customWidth="1"/>
    <col min="10501" max="10501" width="7.125" style="1838" customWidth="1"/>
    <col min="10502" max="10503" width="10.375" style="1838" bestFit="1" customWidth="1"/>
    <col min="10504" max="10504" width="13.625" style="1838" bestFit="1" customWidth="1"/>
    <col min="10505" max="10505" width="54" style="1838" customWidth="1"/>
    <col min="10506" max="10506" width="42.125" style="1838" customWidth="1"/>
    <col min="10507" max="10507" width="13.5" style="1838" bestFit="1" customWidth="1"/>
    <col min="10508" max="10508" width="13.75" style="1838" customWidth="1"/>
    <col min="10509" max="10509" width="10" style="1838" bestFit="1" customWidth="1"/>
    <col min="10510" max="10510" width="13.25" style="1838" customWidth="1"/>
    <col min="10511" max="10511" width="19.5" style="1838" customWidth="1"/>
    <col min="10512" max="10512" width="17.375" style="1838" customWidth="1"/>
    <col min="10513" max="10513" width="16.625" style="1838" customWidth="1"/>
    <col min="10514" max="10751" width="9" style="1838"/>
    <col min="10752" max="10752" width="2.625" style="1838" customWidth="1"/>
    <col min="10753" max="10753" width="7.375" style="1838" customWidth="1"/>
    <col min="10754" max="10754" width="18.875" style="1838" bestFit="1" customWidth="1"/>
    <col min="10755" max="10755" width="14.625" style="1838" bestFit="1" customWidth="1"/>
    <col min="10756" max="10756" width="66" style="1838" customWidth="1"/>
    <col min="10757" max="10757" width="7.125" style="1838" customWidth="1"/>
    <col min="10758" max="10759" width="10.375" style="1838" bestFit="1" customWidth="1"/>
    <col min="10760" max="10760" width="13.625" style="1838" bestFit="1" customWidth="1"/>
    <col min="10761" max="10761" width="54" style="1838" customWidth="1"/>
    <col min="10762" max="10762" width="42.125" style="1838" customWidth="1"/>
    <col min="10763" max="10763" width="13.5" style="1838" bestFit="1" customWidth="1"/>
    <col min="10764" max="10764" width="13.75" style="1838" customWidth="1"/>
    <col min="10765" max="10765" width="10" style="1838" bestFit="1" customWidth="1"/>
    <col min="10766" max="10766" width="13.25" style="1838" customWidth="1"/>
    <col min="10767" max="10767" width="19.5" style="1838" customWidth="1"/>
    <col min="10768" max="10768" width="17.375" style="1838" customWidth="1"/>
    <col min="10769" max="10769" width="16.625" style="1838" customWidth="1"/>
    <col min="10770" max="11007" width="9" style="1838"/>
    <col min="11008" max="11008" width="2.625" style="1838" customWidth="1"/>
    <col min="11009" max="11009" width="7.375" style="1838" customWidth="1"/>
    <col min="11010" max="11010" width="18.875" style="1838" bestFit="1" customWidth="1"/>
    <col min="11011" max="11011" width="14.625" style="1838" bestFit="1" customWidth="1"/>
    <col min="11012" max="11012" width="66" style="1838" customWidth="1"/>
    <col min="11013" max="11013" width="7.125" style="1838" customWidth="1"/>
    <col min="11014" max="11015" width="10.375" style="1838" bestFit="1" customWidth="1"/>
    <col min="11016" max="11016" width="13.625" style="1838" bestFit="1" customWidth="1"/>
    <col min="11017" max="11017" width="54" style="1838" customWidth="1"/>
    <col min="11018" max="11018" width="42.125" style="1838" customWidth="1"/>
    <col min="11019" max="11019" width="13.5" style="1838" bestFit="1" customWidth="1"/>
    <col min="11020" max="11020" width="13.75" style="1838" customWidth="1"/>
    <col min="11021" max="11021" width="10" style="1838" bestFit="1" customWidth="1"/>
    <col min="11022" max="11022" width="13.25" style="1838" customWidth="1"/>
    <col min="11023" max="11023" width="19.5" style="1838" customWidth="1"/>
    <col min="11024" max="11024" width="17.375" style="1838" customWidth="1"/>
    <col min="11025" max="11025" width="16.625" style="1838" customWidth="1"/>
    <col min="11026" max="11263" width="9" style="1838"/>
    <col min="11264" max="11264" width="2.625" style="1838" customWidth="1"/>
    <col min="11265" max="11265" width="7.375" style="1838" customWidth="1"/>
    <col min="11266" max="11266" width="18.875" style="1838" bestFit="1" customWidth="1"/>
    <col min="11267" max="11267" width="14.625" style="1838" bestFit="1" customWidth="1"/>
    <col min="11268" max="11268" width="66" style="1838" customWidth="1"/>
    <col min="11269" max="11269" width="7.125" style="1838" customWidth="1"/>
    <col min="11270" max="11271" width="10.375" style="1838" bestFit="1" customWidth="1"/>
    <col min="11272" max="11272" width="13.625" style="1838" bestFit="1" customWidth="1"/>
    <col min="11273" max="11273" width="54" style="1838" customWidth="1"/>
    <col min="11274" max="11274" width="42.125" style="1838" customWidth="1"/>
    <col min="11275" max="11275" width="13.5" style="1838" bestFit="1" customWidth="1"/>
    <col min="11276" max="11276" width="13.75" style="1838" customWidth="1"/>
    <col min="11277" max="11277" width="10" style="1838" bestFit="1" customWidth="1"/>
    <col min="11278" max="11278" width="13.25" style="1838" customWidth="1"/>
    <col min="11279" max="11279" width="19.5" style="1838" customWidth="1"/>
    <col min="11280" max="11280" width="17.375" style="1838" customWidth="1"/>
    <col min="11281" max="11281" width="16.625" style="1838" customWidth="1"/>
    <col min="11282" max="11519" width="9" style="1838"/>
    <col min="11520" max="11520" width="2.625" style="1838" customWidth="1"/>
    <col min="11521" max="11521" width="7.375" style="1838" customWidth="1"/>
    <col min="11522" max="11522" width="18.875" style="1838" bestFit="1" customWidth="1"/>
    <col min="11523" max="11523" width="14.625" style="1838" bestFit="1" customWidth="1"/>
    <col min="11524" max="11524" width="66" style="1838" customWidth="1"/>
    <col min="11525" max="11525" width="7.125" style="1838" customWidth="1"/>
    <col min="11526" max="11527" width="10.375" style="1838" bestFit="1" customWidth="1"/>
    <col min="11528" max="11528" width="13.625" style="1838" bestFit="1" customWidth="1"/>
    <col min="11529" max="11529" width="54" style="1838" customWidth="1"/>
    <col min="11530" max="11530" width="42.125" style="1838" customWidth="1"/>
    <col min="11531" max="11531" width="13.5" style="1838" bestFit="1" customWidth="1"/>
    <col min="11532" max="11532" width="13.75" style="1838" customWidth="1"/>
    <col min="11533" max="11533" width="10" style="1838" bestFit="1" customWidth="1"/>
    <col min="11534" max="11534" width="13.25" style="1838" customWidth="1"/>
    <col min="11535" max="11535" width="19.5" style="1838" customWidth="1"/>
    <col min="11536" max="11536" width="17.375" style="1838" customWidth="1"/>
    <col min="11537" max="11537" width="16.625" style="1838" customWidth="1"/>
    <col min="11538" max="11775" width="9" style="1838"/>
    <col min="11776" max="11776" width="2.625" style="1838" customWidth="1"/>
    <col min="11777" max="11777" width="7.375" style="1838" customWidth="1"/>
    <col min="11778" max="11778" width="18.875" style="1838" bestFit="1" customWidth="1"/>
    <col min="11779" max="11779" width="14.625" style="1838" bestFit="1" customWidth="1"/>
    <col min="11780" max="11780" width="66" style="1838" customWidth="1"/>
    <col min="11781" max="11781" width="7.125" style="1838" customWidth="1"/>
    <col min="11782" max="11783" width="10.375" style="1838" bestFit="1" customWidth="1"/>
    <col min="11784" max="11784" width="13.625" style="1838" bestFit="1" customWidth="1"/>
    <col min="11785" max="11785" width="54" style="1838" customWidth="1"/>
    <col min="11786" max="11786" width="42.125" style="1838" customWidth="1"/>
    <col min="11787" max="11787" width="13.5" style="1838" bestFit="1" customWidth="1"/>
    <col min="11788" max="11788" width="13.75" style="1838" customWidth="1"/>
    <col min="11789" max="11789" width="10" style="1838" bestFit="1" customWidth="1"/>
    <col min="11790" max="11790" width="13.25" style="1838" customWidth="1"/>
    <col min="11791" max="11791" width="19.5" style="1838" customWidth="1"/>
    <col min="11792" max="11792" width="17.375" style="1838" customWidth="1"/>
    <col min="11793" max="11793" width="16.625" style="1838" customWidth="1"/>
    <col min="11794" max="12031" width="9" style="1838"/>
    <col min="12032" max="12032" width="2.625" style="1838" customWidth="1"/>
    <col min="12033" max="12033" width="7.375" style="1838" customWidth="1"/>
    <col min="12034" max="12034" width="18.875" style="1838" bestFit="1" customWidth="1"/>
    <col min="12035" max="12035" width="14.625" style="1838" bestFit="1" customWidth="1"/>
    <col min="12036" max="12036" width="66" style="1838" customWidth="1"/>
    <col min="12037" max="12037" width="7.125" style="1838" customWidth="1"/>
    <col min="12038" max="12039" width="10.375" style="1838" bestFit="1" customWidth="1"/>
    <col min="12040" max="12040" width="13.625" style="1838" bestFit="1" customWidth="1"/>
    <col min="12041" max="12041" width="54" style="1838" customWidth="1"/>
    <col min="12042" max="12042" width="42.125" style="1838" customWidth="1"/>
    <col min="12043" max="12043" width="13.5" style="1838" bestFit="1" customWidth="1"/>
    <col min="12044" max="12044" width="13.75" style="1838" customWidth="1"/>
    <col min="12045" max="12045" width="10" style="1838" bestFit="1" customWidth="1"/>
    <col min="12046" max="12046" width="13.25" style="1838" customWidth="1"/>
    <col min="12047" max="12047" width="19.5" style="1838" customWidth="1"/>
    <col min="12048" max="12048" width="17.375" style="1838" customWidth="1"/>
    <col min="12049" max="12049" width="16.625" style="1838" customWidth="1"/>
    <col min="12050" max="12287" width="9" style="1838"/>
    <col min="12288" max="12288" width="2.625" style="1838" customWidth="1"/>
    <col min="12289" max="12289" width="7.375" style="1838" customWidth="1"/>
    <col min="12290" max="12290" width="18.875" style="1838" bestFit="1" customWidth="1"/>
    <col min="12291" max="12291" width="14.625" style="1838" bestFit="1" customWidth="1"/>
    <col min="12292" max="12292" width="66" style="1838" customWidth="1"/>
    <col min="12293" max="12293" width="7.125" style="1838" customWidth="1"/>
    <col min="12294" max="12295" width="10.375" style="1838" bestFit="1" customWidth="1"/>
    <col min="12296" max="12296" width="13.625" style="1838" bestFit="1" customWidth="1"/>
    <col min="12297" max="12297" width="54" style="1838" customWidth="1"/>
    <col min="12298" max="12298" width="42.125" style="1838" customWidth="1"/>
    <col min="12299" max="12299" width="13.5" style="1838" bestFit="1" customWidth="1"/>
    <col min="12300" max="12300" width="13.75" style="1838" customWidth="1"/>
    <col min="12301" max="12301" width="10" style="1838" bestFit="1" customWidth="1"/>
    <col min="12302" max="12302" width="13.25" style="1838" customWidth="1"/>
    <col min="12303" max="12303" width="19.5" style="1838" customWidth="1"/>
    <col min="12304" max="12304" width="17.375" style="1838" customWidth="1"/>
    <col min="12305" max="12305" width="16.625" style="1838" customWidth="1"/>
    <col min="12306" max="12543" width="9" style="1838"/>
    <col min="12544" max="12544" width="2.625" style="1838" customWidth="1"/>
    <col min="12545" max="12545" width="7.375" style="1838" customWidth="1"/>
    <col min="12546" max="12546" width="18.875" style="1838" bestFit="1" customWidth="1"/>
    <col min="12547" max="12547" width="14.625" style="1838" bestFit="1" customWidth="1"/>
    <col min="12548" max="12548" width="66" style="1838" customWidth="1"/>
    <col min="12549" max="12549" width="7.125" style="1838" customWidth="1"/>
    <col min="12550" max="12551" width="10.375" style="1838" bestFit="1" customWidth="1"/>
    <col min="12552" max="12552" width="13.625" style="1838" bestFit="1" customWidth="1"/>
    <col min="12553" max="12553" width="54" style="1838" customWidth="1"/>
    <col min="12554" max="12554" width="42.125" style="1838" customWidth="1"/>
    <col min="12555" max="12555" width="13.5" style="1838" bestFit="1" customWidth="1"/>
    <col min="12556" max="12556" width="13.75" style="1838" customWidth="1"/>
    <col min="12557" max="12557" width="10" style="1838" bestFit="1" customWidth="1"/>
    <col min="12558" max="12558" width="13.25" style="1838" customWidth="1"/>
    <col min="12559" max="12559" width="19.5" style="1838" customWidth="1"/>
    <col min="12560" max="12560" width="17.375" style="1838" customWidth="1"/>
    <col min="12561" max="12561" width="16.625" style="1838" customWidth="1"/>
    <col min="12562" max="12799" width="9" style="1838"/>
    <col min="12800" max="12800" width="2.625" style="1838" customWidth="1"/>
    <col min="12801" max="12801" width="7.375" style="1838" customWidth="1"/>
    <col min="12802" max="12802" width="18.875" style="1838" bestFit="1" customWidth="1"/>
    <col min="12803" max="12803" width="14.625" style="1838" bestFit="1" customWidth="1"/>
    <col min="12804" max="12804" width="66" style="1838" customWidth="1"/>
    <col min="12805" max="12805" width="7.125" style="1838" customWidth="1"/>
    <col min="12806" max="12807" width="10.375" style="1838" bestFit="1" customWidth="1"/>
    <col min="12808" max="12808" width="13.625" style="1838" bestFit="1" customWidth="1"/>
    <col min="12809" max="12809" width="54" style="1838" customWidth="1"/>
    <col min="12810" max="12810" width="42.125" style="1838" customWidth="1"/>
    <col min="12811" max="12811" width="13.5" style="1838" bestFit="1" customWidth="1"/>
    <col min="12812" max="12812" width="13.75" style="1838" customWidth="1"/>
    <col min="12813" max="12813" width="10" style="1838" bestFit="1" customWidth="1"/>
    <col min="12814" max="12814" width="13.25" style="1838" customWidth="1"/>
    <col min="12815" max="12815" width="19.5" style="1838" customWidth="1"/>
    <col min="12816" max="12816" width="17.375" style="1838" customWidth="1"/>
    <col min="12817" max="12817" width="16.625" style="1838" customWidth="1"/>
    <col min="12818" max="13055" width="9" style="1838"/>
    <col min="13056" max="13056" width="2.625" style="1838" customWidth="1"/>
    <col min="13057" max="13057" width="7.375" style="1838" customWidth="1"/>
    <col min="13058" max="13058" width="18.875" style="1838" bestFit="1" customWidth="1"/>
    <col min="13059" max="13059" width="14.625" style="1838" bestFit="1" customWidth="1"/>
    <col min="13060" max="13060" width="66" style="1838" customWidth="1"/>
    <col min="13061" max="13061" width="7.125" style="1838" customWidth="1"/>
    <col min="13062" max="13063" width="10.375" style="1838" bestFit="1" customWidth="1"/>
    <col min="13064" max="13064" width="13.625" style="1838" bestFit="1" customWidth="1"/>
    <col min="13065" max="13065" width="54" style="1838" customWidth="1"/>
    <col min="13066" max="13066" width="42.125" style="1838" customWidth="1"/>
    <col min="13067" max="13067" width="13.5" style="1838" bestFit="1" customWidth="1"/>
    <col min="13068" max="13068" width="13.75" style="1838" customWidth="1"/>
    <col min="13069" max="13069" width="10" style="1838" bestFit="1" customWidth="1"/>
    <col min="13070" max="13070" width="13.25" style="1838" customWidth="1"/>
    <col min="13071" max="13071" width="19.5" style="1838" customWidth="1"/>
    <col min="13072" max="13072" width="17.375" style="1838" customWidth="1"/>
    <col min="13073" max="13073" width="16.625" style="1838" customWidth="1"/>
    <col min="13074" max="13311" width="9" style="1838"/>
    <col min="13312" max="13312" width="2.625" style="1838" customWidth="1"/>
    <col min="13313" max="13313" width="7.375" style="1838" customWidth="1"/>
    <col min="13314" max="13314" width="18.875" style="1838" bestFit="1" customWidth="1"/>
    <col min="13315" max="13315" width="14.625" style="1838" bestFit="1" customWidth="1"/>
    <col min="13316" max="13316" width="66" style="1838" customWidth="1"/>
    <col min="13317" max="13317" width="7.125" style="1838" customWidth="1"/>
    <col min="13318" max="13319" width="10.375" style="1838" bestFit="1" customWidth="1"/>
    <col min="13320" max="13320" width="13.625" style="1838" bestFit="1" customWidth="1"/>
    <col min="13321" max="13321" width="54" style="1838" customWidth="1"/>
    <col min="13322" max="13322" width="42.125" style="1838" customWidth="1"/>
    <col min="13323" max="13323" width="13.5" style="1838" bestFit="1" customWidth="1"/>
    <col min="13324" max="13324" width="13.75" style="1838" customWidth="1"/>
    <col min="13325" max="13325" width="10" style="1838" bestFit="1" customWidth="1"/>
    <col min="13326" max="13326" width="13.25" style="1838" customWidth="1"/>
    <col min="13327" max="13327" width="19.5" style="1838" customWidth="1"/>
    <col min="13328" max="13328" width="17.375" style="1838" customWidth="1"/>
    <col min="13329" max="13329" width="16.625" style="1838" customWidth="1"/>
    <col min="13330" max="13567" width="9" style="1838"/>
    <col min="13568" max="13568" width="2.625" style="1838" customWidth="1"/>
    <col min="13569" max="13569" width="7.375" style="1838" customWidth="1"/>
    <col min="13570" max="13570" width="18.875" style="1838" bestFit="1" customWidth="1"/>
    <col min="13571" max="13571" width="14.625" style="1838" bestFit="1" customWidth="1"/>
    <col min="13572" max="13572" width="66" style="1838" customWidth="1"/>
    <col min="13573" max="13573" width="7.125" style="1838" customWidth="1"/>
    <col min="13574" max="13575" width="10.375" style="1838" bestFit="1" customWidth="1"/>
    <col min="13576" max="13576" width="13.625" style="1838" bestFit="1" customWidth="1"/>
    <col min="13577" max="13577" width="54" style="1838" customWidth="1"/>
    <col min="13578" max="13578" width="42.125" style="1838" customWidth="1"/>
    <col min="13579" max="13579" width="13.5" style="1838" bestFit="1" customWidth="1"/>
    <col min="13580" max="13580" width="13.75" style="1838" customWidth="1"/>
    <col min="13581" max="13581" width="10" style="1838" bestFit="1" customWidth="1"/>
    <col min="13582" max="13582" width="13.25" style="1838" customWidth="1"/>
    <col min="13583" max="13583" width="19.5" style="1838" customWidth="1"/>
    <col min="13584" max="13584" width="17.375" style="1838" customWidth="1"/>
    <col min="13585" max="13585" width="16.625" style="1838" customWidth="1"/>
    <col min="13586" max="13823" width="9" style="1838"/>
    <col min="13824" max="13824" width="2.625" style="1838" customWidth="1"/>
    <col min="13825" max="13825" width="7.375" style="1838" customWidth="1"/>
    <col min="13826" max="13826" width="18.875" style="1838" bestFit="1" customWidth="1"/>
    <col min="13827" max="13827" width="14.625" style="1838" bestFit="1" customWidth="1"/>
    <col min="13828" max="13828" width="66" style="1838" customWidth="1"/>
    <col min="13829" max="13829" width="7.125" style="1838" customWidth="1"/>
    <col min="13830" max="13831" width="10.375" style="1838" bestFit="1" customWidth="1"/>
    <col min="13832" max="13832" width="13.625" style="1838" bestFit="1" customWidth="1"/>
    <col min="13833" max="13833" width="54" style="1838" customWidth="1"/>
    <col min="13834" max="13834" width="42.125" style="1838" customWidth="1"/>
    <col min="13835" max="13835" width="13.5" style="1838" bestFit="1" customWidth="1"/>
    <col min="13836" max="13836" width="13.75" style="1838" customWidth="1"/>
    <col min="13837" max="13837" width="10" style="1838" bestFit="1" customWidth="1"/>
    <col min="13838" max="13838" width="13.25" style="1838" customWidth="1"/>
    <col min="13839" max="13839" width="19.5" style="1838" customWidth="1"/>
    <col min="13840" max="13840" width="17.375" style="1838" customWidth="1"/>
    <col min="13841" max="13841" width="16.625" style="1838" customWidth="1"/>
    <col min="13842" max="14079" width="9" style="1838"/>
    <col min="14080" max="14080" width="2.625" style="1838" customWidth="1"/>
    <col min="14081" max="14081" width="7.375" style="1838" customWidth="1"/>
    <col min="14082" max="14082" width="18.875" style="1838" bestFit="1" customWidth="1"/>
    <col min="14083" max="14083" width="14.625" style="1838" bestFit="1" customWidth="1"/>
    <col min="14084" max="14084" width="66" style="1838" customWidth="1"/>
    <col min="14085" max="14085" width="7.125" style="1838" customWidth="1"/>
    <col min="14086" max="14087" width="10.375" style="1838" bestFit="1" customWidth="1"/>
    <col min="14088" max="14088" width="13.625" style="1838" bestFit="1" customWidth="1"/>
    <col min="14089" max="14089" width="54" style="1838" customWidth="1"/>
    <col min="14090" max="14090" width="42.125" style="1838" customWidth="1"/>
    <col min="14091" max="14091" width="13.5" style="1838" bestFit="1" customWidth="1"/>
    <col min="14092" max="14092" width="13.75" style="1838" customWidth="1"/>
    <col min="14093" max="14093" width="10" style="1838" bestFit="1" customWidth="1"/>
    <col min="14094" max="14094" width="13.25" style="1838" customWidth="1"/>
    <col min="14095" max="14095" width="19.5" style="1838" customWidth="1"/>
    <col min="14096" max="14096" width="17.375" style="1838" customWidth="1"/>
    <col min="14097" max="14097" width="16.625" style="1838" customWidth="1"/>
    <col min="14098" max="14335" width="9" style="1838"/>
    <col min="14336" max="14336" width="2.625" style="1838" customWidth="1"/>
    <col min="14337" max="14337" width="7.375" style="1838" customWidth="1"/>
    <col min="14338" max="14338" width="18.875" style="1838" bestFit="1" customWidth="1"/>
    <col min="14339" max="14339" width="14.625" style="1838" bestFit="1" customWidth="1"/>
    <col min="14340" max="14340" width="66" style="1838" customWidth="1"/>
    <col min="14341" max="14341" width="7.125" style="1838" customWidth="1"/>
    <col min="14342" max="14343" width="10.375" style="1838" bestFit="1" customWidth="1"/>
    <col min="14344" max="14344" width="13.625" style="1838" bestFit="1" customWidth="1"/>
    <col min="14345" max="14345" width="54" style="1838" customWidth="1"/>
    <col min="14346" max="14346" width="42.125" style="1838" customWidth="1"/>
    <col min="14347" max="14347" width="13.5" style="1838" bestFit="1" customWidth="1"/>
    <col min="14348" max="14348" width="13.75" style="1838" customWidth="1"/>
    <col min="14349" max="14349" width="10" style="1838" bestFit="1" customWidth="1"/>
    <col min="14350" max="14350" width="13.25" style="1838" customWidth="1"/>
    <col min="14351" max="14351" width="19.5" style="1838" customWidth="1"/>
    <col min="14352" max="14352" width="17.375" style="1838" customWidth="1"/>
    <col min="14353" max="14353" width="16.625" style="1838" customWidth="1"/>
    <col min="14354" max="14591" width="9" style="1838"/>
    <col min="14592" max="14592" width="2.625" style="1838" customWidth="1"/>
    <col min="14593" max="14593" width="7.375" style="1838" customWidth="1"/>
    <col min="14594" max="14594" width="18.875" style="1838" bestFit="1" customWidth="1"/>
    <col min="14595" max="14595" width="14.625" style="1838" bestFit="1" customWidth="1"/>
    <col min="14596" max="14596" width="66" style="1838" customWidth="1"/>
    <col min="14597" max="14597" width="7.125" style="1838" customWidth="1"/>
    <col min="14598" max="14599" width="10.375" style="1838" bestFit="1" customWidth="1"/>
    <col min="14600" max="14600" width="13.625" style="1838" bestFit="1" customWidth="1"/>
    <col min="14601" max="14601" width="54" style="1838" customWidth="1"/>
    <col min="14602" max="14602" width="42.125" style="1838" customWidth="1"/>
    <col min="14603" max="14603" width="13.5" style="1838" bestFit="1" customWidth="1"/>
    <col min="14604" max="14604" width="13.75" style="1838" customWidth="1"/>
    <col min="14605" max="14605" width="10" style="1838" bestFit="1" customWidth="1"/>
    <col min="14606" max="14606" width="13.25" style="1838" customWidth="1"/>
    <col min="14607" max="14607" width="19.5" style="1838" customWidth="1"/>
    <col min="14608" max="14608" width="17.375" style="1838" customWidth="1"/>
    <col min="14609" max="14609" width="16.625" style="1838" customWidth="1"/>
    <col min="14610" max="14847" width="9" style="1838"/>
    <col min="14848" max="14848" width="2.625" style="1838" customWidth="1"/>
    <col min="14849" max="14849" width="7.375" style="1838" customWidth="1"/>
    <col min="14850" max="14850" width="18.875" style="1838" bestFit="1" customWidth="1"/>
    <col min="14851" max="14851" width="14.625" style="1838" bestFit="1" customWidth="1"/>
    <col min="14852" max="14852" width="66" style="1838" customWidth="1"/>
    <col min="14853" max="14853" width="7.125" style="1838" customWidth="1"/>
    <col min="14854" max="14855" width="10.375" style="1838" bestFit="1" customWidth="1"/>
    <col min="14856" max="14856" width="13.625" style="1838" bestFit="1" customWidth="1"/>
    <col min="14857" max="14857" width="54" style="1838" customWidth="1"/>
    <col min="14858" max="14858" width="42.125" style="1838" customWidth="1"/>
    <col min="14859" max="14859" width="13.5" style="1838" bestFit="1" customWidth="1"/>
    <col min="14860" max="14860" width="13.75" style="1838" customWidth="1"/>
    <col min="14861" max="14861" width="10" style="1838" bestFit="1" customWidth="1"/>
    <col min="14862" max="14862" width="13.25" style="1838" customWidth="1"/>
    <col min="14863" max="14863" width="19.5" style="1838" customWidth="1"/>
    <col min="14864" max="14864" width="17.375" style="1838" customWidth="1"/>
    <col min="14865" max="14865" width="16.625" style="1838" customWidth="1"/>
    <col min="14866" max="15103" width="9" style="1838"/>
    <col min="15104" max="15104" width="2.625" style="1838" customWidth="1"/>
    <col min="15105" max="15105" width="7.375" style="1838" customWidth="1"/>
    <col min="15106" max="15106" width="18.875" style="1838" bestFit="1" customWidth="1"/>
    <col min="15107" max="15107" width="14.625" style="1838" bestFit="1" customWidth="1"/>
    <col min="15108" max="15108" width="66" style="1838" customWidth="1"/>
    <col min="15109" max="15109" width="7.125" style="1838" customWidth="1"/>
    <col min="15110" max="15111" width="10.375" style="1838" bestFit="1" customWidth="1"/>
    <col min="15112" max="15112" width="13.625" style="1838" bestFit="1" customWidth="1"/>
    <col min="15113" max="15113" width="54" style="1838" customWidth="1"/>
    <col min="15114" max="15114" width="42.125" style="1838" customWidth="1"/>
    <col min="15115" max="15115" width="13.5" style="1838" bestFit="1" customWidth="1"/>
    <col min="15116" max="15116" width="13.75" style="1838" customWidth="1"/>
    <col min="15117" max="15117" width="10" style="1838" bestFit="1" customWidth="1"/>
    <col min="15118" max="15118" width="13.25" style="1838" customWidth="1"/>
    <col min="15119" max="15119" width="19.5" style="1838" customWidth="1"/>
    <col min="15120" max="15120" width="17.375" style="1838" customWidth="1"/>
    <col min="15121" max="15121" width="16.625" style="1838" customWidth="1"/>
    <col min="15122" max="15359" width="9" style="1838"/>
    <col min="15360" max="15360" width="2.625" style="1838" customWidth="1"/>
    <col min="15361" max="15361" width="7.375" style="1838" customWidth="1"/>
    <col min="15362" max="15362" width="18.875" style="1838" bestFit="1" customWidth="1"/>
    <col min="15363" max="15363" width="14.625" style="1838" bestFit="1" customWidth="1"/>
    <col min="15364" max="15364" width="66" style="1838" customWidth="1"/>
    <col min="15365" max="15365" width="7.125" style="1838" customWidth="1"/>
    <col min="15366" max="15367" width="10.375" style="1838" bestFit="1" customWidth="1"/>
    <col min="15368" max="15368" width="13.625" style="1838" bestFit="1" customWidth="1"/>
    <col min="15369" max="15369" width="54" style="1838" customWidth="1"/>
    <col min="15370" max="15370" width="42.125" style="1838" customWidth="1"/>
    <col min="15371" max="15371" width="13.5" style="1838" bestFit="1" customWidth="1"/>
    <col min="15372" max="15372" width="13.75" style="1838" customWidth="1"/>
    <col min="15373" max="15373" width="10" style="1838" bestFit="1" customWidth="1"/>
    <col min="15374" max="15374" width="13.25" style="1838" customWidth="1"/>
    <col min="15375" max="15375" width="19.5" style="1838" customWidth="1"/>
    <col min="15376" max="15376" width="17.375" style="1838" customWidth="1"/>
    <col min="15377" max="15377" width="16.625" style="1838" customWidth="1"/>
    <col min="15378" max="15615" width="9" style="1838"/>
    <col min="15616" max="15616" width="2.625" style="1838" customWidth="1"/>
    <col min="15617" max="15617" width="7.375" style="1838" customWidth="1"/>
    <col min="15618" max="15618" width="18.875" style="1838" bestFit="1" customWidth="1"/>
    <col min="15619" max="15619" width="14.625" style="1838" bestFit="1" customWidth="1"/>
    <col min="15620" max="15620" width="66" style="1838" customWidth="1"/>
    <col min="15621" max="15621" width="7.125" style="1838" customWidth="1"/>
    <col min="15622" max="15623" width="10.375" style="1838" bestFit="1" customWidth="1"/>
    <col min="15624" max="15624" width="13.625" style="1838" bestFit="1" customWidth="1"/>
    <col min="15625" max="15625" width="54" style="1838" customWidth="1"/>
    <col min="15626" max="15626" width="42.125" style="1838" customWidth="1"/>
    <col min="15627" max="15627" width="13.5" style="1838" bestFit="1" customWidth="1"/>
    <col min="15628" max="15628" width="13.75" style="1838" customWidth="1"/>
    <col min="15629" max="15629" width="10" style="1838" bestFit="1" customWidth="1"/>
    <col min="15630" max="15630" width="13.25" style="1838" customWidth="1"/>
    <col min="15631" max="15631" width="19.5" style="1838" customWidth="1"/>
    <col min="15632" max="15632" width="17.375" style="1838" customWidth="1"/>
    <col min="15633" max="15633" width="16.625" style="1838" customWidth="1"/>
    <col min="15634" max="15871" width="9" style="1838"/>
    <col min="15872" max="15872" width="2.625" style="1838" customWidth="1"/>
    <col min="15873" max="15873" width="7.375" style="1838" customWidth="1"/>
    <col min="15874" max="15874" width="18.875" style="1838" bestFit="1" customWidth="1"/>
    <col min="15875" max="15875" width="14.625" style="1838" bestFit="1" customWidth="1"/>
    <col min="15876" max="15876" width="66" style="1838" customWidth="1"/>
    <col min="15877" max="15877" width="7.125" style="1838" customWidth="1"/>
    <col min="15878" max="15879" width="10.375" style="1838" bestFit="1" customWidth="1"/>
    <col min="15880" max="15880" width="13.625" style="1838" bestFit="1" customWidth="1"/>
    <col min="15881" max="15881" width="54" style="1838" customWidth="1"/>
    <col min="15882" max="15882" width="42.125" style="1838" customWidth="1"/>
    <col min="15883" max="15883" width="13.5" style="1838" bestFit="1" customWidth="1"/>
    <col min="15884" max="15884" width="13.75" style="1838" customWidth="1"/>
    <col min="15885" max="15885" width="10" style="1838" bestFit="1" customWidth="1"/>
    <col min="15886" max="15886" width="13.25" style="1838" customWidth="1"/>
    <col min="15887" max="15887" width="19.5" style="1838" customWidth="1"/>
    <col min="15888" max="15888" width="17.375" style="1838" customWidth="1"/>
    <col min="15889" max="15889" width="16.625" style="1838" customWidth="1"/>
    <col min="15890" max="16127" width="9" style="1838"/>
    <col min="16128" max="16128" width="2.625" style="1838" customWidth="1"/>
    <col min="16129" max="16129" width="7.375" style="1838" customWidth="1"/>
    <col min="16130" max="16130" width="18.875" style="1838" bestFit="1" customWidth="1"/>
    <col min="16131" max="16131" width="14.625" style="1838" bestFit="1" customWidth="1"/>
    <col min="16132" max="16132" width="66" style="1838" customWidth="1"/>
    <col min="16133" max="16133" width="7.125" style="1838" customWidth="1"/>
    <col min="16134" max="16135" width="10.375" style="1838" bestFit="1" customWidth="1"/>
    <col min="16136" max="16136" width="13.625" style="1838" bestFit="1" customWidth="1"/>
    <col min="16137" max="16137" width="54" style="1838" customWidth="1"/>
    <col min="16138" max="16138" width="42.125" style="1838" customWidth="1"/>
    <col min="16139" max="16139" width="13.5" style="1838" bestFit="1" customWidth="1"/>
    <col min="16140" max="16140" width="13.75" style="1838" customWidth="1"/>
    <col min="16141" max="16141" width="10" style="1838" bestFit="1" customWidth="1"/>
    <col min="16142" max="16142" width="13.25" style="1838" customWidth="1"/>
    <col min="16143" max="16143" width="19.5" style="1838" customWidth="1"/>
    <col min="16144" max="16144" width="17.375" style="1838" customWidth="1"/>
    <col min="16145" max="16145" width="16.625" style="1838" customWidth="1"/>
    <col min="16146" max="16384" width="9" style="1838"/>
  </cols>
  <sheetData>
    <row r="2" spans="2:18" ht="20.100000000000001" customHeight="1">
      <c r="B2" s="1829" t="s">
        <v>0</v>
      </c>
      <c r="C2" s="1829"/>
      <c r="D2" s="1829"/>
      <c r="E2" s="1830" t="s">
        <v>5330</v>
      </c>
      <c r="G2" s="1832" t="s">
        <v>2</v>
      </c>
      <c r="H2" s="1833"/>
      <c r="I2" s="1834"/>
      <c r="J2" s="1835">
        <f>SUM(H:H)</f>
        <v>79600</v>
      </c>
    </row>
    <row r="3" spans="2:18" ht="20.100000000000001" customHeight="1">
      <c r="B3" s="1829" t="s">
        <v>3</v>
      </c>
      <c r="C3" s="1829"/>
      <c r="D3" s="1829"/>
      <c r="E3" s="1830" t="s">
        <v>5331</v>
      </c>
    </row>
    <row r="4" spans="2:18" ht="20.100000000000001" customHeight="1">
      <c r="B4" s="1829" t="s">
        <v>996</v>
      </c>
      <c r="C4" s="1829"/>
      <c r="D4" s="1829"/>
      <c r="E4" s="1830">
        <v>231472</v>
      </c>
      <c r="G4" s="1842"/>
      <c r="H4" s="1842"/>
      <c r="I4" s="1836"/>
      <c r="J4" s="1838"/>
      <c r="L4" s="1843"/>
      <c r="M4" s="1839"/>
      <c r="O4" s="1838"/>
      <c r="P4" s="1837"/>
    </row>
    <row r="5" spans="2:18" ht="20.100000000000001" customHeight="1">
      <c r="B5" s="1829" t="s">
        <v>9</v>
      </c>
      <c r="C5" s="1829"/>
      <c r="D5" s="1829"/>
      <c r="E5" s="1844">
        <v>46118</v>
      </c>
      <c r="G5" s="1842"/>
      <c r="H5" s="1842"/>
      <c r="I5" s="1836"/>
      <c r="J5" s="1838"/>
      <c r="L5" s="1843"/>
      <c r="M5" s="1839"/>
      <c r="O5" s="1838"/>
      <c r="P5" s="1837"/>
    </row>
    <row r="6" spans="2:18" ht="20.100000000000001" customHeight="1">
      <c r="B6" s="1829" t="s">
        <v>10</v>
      </c>
      <c r="C6" s="1829"/>
      <c r="D6" s="1829"/>
      <c r="E6" s="1844">
        <v>46120</v>
      </c>
    </row>
    <row r="8" spans="2:18" s="1836" customFormat="1" ht="19.5" customHeight="1">
      <c r="B8" s="1845" t="s">
        <v>32</v>
      </c>
      <c r="C8" s="1846" t="s">
        <v>33</v>
      </c>
      <c r="D8" s="1846" t="s">
        <v>34</v>
      </c>
      <c r="E8" s="1847" t="s">
        <v>35</v>
      </c>
      <c r="F8" s="1848" t="s">
        <v>36</v>
      </c>
      <c r="G8" s="1849" t="s">
        <v>37</v>
      </c>
      <c r="H8" s="1850" t="s">
        <v>38</v>
      </c>
      <c r="I8" s="1851" t="s">
        <v>39</v>
      </c>
      <c r="J8" s="1852" t="s">
        <v>40</v>
      </c>
      <c r="K8" s="1852" t="s">
        <v>41</v>
      </c>
      <c r="L8" s="1852" t="s">
        <v>42</v>
      </c>
      <c r="M8" s="1845" t="s">
        <v>43</v>
      </c>
      <c r="N8" s="1845" t="s">
        <v>44</v>
      </c>
      <c r="O8" s="1852" t="s">
        <v>45</v>
      </c>
      <c r="P8" s="1853" t="s">
        <v>46</v>
      </c>
      <c r="Q8" s="1854" t="s">
        <v>47</v>
      </c>
    </row>
    <row r="9" spans="2:18" s="1836" customFormat="1" ht="18" customHeight="1">
      <c r="B9" s="1855">
        <v>10</v>
      </c>
      <c r="C9" s="1856" t="s">
        <v>5332</v>
      </c>
      <c r="D9" s="1856" t="s">
        <v>5332</v>
      </c>
      <c r="E9" s="1857" t="s">
        <v>5333</v>
      </c>
      <c r="F9" s="1858">
        <v>1</v>
      </c>
      <c r="G9" s="1857">
        <v>8800</v>
      </c>
      <c r="H9" s="1857">
        <f>F9*G9</f>
        <v>8800</v>
      </c>
      <c r="I9" s="1857"/>
      <c r="J9" s="1857" t="s">
        <v>5334</v>
      </c>
      <c r="K9" s="1858"/>
      <c r="L9" s="1859"/>
      <c r="M9" s="1860">
        <v>46118</v>
      </c>
      <c r="N9" s="1859"/>
      <c r="O9" s="1861"/>
      <c r="P9" s="1862"/>
      <c r="Q9" s="1863">
        <v>46128</v>
      </c>
      <c r="R9" s="1863"/>
    </row>
    <row r="10" spans="2:18" s="1836" customFormat="1" ht="18" customHeight="1">
      <c r="B10" s="1855">
        <v>11</v>
      </c>
      <c r="C10" s="1856" t="s">
        <v>5332</v>
      </c>
      <c r="D10" s="1856" t="s">
        <v>5332</v>
      </c>
      <c r="E10" s="1857" t="s">
        <v>5335</v>
      </c>
      <c r="F10" s="1858">
        <v>1</v>
      </c>
      <c r="G10" s="1857">
        <v>20500</v>
      </c>
      <c r="H10" s="1857">
        <f t="shared" ref="H10:H14" si="0">F10*G10</f>
        <v>20500</v>
      </c>
      <c r="I10" s="1857"/>
      <c r="J10" s="1857" t="s">
        <v>5334</v>
      </c>
      <c r="K10" s="1858"/>
      <c r="L10" s="1859"/>
      <c r="M10" s="1860">
        <v>46118</v>
      </c>
      <c r="N10" s="1859"/>
      <c r="O10" s="1861"/>
      <c r="P10" s="1862"/>
      <c r="Q10" s="1863">
        <v>46128</v>
      </c>
    </row>
    <row r="11" spans="2:18" s="1836" customFormat="1" ht="18" customHeight="1">
      <c r="B11" s="1864">
        <v>11</v>
      </c>
      <c r="C11" s="1856" t="s">
        <v>5332</v>
      </c>
      <c r="D11" s="1856" t="s">
        <v>5332</v>
      </c>
      <c r="E11" s="1857" t="s">
        <v>5336</v>
      </c>
      <c r="F11" s="1858">
        <v>1</v>
      </c>
      <c r="G11" s="1857">
        <v>6800</v>
      </c>
      <c r="H11" s="1857">
        <f t="shared" si="0"/>
        <v>6800</v>
      </c>
      <c r="I11" s="1857"/>
      <c r="J11" s="1857" t="s">
        <v>5334</v>
      </c>
      <c r="K11" s="1858"/>
      <c r="L11" s="1859"/>
      <c r="M11" s="1860">
        <v>46118</v>
      </c>
      <c r="N11" s="1859"/>
      <c r="O11" s="1861"/>
      <c r="P11" s="1862"/>
      <c r="Q11" s="1863">
        <v>46128</v>
      </c>
    </row>
    <row r="12" spans="2:18" s="1836" customFormat="1" ht="18" customHeight="1">
      <c r="B12" s="1855">
        <v>12</v>
      </c>
      <c r="C12" s="1856" t="s">
        <v>5332</v>
      </c>
      <c r="D12" s="1856" t="s">
        <v>5332</v>
      </c>
      <c r="E12" s="1857" t="s">
        <v>5337</v>
      </c>
      <c r="F12" s="1858">
        <v>1</v>
      </c>
      <c r="G12" s="1857">
        <v>8500</v>
      </c>
      <c r="H12" s="1857">
        <f t="shared" si="0"/>
        <v>8500</v>
      </c>
      <c r="I12" s="1857"/>
      <c r="J12" s="1857" t="s">
        <v>5334</v>
      </c>
      <c r="K12" s="1858"/>
      <c r="L12" s="1859"/>
      <c r="M12" s="1860">
        <v>46118</v>
      </c>
      <c r="N12" s="1859"/>
      <c r="O12" s="1861"/>
      <c r="P12" s="1862"/>
      <c r="Q12" s="1863">
        <v>46128</v>
      </c>
    </row>
    <row r="13" spans="2:18" s="1836" customFormat="1" ht="18" customHeight="1">
      <c r="B13" s="1865" t="s">
        <v>5338</v>
      </c>
      <c r="C13" s="1856" t="s">
        <v>5339</v>
      </c>
      <c r="D13" s="1856" t="s">
        <v>5339</v>
      </c>
      <c r="E13" s="1857" t="s">
        <v>5340</v>
      </c>
      <c r="F13" s="1856">
        <v>5</v>
      </c>
      <c r="G13" s="1857">
        <v>5000</v>
      </c>
      <c r="H13" s="1857">
        <f t="shared" si="0"/>
        <v>25000</v>
      </c>
      <c r="I13" s="1857"/>
      <c r="J13" s="1857"/>
      <c r="K13" s="1858"/>
      <c r="L13" s="1859"/>
      <c r="M13" s="1860"/>
      <c r="N13" s="1859"/>
      <c r="O13" s="1861"/>
      <c r="P13" s="1862"/>
      <c r="Q13" s="1863"/>
    </row>
    <row r="14" spans="2:18" s="1836" customFormat="1" ht="18" customHeight="1">
      <c r="B14" s="1866"/>
      <c r="C14" s="1856" t="s">
        <v>5339</v>
      </c>
      <c r="D14" s="1856" t="s">
        <v>5339</v>
      </c>
      <c r="E14" s="1857" t="s">
        <v>5341</v>
      </c>
      <c r="F14" s="1858">
        <v>2</v>
      </c>
      <c r="G14" s="1857">
        <v>5000</v>
      </c>
      <c r="H14" s="1857">
        <f t="shared" si="0"/>
        <v>10000</v>
      </c>
      <c r="I14" s="1857"/>
      <c r="J14" s="1857"/>
      <c r="K14" s="1858"/>
      <c r="L14" s="1859"/>
      <c r="M14" s="1860"/>
      <c r="N14" s="1859"/>
      <c r="O14" s="1861"/>
      <c r="P14" s="1862"/>
      <c r="Q14" s="1863"/>
    </row>
    <row r="15" spans="2:18" s="1836" customFormat="1" ht="18" customHeight="1">
      <c r="B15" s="1855"/>
      <c r="C15" s="1856"/>
      <c r="D15" s="1856"/>
      <c r="E15" s="1857"/>
      <c r="F15" s="1858"/>
      <c r="G15" s="1857"/>
      <c r="H15" s="1857"/>
      <c r="I15" s="1857"/>
      <c r="J15" s="1857"/>
      <c r="K15" s="1858"/>
      <c r="L15" s="1859"/>
      <c r="M15" s="1860"/>
      <c r="N15" s="1859"/>
      <c r="O15" s="1861"/>
      <c r="P15" s="1862"/>
      <c r="Q15" s="1863"/>
    </row>
  </sheetData>
  <mergeCells count="7">
    <mergeCell ref="B13:B14"/>
    <mergeCell ref="B2:D2"/>
    <mergeCell ref="G2:I2"/>
    <mergeCell ref="B3:D3"/>
    <mergeCell ref="B4:D4"/>
    <mergeCell ref="B5:D5"/>
    <mergeCell ref="B6:D6"/>
  </mergeCells>
  <phoneticPr fontId="2"/>
  <dataValidations count="1">
    <dataValidation imeMode="hiragana" allowBlank="1" showInputMessage="1" showErrorMessage="1" sqref="J65531:J65532 JE65531:JE65532 TA65531:TA65532 ACW65531:ACW65532 AMS65531:AMS65532 AWO65531:AWO65532 BGK65531:BGK65532 BQG65531:BQG65532 CAC65531:CAC65532 CJY65531:CJY65532 CTU65531:CTU65532 DDQ65531:DDQ65532 DNM65531:DNM65532 DXI65531:DXI65532 EHE65531:EHE65532 ERA65531:ERA65532 FAW65531:FAW65532 FKS65531:FKS65532 FUO65531:FUO65532 GEK65531:GEK65532 GOG65531:GOG65532 GYC65531:GYC65532 HHY65531:HHY65532 HRU65531:HRU65532 IBQ65531:IBQ65532 ILM65531:ILM65532 IVI65531:IVI65532 JFE65531:JFE65532 JPA65531:JPA65532 JYW65531:JYW65532 KIS65531:KIS65532 KSO65531:KSO65532 LCK65531:LCK65532 LMG65531:LMG65532 LWC65531:LWC65532 MFY65531:MFY65532 MPU65531:MPU65532 MZQ65531:MZQ65532 NJM65531:NJM65532 NTI65531:NTI65532 ODE65531:ODE65532 ONA65531:ONA65532 OWW65531:OWW65532 PGS65531:PGS65532 PQO65531:PQO65532 QAK65531:QAK65532 QKG65531:QKG65532 QUC65531:QUC65532 RDY65531:RDY65532 RNU65531:RNU65532 RXQ65531:RXQ65532 SHM65531:SHM65532 SRI65531:SRI65532 TBE65531:TBE65532 TLA65531:TLA65532 TUW65531:TUW65532 UES65531:UES65532 UOO65531:UOO65532 UYK65531:UYK65532 VIG65531:VIG65532 VSC65531:VSC65532 WBY65531:WBY65532 WLU65531:WLU65532 WVQ65531:WVQ65532 J131067:J131068 JE131067:JE131068 TA131067:TA131068 ACW131067:ACW131068 AMS131067:AMS131068 AWO131067:AWO131068 BGK131067:BGK131068 BQG131067:BQG131068 CAC131067:CAC131068 CJY131067:CJY131068 CTU131067:CTU131068 DDQ131067:DDQ131068 DNM131067:DNM131068 DXI131067:DXI131068 EHE131067:EHE131068 ERA131067:ERA131068 FAW131067:FAW131068 FKS131067:FKS131068 FUO131067:FUO131068 GEK131067:GEK131068 GOG131067:GOG131068 GYC131067:GYC131068 HHY131067:HHY131068 HRU131067:HRU131068 IBQ131067:IBQ131068 ILM131067:ILM131068 IVI131067:IVI131068 JFE131067:JFE131068 JPA131067:JPA131068 JYW131067:JYW131068 KIS131067:KIS131068 KSO131067:KSO131068 LCK131067:LCK131068 LMG131067:LMG131068 LWC131067:LWC131068 MFY131067:MFY131068 MPU131067:MPU131068 MZQ131067:MZQ131068 NJM131067:NJM131068 NTI131067:NTI131068 ODE131067:ODE131068 ONA131067:ONA131068 OWW131067:OWW131068 PGS131067:PGS131068 PQO131067:PQO131068 QAK131067:QAK131068 QKG131067:QKG131068 QUC131067:QUC131068 RDY131067:RDY131068 RNU131067:RNU131068 RXQ131067:RXQ131068 SHM131067:SHM131068 SRI131067:SRI131068 TBE131067:TBE131068 TLA131067:TLA131068 TUW131067:TUW131068 UES131067:UES131068 UOO131067:UOO131068 UYK131067:UYK131068 VIG131067:VIG131068 VSC131067:VSC131068 WBY131067:WBY131068 WLU131067:WLU131068 WVQ131067:WVQ131068 J196603:J196604 JE196603:JE196604 TA196603:TA196604 ACW196603:ACW196604 AMS196603:AMS196604 AWO196603:AWO196604 BGK196603:BGK196604 BQG196603:BQG196604 CAC196603:CAC196604 CJY196603:CJY196604 CTU196603:CTU196604 DDQ196603:DDQ196604 DNM196603:DNM196604 DXI196603:DXI196604 EHE196603:EHE196604 ERA196603:ERA196604 FAW196603:FAW196604 FKS196603:FKS196604 FUO196603:FUO196604 GEK196603:GEK196604 GOG196603:GOG196604 GYC196603:GYC196604 HHY196603:HHY196604 HRU196603:HRU196604 IBQ196603:IBQ196604 ILM196603:ILM196604 IVI196603:IVI196604 JFE196603:JFE196604 JPA196603:JPA196604 JYW196603:JYW196604 KIS196603:KIS196604 KSO196603:KSO196604 LCK196603:LCK196604 LMG196603:LMG196604 LWC196603:LWC196604 MFY196603:MFY196604 MPU196603:MPU196604 MZQ196603:MZQ196604 NJM196603:NJM196604 NTI196603:NTI196604 ODE196603:ODE196604 ONA196603:ONA196604 OWW196603:OWW196604 PGS196603:PGS196604 PQO196603:PQO196604 QAK196603:QAK196604 QKG196603:QKG196604 QUC196603:QUC196604 RDY196603:RDY196604 RNU196603:RNU196604 RXQ196603:RXQ196604 SHM196603:SHM196604 SRI196603:SRI196604 TBE196603:TBE196604 TLA196603:TLA196604 TUW196603:TUW196604 UES196603:UES196604 UOO196603:UOO196604 UYK196603:UYK196604 VIG196603:VIG196604 VSC196603:VSC196604 WBY196603:WBY196604 WLU196603:WLU196604 WVQ196603:WVQ196604 J262139:J262140 JE262139:JE262140 TA262139:TA262140 ACW262139:ACW262140 AMS262139:AMS262140 AWO262139:AWO262140 BGK262139:BGK262140 BQG262139:BQG262140 CAC262139:CAC262140 CJY262139:CJY262140 CTU262139:CTU262140 DDQ262139:DDQ262140 DNM262139:DNM262140 DXI262139:DXI262140 EHE262139:EHE262140 ERA262139:ERA262140 FAW262139:FAW262140 FKS262139:FKS262140 FUO262139:FUO262140 GEK262139:GEK262140 GOG262139:GOG262140 GYC262139:GYC262140 HHY262139:HHY262140 HRU262139:HRU262140 IBQ262139:IBQ262140 ILM262139:ILM262140 IVI262139:IVI262140 JFE262139:JFE262140 JPA262139:JPA262140 JYW262139:JYW262140 KIS262139:KIS262140 KSO262139:KSO262140 LCK262139:LCK262140 LMG262139:LMG262140 LWC262139:LWC262140 MFY262139:MFY262140 MPU262139:MPU262140 MZQ262139:MZQ262140 NJM262139:NJM262140 NTI262139:NTI262140 ODE262139:ODE262140 ONA262139:ONA262140 OWW262139:OWW262140 PGS262139:PGS262140 PQO262139:PQO262140 QAK262139:QAK262140 QKG262139:QKG262140 QUC262139:QUC262140 RDY262139:RDY262140 RNU262139:RNU262140 RXQ262139:RXQ262140 SHM262139:SHM262140 SRI262139:SRI262140 TBE262139:TBE262140 TLA262139:TLA262140 TUW262139:TUW262140 UES262139:UES262140 UOO262139:UOO262140 UYK262139:UYK262140 VIG262139:VIG262140 VSC262139:VSC262140 WBY262139:WBY262140 WLU262139:WLU262140 WVQ262139:WVQ262140 J327675:J327676 JE327675:JE327676 TA327675:TA327676 ACW327675:ACW327676 AMS327675:AMS327676 AWO327675:AWO327676 BGK327675:BGK327676 BQG327675:BQG327676 CAC327675:CAC327676 CJY327675:CJY327676 CTU327675:CTU327676 DDQ327675:DDQ327676 DNM327675:DNM327676 DXI327675:DXI327676 EHE327675:EHE327676 ERA327675:ERA327676 FAW327675:FAW327676 FKS327675:FKS327676 FUO327675:FUO327676 GEK327675:GEK327676 GOG327675:GOG327676 GYC327675:GYC327676 HHY327675:HHY327676 HRU327675:HRU327676 IBQ327675:IBQ327676 ILM327675:ILM327676 IVI327675:IVI327676 JFE327675:JFE327676 JPA327675:JPA327676 JYW327675:JYW327676 KIS327675:KIS327676 KSO327675:KSO327676 LCK327675:LCK327676 LMG327675:LMG327676 LWC327675:LWC327676 MFY327675:MFY327676 MPU327675:MPU327676 MZQ327675:MZQ327676 NJM327675:NJM327676 NTI327675:NTI327676 ODE327675:ODE327676 ONA327675:ONA327676 OWW327675:OWW327676 PGS327675:PGS327676 PQO327675:PQO327676 QAK327675:QAK327676 QKG327675:QKG327676 QUC327675:QUC327676 RDY327675:RDY327676 RNU327675:RNU327676 RXQ327675:RXQ327676 SHM327675:SHM327676 SRI327675:SRI327676 TBE327675:TBE327676 TLA327675:TLA327676 TUW327675:TUW327676 UES327675:UES327676 UOO327675:UOO327676 UYK327675:UYK327676 VIG327675:VIG327676 VSC327675:VSC327676 WBY327675:WBY327676 WLU327675:WLU327676 WVQ327675:WVQ327676 J393211:J393212 JE393211:JE393212 TA393211:TA393212 ACW393211:ACW393212 AMS393211:AMS393212 AWO393211:AWO393212 BGK393211:BGK393212 BQG393211:BQG393212 CAC393211:CAC393212 CJY393211:CJY393212 CTU393211:CTU393212 DDQ393211:DDQ393212 DNM393211:DNM393212 DXI393211:DXI393212 EHE393211:EHE393212 ERA393211:ERA393212 FAW393211:FAW393212 FKS393211:FKS393212 FUO393211:FUO393212 GEK393211:GEK393212 GOG393211:GOG393212 GYC393211:GYC393212 HHY393211:HHY393212 HRU393211:HRU393212 IBQ393211:IBQ393212 ILM393211:ILM393212 IVI393211:IVI393212 JFE393211:JFE393212 JPA393211:JPA393212 JYW393211:JYW393212 KIS393211:KIS393212 KSO393211:KSO393212 LCK393211:LCK393212 LMG393211:LMG393212 LWC393211:LWC393212 MFY393211:MFY393212 MPU393211:MPU393212 MZQ393211:MZQ393212 NJM393211:NJM393212 NTI393211:NTI393212 ODE393211:ODE393212 ONA393211:ONA393212 OWW393211:OWW393212 PGS393211:PGS393212 PQO393211:PQO393212 QAK393211:QAK393212 QKG393211:QKG393212 QUC393211:QUC393212 RDY393211:RDY393212 RNU393211:RNU393212 RXQ393211:RXQ393212 SHM393211:SHM393212 SRI393211:SRI393212 TBE393211:TBE393212 TLA393211:TLA393212 TUW393211:TUW393212 UES393211:UES393212 UOO393211:UOO393212 UYK393211:UYK393212 VIG393211:VIG393212 VSC393211:VSC393212 WBY393211:WBY393212 WLU393211:WLU393212 WVQ393211:WVQ393212 J458747:J458748 JE458747:JE458748 TA458747:TA458748 ACW458747:ACW458748 AMS458747:AMS458748 AWO458747:AWO458748 BGK458747:BGK458748 BQG458747:BQG458748 CAC458747:CAC458748 CJY458747:CJY458748 CTU458747:CTU458748 DDQ458747:DDQ458748 DNM458747:DNM458748 DXI458747:DXI458748 EHE458747:EHE458748 ERA458747:ERA458748 FAW458747:FAW458748 FKS458747:FKS458748 FUO458747:FUO458748 GEK458747:GEK458748 GOG458747:GOG458748 GYC458747:GYC458748 HHY458747:HHY458748 HRU458747:HRU458748 IBQ458747:IBQ458748 ILM458747:ILM458748 IVI458747:IVI458748 JFE458747:JFE458748 JPA458747:JPA458748 JYW458747:JYW458748 KIS458747:KIS458748 KSO458747:KSO458748 LCK458747:LCK458748 LMG458747:LMG458748 LWC458747:LWC458748 MFY458747:MFY458748 MPU458747:MPU458748 MZQ458747:MZQ458748 NJM458747:NJM458748 NTI458747:NTI458748 ODE458747:ODE458748 ONA458747:ONA458748 OWW458747:OWW458748 PGS458747:PGS458748 PQO458747:PQO458748 QAK458747:QAK458748 QKG458747:QKG458748 QUC458747:QUC458748 RDY458747:RDY458748 RNU458747:RNU458748 RXQ458747:RXQ458748 SHM458747:SHM458748 SRI458747:SRI458748 TBE458747:TBE458748 TLA458747:TLA458748 TUW458747:TUW458748 UES458747:UES458748 UOO458747:UOO458748 UYK458747:UYK458748 VIG458747:VIG458748 VSC458747:VSC458748 WBY458747:WBY458748 WLU458747:WLU458748 WVQ458747:WVQ458748 J524283:J524284 JE524283:JE524284 TA524283:TA524284 ACW524283:ACW524284 AMS524283:AMS524284 AWO524283:AWO524284 BGK524283:BGK524284 BQG524283:BQG524284 CAC524283:CAC524284 CJY524283:CJY524284 CTU524283:CTU524284 DDQ524283:DDQ524284 DNM524283:DNM524284 DXI524283:DXI524284 EHE524283:EHE524284 ERA524283:ERA524284 FAW524283:FAW524284 FKS524283:FKS524284 FUO524283:FUO524284 GEK524283:GEK524284 GOG524283:GOG524284 GYC524283:GYC524284 HHY524283:HHY524284 HRU524283:HRU524284 IBQ524283:IBQ524284 ILM524283:ILM524284 IVI524283:IVI524284 JFE524283:JFE524284 JPA524283:JPA524284 JYW524283:JYW524284 KIS524283:KIS524284 KSO524283:KSO524284 LCK524283:LCK524284 LMG524283:LMG524284 LWC524283:LWC524284 MFY524283:MFY524284 MPU524283:MPU524284 MZQ524283:MZQ524284 NJM524283:NJM524284 NTI524283:NTI524284 ODE524283:ODE524284 ONA524283:ONA524284 OWW524283:OWW524284 PGS524283:PGS524284 PQO524283:PQO524284 QAK524283:QAK524284 QKG524283:QKG524284 QUC524283:QUC524284 RDY524283:RDY524284 RNU524283:RNU524284 RXQ524283:RXQ524284 SHM524283:SHM524284 SRI524283:SRI524284 TBE524283:TBE524284 TLA524283:TLA524284 TUW524283:TUW524284 UES524283:UES524284 UOO524283:UOO524284 UYK524283:UYK524284 VIG524283:VIG524284 VSC524283:VSC524284 WBY524283:WBY524284 WLU524283:WLU524284 WVQ524283:WVQ524284 J589819:J589820 JE589819:JE589820 TA589819:TA589820 ACW589819:ACW589820 AMS589819:AMS589820 AWO589819:AWO589820 BGK589819:BGK589820 BQG589819:BQG589820 CAC589819:CAC589820 CJY589819:CJY589820 CTU589819:CTU589820 DDQ589819:DDQ589820 DNM589819:DNM589820 DXI589819:DXI589820 EHE589819:EHE589820 ERA589819:ERA589820 FAW589819:FAW589820 FKS589819:FKS589820 FUO589819:FUO589820 GEK589819:GEK589820 GOG589819:GOG589820 GYC589819:GYC589820 HHY589819:HHY589820 HRU589819:HRU589820 IBQ589819:IBQ589820 ILM589819:ILM589820 IVI589819:IVI589820 JFE589819:JFE589820 JPA589819:JPA589820 JYW589819:JYW589820 KIS589819:KIS589820 KSO589819:KSO589820 LCK589819:LCK589820 LMG589819:LMG589820 LWC589819:LWC589820 MFY589819:MFY589820 MPU589819:MPU589820 MZQ589819:MZQ589820 NJM589819:NJM589820 NTI589819:NTI589820 ODE589819:ODE589820 ONA589819:ONA589820 OWW589819:OWW589820 PGS589819:PGS589820 PQO589819:PQO589820 QAK589819:QAK589820 QKG589819:QKG589820 QUC589819:QUC589820 RDY589819:RDY589820 RNU589819:RNU589820 RXQ589819:RXQ589820 SHM589819:SHM589820 SRI589819:SRI589820 TBE589819:TBE589820 TLA589819:TLA589820 TUW589819:TUW589820 UES589819:UES589820 UOO589819:UOO589820 UYK589819:UYK589820 VIG589819:VIG589820 VSC589819:VSC589820 WBY589819:WBY589820 WLU589819:WLU589820 WVQ589819:WVQ589820 J655355:J655356 JE655355:JE655356 TA655355:TA655356 ACW655355:ACW655356 AMS655355:AMS655356 AWO655355:AWO655356 BGK655355:BGK655356 BQG655355:BQG655356 CAC655355:CAC655356 CJY655355:CJY655356 CTU655355:CTU655356 DDQ655355:DDQ655356 DNM655355:DNM655356 DXI655355:DXI655356 EHE655355:EHE655356 ERA655355:ERA655356 FAW655355:FAW655356 FKS655355:FKS655356 FUO655355:FUO655356 GEK655355:GEK655356 GOG655355:GOG655356 GYC655355:GYC655356 HHY655355:HHY655356 HRU655355:HRU655356 IBQ655355:IBQ655356 ILM655355:ILM655356 IVI655355:IVI655356 JFE655355:JFE655356 JPA655355:JPA655356 JYW655355:JYW655356 KIS655355:KIS655356 KSO655355:KSO655356 LCK655355:LCK655356 LMG655355:LMG655356 LWC655355:LWC655356 MFY655355:MFY655356 MPU655355:MPU655356 MZQ655355:MZQ655356 NJM655355:NJM655356 NTI655355:NTI655356 ODE655355:ODE655356 ONA655355:ONA655356 OWW655355:OWW655356 PGS655355:PGS655356 PQO655355:PQO655356 QAK655355:QAK655356 QKG655355:QKG655356 QUC655355:QUC655356 RDY655355:RDY655356 RNU655355:RNU655356 RXQ655355:RXQ655356 SHM655355:SHM655356 SRI655355:SRI655356 TBE655355:TBE655356 TLA655355:TLA655356 TUW655355:TUW655356 UES655355:UES655356 UOO655355:UOO655356 UYK655355:UYK655356 VIG655355:VIG655356 VSC655355:VSC655356 WBY655355:WBY655356 WLU655355:WLU655356 WVQ655355:WVQ655356 J720891:J720892 JE720891:JE720892 TA720891:TA720892 ACW720891:ACW720892 AMS720891:AMS720892 AWO720891:AWO720892 BGK720891:BGK720892 BQG720891:BQG720892 CAC720891:CAC720892 CJY720891:CJY720892 CTU720891:CTU720892 DDQ720891:DDQ720892 DNM720891:DNM720892 DXI720891:DXI720892 EHE720891:EHE720892 ERA720891:ERA720892 FAW720891:FAW720892 FKS720891:FKS720892 FUO720891:FUO720892 GEK720891:GEK720892 GOG720891:GOG720892 GYC720891:GYC720892 HHY720891:HHY720892 HRU720891:HRU720892 IBQ720891:IBQ720892 ILM720891:ILM720892 IVI720891:IVI720892 JFE720891:JFE720892 JPA720891:JPA720892 JYW720891:JYW720892 KIS720891:KIS720892 KSO720891:KSO720892 LCK720891:LCK720892 LMG720891:LMG720892 LWC720891:LWC720892 MFY720891:MFY720892 MPU720891:MPU720892 MZQ720891:MZQ720892 NJM720891:NJM720892 NTI720891:NTI720892 ODE720891:ODE720892 ONA720891:ONA720892 OWW720891:OWW720892 PGS720891:PGS720892 PQO720891:PQO720892 QAK720891:QAK720892 QKG720891:QKG720892 QUC720891:QUC720892 RDY720891:RDY720892 RNU720891:RNU720892 RXQ720891:RXQ720892 SHM720891:SHM720892 SRI720891:SRI720892 TBE720891:TBE720892 TLA720891:TLA720892 TUW720891:TUW720892 UES720891:UES720892 UOO720891:UOO720892 UYK720891:UYK720892 VIG720891:VIG720892 VSC720891:VSC720892 WBY720891:WBY720892 WLU720891:WLU720892 WVQ720891:WVQ720892 J786427:J786428 JE786427:JE786428 TA786427:TA786428 ACW786427:ACW786428 AMS786427:AMS786428 AWO786427:AWO786428 BGK786427:BGK786428 BQG786427:BQG786428 CAC786427:CAC786428 CJY786427:CJY786428 CTU786427:CTU786428 DDQ786427:DDQ786428 DNM786427:DNM786428 DXI786427:DXI786428 EHE786427:EHE786428 ERA786427:ERA786428 FAW786427:FAW786428 FKS786427:FKS786428 FUO786427:FUO786428 GEK786427:GEK786428 GOG786427:GOG786428 GYC786427:GYC786428 HHY786427:HHY786428 HRU786427:HRU786428 IBQ786427:IBQ786428 ILM786427:ILM786428 IVI786427:IVI786428 JFE786427:JFE786428 JPA786427:JPA786428 JYW786427:JYW786428 KIS786427:KIS786428 KSO786427:KSO786428 LCK786427:LCK786428 LMG786427:LMG786428 LWC786427:LWC786428 MFY786427:MFY786428 MPU786427:MPU786428 MZQ786427:MZQ786428 NJM786427:NJM786428 NTI786427:NTI786428 ODE786427:ODE786428 ONA786427:ONA786428 OWW786427:OWW786428 PGS786427:PGS786428 PQO786427:PQO786428 QAK786427:QAK786428 QKG786427:QKG786428 QUC786427:QUC786428 RDY786427:RDY786428 RNU786427:RNU786428 RXQ786427:RXQ786428 SHM786427:SHM786428 SRI786427:SRI786428 TBE786427:TBE786428 TLA786427:TLA786428 TUW786427:TUW786428 UES786427:UES786428 UOO786427:UOO786428 UYK786427:UYK786428 VIG786427:VIG786428 VSC786427:VSC786428 WBY786427:WBY786428 WLU786427:WLU786428 WVQ786427:WVQ786428 J851963:J851964 JE851963:JE851964 TA851963:TA851964 ACW851963:ACW851964 AMS851963:AMS851964 AWO851963:AWO851964 BGK851963:BGK851964 BQG851963:BQG851964 CAC851963:CAC851964 CJY851963:CJY851964 CTU851963:CTU851964 DDQ851963:DDQ851964 DNM851963:DNM851964 DXI851963:DXI851964 EHE851963:EHE851964 ERA851963:ERA851964 FAW851963:FAW851964 FKS851963:FKS851964 FUO851963:FUO851964 GEK851963:GEK851964 GOG851963:GOG851964 GYC851963:GYC851964 HHY851963:HHY851964 HRU851963:HRU851964 IBQ851963:IBQ851964 ILM851963:ILM851964 IVI851963:IVI851964 JFE851963:JFE851964 JPA851963:JPA851964 JYW851963:JYW851964 KIS851963:KIS851964 KSO851963:KSO851964 LCK851963:LCK851964 LMG851963:LMG851964 LWC851963:LWC851964 MFY851963:MFY851964 MPU851963:MPU851964 MZQ851963:MZQ851964 NJM851963:NJM851964 NTI851963:NTI851964 ODE851963:ODE851964 ONA851963:ONA851964 OWW851963:OWW851964 PGS851963:PGS851964 PQO851963:PQO851964 QAK851963:QAK851964 QKG851963:QKG851964 QUC851963:QUC851964 RDY851963:RDY851964 RNU851963:RNU851964 RXQ851963:RXQ851964 SHM851963:SHM851964 SRI851963:SRI851964 TBE851963:TBE851964 TLA851963:TLA851964 TUW851963:TUW851964 UES851963:UES851964 UOO851963:UOO851964 UYK851963:UYK851964 VIG851963:VIG851964 VSC851963:VSC851964 WBY851963:WBY851964 WLU851963:WLU851964 WVQ851963:WVQ851964 J917499:J917500 JE917499:JE917500 TA917499:TA917500 ACW917499:ACW917500 AMS917499:AMS917500 AWO917499:AWO917500 BGK917499:BGK917500 BQG917499:BQG917500 CAC917499:CAC917500 CJY917499:CJY917500 CTU917499:CTU917500 DDQ917499:DDQ917500 DNM917499:DNM917500 DXI917499:DXI917500 EHE917499:EHE917500 ERA917499:ERA917500 FAW917499:FAW917500 FKS917499:FKS917500 FUO917499:FUO917500 GEK917499:GEK917500 GOG917499:GOG917500 GYC917499:GYC917500 HHY917499:HHY917500 HRU917499:HRU917500 IBQ917499:IBQ917500 ILM917499:ILM917500 IVI917499:IVI917500 JFE917499:JFE917500 JPA917499:JPA917500 JYW917499:JYW917500 KIS917499:KIS917500 KSO917499:KSO917500 LCK917499:LCK917500 LMG917499:LMG917500 LWC917499:LWC917500 MFY917499:MFY917500 MPU917499:MPU917500 MZQ917499:MZQ917500 NJM917499:NJM917500 NTI917499:NTI917500 ODE917499:ODE917500 ONA917499:ONA917500 OWW917499:OWW917500 PGS917499:PGS917500 PQO917499:PQO917500 QAK917499:QAK917500 QKG917499:QKG917500 QUC917499:QUC917500 RDY917499:RDY917500 RNU917499:RNU917500 RXQ917499:RXQ917500 SHM917499:SHM917500 SRI917499:SRI917500 TBE917499:TBE917500 TLA917499:TLA917500 TUW917499:TUW917500 UES917499:UES917500 UOO917499:UOO917500 UYK917499:UYK917500 VIG917499:VIG917500 VSC917499:VSC917500 WBY917499:WBY917500 WLU917499:WLU917500 WVQ917499:WVQ917500 J983035:J983036 JE983035:JE983036 TA983035:TA983036 ACW983035:ACW983036 AMS983035:AMS983036 AWO983035:AWO983036 BGK983035:BGK983036 BQG983035:BQG983036 CAC983035:CAC983036 CJY983035:CJY983036 CTU983035:CTU983036 DDQ983035:DDQ983036 DNM983035:DNM983036 DXI983035:DXI983036 EHE983035:EHE983036 ERA983035:ERA983036 FAW983035:FAW983036 FKS983035:FKS983036 FUO983035:FUO983036 GEK983035:GEK983036 GOG983035:GOG983036 GYC983035:GYC983036 HHY983035:HHY983036 HRU983035:HRU983036 IBQ983035:IBQ983036 ILM983035:ILM983036 IVI983035:IVI983036 JFE983035:JFE983036 JPA983035:JPA983036 JYW983035:JYW983036 KIS983035:KIS983036 KSO983035:KSO983036 LCK983035:LCK983036 LMG983035:LMG983036 LWC983035:LWC983036 MFY983035:MFY983036 MPU983035:MPU983036 MZQ983035:MZQ983036 NJM983035:NJM983036 NTI983035:NTI983036 ODE983035:ODE983036 ONA983035:ONA983036 OWW983035:OWW983036 PGS983035:PGS983036 PQO983035:PQO983036 QAK983035:QAK983036 QKG983035:QKG983036 QUC983035:QUC983036 RDY983035:RDY983036 RNU983035:RNU983036 RXQ983035:RXQ983036 SHM983035:SHM983036 SRI983035:SRI983036 TBE983035:TBE983036 TLA983035:TLA983036 TUW983035:TUW983036 UES983035:UES983036 UOO983035:UOO983036 UYK983035:UYK983036 VIG983035:VIG983036 VSC983035:VSC983036 WBY983035:WBY983036 WLU983035:WLU983036 WVQ983035:WVQ983036 J65544 JE65544 TA65544 ACW65544 AMS65544 AWO65544 BGK65544 BQG65544 CAC65544 CJY65544 CTU65544 DDQ65544 DNM65544 DXI65544 EHE65544 ERA65544 FAW65544 FKS65544 FUO65544 GEK65544 GOG65544 GYC65544 HHY65544 HRU65544 IBQ65544 ILM65544 IVI65544 JFE65544 JPA65544 JYW65544 KIS65544 KSO65544 LCK65544 LMG65544 LWC65544 MFY65544 MPU65544 MZQ65544 NJM65544 NTI65544 ODE65544 ONA65544 OWW65544 PGS65544 PQO65544 QAK65544 QKG65544 QUC65544 RDY65544 RNU65544 RXQ65544 SHM65544 SRI65544 TBE65544 TLA65544 TUW65544 UES65544 UOO65544 UYK65544 VIG65544 VSC65544 WBY65544 WLU65544 WVQ65544 J131080 JE131080 TA131080 ACW131080 AMS131080 AWO131080 BGK131080 BQG131080 CAC131080 CJY131080 CTU131080 DDQ131080 DNM131080 DXI131080 EHE131080 ERA131080 FAW131080 FKS131080 FUO131080 GEK131080 GOG131080 GYC131080 HHY131080 HRU131080 IBQ131080 ILM131080 IVI131080 JFE131080 JPA131080 JYW131080 KIS131080 KSO131080 LCK131080 LMG131080 LWC131080 MFY131080 MPU131080 MZQ131080 NJM131080 NTI131080 ODE131080 ONA131080 OWW131080 PGS131080 PQO131080 QAK131080 QKG131080 QUC131080 RDY131080 RNU131080 RXQ131080 SHM131080 SRI131080 TBE131080 TLA131080 TUW131080 UES131080 UOO131080 UYK131080 VIG131080 VSC131080 WBY131080 WLU131080 WVQ131080 J196616 JE196616 TA196616 ACW196616 AMS196616 AWO196616 BGK196616 BQG196616 CAC196616 CJY196616 CTU196616 DDQ196616 DNM196616 DXI196616 EHE196616 ERA196616 FAW196616 FKS196616 FUO196616 GEK196616 GOG196616 GYC196616 HHY196616 HRU196616 IBQ196616 ILM196616 IVI196616 JFE196616 JPA196616 JYW196616 KIS196616 KSO196616 LCK196616 LMG196616 LWC196616 MFY196616 MPU196616 MZQ196616 NJM196616 NTI196616 ODE196616 ONA196616 OWW196616 PGS196616 PQO196616 QAK196616 QKG196616 QUC196616 RDY196616 RNU196616 RXQ196616 SHM196616 SRI196616 TBE196616 TLA196616 TUW196616 UES196616 UOO196616 UYK196616 VIG196616 VSC196616 WBY196616 WLU196616 WVQ196616 J262152 JE262152 TA262152 ACW262152 AMS262152 AWO262152 BGK262152 BQG262152 CAC262152 CJY262152 CTU262152 DDQ262152 DNM262152 DXI262152 EHE262152 ERA262152 FAW262152 FKS262152 FUO262152 GEK262152 GOG262152 GYC262152 HHY262152 HRU262152 IBQ262152 ILM262152 IVI262152 JFE262152 JPA262152 JYW262152 KIS262152 KSO262152 LCK262152 LMG262152 LWC262152 MFY262152 MPU262152 MZQ262152 NJM262152 NTI262152 ODE262152 ONA262152 OWW262152 PGS262152 PQO262152 QAK262152 QKG262152 QUC262152 RDY262152 RNU262152 RXQ262152 SHM262152 SRI262152 TBE262152 TLA262152 TUW262152 UES262152 UOO262152 UYK262152 VIG262152 VSC262152 WBY262152 WLU262152 WVQ262152 J327688 JE327688 TA327688 ACW327688 AMS327688 AWO327688 BGK327688 BQG327688 CAC327688 CJY327688 CTU327688 DDQ327688 DNM327688 DXI327688 EHE327688 ERA327688 FAW327688 FKS327688 FUO327688 GEK327688 GOG327688 GYC327688 HHY327688 HRU327688 IBQ327688 ILM327688 IVI327688 JFE327688 JPA327688 JYW327688 KIS327688 KSO327688 LCK327688 LMG327688 LWC327688 MFY327688 MPU327688 MZQ327688 NJM327688 NTI327688 ODE327688 ONA327688 OWW327688 PGS327688 PQO327688 QAK327688 QKG327688 QUC327688 RDY327688 RNU327688 RXQ327688 SHM327688 SRI327688 TBE327688 TLA327688 TUW327688 UES327688 UOO327688 UYK327688 VIG327688 VSC327688 WBY327688 WLU327688 WVQ327688 J393224 JE393224 TA393224 ACW393224 AMS393224 AWO393224 BGK393224 BQG393224 CAC393224 CJY393224 CTU393224 DDQ393224 DNM393224 DXI393224 EHE393224 ERA393224 FAW393224 FKS393224 FUO393224 GEK393224 GOG393224 GYC393224 HHY393224 HRU393224 IBQ393224 ILM393224 IVI393224 JFE393224 JPA393224 JYW393224 KIS393224 KSO393224 LCK393224 LMG393224 LWC393224 MFY393224 MPU393224 MZQ393224 NJM393224 NTI393224 ODE393224 ONA393224 OWW393224 PGS393224 PQO393224 QAK393224 QKG393224 QUC393224 RDY393224 RNU393224 RXQ393224 SHM393224 SRI393224 TBE393224 TLA393224 TUW393224 UES393224 UOO393224 UYK393224 VIG393224 VSC393224 WBY393224 WLU393224 WVQ393224 J458760 JE458760 TA458760 ACW458760 AMS458760 AWO458760 BGK458760 BQG458760 CAC458760 CJY458760 CTU458760 DDQ458760 DNM458760 DXI458760 EHE458760 ERA458760 FAW458760 FKS458760 FUO458760 GEK458760 GOG458760 GYC458760 HHY458760 HRU458760 IBQ458760 ILM458760 IVI458760 JFE458760 JPA458760 JYW458760 KIS458760 KSO458760 LCK458760 LMG458760 LWC458760 MFY458760 MPU458760 MZQ458760 NJM458760 NTI458760 ODE458760 ONA458760 OWW458760 PGS458760 PQO458760 QAK458760 QKG458760 QUC458760 RDY458760 RNU458760 RXQ458760 SHM458760 SRI458760 TBE458760 TLA458760 TUW458760 UES458760 UOO458760 UYK458760 VIG458760 VSC458760 WBY458760 WLU458760 WVQ458760 J524296 JE524296 TA524296 ACW524296 AMS524296 AWO524296 BGK524296 BQG524296 CAC524296 CJY524296 CTU524296 DDQ524296 DNM524296 DXI524296 EHE524296 ERA524296 FAW524296 FKS524296 FUO524296 GEK524296 GOG524296 GYC524296 HHY524296 HRU524296 IBQ524296 ILM524296 IVI524296 JFE524296 JPA524296 JYW524296 KIS524296 KSO524296 LCK524296 LMG524296 LWC524296 MFY524296 MPU524296 MZQ524296 NJM524296 NTI524296 ODE524296 ONA524296 OWW524296 PGS524296 PQO524296 QAK524296 QKG524296 QUC524296 RDY524296 RNU524296 RXQ524296 SHM524296 SRI524296 TBE524296 TLA524296 TUW524296 UES524296 UOO524296 UYK524296 VIG524296 VSC524296 WBY524296 WLU524296 WVQ524296 J589832 JE589832 TA589832 ACW589832 AMS589832 AWO589832 BGK589832 BQG589832 CAC589832 CJY589832 CTU589832 DDQ589832 DNM589832 DXI589832 EHE589832 ERA589832 FAW589832 FKS589832 FUO589832 GEK589832 GOG589832 GYC589832 HHY589832 HRU589832 IBQ589832 ILM589832 IVI589832 JFE589832 JPA589832 JYW589832 KIS589832 KSO589832 LCK589832 LMG589832 LWC589832 MFY589832 MPU589832 MZQ589832 NJM589832 NTI589832 ODE589832 ONA589832 OWW589832 PGS589832 PQO589832 QAK589832 QKG589832 QUC589832 RDY589832 RNU589832 RXQ589832 SHM589832 SRI589832 TBE589832 TLA589832 TUW589832 UES589832 UOO589832 UYK589832 VIG589832 VSC589832 WBY589832 WLU589832 WVQ589832 J655368 JE655368 TA655368 ACW655368 AMS655368 AWO655368 BGK655368 BQG655368 CAC655368 CJY655368 CTU655368 DDQ655368 DNM655368 DXI655368 EHE655368 ERA655368 FAW655368 FKS655368 FUO655368 GEK655368 GOG655368 GYC655368 HHY655368 HRU655368 IBQ655368 ILM655368 IVI655368 JFE655368 JPA655368 JYW655368 KIS655368 KSO655368 LCK655368 LMG655368 LWC655368 MFY655368 MPU655368 MZQ655368 NJM655368 NTI655368 ODE655368 ONA655368 OWW655368 PGS655368 PQO655368 QAK655368 QKG655368 QUC655368 RDY655368 RNU655368 RXQ655368 SHM655368 SRI655368 TBE655368 TLA655368 TUW655368 UES655368 UOO655368 UYK655368 VIG655368 VSC655368 WBY655368 WLU655368 WVQ655368 J720904 JE720904 TA720904 ACW720904 AMS720904 AWO720904 BGK720904 BQG720904 CAC720904 CJY720904 CTU720904 DDQ720904 DNM720904 DXI720904 EHE720904 ERA720904 FAW720904 FKS720904 FUO720904 GEK720904 GOG720904 GYC720904 HHY720904 HRU720904 IBQ720904 ILM720904 IVI720904 JFE720904 JPA720904 JYW720904 KIS720904 KSO720904 LCK720904 LMG720904 LWC720904 MFY720904 MPU720904 MZQ720904 NJM720904 NTI720904 ODE720904 ONA720904 OWW720904 PGS720904 PQO720904 QAK720904 QKG720904 QUC720904 RDY720904 RNU720904 RXQ720904 SHM720904 SRI720904 TBE720904 TLA720904 TUW720904 UES720904 UOO720904 UYK720904 VIG720904 VSC720904 WBY720904 WLU720904 WVQ720904 J786440 JE786440 TA786440 ACW786440 AMS786440 AWO786440 BGK786440 BQG786440 CAC786440 CJY786440 CTU786440 DDQ786440 DNM786440 DXI786440 EHE786440 ERA786440 FAW786440 FKS786440 FUO786440 GEK786440 GOG786440 GYC786440 HHY786440 HRU786440 IBQ786440 ILM786440 IVI786440 JFE786440 JPA786440 JYW786440 KIS786440 KSO786440 LCK786440 LMG786440 LWC786440 MFY786440 MPU786440 MZQ786440 NJM786440 NTI786440 ODE786440 ONA786440 OWW786440 PGS786440 PQO786440 QAK786440 QKG786440 QUC786440 RDY786440 RNU786440 RXQ786440 SHM786440 SRI786440 TBE786440 TLA786440 TUW786440 UES786440 UOO786440 UYK786440 VIG786440 VSC786440 WBY786440 WLU786440 WVQ786440 J851976 JE851976 TA851976 ACW851976 AMS851976 AWO851976 BGK851976 BQG851976 CAC851976 CJY851976 CTU851976 DDQ851976 DNM851976 DXI851976 EHE851976 ERA851976 FAW851976 FKS851976 FUO851976 GEK851976 GOG851976 GYC851976 HHY851976 HRU851976 IBQ851976 ILM851976 IVI851976 JFE851976 JPA851976 JYW851976 KIS851976 KSO851976 LCK851976 LMG851976 LWC851976 MFY851976 MPU851976 MZQ851976 NJM851976 NTI851976 ODE851976 ONA851976 OWW851976 PGS851976 PQO851976 QAK851976 QKG851976 QUC851976 RDY851976 RNU851976 RXQ851976 SHM851976 SRI851976 TBE851976 TLA851976 TUW851976 UES851976 UOO851976 UYK851976 VIG851976 VSC851976 WBY851976 WLU851976 WVQ851976 J917512 JE917512 TA917512 ACW917512 AMS917512 AWO917512 BGK917512 BQG917512 CAC917512 CJY917512 CTU917512 DDQ917512 DNM917512 DXI917512 EHE917512 ERA917512 FAW917512 FKS917512 FUO917512 GEK917512 GOG917512 GYC917512 HHY917512 HRU917512 IBQ917512 ILM917512 IVI917512 JFE917512 JPA917512 JYW917512 KIS917512 KSO917512 LCK917512 LMG917512 LWC917512 MFY917512 MPU917512 MZQ917512 NJM917512 NTI917512 ODE917512 ONA917512 OWW917512 PGS917512 PQO917512 QAK917512 QKG917512 QUC917512 RDY917512 RNU917512 RXQ917512 SHM917512 SRI917512 TBE917512 TLA917512 TUW917512 UES917512 UOO917512 UYK917512 VIG917512 VSC917512 WBY917512 WLU917512 WVQ917512 J983048 JE983048 TA983048 ACW983048 AMS983048 AWO983048 BGK983048 BQG983048 CAC983048 CJY983048 CTU983048 DDQ983048 DNM983048 DXI983048 EHE983048 ERA983048 FAW983048 FKS983048 FUO983048 GEK983048 GOG983048 GYC983048 HHY983048 HRU983048 IBQ983048 ILM983048 IVI983048 JFE983048 JPA983048 JYW983048 KIS983048 KSO983048 LCK983048 LMG983048 LWC983048 MFY983048 MPU983048 MZQ983048 NJM983048 NTI983048 ODE983048 ONA983048 OWW983048 PGS983048 PQO983048 QAK983048 QKG983048 QUC983048 RDY983048 RNU983048 RXQ983048 SHM983048 SRI983048 TBE983048 TLA983048 TUW983048 UES983048 UOO983048 UYK983048 VIG983048 VSC983048 WBY983048 WLU983048 WVQ983048 J65534:J65536 JE65534:JE65536 TA65534:TA65536 ACW65534:ACW65536 AMS65534:AMS65536 AWO65534:AWO65536 BGK65534:BGK65536 BQG65534:BQG65536 CAC65534:CAC65536 CJY65534:CJY65536 CTU65534:CTU65536 DDQ65534:DDQ65536 DNM65534:DNM65536 DXI65534:DXI65536 EHE65534:EHE65536 ERA65534:ERA65536 FAW65534:FAW65536 FKS65534:FKS65536 FUO65534:FUO65536 GEK65534:GEK65536 GOG65534:GOG65536 GYC65534:GYC65536 HHY65534:HHY65536 HRU65534:HRU65536 IBQ65534:IBQ65536 ILM65534:ILM65536 IVI65534:IVI65536 JFE65534:JFE65536 JPA65534:JPA65536 JYW65534:JYW65536 KIS65534:KIS65536 KSO65534:KSO65536 LCK65534:LCK65536 LMG65534:LMG65536 LWC65534:LWC65536 MFY65534:MFY65536 MPU65534:MPU65536 MZQ65534:MZQ65536 NJM65534:NJM65536 NTI65534:NTI65536 ODE65534:ODE65536 ONA65534:ONA65536 OWW65534:OWW65536 PGS65534:PGS65536 PQO65534:PQO65536 QAK65534:QAK65536 QKG65534:QKG65536 QUC65534:QUC65536 RDY65534:RDY65536 RNU65534:RNU65536 RXQ65534:RXQ65536 SHM65534:SHM65536 SRI65534:SRI65536 TBE65534:TBE65536 TLA65534:TLA65536 TUW65534:TUW65536 UES65534:UES65536 UOO65534:UOO65536 UYK65534:UYK65536 VIG65534:VIG65536 VSC65534:VSC65536 WBY65534:WBY65536 WLU65534:WLU65536 WVQ65534:WVQ65536 J131070:J131072 JE131070:JE131072 TA131070:TA131072 ACW131070:ACW131072 AMS131070:AMS131072 AWO131070:AWO131072 BGK131070:BGK131072 BQG131070:BQG131072 CAC131070:CAC131072 CJY131070:CJY131072 CTU131070:CTU131072 DDQ131070:DDQ131072 DNM131070:DNM131072 DXI131070:DXI131072 EHE131070:EHE131072 ERA131070:ERA131072 FAW131070:FAW131072 FKS131070:FKS131072 FUO131070:FUO131072 GEK131070:GEK131072 GOG131070:GOG131072 GYC131070:GYC131072 HHY131070:HHY131072 HRU131070:HRU131072 IBQ131070:IBQ131072 ILM131070:ILM131072 IVI131070:IVI131072 JFE131070:JFE131072 JPA131070:JPA131072 JYW131070:JYW131072 KIS131070:KIS131072 KSO131070:KSO131072 LCK131070:LCK131072 LMG131070:LMG131072 LWC131070:LWC131072 MFY131070:MFY131072 MPU131070:MPU131072 MZQ131070:MZQ131072 NJM131070:NJM131072 NTI131070:NTI131072 ODE131070:ODE131072 ONA131070:ONA131072 OWW131070:OWW131072 PGS131070:PGS131072 PQO131070:PQO131072 QAK131070:QAK131072 QKG131070:QKG131072 QUC131070:QUC131072 RDY131070:RDY131072 RNU131070:RNU131072 RXQ131070:RXQ131072 SHM131070:SHM131072 SRI131070:SRI131072 TBE131070:TBE131072 TLA131070:TLA131072 TUW131070:TUW131072 UES131070:UES131072 UOO131070:UOO131072 UYK131070:UYK131072 VIG131070:VIG131072 VSC131070:VSC131072 WBY131070:WBY131072 WLU131070:WLU131072 WVQ131070:WVQ131072 J196606:J196608 JE196606:JE196608 TA196606:TA196608 ACW196606:ACW196608 AMS196606:AMS196608 AWO196606:AWO196608 BGK196606:BGK196608 BQG196606:BQG196608 CAC196606:CAC196608 CJY196606:CJY196608 CTU196606:CTU196608 DDQ196606:DDQ196608 DNM196606:DNM196608 DXI196606:DXI196608 EHE196606:EHE196608 ERA196606:ERA196608 FAW196606:FAW196608 FKS196606:FKS196608 FUO196606:FUO196608 GEK196606:GEK196608 GOG196606:GOG196608 GYC196606:GYC196608 HHY196606:HHY196608 HRU196606:HRU196608 IBQ196606:IBQ196608 ILM196606:ILM196608 IVI196606:IVI196608 JFE196606:JFE196608 JPA196606:JPA196608 JYW196606:JYW196608 KIS196606:KIS196608 KSO196606:KSO196608 LCK196606:LCK196608 LMG196606:LMG196608 LWC196606:LWC196608 MFY196606:MFY196608 MPU196606:MPU196608 MZQ196606:MZQ196608 NJM196606:NJM196608 NTI196606:NTI196608 ODE196606:ODE196608 ONA196606:ONA196608 OWW196606:OWW196608 PGS196606:PGS196608 PQO196606:PQO196608 QAK196606:QAK196608 QKG196606:QKG196608 QUC196606:QUC196608 RDY196606:RDY196608 RNU196606:RNU196608 RXQ196606:RXQ196608 SHM196606:SHM196608 SRI196606:SRI196608 TBE196606:TBE196608 TLA196606:TLA196608 TUW196606:TUW196608 UES196606:UES196608 UOO196606:UOO196608 UYK196606:UYK196608 VIG196606:VIG196608 VSC196606:VSC196608 WBY196606:WBY196608 WLU196606:WLU196608 WVQ196606:WVQ196608 J262142:J262144 JE262142:JE262144 TA262142:TA262144 ACW262142:ACW262144 AMS262142:AMS262144 AWO262142:AWO262144 BGK262142:BGK262144 BQG262142:BQG262144 CAC262142:CAC262144 CJY262142:CJY262144 CTU262142:CTU262144 DDQ262142:DDQ262144 DNM262142:DNM262144 DXI262142:DXI262144 EHE262142:EHE262144 ERA262142:ERA262144 FAW262142:FAW262144 FKS262142:FKS262144 FUO262142:FUO262144 GEK262142:GEK262144 GOG262142:GOG262144 GYC262142:GYC262144 HHY262142:HHY262144 HRU262142:HRU262144 IBQ262142:IBQ262144 ILM262142:ILM262144 IVI262142:IVI262144 JFE262142:JFE262144 JPA262142:JPA262144 JYW262142:JYW262144 KIS262142:KIS262144 KSO262142:KSO262144 LCK262142:LCK262144 LMG262142:LMG262144 LWC262142:LWC262144 MFY262142:MFY262144 MPU262142:MPU262144 MZQ262142:MZQ262144 NJM262142:NJM262144 NTI262142:NTI262144 ODE262142:ODE262144 ONA262142:ONA262144 OWW262142:OWW262144 PGS262142:PGS262144 PQO262142:PQO262144 QAK262142:QAK262144 QKG262142:QKG262144 QUC262142:QUC262144 RDY262142:RDY262144 RNU262142:RNU262144 RXQ262142:RXQ262144 SHM262142:SHM262144 SRI262142:SRI262144 TBE262142:TBE262144 TLA262142:TLA262144 TUW262142:TUW262144 UES262142:UES262144 UOO262142:UOO262144 UYK262142:UYK262144 VIG262142:VIG262144 VSC262142:VSC262144 WBY262142:WBY262144 WLU262142:WLU262144 WVQ262142:WVQ262144 J327678:J327680 JE327678:JE327680 TA327678:TA327680 ACW327678:ACW327680 AMS327678:AMS327680 AWO327678:AWO327680 BGK327678:BGK327680 BQG327678:BQG327680 CAC327678:CAC327680 CJY327678:CJY327680 CTU327678:CTU327680 DDQ327678:DDQ327680 DNM327678:DNM327680 DXI327678:DXI327680 EHE327678:EHE327680 ERA327678:ERA327680 FAW327678:FAW327680 FKS327678:FKS327680 FUO327678:FUO327680 GEK327678:GEK327680 GOG327678:GOG327680 GYC327678:GYC327680 HHY327678:HHY327680 HRU327678:HRU327680 IBQ327678:IBQ327680 ILM327678:ILM327680 IVI327678:IVI327680 JFE327678:JFE327680 JPA327678:JPA327680 JYW327678:JYW327680 KIS327678:KIS327680 KSO327678:KSO327680 LCK327678:LCK327680 LMG327678:LMG327680 LWC327678:LWC327680 MFY327678:MFY327680 MPU327678:MPU327680 MZQ327678:MZQ327680 NJM327678:NJM327680 NTI327678:NTI327680 ODE327678:ODE327680 ONA327678:ONA327680 OWW327678:OWW327680 PGS327678:PGS327680 PQO327678:PQO327680 QAK327678:QAK327680 QKG327678:QKG327680 QUC327678:QUC327680 RDY327678:RDY327680 RNU327678:RNU327680 RXQ327678:RXQ327680 SHM327678:SHM327680 SRI327678:SRI327680 TBE327678:TBE327680 TLA327678:TLA327680 TUW327678:TUW327680 UES327678:UES327680 UOO327678:UOO327680 UYK327678:UYK327680 VIG327678:VIG327680 VSC327678:VSC327680 WBY327678:WBY327680 WLU327678:WLU327680 WVQ327678:WVQ327680 J393214:J393216 JE393214:JE393216 TA393214:TA393216 ACW393214:ACW393216 AMS393214:AMS393216 AWO393214:AWO393216 BGK393214:BGK393216 BQG393214:BQG393216 CAC393214:CAC393216 CJY393214:CJY393216 CTU393214:CTU393216 DDQ393214:DDQ393216 DNM393214:DNM393216 DXI393214:DXI393216 EHE393214:EHE393216 ERA393214:ERA393216 FAW393214:FAW393216 FKS393214:FKS393216 FUO393214:FUO393216 GEK393214:GEK393216 GOG393214:GOG393216 GYC393214:GYC393216 HHY393214:HHY393216 HRU393214:HRU393216 IBQ393214:IBQ393216 ILM393214:ILM393216 IVI393214:IVI393216 JFE393214:JFE393216 JPA393214:JPA393216 JYW393214:JYW393216 KIS393214:KIS393216 KSO393214:KSO393216 LCK393214:LCK393216 LMG393214:LMG393216 LWC393214:LWC393216 MFY393214:MFY393216 MPU393214:MPU393216 MZQ393214:MZQ393216 NJM393214:NJM393216 NTI393214:NTI393216 ODE393214:ODE393216 ONA393214:ONA393216 OWW393214:OWW393216 PGS393214:PGS393216 PQO393214:PQO393216 QAK393214:QAK393216 QKG393214:QKG393216 QUC393214:QUC393216 RDY393214:RDY393216 RNU393214:RNU393216 RXQ393214:RXQ393216 SHM393214:SHM393216 SRI393214:SRI393216 TBE393214:TBE393216 TLA393214:TLA393216 TUW393214:TUW393216 UES393214:UES393216 UOO393214:UOO393216 UYK393214:UYK393216 VIG393214:VIG393216 VSC393214:VSC393216 WBY393214:WBY393216 WLU393214:WLU393216 WVQ393214:WVQ393216 J458750:J458752 JE458750:JE458752 TA458750:TA458752 ACW458750:ACW458752 AMS458750:AMS458752 AWO458750:AWO458752 BGK458750:BGK458752 BQG458750:BQG458752 CAC458750:CAC458752 CJY458750:CJY458752 CTU458750:CTU458752 DDQ458750:DDQ458752 DNM458750:DNM458752 DXI458750:DXI458752 EHE458750:EHE458752 ERA458750:ERA458752 FAW458750:FAW458752 FKS458750:FKS458752 FUO458750:FUO458752 GEK458750:GEK458752 GOG458750:GOG458752 GYC458750:GYC458752 HHY458750:HHY458752 HRU458750:HRU458752 IBQ458750:IBQ458752 ILM458750:ILM458752 IVI458750:IVI458752 JFE458750:JFE458752 JPA458750:JPA458752 JYW458750:JYW458752 KIS458750:KIS458752 KSO458750:KSO458752 LCK458750:LCK458752 LMG458750:LMG458752 LWC458750:LWC458752 MFY458750:MFY458752 MPU458750:MPU458752 MZQ458750:MZQ458752 NJM458750:NJM458752 NTI458750:NTI458752 ODE458750:ODE458752 ONA458750:ONA458752 OWW458750:OWW458752 PGS458750:PGS458752 PQO458750:PQO458752 QAK458750:QAK458752 QKG458750:QKG458752 QUC458750:QUC458752 RDY458750:RDY458752 RNU458750:RNU458752 RXQ458750:RXQ458752 SHM458750:SHM458752 SRI458750:SRI458752 TBE458750:TBE458752 TLA458750:TLA458752 TUW458750:TUW458752 UES458750:UES458752 UOO458750:UOO458752 UYK458750:UYK458752 VIG458750:VIG458752 VSC458750:VSC458752 WBY458750:WBY458752 WLU458750:WLU458752 WVQ458750:WVQ458752 J524286:J524288 JE524286:JE524288 TA524286:TA524288 ACW524286:ACW524288 AMS524286:AMS524288 AWO524286:AWO524288 BGK524286:BGK524288 BQG524286:BQG524288 CAC524286:CAC524288 CJY524286:CJY524288 CTU524286:CTU524288 DDQ524286:DDQ524288 DNM524286:DNM524288 DXI524286:DXI524288 EHE524286:EHE524288 ERA524286:ERA524288 FAW524286:FAW524288 FKS524286:FKS524288 FUO524286:FUO524288 GEK524286:GEK524288 GOG524286:GOG524288 GYC524286:GYC524288 HHY524286:HHY524288 HRU524286:HRU524288 IBQ524286:IBQ524288 ILM524286:ILM524288 IVI524286:IVI524288 JFE524286:JFE524288 JPA524286:JPA524288 JYW524286:JYW524288 KIS524286:KIS524288 KSO524286:KSO524288 LCK524286:LCK524288 LMG524286:LMG524288 LWC524286:LWC524288 MFY524286:MFY524288 MPU524286:MPU524288 MZQ524286:MZQ524288 NJM524286:NJM524288 NTI524286:NTI524288 ODE524286:ODE524288 ONA524286:ONA524288 OWW524286:OWW524288 PGS524286:PGS524288 PQO524286:PQO524288 QAK524286:QAK524288 QKG524286:QKG524288 QUC524286:QUC524288 RDY524286:RDY524288 RNU524286:RNU524288 RXQ524286:RXQ524288 SHM524286:SHM524288 SRI524286:SRI524288 TBE524286:TBE524288 TLA524286:TLA524288 TUW524286:TUW524288 UES524286:UES524288 UOO524286:UOO524288 UYK524286:UYK524288 VIG524286:VIG524288 VSC524286:VSC524288 WBY524286:WBY524288 WLU524286:WLU524288 WVQ524286:WVQ524288 J589822:J589824 JE589822:JE589824 TA589822:TA589824 ACW589822:ACW589824 AMS589822:AMS589824 AWO589822:AWO589824 BGK589822:BGK589824 BQG589822:BQG589824 CAC589822:CAC589824 CJY589822:CJY589824 CTU589822:CTU589824 DDQ589822:DDQ589824 DNM589822:DNM589824 DXI589822:DXI589824 EHE589822:EHE589824 ERA589822:ERA589824 FAW589822:FAW589824 FKS589822:FKS589824 FUO589822:FUO589824 GEK589822:GEK589824 GOG589822:GOG589824 GYC589822:GYC589824 HHY589822:HHY589824 HRU589822:HRU589824 IBQ589822:IBQ589824 ILM589822:ILM589824 IVI589822:IVI589824 JFE589822:JFE589824 JPA589822:JPA589824 JYW589822:JYW589824 KIS589822:KIS589824 KSO589822:KSO589824 LCK589822:LCK589824 LMG589822:LMG589824 LWC589822:LWC589824 MFY589822:MFY589824 MPU589822:MPU589824 MZQ589822:MZQ589824 NJM589822:NJM589824 NTI589822:NTI589824 ODE589822:ODE589824 ONA589822:ONA589824 OWW589822:OWW589824 PGS589822:PGS589824 PQO589822:PQO589824 QAK589822:QAK589824 QKG589822:QKG589824 QUC589822:QUC589824 RDY589822:RDY589824 RNU589822:RNU589824 RXQ589822:RXQ589824 SHM589822:SHM589824 SRI589822:SRI589824 TBE589822:TBE589824 TLA589822:TLA589824 TUW589822:TUW589824 UES589822:UES589824 UOO589822:UOO589824 UYK589822:UYK589824 VIG589822:VIG589824 VSC589822:VSC589824 WBY589822:WBY589824 WLU589822:WLU589824 WVQ589822:WVQ589824 J655358:J655360 JE655358:JE655360 TA655358:TA655360 ACW655358:ACW655360 AMS655358:AMS655360 AWO655358:AWO655360 BGK655358:BGK655360 BQG655358:BQG655360 CAC655358:CAC655360 CJY655358:CJY655360 CTU655358:CTU655360 DDQ655358:DDQ655360 DNM655358:DNM655360 DXI655358:DXI655360 EHE655358:EHE655360 ERA655358:ERA655360 FAW655358:FAW655360 FKS655358:FKS655360 FUO655358:FUO655360 GEK655358:GEK655360 GOG655358:GOG655360 GYC655358:GYC655360 HHY655358:HHY655360 HRU655358:HRU655360 IBQ655358:IBQ655360 ILM655358:ILM655360 IVI655358:IVI655360 JFE655358:JFE655360 JPA655358:JPA655360 JYW655358:JYW655360 KIS655358:KIS655360 KSO655358:KSO655360 LCK655358:LCK655360 LMG655358:LMG655360 LWC655358:LWC655360 MFY655358:MFY655360 MPU655358:MPU655360 MZQ655358:MZQ655360 NJM655358:NJM655360 NTI655358:NTI655360 ODE655358:ODE655360 ONA655358:ONA655360 OWW655358:OWW655360 PGS655358:PGS655360 PQO655358:PQO655360 QAK655358:QAK655360 QKG655358:QKG655360 QUC655358:QUC655360 RDY655358:RDY655360 RNU655358:RNU655360 RXQ655358:RXQ655360 SHM655358:SHM655360 SRI655358:SRI655360 TBE655358:TBE655360 TLA655358:TLA655360 TUW655358:TUW655360 UES655358:UES655360 UOO655358:UOO655360 UYK655358:UYK655360 VIG655358:VIG655360 VSC655358:VSC655360 WBY655358:WBY655360 WLU655358:WLU655360 WVQ655358:WVQ655360 J720894:J720896 JE720894:JE720896 TA720894:TA720896 ACW720894:ACW720896 AMS720894:AMS720896 AWO720894:AWO720896 BGK720894:BGK720896 BQG720894:BQG720896 CAC720894:CAC720896 CJY720894:CJY720896 CTU720894:CTU720896 DDQ720894:DDQ720896 DNM720894:DNM720896 DXI720894:DXI720896 EHE720894:EHE720896 ERA720894:ERA720896 FAW720894:FAW720896 FKS720894:FKS720896 FUO720894:FUO720896 GEK720894:GEK720896 GOG720894:GOG720896 GYC720894:GYC720896 HHY720894:HHY720896 HRU720894:HRU720896 IBQ720894:IBQ720896 ILM720894:ILM720896 IVI720894:IVI720896 JFE720894:JFE720896 JPA720894:JPA720896 JYW720894:JYW720896 KIS720894:KIS720896 KSO720894:KSO720896 LCK720894:LCK720896 LMG720894:LMG720896 LWC720894:LWC720896 MFY720894:MFY720896 MPU720894:MPU720896 MZQ720894:MZQ720896 NJM720894:NJM720896 NTI720894:NTI720896 ODE720894:ODE720896 ONA720894:ONA720896 OWW720894:OWW720896 PGS720894:PGS720896 PQO720894:PQO720896 QAK720894:QAK720896 QKG720894:QKG720896 QUC720894:QUC720896 RDY720894:RDY720896 RNU720894:RNU720896 RXQ720894:RXQ720896 SHM720894:SHM720896 SRI720894:SRI720896 TBE720894:TBE720896 TLA720894:TLA720896 TUW720894:TUW720896 UES720894:UES720896 UOO720894:UOO720896 UYK720894:UYK720896 VIG720894:VIG720896 VSC720894:VSC720896 WBY720894:WBY720896 WLU720894:WLU720896 WVQ720894:WVQ720896 J786430:J786432 JE786430:JE786432 TA786430:TA786432 ACW786430:ACW786432 AMS786430:AMS786432 AWO786430:AWO786432 BGK786430:BGK786432 BQG786430:BQG786432 CAC786430:CAC786432 CJY786430:CJY786432 CTU786430:CTU786432 DDQ786430:DDQ786432 DNM786430:DNM786432 DXI786430:DXI786432 EHE786430:EHE786432 ERA786430:ERA786432 FAW786430:FAW786432 FKS786430:FKS786432 FUO786430:FUO786432 GEK786430:GEK786432 GOG786430:GOG786432 GYC786430:GYC786432 HHY786430:HHY786432 HRU786430:HRU786432 IBQ786430:IBQ786432 ILM786430:ILM786432 IVI786430:IVI786432 JFE786430:JFE786432 JPA786430:JPA786432 JYW786430:JYW786432 KIS786430:KIS786432 KSO786430:KSO786432 LCK786430:LCK786432 LMG786430:LMG786432 LWC786430:LWC786432 MFY786430:MFY786432 MPU786430:MPU786432 MZQ786430:MZQ786432 NJM786430:NJM786432 NTI786430:NTI786432 ODE786430:ODE786432 ONA786430:ONA786432 OWW786430:OWW786432 PGS786430:PGS786432 PQO786430:PQO786432 QAK786430:QAK786432 QKG786430:QKG786432 QUC786430:QUC786432 RDY786430:RDY786432 RNU786430:RNU786432 RXQ786430:RXQ786432 SHM786430:SHM786432 SRI786430:SRI786432 TBE786430:TBE786432 TLA786430:TLA786432 TUW786430:TUW786432 UES786430:UES786432 UOO786430:UOO786432 UYK786430:UYK786432 VIG786430:VIG786432 VSC786430:VSC786432 WBY786430:WBY786432 WLU786430:WLU786432 WVQ786430:WVQ786432 J851966:J851968 JE851966:JE851968 TA851966:TA851968 ACW851966:ACW851968 AMS851966:AMS851968 AWO851966:AWO851968 BGK851966:BGK851968 BQG851966:BQG851968 CAC851966:CAC851968 CJY851966:CJY851968 CTU851966:CTU851968 DDQ851966:DDQ851968 DNM851966:DNM851968 DXI851966:DXI851968 EHE851966:EHE851968 ERA851966:ERA851968 FAW851966:FAW851968 FKS851966:FKS851968 FUO851966:FUO851968 GEK851966:GEK851968 GOG851966:GOG851968 GYC851966:GYC851968 HHY851966:HHY851968 HRU851966:HRU851968 IBQ851966:IBQ851968 ILM851966:ILM851968 IVI851966:IVI851968 JFE851966:JFE851968 JPA851966:JPA851968 JYW851966:JYW851968 KIS851966:KIS851968 KSO851966:KSO851968 LCK851966:LCK851968 LMG851966:LMG851968 LWC851966:LWC851968 MFY851966:MFY851968 MPU851966:MPU851968 MZQ851966:MZQ851968 NJM851966:NJM851968 NTI851966:NTI851968 ODE851966:ODE851968 ONA851966:ONA851968 OWW851966:OWW851968 PGS851966:PGS851968 PQO851966:PQO851968 QAK851966:QAK851968 QKG851966:QKG851968 QUC851966:QUC851968 RDY851966:RDY851968 RNU851966:RNU851968 RXQ851966:RXQ851968 SHM851966:SHM851968 SRI851966:SRI851968 TBE851966:TBE851968 TLA851966:TLA851968 TUW851966:TUW851968 UES851966:UES851968 UOO851966:UOO851968 UYK851966:UYK851968 VIG851966:VIG851968 VSC851966:VSC851968 WBY851966:WBY851968 WLU851966:WLU851968 WVQ851966:WVQ851968 J917502:J917504 JE917502:JE917504 TA917502:TA917504 ACW917502:ACW917504 AMS917502:AMS917504 AWO917502:AWO917504 BGK917502:BGK917504 BQG917502:BQG917504 CAC917502:CAC917504 CJY917502:CJY917504 CTU917502:CTU917504 DDQ917502:DDQ917504 DNM917502:DNM917504 DXI917502:DXI917504 EHE917502:EHE917504 ERA917502:ERA917504 FAW917502:FAW917504 FKS917502:FKS917504 FUO917502:FUO917504 GEK917502:GEK917504 GOG917502:GOG917504 GYC917502:GYC917504 HHY917502:HHY917504 HRU917502:HRU917504 IBQ917502:IBQ917504 ILM917502:ILM917504 IVI917502:IVI917504 JFE917502:JFE917504 JPA917502:JPA917504 JYW917502:JYW917504 KIS917502:KIS917504 KSO917502:KSO917504 LCK917502:LCK917504 LMG917502:LMG917504 LWC917502:LWC917504 MFY917502:MFY917504 MPU917502:MPU917504 MZQ917502:MZQ917504 NJM917502:NJM917504 NTI917502:NTI917504 ODE917502:ODE917504 ONA917502:ONA917504 OWW917502:OWW917504 PGS917502:PGS917504 PQO917502:PQO917504 QAK917502:QAK917504 QKG917502:QKG917504 QUC917502:QUC917504 RDY917502:RDY917504 RNU917502:RNU917504 RXQ917502:RXQ917504 SHM917502:SHM917504 SRI917502:SRI917504 TBE917502:TBE917504 TLA917502:TLA917504 TUW917502:TUW917504 UES917502:UES917504 UOO917502:UOO917504 UYK917502:UYK917504 VIG917502:VIG917504 VSC917502:VSC917504 WBY917502:WBY917504 WLU917502:WLU917504 WVQ917502:WVQ917504 J983038:J983040 JE983038:JE983040 TA983038:TA983040 ACW983038:ACW983040 AMS983038:AMS983040 AWO983038:AWO983040 BGK983038:BGK983040 BQG983038:BQG983040 CAC983038:CAC983040 CJY983038:CJY983040 CTU983038:CTU983040 DDQ983038:DDQ983040 DNM983038:DNM983040 DXI983038:DXI983040 EHE983038:EHE983040 ERA983038:ERA983040 FAW983038:FAW983040 FKS983038:FKS983040 FUO983038:FUO983040 GEK983038:GEK983040 GOG983038:GOG983040 GYC983038:GYC983040 HHY983038:HHY983040 HRU983038:HRU983040 IBQ983038:IBQ983040 ILM983038:ILM983040 IVI983038:IVI983040 JFE983038:JFE983040 JPA983038:JPA983040 JYW983038:JYW983040 KIS983038:KIS983040 KSO983038:KSO983040 LCK983038:LCK983040 LMG983038:LMG983040 LWC983038:LWC983040 MFY983038:MFY983040 MPU983038:MPU983040 MZQ983038:MZQ983040 NJM983038:NJM983040 NTI983038:NTI983040 ODE983038:ODE983040 ONA983038:ONA983040 OWW983038:OWW983040 PGS983038:PGS983040 PQO983038:PQO983040 QAK983038:QAK983040 QKG983038:QKG983040 QUC983038:QUC983040 RDY983038:RDY983040 RNU983038:RNU983040 RXQ983038:RXQ983040 SHM983038:SHM983040 SRI983038:SRI983040 TBE983038:TBE983040 TLA983038:TLA983040 TUW983038:TUW983040 UES983038:UES983040 UOO983038:UOO983040 UYK983038:UYK983040 VIG983038:VIG983040 VSC983038:VSC983040 WBY983038:WBY983040 WLU983038:WLU983040 WVQ983038:WVQ983040" xr:uid="{1E123E5D-C413-4297-8E3C-5B10393DF3FD}"/>
  </dataValidations>
  <pageMargins left="0.7" right="0.7" top="0.75" bottom="0.75" header="0.3" footer="0.3"/>
  <pageSetup paperSize="9" orientation="portrait" horizontalDpi="1200" verticalDpi="1200"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B8DC-B642-4215-A683-680380D8F552}">
  <sheetPr>
    <tabColor theme="8" tint="0.59999389629810485"/>
  </sheetPr>
  <dimension ref="A2:S27"/>
  <sheetViews>
    <sheetView zoomScale="85" zoomScaleNormal="85" workbookViewId="0">
      <pane xSplit="12" ySplit="8" topLeftCell="M9" activePane="bottomRight" state="frozen"/>
      <selection activeCell="D26" sqref="D26"/>
      <selection pane="topRight" activeCell="D26" sqref="D26"/>
      <selection pane="bottomLeft" activeCell="D26" sqref="D26"/>
      <selection pane="bottomRight" activeCell="I14" sqref="I14"/>
    </sheetView>
  </sheetViews>
  <sheetFormatPr defaultColWidth="11.75" defaultRowHeight="13.5" customHeight="1"/>
  <cols>
    <col min="1" max="1" width="9.125" style="1" customWidth="1"/>
    <col min="2" max="2" width="6.5" style="1" customWidth="1"/>
    <col min="3" max="3" width="17" style="1" customWidth="1"/>
    <col min="4" max="4" width="6.25" style="4" customWidth="1"/>
    <col min="5" max="5" width="15.25" style="1" customWidth="1"/>
    <col min="6" max="6" width="15.5" style="1" customWidth="1"/>
    <col min="7" max="7" width="71.5" style="1" customWidth="1"/>
    <col min="8" max="8" width="10.75" style="4" customWidth="1"/>
    <col min="9" max="10" width="12.125" style="4" customWidth="1"/>
    <col min="11" max="11" width="7.125" style="10" customWidth="1"/>
    <col min="12" max="12" width="50.5" style="1" customWidth="1"/>
    <col min="13" max="13" width="45.25" style="1" customWidth="1"/>
    <col min="14" max="14" width="8.125" style="4" customWidth="1"/>
    <col min="15" max="15" width="17" style="4" customWidth="1"/>
    <col min="16" max="16" width="7.875" style="1" customWidth="1"/>
    <col min="17" max="17" width="16.375" style="4" customWidth="1"/>
    <col min="18" max="18" width="17.875" style="1191" customWidth="1"/>
    <col min="19" max="19" width="19.375" style="1191" customWidth="1"/>
    <col min="20" max="16384" width="11.75" style="1"/>
  </cols>
  <sheetData>
    <row r="2" spans="1:19" ht="20.100000000000001" customHeight="1">
      <c r="D2" s="1186" t="s">
        <v>2307</v>
      </c>
      <c r="E2" s="1186"/>
      <c r="F2" s="1186"/>
      <c r="G2" s="932" t="s">
        <v>5342</v>
      </c>
      <c r="I2" s="1187" t="s">
        <v>2309</v>
      </c>
      <c r="J2" s="1188"/>
      <c r="K2" s="1189"/>
      <c r="L2" s="1190">
        <f>SUM(J:J)</f>
        <v>5540</v>
      </c>
    </row>
    <row r="3" spans="1:19" ht="20.100000000000001" customHeight="1">
      <c r="D3" s="1186" t="s">
        <v>2310</v>
      </c>
      <c r="E3" s="1186"/>
      <c r="F3" s="1186"/>
      <c r="G3" s="933" t="s">
        <v>5343</v>
      </c>
    </row>
    <row r="4" spans="1:19" ht="20.100000000000001" customHeight="1">
      <c r="D4" s="1186" t="s">
        <v>2312</v>
      </c>
      <c r="E4" s="1186"/>
      <c r="F4" s="1186"/>
      <c r="G4" s="933" t="s">
        <v>5344</v>
      </c>
      <c r="I4" s="1867"/>
      <c r="J4" s="1867"/>
      <c r="K4" s="1867"/>
      <c r="L4" s="1867"/>
    </row>
    <row r="5" spans="1:19" ht="20.100000000000001" customHeight="1">
      <c r="D5" s="1186" t="s">
        <v>2315</v>
      </c>
      <c r="E5" s="1186"/>
      <c r="F5" s="1186"/>
      <c r="G5" s="1868">
        <v>46128</v>
      </c>
      <c r="H5" s="1869" t="s">
        <v>2316</v>
      </c>
      <c r="I5" s="1867"/>
      <c r="J5" s="1867"/>
      <c r="K5" s="1867"/>
      <c r="L5" s="1867"/>
    </row>
    <row r="6" spans="1:19" ht="20.100000000000001" customHeight="1">
      <c r="D6" s="1186" t="s">
        <v>2317</v>
      </c>
      <c r="E6" s="1186"/>
      <c r="F6" s="1186"/>
      <c r="G6" s="1868">
        <v>46128</v>
      </c>
      <c r="H6" s="1870"/>
      <c r="I6" s="1654"/>
      <c r="J6" s="1654"/>
      <c r="K6" s="1654"/>
      <c r="L6" s="1654"/>
    </row>
    <row r="8" spans="1:19" s="4" customFormat="1" ht="19.5" customHeight="1">
      <c r="C8" s="64" t="s">
        <v>2319</v>
      </c>
      <c r="D8" s="1197" t="s">
        <v>2320</v>
      </c>
      <c r="E8" s="1198" t="s">
        <v>2321</v>
      </c>
      <c r="F8" s="1198" t="s">
        <v>2322</v>
      </c>
      <c r="G8" s="1199" t="s">
        <v>2323</v>
      </c>
      <c r="H8" s="1199" t="s">
        <v>36</v>
      </c>
      <c r="I8" s="1199" t="s">
        <v>37</v>
      </c>
      <c r="J8" s="1200" t="s">
        <v>38</v>
      </c>
      <c r="K8" s="1200" t="s">
        <v>2324</v>
      </c>
      <c r="L8" s="1199" t="s">
        <v>2325</v>
      </c>
      <c r="M8" s="1199" t="s">
        <v>2326</v>
      </c>
      <c r="N8" s="1199" t="s">
        <v>2327</v>
      </c>
      <c r="O8" s="1201" t="s">
        <v>2328</v>
      </c>
      <c r="P8" s="1198" t="s">
        <v>2329</v>
      </c>
      <c r="Q8" s="1199" t="s">
        <v>2330</v>
      </c>
      <c r="R8" s="1201" t="s">
        <v>2331</v>
      </c>
      <c r="S8" s="1202" t="s">
        <v>2332</v>
      </c>
    </row>
    <row r="9" spans="1:19" s="4" customFormat="1" ht="19.5" customHeight="1">
      <c r="D9" s="1871" t="s">
        <v>5345</v>
      </c>
      <c r="E9" s="1872"/>
      <c r="F9" s="1872"/>
      <c r="G9" s="1873"/>
      <c r="H9" s="71"/>
      <c r="I9" s="71"/>
      <c r="J9" s="71"/>
      <c r="K9" s="1234"/>
      <c r="L9" s="1235"/>
      <c r="M9" s="1199"/>
      <c r="N9" s="1199"/>
      <c r="O9" s="1201"/>
      <c r="P9" s="1198"/>
      <c r="Q9" s="1199"/>
      <c r="R9" s="1201"/>
      <c r="S9" s="1202"/>
    </row>
    <row r="10" spans="1:19" s="4" customFormat="1" ht="19.5" customHeight="1">
      <c r="A10" s="26" t="s">
        <v>5346</v>
      </c>
      <c r="B10" s="26"/>
      <c r="C10" s="468">
        <v>1</v>
      </c>
      <c r="D10" s="1874">
        <v>1</v>
      </c>
      <c r="E10" s="1208" t="s">
        <v>5161</v>
      </c>
      <c r="F10" s="1208" t="s">
        <v>5161</v>
      </c>
      <c r="G10" s="907" t="s">
        <v>5347</v>
      </c>
      <c r="H10" s="831">
        <v>1</v>
      </c>
      <c r="I10" s="1208">
        <v>5540</v>
      </c>
      <c r="J10" s="1403">
        <f>+H10*I10</f>
        <v>5540</v>
      </c>
      <c r="K10" s="479"/>
      <c r="L10" s="907" t="s">
        <v>5348</v>
      </c>
      <c r="M10" s="1875" t="s">
        <v>5349</v>
      </c>
      <c r="N10" s="831"/>
      <c r="O10" s="1201">
        <v>46108</v>
      </c>
      <c r="P10" s="1198"/>
      <c r="Q10" s="1876">
        <v>46127</v>
      </c>
      <c r="R10" s="1201">
        <v>46128</v>
      </c>
      <c r="S10" s="1202"/>
    </row>
    <row r="11" spans="1:19" s="4" customFormat="1" ht="19.5" customHeight="1">
      <c r="A11" s="26"/>
      <c r="B11" s="26"/>
      <c r="C11" s="64"/>
      <c r="D11" s="1588"/>
      <c r="E11" s="1208"/>
      <c r="F11" s="1208"/>
      <c r="G11" s="879"/>
      <c r="H11" s="831"/>
      <c r="I11" s="1208"/>
      <c r="J11" s="1208"/>
      <c r="K11" s="479"/>
      <c r="L11" s="907"/>
      <c r="M11" s="831"/>
      <c r="N11" s="831"/>
      <c r="O11" s="1201"/>
      <c r="P11" s="1198"/>
      <c r="Q11" s="1199"/>
      <c r="R11" s="1201"/>
      <c r="S11" s="1202"/>
    </row>
    <row r="12" spans="1:19" s="4" customFormat="1" ht="19.5" customHeight="1">
      <c r="A12" s="26"/>
      <c r="B12" s="26"/>
      <c r="C12" s="64"/>
      <c r="D12" s="1588"/>
      <c r="E12" s="909"/>
      <c r="F12" s="909"/>
      <c r="G12" s="1877"/>
      <c r="H12" s="912"/>
      <c r="I12" s="1878"/>
      <c r="J12" s="1878"/>
      <c r="K12" s="1879"/>
      <c r="L12" s="852"/>
      <c r="M12" s="831"/>
      <c r="N12" s="831"/>
      <c r="O12" s="1201"/>
      <c r="P12" s="1198"/>
      <c r="Q12" s="1199"/>
      <c r="R12" s="1201"/>
      <c r="S12" s="1202"/>
    </row>
    <row r="13" spans="1:19" s="4" customFormat="1" ht="19.5" customHeight="1">
      <c r="A13" s="26"/>
      <c r="B13" s="26"/>
      <c r="C13" s="64"/>
      <c r="D13" s="1880"/>
      <c r="E13" s="909"/>
      <c r="F13" s="909"/>
      <c r="G13" s="1877"/>
      <c r="H13" s="912"/>
      <c r="I13" s="1878"/>
      <c r="J13" s="1878"/>
      <c r="K13" s="1879"/>
      <c r="L13" s="1235"/>
      <c r="M13" s="1199"/>
      <c r="N13" s="1199"/>
      <c r="O13" s="1201"/>
      <c r="P13" s="1198"/>
      <c r="Q13" s="1199"/>
      <c r="R13" s="1201"/>
      <c r="S13" s="1202"/>
    </row>
    <row r="14" spans="1:19" s="4" customFormat="1" ht="19.5" customHeight="1">
      <c r="D14" s="27"/>
      <c r="E14" s="27"/>
      <c r="F14" s="27"/>
      <c r="G14" s="1657"/>
      <c r="H14" s="71"/>
      <c r="I14" s="1881"/>
      <c r="J14" s="1882"/>
      <c r="K14" s="1234"/>
      <c r="L14" s="1235"/>
      <c r="M14" s="1199"/>
      <c r="N14" s="1199"/>
      <c r="O14" s="1201"/>
      <c r="P14" s="1198"/>
      <c r="Q14" s="1199"/>
      <c r="R14" s="1201"/>
      <c r="S14" s="1202"/>
    </row>
    <row r="15" spans="1:19" s="4" customFormat="1" ht="19.5" customHeight="1">
      <c r="D15" s="27"/>
      <c r="E15" s="27"/>
      <c r="F15" s="27"/>
      <c r="G15" s="1883">
        <f>SUM(J10:J14)</f>
        <v>5540</v>
      </c>
      <c r="H15" s="1883"/>
      <c r="I15" s="1883"/>
      <c r="J15" s="1884"/>
      <c r="K15" s="1234"/>
      <c r="L15" s="1235"/>
      <c r="M15" s="1199"/>
      <c r="N15" s="1199"/>
      <c r="O15" s="1201"/>
      <c r="P15" s="1198"/>
      <c r="Q15" s="1199"/>
      <c r="R15" s="1201"/>
      <c r="S15" s="1202"/>
    </row>
    <row r="16" spans="1:19" s="4" customFormat="1" ht="19.5" customHeight="1">
      <c r="D16" s="27"/>
      <c r="E16" s="27"/>
      <c r="F16" s="27"/>
      <c r="G16" s="1657"/>
      <c r="H16" s="71"/>
      <c r="I16" s="1881"/>
      <c r="J16" s="1882"/>
      <c r="K16" s="1234"/>
      <c r="L16" s="1235"/>
      <c r="M16" s="1199"/>
      <c r="N16" s="1199"/>
      <c r="O16" s="1201"/>
      <c r="P16" s="1198"/>
      <c r="Q16" s="1199"/>
      <c r="R16" s="1201"/>
      <c r="S16" s="1202"/>
    </row>
    <row r="17" spans="3:19" s="4" customFormat="1" ht="19.5" customHeight="1">
      <c r="D17" s="27"/>
      <c r="E17" s="27"/>
      <c r="F17" s="27"/>
      <c r="G17" s="1657"/>
      <c r="H17" s="71"/>
      <c r="I17" s="1881"/>
      <c r="J17" s="1882"/>
      <c r="K17" s="1234"/>
      <c r="L17" s="1235"/>
      <c r="M17" s="1199"/>
      <c r="N17" s="1199"/>
      <c r="O17" s="1201"/>
      <c r="P17" s="1198"/>
      <c r="Q17" s="1199"/>
      <c r="R17" s="1201"/>
      <c r="S17" s="1202"/>
    </row>
    <row r="18" spans="3:19" s="4" customFormat="1" ht="19.5" customHeight="1">
      <c r="D18" s="27"/>
      <c r="E18" s="27"/>
      <c r="F18" s="27"/>
      <c r="G18" s="1657"/>
      <c r="H18" s="71"/>
      <c r="I18" s="1881"/>
      <c r="J18" s="1882"/>
      <c r="K18" s="1234"/>
      <c r="L18" s="1235"/>
      <c r="M18" s="1199"/>
      <c r="N18" s="1199"/>
      <c r="O18" s="1201"/>
      <c r="P18" s="1198"/>
      <c r="Q18" s="1199"/>
      <c r="R18" s="1201"/>
      <c r="S18" s="1202"/>
    </row>
    <row r="19" spans="3:19" s="4" customFormat="1" ht="19.5" customHeight="1">
      <c r="D19" s="27"/>
      <c r="E19" s="27"/>
      <c r="F19" s="27"/>
      <c r="G19" s="1657"/>
      <c r="H19" s="71"/>
      <c r="I19" s="1881"/>
      <c r="J19" s="1882"/>
      <c r="K19" s="1234"/>
      <c r="L19" s="1235"/>
      <c r="M19" s="1199"/>
      <c r="N19" s="1199"/>
      <c r="O19" s="1201"/>
      <c r="P19" s="1198"/>
      <c r="Q19" s="1199"/>
      <c r="R19" s="1201"/>
      <c r="S19" s="1202"/>
    </row>
    <row r="20" spans="3:19" ht="18" customHeight="1">
      <c r="D20" s="1885"/>
      <c r="E20" s="1886"/>
      <c r="F20" s="1886"/>
      <c r="G20" s="1236"/>
      <c r="H20" s="1237"/>
      <c r="I20" s="1237"/>
      <c r="J20" s="71"/>
      <c r="K20" s="1200"/>
      <c r="L20" s="1236"/>
      <c r="M20" s="1238"/>
      <c r="N20" s="1240"/>
      <c r="O20" s="1201"/>
      <c r="P20" s="1202"/>
      <c r="Q20" s="1202"/>
      <c r="R20" s="1201"/>
      <c r="S20" s="1660"/>
    </row>
    <row r="21" spans="3:19" ht="18" customHeight="1">
      <c r="D21" s="1199"/>
      <c r="E21" s="1199"/>
      <c r="F21" s="1199"/>
      <c r="G21" s="1238" t="s">
        <v>3512</v>
      </c>
      <c r="H21" s="71"/>
      <c r="I21" s="71"/>
      <c r="J21" s="71">
        <f>H21*I21</f>
        <v>0</v>
      </c>
      <c r="K21" s="1234"/>
      <c r="L21" s="1236" t="s">
        <v>2352</v>
      </c>
      <c r="M21" s="1239"/>
      <c r="N21" s="1199"/>
      <c r="O21" s="1201"/>
      <c r="P21" s="1239"/>
      <c r="Q21" s="1199"/>
      <c r="R21" s="1201"/>
      <c r="S21" s="1660"/>
    </row>
    <row r="22" spans="3:19" ht="18" customHeight="1">
      <c r="C22" s="1686">
        <v>4</v>
      </c>
      <c r="D22" s="1687"/>
      <c r="E22" s="1198"/>
      <c r="F22" s="1198"/>
      <c r="G22" s="1238" t="s">
        <v>2352</v>
      </c>
      <c r="H22" s="71"/>
      <c r="I22" s="71">
        <v>5000</v>
      </c>
      <c r="J22" s="71">
        <f>H22*I22</f>
        <v>0</v>
      </c>
      <c r="K22" s="1234"/>
      <c r="L22" s="1236" t="s">
        <v>2353</v>
      </c>
      <c r="M22" s="1239"/>
      <c r="N22" s="1199"/>
      <c r="O22" s="1201"/>
      <c r="P22" s="1239"/>
      <c r="Q22" s="1199"/>
      <c r="R22" s="1201"/>
      <c r="S22" s="1202"/>
    </row>
    <row r="23" spans="3:19" ht="18" customHeight="1">
      <c r="D23" s="1199"/>
      <c r="E23" s="1198"/>
      <c r="F23" s="1198"/>
      <c r="G23" s="1238" t="s">
        <v>2353</v>
      </c>
      <c r="H23" s="71"/>
      <c r="I23" s="71"/>
      <c r="J23" s="71">
        <f>H23*I23</f>
        <v>0</v>
      </c>
      <c r="K23" s="1234"/>
      <c r="L23" s="1240"/>
      <c r="M23" s="1239"/>
      <c r="N23" s="1199"/>
      <c r="O23" s="1199"/>
      <c r="P23" s="1239"/>
      <c r="Q23" s="1199"/>
      <c r="R23" s="1202"/>
      <c r="S23" s="1202"/>
    </row>
    <row r="24" spans="3:19" ht="18" customHeight="1">
      <c r="D24" s="1199"/>
      <c r="E24" s="1198"/>
      <c r="F24" s="1198"/>
      <c r="G24" s="1241"/>
      <c r="H24" s="1242"/>
      <c r="I24" s="1242"/>
      <c r="J24" s="1243"/>
      <c r="K24" s="1244"/>
      <c r="L24" s="1245"/>
    </row>
    <row r="25" spans="3:19" ht="18" customHeight="1"/>
    <row r="26" spans="3:19" ht="18" customHeight="1"/>
    <row r="27" spans="3:19" ht="18" customHeight="1"/>
  </sheetData>
  <autoFilter ref="D8:Q27" xr:uid="{00000000-0009-0000-0000-000003000000}"/>
  <mergeCells count="12">
    <mergeCell ref="D9:G9"/>
    <mergeCell ref="G15:J15"/>
    <mergeCell ref="G24:J24"/>
    <mergeCell ref="D2:F2"/>
    <mergeCell ref="I2:K2"/>
    <mergeCell ref="D3:F3"/>
    <mergeCell ref="D4:F4"/>
    <mergeCell ref="I4:L5"/>
    <mergeCell ref="D5:F5"/>
    <mergeCell ref="H5:H6"/>
    <mergeCell ref="D6:F6"/>
    <mergeCell ref="I6:L6"/>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65F9-75DB-44E2-B385-66D02471A48A}">
  <dimension ref="B2:Q239"/>
  <sheetViews>
    <sheetView zoomScale="85" zoomScaleNormal="85" workbookViewId="0">
      <pane xSplit="10" ySplit="8" topLeftCell="K9" activePane="bottomRight" state="frozen"/>
      <selection pane="topRight" activeCell="K1" sqref="K1"/>
      <selection pane="bottomLeft" activeCell="A9" sqref="A9"/>
      <selection pane="bottomRight" activeCell="D9" sqref="D9:D10"/>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5350</v>
      </c>
      <c r="G2" s="5" t="s">
        <v>2</v>
      </c>
      <c r="H2" s="6"/>
      <c r="I2" s="7"/>
      <c r="J2" s="8">
        <f>SUM(H:H)</f>
        <v>2672641</v>
      </c>
    </row>
    <row r="3" spans="2:17" ht="20.100000000000001" customHeight="1">
      <c r="B3" s="2" t="s">
        <v>3</v>
      </c>
      <c r="C3" s="2"/>
      <c r="D3" s="2"/>
      <c r="E3" s="13" t="s">
        <v>5351</v>
      </c>
    </row>
    <row r="4" spans="2:17" ht="20.100000000000001" customHeight="1">
      <c r="B4" s="2" t="s">
        <v>996</v>
      </c>
      <c r="C4" s="2"/>
      <c r="D4" s="2"/>
      <c r="E4" s="13">
        <v>228142</v>
      </c>
    </row>
    <row r="5" spans="2:17" ht="20.100000000000001" customHeight="1">
      <c r="B5" s="2" t="s">
        <v>9</v>
      </c>
      <c r="C5" s="2"/>
      <c r="D5" s="2"/>
      <c r="E5" s="16">
        <v>46042</v>
      </c>
    </row>
    <row r="6" spans="2:17" ht="20.100000000000001" customHeight="1">
      <c r="B6" s="2" t="s">
        <v>10</v>
      </c>
      <c r="C6" s="2"/>
      <c r="D6" s="2"/>
      <c r="E6" s="16">
        <v>46153</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702">
        <v>0</v>
      </c>
      <c r="H9" s="702">
        <f>F9*G9</f>
        <v>0</v>
      </c>
      <c r="I9" s="28"/>
      <c r="J9" s="47"/>
      <c r="K9" s="47"/>
      <c r="L9" s="26"/>
      <c r="M9" s="30"/>
      <c r="N9" s="27"/>
      <c r="O9" s="26"/>
      <c r="P9" s="30"/>
      <c r="Q9" s="375"/>
    </row>
    <row r="10" spans="2:17" s="4" customFormat="1" ht="19.7" customHeight="1">
      <c r="B10" s="27">
        <v>18</v>
      </c>
      <c r="C10" s="202"/>
      <c r="D10" s="202"/>
      <c r="E10" s="148" t="s">
        <v>1071</v>
      </c>
      <c r="F10" s="67">
        <v>137</v>
      </c>
      <c r="G10" s="768">
        <v>5000</v>
      </c>
      <c r="H10" s="709">
        <f>F10*G10</f>
        <v>685000</v>
      </c>
      <c r="I10" s="710"/>
      <c r="J10" s="69"/>
      <c r="K10" s="26"/>
      <c r="L10" s="26"/>
      <c r="M10" s="30"/>
      <c r="N10" s="27"/>
      <c r="O10" s="26"/>
      <c r="P10" s="30"/>
      <c r="Q10" s="375"/>
    </row>
    <row r="11" spans="2:17" s="4" customFormat="1" ht="19.7" customHeight="1">
      <c r="B11" s="27">
        <v>19</v>
      </c>
      <c r="C11" s="499"/>
      <c r="D11" s="499"/>
      <c r="E11" s="148" t="s">
        <v>1072</v>
      </c>
      <c r="F11" s="67">
        <v>68</v>
      </c>
      <c r="G11" s="768">
        <v>5000</v>
      </c>
      <c r="H11" s="709">
        <f>F11*G11</f>
        <v>340000</v>
      </c>
      <c r="I11" s="710"/>
      <c r="J11" s="69"/>
      <c r="K11" s="26"/>
      <c r="L11" s="26"/>
      <c r="M11" s="30"/>
      <c r="N11" s="27"/>
      <c r="O11" s="26"/>
      <c r="P11" s="30"/>
      <c r="Q11" s="375"/>
    </row>
    <row r="12" spans="2:17" s="4" customFormat="1" ht="19.7" customHeight="1">
      <c r="B12" s="66"/>
      <c r="C12" s="66"/>
      <c r="D12" s="66"/>
      <c r="E12" s="148"/>
      <c r="F12" s="67"/>
      <c r="G12" s="708">
        <v>0</v>
      </c>
      <c r="H12" s="709">
        <f t="shared" ref="H12:H75" si="0">F12*G12</f>
        <v>0</v>
      </c>
      <c r="I12" s="710"/>
      <c r="J12" s="69"/>
      <c r="K12" s="26"/>
      <c r="L12" s="26"/>
      <c r="M12" s="30"/>
      <c r="N12" s="27"/>
      <c r="O12" s="26"/>
      <c r="P12" s="30"/>
      <c r="Q12" s="375"/>
    </row>
    <row r="13" spans="2:17" s="4" customFormat="1" ht="19.7" customHeight="1">
      <c r="B13" s="66">
        <v>1</v>
      </c>
      <c r="C13" s="66" t="s">
        <v>56</v>
      </c>
      <c r="D13" s="66" t="s">
        <v>56</v>
      </c>
      <c r="E13" s="148" t="s">
        <v>5352</v>
      </c>
      <c r="F13" s="155">
        <v>1</v>
      </c>
      <c r="G13" s="139">
        <v>643000</v>
      </c>
      <c r="H13" s="709">
        <f t="shared" si="0"/>
        <v>643000</v>
      </c>
      <c r="I13" s="28"/>
      <c r="J13" s="40" t="s">
        <v>5353</v>
      </c>
      <c r="K13" s="47" t="s">
        <v>5354</v>
      </c>
      <c r="L13" s="26"/>
      <c r="M13" s="30">
        <v>45973</v>
      </c>
      <c r="N13" s="27"/>
      <c r="O13" s="42">
        <v>45677</v>
      </c>
      <c r="P13" s="30">
        <v>46070</v>
      </c>
      <c r="Q13" s="375">
        <v>46070</v>
      </c>
    </row>
    <row r="14" spans="2:17" s="4" customFormat="1" ht="19.7" customHeight="1">
      <c r="B14" s="66">
        <v>1</v>
      </c>
      <c r="C14" s="66" t="s">
        <v>56</v>
      </c>
      <c r="D14" s="66" t="s">
        <v>56</v>
      </c>
      <c r="E14" s="148" t="s">
        <v>5355</v>
      </c>
      <c r="F14" s="155">
        <v>1</v>
      </c>
      <c r="G14" s="139">
        <v>12000</v>
      </c>
      <c r="H14" s="709">
        <f t="shared" si="0"/>
        <v>12000</v>
      </c>
      <c r="I14" s="28"/>
      <c r="J14" s="40"/>
      <c r="K14" s="47" t="s">
        <v>5354</v>
      </c>
      <c r="L14" s="26"/>
      <c r="M14" s="30">
        <v>45973</v>
      </c>
      <c r="N14" s="27"/>
      <c r="O14" s="42">
        <v>45677</v>
      </c>
      <c r="P14" s="30">
        <v>46070</v>
      </c>
      <c r="Q14" s="375">
        <v>46070</v>
      </c>
    </row>
    <row r="15" spans="2:17" s="4" customFormat="1" ht="19.7" customHeight="1">
      <c r="B15" s="66">
        <v>1</v>
      </c>
      <c r="C15" s="66" t="s">
        <v>56</v>
      </c>
      <c r="D15" s="66" t="s">
        <v>56</v>
      </c>
      <c r="E15" s="148" t="s">
        <v>5356</v>
      </c>
      <c r="F15" s="155">
        <v>1</v>
      </c>
      <c r="G15" s="139">
        <v>14000</v>
      </c>
      <c r="H15" s="709">
        <f>F15*G15</f>
        <v>14000</v>
      </c>
      <c r="I15" s="28"/>
      <c r="J15" s="40"/>
      <c r="K15" s="47" t="s">
        <v>5354</v>
      </c>
      <c r="L15" s="26"/>
      <c r="M15" s="30">
        <v>45973</v>
      </c>
      <c r="N15" s="27"/>
      <c r="O15" s="42">
        <v>45677</v>
      </c>
      <c r="P15" s="30">
        <v>46070</v>
      </c>
      <c r="Q15" s="375">
        <v>46070</v>
      </c>
    </row>
    <row r="16" spans="2:17" s="4" customFormat="1" ht="19.7" customHeight="1">
      <c r="B16" s="66">
        <v>1</v>
      </c>
      <c r="C16" s="66" t="s">
        <v>56</v>
      </c>
      <c r="D16" s="66" t="s">
        <v>56</v>
      </c>
      <c r="E16" s="148" t="s">
        <v>5357</v>
      </c>
      <c r="F16" s="155">
        <v>1</v>
      </c>
      <c r="G16" s="139">
        <v>18000</v>
      </c>
      <c r="H16" s="709">
        <f t="shared" si="0"/>
        <v>18000</v>
      </c>
      <c r="I16" s="28"/>
      <c r="J16" s="40"/>
      <c r="K16" s="47" t="s">
        <v>5354</v>
      </c>
      <c r="L16" s="26"/>
      <c r="M16" s="30">
        <v>45973</v>
      </c>
      <c r="N16" s="27"/>
      <c r="O16" s="42">
        <v>45677</v>
      </c>
      <c r="P16" s="30">
        <v>46070</v>
      </c>
      <c r="Q16" s="375">
        <v>46070</v>
      </c>
    </row>
    <row r="17" spans="2:17" s="4" customFormat="1" ht="19.7" customHeight="1">
      <c r="B17" s="66">
        <v>2</v>
      </c>
      <c r="C17" s="66" t="s">
        <v>56</v>
      </c>
      <c r="D17" s="66" t="s">
        <v>56</v>
      </c>
      <c r="E17" s="148" t="s">
        <v>5358</v>
      </c>
      <c r="F17" s="679">
        <v>0</v>
      </c>
      <c r="G17" s="139">
        <v>40000</v>
      </c>
      <c r="H17" s="709">
        <f t="shared" si="0"/>
        <v>0</v>
      </c>
      <c r="I17" s="28"/>
      <c r="J17" s="40" t="s">
        <v>5359</v>
      </c>
      <c r="K17" s="419" t="s">
        <v>5360</v>
      </c>
      <c r="L17" s="26"/>
      <c r="M17" s="30">
        <v>45973</v>
      </c>
      <c r="N17" s="27"/>
      <c r="O17" s="42">
        <v>45677</v>
      </c>
      <c r="P17" s="30">
        <v>46070</v>
      </c>
      <c r="Q17" s="375">
        <v>46070</v>
      </c>
    </row>
    <row r="18" spans="2:17" s="4" customFormat="1" ht="19.7" customHeight="1">
      <c r="B18" s="66">
        <v>3</v>
      </c>
      <c r="C18" s="66" t="s">
        <v>56</v>
      </c>
      <c r="D18" s="66" t="s">
        <v>56</v>
      </c>
      <c r="E18" s="1887" t="s">
        <v>5361</v>
      </c>
      <c r="F18" s="155">
        <v>1</v>
      </c>
      <c r="G18" s="139">
        <v>38000</v>
      </c>
      <c r="H18" s="709">
        <f>F18*G18</f>
        <v>38000</v>
      </c>
      <c r="I18" s="28"/>
      <c r="J18" s="47"/>
      <c r="K18" s="47" t="s">
        <v>5354</v>
      </c>
      <c r="L18" s="26"/>
      <c r="M18" s="30">
        <v>45973</v>
      </c>
      <c r="N18" s="27"/>
      <c r="O18" s="42">
        <v>45677</v>
      </c>
      <c r="P18" s="30">
        <v>46070</v>
      </c>
      <c r="Q18" s="375">
        <v>46070</v>
      </c>
    </row>
    <row r="19" spans="2:17" s="4" customFormat="1" ht="19.7" customHeight="1">
      <c r="B19" s="66">
        <v>4</v>
      </c>
      <c r="C19" s="66" t="s">
        <v>56</v>
      </c>
      <c r="D19" s="66" t="s">
        <v>56</v>
      </c>
      <c r="E19" s="148" t="s">
        <v>5362</v>
      </c>
      <c r="F19" s="67">
        <v>1</v>
      </c>
      <c r="G19" s="708">
        <v>50000</v>
      </c>
      <c r="H19" s="709">
        <f t="shared" si="0"/>
        <v>50000</v>
      </c>
      <c r="I19" s="710"/>
      <c r="J19" s="69"/>
      <c r="K19" s="47" t="s">
        <v>5354</v>
      </c>
      <c r="L19" s="26"/>
      <c r="M19" s="30">
        <v>45973</v>
      </c>
      <c r="N19" s="27"/>
      <c r="O19" s="42">
        <v>45677</v>
      </c>
      <c r="P19" s="30">
        <v>46070</v>
      </c>
      <c r="Q19" s="375">
        <v>46070</v>
      </c>
    </row>
    <row r="20" spans="2:17" s="4" customFormat="1" ht="19.7" customHeight="1">
      <c r="B20" s="66">
        <v>5</v>
      </c>
      <c r="C20" s="66" t="s">
        <v>56</v>
      </c>
      <c r="D20" s="66" t="s">
        <v>56</v>
      </c>
      <c r="E20" s="148" t="s">
        <v>5363</v>
      </c>
      <c r="F20" s="67">
        <v>1</v>
      </c>
      <c r="G20" s="708">
        <v>63000</v>
      </c>
      <c r="H20" s="709">
        <f t="shared" si="0"/>
        <v>63000</v>
      </c>
      <c r="I20" s="710"/>
      <c r="J20" s="69"/>
      <c r="K20" s="47" t="s">
        <v>5354</v>
      </c>
      <c r="L20" s="26"/>
      <c r="M20" s="30">
        <v>45973</v>
      </c>
      <c r="N20" s="27"/>
      <c r="O20" s="42">
        <v>45677</v>
      </c>
      <c r="P20" s="30">
        <v>46070</v>
      </c>
      <c r="Q20" s="375">
        <v>46070</v>
      </c>
    </row>
    <row r="21" spans="2:17" s="4" customFormat="1" ht="19.7" customHeight="1">
      <c r="B21" s="66"/>
      <c r="C21" s="66"/>
      <c r="D21" s="66"/>
      <c r="E21" s="148"/>
      <c r="F21" s="155"/>
      <c r="G21" s="139">
        <v>0</v>
      </c>
      <c r="H21" s="139">
        <f t="shared" si="0"/>
        <v>0</v>
      </c>
      <c r="I21" s="28"/>
      <c r="J21" s="40"/>
      <c r="K21" s="26"/>
      <c r="L21" s="26"/>
      <c r="M21" s="30"/>
      <c r="N21" s="27"/>
      <c r="O21" s="26"/>
      <c r="P21" s="30"/>
      <c r="Q21" s="375"/>
    </row>
    <row r="22" spans="2:17" s="4" customFormat="1" ht="19.7" customHeight="1">
      <c r="B22" s="66">
        <v>1</v>
      </c>
      <c r="C22" s="66" t="s">
        <v>56</v>
      </c>
      <c r="D22" s="66" t="s">
        <v>56</v>
      </c>
      <c r="E22" s="148" t="s">
        <v>5364</v>
      </c>
      <c r="F22" s="155">
        <v>10</v>
      </c>
      <c r="G22" s="139">
        <v>160</v>
      </c>
      <c r="H22" s="139">
        <f t="shared" si="0"/>
        <v>1600</v>
      </c>
      <c r="I22" s="28"/>
      <c r="J22" s="47">
        <v>170094001</v>
      </c>
      <c r="K22" s="47" t="s">
        <v>5360</v>
      </c>
      <c r="L22" s="26"/>
      <c r="M22" s="30">
        <v>45973</v>
      </c>
      <c r="N22" s="27"/>
      <c r="O22" s="42">
        <v>45677</v>
      </c>
      <c r="P22" s="30">
        <v>46070</v>
      </c>
      <c r="Q22" s="375">
        <v>46070</v>
      </c>
    </row>
    <row r="23" spans="2:17" s="4" customFormat="1" ht="19.7" customHeight="1">
      <c r="B23" s="66">
        <v>1</v>
      </c>
      <c r="C23" s="66" t="s">
        <v>56</v>
      </c>
      <c r="D23" s="66" t="s">
        <v>56</v>
      </c>
      <c r="E23" s="148" t="s">
        <v>5365</v>
      </c>
      <c r="F23" s="155">
        <v>1</v>
      </c>
      <c r="G23" s="139">
        <v>18000</v>
      </c>
      <c r="H23" s="139">
        <f t="shared" si="0"/>
        <v>18000</v>
      </c>
      <c r="I23" s="28"/>
      <c r="J23" s="40" t="s">
        <v>5366</v>
      </c>
      <c r="K23" s="47" t="s">
        <v>5360</v>
      </c>
      <c r="L23" s="26"/>
      <c r="M23" s="30">
        <v>45973</v>
      </c>
      <c r="N23" s="27"/>
      <c r="O23" s="42">
        <v>45677</v>
      </c>
      <c r="P23" s="30">
        <v>46070</v>
      </c>
      <c r="Q23" s="375">
        <v>46070</v>
      </c>
    </row>
    <row r="24" spans="2:17" s="4" customFormat="1" ht="19.7" customHeight="1">
      <c r="B24" s="66">
        <v>1</v>
      </c>
      <c r="C24" s="66" t="s">
        <v>56</v>
      </c>
      <c r="D24" s="66" t="s">
        <v>56</v>
      </c>
      <c r="E24" s="148" t="s">
        <v>5367</v>
      </c>
      <c r="F24" s="155">
        <v>1</v>
      </c>
      <c r="G24" s="139">
        <v>18000</v>
      </c>
      <c r="H24" s="139">
        <f t="shared" si="0"/>
        <v>18000</v>
      </c>
      <c r="I24" s="28"/>
      <c r="J24" s="40" t="s">
        <v>5366</v>
      </c>
      <c r="K24" s="47" t="s">
        <v>5360</v>
      </c>
      <c r="L24" s="26"/>
      <c r="M24" s="30">
        <v>45973</v>
      </c>
      <c r="N24" s="27"/>
      <c r="O24" s="42">
        <v>45677</v>
      </c>
      <c r="P24" s="30">
        <v>46070</v>
      </c>
      <c r="Q24" s="375">
        <v>46070</v>
      </c>
    </row>
    <row r="25" spans="2:17" s="4" customFormat="1" ht="19.7" customHeight="1">
      <c r="B25" s="66">
        <v>1</v>
      </c>
      <c r="C25" s="66" t="s">
        <v>56</v>
      </c>
      <c r="D25" s="66" t="s">
        <v>56</v>
      </c>
      <c r="E25" s="148" t="s">
        <v>5368</v>
      </c>
      <c r="F25" s="155">
        <v>1</v>
      </c>
      <c r="G25" s="139">
        <v>18000</v>
      </c>
      <c r="H25" s="139">
        <f t="shared" si="0"/>
        <v>18000</v>
      </c>
      <c r="I25" s="28"/>
      <c r="J25" s="40" t="s">
        <v>5366</v>
      </c>
      <c r="K25" s="47" t="s">
        <v>5360</v>
      </c>
      <c r="L25" s="26"/>
      <c r="M25" s="30">
        <v>45973</v>
      </c>
      <c r="N25" s="27"/>
      <c r="O25" s="42">
        <v>45677</v>
      </c>
      <c r="P25" s="30">
        <v>46070</v>
      </c>
      <c r="Q25" s="375">
        <v>46070</v>
      </c>
    </row>
    <row r="26" spans="2:17" s="4" customFormat="1" ht="19.7" customHeight="1">
      <c r="B26" s="66">
        <v>2</v>
      </c>
      <c r="C26" s="66" t="s">
        <v>56</v>
      </c>
      <c r="D26" s="66" t="s">
        <v>56</v>
      </c>
      <c r="E26" s="148" t="s">
        <v>5369</v>
      </c>
      <c r="F26" s="155">
        <v>1</v>
      </c>
      <c r="G26" s="139">
        <v>44000</v>
      </c>
      <c r="H26" s="139">
        <f t="shared" si="0"/>
        <v>44000</v>
      </c>
      <c r="I26" s="28"/>
      <c r="J26" s="40" t="s">
        <v>5370</v>
      </c>
      <c r="K26" s="47" t="s">
        <v>5360</v>
      </c>
      <c r="L26" s="26"/>
      <c r="M26" s="30">
        <v>45973</v>
      </c>
      <c r="N26" s="27"/>
      <c r="O26" s="42">
        <v>45677</v>
      </c>
      <c r="P26" s="30">
        <v>46070</v>
      </c>
      <c r="Q26" s="375">
        <v>46070</v>
      </c>
    </row>
    <row r="27" spans="2:17" s="4" customFormat="1" ht="19.7" customHeight="1">
      <c r="B27" s="66"/>
      <c r="C27" s="66"/>
      <c r="D27" s="66"/>
      <c r="E27" s="148"/>
      <c r="F27" s="155"/>
      <c r="G27" s="139">
        <v>0</v>
      </c>
      <c r="H27" s="139">
        <f t="shared" si="0"/>
        <v>0</v>
      </c>
      <c r="I27" s="28"/>
      <c r="J27" s="40"/>
      <c r="K27" s="26"/>
      <c r="L27" s="26"/>
      <c r="M27" s="30"/>
      <c r="N27" s="27"/>
      <c r="O27" s="26"/>
      <c r="P27" s="30"/>
      <c r="Q27" s="375"/>
    </row>
    <row r="28" spans="2:17" s="4" customFormat="1" ht="19.7" customHeight="1">
      <c r="B28" s="66">
        <v>22</v>
      </c>
      <c r="C28" s="66" t="s">
        <v>5371</v>
      </c>
      <c r="D28" s="66" t="s">
        <v>5371</v>
      </c>
      <c r="E28" s="69" t="s">
        <v>5372</v>
      </c>
      <c r="F28" s="155">
        <v>1</v>
      </c>
      <c r="G28" s="139">
        <v>4300</v>
      </c>
      <c r="H28" s="139">
        <f t="shared" si="0"/>
        <v>4300</v>
      </c>
      <c r="I28" s="28"/>
      <c r="J28" s="47" t="s">
        <v>5373</v>
      </c>
      <c r="K28" s="47" t="s">
        <v>5374</v>
      </c>
      <c r="L28" s="26"/>
      <c r="M28" s="30">
        <v>46038</v>
      </c>
      <c r="N28" s="27"/>
      <c r="O28" s="42">
        <v>46056</v>
      </c>
      <c r="P28" s="30">
        <v>46051</v>
      </c>
      <c r="Q28" s="375">
        <v>46051</v>
      </c>
    </row>
    <row r="29" spans="2:17" s="4" customFormat="1" ht="19.7" customHeight="1">
      <c r="B29" s="66">
        <v>22</v>
      </c>
      <c r="C29" s="66" t="s">
        <v>5371</v>
      </c>
      <c r="D29" s="66" t="s">
        <v>5371</v>
      </c>
      <c r="E29" s="69" t="s">
        <v>131</v>
      </c>
      <c r="F29" s="155">
        <v>1</v>
      </c>
      <c r="G29" s="139">
        <v>1000</v>
      </c>
      <c r="H29" s="139">
        <f t="shared" si="0"/>
        <v>1000</v>
      </c>
      <c r="I29" s="28"/>
      <c r="J29" s="47"/>
      <c r="K29" s="47" t="s">
        <v>5374</v>
      </c>
      <c r="L29" s="26"/>
      <c r="M29" s="30">
        <v>46038</v>
      </c>
      <c r="N29" s="27"/>
      <c r="O29" s="42">
        <v>46056</v>
      </c>
      <c r="P29" s="30">
        <v>46051</v>
      </c>
      <c r="Q29" s="375">
        <v>46051</v>
      </c>
    </row>
    <row r="30" spans="2:17" s="4" customFormat="1" ht="19.7" customHeight="1">
      <c r="B30" s="66"/>
      <c r="C30" s="66"/>
      <c r="D30" s="66"/>
      <c r="E30" s="148"/>
      <c r="F30" s="155"/>
      <c r="G30" s="139">
        <v>0</v>
      </c>
      <c r="H30" s="139">
        <f t="shared" si="0"/>
        <v>0</v>
      </c>
      <c r="I30" s="28"/>
      <c r="J30" s="40"/>
      <c r="K30" s="26"/>
      <c r="L30" s="26"/>
      <c r="M30" s="30"/>
      <c r="N30" s="27"/>
      <c r="O30" s="26"/>
      <c r="P30" s="30"/>
      <c r="Q30" s="375"/>
    </row>
    <row r="31" spans="2:17" s="4" customFormat="1" ht="19.7" customHeight="1">
      <c r="B31" s="66">
        <v>13</v>
      </c>
      <c r="C31" s="66" t="s">
        <v>124</v>
      </c>
      <c r="D31" s="66" t="s">
        <v>125</v>
      </c>
      <c r="E31" s="148" t="s">
        <v>1379</v>
      </c>
      <c r="F31" s="155">
        <v>1</v>
      </c>
      <c r="G31" s="139">
        <v>2240</v>
      </c>
      <c r="H31" s="139">
        <f t="shared" si="0"/>
        <v>2240</v>
      </c>
      <c r="I31" s="28"/>
      <c r="J31" s="47" t="s">
        <v>4271</v>
      </c>
      <c r="K31" s="47" t="s">
        <v>5375</v>
      </c>
      <c r="L31" s="26"/>
      <c r="M31" s="30">
        <v>46038</v>
      </c>
      <c r="N31" s="27"/>
      <c r="O31" s="42">
        <v>46056</v>
      </c>
      <c r="P31" s="30">
        <v>46050</v>
      </c>
      <c r="Q31" s="375">
        <v>46051</v>
      </c>
    </row>
    <row r="32" spans="2:17" s="4" customFormat="1" ht="19.7" customHeight="1">
      <c r="B32" s="66"/>
      <c r="C32" s="66"/>
      <c r="D32" s="66"/>
      <c r="E32" s="148"/>
      <c r="F32" s="155"/>
      <c r="G32" s="139">
        <v>0</v>
      </c>
      <c r="H32" s="139">
        <f t="shared" si="0"/>
        <v>0</v>
      </c>
      <c r="I32" s="28"/>
      <c r="J32" s="47"/>
      <c r="K32" s="47"/>
      <c r="L32" s="26"/>
      <c r="M32" s="30"/>
      <c r="N32" s="27"/>
      <c r="O32" s="26"/>
      <c r="P32" s="30"/>
      <c r="Q32" s="375"/>
    </row>
    <row r="33" spans="2:17" s="4" customFormat="1" ht="19.7" customHeight="1">
      <c r="B33" s="66">
        <v>22</v>
      </c>
      <c r="C33" s="66" t="s">
        <v>145</v>
      </c>
      <c r="D33" s="66" t="s">
        <v>1143</v>
      </c>
      <c r="E33" s="148" t="s">
        <v>5376</v>
      </c>
      <c r="F33" s="155">
        <v>1</v>
      </c>
      <c r="G33" s="139">
        <v>18480</v>
      </c>
      <c r="H33" s="139">
        <f t="shared" si="0"/>
        <v>18480</v>
      </c>
      <c r="I33" s="28"/>
      <c r="J33" s="47" t="s">
        <v>5377</v>
      </c>
      <c r="K33" s="47" t="s">
        <v>5378</v>
      </c>
      <c r="L33" s="26"/>
      <c r="M33" s="30">
        <v>46041</v>
      </c>
      <c r="N33" s="27"/>
      <c r="O33" s="42">
        <v>46057</v>
      </c>
      <c r="P33" s="30">
        <v>46057</v>
      </c>
      <c r="Q33" s="375">
        <v>46056</v>
      </c>
    </row>
    <row r="34" spans="2:17" s="4" customFormat="1" ht="19.7" customHeight="1">
      <c r="B34" s="66">
        <v>22</v>
      </c>
      <c r="C34" s="66" t="s">
        <v>145</v>
      </c>
      <c r="D34" s="66" t="s">
        <v>1143</v>
      </c>
      <c r="E34" s="148" t="s">
        <v>5379</v>
      </c>
      <c r="F34" s="155">
        <v>1</v>
      </c>
      <c r="G34" s="139">
        <v>430</v>
      </c>
      <c r="H34" s="139">
        <f t="shared" si="0"/>
        <v>430</v>
      </c>
      <c r="I34" s="28"/>
      <c r="J34" s="47" t="s">
        <v>4255</v>
      </c>
      <c r="K34" s="47" t="s">
        <v>5378</v>
      </c>
      <c r="L34" s="26"/>
      <c r="M34" s="30">
        <v>46041</v>
      </c>
      <c r="N34" s="27"/>
      <c r="O34" s="42">
        <v>46057</v>
      </c>
      <c r="P34" s="30">
        <v>46057</v>
      </c>
      <c r="Q34" s="375">
        <v>46056</v>
      </c>
    </row>
    <row r="35" spans="2:17" s="4" customFormat="1" ht="19.7" customHeight="1">
      <c r="B35" s="66">
        <v>22</v>
      </c>
      <c r="C35" s="66" t="s">
        <v>145</v>
      </c>
      <c r="D35" s="66" t="s">
        <v>1143</v>
      </c>
      <c r="E35" s="148" t="s">
        <v>5380</v>
      </c>
      <c r="F35" s="155">
        <v>2</v>
      </c>
      <c r="G35" s="139">
        <v>3200</v>
      </c>
      <c r="H35" s="139">
        <f t="shared" si="0"/>
        <v>6400</v>
      </c>
      <c r="I35" s="28"/>
      <c r="J35" s="47" t="s">
        <v>4509</v>
      </c>
      <c r="K35" s="47" t="s">
        <v>5378</v>
      </c>
      <c r="L35" s="26"/>
      <c r="M35" s="30">
        <v>46041</v>
      </c>
      <c r="N35" s="27"/>
      <c r="O35" s="42">
        <v>46057</v>
      </c>
      <c r="P35" s="30">
        <v>46057</v>
      </c>
      <c r="Q35" s="375">
        <v>46056</v>
      </c>
    </row>
    <row r="36" spans="2:17" s="4" customFormat="1" ht="19.7" customHeight="1">
      <c r="B36" s="66">
        <v>22</v>
      </c>
      <c r="C36" s="66" t="s">
        <v>145</v>
      </c>
      <c r="D36" s="66" t="s">
        <v>1143</v>
      </c>
      <c r="E36" s="148" t="s">
        <v>5381</v>
      </c>
      <c r="F36" s="155">
        <v>1</v>
      </c>
      <c r="G36" s="139">
        <v>230</v>
      </c>
      <c r="H36" s="139">
        <f t="shared" si="0"/>
        <v>230</v>
      </c>
      <c r="I36" s="28"/>
      <c r="J36" s="47" t="s">
        <v>5382</v>
      </c>
      <c r="K36" s="47" t="s">
        <v>5378</v>
      </c>
      <c r="L36" s="26"/>
      <c r="M36" s="30">
        <v>46041</v>
      </c>
      <c r="N36" s="27"/>
      <c r="O36" s="42">
        <v>46057</v>
      </c>
      <c r="P36" s="30">
        <v>46057</v>
      </c>
      <c r="Q36" s="375">
        <v>46056</v>
      </c>
    </row>
    <row r="37" spans="2:17" s="4" customFormat="1" ht="19.7" customHeight="1">
      <c r="B37" s="66">
        <v>22</v>
      </c>
      <c r="C37" s="66" t="s">
        <v>145</v>
      </c>
      <c r="D37" s="66" t="s">
        <v>1143</v>
      </c>
      <c r="E37" s="148" t="s">
        <v>5383</v>
      </c>
      <c r="F37" s="155">
        <v>1</v>
      </c>
      <c r="G37" s="139">
        <v>180</v>
      </c>
      <c r="H37" s="139">
        <f t="shared" si="0"/>
        <v>180</v>
      </c>
      <c r="I37" s="28"/>
      <c r="J37" s="47" t="s">
        <v>5382</v>
      </c>
      <c r="K37" s="47" t="s">
        <v>5378</v>
      </c>
      <c r="L37" s="26"/>
      <c r="M37" s="30">
        <v>46041</v>
      </c>
      <c r="N37" s="27"/>
      <c r="O37" s="42">
        <v>46057</v>
      </c>
      <c r="P37" s="30">
        <v>46057</v>
      </c>
      <c r="Q37" s="375">
        <v>46056</v>
      </c>
    </row>
    <row r="38" spans="2:17" s="4" customFormat="1" ht="19.7" customHeight="1">
      <c r="B38" s="66">
        <v>22</v>
      </c>
      <c r="C38" s="66" t="s">
        <v>145</v>
      </c>
      <c r="D38" s="66" t="s">
        <v>1143</v>
      </c>
      <c r="E38" s="148" t="s">
        <v>5384</v>
      </c>
      <c r="F38" s="155">
        <v>1</v>
      </c>
      <c r="G38" s="139">
        <v>660</v>
      </c>
      <c r="H38" s="139">
        <f t="shared" si="0"/>
        <v>660</v>
      </c>
      <c r="I38" s="28"/>
      <c r="J38" s="47" t="s">
        <v>5382</v>
      </c>
      <c r="K38" s="47" t="s">
        <v>5378</v>
      </c>
      <c r="L38" s="26"/>
      <c r="M38" s="30">
        <v>46041</v>
      </c>
      <c r="N38" s="27"/>
      <c r="O38" s="42">
        <v>46057</v>
      </c>
      <c r="P38" s="30">
        <v>46057</v>
      </c>
      <c r="Q38" s="375">
        <v>46056</v>
      </c>
    </row>
    <row r="39" spans="2:17" s="4" customFormat="1" ht="19.7" customHeight="1">
      <c r="B39" s="66">
        <v>22</v>
      </c>
      <c r="C39" s="66" t="s">
        <v>145</v>
      </c>
      <c r="D39" s="66" t="s">
        <v>1143</v>
      </c>
      <c r="E39" s="148" t="s">
        <v>4254</v>
      </c>
      <c r="F39" s="155">
        <v>6</v>
      </c>
      <c r="G39" s="139">
        <v>170</v>
      </c>
      <c r="H39" s="139">
        <f t="shared" si="0"/>
        <v>1020</v>
      </c>
      <c r="I39" s="28"/>
      <c r="J39" s="47" t="s">
        <v>5382</v>
      </c>
      <c r="K39" s="47" t="s">
        <v>5378</v>
      </c>
      <c r="L39" s="26"/>
      <c r="M39" s="30">
        <v>46041</v>
      </c>
      <c r="N39" s="27"/>
      <c r="O39" s="42">
        <v>46057</v>
      </c>
      <c r="P39" s="30">
        <v>46057</v>
      </c>
      <c r="Q39" s="375">
        <v>46056</v>
      </c>
    </row>
    <row r="40" spans="2:17" s="4" customFormat="1" ht="19.7" customHeight="1">
      <c r="B40" s="66">
        <v>22</v>
      </c>
      <c r="C40" s="66" t="s">
        <v>145</v>
      </c>
      <c r="D40" s="66" t="s">
        <v>1143</v>
      </c>
      <c r="E40" s="148" t="s">
        <v>4246</v>
      </c>
      <c r="F40" s="155">
        <v>1</v>
      </c>
      <c r="G40" s="139">
        <v>2180</v>
      </c>
      <c r="H40" s="139">
        <f t="shared" si="0"/>
        <v>2180</v>
      </c>
      <c r="I40" s="28"/>
      <c r="J40" s="47" t="s">
        <v>5385</v>
      </c>
      <c r="K40" s="47" t="s">
        <v>5378</v>
      </c>
      <c r="L40" s="26"/>
      <c r="M40" s="30">
        <v>46041</v>
      </c>
      <c r="N40" s="27"/>
      <c r="O40" s="42">
        <v>46057</v>
      </c>
      <c r="P40" s="30">
        <v>46057</v>
      </c>
      <c r="Q40" s="375">
        <v>46056</v>
      </c>
    </row>
    <row r="41" spans="2:17" s="4" customFormat="1" ht="19.7" customHeight="1">
      <c r="B41" s="66">
        <v>22</v>
      </c>
      <c r="C41" s="66" t="s">
        <v>145</v>
      </c>
      <c r="D41" s="66" t="s">
        <v>1143</v>
      </c>
      <c r="E41" s="148" t="s">
        <v>5386</v>
      </c>
      <c r="F41" s="155">
        <v>1</v>
      </c>
      <c r="G41" s="139">
        <v>6980</v>
      </c>
      <c r="H41" s="139">
        <f t="shared" si="0"/>
        <v>6980</v>
      </c>
      <c r="I41" s="28"/>
      <c r="J41" s="47" t="s">
        <v>5387</v>
      </c>
      <c r="K41" s="47" t="s">
        <v>5378</v>
      </c>
      <c r="L41" s="26"/>
      <c r="M41" s="30">
        <v>46041</v>
      </c>
      <c r="N41" s="27"/>
      <c r="O41" s="42">
        <v>46057</v>
      </c>
      <c r="P41" s="30">
        <v>46057</v>
      </c>
      <c r="Q41" s="375">
        <v>46056</v>
      </c>
    </row>
    <row r="42" spans="2:17" s="4" customFormat="1" ht="19.7" customHeight="1">
      <c r="B42" s="66">
        <v>22</v>
      </c>
      <c r="C42" s="66" t="s">
        <v>145</v>
      </c>
      <c r="D42" s="66" t="s">
        <v>1143</v>
      </c>
      <c r="E42" s="148" t="s">
        <v>4250</v>
      </c>
      <c r="F42" s="155">
        <v>1</v>
      </c>
      <c r="G42" s="139">
        <v>230</v>
      </c>
      <c r="H42" s="139">
        <f t="shared" si="0"/>
        <v>230</v>
      </c>
      <c r="I42" s="28"/>
      <c r="J42" s="47" t="s">
        <v>1640</v>
      </c>
      <c r="K42" s="47" t="s">
        <v>5378</v>
      </c>
      <c r="L42" s="26"/>
      <c r="M42" s="30">
        <v>46041</v>
      </c>
      <c r="N42" s="27"/>
      <c r="O42" s="42">
        <v>46057</v>
      </c>
      <c r="P42" s="30">
        <v>46057</v>
      </c>
      <c r="Q42" s="375">
        <v>46056</v>
      </c>
    </row>
    <row r="43" spans="2:17" s="4" customFormat="1" ht="19.7" customHeight="1">
      <c r="B43" s="66">
        <v>22</v>
      </c>
      <c r="C43" s="66" t="s">
        <v>145</v>
      </c>
      <c r="D43" s="66" t="s">
        <v>1143</v>
      </c>
      <c r="E43" s="148" t="s">
        <v>4246</v>
      </c>
      <c r="F43" s="155">
        <v>1</v>
      </c>
      <c r="G43" s="139">
        <v>2180</v>
      </c>
      <c r="H43" s="139">
        <f t="shared" si="0"/>
        <v>2180</v>
      </c>
      <c r="I43" s="28"/>
      <c r="J43" s="47" t="s">
        <v>5385</v>
      </c>
      <c r="K43" s="47" t="s">
        <v>5378</v>
      </c>
      <c r="L43" s="26"/>
      <c r="M43" s="30">
        <v>46041</v>
      </c>
      <c r="N43" s="27"/>
      <c r="O43" s="42">
        <v>46057</v>
      </c>
      <c r="P43" s="30">
        <v>46057</v>
      </c>
      <c r="Q43" s="375">
        <v>46056</v>
      </c>
    </row>
    <row r="44" spans="2:17" s="4" customFormat="1" ht="19.7" customHeight="1">
      <c r="B44" s="66">
        <v>22</v>
      </c>
      <c r="C44" s="66" t="s">
        <v>145</v>
      </c>
      <c r="D44" s="66" t="s">
        <v>1143</v>
      </c>
      <c r="E44" s="148" t="s">
        <v>5388</v>
      </c>
      <c r="F44" s="155">
        <v>1</v>
      </c>
      <c r="G44" s="139">
        <v>5150</v>
      </c>
      <c r="H44" s="139">
        <f t="shared" si="0"/>
        <v>5150</v>
      </c>
      <c r="I44" s="28"/>
      <c r="J44" s="47" t="s">
        <v>5389</v>
      </c>
      <c r="K44" s="47" t="s">
        <v>5378</v>
      </c>
      <c r="L44" s="26"/>
      <c r="M44" s="30">
        <v>46041</v>
      </c>
      <c r="N44" s="27"/>
      <c r="O44" s="42">
        <v>46057</v>
      </c>
      <c r="P44" s="30">
        <v>46057</v>
      </c>
      <c r="Q44" s="375">
        <v>46056</v>
      </c>
    </row>
    <row r="45" spans="2:17" s="4" customFormat="1" ht="19.7" customHeight="1">
      <c r="B45" s="66">
        <v>22</v>
      </c>
      <c r="C45" s="66" t="s">
        <v>145</v>
      </c>
      <c r="D45" s="66" t="s">
        <v>1143</v>
      </c>
      <c r="E45" s="148" t="s">
        <v>4250</v>
      </c>
      <c r="F45" s="155">
        <v>1</v>
      </c>
      <c r="G45" s="139">
        <v>230</v>
      </c>
      <c r="H45" s="139">
        <f t="shared" si="0"/>
        <v>230</v>
      </c>
      <c r="I45" s="28"/>
      <c r="J45" s="47" t="s">
        <v>1640</v>
      </c>
      <c r="K45" s="47" t="s">
        <v>5378</v>
      </c>
      <c r="L45" s="26"/>
      <c r="M45" s="30">
        <v>46041</v>
      </c>
      <c r="N45" s="27"/>
      <c r="O45" s="42">
        <v>46057</v>
      </c>
      <c r="P45" s="30">
        <v>46057</v>
      </c>
      <c r="Q45" s="375">
        <v>46056</v>
      </c>
    </row>
    <row r="46" spans="2:17" s="4" customFormat="1" ht="19.7" customHeight="1">
      <c r="B46" s="66">
        <v>22</v>
      </c>
      <c r="C46" s="66" t="s">
        <v>145</v>
      </c>
      <c r="D46" s="66" t="s">
        <v>1143</v>
      </c>
      <c r="E46" s="148" t="s">
        <v>5390</v>
      </c>
      <c r="F46" s="155">
        <v>3</v>
      </c>
      <c r="G46" s="139">
        <v>380</v>
      </c>
      <c r="H46" s="139">
        <f t="shared" si="0"/>
        <v>1140</v>
      </c>
      <c r="I46" s="28"/>
      <c r="J46" s="47" t="s">
        <v>5391</v>
      </c>
      <c r="K46" s="47" t="s">
        <v>5378</v>
      </c>
      <c r="L46" s="26"/>
      <c r="M46" s="30">
        <v>46041</v>
      </c>
      <c r="N46" s="27"/>
      <c r="O46" s="42">
        <v>46057</v>
      </c>
      <c r="P46" s="30">
        <v>46057</v>
      </c>
      <c r="Q46" s="375">
        <v>46056</v>
      </c>
    </row>
    <row r="47" spans="2:17" s="4" customFormat="1" ht="19.7" customHeight="1">
      <c r="B47" s="66">
        <v>22</v>
      </c>
      <c r="C47" s="66" t="s">
        <v>145</v>
      </c>
      <c r="D47" s="66" t="s">
        <v>1143</v>
      </c>
      <c r="E47" s="148" t="s">
        <v>1197</v>
      </c>
      <c r="F47" s="155">
        <v>4</v>
      </c>
      <c r="G47" s="139">
        <v>290</v>
      </c>
      <c r="H47" s="139">
        <f t="shared" si="0"/>
        <v>1160</v>
      </c>
      <c r="I47" s="28"/>
      <c r="J47" s="47" t="s">
        <v>4255</v>
      </c>
      <c r="K47" s="47" t="s">
        <v>5378</v>
      </c>
      <c r="L47" s="26"/>
      <c r="M47" s="30">
        <v>46041</v>
      </c>
      <c r="N47" s="27"/>
      <c r="O47" s="42">
        <v>46057</v>
      </c>
      <c r="P47" s="30">
        <v>46057</v>
      </c>
      <c r="Q47" s="375">
        <v>46056</v>
      </c>
    </row>
    <row r="48" spans="2:17" s="4" customFormat="1" ht="19.7" customHeight="1">
      <c r="B48" s="66">
        <v>22</v>
      </c>
      <c r="C48" s="66" t="s">
        <v>145</v>
      </c>
      <c r="D48" s="66" t="s">
        <v>1143</v>
      </c>
      <c r="E48" s="148" t="s">
        <v>5392</v>
      </c>
      <c r="F48" s="155">
        <v>4</v>
      </c>
      <c r="G48" s="139">
        <v>890</v>
      </c>
      <c r="H48" s="139">
        <f t="shared" si="0"/>
        <v>3560</v>
      </c>
      <c r="I48" s="28"/>
      <c r="J48" s="47" t="s">
        <v>4258</v>
      </c>
      <c r="K48" s="47" t="s">
        <v>5378</v>
      </c>
      <c r="L48" s="26"/>
      <c r="M48" s="30">
        <v>46041</v>
      </c>
      <c r="N48" s="27"/>
      <c r="O48" s="42">
        <v>46057</v>
      </c>
      <c r="P48" s="30">
        <v>46057</v>
      </c>
      <c r="Q48" s="375">
        <v>46056</v>
      </c>
    </row>
    <row r="49" spans="2:17" s="4" customFormat="1" ht="19.7" customHeight="1">
      <c r="B49" s="66"/>
      <c r="C49" s="66"/>
      <c r="D49" s="66"/>
      <c r="E49" s="148"/>
      <c r="F49" s="155"/>
      <c r="G49" s="139">
        <v>0</v>
      </c>
      <c r="H49" s="139">
        <f t="shared" si="0"/>
        <v>0</v>
      </c>
      <c r="I49" s="28"/>
      <c r="J49" s="40"/>
      <c r="K49" s="26"/>
      <c r="L49" s="26"/>
      <c r="M49" s="30"/>
      <c r="N49" s="27"/>
      <c r="O49" s="42"/>
      <c r="P49" s="30"/>
      <c r="Q49" s="375"/>
    </row>
    <row r="50" spans="2:17" s="4" customFormat="1" ht="19.7" customHeight="1">
      <c r="B50" s="66">
        <v>10</v>
      </c>
      <c r="C50" s="66" t="s">
        <v>3334</v>
      </c>
      <c r="D50" s="66" t="s">
        <v>1143</v>
      </c>
      <c r="E50" s="148" t="s">
        <v>5393</v>
      </c>
      <c r="F50" s="155">
        <v>1</v>
      </c>
      <c r="G50" s="139">
        <v>7080</v>
      </c>
      <c r="H50" s="139">
        <f t="shared" si="0"/>
        <v>7080</v>
      </c>
      <c r="I50" s="28"/>
      <c r="J50" s="47" t="s">
        <v>4290</v>
      </c>
      <c r="K50" s="47" t="s">
        <v>5394</v>
      </c>
      <c r="L50" s="26"/>
      <c r="M50" s="30">
        <v>46042</v>
      </c>
      <c r="N50" s="27"/>
      <c r="O50" s="42">
        <v>46050</v>
      </c>
      <c r="P50" s="30"/>
      <c r="Q50" s="375">
        <v>46049</v>
      </c>
    </row>
    <row r="51" spans="2:17" s="4" customFormat="1" ht="19.7" customHeight="1">
      <c r="B51" s="66">
        <v>10</v>
      </c>
      <c r="C51" s="66" t="s">
        <v>3334</v>
      </c>
      <c r="D51" s="66" t="s">
        <v>1143</v>
      </c>
      <c r="E51" s="148" t="s">
        <v>5395</v>
      </c>
      <c r="F51" s="155">
        <v>25</v>
      </c>
      <c r="G51" s="139">
        <v>50</v>
      </c>
      <c r="H51" s="139">
        <f t="shared" si="0"/>
        <v>1250</v>
      </c>
      <c r="I51" s="28"/>
      <c r="J51" s="47" t="s">
        <v>5396</v>
      </c>
      <c r="K51" s="47" t="s">
        <v>5394</v>
      </c>
      <c r="L51" s="26"/>
      <c r="M51" s="30">
        <v>46042</v>
      </c>
      <c r="N51" s="27"/>
      <c r="O51" s="42">
        <v>46050</v>
      </c>
      <c r="P51" s="30"/>
      <c r="Q51" s="375">
        <v>46049</v>
      </c>
    </row>
    <row r="52" spans="2:17" s="4" customFormat="1" ht="19.7" customHeight="1">
      <c r="B52" s="66">
        <v>10</v>
      </c>
      <c r="C52" s="66" t="s">
        <v>3334</v>
      </c>
      <c r="D52" s="66" t="s">
        <v>1143</v>
      </c>
      <c r="E52" s="148" t="s">
        <v>131</v>
      </c>
      <c r="F52" s="155">
        <v>1</v>
      </c>
      <c r="G52" s="139">
        <v>600</v>
      </c>
      <c r="H52" s="139">
        <f>F52*G52</f>
        <v>600</v>
      </c>
      <c r="I52" s="28"/>
      <c r="J52" s="47"/>
      <c r="K52" s="47" t="s">
        <v>5394</v>
      </c>
      <c r="L52" s="26"/>
      <c r="M52" s="30">
        <v>46042</v>
      </c>
      <c r="N52" s="27"/>
      <c r="O52" s="42">
        <v>46050</v>
      </c>
      <c r="P52" s="30"/>
      <c r="Q52" s="375">
        <v>46049</v>
      </c>
    </row>
    <row r="53" spans="2:17" s="4" customFormat="1" ht="19.7" customHeight="1">
      <c r="B53" s="66">
        <v>22</v>
      </c>
      <c r="C53" s="66" t="s">
        <v>4525</v>
      </c>
      <c r="D53" s="66" t="s">
        <v>1143</v>
      </c>
      <c r="E53" s="148" t="s">
        <v>5397</v>
      </c>
      <c r="F53" s="155">
        <v>4</v>
      </c>
      <c r="G53" s="139">
        <v>250</v>
      </c>
      <c r="H53" s="139">
        <f t="shared" si="0"/>
        <v>1000</v>
      </c>
      <c r="I53" s="28"/>
      <c r="J53" s="47" t="s">
        <v>5398</v>
      </c>
      <c r="K53" s="47" t="s">
        <v>5394</v>
      </c>
      <c r="L53" s="26"/>
      <c r="M53" s="30">
        <v>46042</v>
      </c>
      <c r="N53" s="27"/>
      <c r="O53" s="42">
        <v>46050</v>
      </c>
      <c r="P53" s="30"/>
      <c r="Q53" s="375">
        <v>46049</v>
      </c>
    </row>
    <row r="54" spans="2:17" s="4" customFormat="1" ht="19.7" customHeight="1">
      <c r="B54" s="66">
        <v>23</v>
      </c>
      <c r="C54" s="66" t="s">
        <v>5399</v>
      </c>
      <c r="D54" s="66" t="s">
        <v>1143</v>
      </c>
      <c r="E54" s="148" t="s">
        <v>691</v>
      </c>
      <c r="F54" s="155">
        <v>1</v>
      </c>
      <c r="G54" s="139">
        <v>9540</v>
      </c>
      <c r="H54" s="139">
        <f t="shared" si="0"/>
        <v>9540</v>
      </c>
      <c r="I54" s="28"/>
      <c r="J54" s="47" t="s">
        <v>5400</v>
      </c>
      <c r="K54" s="47" t="s">
        <v>5394</v>
      </c>
      <c r="L54" s="26"/>
      <c r="M54" s="30">
        <v>46042</v>
      </c>
      <c r="N54" s="27"/>
      <c r="O54" s="42">
        <v>46050</v>
      </c>
      <c r="P54" s="30"/>
      <c r="Q54" s="375">
        <v>46049</v>
      </c>
    </row>
    <row r="55" spans="2:17" s="4" customFormat="1" ht="19.7" customHeight="1">
      <c r="B55" s="66">
        <v>22</v>
      </c>
      <c r="C55" s="66" t="s">
        <v>5401</v>
      </c>
      <c r="D55" s="66" t="s">
        <v>1143</v>
      </c>
      <c r="E55" s="148" t="s">
        <v>5402</v>
      </c>
      <c r="F55" s="155">
        <v>1</v>
      </c>
      <c r="G55" s="139">
        <v>4480</v>
      </c>
      <c r="H55" s="139">
        <f t="shared" si="0"/>
        <v>4480</v>
      </c>
      <c r="I55" s="28"/>
      <c r="J55" s="47" t="s">
        <v>5403</v>
      </c>
      <c r="K55" s="47" t="s">
        <v>5394</v>
      </c>
      <c r="L55" s="26"/>
      <c r="M55" s="30">
        <v>46042</v>
      </c>
      <c r="N55" s="27"/>
      <c r="O55" s="42">
        <v>46050</v>
      </c>
      <c r="P55" s="30"/>
      <c r="Q55" s="375">
        <v>46049</v>
      </c>
    </row>
    <row r="56" spans="2:17" s="4" customFormat="1" ht="19.7" customHeight="1">
      <c r="B56" s="66">
        <v>22</v>
      </c>
      <c r="C56" s="66" t="s">
        <v>5401</v>
      </c>
      <c r="D56" s="66" t="s">
        <v>1143</v>
      </c>
      <c r="E56" s="148" t="s">
        <v>5404</v>
      </c>
      <c r="F56" s="155">
        <v>1</v>
      </c>
      <c r="G56" s="139">
        <v>5540</v>
      </c>
      <c r="H56" s="139">
        <f t="shared" si="0"/>
        <v>5540</v>
      </c>
      <c r="I56" s="28"/>
      <c r="J56" s="47" t="s">
        <v>5405</v>
      </c>
      <c r="K56" s="47" t="s">
        <v>5394</v>
      </c>
      <c r="L56" s="26"/>
      <c r="M56" s="30">
        <v>46042</v>
      </c>
      <c r="N56" s="27"/>
      <c r="O56" s="42">
        <v>46050</v>
      </c>
      <c r="P56" s="30"/>
      <c r="Q56" s="375">
        <v>46049</v>
      </c>
    </row>
    <row r="57" spans="2:17" s="4" customFormat="1" ht="19.7" customHeight="1">
      <c r="B57" s="66">
        <v>22</v>
      </c>
      <c r="C57" s="66" t="s">
        <v>5401</v>
      </c>
      <c r="D57" s="66" t="s">
        <v>1143</v>
      </c>
      <c r="E57" s="148" t="s">
        <v>5406</v>
      </c>
      <c r="F57" s="155">
        <v>2</v>
      </c>
      <c r="G57" s="139">
        <v>330</v>
      </c>
      <c r="H57" s="139">
        <f t="shared" si="0"/>
        <v>660</v>
      </c>
      <c r="I57" s="28"/>
      <c r="J57" s="47" t="s">
        <v>5407</v>
      </c>
      <c r="K57" s="47" t="s">
        <v>5394</v>
      </c>
      <c r="L57" s="26"/>
      <c r="M57" s="30">
        <v>46042</v>
      </c>
      <c r="N57" s="27"/>
      <c r="O57" s="42">
        <v>46050</v>
      </c>
      <c r="P57" s="30"/>
      <c r="Q57" s="375">
        <v>46049</v>
      </c>
    </row>
    <row r="58" spans="2:17" s="4" customFormat="1" ht="19.7" customHeight="1">
      <c r="B58" s="66">
        <v>22</v>
      </c>
      <c r="C58" s="66" t="s">
        <v>5408</v>
      </c>
      <c r="D58" s="66" t="s">
        <v>1143</v>
      </c>
      <c r="E58" s="148" t="s">
        <v>5409</v>
      </c>
      <c r="F58" s="155">
        <v>1</v>
      </c>
      <c r="G58" s="139">
        <v>13000</v>
      </c>
      <c r="H58" s="139">
        <f t="shared" si="0"/>
        <v>13000</v>
      </c>
      <c r="I58" s="28"/>
      <c r="J58" s="47" t="s">
        <v>5410</v>
      </c>
      <c r="K58" s="47" t="s">
        <v>5394</v>
      </c>
      <c r="L58" s="26"/>
      <c r="M58" s="30">
        <v>46042</v>
      </c>
      <c r="N58" s="27"/>
      <c r="O58" s="42">
        <v>46050</v>
      </c>
      <c r="P58" s="30"/>
      <c r="Q58" s="413">
        <v>46051</v>
      </c>
    </row>
    <row r="59" spans="2:17" s="4" customFormat="1" ht="19.7" customHeight="1">
      <c r="B59" s="66">
        <v>22</v>
      </c>
      <c r="C59" s="66" t="s">
        <v>5401</v>
      </c>
      <c r="D59" s="66" t="s">
        <v>1143</v>
      </c>
      <c r="E59" s="148" t="s">
        <v>5411</v>
      </c>
      <c r="F59" s="155">
        <v>1</v>
      </c>
      <c r="G59" s="139">
        <v>2100</v>
      </c>
      <c r="H59" s="139">
        <f t="shared" si="0"/>
        <v>2100</v>
      </c>
      <c r="I59" s="28"/>
      <c r="J59" s="47" t="s">
        <v>3260</v>
      </c>
      <c r="K59" s="47" t="s">
        <v>5394</v>
      </c>
      <c r="L59" s="26"/>
      <c r="M59" s="30">
        <v>46042</v>
      </c>
      <c r="N59" s="27"/>
      <c r="O59" s="42">
        <v>46050</v>
      </c>
      <c r="P59" s="30"/>
      <c r="Q59" s="375">
        <v>46049</v>
      </c>
    </row>
    <row r="60" spans="2:17" s="4" customFormat="1" ht="19.7" customHeight="1">
      <c r="B60" s="66">
        <v>22</v>
      </c>
      <c r="C60" s="66" t="s">
        <v>5401</v>
      </c>
      <c r="D60" s="66" t="s">
        <v>1143</v>
      </c>
      <c r="E60" s="148" t="s">
        <v>5412</v>
      </c>
      <c r="F60" s="155">
        <v>1</v>
      </c>
      <c r="G60" s="139">
        <v>2100</v>
      </c>
      <c r="H60" s="139">
        <f t="shared" si="0"/>
        <v>2100</v>
      </c>
      <c r="I60" s="28"/>
      <c r="J60" s="47" t="s">
        <v>3260</v>
      </c>
      <c r="K60" s="47" t="s">
        <v>5394</v>
      </c>
      <c r="L60" s="26"/>
      <c r="M60" s="30">
        <v>46042</v>
      </c>
      <c r="N60" s="27"/>
      <c r="O60" s="42">
        <v>46050</v>
      </c>
      <c r="P60" s="30"/>
      <c r="Q60" s="375">
        <v>46049</v>
      </c>
    </row>
    <row r="61" spans="2:17" s="4" customFormat="1" ht="19.7" customHeight="1">
      <c r="B61" s="66">
        <v>22</v>
      </c>
      <c r="C61" s="66" t="s">
        <v>5401</v>
      </c>
      <c r="D61" s="66" t="s">
        <v>1143</v>
      </c>
      <c r="E61" s="148" t="s">
        <v>5033</v>
      </c>
      <c r="F61" s="155">
        <v>1</v>
      </c>
      <c r="G61" s="139">
        <v>2100</v>
      </c>
      <c r="H61" s="139">
        <f t="shared" si="0"/>
        <v>2100</v>
      </c>
      <c r="I61" s="28"/>
      <c r="J61" s="47" t="s">
        <v>3260</v>
      </c>
      <c r="K61" s="47" t="s">
        <v>5394</v>
      </c>
      <c r="L61" s="26"/>
      <c r="M61" s="30">
        <v>46042</v>
      </c>
      <c r="N61" s="27"/>
      <c r="O61" s="42">
        <v>46050</v>
      </c>
      <c r="P61" s="30"/>
      <c r="Q61" s="375">
        <v>46049</v>
      </c>
    </row>
    <row r="62" spans="2:17" s="4" customFormat="1" ht="19.7" customHeight="1">
      <c r="B62" s="66">
        <v>22</v>
      </c>
      <c r="C62" s="66" t="s">
        <v>5401</v>
      </c>
      <c r="D62" s="66" t="s">
        <v>1143</v>
      </c>
      <c r="E62" s="148" t="s">
        <v>5413</v>
      </c>
      <c r="F62" s="155">
        <v>1</v>
      </c>
      <c r="G62" s="970">
        <v>1280</v>
      </c>
      <c r="H62" s="139">
        <f t="shared" si="0"/>
        <v>1280</v>
      </c>
      <c r="I62" s="28"/>
      <c r="J62" s="47" t="s">
        <v>5414</v>
      </c>
      <c r="K62" s="106" t="s">
        <v>5415</v>
      </c>
      <c r="L62" s="26"/>
      <c r="M62" s="30">
        <v>46043</v>
      </c>
      <c r="N62" s="27"/>
      <c r="O62" s="42">
        <v>46050</v>
      </c>
      <c r="P62" s="30"/>
      <c r="Q62" s="375">
        <v>46049</v>
      </c>
    </row>
    <row r="63" spans="2:17" s="4" customFormat="1" ht="19.7" customHeight="1">
      <c r="B63" s="66">
        <v>22</v>
      </c>
      <c r="C63" s="66" t="s">
        <v>5401</v>
      </c>
      <c r="D63" s="66" t="s">
        <v>1143</v>
      </c>
      <c r="E63" s="148" t="s">
        <v>5416</v>
      </c>
      <c r="F63" s="155">
        <v>1</v>
      </c>
      <c r="G63" s="139">
        <v>560</v>
      </c>
      <c r="H63" s="139">
        <f t="shared" si="0"/>
        <v>560</v>
      </c>
      <c r="I63" s="28"/>
      <c r="J63" s="47" t="s">
        <v>5417</v>
      </c>
      <c r="K63" s="47" t="s">
        <v>5394</v>
      </c>
      <c r="L63" s="26"/>
      <c r="M63" s="30">
        <v>46042</v>
      </c>
      <c r="N63" s="27"/>
      <c r="O63" s="42">
        <v>46050</v>
      </c>
      <c r="P63" s="30"/>
      <c r="Q63" s="375">
        <v>46049</v>
      </c>
    </row>
    <row r="64" spans="2:17" s="4" customFormat="1" ht="19.7" customHeight="1">
      <c r="B64" s="66">
        <v>22</v>
      </c>
      <c r="C64" s="66" t="s">
        <v>5401</v>
      </c>
      <c r="D64" s="66" t="s">
        <v>1143</v>
      </c>
      <c r="E64" s="148" t="s">
        <v>5418</v>
      </c>
      <c r="F64" s="155">
        <v>1</v>
      </c>
      <c r="G64" s="139">
        <v>560</v>
      </c>
      <c r="H64" s="139">
        <f t="shared" si="0"/>
        <v>560</v>
      </c>
      <c r="I64" s="28"/>
      <c r="J64" s="47" t="s">
        <v>5419</v>
      </c>
      <c r="K64" s="47" t="s">
        <v>5394</v>
      </c>
      <c r="L64" s="26"/>
      <c r="M64" s="30">
        <v>46042</v>
      </c>
      <c r="N64" s="27"/>
      <c r="O64" s="42">
        <v>46050</v>
      </c>
      <c r="P64" s="30"/>
      <c r="Q64" s="375">
        <v>46049</v>
      </c>
    </row>
    <row r="65" spans="2:17" s="4" customFormat="1" ht="19.7" customHeight="1">
      <c r="B65" s="66">
        <v>22</v>
      </c>
      <c r="C65" s="66" t="s">
        <v>5401</v>
      </c>
      <c r="D65" s="66" t="s">
        <v>1143</v>
      </c>
      <c r="E65" s="148" t="s">
        <v>5420</v>
      </c>
      <c r="F65" s="155">
        <v>1</v>
      </c>
      <c r="G65" s="139">
        <v>530</v>
      </c>
      <c r="H65" s="139">
        <f t="shared" si="0"/>
        <v>530</v>
      </c>
      <c r="I65" s="28"/>
      <c r="J65" s="47" t="s">
        <v>5421</v>
      </c>
      <c r="K65" s="47" t="s">
        <v>5394</v>
      </c>
      <c r="L65" s="26"/>
      <c r="M65" s="30">
        <v>46042</v>
      </c>
      <c r="N65" s="27"/>
      <c r="O65" s="42">
        <v>46050</v>
      </c>
      <c r="P65" s="30"/>
      <c r="Q65" s="375">
        <v>46049</v>
      </c>
    </row>
    <row r="66" spans="2:17" s="4" customFormat="1" ht="19.7" customHeight="1">
      <c r="B66" s="66">
        <v>22</v>
      </c>
      <c r="C66" s="66" t="s">
        <v>5401</v>
      </c>
      <c r="D66" s="66" t="s">
        <v>1143</v>
      </c>
      <c r="E66" s="148" t="s">
        <v>5422</v>
      </c>
      <c r="F66" s="155">
        <v>2</v>
      </c>
      <c r="G66" s="139">
        <v>400</v>
      </c>
      <c r="H66" s="139">
        <f t="shared" si="0"/>
        <v>800</v>
      </c>
      <c r="I66" s="28"/>
      <c r="J66" s="47" t="s">
        <v>5423</v>
      </c>
      <c r="K66" s="47" t="s">
        <v>5394</v>
      </c>
      <c r="L66" s="26"/>
      <c r="M66" s="30">
        <v>46042</v>
      </c>
      <c r="N66" s="27"/>
      <c r="O66" s="42">
        <v>46050</v>
      </c>
      <c r="P66" s="30"/>
      <c r="Q66" s="404">
        <v>46050</v>
      </c>
    </row>
    <row r="67" spans="2:17" s="4" customFormat="1" ht="19.7" customHeight="1">
      <c r="B67" s="66">
        <v>22</v>
      </c>
      <c r="C67" s="66" t="s">
        <v>5401</v>
      </c>
      <c r="D67" s="66" t="s">
        <v>1143</v>
      </c>
      <c r="E67" s="148" t="s">
        <v>5424</v>
      </c>
      <c r="F67" s="155">
        <v>1</v>
      </c>
      <c r="G67" s="139">
        <v>400</v>
      </c>
      <c r="H67" s="139">
        <f t="shared" si="0"/>
        <v>400</v>
      </c>
      <c r="I67" s="28"/>
      <c r="J67" s="47" t="s">
        <v>5425</v>
      </c>
      <c r="K67" s="47" t="s">
        <v>5394</v>
      </c>
      <c r="L67" s="26"/>
      <c r="M67" s="30">
        <v>46042</v>
      </c>
      <c r="N67" s="27"/>
      <c r="O67" s="42">
        <v>46050</v>
      </c>
      <c r="P67" s="30"/>
      <c r="Q67" s="375">
        <v>46049</v>
      </c>
    </row>
    <row r="68" spans="2:17" s="4" customFormat="1" ht="19.7" customHeight="1">
      <c r="B68" s="66">
        <v>22</v>
      </c>
      <c r="C68" s="66" t="s">
        <v>5401</v>
      </c>
      <c r="D68" s="66" t="s">
        <v>1143</v>
      </c>
      <c r="E68" s="148" t="s">
        <v>5426</v>
      </c>
      <c r="F68" s="155">
        <v>1</v>
      </c>
      <c r="G68" s="139">
        <v>1450</v>
      </c>
      <c r="H68" s="139">
        <f t="shared" si="0"/>
        <v>1450</v>
      </c>
      <c r="I68" s="28"/>
      <c r="J68" s="47" t="s">
        <v>5427</v>
      </c>
      <c r="K68" s="47" t="s">
        <v>5394</v>
      </c>
      <c r="L68" s="26"/>
      <c r="M68" s="30">
        <v>46042</v>
      </c>
      <c r="N68" s="27"/>
      <c r="O68" s="42">
        <v>46050</v>
      </c>
      <c r="P68" s="30"/>
      <c r="Q68" s="375">
        <v>46049</v>
      </c>
    </row>
    <row r="69" spans="2:17" s="4" customFormat="1" ht="19.7" customHeight="1">
      <c r="B69" s="66">
        <v>22</v>
      </c>
      <c r="C69" s="66" t="s">
        <v>156</v>
      </c>
      <c r="D69" s="66" t="s">
        <v>1143</v>
      </c>
      <c r="E69" s="148" t="s">
        <v>5428</v>
      </c>
      <c r="F69" s="155">
        <v>1</v>
      </c>
      <c r="G69" s="139">
        <v>8000</v>
      </c>
      <c r="H69" s="139">
        <f t="shared" si="0"/>
        <v>8000</v>
      </c>
      <c r="I69" s="28"/>
      <c r="J69" s="47" t="s">
        <v>5429</v>
      </c>
      <c r="K69" s="47" t="s">
        <v>5394</v>
      </c>
      <c r="L69" s="26"/>
      <c r="M69" s="30">
        <v>46042</v>
      </c>
      <c r="N69" s="27"/>
      <c r="O69" s="42">
        <v>46050</v>
      </c>
      <c r="P69" s="30"/>
      <c r="Q69" s="375">
        <v>46049</v>
      </c>
    </row>
    <row r="70" spans="2:17" s="4" customFormat="1" ht="19.7" customHeight="1">
      <c r="B70" s="66">
        <v>22</v>
      </c>
      <c r="C70" s="66" t="s">
        <v>156</v>
      </c>
      <c r="D70" s="66" t="s">
        <v>1143</v>
      </c>
      <c r="E70" s="148" t="s">
        <v>1843</v>
      </c>
      <c r="F70" s="155">
        <v>10</v>
      </c>
      <c r="G70" s="139">
        <v>40</v>
      </c>
      <c r="H70" s="139">
        <f t="shared" si="0"/>
        <v>400</v>
      </c>
      <c r="I70" s="28"/>
      <c r="J70" s="47" t="s">
        <v>5430</v>
      </c>
      <c r="K70" s="47" t="s">
        <v>5394</v>
      </c>
      <c r="L70" s="26"/>
      <c r="M70" s="30">
        <v>46042</v>
      </c>
      <c r="N70" s="27"/>
      <c r="O70" s="42">
        <v>46050</v>
      </c>
      <c r="P70" s="30"/>
      <c r="Q70" s="375">
        <v>46049</v>
      </c>
    </row>
    <row r="71" spans="2:17" s="4" customFormat="1" ht="19.7" customHeight="1">
      <c r="B71" s="66">
        <v>22</v>
      </c>
      <c r="C71" s="66" t="s">
        <v>156</v>
      </c>
      <c r="D71" s="66" t="s">
        <v>1143</v>
      </c>
      <c r="E71" s="148" t="s">
        <v>5431</v>
      </c>
      <c r="F71" s="155">
        <v>5</v>
      </c>
      <c r="G71" s="139">
        <v>35</v>
      </c>
      <c r="H71" s="139">
        <f t="shared" si="0"/>
        <v>175</v>
      </c>
      <c r="I71" s="28"/>
      <c r="J71" s="47" t="s">
        <v>5432</v>
      </c>
      <c r="K71" s="47" t="s">
        <v>5394</v>
      </c>
      <c r="L71" s="26"/>
      <c r="M71" s="30">
        <v>46042</v>
      </c>
      <c r="N71" s="27"/>
      <c r="O71" s="42">
        <v>46050</v>
      </c>
      <c r="P71" s="30"/>
      <c r="Q71" s="375">
        <v>46049</v>
      </c>
    </row>
    <row r="72" spans="2:17" s="4" customFormat="1" ht="19.7" customHeight="1">
      <c r="B72" s="66">
        <v>22</v>
      </c>
      <c r="C72" s="66" t="s">
        <v>156</v>
      </c>
      <c r="D72" s="66" t="s">
        <v>1143</v>
      </c>
      <c r="E72" s="148" t="s">
        <v>5433</v>
      </c>
      <c r="F72" s="155">
        <v>10</v>
      </c>
      <c r="G72" s="139">
        <v>80</v>
      </c>
      <c r="H72" s="139">
        <f t="shared" si="0"/>
        <v>800</v>
      </c>
      <c r="I72" s="28"/>
      <c r="J72" s="47" t="s">
        <v>5434</v>
      </c>
      <c r="K72" s="47" t="s">
        <v>5394</v>
      </c>
      <c r="L72" s="26"/>
      <c r="M72" s="30">
        <v>46042</v>
      </c>
      <c r="N72" s="27"/>
      <c r="O72" s="42">
        <v>46050</v>
      </c>
      <c r="P72" s="30"/>
      <c r="Q72" s="375">
        <v>46049</v>
      </c>
    </row>
    <row r="73" spans="2:17" s="4" customFormat="1" ht="19.7" customHeight="1">
      <c r="B73" s="66">
        <v>22</v>
      </c>
      <c r="C73" s="66" t="s">
        <v>156</v>
      </c>
      <c r="D73" s="66" t="s">
        <v>1143</v>
      </c>
      <c r="E73" s="148" t="s">
        <v>5435</v>
      </c>
      <c r="F73" s="155">
        <v>5</v>
      </c>
      <c r="G73" s="139">
        <v>35</v>
      </c>
      <c r="H73" s="139">
        <f t="shared" si="0"/>
        <v>175</v>
      </c>
      <c r="I73" s="28"/>
      <c r="J73" s="47" t="s">
        <v>5436</v>
      </c>
      <c r="K73" s="47" t="s">
        <v>5394</v>
      </c>
      <c r="L73" s="26"/>
      <c r="M73" s="30">
        <v>46042</v>
      </c>
      <c r="N73" s="27"/>
      <c r="O73" s="42">
        <v>46050</v>
      </c>
      <c r="P73" s="30"/>
      <c r="Q73" s="375">
        <v>46049</v>
      </c>
    </row>
    <row r="74" spans="2:17" s="4" customFormat="1" ht="19.7" customHeight="1">
      <c r="B74" s="66">
        <v>22</v>
      </c>
      <c r="C74" s="66" t="s">
        <v>156</v>
      </c>
      <c r="D74" s="66" t="s">
        <v>1143</v>
      </c>
      <c r="E74" s="148" t="s">
        <v>5437</v>
      </c>
      <c r="F74" s="155">
        <v>50</v>
      </c>
      <c r="G74" s="139">
        <v>70</v>
      </c>
      <c r="H74" s="139">
        <f t="shared" si="0"/>
        <v>3500</v>
      </c>
      <c r="I74" s="28"/>
      <c r="J74" s="47" t="s">
        <v>5438</v>
      </c>
      <c r="K74" s="47" t="s">
        <v>5394</v>
      </c>
      <c r="L74" s="26"/>
      <c r="M74" s="30">
        <v>46042</v>
      </c>
      <c r="N74" s="27"/>
      <c r="O74" s="42">
        <v>46050</v>
      </c>
      <c r="P74" s="30"/>
      <c r="Q74" s="375">
        <v>46049</v>
      </c>
    </row>
    <row r="75" spans="2:17" s="4" customFormat="1" ht="19.7" customHeight="1">
      <c r="B75" s="66">
        <v>22</v>
      </c>
      <c r="C75" s="66" t="s">
        <v>156</v>
      </c>
      <c r="D75" s="66" t="s">
        <v>1143</v>
      </c>
      <c r="E75" s="148" t="s">
        <v>5439</v>
      </c>
      <c r="F75" s="155">
        <v>4</v>
      </c>
      <c r="G75" s="139">
        <v>110</v>
      </c>
      <c r="H75" s="139">
        <f t="shared" si="0"/>
        <v>440</v>
      </c>
      <c r="I75" s="28"/>
      <c r="J75" s="47" t="s">
        <v>5440</v>
      </c>
      <c r="K75" s="47" t="s">
        <v>5394</v>
      </c>
      <c r="L75" s="26"/>
      <c r="M75" s="30">
        <v>46042</v>
      </c>
      <c r="N75" s="27"/>
      <c r="O75" s="42">
        <v>46050</v>
      </c>
      <c r="P75" s="30"/>
      <c r="Q75" s="375">
        <v>46049</v>
      </c>
    </row>
    <row r="76" spans="2:17" s="4" customFormat="1" ht="19.7" customHeight="1">
      <c r="B76" s="66">
        <v>22</v>
      </c>
      <c r="C76" s="66" t="s">
        <v>156</v>
      </c>
      <c r="D76" s="66" t="s">
        <v>1143</v>
      </c>
      <c r="E76" s="148" t="s">
        <v>5441</v>
      </c>
      <c r="F76" s="155">
        <v>2</v>
      </c>
      <c r="G76" s="139">
        <v>330</v>
      </c>
      <c r="H76" s="139">
        <f t="shared" ref="H76:H139" si="1">F76*G76</f>
        <v>660</v>
      </c>
      <c r="I76" s="28"/>
      <c r="J76" s="47" t="s">
        <v>5440</v>
      </c>
      <c r="K76" s="47" t="s">
        <v>5394</v>
      </c>
      <c r="L76" s="26"/>
      <c r="M76" s="30">
        <v>46042</v>
      </c>
      <c r="N76" s="27"/>
      <c r="O76" s="42">
        <v>46050</v>
      </c>
      <c r="P76" s="30"/>
      <c r="Q76" s="375">
        <v>46049</v>
      </c>
    </row>
    <row r="77" spans="2:17" s="4" customFormat="1" ht="19.7" customHeight="1">
      <c r="B77" s="66">
        <v>22</v>
      </c>
      <c r="C77" s="66" t="s">
        <v>156</v>
      </c>
      <c r="D77" s="66" t="s">
        <v>1143</v>
      </c>
      <c r="E77" s="148" t="s">
        <v>5442</v>
      </c>
      <c r="F77" s="155">
        <v>1</v>
      </c>
      <c r="G77" s="139">
        <v>1070</v>
      </c>
      <c r="H77" s="139">
        <f t="shared" si="1"/>
        <v>1070</v>
      </c>
      <c r="I77" s="28"/>
      <c r="J77" s="47" t="s">
        <v>5443</v>
      </c>
      <c r="K77" s="47" t="s">
        <v>5394</v>
      </c>
      <c r="L77" s="26"/>
      <c r="M77" s="30">
        <v>46042</v>
      </c>
      <c r="N77" s="27"/>
      <c r="O77" s="42">
        <v>46050</v>
      </c>
      <c r="P77" s="30"/>
      <c r="Q77" s="375">
        <v>46049</v>
      </c>
    </row>
    <row r="78" spans="2:17" s="4" customFormat="1" ht="19.7" customHeight="1">
      <c r="B78" s="66">
        <v>22</v>
      </c>
      <c r="C78" s="66" t="s">
        <v>156</v>
      </c>
      <c r="D78" s="66" t="s">
        <v>1143</v>
      </c>
      <c r="E78" s="148" t="s">
        <v>5444</v>
      </c>
      <c r="F78" s="155">
        <v>1</v>
      </c>
      <c r="G78" s="139">
        <v>1220</v>
      </c>
      <c r="H78" s="139">
        <f t="shared" si="1"/>
        <v>1220</v>
      </c>
      <c r="I78" s="28"/>
      <c r="J78" s="47" t="s">
        <v>5445</v>
      </c>
      <c r="K78" s="47" t="s">
        <v>5394</v>
      </c>
      <c r="L78" s="26"/>
      <c r="M78" s="30">
        <v>46042</v>
      </c>
      <c r="N78" s="27"/>
      <c r="O78" s="42">
        <v>46050</v>
      </c>
      <c r="P78" s="30"/>
      <c r="Q78" s="375">
        <v>46049</v>
      </c>
    </row>
    <row r="79" spans="2:17" s="4" customFormat="1" ht="19.7" customHeight="1">
      <c r="B79" s="66">
        <v>22</v>
      </c>
      <c r="C79" s="66" t="s">
        <v>156</v>
      </c>
      <c r="D79" s="66" t="s">
        <v>1143</v>
      </c>
      <c r="E79" s="148" t="s">
        <v>5446</v>
      </c>
      <c r="F79" s="155">
        <v>2</v>
      </c>
      <c r="G79" s="139">
        <v>1480</v>
      </c>
      <c r="H79" s="139">
        <f t="shared" si="1"/>
        <v>2960</v>
      </c>
      <c r="I79" s="28"/>
      <c r="J79" s="47" t="s">
        <v>1842</v>
      </c>
      <c r="K79" s="47" t="s">
        <v>5394</v>
      </c>
      <c r="L79" s="26"/>
      <c r="M79" s="30">
        <v>46042</v>
      </c>
      <c r="N79" s="27"/>
      <c r="O79" s="42">
        <v>46050</v>
      </c>
      <c r="P79" s="30"/>
      <c r="Q79" s="375">
        <v>46049</v>
      </c>
    </row>
    <row r="80" spans="2:17" s="4" customFormat="1" ht="19.7" customHeight="1">
      <c r="B80" s="66">
        <v>22</v>
      </c>
      <c r="C80" s="66" t="s">
        <v>5447</v>
      </c>
      <c r="D80" s="66" t="s">
        <v>1143</v>
      </c>
      <c r="E80" s="148" t="s">
        <v>5448</v>
      </c>
      <c r="F80" s="155">
        <v>3</v>
      </c>
      <c r="G80" s="139">
        <v>80</v>
      </c>
      <c r="H80" s="139">
        <f t="shared" si="1"/>
        <v>240</v>
      </c>
      <c r="I80" s="28"/>
      <c r="J80" s="47" t="s">
        <v>5449</v>
      </c>
      <c r="K80" s="47" t="s">
        <v>5394</v>
      </c>
      <c r="L80" s="26"/>
      <c r="M80" s="30">
        <v>46042</v>
      </c>
      <c r="N80" s="27"/>
      <c r="O80" s="42">
        <v>46050</v>
      </c>
      <c r="P80" s="30"/>
      <c r="Q80" s="413">
        <v>46051</v>
      </c>
    </row>
    <row r="81" spans="2:17" s="4" customFormat="1" ht="19.7" customHeight="1">
      <c r="B81" s="66">
        <v>22</v>
      </c>
      <c r="C81" s="66" t="s">
        <v>5447</v>
      </c>
      <c r="D81" s="66" t="s">
        <v>1143</v>
      </c>
      <c r="E81" s="148" t="s">
        <v>5450</v>
      </c>
      <c r="F81" s="155">
        <v>1</v>
      </c>
      <c r="G81" s="139">
        <v>30</v>
      </c>
      <c r="H81" s="139">
        <f t="shared" si="1"/>
        <v>30</v>
      </c>
      <c r="I81" s="28"/>
      <c r="J81" s="47" t="s">
        <v>5451</v>
      </c>
      <c r="K81" s="47" t="s">
        <v>5394</v>
      </c>
      <c r="L81" s="26"/>
      <c r="M81" s="30">
        <v>46042</v>
      </c>
      <c r="N81" s="27"/>
      <c r="O81" s="42">
        <v>46050</v>
      </c>
      <c r="P81" s="30"/>
      <c r="Q81" s="413">
        <v>46051</v>
      </c>
    </row>
    <row r="82" spans="2:17" s="4" customFormat="1" ht="19.7" customHeight="1">
      <c r="B82" s="66">
        <v>22</v>
      </c>
      <c r="C82" s="66" t="s">
        <v>5447</v>
      </c>
      <c r="D82" s="66" t="s">
        <v>1143</v>
      </c>
      <c r="E82" s="148" t="s">
        <v>5452</v>
      </c>
      <c r="F82" s="155">
        <v>2</v>
      </c>
      <c r="G82" s="139">
        <v>2020</v>
      </c>
      <c r="H82" s="139">
        <f t="shared" si="1"/>
        <v>4040</v>
      </c>
      <c r="I82" s="28"/>
      <c r="J82" s="47" t="s">
        <v>5453</v>
      </c>
      <c r="K82" s="47" t="s">
        <v>5394</v>
      </c>
      <c r="L82" s="26"/>
      <c r="M82" s="30">
        <v>46042</v>
      </c>
      <c r="N82" s="27"/>
      <c r="O82" s="42">
        <v>46050</v>
      </c>
      <c r="P82" s="30"/>
      <c r="Q82" s="375">
        <v>46049</v>
      </c>
    </row>
    <row r="83" spans="2:17" s="4" customFormat="1" ht="19.7" customHeight="1">
      <c r="B83" s="66">
        <v>22</v>
      </c>
      <c r="C83" s="66" t="s">
        <v>5447</v>
      </c>
      <c r="D83" s="66" t="s">
        <v>1143</v>
      </c>
      <c r="E83" s="148" t="s">
        <v>5454</v>
      </c>
      <c r="F83" s="155">
        <v>2</v>
      </c>
      <c r="G83" s="139">
        <v>210</v>
      </c>
      <c r="H83" s="139">
        <f t="shared" si="1"/>
        <v>420</v>
      </c>
      <c r="I83" s="28"/>
      <c r="J83" s="47" t="s">
        <v>5455</v>
      </c>
      <c r="K83" s="47" t="s">
        <v>5394</v>
      </c>
      <c r="L83" s="26"/>
      <c r="M83" s="30">
        <v>46042</v>
      </c>
      <c r="N83" s="27"/>
      <c r="O83" s="42">
        <v>46050</v>
      </c>
      <c r="P83" s="30"/>
      <c r="Q83" s="375">
        <v>46049</v>
      </c>
    </row>
    <row r="84" spans="2:17" s="4" customFormat="1" ht="19.7" customHeight="1">
      <c r="B84" s="66">
        <v>22</v>
      </c>
      <c r="C84" s="66" t="s">
        <v>5447</v>
      </c>
      <c r="D84" s="66" t="s">
        <v>1143</v>
      </c>
      <c r="E84" s="148" t="s">
        <v>5456</v>
      </c>
      <c r="F84" s="155">
        <v>1</v>
      </c>
      <c r="G84" s="139">
        <v>5470</v>
      </c>
      <c r="H84" s="139">
        <f t="shared" si="1"/>
        <v>5470</v>
      </c>
      <c r="I84" s="28"/>
      <c r="J84" s="47" t="s">
        <v>5457</v>
      </c>
      <c r="K84" s="47" t="s">
        <v>5394</v>
      </c>
      <c r="L84" s="26"/>
      <c r="M84" s="30">
        <v>46042</v>
      </c>
      <c r="N84" s="27"/>
      <c r="O84" s="42">
        <v>46050</v>
      </c>
      <c r="P84" s="30"/>
      <c r="Q84" s="375">
        <v>46049</v>
      </c>
    </row>
    <row r="85" spans="2:17" s="4" customFormat="1" ht="19.7" customHeight="1">
      <c r="B85" s="66">
        <v>22</v>
      </c>
      <c r="C85" s="66" t="s">
        <v>5447</v>
      </c>
      <c r="D85" s="66" t="s">
        <v>1143</v>
      </c>
      <c r="E85" s="148" t="s">
        <v>5458</v>
      </c>
      <c r="F85" s="155">
        <v>1</v>
      </c>
      <c r="G85" s="139">
        <v>320</v>
      </c>
      <c r="H85" s="139">
        <f t="shared" si="1"/>
        <v>320</v>
      </c>
      <c r="I85" s="28"/>
      <c r="J85" s="47" t="s">
        <v>5459</v>
      </c>
      <c r="K85" s="47" t="s">
        <v>5394</v>
      </c>
      <c r="L85" s="26"/>
      <c r="M85" s="30">
        <v>46042</v>
      </c>
      <c r="N85" s="27"/>
      <c r="O85" s="42">
        <v>46050</v>
      </c>
      <c r="P85" s="30"/>
      <c r="Q85" s="375">
        <v>46049</v>
      </c>
    </row>
    <row r="86" spans="2:17" s="4" customFormat="1" ht="19.7" customHeight="1">
      <c r="B86" s="66">
        <v>22</v>
      </c>
      <c r="C86" s="66" t="s">
        <v>5447</v>
      </c>
      <c r="D86" s="66" t="s">
        <v>1143</v>
      </c>
      <c r="E86" s="148" t="s">
        <v>5460</v>
      </c>
      <c r="F86" s="155">
        <v>1</v>
      </c>
      <c r="G86" s="139">
        <v>520</v>
      </c>
      <c r="H86" s="139">
        <f t="shared" si="1"/>
        <v>520</v>
      </c>
      <c r="I86" s="28"/>
      <c r="J86" s="47" t="s">
        <v>1345</v>
      </c>
      <c r="K86" s="47" t="s">
        <v>5394</v>
      </c>
      <c r="L86" s="26"/>
      <c r="M86" s="30">
        <v>46042</v>
      </c>
      <c r="N86" s="27"/>
      <c r="O86" s="42">
        <v>46050</v>
      </c>
      <c r="P86" s="30"/>
      <c r="Q86" s="375">
        <v>46049</v>
      </c>
    </row>
    <row r="87" spans="2:17" s="4" customFormat="1" ht="19.7" customHeight="1">
      <c r="B87" s="66">
        <v>22</v>
      </c>
      <c r="C87" s="66" t="s">
        <v>5447</v>
      </c>
      <c r="D87" s="66" t="s">
        <v>1143</v>
      </c>
      <c r="E87" s="148" t="s">
        <v>5461</v>
      </c>
      <c r="F87" s="155">
        <v>1</v>
      </c>
      <c r="G87" s="139">
        <v>890</v>
      </c>
      <c r="H87" s="139">
        <f t="shared" si="1"/>
        <v>890</v>
      </c>
      <c r="I87" s="28"/>
      <c r="J87" s="47" t="s">
        <v>5462</v>
      </c>
      <c r="K87" s="47" t="s">
        <v>5394</v>
      </c>
      <c r="L87" s="26"/>
      <c r="M87" s="30">
        <v>46042</v>
      </c>
      <c r="N87" s="27"/>
      <c r="O87" s="42">
        <v>46050</v>
      </c>
      <c r="P87" s="30"/>
      <c r="Q87" s="375">
        <v>46049</v>
      </c>
    </row>
    <row r="88" spans="2:17" s="4" customFormat="1" ht="19.7" customHeight="1">
      <c r="B88" s="66">
        <v>22</v>
      </c>
      <c r="C88" s="66" t="s">
        <v>1837</v>
      </c>
      <c r="D88" s="66" t="s">
        <v>1143</v>
      </c>
      <c r="E88" s="148" t="s">
        <v>5463</v>
      </c>
      <c r="F88" s="155">
        <v>1</v>
      </c>
      <c r="G88" s="139">
        <v>4270</v>
      </c>
      <c r="H88" s="139">
        <f t="shared" si="1"/>
        <v>4270</v>
      </c>
      <c r="I88" s="28"/>
      <c r="J88" s="47" t="s">
        <v>5464</v>
      </c>
      <c r="K88" s="47" t="s">
        <v>5394</v>
      </c>
      <c r="L88" s="26"/>
      <c r="M88" s="30">
        <v>46042</v>
      </c>
      <c r="N88" s="27"/>
      <c r="O88" s="42">
        <v>46050</v>
      </c>
      <c r="P88" s="30"/>
      <c r="Q88" s="375">
        <v>46049</v>
      </c>
    </row>
    <row r="89" spans="2:17" s="4" customFormat="1" ht="19.7" customHeight="1">
      <c r="B89" s="66">
        <v>22</v>
      </c>
      <c r="C89" s="66" t="s">
        <v>1837</v>
      </c>
      <c r="D89" s="66" t="s">
        <v>1143</v>
      </c>
      <c r="E89" s="148" t="s">
        <v>5465</v>
      </c>
      <c r="F89" s="155">
        <v>1</v>
      </c>
      <c r="G89" s="139">
        <v>2900</v>
      </c>
      <c r="H89" s="139">
        <f t="shared" si="1"/>
        <v>2900</v>
      </c>
      <c r="I89" s="28"/>
      <c r="J89" s="47" t="s">
        <v>5466</v>
      </c>
      <c r="K89" s="47" t="s">
        <v>5394</v>
      </c>
      <c r="L89" s="26"/>
      <c r="M89" s="30">
        <v>46042</v>
      </c>
      <c r="N89" s="27"/>
      <c r="O89" s="42">
        <v>46050</v>
      </c>
      <c r="P89" s="30"/>
      <c r="Q89" s="375">
        <v>46049</v>
      </c>
    </row>
    <row r="90" spans="2:17" s="4" customFormat="1" ht="19.7" customHeight="1">
      <c r="B90" s="66">
        <v>22</v>
      </c>
      <c r="C90" s="66" t="s">
        <v>5467</v>
      </c>
      <c r="D90" s="66" t="s">
        <v>1143</v>
      </c>
      <c r="E90" s="148" t="s">
        <v>5468</v>
      </c>
      <c r="F90" s="155">
        <v>1</v>
      </c>
      <c r="G90" s="139">
        <v>3730</v>
      </c>
      <c r="H90" s="139">
        <f t="shared" si="1"/>
        <v>3730</v>
      </c>
      <c r="I90" s="28"/>
      <c r="J90" s="47" t="s">
        <v>5469</v>
      </c>
      <c r="K90" s="47" t="s">
        <v>5394</v>
      </c>
      <c r="L90" s="26"/>
      <c r="M90" s="30">
        <v>46042</v>
      </c>
      <c r="N90" s="27"/>
      <c r="O90" s="42">
        <v>46050</v>
      </c>
      <c r="P90" s="30"/>
      <c r="Q90" s="413">
        <v>46051</v>
      </c>
    </row>
    <row r="91" spans="2:17" s="4" customFormat="1" ht="19.7" customHeight="1">
      <c r="B91" s="66"/>
      <c r="C91" s="66"/>
      <c r="D91" s="66"/>
      <c r="E91" s="148"/>
      <c r="F91" s="155"/>
      <c r="G91" s="139">
        <v>0</v>
      </c>
      <c r="H91" s="139">
        <f t="shared" si="1"/>
        <v>0</v>
      </c>
      <c r="I91" s="28"/>
      <c r="J91" s="40"/>
      <c r="K91" s="26"/>
      <c r="L91" s="26"/>
      <c r="M91" s="30"/>
      <c r="N91" s="27"/>
      <c r="O91" s="42"/>
      <c r="P91" s="30"/>
      <c r="Q91" s="375"/>
    </row>
    <row r="92" spans="2:17" s="4" customFormat="1" ht="19.7" customHeight="1">
      <c r="B92" s="66">
        <v>10</v>
      </c>
      <c r="C92" s="66" t="s">
        <v>175</v>
      </c>
      <c r="D92" s="66" t="s">
        <v>175</v>
      </c>
      <c r="E92" s="148" t="s">
        <v>5470</v>
      </c>
      <c r="F92" s="155">
        <v>1</v>
      </c>
      <c r="G92" s="139">
        <v>4831</v>
      </c>
      <c r="H92" s="139">
        <f t="shared" si="1"/>
        <v>4831</v>
      </c>
      <c r="I92" s="28"/>
      <c r="J92" s="47" t="s">
        <v>4856</v>
      </c>
      <c r="K92" s="47" t="s">
        <v>5471</v>
      </c>
      <c r="L92" s="26"/>
      <c r="M92" s="30">
        <v>46042</v>
      </c>
      <c r="N92" s="27"/>
      <c r="O92" s="26"/>
      <c r="P92" s="30">
        <v>46056</v>
      </c>
      <c r="Q92" s="375"/>
    </row>
    <row r="93" spans="2:17" s="4" customFormat="1" ht="19.7" customHeight="1">
      <c r="B93" s="66">
        <v>10</v>
      </c>
      <c r="C93" s="66" t="s">
        <v>385</v>
      </c>
      <c r="D93" s="66" t="s">
        <v>175</v>
      </c>
      <c r="E93" s="148" t="s">
        <v>3379</v>
      </c>
      <c r="F93" s="155">
        <v>12</v>
      </c>
      <c r="G93" s="139">
        <v>28</v>
      </c>
      <c r="H93" s="139">
        <f t="shared" si="1"/>
        <v>336</v>
      </c>
      <c r="I93" s="28"/>
      <c r="J93" s="47" t="s">
        <v>5472</v>
      </c>
      <c r="K93" s="47" t="s">
        <v>5471</v>
      </c>
      <c r="L93" s="26"/>
      <c r="M93" s="30">
        <v>46042</v>
      </c>
      <c r="N93" s="27"/>
      <c r="O93" s="26"/>
      <c r="P93" s="30">
        <v>46056</v>
      </c>
      <c r="Q93" s="375"/>
    </row>
    <row r="94" spans="2:17" s="4" customFormat="1" ht="19.7" customHeight="1">
      <c r="B94" s="66">
        <v>10</v>
      </c>
      <c r="C94" s="66" t="s">
        <v>1853</v>
      </c>
      <c r="D94" s="66" t="s">
        <v>175</v>
      </c>
      <c r="E94" s="148" t="s">
        <v>5473</v>
      </c>
      <c r="F94" s="155">
        <v>1</v>
      </c>
      <c r="G94" s="139">
        <v>4358</v>
      </c>
      <c r="H94" s="139">
        <f t="shared" si="1"/>
        <v>4358</v>
      </c>
      <c r="I94" s="28"/>
      <c r="J94" s="108" t="s">
        <v>5474</v>
      </c>
      <c r="K94" s="47" t="s">
        <v>5471</v>
      </c>
      <c r="L94" s="26"/>
      <c r="M94" s="30">
        <v>46042</v>
      </c>
      <c r="N94" s="27"/>
      <c r="O94" s="26"/>
      <c r="P94" s="30">
        <v>46056</v>
      </c>
      <c r="Q94" s="375"/>
    </row>
    <row r="95" spans="2:17" s="4" customFormat="1" ht="19.7" customHeight="1">
      <c r="B95" s="66">
        <v>10</v>
      </c>
      <c r="C95" s="66" t="s">
        <v>1853</v>
      </c>
      <c r="D95" s="66" t="s">
        <v>175</v>
      </c>
      <c r="E95" s="148" t="s">
        <v>5475</v>
      </c>
      <c r="F95" s="155">
        <v>1</v>
      </c>
      <c r="G95" s="139">
        <v>2741</v>
      </c>
      <c r="H95" s="139">
        <f t="shared" si="1"/>
        <v>2741</v>
      </c>
      <c r="I95" s="28"/>
      <c r="J95" s="108" t="s">
        <v>5476</v>
      </c>
      <c r="K95" s="47" t="s">
        <v>5471</v>
      </c>
      <c r="L95" s="26"/>
      <c r="M95" s="30">
        <v>46042</v>
      </c>
      <c r="N95" s="27"/>
      <c r="O95" s="26"/>
      <c r="P95" s="30">
        <v>46056</v>
      </c>
      <c r="Q95" s="375"/>
    </row>
    <row r="96" spans="2:17" s="4" customFormat="1" ht="19.7" customHeight="1">
      <c r="B96" s="66">
        <v>10</v>
      </c>
      <c r="C96" s="66" t="s">
        <v>1853</v>
      </c>
      <c r="D96" s="66" t="s">
        <v>175</v>
      </c>
      <c r="E96" s="148" t="s">
        <v>5477</v>
      </c>
      <c r="F96" s="155">
        <v>1</v>
      </c>
      <c r="G96" s="139">
        <v>4117</v>
      </c>
      <c r="H96" s="139">
        <f t="shared" si="1"/>
        <v>4117</v>
      </c>
      <c r="I96" s="28"/>
      <c r="J96" s="108" t="s">
        <v>5478</v>
      </c>
      <c r="K96" s="47" t="s">
        <v>5471</v>
      </c>
      <c r="L96" s="26"/>
      <c r="M96" s="30">
        <v>46042</v>
      </c>
      <c r="N96" s="27"/>
      <c r="O96" s="26"/>
      <c r="P96" s="30">
        <v>46056</v>
      </c>
      <c r="Q96" s="375"/>
    </row>
    <row r="97" spans="2:17" s="4" customFormat="1" ht="19.7" customHeight="1">
      <c r="B97" s="66"/>
      <c r="C97" s="66"/>
      <c r="D97" s="66"/>
      <c r="E97" s="1184"/>
      <c r="F97" s="155"/>
      <c r="G97" s="139">
        <v>0</v>
      </c>
      <c r="H97" s="139">
        <f t="shared" si="1"/>
        <v>0</v>
      </c>
      <c r="I97" s="28"/>
      <c r="J97" s="47"/>
      <c r="K97" s="47"/>
      <c r="L97" s="26"/>
      <c r="M97" s="30"/>
      <c r="N97" s="27"/>
      <c r="O97" s="26"/>
      <c r="P97" s="30"/>
      <c r="Q97" s="375"/>
    </row>
    <row r="98" spans="2:17" s="4" customFormat="1" ht="19.7" customHeight="1">
      <c r="B98" s="66">
        <v>13</v>
      </c>
      <c r="C98" s="66" t="s">
        <v>924</v>
      </c>
      <c r="D98" s="66" t="s">
        <v>175</v>
      </c>
      <c r="E98" s="148" t="s">
        <v>3386</v>
      </c>
      <c r="F98" s="155">
        <v>2</v>
      </c>
      <c r="G98" s="139">
        <v>219</v>
      </c>
      <c r="H98" s="139">
        <f t="shared" si="1"/>
        <v>438</v>
      </c>
      <c r="I98" s="28"/>
      <c r="J98" s="47" t="s">
        <v>4342</v>
      </c>
      <c r="K98" s="47" t="s">
        <v>5471</v>
      </c>
      <c r="L98" s="26"/>
      <c r="M98" s="30">
        <v>46042</v>
      </c>
      <c r="N98" s="27"/>
      <c r="O98" s="26"/>
      <c r="P98" s="30">
        <v>46056</v>
      </c>
      <c r="Q98" s="375"/>
    </row>
    <row r="99" spans="2:17" s="4" customFormat="1" ht="19.7" customHeight="1">
      <c r="B99" s="66">
        <v>13</v>
      </c>
      <c r="C99" s="66" t="s">
        <v>175</v>
      </c>
      <c r="D99" s="66" t="s">
        <v>175</v>
      </c>
      <c r="E99" s="148" t="s">
        <v>3388</v>
      </c>
      <c r="F99" s="155">
        <v>2</v>
      </c>
      <c r="G99" s="139">
        <v>51</v>
      </c>
      <c r="H99" s="139">
        <f t="shared" si="1"/>
        <v>102</v>
      </c>
      <c r="I99" s="28"/>
      <c r="J99" s="47" t="s">
        <v>4343</v>
      </c>
      <c r="K99" s="47" t="s">
        <v>5471</v>
      </c>
      <c r="L99" s="26"/>
      <c r="M99" s="30">
        <v>46042</v>
      </c>
      <c r="N99" s="27"/>
      <c r="O99" s="26"/>
      <c r="P99" s="30">
        <v>46056</v>
      </c>
      <c r="Q99" s="375"/>
    </row>
    <row r="100" spans="2:17" s="4" customFormat="1" ht="19.7" customHeight="1">
      <c r="B100" s="66">
        <v>13</v>
      </c>
      <c r="C100" s="66" t="s">
        <v>175</v>
      </c>
      <c r="D100" s="66" t="s">
        <v>175</v>
      </c>
      <c r="E100" s="148" t="s">
        <v>1234</v>
      </c>
      <c r="F100" s="155">
        <v>1</v>
      </c>
      <c r="G100" s="139">
        <v>32</v>
      </c>
      <c r="H100" s="139">
        <f t="shared" si="1"/>
        <v>32</v>
      </c>
      <c r="I100" s="28"/>
      <c r="J100" s="47" t="s">
        <v>4345</v>
      </c>
      <c r="K100" s="47" t="s">
        <v>5471</v>
      </c>
      <c r="L100" s="26"/>
      <c r="M100" s="30">
        <v>46042</v>
      </c>
      <c r="N100" s="27"/>
      <c r="O100" s="26"/>
      <c r="P100" s="30">
        <v>46056</v>
      </c>
      <c r="Q100" s="375"/>
    </row>
    <row r="101" spans="2:17" s="4" customFormat="1" ht="19.7" customHeight="1">
      <c r="B101" s="66">
        <v>13</v>
      </c>
      <c r="C101" s="66" t="s">
        <v>175</v>
      </c>
      <c r="D101" s="66" t="s">
        <v>175</v>
      </c>
      <c r="E101" s="148" t="s">
        <v>1232</v>
      </c>
      <c r="F101" s="155">
        <v>1</v>
      </c>
      <c r="G101" s="139">
        <v>83</v>
      </c>
      <c r="H101" s="139">
        <f t="shared" si="1"/>
        <v>83</v>
      </c>
      <c r="I101" s="28"/>
      <c r="J101" s="47" t="s">
        <v>4324</v>
      </c>
      <c r="K101" s="47" t="s">
        <v>5471</v>
      </c>
      <c r="L101" s="26"/>
      <c r="M101" s="30">
        <v>46042</v>
      </c>
      <c r="N101" s="27"/>
      <c r="O101" s="26"/>
      <c r="P101" s="30">
        <v>46056</v>
      </c>
      <c r="Q101" s="375"/>
    </row>
    <row r="102" spans="2:17" s="4" customFormat="1" ht="19.7" customHeight="1">
      <c r="B102" s="66">
        <v>13</v>
      </c>
      <c r="C102" s="66" t="s">
        <v>1853</v>
      </c>
      <c r="D102" s="66" t="s">
        <v>175</v>
      </c>
      <c r="E102" s="148" t="s">
        <v>5479</v>
      </c>
      <c r="F102" s="155">
        <v>1</v>
      </c>
      <c r="G102" s="139">
        <v>4312</v>
      </c>
      <c r="H102" s="139">
        <f t="shared" si="1"/>
        <v>4312</v>
      </c>
      <c r="I102" s="28"/>
      <c r="J102" s="47" t="s">
        <v>5480</v>
      </c>
      <c r="K102" s="47" t="s">
        <v>5471</v>
      </c>
      <c r="L102" s="26"/>
      <c r="M102" s="30">
        <v>46042</v>
      </c>
      <c r="N102" s="27"/>
      <c r="O102" s="26"/>
      <c r="P102" s="30">
        <v>46056</v>
      </c>
      <c r="Q102" s="375"/>
    </row>
    <row r="103" spans="2:17" s="4" customFormat="1" ht="19.7" customHeight="1">
      <c r="B103" s="66"/>
      <c r="C103" s="66"/>
      <c r="D103" s="66"/>
      <c r="E103" s="1184"/>
      <c r="F103" s="155"/>
      <c r="G103" s="139"/>
      <c r="H103" s="139">
        <f>F103*G103</f>
        <v>0</v>
      </c>
      <c r="I103" s="28"/>
      <c r="J103" s="47"/>
      <c r="K103" s="47"/>
      <c r="L103" s="26"/>
      <c r="M103" s="30"/>
      <c r="N103" s="27"/>
      <c r="O103" s="26"/>
      <c r="P103" s="30"/>
      <c r="Q103" s="375"/>
    </row>
    <row r="104" spans="2:17" s="4" customFormat="1" ht="19.7" customHeight="1">
      <c r="B104" s="66">
        <v>22</v>
      </c>
      <c r="C104" s="66" t="s">
        <v>175</v>
      </c>
      <c r="D104" s="66" t="s">
        <v>175</v>
      </c>
      <c r="E104" s="148" t="s">
        <v>5481</v>
      </c>
      <c r="F104" s="155">
        <v>4</v>
      </c>
      <c r="G104" s="139">
        <v>376</v>
      </c>
      <c r="H104" s="139">
        <f>F104*G104</f>
        <v>1504</v>
      </c>
      <c r="I104" s="28"/>
      <c r="J104" s="47" t="s">
        <v>5482</v>
      </c>
      <c r="K104" s="47" t="s">
        <v>5471</v>
      </c>
      <c r="L104" s="26"/>
      <c r="M104" s="30">
        <v>46042</v>
      </c>
      <c r="N104" s="27"/>
      <c r="O104" s="26"/>
      <c r="P104" s="30">
        <v>46056</v>
      </c>
      <c r="Q104" s="375"/>
    </row>
    <row r="105" spans="2:17" s="4" customFormat="1" ht="19.7" customHeight="1">
      <c r="B105" s="66">
        <v>22</v>
      </c>
      <c r="C105" s="66" t="s">
        <v>1853</v>
      </c>
      <c r="D105" s="66" t="s">
        <v>175</v>
      </c>
      <c r="E105" s="148" t="s">
        <v>5483</v>
      </c>
      <c r="F105" s="155">
        <v>1</v>
      </c>
      <c r="G105" s="139">
        <v>9095</v>
      </c>
      <c r="H105" s="139">
        <f>F105*G105</f>
        <v>9095</v>
      </c>
      <c r="I105" s="28"/>
      <c r="J105" s="47" t="s">
        <v>5484</v>
      </c>
      <c r="K105" s="47" t="s">
        <v>5471</v>
      </c>
      <c r="L105" s="26"/>
      <c r="M105" s="30">
        <v>46042</v>
      </c>
      <c r="N105" s="27"/>
      <c r="O105" s="26"/>
      <c r="P105" s="30">
        <v>46056</v>
      </c>
      <c r="Q105" s="375"/>
    </row>
    <row r="106" spans="2:17" s="4" customFormat="1" ht="19.7" customHeight="1">
      <c r="B106" s="66"/>
      <c r="C106" s="66"/>
      <c r="D106" s="66"/>
      <c r="E106" s="1184"/>
      <c r="F106" s="155"/>
      <c r="G106" s="139">
        <v>0</v>
      </c>
      <c r="H106" s="139">
        <f t="shared" si="1"/>
        <v>0</v>
      </c>
      <c r="I106" s="28"/>
      <c r="J106" s="47"/>
      <c r="K106" s="47"/>
      <c r="L106" s="26"/>
      <c r="M106" s="30"/>
      <c r="N106" s="27"/>
      <c r="O106" s="26"/>
      <c r="P106" s="30"/>
      <c r="Q106" s="375"/>
    </row>
    <row r="107" spans="2:17" s="4" customFormat="1" ht="19.7" customHeight="1">
      <c r="B107" s="66">
        <v>10</v>
      </c>
      <c r="C107" s="66" t="s">
        <v>175</v>
      </c>
      <c r="D107" s="66" t="s">
        <v>175</v>
      </c>
      <c r="E107" s="148" t="s">
        <v>1218</v>
      </c>
      <c r="F107" s="155">
        <v>1</v>
      </c>
      <c r="G107" s="139">
        <v>1168</v>
      </c>
      <c r="H107" s="139">
        <f t="shared" si="1"/>
        <v>1168</v>
      </c>
      <c r="I107" s="28"/>
      <c r="J107" s="47" t="s">
        <v>3409</v>
      </c>
      <c r="K107" s="47" t="s">
        <v>5471</v>
      </c>
      <c r="L107" s="26"/>
      <c r="M107" s="30">
        <v>46042</v>
      </c>
      <c r="N107" s="27"/>
      <c r="O107" s="26"/>
      <c r="P107" s="30">
        <v>46056</v>
      </c>
      <c r="Q107" s="375"/>
    </row>
    <row r="108" spans="2:17" s="4" customFormat="1" ht="19.7" customHeight="1">
      <c r="B108" s="66">
        <v>10</v>
      </c>
      <c r="C108" s="66" t="s">
        <v>175</v>
      </c>
      <c r="D108" s="66" t="s">
        <v>175</v>
      </c>
      <c r="E108" s="148" t="s">
        <v>5485</v>
      </c>
      <c r="F108" s="155">
        <v>1</v>
      </c>
      <c r="G108" s="139">
        <v>1801</v>
      </c>
      <c r="H108" s="139">
        <f t="shared" si="1"/>
        <v>1801</v>
      </c>
      <c r="I108" s="28"/>
      <c r="J108" s="47" t="s">
        <v>5486</v>
      </c>
      <c r="K108" s="47" t="s">
        <v>5471</v>
      </c>
      <c r="L108" s="26"/>
      <c r="M108" s="30">
        <v>46042</v>
      </c>
      <c r="N108" s="27"/>
      <c r="O108" s="26"/>
      <c r="P108" s="30">
        <v>46056</v>
      </c>
      <c r="Q108" s="375"/>
    </row>
    <row r="109" spans="2:17" s="4" customFormat="1" ht="19.7" customHeight="1">
      <c r="B109" s="66">
        <v>10</v>
      </c>
      <c r="C109" s="66" t="s">
        <v>924</v>
      </c>
      <c r="D109" s="66" t="s">
        <v>175</v>
      </c>
      <c r="E109" s="148" t="s">
        <v>1870</v>
      </c>
      <c r="F109" s="155">
        <v>2</v>
      </c>
      <c r="G109" s="139">
        <v>174</v>
      </c>
      <c r="H109" s="139">
        <f t="shared" si="1"/>
        <v>348</v>
      </c>
      <c r="I109" s="28"/>
      <c r="J109" s="47" t="s">
        <v>4342</v>
      </c>
      <c r="K109" s="47" t="s">
        <v>5471</v>
      </c>
      <c r="L109" s="26"/>
      <c r="M109" s="30">
        <v>46042</v>
      </c>
      <c r="N109" s="27"/>
      <c r="O109" s="26"/>
      <c r="P109" s="30">
        <v>46056</v>
      </c>
      <c r="Q109" s="375"/>
    </row>
    <row r="110" spans="2:17" s="4" customFormat="1" ht="19.7" customHeight="1">
      <c r="B110" s="66">
        <v>10</v>
      </c>
      <c r="C110" s="66" t="s">
        <v>175</v>
      </c>
      <c r="D110" s="66" t="s">
        <v>175</v>
      </c>
      <c r="E110" s="148" t="s">
        <v>4866</v>
      </c>
      <c r="F110" s="155">
        <v>2</v>
      </c>
      <c r="G110" s="139">
        <v>287</v>
      </c>
      <c r="H110" s="139">
        <f t="shared" si="1"/>
        <v>574</v>
      </c>
      <c r="I110" s="28"/>
      <c r="J110" s="47" t="s">
        <v>4314</v>
      </c>
      <c r="K110" s="47" t="s">
        <v>5471</v>
      </c>
      <c r="L110" s="26"/>
      <c r="M110" s="30">
        <v>46042</v>
      </c>
      <c r="N110" s="27"/>
      <c r="O110" s="26"/>
      <c r="P110" s="30">
        <v>46056</v>
      </c>
      <c r="Q110" s="375"/>
    </row>
    <row r="111" spans="2:17" s="4" customFormat="1" ht="19.7" customHeight="1">
      <c r="B111" s="66">
        <v>10</v>
      </c>
      <c r="C111" s="66" t="s">
        <v>175</v>
      </c>
      <c r="D111" s="66" t="s">
        <v>175</v>
      </c>
      <c r="E111" s="148" t="s">
        <v>5487</v>
      </c>
      <c r="F111" s="155">
        <v>1</v>
      </c>
      <c r="G111" s="139">
        <v>576</v>
      </c>
      <c r="H111" s="139">
        <f t="shared" si="1"/>
        <v>576</v>
      </c>
      <c r="I111" s="28"/>
      <c r="J111" s="47" t="s">
        <v>4314</v>
      </c>
      <c r="K111" s="47" t="s">
        <v>5471</v>
      </c>
      <c r="L111" s="26"/>
      <c r="M111" s="30">
        <v>46042</v>
      </c>
      <c r="N111" s="27"/>
      <c r="O111" s="26"/>
      <c r="P111" s="30">
        <v>46056</v>
      </c>
      <c r="Q111" s="375"/>
    </row>
    <row r="112" spans="2:17" s="4" customFormat="1" ht="19.7" customHeight="1">
      <c r="B112" s="66">
        <v>10</v>
      </c>
      <c r="C112" s="66" t="s">
        <v>175</v>
      </c>
      <c r="D112" s="66" t="s">
        <v>175</v>
      </c>
      <c r="E112" s="148" t="s">
        <v>2691</v>
      </c>
      <c r="F112" s="155">
        <v>1</v>
      </c>
      <c r="G112" s="139">
        <v>594</v>
      </c>
      <c r="H112" s="139">
        <f t="shared" si="1"/>
        <v>594</v>
      </c>
      <c r="I112" s="28"/>
      <c r="J112" s="47" t="s">
        <v>4321</v>
      </c>
      <c r="K112" s="47" t="s">
        <v>5471</v>
      </c>
      <c r="L112" s="26"/>
      <c r="M112" s="30">
        <v>46042</v>
      </c>
      <c r="N112" s="27"/>
      <c r="O112" s="26"/>
      <c r="P112" s="30">
        <v>46056</v>
      </c>
      <c r="Q112" s="375"/>
    </row>
    <row r="113" spans="2:17" s="4" customFormat="1" ht="19.7" customHeight="1">
      <c r="B113" s="66">
        <v>10</v>
      </c>
      <c r="C113" s="66" t="s">
        <v>175</v>
      </c>
      <c r="D113" s="66" t="s">
        <v>175</v>
      </c>
      <c r="E113" s="148" t="s">
        <v>2676</v>
      </c>
      <c r="F113" s="155">
        <v>1</v>
      </c>
      <c r="G113" s="139">
        <v>112</v>
      </c>
      <c r="H113" s="139">
        <f t="shared" si="1"/>
        <v>112</v>
      </c>
      <c r="I113" s="28"/>
      <c r="J113" s="47" t="s">
        <v>4324</v>
      </c>
      <c r="K113" s="47" t="s">
        <v>5471</v>
      </c>
      <c r="L113" s="26"/>
      <c r="M113" s="30">
        <v>46042</v>
      </c>
      <c r="N113" s="27"/>
      <c r="O113" s="26"/>
      <c r="P113" s="30">
        <v>46056</v>
      </c>
      <c r="Q113" s="375"/>
    </row>
    <row r="114" spans="2:17" s="4" customFormat="1" ht="19.7" customHeight="1">
      <c r="B114" s="66">
        <v>10</v>
      </c>
      <c r="C114" s="66" t="s">
        <v>1853</v>
      </c>
      <c r="D114" s="66" t="s">
        <v>175</v>
      </c>
      <c r="E114" s="148" t="s">
        <v>5488</v>
      </c>
      <c r="F114" s="155">
        <v>1</v>
      </c>
      <c r="G114" s="139">
        <v>10277</v>
      </c>
      <c r="H114" s="139">
        <f t="shared" si="1"/>
        <v>10277</v>
      </c>
      <c r="I114" s="28"/>
      <c r="J114" s="108" t="s">
        <v>5489</v>
      </c>
      <c r="K114" s="47" t="s">
        <v>5471</v>
      </c>
      <c r="L114" s="26"/>
      <c r="M114" s="30">
        <v>46042</v>
      </c>
      <c r="N114" s="27"/>
      <c r="O114" s="26"/>
      <c r="P114" s="30">
        <v>46056</v>
      </c>
      <c r="Q114" s="375"/>
    </row>
    <row r="115" spans="2:17" s="4" customFormat="1" ht="19.7" customHeight="1">
      <c r="B115" s="66">
        <v>10</v>
      </c>
      <c r="C115" s="66" t="s">
        <v>1853</v>
      </c>
      <c r="D115" s="66" t="s">
        <v>175</v>
      </c>
      <c r="E115" s="148" t="s">
        <v>5490</v>
      </c>
      <c r="F115" s="155">
        <v>1</v>
      </c>
      <c r="G115" s="139">
        <v>12259</v>
      </c>
      <c r="H115" s="139">
        <f t="shared" si="1"/>
        <v>12259</v>
      </c>
      <c r="I115" s="28"/>
      <c r="J115" s="108" t="s">
        <v>5491</v>
      </c>
      <c r="K115" s="47" t="s">
        <v>5471</v>
      </c>
      <c r="L115" s="26"/>
      <c r="M115" s="30">
        <v>46042</v>
      </c>
      <c r="N115" s="27"/>
      <c r="O115" s="26"/>
      <c r="P115" s="30">
        <v>46056</v>
      </c>
      <c r="Q115" s="375"/>
    </row>
    <row r="116" spans="2:17" s="4" customFormat="1" ht="19.7" customHeight="1">
      <c r="B116" s="66">
        <v>10</v>
      </c>
      <c r="C116" s="66" t="s">
        <v>1853</v>
      </c>
      <c r="D116" s="66" t="s">
        <v>175</v>
      </c>
      <c r="E116" s="148" t="s">
        <v>5492</v>
      </c>
      <c r="F116" s="155">
        <v>1</v>
      </c>
      <c r="G116" s="139">
        <v>8597</v>
      </c>
      <c r="H116" s="139">
        <f t="shared" si="1"/>
        <v>8597</v>
      </c>
      <c r="I116" s="28"/>
      <c r="J116" s="108" t="s">
        <v>5493</v>
      </c>
      <c r="K116" s="47" t="s">
        <v>5471</v>
      </c>
      <c r="L116" s="26"/>
      <c r="M116" s="30">
        <v>46042</v>
      </c>
      <c r="N116" s="27"/>
      <c r="O116" s="26"/>
      <c r="P116" s="30">
        <v>46056</v>
      </c>
      <c r="Q116" s="375"/>
    </row>
    <row r="117" spans="2:17" s="4" customFormat="1" ht="19.7" customHeight="1">
      <c r="B117" s="66">
        <v>10</v>
      </c>
      <c r="C117" s="66" t="s">
        <v>1853</v>
      </c>
      <c r="D117" s="66" t="s">
        <v>175</v>
      </c>
      <c r="E117" s="148" t="s">
        <v>5494</v>
      </c>
      <c r="F117" s="155">
        <v>1</v>
      </c>
      <c r="G117" s="139">
        <v>2248</v>
      </c>
      <c r="H117" s="139">
        <f t="shared" si="1"/>
        <v>2248</v>
      </c>
      <c r="I117" s="28"/>
      <c r="J117" s="108" t="s">
        <v>5495</v>
      </c>
      <c r="K117" s="47" t="s">
        <v>5471</v>
      </c>
      <c r="L117" s="26"/>
      <c r="M117" s="30">
        <v>46042</v>
      </c>
      <c r="N117" s="27"/>
      <c r="O117" s="26"/>
      <c r="P117" s="30">
        <v>46056</v>
      </c>
      <c r="Q117" s="375"/>
    </row>
    <row r="118" spans="2:17" s="4" customFormat="1" ht="19.7" customHeight="1">
      <c r="B118" s="66"/>
      <c r="C118" s="66"/>
      <c r="D118" s="66"/>
      <c r="E118" s="148"/>
      <c r="F118" s="155"/>
      <c r="G118" s="139">
        <v>0</v>
      </c>
      <c r="H118" s="139">
        <f t="shared" si="1"/>
        <v>0</v>
      </c>
      <c r="I118" s="28"/>
      <c r="J118" s="47"/>
      <c r="K118" s="47"/>
      <c r="L118" s="26"/>
      <c r="M118" s="30"/>
      <c r="N118" s="27"/>
      <c r="O118" s="26"/>
      <c r="P118" s="30"/>
      <c r="Q118" s="375"/>
    </row>
    <row r="119" spans="2:17" s="4" customFormat="1" ht="19.7" customHeight="1">
      <c r="B119" s="66">
        <v>10</v>
      </c>
      <c r="C119" s="66" t="s">
        <v>1853</v>
      </c>
      <c r="D119" s="66" t="s">
        <v>175</v>
      </c>
      <c r="E119" s="148" t="s">
        <v>5496</v>
      </c>
      <c r="F119" s="155">
        <v>1</v>
      </c>
      <c r="G119" s="139">
        <v>4588</v>
      </c>
      <c r="H119" s="139">
        <f t="shared" si="1"/>
        <v>4588</v>
      </c>
      <c r="I119" s="28"/>
      <c r="J119" s="108" t="s">
        <v>5497</v>
      </c>
      <c r="K119" s="47" t="s">
        <v>5471</v>
      </c>
      <c r="L119" s="26"/>
      <c r="M119" s="30">
        <v>46042</v>
      </c>
      <c r="N119" s="27"/>
      <c r="O119" s="26"/>
      <c r="P119" s="30">
        <v>46056</v>
      </c>
      <c r="Q119" s="375"/>
    </row>
    <row r="120" spans="2:17" s="4" customFormat="1" ht="19.7" customHeight="1">
      <c r="B120" s="66">
        <v>10</v>
      </c>
      <c r="C120" s="66" t="s">
        <v>1853</v>
      </c>
      <c r="D120" s="66" t="s">
        <v>175</v>
      </c>
      <c r="E120" s="1888" t="s">
        <v>5498</v>
      </c>
      <c r="F120" s="155">
        <v>1</v>
      </c>
      <c r="G120" s="139">
        <v>3314</v>
      </c>
      <c r="H120" s="139">
        <f t="shared" si="1"/>
        <v>3314</v>
      </c>
      <c r="I120" s="28"/>
      <c r="J120" s="108" t="s">
        <v>5499</v>
      </c>
      <c r="K120" s="47" t="s">
        <v>5471</v>
      </c>
      <c r="L120" s="26"/>
      <c r="M120" s="30">
        <v>46042</v>
      </c>
      <c r="N120" s="27"/>
      <c r="O120" s="26"/>
      <c r="P120" s="30">
        <v>46056</v>
      </c>
      <c r="Q120" s="375"/>
    </row>
    <row r="121" spans="2:17" s="4" customFormat="1" ht="19.7" customHeight="1">
      <c r="B121" s="66"/>
      <c r="C121" s="66"/>
      <c r="D121" s="66"/>
      <c r="E121" s="148"/>
      <c r="F121" s="155"/>
      <c r="G121" s="139">
        <v>0</v>
      </c>
      <c r="H121" s="139">
        <f t="shared" si="1"/>
        <v>0</v>
      </c>
      <c r="I121" s="28"/>
      <c r="J121" s="47"/>
      <c r="K121" s="47"/>
      <c r="L121" s="26"/>
      <c r="M121" s="30"/>
      <c r="N121" s="27"/>
      <c r="O121" s="26"/>
      <c r="P121" s="30"/>
      <c r="Q121" s="375"/>
    </row>
    <row r="122" spans="2:17" s="4" customFormat="1" ht="19.7" customHeight="1">
      <c r="B122" s="66">
        <v>22</v>
      </c>
      <c r="C122" s="66" t="s">
        <v>175</v>
      </c>
      <c r="D122" s="66" t="s">
        <v>175</v>
      </c>
      <c r="E122" s="148" t="s">
        <v>5500</v>
      </c>
      <c r="F122" s="155">
        <v>2</v>
      </c>
      <c r="G122" s="139">
        <v>2108</v>
      </c>
      <c r="H122" s="139">
        <f t="shared" si="1"/>
        <v>4216</v>
      </c>
      <c r="I122" s="28"/>
      <c r="J122" s="47" t="s">
        <v>5501</v>
      </c>
      <c r="K122" s="47" t="s">
        <v>5471</v>
      </c>
      <c r="L122" s="26"/>
      <c r="M122" s="30">
        <v>46042</v>
      </c>
      <c r="N122" s="27"/>
      <c r="O122" s="26"/>
      <c r="P122" s="30">
        <v>46056</v>
      </c>
      <c r="Q122" s="375"/>
    </row>
    <row r="123" spans="2:17" s="4" customFormat="1" ht="19.7" customHeight="1">
      <c r="B123" s="66">
        <v>22</v>
      </c>
      <c r="C123" s="66" t="s">
        <v>175</v>
      </c>
      <c r="D123" s="66" t="s">
        <v>175</v>
      </c>
      <c r="E123" s="148" t="s">
        <v>5502</v>
      </c>
      <c r="F123" s="155">
        <v>1</v>
      </c>
      <c r="G123" s="139">
        <v>1811</v>
      </c>
      <c r="H123" s="139">
        <f t="shared" si="1"/>
        <v>1811</v>
      </c>
      <c r="I123" s="28"/>
      <c r="J123" s="47" t="s">
        <v>5501</v>
      </c>
      <c r="K123" s="47" t="s">
        <v>5471</v>
      </c>
      <c r="L123" s="26"/>
      <c r="M123" s="30">
        <v>46042</v>
      </c>
      <c r="N123" s="27"/>
      <c r="O123" s="26"/>
      <c r="P123" s="30">
        <v>46056</v>
      </c>
      <c r="Q123" s="375"/>
    </row>
    <row r="124" spans="2:17" s="4" customFormat="1" ht="19.7" customHeight="1">
      <c r="B124" s="66">
        <v>22</v>
      </c>
      <c r="C124" s="66" t="s">
        <v>175</v>
      </c>
      <c r="D124" s="66" t="s">
        <v>175</v>
      </c>
      <c r="E124" s="148" t="s">
        <v>5503</v>
      </c>
      <c r="F124" s="155">
        <v>1</v>
      </c>
      <c r="G124" s="139">
        <v>2494</v>
      </c>
      <c r="H124" s="139">
        <f t="shared" si="1"/>
        <v>2494</v>
      </c>
      <c r="I124" s="28"/>
      <c r="J124" s="47" t="s">
        <v>5501</v>
      </c>
      <c r="K124" s="47" t="s">
        <v>5471</v>
      </c>
      <c r="L124" s="26"/>
      <c r="M124" s="30">
        <v>46042</v>
      </c>
      <c r="N124" s="27"/>
      <c r="O124" s="26"/>
      <c r="P124" s="30">
        <v>46056</v>
      </c>
      <c r="Q124" s="375"/>
    </row>
    <row r="125" spans="2:17" s="4" customFormat="1" ht="19.7" customHeight="1">
      <c r="B125" s="66">
        <v>22</v>
      </c>
      <c r="C125" s="66" t="s">
        <v>175</v>
      </c>
      <c r="D125" s="66" t="s">
        <v>175</v>
      </c>
      <c r="E125" s="148" t="s">
        <v>5504</v>
      </c>
      <c r="F125" s="155">
        <v>3</v>
      </c>
      <c r="G125" s="139">
        <v>2079</v>
      </c>
      <c r="H125" s="139">
        <f t="shared" si="1"/>
        <v>6237</v>
      </c>
      <c r="I125" s="28"/>
      <c r="J125" s="47" t="s">
        <v>5501</v>
      </c>
      <c r="K125" s="47" t="s">
        <v>5471</v>
      </c>
      <c r="L125" s="26"/>
      <c r="M125" s="30">
        <v>46042</v>
      </c>
      <c r="N125" s="27"/>
      <c r="O125" s="26"/>
      <c r="P125" s="30">
        <v>46056</v>
      </c>
      <c r="Q125" s="375"/>
    </row>
    <row r="126" spans="2:17" s="4" customFormat="1" ht="19.7" customHeight="1">
      <c r="B126" s="66">
        <v>22</v>
      </c>
      <c r="C126" s="66" t="s">
        <v>175</v>
      </c>
      <c r="D126" s="66" t="s">
        <v>175</v>
      </c>
      <c r="E126" s="148" t="s">
        <v>5505</v>
      </c>
      <c r="F126" s="155">
        <v>1</v>
      </c>
      <c r="G126" s="139">
        <v>2049</v>
      </c>
      <c r="H126" s="139">
        <f t="shared" si="1"/>
        <v>2049</v>
      </c>
      <c r="I126" s="28"/>
      <c r="J126" s="47" t="s">
        <v>5501</v>
      </c>
      <c r="K126" s="47" t="s">
        <v>5471</v>
      </c>
      <c r="L126" s="26"/>
      <c r="M126" s="30">
        <v>46042</v>
      </c>
      <c r="N126" s="27"/>
      <c r="O126" s="26"/>
      <c r="P126" s="30">
        <v>46056</v>
      </c>
      <c r="Q126" s="375"/>
    </row>
    <row r="127" spans="2:17" s="4" customFormat="1" ht="19.7" customHeight="1">
      <c r="B127" s="66">
        <v>22</v>
      </c>
      <c r="C127" s="66" t="s">
        <v>175</v>
      </c>
      <c r="D127" s="66" t="s">
        <v>175</v>
      </c>
      <c r="E127" s="148" t="s">
        <v>5506</v>
      </c>
      <c r="F127" s="155">
        <v>2</v>
      </c>
      <c r="G127" s="139">
        <v>1920</v>
      </c>
      <c r="H127" s="139">
        <f t="shared" si="1"/>
        <v>3840</v>
      </c>
      <c r="I127" s="28"/>
      <c r="J127" s="47" t="s">
        <v>5501</v>
      </c>
      <c r="K127" s="47" t="s">
        <v>5471</v>
      </c>
      <c r="L127" s="26"/>
      <c r="M127" s="30">
        <v>46042</v>
      </c>
      <c r="N127" s="27"/>
      <c r="O127" s="26"/>
      <c r="P127" s="30">
        <v>46056</v>
      </c>
      <c r="Q127" s="375"/>
    </row>
    <row r="128" spans="2:17" s="4" customFormat="1" ht="19.7" customHeight="1">
      <c r="B128" s="66">
        <v>22</v>
      </c>
      <c r="C128" s="66" t="s">
        <v>175</v>
      </c>
      <c r="D128" s="66" t="s">
        <v>175</v>
      </c>
      <c r="E128" s="148" t="s">
        <v>5507</v>
      </c>
      <c r="F128" s="155">
        <v>5</v>
      </c>
      <c r="G128" s="139">
        <v>1564</v>
      </c>
      <c r="H128" s="139">
        <f t="shared" si="1"/>
        <v>7820</v>
      </c>
      <c r="I128" s="28"/>
      <c r="J128" s="47" t="s">
        <v>5501</v>
      </c>
      <c r="K128" s="47" t="s">
        <v>5471</v>
      </c>
      <c r="L128" s="26"/>
      <c r="M128" s="30">
        <v>46042</v>
      </c>
      <c r="N128" s="27"/>
      <c r="O128" s="26"/>
      <c r="P128" s="30">
        <v>46056</v>
      </c>
      <c r="Q128" s="375"/>
    </row>
    <row r="129" spans="2:17" s="4" customFormat="1" ht="19.7" customHeight="1">
      <c r="B129" s="66">
        <v>22</v>
      </c>
      <c r="C129" s="66" t="s">
        <v>175</v>
      </c>
      <c r="D129" s="66" t="s">
        <v>175</v>
      </c>
      <c r="E129" s="148" t="s">
        <v>5508</v>
      </c>
      <c r="F129" s="155">
        <v>1</v>
      </c>
      <c r="G129" s="139">
        <v>2019</v>
      </c>
      <c r="H129" s="139">
        <f>F129*G129</f>
        <v>2019</v>
      </c>
      <c r="I129" s="28"/>
      <c r="J129" s="47" t="s">
        <v>5501</v>
      </c>
      <c r="K129" s="47" t="s">
        <v>5471</v>
      </c>
      <c r="L129" s="26"/>
      <c r="M129" s="30">
        <v>46042</v>
      </c>
      <c r="N129" s="27"/>
      <c r="O129" s="26"/>
      <c r="P129" s="30">
        <v>46056</v>
      </c>
      <c r="Q129" s="375"/>
    </row>
    <row r="130" spans="2:17" s="4" customFormat="1" ht="19.7" customHeight="1">
      <c r="B130" s="66">
        <v>22</v>
      </c>
      <c r="C130" s="66" t="s">
        <v>175</v>
      </c>
      <c r="D130" s="66" t="s">
        <v>175</v>
      </c>
      <c r="E130" s="148" t="s">
        <v>5509</v>
      </c>
      <c r="F130" s="155">
        <v>2</v>
      </c>
      <c r="G130" s="139">
        <v>1288</v>
      </c>
      <c r="H130" s="139">
        <f>F130*G130</f>
        <v>2576</v>
      </c>
      <c r="I130" s="28"/>
      <c r="J130" s="47" t="s">
        <v>5501</v>
      </c>
      <c r="K130" s="47" t="s">
        <v>5471</v>
      </c>
      <c r="L130" s="26"/>
      <c r="M130" s="30">
        <v>46042</v>
      </c>
      <c r="N130" s="27"/>
      <c r="O130" s="26"/>
      <c r="P130" s="30">
        <v>46056</v>
      </c>
      <c r="Q130" s="375"/>
    </row>
    <row r="131" spans="2:17" s="4" customFormat="1" ht="19.7" customHeight="1">
      <c r="B131" s="66">
        <v>22</v>
      </c>
      <c r="C131" s="66" t="s">
        <v>175</v>
      </c>
      <c r="D131" s="66" t="s">
        <v>175</v>
      </c>
      <c r="E131" s="148" t="s">
        <v>5510</v>
      </c>
      <c r="F131" s="155">
        <v>1</v>
      </c>
      <c r="G131" s="139">
        <v>1762</v>
      </c>
      <c r="H131" s="139">
        <f t="shared" si="1"/>
        <v>1762</v>
      </c>
      <c r="I131" s="28"/>
      <c r="J131" s="47" t="s">
        <v>5501</v>
      </c>
      <c r="K131" s="47" t="s">
        <v>5471</v>
      </c>
      <c r="L131" s="26"/>
      <c r="M131" s="30">
        <v>46042</v>
      </c>
      <c r="N131" s="27"/>
      <c r="O131" s="26"/>
      <c r="P131" s="30">
        <v>46056</v>
      </c>
      <c r="Q131" s="375"/>
    </row>
    <row r="132" spans="2:17" s="4" customFormat="1" ht="19.7" customHeight="1">
      <c r="B132" s="66">
        <v>22</v>
      </c>
      <c r="C132" s="66" t="s">
        <v>175</v>
      </c>
      <c r="D132" s="66" t="s">
        <v>175</v>
      </c>
      <c r="E132" s="148" t="s">
        <v>5511</v>
      </c>
      <c r="F132" s="155">
        <v>2</v>
      </c>
      <c r="G132" s="139">
        <v>1197</v>
      </c>
      <c r="H132" s="139">
        <f t="shared" si="1"/>
        <v>2394</v>
      </c>
      <c r="I132" s="28"/>
      <c r="J132" s="47" t="s">
        <v>5501</v>
      </c>
      <c r="K132" s="47" t="s">
        <v>5471</v>
      </c>
      <c r="L132" s="26"/>
      <c r="M132" s="30">
        <v>46042</v>
      </c>
      <c r="N132" s="27"/>
      <c r="O132" s="26"/>
      <c r="P132" s="30">
        <v>46056</v>
      </c>
      <c r="Q132" s="375"/>
    </row>
    <row r="133" spans="2:17" s="4" customFormat="1" ht="19.7" customHeight="1">
      <c r="B133" s="66">
        <v>22</v>
      </c>
      <c r="C133" s="66" t="s">
        <v>175</v>
      </c>
      <c r="D133" s="66" t="s">
        <v>175</v>
      </c>
      <c r="E133" s="148" t="s">
        <v>5512</v>
      </c>
      <c r="F133" s="155">
        <v>1</v>
      </c>
      <c r="G133" s="139">
        <v>1732</v>
      </c>
      <c r="H133" s="139">
        <f>F133*G133</f>
        <v>1732</v>
      </c>
      <c r="I133" s="28"/>
      <c r="J133" s="47" t="s">
        <v>5501</v>
      </c>
      <c r="K133" s="47" t="s">
        <v>5471</v>
      </c>
      <c r="L133" s="26"/>
      <c r="M133" s="30">
        <v>46042</v>
      </c>
      <c r="N133" s="27"/>
      <c r="O133" s="26"/>
      <c r="P133" s="30">
        <v>46056</v>
      </c>
      <c r="Q133" s="375"/>
    </row>
    <row r="134" spans="2:17" s="4" customFormat="1" ht="19.7" customHeight="1">
      <c r="B134" s="66">
        <v>22</v>
      </c>
      <c r="C134" s="66" t="s">
        <v>175</v>
      </c>
      <c r="D134" s="66" t="s">
        <v>175</v>
      </c>
      <c r="E134" s="148" t="s">
        <v>5513</v>
      </c>
      <c r="F134" s="155">
        <v>2</v>
      </c>
      <c r="G134" s="139">
        <v>1178</v>
      </c>
      <c r="H134" s="139">
        <f t="shared" si="1"/>
        <v>2356</v>
      </c>
      <c r="I134" s="28"/>
      <c r="J134" s="47" t="s">
        <v>5501</v>
      </c>
      <c r="K134" s="47" t="s">
        <v>5471</v>
      </c>
      <c r="L134" s="26"/>
      <c r="M134" s="30">
        <v>46042</v>
      </c>
      <c r="N134" s="27"/>
      <c r="O134" s="26"/>
      <c r="P134" s="30">
        <v>46056</v>
      </c>
      <c r="Q134" s="375"/>
    </row>
    <row r="135" spans="2:17" s="4" customFormat="1" ht="19.7" customHeight="1">
      <c r="B135" s="66">
        <v>22</v>
      </c>
      <c r="C135" s="66" t="s">
        <v>175</v>
      </c>
      <c r="D135" s="66" t="s">
        <v>175</v>
      </c>
      <c r="E135" s="148" t="s">
        <v>5514</v>
      </c>
      <c r="F135" s="155">
        <v>3</v>
      </c>
      <c r="G135" s="139">
        <v>128</v>
      </c>
      <c r="H135" s="139">
        <f t="shared" si="1"/>
        <v>384</v>
      </c>
      <c r="I135" s="28"/>
      <c r="J135" s="47" t="s">
        <v>1891</v>
      </c>
      <c r="K135" s="47" t="s">
        <v>5471</v>
      </c>
      <c r="L135" s="26"/>
      <c r="M135" s="30">
        <v>46042</v>
      </c>
      <c r="N135" s="27"/>
      <c r="O135" s="26"/>
      <c r="P135" s="30">
        <v>46056</v>
      </c>
      <c r="Q135" s="375"/>
    </row>
    <row r="136" spans="2:17" s="4" customFormat="1" ht="19.7" customHeight="1">
      <c r="B136" s="66">
        <v>22</v>
      </c>
      <c r="C136" s="66" t="s">
        <v>175</v>
      </c>
      <c r="D136" s="66" t="s">
        <v>175</v>
      </c>
      <c r="E136" s="148" t="s">
        <v>5515</v>
      </c>
      <c r="F136" s="155">
        <v>1</v>
      </c>
      <c r="G136" s="139">
        <v>144</v>
      </c>
      <c r="H136" s="139">
        <f>F136*G136</f>
        <v>144</v>
      </c>
      <c r="I136" s="28"/>
      <c r="J136" s="47" t="s">
        <v>1891</v>
      </c>
      <c r="K136" s="47" t="s">
        <v>5471</v>
      </c>
      <c r="L136" s="26"/>
      <c r="M136" s="30">
        <v>46042</v>
      </c>
      <c r="N136" s="27"/>
      <c r="O136" s="26"/>
      <c r="P136" s="30">
        <v>46056</v>
      </c>
      <c r="Q136" s="375"/>
    </row>
    <row r="137" spans="2:17" s="4" customFormat="1" ht="19.7" customHeight="1">
      <c r="B137" s="66">
        <v>22</v>
      </c>
      <c r="C137" s="66" t="s">
        <v>175</v>
      </c>
      <c r="D137" s="66" t="s">
        <v>175</v>
      </c>
      <c r="E137" s="148" t="s">
        <v>5516</v>
      </c>
      <c r="F137" s="155">
        <v>4</v>
      </c>
      <c r="G137" s="139">
        <v>2682</v>
      </c>
      <c r="H137" s="139">
        <f t="shared" si="1"/>
        <v>10728</v>
      </c>
      <c r="I137" s="28"/>
      <c r="J137" s="47" t="s">
        <v>5517</v>
      </c>
      <c r="K137" s="47" t="s">
        <v>5471</v>
      </c>
      <c r="L137" s="26"/>
      <c r="M137" s="30">
        <v>46042</v>
      </c>
      <c r="N137" s="27"/>
      <c r="O137" s="26"/>
      <c r="P137" s="30">
        <v>46056</v>
      </c>
      <c r="Q137" s="375"/>
    </row>
    <row r="138" spans="2:17" s="4" customFormat="1" ht="19.7" customHeight="1">
      <c r="B138" s="66">
        <v>22</v>
      </c>
      <c r="C138" s="66" t="s">
        <v>175</v>
      </c>
      <c r="D138" s="66" t="s">
        <v>175</v>
      </c>
      <c r="E138" s="148" t="s">
        <v>5518</v>
      </c>
      <c r="F138" s="155">
        <v>6</v>
      </c>
      <c r="G138" s="139">
        <v>2742</v>
      </c>
      <c r="H138" s="139">
        <f t="shared" si="1"/>
        <v>16452</v>
      </c>
      <c r="I138" s="28"/>
      <c r="J138" s="47" t="s">
        <v>5517</v>
      </c>
      <c r="K138" s="47" t="s">
        <v>5471</v>
      </c>
      <c r="L138" s="26"/>
      <c r="M138" s="30">
        <v>46042</v>
      </c>
      <c r="N138" s="27"/>
      <c r="O138" s="26"/>
      <c r="P138" s="30">
        <v>46056</v>
      </c>
      <c r="Q138" s="375"/>
    </row>
    <row r="139" spans="2:17" s="4" customFormat="1" ht="19.7" customHeight="1">
      <c r="B139" s="66">
        <v>22</v>
      </c>
      <c r="C139" s="66" t="s">
        <v>175</v>
      </c>
      <c r="D139" s="66" t="s">
        <v>175</v>
      </c>
      <c r="E139" s="148" t="s">
        <v>5519</v>
      </c>
      <c r="F139" s="155">
        <v>3</v>
      </c>
      <c r="G139" s="139">
        <v>1970</v>
      </c>
      <c r="H139" s="139">
        <f t="shared" si="1"/>
        <v>5910</v>
      </c>
      <c r="I139" s="28"/>
      <c r="J139" s="47" t="s">
        <v>5517</v>
      </c>
      <c r="K139" s="47" t="s">
        <v>5471</v>
      </c>
      <c r="L139" s="26"/>
      <c r="M139" s="30">
        <v>46042</v>
      </c>
      <c r="N139" s="27"/>
      <c r="O139" s="26"/>
      <c r="P139" s="30">
        <v>46056</v>
      </c>
      <c r="Q139" s="375"/>
    </row>
    <row r="140" spans="2:17" s="4" customFormat="1" ht="19.7" customHeight="1">
      <c r="B140" s="66">
        <v>22</v>
      </c>
      <c r="C140" s="66" t="s">
        <v>175</v>
      </c>
      <c r="D140" s="66" t="s">
        <v>175</v>
      </c>
      <c r="E140" s="148" t="s">
        <v>5520</v>
      </c>
      <c r="F140" s="155">
        <v>2</v>
      </c>
      <c r="G140" s="139">
        <v>2999</v>
      </c>
      <c r="H140" s="139">
        <f>F140*G140</f>
        <v>5998</v>
      </c>
      <c r="I140" s="28"/>
      <c r="J140" s="47" t="s">
        <v>5517</v>
      </c>
      <c r="K140" s="47" t="s">
        <v>5471</v>
      </c>
      <c r="L140" s="26"/>
      <c r="M140" s="30">
        <v>46042</v>
      </c>
      <c r="N140" s="27"/>
      <c r="O140" s="26"/>
      <c r="P140" s="30">
        <v>46056</v>
      </c>
      <c r="Q140" s="375"/>
    </row>
    <row r="141" spans="2:17" s="4" customFormat="1" ht="19.7" customHeight="1">
      <c r="B141" s="66">
        <v>22</v>
      </c>
      <c r="C141" s="66" t="s">
        <v>175</v>
      </c>
      <c r="D141" s="66" t="s">
        <v>175</v>
      </c>
      <c r="E141" s="148" t="s">
        <v>5521</v>
      </c>
      <c r="F141" s="155">
        <v>2</v>
      </c>
      <c r="G141" s="139">
        <v>1288</v>
      </c>
      <c r="H141" s="139">
        <f t="shared" ref="H141:H288" si="2">F141*G141</f>
        <v>2576</v>
      </c>
      <c r="I141" s="28"/>
      <c r="J141" s="47" t="s">
        <v>5517</v>
      </c>
      <c r="K141" s="47" t="s">
        <v>5471</v>
      </c>
      <c r="L141" s="26"/>
      <c r="M141" s="30">
        <v>46042</v>
      </c>
      <c r="N141" s="27"/>
      <c r="O141" s="26"/>
      <c r="P141" s="30">
        <v>46056</v>
      </c>
      <c r="Q141" s="375"/>
    </row>
    <row r="142" spans="2:17" s="4" customFormat="1" ht="19.7" customHeight="1">
      <c r="B142" s="66">
        <v>22</v>
      </c>
      <c r="C142" s="66" t="s">
        <v>175</v>
      </c>
      <c r="D142" s="66" t="s">
        <v>175</v>
      </c>
      <c r="E142" s="148" t="s">
        <v>5522</v>
      </c>
      <c r="F142" s="155">
        <v>22</v>
      </c>
      <c r="G142" s="139">
        <v>282</v>
      </c>
      <c r="H142" s="139">
        <f t="shared" si="2"/>
        <v>6204</v>
      </c>
      <c r="I142" s="28"/>
      <c r="J142" s="47" t="s">
        <v>5523</v>
      </c>
      <c r="K142" s="47" t="s">
        <v>5471</v>
      </c>
      <c r="L142" s="26"/>
      <c r="M142" s="30">
        <v>46042</v>
      </c>
      <c r="N142" s="27"/>
      <c r="O142" s="26"/>
      <c r="P142" s="30">
        <v>46056</v>
      </c>
      <c r="Q142" s="375"/>
    </row>
    <row r="143" spans="2:17" s="4" customFormat="1" ht="19.7" customHeight="1">
      <c r="B143" s="66">
        <v>22</v>
      </c>
      <c r="C143" s="66" t="s">
        <v>175</v>
      </c>
      <c r="D143" s="66" t="s">
        <v>175</v>
      </c>
      <c r="E143" s="148" t="s">
        <v>5524</v>
      </c>
      <c r="F143" s="155">
        <v>80</v>
      </c>
      <c r="G143" s="139">
        <v>97</v>
      </c>
      <c r="H143" s="139">
        <f t="shared" si="2"/>
        <v>7760</v>
      </c>
      <c r="I143" s="28"/>
      <c r="J143" s="47" t="s">
        <v>5525</v>
      </c>
      <c r="K143" s="47" t="s">
        <v>5471</v>
      </c>
      <c r="L143" s="26"/>
      <c r="M143" s="30">
        <v>46042</v>
      </c>
      <c r="N143" s="27"/>
      <c r="O143" s="26"/>
      <c r="P143" s="30">
        <v>46056</v>
      </c>
      <c r="Q143" s="375"/>
    </row>
    <row r="144" spans="2:17" s="4" customFormat="1" ht="19.7" customHeight="1">
      <c r="B144" s="66">
        <v>22</v>
      </c>
      <c r="C144" s="66" t="s">
        <v>175</v>
      </c>
      <c r="D144" s="66" t="s">
        <v>175</v>
      </c>
      <c r="E144" s="148" t="s">
        <v>5526</v>
      </c>
      <c r="F144" s="155">
        <v>2</v>
      </c>
      <c r="G144" s="139">
        <v>285</v>
      </c>
      <c r="H144" s="139">
        <f>F144*G144</f>
        <v>570</v>
      </c>
      <c r="I144" s="28"/>
      <c r="J144" s="47" t="s">
        <v>5527</v>
      </c>
      <c r="K144" s="47" t="s">
        <v>5471</v>
      </c>
      <c r="L144" s="26"/>
      <c r="M144" s="30">
        <v>46042</v>
      </c>
      <c r="N144" s="27"/>
      <c r="O144" s="26"/>
      <c r="P144" s="30">
        <v>46056</v>
      </c>
      <c r="Q144" s="375"/>
    </row>
    <row r="145" spans="2:17" s="4" customFormat="1" ht="19.7" customHeight="1">
      <c r="B145" s="66">
        <v>22</v>
      </c>
      <c r="C145" s="66" t="s">
        <v>175</v>
      </c>
      <c r="D145" s="66" t="s">
        <v>175</v>
      </c>
      <c r="E145" s="148" t="s">
        <v>601</v>
      </c>
      <c r="F145" s="155">
        <v>20</v>
      </c>
      <c r="G145" s="139">
        <v>40</v>
      </c>
      <c r="H145" s="139">
        <f t="shared" si="2"/>
        <v>800</v>
      </c>
      <c r="I145" s="28"/>
      <c r="J145" s="47" t="s">
        <v>5528</v>
      </c>
      <c r="K145" s="47" t="s">
        <v>5471</v>
      </c>
      <c r="L145" s="26"/>
      <c r="M145" s="30">
        <v>46042</v>
      </c>
      <c r="N145" s="27"/>
      <c r="O145" s="26"/>
      <c r="P145" s="30">
        <v>46056</v>
      </c>
      <c r="Q145" s="375"/>
    </row>
    <row r="146" spans="2:17" s="4" customFormat="1" ht="19.7" customHeight="1">
      <c r="B146" s="66">
        <v>22</v>
      </c>
      <c r="C146" s="66" t="s">
        <v>175</v>
      </c>
      <c r="D146" s="66" t="s">
        <v>175</v>
      </c>
      <c r="E146" s="148" t="s">
        <v>5529</v>
      </c>
      <c r="F146" s="155">
        <v>6</v>
      </c>
      <c r="G146" s="139">
        <v>805</v>
      </c>
      <c r="H146" s="139">
        <f>F146*G146</f>
        <v>4830</v>
      </c>
      <c r="I146" s="28"/>
      <c r="J146" s="47" t="s">
        <v>5530</v>
      </c>
      <c r="K146" s="47" t="s">
        <v>5471</v>
      </c>
      <c r="L146" s="26"/>
      <c r="M146" s="30">
        <v>46042</v>
      </c>
      <c r="N146" s="27"/>
      <c r="O146" s="26"/>
      <c r="P146" s="30">
        <v>46056</v>
      </c>
      <c r="Q146" s="375"/>
    </row>
    <row r="147" spans="2:17" s="4" customFormat="1" ht="19.7" customHeight="1">
      <c r="B147" s="66">
        <v>22</v>
      </c>
      <c r="C147" s="66" t="s">
        <v>175</v>
      </c>
      <c r="D147" s="66" t="s">
        <v>175</v>
      </c>
      <c r="E147" s="148" t="s">
        <v>5531</v>
      </c>
      <c r="F147" s="155">
        <v>4</v>
      </c>
      <c r="G147" s="139">
        <v>232</v>
      </c>
      <c r="H147" s="139">
        <f t="shared" si="2"/>
        <v>928</v>
      </c>
      <c r="I147" s="28"/>
      <c r="J147" s="47" t="s">
        <v>5532</v>
      </c>
      <c r="K147" s="47" t="s">
        <v>5471</v>
      </c>
      <c r="L147" s="26"/>
      <c r="M147" s="30">
        <v>46042</v>
      </c>
      <c r="N147" s="27"/>
      <c r="O147" s="26"/>
      <c r="P147" s="30">
        <v>46056</v>
      </c>
      <c r="Q147" s="375"/>
    </row>
    <row r="148" spans="2:17" s="4" customFormat="1" ht="19.7" customHeight="1">
      <c r="B148" s="66">
        <v>22</v>
      </c>
      <c r="C148" s="66" t="s">
        <v>175</v>
      </c>
      <c r="D148" s="66" t="s">
        <v>175</v>
      </c>
      <c r="E148" s="148" t="s">
        <v>5533</v>
      </c>
      <c r="F148" s="155">
        <v>4</v>
      </c>
      <c r="G148" s="139">
        <v>9627</v>
      </c>
      <c r="H148" s="139">
        <f t="shared" si="2"/>
        <v>38508</v>
      </c>
      <c r="I148" s="28"/>
      <c r="J148" s="47" t="s">
        <v>5534</v>
      </c>
      <c r="K148" s="47" t="s">
        <v>5471</v>
      </c>
      <c r="L148" s="26"/>
      <c r="M148" s="30">
        <v>46042</v>
      </c>
      <c r="N148" s="27"/>
      <c r="O148" s="26"/>
      <c r="P148" s="30">
        <v>46056</v>
      </c>
      <c r="Q148" s="375"/>
    </row>
    <row r="149" spans="2:17" s="4" customFormat="1" ht="19.7" customHeight="1">
      <c r="B149" s="66">
        <v>22</v>
      </c>
      <c r="C149" s="66" t="s">
        <v>175</v>
      </c>
      <c r="D149" s="66" t="s">
        <v>175</v>
      </c>
      <c r="E149" s="148" t="s">
        <v>5535</v>
      </c>
      <c r="F149" s="155">
        <v>2</v>
      </c>
      <c r="G149" s="139">
        <v>5772</v>
      </c>
      <c r="H149" s="139">
        <f t="shared" si="2"/>
        <v>11544</v>
      </c>
      <c r="I149" s="28"/>
      <c r="J149" s="47" t="s">
        <v>1895</v>
      </c>
      <c r="K149" s="47" t="s">
        <v>5471</v>
      </c>
      <c r="L149" s="26"/>
      <c r="M149" s="30">
        <v>46042</v>
      </c>
      <c r="N149" s="27"/>
      <c r="O149" s="26"/>
      <c r="P149" s="30">
        <v>46056</v>
      </c>
      <c r="Q149" s="375"/>
    </row>
    <row r="150" spans="2:17" s="4" customFormat="1" ht="19.7" customHeight="1">
      <c r="B150" s="66">
        <v>22</v>
      </c>
      <c r="C150" s="66" t="s">
        <v>175</v>
      </c>
      <c r="D150" s="66" t="s">
        <v>175</v>
      </c>
      <c r="E150" s="148" t="s">
        <v>5536</v>
      </c>
      <c r="F150" s="155">
        <v>1</v>
      </c>
      <c r="G150" s="139">
        <v>4326</v>
      </c>
      <c r="H150" s="139">
        <f>F150*G150</f>
        <v>4326</v>
      </c>
      <c r="I150" s="28"/>
      <c r="J150" s="47" t="s">
        <v>5537</v>
      </c>
      <c r="K150" s="47" t="s">
        <v>5471</v>
      </c>
      <c r="L150" s="26"/>
      <c r="M150" s="30">
        <v>46042</v>
      </c>
      <c r="N150" s="27"/>
      <c r="O150" s="26"/>
      <c r="P150" s="30">
        <v>46056</v>
      </c>
      <c r="Q150" s="375"/>
    </row>
    <row r="151" spans="2:17" s="4" customFormat="1" ht="19.7" customHeight="1">
      <c r="B151" s="66">
        <v>22</v>
      </c>
      <c r="C151" s="66" t="s">
        <v>175</v>
      </c>
      <c r="D151" s="66" t="s">
        <v>175</v>
      </c>
      <c r="E151" s="148" t="s">
        <v>5538</v>
      </c>
      <c r="F151" s="155">
        <v>1</v>
      </c>
      <c r="G151" s="139">
        <v>4803</v>
      </c>
      <c r="H151" s="139">
        <f>F151*G151</f>
        <v>4803</v>
      </c>
      <c r="I151" s="28"/>
      <c r="J151" s="47" t="s">
        <v>5537</v>
      </c>
      <c r="K151" s="47" t="s">
        <v>5471</v>
      </c>
      <c r="L151" s="26"/>
      <c r="M151" s="30">
        <v>46042</v>
      </c>
      <c r="N151" s="27"/>
      <c r="O151" s="26"/>
      <c r="P151" s="30">
        <v>46056</v>
      </c>
      <c r="Q151" s="375"/>
    </row>
    <row r="152" spans="2:17" s="4" customFormat="1" ht="19.7" customHeight="1">
      <c r="B152" s="66">
        <v>22</v>
      </c>
      <c r="C152" s="66" t="s">
        <v>175</v>
      </c>
      <c r="D152" s="66" t="s">
        <v>175</v>
      </c>
      <c r="E152" s="148" t="s">
        <v>5539</v>
      </c>
      <c r="F152" s="155">
        <v>1</v>
      </c>
      <c r="G152" s="139">
        <v>7573</v>
      </c>
      <c r="H152" s="139">
        <f t="shared" si="2"/>
        <v>7573</v>
      </c>
      <c r="I152" s="28"/>
      <c r="J152" s="47" t="s">
        <v>5540</v>
      </c>
      <c r="K152" s="47" t="s">
        <v>5471</v>
      </c>
      <c r="L152" s="26"/>
      <c r="M152" s="30">
        <v>46042</v>
      </c>
      <c r="N152" s="27"/>
      <c r="O152" s="26"/>
      <c r="P152" s="30">
        <v>46056</v>
      </c>
      <c r="Q152" s="375"/>
    </row>
    <row r="153" spans="2:17" s="4" customFormat="1" ht="19.7" customHeight="1">
      <c r="B153" s="66">
        <v>22</v>
      </c>
      <c r="C153" s="66" t="s">
        <v>175</v>
      </c>
      <c r="D153" s="66" t="s">
        <v>175</v>
      </c>
      <c r="E153" s="148" t="s">
        <v>5541</v>
      </c>
      <c r="F153" s="155">
        <v>1</v>
      </c>
      <c r="G153" s="139">
        <v>6364</v>
      </c>
      <c r="H153" s="139">
        <f>F153*G153</f>
        <v>6364</v>
      </c>
      <c r="I153" s="28"/>
      <c r="J153" s="47" t="s">
        <v>5540</v>
      </c>
      <c r="K153" s="47" t="s">
        <v>5471</v>
      </c>
      <c r="L153" s="26"/>
      <c r="M153" s="30">
        <v>46042</v>
      </c>
      <c r="N153" s="27"/>
      <c r="O153" s="26"/>
      <c r="P153" s="30">
        <v>46056</v>
      </c>
      <c r="Q153" s="375"/>
    </row>
    <row r="154" spans="2:17" s="4" customFormat="1" ht="19.7" customHeight="1">
      <c r="B154" s="66">
        <v>22</v>
      </c>
      <c r="C154" s="66" t="s">
        <v>175</v>
      </c>
      <c r="D154" s="66" t="s">
        <v>175</v>
      </c>
      <c r="E154" s="148" t="s">
        <v>5542</v>
      </c>
      <c r="F154" s="155">
        <v>4</v>
      </c>
      <c r="G154" s="139">
        <v>77</v>
      </c>
      <c r="H154" s="139">
        <f t="shared" si="2"/>
        <v>308</v>
      </c>
      <c r="I154" s="28"/>
      <c r="J154" s="47" t="s">
        <v>5543</v>
      </c>
      <c r="K154" s="47" t="s">
        <v>5471</v>
      </c>
      <c r="L154" s="26"/>
      <c r="M154" s="30">
        <v>46042</v>
      </c>
      <c r="N154" s="27"/>
      <c r="O154" s="26"/>
      <c r="P154" s="30">
        <v>46056</v>
      </c>
      <c r="Q154" s="375"/>
    </row>
    <row r="155" spans="2:17" s="4" customFormat="1" ht="19.7" customHeight="1">
      <c r="B155" s="66">
        <v>22</v>
      </c>
      <c r="C155" s="66" t="s">
        <v>175</v>
      </c>
      <c r="D155" s="66" t="s">
        <v>175</v>
      </c>
      <c r="E155" s="148" t="s">
        <v>5544</v>
      </c>
      <c r="F155" s="155">
        <v>10</v>
      </c>
      <c r="G155" s="139">
        <v>25</v>
      </c>
      <c r="H155" s="139">
        <f t="shared" si="2"/>
        <v>250</v>
      </c>
      <c r="I155" s="28"/>
      <c r="J155" s="47" t="s">
        <v>5545</v>
      </c>
      <c r="K155" s="47" t="s">
        <v>5471</v>
      </c>
      <c r="L155" s="26"/>
      <c r="M155" s="30">
        <v>46042</v>
      </c>
      <c r="N155" s="27"/>
      <c r="O155" s="26"/>
      <c r="P155" s="30">
        <v>46056</v>
      </c>
      <c r="Q155" s="375"/>
    </row>
    <row r="156" spans="2:17" s="4" customFormat="1" ht="19.7" customHeight="1">
      <c r="B156" s="66">
        <v>22</v>
      </c>
      <c r="C156" s="66" t="s">
        <v>1878</v>
      </c>
      <c r="D156" s="66" t="s">
        <v>175</v>
      </c>
      <c r="E156" s="148" t="s">
        <v>5546</v>
      </c>
      <c r="F156" s="188">
        <v>0</v>
      </c>
      <c r="G156" s="139">
        <v>1958</v>
      </c>
      <c r="H156" s="139">
        <f t="shared" si="2"/>
        <v>0</v>
      </c>
      <c r="I156" s="28"/>
      <c r="J156" s="47" t="s">
        <v>5235</v>
      </c>
      <c r="K156" s="409" t="s">
        <v>5547</v>
      </c>
      <c r="L156" s="26"/>
      <c r="M156" s="30"/>
      <c r="N156" s="27"/>
      <c r="O156" s="26"/>
      <c r="P156" s="30">
        <v>46056</v>
      </c>
      <c r="Q156" s="375"/>
    </row>
    <row r="157" spans="2:17" s="4" customFormat="1" ht="19.7" customHeight="1">
      <c r="B157" s="66">
        <v>22</v>
      </c>
      <c r="C157" s="66" t="s">
        <v>175</v>
      </c>
      <c r="D157" s="66" t="s">
        <v>175</v>
      </c>
      <c r="E157" s="148" t="s">
        <v>5548</v>
      </c>
      <c r="F157" s="155">
        <v>1</v>
      </c>
      <c r="G157" s="139">
        <v>3218</v>
      </c>
      <c r="H157" s="139">
        <f t="shared" si="2"/>
        <v>3218</v>
      </c>
      <c r="I157" s="28"/>
      <c r="J157" s="47" t="s">
        <v>5549</v>
      </c>
      <c r="K157" s="47" t="s">
        <v>5471</v>
      </c>
      <c r="L157" s="26"/>
      <c r="M157" s="30">
        <v>46042</v>
      </c>
      <c r="N157" s="27"/>
      <c r="O157" s="26"/>
      <c r="P157" s="30">
        <v>46056</v>
      </c>
      <c r="Q157" s="375"/>
    </row>
    <row r="158" spans="2:17" s="4" customFormat="1" ht="19.7" customHeight="1">
      <c r="B158" s="66">
        <v>22</v>
      </c>
      <c r="C158" s="66" t="s">
        <v>175</v>
      </c>
      <c r="D158" s="66" t="s">
        <v>175</v>
      </c>
      <c r="E158" s="148" t="s">
        <v>5550</v>
      </c>
      <c r="F158" s="155">
        <v>1</v>
      </c>
      <c r="G158" s="139">
        <v>975</v>
      </c>
      <c r="H158" s="139">
        <f t="shared" si="2"/>
        <v>975</v>
      </c>
      <c r="I158" s="28"/>
      <c r="J158" s="47" t="s">
        <v>5549</v>
      </c>
      <c r="K158" s="47" t="s">
        <v>5471</v>
      </c>
      <c r="L158" s="26"/>
      <c r="M158" s="30">
        <v>46042</v>
      </c>
      <c r="N158" s="27"/>
      <c r="O158" s="26"/>
      <c r="P158" s="30">
        <v>46056</v>
      </c>
      <c r="Q158" s="375"/>
    </row>
    <row r="159" spans="2:17" s="4" customFormat="1" ht="19.7" customHeight="1">
      <c r="B159" s="66">
        <v>22</v>
      </c>
      <c r="C159" s="66" t="s">
        <v>175</v>
      </c>
      <c r="D159" s="66" t="s">
        <v>175</v>
      </c>
      <c r="E159" s="148" t="s">
        <v>5551</v>
      </c>
      <c r="F159" s="155">
        <v>4</v>
      </c>
      <c r="G159" s="139">
        <v>4635</v>
      </c>
      <c r="H159" s="139">
        <f t="shared" si="2"/>
        <v>18540</v>
      </c>
      <c r="I159" s="28"/>
      <c r="J159" s="47" t="s">
        <v>5552</v>
      </c>
      <c r="K159" s="47" t="s">
        <v>5471</v>
      </c>
      <c r="L159" s="26"/>
      <c r="M159" s="30">
        <v>46042</v>
      </c>
      <c r="N159" s="27"/>
      <c r="O159" s="26"/>
      <c r="P159" s="30">
        <v>46056</v>
      </c>
      <c r="Q159" s="375"/>
    </row>
    <row r="160" spans="2:17" s="4" customFormat="1" ht="19.7" customHeight="1">
      <c r="B160" s="66">
        <v>22</v>
      </c>
      <c r="C160" s="66" t="s">
        <v>175</v>
      </c>
      <c r="D160" s="66" t="s">
        <v>175</v>
      </c>
      <c r="E160" s="148" t="s">
        <v>5553</v>
      </c>
      <c r="F160" s="155">
        <v>2</v>
      </c>
      <c r="G160" s="139">
        <v>4635</v>
      </c>
      <c r="H160" s="139">
        <f t="shared" si="2"/>
        <v>9270</v>
      </c>
      <c r="I160" s="28"/>
      <c r="J160" s="47" t="s">
        <v>5554</v>
      </c>
      <c r="K160" s="47" t="s">
        <v>5471</v>
      </c>
      <c r="L160" s="26"/>
      <c r="M160" s="30">
        <v>46042</v>
      </c>
      <c r="N160" s="27"/>
      <c r="O160" s="26"/>
      <c r="P160" s="30">
        <v>46056</v>
      </c>
      <c r="Q160" s="375"/>
    </row>
    <row r="161" spans="2:17" s="4" customFormat="1" ht="19.7" customHeight="1">
      <c r="B161" s="66">
        <v>22</v>
      </c>
      <c r="C161" s="66" t="s">
        <v>175</v>
      </c>
      <c r="D161" s="66" t="s">
        <v>175</v>
      </c>
      <c r="E161" s="148" t="s">
        <v>5555</v>
      </c>
      <c r="F161" s="155">
        <v>2</v>
      </c>
      <c r="G161" s="139">
        <v>4635</v>
      </c>
      <c r="H161" s="139">
        <f t="shared" si="2"/>
        <v>9270</v>
      </c>
      <c r="I161" s="28"/>
      <c r="J161" s="47" t="s">
        <v>5556</v>
      </c>
      <c r="K161" s="47" t="s">
        <v>5471</v>
      </c>
      <c r="L161" s="26"/>
      <c r="M161" s="30">
        <v>46042</v>
      </c>
      <c r="N161" s="27"/>
      <c r="O161" s="26"/>
      <c r="P161" s="30">
        <v>46056</v>
      </c>
      <c r="Q161" s="375"/>
    </row>
    <row r="162" spans="2:17" s="4" customFormat="1" ht="19.7" customHeight="1">
      <c r="B162" s="66">
        <v>22</v>
      </c>
      <c r="C162" s="66" t="s">
        <v>175</v>
      </c>
      <c r="D162" s="66" t="s">
        <v>175</v>
      </c>
      <c r="E162" s="148" t="s">
        <v>5557</v>
      </c>
      <c r="F162" s="155">
        <v>2</v>
      </c>
      <c r="G162" s="139">
        <v>4836</v>
      </c>
      <c r="H162" s="139">
        <f t="shared" si="2"/>
        <v>9672</v>
      </c>
      <c r="I162" s="28"/>
      <c r="J162" s="47" t="s">
        <v>5558</v>
      </c>
      <c r="K162" s="47" t="s">
        <v>5471</v>
      </c>
      <c r="L162" s="26"/>
      <c r="M162" s="30">
        <v>46042</v>
      </c>
      <c r="N162" s="27"/>
      <c r="O162" s="26"/>
      <c r="P162" s="30">
        <v>46056</v>
      </c>
      <c r="Q162" s="375"/>
    </row>
    <row r="163" spans="2:17" s="4" customFormat="1" ht="19.7" customHeight="1">
      <c r="B163" s="66">
        <v>22</v>
      </c>
      <c r="C163" s="66" t="s">
        <v>175</v>
      </c>
      <c r="D163" s="66" t="s">
        <v>175</v>
      </c>
      <c r="E163" s="148" t="s">
        <v>5559</v>
      </c>
      <c r="F163" s="155">
        <v>1</v>
      </c>
      <c r="G163" s="139">
        <v>1280</v>
      </c>
      <c r="H163" s="139">
        <f t="shared" si="2"/>
        <v>1280</v>
      </c>
      <c r="I163" s="28"/>
      <c r="J163" s="47" t="s">
        <v>5558</v>
      </c>
      <c r="K163" s="47" t="s">
        <v>5471</v>
      </c>
      <c r="L163" s="26"/>
      <c r="M163" s="30">
        <v>46042</v>
      </c>
      <c r="N163" s="27"/>
      <c r="O163" s="26"/>
      <c r="P163" s="30">
        <v>46056</v>
      </c>
      <c r="Q163" s="375"/>
    </row>
    <row r="164" spans="2:17" s="4" customFormat="1" ht="19.7" customHeight="1">
      <c r="B164" s="66">
        <v>22</v>
      </c>
      <c r="C164" s="66" t="s">
        <v>175</v>
      </c>
      <c r="D164" s="66" t="s">
        <v>175</v>
      </c>
      <c r="E164" s="148" t="s">
        <v>5560</v>
      </c>
      <c r="F164" s="155">
        <v>1</v>
      </c>
      <c r="G164" s="139">
        <v>11170</v>
      </c>
      <c r="H164" s="139">
        <f t="shared" si="2"/>
        <v>11170</v>
      </c>
      <c r="I164" s="28"/>
      <c r="J164" s="47" t="s">
        <v>5561</v>
      </c>
      <c r="K164" s="47" t="s">
        <v>5471</v>
      </c>
      <c r="L164" s="26"/>
      <c r="M164" s="30">
        <v>46042</v>
      </c>
      <c r="N164" s="27"/>
      <c r="O164" s="26"/>
      <c r="P164" s="30">
        <v>46056</v>
      </c>
      <c r="Q164" s="375"/>
    </row>
    <row r="165" spans="2:17" s="4" customFormat="1" ht="19.7" customHeight="1">
      <c r="B165" s="66">
        <v>22</v>
      </c>
      <c r="C165" s="66" t="s">
        <v>1853</v>
      </c>
      <c r="D165" s="66" t="s">
        <v>175</v>
      </c>
      <c r="E165" s="148" t="s">
        <v>5562</v>
      </c>
      <c r="F165" s="155">
        <v>1</v>
      </c>
      <c r="G165" s="139">
        <v>26254</v>
      </c>
      <c r="H165" s="139">
        <f t="shared" si="2"/>
        <v>26254</v>
      </c>
      <c r="I165" s="28"/>
      <c r="J165" s="108" t="s">
        <v>5563</v>
      </c>
      <c r="K165" s="47" t="s">
        <v>5471</v>
      </c>
      <c r="L165" s="26"/>
      <c r="M165" s="30">
        <v>46042</v>
      </c>
      <c r="N165" s="27"/>
      <c r="O165" s="26"/>
      <c r="P165" s="30">
        <v>46056</v>
      </c>
      <c r="Q165" s="375"/>
    </row>
    <row r="166" spans="2:17" s="4" customFormat="1" ht="19.7" customHeight="1">
      <c r="B166" s="66">
        <v>22</v>
      </c>
      <c r="C166" s="66" t="s">
        <v>1853</v>
      </c>
      <c r="D166" s="66" t="s">
        <v>175</v>
      </c>
      <c r="E166" s="148" t="s">
        <v>5564</v>
      </c>
      <c r="F166" s="155">
        <v>1</v>
      </c>
      <c r="G166" s="139">
        <v>3246</v>
      </c>
      <c r="H166" s="139">
        <f t="shared" si="2"/>
        <v>3246</v>
      </c>
      <c r="I166" s="28"/>
      <c r="J166" s="108" t="s">
        <v>5565</v>
      </c>
      <c r="K166" s="47" t="s">
        <v>5471</v>
      </c>
      <c r="L166" s="26"/>
      <c r="M166" s="30">
        <v>46042</v>
      </c>
      <c r="N166" s="27"/>
      <c r="O166" s="26"/>
      <c r="P166" s="30">
        <v>46056</v>
      </c>
      <c r="Q166" s="375"/>
    </row>
    <row r="167" spans="2:17" s="4" customFormat="1" ht="19.7" customHeight="1">
      <c r="B167" s="66">
        <v>22</v>
      </c>
      <c r="C167" s="66" t="s">
        <v>1853</v>
      </c>
      <c r="D167" s="66" t="s">
        <v>175</v>
      </c>
      <c r="E167" s="148" t="s">
        <v>5566</v>
      </c>
      <c r="F167" s="155">
        <v>1</v>
      </c>
      <c r="G167" s="139">
        <v>4450</v>
      </c>
      <c r="H167" s="139">
        <f t="shared" si="2"/>
        <v>4450</v>
      </c>
      <c r="I167" s="28"/>
      <c r="J167" s="108" t="s">
        <v>5567</v>
      </c>
      <c r="K167" s="47" t="s">
        <v>5471</v>
      </c>
      <c r="L167" s="26"/>
      <c r="M167" s="30">
        <v>46042</v>
      </c>
      <c r="N167" s="27"/>
      <c r="O167" s="26"/>
      <c r="P167" s="30">
        <v>46056</v>
      </c>
      <c r="Q167" s="375"/>
    </row>
    <row r="168" spans="2:17" s="4" customFormat="1" ht="19.7" customHeight="1">
      <c r="B168" s="66"/>
      <c r="C168" s="66"/>
      <c r="D168" s="66"/>
      <c r="E168" s="148"/>
      <c r="F168" s="155"/>
      <c r="G168" s="139">
        <v>0</v>
      </c>
      <c r="H168" s="139">
        <f t="shared" si="2"/>
        <v>0</v>
      </c>
      <c r="I168" s="28"/>
      <c r="J168" s="47"/>
      <c r="K168" s="47"/>
      <c r="L168" s="26"/>
      <c r="M168" s="30"/>
      <c r="N168" s="27"/>
      <c r="O168" s="26"/>
      <c r="P168" s="30"/>
      <c r="Q168" s="375"/>
    </row>
    <row r="169" spans="2:17" s="4" customFormat="1" ht="19.7" customHeight="1">
      <c r="B169" s="66">
        <v>22</v>
      </c>
      <c r="C169" s="66" t="s">
        <v>175</v>
      </c>
      <c r="D169" s="66" t="s">
        <v>175</v>
      </c>
      <c r="E169" s="148" t="s">
        <v>5568</v>
      </c>
      <c r="F169" s="155">
        <v>4</v>
      </c>
      <c r="G169" s="139">
        <v>1752</v>
      </c>
      <c r="H169" s="139">
        <f t="shared" si="2"/>
        <v>7008</v>
      </c>
      <c r="I169" s="28"/>
      <c r="J169" s="47" t="s">
        <v>1889</v>
      </c>
      <c r="K169" s="47" t="s">
        <v>5471</v>
      </c>
      <c r="L169" s="26"/>
      <c r="M169" s="30">
        <v>46042</v>
      </c>
      <c r="N169" s="27"/>
      <c r="O169" s="26"/>
      <c r="P169" s="30">
        <v>46056</v>
      </c>
      <c r="Q169" s="375"/>
    </row>
    <row r="170" spans="2:17" s="4" customFormat="1" ht="19.7" customHeight="1">
      <c r="B170" s="66">
        <v>22</v>
      </c>
      <c r="C170" s="66" t="s">
        <v>175</v>
      </c>
      <c r="D170" s="66" t="s">
        <v>175</v>
      </c>
      <c r="E170" s="148" t="s">
        <v>5569</v>
      </c>
      <c r="F170" s="155">
        <v>4</v>
      </c>
      <c r="G170" s="139">
        <v>1148</v>
      </c>
      <c r="H170" s="139">
        <f t="shared" si="2"/>
        <v>4592</v>
      </c>
      <c r="I170" s="28"/>
      <c r="J170" s="47" t="s">
        <v>1889</v>
      </c>
      <c r="K170" s="47" t="s">
        <v>5471</v>
      </c>
      <c r="L170" s="26"/>
      <c r="M170" s="30">
        <v>46042</v>
      </c>
      <c r="N170" s="27"/>
      <c r="O170" s="26"/>
      <c r="P170" s="30">
        <v>46056</v>
      </c>
      <c r="Q170" s="375"/>
    </row>
    <row r="171" spans="2:17" s="4" customFormat="1" ht="19.7" customHeight="1">
      <c r="B171" s="66">
        <v>22</v>
      </c>
      <c r="C171" s="66" t="s">
        <v>175</v>
      </c>
      <c r="D171" s="66" t="s">
        <v>175</v>
      </c>
      <c r="E171" s="148" t="s">
        <v>5514</v>
      </c>
      <c r="F171" s="155">
        <v>8</v>
      </c>
      <c r="G171" s="139">
        <v>128</v>
      </c>
      <c r="H171" s="139">
        <f t="shared" si="2"/>
        <v>1024</v>
      </c>
      <c r="I171" s="28"/>
      <c r="J171" s="47" t="s">
        <v>1891</v>
      </c>
      <c r="K171" s="47" t="s">
        <v>5471</v>
      </c>
      <c r="L171" s="26"/>
      <c r="M171" s="30">
        <v>46042</v>
      </c>
      <c r="N171" s="27"/>
      <c r="O171" s="26"/>
      <c r="P171" s="30">
        <v>46056</v>
      </c>
      <c r="Q171" s="375"/>
    </row>
    <row r="172" spans="2:17" s="4" customFormat="1" ht="19.7" customHeight="1">
      <c r="B172" s="66">
        <v>22</v>
      </c>
      <c r="C172" s="66" t="s">
        <v>175</v>
      </c>
      <c r="D172" s="66" t="s">
        <v>175</v>
      </c>
      <c r="E172" s="148" t="s">
        <v>5524</v>
      </c>
      <c r="F172" s="155">
        <v>8</v>
      </c>
      <c r="G172" s="139">
        <v>97</v>
      </c>
      <c r="H172" s="139">
        <f t="shared" si="2"/>
        <v>776</v>
      </c>
      <c r="I172" s="28"/>
      <c r="J172" s="47" t="s">
        <v>5527</v>
      </c>
      <c r="K172" s="47" t="s">
        <v>5471</v>
      </c>
      <c r="L172" s="26"/>
      <c r="M172" s="30">
        <v>46042</v>
      </c>
      <c r="N172" s="27"/>
      <c r="O172" s="26"/>
      <c r="P172" s="30">
        <v>46056</v>
      </c>
      <c r="Q172" s="375"/>
    </row>
    <row r="173" spans="2:17" s="4" customFormat="1" ht="19.7" customHeight="1">
      <c r="B173" s="66">
        <v>22</v>
      </c>
      <c r="C173" s="66" t="s">
        <v>175</v>
      </c>
      <c r="D173" s="66" t="s">
        <v>175</v>
      </c>
      <c r="E173" s="148" t="s">
        <v>601</v>
      </c>
      <c r="F173" s="155">
        <v>8</v>
      </c>
      <c r="G173" s="139">
        <v>40</v>
      </c>
      <c r="H173" s="139">
        <f t="shared" si="2"/>
        <v>320</v>
      </c>
      <c r="I173" s="28"/>
      <c r="J173" s="47" t="s">
        <v>5570</v>
      </c>
      <c r="K173" s="47" t="s">
        <v>5471</v>
      </c>
      <c r="L173" s="26"/>
      <c r="M173" s="30">
        <v>46042</v>
      </c>
      <c r="N173" s="27"/>
      <c r="O173" s="26"/>
      <c r="P173" s="30">
        <v>46056</v>
      </c>
      <c r="Q173" s="375"/>
    </row>
    <row r="174" spans="2:17" s="4" customFormat="1" ht="19.7" customHeight="1">
      <c r="B174" s="66">
        <v>22</v>
      </c>
      <c r="C174" s="66" t="s">
        <v>175</v>
      </c>
      <c r="D174" s="66" t="s">
        <v>175</v>
      </c>
      <c r="E174" s="148" t="s">
        <v>5571</v>
      </c>
      <c r="F174" s="155">
        <v>2</v>
      </c>
      <c r="G174" s="139">
        <v>773</v>
      </c>
      <c r="H174" s="139">
        <f t="shared" si="2"/>
        <v>1546</v>
      </c>
      <c r="I174" s="28"/>
      <c r="J174" s="47" t="s">
        <v>5572</v>
      </c>
      <c r="K174" s="47" t="s">
        <v>5471</v>
      </c>
      <c r="L174" s="26"/>
      <c r="M174" s="30">
        <v>46042</v>
      </c>
      <c r="N174" s="27"/>
      <c r="O174" s="26"/>
      <c r="P174" s="30">
        <v>46056</v>
      </c>
      <c r="Q174" s="375"/>
    </row>
    <row r="175" spans="2:17" s="4" customFormat="1" ht="19.7" customHeight="1">
      <c r="B175" s="66">
        <v>22</v>
      </c>
      <c r="C175" s="66" t="s">
        <v>175</v>
      </c>
      <c r="D175" s="66" t="s">
        <v>175</v>
      </c>
      <c r="E175" s="148" t="s">
        <v>5573</v>
      </c>
      <c r="F175" s="155">
        <v>2</v>
      </c>
      <c r="G175" s="139">
        <v>710</v>
      </c>
      <c r="H175" s="139">
        <f t="shared" si="2"/>
        <v>1420</v>
      </c>
      <c r="I175" s="28"/>
      <c r="J175" s="47" t="s">
        <v>5574</v>
      </c>
      <c r="K175" s="47" t="s">
        <v>5471</v>
      </c>
      <c r="L175" s="26"/>
      <c r="M175" s="30">
        <v>46042</v>
      </c>
      <c r="N175" s="27"/>
      <c r="O175" s="26"/>
      <c r="P175" s="30">
        <v>46056</v>
      </c>
      <c r="Q175" s="375"/>
    </row>
    <row r="176" spans="2:17" s="4" customFormat="1" ht="19.7" customHeight="1">
      <c r="B176" s="66">
        <v>22</v>
      </c>
      <c r="C176" s="66" t="s">
        <v>175</v>
      </c>
      <c r="D176" s="66" t="s">
        <v>175</v>
      </c>
      <c r="E176" s="148" t="s">
        <v>5575</v>
      </c>
      <c r="F176" s="155">
        <v>2</v>
      </c>
      <c r="G176" s="139">
        <v>710</v>
      </c>
      <c r="H176" s="139">
        <f t="shared" si="2"/>
        <v>1420</v>
      </c>
      <c r="I176" s="28"/>
      <c r="J176" s="47" t="s">
        <v>5574</v>
      </c>
      <c r="K176" s="47" t="s">
        <v>5471</v>
      </c>
      <c r="L176" s="26"/>
      <c r="M176" s="30">
        <v>46042</v>
      </c>
      <c r="N176" s="27"/>
      <c r="O176" s="26"/>
      <c r="P176" s="30">
        <v>46056</v>
      </c>
      <c r="Q176" s="375"/>
    </row>
    <row r="177" spans="2:17" s="4" customFormat="1" ht="19.7" customHeight="1">
      <c r="B177" s="66">
        <v>22</v>
      </c>
      <c r="C177" s="66" t="s">
        <v>175</v>
      </c>
      <c r="D177" s="66" t="s">
        <v>175</v>
      </c>
      <c r="E177" s="148" t="s">
        <v>5576</v>
      </c>
      <c r="F177" s="155">
        <v>2</v>
      </c>
      <c r="G177" s="139">
        <v>1994</v>
      </c>
      <c r="H177" s="139">
        <f t="shared" si="2"/>
        <v>3988</v>
      </c>
      <c r="I177" s="28"/>
      <c r="J177" s="47" t="s">
        <v>5577</v>
      </c>
      <c r="K177" s="47" t="s">
        <v>5471</v>
      </c>
      <c r="L177" s="26"/>
      <c r="M177" s="30">
        <v>46042</v>
      </c>
      <c r="N177" s="27"/>
      <c r="O177" s="26"/>
      <c r="P177" s="30">
        <v>46056</v>
      </c>
      <c r="Q177" s="375"/>
    </row>
    <row r="178" spans="2:17" s="4" customFormat="1" ht="19.7" customHeight="1">
      <c r="B178" s="66">
        <v>22</v>
      </c>
      <c r="C178" s="66" t="s">
        <v>175</v>
      </c>
      <c r="D178" s="66" t="s">
        <v>175</v>
      </c>
      <c r="E178" s="148" t="s">
        <v>2936</v>
      </c>
      <c r="F178" s="155">
        <v>2</v>
      </c>
      <c r="G178" s="139">
        <v>1065</v>
      </c>
      <c r="H178" s="139">
        <f t="shared" si="2"/>
        <v>2130</v>
      </c>
      <c r="I178" s="28"/>
      <c r="J178" s="47" t="s">
        <v>5578</v>
      </c>
      <c r="K178" s="47" t="s">
        <v>5471</v>
      </c>
      <c r="L178" s="26"/>
      <c r="M178" s="30">
        <v>46042</v>
      </c>
      <c r="N178" s="27"/>
      <c r="O178" s="26"/>
      <c r="P178" s="30">
        <v>46056</v>
      </c>
      <c r="Q178" s="375"/>
    </row>
    <row r="179" spans="2:17" s="4" customFormat="1" ht="19.7" customHeight="1">
      <c r="B179" s="66">
        <v>22</v>
      </c>
      <c r="C179" s="66" t="s">
        <v>175</v>
      </c>
      <c r="D179" s="66" t="s">
        <v>175</v>
      </c>
      <c r="E179" s="148" t="s">
        <v>5579</v>
      </c>
      <c r="F179" s="155">
        <v>2</v>
      </c>
      <c r="G179" s="139">
        <v>9619</v>
      </c>
      <c r="H179" s="139">
        <f t="shared" si="2"/>
        <v>19238</v>
      </c>
      <c r="I179" s="28"/>
      <c r="J179" s="47" t="s">
        <v>5580</v>
      </c>
      <c r="K179" s="47" t="s">
        <v>5471</v>
      </c>
      <c r="L179" s="26"/>
      <c r="M179" s="30">
        <v>46042</v>
      </c>
      <c r="N179" s="27"/>
      <c r="O179" s="26"/>
      <c r="P179" s="30">
        <v>46056</v>
      </c>
      <c r="Q179" s="375"/>
    </row>
    <row r="180" spans="2:17" s="4" customFormat="1" ht="19.7" customHeight="1">
      <c r="B180" s="66"/>
      <c r="C180" s="66"/>
      <c r="D180" s="66"/>
      <c r="E180" s="148"/>
      <c r="F180" s="155"/>
      <c r="G180" s="139">
        <v>0</v>
      </c>
      <c r="H180" s="139">
        <f t="shared" si="2"/>
        <v>0</v>
      </c>
      <c r="I180" s="28"/>
      <c r="J180" s="47"/>
      <c r="K180" s="47"/>
      <c r="L180" s="26"/>
      <c r="M180" s="30"/>
      <c r="N180" s="27"/>
      <c r="O180" s="26"/>
      <c r="P180" s="30"/>
      <c r="Q180" s="375"/>
    </row>
    <row r="181" spans="2:17" s="4" customFormat="1" ht="19.7" customHeight="1">
      <c r="B181" s="66">
        <v>22</v>
      </c>
      <c r="C181" s="66" t="s">
        <v>175</v>
      </c>
      <c r="D181" s="66" t="s">
        <v>175</v>
      </c>
      <c r="E181" s="148" t="s">
        <v>1873</v>
      </c>
      <c r="F181" s="155">
        <v>1</v>
      </c>
      <c r="G181" s="139">
        <v>1360</v>
      </c>
      <c r="H181" s="139">
        <f t="shared" si="2"/>
        <v>1360</v>
      </c>
      <c r="I181" s="28"/>
      <c r="J181" s="47" t="s">
        <v>4273</v>
      </c>
      <c r="K181" s="47" t="s">
        <v>5471</v>
      </c>
      <c r="L181" s="26"/>
      <c r="M181" s="30">
        <v>46042</v>
      </c>
      <c r="N181" s="27"/>
      <c r="O181" s="26"/>
      <c r="P181" s="30">
        <v>46056</v>
      </c>
      <c r="Q181" s="375"/>
    </row>
    <row r="182" spans="2:17" s="4" customFormat="1" ht="19.7" customHeight="1">
      <c r="B182" s="66">
        <v>22</v>
      </c>
      <c r="C182" s="66" t="s">
        <v>175</v>
      </c>
      <c r="D182" s="66" t="s">
        <v>175</v>
      </c>
      <c r="E182" s="148" t="s">
        <v>5581</v>
      </c>
      <c r="F182" s="155">
        <v>1</v>
      </c>
      <c r="G182" s="139">
        <v>1041</v>
      </c>
      <c r="H182" s="139">
        <f>F182*G182</f>
        <v>1041</v>
      </c>
      <c r="I182" s="28"/>
      <c r="J182" s="47" t="s">
        <v>5582</v>
      </c>
      <c r="K182" s="47" t="s">
        <v>5471</v>
      </c>
      <c r="L182" s="26"/>
      <c r="M182" s="30">
        <v>46042</v>
      </c>
      <c r="N182" s="27"/>
      <c r="O182" s="26"/>
      <c r="P182" s="30">
        <v>46056</v>
      </c>
      <c r="Q182" s="375"/>
    </row>
    <row r="183" spans="2:17" s="4" customFormat="1" ht="19.7" customHeight="1">
      <c r="B183" s="66">
        <v>22</v>
      </c>
      <c r="C183" s="66" t="s">
        <v>175</v>
      </c>
      <c r="D183" s="66" t="s">
        <v>175</v>
      </c>
      <c r="E183" s="148" t="s">
        <v>5583</v>
      </c>
      <c r="F183" s="155">
        <v>8</v>
      </c>
      <c r="G183" s="139">
        <v>78</v>
      </c>
      <c r="H183" s="139">
        <f>F183*G183</f>
        <v>624</v>
      </c>
      <c r="I183" s="28"/>
      <c r="J183" s="47" t="s">
        <v>5584</v>
      </c>
      <c r="K183" s="47" t="s">
        <v>5471</v>
      </c>
      <c r="L183" s="26"/>
      <c r="M183" s="30">
        <v>46042</v>
      </c>
      <c r="N183" s="27"/>
      <c r="O183" s="26"/>
      <c r="P183" s="30">
        <v>46056</v>
      </c>
      <c r="Q183" s="375"/>
    </row>
    <row r="184" spans="2:17" s="4" customFormat="1" ht="19.7" customHeight="1">
      <c r="B184" s="66">
        <v>22</v>
      </c>
      <c r="C184" s="66" t="s">
        <v>175</v>
      </c>
      <c r="D184" s="66" t="s">
        <v>175</v>
      </c>
      <c r="E184" s="148" t="s">
        <v>5585</v>
      </c>
      <c r="F184" s="155">
        <v>8</v>
      </c>
      <c r="G184" s="139">
        <v>79</v>
      </c>
      <c r="H184" s="139">
        <f t="shared" si="2"/>
        <v>632</v>
      </c>
      <c r="I184" s="28"/>
      <c r="J184" s="47" t="s">
        <v>1895</v>
      </c>
      <c r="K184" s="47" t="s">
        <v>5471</v>
      </c>
      <c r="L184" s="26"/>
      <c r="M184" s="30">
        <v>46042</v>
      </c>
      <c r="N184" s="27"/>
      <c r="O184" s="26"/>
      <c r="P184" s="30">
        <v>46056</v>
      </c>
      <c r="Q184" s="375"/>
    </row>
    <row r="185" spans="2:17" s="4" customFormat="1" ht="19.7" customHeight="1">
      <c r="B185" s="66">
        <v>22</v>
      </c>
      <c r="C185" s="66" t="s">
        <v>175</v>
      </c>
      <c r="D185" s="66" t="s">
        <v>175</v>
      </c>
      <c r="E185" s="148" t="s">
        <v>5586</v>
      </c>
      <c r="F185" s="155">
        <v>2</v>
      </c>
      <c r="G185" s="139">
        <v>86</v>
      </c>
      <c r="H185" s="139">
        <f t="shared" si="2"/>
        <v>172</v>
      </c>
      <c r="I185" s="28"/>
      <c r="J185" s="47" t="s">
        <v>1893</v>
      </c>
      <c r="K185" s="47" t="s">
        <v>5471</v>
      </c>
      <c r="L185" s="26"/>
      <c r="M185" s="30">
        <v>46042</v>
      </c>
      <c r="N185" s="27"/>
      <c r="O185" s="26"/>
      <c r="P185" s="30">
        <v>46056</v>
      </c>
      <c r="Q185" s="375"/>
    </row>
    <row r="186" spans="2:17" s="4" customFormat="1" ht="19.7" customHeight="1">
      <c r="B186" s="66">
        <v>22</v>
      </c>
      <c r="C186" s="66" t="s">
        <v>175</v>
      </c>
      <c r="D186" s="66" t="s">
        <v>175</v>
      </c>
      <c r="E186" s="148" t="s">
        <v>5587</v>
      </c>
      <c r="F186" s="155">
        <v>2</v>
      </c>
      <c r="G186" s="139">
        <v>404</v>
      </c>
      <c r="H186" s="139">
        <f t="shared" si="2"/>
        <v>808</v>
      </c>
      <c r="I186" s="28"/>
      <c r="J186" s="47" t="s">
        <v>5588</v>
      </c>
      <c r="K186" s="47" t="s">
        <v>5471</v>
      </c>
      <c r="L186" s="26"/>
      <c r="M186" s="30">
        <v>46042</v>
      </c>
      <c r="N186" s="27"/>
      <c r="O186" s="26"/>
      <c r="P186" s="30">
        <v>46056</v>
      </c>
      <c r="Q186" s="375"/>
    </row>
    <row r="187" spans="2:17" s="4" customFormat="1" ht="19.7" customHeight="1">
      <c r="B187" s="66">
        <v>22</v>
      </c>
      <c r="C187" s="66" t="s">
        <v>175</v>
      </c>
      <c r="D187" s="66" t="s">
        <v>175</v>
      </c>
      <c r="E187" s="148" t="s">
        <v>5589</v>
      </c>
      <c r="F187" s="155">
        <v>1</v>
      </c>
      <c r="G187" s="139">
        <v>2710</v>
      </c>
      <c r="H187" s="139">
        <f t="shared" si="2"/>
        <v>2710</v>
      </c>
      <c r="I187" s="28"/>
      <c r="J187" s="47" t="s">
        <v>5590</v>
      </c>
      <c r="K187" s="47" t="s">
        <v>5471</v>
      </c>
      <c r="L187" s="26"/>
      <c r="M187" s="30">
        <v>46042</v>
      </c>
      <c r="N187" s="27"/>
      <c r="O187" s="26"/>
      <c r="P187" s="30">
        <v>46056</v>
      </c>
      <c r="Q187" s="375"/>
    </row>
    <row r="188" spans="2:17" s="4" customFormat="1" ht="19.7" customHeight="1">
      <c r="B188" s="66">
        <v>22</v>
      </c>
      <c r="C188" s="66" t="s">
        <v>175</v>
      </c>
      <c r="D188" s="66" t="s">
        <v>175</v>
      </c>
      <c r="E188" s="148" t="s">
        <v>5591</v>
      </c>
      <c r="F188" s="155">
        <v>1</v>
      </c>
      <c r="G188" s="139">
        <v>1037</v>
      </c>
      <c r="H188" s="139">
        <f t="shared" si="2"/>
        <v>1037</v>
      </c>
      <c r="I188" s="28"/>
      <c r="J188" s="47" t="s">
        <v>5592</v>
      </c>
      <c r="K188" s="47" t="s">
        <v>5471</v>
      </c>
      <c r="L188" s="26"/>
      <c r="M188" s="30">
        <v>46042</v>
      </c>
      <c r="N188" s="27"/>
      <c r="O188" s="26"/>
      <c r="P188" s="30">
        <v>46056</v>
      </c>
      <c r="Q188" s="375"/>
    </row>
    <row r="189" spans="2:17" s="4" customFormat="1" ht="19.7" customHeight="1">
      <c r="B189" s="66">
        <v>22</v>
      </c>
      <c r="C189" s="66" t="s">
        <v>175</v>
      </c>
      <c r="D189" s="66" t="s">
        <v>175</v>
      </c>
      <c r="E189" s="148" t="s">
        <v>1877</v>
      </c>
      <c r="F189" s="155">
        <v>2</v>
      </c>
      <c r="G189" s="139">
        <v>1179</v>
      </c>
      <c r="H189" s="139">
        <f>F189*G189</f>
        <v>2358</v>
      </c>
      <c r="I189" s="28"/>
      <c r="J189" s="47" t="s">
        <v>1111</v>
      </c>
      <c r="K189" s="47" t="s">
        <v>5471</v>
      </c>
      <c r="L189" s="26"/>
      <c r="M189" s="30">
        <v>46042</v>
      </c>
      <c r="N189" s="27"/>
      <c r="O189" s="26"/>
      <c r="P189" s="30">
        <v>46056</v>
      </c>
      <c r="Q189" s="375"/>
    </row>
    <row r="190" spans="2:17" s="4" customFormat="1" ht="19.7" customHeight="1">
      <c r="B190" s="66">
        <v>22</v>
      </c>
      <c r="C190" s="66" t="s">
        <v>1878</v>
      </c>
      <c r="D190" s="66" t="s">
        <v>175</v>
      </c>
      <c r="E190" s="148" t="s">
        <v>1879</v>
      </c>
      <c r="F190" s="155">
        <v>4</v>
      </c>
      <c r="G190" s="139">
        <v>1611</v>
      </c>
      <c r="H190" s="139">
        <f>F190*G190</f>
        <v>6444</v>
      </c>
      <c r="I190" s="28"/>
      <c r="J190" s="47" t="s">
        <v>5235</v>
      </c>
      <c r="K190" s="47" t="s">
        <v>5471</v>
      </c>
      <c r="L190" s="26"/>
      <c r="M190" s="30">
        <v>46042</v>
      </c>
      <c r="N190" s="27"/>
      <c r="O190" s="26"/>
      <c r="P190" s="30">
        <v>46056</v>
      </c>
      <c r="Q190" s="375"/>
    </row>
    <row r="191" spans="2:17" s="4" customFormat="1" ht="19.7" customHeight="1">
      <c r="B191" s="66">
        <v>22</v>
      </c>
      <c r="C191" s="66" t="s">
        <v>156</v>
      </c>
      <c r="D191" s="66" t="s">
        <v>175</v>
      </c>
      <c r="E191" s="148" t="s">
        <v>5593</v>
      </c>
      <c r="F191" s="155">
        <v>5</v>
      </c>
      <c r="G191" s="139">
        <v>377</v>
      </c>
      <c r="H191" s="139">
        <f>F191*G191</f>
        <v>1885</v>
      </c>
      <c r="I191" s="28"/>
      <c r="J191" s="47" t="s">
        <v>5594</v>
      </c>
      <c r="K191" s="47" t="s">
        <v>5471</v>
      </c>
      <c r="L191" s="26"/>
      <c r="M191" s="30">
        <v>46042</v>
      </c>
      <c r="N191" s="27"/>
      <c r="O191" s="26"/>
      <c r="P191" s="30">
        <v>46056</v>
      </c>
      <c r="Q191" s="375"/>
    </row>
    <row r="192" spans="2:17" s="4" customFormat="1" ht="19.7" customHeight="1">
      <c r="B192" s="66">
        <v>22</v>
      </c>
      <c r="C192" s="66" t="s">
        <v>175</v>
      </c>
      <c r="D192" s="66" t="s">
        <v>175</v>
      </c>
      <c r="E192" s="148" t="s">
        <v>5595</v>
      </c>
      <c r="F192" s="155">
        <v>1</v>
      </c>
      <c r="G192" s="139">
        <v>3370</v>
      </c>
      <c r="H192" s="139">
        <f t="shared" si="2"/>
        <v>3370</v>
      </c>
      <c r="I192" s="28"/>
      <c r="J192" s="47" t="s">
        <v>5596</v>
      </c>
      <c r="K192" s="47" t="s">
        <v>5471</v>
      </c>
      <c r="L192" s="26"/>
      <c r="M192" s="30">
        <v>46042</v>
      </c>
      <c r="N192" s="27"/>
      <c r="O192" s="26"/>
      <c r="P192" s="30">
        <v>46056</v>
      </c>
      <c r="Q192" s="375"/>
    </row>
    <row r="193" spans="2:17" s="4" customFormat="1" ht="19.7" customHeight="1">
      <c r="B193" s="66">
        <v>22</v>
      </c>
      <c r="C193" s="66" t="s">
        <v>175</v>
      </c>
      <c r="D193" s="66" t="s">
        <v>175</v>
      </c>
      <c r="E193" s="148" t="s">
        <v>5597</v>
      </c>
      <c r="F193" s="155">
        <v>4</v>
      </c>
      <c r="G193" s="139">
        <v>230</v>
      </c>
      <c r="H193" s="139">
        <f t="shared" si="2"/>
        <v>920</v>
      </c>
      <c r="I193" s="28"/>
      <c r="J193" s="47" t="s">
        <v>1893</v>
      </c>
      <c r="K193" s="47" t="s">
        <v>5471</v>
      </c>
      <c r="L193" s="26"/>
      <c r="M193" s="30">
        <v>46042</v>
      </c>
      <c r="N193" s="27"/>
      <c r="O193" s="26"/>
      <c r="P193" s="30">
        <v>46056</v>
      </c>
      <c r="Q193" s="375"/>
    </row>
    <row r="194" spans="2:17" s="4" customFormat="1" ht="19.7" customHeight="1">
      <c r="B194" s="66">
        <v>22</v>
      </c>
      <c r="C194" s="66" t="s">
        <v>175</v>
      </c>
      <c r="D194" s="66" t="s">
        <v>175</v>
      </c>
      <c r="E194" s="148" t="s">
        <v>5598</v>
      </c>
      <c r="F194" s="155">
        <v>4</v>
      </c>
      <c r="G194" s="139">
        <v>247</v>
      </c>
      <c r="H194" s="139">
        <f t="shared" si="2"/>
        <v>988</v>
      </c>
      <c r="I194" s="28"/>
      <c r="J194" s="47" t="s">
        <v>5599</v>
      </c>
      <c r="K194" s="47" t="s">
        <v>5471</v>
      </c>
      <c r="L194" s="26"/>
      <c r="M194" s="30">
        <v>46042</v>
      </c>
      <c r="N194" s="27"/>
      <c r="O194" s="26"/>
      <c r="P194" s="30">
        <v>46056</v>
      </c>
      <c r="Q194" s="375"/>
    </row>
    <row r="195" spans="2:17" s="4" customFormat="1" ht="19.7" customHeight="1">
      <c r="B195" s="66">
        <v>22</v>
      </c>
      <c r="C195" s="66" t="s">
        <v>175</v>
      </c>
      <c r="D195" s="66" t="s">
        <v>175</v>
      </c>
      <c r="E195" s="148" t="s">
        <v>5600</v>
      </c>
      <c r="F195" s="155">
        <v>1</v>
      </c>
      <c r="G195" s="139">
        <v>9317</v>
      </c>
      <c r="H195" s="139">
        <f t="shared" si="2"/>
        <v>9317</v>
      </c>
      <c r="I195" s="28"/>
      <c r="J195" s="47" t="s">
        <v>5231</v>
      </c>
      <c r="K195" s="47" t="s">
        <v>5471</v>
      </c>
      <c r="L195" s="26"/>
      <c r="M195" s="30">
        <v>46042</v>
      </c>
      <c r="N195" s="27"/>
      <c r="O195" s="26"/>
      <c r="P195" s="30">
        <v>46056</v>
      </c>
      <c r="Q195" s="375"/>
    </row>
    <row r="196" spans="2:17" s="4" customFormat="1" ht="19.7" customHeight="1">
      <c r="B196" s="66">
        <v>22</v>
      </c>
      <c r="C196" s="66" t="s">
        <v>175</v>
      </c>
      <c r="D196" s="66" t="s">
        <v>175</v>
      </c>
      <c r="E196" s="148" t="s">
        <v>5601</v>
      </c>
      <c r="F196" s="155">
        <v>1</v>
      </c>
      <c r="G196" s="139">
        <v>6971</v>
      </c>
      <c r="H196" s="139">
        <f t="shared" si="2"/>
        <v>6971</v>
      </c>
      <c r="I196" s="28"/>
      <c r="J196" s="47" t="s">
        <v>5602</v>
      </c>
      <c r="K196" s="47" t="s">
        <v>5471</v>
      </c>
      <c r="L196" s="26"/>
      <c r="M196" s="30">
        <v>46042</v>
      </c>
      <c r="N196" s="27"/>
      <c r="O196" s="26"/>
      <c r="P196" s="30">
        <v>46056</v>
      </c>
      <c r="Q196" s="375"/>
    </row>
    <row r="197" spans="2:17" s="4" customFormat="1" ht="19.7" customHeight="1">
      <c r="B197" s="66">
        <v>22</v>
      </c>
      <c r="C197" s="66" t="s">
        <v>175</v>
      </c>
      <c r="D197" s="66" t="s">
        <v>175</v>
      </c>
      <c r="E197" s="148" t="s">
        <v>5603</v>
      </c>
      <c r="F197" s="155">
        <v>1</v>
      </c>
      <c r="G197" s="139">
        <v>6022</v>
      </c>
      <c r="H197" s="139">
        <f>F197*G197</f>
        <v>6022</v>
      </c>
      <c r="I197" s="28"/>
      <c r="J197" s="47" t="s">
        <v>5604</v>
      </c>
      <c r="K197" s="47" t="s">
        <v>5471</v>
      </c>
      <c r="L197" s="26"/>
      <c r="M197" s="30">
        <v>46042</v>
      </c>
      <c r="N197" s="27"/>
      <c r="O197" s="26"/>
      <c r="P197" s="30">
        <v>46056</v>
      </c>
      <c r="Q197" s="375"/>
    </row>
    <row r="198" spans="2:17" s="4" customFormat="1" ht="19.7" customHeight="1">
      <c r="B198" s="66">
        <v>22</v>
      </c>
      <c r="C198" s="66" t="s">
        <v>175</v>
      </c>
      <c r="D198" s="66" t="s">
        <v>175</v>
      </c>
      <c r="E198" s="148" t="s">
        <v>4549</v>
      </c>
      <c r="F198" s="155">
        <v>1</v>
      </c>
      <c r="G198" s="139">
        <v>3170</v>
      </c>
      <c r="H198" s="139">
        <f>F198*G198</f>
        <v>3170</v>
      </c>
      <c r="I198" s="28"/>
      <c r="J198" s="47" t="s">
        <v>5605</v>
      </c>
      <c r="K198" s="47" t="s">
        <v>5471</v>
      </c>
      <c r="L198" s="26"/>
      <c r="M198" s="30">
        <v>46042</v>
      </c>
      <c r="N198" s="27"/>
      <c r="O198" s="26"/>
      <c r="P198" s="30">
        <v>46056</v>
      </c>
      <c r="Q198" s="375"/>
    </row>
    <row r="199" spans="2:17" s="4" customFormat="1" ht="19.7" customHeight="1">
      <c r="B199" s="66">
        <v>22</v>
      </c>
      <c r="C199" s="66" t="s">
        <v>175</v>
      </c>
      <c r="D199" s="66" t="s">
        <v>175</v>
      </c>
      <c r="E199" s="148" t="s">
        <v>3375</v>
      </c>
      <c r="F199" s="155">
        <v>1</v>
      </c>
      <c r="G199" s="139">
        <v>1242</v>
      </c>
      <c r="H199" s="139">
        <f t="shared" si="2"/>
        <v>1242</v>
      </c>
      <c r="I199" s="28"/>
      <c r="J199" s="47" t="s">
        <v>5606</v>
      </c>
      <c r="K199" s="47" t="s">
        <v>5471</v>
      </c>
      <c r="L199" s="26"/>
      <c r="M199" s="30">
        <v>46042</v>
      </c>
      <c r="N199" s="27"/>
      <c r="O199" s="26"/>
      <c r="P199" s="30">
        <v>46056</v>
      </c>
      <c r="Q199" s="375"/>
    </row>
    <row r="200" spans="2:17" s="4" customFormat="1" ht="19.7" customHeight="1">
      <c r="B200" s="66">
        <v>22</v>
      </c>
      <c r="C200" s="66" t="s">
        <v>175</v>
      </c>
      <c r="D200" s="66" t="s">
        <v>175</v>
      </c>
      <c r="E200" s="148" t="s">
        <v>5607</v>
      </c>
      <c r="F200" s="155">
        <v>1</v>
      </c>
      <c r="G200" s="139">
        <v>1241</v>
      </c>
      <c r="H200" s="139">
        <f t="shared" si="2"/>
        <v>1241</v>
      </c>
      <c r="I200" s="28"/>
      <c r="J200" s="47" t="s">
        <v>5608</v>
      </c>
      <c r="K200" s="47" t="s">
        <v>5471</v>
      </c>
      <c r="L200" s="26"/>
      <c r="M200" s="30">
        <v>46042</v>
      </c>
      <c r="N200" s="27"/>
      <c r="O200" s="26"/>
      <c r="P200" s="30">
        <v>46056</v>
      </c>
      <c r="Q200" s="375"/>
    </row>
    <row r="201" spans="2:17" s="4" customFormat="1" ht="19.7" customHeight="1">
      <c r="B201" s="66">
        <v>22</v>
      </c>
      <c r="C201" s="66" t="s">
        <v>175</v>
      </c>
      <c r="D201" s="66" t="s">
        <v>175</v>
      </c>
      <c r="E201" s="148" t="s">
        <v>3371</v>
      </c>
      <c r="F201" s="155">
        <v>1</v>
      </c>
      <c r="G201" s="139">
        <v>1196</v>
      </c>
      <c r="H201" s="139">
        <f t="shared" si="2"/>
        <v>1196</v>
      </c>
      <c r="I201" s="28"/>
      <c r="J201" s="47" t="s">
        <v>5606</v>
      </c>
      <c r="K201" s="47" t="s">
        <v>5471</v>
      </c>
      <c r="L201" s="26"/>
      <c r="M201" s="30">
        <v>46042</v>
      </c>
      <c r="N201" s="27"/>
      <c r="O201" s="26"/>
      <c r="P201" s="30">
        <v>46056</v>
      </c>
      <c r="Q201" s="375"/>
    </row>
    <row r="202" spans="2:17" s="4" customFormat="1" ht="19.7" customHeight="1">
      <c r="B202" s="66">
        <v>22</v>
      </c>
      <c r="C202" s="66" t="s">
        <v>175</v>
      </c>
      <c r="D202" s="66" t="s">
        <v>175</v>
      </c>
      <c r="E202" s="148" t="s">
        <v>3373</v>
      </c>
      <c r="F202" s="155">
        <v>1</v>
      </c>
      <c r="G202" s="139">
        <v>1064</v>
      </c>
      <c r="H202" s="139">
        <f t="shared" si="2"/>
        <v>1064</v>
      </c>
      <c r="I202" s="28"/>
      <c r="J202" s="47" t="s">
        <v>5609</v>
      </c>
      <c r="K202" s="47" t="s">
        <v>5471</v>
      </c>
      <c r="L202" s="26"/>
      <c r="M202" s="30">
        <v>46042</v>
      </c>
      <c r="N202" s="27"/>
      <c r="O202" s="26"/>
      <c r="P202" s="30">
        <v>46056</v>
      </c>
      <c r="Q202" s="375"/>
    </row>
    <row r="203" spans="2:17" s="4" customFormat="1" ht="19.7" customHeight="1">
      <c r="B203" s="66">
        <v>22</v>
      </c>
      <c r="C203" s="66" t="s">
        <v>175</v>
      </c>
      <c r="D203" s="66" t="s">
        <v>175</v>
      </c>
      <c r="E203" s="148" t="s">
        <v>3375</v>
      </c>
      <c r="F203" s="155">
        <v>1</v>
      </c>
      <c r="G203" s="139">
        <v>1242</v>
      </c>
      <c r="H203" s="139">
        <f t="shared" si="2"/>
        <v>1242</v>
      </c>
      <c r="I203" s="28"/>
      <c r="J203" s="47" t="s">
        <v>5606</v>
      </c>
      <c r="K203" s="47" t="s">
        <v>5471</v>
      </c>
      <c r="L203" s="26"/>
      <c r="M203" s="30">
        <v>46042</v>
      </c>
      <c r="N203" s="27"/>
      <c r="O203" s="26"/>
      <c r="P203" s="30">
        <v>46056</v>
      </c>
      <c r="Q203" s="375"/>
    </row>
    <row r="204" spans="2:17" s="4" customFormat="1" ht="19.7" customHeight="1">
      <c r="B204" s="66">
        <v>22</v>
      </c>
      <c r="C204" s="66" t="s">
        <v>175</v>
      </c>
      <c r="D204" s="66" t="s">
        <v>175</v>
      </c>
      <c r="E204" s="148" t="s">
        <v>3376</v>
      </c>
      <c r="F204" s="155">
        <v>1</v>
      </c>
      <c r="G204" s="139">
        <v>1078</v>
      </c>
      <c r="H204" s="139">
        <f t="shared" si="2"/>
        <v>1078</v>
      </c>
      <c r="I204" s="28"/>
      <c r="J204" s="47" t="s">
        <v>5609</v>
      </c>
      <c r="K204" s="47" t="s">
        <v>5471</v>
      </c>
      <c r="L204" s="26"/>
      <c r="M204" s="30">
        <v>46042</v>
      </c>
      <c r="N204" s="27"/>
      <c r="O204" s="26"/>
      <c r="P204" s="30">
        <v>46056</v>
      </c>
      <c r="Q204" s="375"/>
    </row>
    <row r="205" spans="2:17" s="4" customFormat="1" ht="19.7" customHeight="1">
      <c r="B205" s="66">
        <v>22</v>
      </c>
      <c r="C205" s="66" t="s">
        <v>175</v>
      </c>
      <c r="D205" s="66" t="s">
        <v>175</v>
      </c>
      <c r="E205" s="148" t="s">
        <v>5610</v>
      </c>
      <c r="F205" s="155">
        <v>1</v>
      </c>
      <c r="G205" s="139">
        <v>1078</v>
      </c>
      <c r="H205" s="139">
        <f t="shared" si="2"/>
        <v>1078</v>
      </c>
      <c r="I205" s="28"/>
      <c r="J205" s="47" t="s">
        <v>5611</v>
      </c>
      <c r="K205" s="47" t="s">
        <v>5471</v>
      </c>
      <c r="L205" s="26"/>
      <c r="M205" s="30">
        <v>46042</v>
      </c>
      <c r="N205" s="27"/>
      <c r="O205" s="26"/>
      <c r="P205" s="30">
        <v>46056</v>
      </c>
      <c r="Q205" s="375"/>
    </row>
    <row r="206" spans="2:17" s="4" customFormat="1" ht="19.7" customHeight="1">
      <c r="B206" s="66">
        <v>22</v>
      </c>
      <c r="C206" s="66" t="s">
        <v>175</v>
      </c>
      <c r="D206" s="66" t="s">
        <v>175</v>
      </c>
      <c r="E206" s="148" t="s">
        <v>5612</v>
      </c>
      <c r="F206" s="155">
        <v>1</v>
      </c>
      <c r="G206" s="139">
        <v>1079</v>
      </c>
      <c r="H206" s="139">
        <f t="shared" si="2"/>
        <v>1079</v>
      </c>
      <c r="I206" s="28"/>
      <c r="J206" s="47" t="s">
        <v>5611</v>
      </c>
      <c r="K206" s="47" t="s">
        <v>5471</v>
      </c>
      <c r="L206" s="26"/>
      <c r="M206" s="30">
        <v>46042</v>
      </c>
      <c r="N206" s="27"/>
      <c r="O206" s="26"/>
      <c r="P206" s="30">
        <v>46056</v>
      </c>
      <c r="Q206" s="375"/>
    </row>
    <row r="207" spans="2:17" s="4" customFormat="1" ht="19.7" customHeight="1">
      <c r="B207" s="66">
        <v>22</v>
      </c>
      <c r="C207" s="66" t="s">
        <v>1853</v>
      </c>
      <c r="D207" s="66" t="s">
        <v>175</v>
      </c>
      <c r="E207" s="148" t="s">
        <v>5613</v>
      </c>
      <c r="F207" s="155">
        <v>1</v>
      </c>
      <c r="G207" s="139">
        <v>9864</v>
      </c>
      <c r="H207" s="139">
        <f t="shared" si="2"/>
        <v>9864</v>
      </c>
      <c r="I207" s="28"/>
      <c r="J207" s="108" t="s">
        <v>5614</v>
      </c>
      <c r="K207" s="47" t="s">
        <v>5471</v>
      </c>
      <c r="L207" s="26"/>
      <c r="M207" s="30">
        <v>46042</v>
      </c>
      <c r="N207" s="27"/>
      <c r="O207" s="26"/>
      <c r="P207" s="30">
        <v>46056</v>
      </c>
      <c r="Q207" s="375"/>
    </row>
    <row r="208" spans="2:17" s="4" customFormat="1" ht="19.7" customHeight="1">
      <c r="B208" s="66">
        <v>22</v>
      </c>
      <c r="C208" s="66" t="s">
        <v>1853</v>
      </c>
      <c r="D208" s="66" t="s">
        <v>175</v>
      </c>
      <c r="E208" s="148" t="s">
        <v>5615</v>
      </c>
      <c r="F208" s="155">
        <v>2</v>
      </c>
      <c r="G208" s="139">
        <v>2488</v>
      </c>
      <c r="H208" s="139">
        <f t="shared" si="2"/>
        <v>4976</v>
      </c>
      <c r="I208" s="28"/>
      <c r="J208" s="108" t="s">
        <v>5616</v>
      </c>
      <c r="K208" s="47" t="s">
        <v>5471</v>
      </c>
      <c r="L208" s="26"/>
      <c r="M208" s="30">
        <v>46042</v>
      </c>
      <c r="N208" s="27"/>
      <c r="O208" s="26"/>
      <c r="P208" s="30">
        <v>46056</v>
      </c>
      <c r="Q208" s="375"/>
    </row>
    <row r="209" spans="2:17" s="4" customFormat="1" ht="19.7" customHeight="1">
      <c r="B209" s="66">
        <v>22</v>
      </c>
      <c r="C209" s="66" t="s">
        <v>1853</v>
      </c>
      <c r="D209" s="66" t="s">
        <v>175</v>
      </c>
      <c r="E209" s="148" t="s">
        <v>5617</v>
      </c>
      <c r="F209" s="155">
        <v>1</v>
      </c>
      <c r="G209" s="139">
        <v>24392</v>
      </c>
      <c r="H209" s="139">
        <f t="shared" si="2"/>
        <v>24392</v>
      </c>
      <c r="I209" s="28"/>
      <c r="J209" s="108" t="s">
        <v>5618</v>
      </c>
      <c r="K209" s="47" t="s">
        <v>5471</v>
      </c>
      <c r="L209" s="26"/>
      <c r="M209" s="30">
        <v>46042</v>
      </c>
      <c r="N209" s="27"/>
      <c r="O209" s="26"/>
      <c r="P209" s="30">
        <v>46056</v>
      </c>
      <c r="Q209" s="375"/>
    </row>
    <row r="210" spans="2:17" s="4" customFormat="1" ht="19.7" customHeight="1">
      <c r="B210" s="66">
        <v>22</v>
      </c>
      <c r="C210" s="66" t="s">
        <v>1853</v>
      </c>
      <c r="D210" s="66" t="s">
        <v>175</v>
      </c>
      <c r="E210" s="148" t="s">
        <v>5619</v>
      </c>
      <c r="F210" s="155">
        <v>1</v>
      </c>
      <c r="G210" s="139">
        <v>3785</v>
      </c>
      <c r="H210" s="139">
        <f>F210*G210</f>
        <v>3785</v>
      </c>
      <c r="I210" s="28"/>
      <c r="J210" s="47" t="s">
        <v>5620</v>
      </c>
      <c r="K210" s="47" t="s">
        <v>5471</v>
      </c>
      <c r="L210" s="26"/>
      <c r="M210" s="30">
        <v>46042</v>
      </c>
      <c r="N210" s="27"/>
      <c r="O210" s="26"/>
      <c r="P210" s="30">
        <v>46056</v>
      </c>
      <c r="Q210" s="375"/>
    </row>
    <row r="211" spans="2:17" s="4" customFormat="1" ht="19.7" customHeight="1">
      <c r="B211" s="66">
        <v>22</v>
      </c>
      <c r="C211" s="66" t="s">
        <v>1853</v>
      </c>
      <c r="D211" s="66" t="s">
        <v>175</v>
      </c>
      <c r="E211" s="148" t="s">
        <v>5621</v>
      </c>
      <c r="F211" s="155">
        <v>1</v>
      </c>
      <c r="G211" s="139">
        <v>22859</v>
      </c>
      <c r="H211" s="139">
        <f t="shared" si="2"/>
        <v>22859</v>
      </c>
      <c r="I211" s="28"/>
      <c r="J211" s="47" t="s">
        <v>5622</v>
      </c>
      <c r="K211" s="47" t="s">
        <v>5471</v>
      </c>
      <c r="L211" s="26"/>
      <c r="M211" s="30">
        <v>46042</v>
      </c>
      <c r="N211" s="27"/>
      <c r="O211" s="26"/>
      <c r="P211" s="30">
        <v>46056</v>
      </c>
      <c r="Q211" s="375"/>
    </row>
    <row r="212" spans="2:17" s="4" customFormat="1" ht="19.7" customHeight="1">
      <c r="B212" s="66">
        <v>22</v>
      </c>
      <c r="C212" s="66" t="s">
        <v>1853</v>
      </c>
      <c r="D212" s="66" t="s">
        <v>175</v>
      </c>
      <c r="E212" s="148" t="s">
        <v>5623</v>
      </c>
      <c r="F212" s="155">
        <v>1</v>
      </c>
      <c r="G212" s="139">
        <v>10667</v>
      </c>
      <c r="H212" s="139">
        <f t="shared" si="2"/>
        <v>10667</v>
      </c>
      <c r="I212" s="28"/>
      <c r="J212" s="47" t="s">
        <v>5624</v>
      </c>
      <c r="K212" s="47" t="s">
        <v>5471</v>
      </c>
      <c r="L212" s="26"/>
      <c r="M212" s="30">
        <v>46042</v>
      </c>
      <c r="N212" s="27"/>
      <c r="O212" s="26"/>
      <c r="P212" s="30">
        <v>46056</v>
      </c>
      <c r="Q212" s="375"/>
    </row>
    <row r="213" spans="2:17" s="4" customFormat="1" ht="19.7" customHeight="1">
      <c r="B213" s="66">
        <v>22</v>
      </c>
      <c r="C213" s="66" t="s">
        <v>1853</v>
      </c>
      <c r="D213" s="66" t="s">
        <v>175</v>
      </c>
      <c r="E213" s="148" t="s">
        <v>5625</v>
      </c>
      <c r="F213" s="155">
        <v>1</v>
      </c>
      <c r="G213" s="139">
        <v>2683</v>
      </c>
      <c r="H213" s="139">
        <f t="shared" si="2"/>
        <v>2683</v>
      </c>
      <c r="I213" s="28"/>
      <c r="J213" s="47" t="s">
        <v>5626</v>
      </c>
      <c r="K213" s="47" t="s">
        <v>5471</v>
      </c>
      <c r="L213" s="26"/>
      <c r="M213" s="30">
        <v>46042</v>
      </c>
      <c r="N213" s="27"/>
      <c r="O213" s="26"/>
      <c r="P213" s="30">
        <v>46056</v>
      </c>
      <c r="Q213" s="375"/>
    </row>
    <row r="214" spans="2:17" s="4" customFormat="1" ht="19.7" customHeight="1">
      <c r="B214" s="66"/>
      <c r="C214" s="66"/>
      <c r="D214" s="66"/>
      <c r="E214" s="148"/>
      <c r="F214" s="155"/>
      <c r="G214" s="139">
        <v>0</v>
      </c>
      <c r="H214" s="139">
        <f t="shared" si="2"/>
        <v>0</v>
      </c>
      <c r="I214" s="28"/>
      <c r="J214" s="40"/>
      <c r="K214" s="26"/>
      <c r="L214" s="26"/>
      <c r="M214" s="30"/>
      <c r="N214" s="27"/>
      <c r="O214" s="42"/>
      <c r="P214" s="30"/>
      <c r="Q214" s="375"/>
    </row>
    <row r="215" spans="2:17" s="4" customFormat="1" ht="19.7" customHeight="1">
      <c r="B215" s="66">
        <v>22</v>
      </c>
      <c r="C215" s="66" t="s">
        <v>4519</v>
      </c>
      <c r="D215" s="66" t="s">
        <v>1143</v>
      </c>
      <c r="E215" s="148" t="s">
        <v>4520</v>
      </c>
      <c r="F215" s="155">
        <v>15</v>
      </c>
      <c r="G215" s="139">
        <v>25</v>
      </c>
      <c r="H215" s="139">
        <f t="shared" si="2"/>
        <v>375</v>
      </c>
      <c r="I215" s="28"/>
      <c r="J215" s="47" t="s">
        <v>5627</v>
      </c>
      <c r="K215" s="47" t="s">
        <v>5628</v>
      </c>
      <c r="L215" s="26"/>
      <c r="M215" s="30">
        <v>46049</v>
      </c>
      <c r="N215" s="27"/>
      <c r="O215" s="26"/>
      <c r="P215" s="30"/>
      <c r="Q215" s="375">
        <v>46057</v>
      </c>
    </row>
    <row r="216" spans="2:17" s="4" customFormat="1" ht="19.7" customHeight="1">
      <c r="B216" s="66">
        <v>22</v>
      </c>
      <c r="C216" s="66" t="s">
        <v>4519</v>
      </c>
      <c r="D216" s="66" t="s">
        <v>1143</v>
      </c>
      <c r="E216" s="148" t="s">
        <v>5629</v>
      </c>
      <c r="F216" s="155">
        <v>10</v>
      </c>
      <c r="G216" s="139">
        <v>40</v>
      </c>
      <c r="H216" s="139">
        <f t="shared" si="2"/>
        <v>400</v>
      </c>
      <c r="I216" s="28"/>
      <c r="J216" s="47" t="s">
        <v>5630</v>
      </c>
      <c r="K216" s="47" t="s">
        <v>5628</v>
      </c>
      <c r="L216" s="26"/>
      <c r="M216" s="30">
        <v>46049</v>
      </c>
      <c r="N216" s="27"/>
      <c r="O216" s="26"/>
      <c r="P216" s="30"/>
      <c r="Q216" s="375">
        <v>46057</v>
      </c>
    </row>
    <row r="217" spans="2:17" s="4" customFormat="1" ht="19.7" customHeight="1">
      <c r="B217" s="66">
        <v>10</v>
      </c>
      <c r="C217" s="66" t="s">
        <v>4519</v>
      </c>
      <c r="D217" s="66" t="s">
        <v>1143</v>
      </c>
      <c r="E217" s="148" t="s">
        <v>5631</v>
      </c>
      <c r="F217" s="188">
        <v>0</v>
      </c>
      <c r="G217" s="139">
        <v>65</v>
      </c>
      <c r="H217" s="139">
        <f t="shared" si="2"/>
        <v>0</v>
      </c>
      <c r="I217" s="28"/>
      <c r="J217" s="47" t="s">
        <v>5249</v>
      </c>
      <c r="K217" s="47" t="s">
        <v>5628</v>
      </c>
      <c r="L217" s="26"/>
      <c r="M217" s="30"/>
      <c r="N217" s="27"/>
      <c r="O217" s="26"/>
      <c r="P217" s="30"/>
      <c r="Q217" s="375"/>
    </row>
    <row r="218" spans="2:17" s="4" customFormat="1" ht="19.7" customHeight="1">
      <c r="B218" s="66">
        <v>22</v>
      </c>
      <c r="C218" s="66" t="s">
        <v>4519</v>
      </c>
      <c r="D218" s="66" t="s">
        <v>1143</v>
      </c>
      <c r="E218" s="148" t="s">
        <v>5632</v>
      </c>
      <c r="F218" s="155">
        <v>5</v>
      </c>
      <c r="G218" s="139">
        <v>220</v>
      </c>
      <c r="H218" s="139">
        <f t="shared" si="2"/>
        <v>1100</v>
      </c>
      <c r="I218" s="28"/>
      <c r="J218" s="47" t="s">
        <v>5633</v>
      </c>
      <c r="K218" s="47" t="s">
        <v>5628</v>
      </c>
      <c r="L218" s="26"/>
      <c r="M218" s="30">
        <v>46049</v>
      </c>
      <c r="N218" s="27"/>
      <c r="O218" s="26"/>
      <c r="P218" s="30"/>
      <c r="Q218" s="375">
        <v>46057</v>
      </c>
    </row>
    <row r="219" spans="2:17" s="4" customFormat="1" ht="19.7" customHeight="1">
      <c r="B219" s="66">
        <v>22</v>
      </c>
      <c r="C219" s="66" t="s">
        <v>4519</v>
      </c>
      <c r="D219" s="66" t="s">
        <v>1143</v>
      </c>
      <c r="E219" s="148" t="s">
        <v>5634</v>
      </c>
      <c r="F219" s="155">
        <v>10</v>
      </c>
      <c r="G219" s="139">
        <v>160</v>
      </c>
      <c r="H219" s="139">
        <f t="shared" si="2"/>
        <v>1600</v>
      </c>
      <c r="I219" s="28"/>
      <c r="J219" s="47" t="s">
        <v>5630</v>
      </c>
      <c r="K219" s="47" t="s">
        <v>5628</v>
      </c>
      <c r="L219" s="26"/>
      <c r="M219" s="30">
        <v>46049</v>
      </c>
      <c r="N219" s="27"/>
      <c r="O219" s="26"/>
      <c r="P219" s="30"/>
      <c r="Q219" s="375">
        <v>46057</v>
      </c>
    </row>
    <row r="220" spans="2:17" s="4" customFormat="1" ht="19.7" customHeight="1">
      <c r="B220" s="66">
        <v>22</v>
      </c>
      <c r="C220" s="66" t="s">
        <v>4519</v>
      </c>
      <c r="D220" s="66" t="s">
        <v>1143</v>
      </c>
      <c r="E220" s="148" t="s">
        <v>5635</v>
      </c>
      <c r="F220" s="155">
        <v>5</v>
      </c>
      <c r="G220" s="139">
        <v>35</v>
      </c>
      <c r="H220" s="139">
        <f t="shared" si="2"/>
        <v>175</v>
      </c>
      <c r="I220" s="28"/>
      <c r="J220" s="47" t="s">
        <v>5636</v>
      </c>
      <c r="K220" s="47" t="s">
        <v>5637</v>
      </c>
      <c r="L220" s="26"/>
      <c r="M220" s="30">
        <v>46049</v>
      </c>
      <c r="N220" s="27"/>
      <c r="O220" s="26"/>
      <c r="P220" s="30"/>
      <c r="Q220" s="375">
        <v>46057</v>
      </c>
    </row>
    <row r="221" spans="2:17" s="4" customFormat="1" ht="19.7" customHeight="1">
      <c r="B221" s="66"/>
      <c r="C221" s="66"/>
      <c r="D221" s="66"/>
      <c r="E221" s="148"/>
      <c r="F221" s="155"/>
      <c r="G221" s="139">
        <v>0</v>
      </c>
      <c r="H221" s="139">
        <f t="shared" si="2"/>
        <v>0</v>
      </c>
      <c r="I221" s="28"/>
      <c r="J221" s="47"/>
      <c r="K221" s="47"/>
      <c r="L221" s="26"/>
      <c r="M221" s="30"/>
      <c r="N221" s="27"/>
      <c r="O221" s="26"/>
      <c r="P221" s="30"/>
      <c r="Q221" s="375"/>
    </row>
    <row r="222" spans="2:17" s="4" customFormat="1" ht="19.7" customHeight="1">
      <c r="B222" s="66">
        <v>22</v>
      </c>
      <c r="C222" s="66" t="s">
        <v>1853</v>
      </c>
      <c r="D222" s="66" t="s">
        <v>175</v>
      </c>
      <c r="E222" s="148" t="s">
        <v>5638</v>
      </c>
      <c r="F222" s="155">
        <v>1</v>
      </c>
      <c r="G222" s="139">
        <v>12422</v>
      </c>
      <c r="H222" s="139">
        <f t="shared" si="2"/>
        <v>12422</v>
      </c>
      <c r="I222" s="28"/>
      <c r="J222" s="47" t="s">
        <v>5639</v>
      </c>
      <c r="K222" s="47" t="s">
        <v>5471</v>
      </c>
      <c r="L222" s="26"/>
      <c r="M222" s="30">
        <v>46049</v>
      </c>
      <c r="N222" s="27"/>
      <c r="O222" s="26"/>
      <c r="P222" s="30">
        <v>46056</v>
      </c>
      <c r="Q222" s="375"/>
    </row>
    <row r="223" spans="2:17" s="4" customFormat="1" ht="19.7" customHeight="1">
      <c r="B223" s="66"/>
      <c r="C223" s="66"/>
      <c r="D223" s="66"/>
      <c r="E223" s="148"/>
      <c r="F223" s="155"/>
      <c r="G223" s="139">
        <v>0</v>
      </c>
      <c r="H223" s="139">
        <f t="shared" si="2"/>
        <v>0</v>
      </c>
      <c r="I223" s="28"/>
      <c r="J223" s="40"/>
      <c r="K223" s="26"/>
      <c r="L223" s="26"/>
      <c r="M223" s="30"/>
      <c r="N223" s="27"/>
      <c r="O223" s="42"/>
      <c r="P223" s="30"/>
      <c r="Q223" s="375"/>
    </row>
    <row r="224" spans="2:17" s="4" customFormat="1" ht="19.7" customHeight="1">
      <c r="B224" s="66">
        <v>22</v>
      </c>
      <c r="C224" s="66" t="s">
        <v>175</v>
      </c>
      <c r="D224" s="66" t="s">
        <v>175</v>
      </c>
      <c r="E224" s="148" t="s">
        <v>5640</v>
      </c>
      <c r="F224" s="155">
        <v>8</v>
      </c>
      <c r="G224" s="139">
        <v>54</v>
      </c>
      <c r="H224" s="139">
        <f t="shared" si="2"/>
        <v>432</v>
      </c>
      <c r="I224" s="28"/>
      <c r="J224" s="47" t="s">
        <v>5641</v>
      </c>
      <c r="K224" s="47" t="s">
        <v>5471</v>
      </c>
      <c r="L224" s="26"/>
      <c r="M224" s="30">
        <v>46055</v>
      </c>
      <c r="N224" s="27"/>
      <c r="O224" s="26"/>
      <c r="P224" s="30">
        <v>46069</v>
      </c>
      <c r="Q224" s="375"/>
    </row>
    <row r="225" spans="2:17" s="4" customFormat="1" ht="19.7" customHeight="1">
      <c r="B225" s="66"/>
      <c r="C225" s="66"/>
      <c r="D225" s="66"/>
      <c r="E225" s="148"/>
      <c r="F225" s="155"/>
      <c r="G225" s="139">
        <v>0</v>
      </c>
      <c r="H225" s="139">
        <f t="shared" si="2"/>
        <v>0</v>
      </c>
      <c r="I225" s="28"/>
      <c r="J225" s="40"/>
      <c r="K225" s="26"/>
      <c r="L225" s="26"/>
      <c r="M225" s="30"/>
      <c r="N225" s="27"/>
      <c r="O225" s="42"/>
      <c r="P225" s="30"/>
      <c r="Q225" s="375"/>
    </row>
    <row r="226" spans="2:17" s="4" customFormat="1" ht="19.7" customHeight="1">
      <c r="B226" s="66">
        <v>22</v>
      </c>
      <c r="C226" s="66" t="s">
        <v>385</v>
      </c>
      <c r="D226" s="66" t="s">
        <v>175</v>
      </c>
      <c r="E226" s="148" t="s">
        <v>5642</v>
      </c>
      <c r="F226" s="155">
        <v>8</v>
      </c>
      <c r="G226" s="139">
        <v>129</v>
      </c>
      <c r="H226" s="139">
        <f t="shared" si="2"/>
        <v>1032</v>
      </c>
      <c r="I226" s="28"/>
      <c r="J226" s="47" t="s">
        <v>5540</v>
      </c>
      <c r="K226" s="47" t="s">
        <v>5471</v>
      </c>
      <c r="L226" s="26"/>
      <c r="M226" s="30">
        <v>46059</v>
      </c>
      <c r="N226" s="27"/>
      <c r="O226" s="26"/>
      <c r="P226" s="30">
        <v>46062</v>
      </c>
      <c r="Q226" s="375"/>
    </row>
    <row r="227" spans="2:17" s="4" customFormat="1" ht="19.7" customHeight="1">
      <c r="B227" s="66">
        <v>22</v>
      </c>
      <c r="C227" s="66" t="s">
        <v>175</v>
      </c>
      <c r="D227" s="66" t="s">
        <v>175</v>
      </c>
      <c r="E227" s="148" t="s">
        <v>2963</v>
      </c>
      <c r="F227" s="155">
        <v>8</v>
      </c>
      <c r="G227" s="139">
        <v>58</v>
      </c>
      <c r="H227" s="139">
        <f t="shared" si="2"/>
        <v>464</v>
      </c>
      <c r="I227" s="28"/>
      <c r="J227" s="47" t="s">
        <v>5540</v>
      </c>
      <c r="K227" s="47" t="s">
        <v>5471</v>
      </c>
      <c r="L227" s="26"/>
      <c r="M227" s="30">
        <v>46059</v>
      </c>
      <c r="N227" s="27"/>
      <c r="O227" s="26"/>
      <c r="P227" s="30">
        <v>46062</v>
      </c>
      <c r="Q227" s="375"/>
    </row>
    <row r="228" spans="2:17" s="4" customFormat="1" ht="19.7" customHeight="1">
      <c r="B228" s="66"/>
      <c r="C228" s="66"/>
      <c r="D228" s="66"/>
      <c r="E228" s="148"/>
      <c r="F228" s="155"/>
      <c r="G228" s="139">
        <v>0</v>
      </c>
      <c r="H228" s="139">
        <f t="shared" si="2"/>
        <v>0</v>
      </c>
      <c r="I228" s="28"/>
      <c r="J228" s="40"/>
      <c r="K228" s="26"/>
      <c r="L228" s="26"/>
      <c r="M228" s="30"/>
      <c r="N228" s="27"/>
      <c r="O228" s="42"/>
      <c r="P228" s="30"/>
      <c r="Q228" s="375"/>
    </row>
    <row r="229" spans="2:17" s="4" customFormat="1" ht="19.7" customHeight="1">
      <c r="B229" s="66">
        <v>22</v>
      </c>
      <c r="C229" s="66" t="s">
        <v>4519</v>
      </c>
      <c r="D229" s="66" t="s">
        <v>1143</v>
      </c>
      <c r="E229" s="148" t="s">
        <v>5643</v>
      </c>
      <c r="F229" s="155">
        <v>10</v>
      </c>
      <c r="G229" s="139">
        <v>20</v>
      </c>
      <c r="H229" s="139">
        <f t="shared" si="2"/>
        <v>200</v>
      </c>
      <c r="I229" s="28"/>
      <c r="J229" s="47" t="s">
        <v>5644</v>
      </c>
      <c r="K229" s="47" t="s">
        <v>5645</v>
      </c>
      <c r="L229" s="26"/>
      <c r="M229" s="30">
        <v>46079</v>
      </c>
      <c r="N229" s="27"/>
      <c r="O229" s="42">
        <v>46084</v>
      </c>
      <c r="P229" s="30">
        <v>46086</v>
      </c>
      <c r="Q229" s="375">
        <v>46090</v>
      </c>
    </row>
    <row r="230" spans="2:17" s="4" customFormat="1" ht="19.7" customHeight="1">
      <c r="B230" s="66"/>
      <c r="C230" s="66"/>
      <c r="D230" s="66"/>
      <c r="E230" s="148"/>
      <c r="F230" s="155"/>
      <c r="G230" s="139">
        <v>0</v>
      </c>
      <c r="H230" s="139">
        <f t="shared" si="2"/>
        <v>0</v>
      </c>
      <c r="I230" s="28"/>
      <c r="J230" s="47"/>
      <c r="K230" s="47"/>
      <c r="L230" s="26"/>
      <c r="M230" s="30"/>
      <c r="N230" s="27"/>
      <c r="O230" s="26"/>
      <c r="P230" s="30"/>
      <c r="Q230" s="375"/>
    </row>
    <row r="231" spans="2:17" s="4" customFormat="1" ht="19.7" customHeight="1">
      <c r="B231" s="66">
        <v>22</v>
      </c>
      <c r="C231" s="66" t="s">
        <v>175</v>
      </c>
      <c r="D231" s="66" t="s">
        <v>175</v>
      </c>
      <c r="E231" s="148" t="s">
        <v>529</v>
      </c>
      <c r="F231" s="155">
        <v>1</v>
      </c>
      <c r="G231" s="139">
        <v>1078</v>
      </c>
      <c r="H231" s="139">
        <f t="shared" si="2"/>
        <v>1078</v>
      </c>
      <c r="I231" s="28"/>
      <c r="J231" s="47" t="s">
        <v>5646</v>
      </c>
      <c r="K231" s="47" t="s">
        <v>5471</v>
      </c>
      <c r="L231" s="26"/>
      <c r="M231" s="30">
        <v>46077</v>
      </c>
      <c r="N231" s="27"/>
      <c r="O231" s="26"/>
      <c r="P231" s="30">
        <v>46078</v>
      </c>
      <c r="Q231" s="375"/>
    </row>
    <row r="232" spans="2:17" s="4" customFormat="1" ht="19.7" customHeight="1">
      <c r="B232" s="27"/>
      <c r="C232" s="27"/>
      <c r="D232" s="27"/>
      <c r="E232" s="108"/>
      <c r="F232" s="26"/>
      <c r="G232" s="139">
        <v>0</v>
      </c>
      <c r="H232" s="139">
        <f t="shared" si="2"/>
        <v>0</v>
      </c>
      <c r="I232" s="28"/>
      <c r="J232" s="40"/>
      <c r="K232" s="26"/>
      <c r="L232" s="26"/>
      <c r="M232" s="30"/>
      <c r="N232" s="27"/>
      <c r="O232" s="42"/>
      <c r="P232" s="30"/>
      <c r="Q232" s="375"/>
    </row>
    <row r="233" spans="2:17" s="4" customFormat="1" ht="19.7" customHeight="1">
      <c r="B233" s="27"/>
      <c r="C233" s="27"/>
      <c r="D233" s="27"/>
      <c r="E233" s="108"/>
      <c r="F233" s="26"/>
      <c r="G233" s="139">
        <v>0</v>
      </c>
      <c r="H233" s="139">
        <f t="shared" si="2"/>
        <v>0</v>
      </c>
      <c r="I233" s="28"/>
      <c r="J233" s="40"/>
      <c r="K233" s="26"/>
      <c r="L233" s="26"/>
      <c r="M233" s="30"/>
      <c r="N233" s="27"/>
      <c r="O233" s="42"/>
      <c r="P233" s="30"/>
      <c r="Q233" s="375"/>
    </row>
    <row r="234" spans="2:17" s="4" customFormat="1" ht="19.7" customHeight="1">
      <c r="B234" s="27"/>
      <c r="C234" s="27"/>
      <c r="D234" s="27"/>
      <c r="E234" s="108"/>
      <c r="F234" s="26"/>
      <c r="G234" s="139">
        <v>0</v>
      </c>
      <c r="H234" s="139">
        <f t="shared" si="2"/>
        <v>0</v>
      </c>
      <c r="I234" s="28"/>
      <c r="J234" s="40"/>
      <c r="K234" s="26"/>
      <c r="L234" s="26"/>
      <c r="M234" s="30"/>
      <c r="N234" s="27"/>
      <c r="O234" s="42"/>
      <c r="P234" s="30"/>
      <c r="Q234" s="375"/>
    </row>
    <row r="235" spans="2:17" s="4" customFormat="1" ht="19.7" customHeight="1">
      <c r="B235" s="27"/>
      <c r="C235" s="27"/>
      <c r="D235" s="27"/>
      <c r="E235" s="108"/>
      <c r="F235" s="26"/>
      <c r="G235" s="139">
        <v>0</v>
      </c>
      <c r="H235" s="139">
        <f t="shared" si="2"/>
        <v>0</v>
      </c>
      <c r="I235" s="28"/>
      <c r="J235" s="40"/>
      <c r="K235" s="26"/>
      <c r="L235" s="26"/>
      <c r="M235" s="30"/>
      <c r="N235" s="27"/>
      <c r="O235" s="42"/>
      <c r="P235" s="30"/>
      <c r="Q235" s="375"/>
    </row>
    <row r="236" spans="2:17" s="4" customFormat="1" ht="19.7" customHeight="1">
      <c r="B236" s="27"/>
      <c r="C236" s="27"/>
      <c r="D236" s="27"/>
      <c r="E236" s="108"/>
      <c r="F236" s="26"/>
      <c r="G236" s="139">
        <v>0</v>
      </c>
      <c r="H236" s="139">
        <f t="shared" si="2"/>
        <v>0</v>
      </c>
      <c r="I236" s="28"/>
      <c r="J236" s="40"/>
      <c r="K236" s="26"/>
      <c r="L236" s="26"/>
      <c r="M236" s="30"/>
      <c r="N236" s="27"/>
      <c r="O236" s="42"/>
      <c r="P236" s="30"/>
      <c r="Q236" s="375"/>
    </row>
    <row r="237" spans="2:17" s="4" customFormat="1" ht="19.7" customHeight="1">
      <c r="B237" s="27"/>
      <c r="C237" s="27"/>
      <c r="D237" s="27"/>
      <c r="E237" s="108"/>
      <c r="F237" s="26"/>
      <c r="G237" s="139">
        <v>0</v>
      </c>
      <c r="H237" s="139">
        <f t="shared" si="2"/>
        <v>0</v>
      </c>
      <c r="I237" s="28"/>
      <c r="J237" s="40"/>
      <c r="K237" s="26"/>
      <c r="L237" s="26"/>
      <c r="M237" s="30"/>
      <c r="N237" s="27"/>
      <c r="O237" s="42"/>
      <c r="P237" s="30"/>
      <c r="Q237" s="375"/>
    </row>
    <row r="238" spans="2:17" s="4" customFormat="1" ht="19.7" customHeight="1">
      <c r="B238" s="27"/>
      <c r="C238" s="27"/>
      <c r="D238" s="27"/>
      <c r="E238" s="108"/>
      <c r="F238" s="26"/>
      <c r="G238" s="139">
        <v>0</v>
      </c>
      <c r="H238" s="139">
        <f t="shared" si="2"/>
        <v>0</v>
      </c>
      <c r="I238" s="28"/>
      <c r="J238" s="40"/>
      <c r="K238" s="26"/>
      <c r="L238" s="26"/>
      <c r="M238" s="30"/>
      <c r="N238" s="27"/>
      <c r="O238" s="42"/>
      <c r="P238" s="30"/>
      <c r="Q238" s="375"/>
    </row>
    <row r="239" spans="2:17">
      <c r="G239" s="10"/>
      <c r="H239" s="10"/>
    </row>
  </sheetData>
  <autoFilter ref="B8:O238" xr:uid="{89619E6B-0ECB-4815-9A1A-B44DB8EDA075}"/>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0E1F-2DDA-4489-9AC6-D44E68466896}">
  <dimension ref="B2:Q31"/>
  <sheetViews>
    <sheetView zoomScale="85" zoomScaleNormal="85" workbookViewId="0">
      <pane xSplit="10" ySplit="8" topLeftCell="K9" activePane="bottomRight" state="frozen"/>
      <selection pane="topRight" activeCell="K1" sqref="K1"/>
      <selection pane="bottomLeft" activeCell="A9" sqref="A9"/>
      <selection pane="bottomRight" activeCell="E26" sqref="E26"/>
    </sheetView>
  </sheetViews>
  <sheetFormatPr defaultRowHeight="18.75"/>
  <cols>
    <col min="1" max="1" width="2.625" style="1" customWidth="1"/>
    <col min="2" max="2" width="15" style="4" bestFit="1" customWidth="1"/>
    <col min="3" max="3" width="12.75" style="1" bestFit="1" customWidth="1"/>
    <col min="4" max="4" width="11.75" style="1" bestFit="1" customWidth="1"/>
    <col min="5" max="5" width="49.875" style="1" bestFit="1" customWidth="1"/>
    <col min="6" max="6" width="6.25" style="1" customWidth="1"/>
    <col min="7" max="8" width="9.875" style="1" bestFit="1" customWidth="1"/>
    <col min="9" max="9" width="5.75" style="10" customWidth="1"/>
    <col min="10" max="10" width="26.625" style="1" customWidth="1"/>
    <col min="11" max="11" width="14.625" style="1" bestFit="1" customWidth="1"/>
    <col min="12" max="12" width="20.625" style="4" customWidth="1"/>
    <col min="13" max="13" width="13.75" style="4" customWidth="1"/>
    <col min="14" max="14" width="7.5" style="1" customWidth="1"/>
    <col min="15" max="15" width="13.25" style="10" customWidth="1"/>
    <col min="16" max="16" width="14.5" style="371" customWidth="1"/>
    <col min="17" max="17" width="15.625" style="12" customWidth="1"/>
    <col min="18" max="256" width="9" style="1"/>
    <col min="257" max="257" width="2.625" style="1" customWidth="1"/>
    <col min="258" max="258" width="15" style="1" bestFit="1" customWidth="1"/>
    <col min="259" max="259" width="12.75" style="1" bestFit="1" customWidth="1"/>
    <col min="260" max="260" width="11.75" style="1" bestFit="1" customWidth="1"/>
    <col min="261" max="261" width="49.875" style="1" bestFit="1" customWidth="1"/>
    <col min="262" max="262" width="6.25" style="1" customWidth="1"/>
    <col min="263" max="264" width="9.875" style="1" bestFit="1" customWidth="1"/>
    <col min="265" max="265" width="5.75" style="1" customWidth="1"/>
    <col min="266" max="266" width="26.625" style="1" customWidth="1"/>
    <col min="267" max="267" width="14.625" style="1" bestFit="1" customWidth="1"/>
    <col min="268" max="268" width="20.625" style="1" customWidth="1"/>
    <col min="269" max="269" width="13.75" style="1" customWidth="1"/>
    <col min="270" max="270" width="7.5" style="1" customWidth="1"/>
    <col min="271" max="271" width="13.25" style="1" customWidth="1"/>
    <col min="272" max="272" width="14.5" style="1" customWidth="1"/>
    <col min="273" max="273" width="15.625" style="1" customWidth="1"/>
    <col min="274" max="512" width="9" style="1"/>
    <col min="513" max="513" width="2.625" style="1" customWidth="1"/>
    <col min="514" max="514" width="15" style="1" bestFit="1" customWidth="1"/>
    <col min="515" max="515" width="12.75" style="1" bestFit="1" customWidth="1"/>
    <col min="516" max="516" width="11.75" style="1" bestFit="1" customWidth="1"/>
    <col min="517" max="517" width="49.875" style="1" bestFit="1" customWidth="1"/>
    <col min="518" max="518" width="6.25" style="1" customWidth="1"/>
    <col min="519" max="520" width="9.875" style="1" bestFit="1" customWidth="1"/>
    <col min="521" max="521" width="5.75" style="1" customWidth="1"/>
    <col min="522" max="522" width="26.625" style="1" customWidth="1"/>
    <col min="523" max="523" width="14.625" style="1" bestFit="1" customWidth="1"/>
    <col min="524" max="524" width="20.625" style="1" customWidth="1"/>
    <col min="525" max="525" width="13.75" style="1" customWidth="1"/>
    <col min="526" max="526" width="7.5" style="1" customWidth="1"/>
    <col min="527" max="527" width="13.25" style="1" customWidth="1"/>
    <col min="528" max="528" width="14.5" style="1" customWidth="1"/>
    <col min="529" max="529" width="15.625" style="1" customWidth="1"/>
    <col min="530" max="768" width="9" style="1"/>
    <col min="769" max="769" width="2.625" style="1" customWidth="1"/>
    <col min="770" max="770" width="15" style="1" bestFit="1" customWidth="1"/>
    <col min="771" max="771" width="12.75" style="1" bestFit="1" customWidth="1"/>
    <col min="772" max="772" width="11.75" style="1" bestFit="1" customWidth="1"/>
    <col min="773" max="773" width="49.875" style="1" bestFit="1" customWidth="1"/>
    <col min="774" max="774" width="6.25" style="1" customWidth="1"/>
    <col min="775" max="776" width="9.875" style="1" bestFit="1" customWidth="1"/>
    <col min="777" max="777" width="5.75" style="1" customWidth="1"/>
    <col min="778" max="778" width="26.625" style="1" customWidth="1"/>
    <col min="779" max="779" width="14.625" style="1" bestFit="1" customWidth="1"/>
    <col min="780" max="780" width="20.625" style="1" customWidth="1"/>
    <col min="781" max="781" width="13.75" style="1" customWidth="1"/>
    <col min="782" max="782" width="7.5" style="1" customWidth="1"/>
    <col min="783" max="783" width="13.25" style="1" customWidth="1"/>
    <col min="784" max="784" width="14.5" style="1" customWidth="1"/>
    <col min="785" max="785" width="15.625" style="1" customWidth="1"/>
    <col min="786" max="1024" width="9" style="1"/>
    <col min="1025" max="1025" width="2.625" style="1" customWidth="1"/>
    <col min="1026" max="1026" width="15" style="1" bestFit="1" customWidth="1"/>
    <col min="1027" max="1027" width="12.75" style="1" bestFit="1" customWidth="1"/>
    <col min="1028" max="1028" width="11.75" style="1" bestFit="1" customWidth="1"/>
    <col min="1029" max="1029" width="49.875" style="1" bestFit="1" customWidth="1"/>
    <col min="1030" max="1030" width="6.25" style="1" customWidth="1"/>
    <col min="1031" max="1032" width="9.875" style="1" bestFit="1" customWidth="1"/>
    <col min="1033" max="1033" width="5.75" style="1" customWidth="1"/>
    <col min="1034" max="1034" width="26.625" style="1" customWidth="1"/>
    <col min="1035" max="1035" width="14.625" style="1" bestFit="1" customWidth="1"/>
    <col min="1036" max="1036" width="20.625" style="1" customWidth="1"/>
    <col min="1037" max="1037" width="13.75" style="1" customWidth="1"/>
    <col min="1038" max="1038" width="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15" style="1" bestFit="1" customWidth="1"/>
    <col min="1283" max="1283" width="12.75" style="1" bestFit="1" customWidth="1"/>
    <col min="1284" max="1284" width="11.75" style="1" bestFit="1" customWidth="1"/>
    <col min="1285" max="1285" width="49.875" style="1" bestFit="1" customWidth="1"/>
    <col min="1286" max="1286" width="6.25" style="1" customWidth="1"/>
    <col min="1287" max="1288" width="9.875" style="1" bestFit="1" customWidth="1"/>
    <col min="1289" max="1289" width="5.75" style="1" customWidth="1"/>
    <col min="1290" max="1290" width="26.625" style="1" customWidth="1"/>
    <col min="1291" max="1291" width="14.625" style="1" bestFit="1" customWidth="1"/>
    <col min="1292" max="1292" width="20.625" style="1" customWidth="1"/>
    <col min="1293" max="1293" width="13.75" style="1" customWidth="1"/>
    <col min="1294" max="1294" width="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15" style="1" bestFit="1" customWidth="1"/>
    <col min="1539" max="1539" width="12.75" style="1" bestFit="1" customWidth="1"/>
    <col min="1540" max="1540" width="11.75" style="1" bestFit="1" customWidth="1"/>
    <col min="1541" max="1541" width="49.875" style="1" bestFit="1" customWidth="1"/>
    <col min="1542" max="1542" width="6.25" style="1" customWidth="1"/>
    <col min="1543" max="1544" width="9.875" style="1" bestFit="1" customWidth="1"/>
    <col min="1545" max="1545" width="5.75" style="1" customWidth="1"/>
    <col min="1546" max="1546" width="26.625" style="1" customWidth="1"/>
    <col min="1547" max="1547" width="14.625" style="1" bestFit="1" customWidth="1"/>
    <col min="1548" max="1548" width="20.625" style="1" customWidth="1"/>
    <col min="1549" max="1549" width="13.75" style="1" customWidth="1"/>
    <col min="1550" max="1550" width="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15" style="1" bestFit="1" customWidth="1"/>
    <col min="1795" max="1795" width="12.75" style="1" bestFit="1" customWidth="1"/>
    <col min="1796" max="1796" width="11.75" style="1" bestFit="1" customWidth="1"/>
    <col min="1797" max="1797" width="49.875" style="1" bestFit="1" customWidth="1"/>
    <col min="1798" max="1798" width="6.25" style="1" customWidth="1"/>
    <col min="1799" max="1800" width="9.875" style="1" bestFit="1" customWidth="1"/>
    <col min="1801" max="1801" width="5.75" style="1" customWidth="1"/>
    <col min="1802" max="1802" width="26.625" style="1" customWidth="1"/>
    <col min="1803" max="1803" width="14.625" style="1" bestFit="1" customWidth="1"/>
    <col min="1804" max="1804" width="20.625" style="1" customWidth="1"/>
    <col min="1805" max="1805" width="13.75" style="1" customWidth="1"/>
    <col min="1806" max="1806" width="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15" style="1" bestFit="1" customWidth="1"/>
    <col min="2051" max="2051" width="12.75" style="1" bestFit="1" customWidth="1"/>
    <col min="2052" max="2052" width="11.75" style="1" bestFit="1" customWidth="1"/>
    <col min="2053" max="2053" width="49.875" style="1" bestFit="1" customWidth="1"/>
    <col min="2054" max="2054" width="6.25" style="1" customWidth="1"/>
    <col min="2055" max="2056" width="9.875" style="1" bestFit="1" customWidth="1"/>
    <col min="2057" max="2057" width="5.75" style="1" customWidth="1"/>
    <col min="2058" max="2058" width="26.625" style="1" customWidth="1"/>
    <col min="2059" max="2059" width="14.625" style="1" bestFit="1" customWidth="1"/>
    <col min="2060" max="2060" width="20.625" style="1" customWidth="1"/>
    <col min="2061" max="2061" width="13.75" style="1" customWidth="1"/>
    <col min="2062" max="2062" width="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15" style="1" bestFit="1" customWidth="1"/>
    <col min="2307" max="2307" width="12.75" style="1" bestFit="1" customWidth="1"/>
    <col min="2308" max="2308" width="11.75" style="1" bestFit="1" customWidth="1"/>
    <col min="2309" max="2309" width="49.875" style="1" bestFit="1" customWidth="1"/>
    <col min="2310" max="2310" width="6.25" style="1" customWidth="1"/>
    <col min="2311" max="2312" width="9.875" style="1" bestFit="1" customWidth="1"/>
    <col min="2313" max="2313" width="5.75" style="1" customWidth="1"/>
    <col min="2314" max="2314" width="26.625" style="1" customWidth="1"/>
    <col min="2315" max="2315" width="14.625" style="1" bestFit="1" customWidth="1"/>
    <col min="2316" max="2316" width="20.625" style="1" customWidth="1"/>
    <col min="2317" max="2317" width="13.75" style="1" customWidth="1"/>
    <col min="2318" max="2318" width="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15" style="1" bestFit="1" customWidth="1"/>
    <col min="2563" max="2563" width="12.75" style="1" bestFit="1" customWidth="1"/>
    <col min="2564" max="2564" width="11.75" style="1" bestFit="1" customWidth="1"/>
    <col min="2565" max="2565" width="49.875" style="1" bestFit="1" customWidth="1"/>
    <col min="2566" max="2566" width="6.25" style="1" customWidth="1"/>
    <col min="2567" max="2568" width="9.875" style="1" bestFit="1" customWidth="1"/>
    <col min="2569" max="2569" width="5.75" style="1" customWidth="1"/>
    <col min="2570" max="2570" width="26.625" style="1" customWidth="1"/>
    <col min="2571" max="2571" width="14.625" style="1" bestFit="1" customWidth="1"/>
    <col min="2572" max="2572" width="20.625" style="1" customWidth="1"/>
    <col min="2573" max="2573" width="13.75" style="1" customWidth="1"/>
    <col min="2574" max="2574" width="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15" style="1" bestFit="1" customWidth="1"/>
    <col min="2819" max="2819" width="12.75" style="1" bestFit="1" customWidth="1"/>
    <col min="2820" max="2820" width="11.75" style="1" bestFit="1" customWidth="1"/>
    <col min="2821" max="2821" width="49.875" style="1" bestFit="1" customWidth="1"/>
    <col min="2822" max="2822" width="6.25" style="1" customWidth="1"/>
    <col min="2823" max="2824" width="9.875" style="1" bestFit="1" customWidth="1"/>
    <col min="2825" max="2825" width="5.75" style="1" customWidth="1"/>
    <col min="2826" max="2826" width="26.625" style="1" customWidth="1"/>
    <col min="2827" max="2827" width="14.625" style="1" bestFit="1" customWidth="1"/>
    <col min="2828" max="2828" width="20.625" style="1" customWidth="1"/>
    <col min="2829" max="2829" width="13.75" style="1" customWidth="1"/>
    <col min="2830" max="2830" width="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15" style="1" bestFit="1" customWidth="1"/>
    <col min="3075" max="3075" width="12.75" style="1" bestFit="1" customWidth="1"/>
    <col min="3076" max="3076" width="11.75" style="1" bestFit="1" customWidth="1"/>
    <col min="3077" max="3077" width="49.875" style="1" bestFit="1" customWidth="1"/>
    <col min="3078" max="3078" width="6.25" style="1" customWidth="1"/>
    <col min="3079" max="3080" width="9.875" style="1" bestFit="1" customWidth="1"/>
    <col min="3081" max="3081" width="5.75" style="1" customWidth="1"/>
    <col min="3082" max="3082" width="26.625" style="1" customWidth="1"/>
    <col min="3083" max="3083" width="14.625" style="1" bestFit="1" customWidth="1"/>
    <col min="3084" max="3084" width="20.625" style="1" customWidth="1"/>
    <col min="3085" max="3085" width="13.75" style="1" customWidth="1"/>
    <col min="3086" max="3086" width="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15" style="1" bestFit="1" customWidth="1"/>
    <col min="3331" max="3331" width="12.75" style="1" bestFit="1" customWidth="1"/>
    <col min="3332" max="3332" width="11.75" style="1" bestFit="1" customWidth="1"/>
    <col min="3333" max="3333" width="49.875" style="1" bestFit="1" customWidth="1"/>
    <col min="3334" max="3334" width="6.25" style="1" customWidth="1"/>
    <col min="3335" max="3336" width="9.875" style="1" bestFit="1" customWidth="1"/>
    <col min="3337" max="3337" width="5.75" style="1" customWidth="1"/>
    <col min="3338" max="3338" width="26.625" style="1" customWidth="1"/>
    <col min="3339" max="3339" width="14.625" style="1" bestFit="1" customWidth="1"/>
    <col min="3340" max="3340" width="20.625" style="1" customWidth="1"/>
    <col min="3341" max="3341" width="13.75" style="1" customWidth="1"/>
    <col min="3342" max="3342" width="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15" style="1" bestFit="1" customWidth="1"/>
    <col min="3587" max="3587" width="12.75" style="1" bestFit="1" customWidth="1"/>
    <col min="3588" max="3588" width="11.75" style="1" bestFit="1" customWidth="1"/>
    <col min="3589" max="3589" width="49.875" style="1" bestFit="1" customWidth="1"/>
    <col min="3590" max="3590" width="6.25" style="1" customWidth="1"/>
    <col min="3591" max="3592" width="9.875" style="1" bestFit="1" customWidth="1"/>
    <col min="3593" max="3593" width="5.75" style="1" customWidth="1"/>
    <col min="3594" max="3594" width="26.625" style="1" customWidth="1"/>
    <col min="3595" max="3595" width="14.625" style="1" bestFit="1" customWidth="1"/>
    <col min="3596" max="3596" width="20.625" style="1" customWidth="1"/>
    <col min="3597" max="3597" width="13.75" style="1" customWidth="1"/>
    <col min="3598" max="3598" width="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15" style="1" bestFit="1" customWidth="1"/>
    <col min="3843" max="3843" width="12.75" style="1" bestFit="1" customWidth="1"/>
    <col min="3844" max="3844" width="11.75" style="1" bestFit="1" customWidth="1"/>
    <col min="3845" max="3845" width="49.875" style="1" bestFit="1" customWidth="1"/>
    <col min="3846" max="3846" width="6.25" style="1" customWidth="1"/>
    <col min="3847" max="3848" width="9.875" style="1" bestFit="1" customWidth="1"/>
    <col min="3849" max="3849" width="5.75" style="1" customWidth="1"/>
    <col min="3850" max="3850" width="26.625" style="1" customWidth="1"/>
    <col min="3851" max="3851" width="14.625" style="1" bestFit="1" customWidth="1"/>
    <col min="3852" max="3852" width="20.625" style="1" customWidth="1"/>
    <col min="3853" max="3853" width="13.75" style="1" customWidth="1"/>
    <col min="3854" max="3854" width="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15" style="1" bestFit="1" customWidth="1"/>
    <col min="4099" max="4099" width="12.75" style="1" bestFit="1" customWidth="1"/>
    <col min="4100" max="4100" width="11.75" style="1" bestFit="1" customWidth="1"/>
    <col min="4101" max="4101" width="49.875" style="1" bestFit="1" customWidth="1"/>
    <col min="4102" max="4102" width="6.25" style="1" customWidth="1"/>
    <col min="4103" max="4104" width="9.875" style="1" bestFit="1" customWidth="1"/>
    <col min="4105" max="4105" width="5.75" style="1" customWidth="1"/>
    <col min="4106" max="4106" width="26.625" style="1" customWidth="1"/>
    <col min="4107" max="4107" width="14.625" style="1" bestFit="1" customWidth="1"/>
    <col min="4108" max="4108" width="20.625" style="1" customWidth="1"/>
    <col min="4109" max="4109" width="13.75" style="1" customWidth="1"/>
    <col min="4110" max="4110" width="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15" style="1" bestFit="1" customWidth="1"/>
    <col min="4355" max="4355" width="12.75" style="1" bestFit="1" customWidth="1"/>
    <col min="4356" max="4356" width="11.75" style="1" bestFit="1" customWidth="1"/>
    <col min="4357" max="4357" width="49.875" style="1" bestFit="1" customWidth="1"/>
    <col min="4358" max="4358" width="6.25" style="1" customWidth="1"/>
    <col min="4359" max="4360" width="9.875" style="1" bestFit="1" customWidth="1"/>
    <col min="4361" max="4361" width="5.75" style="1" customWidth="1"/>
    <col min="4362" max="4362" width="26.625" style="1" customWidth="1"/>
    <col min="4363" max="4363" width="14.625" style="1" bestFit="1" customWidth="1"/>
    <col min="4364" max="4364" width="20.625" style="1" customWidth="1"/>
    <col min="4365" max="4365" width="13.75" style="1" customWidth="1"/>
    <col min="4366" max="4366" width="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15" style="1" bestFit="1" customWidth="1"/>
    <col min="4611" max="4611" width="12.75" style="1" bestFit="1" customWidth="1"/>
    <col min="4612" max="4612" width="11.75" style="1" bestFit="1" customWidth="1"/>
    <col min="4613" max="4613" width="49.875" style="1" bestFit="1" customWidth="1"/>
    <col min="4614" max="4614" width="6.25" style="1" customWidth="1"/>
    <col min="4615" max="4616" width="9.875" style="1" bestFit="1" customWidth="1"/>
    <col min="4617" max="4617" width="5.75" style="1" customWidth="1"/>
    <col min="4618" max="4618" width="26.625" style="1" customWidth="1"/>
    <col min="4619" max="4619" width="14.625" style="1" bestFit="1" customWidth="1"/>
    <col min="4620" max="4620" width="20.625" style="1" customWidth="1"/>
    <col min="4621" max="4621" width="13.75" style="1" customWidth="1"/>
    <col min="4622" max="4622" width="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15" style="1" bestFit="1" customWidth="1"/>
    <col min="4867" max="4867" width="12.75" style="1" bestFit="1" customWidth="1"/>
    <col min="4868" max="4868" width="11.75" style="1" bestFit="1" customWidth="1"/>
    <col min="4869" max="4869" width="49.875" style="1" bestFit="1" customWidth="1"/>
    <col min="4870" max="4870" width="6.25" style="1" customWidth="1"/>
    <col min="4871" max="4872" width="9.875" style="1" bestFit="1" customWidth="1"/>
    <col min="4873" max="4873" width="5.75" style="1" customWidth="1"/>
    <col min="4874" max="4874" width="26.625" style="1" customWidth="1"/>
    <col min="4875" max="4875" width="14.625" style="1" bestFit="1" customWidth="1"/>
    <col min="4876" max="4876" width="20.625" style="1" customWidth="1"/>
    <col min="4877" max="4877" width="13.75" style="1" customWidth="1"/>
    <col min="4878" max="4878" width="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15" style="1" bestFit="1" customWidth="1"/>
    <col min="5123" max="5123" width="12.75" style="1" bestFit="1" customWidth="1"/>
    <col min="5124" max="5124" width="11.75" style="1" bestFit="1" customWidth="1"/>
    <col min="5125" max="5125" width="49.875" style="1" bestFit="1" customWidth="1"/>
    <col min="5126" max="5126" width="6.25" style="1" customWidth="1"/>
    <col min="5127" max="5128" width="9.875" style="1" bestFit="1" customWidth="1"/>
    <col min="5129" max="5129" width="5.75" style="1" customWidth="1"/>
    <col min="5130" max="5130" width="26.625" style="1" customWidth="1"/>
    <col min="5131" max="5131" width="14.625" style="1" bestFit="1" customWidth="1"/>
    <col min="5132" max="5132" width="20.625" style="1" customWidth="1"/>
    <col min="5133" max="5133" width="13.75" style="1" customWidth="1"/>
    <col min="5134" max="5134" width="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15" style="1" bestFit="1" customWidth="1"/>
    <col min="5379" max="5379" width="12.75" style="1" bestFit="1" customWidth="1"/>
    <col min="5380" max="5380" width="11.75" style="1" bestFit="1" customWidth="1"/>
    <col min="5381" max="5381" width="49.875" style="1" bestFit="1" customWidth="1"/>
    <col min="5382" max="5382" width="6.25" style="1" customWidth="1"/>
    <col min="5383" max="5384" width="9.875" style="1" bestFit="1" customWidth="1"/>
    <col min="5385" max="5385" width="5.75" style="1" customWidth="1"/>
    <col min="5386" max="5386" width="26.625" style="1" customWidth="1"/>
    <col min="5387" max="5387" width="14.625" style="1" bestFit="1" customWidth="1"/>
    <col min="5388" max="5388" width="20.625" style="1" customWidth="1"/>
    <col min="5389" max="5389" width="13.75" style="1" customWidth="1"/>
    <col min="5390" max="5390" width="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15" style="1" bestFit="1" customWidth="1"/>
    <col min="5635" max="5635" width="12.75" style="1" bestFit="1" customWidth="1"/>
    <col min="5636" max="5636" width="11.75" style="1" bestFit="1" customWidth="1"/>
    <col min="5637" max="5637" width="49.875" style="1" bestFit="1" customWidth="1"/>
    <col min="5638" max="5638" width="6.25" style="1" customWidth="1"/>
    <col min="5639" max="5640" width="9.875" style="1" bestFit="1" customWidth="1"/>
    <col min="5641" max="5641" width="5.75" style="1" customWidth="1"/>
    <col min="5642" max="5642" width="26.625" style="1" customWidth="1"/>
    <col min="5643" max="5643" width="14.625" style="1" bestFit="1" customWidth="1"/>
    <col min="5644" max="5644" width="20.625" style="1" customWidth="1"/>
    <col min="5645" max="5645" width="13.75" style="1" customWidth="1"/>
    <col min="5646" max="5646" width="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15" style="1" bestFit="1" customWidth="1"/>
    <col min="5891" max="5891" width="12.75" style="1" bestFit="1" customWidth="1"/>
    <col min="5892" max="5892" width="11.75" style="1" bestFit="1" customWidth="1"/>
    <col min="5893" max="5893" width="49.875" style="1" bestFit="1" customWidth="1"/>
    <col min="5894" max="5894" width="6.25" style="1" customWidth="1"/>
    <col min="5895" max="5896" width="9.875" style="1" bestFit="1" customWidth="1"/>
    <col min="5897" max="5897" width="5.75" style="1" customWidth="1"/>
    <col min="5898" max="5898" width="26.625" style="1" customWidth="1"/>
    <col min="5899" max="5899" width="14.625" style="1" bestFit="1" customWidth="1"/>
    <col min="5900" max="5900" width="20.625" style="1" customWidth="1"/>
    <col min="5901" max="5901" width="13.75" style="1" customWidth="1"/>
    <col min="5902" max="5902" width="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15" style="1" bestFit="1" customWidth="1"/>
    <col min="6147" max="6147" width="12.75" style="1" bestFit="1" customWidth="1"/>
    <col min="6148" max="6148" width="11.75" style="1" bestFit="1" customWidth="1"/>
    <col min="6149" max="6149" width="49.875" style="1" bestFit="1" customWidth="1"/>
    <col min="6150" max="6150" width="6.25" style="1" customWidth="1"/>
    <col min="6151" max="6152" width="9.875" style="1" bestFit="1" customWidth="1"/>
    <col min="6153" max="6153" width="5.75" style="1" customWidth="1"/>
    <col min="6154" max="6154" width="26.625" style="1" customWidth="1"/>
    <col min="6155" max="6155" width="14.625" style="1" bestFit="1" customWidth="1"/>
    <col min="6156" max="6156" width="20.625" style="1" customWidth="1"/>
    <col min="6157" max="6157" width="13.75" style="1" customWidth="1"/>
    <col min="6158" max="6158" width="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15" style="1" bestFit="1" customWidth="1"/>
    <col min="6403" max="6403" width="12.75" style="1" bestFit="1" customWidth="1"/>
    <col min="6404" max="6404" width="11.75" style="1" bestFit="1" customWidth="1"/>
    <col min="6405" max="6405" width="49.875" style="1" bestFit="1" customWidth="1"/>
    <col min="6406" max="6406" width="6.25" style="1" customWidth="1"/>
    <col min="6407" max="6408" width="9.875" style="1" bestFit="1" customWidth="1"/>
    <col min="6409" max="6409" width="5.75" style="1" customWidth="1"/>
    <col min="6410" max="6410" width="26.625" style="1" customWidth="1"/>
    <col min="6411" max="6411" width="14.625" style="1" bestFit="1" customWidth="1"/>
    <col min="6412" max="6412" width="20.625" style="1" customWidth="1"/>
    <col min="6413" max="6413" width="13.75" style="1" customWidth="1"/>
    <col min="6414" max="6414" width="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15" style="1" bestFit="1" customWidth="1"/>
    <col min="6659" max="6659" width="12.75" style="1" bestFit="1" customWidth="1"/>
    <col min="6660" max="6660" width="11.75" style="1" bestFit="1" customWidth="1"/>
    <col min="6661" max="6661" width="49.875" style="1" bestFit="1" customWidth="1"/>
    <col min="6662" max="6662" width="6.25" style="1" customWidth="1"/>
    <col min="6663" max="6664" width="9.875" style="1" bestFit="1" customWidth="1"/>
    <col min="6665" max="6665" width="5.75" style="1" customWidth="1"/>
    <col min="6666" max="6666" width="26.625" style="1" customWidth="1"/>
    <col min="6667" max="6667" width="14.625" style="1" bestFit="1" customWidth="1"/>
    <col min="6668" max="6668" width="20.625" style="1" customWidth="1"/>
    <col min="6669" max="6669" width="13.75" style="1" customWidth="1"/>
    <col min="6670" max="6670" width="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15" style="1" bestFit="1" customWidth="1"/>
    <col min="6915" max="6915" width="12.75" style="1" bestFit="1" customWidth="1"/>
    <col min="6916" max="6916" width="11.75" style="1" bestFit="1" customWidth="1"/>
    <col min="6917" max="6917" width="49.875" style="1" bestFit="1" customWidth="1"/>
    <col min="6918" max="6918" width="6.25" style="1" customWidth="1"/>
    <col min="6919" max="6920" width="9.875" style="1" bestFit="1" customWidth="1"/>
    <col min="6921" max="6921" width="5.75" style="1" customWidth="1"/>
    <col min="6922" max="6922" width="26.625" style="1" customWidth="1"/>
    <col min="6923" max="6923" width="14.625" style="1" bestFit="1" customWidth="1"/>
    <col min="6924" max="6924" width="20.625" style="1" customWidth="1"/>
    <col min="6925" max="6925" width="13.75" style="1" customWidth="1"/>
    <col min="6926" max="6926" width="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15" style="1" bestFit="1" customWidth="1"/>
    <col min="7171" max="7171" width="12.75" style="1" bestFit="1" customWidth="1"/>
    <col min="7172" max="7172" width="11.75" style="1" bestFit="1" customWidth="1"/>
    <col min="7173" max="7173" width="49.875" style="1" bestFit="1" customWidth="1"/>
    <col min="7174" max="7174" width="6.25" style="1" customWidth="1"/>
    <col min="7175" max="7176" width="9.875" style="1" bestFit="1" customWidth="1"/>
    <col min="7177" max="7177" width="5.75" style="1" customWidth="1"/>
    <col min="7178" max="7178" width="26.625" style="1" customWidth="1"/>
    <col min="7179" max="7179" width="14.625" style="1" bestFit="1" customWidth="1"/>
    <col min="7180" max="7180" width="20.625" style="1" customWidth="1"/>
    <col min="7181" max="7181" width="13.75" style="1" customWidth="1"/>
    <col min="7182" max="7182" width="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15" style="1" bestFit="1" customWidth="1"/>
    <col min="7427" max="7427" width="12.75" style="1" bestFit="1" customWidth="1"/>
    <col min="7428" max="7428" width="11.75" style="1" bestFit="1" customWidth="1"/>
    <col min="7429" max="7429" width="49.875" style="1" bestFit="1" customWidth="1"/>
    <col min="7430" max="7430" width="6.25" style="1" customWidth="1"/>
    <col min="7431" max="7432" width="9.875" style="1" bestFit="1" customWidth="1"/>
    <col min="7433" max="7433" width="5.75" style="1" customWidth="1"/>
    <col min="7434" max="7434" width="26.625" style="1" customWidth="1"/>
    <col min="7435" max="7435" width="14.625" style="1" bestFit="1" customWidth="1"/>
    <col min="7436" max="7436" width="20.625" style="1" customWidth="1"/>
    <col min="7437" max="7437" width="13.75" style="1" customWidth="1"/>
    <col min="7438" max="7438" width="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15" style="1" bestFit="1" customWidth="1"/>
    <col min="7683" max="7683" width="12.75" style="1" bestFit="1" customWidth="1"/>
    <col min="7684" max="7684" width="11.75" style="1" bestFit="1" customWidth="1"/>
    <col min="7685" max="7685" width="49.875" style="1" bestFit="1" customWidth="1"/>
    <col min="7686" max="7686" width="6.25" style="1" customWidth="1"/>
    <col min="7687" max="7688" width="9.875" style="1" bestFit="1" customWidth="1"/>
    <col min="7689" max="7689" width="5.75" style="1" customWidth="1"/>
    <col min="7690" max="7690" width="26.625" style="1" customWidth="1"/>
    <col min="7691" max="7691" width="14.625" style="1" bestFit="1" customWidth="1"/>
    <col min="7692" max="7692" width="20.625" style="1" customWidth="1"/>
    <col min="7693" max="7693" width="13.75" style="1" customWidth="1"/>
    <col min="7694" max="7694" width="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15" style="1" bestFit="1" customWidth="1"/>
    <col min="7939" max="7939" width="12.75" style="1" bestFit="1" customWidth="1"/>
    <col min="7940" max="7940" width="11.75" style="1" bestFit="1" customWidth="1"/>
    <col min="7941" max="7941" width="49.875" style="1" bestFit="1" customWidth="1"/>
    <col min="7942" max="7942" width="6.25" style="1" customWidth="1"/>
    <col min="7943" max="7944" width="9.875" style="1" bestFit="1" customWidth="1"/>
    <col min="7945" max="7945" width="5.75" style="1" customWidth="1"/>
    <col min="7946" max="7946" width="26.625" style="1" customWidth="1"/>
    <col min="7947" max="7947" width="14.625" style="1" bestFit="1" customWidth="1"/>
    <col min="7948" max="7948" width="20.625" style="1" customWidth="1"/>
    <col min="7949" max="7949" width="13.75" style="1" customWidth="1"/>
    <col min="7950" max="7950" width="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15" style="1" bestFit="1" customWidth="1"/>
    <col min="8195" max="8195" width="12.75" style="1" bestFit="1" customWidth="1"/>
    <col min="8196" max="8196" width="11.75" style="1" bestFit="1" customWidth="1"/>
    <col min="8197" max="8197" width="49.875" style="1" bestFit="1" customWidth="1"/>
    <col min="8198" max="8198" width="6.25" style="1" customWidth="1"/>
    <col min="8199" max="8200" width="9.875" style="1" bestFit="1" customWidth="1"/>
    <col min="8201" max="8201" width="5.75" style="1" customWidth="1"/>
    <col min="8202" max="8202" width="26.625" style="1" customWidth="1"/>
    <col min="8203" max="8203" width="14.625" style="1" bestFit="1" customWidth="1"/>
    <col min="8204" max="8204" width="20.625" style="1" customWidth="1"/>
    <col min="8205" max="8205" width="13.75" style="1" customWidth="1"/>
    <col min="8206" max="8206" width="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15" style="1" bestFit="1" customWidth="1"/>
    <col min="8451" max="8451" width="12.75" style="1" bestFit="1" customWidth="1"/>
    <col min="8452" max="8452" width="11.75" style="1" bestFit="1" customWidth="1"/>
    <col min="8453" max="8453" width="49.875" style="1" bestFit="1" customWidth="1"/>
    <col min="8454" max="8454" width="6.25" style="1" customWidth="1"/>
    <col min="8455" max="8456" width="9.875" style="1" bestFit="1" customWidth="1"/>
    <col min="8457" max="8457" width="5.75" style="1" customWidth="1"/>
    <col min="8458" max="8458" width="26.625" style="1" customWidth="1"/>
    <col min="8459" max="8459" width="14.625" style="1" bestFit="1" customWidth="1"/>
    <col min="8460" max="8460" width="20.625" style="1" customWidth="1"/>
    <col min="8461" max="8461" width="13.75" style="1" customWidth="1"/>
    <col min="8462" max="8462" width="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15" style="1" bestFit="1" customWidth="1"/>
    <col min="8707" max="8707" width="12.75" style="1" bestFit="1" customWidth="1"/>
    <col min="8708" max="8708" width="11.75" style="1" bestFit="1" customWidth="1"/>
    <col min="8709" max="8709" width="49.875" style="1" bestFit="1" customWidth="1"/>
    <col min="8710" max="8710" width="6.25" style="1" customWidth="1"/>
    <col min="8711" max="8712" width="9.875" style="1" bestFit="1" customWidth="1"/>
    <col min="8713" max="8713" width="5.75" style="1" customWidth="1"/>
    <col min="8714" max="8714" width="26.625" style="1" customWidth="1"/>
    <col min="8715" max="8715" width="14.625" style="1" bestFit="1" customWidth="1"/>
    <col min="8716" max="8716" width="20.625" style="1" customWidth="1"/>
    <col min="8717" max="8717" width="13.75" style="1" customWidth="1"/>
    <col min="8718" max="8718" width="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15" style="1" bestFit="1" customWidth="1"/>
    <col min="8963" max="8963" width="12.75" style="1" bestFit="1" customWidth="1"/>
    <col min="8964" max="8964" width="11.75" style="1" bestFit="1" customWidth="1"/>
    <col min="8965" max="8965" width="49.875" style="1" bestFit="1" customWidth="1"/>
    <col min="8966" max="8966" width="6.25" style="1" customWidth="1"/>
    <col min="8967" max="8968" width="9.875" style="1" bestFit="1" customWidth="1"/>
    <col min="8969" max="8969" width="5.75" style="1" customWidth="1"/>
    <col min="8970" max="8970" width="26.625" style="1" customWidth="1"/>
    <col min="8971" max="8971" width="14.625" style="1" bestFit="1" customWidth="1"/>
    <col min="8972" max="8972" width="20.625" style="1" customWidth="1"/>
    <col min="8973" max="8973" width="13.75" style="1" customWidth="1"/>
    <col min="8974" max="8974" width="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15" style="1" bestFit="1" customWidth="1"/>
    <col min="9219" max="9219" width="12.75" style="1" bestFit="1" customWidth="1"/>
    <col min="9220" max="9220" width="11.75" style="1" bestFit="1" customWidth="1"/>
    <col min="9221" max="9221" width="49.875" style="1" bestFit="1" customWidth="1"/>
    <col min="9222" max="9222" width="6.25" style="1" customWidth="1"/>
    <col min="9223" max="9224" width="9.875" style="1" bestFit="1" customWidth="1"/>
    <col min="9225" max="9225" width="5.75" style="1" customWidth="1"/>
    <col min="9226" max="9226" width="26.625" style="1" customWidth="1"/>
    <col min="9227" max="9227" width="14.625" style="1" bestFit="1" customWidth="1"/>
    <col min="9228" max="9228" width="20.625" style="1" customWidth="1"/>
    <col min="9229" max="9229" width="13.75" style="1" customWidth="1"/>
    <col min="9230" max="9230" width="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15" style="1" bestFit="1" customWidth="1"/>
    <col min="9475" max="9475" width="12.75" style="1" bestFit="1" customWidth="1"/>
    <col min="9476" max="9476" width="11.75" style="1" bestFit="1" customWidth="1"/>
    <col min="9477" max="9477" width="49.875" style="1" bestFit="1" customWidth="1"/>
    <col min="9478" max="9478" width="6.25" style="1" customWidth="1"/>
    <col min="9479" max="9480" width="9.875" style="1" bestFit="1" customWidth="1"/>
    <col min="9481" max="9481" width="5.75" style="1" customWidth="1"/>
    <col min="9482" max="9482" width="26.625" style="1" customWidth="1"/>
    <col min="9483" max="9483" width="14.625" style="1" bestFit="1" customWidth="1"/>
    <col min="9484" max="9484" width="20.625" style="1" customWidth="1"/>
    <col min="9485" max="9485" width="13.75" style="1" customWidth="1"/>
    <col min="9486" max="9486" width="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15" style="1" bestFit="1" customWidth="1"/>
    <col min="9731" max="9731" width="12.75" style="1" bestFit="1" customWidth="1"/>
    <col min="9732" max="9732" width="11.75" style="1" bestFit="1" customWidth="1"/>
    <col min="9733" max="9733" width="49.875" style="1" bestFit="1" customWidth="1"/>
    <col min="9734" max="9734" width="6.25" style="1" customWidth="1"/>
    <col min="9735" max="9736" width="9.875" style="1" bestFit="1" customWidth="1"/>
    <col min="9737" max="9737" width="5.75" style="1" customWidth="1"/>
    <col min="9738" max="9738" width="26.625" style="1" customWidth="1"/>
    <col min="9739" max="9739" width="14.625" style="1" bestFit="1" customWidth="1"/>
    <col min="9740" max="9740" width="20.625" style="1" customWidth="1"/>
    <col min="9741" max="9741" width="13.75" style="1" customWidth="1"/>
    <col min="9742" max="9742" width="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15" style="1" bestFit="1" customWidth="1"/>
    <col min="9987" max="9987" width="12.75" style="1" bestFit="1" customWidth="1"/>
    <col min="9988" max="9988" width="11.75" style="1" bestFit="1" customWidth="1"/>
    <col min="9989" max="9989" width="49.875" style="1" bestFit="1" customWidth="1"/>
    <col min="9990" max="9990" width="6.25" style="1" customWidth="1"/>
    <col min="9991" max="9992" width="9.875" style="1" bestFit="1" customWidth="1"/>
    <col min="9993" max="9993" width="5.75" style="1" customWidth="1"/>
    <col min="9994" max="9994" width="26.625" style="1" customWidth="1"/>
    <col min="9995" max="9995" width="14.625" style="1" bestFit="1" customWidth="1"/>
    <col min="9996" max="9996" width="20.625" style="1" customWidth="1"/>
    <col min="9997" max="9997" width="13.75" style="1" customWidth="1"/>
    <col min="9998" max="9998" width="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15" style="1" bestFit="1" customWidth="1"/>
    <col min="10243" max="10243" width="12.75" style="1" bestFit="1" customWidth="1"/>
    <col min="10244" max="10244" width="11.75" style="1" bestFit="1" customWidth="1"/>
    <col min="10245" max="10245" width="49.875" style="1" bestFit="1" customWidth="1"/>
    <col min="10246" max="10246" width="6.25" style="1" customWidth="1"/>
    <col min="10247" max="10248" width="9.875" style="1" bestFit="1" customWidth="1"/>
    <col min="10249" max="10249" width="5.75" style="1" customWidth="1"/>
    <col min="10250" max="10250" width="26.625" style="1" customWidth="1"/>
    <col min="10251" max="10251" width="14.625" style="1" bestFit="1" customWidth="1"/>
    <col min="10252" max="10252" width="20.625" style="1" customWidth="1"/>
    <col min="10253" max="10253" width="13.75" style="1" customWidth="1"/>
    <col min="10254" max="10254" width="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15" style="1" bestFit="1" customWidth="1"/>
    <col min="10499" max="10499" width="12.75" style="1" bestFit="1" customWidth="1"/>
    <col min="10500" max="10500" width="11.75" style="1" bestFit="1" customWidth="1"/>
    <col min="10501" max="10501" width="49.875" style="1" bestFit="1" customWidth="1"/>
    <col min="10502" max="10502" width="6.25" style="1" customWidth="1"/>
    <col min="10503" max="10504" width="9.875" style="1" bestFit="1" customWidth="1"/>
    <col min="10505" max="10505" width="5.75" style="1" customWidth="1"/>
    <col min="10506" max="10506" width="26.625" style="1" customWidth="1"/>
    <col min="10507" max="10507" width="14.625" style="1" bestFit="1" customWidth="1"/>
    <col min="10508" max="10508" width="20.625" style="1" customWidth="1"/>
    <col min="10509" max="10509" width="13.75" style="1" customWidth="1"/>
    <col min="10510" max="10510" width="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15" style="1" bestFit="1" customWidth="1"/>
    <col min="10755" max="10755" width="12.75" style="1" bestFit="1" customWidth="1"/>
    <col min="10756" max="10756" width="11.75" style="1" bestFit="1" customWidth="1"/>
    <col min="10757" max="10757" width="49.875" style="1" bestFit="1" customWidth="1"/>
    <col min="10758" max="10758" width="6.25" style="1" customWidth="1"/>
    <col min="10759" max="10760" width="9.875" style="1" bestFit="1" customWidth="1"/>
    <col min="10761" max="10761" width="5.75" style="1" customWidth="1"/>
    <col min="10762" max="10762" width="26.625" style="1" customWidth="1"/>
    <col min="10763" max="10763" width="14.625" style="1" bestFit="1" customWidth="1"/>
    <col min="10764" max="10764" width="20.625" style="1" customWidth="1"/>
    <col min="10765" max="10765" width="13.75" style="1" customWidth="1"/>
    <col min="10766" max="10766" width="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15" style="1" bestFit="1" customWidth="1"/>
    <col min="11011" max="11011" width="12.75" style="1" bestFit="1" customWidth="1"/>
    <col min="11012" max="11012" width="11.75" style="1" bestFit="1" customWidth="1"/>
    <col min="11013" max="11013" width="49.875" style="1" bestFit="1" customWidth="1"/>
    <col min="11014" max="11014" width="6.25" style="1" customWidth="1"/>
    <col min="11015" max="11016" width="9.875" style="1" bestFit="1" customWidth="1"/>
    <col min="11017" max="11017" width="5.75" style="1" customWidth="1"/>
    <col min="11018" max="11018" width="26.625" style="1" customWidth="1"/>
    <col min="11019" max="11019" width="14.625" style="1" bestFit="1" customWidth="1"/>
    <col min="11020" max="11020" width="20.625" style="1" customWidth="1"/>
    <col min="11021" max="11021" width="13.75" style="1" customWidth="1"/>
    <col min="11022" max="11022" width="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15" style="1" bestFit="1" customWidth="1"/>
    <col min="11267" max="11267" width="12.75" style="1" bestFit="1" customWidth="1"/>
    <col min="11268" max="11268" width="11.75" style="1" bestFit="1" customWidth="1"/>
    <col min="11269" max="11269" width="49.875" style="1" bestFit="1" customWidth="1"/>
    <col min="11270" max="11270" width="6.25" style="1" customWidth="1"/>
    <col min="11271" max="11272" width="9.875" style="1" bestFit="1" customWidth="1"/>
    <col min="11273" max="11273" width="5.75" style="1" customWidth="1"/>
    <col min="11274" max="11274" width="26.625" style="1" customWidth="1"/>
    <col min="11275" max="11275" width="14.625" style="1" bestFit="1" customWidth="1"/>
    <col min="11276" max="11276" width="20.625" style="1" customWidth="1"/>
    <col min="11277" max="11277" width="13.75" style="1" customWidth="1"/>
    <col min="11278" max="11278" width="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15" style="1" bestFit="1" customWidth="1"/>
    <col min="11523" max="11523" width="12.75" style="1" bestFit="1" customWidth="1"/>
    <col min="11524" max="11524" width="11.75" style="1" bestFit="1" customWidth="1"/>
    <col min="11525" max="11525" width="49.875" style="1" bestFit="1" customWidth="1"/>
    <col min="11526" max="11526" width="6.25" style="1" customWidth="1"/>
    <col min="11527" max="11528" width="9.875" style="1" bestFit="1" customWidth="1"/>
    <col min="11529" max="11529" width="5.75" style="1" customWidth="1"/>
    <col min="11530" max="11530" width="26.625" style="1" customWidth="1"/>
    <col min="11531" max="11531" width="14.625" style="1" bestFit="1" customWidth="1"/>
    <col min="11532" max="11532" width="20.625" style="1" customWidth="1"/>
    <col min="11533" max="11533" width="13.75" style="1" customWidth="1"/>
    <col min="11534" max="11534" width="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15" style="1" bestFit="1" customWidth="1"/>
    <col min="11779" max="11779" width="12.75" style="1" bestFit="1" customWidth="1"/>
    <col min="11780" max="11780" width="11.75" style="1" bestFit="1" customWidth="1"/>
    <col min="11781" max="11781" width="49.875" style="1" bestFit="1" customWidth="1"/>
    <col min="11782" max="11782" width="6.25" style="1" customWidth="1"/>
    <col min="11783" max="11784" width="9.875" style="1" bestFit="1" customWidth="1"/>
    <col min="11785" max="11785" width="5.75" style="1" customWidth="1"/>
    <col min="11786" max="11786" width="26.625" style="1" customWidth="1"/>
    <col min="11787" max="11787" width="14.625" style="1" bestFit="1" customWidth="1"/>
    <col min="11788" max="11788" width="20.625" style="1" customWidth="1"/>
    <col min="11789" max="11789" width="13.75" style="1" customWidth="1"/>
    <col min="11790" max="11790" width="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15" style="1" bestFit="1" customWidth="1"/>
    <col min="12035" max="12035" width="12.75" style="1" bestFit="1" customWidth="1"/>
    <col min="12036" max="12036" width="11.75" style="1" bestFit="1" customWidth="1"/>
    <col min="12037" max="12037" width="49.875" style="1" bestFit="1" customWidth="1"/>
    <col min="12038" max="12038" width="6.25" style="1" customWidth="1"/>
    <col min="12039" max="12040" width="9.875" style="1" bestFit="1" customWidth="1"/>
    <col min="12041" max="12041" width="5.75" style="1" customWidth="1"/>
    <col min="12042" max="12042" width="26.625" style="1" customWidth="1"/>
    <col min="12043" max="12043" width="14.625" style="1" bestFit="1" customWidth="1"/>
    <col min="12044" max="12044" width="20.625" style="1" customWidth="1"/>
    <col min="12045" max="12045" width="13.75" style="1" customWidth="1"/>
    <col min="12046" max="12046" width="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15" style="1" bestFit="1" customWidth="1"/>
    <col min="12291" max="12291" width="12.75" style="1" bestFit="1" customWidth="1"/>
    <col min="12292" max="12292" width="11.75" style="1" bestFit="1" customWidth="1"/>
    <col min="12293" max="12293" width="49.875" style="1" bestFit="1" customWidth="1"/>
    <col min="12294" max="12294" width="6.25" style="1" customWidth="1"/>
    <col min="12295" max="12296" width="9.875" style="1" bestFit="1" customWidth="1"/>
    <col min="12297" max="12297" width="5.75" style="1" customWidth="1"/>
    <col min="12298" max="12298" width="26.625" style="1" customWidth="1"/>
    <col min="12299" max="12299" width="14.625" style="1" bestFit="1" customWidth="1"/>
    <col min="12300" max="12300" width="20.625" style="1" customWidth="1"/>
    <col min="12301" max="12301" width="13.75" style="1" customWidth="1"/>
    <col min="12302" max="12302" width="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15" style="1" bestFit="1" customWidth="1"/>
    <col min="12547" max="12547" width="12.75" style="1" bestFit="1" customWidth="1"/>
    <col min="12548" max="12548" width="11.75" style="1" bestFit="1" customWidth="1"/>
    <col min="12549" max="12549" width="49.875" style="1" bestFit="1" customWidth="1"/>
    <col min="12550" max="12550" width="6.25" style="1" customWidth="1"/>
    <col min="12551" max="12552" width="9.875" style="1" bestFit="1" customWidth="1"/>
    <col min="12553" max="12553" width="5.75" style="1" customWidth="1"/>
    <col min="12554" max="12554" width="26.625" style="1" customWidth="1"/>
    <col min="12555" max="12555" width="14.625" style="1" bestFit="1" customWidth="1"/>
    <col min="12556" max="12556" width="20.625" style="1" customWidth="1"/>
    <col min="12557" max="12557" width="13.75" style="1" customWidth="1"/>
    <col min="12558" max="12558" width="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15" style="1" bestFit="1" customWidth="1"/>
    <col min="12803" max="12803" width="12.75" style="1" bestFit="1" customWidth="1"/>
    <col min="12804" max="12804" width="11.75" style="1" bestFit="1" customWidth="1"/>
    <col min="12805" max="12805" width="49.875" style="1" bestFit="1" customWidth="1"/>
    <col min="12806" max="12806" width="6.25" style="1" customWidth="1"/>
    <col min="12807" max="12808" width="9.875" style="1" bestFit="1" customWidth="1"/>
    <col min="12809" max="12809" width="5.75" style="1" customWidth="1"/>
    <col min="12810" max="12810" width="26.625" style="1" customWidth="1"/>
    <col min="12811" max="12811" width="14.625" style="1" bestFit="1" customWidth="1"/>
    <col min="12812" max="12812" width="20.625" style="1" customWidth="1"/>
    <col min="12813" max="12813" width="13.75" style="1" customWidth="1"/>
    <col min="12814" max="12814" width="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15" style="1" bestFit="1" customWidth="1"/>
    <col min="13059" max="13059" width="12.75" style="1" bestFit="1" customWidth="1"/>
    <col min="13060" max="13060" width="11.75" style="1" bestFit="1" customWidth="1"/>
    <col min="13061" max="13061" width="49.875" style="1" bestFit="1" customWidth="1"/>
    <col min="13062" max="13062" width="6.25" style="1" customWidth="1"/>
    <col min="13063" max="13064" width="9.875" style="1" bestFit="1" customWidth="1"/>
    <col min="13065" max="13065" width="5.75" style="1" customWidth="1"/>
    <col min="13066" max="13066" width="26.625" style="1" customWidth="1"/>
    <col min="13067" max="13067" width="14.625" style="1" bestFit="1" customWidth="1"/>
    <col min="13068" max="13068" width="20.625" style="1" customWidth="1"/>
    <col min="13069" max="13069" width="13.75" style="1" customWidth="1"/>
    <col min="13070" max="13070" width="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15" style="1" bestFit="1" customWidth="1"/>
    <col min="13315" max="13315" width="12.75" style="1" bestFit="1" customWidth="1"/>
    <col min="13316" max="13316" width="11.75" style="1" bestFit="1" customWidth="1"/>
    <col min="13317" max="13317" width="49.875" style="1" bestFit="1" customWidth="1"/>
    <col min="13318" max="13318" width="6.25" style="1" customWidth="1"/>
    <col min="13319" max="13320" width="9.875" style="1" bestFit="1" customWidth="1"/>
    <col min="13321" max="13321" width="5.75" style="1" customWidth="1"/>
    <col min="13322" max="13322" width="26.625" style="1" customWidth="1"/>
    <col min="13323" max="13323" width="14.625" style="1" bestFit="1" customWidth="1"/>
    <col min="13324" max="13324" width="20.625" style="1" customWidth="1"/>
    <col min="13325" max="13325" width="13.75" style="1" customWidth="1"/>
    <col min="13326" max="13326" width="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15" style="1" bestFit="1" customWidth="1"/>
    <col min="13571" max="13571" width="12.75" style="1" bestFit="1" customWidth="1"/>
    <col min="13572" max="13572" width="11.75" style="1" bestFit="1" customWidth="1"/>
    <col min="13573" max="13573" width="49.875" style="1" bestFit="1" customWidth="1"/>
    <col min="13574" max="13574" width="6.25" style="1" customWidth="1"/>
    <col min="13575" max="13576" width="9.875" style="1" bestFit="1" customWidth="1"/>
    <col min="13577" max="13577" width="5.75" style="1" customWidth="1"/>
    <col min="13578" max="13578" width="26.625" style="1" customWidth="1"/>
    <col min="13579" max="13579" width="14.625" style="1" bestFit="1" customWidth="1"/>
    <col min="13580" max="13580" width="20.625" style="1" customWidth="1"/>
    <col min="13581" max="13581" width="13.75" style="1" customWidth="1"/>
    <col min="13582" max="13582" width="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15" style="1" bestFit="1" customWidth="1"/>
    <col min="13827" max="13827" width="12.75" style="1" bestFit="1" customWidth="1"/>
    <col min="13828" max="13828" width="11.75" style="1" bestFit="1" customWidth="1"/>
    <col min="13829" max="13829" width="49.875" style="1" bestFit="1" customWidth="1"/>
    <col min="13830" max="13830" width="6.25" style="1" customWidth="1"/>
    <col min="13831" max="13832" width="9.875" style="1" bestFit="1" customWidth="1"/>
    <col min="13833" max="13833" width="5.75" style="1" customWidth="1"/>
    <col min="13834" max="13834" width="26.625" style="1" customWidth="1"/>
    <col min="13835" max="13835" width="14.625" style="1" bestFit="1" customWidth="1"/>
    <col min="13836" max="13836" width="20.625" style="1" customWidth="1"/>
    <col min="13837" max="13837" width="13.75" style="1" customWidth="1"/>
    <col min="13838" max="13838" width="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15" style="1" bestFit="1" customWidth="1"/>
    <col min="14083" max="14083" width="12.75" style="1" bestFit="1" customWidth="1"/>
    <col min="14084" max="14084" width="11.75" style="1" bestFit="1" customWidth="1"/>
    <col min="14085" max="14085" width="49.875" style="1" bestFit="1" customWidth="1"/>
    <col min="14086" max="14086" width="6.25" style="1" customWidth="1"/>
    <col min="14087" max="14088" width="9.875" style="1" bestFit="1" customWidth="1"/>
    <col min="14089" max="14089" width="5.75" style="1" customWidth="1"/>
    <col min="14090" max="14090" width="26.625" style="1" customWidth="1"/>
    <col min="14091" max="14091" width="14.625" style="1" bestFit="1" customWidth="1"/>
    <col min="14092" max="14092" width="20.625" style="1" customWidth="1"/>
    <col min="14093" max="14093" width="13.75" style="1" customWidth="1"/>
    <col min="14094" max="14094" width="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15" style="1" bestFit="1" customWidth="1"/>
    <col min="14339" max="14339" width="12.75" style="1" bestFit="1" customWidth="1"/>
    <col min="14340" max="14340" width="11.75" style="1" bestFit="1" customWidth="1"/>
    <col min="14341" max="14341" width="49.875" style="1" bestFit="1" customWidth="1"/>
    <col min="14342" max="14342" width="6.25" style="1" customWidth="1"/>
    <col min="14343" max="14344" width="9.875" style="1" bestFit="1" customWidth="1"/>
    <col min="14345" max="14345" width="5.75" style="1" customWidth="1"/>
    <col min="14346" max="14346" width="26.625" style="1" customWidth="1"/>
    <col min="14347" max="14347" width="14.625" style="1" bestFit="1" customWidth="1"/>
    <col min="14348" max="14348" width="20.625" style="1" customWidth="1"/>
    <col min="14349" max="14349" width="13.75" style="1" customWidth="1"/>
    <col min="14350" max="14350" width="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15" style="1" bestFit="1" customWidth="1"/>
    <col min="14595" max="14595" width="12.75" style="1" bestFit="1" customWidth="1"/>
    <col min="14596" max="14596" width="11.75" style="1" bestFit="1" customWidth="1"/>
    <col min="14597" max="14597" width="49.875" style="1" bestFit="1" customWidth="1"/>
    <col min="14598" max="14598" width="6.25" style="1" customWidth="1"/>
    <col min="14599" max="14600" width="9.875" style="1" bestFit="1" customWidth="1"/>
    <col min="14601" max="14601" width="5.75" style="1" customWidth="1"/>
    <col min="14602" max="14602" width="26.625" style="1" customWidth="1"/>
    <col min="14603" max="14603" width="14.625" style="1" bestFit="1" customWidth="1"/>
    <col min="14604" max="14604" width="20.625" style="1" customWidth="1"/>
    <col min="14605" max="14605" width="13.75" style="1" customWidth="1"/>
    <col min="14606" max="14606" width="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15" style="1" bestFit="1" customWidth="1"/>
    <col min="14851" max="14851" width="12.75" style="1" bestFit="1" customWidth="1"/>
    <col min="14852" max="14852" width="11.75" style="1" bestFit="1" customWidth="1"/>
    <col min="14853" max="14853" width="49.875" style="1" bestFit="1" customWidth="1"/>
    <col min="14854" max="14854" width="6.25" style="1" customWidth="1"/>
    <col min="14855" max="14856" width="9.875" style="1" bestFit="1" customWidth="1"/>
    <col min="14857" max="14857" width="5.75" style="1" customWidth="1"/>
    <col min="14858" max="14858" width="26.625" style="1" customWidth="1"/>
    <col min="14859" max="14859" width="14.625" style="1" bestFit="1" customWidth="1"/>
    <col min="14860" max="14860" width="20.625" style="1" customWidth="1"/>
    <col min="14861" max="14861" width="13.75" style="1" customWidth="1"/>
    <col min="14862" max="14862" width="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15" style="1" bestFit="1" customWidth="1"/>
    <col min="15107" max="15107" width="12.75" style="1" bestFit="1" customWidth="1"/>
    <col min="15108" max="15108" width="11.75" style="1" bestFit="1" customWidth="1"/>
    <col min="15109" max="15109" width="49.875" style="1" bestFit="1" customWidth="1"/>
    <col min="15110" max="15110" width="6.25" style="1" customWidth="1"/>
    <col min="15111" max="15112" width="9.875" style="1" bestFit="1" customWidth="1"/>
    <col min="15113" max="15113" width="5.75" style="1" customWidth="1"/>
    <col min="15114" max="15114" width="26.625" style="1" customWidth="1"/>
    <col min="15115" max="15115" width="14.625" style="1" bestFit="1" customWidth="1"/>
    <col min="15116" max="15116" width="20.625" style="1" customWidth="1"/>
    <col min="15117" max="15117" width="13.75" style="1" customWidth="1"/>
    <col min="15118" max="15118" width="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15" style="1" bestFit="1" customWidth="1"/>
    <col min="15363" max="15363" width="12.75" style="1" bestFit="1" customWidth="1"/>
    <col min="15364" max="15364" width="11.75" style="1" bestFit="1" customWidth="1"/>
    <col min="15365" max="15365" width="49.875" style="1" bestFit="1" customWidth="1"/>
    <col min="15366" max="15366" width="6.25" style="1" customWidth="1"/>
    <col min="15367" max="15368" width="9.875" style="1" bestFit="1" customWidth="1"/>
    <col min="15369" max="15369" width="5.75" style="1" customWidth="1"/>
    <col min="15370" max="15370" width="26.625" style="1" customWidth="1"/>
    <col min="15371" max="15371" width="14.625" style="1" bestFit="1" customWidth="1"/>
    <col min="15372" max="15372" width="20.625" style="1" customWidth="1"/>
    <col min="15373" max="15373" width="13.75" style="1" customWidth="1"/>
    <col min="15374" max="15374" width="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15" style="1" bestFit="1" customWidth="1"/>
    <col min="15619" max="15619" width="12.75" style="1" bestFit="1" customWidth="1"/>
    <col min="15620" max="15620" width="11.75" style="1" bestFit="1" customWidth="1"/>
    <col min="15621" max="15621" width="49.875" style="1" bestFit="1" customWidth="1"/>
    <col min="15622" max="15622" width="6.25" style="1" customWidth="1"/>
    <col min="15623" max="15624" width="9.875" style="1" bestFit="1" customWidth="1"/>
    <col min="15625" max="15625" width="5.75" style="1" customWidth="1"/>
    <col min="15626" max="15626" width="26.625" style="1" customWidth="1"/>
    <col min="15627" max="15627" width="14.625" style="1" bestFit="1" customWidth="1"/>
    <col min="15628" max="15628" width="20.625" style="1" customWidth="1"/>
    <col min="15629" max="15629" width="13.75" style="1" customWidth="1"/>
    <col min="15630" max="15630" width="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15" style="1" bestFit="1" customWidth="1"/>
    <col min="15875" max="15875" width="12.75" style="1" bestFit="1" customWidth="1"/>
    <col min="15876" max="15876" width="11.75" style="1" bestFit="1" customWidth="1"/>
    <col min="15877" max="15877" width="49.875" style="1" bestFit="1" customWidth="1"/>
    <col min="15878" max="15878" width="6.25" style="1" customWidth="1"/>
    <col min="15879" max="15880" width="9.875" style="1" bestFit="1" customWidth="1"/>
    <col min="15881" max="15881" width="5.75" style="1" customWidth="1"/>
    <col min="15882" max="15882" width="26.625" style="1" customWidth="1"/>
    <col min="15883" max="15883" width="14.625" style="1" bestFit="1" customWidth="1"/>
    <col min="15884" max="15884" width="20.625" style="1" customWidth="1"/>
    <col min="15885" max="15885" width="13.75" style="1" customWidth="1"/>
    <col min="15886" max="15886" width="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15" style="1" bestFit="1" customWidth="1"/>
    <col min="16131" max="16131" width="12.75" style="1" bestFit="1" customWidth="1"/>
    <col min="16132" max="16132" width="11.75" style="1" bestFit="1" customWidth="1"/>
    <col min="16133" max="16133" width="49.875" style="1" bestFit="1" customWidth="1"/>
    <col min="16134" max="16134" width="6.25" style="1" customWidth="1"/>
    <col min="16135" max="16136" width="9.875" style="1" bestFit="1" customWidth="1"/>
    <col min="16137" max="16137" width="5.75" style="1" customWidth="1"/>
    <col min="16138" max="16138" width="26.625" style="1" customWidth="1"/>
    <col min="16139" max="16139" width="14.625" style="1" bestFit="1" customWidth="1"/>
    <col min="16140" max="16140" width="20.625" style="1" customWidth="1"/>
    <col min="16141" max="16141" width="13.75" style="1" customWidth="1"/>
    <col min="16142" max="16142" width="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5647</v>
      </c>
      <c r="G2" s="5" t="s">
        <v>2</v>
      </c>
      <c r="H2" s="6"/>
      <c r="I2" s="7"/>
      <c r="J2" s="8">
        <f>SUM(H:H)</f>
        <v>7680</v>
      </c>
    </row>
    <row r="3" spans="2:17" ht="20.100000000000001" customHeight="1">
      <c r="B3" s="2" t="s">
        <v>3</v>
      </c>
      <c r="C3" s="2"/>
      <c r="D3" s="2"/>
      <c r="E3" s="13" t="s">
        <v>5648</v>
      </c>
    </row>
    <row r="4" spans="2:17" ht="20.100000000000001" customHeight="1">
      <c r="B4" s="2" t="s">
        <v>996</v>
      </c>
      <c r="C4" s="2"/>
      <c r="D4" s="2"/>
      <c r="E4" s="13">
        <v>230181</v>
      </c>
    </row>
    <row r="5" spans="2:17" ht="20.100000000000001" customHeight="1">
      <c r="B5" s="2" t="s">
        <v>9</v>
      </c>
      <c r="C5" s="2"/>
      <c r="D5" s="2"/>
      <c r="E5" s="16">
        <v>46155</v>
      </c>
    </row>
    <row r="6" spans="2:17" ht="20.100000000000001" customHeight="1">
      <c r="B6" s="2" t="s">
        <v>10</v>
      </c>
      <c r="C6" s="2"/>
      <c r="D6" s="2"/>
      <c r="E6" s="16">
        <v>46155</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27" t="s">
        <v>43</v>
      </c>
      <c r="N8" s="27" t="s">
        <v>44</v>
      </c>
      <c r="O8" s="26" t="s">
        <v>45</v>
      </c>
      <c r="P8" s="374" t="s">
        <v>46</v>
      </c>
      <c r="Q8" s="375" t="s">
        <v>47</v>
      </c>
    </row>
    <row r="9" spans="2:17" s="379" customFormat="1" ht="19.7" customHeight="1">
      <c r="B9" s="293" t="s">
        <v>1803</v>
      </c>
      <c r="C9" s="293" t="s">
        <v>175</v>
      </c>
      <c r="D9" s="293" t="s">
        <v>175</v>
      </c>
      <c r="E9" s="422" t="s">
        <v>5649</v>
      </c>
      <c r="F9" s="286">
        <v>1</v>
      </c>
      <c r="G9" s="423">
        <v>7680</v>
      </c>
      <c r="H9" s="676">
        <f t="shared" ref="H9:H30" si="0">F9*G9</f>
        <v>7680</v>
      </c>
      <c r="I9" s="287"/>
      <c r="J9" s="400" t="s">
        <v>1359</v>
      </c>
      <c r="K9" s="286" t="s">
        <v>5650</v>
      </c>
      <c r="L9" s="286"/>
      <c r="M9" s="387">
        <v>46149</v>
      </c>
      <c r="N9" s="293" t="s">
        <v>1802</v>
      </c>
      <c r="O9" s="395">
        <v>46155</v>
      </c>
      <c r="P9" s="387"/>
      <c r="Q9" s="404"/>
    </row>
    <row r="10" spans="2:17" s="4" customFormat="1" ht="19.7" customHeight="1">
      <c r="B10" s="27"/>
      <c r="C10" s="27"/>
      <c r="D10" s="27"/>
      <c r="E10" s="108"/>
      <c r="F10" s="26"/>
      <c r="G10" s="702"/>
      <c r="H10" s="676"/>
      <c r="I10" s="28"/>
      <c r="J10" s="40"/>
      <c r="K10" s="26"/>
      <c r="L10" s="26"/>
      <c r="M10" s="30"/>
      <c r="N10" s="27"/>
      <c r="O10" s="42"/>
      <c r="P10" s="42"/>
      <c r="Q10" s="375"/>
    </row>
    <row r="11" spans="2:17" s="4" customFormat="1" ht="19.7" customHeight="1">
      <c r="B11" s="27"/>
      <c r="C11" s="27"/>
      <c r="D11" s="27"/>
      <c r="E11" s="108"/>
      <c r="F11" s="26"/>
      <c r="G11" s="702"/>
      <c r="H11" s="676"/>
      <c r="I11" s="28"/>
      <c r="J11" s="40"/>
      <c r="K11" s="26"/>
      <c r="L11" s="26"/>
      <c r="M11" s="30"/>
      <c r="N11" s="27"/>
      <c r="O11" s="42"/>
      <c r="P11" s="42"/>
      <c r="Q11" s="375"/>
    </row>
    <row r="12" spans="2:17" s="4" customFormat="1" ht="19.7" customHeight="1">
      <c r="B12" s="27"/>
      <c r="C12" s="27"/>
      <c r="D12" s="27"/>
      <c r="E12" s="108"/>
      <c r="F12" s="26"/>
      <c r="G12" s="702"/>
      <c r="H12" s="676"/>
      <c r="I12" s="28"/>
      <c r="J12" s="40"/>
      <c r="K12" s="26"/>
      <c r="L12" s="26"/>
      <c r="M12" s="30"/>
      <c r="N12" s="27"/>
      <c r="O12" s="42"/>
      <c r="P12" s="42"/>
      <c r="Q12" s="375"/>
    </row>
    <row r="13" spans="2:17" s="4" customFormat="1" ht="19.7" customHeight="1">
      <c r="B13" s="27"/>
      <c r="C13" s="705"/>
      <c r="D13" s="705"/>
      <c r="E13" s="421"/>
      <c r="F13" s="1813"/>
      <c r="G13" s="421"/>
      <c r="H13" s="676">
        <f t="shared" si="0"/>
        <v>0</v>
      </c>
      <c r="I13" s="1814"/>
      <c r="J13" s="1815"/>
      <c r="K13" s="26"/>
      <c r="L13" s="26"/>
      <c r="M13" s="30"/>
      <c r="N13" s="27"/>
      <c r="O13" s="42"/>
      <c r="P13" s="42"/>
      <c r="Q13" s="375"/>
    </row>
    <row r="14" spans="2:17" ht="19.7" customHeight="1">
      <c r="B14" s="27"/>
      <c r="C14" s="705"/>
      <c r="D14" s="705"/>
      <c r="E14" s="422"/>
      <c r="F14" s="286"/>
      <c r="G14" s="423"/>
      <c r="H14" s="676">
        <f t="shared" si="0"/>
        <v>0</v>
      </c>
      <c r="I14" s="287"/>
      <c r="J14" s="400"/>
      <c r="K14" s="26"/>
      <c r="L14" s="26"/>
      <c r="M14" s="30"/>
      <c r="N14" s="27"/>
      <c r="O14" s="42"/>
      <c r="P14" s="42"/>
      <c r="Q14" s="375"/>
    </row>
    <row r="15" spans="2:17" ht="19.7" customHeight="1">
      <c r="B15" s="27"/>
      <c r="C15" s="705"/>
      <c r="D15" s="705"/>
      <c r="E15" s="108"/>
      <c r="F15" s="26"/>
      <c r="G15" s="702"/>
      <c r="H15" s="676">
        <f t="shared" si="0"/>
        <v>0</v>
      </c>
      <c r="I15" s="28"/>
      <c r="J15" s="40"/>
      <c r="K15" s="26"/>
      <c r="L15" s="26"/>
      <c r="M15" s="30"/>
      <c r="N15" s="27"/>
      <c r="O15" s="42"/>
      <c r="P15" s="30"/>
      <c r="Q15" s="375"/>
    </row>
    <row r="16" spans="2:17" ht="19.7" customHeight="1">
      <c r="B16" s="27"/>
      <c r="C16" s="705"/>
      <c r="D16" s="705"/>
      <c r="E16" s="108"/>
      <c r="F16" s="26"/>
      <c r="G16" s="702"/>
      <c r="H16" s="676">
        <f t="shared" si="0"/>
        <v>0</v>
      </c>
      <c r="I16" s="28"/>
      <c r="J16" s="40"/>
      <c r="K16" s="26"/>
      <c r="L16" s="26"/>
      <c r="M16" s="30"/>
      <c r="N16" s="27"/>
      <c r="O16" s="42"/>
      <c r="P16" s="30"/>
      <c r="Q16" s="375"/>
    </row>
    <row r="17" spans="2:17" ht="19.7" customHeight="1">
      <c r="B17" s="27"/>
      <c r="C17" s="27"/>
      <c r="D17" s="27"/>
      <c r="E17" s="108"/>
      <c r="F17" s="26"/>
      <c r="G17" s="702"/>
      <c r="H17" s="676">
        <f t="shared" si="0"/>
        <v>0</v>
      </c>
      <c r="I17" s="28"/>
      <c r="J17" s="40"/>
      <c r="K17" s="26"/>
      <c r="L17" s="26"/>
      <c r="M17" s="30"/>
      <c r="N17" s="27"/>
      <c r="O17" s="42"/>
      <c r="P17" s="30"/>
      <c r="Q17" s="375"/>
    </row>
    <row r="18" spans="2:17" ht="19.7" customHeight="1">
      <c r="B18" s="27"/>
      <c r="C18" s="27"/>
      <c r="D18" s="27"/>
      <c r="E18" s="108"/>
      <c r="F18" s="40"/>
      <c r="G18" s="702"/>
      <c r="H18" s="676">
        <f t="shared" si="0"/>
        <v>0</v>
      </c>
      <c r="I18" s="28"/>
      <c r="J18" s="40"/>
      <c r="K18" s="26"/>
      <c r="L18" s="26"/>
      <c r="M18" s="30"/>
      <c r="N18" s="27"/>
      <c r="O18" s="26"/>
      <c r="P18" s="30"/>
      <c r="Q18" s="375"/>
    </row>
    <row r="19" spans="2:17" ht="19.7" customHeight="1">
      <c r="B19" s="27"/>
      <c r="C19" s="27"/>
      <c r="D19" s="27"/>
      <c r="E19" s="108"/>
      <c r="F19" s="40"/>
      <c r="G19" s="702"/>
      <c r="H19" s="676">
        <f t="shared" si="0"/>
        <v>0</v>
      </c>
      <c r="I19" s="28"/>
      <c r="J19" s="40"/>
      <c r="K19" s="26"/>
      <c r="L19" s="26"/>
      <c r="M19" s="30"/>
      <c r="N19" s="27"/>
      <c r="O19" s="26"/>
      <c r="P19" s="30"/>
      <c r="Q19" s="375"/>
    </row>
    <row r="20" spans="2:17" ht="19.7" customHeight="1">
      <c r="B20" s="27"/>
      <c r="C20" s="27"/>
      <c r="D20" s="27"/>
      <c r="E20" s="108"/>
      <c r="F20" s="40"/>
      <c r="G20" s="702"/>
      <c r="H20" s="676">
        <f t="shared" si="0"/>
        <v>0</v>
      </c>
      <c r="I20" s="28"/>
      <c r="J20" s="40"/>
      <c r="K20" s="26"/>
      <c r="L20" s="26"/>
      <c r="M20" s="30"/>
      <c r="N20" s="27"/>
      <c r="O20" s="26"/>
      <c r="P20" s="30"/>
      <c r="Q20" s="375"/>
    </row>
    <row r="21" spans="2:17" ht="19.7" customHeight="1">
      <c r="B21" s="27"/>
      <c r="C21" s="27"/>
      <c r="D21" s="27"/>
      <c r="E21" s="108"/>
      <c r="F21" s="40"/>
      <c r="G21" s="702"/>
      <c r="H21" s="676">
        <f t="shared" si="0"/>
        <v>0</v>
      </c>
      <c r="I21" s="28"/>
      <c r="J21" s="40"/>
      <c r="K21" s="26"/>
      <c r="L21" s="26"/>
      <c r="M21" s="30"/>
      <c r="N21" s="27"/>
      <c r="O21" s="26"/>
      <c r="P21" s="30"/>
      <c r="Q21" s="375"/>
    </row>
    <row r="22" spans="2:17" ht="19.7" customHeight="1">
      <c r="B22" s="27"/>
      <c r="C22" s="27"/>
      <c r="D22" s="27"/>
      <c r="E22" s="108"/>
      <c r="F22" s="40"/>
      <c r="G22" s="702"/>
      <c r="H22" s="676">
        <f t="shared" si="0"/>
        <v>0</v>
      </c>
      <c r="I22" s="28"/>
      <c r="J22" s="40"/>
      <c r="K22" s="26"/>
      <c r="L22" s="26"/>
      <c r="M22" s="30"/>
      <c r="N22" s="27"/>
      <c r="O22" s="26"/>
      <c r="P22" s="30"/>
      <c r="Q22" s="375"/>
    </row>
    <row r="23" spans="2:17" ht="19.7" customHeight="1">
      <c r="B23" s="27"/>
      <c r="C23" s="27"/>
      <c r="D23" s="27"/>
      <c r="E23" s="108"/>
      <c r="F23" s="40"/>
      <c r="G23" s="702"/>
      <c r="H23" s="676">
        <f t="shared" si="0"/>
        <v>0</v>
      </c>
      <c r="I23" s="28"/>
      <c r="J23" s="40"/>
      <c r="K23" s="26"/>
      <c r="L23" s="26"/>
      <c r="M23" s="30"/>
      <c r="N23" s="27"/>
      <c r="O23" s="26"/>
      <c r="P23" s="30"/>
      <c r="Q23" s="375"/>
    </row>
    <row r="24" spans="2:17" ht="19.7" customHeight="1">
      <c r="B24" s="27"/>
      <c r="C24" s="27"/>
      <c r="D24" s="27"/>
      <c r="E24" s="108"/>
      <c r="F24" s="40"/>
      <c r="G24" s="702"/>
      <c r="H24" s="676">
        <f t="shared" si="0"/>
        <v>0</v>
      </c>
      <c r="I24" s="28"/>
      <c r="J24" s="40"/>
      <c r="K24" s="26"/>
      <c r="L24" s="26"/>
      <c r="M24" s="30"/>
      <c r="N24" s="27"/>
      <c r="O24" s="26"/>
      <c r="P24" s="30"/>
      <c r="Q24" s="375"/>
    </row>
    <row r="25" spans="2:17" ht="19.7" customHeight="1">
      <c r="B25" s="27"/>
      <c r="C25" s="27"/>
      <c r="D25" s="27"/>
      <c r="E25" s="108"/>
      <c r="F25" s="40"/>
      <c r="G25" s="702"/>
      <c r="H25" s="385">
        <f t="shared" si="0"/>
        <v>0</v>
      </c>
      <c r="I25" s="28"/>
      <c r="J25" s="40"/>
      <c r="K25" s="26"/>
      <c r="L25" s="26"/>
      <c r="M25" s="30"/>
      <c r="N25" s="27"/>
      <c r="O25" s="26"/>
      <c r="P25" s="30"/>
      <c r="Q25" s="375"/>
    </row>
    <row r="26" spans="2:17" ht="19.7" customHeight="1">
      <c r="B26" s="27"/>
      <c r="C26" s="27"/>
      <c r="D26" s="27"/>
      <c r="E26" s="108"/>
      <c r="F26" s="40"/>
      <c r="G26" s="702"/>
      <c r="H26" s="385">
        <f t="shared" si="0"/>
        <v>0</v>
      </c>
      <c r="I26" s="28"/>
      <c r="J26" s="40"/>
      <c r="K26" s="26"/>
      <c r="L26" s="26"/>
      <c r="M26" s="30"/>
      <c r="N26" s="27"/>
      <c r="O26" s="26"/>
      <c r="P26" s="30"/>
      <c r="Q26" s="375"/>
    </row>
    <row r="27" spans="2:17" ht="19.7" customHeight="1">
      <c r="B27" s="27"/>
      <c r="C27" s="27"/>
      <c r="D27" s="27"/>
      <c r="E27" s="108"/>
      <c r="F27" s="40"/>
      <c r="G27" s="702"/>
      <c r="H27" s="385">
        <f t="shared" si="0"/>
        <v>0</v>
      </c>
      <c r="I27" s="28"/>
      <c r="J27" s="40"/>
      <c r="K27" s="26"/>
      <c r="L27" s="26"/>
      <c r="M27" s="30"/>
      <c r="N27" s="27"/>
      <c r="O27" s="26"/>
      <c r="P27" s="30"/>
      <c r="Q27" s="375"/>
    </row>
    <row r="28" spans="2:17" ht="19.7" customHeight="1">
      <c r="B28" s="27"/>
      <c r="C28" s="27"/>
      <c r="D28" s="27"/>
      <c r="E28" s="108"/>
      <c r="F28" s="40"/>
      <c r="G28" s="702"/>
      <c r="H28" s="385">
        <f t="shared" si="0"/>
        <v>0</v>
      </c>
      <c r="I28" s="28"/>
      <c r="J28" s="40"/>
      <c r="K28" s="26"/>
      <c r="L28" s="26"/>
      <c r="M28" s="30"/>
      <c r="N28" s="27"/>
      <c r="O28" s="26"/>
      <c r="P28" s="30"/>
      <c r="Q28" s="375"/>
    </row>
    <row r="29" spans="2:17" ht="19.7" customHeight="1">
      <c r="B29" s="27"/>
      <c r="C29" s="27"/>
      <c r="D29" s="27"/>
      <c r="E29" s="108"/>
      <c r="F29" s="40"/>
      <c r="G29" s="702"/>
      <c r="H29" s="385">
        <f t="shared" si="0"/>
        <v>0</v>
      </c>
      <c r="I29" s="28"/>
      <c r="J29" s="40"/>
      <c r="K29" s="26"/>
      <c r="L29" s="26"/>
      <c r="M29" s="30"/>
      <c r="N29" s="27"/>
      <c r="O29" s="26"/>
      <c r="P29" s="30"/>
      <c r="Q29" s="375"/>
    </row>
    <row r="30" spans="2:17" ht="19.7" customHeight="1">
      <c r="B30" s="27"/>
      <c r="C30" s="27"/>
      <c r="D30" s="27"/>
      <c r="E30" s="108"/>
      <c r="F30" s="40"/>
      <c r="G30" s="702"/>
      <c r="H30" s="385">
        <f t="shared" si="0"/>
        <v>0</v>
      </c>
      <c r="I30" s="28"/>
      <c r="J30" s="40"/>
      <c r="K30" s="26"/>
      <c r="L30" s="26"/>
      <c r="M30" s="30"/>
      <c r="N30" s="27"/>
      <c r="O30" s="26"/>
      <c r="P30" s="30"/>
      <c r="Q30" s="375"/>
    </row>
    <row r="31" spans="2:17" ht="19.7" customHeight="1">
      <c r="B31" s="27"/>
      <c r="C31" s="27"/>
      <c r="D31" s="27"/>
      <c r="E31" s="108"/>
      <c r="F31" s="40"/>
      <c r="G31" s="702"/>
      <c r="H31" s="385">
        <f>F32*G32</f>
        <v>0</v>
      </c>
      <c r="I31" s="28"/>
      <c r="J31" s="40"/>
      <c r="K31" s="26"/>
      <c r="L31" s="26"/>
      <c r="M31" s="30"/>
      <c r="N31" s="27"/>
      <c r="O31" s="26"/>
      <c r="P31" s="30"/>
      <c r="Q31" s="375"/>
    </row>
  </sheetData>
  <autoFilter ref="B8:O13" xr:uid="{A6E9ECC4-F584-4592-A6C7-4BA3D0DA2185}"/>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962B-7A47-4E31-B2C9-3DBBBEEE3D42}">
  <dimension ref="A2:F7"/>
  <sheetViews>
    <sheetView workbookViewId="0">
      <selection activeCell="C10" sqref="C10"/>
    </sheetView>
  </sheetViews>
  <sheetFormatPr defaultRowHeight="19.5"/>
  <cols>
    <col min="1" max="1" width="5.625" style="1816" customWidth="1"/>
    <col min="2" max="2" width="3.5" style="1816" bestFit="1" customWidth="1"/>
    <col min="3" max="3" width="16.625" style="1816" customWidth="1"/>
    <col min="4" max="4" width="25.75" style="1816" bestFit="1" customWidth="1"/>
    <col min="5" max="5" width="5.875" style="1816" bestFit="1" customWidth="1"/>
    <col min="6" max="6" width="15.625" style="1816" customWidth="1"/>
    <col min="7" max="256" width="9" style="1816"/>
    <col min="257" max="257" width="5.625" style="1816" customWidth="1"/>
    <col min="258" max="258" width="3.5" style="1816" bestFit="1" customWidth="1"/>
    <col min="259" max="259" width="16.625" style="1816" customWidth="1"/>
    <col min="260" max="260" width="25.75" style="1816" bestFit="1" customWidth="1"/>
    <col min="261" max="261" width="5.875" style="1816" bestFit="1" customWidth="1"/>
    <col min="262" max="262" width="15.625" style="1816" customWidth="1"/>
    <col min="263" max="512" width="9" style="1816"/>
    <col min="513" max="513" width="5.625" style="1816" customWidth="1"/>
    <col min="514" max="514" width="3.5" style="1816" bestFit="1" customWidth="1"/>
    <col min="515" max="515" width="16.625" style="1816" customWidth="1"/>
    <col min="516" max="516" width="25.75" style="1816" bestFit="1" customWidth="1"/>
    <col min="517" max="517" width="5.875" style="1816" bestFit="1" customWidth="1"/>
    <col min="518" max="518" width="15.625" style="1816" customWidth="1"/>
    <col min="519" max="768" width="9" style="1816"/>
    <col min="769" max="769" width="5.625" style="1816" customWidth="1"/>
    <col min="770" max="770" width="3.5" style="1816" bestFit="1" customWidth="1"/>
    <col min="771" max="771" width="16.625" style="1816" customWidth="1"/>
    <col min="772" max="772" width="25.75" style="1816" bestFit="1" customWidth="1"/>
    <col min="773" max="773" width="5.875" style="1816" bestFit="1" customWidth="1"/>
    <col min="774" max="774" width="15.625" style="1816" customWidth="1"/>
    <col min="775" max="1024" width="9" style="1816"/>
    <col min="1025" max="1025" width="5.625" style="1816" customWidth="1"/>
    <col min="1026" max="1026" width="3.5" style="1816" bestFit="1" customWidth="1"/>
    <col min="1027" max="1027" width="16.625" style="1816" customWidth="1"/>
    <col min="1028" max="1028" width="25.75" style="1816" bestFit="1" customWidth="1"/>
    <col min="1029" max="1029" width="5.875" style="1816" bestFit="1" customWidth="1"/>
    <col min="1030" max="1030" width="15.625" style="1816" customWidth="1"/>
    <col min="1031" max="1280" width="9" style="1816"/>
    <col min="1281" max="1281" width="5.625" style="1816" customWidth="1"/>
    <col min="1282" max="1282" width="3.5" style="1816" bestFit="1" customWidth="1"/>
    <col min="1283" max="1283" width="16.625" style="1816" customWidth="1"/>
    <col min="1284" max="1284" width="25.75" style="1816" bestFit="1" customWidth="1"/>
    <col min="1285" max="1285" width="5.875" style="1816" bestFit="1" customWidth="1"/>
    <col min="1286" max="1286" width="15.625" style="1816" customWidth="1"/>
    <col min="1287" max="1536" width="9" style="1816"/>
    <col min="1537" max="1537" width="5.625" style="1816" customWidth="1"/>
    <col min="1538" max="1538" width="3.5" style="1816" bestFit="1" customWidth="1"/>
    <col min="1539" max="1539" width="16.625" style="1816" customWidth="1"/>
    <col min="1540" max="1540" width="25.75" style="1816" bestFit="1" customWidth="1"/>
    <col min="1541" max="1541" width="5.875" style="1816" bestFit="1" customWidth="1"/>
    <col min="1542" max="1542" width="15.625" style="1816" customWidth="1"/>
    <col min="1543" max="1792" width="9" style="1816"/>
    <col min="1793" max="1793" width="5.625" style="1816" customWidth="1"/>
    <col min="1794" max="1794" width="3.5" style="1816" bestFit="1" customWidth="1"/>
    <col min="1795" max="1795" width="16.625" style="1816" customWidth="1"/>
    <col min="1796" max="1796" width="25.75" style="1816" bestFit="1" customWidth="1"/>
    <col min="1797" max="1797" width="5.875" style="1816" bestFit="1" customWidth="1"/>
    <col min="1798" max="1798" width="15.625" style="1816" customWidth="1"/>
    <col min="1799" max="2048" width="9" style="1816"/>
    <col min="2049" max="2049" width="5.625" style="1816" customWidth="1"/>
    <col min="2050" max="2050" width="3.5" style="1816" bestFit="1" customWidth="1"/>
    <col min="2051" max="2051" width="16.625" style="1816" customWidth="1"/>
    <col min="2052" max="2052" width="25.75" style="1816" bestFit="1" customWidth="1"/>
    <col min="2053" max="2053" width="5.875" style="1816" bestFit="1" customWidth="1"/>
    <col min="2054" max="2054" width="15.625" style="1816" customWidth="1"/>
    <col min="2055" max="2304" width="9" style="1816"/>
    <col min="2305" max="2305" width="5.625" style="1816" customWidth="1"/>
    <col min="2306" max="2306" width="3.5" style="1816" bestFit="1" customWidth="1"/>
    <col min="2307" max="2307" width="16.625" style="1816" customWidth="1"/>
    <col min="2308" max="2308" width="25.75" style="1816" bestFit="1" customWidth="1"/>
    <col min="2309" max="2309" width="5.875" style="1816" bestFit="1" customWidth="1"/>
    <col min="2310" max="2310" width="15.625" style="1816" customWidth="1"/>
    <col min="2311" max="2560" width="9" style="1816"/>
    <col min="2561" max="2561" width="5.625" style="1816" customWidth="1"/>
    <col min="2562" max="2562" width="3.5" style="1816" bestFit="1" customWidth="1"/>
    <col min="2563" max="2563" width="16.625" style="1816" customWidth="1"/>
    <col min="2564" max="2564" width="25.75" style="1816" bestFit="1" customWidth="1"/>
    <col min="2565" max="2565" width="5.875" style="1816" bestFit="1" customWidth="1"/>
    <col min="2566" max="2566" width="15.625" style="1816" customWidth="1"/>
    <col min="2567" max="2816" width="9" style="1816"/>
    <col min="2817" max="2817" width="5.625" style="1816" customWidth="1"/>
    <col min="2818" max="2818" width="3.5" style="1816" bestFit="1" customWidth="1"/>
    <col min="2819" max="2819" width="16.625" style="1816" customWidth="1"/>
    <col min="2820" max="2820" width="25.75" style="1816" bestFit="1" customWidth="1"/>
    <col min="2821" max="2821" width="5.875" style="1816" bestFit="1" customWidth="1"/>
    <col min="2822" max="2822" width="15.625" style="1816" customWidth="1"/>
    <col min="2823" max="3072" width="9" style="1816"/>
    <col min="3073" max="3073" width="5.625" style="1816" customWidth="1"/>
    <col min="3074" max="3074" width="3.5" style="1816" bestFit="1" customWidth="1"/>
    <col min="3075" max="3075" width="16.625" style="1816" customWidth="1"/>
    <col min="3076" max="3076" width="25.75" style="1816" bestFit="1" customWidth="1"/>
    <col min="3077" max="3077" width="5.875" style="1816" bestFit="1" customWidth="1"/>
    <col min="3078" max="3078" width="15.625" style="1816" customWidth="1"/>
    <col min="3079" max="3328" width="9" style="1816"/>
    <col min="3329" max="3329" width="5.625" style="1816" customWidth="1"/>
    <col min="3330" max="3330" width="3.5" style="1816" bestFit="1" customWidth="1"/>
    <col min="3331" max="3331" width="16.625" style="1816" customWidth="1"/>
    <col min="3332" max="3332" width="25.75" style="1816" bestFit="1" customWidth="1"/>
    <col min="3333" max="3333" width="5.875" style="1816" bestFit="1" customWidth="1"/>
    <col min="3334" max="3334" width="15.625" style="1816" customWidth="1"/>
    <col min="3335" max="3584" width="9" style="1816"/>
    <col min="3585" max="3585" width="5.625" style="1816" customWidth="1"/>
    <col min="3586" max="3586" width="3.5" style="1816" bestFit="1" customWidth="1"/>
    <col min="3587" max="3587" width="16.625" style="1816" customWidth="1"/>
    <col min="3588" max="3588" width="25.75" style="1816" bestFit="1" customWidth="1"/>
    <col min="3589" max="3589" width="5.875" style="1816" bestFit="1" customWidth="1"/>
    <col min="3590" max="3590" width="15.625" style="1816" customWidth="1"/>
    <col min="3591" max="3840" width="9" style="1816"/>
    <col min="3841" max="3841" width="5.625" style="1816" customWidth="1"/>
    <col min="3842" max="3842" width="3.5" style="1816" bestFit="1" customWidth="1"/>
    <col min="3843" max="3843" width="16.625" style="1816" customWidth="1"/>
    <col min="3844" max="3844" width="25.75" style="1816" bestFit="1" customWidth="1"/>
    <col min="3845" max="3845" width="5.875" style="1816" bestFit="1" customWidth="1"/>
    <col min="3846" max="3846" width="15.625" style="1816" customWidth="1"/>
    <col min="3847" max="4096" width="9" style="1816"/>
    <col min="4097" max="4097" width="5.625" style="1816" customWidth="1"/>
    <col min="4098" max="4098" width="3.5" style="1816" bestFit="1" customWidth="1"/>
    <col min="4099" max="4099" width="16.625" style="1816" customWidth="1"/>
    <col min="4100" max="4100" width="25.75" style="1816" bestFit="1" customWidth="1"/>
    <col min="4101" max="4101" width="5.875" style="1816" bestFit="1" customWidth="1"/>
    <col min="4102" max="4102" width="15.625" style="1816" customWidth="1"/>
    <col min="4103" max="4352" width="9" style="1816"/>
    <col min="4353" max="4353" width="5.625" style="1816" customWidth="1"/>
    <col min="4354" max="4354" width="3.5" style="1816" bestFit="1" customWidth="1"/>
    <col min="4355" max="4355" width="16.625" style="1816" customWidth="1"/>
    <col min="4356" max="4356" width="25.75" style="1816" bestFit="1" customWidth="1"/>
    <col min="4357" max="4357" width="5.875" style="1816" bestFit="1" customWidth="1"/>
    <col min="4358" max="4358" width="15.625" style="1816" customWidth="1"/>
    <col min="4359" max="4608" width="9" style="1816"/>
    <col min="4609" max="4609" width="5.625" style="1816" customWidth="1"/>
    <col min="4610" max="4610" width="3.5" style="1816" bestFit="1" customWidth="1"/>
    <col min="4611" max="4611" width="16.625" style="1816" customWidth="1"/>
    <col min="4612" max="4612" width="25.75" style="1816" bestFit="1" customWidth="1"/>
    <col min="4613" max="4613" width="5.875" style="1816" bestFit="1" customWidth="1"/>
    <col min="4614" max="4614" width="15.625" style="1816" customWidth="1"/>
    <col min="4615" max="4864" width="9" style="1816"/>
    <col min="4865" max="4865" width="5.625" style="1816" customWidth="1"/>
    <col min="4866" max="4866" width="3.5" style="1816" bestFit="1" customWidth="1"/>
    <col min="4867" max="4867" width="16.625" style="1816" customWidth="1"/>
    <col min="4868" max="4868" width="25.75" style="1816" bestFit="1" customWidth="1"/>
    <col min="4869" max="4869" width="5.875" style="1816" bestFit="1" customWidth="1"/>
    <col min="4870" max="4870" width="15.625" style="1816" customWidth="1"/>
    <col min="4871" max="5120" width="9" style="1816"/>
    <col min="5121" max="5121" width="5.625" style="1816" customWidth="1"/>
    <col min="5122" max="5122" width="3.5" style="1816" bestFit="1" customWidth="1"/>
    <col min="5123" max="5123" width="16.625" style="1816" customWidth="1"/>
    <col min="5124" max="5124" width="25.75" style="1816" bestFit="1" customWidth="1"/>
    <col min="5125" max="5125" width="5.875" style="1816" bestFit="1" customWidth="1"/>
    <col min="5126" max="5126" width="15.625" style="1816" customWidth="1"/>
    <col min="5127" max="5376" width="9" style="1816"/>
    <col min="5377" max="5377" width="5.625" style="1816" customWidth="1"/>
    <col min="5378" max="5378" width="3.5" style="1816" bestFit="1" customWidth="1"/>
    <col min="5379" max="5379" width="16.625" style="1816" customWidth="1"/>
    <col min="5380" max="5380" width="25.75" style="1816" bestFit="1" customWidth="1"/>
    <col min="5381" max="5381" width="5.875" style="1816" bestFit="1" customWidth="1"/>
    <col min="5382" max="5382" width="15.625" style="1816" customWidth="1"/>
    <col min="5383" max="5632" width="9" style="1816"/>
    <col min="5633" max="5633" width="5.625" style="1816" customWidth="1"/>
    <col min="5634" max="5634" width="3.5" style="1816" bestFit="1" customWidth="1"/>
    <col min="5635" max="5635" width="16.625" style="1816" customWidth="1"/>
    <col min="5636" max="5636" width="25.75" style="1816" bestFit="1" customWidth="1"/>
    <col min="5637" max="5637" width="5.875" style="1816" bestFit="1" customWidth="1"/>
    <col min="5638" max="5638" width="15.625" style="1816" customWidth="1"/>
    <col min="5639" max="5888" width="9" style="1816"/>
    <col min="5889" max="5889" width="5.625" style="1816" customWidth="1"/>
    <col min="5890" max="5890" width="3.5" style="1816" bestFit="1" customWidth="1"/>
    <col min="5891" max="5891" width="16.625" style="1816" customWidth="1"/>
    <col min="5892" max="5892" width="25.75" style="1816" bestFit="1" customWidth="1"/>
    <col min="5893" max="5893" width="5.875" style="1816" bestFit="1" customWidth="1"/>
    <col min="5894" max="5894" width="15.625" style="1816" customWidth="1"/>
    <col min="5895" max="6144" width="9" style="1816"/>
    <col min="6145" max="6145" width="5.625" style="1816" customWidth="1"/>
    <col min="6146" max="6146" width="3.5" style="1816" bestFit="1" customWidth="1"/>
    <col min="6147" max="6147" width="16.625" style="1816" customWidth="1"/>
    <col min="6148" max="6148" width="25.75" style="1816" bestFit="1" customWidth="1"/>
    <col min="6149" max="6149" width="5.875" style="1816" bestFit="1" customWidth="1"/>
    <col min="6150" max="6150" width="15.625" style="1816" customWidth="1"/>
    <col min="6151" max="6400" width="9" style="1816"/>
    <col min="6401" max="6401" width="5.625" style="1816" customWidth="1"/>
    <col min="6402" max="6402" width="3.5" style="1816" bestFit="1" customWidth="1"/>
    <col min="6403" max="6403" width="16.625" style="1816" customWidth="1"/>
    <col min="6404" max="6404" width="25.75" style="1816" bestFit="1" customWidth="1"/>
    <col min="6405" max="6405" width="5.875" style="1816" bestFit="1" customWidth="1"/>
    <col min="6406" max="6406" width="15.625" style="1816" customWidth="1"/>
    <col min="6407" max="6656" width="9" style="1816"/>
    <col min="6657" max="6657" width="5.625" style="1816" customWidth="1"/>
    <col min="6658" max="6658" width="3.5" style="1816" bestFit="1" customWidth="1"/>
    <col min="6659" max="6659" width="16.625" style="1816" customWidth="1"/>
    <col min="6660" max="6660" width="25.75" style="1816" bestFit="1" customWidth="1"/>
    <col min="6661" max="6661" width="5.875" style="1816" bestFit="1" customWidth="1"/>
    <col min="6662" max="6662" width="15.625" style="1816" customWidth="1"/>
    <col min="6663" max="6912" width="9" style="1816"/>
    <col min="6913" max="6913" width="5.625" style="1816" customWidth="1"/>
    <col min="6914" max="6914" width="3.5" style="1816" bestFit="1" customWidth="1"/>
    <col min="6915" max="6915" width="16.625" style="1816" customWidth="1"/>
    <col min="6916" max="6916" width="25.75" style="1816" bestFit="1" customWidth="1"/>
    <col min="6917" max="6917" width="5.875" style="1816" bestFit="1" customWidth="1"/>
    <col min="6918" max="6918" width="15.625" style="1816" customWidth="1"/>
    <col min="6919" max="7168" width="9" style="1816"/>
    <col min="7169" max="7169" width="5.625" style="1816" customWidth="1"/>
    <col min="7170" max="7170" width="3.5" style="1816" bestFit="1" customWidth="1"/>
    <col min="7171" max="7171" width="16.625" style="1816" customWidth="1"/>
    <col min="7172" max="7172" width="25.75" style="1816" bestFit="1" customWidth="1"/>
    <col min="7173" max="7173" width="5.875" style="1816" bestFit="1" customWidth="1"/>
    <col min="7174" max="7174" width="15.625" style="1816" customWidth="1"/>
    <col min="7175" max="7424" width="9" style="1816"/>
    <col min="7425" max="7425" width="5.625" style="1816" customWidth="1"/>
    <col min="7426" max="7426" width="3.5" style="1816" bestFit="1" customWidth="1"/>
    <col min="7427" max="7427" width="16.625" style="1816" customWidth="1"/>
    <col min="7428" max="7428" width="25.75" style="1816" bestFit="1" customWidth="1"/>
    <col min="7429" max="7429" width="5.875" style="1816" bestFit="1" customWidth="1"/>
    <col min="7430" max="7430" width="15.625" style="1816" customWidth="1"/>
    <col min="7431" max="7680" width="9" style="1816"/>
    <col min="7681" max="7681" width="5.625" style="1816" customWidth="1"/>
    <col min="7682" max="7682" width="3.5" style="1816" bestFit="1" customWidth="1"/>
    <col min="7683" max="7683" width="16.625" style="1816" customWidth="1"/>
    <col min="7684" max="7684" width="25.75" style="1816" bestFit="1" customWidth="1"/>
    <col min="7685" max="7685" width="5.875" style="1816" bestFit="1" customWidth="1"/>
    <col min="7686" max="7686" width="15.625" style="1816" customWidth="1"/>
    <col min="7687" max="7936" width="9" style="1816"/>
    <col min="7937" max="7937" width="5.625" style="1816" customWidth="1"/>
    <col min="7938" max="7938" width="3.5" style="1816" bestFit="1" customWidth="1"/>
    <col min="7939" max="7939" width="16.625" style="1816" customWidth="1"/>
    <col min="7940" max="7940" width="25.75" style="1816" bestFit="1" customWidth="1"/>
    <col min="7941" max="7941" width="5.875" style="1816" bestFit="1" customWidth="1"/>
    <col min="7942" max="7942" width="15.625" style="1816" customWidth="1"/>
    <col min="7943" max="8192" width="9" style="1816"/>
    <col min="8193" max="8193" width="5.625" style="1816" customWidth="1"/>
    <col min="8194" max="8194" width="3.5" style="1816" bestFit="1" customWidth="1"/>
    <col min="8195" max="8195" width="16.625" style="1816" customWidth="1"/>
    <col min="8196" max="8196" width="25.75" style="1816" bestFit="1" customWidth="1"/>
    <col min="8197" max="8197" width="5.875" style="1816" bestFit="1" customWidth="1"/>
    <col min="8198" max="8198" width="15.625" style="1816" customWidth="1"/>
    <col min="8199" max="8448" width="9" style="1816"/>
    <col min="8449" max="8449" width="5.625" style="1816" customWidth="1"/>
    <col min="8450" max="8450" width="3.5" style="1816" bestFit="1" customWidth="1"/>
    <col min="8451" max="8451" width="16.625" style="1816" customWidth="1"/>
    <col min="8452" max="8452" width="25.75" style="1816" bestFit="1" customWidth="1"/>
    <col min="8453" max="8453" width="5.875" style="1816" bestFit="1" customWidth="1"/>
    <col min="8454" max="8454" width="15.625" style="1816" customWidth="1"/>
    <col min="8455" max="8704" width="9" style="1816"/>
    <col min="8705" max="8705" width="5.625" style="1816" customWidth="1"/>
    <col min="8706" max="8706" width="3.5" style="1816" bestFit="1" customWidth="1"/>
    <col min="8707" max="8707" width="16.625" style="1816" customWidth="1"/>
    <col min="8708" max="8708" width="25.75" style="1816" bestFit="1" customWidth="1"/>
    <col min="8709" max="8709" width="5.875" style="1816" bestFit="1" customWidth="1"/>
    <col min="8710" max="8710" width="15.625" style="1816" customWidth="1"/>
    <col min="8711" max="8960" width="9" style="1816"/>
    <col min="8961" max="8961" width="5.625" style="1816" customWidth="1"/>
    <col min="8962" max="8962" width="3.5" style="1816" bestFit="1" customWidth="1"/>
    <col min="8963" max="8963" width="16.625" style="1816" customWidth="1"/>
    <col min="8964" max="8964" width="25.75" style="1816" bestFit="1" customWidth="1"/>
    <col min="8965" max="8965" width="5.875" style="1816" bestFit="1" customWidth="1"/>
    <col min="8966" max="8966" width="15.625" style="1816" customWidth="1"/>
    <col min="8967" max="9216" width="9" style="1816"/>
    <col min="9217" max="9217" width="5.625" style="1816" customWidth="1"/>
    <col min="9218" max="9218" width="3.5" style="1816" bestFit="1" customWidth="1"/>
    <col min="9219" max="9219" width="16.625" style="1816" customWidth="1"/>
    <col min="9220" max="9220" width="25.75" style="1816" bestFit="1" customWidth="1"/>
    <col min="9221" max="9221" width="5.875" style="1816" bestFit="1" customWidth="1"/>
    <col min="9222" max="9222" width="15.625" style="1816" customWidth="1"/>
    <col min="9223" max="9472" width="9" style="1816"/>
    <col min="9473" max="9473" width="5.625" style="1816" customWidth="1"/>
    <col min="9474" max="9474" width="3.5" style="1816" bestFit="1" customWidth="1"/>
    <col min="9475" max="9475" width="16.625" style="1816" customWidth="1"/>
    <col min="9476" max="9476" width="25.75" style="1816" bestFit="1" customWidth="1"/>
    <col min="9477" max="9477" width="5.875" style="1816" bestFit="1" customWidth="1"/>
    <col min="9478" max="9478" width="15.625" style="1816" customWidth="1"/>
    <col min="9479" max="9728" width="9" style="1816"/>
    <col min="9729" max="9729" width="5.625" style="1816" customWidth="1"/>
    <col min="9730" max="9730" width="3.5" style="1816" bestFit="1" customWidth="1"/>
    <col min="9731" max="9731" width="16.625" style="1816" customWidth="1"/>
    <col min="9732" max="9732" width="25.75" style="1816" bestFit="1" customWidth="1"/>
    <col min="9733" max="9733" width="5.875" style="1816" bestFit="1" customWidth="1"/>
    <col min="9734" max="9734" width="15.625" style="1816" customWidth="1"/>
    <col min="9735" max="9984" width="9" style="1816"/>
    <col min="9985" max="9985" width="5.625" style="1816" customWidth="1"/>
    <col min="9986" max="9986" width="3.5" style="1816" bestFit="1" customWidth="1"/>
    <col min="9987" max="9987" width="16.625" style="1816" customWidth="1"/>
    <col min="9988" max="9988" width="25.75" style="1816" bestFit="1" customWidth="1"/>
    <col min="9989" max="9989" width="5.875" style="1816" bestFit="1" customWidth="1"/>
    <col min="9990" max="9990" width="15.625" style="1816" customWidth="1"/>
    <col min="9991" max="10240" width="9" style="1816"/>
    <col min="10241" max="10241" width="5.625" style="1816" customWidth="1"/>
    <col min="10242" max="10242" width="3.5" style="1816" bestFit="1" customWidth="1"/>
    <col min="10243" max="10243" width="16.625" style="1816" customWidth="1"/>
    <col min="10244" max="10244" width="25.75" style="1816" bestFit="1" customWidth="1"/>
    <col min="10245" max="10245" width="5.875" style="1816" bestFit="1" customWidth="1"/>
    <col min="10246" max="10246" width="15.625" style="1816" customWidth="1"/>
    <col min="10247" max="10496" width="9" style="1816"/>
    <col min="10497" max="10497" width="5.625" style="1816" customWidth="1"/>
    <col min="10498" max="10498" width="3.5" style="1816" bestFit="1" customWidth="1"/>
    <col min="10499" max="10499" width="16.625" style="1816" customWidth="1"/>
    <col min="10500" max="10500" width="25.75" style="1816" bestFit="1" customWidth="1"/>
    <col min="10501" max="10501" width="5.875" style="1816" bestFit="1" customWidth="1"/>
    <col min="10502" max="10502" width="15.625" style="1816" customWidth="1"/>
    <col min="10503" max="10752" width="9" style="1816"/>
    <col min="10753" max="10753" width="5.625" style="1816" customWidth="1"/>
    <col min="10754" max="10754" width="3.5" style="1816" bestFit="1" customWidth="1"/>
    <col min="10755" max="10755" width="16.625" style="1816" customWidth="1"/>
    <col min="10756" max="10756" width="25.75" style="1816" bestFit="1" customWidth="1"/>
    <col min="10757" max="10757" width="5.875" style="1816" bestFit="1" customWidth="1"/>
    <col min="10758" max="10758" width="15.625" style="1816" customWidth="1"/>
    <col min="10759" max="11008" width="9" style="1816"/>
    <col min="11009" max="11009" width="5.625" style="1816" customWidth="1"/>
    <col min="11010" max="11010" width="3.5" style="1816" bestFit="1" customWidth="1"/>
    <col min="11011" max="11011" width="16.625" style="1816" customWidth="1"/>
    <col min="11012" max="11012" width="25.75" style="1816" bestFit="1" customWidth="1"/>
    <col min="11013" max="11013" width="5.875" style="1816" bestFit="1" customWidth="1"/>
    <col min="11014" max="11014" width="15.625" style="1816" customWidth="1"/>
    <col min="11015" max="11264" width="9" style="1816"/>
    <col min="11265" max="11265" width="5.625" style="1816" customWidth="1"/>
    <col min="11266" max="11266" width="3.5" style="1816" bestFit="1" customWidth="1"/>
    <col min="11267" max="11267" width="16.625" style="1816" customWidth="1"/>
    <col min="11268" max="11268" width="25.75" style="1816" bestFit="1" customWidth="1"/>
    <col min="11269" max="11269" width="5.875" style="1816" bestFit="1" customWidth="1"/>
    <col min="11270" max="11270" width="15.625" style="1816" customWidth="1"/>
    <col min="11271" max="11520" width="9" style="1816"/>
    <col min="11521" max="11521" width="5.625" style="1816" customWidth="1"/>
    <col min="11522" max="11522" width="3.5" style="1816" bestFit="1" customWidth="1"/>
    <col min="11523" max="11523" width="16.625" style="1816" customWidth="1"/>
    <col min="11524" max="11524" width="25.75" style="1816" bestFit="1" customWidth="1"/>
    <col min="11525" max="11525" width="5.875" style="1816" bestFit="1" customWidth="1"/>
    <col min="11526" max="11526" width="15.625" style="1816" customWidth="1"/>
    <col min="11527" max="11776" width="9" style="1816"/>
    <col min="11777" max="11777" width="5.625" style="1816" customWidth="1"/>
    <col min="11778" max="11778" width="3.5" style="1816" bestFit="1" customWidth="1"/>
    <col min="11779" max="11779" width="16.625" style="1816" customWidth="1"/>
    <col min="11780" max="11780" width="25.75" style="1816" bestFit="1" customWidth="1"/>
    <col min="11781" max="11781" width="5.875" style="1816" bestFit="1" customWidth="1"/>
    <col min="11782" max="11782" width="15.625" style="1816" customWidth="1"/>
    <col min="11783" max="12032" width="9" style="1816"/>
    <col min="12033" max="12033" width="5.625" style="1816" customWidth="1"/>
    <col min="12034" max="12034" width="3.5" style="1816" bestFit="1" customWidth="1"/>
    <col min="12035" max="12035" width="16.625" style="1816" customWidth="1"/>
    <col min="12036" max="12036" width="25.75" style="1816" bestFit="1" customWidth="1"/>
    <col min="12037" max="12037" width="5.875" style="1816" bestFit="1" customWidth="1"/>
    <col min="12038" max="12038" width="15.625" style="1816" customWidth="1"/>
    <col min="12039" max="12288" width="9" style="1816"/>
    <col min="12289" max="12289" width="5.625" style="1816" customWidth="1"/>
    <col min="12290" max="12290" width="3.5" style="1816" bestFit="1" customWidth="1"/>
    <col min="12291" max="12291" width="16.625" style="1816" customWidth="1"/>
    <col min="12292" max="12292" width="25.75" style="1816" bestFit="1" customWidth="1"/>
    <col min="12293" max="12293" width="5.875" style="1816" bestFit="1" customWidth="1"/>
    <col min="12294" max="12294" width="15.625" style="1816" customWidth="1"/>
    <col min="12295" max="12544" width="9" style="1816"/>
    <col min="12545" max="12545" width="5.625" style="1816" customWidth="1"/>
    <col min="12546" max="12546" width="3.5" style="1816" bestFit="1" customWidth="1"/>
    <col min="12547" max="12547" width="16.625" style="1816" customWidth="1"/>
    <col min="12548" max="12548" width="25.75" style="1816" bestFit="1" customWidth="1"/>
    <col min="12549" max="12549" width="5.875" style="1816" bestFit="1" customWidth="1"/>
    <col min="12550" max="12550" width="15.625" style="1816" customWidth="1"/>
    <col min="12551" max="12800" width="9" style="1816"/>
    <col min="12801" max="12801" width="5.625" style="1816" customWidth="1"/>
    <col min="12802" max="12802" width="3.5" style="1816" bestFit="1" customWidth="1"/>
    <col min="12803" max="12803" width="16.625" style="1816" customWidth="1"/>
    <col min="12804" max="12804" width="25.75" style="1816" bestFit="1" customWidth="1"/>
    <col min="12805" max="12805" width="5.875" style="1816" bestFit="1" customWidth="1"/>
    <col min="12806" max="12806" width="15.625" style="1816" customWidth="1"/>
    <col min="12807" max="13056" width="9" style="1816"/>
    <col min="13057" max="13057" width="5.625" style="1816" customWidth="1"/>
    <col min="13058" max="13058" width="3.5" style="1816" bestFit="1" customWidth="1"/>
    <col min="13059" max="13059" width="16.625" style="1816" customWidth="1"/>
    <col min="13060" max="13060" width="25.75" style="1816" bestFit="1" customWidth="1"/>
    <col min="13061" max="13061" width="5.875" style="1816" bestFit="1" customWidth="1"/>
    <col min="13062" max="13062" width="15.625" style="1816" customWidth="1"/>
    <col min="13063" max="13312" width="9" style="1816"/>
    <col min="13313" max="13313" width="5.625" style="1816" customWidth="1"/>
    <col min="13314" max="13314" width="3.5" style="1816" bestFit="1" customWidth="1"/>
    <col min="13315" max="13315" width="16.625" style="1816" customWidth="1"/>
    <col min="13316" max="13316" width="25.75" style="1816" bestFit="1" customWidth="1"/>
    <col min="13317" max="13317" width="5.875" style="1816" bestFit="1" customWidth="1"/>
    <col min="13318" max="13318" width="15.625" style="1816" customWidth="1"/>
    <col min="13319" max="13568" width="9" style="1816"/>
    <col min="13569" max="13569" width="5.625" style="1816" customWidth="1"/>
    <col min="13570" max="13570" width="3.5" style="1816" bestFit="1" customWidth="1"/>
    <col min="13571" max="13571" width="16.625" style="1816" customWidth="1"/>
    <col min="13572" max="13572" width="25.75" style="1816" bestFit="1" customWidth="1"/>
    <col min="13573" max="13573" width="5.875" style="1816" bestFit="1" customWidth="1"/>
    <col min="13574" max="13574" width="15.625" style="1816" customWidth="1"/>
    <col min="13575" max="13824" width="9" style="1816"/>
    <col min="13825" max="13825" width="5.625" style="1816" customWidth="1"/>
    <col min="13826" max="13826" width="3.5" style="1816" bestFit="1" customWidth="1"/>
    <col min="13827" max="13827" width="16.625" style="1816" customWidth="1"/>
    <col min="13828" max="13828" width="25.75" style="1816" bestFit="1" customWidth="1"/>
    <col min="13829" max="13829" width="5.875" style="1816" bestFit="1" customWidth="1"/>
    <col min="13830" max="13830" width="15.625" style="1816" customWidth="1"/>
    <col min="13831" max="14080" width="9" style="1816"/>
    <col min="14081" max="14081" width="5.625" style="1816" customWidth="1"/>
    <col min="14082" max="14082" width="3.5" style="1816" bestFit="1" customWidth="1"/>
    <col min="14083" max="14083" width="16.625" style="1816" customWidth="1"/>
    <col min="14084" max="14084" width="25.75" style="1816" bestFit="1" customWidth="1"/>
    <col min="14085" max="14085" width="5.875" style="1816" bestFit="1" customWidth="1"/>
    <col min="14086" max="14086" width="15.625" style="1816" customWidth="1"/>
    <col min="14087" max="14336" width="9" style="1816"/>
    <col min="14337" max="14337" width="5.625" style="1816" customWidth="1"/>
    <col min="14338" max="14338" width="3.5" style="1816" bestFit="1" customWidth="1"/>
    <col min="14339" max="14339" width="16.625" style="1816" customWidth="1"/>
    <col min="14340" max="14340" width="25.75" style="1816" bestFit="1" customWidth="1"/>
    <col min="14341" max="14341" width="5.875" style="1816" bestFit="1" customWidth="1"/>
    <col min="14342" max="14342" width="15.625" style="1816" customWidth="1"/>
    <col min="14343" max="14592" width="9" style="1816"/>
    <col min="14593" max="14593" width="5.625" style="1816" customWidth="1"/>
    <col min="14594" max="14594" width="3.5" style="1816" bestFit="1" customWidth="1"/>
    <col min="14595" max="14595" width="16.625" style="1816" customWidth="1"/>
    <col min="14596" max="14596" width="25.75" style="1816" bestFit="1" customWidth="1"/>
    <col min="14597" max="14597" width="5.875" style="1816" bestFit="1" customWidth="1"/>
    <col min="14598" max="14598" width="15.625" style="1816" customWidth="1"/>
    <col min="14599" max="14848" width="9" style="1816"/>
    <col min="14849" max="14849" width="5.625" style="1816" customWidth="1"/>
    <col min="14850" max="14850" width="3.5" style="1816" bestFit="1" customWidth="1"/>
    <col min="14851" max="14851" width="16.625" style="1816" customWidth="1"/>
    <col min="14852" max="14852" width="25.75" style="1816" bestFit="1" customWidth="1"/>
    <col min="14853" max="14853" width="5.875" style="1816" bestFit="1" customWidth="1"/>
    <col min="14854" max="14854" width="15.625" style="1816" customWidth="1"/>
    <col min="14855" max="15104" width="9" style="1816"/>
    <col min="15105" max="15105" width="5.625" style="1816" customWidth="1"/>
    <col min="15106" max="15106" width="3.5" style="1816" bestFit="1" customWidth="1"/>
    <col min="15107" max="15107" width="16.625" style="1816" customWidth="1"/>
    <col min="15108" max="15108" width="25.75" style="1816" bestFit="1" customWidth="1"/>
    <col min="15109" max="15109" width="5.875" style="1816" bestFit="1" customWidth="1"/>
    <col min="15110" max="15110" width="15.625" style="1816" customWidth="1"/>
    <col min="15111" max="15360" width="9" style="1816"/>
    <col min="15361" max="15361" width="5.625" style="1816" customWidth="1"/>
    <col min="15362" max="15362" width="3.5" style="1816" bestFit="1" customWidth="1"/>
    <col min="15363" max="15363" width="16.625" style="1816" customWidth="1"/>
    <col min="15364" max="15364" width="25.75" style="1816" bestFit="1" customWidth="1"/>
    <col min="15365" max="15365" width="5.875" style="1816" bestFit="1" customWidth="1"/>
    <col min="15366" max="15366" width="15.625" style="1816" customWidth="1"/>
    <col min="15367" max="15616" width="9" style="1816"/>
    <col min="15617" max="15617" width="5.625" style="1816" customWidth="1"/>
    <col min="15618" max="15618" width="3.5" style="1816" bestFit="1" customWidth="1"/>
    <col min="15619" max="15619" width="16.625" style="1816" customWidth="1"/>
    <col min="15620" max="15620" width="25.75" style="1816" bestFit="1" customWidth="1"/>
    <col min="15621" max="15621" width="5.875" style="1816" bestFit="1" customWidth="1"/>
    <col min="15622" max="15622" width="15.625" style="1816" customWidth="1"/>
    <col min="15623" max="15872" width="9" style="1816"/>
    <col min="15873" max="15873" width="5.625" style="1816" customWidth="1"/>
    <col min="15874" max="15874" width="3.5" style="1816" bestFit="1" customWidth="1"/>
    <col min="15875" max="15875" width="16.625" style="1816" customWidth="1"/>
    <col min="15876" max="15876" width="25.75" style="1816" bestFit="1" customWidth="1"/>
    <col min="15877" max="15877" width="5.875" style="1816" bestFit="1" customWidth="1"/>
    <col min="15878" max="15878" width="15.625" style="1816" customWidth="1"/>
    <col min="15879" max="16128" width="9" style="1816"/>
    <col min="16129" max="16129" width="5.625" style="1816" customWidth="1"/>
    <col min="16130" max="16130" width="3.5" style="1816" bestFit="1" customWidth="1"/>
    <col min="16131" max="16131" width="16.625" style="1816" customWidth="1"/>
    <col min="16132" max="16132" width="25.75" style="1816" bestFit="1" customWidth="1"/>
    <col min="16133" max="16133" width="5.875" style="1816" bestFit="1" customWidth="1"/>
    <col min="16134" max="16134" width="15.625" style="1816" customWidth="1"/>
    <col min="16135" max="16384" width="9" style="1816"/>
  </cols>
  <sheetData>
    <row r="2" spans="1:6">
      <c r="D2" s="1817"/>
      <c r="F2" s="1817" t="s">
        <v>5302</v>
      </c>
    </row>
    <row r="3" spans="1:6">
      <c r="A3" s="1818" t="s">
        <v>5303</v>
      </c>
    </row>
    <row r="5" spans="1:6">
      <c r="B5" s="1819" t="s">
        <v>2252</v>
      </c>
      <c r="C5" s="1819" t="s">
        <v>2253</v>
      </c>
      <c r="D5" s="1819" t="s">
        <v>5304</v>
      </c>
      <c r="E5" s="1819" t="s">
        <v>2255</v>
      </c>
      <c r="F5" s="1819" t="s">
        <v>2256</v>
      </c>
    </row>
    <row r="6" spans="1:6" ht="20.100000000000001" customHeight="1">
      <c r="B6" s="1820">
        <v>1</v>
      </c>
      <c r="C6" s="108" t="s">
        <v>5305</v>
      </c>
      <c r="D6" s="40" t="s">
        <v>5306</v>
      </c>
      <c r="E6" s="1820">
        <v>3</v>
      </c>
      <c r="F6" s="1821" t="s">
        <v>5307</v>
      </c>
    </row>
    <row r="7" spans="1:6" ht="20.100000000000001" customHeight="1">
      <c r="B7" s="1820">
        <v>2</v>
      </c>
      <c r="C7" s="108" t="s">
        <v>5308</v>
      </c>
      <c r="D7" s="40" t="s">
        <v>5309</v>
      </c>
      <c r="E7" s="1820">
        <v>5</v>
      </c>
      <c r="F7" s="1821" t="s">
        <v>5307</v>
      </c>
    </row>
  </sheetData>
  <phoneticPr fontId="2"/>
  <pageMargins left="0.7" right="0.7" top="0.75" bottom="0.75" header="0.3" footer="0.3"/>
  <pageSetup paperSize="9"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A0EF5-F4F7-486B-8CBF-26B35D01674A}">
  <sheetPr>
    <tabColor rgb="FFFFFF00"/>
  </sheetPr>
  <dimension ref="A2:R65"/>
  <sheetViews>
    <sheetView zoomScale="80" zoomScaleNormal="80" workbookViewId="0">
      <pane xSplit="11" ySplit="9" topLeftCell="N10" activePane="bottomRight" state="frozen"/>
      <selection pane="topRight" activeCell="K1" sqref="K1"/>
      <selection pane="bottomLeft" activeCell="A9" sqref="A9"/>
      <selection pane="bottomRight" activeCell="Q16" sqref="Q16:Q19"/>
    </sheetView>
  </sheetViews>
  <sheetFormatPr defaultColWidth="8.875" defaultRowHeight="18.75"/>
  <cols>
    <col min="1" max="1" width="8.875" style="1"/>
    <col min="2" max="2" width="10.5" style="1" customWidth="1"/>
    <col min="3" max="3" width="5.75" style="4" customWidth="1"/>
    <col min="4" max="5" width="15.75" style="1" customWidth="1"/>
    <col min="6" max="6" width="59.25" style="1" customWidth="1"/>
    <col min="7" max="7" width="6.25" style="1" customWidth="1"/>
    <col min="8" max="9" width="9.875" style="1" bestFit="1" customWidth="1"/>
    <col min="10" max="10" width="5.75" style="10" customWidth="1"/>
    <col min="11" max="11" width="49.5" style="1" customWidth="1"/>
    <col min="12" max="12" width="31.375" style="1" customWidth="1"/>
    <col min="13" max="13" width="44.75" style="4" customWidth="1"/>
    <col min="14" max="14" width="13.75" style="9" customWidth="1"/>
    <col min="15" max="15" width="6.375" style="1" customWidth="1"/>
    <col min="16" max="16" width="21.875" style="10" customWidth="1"/>
    <col min="17" max="17" width="18.25" style="11" customWidth="1"/>
    <col min="18" max="18" width="15.625" style="12" customWidth="1"/>
    <col min="19" max="257" width="8.875" style="1"/>
    <col min="258" max="258" width="10.5" style="1" customWidth="1"/>
    <col min="259" max="259" width="5.75" style="1" customWidth="1"/>
    <col min="260" max="261" width="15.75" style="1" customWidth="1"/>
    <col min="262" max="262" width="59.25" style="1" customWidth="1"/>
    <col min="263" max="263" width="6.25" style="1" customWidth="1"/>
    <col min="264" max="265" width="9.875" style="1" bestFit="1" customWidth="1"/>
    <col min="266" max="266" width="5.75" style="1" customWidth="1"/>
    <col min="267" max="267" width="49.5" style="1" customWidth="1"/>
    <col min="268" max="268" width="31.375" style="1" customWidth="1"/>
    <col min="269" max="269" width="44.75" style="1" customWidth="1"/>
    <col min="270" max="270" width="13.75" style="1" customWidth="1"/>
    <col min="271" max="271" width="6.375" style="1" customWidth="1"/>
    <col min="272" max="272" width="21.875" style="1" customWidth="1"/>
    <col min="273" max="273" width="18.25" style="1" customWidth="1"/>
    <col min="274" max="274" width="15.625" style="1" customWidth="1"/>
    <col min="275" max="513" width="8.875" style="1"/>
    <col min="514" max="514" width="10.5" style="1" customWidth="1"/>
    <col min="515" max="515" width="5.75" style="1" customWidth="1"/>
    <col min="516" max="517" width="15.75" style="1" customWidth="1"/>
    <col min="518" max="518" width="59.25" style="1" customWidth="1"/>
    <col min="519" max="519" width="6.25" style="1" customWidth="1"/>
    <col min="520" max="521" width="9.875" style="1" bestFit="1" customWidth="1"/>
    <col min="522" max="522" width="5.75" style="1" customWidth="1"/>
    <col min="523" max="523" width="49.5" style="1" customWidth="1"/>
    <col min="524" max="524" width="31.375" style="1" customWidth="1"/>
    <col min="525" max="525" width="44.75" style="1" customWidth="1"/>
    <col min="526" max="526" width="13.75" style="1" customWidth="1"/>
    <col min="527" max="527" width="6.375" style="1" customWidth="1"/>
    <col min="528" max="528" width="21.875" style="1" customWidth="1"/>
    <col min="529" max="529" width="18.25" style="1" customWidth="1"/>
    <col min="530" max="530" width="15.625" style="1" customWidth="1"/>
    <col min="531" max="769" width="8.875" style="1"/>
    <col min="770" max="770" width="10.5" style="1" customWidth="1"/>
    <col min="771" max="771" width="5.75" style="1" customWidth="1"/>
    <col min="772" max="773" width="15.75" style="1" customWidth="1"/>
    <col min="774" max="774" width="59.25" style="1" customWidth="1"/>
    <col min="775" max="775" width="6.25" style="1" customWidth="1"/>
    <col min="776" max="777" width="9.875" style="1" bestFit="1" customWidth="1"/>
    <col min="778" max="778" width="5.75" style="1" customWidth="1"/>
    <col min="779" max="779" width="49.5" style="1" customWidth="1"/>
    <col min="780" max="780" width="31.375" style="1" customWidth="1"/>
    <col min="781" max="781" width="44.75" style="1" customWidth="1"/>
    <col min="782" max="782" width="13.75" style="1" customWidth="1"/>
    <col min="783" max="783" width="6.375" style="1" customWidth="1"/>
    <col min="784" max="784" width="21.875" style="1" customWidth="1"/>
    <col min="785" max="785" width="18.25" style="1" customWidth="1"/>
    <col min="786" max="786" width="15.625" style="1" customWidth="1"/>
    <col min="787" max="1025" width="8.875" style="1"/>
    <col min="1026" max="1026" width="10.5" style="1" customWidth="1"/>
    <col min="1027" max="1027" width="5.75" style="1" customWidth="1"/>
    <col min="1028" max="1029" width="15.75" style="1" customWidth="1"/>
    <col min="1030" max="1030" width="59.25" style="1" customWidth="1"/>
    <col min="1031" max="1031" width="6.25" style="1" customWidth="1"/>
    <col min="1032" max="1033" width="9.875" style="1" bestFit="1" customWidth="1"/>
    <col min="1034" max="1034" width="5.75" style="1" customWidth="1"/>
    <col min="1035" max="1035" width="49.5" style="1" customWidth="1"/>
    <col min="1036" max="1036" width="31.375" style="1" customWidth="1"/>
    <col min="1037" max="1037" width="44.75" style="1" customWidth="1"/>
    <col min="1038" max="1038" width="13.75" style="1" customWidth="1"/>
    <col min="1039" max="1039" width="6.375" style="1" customWidth="1"/>
    <col min="1040" max="1040" width="21.875" style="1" customWidth="1"/>
    <col min="1041" max="1041" width="18.25" style="1" customWidth="1"/>
    <col min="1042" max="1042" width="15.625" style="1" customWidth="1"/>
    <col min="1043" max="1281" width="8.875" style="1"/>
    <col min="1282" max="1282" width="10.5" style="1" customWidth="1"/>
    <col min="1283" max="1283" width="5.75" style="1" customWidth="1"/>
    <col min="1284" max="1285" width="15.75" style="1" customWidth="1"/>
    <col min="1286" max="1286" width="59.25" style="1" customWidth="1"/>
    <col min="1287" max="1287" width="6.25" style="1" customWidth="1"/>
    <col min="1288" max="1289" width="9.875" style="1" bestFit="1" customWidth="1"/>
    <col min="1290" max="1290" width="5.75" style="1" customWidth="1"/>
    <col min="1291" max="1291" width="49.5" style="1" customWidth="1"/>
    <col min="1292" max="1292" width="31.375" style="1" customWidth="1"/>
    <col min="1293" max="1293" width="44.75" style="1" customWidth="1"/>
    <col min="1294" max="1294" width="13.75" style="1" customWidth="1"/>
    <col min="1295" max="1295" width="6.375" style="1" customWidth="1"/>
    <col min="1296" max="1296" width="21.875" style="1" customWidth="1"/>
    <col min="1297" max="1297" width="18.25" style="1" customWidth="1"/>
    <col min="1298" max="1298" width="15.625" style="1" customWidth="1"/>
    <col min="1299" max="1537" width="8.875" style="1"/>
    <col min="1538" max="1538" width="10.5" style="1" customWidth="1"/>
    <col min="1539" max="1539" width="5.75" style="1" customWidth="1"/>
    <col min="1540" max="1541" width="15.75" style="1" customWidth="1"/>
    <col min="1542" max="1542" width="59.25" style="1" customWidth="1"/>
    <col min="1543" max="1543" width="6.25" style="1" customWidth="1"/>
    <col min="1544" max="1545" width="9.875" style="1" bestFit="1" customWidth="1"/>
    <col min="1546" max="1546" width="5.75" style="1" customWidth="1"/>
    <col min="1547" max="1547" width="49.5" style="1" customWidth="1"/>
    <col min="1548" max="1548" width="31.375" style="1" customWidth="1"/>
    <col min="1549" max="1549" width="44.75" style="1" customWidth="1"/>
    <col min="1550" max="1550" width="13.75" style="1" customWidth="1"/>
    <col min="1551" max="1551" width="6.375" style="1" customWidth="1"/>
    <col min="1552" max="1552" width="21.875" style="1" customWidth="1"/>
    <col min="1553" max="1553" width="18.25" style="1" customWidth="1"/>
    <col min="1554" max="1554" width="15.625" style="1" customWidth="1"/>
    <col min="1555" max="1793" width="8.875" style="1"/>
    <col min="1794" max="1794" width="10.5" style="1" customWidth="1"/>
    <col min="1795" max="1795" width="5.75" style="1" customWidth="1"/>
    <col min="1796" max="1797" width="15.75" style="1" customWidth="1"/>
    <col min="1798" max="1798" width="59.25" style="1" customWidth="1"/>
    <col min="1799" max="1799" width="6.25" style="1" customWidth="1"/>
    <col min="1800" max="1801" width="9.875" style="1" bestFit="1" customWidth="1"/>
    <col min="1802" max="1802" width="5.75" style="1" customWidth="1"/>
    <col min="1803" max="1803" width="49.5" style="1" customWidth="1"/>
    <col min="1804" max="1804" width="31.375" style="1" customWidth="1"/>
    <col min="1805" max="1805" width="44.75" style="1" customWidth="1"/>
    <col min="1806" max="1806" width="13.75" style="1" customWidth="1"/>
    <col min="1807" max="1807" width="6.375" style="1" customWidth="1"/>
    <col min="1808" max="1808" width="21.875" style="1" customWidth="1"/>
    <col min="1809" max="1809" width="18.25" style="1" customWidth="1"/>
    <col min="1810" max="1810" width="15.625" style="1" customWidth="1"/>
    <col min="1811" max="2049" width="8.875" style="1"/>
    <col min="2050" max="2050" width="10.5" style="1" customWidth="1"/>
    <col min="2051" max="2051" width="5.75" style="1" customWidth="1"/>
    <col min="2052" max="2053" width="15.75" style="1" customWidth="1"/>
    <col min="2054" max="2054" width="59.25" style="1" customWidth="1"/>
    <col min="2055" max="2055" width="6.25" style="1" customWidth="1"/>
    <col min="2056" max="2057" width="9.875" style="1" bestFit="1" customWidth="1"/>
    <col min="2058" max="2058" width="5.75" style="1" customWidth="1"/>
    <col min="2059" max="2059" width="49.5" style="1" customWidth="1"/>
    <col min="2060" max="2060" width="31.375" style="1" customWidth="1"/>
    <col min="2061" max="2061" width="44.75" style="1" customWidth="1"/>
    <col min="2062" max="2062" width="13.75" style="1" customWidth="1"/>
    <col min="2063" max="2063" width="6.375" style="1" customWidth="1"/>
    <col min="2064" max="2064" width="21.875" style="1" customWidth="1"/>
    <col min="2065" max="2065" width="18.25" style="1" customWidth="1"/>
    <col min="2066" max="2066" width="15.625" style="1" customWidth="1"/>
    <col min="2067" max="2305" width="8.875" style="1"/>
    <col min="2306" max="2306" width="10.5" style="1" customWidth="1"/>
    <col min="2307" max="2307" width="5.75" style="1" customWidth="1"/>
    <col min="2308" max="2309" width="15.75" style="1" customWidth="1"/>
    <col min="2310" max="2310" width="59.25" style="1" customWidth="1"/>
    <col min="2311" max="2311" width="6.25" style="1" customWidth="1"/>
    <col min="2312" max="2313" width="9.875" style="1" bestFit="1" customWidth="1"/>
    <col min="2314" max="2314" width="5.75" style="1" customWidth="1"/>
    <col min="2315" max="2315" width="49.5" style="1" customWidth="1"/>
    <col min="2316" max="2316" width="31.375" style="1" customWidth="1"/>
    <col min="2317" max="2317" width="44.75" style="1" customWidth="1"/>
    <col min="2318" max="2318" width="13.75" style="1" customWidth="1"/>
    <col min="2319" max="2319" width="6.375" style="1" customWidth="1"/>
    <col min="2320" max="2320" width="21.875" style="1" customWidth="1"/>
    <col min="2321" max="2321" width="18.25" style="1" customWidth="1"/>
    <col min="2322" max="2322" width="15.625" style="1" customWidth="1"/>
    <col min="2323" max="2561" width="8.875" style="1"/>
    <col min="2562" max="2562" width="10.5" style="1" customWidth="1"/>
    <col min="2563" max="2563" width="5.75" style="1" customWidth="1"/>
    <col min="2564" max="2565" width="15.75" style="1" customWidth="1"/>
    <col min="2566" max="2566" width="59.25" style="1" customWidth="1"/>
    <col min="2567" max="2567" width="6.25" style="1" customWidth="1"/>
    <col min="2568" max="2569" width="9.875" style="1" bestFit="1" customWidth="1"/>
    <col min="2570" max="2570" width="5.75" style="1" customWidth="1"/>
    <col min="2571" max="2571" width="49.5" style="1" customWidth="1"/>
    <col min="2572" max="2572" width="31.375" style="1" customWidth="1"/>
    <col min="2573" max="2573" width="44.75" style="1" customWidth="1"/>
    <col min="2574" max="2574" width="13.75" style="1" customWidth="1"/>
    <col min="2575" max="2575" width="6.375" style="1" customWidth="1"/>
    <col min="2576" max="2576" width="21.875" style="1" customWidth="1"/>
    <col min="2577" max="2577" width="18.25" style="1" customWidth="1"/>
    <col min="2578" max="2578" width="15.625" style="1" customWidth="1"/>
    <col min="2579" max="2817" width="8.875" style="1"/>
    <col min="2818" max="2818" width="10.5" style="1" customWidth="1"/>
    <col min="2819" max="2819" width="5.75" style="1" customWidth="1"/>
    <col min="2820" max="2821" width="15.75" style="1" customWidth="1"/>
    <col min="2822" max="2822" width="59.25" style="1" customWidth="1"/>
    <col min="2823" max="2823" width="6.25" style="1" customWidth="1"/>
    <col min="2824" max="2825" width="9.875" style="1" bestFit="1" customWidth="1"/>
    <col min="2826" max="2826" width="5.75" style="1" customWidth="1"/>
    <col min="2827" max="2827" width="49.5" style="1" customWidth="1"/>
    <col min="2828" max="2828" width="31.375" style="1" customWidth="1"/>
    <col min="2829" max="2829" width="44.75" style="1" customWidth="1"/>
    <col min="2830" max="2830" width="13.75" style="1" customWidth="1"/>
    <col min="2831" max="2831" width="6.375" style="1" customWidth="1"/>
    <col min="2832" max="2832" width="21.875" style="1" customWidth="1"/>
    <col min="2833" max="2833" width="18.25" style="1" customWidth="1"/>
    <col min="2834" max="2834" width="15.625" style="1" customWidth="1"/>
    <col min="2835" max="3073" width="8.875" style="1"/>
    <col min="3074" max="3074" width="10.5" style="1" customWidth="1"/>
    <col min="3075" max="3075" width="5.75" style="1" customWidth="1"/>
    <col min="3076" max="3077" width="15.75" style="1" customWidth="1"/>
    <col min="3078" max="3078" width="59.25" style="1" customWidth="1"/>
    <col min="3079" max="3079" width="6.25" style="1" customWidth="1"/>
    <col min="3080" max="3081" width="9.875" style="1" bestFit="1" customWidth="1"/>
    <col min="3082" max="3082" width="5.75" style="1" customWidth="1"/>
    <col min="3083" max="3083" width="49.5" style="1" customWidth="1"/>
    <col min="3084" max="3084" width="31.375" style="1" customWidth="1"/>
    <col min="3085" max="3085" width="44.75" style="1" customWidth="1"/>
    <col min="3086" max="3086" width="13.75" style="1" customWidth="1"/>
    <col min="3087" max="3087" width="6.375" style="1" customWidth="1"/>
    <col min="3088" max="3088" width="21.875" style="1" customWidth="1"/>
    <col min="3089" max="3089" width="18.25" style="1" customWidth="1"/>
    <col min="3090" max="3090" width="15.625" style="1" customWidth="1"/>
    <col min="3091" max="3329" width="8.875" style="1"/>
    <col min="3330" max="3330" width="10.5" style="1" customWidth="1"/>
    <col min="3331" max="3331" width="5.75" style="1" customWidth="1"/>
    <col min="3332" max="3333" width="15.75" style="1" customWidth="1"/>
    <col min="3334" max="3334" width="59.25" style="1" customWidth="1"/>
    <col min="3335" max="3335" width="6.25" style="1" customWidth="1"/>
    <col min="3336" max="3337" width="9.875" style="1" bestFit="1" customWidth="1"/>
    <col min="3338" max="3338" width="5.75" style="1" customWidth="1"/>
    <col min="3339" max="3339" width="49.5" style="1" customWidth="1"/>
    <col min="3340" max="3340" width="31.375" style="1" customWidth="1"/>
    <col min="3341" max="3341" width="44.75" style="1" customWidth="1"/>
    <col min="3342" max="3342" width="13.75" style="1" customWidth="1"/>
    <col min="3343" max="3343" width="6.375" style="1" customWidth="1"/>
    <col min="3344" max="3344" width="21.875" style="1" customWidth="1"/>
    <col min="3345" max="3345" width="18.25" style="1" customWidth="1"/>
    <col min="3346" max="3346" width="15.625" style="1" customWidth="1"/>
    <col min="3347" max="3585" width="8.875" style="1"/>
    <col min="3586" max="3586" width="10.5" style="1" customWidth="1"/>
    <col min="3587" max="3587" width="5.75" style="1" customWidth="1"/>
    <col min="3588" max="3589" width="15.75" style="1" customWidth="1"/>
    <col min="3590" max="3590" width="59.25" style="1" customWidth="1"/>
    <col min="3591" max="3591" width="6.25" style="1" customWidth="1"/>
    <col min="3592" max="3593" width="9.875" style="1" bestFit="1" customWidth="1"/>
    <col min="3594" max="3594" width="5.75" style="1" customWidth="1"/>
    <col min="3595" max="3595" width="49.5" style="1" customWidth="1"/>
    <col min="3596" max="3596" width="31.375" style="1" customWidth="1"/>
    <col min="3597" max="3597" width="44.75" style="1" customWidth="1"/>
    <col min="3598" max="3598" width="13.75" style="1" customWidth="1"/>
    <col min="3599" max="3599" width="6.375" style="1" customWidth="1"/>
    <col min="3600" max="3600" width="21.875" style="1" customWidth="1"/>
    <col min="3601" max="3601" width="18.25" style="1" customWidth="1"/>
    <col min="3602" max="3602" width="15.625" style="1" customWidth="1"/>
    <col min="3603" max="3841" width="8.875" style="1"/>
    <col min="3842" max="3842" width="10.5" style="1" customWidth="1"/>
    <col min="3843" max="3843" width="5.75" style="1" customWidth="1"/>
    <col min="3844" max="3845" width="15.75" style="1" customWidth="1"/>
    <col min="3846" max="3846" width="59.25" style="1" customWidth="1"/>
    <col min="3847" max="3847" width="6.25" style="1" customWidth="1"/>
    <col min="3848" max="3849" width="9.875" style="1" bestFit="1" customWidth="1"/>
    <col min="3850" max="3850" width="5.75" style="1" customWidth="1"/>
    <col min="3851" max="3851" width="49.5" style="1" customWidth="1"/>
    <col min="3852" max="3852" width="31.375" style="1" customWidth="1"/>
    <col min="3853" max="3853" width="44.75" style="1" customWidth="1"/>
    <col min="3854" max="3854" width="13.75" style="1" customWidth="1"/>
    <col min="3855" max="3855" width="6.375" style="1" customWidth="1"/>
    <col min="3856" max="3856" width="21.875" style="1" customWidth="1"/>
    <col min="3857" max="3857" width="18.25" style="1" customWidth="1"/>
    <col min="3858" max="3858" width="15.625" style="1" customWidth="1"/>
    <col min="3859" max="4097" width="8.875" style="1"/>
    <col min="4098" max="4098" width="10.5" style="1" customWidth="1"/>
    <col min="4099" max="4099" width="5.75" style="1" customWidth="1"/>
    <col min="4100" max="4101" width="15.75" style="1" customWidth="1"/>
    <col min="4102" max="4102" width="59.25" style="1" customWidth="1"/>
    <col min="4103" max="4103" width="6.25" style="1" customWidth="1"/>
    <col min="4104" max="4105" width="9.875" style="1" bestFit="1" customWidth="1"/>
    <col min="4106" max="4106" width="5.75" style="1" customWidth="1"/>
    <col min="4107" max="4107" width="49.5" style="1" customWidth="1"/>
    <col min="4108" max="4108" width="31.375" style="1" customWidth="1"/>
    <col min="4109" max="4109" width="44.75" style="1" customWidth="1"/>
    <col min="4110" max="4110" width="13.75" style="1" customWidth="1"/>
    <col min="4111" max="4111" width="6.375" style="1" customWidth="1"/>
    <col min="4112" max="4112" width="21.875" style="1" customWidth="1"/>
    <col min="4113" max="4113" width="18.25" style="1" customWidth="1"/>
    <col min="4114" max="4114" width="15.625" style="1" customWidth="1"/>
    <col min="4115" max="4353" width="8.875" style="1"/>
    <col min="4354" max="4354" width="10.5" style="1" customWidth="1"/>
    <col min="4355" max="4355" width="5.75" style="1" customWidth="1"/>
    <col min="4356" max="4357" width="15.75" style="1" customWidth="1"/>
    <col min="4358" max="4358" width="59.25" style="1" customWidth="1"/>
    <col min="4359" max="4359" width="6.25" style="1" customWidth="1"/>
    <col min="4360" max="4361" width="9.875" style="1" bestFit="1" customWidth="1"/>
    <col min="4362" max="4362" width="5.75" style="1" customWidth="1"/>
    <col min="4363" max="4363" width="49.5" style="1" customWidth="1"/>
    <col min="4364" max="4364" width="31.375" style="1" customWidth="1"/>
    <col min="4365" max="4365" width="44.75" style="1" customWidth="1"/>
    <col min="4366" max="4366" width="13.75" style="1" customWidth="1"/>
    <col min="4367" max="4367" width="6.375" style="1" customWidth="1"/>
    <col min="4368" max="4368" width="21.875" style="1" customWidth="1"/>
    <col min="4369" max="4369" width="18.25" style="1" customWidth="1"/>
    <col min="4370" max="4370" width="15.625" style="1" customWidth="1"/>
    <col min="4371" max="4609" width="8.875" style="1"/>
    <col min="4610" max="4610" width="10.5" style="1" customWidth="1"/>
    <col min="4611" max="4611" width="5.75" style="1" customWidth="1"/>
    <col min="4612" max="4613" width="15.75" style="1" customWidth="1"/>
    <col min="4614" max="4614" width="59.25" style="1" customWidth="1"/>
    <col min="4615" max="4615" width="6.25" style="1" customWidth="1"/>
    <col min="4616" max="4617" width="9.875" style="1" bestFit="1" customWidth="1"/>
    <col min="4618" max="4618" width="5.75" style="1" customWidth="1"/>
    <col min="4619" max="4619" width="49.5" style="1" customWidth="1"/>
    <col min="4620" max="4620" width="31.375" style="1" customWidth="1"/>
    <col min="4621" max="4621" width="44.75" style="1" customWidth="1"/>
    <col min="4622" max="4622" width="13.75" style="1" customWidth="1"/>
    <col min="4623" max="4623" width="6.375" style="1" customWidth="1"/>
    <col min="4624" max="4624" width="21.875" style="1" customWidth="1"/>
    <col min="4625" max="4625" width="18.25" style="1" customWidth="1"/>
    <col min="4626" max="4626" width="15.625" style="1" customWidth="1"/>
    <col min="4627" max="4865" width="8.875" style="1"/>
    <col min="4866" max="4866" width="10.5" style="1" customWidth="1"/>
    <col min="4867" max="4867" width="5.75" style="1" customWidth="1"/>
    <col min="4868" max="4869" width="15.75" style="1" customWidth="1"/>
    <col min="4870" max="4870" width="59.25" style="1" customWidth="1"/>
    <col min="4871" max="4871" width="6.25" style="1" customWidth="1"/>
    <col min="4872" max="4873" width="9.875" style="1" bestFit="1" customWidth="1"/>
    <col min="4874" max="4874" width="5.75" style="1" customWidth="1"/>
    <col min="4875" max="4875" width="49.5" style="1" customWidth="1"/>
    <col min="4876" max="4876" width="31.375" style="1" customWidth="1"/>
    <col min="4877" max="4877" width="44.75" style="1" customWidth="1"/>
    <col min="4878" max="4878" width="13.75" style="1" customWidth="1"/>
    <col min="4879" max="4879" width="6.375" style="1" customWidth="1"/>
    <col min="4880" max="4880" width="21.875" style="1" customWidth="1"/>
    <col min="4881" max="4881" width="18.25" style="1" customWidth="1"/>
    <col min="4882" max="4882" width="15.625" style="1" customWidth="1"/>
    <col min="4883" max="5121" width="8.875" style="1"/>
    <col min="5122" max="5122" width="10.5" style="1" customWidth="1"/>
    <col min="5123" max="5123" width="5.75" style="1" customWidth="1"/>
    <col min="5124" max="5125" width="15.75" style="1" customWidth="1"/>
    <col min="5126" max="5126" width="59.25" style="1" customWidth="1"/>
    <col min="5127" max="5127" width="6.25" style="1" customWidth="1"/>
    <col min="5128" max="5129" width="9.875" style="1" bestFit="1" customWidth="1"/>
    <col min="5130" max="5130" width="5.75" style="1" customWidth="1"/>
    <col min="5131" max="5131" width="49.5" style="1" customWidth="1"/>
    <col min="5132" max="5132" width="31.375" style="1" customWidth="1"/>
    <col min="5133" max="5133" width="44.75" style="1" customWidth="1"/>
    <col min="5134" max="5134" width="13.75" style="1" customWidth="1"/>
    <col min="5135" max="5135" width="6.375" style="1" customWidth="1"/>
    <col min="5136" max="5136" width="21.875" style="1" customWidth="1"/>
    <col min="5137" max="5137" width="18.25" style="1" customWidth="1"/>
    <col min="5138" max="5138" width="15.625" style="1" customWidth="1"/>
    <col min="5139" max="5377" width="8.875" style="1"/>
    <col min="5378" max="5378" width="10.5" style="1" customWidth="1"/>
    <col min="5379" max="5379" width="5.75" style="1" customWidth="1"/>
    <col min="5380" max="5381" width="15.75" style="1" customWidth="1"/>
    <col min="5382" max="5382" width="59.25" style="1" customWidth="1"/>
    <col min="5383" max="5383" width="6.25" style="1" customWidth="1"/>
    <col min="5384" max="5385" width="9.875" style="1" bestFit="1" customWidth="1"/>
    <col min="5386" max="5386" width="5.75" style="1" customWidth="1"/>
    <col min="5387" max="5387" width="49.5" style="1" customWidth="1"/>
    <col min="5388" max="5388" width="31.375" style="1" customWidth="1"/>
    <col min="5389" max="5389" width="44.75" style="1" customWidth="1"/>
    <col min="5390" max="5390" width="13.75" style="1" customWidth="1"/>
    <col min="5391" max="5391" width="6.375" style="1" customWidth="1"/>
    <col min="5392" max="5392" width="21.875" style="1" customWidth="1"/>
    <col min="5393" max="5393" width="18.25" style="1" customWidth="1"/>
    <col min="5394" max="5394" width="15.625" style="1" customWidth="1"/>
    <col min="5395" max="5633" width="8.875" style="1"/>
    <col min="5634" max="5634" width="10.5" style="1" customWidth="1"/>
    <col min="5635" max="5635" width="5.75" style="1" customWidth="1"/>
    <col min="5636" max="5637" width="15.75" style="1" customWidth="1"/>
    <col min="5638" max="5638" width="59.25" style="1" customWidth="1"/>
    <col min="5639" max="5639" width="6.25" style="1" customWidth="1"/>
    <col min="5640" max="5641" width="9.875" style="1" bestFit="1" customWidth="1"/>
    <col min="5642" max="5642" width="5.75" style="1" customWidth="1"/>
    <col min="5643" max="5643" width="49.5" style="1" customWidth="1"/>
    <col min="5644" max="5644" width="31.375" style="1" customWidth="1"/>
    <col min="5645" max="5645" width="44.75" style="1" customWidth="1"/>
    <col min="5646" max="5646" width="13.75" style="1" customWidth="1"/>
    <col min="5647" max="5647" width="6.375" style="1" customWidth="1"/>
    <col min="5648" max="5648" width="21.875" style="1" customWidth="1"/>
    <col min="5649" max="5649" width="18.25" style="1" customWidth="1"/>
    <col min="5650" max="5650" width="15.625" style="1" customWidth="1"/>
    <col min="5651" max="5889" width="8.875" style="1"/>
    <col min="5890" max="5890" width="10.5" style="1" customWidth="1"/>
    <col min="5891" max="5891" width="5.75" style="1" customWidth="1"/>
    <col min="5892" max="5893" width="15.75" style="1" customWidth="1"/>
    <col min="5894" max="5894" width="59.25" style="1" customWidth="1"/>
    <col min="5895" max="5895" width="6.25" style="1" customWidth="1"/>
    <col min="5896" max="5897" width="9.875" style="1" bestFit="1" customWidth="1"/>
    <col min="5898" max="5898" width="5.75" style="1" customWidth="1"/>
    <col min="5899" max="5899" width="49.5" style="1" customWidth="1"/>
    <col min="5900" max="5900" width="31.375" style="1" customWidth="1"/>
    <col min="5901" max="5901" width="44.75" style="1" customWidth="1"/>
    <col min="5902" max="5902" width="13.75" style="1" customWidth="1"/>
    <col min="5903" max="5903" width="6.375" style="1" customWidth="1"/>
    <col min="5904" max="5904" width="21.875" style="1" customWidth="1"/>
    <col min="5905" max="5905" width="18.25" style="1" customWidth="1"/>
    <col min="5906" max="5906" width="15.625" style="1" customWidth="1"/>
    <col min="5907" max="6145" width="8.875" style="1"/>
    <col min="6146" max="6146" width="10.5" style="1" customWidth="1"/>
    <col min="6147" max="6147" width="5.75" style="1" customWidth="1"/>
    <col min="6148" max="6149" width="15.75" style="1" customWidth="1"/>
    <col min="6150" max="6150" width="59.25" style="1" customWidth="1"/>
    <col min="6151" max="6151" width="6.25" style="1" customWidth="1"/>
    <col min="6152" max="6153" width="9.875" style="1" bestFit="1" customWidth="1"/>
    <col min="6154" max="6154" width="5.75" style="1" customWidth="1"/>
    <col min="6155" max="6155" width="49.5" style="1" customWidth="1"/>
    <col min="6156" max="6156" width="31.375" style="1" customWidth="1"/>
    <col min="6157" max="6157" width="44.75" style="1" customWidth="1"/>
    <col min="6158" max="6158" width="13.75" style="1" customWidth="1"/>
    <col min="6159" max="6159" width="6.375" style="1" customWidth="1"/>
    <col min="6160" max="6160" width="21.875" style="1" customWidth="1"/>
    <col min="6161" max="6161" width="18.25" style="1" customWidth="1"/>
    <col min="6162" max="6162" width="15.625" style="1" customWidth="1"/>
    <col min="6163" max="6401" width="8.875" style="1"/>
    <col min="6402" max="6402" width="10.5" style="1" customWidth="1"/>
    <col min="6403" max="6403" width="5.75" style="1" customWidth="1"/>
    <col min="6404" max="6405" width="15.75" style="1" customWidth="1"/>
    <col min="6406" max="6406" width="59.25" style="1" customWidth="1"/>
    <col min="6407" max="6407" width="6.25" style="1" customWidth="1"/>
    <col min="6408" max="6409" width="9.875" style="1" bestFit="1" customWidth="1"/>
    <col min="6410" max="6410" width="5.75" style="1" customWidth="1"/>
    <col min="6411" max="6411" width="49.5" style="1" customWidth="1"/>
    <col min="6412" max="6412" width="31.375" style="1" customWidth="1"/>
    <col min="6413" max="6413" width="44.75" style="1" customWidth="1"/>
    <col min="6414" max="6414" width="13.75" style="1" customWidth="1"/>
    <col min="6415" max="6415" width="6.375" style="1" customWidth="1"/>
    <col min="6416" max="6416" width="21.875" style="1" customWidth="1"/>
    <col min="6417" max="6417" width="18.25" style="1" customWidth="1"/>
    <col min="6418" max="6418" width="15.625" style="1" customWidth="1"/>
    <col min="6419" max="6657" width="8.875" style="1"/>
    <col min="6658" max="6658" width="10.5" style="1" customWidth="1"/>
    <col min="6659" max="6659" width="5.75" style="1" customWidth="1"/>
    <col min="6660" max="6661" width="15.75" style="1" customWidth="1"/>
    <col min="6662" max="6662" width="59.25" style="1" customWidth="1"/>
    <col min="6663" max="6663" width="6.25" style="1" customWidth="1"/>
    <col min="6664" max="6665" width="9.875" style="1" bestFit="1" customWidth="1"/>
    <col min="6666" max="6666" width="5.75" style="1" customWidth="1"/>
    <col min="6667" max="6667" width="49.5" style="1" customWidth="1"/>
    <col min="6668" max="6668" width="31.375" style="1" customWidth="1"/>
    <col min="6669" max="6669" width="44.75" style="1" customWidth="1"/>
    <col min="6670" max="6670" width="13.75" style="1" customWidth="1"/>
    <col min="6671" max="6671" width="6.375" style="1" customWidth="1"/>
    <col min="6672" max="6672" width="21.875" style="1" customWidth="1"/>
    <col min="6673" max="6673" width="18.25" style="1" customWidth="1"/>
    <col min="6674" max="6674" width="15.625" style="1" customWidth="1"/>
    <col min="6675" max="6913" width="8.875" style="1"/>
    <col min="6914" max="6914" width="10.5" style="1" customWidth="1"/>
    <col min="6915" max="6915" width="5.75" style="1" customWidth="1"/>
    <col min="6916" max="6917" width="15.75" style="1" customWidth="1"/>
    <col min="6918" max="6918" width="59.25" style="1" customWidth="1"/>
    <col min="6919" max="6919" width="6.25" style="1" customWidth="1"/>
    <col min="6920" max="6921" width="9.875" style="1" bestFit="1" customWidth="1"/>
    <col min="6922" max="6922" width="5.75" style="1" customWidth="1"/>
    <col min="6923" max="6923" width="49.5" style="1" customWidth="1"/>
    <col min="6924" max="6924" width="31.375" style="1" customWidth="1"/>
    <col min="6925" max="6925" width="44.75" style="1" customWidth="1"/>
    <col min="6926" max="6926" width="13.75" style="1" customWidth="1"/>
    <col min="6927" max="6927" width="6.375" style="1" customWidth="1"/>
    <col min="6928" max="6928" width="21.875" style="1" customWidth="1"/>
    <col min="6929" max="6929" width="18.25" style="1" customWidth="1"/>
    <col min="6930" max="6930" width="15.625" style="1" customWidth="1"/>
    <col min="6931" max="7169" width="8.875" style="1"/>
    <col min="7170" max="7170" width="10.5" style="1" customWidth="1"/>
    <col min="7171" max="7171" width="5.75" style="1" customWidth="1"/>
    <col min="7172" max="7173" width="15.75" style="1" customWidth="1"/>
    <col min="7174" max="7174" width="59.25" style="1" customWidth="1"/>
    <col min="7175" max="7175" width="6.25" style="1" customWidth="1"/>
    <col min="7176" max="7177" width="9.875" style="1" bestFit="1" customWidth="1"/>
    <col min="7178" max="7178" width="5.75" style="1" customWidth="1"/>
    <col min="7179" max="7179" width="49.5" style="1" customWidth="1"/>
    <col min="7180" max="7180" width="31.375" style="1" customWidth="1"/>
    <col min="7181" max="7181" width="44.75" style="1" customWidth="1"/>
    <col min="7182" max="7182" width="13.75" style="1" customWidth="1"/>
    <col min="7183" max="7183" width="6.375" style="1" customWidth="1"/>
    <col min="7184" max="7184" width="21.875" style="1" customWidth="1"/>
    <col min="7185" max="7185" width="18.25" style="1" customWidth="1"/>
    <col min="7186" max="7186" width="15.625" style="1" customWidth="1"/>
    <col min="7187" max="7425" width="8.875" style="1"/>
    <col min="7426" max="7426" width="10.5" style="1" customWidth="1"/>
    <col min="7427" max="7427" width="5.75" style="1" customWidth="1"/>
    <col min="7428" max="7429" width="15.75" style="1" customWidth="1"/>
    <col min="7430" max="7430" width="59.25" style="1" customWidth="1"/>
    <col min="7431" max="7431" width="6.25" style="1" customWidth="1"/>
    <col min="7432" max="7433" width="9.875" style="1" bestFit="1" customWidth="1"/>
    <col min="7434" max="7434" width="5.75" style="1" customWidth="1"/>
    <col min="7435" max="7435" width="49.5" style="1" customWidth="1"/>
    <col min="7436" max="7436" width="31.375" style="1" customWidth="1"/>
    <col min="7437" max="7437" width="44.75" style="1" customWidth="1"/>
    <col min="7438" max="7438" width="13.75" style="1" customWidth="1"/>
    <col min="7439" max="7439" width="6.375" style="1" customWidth="1"/>
    <col min="7440" max="7440" width="21.875" style="1" customWidth="1"/>
    <col min="7441" max="7441" width="18.25" style="1" customWidth="1"/>
    <col min="7442" max="7442" width="15.625" style="1" customWidth="1"/>
    <col min="7443" max="7681" width="8.875" style="1"/>
    <col min="7682" max="7682" width="10.5" style="1" customWidth="1"/>
    <col min="7683" max="7683" width="5.75" style="1" customWidth="1"/>
    <col min="7684" max="7685" width="15.75" style="1" customWidth="1"/>
    <col min="7686" max="7686" width="59.25" style="1" customWidth="1"/>
    <col min="7687" max="7687" width="6.25" style="1" customWidth="1"/>
    <col min="7688" max="7689" width="9.875" style="1" bestFit="1" customWidth="1"/>
    <col min="7690" max="7690" width="5.75" style="1" customWidth="1"/>
    <col min="7691" max="7691" width="49.5" style="1" customWidth="1"/>
    <col min="7692" max="7692" width="31.375" style="1" customWidth="1"/>
    <col min="7693" max="7693" width="44.75" style="1" customWidth="1"/>
    <col min="7694" max="7694" width="13.75" style="1" customWidth="1"/>
    <col min="7695" max="7695" width="6.375" style="1" customWidth="1"/>
    <col min="7696" max="7696" width="21.875" style="1" customWidth="1"/>
    <col min="7697" max="7697" width="18.25" style="1" customWidth="1"/>
    <col min="7698" max="7698" width="15.625" style="1" customWidth="1"/>
    <col min="7699" max="7937" width="8.875" style="1"/>
    <col min="7938" max="7938" width="10.5" style="1" customWidth="1"/>
    <col min="7939" max="7939" width="5.75" style="1" customWidth="1"/>
    <col min="7940" max="7941" width="15.75" style="1" customWidth="1"/>
    <col min="7942" max="7942" width="59.25" style="1" customWidth="1"/>
    <col min="7943" max="7943" width="6.25" style="1" customWidth="1"/>
    <col min="7944" max="7945" width="9.875" style="1" bestFit="1" customWidth="1"/>
    <col min="7946" max="7946" width="5.75" style="1" customWidth="1"/>
    <col min="7947" max="7947" width="49.5" style="1" customWidth="1"/>
    <col min="7948" max="7948" width="31.375" style="1" customWidth="1"/>
    <col min="7949" max="7949" width="44.75" style="1" customWidth="1"/>
    <col min="7950" max="7950" width="13.75" style="1" customWidth="1"/>
    <col min="7951" max="7951" width="6.375" style="1" customWidth="1"/>
    <col min="7952" max="7952" width="21.875" style="1" customWidth="1"/>
    <col min="7953" max="7953" width="18.25" style="1" customWidth="1"/>
    <col min="7954" max="7954" width="15.625" style="1" customWidth="1"/>
    <col min="7955" max="8193" width="8.875" style="1"/>
    <col min="8194" max="8194" width="10.5" style="1" customWidth="1"/>
    <col min="8195" max="8195" width="5.75" style="1" customWidth="1"/>
    <col min="8196" max="8197" width="15.75" style="1" customWidth="1"/>
    <col min="8198" max="8198" width="59.25" style="1" customWidth="1"/>
    <col min="8199" max="8199" width="6.25" style="1" customWidth="1"/>
    <col min="8200" max="8201" width="9.875" style="1" bestFit="1" customWidth="1"/>
    <col min="8202" max="8202" width="5.75" style="1" customWidth="1"/>
    <col min="8203" max="8203" width="49.5" style="1" customWidth="1"/>
    <col min="8204" max="8204" width="31.375" style="1" customWidth="1"/>
    <col min="8205" max="8205" width="44.75" style="1" customWidth="1"/>
    <col min="8206" max="8206" width="13.75" style="1" customWidth="1"/>
    <col min="8207" max="8207" width="6.375" style="1" customWidth="1"/>
    <col min="8208" max="8208" width="21.875" style="1" customWidth="1"/>
    <col min="8209" max="8209" width="18.25" style="1" customWidth="1"/>
    <col min="8210" max="8210" width="15.625" style="1" customWidth="1"/>
    <col min="8211" max="8449" width="8.875" style="1"/>
    <col min="8450" max="8450" width="10.5" style="1" customWidth="1"/>
    <col min="8451" max="8451" width="5.75" style="1" customWidth="1"/>
    <col min="8452" max="8453" width="15.75" style="1" customWidth="1"/>
    <col min="8454" max="8454" width="59.25" style="1" customWidth="1"/>
    <col min="8455" max="8455" width="6.25" style="1" customWidth="1"/>
    <col min="8456" max="8457" width="9.875" style="1" bestFit="1" customWidth="1"/>
    <col min="8458" max="8458" width="5.75" style="1" customWidth="1"/>
    <col min="8459" max="8459" width="49.5" style="1" customWidth="1"/>
    <col min="8460" max="8460" width="31.375" style="1" customWidth="1"/>
    <col min="8461" max="8461" width="44.75" style="1" customWidth="1"/>
    <col min="8462" max="8462" width="13.75" style="1" customWidth="1"/>
    <col min="8463" max="8463" width="6.375" style="1" customWidth="1"/>
    <col min="8464" max="8464" width="21.875" style="1" customWidth="1"/>
    <col min="8465" max="8465" width="18.25" style="1" customWidth="1"/>
    <col min="8466" max="8466" width="15.625" style="1" customWidth="1"/>
    <col min="8467" max="8705" width="8.875" style="1"/>
    <col min="8706" max="8706" width="10.5" style="1" customWidth="1"/>
    <col min="8707" max="8707" width="5.75" style="1" customWidth="1"/>
    <col min="8708" max="8709" width="15.75" style="1" customWidth="1"/>
    <col min="8710" max="8710" width="59.25" style="1" customWidth="1"/>
    <col min="8711" max="8711" width="6.25" style="1" customWidth="1"/>
    <col min="8712" max="8713" width="9.875" style="1" bestFit="1" customWidth="1"/>
    <col min="8714" max="8714" width="5.75" style="1" customWidth="1"/>
    <col min="8715" max="8715" width="49.5" style="1" customWidth="1"/>
    <col min="8716" max="8716" width="31.375" style="1" customWidth="1"/>
    <col min="8717" max="8717" width="44.75" style="1" customWidth="1"/>
    <col min="8718" max="8718" width="13.75" style="1" customWidth="1"/>
    <col min="8719" max="8719" width="6.375" style="1" customWidth="1"/>
    <col min="8720" max="8720" width="21.875" style="1" customWidth="1"/>
    <col min="8721" max="8721" width="18.25" style="1" customWidth="1"/>
    <col min="8722" max="8722" width="15.625" style="1" customWidth="1"/>
    <col min="8723" max="8961" width="8.875" style="1"/>
    <col min="8962" max="8962" width="10.5" style="1" customWidth="1"/>
    <col min="8963" max="8963" width="5.75" style="1" customWidth="1"/>
    <col min="8964" max="8965" width="15.75" style="1" customWidth="1"/>
    <col min="8966" max="8966" width="59.25" style="1" customWidth="1"/>
    <col min="8967" max="8967" width="6.25" style="1" customWidth="1"/>
    <col min="8968" max="8969" width="9.875" style="1" bestFit="1" customWidth="1"/>
    <col min="8970" max="8970" width="5.75" style="1" customWidth="1"/>
    <col min="8971" max="8971" width="49.5" style="1" customWidth="1"/>
    <col min="8972" max="8972" width="31.375" style="1" customWidth="1"/>
    <col min="8973" max="8973" width="44.75" style="1" customWidth="1"/>
    <col min="8974" max="8974" width="13.75" style="1" customWidth="1"/>
    <col min="8975" max="8975" width="6.375" style="1" customWidth="1"/>
    <col min="8976" max="8976" width="21.875" style="1" customWidth="1"/>
    <col min="8977" max="8977" width="18.25" style="1" customWidth="1"/>
    <col min="8978" max="8978" width="15.625" style="1" customWidth="1"/>
    <col min="8979" max="9217" width="8.875" style="1"/>
    <col min="9218" max="9218" width="10.5" style="1" customWidth="1"/>
    <col min="9219" max="9219" width="5.75" style="1" customWidth="1"/>
    <col min="9220" max="9221" width="15.75" style="1" customWidth="1"/>
    <col min="9222" max="9222" width="59.25" style="1" customWidth="1"/>
    <col min="9223" max="9223" width="6.25" style="1" customWidth="1"/>
    <col min="9224" max="9225" width="9.875" style="1" bestFit="1" customWidth="1"/>
    <col min="9226" max="9226" width="5.75" style="1" customWidth="1"/>
    <col min="9227" max="9227" width="49.5" style="1" customWidth="1"/>
    <col min="9228" max="9228" width="31.375" style="1" customWidth="1"/>
    <col min="9229" max="9229" width="44.75" style="1" customWidth="1"/>
    <col min="9230" max="9230" width="13.75" style="1" customWidth="1"/>
    <col min="9231" max="9231" width="6.375" style="1" customWidth="1"/>
    <col min="9232" max="9232" width="21.875" style="1" customWidth="1"/>
    <col min="9233" max="9233" width="18.25" style="1" customWidth="1"/>
    <col min="9234" max="9234" width="15.625" style="1" customWidth="1"/>
    <col min="9235" max="9473" width="8.875" style="1"/>
    <col min="9474" max="9474" width="10.5" style="1" customWidth="1"/>
    <col min="9475" max="9475" width="5.75" style="1" customWidth="1"/>
    <col min="9476" max="9477" width="15.75" style="1" customWidth="1"/>
    <col min="9478" max="9478" width="59.25" style="1" customWidth="1"/>
    <col min="9479" max="9479" width="6.25" style="1" customWidth="1"/>
    <col min="9480" max="9481" width="9.875" style="1" bestFit="1" customWidth="1"/>
    <col min="9482" max="9482" width="5.75" style="1" customWidth="1"/>
    <col min="9483" max="9483" width="49.5" style="1" customWidth="1"/>
    <col min="9484" max="9484" width="31.375" style="1" customWidth="1"/>
    <col min="9485" max="9485" width="44.75" style="1" customWidth="1"/>
    <col min="9486" max="9486" width="13.75" style="1" customWidth="1"/>
    <col min="9487" max="9487" width="6.375" style="1" customWidth="1"/>
    <col min="9488" max="9488" width="21.875" style="1" customWidth="1"/>
    <col min="9489" max="9489" width="18.25" style="1" customWidth="1"/>
    <col min="9490" max="9490" width="15.625" style="1" customWidth="1"/>
    <col min="9491" max="9729" width="8.875" style="1"/>
    <col min="9730" max="9730" width="10.5" style="1" customWidth="1"/>
    <col min="9731" max="9731" width="5.75" style="1" customWidth="1"/>
    <col min="9732" max="9733" width="15.75" style="1" customWidth="1"/>
    <col min="9734" max="9734" width="59.25" style="1" customWidth="1"/>
    <col min="9735" max="9735" width="6.25" style="1" customWidth="1"/>
    <col min="9736" max="9737" width="9.875" style="1" bestFit="1" customWidth="1"/>
    <col min="9738" max="9738" width="5.75" style="1" customWidth="1"/>
    <col min="9739" max="9739" width="49.5" style="1" customWidth="1"/>
    <col min="9740" max="9740" width="31.375" style="1" customWidth="1"/>
    <col min="9741" max="9741" width="44.75" style="1" customWidth="1"/>
    <col min="9742" max="9742" width="13.75" style="1" customWidth="1"/>
    <col min="9743" max="9743" width="6.375" style="1" customWidth="1"/>
    <col min="9744" max="9744" width="21.875" style="1" customWidth="1"/>
    <col min="9745" max="9745" width="18.25" style="1" customWidth="1"/>
    <col min="9746" max="9746" width="15.625" style="1" customWidth="1"/>
    <col min="9747" max="9985" width="8.875" style="1"/>
    <col min="9986" max="9986" width="10.5" style="1" customWidth="1"/>
    <col min="9987" max="9987" width="5.75" style="1" customWidth="1"/>
    <col min="9988" max="9989" width="15.75" style="1" customWidth="1"/>
    <col min="9990" max="9990" width="59.25" style="1" customWidth="1"/>
    <col min="9991" max="9991" width="6.25" style="1" customWidth="1"/>
    <col min="9992" max="9993" width="9.875" style="1" bestFit="1" customWidth="1"/>
    <col min="9994" max="9994" width="5.75" style="1" customWidth="1"/>
    <col min="9995" max="9995" width="49.5" style="1" customWidth="1"/>
    <col min="9996" max="9996" width="31.375" style="1" customWidth="1"/>
    <col min="9997" max="9997" width="44.75" style="1" customWidth="1"/>
    <col min="9998" max="9998" width="13.75" style="1" customWidth="1"/>
    <col min="9999" max="9999" width="6.375" style="1" customWidth="1"/>
    <col min="10000" max="10000" width="21.875" style="1" customWidth="1"/>
    <col min="10001" max="10001" width="18.25" style="1" customWidth="1"/>
    <col min="10002" max="10002" width="15.625" style="1" customWidth="1"/>
    <col min="10003" max="10241" width="8.875" style="1"/>
    <col min="10242" max="10242" width="10.5" style="1" customWidth="1"/>
    <col min="10243" max="10243" width="5.75" style="1" customWidth="1"/>
    <col min="10244" max="10245" width="15.75" style="1" customWidth="1"/>
    <col min="10246" max="10246" width="59.25" style="1" customWidth="1"/>
    <col min="10247" max="10247" width="6.25" style="1" customWidth="1"/>
    <col min="10248" max="10249" width="9.875" style="1" bestFit="1" customWidth="1"/>
    <col min="10250" max="10250" width="5.75" style="1" customWidth="1"/>
    <col min="10251" max="10251" width="49.5" style="1" customWidth="1"/>
    <col min="10252" max="10252" width="31.375" style="1" customWidth="1"/>
    <col min="10253" max="10253" width="44.75" style="1" customWidth="1"/>
    <col min="10254" max="10254" width="13.75" style="1" customWidth="1"/>
    <col min="10255" max="10255" width="6.375" style="1" customWidth="1"/>
    <col min="10256" max="10256" width="21.875" style="1" customWidth="1"/>
    <col min="10257" max="10257" width="18.25" style="1" customWidth="1"/>
    <col min="10258" max="10258" width="15.625" style="1" customWidth="1"/>
    <col min="10259" max="10497" width="8.875" style="1"/>
    <col min="10498" max="10498" width="10.5" style="1" customWidth="1"/>
    <col min="10499" max="10499" width="5.75" style="1" customWidth="1"/>
    <col min="10500" max="10501" width="15.75" style="1" customWidth="1"/>
    <col min="10502" max="10502" width="59.25" style="1" customWidth="1"/>
    <col min="10503" max="10503" width="6.25" style="1" customWidth="1"/>
    <col min="10504" max="10505" width="9.875" style="1" bestFit="1" customWidth="1"/>
    <col min="10506" max="10506" width="5.75" style="1" customWidth="1"/>
    <col min="10507" max="10507" width="49.5" style="1" customWidth="1"/>
    <col min="10508" max="10508" width="31.375" style="1" customWidth="1"/>
    <col min="10509" max="10509" width="44.75" style="1" customWidth="1"/>
    <col min="10510" max="10510" width="13.75" style="1" customWidth="1"/>
    <col min="10511" max="10511" width="6.375" style="1" customWidth="1"/>
    <col min="10512" max="10512" width="21.875" style="1" customWidth="1"/>
    <col min="10513" max="10513" width="18.25" style="1" customWidth="1"/>
    <col min="10514" max="10514" width="15.625" style="1" customWidth="1"/>
    <col min="10515" max="10753" width="8.875" style="1"/>
    <col min="10754" max="10754" width="10.5" style="1" customWidth="1"/>
    <col min="10755" max="10755" width="5.75" style="1" customWidth="1"/>
    <col min="10756" max="10757" width="15.75" style="1" customWidth="1"/>
    <col min="10758" max="10758" width="59.25" style="1" customWidth="1"/>
    <col min="10759" max="10759" width="6.25" style="1" customWidth="1"/>
    <col min="10760" max="10761" width="9.875" style="1" bestFit="1" customWidth="1"/>
    <col min="10762" max="10762" width="5.75" style="1" customWidth="1"/>
    <col min="10763" max="10763" width="49.5" style="1" customWidth="1"/>
    <col min="10764" max="10764" width="31.375" style="1" customWidth="1"/>
    <col min="10765" max="10765" width="44.75" style="1" customWidth="1"/>
    <col min="10766" max="10766" width="13.75" style="1" customWidth="1"/>
    <col min="10767" max="10767" width="6.375" style="1" customWidth="1"/>
    <col min="10768" max="10768" width="21.875" style="1" customWidth="1"/>
    <col min="10769" max="10769" width="18.25" style="1" customWidth="1"/>
    <col min="10770" max="10770" width="15.625" style="1" customWidth="1"/>
    <col min="10771" max="11009" width="8.875" style="1"/>
    <col min="11010" max="11010" width="10.5" style="1" customWidth="1"/>
    <col min="11011" max="11011" width="5.75" style="1" customWidth="1"/>
    <col min="11012" max="11013" width="15.75" style="1" customWidth="1"/>
    <col min="11014" max="11014" width="59.25" style="1" customWidth="1"/>
    <col min="11015" max="11015" width="6.25" style="1" customWidth="1"/>
    <col min="11016" max="11017" width="9.875" style="1" bestFit="1" customWidth="1"/>
    <col min="11018" max="11018" width="5.75" style="1" customWidth="1"/>
    <col min="11019" max="11019" width="49.5" style="1" customWidth="1"/>
    <col min="11020" max="11020" width="31.375" style="1" customWidth="1"/>
    <col min="11021" max="11021" width="44.75" style="1" customWidth="1"/>
    <col min="11022" max="11022" width="13.75" style="1" customWidth="1"/>
    <col min="11023" max="11023" width="6.375" style="1" customWidth="1"/>
    <col min="11024" max="11024" width="21.875" style="1" customWidth="1"/>
    <col min="11025" max="11025" width="18.25" style="1" customWidth="1"/>
    <col min="11026" max="11026" width="15.625" style="1" customWidth="1"/>
    <col min="11027" max="11265" width="8.875" style="1"/>
    <col min="11266" max="11266" width="10.5" style="1" customWidth="1"/>
    <col min="11267" max="11267" width="5.75" style="1" customWidth="1"/>
    <col min="11268" max="11269" width="15.75" style="1" customWidth="1"/>
    <col min="11270" max="11270" width="59.25" style="1" customWidth="1"/>
    <col min="11271" max="11271" width="6.25" style="1" customWidth="1"/>
    <col min="11272" max="11273" width="9.875" style="1" bestFit="1" customWidth="1"/>
    <col min="11274" max="11274" width="5.75" style="1" customWidth="1"/>
    <col min="11275" max="11275" width="49.5" style="1" customWidth="1"/>
    <col min="11276" max="11276" width="31.375" style="1" customWidth="1"/>
    <col min="11277" max="11277" width="44.75" style="1" customWidth="1"/>
    <col min="11278" max="11278" width="13.75" style="1" customWidth="1"/>
    <col min="11279" max="11279" width="6.375" style="1" customWidth="1"/>
    <col min="11280" max="11280" width="21.875" style="1" customWidth="1"/>
    <col min="11281" max="11281" width="18.25" style="1" customWidth="1"/>
    <col min="11282" max="11282" width="15.625" style="1" customWidth="1"/>
    <col min="11283" max="11521" width="8.875" style="1"/>
    <col min="11522" max="11522" width="10.5" style="1" customWidth="1"/>
    <col min="11523" max="11523" width="5.75" style="1" customWidth="1"/>
    <col min="11524" max="11525" width="15.75" style="1" customWidth="1"/>
    <col min="11526" max="11526" width="59.25" style="1" customWidth="1"/>
    <col min="11527" max="11527" width="6.25" style="1" customWidth="1"/>
    <col min="11528" max="11529" width="9.875" style="1" bestFit="1" customWidth="1"/>
    <col min="11530" max="11530" width="5.75" style="1" customWidth="1"/>
    <col min="11531" max="11531" width="49.5" style="1" customWidth="1"/>
    <col min="11532" max="11532" width="31.375" style="1" customWidth="1"/>
    <col min="11533" max="11533" width="44.75" style="1" customWidth="1"/>
    <col min="11534" max="11534" width="13.75" style="1" customWidth="1"/>
    <col min="11535" max="11535" width="6.375" style="1" customWidth="1"/>
    <col min="11536" max="11536" width="21.875" style="1" customWidth="1"/>
    <col min="11537" max="11537" width="18.25" style="1" customWidth="1"/>
    <col min="11538" max="11538" width="15.625" style="1" customWidth="1"/>
    <col min="11539" max="11777" width="8.875" style="1"/>
    <col min="11778" max="11778" width="10.5" style="1" customWidth="1"/>
    <col min="11779" max="11779" width="5.75" style="1" customWidth="1"/>
    <col min="11780" max="11781" width="15.75" style="1" customWidth="1"/>
    <col min="11782" max="11782" width="59.25" style="1" customWidth="1"/>
    <col min="11783" max="11783" width="6.25" style="1" customWidth="1"/>
    <col min="11784" max="11785" width="9.875" style="1" bestFit="1" customWidth="1"/>
    <col min="11786" max="11786" width="5.75" style="1" customWidth="1"/>
    <col min="11787" max="11787" width="49.5" style="1" customWidth="1"/>
    <col min="11788" max="11788" width="31.375" style="1" customWidth="1"/>
    <col min="11789" max="11789" width="44.75" style="1" customWidth="1"/>
    <col min="11790" max="11790" width="13.75" style="1" customWidth="1"/>
    <col min="11791" max="11791" width="6.375" style="1" customWidth="1"/>
    <col min="11792" max="11792" width="21.875" style="1" customWidth="1"/>
    <col min="11793" max="11793" width="18.25" style="1" customWidth="1"/>
    <col min="11794" max="11794" width="15.625" style="1" customWidth="1"/>
    <col min="11795" max="12033" width="8.875" style="1"/>
    <col min="12034" max="12034" width="10.5" style="1" customWidth="1"/>
    <col min="12035" max="12035" width="5.75" style="1" customWidth="1"/>
    <col min="12036" max="12037" width="15.75" style="1" customWidth="1"/>
    <col min="12038" max="12038" width="59.25" style="1" customWidth="1"/>
    <col min="12039" max="12039" width="6.25" style="1" customWidth="1"/>
    <col min="12040" max="12041" width="9.875" style="1" bestFit="1" customWidth="1"/>
    <col min="12042" max="12042" width="5.75" style="1" customWidth="1"/>
    <col min="12043" max="12043" width="49.5" style="1" customWidth="1"/>
    <col min="12044" max="12044" width="31.375" style="1" customWidth="1"/>
    <col min="12045" max="12045" width="44.75" style="1" customWidth="1"/>
    <col min="12046" max="12046" width="13.75" style="1" customWidth="1"/>
    <col min="12047" max="12047" width="6.375" style="1" customWidth="1"/>
    <col min="12048" max="12048" width="21.875" style="1" customWidth="1"/>
    <col min="12049" max="12049" width="18.25" style="1" customWidth="1"/>
    <col min="12050" max="12050" width="15.625" style="1" customWidth="1"/>
    <col min="12051" max="12289" width="8.875" style="1"/>
    <col min="12290" max="12290" width="10.5" style="1" customWidth="1"/>
    <col min="12291" max="12291" width="5.75" style="1" customWidth="1"/>
    <col min="12292" max="12293" width="15.75" style="1" customWidth="1"/>
    <col min="12294" max="12294" width="59.25" style="1" customWidth="1"/>
    <col min="12295" max="12295" width="6.25" style="1" customWidth="1"/>
    <col min="12296" max="12297" width="9.875" style="1" bestFit="1" customWidth="1"/>
    <col min="12298" max="12298" width="5.75" style="1" customWidth="1"/>
    <col min="12299" max="12299" width="49.5" style="1" customWidth="1"/>
    <col min="12300" max="12300" width="31.375" style="1" customWidth="1"/>
    <col min="12301" max="12301" width="44.75" style="1" customWidth="1"/>
    <col min="12302" max="12302" width="13.75" style="1" customWidth="1"/>
    <col min="12303" max="12303" width="6.375" style="1" customWidth="1"/>
    <col min="12304" max="12304" width="21.875" style="1" customWidth="1"/>
    <col min="12305" max="12305" width="18.25" style="1" customWidth="1"/>
    <col min="12306" max="12306" width="15.625" style="1" customWidth="1"/>
    <col min="12307" max="12545" width="8.875" style="1"/>
    <col min="12546" max="12546" width="10.5" style="1" customWidth="1"/>
    <col min="12547" max="12547" width="5.75" style="1" customWidth="1"/>
    <col min="12548" max="12549" width="15.75" style="1" customWidth="1"/>
    <col min="12550" max="12550" width="59.25" style="1" customWidth="1"/>
    <col min="12551" max="12551" width="6.25" style="1" customWidth="1"/>
    <col min="12552" max="12553" width="9.875" style="1" bestFit="1" customWidth="1"/>
    <col min="12554" max="12554" width="5.75" style="1" customWidth="1"/>
    <col min="12555" max="12555" width="49.5" style="1" customWidth="1"/>
    <col min="12556" max="12556" width="31.375" style="1" customWidth="1"/>
    <col min="12557" max="12557" width="44.75" style="1" customWidth="1"/>
    <col min="12558" max="12558" width="13.75" style="1" customWidth="1"/>
    <col min="12559" max="12559" width="6.375" style="1" customWidth="1"/>
    <col min="12560" max="12560" width="21.875" style="1" customWidth="1"/>
    <col min="12561" max="12561" width="18.25" style="1" customWidth="1"/>
    <col min="12562" max="12562" width="15.625" style="1" customWidth="1"/>
    <col min="12563" max="12801" width="8.875" style="1"/>
    <col min="12802" max="12802" width="10.5" style="1" customWidth="1"/>
    <col min="12803" max="12803" width="5.75" style="1" customWidth="1"/>
    <col min="12804" max="12805" width="15.75" style="1" customWidth="1"/>
    <col min="12806" max="12806" width="59.25" style="1" customWidth="1"/>
    <col min="12807" max="12807" width="6.25" style="1" customWidth="1"/>
    <col min="12808" max="12809" width="9.875" style="1" bestFit="1" customWidth="1"/>
    <col min="12810" max="12810" width="5.75" style="1" customWidth="1"/>
    <col min="12811" max="12811" width="49.5" style="1" customWidth="1"/>
    <col min="12812" max="12812" width="31.375" style="1" customWidth="1"/>
    <col min="12813" max="12813" width="44.75" style="1" customWidth="1"/>
    <col min="12814" max="12814" width="13.75" style="1" customWidth="1"/>
    <col min="12815" max="12815" width="6.375" style="1" customWidth="1"/>
    <col min="12816" max="12816" width="21.875" style="1" customWidth="1"/>
    <col min="12817" max="12817" width="18.25" style="1" customWidth="1"/>
    <col min="12818" max="12818" width="15.625" style="1" customWidth="1"/>
    <col min="12819" max="13057" width="8.875" style="1"/>
    <col min="13058" max="13058" width="10.5" style="1" customWidth="1"/>
    <col min="13059" max="13059" width="5.75" style="1" customWidth="1"/>
    <col min="13060" max="13061" width="15.75" style="1" customWidth="1"/>
    <col min="13062" max="13062" width="59.25" style="1" customWidth="1"/>
    <col min="13063" max="13063" width="6.25" style="1" customWidth="1"/>
    <col min="13064" max="13065" width="9.875" style="1" bestFit="1" customWidth="1"/>
    <col min="13066" max="13066" width="5.75" style="1" customWidth="1"/>
    <col min="13067" max="13067" width="49.5" style="1" customWidth="1"/>
    <col min="13068" max="13068" width="31.375" style="1" customWidth="1"/>
    <col min="13069" max="13069" width="44.75" style="1" customWidth="1"/>
    <col min="13070" max="13070" width="13.75" style="1" customWidth="1"/>
    <col min="13071" max="13071" width="6.375" style="1" customWidth="1"/>
    <col min="13072" max="13072" width="21.875" style="1" customWidth="1"/>
    <col min="13073" max="13073" width="18.25" style="1" customWidth="1"/>
    <col min="13074" max="13074" width="15.625" style="1" customWidth="1"/>
    <col min="13075" max="13313" width="8.875" style="1"/>
    <col min="13314" max="13314" width="10.5" style="1" customWidth="1"/>
    <col min="13315" max="13315" width="5.75" style="1" customWidth="1"/>
    <col min="13316" max="13317" width="15.75" style="1" customWidth="1"/>
    <col min="13318" max="13318" width="59.25" style="1" customWidth="1"/>
    <col min="13319" max="13319" width="6.25" style="1" customWidth="1"/>
    <col min="13320" max="13321" width="9.875" style="1" bestFit="1" customWidth="1"/>
    <col min="13322" max="13322" width="5.75" style="1" customWidth="1"/>
    <col min="13323" max="13323" width="49.5" style="1" customWidth="1"/>
    <col min="13324" max="13324" width="31.375" style="1" customWidth="1"/>
    <col min="13325" max="13325" width="44.75" style="1" customWidth="1"/>
    <col min="13326" max="13326" width="13.75" style="1" customWidth="1"/>
    <col min="13327" max="13327" width="6.375" style="1" customWidth="1"/>
    <col min="13328" max="13328" width="21.875" style="1" customWidth="1"/>
    <col min="13329" max="13329" width="18.25" style="1" customWidth="1"/>
    <col min="13330" max="13330" width="15.625" style="1" customWidth="1"/>
    <col min="13331" max="13569" width="8.875" style="1"/>
    <col min="13570" max="13570" width="10.5" style="1" customWidth="1"/>
    <col min="13571" max="13571" width="5.75" style="1" customWidth="1"/>
    <col min="13572" max="13573" width="15.75" style="1" customWidth="1"/>
    <col min="13574" max="13574" width="59.25" style="1" customWidth="1"/>
    <col min="13575" max="13575" width="6.25" style="1" customWidth="1"/>
    <col min="13576" max="13577" width="9.875" style="1" bestFit="1" customWidth="1"/>
    <col min="13578" max="13578" width="5.75" style="1" customWidth="1"/>
    <col min="13579" max="13579" width="49.5" style="1" customWidth="1"/>
    <col min="13580" max="13580" width="31.375" style="1" customWidth="1"/>
    <col min="13581" max="13581" width="44.75" style="1" customWidth="1"/>
    <col min="13582" max="13582" width="13.75" style="1" customWidth="1"/>
    <col min="13583" max="13583" width="6.375" style="1" customWidth="1"/>
    <col min="13584" max="13584" width="21.875" style="1" customWidth="1"/>
    <col min="13585" max="13585" width="18.25" style="1" customWidth="1"/>
    <col min="13586" max="13586" width="15.625" style="1" customWidth="1"/>
    <col min="13587" max="13825" width="8.875" style="1"/>
    <col min="13826" max="13826" width="10.5" style="1" customWidth="1"/>
    <col min="13827" max="13827" width="5.75" style="1" customWidth="1"/>
    <col min="13828" max="13829" width="15.75" style="1" customWidth="1"/>
    <col min="13830" max="13830" width="59.25" style="1" customWidth="1"/>
    <col min="13831" max="13831" width="6.25" style="1" customWidth="1"/>
    <col min="13832" max="13833" width="9.875" style="1" bestFit="1" customWidth="1"/>
    <col min="13834" max="13834" width="5.75" style="1" customWidth="1"/>
    <col min="13835" max="13835" width="49.5" style="1" customWidth="1"/>
    <col min="13836" max="13836" width="31.375" style="1" customWidth="1"/>
    <col min="13837" max="13837" width="44.75" style="1" customWidth="1"/>
    <col min="13838" max="13838" width="13.75" style="1" customWidth="1"/>
    <col min="13839" max="13839" width="6.375" style="1" customWidth="1"/>
    <col min="13840" max="13840" width="21.875" style="1" customWidth="1"/>
    <col min="13841" max="13841" width="18.25" style="1" customWidth="1"/>
    <col min="13842" max="13842" width="15.625" style="1" customWidth="1"/>
    <col min="13843" max="14081" width="8.875" style="1"/>
    <col min="14082" max="14082" width="10.5" style="1" customWidth="1"/>
    <col min="14083" max="14083" width="5.75" style="1" customWidth="1"/>
    <col min="14084" max="14085" width="15.75" style="1" customWidth="1"/>
    <col min="14086" max="14086" width="59.25" style="1" customWidth="1"/>
    <col min="14087" max="14087" width="6.25" style="1" customWidth="1"/>
    <col min="14088" max="14089" width="9.875" style="1" bestFit="1" customWidth="1"/>
    <col min="14090" max="14090" width="5.75" style="1" customWidth="1"/>
    <col min="14091" max="14091" width="49.5" style="1" customWidth="1"/>
    <col min="14092" max="14092" width="31.375" style="1" customWidth="1"/>
    <col min="14093" max="14093" width="44.75" style="1" customWidth="1"/>
    <col min="14094" max="14094" width="13.75" style="1" customWidth="1"/>
    <col min="14095" max="14095" width="6.375" style="1" customWidth="1"/>
    <col min="14096" max="14096" width="21.875" style="1" customWidth="1"/>
    <col min="14097" max="14097" width="18.25" style="1" customWidth="1"/>
    <col min="14098" max="14098" width="15.625" style="1" customWidth="1"/>
    <col min="14099" max="14337" width="8.875" style="1"/>
    <col min="14338" max="14338" width="10.5" style="1" customWidth="1"/>
    <col min="14339" max="14339" width="5.75" style="1" customWidth="1"/>
    <col min="14340" max="14341" width="15.75" style="1" customWidth="1"/>
    <col min="14342" max="14342" width="59.25" style="1" customWidth="1"/>
    <col min="14343" max="14343" width="6.25" style="1" customWidth="1"/>
    <col min="14344" max="14345" width="9.875" style="1" bestFit="1" customWidth="1"/>
    <col min="14346" max="14346" width="5.75" style="1" customWidth="1"/>
    <col min="14347" max="14347" width="49.5" style="1" customWidth="1"/>
    <col min="14348" max="14348" width="31.375" style="1" customWidth="1"/>
    <col min="14349" max="14349" width="44.75" style="1" customWidth="1"/>
    <col min="14350" max="14350" width="13.75" style="1" customWidth="1"/>
    <col min="14351" max="14351" width="6.375" style="1" customWidth="1"/>
    <col min="14352" max="14352" width="21.875" style="1" customWidth="1"/>
    <col min="14353" max="14353" width="18.25" style="1" customWidth="1"/>
    <col min="14354" max="14354" width="15.625" style="1" customWidth="1"/>
    <col min="14355" max="14593" width="8.875" style="1"/>
    <col min="14594" max="14594" width="10.5" style="1" customWidth="1"/>
    <col min="14595" max="14595" width="5.75" style="1" customWidth="1"/>
    <col min="14596" max="14597" width="15.75" style="1" customWidth="1"/>
    <col min="14598" max="14598" width="59.25" style="1" customWidth="1"/>
    <col min="14599" max="14599" width="6.25" style="1" customWidth="1"/>
    <col min="14600" max="14601" width="9.875" style="1" bestFit="1" customWidth="1"/>
    <col min="14602" max="14602" width="5.75" style="1" customWidth="1"/>
    <col min="14603" max="14603" width="49.5" style="1" customWidth="1"/>
    <col min="14604" max="14604" width="31.375" style="1" customWidth="1"/>
    <col min="14605" max="14605" width="44.75" style="1" customWidth="1"/>
    <col min="14606" max="14606" width="13.75" style="1" customWidth="1"/>
    <col min="14607" max="14607" width="6.375" style="1" customWidth="1"/>
    <col min="14608" max="14608" width="21.875" style="1" customWidth="1"/>
    <col min="14609" max="14609" width="18.25" style="1" customWidth="1"/>
    <col min="14610" max="14610" width="15.625" style="1" customWidth="1"/>
    <col min="14611" max="14849" width="8.875" style="1"/>
    <col min="14850" max="14850" width="10.5" style="1" customWidth="1"/>
    <col min="14851" max="14851" width="5.75" style="1" customWidth="1"/>
    <col min="14852" max="14853" width="15.75" style="1" customWidth="1"/>
    <col min="14854" max="14854" width="59.25" style="1" customWidth="1"/>
    <col min="14855" max="14855" width="6.25" style="1" customWidth="1"/>
    <col min="14856" max="14857" width="9.875" style="1" bestFit="1" customWidth="1"/>
    <col min="14858" max="14858" width="5.75" style="1" customWidth="1"/>
    <col min="14859" max="14859" width="49.5" style="1" customWidth="1"/>
    <col min="14860" max="14860" width="31.375" style="1" customWidth="1"/>
    <col min="14861" max="14861" width="44.75" style="1" customWidth="1"/>
    <col min="14862" max="14862" width="13.75" style="1" customWidth="1"/>
    <col min="14863" max="14863" width="6.375" style="1" customWidth="1"/>
    <col min="14864" max="14864" width="21.875" style="1" customWidth="1"/>
    <col min="14865" max="14865" width="18.25" style="1" customWidth="1"/>
    <col min="14866" max="14866" width="15.625" style="1" customWidth="1"/>
    <col min="14867" max="15105" width="8.875" style="1"/>
    <col min="15106" max="15106" width="10.5" style="1" customWidth="1"/>
    <col min="15107" max="15107" width="5.75" style="1" customWidth="1"/>
    <col min="15108" max="15109" width="15.75" style="1" customWidth="1"/>
    <col min="15110" max="15110" width="59.25" style="1" customWidth="1"/>
    <col min="15111" max="15111" width="6.25" style="1" customWidth="1"/>
    <col min="15112" max="15113" width="9.875" style="1" bestFit="1" customWidth="1"/>
    <col min="15114" max="15114" width="5.75" style="1" customWidth="1"/>
    <col min="15115" max="15115" width="49.5" style="1" customWidth="1"/>
    <col min="15116" max="15116" width="31.375" style="1" customWidth="1"/>
    <col min="15117" max="15117" width="44.75" style="1" customWidth="1"/>
    <col min="15118" max="15118" width="13.75" style="1" customWidth="1"/>
    <col min="15119" max="15119" width="6.375" style="1" customWidth="1"/>
    <col min="15120" max="15120" width="21.875" style="1" customWidth="1"/>
    <col min="15121" max="15121" width="18.25" style="1" customWidth="1"/>
    <col min="15122" max="15122" width="15.625" style="1" customWidth="1"/>
    <col min="15123" max="15361" width="8.875" style="1"/>
    <col min="15362" max="15362" width="10.5" style="1" customWidth="1"/>
    <col min="15363" max="15363" width="5.75" style="1" customWidth="1"/>
    <col min="15364" max="15365" width="15.75" style="1" customWidth="1"/>
    <col min="15366" max="15366" width="59.25" style="1" customWidth="1"/>
    <col min="15367" max="15367" width="6.25" style="1" customWidth="1"/>
    <col min="15368" max="15369" width="9.875" style="1" bestFit="1" customWidth="1"/>
    <col min="15370" max="15370" width="5.75" style="1" customWidth="1"/>
    <col min="15371" max="15371" width="49.5" style="1" customWidth="1"/>
    <col min="15372" max="15372" width="31.375" style="1" customWidth="1"/>
    <col min="15373" max="15373" width="44.75" style="1" customWidth="1"/>
    <col min="15374" max="15374" width="13.75" style="1" customWidth="1"/>
    <col min="15375" max="15375" width="6.375" style="1" customWidth="1"/>
    <col min="15376" max="15376" width="21.875" style="1" customWidth="1"/>
    <col min="15377" max="15377" width="18.25" style="1" customWidth="1"/>
    <col min="15378" max="15378" width="15.625" style="1" customWidth="1"/>
    <col min="15379" max="15617" width="8.875" style="1"/>
    <col min="15618" max="15618" width="10.5" style="1" customWidth="1"/>
    <col min="15619" max="15619" width="5.75" style="1" customWidth="1"/>
    <col min="15620" max="15621" width="15.75" style="1" customWidth="1"/>
    <col min="15622" max="15622" width="59.25" style="1" customWidth="1"/>
    <col min="15623" max="15623" width="6.25" style="1" customWidth="1"/>
    <col min="15624" max="15625" width="9.875" style="1" bestFit="1" customWidth="1"/>
    <col min="15626" max="15626" width="5.75" style="1" customWidth="1"/>
    <col min="15627" max="15627" width="49.5" style="1" customWidth="1"/>
    <col min="15628" max="15628" width="31.375" style="1" customWidth="1"/>
    <col min="15629" max="15629" width="44.75" style="1" customWidth="1"/>
    <col min="15630" max="15630" width="13.75" style="1" customWidth="1"/>
    <col min="15631" max="15631" width="6.375" style="1" customWidth="1"/>
    <col min="15632" max="15632" width="21.875" style="1" customWidth="1"/>
    <col min="15633" max="15633" width="18.25" style="1" customWidth="1"/>
    <col min="15634" max="15634" width="15.625" style="1" customWidth="1"/>
    <col min="15635" max="15873" width="8.875" style="1"/>
    <col min="15874" max="15874" width="10.5" style="1" customWidth="1"/>
    <col min="15875" max="15875" width="5.75" style="1" customWidth="1"/>
    <col min="15876" max="15877" width="15.75" style="1" customWidth="1"/>
    <col min="15878" max="15878" width="59.25" style="1" customWidth="1"/>
    <col min="15879" max="15879" width="6.25" style="1" customWidth="1"/>
    <col min="15880" max="15881" width="9.875" style="1" bestFit="1" customWidth="1"/>
    <col min="15882" max="15882" width="5.75" style="1" customWidth="1"/>
    <col min="15883" max="15883" width="49.5" style="1" customWidth="1"/>
    <col min="15884" max="15884" width="31.375" style="1" customWidth="1"/>
    <col min="15885" max="15885" width="44.75" style="1" customWidth="1"/>
    <col min="15886" max="15886" width="13.75" style="1" customWidth="1"/>
    <col min="15887" max="15887" width="6.375" style="1" customWidth="1"/>
    <col min="15888" max="15888" width="21.875" style="1" customWidth="1"/>
    <col min="15889" max="15889" width="18.25" style="1" customWidth="1"/>
    <col min="15890" max="15890" width="15.625" style="1" customWidth="1"/>
    <col min="15891" max="16129" width="8.875" style="1"/>
    <col min="16130" max="16130" width="10.5" style="1" customWidth="1"/>
    <col min="16131" max="16131" width="5.75" style="1" customWidth="1"/>
    <col min="16132" max="16133" width="15.75" style="1" customWidth="1"/>
    <col min="16134" max="16134" width="59.25" style="1" customWidth="1"/>
    <col min="16135" max="16135" width="6.25" style="1" customWidth="1"/>
    <col min="16136" max="16137" width="9.875" style="1" bestFit="1" customWidth="1"/>
    <col min="16138" max="16138" width="5.75" style="1" customWidth="1"/>
    <col min="16139" max="16139" width="49.5" style="1" customWidth="1"/>
    <col min="16140" max="16140" width="31.375" style="1" customWidth="1"/>
    <col min="16141" max="16141" width="44.75" style="1" customWidth="1"/>
    <col min="16142" max="16142" width="13.75" style="1" customWidth="1"/>
    <col min="16143" max="16143" width="6.375" style="1" customWidth="1"/>
    <col min="16144" max="16144" width="21.875" style="1" customWidth="1"/>
    <col min="16145" max="16145" width="18.25" style="1" customWidth="1"/>
    <col min="16146" max="16146" width="15.625" style="1" customWidth="1"/>
    <col min="16147" max="16384" width="8.875" style="1"/>
  </cols>
  <sheetData>
    <row r="2" spans="1:18" ht="20.100000000000001" customHeight="1">
      <c r="C2" s="2" t="s">
        <v>0</v>
      </c>
      <c r="D2" s="2"/>
      <c r="E2" s="2"/>
      <c r="F2" s="3" t="s">
        <v>5651</v>
      </c>
      <c r="H2" s="5" t="s">
        <v>2</v>
      </c>
      <c r="I2" s="6"/>
      <c r="J2" s="7"/>
      <c r="K2" s="8">
        <f>SUM(I:I)</f>
        <v>8160</v>
      </c>
    </row>
    <row r="3" spans="1:18" ht="20.100000000000001" customHeight="1">
      <c r="C3" s="2" t="s">
        <v>3</v>
      </c>
      <c r="D3" s="2"/>
      <c r="E3" s="2"/>
      <c r="F3" s="13" t="s">
        <v>1170</v>
      </c>
    </row>
    <row r="4" spans="1:18" ht="20.100000000000001" customHeight="1">
      <c r="C4" s="2" t="s">
        <v>6</v>
      </c>
      <c r="D4" s="2"/>
      <c r="E4" s="2"/>
      <c r="F4" s="13" t="s">
        <v>5652</v>
      </c>
      <c r="K4" s="1889" t="s">
        <v>5653</v>
      </c>
      <c r="L4" s="1890"/>
    </row>
    <row r="5" spans="1:18" ht="20.100000000000001" customHeight="1">
      <c r="C5" s="2" t="s">
        <v>9</v>
      </c>
      <c r="D5" s="2"/>
      <c r="E5" s="2"/>
      <c r="F5" s="16">
        <v>46091</v>
      </c>
      <c r="H5" s="1891" t="s">
        <v>65</v>
      </c>
      <c r="I5" s="1892"/>
      <c r="K5" s="1889"/>
      <c r="L5" s="1890"/>
    </row>
    <row r="6" spans="1:18" ht="20.100000000000001" customHeight="1">
      <c r="C6" s="2" t="s">
        <v>10</v>
      </c>
      <c r="D6" s="2"/>
      <c r="E6" s="2"/>
      <c r="F6" s="16">
        <v>46092</v>
      </c>
      <c r="H6" s="1893"/>
      <c r="I6" s="1894"/>
    </row>
    <row r="7" spans="1:18" ht="20.100000000000001" customHeight="1">
      <c r="C7" s="453"/>
      <c r="D7" s="453"/>
      <c r="E7" s="453"/>
      <c r="F7" s="454"/>
      <c r="H7" s="1895"/>
      <c r="I7" s="1895"/>
    </row>
    <row r="8" spans="1:18" ht="20.100000000000001" customHeight="1">
      <c r="C8" s="453"/>
      <c r="D8" s="453"/>
      <c r="E8" s="453"/>
      <c r="F8" s="454"/>
      <c r="H8" s="1895"/>
      <c r="I8" s="1298"/>
      <c r="J8" s="1257" t="s">
        <v>66</v>
      </c>
      <c r="K8" s="1257"/>
      <c r="L8" s="801"/>
    </row>
    <row r="10" spans="1:18" s="4" customFormat="1" ht="19.7" customHeight="1">
      <c r="C10" s="27" t="s">
        <v>32</v>
      </c>
      <c r="D10" s="27" t="s">
        <v>33</v>
      </c>
      <c r="E10" s="27" t="s">
        <v>34</v>
      </c>
      <c r="F10" s="26" t="s">
        <v>35</v>
      </c>
      <c r="G10" s="26" t="s">
        <v>36</v>
      </c>
      <c r="H10" s="26" t="s">
        <v>37</v>
      </c>
      <c r="I10" s="28" t="s">
        <v>38</v>
      </c>
      <c r="J10" s="28" t="s">
        <v>39</v>
      </c>
      <c r="K10" s="26" t="s">
        <v>40</v>
      </c>
      <c r="L10" s="26" t="s">
        <v>41</v>
      </c>
      <c r="M10" s="26" t="s">
        <v>42</v>
      </c>
      <c r="N10" s="30" t="s">
        <v>43</v>
      </c>
      <c r="O10" s="27" t="s">
        <v>44</v>
      </c>
      <c r="P10" s="26" t="s">
        <v>45</v>
      </c>
      <c r="Q10" s="30" t="s">
        <v>46</v>
      </c>
      <c r="R10" s="375" t="s">
        <v>47</v>
      </c>
    </row>
    <row r="11" spans="1:18" s="379" customFormat="1" ht="19.7" customHeight="1">
      <c r="A11" s="1"/>
      <c r="B11" s="4"/>
      <c r="C11" s="293"/>
      <c r="D11" s="293"/>
      <c r="E11" s="293"/>
      <c r="F11" s="47"/>
      <c r="G11" s="1896"/>
      <c r="H11" s="551"/>
      <c r="I11" s="385"/>
      <c r="J11" s="287"/>
      <c r="K11" s="288"/>
      <c r="L11" s="286"/>
      <c r="M11" s="296"/>
      <c r="N11" s="387"/>
      <c r="O11" s="293"/>
      <c r="P11" s="286"/>
      <c r="Q11" s="387"/>
      <c r="R11" s="404"/>
    </row>
    <row r="12" spans="1:18" s="379" customFormat="1" ht="19.7" customHeight="1">
      <c r="A12" s="1"/>
      <c r="B12" s="4"/>
      <c r="C12" s="293"/>
      <c r="D12" s="293"/>
      <c r="E12" s="293"/>
      <c r="F12" s="47"/>
      <c r="G12" s="1896"/>
      <c r="H12" s="551"/>
      <c r="I12" s="385"/>
      <c r="J12" s="287"/>
      <c r="K12" s="288"/>
      <c r="L12" s="286"/>
      <c r="M12" s="296"/>
      <c r="N12" s="387"/>
      <c r="O12" s="293"/>
      <c r="P12" s="286"/>
      <c r="Q12" s="387"/>
      <c r="R12" s="404"/>
    </row>
    <row r="13" spans="1:18" s="379" customFormat="1" ht="19.7" customHeight="1">
      <c r="A13" s="1"/>
      <c r="B13" s="4"/>
      <c r="C13" s="293"/>
      <c r="D13" s="293"/>
      <c r="E13" s="293"/>
      <c r="F13" s="47"/>
      <c r="G13" s="1896"/>
      <c r="H13" s="551"/>
      <c r="I13" s="385"/>
      <c r="J13" s="287"/>
      <c r="K13" s="288"/>
      <c r="L13" s="286"/>
      <c r="M13" s="296"/>
      <c r="N13" s="387"/>
      <c r="O13" s="293"/>
      <c r="P13" s="286"/>
      <c r="Q13" s="387"/>
      <c r="R13" s="404"/>
    </row>
    <row r="14" spans="1:18" s="379" customFormat="1" ht="19.7" customHeight="1">
      <c r="A14" s="1"/>
      <c r="B14" s="4"/>
      <c r="C14" s="293"/>
      <c r="D14" s="1897" t="s">
        <v>5654</v>
      </c>
      <c r="E14" s="1898"/>
      <c r="F14" s="1899"/>
      <c r="G14" s="1145"/>
      <c r="H14" s="164"/>
      <c r="I14" s="164"/>
      <c r="J14" s="91"/>
      <c r="K14" s="68"/>
      <c r="L14" s="155"/>
      <c r="M14" s="296"/>
      <c r="N14" s="387"/>
      <c r="O14" s="293"/>
      <c r="P14" s="286"/>
      <c r="Q14" s="387"/>
      <c r="R14" s="404"/>
    </row>
    <row r="15" spans="1:18" s="379" customFormat="1" ht="19.7" customHeight="1">
      <c r="A15" s="335" t="s">
        <v>213</v>
      </c>
      <c r="B15" s="26">
        <v>9</v>
      </c>
      <c r="C15" s="247">
        <v>1</v>
      </c>
      <c r="D15" s="172" t="s">
        <v>1185</v>
      </c>
      <c r="E15" s="469" t="s">
        <v>1186</v>
      </c>
      <c r="F15" s="470" t="s">
        <v>1187</v>
      </c>
      <c r="G15" s="1900">
        <v>1</v>
      </c>
      <c r="H15" s="472">
        <v>4090</v>
      </c>
      <c r="I15" s="472">
        <f>G15*H15</f>
        <v>4090</v>
      </c>
      <c r="J15" s="552"/>
      <c r="K15" s="29" t="s">
        <v>1188</v>
      </c>
      <c r="L15" s="47" t="s">
        <v>5655</v>
      </c>
      <c r="M15" s="1901" t="s">
        <v>5656</v>
      </c>
      <c r="N15" s="387">
        <v>46070</v>
      </c>
      <c r="O15" s="293"/>
      <c r="P15" s="387" t="s">
        <v>5657</v>
      </c>
      <c r="Q15" s="387" t="s">
        <v>5658</v>
      </c>
      <c r="R15" s="404"/>
    </row>
    <row r="16" spans="1:18" s="379" customFormat="1" ht="19.7" customHeight="1">
      <c r="A16" s="335" t="s">
        <v>213</v>
      </c>
      <c r="B16" s="26">
        <v>9</v>
      </c>
      <c r="C16" s="247">
        <f>+C15+1</f>
        <v>2</v>
      </c>
      <c r="D16" s="172" t="s">
        <v>1185</v>
      </c>
      <c r="E16" s="469" t="s">
        <v>1190</v>
      </c>
      <c r="F16" s="470" t="s">
        <v>1193</v>
      </c>
      <c r="G16" s="1900">
        <v>1</v>
      </c>
      <c r="H16" s="472">
        <v>2930</v>
      </c>
      <c r="I16" s="472">
        <f>G16*H16</f>
        <v>2930</v>
      </c>
      <c r="J16" s="28"/>
      <c r="K16" s="29" t="s">
        <v>1194</v>
      </c>
      <c r="L16" s="47" t="s">
        <v>5655</v>
      </c>
      <c r="M16" s="1901" t="s">
        <v>5656</v>
      </c>
      <c r="N16" s="387">
        <v>46070</v>
      </c>
      <c r="O16" s="293"/>
      <c r="P16" s="387" t="s">
        <v>5657</v>
      </c>
      <c r="Q16" s="387" t="s">
        <v>5658</v>
      </c>
      <c r="R16" s="404"/>
    </row>
    <row r="17" spans="1:18" s="379" customFormat="1" ht="19.7" customHeight="1">
      <c r="A17" s="335" t="s">
        <v>213</v>
      </c>
      <c r="B17" s="26">
        <v>9</v>
      </c>
      <c r="C17" s="247">
        <f>+C16+1</f>
        <v>3</v>
      </c>
      <c r="D17" s="172" t="s">
        <v>1185</v>
      </c>
      <c r="E17" s="469" t="s">
        <v>1190</v>
      </c>
      <c r="F17" s="470" t="s">
        <v>1195</v>
      </c>
      <c r="G17" s="1900">
        <v>1</v>
      </c>
      <c r="H17" s="472">
        <v>470</v>
      </c>
      <c r="I17" s="472">
        <f>G17*H17</f>
        <v>470</v>
      </c>
      <c r="J17" s="28"/>
      <c r="K17" s="29" t="s">
        <v>1196</v>
      </c>
      <c r="L17" s="47" t="s">
        <v>5655</v>
      </c>
      <c r="M17" s="1901" t="s">
        <v>5656</v>
      </c>
      <c r="N17" s="387">
        <v>46070</v>
      </c>
      <c r="O17" s="293"/>
      <c r="P17" s="387" t="s">
        <v>5657</v>
      </c>
      <c r="Q17" s="387" t="s">
        <v>5658</v>
      </c>
      <c r="R17" s="404"/>
    </row>
    <row r="18" spans="1:18" s="379" customFormat="1" ht="19.7" customHeight="1">
      <c r="A18" s="335" t="s">
        <v>213</v>
      </c>
      <c r="B18" s="26">
        <v>9</v>
      </c>
      <c r="C18" s="247">
        <f>+C17+1</f>
        <v>4</v>
      </c>
      <c r="D18" s="172" t="s">
        <v>1185</v>
      </c>
      <c r="E18" s="469" t="s">
        <v>1190</v>
      </c>
      <c r="F18" s="470" t="s">
        <v>1191</v>
      </c>
      <c r="G18" s="1900">
        <v>2</v>
      </c>
      <c r="H18" s="472">
        <v>190</v>
      </c>
      <c r="I18" s="472">
        <f>G18*H18</f>
        <v>380</v>
      </c>
      <c r="J18" s="28"/>
      <c r="K18" s="29" t="s">
        <v>1192</v>
      </c>
      <c r="L18" s="47" t="s">
        <v>5655</v>
      </c>
      <c r="M18" s="1901" t="s">
        <v>5656</v>
      </c>
      <c r="N18" s="387">
        <v>46070</v>
      </c>
      <c r="O18" s="293"/>
      <c r="P18" s="387" t="s">
        <v>5657</v>
      </c>
      <c r="Q18" s="387" t="s">
        <v>5658</v>
      </c>
      <c r="R18" s="404"/>
    </row>
    <row r="19" spans="1:18" s="379" customFormat="1" ht="19.7" customHeight="1">
      <c r="A19" s="335" t="s">
        <v>213</v>
      </c>
      <c r="B19" s="26"/>
      <c r="C19" s="247">
        <f>+C18+1</f>
        <v>5</v>
      </c>
      <c r="D19" s="474" t="s">
        <v>145</v>
      </c>
      <c r="E19" s="469" t="s">
        <v>1190</v>
      </c>
      <c r="F19" s="475" t="s">
        <v>1197</v>
      </c>
      <c r="G19" s="1525">
        <v>1</v>
      </c>
      <c r="H19" s="477">
        <v>290</v>
      </c>
      <c r="I19" s="1902">
        <f>G19*H19</f>
        <v>290</v>
      </c>
      <c r="J19" s="479"/>
      <c r="K19" s="480" t="s">
        <v>1198</v>
      </c>
      <c r="L19" s="47" t="s">
        <v>5655</v>
      </c>
      <c r="M19" s="1901" t="s">
        <v>5656</v>
      </c>
      <c r="N19" s="387">
        <v>46070</v>
      </c>
      <c r="O19" s="293"/>
      <c r="P19" s="387" t="s">
        <v>5657</v>
      </c>
      <c r="Q19" s="387" t="s">
        <v>5658</v>
      </c>
      <c r="R19" s="404"/>
    </row>
    <row r="20" spans="1:18" s="4" customFormat="1" ht="19.7" customHeight="1">
      <c r="A20" s="1"/>
      <c r="C20" s="27"/>
      <c r="D20" s="27"/>
      <c r="E20" s="27"/>
      <c r="F20" s="78"/>
      <c r="G20" s="1903"/>
      <c r="H20" s="393"/>
      <c r="I20" s="385"/>
      <c r="J20" s="28"/>
      <c r="K20" s="79"/>
      <c r="L20" s="26"/>
      <c r="M20" s="26"/>
      <c r="N20" s="30"/>
      <c r="O20" s="27"/>
      <c r="P20" s="26"/>
      <c r="Q20" s="30"/>
      <c r="R20" s="375"/>
    </row>
    <row r="21" spans="1:18" s="4" customFormat="1" ht="19.7" customHeight="1">
      <c r="A21" s="1"/>
      <c r="C21" s="715"/>
      <c r="D21" s="715"/>
      <c r="E21" s="715"/>
      <c r="F21" s="60">
        <f>SUM(I15:I20)</f>
        <v>8160</v>
      </c>
      <c r="G21" s="58"/>
      <c r="H21" s="1904"/>
      <c r="I21" s="1905"/>
      <c r="J21" s="463"/>
      <c r="K21" s="40"/>
      <c r="L21" s="26"/>
      <c r="M21" s="26"/>
      <c r="N21" s="30"/>
      <c r="O21" s="27"/>
      <c r="P21" s="26"/>
      <c r="Q21" s="30"/>
      <c r="R21" s="375"/>
    </row>
    <row r="22" spans="1:18" s="4" customFormat="1" ht="19.7" customHeight="1">
      <c r="A22" s="1"/>
      <c r="C22" s="715"/>
      <c r="D22" s="715"/>
      <c r="E22" s="715"/>
      <c r="F22" s="129"/>
      <c r="G22" s="58"/>
      <c r="H22" s="1904"/>
      <c r="I22" s="1905"/>
      <c r="J22" s="463"/>
      <c r="K22" s="40"/>
      <c r="L22" s="26"/>
      <c r="M22" s="26"/>
      <c r="N22" s="30"/>
      <c r="O22" s="27"/>
      <c r="P22" s="26"/>
      <c r="Q22" s="30"/>
      <c r="R22" s="375"/>
    </row>
    <row r="23" spans="1:18" s="4" customFormat="1" ht="19.7" customHeight="1">
      <c r="A23" s="1"/>
      <c r="C23" s="715"/>
      <c r="D23" s="715"/>
      <c r="E23" s="715"/>
      <c r="F23" s="129"/>
      <c r="G23" s="58"/>
      <c r="H23" s="1904"/>
      <c r="I23" s="1905"/>
      <c r="J23" s="463"/>
      <c r="K23" s="40"/>
      <c r="L23" s="26"/>
      <c r="M23" s="26"/>
      <c r="N23" s="30"/>
      <c r="O23" s="27"/>
      <c r="P23" s="26"/>
      <c r="Q23" s="30"/>
      <c r="R23" s="375"/>
    </row>
    <row r="24" spans="1:18" s="4" customFormat="1" ht="19.7" customHeight="1">
      <c r="A24" s="1"/>
      <c r="C24" s="715"/>
      <c r="D24" s="715"/>
      <c r="E24" s="715"/>
      <c r="F24" s="129"/>
      <c r="G24" s="58"/>
      <c r="H24" s="1904"/>
      <c r="I24" s="1905"/>
      <c r="J24" s="463"/>
      <c r="K24" s="40"/>
      <c r="L24" s="26"/>
      <c r="M24" s="26"/>
      <c r="N24" s="30"/>
      <c r="O24" s="27"/>
      <c r="P24" s="26"/>
      <c r="Q24" s="30"/>
      <c r="R24" s="375"/>
    </row>
    <row r="25" spans="1:18" s="4" customFormat="1" ht="19.7" customHeight="1">
      <c r="A25" s="1"/>
      <c r="C25" s="715"/>
      <c r="D25" s="715"/>
      <c r="E25" s="715"/>
      <c r="F25" s="129"/>
      <c r="G25" s="58"/>
      <c r="H25" s="1904"/>
      <c r="I25" s="1905"/>
      <c r="J25" s="463"/>
      <c r="K25" s="40"/>
      <c r="L25" s="26"/>
      <c r="M25" s="26"/>
      <c r="N25" s="30"/>
      <c r="O25" s="27"/>
      <c r="P25" s="26"/>
      <c r="Q25" s="30"/>
      <c r="R25" s="375"/>
    </row>
    <row r="26" spans="1:18" s="4" customFormat="1" ht="19.7" customHeight="1">
      <c r="A26" s="1"/>
      <c r="C26" s="715"/>
      <c r="D26" s="715"/>
      <c r="E26" s="715"/>
      <c r="F26" s="129"/>
      <c r="G26" s="58"/>
      <c r="H26" s="1904"/>
      <c r="I26" s="1905"/>
      <c r="J26" s="463"/>
      <c r="K26" s="40"/>
      <c r="L26" s="26"/>
      <c r="M26" s="26"/>
      <c r="N26" s="30"/>
      <c r="O26" s="27"/>
      <c r="P26" s="26"/>
      <c r="Q26" s="30"/>
      <c r="R26" s="375"/>
    </row>
    <row r="27" spans="1:18" s="4" customFormat="1" ht="19.7" customHeight="1">
      <c r="A27" s="1"/>
      <c r="C27" s="715"/>
      <c r="D27" s="715"/>
      <c r="E27" s="715"/>
      <c r="F27" s="129"/>
      <c r="G27" s="58"/>
      <c r="H27" s="1904"/>
      <c r="I27" s="1905"/>
      <c r="J27" s="463"/>
      <c r="K27" s="40"/>
      <c r="L27" s="26"/>
      <c r="M27" s="26"/>
      <c r="N27" s="30"/>
      <c r="O27" s="27"/>
      <c r="P27" s="26"/>
      <c r="Q27" s="30"/>
      <c r="R27" s="375"/>
    </row>
    <row r="28" spans="1:18" s="4" customFormat="1" ht="19.7" customHeight="1">
      <c r="A28" s="1"/>
      <c r="C28" s="715"/>
      <c r="D28" s="715"/>
      <c r="E28" s="715"/>
      <c r="F28" s="129"/>
      <c r="G28" s="58"/>
      <c r="H28" s="1904"/>
      <c r="I28" s="1905"/>
      <c r="J28" s="463"/>
      <c r="K28" s="40"/>
      <c r="L28" s="26"/>
      <c r="M28" s="26"/>
      <c r="N28" s="30"/>
      <c r="O28" s="27"/>
      <c r="P28" s="26"/>
      <c r="Q28" s="30"/>
      <c r="R28" s="375"/>
    </row>
    <row r="29" spans="1:18" s="4" customFormat="1" ht="19.7" customHeight="1">
      <c r="A29" s="1"/>
      <c r="C29" s="715"/>
      <c r="D29" s="715"/>
      <c r="E29" s="715"/>
      <c r="F29" s="129"/>
      <c r="G29" s="58"/>
      <c r="H29" s="1904"/>
      <c r="I29" s="1905"/>
      <c r="J29" s="463"/>
      <c r="K29" s="40"/>
      <c r="L29" s="26"/>
      <c r="M29" s="26"/>
      <c r="N29" s="30"/>
      <c r="O29" s="27"/>
      <c r="P29" s="26"/>
      <c r="Q29" s="30"/>
      <c r="R29" s="375"/>
    </row>
    <row r="30" spans="1:18" s="4" customFormat="1" ht="19.7" customHeight="1">
      <c r="A30" s="1"/>
      <c r="C30" s="715"/>
      <c r="D30" s="715"/>
      <c r="E30" s="715"/>
      <c r="F30" s="129"/>
      <c r="G30" s="58"/>
      <c r="H30" s="1904"/>
      <c r="I30" s="1905"/>
      <c r="J30" s="463"/>
      <c r="K30" s="40"/>
      <c r="L30" s="26"/>
      <c r="M30" s="26"/>
      <c r="N30" s="30"/>
      <c r="O30" s="27"/>
      <c r="P30" s="26"/>
      <c r="Q30" s="30"/>
      <c r="R30" s="375"/>
    </row>
    <row r="31" spans="1:18" s="4" customFormat="1" ht="19.7" customHeight="1">
      <c r="A31" s="1"/>
      <c r="C31" s="715"/>
      <c r="D31" s="715"/>
      <c r="E31" s="715"/>
      <c r="F31" s="129"/>
      <c r="G31" s="58"/>
      <c r="H31" s="1904"/>
      <c r="I31" s="1905"/>
      <c r="J31" s="463"/>
      <c r="K31" s="40"/>
      <c r="L31" s="26"/>
      <c r="M31" s="26"/>
      <c r="N31" s="30"/>
      <c r="O31" s="27"/>
      <c r="P31" s="26"/>
      <c r="Q31" s="30"/>
      <c r="R31" s="375"/>
    </row>
    <row r="32" spans="1:18" s="4" customFormat="1" ht="19.7" customHeight="1">
      <c r="A32" s="1"/>
      <c r="C32" s="715"/>
      <c r="D32" s="715"/>
      <c r="E32" s="715"/>
      <c r="F32" s="129"/>
      <c r="G32" s="58"/>
      <c r="H32" s="1904"/>
      <c r="I32" s="1905"/>
      <c r="J32" s="463"/>
      <c r="K32" s="40"/>
      <c r="L32" s="26"/>
      <c r="M32" s="26"/>
      <c r="N32" s="30"/>
      <c r="O32" s="27"/>
      <c r="P32" s="26"/>
      <c r="Q32" s="30"/>
      <c r="R32" s="375"/>
    </row>
    <row r="33" spans="1:18" s="4" customFormat="1" ht="19.7" customHeight="1">
      <c r="A33" s="1"/>
      <c r="C33" s="715"/>
      <c r="D33" s="715"/>
      <c r="E33" s="715"/>
      <c r="F33" s="129"/>
      <c r="G33" s="58"/>
      <c r="H33" s="1904"/>
      <c r="I33" s="1905"/>
      <c r="J33" s="463"/>
      <c r="K33" s="40"/>
      <c r="L33" s="26"/>
      <c r="M33" s="26"/>
      <c r="N33" s="30"/>
      <c r="O33" s="27"/>
      <c r="P33" s="26"/>
      <c r="Q33" s="30"/>
      <c r="R33" s="375"/>
    </row>
    <row r="34" spans="1:18" s="4" customFormat="1" ht="19.7" customHeight="1">
      <c r="A34" s="1"/>
      <c r="C34" s="715"/>
      <c r="D34" s="715"/>
      <c r="E34" s="715"/>
      <c r="F34" s="129"/>
      <c r="G34" s="58"/>
      <c r="H34" s="1904"/>
      <c r="I34" s="1905"/>
      <c r="J34" s="463"/>
      <c r="K34" s="40"/>
      <c r="L34" s="26"/>
      <c r="M34" s="26"/>
      <c r="N34" s="30"/>
      <c r="O34" s="27"/>
      <c r="P34" s="26"/>
      <c r="Q34" s="30"/>
      <c r="R34" s="375"/>
    </row>
    <row r="35" spans="1:18" s="4" customFormat="1" ht="19.7" customHeight="1">
      <c r="A35" s="1"/>
      <c r="C35" s="715"/>
      <c r="D35" s="715"/>
      <c r="E35" s="715"/>
      <c r="F35" s="129"/>
      <c r="G35" s="58"/>
      <c r="H35" s="1904"/>
      <c r="I35" s="1905"/>
      <c r="J35" s="463"/>
      <c r="K35" s="40"/>
      <c r="L35" s="26"/>
      <c r="M35" s="26"/>
      <c r="N35" s="30"/>
      <c r="O35" s="27"/>
      <c r="P35" s="26"/>
      <c r="Q35" s="30"/>
      <c r="R35" s="375"/>
    </row>
    <row r="36" spans="1:18" s="4" customFormat="1" ht="19.7" customHeight="1">
      <c r="A36" s="1"/>
      <c r="C36" s="715"/>
      <c r="D36" s="715"/>
      <c r="E36" s="715"/>
      <c r="F36" s="129"/>
      <c r="G36" s="58"/>
      <c r="H36" s="1904"/>
      <c r="I36" s="1905"/>
      <c r="J36" s="463"/>
      <c r="K36" s="40"/>
      <c r="L36" s="26"/>
      <c r="M36" s="26"/>
      <c r="N36" s="30"/>
      <c r="O36" s="27"/>
      <c r="P36" s="26"/>
      <c r="Q36" s="30"/>
      <c r="R36" s="375"/>
    </row>
    <row r="37" spans="1:18" s="4" customFormat="1" ht="19.7" customHeight="1">
      <c r="A37" s="1"/>
      <c r="C37" s="715"/>
      <c r="D37" s="715"/>
      <c r="E37" s="715"/>
      <c r="F37" s="129"/>
      <c r="G37" s="58"/>
      <c r="H37" s="1904"/>
      <c r="I37" s="1905"/>
      <c r="J37" s="463"/>
      <c r="K37" s="40"/>
      <c r="L37" s="26"/>
      <c r="M37" s="26"/>
      <c r="N37" s="30"/>
      <c r="O37" s="27"/>
      <c r="P37" s="26"/>
      <c r="Q37" s="30"/>
      <c r="R37" s="375"/>
    </row>
    <row r="38" spans="1:18" s="4" customFormat="1" ht="19.7" customHeight="1">
      <c r="A38" s="1"/>
      <c r="C38" s="715"/>
      <c r="D38" s="715"/>
      <c r="E38" s="715"/>
      <c r="F38" s="129"/>
      <c r="G38" s="58"/>
      <c r="H38" s="1904"/>
      <c r="I38" s="1905"/>
      <c r="J38" s="463"/>
      <c r="K38" s="40"/>
      <c r="L38" s="26"/>
      <c r="M38" s="26"/>
      <c r="N38" s="30"/>
      <c r="O38" s="27"/>
      <c r="P38" s="26"/>
      <c r="Q38" s="30"/>
      <c r="R38" s="375"/>
    </row>
    <row r="39" spans="1:18" s="4" customFormat="1" ht="19.7" customHeight="1">
      <c r="A39" s="1"/>
      <c r="C39" s="715"/>
      <c r="D39" s="715"/>
      <c r="E39" s="715"/>
      <c r="F39" s="129"/>
      <c r="G39" s="58"/>
      <c r="H39" s="1904"/>
      <c r="I39" s="1905"/>
      <c r="J39" s="463"/>
      <c r="K39" s="40"/>
      <c r="L39" s="26"/>
      <c r="M39" s="26"/>
      <c r="N39" s="30"/>
      <c r="O39" s="27"/>
      <c r="P39" s="26"/>
      <c r="Q39" s="30"/>
      <c r="R39" s="375"/>
    </row>
    <row r="40" spans="1:18" s="4" customFormat="1" ht="19.7" customHeight="1">
      <c r="A40" s="1"/>
      <c r="C40" s="715"/>
      <c r="D40" s="715"/>
      <c r="E40" s="715"/>
      <c r="F40" s="129"/>
      <c r="G40" s="58"/>
      <c r="H40" s="1904"/>
      <c r="I40" s="1905"/>
      <c r="J40" s="463"/>
      <c r="K40" s="40"/>
      <c r="L40" s="26"/>
      <c r="M40" s="26"/>
      <c r="N40" s="30"/>
      <c r="O40" s="27"/>
      <c r="P40" s="26"/>
      <c r="Q40" s="30"/>
      <c r="R40" s="375"/>
    </row>
    <row r="41" spans="1:18" s="4" customFormat="1" ht="19.7" customHeight="1">
      <c r="A41" s="1"/>
      <c r="C41" s="715"/>
      <c r="D41" s="715"/>
      <c r="E41" s="715"/>
      <c r="F41" s="129"/>
      <c r="G41" s="58"/>
      <c r="H41" s="1904"/>
      <c r="I41" s="1905"/>
      <c r="J41" s="463"/>
      <c r="K41" s="40"/>
      <c r="L41" s="26"/>
      <c r="M41" s="26"/>
      <c r="N41" s="30"/>
      <c r="O41" s="27"/>
      <c r="P41" s="26"/>
      <c r="Q41" s="30"/>
      <c r="R41" s="375"/>
    </row>
    <row r="42" spans="1:18" s="4" customFormat="1" ht="19.7" customHeight="1">
      <c r="A42" s="1"/>
      <c r="C42" s="715"/>
      <c r="D42" s="715"/>
      <c r="E42" s="715"/>
      <c r="F42" s="129"/>
      <c r="G42" s="58"/>
      <c r="H42" s="1904"/>
      <c r="I42" s="1905"/>
      <c r="J42" s="463"/>
      <c r="K42" s="40"/>
      <c r="L42" s="26"/>
      <c r="M42" s="26"/>
      <c r="N42" s="30"/>
      <c r="O42" s="27"/>
      <c r="P42" s="26"/>
      <c r="Q42" s="30"/>
      <c r="R42" s="375"/>
    </row>
    <row r="43" spans="1:18" s="4" customFormat="1" ht="19.7" customHeight="1">
      <c r="A43" s="1"/>
      <c r="C43" s="715"/>
      <c r="D43" s="715"/>
      <c r="E43" s="715"/>
      <c r="F43" s="129"/>
      <c r="G43" s="58"/>
      <c r="H43" s="1904"/>
      <c r="I43" s="1905"/>
      <c r="J43" s="463"/>
      <c r="K43" s="40"/>
      <c r="L43" s="26"/>
      <c r="M43" s="26"/>
      <c r="N43" s="30"/>
      <c r="O43" s="27"/>
      <c r="P43" s="26"/>
      <c r="Q43" s="30"/>
      <c r="R43" s="375"/>
    </row>
    <row r="44" spans="1:18" s="4" customFormat="1" ht="19.7" customHeight="1">
      <c r="A44" s="1"/>
      <c r="C44" s="715"/>
      <c r="D44" s="715"/>
      <c r="E44" s="715"/>
      <c r="F44" s="129"/>
      <c r="G44" s="58"/>
      <c r="H44" s="1904"/>
      <c r="I44" s="1905"/>
      <c r="J44" s="463"/>
      <c r="K44" s="40"/>
      <c r="L44" s="26"/>
      <c r="M44" s="26"/>
      <c r="N44" s="30"/>
      <c r="O44" s="27"/>
      <c r="P44" s="26"/>
      <c r="Q44" s="30"/>
      <c r="R44" s="375"/>
    </row>
    <row r="45" spans="1:18" s="4" customFormat="1" ht="19.7" customHeight="1">
      <c r="A45" s="1"/>
      <c r="C45" s="715"/>
      <c r="D45" s="715"/>
      <c r="E45" s="715"/>
      <c r="F45" s="129"/>
      <c r="G45" s="58"/>
      <c r="H45" s="1904"/>
      <c r="I45" s="1905"/>
      <c r="J45" s="463"/>
      <c r="K45" s="40"/>
      <c r="L45" s="26"/>
      <c r="M45" s="26"/>
      <c r="N45" s="30"/>
      <c r="O45" s="27"/>
      <c r="P45" s="26"/>
      <c r="Q45" s="30"/>
      <c r="R45" s="375"/>
    </row>
    <row r="46" spans="1:18" s="4" customFormat="1" ht="19.7" customHeight="1">
      <c r="A46" s="1"/>
      <c r="C46" s="715"/>
      <c r="D46" s="715"/>
      <c r="E46" s="715"/>
      <c r="F46" s="129"/>
      <c r="G46" s="58"/>
      <c r="H46" s="1904"/>
      <c r="I46" s="1905"/>
      <c r="J46" s="463"/>
      <c r="K46" s="40"/>
      <c r="L46" s="26"/>
      <c r="M46" s="26"/>
      <c r="N46" s="30"/>
      <c r="O46" s="27"/>
      <c r="P46" s="26"/>
      <c r="Q46" s="30"/>
      <c r="R46" s="375"/>
    </row>
    <row r="47" spans="1:18" s="4" customFormat="1" ht="19.7" customHeight="1">
      <c r="A47" s="1"/>
      <c r="C47" s="715"/>
      <c r="D47" s="715"/>
      <c r="E47" s="715"/>
      <c r="F47" s="129"/>
      <c r="G47" s="58"/>
      <c r="H47" s="1904"/>
      <c r="I47" s="1905"/>
      <c r="J47" s="463"/>
      <c r="K47" s="40"/>
      <c r="L47" s="26"/>
      <c r="M47" s="26"/>
      <c r="N47" s="30"/>
      <c r="O47" s="27"/>
      <c r="P47" s="26"/>
      <c r="Q47" s="30"/>
      <c r="R47" s="375"/>
    </row>
    <row r="48" spans="1:18" s="4" customFormat="1" ht="19.7" customHeight="1">
      <c r="A48" s="1"/>
      <c r="C48" s="715"/>
      <c r="D48" s="715"/>
      <c r="E48" s="715"/>
      <c r="F48" s="129"/>
      <c r="G48" s="58"/>
      <c r="H48" s="1904"/>
      <c r="I48" s="1905"/>
      <c r="J48" s="463"/>
      <c r="K48" s="40"/>
      <c r="L48" s="26"/>
      <c r="M48" s="26"/>
      <c r="N48" s="30"/>
      <c r="O48" s="27"/>
      <c r="P48" s="26"/>
      <c r="Q48" s="30"/>
      <c r="R48" s="375"/>
    </row>
    <row r="49" spans="1:18" s="4" customFormat="1" ht="19.7" customHeight="1">
      <c r="A49" s="1"/>
      <c r="C49" s="715"/>
      <c r="D49" s="715"/>
      <c r="E49" s="715"/>
      <c r="F49" s="129"/>
      <c r="G49" s="58"/>
      <c r="H49" s="1904"/>
      <c r="I49" s="1905"/>
      <c r="J49" s="463"/>
      <c r="K49" s="40"/>
      <c r="L49" s="26"/>
      <c r="M49" s="26"/>
      <c r="N49" s="30"/>
      <c r="O49" s="27"/>
      <c r="P49" s="26"/>
      <c r="Q49" s="30"/>
      <c r="R49" s="375"/>
    </row>
    <row r="50" spans="1:18" s="4" customFormat="1" ht="19.7" customHeight="1">
      <c r="A50" s="1"/>
      <c r="C50" s="715"/>
      <c r="D50" s="715"/>
      <c r="E50" s="715"/>
      <c r="F50" s="129"/>
      <c r="G50" s="58"/>
      <c r="H50" s="1904"/>
      <c r="I50" s="1905"/>
      <c r="J50" s="463"/>
      <c r="K50" s="40"/>
      <c r="L50" s="26"/>
      <c r="M50" s="26"/>
      <c r="N50" s="30"/>
      <c r="O50" s="27"/>
      <c r="P50" s="26"/>
      <c r="Q50" s="30"/>
      <c r="R50" s="375"/>
    </row>
    <row r="51" spans="1:18" s="4" customFormat="1" ht="19.7" customHeight="1">
      <c r="A51" s="1"/>
      <c r="C51" s="715"/>
      <c r="D51" s="715"/>
      <c r="E51" s="715"/>
      <c r="F51" s="129"/>
      <c r="G51" s="58"/>
      <c r="H51" s="1904"/>
      <c r="I51" s="1905"/>
      <c r="J51" s="463"/>
      <c r="K51" s="40"/>
      <c r="L51" s="26"/>
      <c r="M51" s="26"/>
      <c r="N51" s="30"/>
      <c r="O51" s="27"/>
      <c r="P51" s="26"/>
      <c r="Q51" s="30"/>
      <c r="R51" s="375"/>
    </row>
    <row r="52" spans="1:18" s="4" customFormat="1" ht="19.7" customHeight="1">
      <c r="A52" s="1"/>
      <c r="C52" s="715"/>
      <c r="D52" s="715"/>
      <c r="E52" s="715"/>
      <c r="F52" s="129"/>
      <c r="G52" s="58"/>
      <c r="H52" s="1904"/>
      <c r="I52" s="1905"/>
      <c r="J52" s="463"/>
      <c r="K52" s="40"/>
      <c r="L52" s="26"/>
      <c r="M52" s="26"/>
      <c r="N52" s="30"/>
      <c r="O52" s="27"/>
      <c r="P52" s="26"/>
      <c r="Q52" s="30"/>
      <c r="R52" s="375"/>
    </row>
    <row r="53" spans="1:18" s="4" customFormat="1" ht="19.7" customHeight="1">
      <c r="A53" s="1"/>
      <c r="C53" s="715"/>
      <c r="D53" s="715"/>
      <c r="E53" s="715"/>
      <c r="F53" s="129"/>
      <c r="G53" s="58"/>
      <c r="H53" s="1904"/>
      <c r="I53" s="1905"/>
      <c r="J53" s="463"/>
      <c r="K53" s="40"/>
      <c r="L53" s="26"/>
      <c r="M53" s="26"/>
      <c r="N53" s="30"/>
      <c r="O53" s="27"/>
      <c r="P53" s="26"/>
      <c r="Q53" s="30"/>
      <c r="R53" s="375"/>
    </row>
    <row r="54" spans="1:18" s="4" customFormat="1" ht="19.7" customHeight="1">
      <c r="A54" s="1"/>
      <c r="C54" s="715"/>
      <c r="D54" s="715"/>
      <c r="E54" s="715"/>
      <c r="F54" s="129"/>
      <c r="G54" s="58"/>
      <c r="H54" s="1904"/>
      <c r="I54" s="1905"/>
      <c r="J54" s="463"/>
      <c r="K54" s="40"/>
      <c r="L54" s="26"/>
      <c r="M54" s="26"/>
      <c r="N54" s="30"/>
      <c r="O54" s="27"/>
      <c r="P54" s="26"/>
      <c r="Q54" s="30"/>
      <c r="R54" s="375"/>
    </row>
    <row r="55" spans="1:18" s="4" customFormat="1" ht="19.7" customHeight="1">
      <c r="A55" s="1"/>
      <c r="C55" s="715"/>
      <c r="D55" s="715"/>
      <c r="E55" s="715"/>
      <c r="F55" s="129"/>
      <c r="G55" s="58"/>
      <c r="H55" s="1904"/>
      <c r="I55" s="1905"/>
      <c r="J55" s="463"/>
      <c r="K55" s="40"/>
      <c r="L55" s="26"/>
      <c r="M55" s="26"/>
      <c r="N55" s="30"/>
      <c r="O55" s="27"/>
      <c r="P55" s="26"/>
      <c r="Q55" s="30"/>
      <c r="R55" s="375"/>
    </row>
    <row r="56" spans="1:18" s="4" customFormat="1" ht="19.7" customHeight="1">
      <c r="A56" s="1"/>
      <c r="C56" s="715"/>
      <c r="D56" s="715"/>
      <c r="E56" s="715"/>
      <c r="F56" s="129"/>
      <c r="G56" s="58"/>
      <c r="H56" s="1904"/>
      <c r="I56" s="1905"/>
      <c r="J56" s="463"/>
      <c r="K56" s="40"/>
      <c r="L56" s="26"/>
      <c r="M56" s="26"/>
      <c r="N56" s="30"/>
      <c r="O56" s="27"/>
      <c r="P56" s="26"/>
      <c r="Q56" s="30"/>
      <c r="R56" s="375"/>
    </row>
    <row r="57" spans="1:18" s="4" customFormat="1" ht="19.7" customHeight="1">
      <c r="A57" s="1"/>
      <c r="C57" s="715"/>
      <c r="D57" s="715"/>
      <c r="E57" s="715"/>
      <c r="F57" s="129"/>
      <c r="G57" s="58"/>
      <c r="H57" s="1904"/>
      <c r="I57" s="1905"/>
      <c r="J57" s="463"/>
      <c r="K57" s="40"/>
      <c r="L57" s="26"/>
      <c r="M57" s="26"/>
      <c r="N57" s="30"/>
      <c r="O57" s="27"/>
      <c r="P57" s="26"/>
      <c r="Q57" s="30"/>
      <c r="R57" s="375"/>
    </row>
    <row r="58" spans="1:18" s="4" customFormat="1" ht="19.7" customHeight="1">
      <c r="A58" s="1"/>
      <c r="C58" s="715"/>
      <c r="D58" s="715"/>
      <c r="E58" s="715"/>
      <c r="F58" s="129"/>
      <c r="G58" s="58"/>
      <c r="H58" s="1904"/>
      <c r="I58" s="1905"/>
      <c r="J58" s="463"/>
      <c r="K58" s="40"/>
      <c r="L58" s="26"/>
      <c r="M58" s="26"/>
      <c r="N58" s="30"/>
      <c r="O58" s="27"/>
      <c r="P58" s="26"/>
      <c r="Q58" s="30"/>
      <c r="R58" s="375"/>
    </row>
    <row r="59" spans="1:18" s="4" customFormat="1" ht="19.7" customHeight="1">
      <c r="A59" s="1"/>
      <c r="C59" s="715"/>
      <c r="D59" s="715"/>
      <c r="E59" s="715"/>
      <c r="F59" s="129"/>
      <c r="G59" s="58"/>
      <c r="H59" s="1904"/>
      <c r="I59" s="1905"/>
      <c r="J59" s="463"/>
      <c r="K59" s="40"/>
      <c r="L59" s="26"/>
      <c r="M59" s="26"/>
      <c r="N59" s="30"/>
      <c r="O59" s="27"/>
      <c r="P59" s="26"/>
      <c r="Q59" s="30"/>
      <c r="R59" s="375"/>
    </row>
    <row r="60" spans="1:18" s="4" customFormat="1" ht="19.7" customHeight="1">
      <c r="A60" s="1"/>
      <c r="C60" s="715"/>
      <c r="D60" s="715"/>
      <c r="E60" s="715"/>
      <c r="F60" s="129"/>
      <c r="G60" s="58"/>
      <c r="H60" s="1904"/>
      <c r="I60" s="1905"/>
      <c r="J60" s="463"/>
      <c r="K60" s="40"/>
      <c r="L60" s="26"/>
      <c r="M60" s="26"/>
      <c r="N60" s="30"/>
      <c r="O60" s="27"/>
      <c r="P60" s="26"/>
      <c r="Q60" s="30"/>
      <c r="R60" s="375"/>
    </row>
    <row r="61" spans="1:18" s="4" customFormat="1" ht="19.7" customHeight="1">
      <c r="A61" s="1"/>
      <c r="C61" s="715"/>
      <c r="D61" s="715"/>
      <c r="E61" s="715"/>
      <c r="F61" s="129"/>
      <c r="G61" s="58"/>
      <c r="H61" s="1904"/>
      <c r="I61" s="1905"/>
      <c r="J61" s="463"/>
      <c r="K61" s="40"/>
      <c r="L61" s="26"/>
      <c r="M61" s="26"/>
      <c r="N61" s="30"/>
      <c r="O61" s="27"/>
      <c r="P61" s="26"/>
      <c r="Q61" s="30"/>
      <c r="R61" s="375"/>
    </row>
    <row r="62" spans="1:18" s="4" customFormat="1" ht="19.7" customHeight="1">
      <c r="A62" s="1"/>
      <c r="C62" s="715"/>
      <c r="D62" s="715"/>
      <c r="E62" s="715"/>
      <c r="F62" s="129"/>
      <c r="G62" s="58"/>
      <c r="H62" s="1904"/>
      <c r="I62" s="1905"/>
      <c r="J62" s="463"/>
      <c r="K62" s="40"/>
      <c r="L62" s="26"/>
      <c r="M62" s="26"/>
      <c r="N62" s="30"/>
      <c r="O62" s="27"/>
      <c r="P62" s="26"/>
      <c r="Q62" s="30"/>
      <c r="R62" s="375"/>
    </row>
    <row r="63" spans="1:18" s="4" customFormat="1" ht="19.7" customHeight="1">
      <c r="A63" s="1"/>
      <c r="C63" s="715"/>
      <c r="D63" s="715"/>
      <c r="E63" s="715"/>
      <c r="F63" s="129"/>
      <c r="G63" s="58"/>
      <c r="H63" s="1904"/>
      <c r="I63" s="1905"/>
      <c r="J63" s="463"/>
      <c r="K63" s="40"/>
      <c r="L63" s="26"/>
      <c r="M63" s="26"/>
      <c r="N63" s="30"/>
      <c r="O63" s="27"/>
      <c r="P63" s="26"/>
      <c r="Q63" s="30"/>
      <c r="R63" s="375"/>
    </row>
    <row r="64" spans="1:18" s="4" customFormat="1" ht="19.7" customHeight="1">
      <c r="A64" s="1"/>
      <c r="C64" s="715"/>
      <c r="D64" s="715"/>
      <c r="E64" s="715"/>
      <c r="F64" s="129"/>
      <c r="G64" s="58"/>
      <c r="H64" s="1904"/>
      <c r="I64" s="1905"/>
      <c r="J64" s="463"/>
      <c r="K64" s="40"/>
      <c r="L64" s="26"/>
      <c r="M64" s="26"/>
      <c r="N64" s="30"/>
      <c r="O64" s="27"/>
      <c r="P64" s="26"/>
      <c r="Q64" s="30"/>
      <c r="R64" s="375"/>
    </row>
    <row r="65" spans="3:18" s="4" customFormat="1" ht="19.7" customHeight="1">
      <c r="C65" s="1906"/>
      <c r="D65" s="27"/>
      <c r="E65" s="27"/>
      <c r="F65" s="26"/>
      <c r="G65" s="26"/>
      <c r="H65" s="40"/>
      <c r="I65" s="1905"/>
      <c r="J65" s="463"/>
      <c r="K65" s="40"/>
      <c r="L65" s="26"/>
      <c r="M65" s="26"/>
      <c r="N65" s="30"/>
      <c r="O65" s="27"/>
      <c r="P65" s="26"/>
      <c r="Q65" s="30"/>
      <c r="R65" s="375"/>
    </row>
  </sheetData>
  <autoFilter ref="A10:R65" xr:uid="{5DA78597-E1F5-4F4D-8022-DC0F2FD166D9}"/>
  <mergeCells count="9">
    <mergeCell ref="D14:F14"/>
    <mergeCell ref="C2:E2"/>
    <mergeCell ref="H2:J2"/>
    <mergeCell ref="C3:E3"/>
    <mergeCell ref="C4:E4"/>
    <mergeCell ref="K4:L5"/>
    <mergeCell ref="C5:E5"/>
    <mergeCell ref="H5:I6"/>
    <mergeCell ref="C6:E6"/>
  </mergeCells>
  <phoneticPr fontId="2"/>
  <pageMargins left="0" right="0" top="0" bottom="0" header="0" footer="0"/>
  <pageSetup paperSize="8" scale="65"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AE67D-82EE-450A-9151-71901631C7AF}">
  <sheetPr>
    <tabColor rgb="FF00B050"/>
  </sheetPr>
  <dimension ref="A2:S183"/>
  <sheetViews>
    <sheetView zoomScale="80" zoomScaleNormal="80" workbookViewId="0">
      <pane xSplit="12" ySplit="7" topLeftCell="M118" activePane="bottomRight" state="frozen"/>
      <selection pane="topRight" activeCell="K1" sqref="K1"/>
      <selection pane="bottomLeft" activeCell="A9" sqref="A9"/>
      <selection pane="bottomRight" activeCell="L131" sqref="L131"/>
    </sheetView>
  </sheetViews>
  <sheetFormatPr defaultColWidth="8.875" defaultRowHeight="18.75"/>
  <cols>
    <col min="1" max="1" width="8.875" style="1"/>
    <col min="2" max="2" width="17.625" style="1" customWidth="1"/>
    <col min="3" max="3" width="10.5" style="1" customWidth="1"/>
    <col min="4" max="4" width="5.75" style="4" customWidth="1"/>
    <col min="5" max="6" width="15.75" style="1" customWidth="1"/>
    <col min="7" max="7" width="59.25" style="1" customWidth="1"/>
    <col min="8" max="8" width="6.25" style="1" customWidth="1"/>
    <col min="9" max="10" width="9.875" style="1" bestFit="1" customWidth="1"/>
    <col min="11" max="11" width="5.75" style="10" customWidth="1"/>
    <col min="12" max="12" width="42.75" style="1" customWidth="1"/>
    <col min="13" max="13" width="20.5" style="1" customWidth="1"/>
    <col min="14" max="14" width="30.75" style="4" customWidth="1"/>
    <col min="15" max="15" width="13.75" style="9" customWidth="1"/>
    <col min="16" max="16" width="6.375" style="1" customWidth="1"/>
    <col min="17" max="17" width="13.25" style="10" customWidth="1"/>
    <col min="18" max="18" width="18.25" style="11" customWidth="1"/>
    <col min="19" max="19" width="15.625" style="12" customWidth="1"/>
    <col min="20" max="257" width="8.875" style="1"/>
    <col min="258" max="258" width="17.625" style="1" customWidth="1"/>
    <col min="259" max="259" width="10.5" style="1" customWidth="1"/>
    <col min="260" max="260" width="5.75" style="1" customWidth="1"/>
    <col min="261" max="262" width="15.75" style="1" customWidth="1"/>
    <col min="263" max="263" width="59.25" style="1" customWidth="1"/>
    <col min="264" max="264" width="6.25" style="1" customWidth="1"/>
    <col min="265" max="266" width="9.875" style="1" bestFit="1" customWidth="1"/>
    <col min="267" max="267" width="5.75" style="1" customWidth="1"/>
    <col min="268" max="268" width="42.75" style="1" customWidth="1"/>
    <col min="269" max="269" width="20.5" style="1" customWidth="1"/>
    <col min="270" max="270" width="30.75" style="1" customWidth="1"/>
    <col min="271" max="271" width="13.75" style="1" customWidth="1"/>
    <col min="272" max="272" width="6.375" style="1" customWidth="1"/>
    <col min="273" max="273" width="13.25" style="1" customWidth="1"/>
    <col min="274" max="274" width="18.25" style="1" customWidth="1"/>
    <col min="275" max="275" width="15.625" style="1" customWidth="1"/>
    <col min="276" max="513" width="8.875" style="1"/>
    <col min="514" max="514" width="17.625" style="1" customWidth="1"/>
    <col min="515" max="515" width="10.5" style="1" customWidth="1"/>
    <col min="516" max="516" width="5.75" style="1" customWidth="1"/>
    <col min="517" max="518" width="15.75" style="1" customWidth="1"/>
    <col min="519" max="519" width="59.25" style="1" customWidth="1"/>
    <col min="520" max="520" width="6.25" style="1" customWidth="1"/>
    <col min="521" max="522" width="9.875" style="1" bestFit="1" customWidth="1"/>
    <col min="523" max="523" width="5.75" style="1" customWidth="1"/>
    <col min="524" max="524" width="42.75" style="1" customWidth="1"/>
    <col min="525" max="525" width="20.5" style="1" customWidth="1"/>
    <col min="526" max="526" width="30.75" style="1" customWidth="1"/>
    <col min="527" max="527" width="13.75" style="1" customWidth="1"/>
    <col min="528" max="528" width="6.375" style="1" customWidth="1"/>
    <col min="529" max="529" width="13.25" style="1" customWidth="1"/>
    <col min="530" max="530" width="18.25" style="1" customWidth="1"/>
    <col min="531" max="531" width="15.625" style="1" customWidth="1"/>
    <col min="532" max="769" width="8.875" style="1"/>
    <col min="770" max="770" width="17.625" style="1" customWidth="1"/>
    <col min="771" max="771" width="10.5" style="1" customWidth="1"/>
    <col min="772" max="772" width="5.75" style="1" customWidth="1"/>
    <col min="773" max="774" width="15.75" style="1" customWidth="1"/>
    <col min="775" max="775" width="59.25" style="1" customWidth="1"/>
    <col min="776" max="776" width="6.25" style="1" customWidth="1"/>
    <col min="777" max="778" width="9.875" style="1" bestFit="1" customWidth="1"/>
    <col min="779" max="779" width="5.75" style="1" customWidth="1"/>
    <col min="780" max="780" width="42.75" style="1" customWidth="1"/>
    <col min="781" max="781" width="20.5" style="1" customWidth="1"/>
    <col min="782" max="782" width="30.75" style="1" customWidth="1"/>
    <col min="783" max="783" width="13.75" style="1" customWidth="1"/>
    <col min="784" max="784" width="6.375" style="1" customWidth="1"/>
    <col min="785" max="785" width="13.25" style="1" customWidth="1"/>
    <col min="786" max="786" width="18.25" style="1" customWidth="1"/>
    <col min="787" max="787" width="15.625" style="1" customWidth="1"/>
    <col min="788" max="1025" width="8.875" style="1"/>
    <col min="1026" max="1026" width="17.625" style="1" customWidth="1"/>
    <col min="1027" max="1027" width="10.5" style="1" customWidth="1"/>
    <col min="1028" max="1028" width="5.75" style="1" customWidth="1"/>
    <col min="1029" max="1030" width="15.75" style="1" customWidth="1"/>
    <col min="1031" max="1031" width="59.25" style="1" customWidth="1"/>
    <col min="1032" max="1032" width="6.25" style="1" customWidth="1"/>
    <col min="1033" max="1034" width="9.875" style="1" bestFit="1" customWidth="1"/>
    <col min="1035" max="1035" width="5.75" style="1" customWidth="1"/>
    <col min="1036" max="1036" width="42.75" style="1" customWidth="1"/>
    <col min="1037" max="1037" width="20.5" style="1" customWidth="1"/>
    <col min="1038" max="1038" width="30.75" style="1" customWidth="1"/>
    <col min="1039" max="1039" width="13.75" style="1" customWidth="1"/>
    <col min="1040" max="1040" width="6.375" style="1" customWidth="1"/>
    <col min="1041" max="1041" width="13.25" style="1" customWidth="1"/>
    <col min="1042" max="1042" width="18.25" style="1" customWidth="1"/>
    <col min="1043" max="1043" width="15.625" style="1" customWidth="1"/>
    <col min="1044" max="1281" width="8.875" style="1"/>
    <col min="1282" max="1282" width="17.625" style="1" customWidth="1"/>
    <col min="1283" max="1283" width="10.5" style="1" customWidth="1"/>
    <col min="1284" max="1284" width="5.75" style="1" customWidth="1"/>
    <col min="1285" max="1286" width="15.75" style="1" customWidth="1"/>
    <col min="1287" max="1287" width="59.25" style="1" customWidth="1"/>
    <col min="1288" max="1288" width="6.25" style="1" customWidth="1"/>
    <col min="1289" max="1290" width="9.875" style="1" bestFit="1" customWidth="1"/>
    <col min="1291" max="1291" width="5.75" style="1" customWidth="1"/>
    <col min="1292" max="1292" width="42.75" style="1" customWidth="1"/>
    <col min="1293" max="1293" width="20.5" style="1" customWidth="1"/>
    <col min="1294" max="1294" width="30.75" style="1" customWidth="1"/>
    <col min="1295" max="1295" width="13.75" style="1" customWidth="1"/>
    <col min="1296" max="1296" width="6.375" style="1" customWidth="1"/>
    <col min="1297" max="1297" width="13.25" style="1" customWidth="1"/>
    <col min="1298" max="1298" width="18.25" style="1" customWidth="1"/>
    <col min="1299" max="1299" width="15.625" style="1" customWidth="1"/>
    <col min="1300" max="1537" width="8.875" style="1"/>
    <col min="1538" max="1538" width="17.625" style="1" customWidth="1"/>
    <col min="1539" max="1539" width="10.5" style="1" customWidth="1"/>
    <col min="1540" max="1540" width="5.75" style="1" customWidth="1"/>
    <col min="1541" max="1542" width="15.75" style="1" customWidth="1"/>
    <col min="1543" max="1543" width="59.25" style="1" customWidth="1"/>
    <col min="1544" max="1544" width="6.25" style="1" customWidth="1"/>
    <col min="1545" max="1546" width="9.875" style="1" bestFit="1" customWidth="1"/>
    <col min="1547" max="1547" width="5.75" style="1" customWidth="1"/>
    <col min="1548" max="1548" width="42.75" style="1" customWidth="1"/>
    <col min="1549" max="1549" width="20.5" style="1" customWidth="1"/>
    <col min="1550" max="1550" width="30.75" style="1" customWidth="1"/>
    <col min="1551" max="1551" width="13.75" style="1" customWidth="1"/>
    <col min="1552" max="1552" width="6.375" style="1" customWidth="1"/>
    <col min="1553" max="1553" width="13.25" style="1" customWidth="1"/>
    <col min="1554" max="1554" width="18.25" style="1" customWidth="1"/>
    <col min="1555" max="1555" width="15.625" style="1" customWidth="1"/>
    <col min="1556" max="1793" width="8.875" style="1"/>
    <col min="1794" max="1794" width="17.625" style="1" customWidth="1"/>
    <col min="1795" max="1795" width="10.5" style="1" customWidth="1"/>
    <col min="1796" max="1796" width="5.75" style="1" customWidth="1"/>
    <col min="1797" max="1798" width="15.75" style="1" customWidth="1"/>
    <col min="1799" max="1799" width="59.25" style="1" customWidth="1"/>
    <col min="1800" max="1800" width="6.25" style="1" customWidth="1"/>
    <col min="1801" max="1802" width="9.875" style="1" bestFit="1" customWidth="1"/>
    <col min="1803" max="1803" width="5.75" style="1" customWidth="1"/>
    <col min="1804" max="1804" width="42.75" style="1" customWidth="1"/>
    <col min="1805" max="1805" width="20.5" style="1" customWidth="1"/>
    <col min="1806" max="1806" width="30.75" style="1" customWidth="1"/>
    <col min="1807" max="1807" width="13.75" style="1" customWidth="1"/>
    <col min="1808" max="1808" width="6.375" style="1" customWidth="1"/>
    <col min="1809" max="1809" width="13.25" style="1" customWidth="1"/>
    <col min="1810" max="1810" width="18.25" style="1" customWidth="1"/>
    <col min="1811" max="1811" width="15.625" style="1" customWidth="1"/>
    <col min="1812" max="2049" width="8.875" style="1"/>
    <col min="2050" max="2050" width="17.625" style="1" customWidth="1"/>
    <col min="2051" max="2051" width="10.5" style="1" customWidth="1"/>
    <col min="2052" max="2052" width="5.75" style="1" customWidth="1"/>
    <col min="2053" max="2054" width="15.75" style="1" customWidth="1"/>
    <col min="2055" max="2055" width="59.25" style="1" customWidth="1"/>
    <col min="2056" max="2056" width="6.25" style="1" customWidth="1"/>
    <col min="2057" max="2058" width="9.875" style="1" bestFit="1" customWidth="1"/>
    <col min="2059" max="2059" width="5.75" style="1" customWidth="1"/>
    <col min="2060" max="2060" width="42.75" style="1" customWidth="1"/>
    <col min="2061" max="2061" width="20.5" style="1" customWidth="1"/>
    <col min="2062" max="2062" width="30.75" style="1" customWidth="1"/>
    <col min="2063" max="2063" width="13.75" style="1" customWidth="1"/>
    <col min="2064" max="2064" width="6.375" style="1" customWidth="1"/>
    <col min="2065" max="2065" width="13.25" style="1" customWidth="1"/>
    <col min="2066" max="2066" width="18.25" style="1" customWidth="1"/>
    <col min="2067" max="2067" width="15.625" style="1" customWidth="1"/>
    <col min="2068" max="2305" width="8.875" style="1"/>
    <col min="2306" max="2306" width="17.625" style="1" customWidth="1"/>
    <col min="2307" max="2307" width="10.5" style="1" customWidth="1"/>
    <col min="2308" max="2308" width="5.75" style="1" customWidth="1"/>
    <col min="2309" max="2310" width="15.75" style="1" customWidth="1"/>
    <col min="2311" max="2311" width="59.25" style="1" customWidth="1"/>
    <col min="2312" max="2312" width="6.25" style="1" customWidth="1"/>
    <col min="2313" max="2314" width="9.875" style="1" bestFit="1" customWidth="1"/>
    <col min="2315" max="2315" width="5.75" style="1" customWidth="1"/>
    <col min="2316" max="2316" width="42.75" style="1" customWidth="1"/>
    <col min="2317" max="2317" width="20.5" style="1" customWidth="1"/>
    <col min="2318" max="2318" width="30.75" style="1" customWidth="1"/>
    <col min="2319" max="2319" width="13.75" style="1" customWidth="1"/>
    <col min="2320" max="2320" width="6.375" style="1" customWidth="1"/>
    <col min="2321" max="2321" width="13.25" style="1" customWidth="1"/>
    <col min="2322" max="2322" width="18.25" style="1" customWidth="1"/>
    <col min="2323" max="2323" width="15.625" style="1" customWidth="1"/>
    <col min="2324" max="2561" width="8.875" style="1"/>
    <col min="2562" max="2562" width="17.625" style="1" customWidth="1"/>
    <col min="2563" max="2563" width="10.5" style="1" customWidth="1"/>
    <col min="2564" max="2564" width="5.75" style="1" customWidth="1"/>
    <col min="2565" max="2566" width="15.75" style="1" customWidth="1"/>
    <col min="2567" max="2567" width="59.25" style="1" customWidth="1"/>
    <col min="2568" max="2568" width="6.25" style="1" customWidth="1"/>
    <col min="2569" max="2570" width="9.875" style="1" bestFit="1" customWidth="1"/>
    <col min="2571" max="2571" width="5.75" style="1" customWidth="1"/>
    <col min="2572" max="2572" width="42.75" style="1" customWidth="1"/>
    <col min="2573" max="2573" width="20.5" style="1" customWidth="1"/>
    <col min="2574" max="2574" width="30.75" style="1" customWidth="1"/>
    <col min="2575" max="2575" width="13.75" style="1" customWidth="1"/>
    <col min="2576" max="2576" width="6.375" style="1" customWidth="1"/>
    <col min="2577" max="2577" width="13.25" style="1" customWidth="1"/>
    <col min="2578" max="2578" width="18.25" style="1" customWidth="1"/>
    <col min="2579" max="2579" width="15.625" style="1" customWidth="1"/>
    <col min="2580" max="2817" width="8.875" style="1"/>
    <col min="2818" max="2818" width="17.625" style="1" customWidth="1"/>
    <col min="2819" max="2819" width="10.5" style="1" customWidth="1"/>
    <col min="2820" max="2820" width="5.75" style="1" customWidth="1"/>
    <col min="2821" max="2822" width="15.75" style="1" customWidth="1"/>
    <col min="2823" max="2823" width="59.25" style="1" customWidth="1"/>
    <col min="2824" max="2824" width="6.25" style="1" customWidth="1"/>
    <col min="2825" max="2826" width="9.875" style="1" bestFit="1" customWidth="1"/>
    <col min="2827" max="2827" width="5.75" style="1" customWidth="1"/>
    <col min="2828" max="2828" width="42.75" style="1" customWidth="1"/>
    <col min="2829" max="2829" width="20.5" style="1" customWidth="1"/>
    <col min="2830" max="2830" width="30.75" style="1" customWidth="1"/>
    <col min="2831" max="2831" width="13.75" style="1" customWidth="1"/>
    <col min="2832" max="2832" width="6.375" style="1" customWidth="1"/>
    <col min="2833" max="2833" width="13.25" style="1" customWidth="1"/>
    <col min="2834" max="2834" width="18.25" style="1" customWidth="1"/>
    <col min="2835" max="2835" width="15.625" style="1" customWidth="1"/>
    <col min="2836" max="3073" width="8.875" style="1"/>
    <col min="3074" max="3074" width="17.625" style="1" customWidth="1"/>
    <col min="3075" max="3075" width="10.5" style="1" customWidth="1"/>
    <col min="3076" max="3076" width="5.75" style="1" customWidth="1"/>
    <col min="3077" max="3078" width="15.75" style="1" customWidth="1"/>
    <col min="3079" max="3079" width="59.25" style="1" customWidth="1"/>
    <col min="3080" max="3080" width="6.25" style="1" customWidth="1"/>
    <col min="3081" max="3082" width="9.875" style="1" bestFit="1" customWidth="1"/>
    <col min="3083" max="3083" width="5.75" style="1" customWidth="1"/>
    <col min="3084" max="3084" width="42.75" style="1" customWidth="1"/>
    <col min="3085" max="3085" width="20.5" style="1" customWidth="1"/>
    <col min="3086" max="3086" width="30.75" style="1" customWidth="1"/>
    <col min="3087" max="3087" width="13.75" style="1" customWidth="1"/>
    <col min="3088" max="3088" width="6.375" style="1" customWidth="1"/>
    <col min="3089" max="3089" width="13.25" style="1" customWidth="1"/>
    <col min="3090" max="3090" width="18.25" style="1" customWidth="1"/>
    <col min="3091" max="3091" width="15.625" style="1" customWidth="1"/>
    <col min="3092" max="3329" width="8.875" style="1"/>
    <col min="3330" max="3330" width="17.625" style="1" customWidth="1"/>
    <col min="3331" max="3331" width="10.5" style="1" customWidth="1"/>
    <col min="3332" max="3332" width="5.75" style="1" customWidth="1"/>
    <col min="3333" max="3334" width="15.75" style="1" customWidth="1"/>
    <col min="3335" max="3335" width="59.25" style="1" customWidth="1"/>
    <col min="3336" max="3336" width="6.25" style="1" customWidth="1"/>
    <col min="3337" max="3338" width="9.875" style="1" bestFit="1" customWidth="1"/>
    <col min="3339" max="3339" width="5.75" style="1" customWidth="1"/>
    <col min="3340" max="3340" width="42.75" style="1" customWidth="1"/>
    <col min="3341" max="3341" width="20.5" style="1" customWidth="1"/>
    <col min="3342" max="3342" width="30.75" style="1" customWidth="1"/>
    <col min="3343" max="3343" width="13.75" style="1" customWidth="1"/>
    <col min="3344" max="3344" width="6.375" style="1" customWidth="1"/>
    <col min="3345" max="3345" width="13.25" style="1" customWidth="1"/>
    <col min="3346" max="3346" width="18.25" style="1" customWidth="1"/>
    <col min="3347" max="3347" width="15.625" style="1" customWidth="1"/>
    <col min="3348" max="3585" width="8.875" style="1"/>
    <col min="3586" max="3586" width="17.625" style="1" customWidth="1"/>
    <col min="3587" max="3587" width="10.5" style="1" customWidth="1"/>
    <col min="3588" max="3588" width="5.75" style="1" customWidth="1"/>
    <col min="3589" max="3590" width="15.75" style="1" customWidth="1"/>
    <col min="3591" max="3591" width="59.25" style="1" customWidth="1"/>
    <col min="3592" max="3592" width="6.25" style="1" customWidth="1"/>
    <col min="3593" max="3594" width="9.875" style="1" bestFit="1" customWidth="1"/>
    <col min="3595" max="3595" width="5.75" style="1" customWidth="1"/>
    <col min="3596" max="3596" width="42.75" style="1" customWidth="1"/>
    <col min="3597" max="3597" width="20.5" style="1" customWidth="1"/>
    <col min="3598" max="3598" width="30.75" style="1" customWidth="1"/>
    <col min="3599" max="3599" width="13.75" style="1" customWidth="1"/>
    <col min="3600" max="3600" width="6.375" style="1" customWidth="1"/>
    <col min="3601" max="3601" width="13.25" style="1" customWidth="1"/>
    <col min="3602" max="3602" width="18.25" style="1" customWidth="1"/>
    <col min="3603" max="3603" width="15.625" style="1" customWidth="1"/>
    <col min="3604" max="3841" width="8.875" style="1"/>
    <col min="3842" max="3842" width="17.625" style="1" customWidth="1"/>
    <col min="3843" max="3843" width="10.5" style="1" customWidth="1"/>
    <col min="3844" max="3844" width="5.75" style="1" customWidth="1"/>
    <col min="3845" max="3846" width="15.75" style="1" customWidth="1"/>
    <col min="3847" max="3847" width="59.25" style="1" customWidth="1"/>
    <col min="3848" max="3848" width="6.25" style="1" customWidth="1"/>
    <col min="3849" max="3850" width="9.875" style="1" bestFit="1" customWidth="1"/>
    <col min="3851" max="3851" width="5.75" style="1" customWidth="1"/>
    <col min="3852" max="3852" width="42.75" style="1" customWidth="1"/>
    <col min="3853" max="3853" width="20.5" style="1" customWidth="1"/>
    <col min="3854" max="3854" width="30.75" style="1" customWidth="1"/>
    <col min="3855" max="3855" width="13.75" style="1" customWidth="1"/>
    <col min="3856" max="3856" width="6.375" style="1" customWidth="1"/>
    <col min="3857" max="3857" width="13.25" style="1" customWidth="1"/>
    <col min="3858" max="3858" width="18.25" style="1" customWidth="1"/>
    <col min="3859" max="3859" width="15.625" style="1" customWidth="1"/>
    <col min="3860" max="4097" width="8.875" style="1"/>
    <col min="4098" max="4098" width="17.625" style="1" customWidth="1"/>
    <col min="4099" max="4099" width="10.5" style="1" customWidth="1"/>
    <col min="4100" max="4100" width="5.75" style="1" customWidth="1"/>
    <col min="4101" max="4102" width="15.75" style="1" customWidth="1"/>
    <col min="4103" max="4103" width="59.25" style="1" customWidth="1"/>
    <col min="4104" max="4104" width="6.25" style="1" customWidth="1"/>
    <col min="4105" max="4106" width="9.875" style="1" bestFit="1" customWidth="1"/>
    <col min="4107" max="4107" width="5.75" style="1" customWidth="1"/>
    <col min="4108" max="4108" width="42.75" style="1" customWidth="1"/>
    <col min="4109" max="4109" width="20.5" style="1" customWidth="1"/>
    <col min="4110" max="4110" width="30.75" style="1" customWidth="1"/>
    <col min="4111" max="4111" width="13.75" style="1" customWidth="1"/>
    <col min="4112" max="4112" width="6.375" style="1" customWidth="1"/>
    <col min="4113" max="4113" width="13.25" style="1" customWidth="1"/>
    <col min="4114" max="4114" width="18.25" style="1" customWidth="1"/>
    <col min="4115" max="4115" width="15.625" style="1" customWidth="1"/>
    <col min="4116" max="4353" width="8.875" style="1"/>
    <col min="4354" max="4354" width="17.625" style="1" customWidth="1"/>
    <col min="4355" max="4355" width="10.5" style="1" customWidth="1"/>
    <col min="4356" max="4356" width="5.75" style="1" customWidth="1"/>
    <col min="4357" max="4358" width="15.75" style="1" customWidth="1"/>
    <col min="4359" max="4359" width="59.25" style="1" customWidth="1"/>
    <col min="4360" max="4360" width="6.25" style="1" customWidth="1"/>
    <col min="4361" max="4362" width="9.875" style="1" bestFit="1" customWidth="1"/>
    <col min="4363" max="4363" width="5.75" style="1" customWidth="1"/>
    <col min="4364" max="4364" width="42.75" style="1" customWidth="1"/>
    <col min="4365" max="4365" width="20.5" style="1" customWidth="1"/>
    <col min="4366" max="4366" width="30.75" style="1" customWidth="1"/>
    <col min="4367" max="4367" width="13.75" style="1" customWidth="1"/>
    <col min="4368" max="4368" width="6.375" style="1" customWidth="1"/>
    <col min="4369" max="4369" width="13.25" style="1" customWidth="1"/>
    <col min="4370" max="4370" width="18.25" style="1" customWidth="1"/>
    <col min="4371" max="4371" width="15.625" style="1" customWidth="1"/>
    <col min="4372" max="4609" width="8.875" style="1"/>
    <col min="4610" max="4610" width="17.625" style="1" customWidth="1"/>
    <col min="4611" max="4611" width="10.5" style="1" customWidth="1"/>
    <col min="4612" max="4612" width="5.75" style="1" customWidth="1"/>
    <col min="4613" max="4614" width="15.75" style="1" customWidth="1"/>
    <col min="4615" max="4615" width="59.25" style="1" customWidth="1"/>
    <col min="4616" max="4616" width="6.25" style="1" customWidth="1"/>
    <col min="4617" max="4618" width="9.875" style="1" bestFit="1" customWidth="1"/>
    <col min="4619" max="4619" width="5.75" style="1" customWidth="1"/>
    <col min="4620" max="4620" width="42.75" style="1" customWidth="1"/>
    <col min="4621" max="4621" width="20.5" style="1" customWidth="1"/>
    <col min="4622" max="4622" width="30.75" style="1" customWidth="1"/>
    <col min="4623" max="4623" width="13.75" style="1" customWidth="1"/>
    <col min="4624" max="4624" width="6.375" style="1" customWidth="1"/>
    <col min="4625" max="4625" width="13.25" style="1" customWidth="1"/>
    <col min="4626" max="4626" width="18.25" style="1" customWidth="1"/>
    <col min="4627" max="4627" width="15.625" style="1" customWidth="1"/>
    <col min="4628" max="4865" width="8.875" style="1"/>
    <col min="4866" max="4866" width="17.625" style="1" customWidth="1"/>
    <col min="4867" max="4867" width="10.5" style="1" customWidth="1"/>
    <col min="4868" max="4868" width="5.75" style="1" customWidth="1"/>
    <col min="4869" max="4870" width="15.75" style="1" customWidth="1"/>
    <col min="4871" max="4871" width="59.25" style="1" customWidth="1"/>
    <col min="4872" max="4872" width="6.25" style="1" customWidth="1"/>
    <col min="4873" max="4874" width="9.875" style="1" bestFit="1" customWidth="1"/>
    <col min="4875" max="4875" width="5.75" style="1" customWidth="1"/>
    <col min="4876" max="4876" width="42.75" style="1" customWidth="1"/>
    <col min="4877" max="4877" width="20.5" style="1" customWidth="1"/>
    <col min="4878" max="4878" width="30.75" style="1" customWidth="1"/>
    <col min="4879" max="4879" width="13.75" style="1" customWidth="1"/>
    <col min="4880" max="4880" width="6.375" style="1" customWidth="1"/>
    <col min="4881" max="4881" width="13.25" style="1" customWidth="1"/>
    <col min="4882" max="4882" width="18.25" style="1" customWidth="1"/>
    <col min="4883" max="4883" width="15.625" style="1" customWidth="1"/>
    <col min="4884" max="5121" width="8.875" style="1"/>
    <col min="5122" max="5122" width="17.625" style="1" customWidth="1"/>
    <col min="5123" max="5123" width="10.5" style="1" customWidth="1"/>
    <col min="5124" max="5124" width="5.75" style="1" customWidth="1"/>
    <col min="5125" max="5126" width="15.75" style="1" customWidth="1"/>
    <col min="5127" max="5127" width="59.25" style="1" customWidth="1"/>
    <col min="5128" max="5128" width="6.25" style="1" customWidth="1"/>
    <col min="5129" max="5130" width="9.875" style="1" bestFit="1" customWidth="1"/>
    <col min="5131" max="5131" width="5.75" style="1" customWidth="1"/>
    <col min="5132" max="5132" width="42.75" style="1" customWidth="1"/>
    <col min="5133" max="5133" width="20.5" style="1" customWidth="1"/>
    <col min="5134" max="5134" width="30.75" style="1" customWidth="1"/>
    <col min="5135" max="5135" width="13.75" style="1" customWidth="1"/>
    <col min="5136" max="5136" width="6.375" style="1" customWidth="1"/>
    <col min="5137" max="5137" width="13.25" style="1" customWidth="1"/>
    <col min="5138" max="5138" width="18.25" style="1" customWidth="1"/>
    <col min="5139" max="5139" width="15.625" style="1" customWidth="1"/>
    <col min="5140" max="5377" width="8.875" style="1"/>
    <col min="5378" max="5378" width="17.625" style="1" customWidth="1"/>
    <col min="5379" max="5379" width="10.5" style="1" customWidth="1"/>
    <col min="5380" max="5380" width="5.75" style="1" customWidth="1"/>
    <col min="5381" max="5382" width="15.75" style="1" customWidth="1"/>
    <col min="5383" max="5383" width="59.25" style="1" customWidth="1"/>
    <col min="5384" max="5384" width="6.25" style="1" customWidth="1"/>
    <col min="5385" max="5386" width="9.875" style="1" bestFit="1" customWidth="1"/>
    <col min="5387" max="5387" width="5.75" style="1" customWidth="1"/>
    <col min="5388" max="5388" width="42.75" style="1" customWidth="1"/>
    <col min="5389" max="5389" width="20.5" style="1" customWidth="1"/>
    <col min="5390" max="5390" width="30.75" style="1" customWidth="1"/>
    <col min="5391" max="5391" width="13.75" style="1" customWidth="1"/>
    <col min="5392" max="5392" width="6.375" style="1" customWidth="1"/>
    <col min="5393" max="5393" width="13.25" style="1" customWidth="1"/>
    <col min="5394" max="5394" width="18.25" style="1" customWidth="1"/>
    <col min="5395" max="5395" width="15.625" style="1" customWidth="1"/>
    <col min="5396" max="5633" width="8.875" style="1"/>
    <col min="5634" max="5634" width="17.625" style="1" customWidth="1"/>
    <col min="5635" max="5635" width="10.5" style="1" customWidth="1"/>
    <col min="5636" max="5636" width="5.75" style="1" customWidth="1"/>
    <col min="5637" max="5638" width="15.75" style="1" customWidth="1"/>
    <col min="5639" max="5639" width="59.25" style="1" customWidth="1"/>
    <col min="5640" max="5640" width="6.25" style="1" customWidth="1"/>
    <col min="5641" max="5642" width="9.875" style="1" bestFit="1" customWidth="1"/>
    <col min="5643" max="5643" width="5.75" style="1" customWidth="1"/>
    <col min="5644" max="5644" width="42.75" style="1" customWidth="1"/>
    <col min="5645" max="5645" width="20.5" style="1" customWidth="1"/>
    <col min="5646" max="5646" width="30.75" style="1" customWidth="1"/>
    <col min="5647" max="5647" width="13.75" style="1" customWidth="1"/>
    <col min="5648" max="5648" width="6.375" style="1" customWidth="1"/>
    <col min="5649" max="5649" width="13.25" style="1" customWidth="1"/>
    <col min="5650" max="5650" width="18.25" style="1" customWidth="1"/>
    <col min="5651" max="5651" width="15.625" style="1" customWidth="1"/>
    <col min="5652" max="5889" width="8.875" style="1"/>
    <col min="5890" max="5890" width="17.625" style="1" customWidth="1"/>
    <col min="5891" max="5891" width="10.5" style="1" customWidth="1"/>
    <col min="5892" max="5892" width="5.75" style="1" customWidth="1"/>
    <col min="5893" max="5894" width="15.75" style="1" customWidth="1"/>
    <col min="5895" max="5895" width="59.25" style="1" customWidth="1"/>
    <col min="5896" max="5896" width="6.25" style="1" customWidth="1"/>
    <col min="5897" max="5898" width="9.875" style="1" bestFit="1" customWidth="1"/>
    <col min="5899" max="5899" width="5.75" style="1" customWidth="1"/>
    <col min="5900" max="5900" width="42.75" style="1" customWidth="1"/>
    <col min="5901" max="5901" width="20.5" style="1" customWidth="1"/>
    <col min="5902" max="5902" width="30.75" style="1" customWidth="1"/>
    <col min="5903" max="5903" width="13.75" style="1" customWidth="1"/>
    <col min="5904" max="5904" width="6.375" style="1" customWidth="1"/>
    <col min="5905" max="5905" width="13.25" style="1" customWidth="1"/>
    <col min="5906" max="5906" width="18.25" style="1" customWidth="1"/>
    <col min="5907" max="5907" width="15.625" style="1" customWidth="1"/>
    <col min="5908" max="6145" width="8.875" style="1"/>
    <col min="6146" max="6146" width="17.625" style="1" customWidth="1"/>
    <col min="6147" max="6147" width="10.5" style="1" customWidth="1"/>
    <col min="6148" max="6148" width="5.75" style="1" customWidth="1"/>
    <col min="6149" max="6150" width="15.75" style="1" customWidth="1"/>
    <col min="6151" max="6151" width="59.25" style="1" customWidth="1"/>
    <col min="6152" max="6152" width="6.25" style="1" customWidth="1"/>
    <col min="6153" max="6154" width="9.875" style="1" bestFit="1" customWidth="1"/>
    <col min="6155" max="6155" width="5.75" style="1" customWidth="1"/>
    <col min="6156" max="6156" width="42.75" style="1" customWidth="1"/>
    <col min="6157" max="6157" width="20.5" style="1" customWidth="1"/>
    <col min="6158" max="6158" width="30.75" style="1" customWidth="1"/>
    <col min="6159" max="6159" width="13.75" style="1" customWidth="1"/>
    <col min="6160" max="6160" width="6.375" style="1" customWidth="1"/>
    <col min="6161" max="6161" width="13.25" style="1" customWidth="1"/>
    <col min="6162" max="6162" width="18.25" style="1" customWidth="1"/>
    <col min="6163" max="6163" width="15.625" style="1" customWidth="1"/>
    <col min="6164" max="6401" width="8.875" style="1"/>
    <col min="6402" max="6402" width="17.625" style="1" customWidth="1"/>
    <col min="6403" max="6403" width="10.5" style="1" customWidth="1"/>
    <col min="6404" max="6404" width="5.75" style="1" customWidth="1"/>
    <col min="6405" max="6406" width="15.75" style="1" customWidth="1"/>
    <col min="6407" max="6407" width="59.25" style="1" customWidth="1"/>
    <col min="6408" max="6408" width="6.25" style="1" customWidth="1"/>
    <col min="6409" max="6410" width="9.875" style="1" bestFit="1" customWidth="1"/>
    <col min="6411" max="6411" width="5.75" style="1" customWidth="1"/>
    <col min="6412" max="6412" width="42.75" style="1" customWidth="1"/>
    <col min="6413" max="6413" width="20.5" style="1" customWidth="1"/>
    <col min="6414" max="6414" width="30.75" style="1" customWidth="1"/>
    <col min="6415" max="6415" width="13.75" style="1" customWidth="1"/>
    <col min="6416" max="6416" width="6.375" style="1" customWidth="1"/>
    <col min="6417" max="6417" width="13.25" style="1" customWidth="1"/>
    <col min="6418" max="6418" width="18.25" style="1" customWidth="1"/>
    <col min="6419" max="6419" width="15.625" style="1" customWidth="1"/>
    <col min="6420" max="6657" width="8.875" style="1"/>
    <col min="6658" max="6658" width="17.625" style="1" customWidth="1"/>
    <col min="6659" max="6659" width="10.5" style="1" customWidth="1"/>
    <col min="6660" max="6660" width="5.75" style="1" customWidth="1"/>
    <col min="6661" max="6662" width="15.75" style="1" customWidth="1"/>
    <col min="6663" max="6663" width="59.25" style="1" customWidth="1"/>
    <col min="6664" max="6664" width="6.25" style="1" customWidth="1"/>
    <col min="6665" max="6666" width="9.875" style="1" bestFit="1" customWidth="1"/>
    <col min="6667" max="6667" width="5.75" style="1" customWidth="1"/>
    <col min="6668" max="6668" width="42.75" style="1" customWidth="1"/>
    <col min="6669" max="6669" width="20.5" style="1" customWidth="1"/>
    <col min="6670" max="6670" width="30.75" style="1" customWidth="1"/>
    <col min="6671" max="6671" width="13.75" style="1" customWidth="1"/>
    <col min="6672" max="6672" width="6.375" style="1" customWidth="1"/>
    <col min="6673" max="6673" width="13.25" style="1" customWidth="1"/>
    <col min="6674" max="6674" width="18.25" style="1" customWidth="1"/>
    <col min="6675" max="6675" width="15.625" style="1" customWidth="1"/>
    <col min="6676" max="6913" width="8.875" style="1"/>
    <col min="6914" max="6914" width="17.625" style="1" customWidth="1"/>
    <col min="6915" max="6915" width="10.5" style="1" customWidth="1"/>
    <col min="6916" max="6916" width="5.75" style="1" customWidth="1"/>
    <col min="6917" max="6918" width="15.75" style="1" customWidth="1"/>
    <col min="6919" max="6919" width="59.25" style="1" customWidth="1"/>
    <col min="6920" max="6920" width="6.25" style="1" customWidth="1"/>
    <col min="6921" max="6922" width="9.875" style="1" bestFit="1" customWidth="1"/>
    <col min="6923" max="6923" width="5.75" style="1" customWidth="1"/>
    <col min="6924" max="6924" width="42.75" style="1" customWidth="1"/>
    <col min="6925" max="6925" width="20.5" style="1" customWidth="1"/>
    <col min="6926" max="6926" width="30.75" style="1" customWidth="1"/>
    <col min="6927" max="6927" width="13.75" style="1" customWidth="1"/>
    <col min="6928" max="6928" width="6.375" style="1" customWidth="1"/>
    <col min="6929" max="6929" width="13.25" style="1" customWidth="1"/>
    <col min="6930" max="6930" width="18.25" style="1" customWidth="1"/>
    <col min="6931" max="6931" width="15.625" style="1" customWidth="1"/>
    <col min="6932" max="7169" width="8.875" style="1"/>
    <col min="7170" max="7170" width="17.625" style="1" customWidth="1"/>
    <col min="7171" max="7171" width="10.5" style="1" customWidth="1"/>
    <col min="7172" max="7172" width="5.75" style="1" customWidth="1"/>
    <col min="7173" max="7174" width="15.75" style="1" customWidth="1"/>
    <col min="7175" max="7175" width="59.25" style="1" customWidth="1"/>
    <col min="7176" max="7176" width="6.25" style="1" customWidth="1"/>
    <col min="7177" max="7178" width="9.875" style="1" bestFit="1" customWidth="1"/>
    <col min="7179" max="7179" width="5.75" style="1" customWidth="1"/>
    <col min="7180" max="7180" width="42.75" style="1" customWidth="1"/>
    <col min="7181" max="7181" width="20.5" style="1" customWidth="1"/>
    <col min="7182" max="7182" width="30.75" style="1" customWidth="1"/>
    <col min="7183" max="7183" width="13.75" style="1" customWidth="1"/>
    <col min="7184" max="7184" width="6.375" style="1" customWidth="1"/>
    <col min="7185" max="7185" width="13.25" style="1" customWidth="1"/>
    <col min="7186" max="7186" width="18.25" style="1" customWidth="1"/>
    <col min="7187" max="7187" width="15.625" style="1" customWidth="1"/>
    <col min="7188" max="7425" width="8.875" style="1"/>
    <col min="7426" max="7426" width="17.625" style="1" customWidth="1"/>
    <col min="7427" max="7427" width="10.5" style="1" customWidth="1"/>
    <col min="7428" max="7428" width="5.75" style="1" customWidth="1"/>
    <col min="7429" max="7430" width="15.75" style="1" customWidth="1"/>
    <col min="7431" max="7431" width="59.25" style="1" customWidth="1"/>
    <col min="7432" max="7432" width="6.25" style="1" customWidth="1"/>
    <col min="7433" max="7434" width="9.875" style="1" bestFit="1" customWidth="1"/>
    <col min="7435" max="7435" width="5.75" style="1" customWidth="1"/>
    <col min="7436" max="7436" width="42.75" style="1" customWidth="1"/>
    <col min="7437" max="7437" width="20.5" style="1" customWidth="1"/>
    <col min="7438" max="7438" width="30.75" style="1" customWidth="1"/>
    <col min="7439" max="7439" width="13.75" style="1" customWidth="1"/>
    <col min="7440" max="7440" width="6.375" style="1" customWidth="1"/>
    <col min="7441" max="7441" width="13.25" style="1" customWidth="1"/>
    <col min="7442" max="7442" width="18.25" style="1" customWidth="1"/>
    <col min="7443" max="7443" width="15.625" style="1" customWidth="1"/>
    <col min="7444" max="7681" width="8.875" style="1"/>
    <col min="7682" max="7682" width="17.625" style="1" customWidth="1"/>
    <col min="7683" max="7683" width="10.5" style="1" customWidth="1"/>
    <col min="7684" max="7684" width="5.75" style="1" customWidth="1"/>
    <col min="7685" max="7686" width="15.75" style="1" customWidth="1"/>
    <col min="7687" max="7687" width="59.25" style="1" customWidth="1"/>
    <col min="7688" max="7688" width="6.25" style="1" customWidth="1"/>
    <col min="7689" max="7690" width="9.875" style="1" bestFit="1" customWidth="1"/>
    <col min="7691" max="7691" width="5.75" style="1" customWidth="1"/>
    <col min="7692" max="7692" width="42.75" style="1" customWidth="1"/>
    <col min="7693" max="7693" width="20.5" style="1" customWidth="1"/>
    <col min="7694" max="7694" width="30.75" style="1" customWidth="1"/>
    <col min="7695" max="7695" width="13.75" style="1" customWidth="1"/>
    <col min="7696" max="7696" width="6.375" style="1" customWidth="1"/>
    <col min="7697" max="7697" width="13.25" style="1" customWidth="1"/>
    <col min="7698" max="7698" width="18.25" style="1" customWidth="1"/>
    <col min="7699" max="7699" width="15.625" style="1" customWidth="1"/>
    <col min="7700" max="7937" width="8.875" style="1"/>
    <col min="7938" max="7938" width="17.625" style="1" customWidth="1"/>
    <col min="7939" max="7939" width="10.5" style="1" customWidth="1"/>
    <col min="7940" max="7940" width="5.75" style="1" customWidth="1"/>
    <col min="7941" max="7942" width="15.75" style="1" customWidth="1"/>
    <col min="7943" max="7943" width="59.25" style="1" customWidth="1"/>
    <col min="7944" max="7944" width="6.25" style="1" customWidth="1"/>
    <col min="7945" max="7946" width="9.875" style="1" bestFit="1" customWidth="1"/>
    <col min="7947" max="7947" width="5.75" style="1" customWidth="1"/>
    <col min="7948" max="7948" width="42.75" style="1" customWidth="1"/>
    <col min="7949" max="7949" width="20.5" style="1" customWidth="1"/>
    <col min="7950" max="7950" width="30.75" style="1" customWidth="1"/>
    <col min="7951" max="7951" width="13.75" style="1" customWidth="1"/>
    <col min="7952" max="7952" width="6.375" style="1" customWidth="1"/>
    <col min="7953" max="7953" width="13.25" style="1" customWidth="1"/>
    <col min="7954" max="7954" width="18.25" style="1" customWidth="1"/>
    <col min="7955" max="7955" width="15.625" style="1" customWidth="1"/>
    <col min="7956" max="8193" width="8.875" style="1"/>
    <col min="8194" max="8194" width="17.625" style="1" customWidth="1"/>
    <col min="8195" max="8195" width="10.5" style="1" customWidth="1"/>
    <col min="8196" max="8196" width="5.75" style="1" customWidth="1"/>
    <col min="8197" max="8198" width="15.75" style="1" customWidth="1"/>
    <col min="8199" max="8199" width="59.25" style="1" customWidth="1"/>
    <col min="8200" max="8200" width="6.25" style="1" customWidth="1"/>
    <col min="8201" max="8202" width="9.875" style="1" bestFit="1" customWidth="1"/>
    <col min="8203" max="8203" width="5.75" style="1" customWidth="1"/>
    <col min="8204" max="8204" width="42.75" style="1" customWidth="1"/>
    <col min="8205" max="8205" width="20.5" style="1" customWidth="1"/>
    <col min="8206" max="8206" width="30.75" style="1" customWidth="1"/>
    <col min="8207" max="8207" width="13.75" style="1" customWidth="1"/>
    <col min="8208" max="8208" width="6.375" style="1" customWidth="1"/>
    <col min="8209" max="8209" width="13.25" style="1" customWidth="1"/>
    <col min="8210" max="8210" width="18.25" style="1" customWidth="1"/>
    <col min="8211" max="8211" width="15.625" style="1" customWidth="1"/>
    <col min="8212" max="8449" width="8.875" style="1"/>
    <col min="8450" max="8450" width="17.625" style="1" customWidth="1"/>
    <col min="8451" max="8451" width="10.5" style="1" customWidth="1"/>
    <col min="8452" max="8452" width="5.75" style="1" customWidth="1"/>
    <col min="8453" max="8454" width="15.75" style="1" customWidth="1"/>
    <col min="8455" max="8455" width="59.25" style="1" customWidth="1"/>
    <col min="8456" max="8456" width="6.25" style="1" customWidth="1"/>
    <col min="8457" max="8458" width="9.875" style="1" bestFit="1" customWidth="1"/>
    <col min="8459" max="8459" width="5.75" style="1" customWidth="1"/>
    <col min="8460" max="8460" width="42.75" style="1" customWidth="1"/>
    <col min="8461" max="8461" width="20.5" style="1" customWidth="1"/>
    <col min="8462" max="8462" width="30.75" style="1" customWidth="1"/>
    <col min="8463" max="8463" width="13.75" style="1" customWidth="1"/>
    <col min="8464" max="8464" width="6.375" style="1" customWidth="1"/>
    <col min="8465" max="8465" width="13.25" style="1" customWidth="1"/>
    <col min="8466" max="8466" width="18.25" style="1" customWidth="1"/>
    <col min="8467" max="8467" width="15.625" style="1" customWidth="1"/>
    <col min="8468" max="8705" width="8.875" style="1"/>
    <col min="8706" max="8706" width="17.625" style="1" customWidth="1"/>
    <col min="8707" max="8707" width="10.5" style="1" customWidth="1"/>
    <col min="8708" max="8708" width="5.75" style="1" customWidth="1"/>
    <col min="8709" max="8710" width="15.75" style="1" customWidth="1"/>
    <col min="8711" max="8711" width="59.25" style="1" customWidth="1"/>
    <col min="8712" max="8712" width="6.25" style="1" customWidth="1"/>
    <col min="8713" max="8714" width="9.875" style="1" bestFit="1" customWidth="1"/>
    <col min="8715" max="8715" width="5.75" style="1" customWidth="1"/>
    <col min="8716" max="8716" width="42.75" style="1" customWidth="1"/>
    <col min="8717" max="8717" width="20.5" style="1" customWidth="1"/>
    <col min="8718" max="8718" width="30.75" style="1" customWidth="1"/>
    <col min="8719" max="8719" width="13.75" style="1" customWidth="1"/>
    <col min="8720" max="8720" width="6.375" style="1" customWidth="1"/>
    <col min="8721" max="8721" width="13.25" style="1" customWidth="1"/>
    <col min="8722" max="8722" width="18.25" style="1" customWidth="1"/>
    <col min="8723" max="8723" width="15.625" style="1" customWidth="1"/>
    <col min="8724" max="8961" width="8.875" style="1"/>
    <col min="8962" max="8962" width="17.625" style="1" customWidth="1"/>
    <col min="8963" max="8963" width="10.5" style="1" customWidth="1"/>
    <col min="8964" max="8964" width="5.75" style="1" customWidth="1"/>
    <col min="8965" max="8966" width="15.75" style="1" customWidth="1"/>
    <col min="8967" max="8967" width="59.25" style="1" customWidth="1"/>
    <col min="8968" max="8968" width="6.25" style="1" customWidth="1"/>
    <col min="8969" max="8970" width="9.875" style="1" bestFit="1" customWidth="1"/>
    <col min="8971" max="8971" width="5.75" style="1" customWidth="1"/>
    <col min="8972" max="8972" width="42.75" style="1" customWidth="1"/>
    <col min="8973" max="8973" width="20.5" style="1" customWidth="1"/>
    <col min="8974" max="8974" width="30.75" style="1" customWidth="1"/>
    <col min="8975" max="8975" width="13.75" style="1" customWidth="1"/>
    <col min="8976" max="8976" width="6.375" style="1" customWidth="1"/>
    <col min="8977" max="8977" width="13.25" style="1" customWidth="1"/>
    <col min="8978" max="8978" width="18.25" style="1" customWidth="1"/>
    <col min="8979" max="8979" width="15.625" style="1" customWidth="1"/>
    <col min="8980" max="9217" width="8.875" style="1"/>
    <col min="9218" max="9218" width="17.625" style="1" customWidth="1"/>
    <col min="9219" max="9219" width="10.5" style="1" customWidth="1"/>
    <col min="9220" max="9220" width="5.75" style="1" customWidth="1"/>
    <col min="9221" max="9222" width="15.75" style="1" customWidth="1"/>
    <col min="9223" max="9223" width="59.25" style="1" customWidth="1"/>
    <col min="9224" max="9224" width="6.25" style="1" customWidth="1"/>
    <col min="9225" max="9226" width="9.875" style="1" bestFit="1" customWidth="1"/>
    <col min="9227" max="9227" width="5.75" style="1" customWidth="1"/>
    <col min="9228" max="9228" width="42.75" style="1" customWidth="1"/>
    <col min="9229" max="9229" width="20.5" style="1" customWidth="1"/>
    <col min="9230" max="9230" width="30.75" style="1" customWidth="1"/>
    <col min="9231" max="9231" width="13.75" style="1" customWidth="1"/>
    <col min="9232" max="9232" width="6.375" style="1" customWidth="1"/>
    <col min="9233" max="9233" width="13.25" style="1" customWidth="1"/>
    <col min="9234" max="9234" width="18.25" style="1" customWidth="1"/>
    <col min="9235" max="9235" width="15.625" style="1" customWidth="1"/>
    <col min="9236" max="9473" width="8.875" style="1"/>
    <col min="9474" max="9474" width="17.625" style="1" customWidth="1"/>
    <col min="9475" max="9475" width="10.5" style="1" customWidth="1"/>
    <col min="9476" max="9476" width="5.75" style="1" customWidth="1"/>
    <col min="9477" max="9478" width="15.75" style="1" customWidth="1"/>
    <col min="9479" max="9479" width="59.25" style="1" customWidth="1"/>
    <col min="9480" max="9480" width="6.25" style="1" customWidth="1"/>
    <col min="9481" max="9482" width="9.875" style="1" bestFit="1" customWidth="1"/>
    <col min="9483" max="9483" width="5.75" style="1" customWidth="1"/>
    <col min="9484" max="9484" width="42.75" style="1" customWidth="1"/>
    <col min="9485" max="9485" width="20.5" style="1" customWidth="1"/>
    <col min="9486" max="9486" width="30.75" style="1" customWidth="1"/>
    <col min="9487" max="9487" width="13.75" style="1" customWidth="1"/>
    <col min="9488" max="9488" width="6.375" style="1" customWidth="1"/>
    <col min="9489" max="9489" width="13.25" style="1" customWidth="1"/>
    <col min="9490" max="9490" width="18.25" style="1" customWidth="1"/>
    <col min="9491" max="9491" width="15.625" style="1" customWidth="1"/>
    <col min="9492" max="9729" width="8.875" style="1"/>
    <col min="9730" max="9730" width="17.625" style="1" customWidth="1"/>
    <col min="9731" max="9731" width="10.5" style="1" customWidth="1"/>
    <col min="9732" max="9732" width="5.75" style="1" customWidth="1"/>
    <col min="9733" max="9734" width="15.75" style="1" customWidth="1"/>
    <col min="9735" max="9735" width="59.25" style="1" customWidth="1"/>
    <col min="9736" max="9736" width="6.25" style="1" customWidth="1"/>
    <col min="9737" max="9738" width="9.875" style="1" bestFit="1" customWidth="1"/>
    <col min="9739" max="9739" width="5.75" style="1" customWidth="1"/>
    <col min="9740" max="9740" width="42.75" style="1" customWidth="1"/>
    <col min="9741" max="9741" width="20.5" style="1" customWidth="1"/>
    <col min="9742" max="9742" width="30.75" style="1" customWidth="1"/>
    <col min="9743" max="9743" width="13.75" style="1" customWidth="1"/>
    <col min="9744" max="9744" width="6.375" style="1" customWidth="1"/>
    <col min="9745" max="9745" width="13.25" style="1" customWidth="1"/>
    <col min="9746" max="9746" width="18.25" style="1" customWidth="1"/>
    <col min="9747" max="9747" width="15.625" style="1" customWidth="1"/>
    <col min="9748" max="9985" width="8.875" style="1"/>
    <col min="9986" max="9986" width="17.625" style="1" customWidth="1"/>
    <col min="9987" max="9987" width="10.5" style="1" customWidth="1"/>
    <col min="9988" max="9988" width="5.75" style="1" customWidth="1"/>
    <col min="9989" max="9990" width="15.75" style="1" customWidth="1"/>
    <col min="9991" max="9991" width="59.25" style="1" customWidth="1"/>
    <col min="9992" max="9992" width="6.25" style="1" customWidth="1"/>
    <col min="9993" max="9994" width="9.875" style="1" bestFit="1" customWidth="1"/>
    <col min="9995" max="9995" width="5.75" style="1" customWidth="1"/>
    <col min="9996" max="9996" width="42.75" style="1" customWidth="1"/>
    <col min="9997" max="9997" width="20.5" style="1" customWidth="1"/>
    <col min="9998" max="9998" width="30.75" style="1" customWidth="1"/>
    <col min="9999" max="9999" width="13.75" style="1" customWidth="1"/>
    <col min="10000" max="10000" width="6.375" style="1" customWidth="1"/>
    <col min="10001" max="10001" width="13.25" style="1" customWidth="1"/>
    <col min="10002" max="10002" width="18.25" style="1" customWidth="1"/>
    <col min="10003" max="10003" width="15.625" style="1" customWidth="1"/>
    <col min="10004" max="10241" width="8.875" style="1"/>
    <col min="10242" max="10242" width="17.625" style="1" customWidth="1"/>
    <col min="10243" max="10243" width="10.5" style="1" customWidth="1"/>
    <col min="10244" max="10244" width="5.75" style="1" customWidth="1"/>
    <col min="10245" max="10246" width="15.75" style="1" customWidth="1"/>
    <col min="10247" max="10247" width="59.25" style="1" customWidth="1"/>
    <col min="10248" max="10248" width="6.25" style="1" customWidth="1"/>
    <col min="10249" max="10250" width="9.875" style="1" bestFit="1" customWidth="1"/>
    <col min="10251" max="10251" width="5.75" style="1" customWidth="1"/>
    <col min="10252" max="10252" width="42.75" style="1" customWidth="1"/>
    <col min="10253" max="10253" width="20.5" style="1" customWidth="1"/>
    <col min="10254" max="10254" width="30.75" style="1" customWidth="1"/>
    <col min="10255" max="10255" width="13.75" style="1" customWidth="1"/>
    <col min="10256" max="10256" width="6.375" style="1" customWidth="1"/>
    <col min="10257" max="10257" width="13.25" style="1" customWidth="1"/>
    <col min="10258" max="10258" width="18.25" style="1" customWidth="1"/>
    <col min="10259" max="10259" width="15.625" style="1" customWidth="1"/>
    <col min="10260" max="10497" width="8.875" style="1"/>
    <col min="10498" max="10498" width="17.625" style="1" customWidth="1"/>
    <col min="10499" max="10499" width="10.5" style="1" customWidth="1"/>
    <col min="10500" max="10500" width="5.75" style="1" customWidth="1"/>
    <col min="10501" max="10502" width="15.75" style="1" customWidth="1"/>
    <col min="10503" max="10503" width="59.25" style="1" customWidth="1"/>
    <col min="10504" max="10504" width="6.25" style="1" customWidth="1"/>
    <col min="10505" max="10506" width="9.875" style="1" bestFit="1" customWidth="1"/>
    <col min="10507" max="10507" width="5.75" style="1" customWidth="1"/>
    <col min="10508" max="10508" width="42.75" style="1" customWidth="1"/>
    <col min="10509" max="10509" width="20.5" style="1" customWidth="1"/>
    <col min="10510" max="10510" width="30.75" style="1" customWidth="1"/>
    <col min="10511" max="10511" width="13.75" style="1" customWidth="1"/>
    <col min="10512" max="10512" width="6.375" style="1" customWidth="1"/>
    <col min="10513" max="10513" width="13.25" style="1" customWidth="1"/>
    <col min="10514" max="10514" width="18.25" style="1" customWidth="1"/>
    <col min="10515" max="10515" width="15.625" style="1" customWidth="1"/>
    <col min="10516" max="10753" width="8.875" style="1"/>
    <col min="10754" max="10754" width="17.625" style="1" customWidth="1"/>
    <col min="10755" max="10755" width="10.5" style="1" customWidth="1"/>
    <col min="10756" max="10756" width="5.75" style="1" customWidth="1"/>
    <col min="10757" max="10758" width="15.75" style="1" customWidth="1"/>
    <col min="10759" max="10759" width="59.25" style="1" customWidth="1"/>
    <col min="10760" max="10760" width="6.25" style="1" customWidth="1"/>
    <col min="10761" max="10762" width="9.875" style="1" bestFit="1" customWidth="1"/>
    <col min="10763" max="10763" width="5.75" style="1" customWidth="1"/>
    <col min="10764" max="10764" width="42.75" style="1" customWidth="1"/>
    <col min="10765" max="10765" width="20.5" style="1" customWidth="1"/>
    <col min="10766" max="10766" width="30.75" style="1" customWidth="1"/>
    <col min="10767" max="10767" width="13.75" style="1" customWidth="1"/>
    <col min="10768" max="10768" width="6.375" style="1" customWidth="1"/>
    <col min="10769" max="10769" width="13.25" style="1" customWidth="1"/>
    <col min="10770" max="10770" width="18.25" style="1" customWidth="1"/>
    <col min="10771" max="10771" width="15.625" style="1" customWidth="1"/>
    <col min="10772" max="11009" width="8.875" style="1"/>
    <col min="11010" max="11010" width="17.625" style="1" customWidth="1"/>
    <col min="11011" max="11011" width="10.5" style="1" customWidth="1"/>
    <col min="11012" max="11012" width="5.75" style="1" customWidth="1"/>
    <col min="11013" max="11014" width="15.75" style="1" customWidth="1"/>
    <col min="11015" max="11015" width="59.25" style="1" customWidth="1"/>
    <col min="11016" max="11016" width="6.25" style="1" customWidth="1"/>
    <col min="11017" max="11018" width="9.875" style="1" bestFit="1" customWidth="1"/>
    <col min="11019" max="11019" width="5.75" style="1" customWidth="1"/>
    <col min="11020" max="11020" width="42.75" style="1" customWidth="1"/>
    <col min="11021" max="11021" width="20.5" style="1" customWidth="1"/>
    <col min="11022" max="11022" width="30.75" style="1" customWidth="1"/>
    <col min="11023" max="11023" width="13.75" style="1" customWidth="1"/>
    <col min="11024" max="11024" width="6.375" style="1" customWidth="1"/>
    <col min="11025" max="11025" width="13.25" style="1" customWidth="1"/>
    <col min="11026" max="11026" width="18.25" style="1" customWidth="1"/>
    <col min="11027" max="11027" width="15.625" style="1" customWidth="1"/>
    <col min="11028" max="11265" width="8.875" style="1"/>
    <col min="11266" max="11266" width="17.625" style="1" customWidth="1"/>
    <col min="11267" max="11267" width="10.5" style="1" customWidth="1"/>
    <col min="11268" max="11268" width="5.75" style="1" customWidth="1"/>
    <col min="11269" max="11270" width="15.75" style="1" customWidth="1"/>
    <col min="11271" max="11271" width="59.25" style="1" customWidth="1"/>
    <col min="11272" max="11272" width="6.25" style="1" customWidth="1"/>
    <col min="11273" max="11274" width="9.875" style="1" bestFit="1" customWidth="1"/>
    <col min="11275" max="11275" width="5.75" style="1" customWidth="1"/>
    <col min="11276" max="11276" width="42.75" style="1" customWidth="1"/>
    <col min="11277" max="11277" width="20.5" style="1" customWidth="1"/>
    <col min="11278" max="11278" width="30.75" style="1" customWidth="1"/>
    <col min="11279" max="11279" width="13.75" style="1" customWidth="1"/>
    <col min="11280" max="11280" width="6.375" style="1" customWidth="1"/>
    <col min="11281" max="11281" width="13.25" style="1" customWidth="1"/>
    <col min="11282" max="11282" width="18.25" style="1" customWidth="1"/>
    <col min="11283" max="11283" width="15.625" style="1" customWidth="1"/>
    <col min="11284" max="11521" width="8.875" style="1"/>
    <col min="11522" max="11522" width="17.625" style="1" customWidth="1"/>
    <col min="11523" max="11523" width="10.5" style="1" customWidth="1"/>
    <col min="11524" max="11524" width="5.75" style="1" customWidth="1"/>
    <col min="11525" max="11526" width="15.75" style="1" customWidth="1"/>
    <col min="11527" max="11527" width="59.25" style="1" customWidth="1"/>
    <col min="11528" max="11528" width="6.25" style="1" customWidth="1"/>
    <col min="11529" max="11530" width="9.875" style="1" bestFit="1" customWidth="1"/>
    <col min="11531" max="11531" width="5.75" style="1" customWidth="1"/>
    <col min="11532" max="11532" width="42.75" style="1" customWidth="1"/>
    <col min="11533" max="11533" width="20.5" style="1" customWidth="1"/>
    <col min="11534" max="11534" width="30.75" style="1" customWidth="1"/>
    <col min="11535" max="11535" width="13.75" style="1" customWidth="1"/>
    <col min="11536" max="11536" width="6.375" style="1" customWidth="1"/>
    <col min="11537" max="11537" width="13.25" style="1" customWidth="1"/>
    <col min="11538" max="11538" width="18.25" style="1" customWidth="1"/>
    <col min="11539" max="11539" width="15.625" style="1" customWidth="1"/>
    <col min="11540" max="11777" width="8.875" style="1"/>
    <col min="11778" max="11778" width="17.625" style="1" customWidth="1"/>
    <col min="11779" max="11779" width="10.5" style="1" customWidth="1"/>
    <col min="11780" max="11780" width="5.75" style="1" customWidth="1"/>
    <col min="11781" max="11782" width="15.75" style="1" customWidth="1"/>
    <col min="11783" max="11783" width="59.25" style="1" customWidth="1"/>
    <col min="11784" max="11784" width="6.25" style="1" customWidth="1"/>
    <col min="11785" max="11786" width="9.875" style="1" bestFit="1" customWidth="1"/>
    <col min="11787" max="11787" width="5.75" style="1" customWidth="1"/>
    <col min="11788" max="11788" width="42.75" style="1" customWidth="1"/>
    <col min="11789" max="11789" width="20.5" style="1" customWidth="1"/>
    <col min="11790" max="11790" width="30.75" style="1" customWidth="1"/>
    <col min="11791" max="11791" width="13.75" style="1" customWidth="1"/>
    <col min="11792" max="11792" width="6.375" style="1" customWidth="1"/>
    <col min="11793" max="11793" width="13.25" style="1" customWidth="1"/>
    <col min="11794" max="11794" width="18.25" style="1" customWidth="1"/>
    <col min="11795" max="11795" width="15.625" style="1" customWidth="1"/>
    <col min="11796" max="12033" width="8.875" style="1"/>
    <col min="12034" max="12034" width="17.625" style="1" customWidth="1"/>
    <col min="12035" max="12035" width="10.5" style="1" customWidth="1"/>
    <col min="12036" max="12036" width="5.75" style="1" customWidth="1"/>
    <col min="12037" max="12038" width="15.75" style="1" customWidth="1"/>
    <col min="12039" max="12039" width="59.25" style="1" customWidth="1"/>
    <col min="12040" max="12040" width="6.25" style="1" customWidth="1"/>
    <col min="12041" max="12042" width="9.875" style="1" bestFit="1" customWidth="1"/>
    <col min="12043" max="12043" width="5.75" style="1" customWidth="1"/>
    <col min="12044" max="12044" width="42.75" style="1" customWidth="1"/>
    <col min="12045" max="12045" width="20.5" style="1" customWidth="1"/>
    <col min="12046" max="12046" width="30.75" style="1" customWidth="1"/>
    <col min="12047" max="12047" width="13.75" style="1" customWidth="1"/>
    <col min="12048" max="12048" width="6.375" style="1" customWidth="1"/>
    <col min="12049" max="12049" width="13.25" style="1" customWidth="1"/>
    <col min="12050" max="12050" width="18.25" style="1" customWidth="1"/>
    <col min="12051" max="12051" width="15.625" style="1" customWidth="1"/>
    <col min="12052" max="12289" width="8.875" style="1"/>
    <col min="12290" max="12290" width="17.625" style="1" customWidth="1"/>
    <col min="12291" max="12291" width="10.5" style="1" customWidth="1"/>
    <col min="12292" max="12292" width="5.75" style="1" customWidth="1"/>
    <col min="12293" max="12294" width="15.75" style="1" customWidth="1"/>
    <col min="12295" max="12295" width="59.25" style="1" customWidth="1"/>
    <col min="12296" max="12296" width="6.25" style="1" customWidth="1"/>
    <col min="12297" max="12298" width="9.875" style="1" bestFit="1" customWidth="1"/>
    <col min="12299" max="12299" width="5.75" style="1" customWidth="1"/>
    <col min="12300" max="12300" width="42.75" style="1" customWidth="1"/>
    <col min="12301" max="12301" width="20.5" style="1" customWidth="1"/>
    <col min="12302" max="12302" width="30.75" style="1" customWidth="1"/>
    <col min="12303" max="12303" width="13.75" style="1" customWidth="1"/>
    <col min="12304" max="12304" width="6.375" style="1" customWidth="1"/>
    <col min="12305" max="12305" width="13.25" style="1" customWidth="1"/>
    <col min="12306" max="12306" width="18.25" style="1" customWidth="1"/>
    <col min="12307" max="12307" width="15.625" style="1" customWidth="1"/>
    <col min="12308" max="12545" width="8.875" style="1"/>
    <col min="12546" max="12546" width="17.625" style="1" customWidth="1"/>
    <col min="12547" max="12547" width="10.5" style="1" customWidth="1"/>
    <col min="12548" max="12548" width="5.75" style="1" customWidth="1"/>
    <col min="12549" max="12550" width="15.75" style="1" customWidth="1"/>
    <col min="12551" max="12551" width="59.25" style="1" customWidth="1"/>
    <col min="12552" max="12552" width="6.25" style="1" customWidth="1"/>
    <col min="12553" max="12554" width="9.875" style="1" bestFit="1" customWidth="1"/>
    <col min="12555" max="12555" width="5.75" style="1" customWidth="1"/>
    <col min="12556" max="12556" width="42.75" style="1" customWidth="1"/>
    <col min="12557" max="12557" width="20.5" style="1" customWidth="1"/>
    <col min="12558" max="12558" width="30.75" style="1" customWidth="1"/>
    <col min="12559" max="12559" width="13.75" style="1" customWidth="1"/>
    <col min="12560" max="12560" width="6.375" style="1" customWidth="1"/>
    <col min="12561" max="12561" width="13.25" style="1" customWidth="1"/>
    <col min="12562" max="12562" width="18.25" style="1" customWidth="1"/>
    <col min="12563" max="12563" width="15.625" style="1" customWidth="1"/>
    <col min="12564" max="12801" width="8.875" style="1"/>
    <col min="12802" max="12802" width="17.625" style="1" customWidth="1"/>
    <col min="12803" max="12803" width="10.5" style="1" customWidth="1"/>
    <col min="12804" max="12804" width="5.75" style="1" customWidth="1"/>
    <col min="12805" max="12806" width="15.75" style="1" customWidth="1"/>
    <col min="12807" max="12807" width="59.25" style="1" customWidth="1"/>
    <col min="12808" max="12808" width="6.25" style="1" customWidth="1"/>
    <col min="12809" max="12810" width="9.875" style="1" bestFit="1" customWidth="1"/>
    <col min="12811" max="12811" width="5.75" style="1" customWidth="1"/>
    <col min="12812" max="12812" width="42.75" style="1" customWidth="1"/>
    <col min="12813" max="12813" width="20.5" style="1" customWidth="1"/>
    <col min="12814" max="12814" width="30.75" style="1" customWidth="1"/>
    <col min="12815" max="12815" width="13.75" style="1" customWidth="1"/>
    <col min="12816" max="12816" width="6.375" style="1" customWidth="1"/>
    <col min="12817" max="12817" width="13.25" style="1" customWidth="1"/>
    <col min="12818" max="12818" width="18.25" style="1" customWidth="1"/>
    <col min="12819" max="12819" width="15.625" style="1" customWidth="1"/>
    <col min="12820" max="13057" width="8.875" style="1"/>
    <col min="13058" max="13058" width="17.625" style="1" customWidth="1"/>
    <col min="13059" max="13059" width="10.5" style="1" customWidth="1"/>
    <col min="13060" max="13060" width="5.75" style="1" customWidth="1"/>
    <col min="13061" max="13062" width="15.75" style="1" customWidth="1"/>
    <col min="13063" max="13063" width="59.25" style="1" customWidth="1"/>
    <col min="13064" max="13064" width="6.25" style="1" customWidth="1"/>
    <col min="13065" max="13066" width="9.875" style="1" bestFit="1" customWidth="1"/>
    <col min="13067" max="13067" width="5.75" style="1" customWidth="1"/>
    <col min="13068" max="13068" width="42.75" style="1" customWidth="1"/>
    <col min="13069" max="13069" width="20.5" style="1" customWidth="1"/>
    <col min="13070" max="13070" width="30.75" style="1" customWidth="1"/>
    <col min="13071" max="13071" width="13.75" style="1" customWidth="1"/>
    <col min="13072" max="13072" width="6.375" style="1" customWidth="1"/>
    <col min="13073" max="13073" width="13.25" style="1" customWidth="1"/>
    <col min="13074" max="13074" width="18.25" style="1" customWidth="1"/>
    <col min="13075" max="13075" width="15.625" style="1" customWidth="1"/>
    <col min="13076" max="13313" width="8.875" style="1"/>
    <col min="13314" max="13314" width="17.625" style="1" customWidth="1"/>
    <col min="13315" max="13315" width="10.5" style="1" customWidth="1"/>
    <col min="13316" max="13316" width="5.75" style="1" customWidth="1"/>
    <col min="13317" max="13318" width="15.75" style="1" customWidth="1"/>
    <col min="13319" max="13319" width="59.25" style="1" customWidth="1"/>
    <col min="13320" max="13320" width="6.25" style="1" customWidth="1"/>
    <col min="13321" max="13322" width="9.875" style="1" bestFit="1" customWidth="1"/>
    <col min="13323" max="13323" width="5.75" style="1" customWidth="1"/>
    <col min="13324" max="13324" width="42.75" style="1" customWidth="1"/>
    <col min="13325" max="13325" width="20.5" style="1" customWidth="1"/>
    <col min="13326" max="13326" width="30.75" style="1" customWidth="1"/>
    <col min="13327" max="13327" width="13.75" style="1" customWidth="1"/>
    <col min="13328" max="13328" width="6.375" style="1" customWidth="1"/>
    <col min="13329" max="13329" width="13.25" style="1" customWidth="1"/>
    <col min="13330" max="13330" width="18.25" style="1" customWidth="1"/>
    <col min="13331" max="13331" width="15.625" style="1" customWidth="1"/>
    <col min="13332" max="13569" width="8.875" style="1"/>
    <col min="13570" max="13570" width="17.625" style="1" customWidth="1"/>
    <col min="13571" max="13571" width="10.5" style="1" customWidth="1"/>
    <col min="13572" max="13572" width="5.75" style="1" customWidth="1"/>
    <col min="13573" max="13574" width="15.75" style="1" customWidth="1"/>
    <col min="13575" max="13575" width="59.25" style="1" customWidth="1"/>
    <col min="13576" max="13576" width="6.25" style="1" customWidth="1"/>
    <col min="13577" max="13578" width="9.875" style="1" bestFit="1" customWidth="1"/>
    <col min="13579" max="13579" width="5.75" style="1" customWidth="1"/>
    <col min="13580" max="13580" width="42.75" style="1" customWidth="1"/>
    <col min="13581" max="13581" width="20.5" style="1" customWidth="1"/>
    <col min="13582" max="13582" width="30.75" style="1" customWidth="1"/>
    <col min="13583" max="13583" width="13.75" style="1" customWidth="1"/>
    <col min="13584" max="13584" width="6.375" style="1" customWidth="1"/>
    <col min="13585" max="13585" width="13.25" style="1" customWidth="1"/>
    <col min="13586" max="13586" width="18.25" style="1" customWidth="1"/>
    <col min="13587" max="13587" width="15.625" style="1" customWidth="1"/>
    <col min="13588" max="13825" width="8.875" style="1"/>
    <col min="13826" max="13826" width="17.625" style="1" customWidth="1"/>
    <col min="13827" max="13827" width="10.5" style="1" customWidth="1"/>
    <col min="13828" max="13828" width="5.75" style="1" customWidth="1"/>
    <col min="13829" max="13830" width="15.75" style="1" customWidth="1"/>
    <col min="13831" max="13831" width="59.25" style="1" customWidth="1"/>
    <col min="13832" max="13832" width="6.25" style="1" customWidth="1"/>
    <col min="13833" max="13834" width="9.875" style="1" bestFit="1" customWidth="1"/>
    <col min="13835" max="13835" width="5.75" style="1" customWidth="1"/>
    <col min="13836" max="13836" width="42.75" style="1" customWidth="1"/>
    <col min="13837" max="13837" width="20.5" style="1" customWidth="1"/>
    <col min="13838" max="13838" width="30.75" style="1" customWidth="1"/>
    <col min="13839" max="13839" width="13.75" style="1" customWidth="1"/>
    <col min="13840" max="13840" width="6.375" style="1" customWidth="1"/>
    <col min="13841" max="13841" width="13.25" style="1" customWidth="1"/>
    <col min="13842" max="13842" width="18.25" style="1" customWidth="1"/>
    <col min="13843" max="13843" width="15.625" style="1" customWidth="1"/>
    <col min="13844" max="14081" width="8.875" style="1"/>
    <col min="14082" max="14082" width="17.625" style="1" customWidth="1"/>
    <col min="14083" max="14083" width="10.5" style="1" customWidth="1"/>
    <col min="14084" max="14084" width="5.75" style="1" customWidth="1"/>
    <col min="14085" max="14086" width="15.75" style="1" customWidth="1"/>
    <col min="14087" max="14087" width="59.25" style="1" customWidth="1"/>
    <col min="14088" max="14088" width="6.25" style="1" customWidth="1"/>
    <col min="14089" max="14090" width="9.875" style="1" bestFit="1" customWidth="1"/>
    <col min="14091" max="14091" width="5.75" style="1" customWidth="1"/>
    <col min="14092" max="14092" width="42.75" style="1" customWidth="1"/>
    <col min="14093" max="14093" width="20.5" style="1" customWidth="1"/>
    <col min="14094" max="14094" width="30.75" style="1" customWidth="1"/>
    <col min="14095" max="14095" width="13.75" style="1" customWidth="1"/>
    <col min="14096" max="14096" width="6.375" style="1" customWidth="1"/>
    <col min="14097" max="14097" width="13.25" style="1" customWidth="1"/>
    <col min="14098" max="14098" width="18.25" style="1" customWidth="1"/>
    <col min="14099" max="14099" width="15.625" style="1" customWidth="1"/>
    <col min="14100" max="14337" width="8.875" style="1"/>
    <col min="14338" max="14338" width="17.625" style="1" customWidth="1"/>
    <col min="14339" max="14339" width="10.5" style="1" customWidth="1"/>
    <col min="14340" max="14340" width="5.75" style="1" customWidth="1"/>
    <col min="14341" max="14342" width="15.75" style="1" customWidth="1"/>
    <col min="14343" max="14343" width="59.25" style="1" customWidth="1"/>
    <col min="14344" max="14344" width="6.25" style="1" customWidth="1"/>
    <col min="14345" max="14346" width="9.875" style="1" bestFit="1" customWidth="1"/>
    <col min="14347" max="14347" width="5.75" style="1" customWidth="1"/>
    <col min="14348" max="14348" width="42.75" style="1" customWidth="1"/>
    <col min="14349" max="14349" width="20.5" style="1" customWidth="1"/>
    <col min="14350" max="14350" width="30.75" style="1" customWidth="1"/>
    <col min="14351" max="14351" width="13.75" style="1" customWidth="1"/>
    <col min="14352" max="14352" width="6.375" style="1" customWidth="1"/>
    <col min="14353" max="14353" width="13.25" style="1" customWidth="1"/>
    <col min="14354" max="14354" width="18.25" style="1" customWidth="1"/>
    <col min="14355" max="14355" width="15.625" style="1" customWidth="1"/>
    <col min="14356" max="14593" width="8.875" style="1"/>
    <col min="14594" max="14594" width="17.625" style="1" customWidth="1"/>
    <col min="14595" max="14595" width="10.5" style="1" customWidth="1"/>
    <col min="14596" max="14596" width="5.75" style="1" customWidth="1"/>
    <col min="14597" max="14598" width="15.75" style="1" customWidth="1"/>
    <col min="14599" max="14599" width="59.25" style="1" customWidth="1"/>
    <col min="14600" max="14600" width="6.25" style="1" customWidth="1"/>
    <col min="14601" max="14602" width="9.875" style="1" bestFit="1" customWidth="1"/>
    <col min="14603" max="14603" width="5.75" style="1" customWidth="1"/>
    <col min="14604" max="14604" width="42.75" style="1" customWidth="1"/>
    <col min="14605" max="14605" width="20.5" style="1" customWidth="1"/>
    <col min="14606" max="14606" width="30.75" style="1" customWidth="1"/>
    <col min="14607" max="14607" width="13.75" style="1" customWidth="1"/>
    <col min="14608" max="14608" width="6.375" style="1" customWidth="1"/>
    <col min="14609" max="14609" width="13.25" style="1" customWidth="1"/>
    <col min="14610" max="14610" width="18.25" style="1" customWidth="1"/>
    <col min="14611" max="14611" width="15.625" style="1" customWidth="1"/>
    <col min="14612" max="14849" width="8.875" style="1"/>
    <col min="14850" max="14850" width="17.625" style="1" customWidth="1"/>
    <col min="14851" max="14851" width="10.5" style="1" customWidth="1"/>
    <col min="14852" max="14852" width="5.75" style="1" customWidth="1"/>
    <col min="14853" max="14854" width="15.75" style="1" customWidth="1"/>
    <col min="14855" max="14855" width="59.25" style="1" customWidth="1"/>
    <col min="14856" max="14856" width="6.25" style="1" customWidth="1"/>
    <col min="14857" max="14858" width="9.875" style="1" bestFit="1" customWidth="1"/>
    <col min="14859" max="14859" width="5.75" style="1" customWidth="1"/>
    <col min="14860" max="14860" width="42.75" style="1" customWidth="1"/>
    <col min="14861" max="14861" width="20.5" style="1" customWidth="1"/>
    <col min="14862" max="14862" width="30.75" style="1" customWidth="1"/>
    <col min="14863" max="14863" width="13.75" style="1" customWidth="1"/>
    <col min="14864" max="14864" width="6.375" style="1" customWidth="1"/>
    <col min="14865" max="14865" width="13.25" style="1" customWidth="1"/>
    <col min="14866" max="14866" width="18.25" style="1" customWidth="1"/>
    <col min="14867" max="14867" width="15.625" style="1" customWidth="1"/>
    <col min="14868" max="15105" width="8.875" style="1"/>
    <col min="15106" max="15106" width="17.625" style="1" customWidth="1"/>
    <col min="15107" max="15107" width="10.5" style="1" customWidth="1"/>
    <col min="15108" max="15108" width="5.75" style="1" customWidth="1"/>
    <col min="15109" max="15110" width="15.75" style="1" customWidth="1"/>
    <col min="15111" max="15111" width="59.25" style="1" customWidth="1"/>
    <col min="15112" max="15112" width="6.25" style="1" customWidth="1"/>
    <col min="15113" max="15114" width="9.875" style="1" bestFit="1" customWidth="1"/>
    <col min="15115" max="15115" width="5.75" style="1" customWidth="1"/>
    <col min="15116" max="15116" width="42.75" style="1" customWidth="1"/>
    <col min="15117" max="15117" width="20.5" style="1" customWidth="1"/>
    <col min="15118" max="15118" width="30.75" style="1" customWidth="1"/>
    <col min="15119" max="15119" width="13.75" style="1" customWidth="1"/>
    <col min="15120" max="15120" width="6.375" style="1" customWidth="1"/>
    <col min="15121" max="15121" width="13.25" style="1" customWidth="1"/>
    <col min="15122" max="15122" width="18.25" style="1" customWidth="1"/>
    <col min="15123" max="15123" width="15.625" style="1" customWidth="1"/>
    <col min="15124" max="15361" width="8.875" style="1"/>
    <col min="15362" max="15362" width="17.625" style="1" customWidth="1"/>
    <col min="15363" max="15363" width="10.5" style="1" customWidth="1"/>
    <col min="15364" max="15364" width="5.75" style="1" customWidth="1"/>
    <col min="15365" max="15366" width="15.75" style="1" customWidth="1"/>
    <col min="15367" max="15367" width="59.25" style="1" customWidth="1"/>
    <col min="15368" max="15368" width="6.25" style="1" customWidth="1"/>
    <col min="15369" max="15370" width="9.875" style="1" bestFit="1" customWidth="1"/>
    <col min="15371" max="15371" width="5.75" style="1" customWidth="1"/>
    <col min="15372" max="15372" width="42.75" style="1" customWidth="1"/>
    <col min="15373" max="15373" width="20.5" style="1" customWidth="1"/>
    <col min="15374" max="15374" width="30.75" style="1" customWidth="1"/>
    <col min="15375" max="15375" width="13.75" style="1" customWidth="1"/>
    <col min="15376" max="15376" width="6.375" style="1" customWidth="1"/>
    <col min="15377" max="15377" width="13.25" style="1" customWidth="1"/>
    <col min="15378" max="15378" width="18.25" style="1" customWidth="1"/>
    <col min="15379" max="15379" width="15.625" style="1" customWidth="1"/>
    <col min="15380" max="15617" width="8.875" style="1"/>
    <col min="15618" max="15618" width="17.625" style="1" customWidth="1"/>
    <col min="15619" max="15619" width="10.5" style="1" customWidth="1"/>
    <col min="15620" max="15620" width="5.75" style="1" customWidth="1"/>
    <col min="15621" max="15622" width="15.75" style="1" customWidth="1"/>
    <col min="15623" max="15623" width="59.25" style="1" customWidth="1"/>
    <col min="15624" max="15624" width="6.25" style="1" customWidth="1"/>
    <col min="15625" max="15626" width="9.875" style="1" bestFit="1" customWidth="1"/>
    <col min="15627" max="15627" width="5.75" style="1" customWidth="1"/>
    <col min="15628" max="15628" width="42.75" style="1" customWidth="1"/>
    <col min="15629" max="15629" width="20.5" style="1" customWidth="1"/>
    <col min="15630" max="15630" width="30.75" style="1" customWidth="1"/>
    <col min="15631" max="15631" width="13.75" style="1" customWidth="1"/>
    <col min="15632" max="15632" width="6.375" style="1" customWidth="1"/>
    <col min="15633" max="15633" width="13.25" style="1" customWidth="1"/>
    <col min="15634" max="15634" width="18.25" style="1" customWidth="1"/>
    <col min="15635" max="15635" width="15.625" style="1" customWidth="1"/>
    <col min="15636" max="15873" width="8.875" style="1"/>
    <col min="15874" max="15874" width="17.625" style="1" customWidth="1"/>
    <col min="15875" max="15875" width="10.5" style="1" customWidth="1"/>
    <col min="15876" max="15876" width="5.75" style="1" customWidth="1"/>
    <col min="15877" max="15878" width="15.75" style="1" customWidth="1"/>
    <col min="15879" max="15879" width="59.25" style="1" customWidth="1"/>
    <col min="15880" max="15880" width="6.25" style="1" customWidth="1"/>
    <col min="15881" max="15882" width="9.875" style="1" bestFit="1" customWidth="1"/>
    <col min="15883" max="15883" width="5.75" style="1" customWidth="1"/>
    <col min="15884" max="15884" width="42.75" style="1" customWidth="1"/>
    <col min="15885" max="15885" width="20.5" style="1" customWidth="1"/>
    <col min="15886" max="15886" width="30.75" style="1" customWidth="1"/>
    <col min="15887" max="15887" width="13.75" style="1" customWidth="1"/>
    <col min="15888" max="15888" width="6.375" style="1" customWidth="1"/>
    <col min="15889" max="15889" width="13.25" style="1" customWidth="1"/>
    <col min="15890" max="15890" width="18.25" style="1" customWidth="1"/>
    <col min="15891" max="15891" width="15.625" style="1" customWidth="1"/>
    <col min="15892" max="16129" width="8.875" style="1"/>
    <col min="16130" max="16130" width="17.625" style="1" customWidth="1"/>
    <col min="16131" max="16131" width="10.5" style="1" customWidth="1"/>
    <col min="16132" max="16132" width="5.75" style="1" customWidth="1"/>
    <col min="16133" max="16134" width="15.75" style="1" customWidth="1"/>
    <col min="16135" max="16135" width="59.25" style="1" customWidth="1"/>
    <col min="16136" max="16136" width="6.25" style="1" customWidth="1"/>
    <col min="16137" max="16138" width="9.875" style="1" bestFit="1" customWidth="1"/>
    <col min="16139" max="16139" width="5.75" style="1" customWidth="1"/>
    <col min="16140" max="16140" width="42.75" style="1" customWidth="1"/>
    <col min="16141" max="16141" width="20.5" style="1" customWidth="1"/>
    <col min="16142" max="16142" width="30.75" style="1" customWidth="1"/>
    <col min="16143" max="16143" width="13.75" style="1" customWidth="1"/>
    <col min="16144" max="16144" width="6.375" style="1" customWidth="1"/>
    <col min="16145" max="16145" width="13.25" style="1" customWidth="1"/>
    <col min="16146" max="16146" width="18.25" style="1" customWidth="1"/>
    <col min="16147" max="16147" width="15.625" style="1" customWidth="1"/>
    <col min="16148" max="16384" width="8.875" style="1"/>
  </cols>
  <sheetData>
    <row r="2" spans="1:19" ht="20.100000000000001" customHeight="1">
      <c r="D2" s="2" t="s">
        <v>0</v>
      </c>
      <c r="E2" s="2"/>
      <c r="F2" s="2"/>
      <c r="G2" s="3" t="s">
        <v>5651</v>
      </c>
      <c r="I2" s="5" t="s">
        <v>2</v>
      </c>
      <c r="J2" s="6"/>
      <c r="K2" s="7"/>
      <c r="L2" s="8">
        <f>SUM(J:J)</f>
        <v>215263</v>
      </c>
    </row>
    <row r="3" spans="1:19" ht="20.100000000000001" customHeight="1">
      <c r="D3" s="2" t="s">
        <v>3</v>
      </c>
      <c r="E3" s="2"/>
      <c r="F3" s="2"/>
      <c r="G3" s="13" t="s">
        <v>1170</v>
      </c>
    </row>
    <row r="4" spans="1:19" ht="20.100000000000001" customHeight="1">
      <c r="D4" s="2" t="s">
        <v>6</v>
      </c>
      <c r="E4" s="2"/>
      <c r="F4" s="2"/>
      <c r="G4" s="13" t="s">
        <v>5652</v>
      </c>
      <c r="L4" s="1889" t="s">
        <v>5653</v>
      </c>
      <c r="M4" s="1890"/>
    </row>
    <row r="5" spans="1:19" ht="20.100000000000001" customHeight="1">
      <c r="D5" s="2" t="s">
        <v>9</v>
      </c>
      <c r="E5" s="2"/>
      <c r="F5" s="2"/>
      <c r="G5" s="16">
        <v>46091</v>
      </c>
      <c r="I5" s="1907" t="s">
        <v>171</v>
      </c>
      <c r="J5" s="1908"/>
      <c r="L5" s="1889"/>
      <c r="M5" s="1890"/>
    </row>
    <row r="6" spans="1:19" ht="20.100000000000001" customHeight="1">
      <c r="D6" s="2" t="s">
        <v>10</v>
      </c>
      <c r="E6" s="2"/>
      <c r="F6" s="2"/>
      <c r="G6" s="16">
        <v>46092</v>
      </c>
      <c r="I6" s="1909"/>
      <c r="J6" s="1910"/>
    </row>
    <row r="8" spans="1:19" s="4" customFormat="1" ht="19.7" customHeight="1">
      <c r="D8" s="27" t="s">
        <v>32</v>
      </c>
      <c r="E8" s="27" t="s">
        <v>33</v>
      </c>
      <c r="F8" s="27" t="s">
        <v>34</v>
      </c>
      <c r="G8" s="26" t="s">
        <v>35</v>
      </c>
      <c r="H8" s="26" t="s">
        <v>36</v>
      </c>
      <c r="I8" s="26" t="s">
        <v>37</v>
      </c>
      <c r="J8" s="28" t="s">
        <v>38</v>
      </c>
      <c r="K8" s="28" t="s">
        <v>39</v>
      </c>
      <c r="L8" s="26" t="s">
        <v>40</v>
      </c>
      <c r="M8" s="26" t="s">
        <v>41</v>
      </c>
      <c r="N8" s="26" t="s">
        <v>42</v>
      </c>
      <c r="O8" s="30" t="s">
        <v>43</v>
      </c>
      <c r="P8" s="27" t="s">
        <v>44</v>
      </c>
      <c r="Q8" s="26" t="s">
        <v>45</v>
      </c>
      <c r="R8" s="30" t="s">
        <v>46</v>
      </c>
      <c r="S8" s="375" t="s">
        <v>47</v>
      </c>
    </row>
    <row r="9" spans="1:19" s="4" customFormat="1" ht="19.7" customHeight="1">
      <c r="D9" s="27"/>
      <c r="E9" s="27"/>
      <c r="F9" s="27"/>
      <c r="G9" s="332"/>
      <c r="H9" s="26"/>
      <c r="I9" s="26"/>
      <c r="J9" s="28"/>
      <c r="K9" s="28"/>
      <c r="L9" s="26"/>
      <c r="M9" s="26"/>
      <c r="N9" s="26"/>
      <c r="O9" s="30"/>
      <c r="P9" s="27"/>
      <c r="Q9" s="26"/>
      <c r="R9" s="30"/>
      <c r="S9" s="375"/>
    </row>
    <row r="10" spans="1:19" s="4" customFormat="1" ht="19.7" customHeight="1">
      <c r="D10" s="27"/>
      <c r="E10" s="1634" t="s">
        <v>67</v>
      </c>
      <c r="F10" s="433"/>
      <c r="G10" s="434"/>
      <c r="H10" s="26"/>
      <c r="I10" s="26"/>
      <c r="J10" s="28"/>
      <c r="K10" s="28"/>
      <c r="L10" s="26"/>
      <c r="M10" s="26"/>
      <c r="N10" s="26"/>
      <c r="O10" s="30"/>
      <c r="P10" s="27"/>
      <c r="Q10" s="26"/>
      <c r="R10" s="30"/>
      <c r="S10" s="375"/>
    </row>
    <row r="11" spans="1:19" s="4" customFormat="1" ht="19.7" customHeight="1">
      <c r="A11" s="26" t="s">
        <v>172</v>
      </c>
      <c r="B11" s="1911" t="s">
        <v>5659</v>
      </c>
      <c r="C11" s="26">
        <v>4</v>
      </c>
      <c r="D11" s="247">
        <v>1</v>
      </c>
      <c r="E11" s="1912" t="s">
        <v>174</v>
      </c>
      <c r="F11" s="499" t="s">
        <v>175</v>
      </c>
      <c r="G11" s="1572" t="s">
        <v>1201</v>
      </c>
      <c r="H11" s="1913">
        <v>1</v>
      </c>
      <c r="I11" s="258">
        <v>11092</v>
      </c>
      <c r="J11" s="1914">
        <f t="shared" ref="J11:J20" si="0">H11*I11</f>
        <v>11092</v>
      </c>
      <c r="K11" s="502"/>
      <c r="L11" s="69" t="s">
        <v>1202</v>
      </c>
      <c r="M11" s="26"/>
      <c r="N11" s="1915" t="s">
        <v>5660</v>
      </c>
      <c r="O11" s="30">
        <v>46069</v>
      </c>
      <c r="P11" s="27"/>
      <c r="Q11" s="42">
        <v>46098</v>
      </c>
      <c r="R11" s="30">
        <v>46099</v>
      </c>
      <c r="S11" s="375"/>
    </row>
    <row r="12" spans="1:19" s="4" customFormat="1" ht="19.7" customHeight="1">
      <c r="A12" s="26" t="s">
        <v>123</v>
      </c>
      <c r="B12" s="1911" t="s">
        <v>5659</v>
      </c>
      <c r="C12" s="26">
        <v>4</v>
      </c>
      <c r="D12" s="247">
        <f t="shared" ref="D12:D21" si="1">+D11+1</f>
        <v>2</v>
      </c>
      <c r="E12" s="27" t="s">
        <v>175</v>
      </c>
      <c r="F12" s="27" t="s">
        <v>175</v>
      </c>
      <c r="G12" s="1916" t="s">
        <v>1204</v>
      </c>
      <c r="H12" s="1917">
        <v>4</v>
      </c>
      <c r="I12" s="1177">
        <v>77</v>
      </c>
      <c r="J12" s="1914">
        <f t="shared" si="0"/>
        <v>308</v>
      </c>
      <c r="K12" s="489">
        <v>4</v>
      </c>
      <c r="L12" s="462" t="s">
        <v>5661</v>
      </c>
      <c r="M12" s="26"/>
      <c r="N12" s="1915" t="s">
        <v>5660</v>
      </c>
      <c r="O12" s="30">
        <v>46069</v>
      </c>
      <c r="P12" s="27"/>
      <c r="Q12" s="42">
        <v>46098</v>
      </c>
      <c r="R12" s="30">
        <v>46099</v>
      </c>
      <c r="S12" s="375"/>
    </row>
    <row r="13" spans="1:19" s="4" customFormat="1" ht="19.7" customHeight="1">
      <c r="A13" s="26" t="s">
        <v>123</v>
      </c>
      <c r="B13" s="1911" t="s">
        <v>5659</v>
      </c>
      <c r="C13" s="26">
        <v>4</v>
      </c>
      <c r="D13" s="247">
        <f t="shared" si="1"/>
        <v>3</v>
      </c>
      <c r="E13" s="27" t="s">
        <v>175</v>
      </c>
      <c r="F13" s="27" t="s">
        <v>175</v>
      </c>
      <c r="G13" s="1916" t="s">
        <v>1206</v>
      </c>
      <c r="H13" s="1917">
        <v>2</v>
      </c>
      <c r="I13" s="1177">
        <v>187</v>
      </c>
      <c r="J13" s="1914">
        <f t="shared" si="0"/>
        <v>374</v>
      </c>
      <c r="K13" s="489"/>
      <c r="L13" s="462" t="s">
        <v>5662</v>
      </c>
      <c r="M13" s="26"/>
      <c r="N13" s="1915" t="s">
        <v>5660</v>
      </c>
      <c r="O13" s="30">
        <v>46069</v>
      </c>
      <c r="P13" s="27"/>
      <c r="Q13" s="42">
        <v>46098</v>
      </c>
      <c r="R13" s="30">
        <v>46099</v>
      </c>
      <c r="S13" s="375"/>
    </row>
    <row r="14" spans="1:19" s="4" customFormat="1" ht="19.7" customHeight="1">
      <c r="A14" s="26" t="s">
        <v>123</v>
      </c>
      <c r="B14" s="1911" t="s">
        <v>5659</v>
      </c>
      <c r="C14" s="26">
        <v>4</v>
      </c>
      <c r="D14" s="247">
        <f t="shared" si="1"/>
        <v>4</v>
      </c>
      <c r="E14" s="1918" t="s">
        <v>287</v>
      </c>
      <c r="F14" s="1918" t="s">
        <v>287</v>
      </c>
      <c r="G14" s="1919" t="s">
        <v>251</v>
      </c>
      <c r="H14" s="1920">
        <v>6</v>
      </c>
      <c r="I14" s="1921">
        <v>120</v>
      </c>
      <c r="J14" s="1914">
        <f t="shared" si="0"/>
        <v>720</v>
      </c>
      <c r="K14" s="513"/>
      <c r="L14" s="514" t="s">
        <v>1208</v>
      </c>
      <c r="M14" s="69"/>
      <c r="N14" s="1915" t="s">
        <v>5660</v>
      </c>
      <c r="O14" s="30">
        <v>46069</v>
      </c>
      <c r="P14" s="27"/>
      <c r="Q14" s="42">
        <v>46098</v>
      </c>
      <c r="R14" s="30">
        <v>46099</v>
      </c>
      <c r="S14" s="375"/>
    </row>
    <row r="15" spans="1:19" s="4" customFormat="1" ht="19.7" customHeight="1">
      <c r="A15" s="26" t="s">
        <v>172</v>
      </c>
      <c r="B15" s="1911" t="s">
        <v>5659</v>
      </c>
      <c r="C15" s="26">
        <v>4</v>
      </c>
      <c r="D15" s="247">
        <f t="shared" si="1"/>
        <v>5</v>
      </c>
      <c r="E15" s="1912" t="s">
        <v>174</v>
      </c>
      <c r="F15" s="499" t="s">
        <v>175</v>
      </c>
      <c r="G15" s="1572" t="s">
        <v>1209</v>
      </c>
      <c r="H15" s="1913">
        <v>1</v>
      </c>
      <c r="I15" s="258">
        <v>11498</v>
      </c>
      <c r="J15" s="1914">
        <f t="shared" si="0"/>
        <v>11498</v>
      </c>
      <c r="K15" s="502"/>
      <c r="L15" s="69" t="s">
        <v>1210</v>
      </c>
      <c r="M15" s="155"/>
      <c r="N15" s="1915" t="s">
        <v>5660</v>
      </c>
      <c r="O15" s="30">
        <v>46069</v>
      </c>
      <c r="P15" s="27"/>
      <c r="Q15" s="42">
        <v>46098</v>
      </c>
      <c r="R15" s="30">
        <v>46099</v>
      </c>
      <c r="S15" s="375"/>
    </row>
    <row r="16" spans="1:19" s="4" customFormat="1" ht="19.7" customHeight="1">
      <c r="A16" s="26" t="s">
        <v>123</v>
      </c>
      <c r="B16" s="1911" t="s">
        <v>5659</v>
      </c>
      <c r="C16" s="26">
        <v>4</v>
      </c>
      <c r="D16" s="247">
        <f t="shared" si="1"/>
        <v>6</v>
      </c>
      <c r="E16" s="499" t="s">
        <v>175</v>
      </c>
      <c r="F16" s="499" t="s">
        <v>175</v>
      </c>
      <c r="G16" s="1572" t="s">
        <v>1211</v>
      </c>
      <c r="H16" s="1913">
        <v>2</v>
      </c>
      <c r="I16" s="258">
        <v>78</v>
      </c>
      <c r="J16" s="1914">
        <f t="shared" si="0"/>
        <v>156</v>
      </c>
      <c r="K16" s="502"/>
      <c r="L16" s="69" t="s">
        <v>1212</v>
      </c>
      <c r="M16" s="155"/>
      <c r="N16" s="1915" t="s">
        <v>5660</v>
      </c>
      <c r="O16" s="30">
        <v>46069</v>
      </c>
      <c r="P16" s="27"/>
      <c r="Q16" s="42">
        <v>46098</v>
      </c>
      <c r="R16" s="30">
        <v>46099</v>
      </c>
      <c r="S16" s="375"/>
    </row>
    <row r="17" spans="1:19" s="4" customFormat="1" ht="19.7" customHeight="1">
      <c r="A17" s="26" t="s">
        <v>123</v>
      </c>
      <c r="B17" s="1911" t="s">
        <v>5659</v>
      </c>
      <c r="C17" s="26">
        <v>4</v>
      </c>
      <c r="D17" s="247">
        <f t="shared" si="1"/>
        <v>7</v>
      </c>
      <c r="E17" s="1918" t="s">
        <v>287</v>
      </c>
      <c r="F17" s="1918" t="s">
        <v>287</v>
      </c>
      <c r="G17" s="1919" t="s">
        <v>1213</v>
      </c>
      <c r="H17" s="1920">
        <v>2</v>
      </c>
      <c r="I17" s="1921">
        <v>120</v>
      </c>
      <c r="J17" s="1914">
        <f t="shared" si="0"/>
        <v>240</v>
      </c>
      <c r="K17" s="513"/>
      <c r="L17" s="514" t="s">
        <v>1214</v>
      </c>
      <c r="M17" s="155"/>
      <c r="N17" s="1915" t="s">
        <v>5660</v>
      </c>
      <c r="O17" s="30">
        <v>46069</v>
      </c>
      <c r="P17" s="27"/>
      <c r="Q17" s="42">
        <v>46098</v>
      </c>
      <c r="R17" s="30">
        <v>46099</v>
      </c>
      <c r="S17" s="375"/>
    </row>
    <row r="18" spans="1:19" s="4" customFormat="1" ht="19.7" customHeight="1">
      <c r="A18" s="26" t="s">
        <v>123</v>
      </c>
      <c r="B18" s="1911" t="s">
        <v>5659</v>
      </c>
      <c r="C18" s="26">
        <v>4</v>
      </c>
      <c r="D18" s="247">
        <f t="shared" si="1"/>
        <v>8</v>
      </c>
      <c r="E18" s="1918" t="s">
        <v>287</v>
      </c>
      <c r="F18" s="1918" t="s">
        <v>287</v>
      </c>
      <c r="G18" s="1919" t="s">
        <v>990</v>
      </c>
      <c r="H18" s="1922">
        <v>1</v>
      </c>
      <c r="I18" s="1921">
        <v>113</v>
      </c>
      <c r="J18" s="1914">
        <f t="shared" si="0"/>
        <v>113</v>
      </c>
      <c r="K18" s="513"/>
      <c r="L18" s="514" t="s">
        <v>1215</v>
      </c>
      <c r="M18" s="69"/>
      <c r="N18" s="1915" t="s">
        <v>5660</v>
      </c>
      <c r="O18" s="30">
        <v>46069</v>
      </c>
      <c r="P18" s="27"/>
      <c r="Q18" s="42">
        <v>46098</v>
      </c>
      <c r="R18" s="30">
        <v>46099</v>
      </c>
      <c r="S18" s="375"/>
    </row>
    <row r="19" spans="1:19" s="4" customFormat="1" ht="19.7" customHeight="1">
      <c r="A19" s="26" t="s">
        <v>123</v>
      </c>
      <c r="B19" s="1911" t="s">
        <v>5659</v>
      </c>
      <c r="C19" s="26">
        <v>4</v>
      </c>
      <c r="D19" s="247">
        <f t="shared" si="1"/>
        <v>9</v>
      </c>
      <c r="E19" s="499" t="s">
        <v>175</v>
      </c>
      <c r="F19" s="499" t="s">
        <v>175</v>
      </c>
      <c r="G19" s="1572" t="s">
        <v>1216</v>
      </c>
      <c r="H19" s="1913">
        <v>1</v>
      </c>
      <c r="I19" s="258">
        <v>67</v>
      </c>
      <c r="J19" s="1914">
        <f t="shared" si="0"/>
        <v>67</v>
      </c>
      <c r="K19" s="502"/>
      <c r="L19" s="69" t="s">
        <v>1217</v>
      </c>
      <c r="M19" s="69"/>
      <c r="N19" s="1915" t="s">
        <v>5660</v>
      </c>
      <c r="O19" s="30">
        <v>46069</v>
      </c>
      <c r="P19" s="27"/>
      <c r="Q19" s="42">
        <v>46098</v>
      </c>
      <c r="R19" s="30">
        <v>46099</v>
      </c>
      <c r="S19" s="375"/>
    </row>
    <row r="20" spans="1:19" s="4" customFormat="1" ht="19.7" customHeight="1">
      <c r="A20" s="26" t="s">
        <v>200</v>
      </c>
      <c r="B20" s="1911" t="s">
        <v>5659</v>
      </c>
      <c r="C20" s="26">
        <v>4</v>
      </c>
      <c r="D20" s="247">
        <f t="shared" si="1"/>
        <v>10</v>
      </c>
      <c r="E20" s="499" t="s">
        <v>175</v>
      </c>
      <c r="F20" s="499" t="s">
        <v>175</v>
      </c>
      <c r="G20" s="1572" t="s">
        <v>1218</v>
      </c>
      <c r="H20" s="1913">
        <v>1</v>
      </c>
      <c r="I20" s="258">
        <v>1168</v>
      </c>
      <c r="J20" s="1914">
        <f t="shared" si="0"/>
        <v>1168</v>
      </c>
      <c r="K20" s="502"/>
      <c r="L20" s="69" t="s">
        <v>1219</v>
      </c>
      <c r="M20" s="26" t="s">
        <v>5663</v>
      </c>
      <c r="N20" s="1915" t="s">
        <v>5660</v>
      </c>
      <c r="O20" s="30">
        <v>46069</v>
      </c>
      <c r="P20" s="27"/>
      <c r="Q20" s="42">
        <v>46098</v>
      </c>
      <c r="R20" s="30">
        <v>46099</v>
      </c>
      <c r="S20" s="375"/>
    </row>
    <row r="21" spans="1:19" s="4" customFormat="1" ht="19.7" customHeight="1">
      <c r="A21" s="26" t="s">
        <v>123</v>
      </c>
      <c r="B21" s="1911" t="s">
        <v>5659</v>
      </c>
      <c r="C21" s="26">
        <v>4</v>
      </c>
      <c r="D21" s="247">
        <f t="shared" si="1"/>
        <v>11</v>
      </c>
      <c r="E21" s="66" t="s">
        <v>145</v>
      </c>
      <c r="F21" s="66" t="s">
        <v>175</v>
      </c>
      <c r="G21" s="1572" t="s">
        <v>5664</v>
      </c>
      <c r="H21" s="1913">
        <v>1</v>
      </c>
      <c r="I21" s="211">
        <v>1020</v>
      </c>
      <c r="J21" s="1923">
        <f>H21*I21</f>
        <v>1020</v>
      </c>
      <c r="K21" s="385"/>
      <c r="L21" s="1924" t="s">
        <v>5665</v>
      </c>
      <c r="M21" s="26"/>
      <c r="N21" s="1915" t="s">
        <v>5660</v>
      </c>
      <c r="O21" s="30">
        <v>46069</v>
      </c>
      <c r="P21" s="27"/>
      <c r="Q21" s="42">
        <v>46098</v>
      </c>
      <c r="R21" s="30">
        <v>46099</v>
      </c>
      <c r="S21" s="375"/>
    </row>
    <row r="22" spans="1:19" s="4" customFormat="1" ht="19.7" customHeight="1">
      <c r="D22" s="27"/>
      <c r="E22" s="66"/>
      <c r="F22" s="66"/>
      <c r="G22" s="69"/>
      <c r="H22" s="155"/>
      <c r="I22" s="155"/>
      <c r="J22" s="91"/>
      <c r="K22" s="91"/>
      <c r="L22" s="1578"/>
      <c r="M22" s="1925"/>
      <c r="N22" s="26"/>
      <c r="O22" s="30"/>
      <c r="P22" s="27"/>
      <c r="Q22" s="42"/>
      <c r="R22" s="42"/>
      <c r="S22" s="375"/>
    </row>
    <row r="23" spans="1:19" s="4" customFormat="1" ht="19.7" customHeight="1">
      <c r="D23" s="27"/>
      <c r="E23" s="27"/>
      <c r="F23" s="27"/>
      <c r="G23" s="60">
        <f>SUM(J11:J22)</f>
        <v>26756</v>
      </c>
      <c r="H23" s="26"/>
      <c r="I23" s="26"/>
      <c r="J23" s="28"/>
      <c r="K23" s="28"/>
      <c r="L23" s="26"/>
      <c r="M23" s="26"/>
      <c r="N23" s="26"/>
      <c r="O23" s="30"/>
      <c r="P23" s="27"/>
      <c r="Q23" s="26"/>
      <c r="R23" s="30"/>
      <c r="S23" s="375"/>
    </row>
    <row r="24" spans="1:19" s="4" customFormat="1" ht="19.7" customHeight="1">
      <c r="D24" s="27"/>
      <c r="E24" s="27"/>
      <c r="F24" s="27"/>
      <c r="G24" s="192"/>
      <c r="H24" s="26"/>
      <c r="I24" s="26"/>
      <c r="J24" s="28"/>
      <c r="K24" s="28"/>
      <c r="L24" s="26"/>
      <c r="M24" s="26"/>
      <c r="N24" s="26"/>
      <c r="O24" s="30"/>
      <c r="P24" s="27"/>
      <c r="Q24" s="26"/>
      <c r="R24" s="30"/>
      <c r="S24" s="375"/>
    </row>
    <row r="25" spans="1:19" s="4" customFormat="1" ht="19.149999999999999" customHeight="1">
      <c r="D25" s="27"/>
      <c r="E25" s="27"/>
      <c r="F25" s="27"/>
      <c r="G25" s="26"/>
      <c r="H25" s="26"/>
      <c r="I25" s="26"/>
      <c r="J25" s="28"/>
      <c r="K25" s="28"/>
      <c r="L25" s="26"/>
      <c r="M25" s="26"/>
      <c r="N25" s="26"/>
      <c r="O25" s="30"/>
      <c r="P25" s="27"/>
      <c r="Q25" s="26"/>
      <c r="R25" s="30"/>
      <c r="S25" s="375"/>
    </row>
    <row r="26" spans="1:19" s="4" customFormat="1" ht="19.149999999999999" customHeight="1">
      <c r="D26" s="27"/>
      <c r="E26" s="1634" t="s">
        <v>5666</v>
      </c>
      <c r="F26" s="433"/>
      <c r="G26" s="434"/>
      <c r="H26" s="26"/>
      <c r="I26" s="26"/>
      <c r="J26" s="28"/>
      <c r="K26" s="28"/>
      <c r="L26" s="26"/>
      <c r="M26" s="26"/>
      <c r="N26" s="26"/>
      <c r="O26" s="30"/>
      <c r="P26" s="27"/>
      <c r="Q26" s="26"/>
      <c r="R26" s="30"/>
      <c r="S26" s="375"/>
    </row>
    <row r="27" spans="1:19" s="4" customFormat="1" ht="19.149999999999999" customHeight="1">
      <c r="A27" s="35" t="s">
        <v>200</v>
      </c>
      <c r="B27" s="289" t="s">
        <v>5667</v>
      </c>
      <c r="C27" s="26">
        <v>7</v>
      </c>
      <c r="D27" s="1926">
        <f>+D21+1</f>
        <v>12</v>
      </c>
      <c r="E27" s="27" t="s">
        <v>175</v>
      </c>
      <c r="F27" s="27" t="s">
        <v>175</v>
      </c>
      <c r="G27" s="540" t="s">
        <v>1241</v>
      </c>
      <c r="H27" s="200">
        <v>1</v>
      </c>
      <c r="I27" s="252">
        <v>2484</v>
      </c>
      <c r="J27" s="1927">
        <f t="shared" ref="J27:J35" si="2">H27*I27</f>
        <v>2484</v>
      </c>
      <c r="K27" s="91"/>
      <c r="L27" s="68" t="s">
        <v>1242</v>
      </c>
      <c r="M27" s="286"/>
      <c r="N27" s="1915" t="s">
        <v>5660</v>
      </c>
      <c r="O27" s="30">
        <v>46069</v>
      </c>
      <c r="P27" s="27"/>
      <c r="Q27" s="42">
        <v>46098</v>
      </c>
      <c r="R27" s="30">
        <v>46099</v>
      </c>
      <c r="S27" s="375"/>
    </row>
    <row r="28" spans="1:19" s="4" customFormat="1" ht="19.149999999999999" customHeight="1">
      <c r="A28" s="35" t="s">
        <v>200</v>
      </c>
      <c r="B28" s="289" t="s">
        <v>5667</v>
      </c>
      <c r="C28" s="26">
        <v>7</v>
      </c>
      <c r="D28" s="1928">
        <f>+D27+1</f>
        <v>13</v>
      </c>
      <c r="E28" s="27" t="s">
        <v>175</v>
      </c>
      <c r="F28" s="27" t="s">
        <v>175</v>
      </c>
      <c r="G28" s="540" t="s">
        <v>1244</v>
      </c>
      <c r="H28" s="200">
        <v>1</v>
      </c>
      <c r="I28" s="252">
        <v>2581</v>
      </c>
      <c r="J28" s="1927">
        <f t="shared" si="2"/>
        <v>2581</v>
      </c>
      <c r="K28" s="91"/>
      <c r="L28" s="68" t="s">
        <v>1245</v>
      </c>
      <c r="M28" s="286"/>
      <c r="N28" s="1915" t="s">
        <v>5660</v>
      </c>
      <c r="O28" s="30">
        <v>46069</v>
      </c>
      <c r="P28" s="27"/>
      <c r="Q28" s="42">
        <v>46098</v>
      </c>
      <c r="R28" s="30">
        <v>46099</v>
      </c>
      <c r="S28" s="375"/>
    </row>
    <row r="29" spans="1:19" s="4" customFormat="1" ht="19.149999999999999" customHeight="1">
      <c r="A29" s="35" t="s">
        <v>213</v>
      </c>
      <c r="B29" s="289" t="s">
        <v>5667</v>
      </c>
      <c r="C29" s="26">
        <v>7</v>
      </c>
      <c r="D29" s="1928">
        <f t="shared" ref="D29:D35" si="3">+D28+1</f>
        <v>14</v>
      </c>
      <c r="E29" s="27" t="s">
        <v>175</v>
      </c>
      <c r="F29" s="27" t="s">
        <v>175</v>
      </c>
      <c r="G29" s="540" t="s">
        <v>1247</v>
      </c>
      <c r="H29" s="200">
        <v>1</v>
      </c>
      <c r="I29" s="252">
        <v>6480</v>
      </c>
      <c r="J29" s="1927">
        <f t="shared" si="2"/>
        <v>6480</v>
      </c>
      <c r="K29" s="91"/>
      <c r="L29" s="68" t="s">
        <v>1248</v>
      </c>
      <c r="M29" s="286"/>
      <c r="N29" s="1915" t="s">
        <v>5660</v>
      </c>
      <c r="O29" s="30">
        <v>46069</v>
      </c>
      <c r="P29" s="27"/>
      <c r="Q29" s="42">
        <v>46098</v>
      </c>
      <c r="R29" s="30">
        <v>46099</v>
      </c>
      <c r="S29" s="375"/>
    </row>
    <row r="30" spans="1:19" s="4" customFormat="1" ht="19.149999999999999" customHeight="1">
      <c r="A30" s="35" t="s">
        <v>291</v>
      </c>
      <c r="B30" s="289" t="s">
        <v>5667</v>
      </c>
      <c r="C30" s="26">
        <v>7</v>
      </c>
      <c r="D30" s="1928">
        <f t="shared" si="3"/>
        <v>15</v>
      </c>
      <c r="E30" s="27" t="s">
        <v>175</v>
      </c>
      <c r="F30" s="27" t="s">
        <v>175</v>
      </c>
      <c r="G30" s="540" t="s">
        <v>1249</v>
      </c>
      <c r="H30" s="200">
        <v>2</v>
      </c>
      <c r="I30" s="252">
        <v>244</v>
      </c>
      <c r="J30" s="1927">
        <f t="shared" si="2"/>
        <v>488</v>
      </c>
      <c r="K30" s="91"/>
      <c r="L30" s="68" t="s">
        <v>1250</v>
      </c>
      <c r="M30" s="286"/>
      <c r="N30" s="1915" t="s">
        <v>5660</v>
      </c>
      <c r="O30" s="30">
        <v>46069</v>
      </c>
      <c r="P30" s="27"/>
      <c r="Q30" s="42">
        <v>46098</v>
      </c>
      <c r="R30" s="30">
        <v>46099</v>
      </c>
      <c r="S30" s="375"/>
    </row>
    <row r="31" spans="1:19" s="4" customFormat="1" ht="19.149999999999999" customHeight="1">
      <c r="A31" s="35" t="s">
        <v>123</v>
      </c>
      <c r="B31" s="289" t="s">
        <v>5667</v>
      </c>
      <c r="C31" s="26">
        <v>7</v>
      </c>
      <c r="D31" s="1928">
        <f t="shared" si="3"/>
        <v>16</v>
      </c>
      <c r="E31" s="27" t="s">
        <v>175</v>
      </c>
      <c r="F31" s="27" t="s">
        <v>175</v>
      </c>
      <c r="G31" s="540" t="s">
        <v>1251</v>
      </c>
      <c r="H31" s="200">
        <v>7</v>
      </c>
      <c r="I31" s="252">
        <v>47</v>
      </c>
      <c r="J31" s="1927">
        <f t="shared" si="2"/>
        <v>329</v>
      </c>
      <c r="K31" s="91"/>
      <c r="L31" s="68" t="s">
        <v>5668</v>
      </c>
      <c r="M31" s="286"/>
      <c r="N31" s="1915" t="s">
        <v>5660</v>
      </c>
      <c r="O31" s="30">
        <v>46069</v>
      </c>
      <c r="P31" s="27"/>
      <c r="Q31" s="42">
        <v>46098</v>
      </c>
      <c r="R31" s="30">
        <v>46099</v>
      </c>
      <c r="S31" s="375"/>
    </row>
    <row r="32" spans="1:19" s="4" customFormat="1" ht="19.149999999999999" customHeight="1">
      <c r="A32" s="35" t="s">
        <v>200</v>
      </c>
      <c r="B32" s="289" t="s">
        <v>5667</v>
      </c>
      <c r="C32" s="26">
        <v>7</v>
      </c>
      <c r="D32" s="1928">
        <f t="shared" si="3"/>
        <v>17</v>
      </c>
      <c r="E32" s="27" t="s">
        <v>175</v>
      </c>
      <c r="F32" s="27" t="s">
        <v>175</v>
      </c>
      <c r="G32" s="542" t="s">
        <v>1253</v>
      </c>
      <c r="H32" s="197">
        <v>1</v>
      </c>
      <c r="I32" s="1929">
        <v>1016</v>
      </c>
      <c r="J32" s="1930">
        <f t="shared" si="2"/>
        <v>1016</v>
      </c>
      <c r="K32" s="28"/>
      <c r="L32" s="40" t="s">
        <v>1254</v>
      </c>
      <c r="M32" s="531"/>
      <c r="N32" s="1915" t="s">
        <v>5660</v>
      </c>
      <c r="O32" s="30">
        <v>46069</v>
      </c>
      <c r="P32" s="27"/>
      <c r="Q32" s="42">
        <v>46098</v>
      </c>
      <c r="R32" s="30">
        <v>46099</v>
      </c>
      <c r="S32" s="375"/>
    </row>
    <row r="33" spans="1:19" s="4" customFormat="1" ht="19.149999999999999" customHeight="1">
      <c r="A33" s="35" t="s">
        <v>123</v>
      </c>
      <c r="B33" s="289" t="s">
        <v>5667</v>
      </c>
      <c r="C33" s="26">
        <v>7</v>
      </c>
      <c r="D33" s="1928">
        <f t="shared" si="3"/>
        <v>18</v>
      </c>
      <c r="E33" s="27" t="s">
        <v>175</v>
      </c>
      <c r="F33" s="27" t="s">
        <v>175</v>
      </c>
      <c r="G33" s="542" t="s">
        <v>1256</v>
      </c>
      <c r="H33" s="197">
        <v>1</v>
      </c>
      <c r="I33" s="1929">
        <v>821</v>
      </c>
      <c r="J33" s="1930">
        <f t="shared" si="2"/>
        <v>821</v>
      </c>
      <c r="K33" s="28"/>
      <c r="L33" s="40" t="s">
        <v>1257</v>
      </c>
      <c r="M33" s="531"/>
      <c r="N33" s="1915" t="s">
        <v>5660</v>
      </c>
      <c r="O33" s="30">
        <v>46069</v>
      </c>
      <c r="P33" s="27"/>
      <c r="Q33" s="42">
        <v>46098</v>
      </c>
      <c r="R33" s="30">
        <v>46099</v>
      </c>
      <c r="S33" s="375"/>
    </row>
    <row r="34" spans="1:19" s="4" customFormat="1" ht="19.149999999999999" customHeight="1">
      <c r="A34" s="35" t="s">
        <v>123</v>
      </c>
      <c r="B34" s="289" t="s">
        <v>5667</v>
      </c>
      <c r="C34" s="26">
        <v>7</v>
      </c>
      <c r="D34" s="1928">
        <f t="shared" si="3"/>
        <v>19</v>
      </c>
      <c r="E34" s="66" t="s">
        <v>175</v>
      </c>
      <c r="F34" s="66" t="s">
        <v>175</v>
      </c>
      <c r="G34" s="543" t="s">
        <v>316</v>
      </c>
      <c r="H34" s="1931">
        <v>10</v>
      </c>
      <c r="I34" s="252">
        <v>17</v>
      </c>
      <c r="J34" s="1927">
        <f t="shared" si="2"/>
        <v>170</v>
      </c>
      <c r="K34" s="91"/>
      <c r="L34" s="68" t="s">
        <v>1258</v>
      </c>
      <c r="M34" s="26"/>
      <c r="N34" s="1915" t="s">
        <v>5660</v>
      </c>
      <c r="O34" s="30">
        <v>46069</v>
      </c>
      <c r="P34" s="27"/>
      <c r="Q34" s="42">
        <v>46098</v>
      </c>
      <c r="R34" s="30">
        <v>46099</v>
      </c>
      <c r="S34" s="375"/>
    </row>
    <row r="35" spans="1:19" s="4" customFormat="1" ht="19.149999999999999" customHeight="1">
      <c r="A35" s="35" t="s">
        <v>123</v>
      </c>
      <c r="B35" s="289" t="s">
        <v>5667</v>
      </c>
      <c r="C35" s="26">
        <v>7</v>
      </c>
      <c r="D35" s="1928">
        <f t="shared" si="3"/>
        <v>20</v>
      </c>
      <c r="E35" s="66" t="s">
        <v>175</v>
      </c>
      <c r="F35" s="66" t="s">
        <v>175</v>
      </c>
      <c r="G35" s="543" t="s">
        <v>1259</v>
      </c>
      <c r="H35" s="1931">
        <v>8</v>
      </c>
      <c r="I35" s="252">
        <v>93</v>
      </c>
      <c r="J35" s="1932">
        <f t="shared" si="2"/>
        <v>744</v>
      </c>
      <c r="K35" s="91"/>
      <c r="L35" s="68" t="s">
        <v>3960</v>
      </c>
      <c r="M35" s="26"/>
      <c r="N35" s="1915" t="s">
        <v>5660</v>
      </c>
      <c r="O35" s="30">
        <v>46069</v>
      </c>
      <c r="P35" s="27"/>
      <c r="Q35" s="42">
        <v>46098</v>
      </c>
      <c r="R35" s="30">
        <v>46099</v>
      </c>
      <c r="S35" s="375"/>
    </row>
    <row r="36" spans="1:19" s="4" customFormat="1" ht="19.149999999999999" customHeight="1">
      <c r="D36" s="27"/>
      <c r="E36" s="27"/>
      <c r="F36" s="27"/>
      <c r="G36" s="26"/>
      <c r="H36" s="26"/>
      <c r="I36" s="26"/>
      <c r="J36" s="28"/>
      <c r="K36" s="28"/>
      <c r="L36" s="26"/>
      <c r="M36" s="26"/>
      <c r="N36" s="26"/>
      <c r="O36" s="30"/>
      <c r="P36" s="27"/>
      <c r="Q36" s="26"/>
      <c r="R36" s="30"/>
      <c r="S36" s="375"/>
    </row>
    <row r="37" spans="1:19" s="4" customFormat="1" ht="19.149999999999999" customHeight="1">
      <c r="D37" s="27"/>
      <c r="E37" s="436"/>
      <c r="F37" s="1063"/>
      <c r="G37" s="60">
        <f>SUM(J27:J36)</f>
        <v>15113</v>
      </c>
      <c r="H37" s="26"/>
      <c r="I37" s="26"/>
      <c r="J37" s="28"/>
      <c r="K37" s="28"/>
      <c r="L37" s="26"/>
      <c r="M37" s="26"/>
      <c r="N37" s="26"/>
      <c r="O37" s="30"/>
      <c r="P37" s="27"/>
      <c r="Q37" s="26"/>
      <c r="R37" s="30"/>
      <c r="S37" s="375"/>
    </row>
    <row r="38" spans="1:19" s="4" customFormat="1" ht="19.149999999999999" customHeight="1">
      <c r="D38" s="27"/>
      <c r="E38" s="436"/>
      <c r="F38" s="1063"/>
      <c r="G38" s="332"/>
      <c r="H38" s="26"/>
      <c r="I38" s="26"/>
      <c r="J38" s="28"/>
      <c r="K38" s="28"/>
      <c r="L38" s="26"/>
      <c r="M38" s="26"/>
      <c r="N38" s="26"/>
      <c r="O38" s="30"/>
      <c r="P38" s="27"/>
      <c r="Q38" s="26"/>
      <c r="R38" s="30"/>
      <c r="S38" s="375"/>
    </row>
    <row r="39" spans="1:19" s="4" customFormat="1" ht="19.149999999999999" customHeight="1">
      <c r="D39" s="27"/>
      <c r="E39" s="436"/>
      <c r="F39" s="1063"/>
      <c r="G39" s="332"/>
      <c r="H39" s="26"/>
      <c r="I39" s="26"/>
      <c r="J39" s="28"/>
      <c r="K39" s="28"/>
      <c r="L39" s="26"/>
      <c r="M39" s="26"/>
      <c r="N39" s="26"/>
      <c r="O39" s="30"/>
      <c r="P39" s="27"/>
      <c r="Q39" s="26"/>
      <c r="R39" s="30"/>
      <c r="S39" s="375"/>
    </row>
    <row r="40" spans="1:19" s="4" customFormat="1" ht="19.149999999999999" customHeight="1">
      <c r="D40" s="27"/>
      <c r="E40" s="436"/>
      <c r="F40" s="1063"/>
      <c r="G40" s="332"/>
      <c r="H40" s="26"/>
      <c r="I40" s="26"/>
      <c r="J40" s="28"/>
      <c r="K40" s="28"/>
      <c r="L40" s="26"/>
      <c r="M40" s="26"/>
      <c r="N40" s="26"/>
      <c r="O40" s="30"/>
      <c r="P40" s="27"/>
      <c r="Q40" s="26"/>
      <c r="R40" s="30"/>
      <c r="S40" s="375"/>
    </row>
    <row r="41" spans="1:19" s="4" customFormat="1" ht="19.7" customHeight="1">
      <c r="D41" s="27"/>
      <c r="E41" s="1634" t="s">
        <v>5669</v>
      </c>
      <c r="F41" s="433"/>
      <c r="G41" s="434"/>
      <c r="H41" s="26"/>
      <c r="I41" s="26"/>
      <c r="J41" s="28"/>
      <c r="K41" s="28"/>
      <c r="L41" s="26"/>
      <c r="M41" s="26"/>
      <c r="N41" s="26"/>
      <c r="O41" s="30"/>
      <c r="P41" s="27"/>
      <c r="Q41" s="26"/>
      <c r="R41" s="30"/>
      <c r="S41" s="375"/>
    </row>
    <row r="42" spans="1:19" s="4" customFormat="1" ht="19.7" customHeight="1">
      <c r="A42" s="35" t="s">
        <v>200</v>
      </c>
      <c r="B42" s="438" t="s">
        <v>5670</v>
      </c>
      <c r="C42" s="26">
        <v>6</v>
      </c>
      <c r="D42" s="549">
        <f>+D35+1</f>
        <v>21</v>
      </c>
      <c r="E42" s="38" t="s">
        <v>174</v>
      </c>
      <c r="F42" s="27" t="s">
        <v>175</v>
      </c>
      <c r="G42" s="1916" t="s">
        <v>1226</v>
      </c>
      <c r="H42" s="1917">
        <v>1</v>
      </c>
      <c r="I42" s="1177">
        <v>2620</v>
      </c>
      <c r="J42" s="1933">
        <f t="shared" ref="J42:J51" si="4">H42*I42</f>
        <v>2620</v>
      </c>
      <c r="K42" s="489"/>
      <c r="L42" s="109" t="s">
        <v>1227</v>
      </c>
      <c r="M42" s="26"/>
      <c r="N42" s="1915" t="s">
        <v>5660</v>
      </c>
      <c r="O42" s="30">
        <v>46069</v>
      </c>
      <c r="P42" s="27"/>
      <c r="Q42" s="42">
        <v>46098</v>
      </c>
      <c r="R42" s="30">
        <v>46099</v>
      </c>
      <c r="S42" s="375"/>
    </row>
    <row r="43" spans="1:19" s="4" customFormat="1" ht="19.7" customHeight="1">
      <c r="A43" s="35" t="s">
        <v>200</v>
      </c>
      <c r="B43" s="438" t="s">
        <v>5670</v>
      </c>
      <c r="C43" s="26">
        <v>6</v>
      </c>
      <c r="D43" s="549">
        <f t="shared" ref="D43:D51" si="5">+D42+1</f>
        <v>22</v>
      </c>
      <c r="E43" s="38" t="s">
        <v>174</v>
      </c>
      <c r="F43" s="27" t="s">
        <v>175</v>
      </c>
      <c r="G43" s="1916" t="s">
        <v>1228</v>
      </c>
      <c r="H43" s="1917">
        <v>1</v>
      </c>
      <c r="I43" s="1177">
        <v>2600</v>
      </c>
      <c r="J43" s="1933">
        <f t="shared" si="4"/>
        <v>2600</v>
      </c>
      <c r="K43" s="489"/>
      <c r="L43" s="109" t="s">
        <v>5671</v>
      </c>
      <c r="M43" s="26"/>
      <c r="N43" s="1915" t="s">
        <v>5660</v>
      </c>
      <c r="O43" s="30">
        <v>46069</v>
      </c>
      <c r="P43" s="27"/>
      <c r="Q43" s="42">
        <v>46098</v>
      </c>
      <c r="R43" s="30">
        <v>46099</v>
      </c>
      <c r="S43" s="375"/>
    </row>
    <row r="44" spans="1:19" s="4" customFormat="1" ht="19.7" customHeight="1">
      <c r="A44" s="35" t="s">
        <v>327</v>
      </c>
      <c r="B44" s="438" t="s">
        <v>5670</v>
      </c>
      <c r="C44" s="26">
        <v>6</v>
      </c>
      <c r="D44" s="549">
        <f t="shared" si="5"/>
        <v>23</v>
      </c>
      <c r="E44" s="38" t="s">
        <v>174</v>
      </c>
      <c r="F44" s="27" t="s">
        <v>175</v>
      </c>
      <c r="G44" s="1934" t="s">
        <v>1224</v>
      </c>
      <c r="H44" s="208">
        <v>1</v>
      </c>
      <c r="I44" s="1177">
        <v>4500</v>
      </c>
      <c r="J44" s="1935">
        <f t="shared" si="4"/>
        <v>4500</v>
      </c>
      <c r="K44" s="463"/>
      <c r="L44" s="109" t="s">
        <v>5672</v>
      </c>
      <c r="M44" s="26"/>
      <c r="N44" s="1915" t="s">
        <v>5660</v>
      </c>
      <c r="O44" s="30">
        <v>46069</v>
      </c>
      <c r="P44" s="27"/>
      <c r="Q44" s="42">
        <v>46098</v>
      </c>
      <c r="R44" s="30">
        <v>46099</v>
      </c>
      <c r="S44" s="375"/>
    </row>
    <row r="45" spans="1:19" s="4" customFormat="1" ht="19.7" customHeight="1">
      <c r="A45" s="35" t="s">
        <v>123</v>
      </c>
      <c r="B45" s="438" t="s">
        <v>5670</v>
      </c>
      <c r="C45" s="26">
        <v>6</v>
      </c>
      <c r="D45" s="549">
        <f t="shared" si="5"/>
        <v>24</v>
      </c>
      <c r="E45" s="26" t="s">
        <v>175</v>
      </c>
      <c r="F45" s="26" t="s">
        <v>175</v>
      </c>
      <c r="G45" s="256" t="s">
        <v>207</v>
      </c>
      <c r="H45" s="1936">
        <v>4</v>
      </c>
      <c r="I45" s="1937">
        <v>83</v>
      </c>
      <c r="J45" s="1938">
        <f t="shared" si="4"/>
        <v>332</v>
      </c>
      <c r="K45" s="28"/>
      <c r="L45" s="261" t="s">
        <v>307</v>
      </c>
      <c r="M45" s="26"/>
      <c r="N45" s="1915" t="s">
        <v>5660</v>
      </c>
      <c r="O45" s="30">
        <v>46069</v>
      </c>
      <c r="P45" s="27"/>
      <c r="Q45" s="42">
        <v>46098</v>
      </c>
      <c r="R45" s="30">
        <v>46099</v>
      </c>
      <c r="S45" s="375"/>
    </row>
    <row r="46" spans="1:19" s="4" customFormat="1" ht="19.7" customHeight="1">
      <c r="A46" s="35" t="s">
        <v>123</v>
      </c>
      <c r="B46" s="438" t="s">
        <v>5670</v>
      </c>
      <c r="C46" s="26">
        <v>6</v>
      </c>
      <c r="D46" s="549">
        <f t="shared" si="5"/>
        <v>25</v>
      </c>
      <c r="E46" s="27" t="s">
        <v>175</v>
      </c>
      <c r="F46" s="27" t="s">
        <v>175</v>
      </c>
      <c r="G46" s="1916" t="s">
        <v>1230</v>
      </c>
      <c r="H46" s="1917">
        <v>4</v>
      </c>
      <c r="I46" s="1177">
        <v>77</v>
      </c>
      <c r="J46" s="1933">
        <f t="shared" si="4"/>
        <v>308</v>
      </c>
      <c r="K46" s="489"/>
      <c r="L46" s="462" t="s">
        <v>5673</v>
      </c>
      <c r="M46" s="26"/>
      <c r="N46" s="1915" t="s">
        <v>5660</v>
      </c>
      <c r="O46" s="30">
        <v>46069</v>
      </c>
      <c r="P46" s="27"/>
      <c r="Q46" s="42">
        <v>46098</v>
      </c>
      <c r="R46" s="30">
        <v>46099</v>
      </c>
      <c r="S46" s="375"/>
    </row>
    <row r="47" spans="1:19" s="4" customFormat="1" ht="19.7" customHeight="1">
      <c r="A47" s="35" t="s">
        <v>123</v>
      </c>
      <c r="B47" s="438" t="s">
        <v>5670</v>
      </c>
      <c r="C47" s="26">
        <v>6</v>
      </c>
      <c r="D47" s="549">
        <f t="shared" si="5"/>
        <v>26</v>
      </c>
      <c r="E47" s="27" t="s">
        <v>175</v>
      </c>
      <c r="F47" s="27" t="s">
        <v>175</v>
      </c>
      <c r="G47" s="542" t="s">
        <v>1232</v>
      </c>
      <c r="H47" s="197">
        <v>2</v>
      </c>
      <c r="I47" s="1939">
        <v>83</v>
      </c>
      <c r="J47" s="1930">
        <f t="shared" si="4"/>
        <v>166</v>
      </c>
      <c r="K47" s="28"/>
      <c r="L47" s="40" t="s">
        <v>1233</v>
      </c>
      <c r="M47" s="26"/>
      <c r="N47" s="1915" t="s">
        <v>5660</v>
      </c>
      <c r="O47" s="30">
        <v>46069</v>
      </c>
      <c r="P47" s="27"/>
      <c r="Q47" s="42">
        <v>46098</v>
      </c>
      <c r="R47" s="30">
        <v>46099</v>
      </c>
      <c r="S47" s="375"/>
    </row>
    <row r="48" spans="1:19" s="4" customFormat="1" ht="19.7" customHeight="1">
      <c r="A48" s="35" t="s">
        <v>123</v>
      </c>
      <c r="B48" s="438" t="s">
        <v>5670</v>
      </c>
      <c r="C48" s="26">
        <v>6</v>
      </c>
      <c r="D48" s="549">
        <f t="shared" si="5"/>
        <v>27</v>
      </c>
      <c r="E48" s="27" t="s">
        <v>175</v>
      </c>
      <c r="F48" s="27" t="s">
        <v>175</v>
      </c>
      <c r="G48" s="542" t="s">
        <v>1234</v>
      </c>
      <c r="H48" s="197">
        <v>2</v>
      </c>
      <c r="I48" s="1939">
        <v>32</v>
      </c>
      <c r="J48" s="1930">
        <f t="shared" si="4"/>
        <v>64</v>
      </c>
      <c r="K48" s="28">
        <v>2</v>
      </c>
      <c r="L48" s="40" t="s">
        <v>5674</v>
      </c>
      <c r="M48" s="286"/>
      <c r="N48" s="1915" t="s">
        <v>5660</v>
      </c>
      <c r="O48" s="30">
        <v>46069</v>
      </c>
      <c r="P48" s="27"/>
      <c r="Q48" s="42">
        <v>46098</v>
      </c>
      <c r="R48" s="30">
        <v>46099</v>
      </c>
      <c r="S48" s="375"/>
    </row>
    <row r="49" spans="1:19" s="4" customFormat="1" ht="19.7" customHeight="1">
      <c r="A49" s="35" t="s">
        <v>213</v>
      </c>
      <c r="B49" s="438" t="s">
        <v>5670</v>
      </c>
      <c r="C49" s="26"/>
      <c r="D49" s="549">
        <f t="shared" si="5"/>
        <v>28</v>
      </c>
      <c r="E49" s="26" t="s">
        <v>174</v>
      </c>
      <c r="F49" s="27" t="s">
        <v>175</v>
      </c>
      <c r="G49" s="542" t="s">
        <v>1236</v>
      </c>
      <c r="H49" s="1940">
        <v>1</v>
      </c>
      <c r="I49" s="1941">
        <v>3897</v>
      </c>
      <c r="J49" s="1914">
        <f t="shared" si="4"/>
        <v>3897</v>
      </c>
      <c r="K49" s="91"/>
      <c r="L49" s="108" t="s">
        <v>1237</v>
      </c>
      <c r="M49" s="379"/>
      <c r="N49" s="1915" t="s">
        <v>5660</v>
      </c>
      <c r="O49" s="30">
        <v>46069</v>
      </c>
      <c r="P49" s="27"/>
      <c r="Q49" s="42">
        <v>46098</v>
      </c>
      <c r="R49" s="30">
        <v>46099</v>
      </c>
      <c r="S49" s="375"/>
    </row>
    <row r="50" spans="1:19" s="4" customFormat="1" ht="19.7" customHeight="1">
      <c r="A50" s="35" t="s">
        <v>123</v>
      </c>
      <c r="B50" s="438" t="s">
        <v>5670</v>
      </c>
      <c r="C50" s="26">
        <v>6</v>
      </c>
      <c r="D50" s="549">
        <f>+D49+1</f>
        <v>29</v>
      </c>
      <c r="E50" s="202" t="s">
        <v>175</v>
      </c>
      <c r="F50" s="202" t="s">
        <v>175</v>
      </c>
      <c r="G50" s="1572" t="s">
        <v>322</v>
      </c>
      <c r="H50" s="1942">
        <v>1</v>
      </c>
      <c r="I50" s="1943">
        <v>900</v>
      </c>
      <c r="J50" s="1944">
        <f t="shared" si="4"/>
        <v>900</v>
      </c>
      <c r="K50" s="534"/>
      <c r="L50" s="270" t="s">
        <v>323</v>
      </c>
      <c r="M50" s="531"/>
      <c r="N50" s="1915" t="s">
        <v>5660</v>
      </c>
      <c r="O50" s="30">
        <v>46069</v>
      </c>
      <c r="P50" s="27"/>
      <c r="Q50" s="42">
        <v>46098</v>
      </c>
      <c r="R50" s="30">
        <v>46099</v>
      </c>
      <c r="S50" s="375"/>
    </row>
    <row r="51" spans="1:19" s="379" customFormat="1" ht="19.7" customHeight="1">
      <c r="A51" s="35" t="s">
        <v>123</v>
      </c>
      <c r="B51" s="438" t="s">
        <v>5670</v>
      </c>
      <c r="C51" s="26">
        <v>6</v>
      </c>
      <c r="D51" s="549">
        <f t="shared" si="5"/>
        <v>30</v>
      </c>
      <c r="E51" s="202" t="s">
        <v>175</v>
      </c>
      <c r="F51" s="202" t="s">
        <v>175</v>
      </c>
      <c r="G51" s="1572" t="s">
        <v>324</v>
      </c>
      <c r="H51" s="1942">
        <v>1</v>
      </c>
      <c r="I51" s="1943">
        <v>1475</v>
      </c>
      <c r="J51" s="1944">
        <f t="shared" si="4"/>
        <v>1475</v>
      </c>
      <c r="K51" s="534"/>
      <c r="L51" s="270" t="s">
        <v>323</v>
      </c>
      <c r="M51" s="531"/>
      <c r="N51" s="1915" t="s">
        <v>5660</v>
      </c>
      <c r="O51" s="30">
        <v>46069</v>
      </c>
      <c r="P51" s="27"/>
      <c r="Q51" s="42">
        <v>46098</v>
      </c>
      <c r="R51" s="30">
        <v>46099</v>
      </c>
      <c r="S51" s="375"/>
    </row>
    <row r="52" spans="1:19" s="379" customFormat="1" ht="19.7" customHeight="1">
      <c r="A52" s="4"/>
      <c r="B52" s="4"/>
      <c r="C52" s="4"/>
      <c r="D52" s="293"/>
      <c r="E52" s="26"/>
      <c r="F52" s="26"/>
      <c r="G52" s="261"/>
      <c r="H52" s="226"/>
      <c r="I52" s="519"/>
      <c r="J52" s="520"/>
      <c r="K52" s="28"/>
      <c r="L52" s="261"/>
      <c r="M52" s="26"/>
      <c r="N52" s="296"/>
      <c r="O52" s="30"/>
      <c r="P52" s="293"/>
      <c r="Q52" s="387"/>
      <c r="R52" s="42"/>
      <c r="S52" s="375"/>
    </row>
    <row r="53" spans="1:19" s="379" customFormat="1" ht="19.7" customHeight="1">
      <c r="A53" s="4"/>
      <c r="B53" s="4"/>
      <c r="C53" s="4"/>
      <c r="D53" s="293"/>
      <c r="E53" s="293"/>
      <c r="F53" s="293"/>
      <c r="G53" s="60">
        <f>SUM(J42:J52)</f>
        <v>16862</v>
      </c>
      <c r="H53" s="1896"/>
      <c r="I53" s="551"/>
      <c r="J53" s="385"/>
      <c r="K53" s="287"/>
      <c r="L53" s="288"/>
      <c r="M53" s="286"/>
      <c r="N53" s="296"/>
      <c r="O53" s="387"/>
      <c r="P53" s="293"/>
      <c r="Q53" s="286"/>
      <c r="R53" s="387"/>
      <c r="S53" s="404"/>
    </row>
    <row r="54" spans="1:19" s="4" customFormat="1" ht="19.7" customHeight="1">
      <c r="D54" s="27"/>
      <c r="E54" s="27"/>
      <c r="F54" s="27"/>
      <c r="G54" s="192"/>
      <c r="H54" s="978"/>
      <c r="I54" s="393"/>
      <c r="J54" s="385"/>
      <c r="K54" s="28"/>
      <c r="L54" s="68"/>
      <c r="M54" s="26"/>
      <c r="N54" s="47"/>
      <c r="O54" s="30"/>
      <c r="P54" s="27"/>
      <c r="Q54" s="26"/>
      <c r="R54" s="30"/>
      <c r="S54" s="375"/>
    </row>
    <row r="55" spans="1:19" s="379" customFormat="1" ht="19.7" customHeight="1">
      <c r="A55" s="4"/>
      <c r="B55" s="4"/>
      <c r="C55" s="4"/>
      <c r="D55" s="293"/>
      <c r="E55" s="293"/>
      <c r="F55" s="293"/>
      <c r="G55" s="47"/>
      <c r="H55" s="1896"/>
      <c r="I55" s="551"/>
      <c r="J55" s="385"/>
      <c r="K55" s="287"/>
      <c r="L55" s="288"/>
      <c r="M55" s="286"/>
      <c r="N55" s="296"/>
      <c r="O55" s="387"/>
      <c r="P55" s="293"/>
      <c r="Q55" s="286"/>
      <c r="R55" s="387"/>
      <c r="S55" s="404"/>
    </row>
    <row r="56" spans="1:19" s="379" customFormat="1" ht="19.7" customHeight="1">
      <c r="A56" s="4"/>
      <c r="B56" s="4"/>
      <c r="C56" s="4"/>
      <c r="D56" s="293"/>
      <c r="E56" s="293"/>
      <c r="F56" s="293"/>
      <c r="G56" s="47"/>
      <c r="H56" s="1896"/>
      <c r="I56" s="551"/>
      <c r="J56" s="385"/>
      <c r="K56" s="287"/>
      <c r="L56" s="288"/>
      <c r="M56" s="286"/>
      <c r="N56" s="296"/>
      <c r="O56" s="387"/>
      <c r="P56" s="293"/>
      <c r="Q56" s="286"/>
      <c r="R56" s="387"/>
      <c r="S56" s="404"/>
    </row>
    <row r="57" spans="1:19" s="379" customFormat="1" ht="19.7" customHeight="1">
      <c r="A57" s="4"/>
      <c r="B57" s="4"/>
      <c r="C57" s="4"/>
      <c r="D57" s="293"/>
      <c r="E57" s="293"/>
      <c r="F57" s="293"/>
      <c r="G57" s="47"/>
      <c r="H57" s="1896"/>
      <c r="I57" s="551"/>
      <c r="J57" s="385"/>
      <c r="K57" s="287"/>
      <c r="L57" s="288"/>
      <c r="M57" s="286"/>
      <c r="N57" s="296"/>
      <c r="O57" s="387"/>
      <c r="P57" s="293"/>
      <c r="Q57" s="286"/>
      <c r="R57" s="387"/>
      <c r="S57" s="404"/>
    </row>
    <row r="58" spans="1:19" s="379" customFormat="1" ht="19.7" customHeight="1">
      <c r="A58" s="4"/>
      <c r="B58" s="4"/>
      <c r="C58" s="4"/>
      <c r="D58" s="293"/>
      <c r="E58" s="432" t="s">
        <v>5675</v>
      </c>
      <c r="F58" s="1534"/>
      <c r="G58" s="1535"/>
      <c r="H58" s="1896"/>
      <c r="I58" s="551"/>
      <c r="J58" s="385"/>
      <c r="K58" s="287"/>
      <c r="L58" s="288"/>
      <c r="M58" s="286"/>
      <c r="N58" s="296"/>
      <c r="O58" s="387"/>
      <c r="P58" s="293"/>
      <c r="Q58" s="286"/>
      <c r="R58" s="387"/>
      <c r="S58" s="404"/>
    </row>
    <row r="59" spans="1:19" s="4" customFormat="1" ht="19.7" customHeight="1">
      <c r="A59" s="335" t="s">
        <v>200</v>
      </c>
      <c r="B59" s="1945" t="s">
        <v>5676</v>
      </c>
      <c r="C59" s="26">
        <v>8</v>
      </c>
      <c r="D59" s="247">
        <f>+D51+1</f>
        <v>31</v>
      </c>
      <c r="E59" s="38" t="s">
        <v>174</v>
      </c>
      <c r="F59" s="27" t="s">
        <v>175</v>
      </c>
      <c r="G59" s="1916" t="s">
        <v>4001</v>
      </c>
      <c r="H59" s="197">
        <v>1</v>
      </c>
      <c r="I59" s="1900">
        <v>2000</v>
      </c>
      <c r="J59" s="159">
        <v>2000</v>
      </c>
      <c r="K59" s="548"/>
      <c r="L59" s="40" t="s">
        <v>4002</v>
      </c>
      <c r="M59" s="26"/>
      <c r="N59" s="1915" t="s">
        <v>5660</v>
      </c>
      <c r="O59" s="30">
        <v>46069</v>
      </c>
      <c r="P59" s="27"/>
      <c r="Q59" s="42">
        <v>46098</v>
      </c>
      <c r="R59" s="30">
        <v>46099</v>
      </c>
      <c r="S59" s="375"/>
    </row>
    <row r="60" spans="1:19" s="4" customFormat="1" ht="19.7" customHeight="1">
      <c r="A60" s="335" t="s">
        <v>213</v>
      </c>
      <c r="B60" s="1945" t="s">
        <v>5676</v>
      </c>
      <c r="C60" s="26">
        <v>8</v>
      </c>
      <c r="D60" s="247">
        <f>+D59+1</f>
        <v>32</v>
      </c>
      <c r="E60" s="38" t="s">
        <v>174</v>
      </c>
      <c r="F60" s="27" t="s">
        <v>175</v>
      </c>
      <c r="G60" s="1916" t="s">
        <v>4004</v>
      </c>
      <c r="H60" s="197">
        <v>1</v>
      </c>
      <c r="I60" s="197">
        <v>7104</v>
      </c>
      <c r="J60" s="159">
        <f>H60*I60</f>
        <v>7104</v>
      </c>
      <c r="K60" s="548"/>
      <c r="L60" s="40" t="s">
        <v>4005</v>
      </c>
      <c r="M60" s="26"/>
      <c r="N60" s="1915" t="s">
        <v>5660</v>
      </c>
      <c r="O60" s="30">
        <v>46069</v>
      </c>
      <c r="P60" s="27"/>
      <c r="Q60" s="42">
        <v>46098</v>
      </c>
      <c r="R60" s="30">
        <v>46099</v>
      </c>
      <c r="S60" s="375"/>
    </row>
    <row r="61" spans="1:19" s="4" customFormat="1" ht="19.7" customHeight="1">
      <c r="A61" s="335" t="s">
        <v>123</v>
      </c>
      <c r="B61" s="1945" t="s">
        <v>5676</v>
      </c>
      <c r="C61" s="26">
        <v>8</v>
      </c>
      <c r="D61" s="247">
        <f>+D60+1</f>
        <v>33</v>
      </c>
      <c r="E61" s="202" t="s">
        <v>175</v>
      </c>
      <c r="F61" s="202" t="s">
        <v>175</v>
      </c>
      <c r="G61" s="282" t="s">
        <v>1272</v>
      </c>
      <c r="H61" s="1946">
        <v>2</v>
      </c>
      <c r="I61" s="1900">
        <v>14</v>
      </c>
      <c r="J61" s="1947">
        <f>H61*I61</f>
        <v>28</v>
      </c>
      <c r="K61" s="28"/>
      <c r="L61" s="47" t="s">
        <v>4007</v>
      </c>
      <c r="M61" s="26"/>
      <c r="N61" s="1915" t="s">
        <v>5660</v>
      </c>
      <c r="O61" s="30">
        <v>46069</v>
      </c>
      <c r="P61" s="27"/>
      <c r="Q61" s="42">
        <v>46098</v>
      </c>
      <c r="R61" s="30">
        <v>46099</v>
      </c>
      <c r="S61" s="375"/>
    </row>
    <row r="62" spans="1:19" s="4" customFormat="1" ht="19.7" customHeight="1">
      <c r="A62" s="335" t="s">
        <v>123</v>
      </c>
      <c r="B62" s="1945" t="s">
        <v>5676</v>
      </c>
      <c r="C62" s="26">
        <v>8</v>
      </c>
      <c r="D62" s="247">
        <f t="shared" ref="D62:D69" si="6">+D61+1</f>
        <v>34</v>
      </c>
      <c r="E62" s="202" t="s">
        <v>175</v>
      </c>
      <c r="F62" s="202" t="s">
        <v>175</v>
      </c>
      <c r="G62" s="277" t="s">
        <v>1279</v>
      </c>
      <c r="H62" s="1946">
        <v>2</v>
      </c>
      <c r="I62" s="1900">
        <v>120</v>
      </c>
      <c r="J62" s="1947">
        <f>H62*I62</f>
        <v>240</v>
      </c>
      <c r="K62" s="287"/>
      <c r="L62" s="55" t="s">
        <v>5677</v>
      </c>
      <c r="M62" s="47" t="s">
        <v>5678</v>
      </c>
      <c r="N62" s="1915" t="s">
        <v>5660</v>
      </c>
      <c r="O62" s="30">
        <v>46069</v>
      </c>
      <c r="P62" s="27"/>
      <c r="Q62" s="42">
        <v>46098</v>
      </c>
      <c r="R62" s="30">
        <v>46099</v>
      </c>
      <c r="S62" s="375"/>
    </row>
    <row r="63" spans="1:19" s="4" customFormat="1" ht="19.7" customHeight="1">
      <c r="A63" s="335" t="s">
        <v>123</v>
      </c>
      <c r="B63" s="1945" t="s">
        <v>5676</v>
      </c>
      <c r="C63" s="26">
        <v>8</v>
      </c>
      <c r="D63" s="247">
        <f t="shared" si="6"/>
        <v>35</v>
      </c>
      <c r="E63" s="66" t="s">
        <v>175</v>
      </c>
      <c r="F63" s="66" t="s">
        <v>175</v>
      </c>
      <c r="G63" s="1617" t="s">
        <v>1259</v>
      </c>
      <c r="H63" s="200">
        <v>2</v>
      </c>
      <c r="I63" s="258">
        <v>93</v>
      </c>
      <c r="J63" s="1948">
        <f>H63*I63</f>
        <v>186</v>
      </c>
      <c r="K63" s="91"/>
      <c r="L63" s="425" t="s">
        <v>695</v>
      </c>
      <c r="M63" s="69" t="s">
        <v>5679</v>
      </c>
      <c r="N63" s="1915" t="s">
        <v>5660</v>
      </c>
      <c r="O63" s="30">
        <v>46069</v>
      </c>
      <c r="P63" s="27"/>
      <c r="Q63" s="42">
        <v>46098</v>
      </c>
      <c r="R63" s="30">
        <v>46099</v>
      </c>
      <c r="S63" s="375"/>
    </row>
    <row r="64" spans="1:19" s="4" customFormat="1" ht="19.7" customHeight="1">
      <c r="A64" s="335" t="s">
        <v>123</v>
      </c>
      <c r="B64" s="1945" t="s">
        <v>5676</v>
      </c>
      <c r="C64" s="26">
        <v>8</v>
      </c>
      <c r="D64" s="247">
        <f t="shared" si="6"/>
        <v>36</v>
      </c>
      <c r="E64" s="27" t="s">
        <v>175</v>
      </c>
      <c r="F64" s="27" t="s">
        <v>175</v>
      </c>
      <c r="G64" s="1617" t="s">
        <v>4009</v>
      </c>
      <c r="H64" s="197">
        <v>4</v>
      </c>
      <c r="I64" s="1177">
        <v>14</v>
      </c>
      <c r="J64" s="1947">
        <f t="shared" ref="J64:J69" si="7">H64*I64</f>
        <v>56</v>
      </c>
      <c r="K64" s="28"/>
      <c r="L64" s="29" t="s">
        <v>4010</v>
      </c>
      <c r="M64" s="47" t="s">
        <v>4011</v>
      </c>
      <c r="N64" s="1915" t="s">
        <v>5660</v>
      </c>
      <c r="O64" s="30">
        <v>46069</v>
      </c>
      <c r="P64" s="27"/>
      <c r="Q64" s="42">
        <v>46098</v>
      </c>
      <c r="R64" s="30">
        <v>46099</v>
      </c>
      <c r="S64" s="375"/>
    </row>
    <row r="65" spans="1:19" s="379" customFormat="1" ht="19.7" customHeight="1">
      <c r="A65" s="335" t="s">
        <v>123</v>
      </c>
      <c r="B65" s="1945" t="s">
        <v>5676</v>
      </c>
      <c r="C65" s="26">
        <v>8</v>
      </c>
      <c r="D65" s="247">
        <f t="shared" si="6"/>
        <v>37</v>
      </c>
      <c r="E65" s="286" t="s">
        <v>175</v>
      </c>
      <c r="F65" s="286" t="s">
        <v>175</v>
      </c>
      <c r="G65" s="550" t="s">
        <v>5680</v>
      </c>
      <c r="H65" s="197">
        <v>1</v>
      </c>
      <c r="I65" s="1900">
        <v>5306</v>
      </c>
      <c r="J65" s="1949">
        <f t="shared" si="7"/>
        <v>5306</v>
      </c>
      <c r="K65" s="551"/>
      <c r="L65" s="400" t="s">
        <v>1269</v>
      </c>
      <c r="M65" s="286"/>
      <c r="N65" s="1915" t="s">
        <v>5660</v>
      </c>
      <c r="O65" s="30">
        <v>46069</v>
      </c>
      <c r="P65" s="27"/>
      <c r="Q65" s="42">
        <v>46098</v>
      </c>
      <c r="R65" s="30">
        <v>46099</v>
      </c>
      <c r="S65" s="404"/>
    </row>
    <row r="66" spans="1:19" s="379" customFormat="1" ht="19.7" customHeight="1">
      <c r="A66" s="335" t="s">
        <v>123</v>
      </c>
      <c r="B66" s="1945" t="s">
        <v>5676</v>
      </c>
      <c r="C66" s="26">
        <v>8</v>
      </c>
      <c r="D66" s="247">
        <f t="shared" si="6"/>
        <v>38</v>
      </c>
      <c r="E66" s="286" t="s">
        <v>175</v>
      </c>
      <c r="F66" s="286" t="s">
        <v>175</v>
      </c>
      <c r="G66" s="550" t="s">
        <v>1270</v>
      </c>
      <c r="H66" s="1950">
        <v>2</v>
      </c>
      <c r="I66" s="550">
        <v>158</v>
      </c>
      <c r="J66" s="1949">
        <f t="shared" si="7"/>
        <v>316</v>
      </c>
      <c r="K66" s="553"/>
      <c r="L66" s="400" t="s">
        <v>2826</v>
      </c>
      <c r="M66" s="296" t="s">
        <v>4013</v>
      </c>
      <c r="N66" s="1915" t="s">
        <v>5660</v>
      </c>
      <c r="O66" s="30">
        <v>46069</v>
      </c>
      <c r="P66" s="27"/>
      <c r="Q66" s="42">
        <v>46098</v>
      </c>
      <c r="R66" s="30">
        <v>46099</v>
      </c>
      <c r="S66" s="404"/>
    </row>
    <row r="67" spans="1:19" s="379" customFormat="1" ht="19.7" customHeight="1">
      <c r="A67" s="335" t="s">
        <v>123</v>
      </c>
      <c r="B67" s="1945" t="s">
        <v>5676</v>
      </c>
      <c r="C67" s="26">
        <v>8</v>
      </c>
      <c r="D67" s="247">
        <f t="shared" si="6"/>
        <v>39</v>
      </c>
      <c r="E67" s="27" t="s">
        <v>175</v>
      </c>
      <c r="F67" s="27" t="s">
        <v>175</v>
      </c>
      <c r="G67" s="550" t="s">
        <v>2641</v>
      </c>
      <c r="H67" s="1950">
        <v>2</v>
      </c>
      <c r="I67" s="941">
        <v>158</v>
      </c>
      <c r="J67" s="1949">
        <f t="shared" si="7"/>
        <v>316</v>
      </c>
      <c r="K67" s="28"/>
      <c r="L67" s="400" t="s">
        <v>4014</v>
      </c>
      <c r="M67" s="296" t="s">
        <v>4015</v>
      </c>
      <c r="N67" s="1915" t="s">
        <v>5660</v>
      </c>
      <c r="O67" s="30">
        <v>46069</v>
      </c>
      <c r="P67" s="27"/>
      <c r="Q67" s="42">
        <v>46098</v>
      </c>
      <c r="R67" s="30">
        <v>46099</v>
      </c>
      <c r="S67" s="404"/>
    </row>
    <row r="68" spans="1:19" s="379" customFormat="1" ht="19.7" customHeight="1">
      <c r="A68" s="335" t="s">
        <v>123</v>
      </c>
      <c r="B68" s="1945" t="s">
        <v>5676</v>
      </c>
      <c r="C68" s="26">
        <v>8</v>
      </c>
      <c r="D68" s="247">
        <f t="shared" si="6"/>
        <v>40</v>
      </c>
      <c r="E68" s="66" t="s">
        <v>175</v>
      </c>
      <c r="F68" s="66" t="s">
        <v>175</v>
      </c>
      <c r="G68" s="540" t="s">
        <v>1275</v>
      </c>
      <c r="H68" s="1931">
        <v>2</v>
      </c>
      <c r="I68" s="1951">
        <v>81</v>
      </c>
      <c r="J68" s="1952">
        <f t="shared" si="7"/>
        <v>162</v>
      </c>
      <c r="K68" s="91"/>
      <c r="L68" s="68" t="s">
        <v>2828</v>
      </c>
      <c r="M68" s="69" t="s">
        <v>5681</v>
      </c>
      <c r="N68" s="1915" t="s">
        <v>5660</v>
      </c>
      <c r="O68" s="30">
        <v>46069</v>
      </c>
      <c r="P68" s="27"/>
      <c r="Q68" s="42">
        <v>46098</v>
      </c>
      <c r="R68" s="30">
        <v>46099</v>
      </c>
      <c r="S68" s="404"/>
    </row>
    <row r="69" spans="1:19" s="379" customFormat="1" ht="19.7" customHeight="1">
      <c r="A69" s="335" t="s">
        <v>123</v>
      </c>
      <c r="B69" s="1945" t="s">
        <v>5676</v>
      </c>
      <c r="C69" s="26">
        <v>8</v>
      </c>
      <c r="D69" s="247">
        <f t="shared" si="6"/>
        <v>41</v>
      </c>
      <c r="E69" s="202" t="s">
        <v>175</v>
      </c>
      <c r="F69" s="202" t="s">
        <v>175</v>
      </c>
      <c r="G69" s="277" t="s">
        <v>211</v>
      </c>
      <c r="H69" s="1946">
        <v>2</v>
      </c>
      <c r="I69" s="1940">
        <v>120</v>
      </c>
      <c r="J69" s="1948">
        <f t="shared" si="7"/>
        <v>240</v>
      </c>
      <c r="K69" s="91"/>
      <c r="L69" s="55" t="s">
        <v>4017</v>
      </c>
      <c r="M69" s="69" t="s">
        <v>5682</v>
      </c>
      <c r="N69" s="1915" t="s">
        <v>5660</v>
      </c>
      <c r="O69" s="30">
        <v>46069</v>
      </c>
      <c r="P69" s="27"/>
      <c r="Q69" s="42">
        <v>46098</v>
      </c>
      <c r="R69" s="30">
        <v>46099</v>
      </c>
      <c r="S69" s="404"/>
    </row>
    <row r="70" spans="1:19" s="379" customFormat="1" ht="19.7" customHeight="1">
      <c r="A70" s="1"/>
      <c r="B70" s="1"/>
      <c r="C70" s="4"/>
      <c r="D70" s="293"/>
      <c r="E70" s="293"/>
      <c r="F70" s="293"/>
      <c r="G70" s="47"/>
      <c r="H70" s="1896"/>
      <c r="I70" s="551"/>
      <c r="J70" s="385"/>
      <c r="K70" s="287"/>
      <c r="L70" s="288"/>
      <c r="M70" s="286"/>
      <c r="N70" s="296"/>
      <c r="O70" s="387"/>
      <c r="P70" s="293"/>
      <c r="Q70" s="286"/>
      <c r="R70" s="387"/>
      <c r="S70" s="404"/>
    </row>
    <row r="71" spans="1:19" s="379" customFormat="1" ht="19.7" customHeight="1">
      <c r="A71" s="1"/>
      <c r="B71" s="1"/>
      <c r="C71" s="4"/>
      <c r="D71" s="293"/>
      <c r="E71" s="293"/>
      <c r="F71" s="293"/>
      <c r="G71" s="60">
        <f>SUM(J59:J70)</f>
        <v>15954</v>
      </c>
      <c r="H71" s="1896"/>
      <c r="I71" s="551"/>
      <c r="J71" s="385"/>
      <c r="K71" s="287"/>
      <c r="L71" s="288"/>
      <c r="M71" s="286"/>
      <c r="N71" s="296"/>
      <c r="O71" s="387"/>
      <c r="P71" s="293"/>
      <c r="Q71" s="286"/>
      <c r="R71" s="387"/>
      <c r="S71" s="404"/>
    </row>
    <row r="72" spans="1:19" s="379" customFormat="1" ht="19.7" customHeight="1">
      <c r="A72" s="1"/>
      <c r="B72" s="1"/>
      <c r="C72" s="4"/>
      <c r="D72" s="293"/>
      <c r="E72" s="293"/>
      <c r="F72" s="293"/>
      <c r="G72" s="47"/>
      <c r="H72" s="1896"/>
      <c r="I72" s="551"/>
      <c r="J72" s="385"/>
      <c r="K72" s="287"/>
      <c r="L72" s="288"/>
      <c r="M72" s="286"/>
      <c r="N72" s="296"/>
      <c r="O72" s="387"/>
      <c r="P72" s="293"/>
      <c r="Q72" s="286"/>
      <c r="R72" s="387"/>
      <c r="S72" s="404"/>
    </row>
    <row r="73" spans="1:19" s="379" customFormat="1" ht="19.7" customHeight="1">
      <c r="A73" s="1"/>
      <c r="B73" s="1"/>
      <c r="C73" s="4"/>
      <c r="D73" s="293"/>
      <c r="E73" s="293"/>
      <c r="F73" s="293"/>
      <c r="G73" s="47"/>
      <c r="H73" s="1896"/>
      <c r="I73" s="551"/>
      <c r="J73" s="385"/>
      <c r="K73" s="287"/>
      <c r="L73" s="288"/>
      <c r="M73" s="286"/>
      <c r="N73" s="296"/>
      <c r="O73" s="387"/>
      <c r="P73" s="293"/>
      <c r="Q73" s="286"/>
      <c r="R73" s="387"/>
      <c r="S73" s="404"/>
    </row>
    <row r="74" spans="1:19" s="379" customFormat="1" ht="19.7" customHeight="1">
      <c r="A74" s="1"/>
      <c r="B74" s="1"/>
      <c r="C74" s="4"/>
      <c r="D74" s="293"/>
      <c r="E74" s="293"/>
      <c r="F74" s="293"/>
      <c r="G74" s="47"/>
      <c r="H74" s="1896"/>
      <c r="I74" s="551"/>
      <c r="J74" s="385"/>
      <c r="K74" s="287"/>
      <c r="L74" s="288"/>
      <c r="M74" s="286"/>
      <c r="N74" s="296"/>
      <c r="O74" s="387"/>
      <c r="P74" s="293"/>
      <c r="Q74" s="286"/>
      <c r="R74" s="387"/>
      <c r="S74" s="404"/>
    </row>
    <row r="75" spans="1:19" s="379" customFormat="1" ht="19.7" customHeight="1">
      <c r="A75" s="1"/>
      <c r="B75" s="1"/>
      <c r="C75" s="4"/>
      <c r="D75" s="293"/>
      <c r="E75" s="1634" t="s">
        <v>440</v>
      </c>
      <c r="F75" s="433"/>
      <c r="G75" s="434"/>
      <c r="H75" s="1896"/>
      <c r="I75" s="551"/>
      <c r="J75" s="385"/>
      <c r="K75" s="287"/>
      <c r="L75" s="288"/>
      <c r="M75" s="286"/>
      <c r="N75" s="296"/>
      <c r="O75" s="387"/>
      <c r="P75" s="293"/>
      <c r="Q75" s="286"/>
      <c r="R75" s="387"/>
      <c r="S75" s="404"/>
    </row>
    <row r="76" spans="1:19" s="379" customFormat="1" ht="19.7" customHeight="1">
      <c r="A76" s="35" t="s">
        <v>144</v>
      </c>
      <c r="B76" s="197" t="s">
        <v>5683</v>
      </c>
      <c r="C76" s="26">
        <v>10</v>
      </c>
      <c r="D76" s="247">
        <f>+D69+1</f>
        <v>42</v>
      </c>
      <c r="E76" s="364" t="s">
        <v>287</v>
      </c>
      <c r="F76" s="364" t="s">
        <v>287</v>
      </c>
      <c r="G76" s="1953" t="s">
        <v>1303</v>
      </c>
      <c r="H76" s="211">
        <v>1</v>
      </c>
      <c r="I76" s="211">
        <v>8500</v>
      </c>
      <c r="J76" s="1935">
        <f>H76*I76</f>
        <v>8500</v>
      </c>
      <c r="K76" s="535"/>
      <c r="L76" s="109" t="s">
        <v>5684</v>
      </c>
      <c r="M76" s="286"/>
      <c r="N76" s="1915" t="s">
        <v>5660</v>
      </c>
      <c r="O76" s="30">
        <v>46069</v>
      </c>
      <c r="P76" s="27"/>
      <c r="Q76" s="42">
        <v>46098</v>
      </c>
      <c r="R76" s="30">
        <v>46099</v>
      </c>
      <c r="S76" s="375"/>
    </row>
    <row r="77" spans="1:19" s="379" customFormat="1" ht="19.7" customHeight="1">
      <c r="A77" s="35" t="s">
        <v>200</v>
      </c>
      <c r="B77" s="197" t="s">
        <v>5683</v>
      </c>
      <c r="C77" s="26">
        <v>10</v>
      </c>
      <c r="D77" s="247">
        <f>+D76+1</f>
        <v>43</v>
      </c>
      <c r="E77" s="27" t="s">
        <v>287</v>
      </c>
      <c r="F77" s="27" t="s">
        <v>287</v>
      </c>
      <c r="G77" s="1954" t="s">
        <v>4039</v>
      </c>
      <c r="H77" s="1946">
        <v>1</v>
      </c>
      <c r="I77" s="197">
        <v>1600</v>
      </c>
      <c r="J77" s="1955">
        <f>H77*I77</f>
        <v>1600</v>
      </c>
      <c r="K77" s="29"/>
      <c r="L77" s="68" t="s">
        <v>5685</v>
      </c>
      <c r="M77" s="286"/>
      <c r="N77" s="1915" t="s">
        <v>5660</v>
      </c>
      <c r="O77" s="30">
        <v>46069</v>
      </c>
      <c r="P77" s="27"/>
      <c r="Q77" s="42">
        <v>46098</v>
      </c>
      <c r="R77" s="30">
        <v>46099</v>
      </c>
      <c r="S77" s="375"/>
    </row>
    <row r="78" spans="1:19" s="4" customFormat="1" ht="19.149999999999999" customHeight="1">
      <c r="D78" s="27"/>
      <c r="E78" s="27"/>
      <c r="F78" s="27"/>
      <c r="G78" s="70"/>
      <c r="H78" s="67"/>
      <c r="I78" s="26"/>
      <c r="J78" s="139"/>
      <c r="K78" s="29"/>
      <c r="L78" s="68"/>
      <c r="M78" s="26"/>
      <c r="N78" s="47"/>
      <c r="O78" s="30"/>
      <c r="P78" s="27"/>
      <c r="Q78" s="30"/>
      <c r="R78" s="30"/>
      <c r="S78" s="375"/>
    </row>
    <row r="79" spans="1:19" s="379" customFormat="1" ht="19.7" customHeight="1">
      <c r="A79" s="1"/>
      <c r="B79" s="1"/>
      <c r="C79" s="4"/>
      <c r="D79" s="293"/>
      <c r="E79" s="293"/>
      <c r="F79" s="293"/>
      <c r="G79" s="60">
        <f>SUM(J76:J78)</f>
        <v>10100</v>
      </c>
      <c r="H79" s="1896"/>
      <c r="I79" s="551"/>
      <c r="J79" s="385"/>
      <c r="K79" s="287"/>
      <c r="L79" s="288"/>
      <c r="M79" s="286"/>
      <c r="N79" s="296"/>
      <c r="O79" s="387"/>
      <c r="P79" s="293"/>
      <c r="Q79" s="286"/>
      <c r="R79" s="387"/>
      <c r="S79" s="404"/>
    </row>
    <row r="80" spans="1:19" s="379" customFormat="1" ht="19.7" customHeight="1">
      <c r="A80" s="1"/>
      <c r="B80" s="1"/>
      <c r="C80" s="4"/>
      <c r="D80" s="293"/>
      <c r="E80" s="293"/>
      <c r="F80" s="293"/>
      <c r="G80" s="47"/>
      <c r="H80" s="1896"/>
      <c r="I80" s="551"/>
      <c r="J80" s="385"/>
      <c r="K80" s="287"/>
      <c r="L80" s="288"/>
      <c r="M80" s="286"/>
      <c r="N80" s="296"/>
      <c r="O80" s="387"/>
      <c r="P80" s="293"/>
      <c r="Q80" s="286"/>
      <c r="R80" s="387"/>
      <c r="S80" s="404"/>
    </row>
    <row r="81" spans="1:19" s="379" customFormat="1" ht="19.7" customHeight="1">
      <c r="A81" s="1"/>
      <c r="B81" s="1"/>
      <c r="C81" s="4"/>
      <c r="D81" s="293"/>
      <c r="E81" s="293"/>
      <c r="F81" s="293"/>
      <c r="G81" s="47"/>
      <c r="H81" s="1896"/>
      <c r="I81" s="551"/>
      <c r="J81" s="385"/>
      <c r="K81" s="287"/>
      <c r="L81" s="288"/>
      <c r="M81" s="286"/>
      <c r="N81" s="296"/>
      <c r="O81" s="387"/>
      <c r="P81" s="293"/>
      <c r="Q81" s="286"/>
      <c r="R81" s="387"/>
      <c r="S81" s="404"/>
    </row>
    <row r="82" spans="1:19" s="379" customFormat="1" ht="19.7" customHeight="1">
      <c r="A82" s="1"/>
      <c r="B82" s="1"/>
      <c r="C82" s="4"/>
      <c r="D82" s="293"/>
      <c r="E82" s="293"/>
      <c r="F82" s="293"/>
      <c r="G82" s="47"/>
      <c r="H82" s="1896"/>
      <c r="I82" s="551"/>
      <c r="J82" s="385"/>
      <c r="K82" s="287"/>
      <c r="L82" s="288"/>
      <c r="M82" s="286"/>
      <c r="N82" s="296"/>
      <c r="O82" s="387"/>
      <c r="P82" s="293"/>
      <c r="Q82" s="286"/>
      <c r="R82" s="387"/>
      <c r="S82" s="404"/>
    </row>
    <row r="83" spans="1:19" s="379" customFormat="1" ht="19.7" customHeight="1">
      <c r="A83" s="1"/>
      <c r="B83" s="1"/>
      <c r="C83" s="4"/>
      <c r="D83" s="293"/>
      <c r="E83" s="293"/>
      <c r="F83" s="293"/>
      <c r="G83" s="47"/>
      <c r="H83" s="1896"/>
      <c r="I83" s="551"/>
      <c r="J83" s="385"/>
      <c r="K83" s="287"/>
      <c r="L83" s="288"/>
      <c r="M83" s="286"/>
      <c r="N83" s="296"/>
      <c r="O83" s="387"/>
      <c r="P83" s="293"/>
      <c r="Q83" s="286"/>
      <c r="R83" s="387"/>
      <c r="S83" s="404"/>
    </row>
    <row r="84" spans="1:19" s="379" customFormat="1" ht="19.7" customHeight="1">
      <c r="A84" s="1"/>
      <c r="B84" s="1"/>
      <c r="C84" s="4"/>
      <c r="D84" s="293"/>
      <c r="E84" s="1897" t="s">
        <v>5654</v>
      </c>
      <c r="F84" s="1898"/>
      <c r="G84" s="1899"/>
      <c r="H84" s="1145"/>
      <c r="I84" s="164"/>
      <c r="J84" s="164"/>
      <c r="K84" s="91"/>
      <c r="L84" s="68"/>
      <c r="M84" s="155"/>
      <c r="N84" s="296"/>
      <c r="O84" s="387"/>
      <c r="P84" s="293"/>
      <c r="Q84" s="286"/>
      <c r="R84" s="387"/>
      <c r="S84" s="404"/>
    </row>
    <row r="85" spans="1:19" s="379" customFormat="1" ht="19.7" customHeight="1">
      <c r="A85" s="349" t="s">
        <v>5686</v>
      </c>
      <c r="B85" s="986" t="s">
        <v>5687</v>
      </c>
      <c r="C85" s="26">
        <v>9</v>
      </c>
      <c r="D85" s="247">
        <f>+D77+1</f>
        <v>44</v>
      </c>
      <c r="E85" s="27" t="s">
        <v>175</v>
      </c>
      <c r="F85" s="27" t="s">
        <v>175</v>
      </c>
      <c r="G85" s="542" t="s">
        <v>1232</v>
      </c>
      <c r="H85" s="197">
        <v>2</v>
      </c>
      <c r="I85" s="1956">
        <v>83</v>
      </c>
      <c r="J85" s="1927">
        <f t="shared" ref="J85:J91" si="8">H85*I85</f>
        <v>166</v>
      </c>
      <c r="K85" s="29"/>
      <c r="L85" s="40" t="s">
        <v>1233</v>
      </c>
      <c r="M85" s="777"/>
      <c r="N85" s="1915" t="s">
        <v>5660</v>
      </c>
      <c r="O85" s="30">
        <v>46069</v>
      </c>
      <c r="P85" s="27"/>
      <c r="Q85" s="42">
        <v>46098</v>
      </c>
      <c r="R85" s="30">
        <v>46099</v>
      </c>
      <c r="S85" s="404"/>
    </row>
    <row r="86" spans="1:19" s="379" customFormat="1" ht="19.7" customHeight="1">
      <c r="A86" s="349" t="s">
        <v>5686</v>
      </c>
      <c r="B86" s="986" t="s">
        <v>5687</v>
      </c>
      <c r="C86" s="26">
        <v>9</v>
      </c>
      <c r="D86" s="247">
        <f t="shared" ref="D86:D95" si="9">+D85+1</f>
        <v>45</v>
      </c>
      <c r="E86" s="66" t="s">
        <v>175</v>
      </c>
      <c r="F86" s="66" t="s">
        <v>175</v>
      </c>
      <c r="G86" s="540" t="s">
        <v>1234</v>
      </c>
      <c r="H86" s="200">
        <v>2</v>
      </c>
      <c r="I86" s="248">
        <v>32</v>
      </c>
      <c r="J86" s="1927">
        <f t="shared" si="8"/>
        <v>64</v>
      </c>
      <c r="K86" s="425">
        <v>2</v>
      </c>
      <c r="L86" s="68" t="s">
        <v>5688</v>
      </c>
      <c r="M86" s="777"/>
      <c r="N86" s="1915" t="s">
        <v>5660</v>
      </c>
      <c r="O86" s="30">
        <v>46069</v>
      </c>
      <c r="P86" s="27"/>
      <c r="Q86" s="42">
        <v>46098</v>
      </c>
      <c r="R86" s="30">
        <v>46099</v>
      </c>
      <c r="S86" s="404"/>
    </row>
    <row r="87" spans="1:19" s="379" customFormat="1" ht="19.7" customHeight="1">
      <c r="A87" s="349" t="s">
        <v>486</v>
      </c>
      <c r="B87" s="986" t="s">
        <v>5687</v>
      </c>
      <c r="C87" s="26">
        <v>9</v>
      </c>
      <c r="D87" s="247">
        <f t="shared" si="9"/>
        <v>46</v>
      </c>
      <c r="E87" s="1170" t="s">
        <v>174</v>
      </c>
      <c r="F87" s="281" t="s">
        <v>175</v>
      </c>
      <c r="G87" s="1957" t="s">
        <v>5689</v>
      </c>
      <c r="H87" s="1900">
        <v>1</v>
      </c>
      <c r="I87" s="1900">
        <v>2762</v>
      </c>
      <c r="J87" s="1927">
        <f t="shared" si="8"/>
        <v>2762</v>
      </c>
      <c r="K87" s="91"/>
      <c r="L87" s="1551" t="s">
        <v>5690</v>
      </c>
      <c r="M87" s="777"/>
      <c r="N87" s="1915" t="s">
        <v>5660</v>
      </c>
      <c r="O87" s="30">
        <v>46069</v>
      </c>
      <c r="P87" s="27"/>
      <c r="Q87" s="42">
        <v>46098</v>
      </c>
      <c r="R87" s="30">
        <v>46099</v>
      </c>
      <c r="S87" s="404"/>
    </row>
    <row r="88" spans="1:19" s="379" customFormat="1" ht="19.7" customHeight="1">
      <c r="A88" s="335" t="s">
        <v>123</v>
      </c>
      <c r="B88" s="986" t="s">
        <v>5687</v>
      </c>
      <c r="C88" s="26">
        <v>9</v>
      </c>
      <c r="D88" s="247">
        <f t="shared" si="9"/>
        <v>47</v>
      </c>
      <c r="E88" s="66" t="s">
        <v>175</v>
      </c>
      <c r="F88" s="66" t="s">
        <v>175</v>
      </c>
      <c r="G88" s="1957" t="s">
        <v>1287</v>
      </c>
      <c r="H88" s="1931">
        <v>1</v>
      </c>
      <c r="I88" s="1177">
        <v>1019</v>
      </c>
      <c r="J88" s="1927">
        <f t="shared" si="8"/>
        <v>1019</v>
      </c>
      <c r="K88" s="91"/>
      <c r="L88" s="1551" t="s">
        <v>321</v>
      </c>
      <c r="M88" s="777"/>
      <c r="N88" s="1915" t="s">
        <v>5660</v>
      </c>
      <c r="O88" s="30">
        <v>46069</v>
      </c>
      <c r="P88" s="27"/>
      <c r="Q88" s="42">
        <v>46098</v>
      </c>
      <c r="R88" s="30">
        <v>46099</v>
      </c>
      <c r="S88" s="404"/>
    </row>
    <row r="89" spans="1:19" s="379" customFormat="1" ht="19.7" customHeight="1">
      <c r="A89" s="335" t="s">
        <v>123</v>
      </c>
      <c r="B89" s="986" t="s">
        <v>5687</v>
      </c>
      <c r="C89" s="26">
        <v>9</v>
      </c>
      <c r="D89" s="247">
        <f t="shared" si="9"/>
        <v>48</v>
      </c>
      <c r="E89" s="66" t="s">
        <v>175</v>
      </c>
      <c r="F89" s="66" t="s">
        <v>175</v>
      </c>
      <c r="G89" s="1572" t="s">
        <v>4997</v>
      </c>
      <c r="H89" s="1913">
        <v>2</v>
      </c>
      <c r="I89" s="214">
        <v>112</v>
      </c>
      <c r="J89" s="1948">
        <f t="shared" si="8"/>
        <v>224</v>
      </c>
      <c r="K89" s="164"/>
      <c r="L89" s="69" t="s">
        <v>5691</v>
      </c>
      <c r="M89" s="69" t="s">
        <v>5692</v>
      </c>
      <c r="N89" s="1915" t="s">
        <v>5660</v>
      </c>
      <c r="O89" s="30">
        <v>46069</v>
      </c>
      <c r="P89" s="27"/>
      <c r="Q89" s="42">
        <v>46098</v>
      </c>
      <c r="R89" s="30">
        <v>46099</v>
      </c>
      <c r="S89" s="404"/>
    </row>
    <row r="90" spans="1:19" s="379" customFormat="1" ht="19.7" customHeight="1">
      <c r="A90" s="335" t="s">
        <v>123</v>
      </c>
      <c r="B90" s="986" t="s">
        <v>5687</v>
      </c>
      <c r="C90" s="26">
        <v>9</v>
      </c>
      <c r="D90" s="247">
        <f t="shared" si="9"/>
        <v>49</v>
      </c>
      <c r="E90" s="66" t="s">
        <v>175</v>
      </c>
      <c r="F90" s="66" t="s">
        <v>175</v>
      </c>
      <c r="G90" s="1617" t="s">
        <v>1259</v>
      </c>
      <c r="H90" s="200">
        <v>2</v>
      </c>
      <c r="I90" s="214">
        <v>93</v>
      </c>
      <c r="J90" s="1948">
        <f t="shared" si="8"/>
        <v>186</v>
      </c>
      <c r="K90" s="91"/>
      <c r="L90" s="425" t="s">
        <v>5693</v>
      </c>
      <c r="M90" s="69" t="s">
        <v>5692</v>
      </c>
      <c r="N90" s="1915" t="s">
        <v>5660</v>
      </c>
      <c r="O90" s="30">
        <v>46069</v>
      </c>
      <c r="P90" s="27"/>
      <c r="Q90" s="42">
        <v>46098</v>
      </c>
      <c r="R90" s="30">
        <v>46099</v>
      </c>
      <c r="S90" s="404"/>
    </row>
    <row r="91" spans="1:19" s="379" customFormat="1" ht="19.7" customHeight="1">
      <c r="A91" s="335" t="s">
        <v>123</v>
      </c>
      <c r="B91" s="986" t="s">
        <v>5687</v>
      </c>
      <c r="C91" s="26">
        <v>9</v>
      </c>
      <c r="D91" s="247">
        <f t="shared" si="9"/>
        <v>50</v>
      </c>
      <c r="E91" s="66" t="s">
        <v>175</v>
      </c>
      <c r="F91" s="66" t="s">
        <v>175</v>
      </c>
      <c r="G91" s="540" t="s">
        <v>3721</v>
      </c>
      <c r="H91" s="1931">
        <v>2</v>
      </c>
      <c r="I91" s="295">
        <v>81</v>
      </c>
      <c r="J91" s="1952">
        <f t="shared" si="8"/>
        <v>162</v>
      </c>
      <c r="K91" s="91"/>
      <c r="L91" s="68" t="s">
        <v>5694</v>
      </c>
      <c r="M91" s="69" t="s">
        <v>5692</v>
      </c>
      <c r="N91" s="1915" t="s">
        <v>5660</v>
      </c>
      <c r="O91" s="30">
        <v>46069</v>
      </c>
      <c r="P91" s="27"/>
      <c r="Q91" s="42">
        <v>46098</v>
      </c>
      <c r="R91" s="30">
        <v>46099</v>
      </c>
      <c r="S91" s="404"/>
    </row>
    <row r="92" spans="1:19" s="379" customFormat="1" ht="19.7" customHeight="1">
      <c r="A92" s="335" t="s">
        <v>123</v>
      </c>
      <c r="B92" s="986" t="s">
        <v>5687</v>
      </c>
      <c r="C92" s="26">
        <v>9</v>
      </c>
      <c r="D92" s="247">
        <f t="shared" si="9"/>
        <v>51</v>
      </c>
      <c r="E92" s="281" t="s">
        <v>175</v>
      </c>
      <c r="F92" s="281" t="s">
        <v>175</v>
      </c>
      <c r="G92" s="550" t="s">
        <v>2843</v>
      </c>
      <c r="H92" s="197">
        <v>1</v>
      </c>
      <c r="I92" s="197">
        <v>346</v>
      </c>
      <c r="J92" s="1958">
        <f>H92*I92</f>
        <v>346</v>
      </c>
      <c r="K92" s="551"/>
      <c r="L92" s="400" t="s">
        <v>2844</v>
      </c>
      <c r="M92" s="155"/>
      <c r="N92" s="1915" t="s">
        <v>5660</v>
      </c>
      <c r="O92" s="30">
        <v>46069</v>
      </c>
      <c r="P92" s="27"/>
      <c r="Q92" s="42">
        <v>46098</v>
      </c>
      <c r="R92" s="30">
        <v>46099</v>
      </c>
      <c r="S92" s="404"/>
    </row>
    <row r="93" spans="1:19" s="379" customFormat="1" ht="19.7" customHeight="1">
      <c r="A93" s="335" t="s">
        <v>123</v>
      </c>
      <c r="B93" s="986" t="s">
        <v>5687</v>
      </c>
      <c r="C93" s="26">
        <v>9</v>
      </c>
      <c r="D93" s="247">
        <f t="shared" si="9"/>
        <v>52</v>
      </c>
      <c r="E93" s="281" t="s">
        <v>175</v>
      </c>
      <c r="F93" s="281" t="s">
        <v>175</v>
      </c>
      <c r="G93" s="540" t="s">
        <v>5695</v>
      </c>
      <c r="H93" s="1950">
        <v>1</v>
      </c>
      <c r="I93" s="224">
        <v>336</v>
      </c>
      <c r="J93" s="1958">
        <f>H93*I93</f>
        <v>336</v>
      </c>
      <c r="K93" s="28"/>
      <c r="L93" s="55" t="s">
        <v>2842</v>
      </c>
      <c r="M93" s="155"/>
      <c r="N93" s="1915" t="s">
        <v>5660</v>
      </c>
      <c r="O93" s="30">
        <v>46069</v>
      </c>
      <c r="P93" s="27"/>
      <c r="Q93" s="42">
        <v>46098</v>
      </c>
      <c r="R93" s="30">
        <v>46099</v>
      </c>
      <c r="S93" s="404"/>
    </row>
    <row r="94" spans="1:19" s="379" customFormat="1" ht="19.7" customHeight="1">
      <c r="A94" s="335" t="s">
        <v>123</v>
      </c>
      <c r="B94" s="986" t="s">
        <v>5687</v>
      </c>
      <c r="C94" s="26">
        <v>9</v>
      </c>
      <c r="D94" s="247">
        <f t="shared" si="9"/>
        <v>53</v>
      </c>
      <c r="E94" s="226" t="s">
        <v>175</v>
      </c>
      <c r="F94" s="226" t="s">
        <v>175</v>
      </c>
      <c r="G94" s="277" t="s">
        <v>2841</v>
      </c>
      <c r="H94" s="208">
        <v>2</v>
      </c>
      <c r="I94" s="208">
        <v>316</v>
      </c>
      <c r="J94" s="1947">
        <f>H94*I94</f>
        <v>632</v>
      </c>
      <c r="K94" s="958"/>
      <c r="L94" s="55" t="s">
        <v>2842</v>
      </c>
      <c r="M94" s="155"/>
      <c r="N94" s="1915" t="s">
        <v>5660</v>
      </c>
      <c r="O94" s="30">
        <v>46069</v>
      </c>
      <c r="P94" s="27"/>
      <c r="Q94" s="42">
        <v>46098</v>
      </c>
      <c r="R94" s="30">
        <v>46099</v>
      </c>
      <c r="S94" s="404"/>
    </row>
    <row r="95" spans="1:19" s="379" customFormat="1" ht="19.7" customHeight="1">
      <c r="A95" s="335" t="s">
        <v>123</v>
      </c>
      <c r="B95" s="986" t="s">
        <v>5687</v>
      </c>
      <c r="C95" s="26">
        <v>9</v>
      </c>
      <c r="D95" s="247">
        <f t="shared" si="9"/>
        <v>54</v>
      </c>
      <c r="E95" s="226" t="s">
        <v>175</v>
      </c>
      <c r="F95" s="226" t="s">
        <v>175</v>
      </c>
      <c r="G95" s="277" t="s">
        <v>269</v>
      </c>
      <c r="H95" s="208">
        <v>2</v>
      </c>
      <c r="I95" s="208">
        <v>217</v>
      </c>
      <c r="J95" s="1947">
        <f>H95*I95</f>
        <v>434</v>
      </c>
      <c r="K95" s="958"/>
      <c r="L95" s="55" t="s">
        <v>270</v>
      </c>
      <c r="M95" s="155"/>
      <c r="N95" s="1915" t="s">
        <v>5660</v>
      </c>
      <c r="O95" s="30">
        <v>46069</v>
      </c>
      <c r="P95" s="27"/>
      <c r="Q95" s="42">
        <v>46098</v>
      </c>
      <c r="R95" s="30">
        <v>46099</v>
      </c>
      <c r="S95" s="404"/>
    </row>
    <row r="96" spans="1:19" s="4" customFormat="1" ht="19.7" customHeight="1">
      <c r="A96" s="1"/>
      <c r="B96" s="1"/>
      <c r="D96" s="27"/>
      <c r="E96" s="27"/>
      <c r="F96" s="27"/>
      <c r="G96" s="78"/>
      <c r="H96" s="1903"/>
      <c r="I96" s="393"/>
      <c r="J96" s="385"/>
      <c r="K96" s="28"/>
      <c r="L96" s="79"/>
      <c r="M96" s="26"/>
      <c r="N96" s="26"/>
      <c r="O96" s="30"/>
      <c r="P96" s="27"/>
      <c r="Q96" s="26"/>
      <c r="R96" s="30"/>
      <c r="S96" s="375"/>
    </row>
    <row r="97" spans="1:19" s="4" customFormat="1" ht="19.7" customHeight="1">
      <c r="A97" s="1"/>
      <c r="B97" s="1"/>
      <c r="D97" s="715"/>
      <c r="E97" s="715"/>
      <c r="F97" s="715"/>
      <c r="G97" s="60">
        <f>SUM(J85:J96)</f>
        <v>6331</v>
      </c>
      <c r="H97" s="58"/>
      <c r="I97" s="1904"/>
      <c r="J97" s="1905"/>
      <c r="K97" s="463"/>
      <c r="L97" s="40"/>
      <c r="M97" s="26"/>
      <c r="N97" s="26"/>
      <c r="O97" s="30"/>
      <c r="P97" s="27"/>
      <c r="Q97" s="26"/>
      <c r="R97" s="30"/>
      <c r="S97" s="375"/>
    </row>
    <row r="98" spans="1:19" s="4" customFormat="1" ht="19.7" customHeight="1">
      <c r="A98" s="1"/>
      <c r="B98" s="1"/>
      <c r="D98" s="715"/>
      <c r="E98" s="715"/>
      <c r="F98" s="715"/>
      <c r="G98" s="129"/>
      <c r="H98" s="58"/>
      <c r="I98" s="1904"/>
      <c r="J98" s="1905"/>
      <c r="K98" s="463"/>
      <c r="L98" s="40"/>
      <c r="M98" s="26"/>
      <c r="N98" s="26"/>
      <c r="O98" s="30"/>
      <c r="P98" s="27"/>
      <c r="Q98" s="26"/>
      <c r="R98" s="30"/>
      <c r="S98" s="375"/>
    </row>
    <row r="99" spans="1:19" s="4" customFormat="1" ht="19.7" customHeight="1">
      <c r="A99" s="1"/>
      <c r="B99" s="1"/>
      <c r="D99" s="715"/>
      <c r="E99" s="715"/>
      <c r="F99" s="715"/>
      <c r="G99" s="129"/>
      <c r="H99" s="58"/>
      <c r="I99" s="1904"/>
      <c r="J99" s="1905"/>
      <c r="K99" s="463"/>
      <c r="L99" s="40"/>
      <c r="M99" s="26"/>
      <c r="N99" s="26"/>
      <c r="O99" s="30"/>
      <c r="P99" s="27"/>
      <c r="Q99" s="26"/>
      <c r="R99" s="30"/>
      <c r="S99" s="375"/>
    </row>
    <row r="100" spans="1:19" s="4" customFormat="1" ht="19.7" customHeight="1">
      <c r="A100" s="1"/>
      <c r="B100" s="1"/>
      <c r="D100" s="27"/>
      <c r="E100" s="1634" t="s">
        <v>5696</v>
      </c>
      <c r="F100" s="433"/>
      <c r="G100" s="434"/>
      <c r="H100" s="40"/>
      <c r="I100" s="26"/>
      <c r="J100" s="28"/>
      <c r="K100" s="29"/>
      <c r="L100" s="26"/>
      <c r="M100" s="26"/>
      <c r="N100" s="26"/>
      <c r="O100" s="30"/>
      <c r="P100" s="27"/>
      <c r="Q100" s="26"/>
      <c r="R100" s="30"/>
      <c r="S100" s="375"/>
    </row>
    <row r="101" spans="1:19" s="4" customFormat="1" ht="19.7" customHeight="1">
      <c r="A101" s="26" t="s">
        <v>1239</v>
      </c>
      <c r="B101" s="1349" t="s">
        <v>5697</v>
      </c>
      <c r="C101" s="26"/>
      <c r="D101" s="247">
        <f>+D95+1</f>
        <v>55</v>
      </c>
      <c r="E101" s="301" t="s">
        <v>287</v>
      </c>
      <c r="F101" s="301" t="s">
        <v>287</v>
      </c>
      <c r="G101" s="1568" t="s">
        <v>5698</v>
      </c>
      <c r="H101" s="1959">
        <v>4</v>
      </c>
      <c r="I101" s="302">
        <v>3370</v>
      </c>
      <c r="J101" s="1960">
        <f t="shared" ref="J101:J125" si="10">H101*I101</f>
        <v>13480</v>
      </c>
      <c r="K101" s="28"/>
      <c r="L101" s="296" t="s">
        <v>5699</v>
      </c>
      <c r="M101" s="26"/>
      <c r="N101" s="1915" t="s">
        <v>5660</v>
      </c>
      <c r="O101" s="30">
        <v>46069</v>
      </c>
      <c r="P101" s="27"/>
      <c r="Q101" s="42">
        <v>46098</v>
      </c>
      <c r="R101" s="30">
        <v>46099</v>
      </c>
      <c r="S101" s="375"/>
    </row>
    <row r="102" spans="1:19" s="4" customFormat="1" ht="19.7" customHeight="1">
      <c r="A102" s="26" t="s">
        <v>1243</v>
      </c>
      <c r="B102" s="1349" t="s">
        <v>5697</v>
      </c>
      <c r="C102" s="26"/>
      <c r="D102" s="247">
        <f>+D101+1</f>
        <v>56</v>
      </c>
      <c r="E102" s="202" t="s">
        <v>287</v>
      </c>
      <c r="F102" s="202" t="s">
        <v>287</v>
      </c>
      <c r="G102" s="1568" t="s">
        <v>5700</v>
      </c>
      <c r="H102" s="1959">
        <v>4</v>
      </c>
      <c r="I102" s="1961">
        <v>969</v>
      </c>
      <c r="J102" s="1960">
        <f t="shared" si="10"/>
        <v>3876</v>
      </c>
      <c r="K102" s="28"/>
      <c r="L102" s="296" t="s">
        <v>5701</v>
      </c>
      <c r="M102" s="26"/>
      <c r="N102" s="1915" t="s">
        <v>5660</v>
      </c>
      <c r="O102" s="30">
        <v>46069</v>
      </c>
      <c r="P102" s="27"/>
      <c r="Q102" s="42">
        <v>46098</v>
      </c>
      <c r="R102" s="30">
        <v>46099</v>
      </c>
      <c r="S102" s="375"/>
    </row>
    <row r="103" spans="1:19" s="4" customFormat="1" ht="19.7" customHeight="1">
      <c r="A103" s="26" t="s">
        <v>123</v>
      </c>
      <c r="B103" s="1349" t="s">
        <v>5697</v>
      </c>
      <c r="C103" s="26"/>
      <c r="D103" s="247">
        <f>+D102+1</f>
        <v>57</v>
      </c>
      <c r="E103" s="202" t="s">
        <v>287</v>
      </c>
      <c r="F103" s="202" t="s">
        <v>287</v>
      </c>
      <c r="G103" s="282" t="s">
        <v>5040</v>
      </c>
      <c r="H103" s="1962">
        <v>8</v>
      </c>
      <c r="I103" s="197">
        <v>53</v>
      </c>
      <c r="J103" s="1947">
        <f t="shared" si="10"/>
        <v>424</v>
      </c>
      <c r="K103" s="28"/>
      <c r="L103" s="296" t="s">
        <v>5702</v>
      </c>
      <c r="M103" s="26"/>
      <c r="N103" s="1915" t="s">
        <v>5660</v>
      </c>
      <c r="O103" s="30">
        <v>46069</v>
      </c>
      <c r="P103" s="27"/>
      <c r="Q103" s="42">
        <v>46098</v>
      </c>
      <c r="R103" s="30">
        <v>46099</v>
      </c>
      <c r="S103" s="375"/>
    </row>
    <row r="104" spans="1:19" s="4" customFormat="1" ht="19.7" customHeight="1">
      <c r="A104" s="26" t="s">
        <v>1255</v>
      </c>
      <c r="B104" s="1349" t="s">
        <v>5697</v>
      </c>
      <c r="C104" s="26"/>
      <c r="D104" s="247">
        <f>+D103+1</f>
        <v>58</v>
      </c>
      <c r="E104" s="202" t="s">
        <v>287</v>
      </c>
      <c r="F104" s="202" t="s">
        <v>287</v>
      </c>
      <c r="G104" s="282" t="s">
        <v>5703</v>
      </c>
      <c r="H104" s="1962">
        <v>4</v>
      </c>
      <c r="I104" s="197">
        <v>892</v>
      </c>
      <c r="J104" s="1947">
        <f t="shared" si="10"/>
        <v>3568</v>
      </c>
      <c r="K104" s="28"/>
      <c r="L104" s="296" t="s">
        <v>2779</v>
      </c>
      <c r="M104" s="26"/>
      <c r="N104" s="1915" t="s">
        <v>5660</v>
      </c>
      <c r="O104" s="30">
        <v>46069</v>
      </c>
      <c r="P104" s="27"/>
      <c r="Q104" s="42">
        <v>46098</v>
      </c>
      <c r="R104" s="30">
        <v>46099</v>
      </c>
      <c r="S104" s="375"/>
    </row>
    <row r="105" spans="1:19" s="4" customFormat="1" ht="19.7" customHeight="1">
      <c r="A105" s="26" t="s">
        <v>123</v>
      </c>
      <c r="B105" s="1349" t="s">
        <v>5697</v>
      </c>
      <c r="C105" s="26"/>
      <c r="D105" s="247">
        <f>+D104+1</f>
        <v>59</v>
      </c>
      <c r="E105" s="202" t="s">
        <v>287</v>
      </c>
      <c r="F105" s="202" t="s">
        <v>287</v>
      </c>
      <c r="G105" s="282" t="s">
        <v>5704</v>
      </c>
      <c r="H105" s="1962">
        <v>6</v>
      </c>
      <c r="I105" s="197">
        <v>19</v>
      </c>
      <c r="J105" s="1947">
        <f t="shared" si="10"/>
        <v>114</v>
      </c>
      <c r="K105" s="28"/>
      <c r="L105" s="47" t="s">
        <v>5705</v>
      </c>
      <c r="M105" s="26"/>
      <c r="N105" s="1915" t="s">
        <v>5660</v>
      </c>
      <c r="O105" s="30">
        <v>46069</v>
      </c>
      <c r="P105" s="27"/>
      <c r="Q105" s="42">
        <v>46098</v>
      </c>
      <c r="R105" s="30">
        <v>46099</v>
      </c>
      <c r="S105" s="375"/>
    </row>
    <row r="106" spans="1:19" s="4" customFormat="1" ht="19.7" customHeight="1">
      <c r="A106" s="26" t="s">
        <v>123</v>
      </c>
      <c r="B106" s="1349" t="s">
        <v>5697</v>
      </c>
      <c r="C106" s="26"/>
      <c r="D106" s="247">
        <f>+D105+1</f>
        <v>60</v>
      </c>
      <c r="E106" s="202" t="s">
        <v>287</v>
      </c>
      <c r="F106" s="202" t="s">
        <v>287</v>
      </c>
      <c r="G106" s="282" t="s">
        <v>5706</v>
      </c>
      <c r="H106" s="1962">
        <v>4</v>
      </c>
      <c r="I106" s="197">
        <v>19</v>
      </c>
      <c r="J106" s="1947">
        <f t="shared" si="10"/>
        <v>76</v>
      </c>
      <c r="K106" s="28"/>
      <c r="L106" s="47" t="s">
        <v>5707</v>
      </c>
      <c r="M106" s="26"/>
      <c r="N106" s="1915" t="s">
        <v>5660</v>
      </c>
      <c r="O106" s="30">
        <v>46069</v>
      </c>
      <c r="P106" s="27"/>
      <c r="Q106" s="42">
        <v>46098</v>
      </c>
      <c r="R106" s="30">
        <v>46099</v>
      </c>
      <c r="S106" s="375"/>
    </row>
    <row r="107" spans="1:19" s="4" customFormat="1" ht="19.7" customHeight="1">
      <c r="A107" s="26" t="s">
        <v>1255</v>
      </c>
      <c r="B107" s="1349" t="s">
        <v>5697</v>
      </c>
      <c r="C107" s="26"/>
      <c r="D107" s="247">
        <f t="shared" ref="D107:D123" si="11">+D106+1</f>
        <v>61</v>
      </c>
      <c r="E107" s="202" t="s">
        <v>287</v>
      </c>
      <c r="F107" s="202" t="s">
        <v>287</v>
      </c>
      <c r="G107" s="282" t="s">
        <v>5708</v>
      </c>
      <c r="H107" s="1962">
        <v>2</v>
      </c>
      <c r="I107" s="1963">
        <v>1228</v>
      </c>
      <c r="J107" s="1947">
        <f t="shared" si="10"/>
        <v>2456</v>
      </c>
      <c r="K107" s="28"/>
      <c r="L107" s="296" t="s">
        <v>2779</v>
      </c>
      <c r="M107" s="26"/>
      <c r="N107" s="1915" t="s">
        <v>5660</v>
      </c>
      <c r="O107" s="30">
        <v>46069</v>
      </c>
      <c r="P107" s="27"/>
      <c r="Q107" s="42">
        <v>46098</v>
      </c>
      <c r="R107" s="30">
        <v>46099</v>
      </c>
      <c r="S107" s="375"/>
    </row>
    <row r="108" spans="1:19" s="4" customFormat="1" ht="19.7" customHeight="1">
      <c r="A108" s="26" t="s">
        <v>5709</v>
      </c>
      <c r="B108" s="1349" t="s">
        <v>5697</v>
      </c>
      <c r="C108" s="26"/>
      <c r="D108" s="247">
        <f>+D107+1</f>
        <v>62</v>
      </c>
      <c r="E108" s="202" t="s">
        <v>287</v>
      </c>
      <c r="F108" s="202" t="s">
        <v>287</v>
      </c>
      <c r="G108" s="282" t="s">
        <v>5710</v>
      </c>
      <c r="H108" s="1962">
        <v>6</v>
      </c>
      <c r="I108" s="197">
        <v>748</v>
      </c>
      <c r="J108" s="1947">
        <f t="shared" si="10"/>
        <v>4488</v>
      </c>
      <c r="K108" s="28"/>
      <c r="L108" s="47" t="s">
        <v>5711</v>
      </c>
      <c r="M108" s="26"/>
      <c r="N108" s="1915" t="s">
        <v>5660</v>
      </c>
      <c r="O108" s="30">
        <v>46069</v>
      </c>
      <c r="P108" s="27"/>
      <c r="Q108" s="42">
        <v>46098</v>
      </c>
      <c r="R108" s="30">
        <v>46099</v>
      </c>
      <c r="S108" s="375"/>
    </row>
    <row r="109" spans="1:19" s="4" customFormat="1" ht="19.7" customHeight="1">
      <c r="A109" s="26" t="s">
        <v>123</v>
      </c>
      <c r="B109" s="1349" t="s">
        <v>5697</v>
      </c>
      <c r="C109" s="26"/>
      <c r="D109" s="247">
        <f t="shared" si="11"/>
        <v>63</v>
      </c>
      <c r="E109" s="202" t="s">
        <v>287</v>
      </c>
      <c r="F109" s="202" t="s">
        <v>287</v>
      </c>
      <c r="G109" s="282" t="s">
        <v>5712</v>
      </c>
      <c r="H109" s="1962">
        <v>6</v>
      </c>
      <c r="I109" s="197">
        <v>14</v>
      </c>
      <c r="J109" s="1947">
        <f t="shared" si="10"/>
        <v>84</v>
      </c>
      <c r="K109" s="28"/>
      <c r="L109" s="296" t="s">
        <v>5713</v>
      </c>
      <c r="M109" s="26"/>
      <c r="N109" s="1915" t="s">
        <v>5660</v>
      </c>
      <c r="O109" s="30">
        <v>46069</v>
      </c>
      <c r="P109" s="27"/>
      <c r="Q109" s="42">
        <v>46098</v>
      </c>
      <c r="R109" s="30">
        <v>46099</v>
      </c>
      <c r="S109" s="375"/>
    </row>
    <row r="110" spans="1:19" s="4" customFormat="1" ht="19.7" customHeight="1">
      <c r="A110" s="26" t="s">
        <v>123</v>
      </c>
      <c r="B110" s="1349" t="s">
        <v>5697</v>
      </c>
      <c r="C110" s="26"/>
      <c r="D110" s="247">
        <f>+D109+1</f>
        <v>64</v>
      </c>
      <c r="E110" s="202" t="s">
        <v>287</v>
      </c>
      <c r="F110" s="202" t="s">
        <v>287</v>
      </c>
      <c r="G110" s="1488" t="s">
        <v>5714</v>
      </c>
      <c r="H110" s="1964">
        <v>12</v>
      </c>
      <c r="I110" s="200">
        <v>15</v>
      </c>
      <c r="J110" s="1948">
        <f t="shared" si="10"/>
        <v>180</v>
      </c>
      <c r="K110" s="91"/>
      <c r="L110" s="69" t="s">
        <v>5715</v>
      </c>
      <c r="M110" s="26"/>
      <c r="N110" s="1915" t="s">
        <v>5660</v>
      </c>
      <c r="O110" s="30">
        <v>46069</v>
      </c>
      <c r="P110" s="27"/>
      <c r="Q110" s="42">
        <v>46098</v>
      </c>
      <c r="R110" s="30">
        <v>46099</v>
      </c>
      <c r="S110" s="375"/>
    </row>
    <row r="111" spans="1:19" s="4" customFormat="1" ht="19.7" customHeight="1">
      <c r="A111" s="26" t="s">
        <v>123</v>
      </c>
      <c r="B111" s="1349" t="s">
        <v>5697</v>
      </c>
      <c r="C111" s="26"/>
      <c r="D111" s="247">
        <f t="shared" si="11"/>
        <v>65</v>
      </c>
      <c r="E111" s="202" t="s">
        <v>287</v>
      </c>
      <c r="F111" s="202" t="s">
        <v>287</v>
      </c>
      <c r="G111" s="1488" t="s">
        <v>5716</v>
      </c>
      <c r="H111" s="1964">
        <v>4</v>
      </c>
      <c r="I111" s="200">
        <v>152</v>
      </c>
      <c r="J111" s="1948">
        <f>H111*I111</f>
        <v>608</v>
      </c>
      <c r="K111" s="91"/>
      <c r="L111" s="69" t="s">
        <v>4031</v>
      </c>
      <c r="M111" s="26"/>
      <c r="N111" s="1915" t="s">
        <v>5660</v>
      </c>
      <c r="O111" s="30">
        <v>46069</v>
      </c>
      <c r="P111" s="27"/>
      <c r="Q111" s="42">
        <v>46098</v>
      </c>
      <c r="R111" s="30">
        <v>46099</v>
      </c>
      <c r="S111" s="375"/>
    </row>
    <row r="112" spans="1:19" s="4" customFormat="1" ht="19.7" customHeight="1">
      <c r="A112" s="26" t="s">
        <v>1255</v>
      </c>
      <c r="B112" s="1349" t="s">
        <v>5697</v>
      </c>
      <c r="C112" s="26"/>
      <c r="D112" s="247">
        <f t="shared" si="11"/>
        <v>66</v>
      </c>
      <c r="E112" s="202" t="s">
        <v>287</v>
      </c>
      <c r="F112" s="202" t="s">
        <v>287</v>
      </c>
      <c r="G112" s="282" t="s">
        <v>5717</v>
      </c>
      <c r="H112" s="1962">
        <v>4</v>
      </c>
      <c r="I112" s="197">
        <v>3767</v>
      </c>
      <c r="J112" s="1947">
        <f t="shared" si="10"/>
        <v>15068</v>
      </c>
      <c r="K112" s="28"/>
      <c r="L112" s="47" t="s">
        <v>5718</v>
      </c>
      <c r="M112" s="26"/>
      <c r="N112" s="1915" t="s">
        <v>5660</v>
      </c>
      <c r="O112" s="30">
        <v>46069</v>
      </c>
      <c r="P112" s="27"/>
      <c r="Q112" s="42">
        <v>46098</v>
      </c>
      <c r="R112" s="30">
        <v>46099</v>
      </c>
      <c r="S112" s="375"/>
    </row>
    <row r="113" spans="1:19" s="4" customFormat="1" ht="19.7" customHeight="1">
      <c r="A113" s="26" t="s">
        <v>1255</v>
      </c>
      <c r="B113" s="1349" t="s">
        <v>5697</v>
      </c>
      <c r="C113" s="26"/>
      <c r="D113" s="247">
        <f t="shared" si="11"/>
        <v>67</v>
      </c>
      <c r="E113" s="202" t="s">
        <v>287</v>
      </c>
      <c r="F113" s="202" t="s">
        <v>287</v>
      </c>
      <c r="G113" s="282" t="s">
        <v>5719</v>
      </c>
      <c r="H113" s="1962">
        <v>2</v>
      </c>
      <c r="I113" s="197">
        <v>2606</v>
      </c>
      <c r="J113" s="1947">
        <f t="shared" si="10"/>
        <v>5212</v>
      </c>
      <c r="K113" s="28"/>
      <c r="L113" s="47" t="s">
        <v>5720</v>
      </c>
      <c r="M113" s="26"/>
      <c r="N113" s="1915" t="s">
        <v>5660</v>
      </c>
      <c r="O113" s="30">
        <v>46069</v>
      </c>
      <c r="P113" s="27"/>
      <c r="Q113" s="42">
        <v>46098</v>
      </c>
      <c r="R113" s="30">
        <v>46099</v>
      </c>
      <c r="S113" s="375"/>
    </row>
    <row r="114" spans="1:19" s="4" customFormat="1" ht="19.7" customHeight="1">
      <c r="A114" s="26" t="s">
        <v>5721</v>
      </c>
      <c r="B114" s="1349" t="s">
        <v>5697</v>
      </c>
      <c r="C114" s="26"/>
      <c r="D114" s="247">
        <f t="shared" si="11"/>
        <v>68</v>
      </c>
      <c r="E114" s="38" t="s">
        <v>174</v>
      </c>
      <c r="F114" s="27" t="s">
        <v>175</v>
      </c>
      <c r="G114" s="282" t="s">
        <v>5722</v>
      </c>
      <c r="H114" s="1962">
        <v>2</v>
      </c>
      <c r="I114" s="197">
        <v>7393</v>
      </c>
      <c r="J114" s="1947">
        <f t="shared" si="10"/>
        <v>14786</v>
      </c>
      <c r="K114" s="26"/>
      <c r="L114" s="718" t="s">
        <v>5723</v>
      </c>
      <c r="M114" s="26"/>
      <c r="N114" s="1915" t="s">
        <v>5660</v>
      </c>
      <c r="O114" s="30">
        <v>46069</v>
      </c>
      <c r="P114" s="27"/>
      <c r="Q114" s="42">
        <v>46098</v>
      </c>
      <c r="R114" s="30">
        <v>46099</v>
      </c>
      <c r="S114" s="375"/>
    </row>
    <row r="115" spans="1:19" s="4" customFormat="1" ht="19.7" customHeight="1">
      <c r="A115" s="26" t="s">
        <v>5724</v>
      </c>
      <c r="B115" s="1349" t="s">
        <v>5697</v>
      </c>
      <c r="C115" s="26"/>
      <c r="D115" s="247">
        <f t="shared" si="11"/>
        <v>69</v>
      </c>
      <c r="E115" s="38" t="s">
        <v>174</v>
      </c>
      <c r="F115" s="27" t="s">
        <v>175</v>
      </c>
      <c r="G115" s="282" t="s">
        <v>5725</v>
      </c>
      <c r="H115" s="1962">
        <v>1</v>
      </c>
      <c r="I115" s="159">
        <v>30845</v>
      </c>
      <c r="J115" s="1947">
        <f t="shared" si="10"/>
        <v>30845</v>
      </c>
      <c r="K115" s="26"/>
      <c r="L115" s="47" t="s">
        <v>5726</v>
      </c>
      <c r="M115" s="26"/>
      <c r="N115" s="1915" t="s">
        <v>5660</v>
      </c>
      <c r="O115" s="30">
        <v>46069</v>
      </c>
      <c r="P115" s="27"/>
      <c r="Q115" s="42">
        <v>46098</v>
      </c>
      <c r="R115" s="30">
        <v>46099</v>
      </c>
      <c r="S115" s="375"/>
    </row>
    <row r="116" spans="1:19" s="4" customFormat="1" ht="19.7" customHeight="1">
      <c r="A116" s="26" t="s">
        <v>123</v>
      </c>
      <c r="B116" s="1349" t="s">
        <v>5697</v>
      </c>
      <c r="C116" s="26"/>
      <c r="D116" s="247">
        <f>+D115+1</f>
        <v>70</v>
      </c>
      <c r="E116" s="1965" t="s">
        <v>287</v>
      </c>
      <c r="F116" s="1965" t="s">
        <v>287</v>
      </c>
      <c r="G116" s="1572" t="s">
        <v>179</v>
      </c>
      <c r="H116" s="1966">
        <v>8</v>
      </c>
      <c r="I116" s="1967">
        <v>47</v>
      </c>
      <c r="J116" s="1968">
        <f t="shared" si="10"/>
        <v>376</v>
      </c>
      <c r="K116" s="1604">
        <v>8</v>
      </c>
      <c r="L116" s="70" t="s">
        <v>5727</v>
      </c>
      <c r="M116" s="26"/>
      <c r="N116" s="1915" t="s">
        <v>5660</v>
      </c>
      <c r="O116" s="30">
        <v>46069</v>
      </c>
      <c r="P116" s="27"/>
      <c r="Q116" s="42">
        <v>46098</v>
      </c>
      <c r="R116" s="30">
        <v>46099</v>
      </c>
      <c r="S116" s="375"/>
    </row>
    <row r="117" spans="1:19" s="4" customFormat="1" ht="19.7" customHeight="1">
      <c r="A117" s="26" t="s">
        <v>123</v>
      </c>
      <c r="B117" s="1349" t="s">
        <v>5697</v>
      </c>
      <c r="C117" s="26"/>
      <c r="D117" s="247">
        <f t="shared" si="11"/>
        <v>71</v>
      </c>
      <c r="E117" s="1658" t="s">
        <v>287</v>
      </c>
      <c r="F117" s="1658" t="s">
        <v>287</v>
      </c>
      <c r="G117" s="1969" t="s">
        <v>5728</v>
      </c>
      <c r="H117" s="1970">
        <v>4</v>
      </c>
      <c r="I117" s="1971">
        <v>77</v>
      </c>
      <c r="J117" s="1972">
        <f t="shared" si="10"/>
        <v>308</v>
      </c>
      <c r="K117" s="535"/>
      <c r="L117" s="1973" t="s">
        <v>5729</v>
      </c>
      <c r="M117" s="26"/>
      <c r="N117" s="1915" t="s">
        <v>5660</v>
      </c>
      <c r="O117" s="30">
        <v>46069</v>
      </c>
      <c r="P117" s="27"/>
      <c r="Q117" s="42">
        <v>46098</v>
      </c>
      <c r="R117" s="30">
        <v>46099</v>
      </c>
      <c r="S117" s="375"/>
    </row>
    <row r="118" spans="1:19" s="4" customFormat="1" ht="19.7" customHeight="1">
      <c r="A118" s="26" t="s">
        <v>123</v>
      </c>
      <c r="B118" s="1349" t="s">
        <v>5697</v>
      </c>
      <c r="C118" s="26"/>
      <c r="D118" s="247">
        <f t="shared" si="11"/>
        <v>72</v>
      </c>
      <c r="E118" s="1658" t="s">
        <v>287</v>
      </c>
      <c r="F118" s="1658" t="s">
        <v>287</v>
      </c>
      <c r="G118" s="1505" t="s">
        <v>198</v>
      </c>
      <c r="H118" s="1974">
        <v>6</v>
      </c>
      <c r="I118" s="302">
        <v>112</v>
      </c>
      <c r="J118" s="1975">
        <f t="shared" si="10"/>
        <v>672</v>
      </c>
      <c r="K118" s="1507"/>
      <c r="L118" s="303" t="s">
        <v>5730</v>
      </c>
      <c r="M118" s="26"/>
      <c r="N118" s="1915" t="s">
        <v>5660</v>
      </c>
      <c r="O118" s="30">
        <v>46069</v>
      </c>
      <c r="P118" s="27"/>
      <c r="Q118" s="42">
        <v>46098</v>
      </c>
      <c r="R118" s="30">
        <v>46099</v>
      </c>
      <c r="S118" s="375"/>
    </row>
    <row r="119" spans="1:19" s="4" customFormat="1" ht="19.7" customHeight="1">
      <c r="A119" s="26" t="s">
        <v>5721</v>
      </c>
      <c r="B119" s="1349" t="s">
        <v>5697</v>
      </c>
      <c r="C119" s="26"/>
      <c r="D119" s="247">
        <f t="shared" si="11"/>
        <v>73</v>
      </c>
      <c r="E119" s="38" t="s">
        <v>174</v>
      </c>
      <c r="F119" s="27" t="s">
        <v>175</v>
      </c>
      <c r="G119" s="1505" t="s">
        <v>5731</v>
      </c>
      <c r="H119" s="1974">
        <v>4</v>
      </c>
      <c r="I119" s="1976">
        <v>5401</v>
      </c>
      <c r="J119" s="1975">
        <f t="shared" si="10"/>
        <v>21604</v>
      </c>
      <c r="K119" s="1507"/>
      <c r="L119" s="303" t="s">
        <v>5732</v>
      </c>
      <c r="M119" s="26"/>
      <c r="N119" s="1915" t="s">
        <v>5660</v>
      </c>
      <c r="O119" s="30">
        <v>46069</v>
      </c>
      <c r="P119" s="27"/>
      <c r="Q119" s="42">
        <v>46098</v>
      </c>
      <c r="R119" s="30">
        <v>46099</v>
      </c>
      <c r="S119" s="375"/>
    </row>
    <row r="120" spans="1:19" s="4" customFormat="1" ht="19.7" customHeight="1">
      <c r="A120" s="26" t="s">
        <v>123</v>
      </c>
      <c r="B120" s="1349" t="s">
        <v>5697</v>
      </c>
      <c r="C120" s="26"/>
      <c r="D120" s="247">
        <f>+D119+1</f>
        <v>74</v>
      </c>
      <c r="E120" s="1658" t="s">
        <v>287</v>
      </c>
      <c r="F120" s="1658" t="s">
        <v>287</v>
      </c>
      <c r="G120" s="1505" t="s">
        <v>4981</v>
      </c>
      <c r="H120" s="1974">
        <v>24</v>
      </c>
      <c r="I120" s="1961">
        <v>37</v>
      </c>
      <c r="J120" s="1975">
        <f t="shared" si="10"/>
        <v>888</v>
      </c>
      <c r="K120" s="1507"/>
      <c r="L120" s="1973" t="s">
        <v>5733</v>
      </c>
      <c r="M120" s="26"/>
      <c r="N120" s="1915" t="s">
        <v>5660</v>
      </c>
      <c r="O120" s="30">
        <v>46069</v>
      </c>
      <c r="P120" s="27"/>
      <c r="Q120" s="42">
        <v>46098</v>
      </c>
      <c r="R120" s="30">
        <v>46099</v>
      </c>
      <c r="S120" s="375"/>
    </row>
    <row r="121" spans="1:19" s="4" customFormat="1" ht="19.7" customHeight="1">
      <c r="A121" s="26" t="s">
        <v>123</v>
      </c>
      <c r="B121" s="1349" t="s">
        <v>5697</v>
      </c>
      <c r="C121" s="26"/>
      <c r="D121" s="247">
        <f>+D120+1</f>
        <v>75</v>
      </c>
      <c r="E121" s="1658" t="s">
        <v>287</v>
      </c>
      <c r="F121" s="1658" t="s">
        <v>287</v>
      </c>
      <c r="G121" s="1505" t="s">
        <v>5734</v>
      </c>
      <c r="H121" s="1974">
        <v>4</v>
      </c>
      <c r="I121" s="1961">
        <v>736</v>
      </c>
      <c r="J121" s="1975">
        <f t="shared" si="10"/>
        <v>2944</v>
      </c>
      <c r="K121" s="1507"/>
      <c r="L121" s="303" t="s">
        <v>5711</v>
      </c>
      <c r="M121" s="26"/>
      <c r="N121" s="1915" t="s">
        <v>5660</v>
      </c>
      <c r="O121" s="30">
        <v>46069</v>
      </c>
      <c r="P121" s="27"/>
      <c r="Q121" s="42">
        <v>46098</v>
      </c>
      <c r="R121" s="30">
        <v>46099</v>
      </c>
      <c r="S121" s="375"/>
    </row>
    <row r="122" spans="1:19" s="4" customFormat="1" ht="19.7" customHeight="1">
      <c r="A122" s="26" t="s">
        <v>123</v>
      </c>
      <c r="B122" s="1349" t="s">
        <v>5697</v>
      </c>
      <c r="C122" s="26"/>
      <c r="D122" s="247">
        <f>+D121+1</f>
        <v>76</v>
      </c>
      <c r="E122" s="202" t="s">
        <v>287</v>
      </c>
      <c r="F122" s="202" t="s">
        <v>287</v>
      </c>
      <c r="G122" s="282" t="s">
        <v>5735</v>
      </c>
      <c r="H122" s="1962">
        <v>6</v>
      </c>
      <c r="I122" s="197">
        <v>50</v>
      </c>
      <c r="J122" s="1947">
        <f t="shared" si="10"/>
        <v>300</v>
      </c>
      <c r="K122" s="28"/>
      <c r="L122" s="47" t="s">
        <v>5736</v>
      </c>
      <c r="M122" s="26"/>
      <c r="N122" s="1915" t="s">
        <v>5660</v>
      </c>
      <c r="O122" s="30">
        <v>46069</v>
      </c>
      <c r="P122" s="27"/>
      <c r="Q122" s="42">
        <v>46098</v>
      </c>
      <c r="R122" s="30">
        <v>46099</v>
      </c>
      <c r="S122" s="375"/>
    </row>
    <row r="123" spans="1:19" s="4" customFormat="1" ht="19.7" customHeight="1">
      <c r="A123" s="26" t="s">
        <v>123</v>
      </c>
      <c r="B123" s="1349" t="s">
        <v>5697</v>
      </c>
      <c r="C123" s="26"/>
      <c r="D123" s="247">
        <f t="shared" si="11"/>
        <v>77</v>
      </c>
      <c r="E123" s="202" t="s">
        <v>287</v>
      </c>
      <c r="F123" s="202" t="s">
        <v>287</v>
      </c>
      <c r="G123" s="282" t="s">
        <v>5737</v>
      </c>
      <c r="H123" s="1962">
        <v>6</v>
      </c>
      <c r="I123" s="197">
        <v>56</v>
      </c>
      <c r="J123" s="1947">
        <f t="shared" si="10"/>
        <v>336</v>
      </c>
      <c r="K123" s="28"/>
      <c r="L123" s="47" t="s">
        <v>5736</v>
      </c>
      <c r="M123" s="26"/>
      <c r="N123" s="1915" t="s">
        <v>5660</v>
      </c>
      <c r="O123" s="30">
        <v>46069</v>
      </c>
      <c r="P123" s="27"/>
      <c r="Q123" s="42">
        <v>46098</v>
      </c>
      <c r="R123" s="30">
        <v>46099</v>
      </c>
      <c r="S123" s="375"/>
    </row>
    <row r="124" spans="1:19" s="4" customFormat="1" ht="19.7" customHeight="1">
      <c r="A124" s="26" t="s">
        <v>123</v>
      </c>
      <c r="B124" s="1349" t="s">
        <v>5697</v>
      </c>
      <c r="C124" s="26"/>
      <c r="D124" s="247">
        <f>+D123+1</f>
        <v>78</v>
      </c>
      <c r="E124" s="202" t="s">
        <v>287</v>
      </c>
      <c r="F124" s="202" t="s">
        <v>287</v>
      </c>
      <c r="G124" s="282" t="s">
        <v>2727</v>
      </c>
      <c r="H124" s="1962">
        <v>4</v>
      </c>
      <c r="I124" s="197">
        <v>56</v>
      </c>
      <c r="J124" s="1947">
        <f t="shared" si="10"/>
        <v>224</v>
      </c>
      <c r="K124" s="28"/>
      <c r="L124" s="47" t="s">
        <v>5738</v>
      </c>
      <c r="M124" s="26"/>
      <c r="N124" s="1915" t="s">
        <v>5660</v>
      </c>
      <c r="O124" s="30">
        <v>46069</v>
      </c>
      <c r="P124" s="27"/>
      <c r="Q124" s="42">
        <v>46098</v>
      </c>
      <c r="R124" s="30">
        <v>46099</v>
      </c>
      <c r="S124" s="375"/>
    </row>
    <row r="125" spans="1:19" s="4" customFormat="1" ht="19.7" customHeight="1">
      <c r="A125" s="26" t="s">
        <v>123</v>
      </c>
      <c r="B125" s="1349" t="s">
        <v>5697</v>
      </c>
      <c r="C125" s="26"/>
      <c r="D125" s="247">
        <f>+D124+1</f>
        <v>79</v>
      </c>
      <c r="E125" s="202" t="s">
        <v>287</v>
      </c>
      <c r="F125" s="202" t="s">
        <v>287</v>
      </c>
      <c r="G125" s="1977" t="s">
        <v>5739</v>
      </c>
      <c r="H125" s="1978">
        <v>6</v>
      </c>
      <c r="I125" s="1978">
        <v>205</v>
      </c>
      <c r="J125" s="1979">
        <f t="shared" si="10"/>
        <v>1230</v>
      </c>
      <c r="K125" s="29"/>
      <c r="L125" s="47" t="s">
        <v>5740</v>
      </c>
      <c r="M125" s="26"/>
      <c r="N125" s="1694" t="s">
        <v>5741</v>
      </c>
      <c r="O125" s="30">
        <v>46100</v>
      </c>
      <c r="P125" s="27"/>
      <c r="Q125" s="42">
        <v>46101</v>
      </c>
      <c r="R125" s="30">
        <v>46104</v>
      </c>
      <c r="S125" s="375"/>
    </row>
    <row r="126" spans="1:19" s="4" customFormat="1" ht="19.7" customHeight="1">
      <c r="A126" s="1"/>
      <c r="B126" s="1"/>
      <c r="D126" s="27"/>
      <c r="E126" s="27"/>
      <c r="F126" s="27"/>
      <c r="G126" s="1980"/>
      <c r="H126" s="779"/>
      <c r="I126" s="779"/>
      <c r="J126" s="1981"/>
      <c r="K126" s="29"/>
      <c r="L126" s="26"/>
      <c r="M126" s="26"/>
      <c r="N126" s="26"/>
      <c r="O126" s="30"/>
      <c r="P126" s="27"/>
      <c r="Q126" s="26"/>
      <c r="R126" s="30"/>
      <c r="S126" s="375"/>
    </row>
    <row r="127" spans="1:19" s="4" customFormat="1" ht="19.7" customHeight="1">
      <c r="A127" s="1"/>
      <c r="B127" s="1"/>
      <c r="D127" s="27"/>
      <c r="E127" s="27"/>
      <c r="F127" s="27"/>
      <c r="G127" s="26"/>
      <c r="H127" s="40"/>
      <c r="I127" s="26"/>
      <c r="J127" s="28"/>
      <c r="K127" s="29"/>
      <c r="L127" s="26"/>
      <c r="M127" s="26"/>
      <c r="N127" s="26"/>
      <c r="O127" s="30"/>
      <c r="P127" s="27"/>
      <c r="Q127" s="26"/>
      <c r="R127" s="30"/>
      <c r="S127" s="375"/>
    </row>
    <row r="128" spans="1:19" s="4" customFormat="1" ht="19.7" customHeight="1">
      <c r="A128" s="1"/>
      <c r="B128" s="1"/>
      <c r="D128" s="27"/>
      <c r="E128" s="27"/>
      <c r="F128" s="27"/>
      <c r="G128" s="60">
        <f>SUM(J101:J125)</f>
        <v>124147</v>
      </c>
      <c r="H128" s="40"/>
      <c r="I128" s="26"/>
      <c r="J128" s="28"/>
      <c r="K128" s="29"/>
      <c r="L128" s="26"/>
      <c r="M128" s="26"/>
      <c r="N128" s="26"/>
      <c r="O128" s="30"/>
      <c r="P128" s="27"/>
      <c r="Q128" s="26"/>
      <c r="R128" s="30"/>
      <c r="S128" s="375"/>
    </row>
    <row r="129" spans="1:19" s="4" customFormat="1" ht="19.7" customHeight="1">
      <c r="A129" s="1"/>
      <c r="B129" s="1"/>
      <c r="D129" s="293"/>
      <c r="E129" s="202"/>
      <c r="F129" s="202"/>
      <c r="G129" s="47"/>
      <c r="H129" s="26"/>
      <c r="I129" s="384"/>
      <c r="J129" s="487"/>
      <c r="K129" s="28"/>
      <c r="L129" s="378"/>
      <c r="M129" s="26"/>
      <c r="N129" s="26"/>
      <c r="O129" s="30"/>
      <c r="P129" s="27"/>
      <c r="Q129" s="26"/>
      <c r="R129" s="30"/>
      <c r="S129" s="375"/>
    </row>
    <row r="130" spans="1:19" s="4" customFormat="1" ht="19.7" customHeight="1">
      <c r="A130" s="1"/>
      <c r="B130" s="1"/>
      <c r="D130" s="715"/>
      <c r="E130" s="715"/>
      <c r="F130" s="715"/>
      <c r="G130" s="129"/>
      <c r="H130" s="58"/>
      <c r="I130" s="1904"/>
      <c r="J130" s="1905"/>
      <c r="K130" s="463"/>
      <c r="L130" s="40"/>
      <c r="M130" s="26"/>
      <c r="N130" s="26"/>
      <c r="O130" s="30"/>
      <c r="P130" s="27"/>
      <c r="Q130" s="26"/>
      <c r="R130" s="30"/>
      <c r="S130" s="375"/>
    </row>
    <row r="131" spans="1:19" s="4" customFormat="1" ht="19.7" customHeight="1">
      <c r="A131" s="1"/>
      <c r="B131" s="1"/>
      <c r="D131" s="715"/>
      <c r="E131" s="715"/>
      <c r="F131" s="715"/>
      <c r="G131" s="129"/>
      <c r="H131" s="58"/>
      <c r="I131" s="1904"/>
      <c r="J131" s="1905"/>
      <c r="K131" s="463"/>
      <c r="L131" s="40"/>
      <c r="M131" s="26"/>
      <c r="N131" s="26"/>
      <c r="O131" s="30"/>
      <c r="P131" s="27"/>
      <c r="Q131" s="26"/>
      <c r="R131" s="30"/>
      <c r="S131" s="375"/>
    </row>
    <row r="132" spans="1:19" s="4" customFormat="1" ht="19.7" customHeight="1">
      <c r="A132" s="1"/>
      <c r="B132" s="1"/>
      <c r="D132" s="715"/>
      <c r="E132" s="715"/>
      <c r="F132" s="715"/>
      <c r="G132" s="129"/>
      <c r="H132" s="58"/>
      <c r="I132" s="1904"/>
      <c r="J132" s="1905"/>
      <c r="K132" s="463"/>
      <c r="L132" s="40"/>
      <c r="M132" s="26"/>
      <c r="N132" s="26"/>
      <c r="O132" s="30"/>
      <c r="P132" s="27"/>
      <c r="Q132" s="26"/>
      <c r="R132" s="30"/>
      <c r="S132" s="375"/>
    </row>
    <row r="133" spans="1:19" s="4" customFormat="1" ht="19.7" customHeight="1">
      <c r="A133" s="1"/>
      <c r="B133" s="1"/>
      <c r="D133" s="715"/>
      <c r="E133" s="715"/>
      <c r="F133" s="715"/>
      <c r="G133" s="129"/>
      <c r="H133" s="58"/>
      <c r="I133" s="1904"/>
      <c r="J133" s="1905"/>
      <c r="K133" s="463"/>
      <c r="L133" s="40"/>
      <c r="M133" s="26"/>
      <c r="N133" s="26"/>
      <c r="O133" s="30"/>
      <c r="P133" s="27"/>
      <c r="Q133" s="26"/>
      <c r="R133" s="30"/>
      <c r="S133" s="375"/>
    </row>
    <row r="134" spans="1:19" s="4" customFormat="1" ht="19.7" customHeight="1">
      <c r="A134" s="1"/>
      <c r="B134" s="1"/>
      <c r="D134" s="715"/>
      <c r="E134" s="715"/>
      <c r="F134" s="715"/>
      <c r="G134" s="129"/>
      <c r="H134" s="58"/>
      <c r="I134" s="1904"/>
      <c r="J134" s="1905"/>
      <c r="K134" s="463"/>
      <c r="L134" s="40"/>
      <c r="M134" s="26"/>
      <c r="N134" s="26"/>
      <c r="O134" s="30"/>
      <c r="P134" s="27"/>
      <c r="Q134" s="26"/>
      <c r="R134" s="30"/>
      <c r="S134" s="375"/>
    </row>
    <row r="135" spans="1:19" s="4" customFormat="1" ht="19.7" customHeight="1">
      <c r="A135" s="1"/>
      <c r="B135" s="1"/>
      <c r="D135" s="715"/>
      <c r="E135" s="715"/>
      <c r="F135" s="715"/>
      <c r="G135" s="129"/>
      <c r="H135" s="58"/>
      <c r="I135" s="1904"/>
      <c r="J135" s="1905"/>
      <c r="K135" s="463"/>
      <c r="L135" s="40"/>
      <c r="M135" s="26"/>
      <c r="N135" s="26"/>
      <c r="O135" s="30"/>
      <c r="P135" s="27"/>
      <c r="Q135" s="26"/>
      <c r="R135" s="30"/>
      <c r="S135" s="375"/>
    </row>
    <row r="136" spans="1:19" s="4" customFormat="1" ht="19.7" customHeight="1">
      <c r="A136" s="1"/>
      <c r="B136" s="1"/>
      <c r="D136" s="715"/>
      <c r="E136" s="715"/>
      <c r="F136" s="715"/>
      <c r="G136" s="129"/>
      <c r="H136" s="58"/>
      <c r="I136" s="1904"/>
      <c r="J136" s="1905"/>
      <c r="K136" s="463"/>
      <c r="L136" s="40"/>
      <c r="M136" s="26"/>
      <c r="N136" s="26"/>
      <c r="O136" s="30"/>
      <c r="P136" s="27"/>
      <c r="Q136" s="26"/>
      <c r="R136" s="30"/>
      <c r="S136" s="375"/>
    </row>
    <row r="137" spans="1:19" s="4" customFormat="1" ht="19.7" customHeight="1">
      <c r="A137" s="1"/>
      <c r="B137" s="1"/>
      <c r="D137" s="715"/>
      <c r="E137" s="715"/>
      <c r="F137" s="715"/>
      <c r="G137" s="129"/>
      <c r="H137" s="58"/>
      <c r="I137" s="1904"/>
      <c r="J137" s="1905"/>
      <c r="K137" s="463"/>
      <c r="L137" s="40"/>
      <c r="M137" s="26"/>
      <c r="N137" s="26"/>
      <c r="O137" s="30"/>
      <c r="P137" s="27"/>
      <c r="Q137" s="26"/>
      <c r="R137" s="30"/>
      <c r="S137" s="375"/>
    </row>
    <row r="138" spans="1:19" s="4" customFormat="1" ht="19.7" customHeight="1">
      <c r="A138" s="1"/>
      <c r="B138" s="1"/>
      <c r="D138" s="715"/>
      <c r="E138" s="715"/>
      <c r="F138" s="715"/>
      <c r="G138" s="129"/>
      <c r="H138" s="58"/>
      <c r="I138" s="1904"/>
      <c r="J138" s="1905"/>
      <c r="K138" s="463"/>
      <c r="L138" s="40"/>
      <c r="M138" s="26"/>
      <c r="N138" s="26"/>
      <c r="O138" s="30"/>
      <c r="P138" s="27"/>
      <c r="Q138" s="26"/>
      <c r="R138" s="30"/>
      <c r="S138" s="375"/>
    </row>
    <row r="139" spans="1:19" s="4" customFormat="1" ht="19.7" customHeight="1">
      <c r="A139" s="1"/>
      <c r="B139" s="1"/>
      <c r="D139" s="715"/>
      <c r="E139" s="715"/>
      <c r="F139" s="715"/>
      <c r="G139" s="129"/>
      <c r="H139" s="58"/>
      <c r="I139" s="1904"/>
      <c r="J139" s="1905"/>
      <c r="K139" s="463"/>
      <c r="L139" s="40"/>
      <c r="M139" s="26"/>
      <c r="N139" s="26"/>
      <c r="O139" s="30"/>
      <c r="P139" s="27"/>
      <c r="Q139" s="26"/>
      <c r="R139" s="30"/>
      <c r="S139" s="375"/>
    </row>
    <row r="140" spans="1:19" s="4" customFormat="1" ht="19.7" customHeight="1">
      <c r="A140" s="1"/>
      <c r="B140" s="1"/>
      <c r="D140" s="715"/>
      <c r="E140" s="715"/>
      <c r="F140" s="715"/>
      <c r="G140" s="129"/>
      <c r="H140" s="58"/>
      <c r="I140" s="1904"/>
      <c r="J140" s="1905"/>
      <c r="K140" s="463"/>
      <c r="L140" s="40"/>
      <c r="M140" s="26"/>
      <c r="N140" s="26"/>
      <c r="O140" s="30"/>
      <c r="P140" s="27"/>
      <c r="Q140" s="26"/>
      <c r="R140" s="30"/>
      <c r="S140" s="375"/>
    </row>
    <row r="141" spans="1:19" s="4" customFormat="1" ht="19.7" customHeight="1">
      <c r="A141" s="1"/>
      <c r="B141" s="1"/>
      <c r="D141" s="715"/>
      <c r="E141" s="715"/>
      <c r="F141" s="715"/>
      <c r="G141" s="129"/>
      <c r="H141" s="58"/>
      <c r="I141" s="1904"/>
      <c r="J141" s="1905"/>
      <c r="K141" s="463"/>
      <c r="L141" s="40"/>
      <c r="M141" s="26"/>
      <c r="N141" s="26"/>
      <c r="O141" s="30"/>
      <c r="P141" s="27"/>
      <c r="Q141" s="26"/>
      <c r="R141" s="30"/>
      <c r="S141" s="375"/>
    </row>
    <row r="142" spans="1:19" s="4" customFormat="1" ht="19.7" customHeight="1">
      <c r="A142" s="1"/>
      <c r="B142" s="1"/>
      <c r="D142" s="715"/>
      <c r="E142" s="715"/>
      <c r="F142" s="715"/>
      <c r="G142" s="129"/>
      <c r="H142" s="58"/>
      <c r="I142" s="1904"/>
      <c r="J142" s="1905"/>
      <c r="K142" s="463"/>
      <c r="L142" s="40"/>
      <c r="M142" s="26"/>
      <c r="N142" s="26"/>
      <c r="O142" s="30"/>
      <c r="P142" s="27"/>
      <c r="Q142" s="26"/>
      <c r="R142" s="30"/>
      <c r="S142" s="375"/>
    </row>
    <row r="143" spans="1:19" s="4" customFormat="1" ht="19.7" customHeight="1">
      <c r="A143" s="1"/>
      <c r="B143" s="1"/>
      <c r="D143" s="715"/>
      <c r="E143" s="715"/>
      <c r="F143" s="715"/>
      <c r="G143" s="129"/>
      <c r="H143" s="58"/>
      <c r="I143" s="1904"/>
      <c r="J143" s="1905"/>
      <c r="K143" s="463"/>
      <c r="L143" s="40"/>
      <c r="M143" s="26"/>
      <c r="N143" s="26"/>
      <c r="O143" s="30"/>
      <c r="P143" s="27"/>
      <c r="Q143" s="26"/>
      <c r="R143" s="30"/>
      <c r="S143" s="375"/>
    </row>
    <row r="144" spans="1:19" s="4" customFormat="1" ht="19.7" customHeight="1">
      <c r="A144" s="1"/>
      <c r="B144" s="1"/>
      <c r="D144" s="715"/>
      <c r="E144" s="715"/>
      <c r="F144" s="715"/>
      <c r="G144" s="129"/>
      <c r="H144" s="58"/>
      <c r="I144" s="1904"/>
      <c r="J144" s="1905"/>
      <c r="K144" s="463"/>
      <c r="L144" s="40"/>
      <c r="M144" s="26"/>
      <c r="N144" s="26"/>
      <c r="O144" s="30"/>
      <c r="P144" s="27"/>
      <c r="Q144" s="26"/>
      <c r="R144" s="30"/>
      <c r="S144" s="375"/>
    </row>
    <row r="145" spans="1:19" s="4" customFormat="1" ht="19.7" customHeight="1">
      <c r="A145" s="1"/>
      <c r="B145" s="1"/>
      <c r="D145" s="715"/>
      <c r="E145" s="715"/>
      <c r="F145" s="715"/>
      <c r="G145" s="129"/>
      <c r="H145" s="58"/>
      <c r="I145" s="1904"/>
      <c r="J145" s="1905"/>
      <c r="K145" s="463"/>
      <c r="L145" s="40"/>
      <c r="M145" s="26"/>
      <c r="N145" s="26"/>
      <c r="O145" s="30"/>
      <c r="P145" s="27"/>
      <c r="Q145" s="26"/>
      <c r="R145" s="30"/>
      <c r="S145" s="375"/>
    </row>
    <row r="146" spans="1:19" s="4" customFormat="1" ht="19.7" customHeight="1">
      <c r="A146" s="1"/>
      <c r="B146" s="1"/>
      <c r="D146" s="715"/>
      <c r="E146" s="715"/>
      <c r="F146" s="715"/>
      <c r="G146" s="129"/>
      <c r="H146" s="58"/>
      <c r="I146" s="1904"/>
      <c r="J146" s="1905"/>
      <c r="K146" s="463"/>
      <c r="L146" s="40"/>
      <c r="M146" s="26"/>
      <c r="N146" s="26"/>
      <c r="O146" s="30"/>
      <c r="P146" s="27"/>
      <c r="Q146" s="26"/>
      <c r="R146" s="30"/>
      <c r="S146" s="375"/>
    </row>
    <row r="147" spans="1:19" s="4" customFormat="1" ht="19.7" customHeight="1">
      <c r="A147" s="1"/>
      <c r="B147" s="1"/>
      <c r="D147" s="715"/>
      <c r="E147" s="715"/>
      <c r="F147" s="715"/>
      <c r="G147" s="129"/>
      <c r="H147" s="58"/>
      <c r="I147" s="1904"/>
      <c r="J147" s="1905"/>
      <c r="K147" s="463"/>
      <c r="L147" s="40"/>
      <c r="M147" s="26"/>
      <c r="N147" s="26"/>
      <c r="O147" s="30"/>
      <c r="P147" s="27"/>
      <c r="Q147" s="26"/>
      <c r="R147" s="30"/>
      <c r="S147" s="375"/>
    </row>
    <row r="148" spans="1:19" s="4" customFormat="1" ht="19.7" customHeight="1">
      <c r="A148" s="1"/>
      <c r="B148" s="1"/>
      <c r="D148" s="715"/>
      <c r="E148" s="715"/>
      <c r="F148" s="715"/>
      <c r="G148" s="129"/>
      <c r="H148" s="58"/>
      <c r="I148" s="1904"/>
      <c r="J148" s="1905"/>
      <c r="K148" s="463"/>
      <c r="L148" s="40"/>
      <c r="M148" s="26"/>
      <c r="N148" s="26"/>
      <c r="O148" s="30"/>
      <c r="P148" s="27"/>
      <c r="Q148" s="26"/>
      <c r="R148" s="30"/>
      <c r="S148" s="375"/>
    </row>
    <row r="149" spans="1:19" s="4" customFormat="1" ht="19.7" customHeight="1">
      <c r="A149" s="1"/>
      <c r="B149" s="1"/>
      <c r="D149" s="715"/>
      <c r="E149" s="715"/>
      <c r="F149" s="715"/>
      <c r="G149" s="129"/>
      <c r="H149" s="58"/>
      <c r="I149" s="1904"/>
      <c r="J149" s="1905"/>
      <c r="K149" s="463"/>
      <c r="L149" s="40"/>
      <c r="M149" s="26"/>
      <c r="N149" s="26"/>
      <c r="O149" s="30"/>
      <c r="P149" s="27"/>
      <c r="Q149" s="26"/>
      <c r="R149" s="30"/>
      <c r="S149" s="375"/>
    </row>
    <row r="150" spans="1:19" s="4" customFormat="1" ht="19.7" customHeight="1">
      <c r="A150" s="1"/>
      <c r="B150" s="1"/>
      <c r="D150" s="715"/>
      <c r="E150" s="715"/>
      <c r="F150" s="715"/>
      <c r="G150" s="129"/>
      <c r="H150" s="58"/>
      <c r="I150" s="1904"/>
      <c r="J150" s="1905"/>
      <c r="K150" s="463"/>
      <c r="L150" s="40"/>
      <c r="M150" s="26"/>
      <c r="N150" s="26"/>
      <c r="O150" s="30"/>
      <c r="P150" s="27"/>
      <c r="Q150" s="26"/>
      <c r="R150" s="30"/>
      <c r="S150" s="375"/>
    </row>
    <row r="151" spans="1:19" s="4" customFormat="1" ht="19.7" customHeight="1">
      <c r="A151" s="1"/>
      <c r="B151" s="1"/>
      <c r="D151" s="715"/>
      <c r="E151" s="715"/>
      <c r="F151" s="715"/>
      <c r="G151" s="129"/>
      <c r="H151" s="58"/>
      <c r="I151" s="1904"/>
      <c r="J151" s="1905"/>
      <c r="K151" s="463"/>
      <c r="L151" s="40"/>
      <c r="M151" s="26"/>
      <c r="N151" s="26"/>
      <c r="O151" s="30"/>
      <c r="P151" s="27"/>
      <c r="Q151" s="26"/>
      <c r="R151" s="30"/>
      <c r="S151" s="375"/>
    </row>
    <row r="152" spans="1:19" s="4" customFormat="1" ht="19.7" customHeight="1">
      <c r="A152" s="1"/>
      <c r="B152" s="1"/>
      <c r="D152" s="715"/>
      <c r="E152" s="715"/>
      <c r="F152" s="715"/>
      <c r="G152" s="129"/>
      <c r="H152" s="58"/>
      <c r="I152" s="1904"/>
      <c r="J152" s="1905"/>
      <c r="K152" s="463"/>
      <c r="L152" s="40"/>
      <c r="M152" s="26"/>
      <c r="N152" s="26"/>
      <c r="O152" s="30"/>
      <c r="P152" s="27"/>
      <c r="Q152" s="26"/>
      <c r="R152" s="30"/>
      <c r="S152" s="375"/>
    </row>
    <row r="153" spans="1:19" s="4" customFormat="1" ht="19.7" customHeight="1">
      <c r="A153" s="1"/>
      <c r="B153" s="1"/>
      <c r="D153" s="715"/>
      <c r="E153" s="715"/>
      <c r="F153" s="715"/>
      <c r="G153" s="129"/>
      <c r="H153" s="58"/>
      <c r="I153" s="1904"/>
      <c r="J153" s="1905"/>
      <c r="K153" s="463"/>
      <c r="L153" s="40"/>
      <c r="M153" s="26"/>
      <c r="N153" s="26"/>
      <c r="O153" s="30"/>
      <c r="P153" s="27"/>
      <c r="Q153" s="26"/>
      <c r="R153" s="30"/>
      <c r="S153" s="375"/>
    </row>
    <row r="154" spans="1:19" s="4" customFormat="1" ht="19.7" customHeight="1">
      <c r="A154" s="1"/>
      <c r="B154" s="1"/>
      <c r="D154" s="715"/>
      <c r="E154" s="715"/>
      <c r="F154" s="715"/>
      <c r="G154" s="129"/>
      <c r="H154" s="58"/>
      <c r="I154" s="1904"/>
      <c r="J154" s="1905"/>
      <c r="K154" s="463"/>
      <c r="L154" s="40"/>
      <c r="M154" s="26"/>
      <c r="N154" s="26"/>
      <c r="O154" s="30"/>
      <c r="P154" s="27"/>
      <c r="Q154" s="26"/>
      <c r="R154" s="30"/>
      <c r="S154" s="375"/>
    </row>
    <row r="155" spans="1:19" s="4" customFormat="1" ht="19.7" customHeight="1">
      <c r="A155" s="1"/>
      <c r="B155" s="1"/>
      <c r="D155" s="715"/>
      <c r="E155" s="715"/>
      <c r="F155" s="715"/>
      <c r="G155" s="129"/>
      <c r="H155" s="58"/>
      <c r="I155" s="1904"/>
      <c r="J155" s="1905"/>
      <c r="K155" s="463"/>
      <c r="L155" s="40"/>
      <c r="M155" s="26"/>
      <c r="N155" s="26"/>
      <c r="O155" s="30"/>
      <c r="P155" s="27"/>
      <c r="Q155" s="26"/>
      <c r="R155" s="30"/>
      <c r="S155" s="375"/>
    </row>
    <row r="156" spans="1:19" s="4" customFormat="1" ht="19.7" customHeight="1">
      <c r="A156" s="1"/>
      <c r="B156" s="1"/>
      <c r="D156" s="715"/>
      <c r="E156" s="715"/>
      <c r="F156" s="715"/>
      <c r="G156" s="129"/>
      <c r="H156" s="58"/>
      <c r="I156" s="1904"/>
      <c r="J156" s="1905"/>
      <c r="K156" s="463"/>
      <c r="L156" s="40"/>
      <c r="M156" s="26"/>
      <c r="N156" s="26"/>
      <c r="O156" s="30"/>
      <c r="P156" s="27"/>
      <c r="Q156" s="26"/>
      <c r="R156" s="30"/>
      <c r="S156" s="375"/>
    </row>
    <row r="157" spans="1:19" s="4" customFormat="1" ht="19.7" customHeight="1">
      <c r="A157" s="1"/>
      <c r="B157" s="1"/>
      <c r="D157" s="715"/>
      <c r="E157" s="715"/>
      <c r="F157" s="715"/>
      <c r="G157" s="129"/>
      <c r="H157" s="58"/>
      <c r="I157" s="1904"/>
      <c r="J157" s="1905"/>
      <c r="K157" s="463"/>
      <c r="L157" s="40"/>
      <c r="M157" s="26"/>
      <c r="N157" s="26"/>
      <c r="O157" s="30"/>
      <c r="P157" s="27"/>
      <c r="Q157" s="26"/>
      <c r="R157" s="30"/>
      <c r="S157" s="375"/>
    </row>
    <row r="158" spans="1:19" s="4" customFormat="1" ht="19.7" customHeight="1">
      <c r="A158" s="1"/>
      <c r="B158" s="1"/>
      <c r="D158" s="715"/>
      <c r="E158" s="715"/>
      <c r="F158" s="715"/>
      <c r="G158" s="129"/>
      <c r="H158" s="58"/>
      <c r="I158" s="1904"/>
      <c r="J158" s="1905"/>
      <c r="K158" s="463"/>
      <c r="L158" s="40"/>
      <c r="M158" s="26"/>
      <c r="N158" s="26"/>
      <c r="O158" s="30"/>
      <c r="P158" s="27"/>
      <c r="Q158" s="26"/>
      <c r="R158" s="30"/>
      <c r="S158" s="375"/>
    </row>
    <row r="159" spans="1:19" s="4" customFormat="1" ht="19.7" customHeight="1">
      <c r="A159" s="1"/>
      <c r="B159" s="1"/>
      <c r="D159" s="715"/>
      <c r="E159" s="715"/>
      <c r="F159" s="715"/>
      <c r="G159" s="129"/>
      <c r="H159" s="58"/>
      <c r="I159" s="1904"/>
      <c r="J159" s="1905"/>
      <c r="K159" s="463"/>
      <c r="L159" s="40"/>
      <c r="M159" s="26"/>
      <c r="N159" s="26"/>
      <c r="O159" s="30"/>
      <c r="P159" s="27"/>
      <c r="Q159" s="26"/>
      <c r="R159" s="30"/>
      <c r="S159" s="375"/>
    </row>
    <row r="160" spans="1:19" s="4" customFormat="1" ht="19.7" customHeight="1">
      <c r="A160" s="1"/>
      <c r="B160" s="1"/>
      <c r="D160" s="715"/>
      <c r="E160" s="715"/>
      <c r="F160" s="715"/>
      <c r="G160" s="129"/>
      <c r="H160" s="58"/>
      <c r="I160" s="1904"/>
      <c r="J160" s="1905"/>
      <c r="K160" s="463"/>
      <c r="L160" s="40"/>
      <c r="M160" s="26"/>
      <c r="N160" s="26"/>
      <c r="O160" s="30"/>
      <c r="P160" s="27"/>
      <c r="Q160" s="26"/>
      <c r="R160" s="30"/>
      <c r="S160" s="375"/>
    </row>
    <row r="161" spans="1:19" s="4" customFormat="1" ht="19.7" customHeight="1">
      <c r="A161" s="1"/>
      <c r="B161" s="1"/>
      <c r="D161" s="715"/>
      <c r="E161" s="715"/>
      <c r="F161" s="715"/>
      <c r="G161" s="129"/>
      <c r="H161" s="58"/>
      <c r="I161" s="1904"/>
      <c r="J161" s="1905"/>
      <c r="K161" s="463"/>
      <c r="L161" s="40"/>
      <c r="M161" s="26"/>
      <c r="N161" s="26"/>
      <c r="O161" s="30"/>
      <c r="P161" s="27"/>
      <c r="Q161" s="26"/>
      <c r="R161" s="30"/>
      <c r="S161" s="375"/>
    </row>
    <row r="162" spans="1:19" s="4" customFormat="1" ht="19.7" customHeight="1">
      <c r="A162" s="1"/>
      <c r="B162" s="1"/>
      <c r="D162" s="715"/>
      <c r="E162" s="715"/>
      <c r="F162" s="715"/>
      <c r="G162" s="129"/>
      <c r="H162" s="58"/>
      <c r="I162" s="1904"/>
      <c r="J162" s="1905"/>
      <c r="K162" s="463"/>
      <c r="L162" s="40"/>
      <c r="M162" s="26"/>
      <c r="N162" s="26"/>
      <c r="O162" s="30"/>
      <c r="P162" s="27"/>
      <c r="Q162" s="26"/>
      <c r="R162" s="30"/>
      <c r="S162" s="375"/>
    </row>
    <row r="163" spans="1:19" s="4" customFormat="1" ht="19.7" customHeight="1">
      <c r="A163" s="1"/>
      <c r="B163" s="1"/>
      <c r="D163" s="715"/>
      <c r="E163" s="715"/>
      <c r="F163" s="715"/>
      <c r="G163" s="129"/>
      <c r="H163" s="58"/>
      <c r="I163" s="1904"/>
      <c r="J163" s="1905"/>
      <c r="K163" s="463"/>
      <c r="L163" s="40"/>
      <c r="M163" s="26"/>
      <c r="N163" s="26"/>
      <c r="O163" s="30"/>
      <c r="P163" s="27"/>
      <c r="Q163" s="26"/>
      <c r="R163" s="30"/>
      <c r="S163" s="375"/>
    </row>
    <row r="164" spans="1:19" s="4" customFormat="1" ht="19.7" customHeight="1">
      <c r="A164" s="1"/>
      <c r="B164" s="1"/>
      <c r="D164" s="715"/>
      <c r="E164" s="715"/>
      <c r="F164" s="715"/>
      <c r="G164" s="129"/>
      <c r="H164" s="58"/>
      <c r="I164" s="1904"/>
      <c r="J164" s="1905"/>
      <c r="K164" s="463"/>
      <c r="L164" s="40"/>
      <c r="M164" s="26"/>
      <c r="N164" s="26"/>
      <c r="O164" s="30"/>
      <c r="P164" s="27"/>
      <c r="Q164" s="26"/>
      <c r="R164" s="30"/>
      <c r="S164" s="375"/>
    </row>
    <row r="165" spans="1:19" s="4" customFormat="1" ht="19.7" customHeight="1">
      <c r="A165" s="1"/>
      <c r="B165" s="1"/>
      <c r="D165" s="715"/>
      <c r="E165" s="715"/>
      <c r="F165" s="715"/>
      <c r="G165" s="129"/>
      <c r="H165" s="58"/>
      <c r="I165" s="1904"/>
      <c r="J165" s="1905"/>
      <c r="K165" s="463"/>
      <c r="L165" s="40"/>
      <c r="M165" s="26"/>
      <c r="N165" s="26"/>
      <c r="O165" s="30"/>
      <c r="P165" s="27"/>
      <c r="Q165" s="26"/>
      <c r="R165" s="30"/>
      <c r="S165" s="375"/>
    </row>
    <row r="166" spans="1:19" s="4" customFormat="1" ht="19.7" customHeight="1">
      <c r="A166" s="1"/>
      <c r="B166" s="1"/>
      <c r="D166" s="715"/>
      <c r="E166" s="715"/>
      <c r="F166" s="715"/>
      <c r="G166" s="129"/>
      <c r="H166" s="58"/>
      <c r="I166" s="1904"/>
      <c r="J166" s="1905"/>
      <c r="K166" s="463"/>
      <c r="L166" s="40"/>
      <c r="M166" s="26"/>
      <c r="N166" s="26"/>
      <c r="O166" s="30"/>
      <c r="P166" s="27"/>
      <c r="Q166" s="26"/>
      <c r="R166" s="30"/>
      <c r="S166" s="375"/>
    </row>
    <row r="167" spans="1:19" s="4" customFormat="1" ht="19.7" customHeight="1">
      <c r="A167" s="1"/>
      <c r="B167" s="1"/>
      <c r="D167" s="715"/>
      <c r="E167" s="715"/>
      <c r="F167" s="715"/>
      <c r="G167" s="129"/>
      <c r="H167" s="58"/>
      <c r="I167" s="1904"/>
      <c r="J167" s="1905"/>
      <c r="K167" s="463"/>
      <c r="L167" s="40"/>
      <c r="M167" s="26"/>
      <c r="N167" s="26"/>
      <c r="O167" s="30"/>
      <c r="P167" s="27"/>
      <c r="Q167" s="26"/>
      <c r="R167" s="30"/>
      <c r="S167" s="375"/>
    </row>
    <row r="168" spans="1:19" s="4" customFormat="1" ht="19.7" customHeight="1">
      <c r="A168" s="1"/>
      <c r="B168" s="1"/>
      <c r="D168" s="715"/>
      <c r="E168" s="715"/>
      <c r="F168" s="715"/>
      <c r="G168" s="129"/>
      <c r="H168" s="58"/>
      <c r="I168" s="1904"/>
      <c r="J168" s="1905"/>
      <c r="K168" s="463"/>
      <c r="L168" s="40"/>
      <c r="M168" s="26"/>
      <c r="N168" s="26"/>
      <c r="O168" s="30"/>
      <c r="P168" s="27"/>
      <c r="Q168" s="26"/>
      <c r="R168" s="30"/>
      <c r="S168" s="375"/>
    </row>
    <row r="169" spans="1:19" s="4" customFormat="1" ht="19.7" customHeight="1">
      <c r="A169" s="1"/>
      <c r="B169" s="1"/>
      <c r="D169" s="715"/>
      <c r="E169" s="715"/>
      <c r="F169" s="715"/>
      <c r="G169" s="129"/>
      <c r="H169" s="58"/>
      <c r="I169" s="1904"/>
      <c r="J169" s="1905"/>
      <c r="K169" s="463"/>
      <c r="L169" s="40"/>
      <c r="M169" s="26"/>
      <c r="N169" s="26"/>
      <c r="O169" s="30"/>
      <c r="P169" s="27"/>
      <c r="Q169" s="26"/>
      <c r="R169" s="30"/>
      <c r="S169" s="375"/>
    </row>
    <row r="170" spans="1:19" s="4" customFormat="1" ht="19.7" customHeight="1">
      <c r="A170" s="1"/>
      <c r="B170" s="1"/>
      <c r="D170" s="715"/>
      <c r="E170" s="715"/>
      <c r="F170" s="715"/>
      <c r="G170" s="129"/>
      <c r="H170" s="58"/>
      <c r="I170" s="1904"/>
      <c r="J170" s="1905"/>
      <c r="K170" s="463"/>
      <c r="L170" s="40"/>
      <c r="M170" s="26"/>
      <c r="N170" s="26"/>
      <c r="O170" s="30"/>
      <c r="P170" s="27"/>
      <c r="Q170" s="26"/>
      <c r="R170" s="30"/>
      <c r="S170" s="375"/>
    </row>
    <row r="171" spans="1:19" s="4" customFormat="1" ht="19.7" customHeight="1">
      <c r="A171" s="1"/>
      <c r="B171" s="1"/>
      <c r="D171" s="715"/>
      <c r="E171" s="715"/>
      <c r="F171" s="715"/>
      <c r="G171" s="129"/>
      <c r="H171" s="58"/>
      <c r="I171" s="1904"/>
      <c r="J171" s="1905"/>
      <c r="K171" s="463"/>
      <c r="L171" s="40"/>
      <c r="M171" s="26"/>
      <c r="N171" s="26"/>
      <c r="O171" s="30"/>
      <c r="P171" s="27"/>
      <c r="Q171" s="26"/>
      <c r="R171" s="30"/>
      <c r="S171" s="375"/>
    </row>
    <row r="172" spans="1:19" s="4" customFormat="1" ht="19.7" customHeight="1">
      <c r="A172" s="1"/>
      <c r="B172" s="1"/>
      <c r="D172" s="715"/>
      <c r="E172" s="715"/>
      <c r="F172" s="715"/>
      <c r="G172" s="129"/>
      <c r="H172" s="58"/>
      <c r="I172" s="1904"/>
      <c r="J172" s="1905"/>
      <c r="K172" s="463"/>
      <c r="L172" s="40"/>
      <c r="M172" s="26"/>
      <c r="N172" s="26"/>
      <c r="O172" s="30"/>
      <c r="P172" s="27"/>
      <c r="Q172" s="26"/>
      <c r="R172" s="30"/>
      <c r="S172" s="375"/>
    </row>
    <row r="173" spans="1:19" s="4" customFormat="1" ht="19.7" customHeight="1">
      <c r="A173" s="1"/>
      <c r="B173" s="1"/>
      <c r="D173" s="715"/>
      <c r="E173" s="715"/>
      <c r="F173" s="715"/>
      <c r="G173" s="129"/>
      <c r="H173" s="58"/>
      <c r="I173" s="1904"/>
      <c r="J173" s="1905"/>
      <c r="K173" s="463"/>
      <c r="L173" s="40"/>
      <c r="M173" s="26"/>
      <c r="N173" s="26"/>
      <c r="O173" s="30"/>
      <c r="P173" s="27"/>
      <c r="Q173" s="26"/>
      <c r="R173" s="30"/>
      <c r="S173" s="375"/>
    </row>
    <row r="174" spans="1:19" s="4" customFormat="1" ht="19.7" customHeight="1">
      <c r="A174" s="1"/>
      <c r="B174" s="1"/>
      <c r="D174" s="715"/>
      <c r="E174" s="715"/>
      <c r="F174" s="715"/>
      <c r="G174" s="129"/>
      <c r="H174" s="58"/>
      <c r="I174" s="1904"/>
      <c r="J174" s="1905"/>
      <c r="K174" s="463"/>
      <c r="L174" s="40"/>
      <c r="M174" s="26"/>
      <c r="N174" s="26"/>
      <c r="O174" s="30"/>
      <c r="P174" s="27"/>
      <c r="Q174" s="26"/>
      <c r="R174" s="30"/>
      <c r="S174" s="375"/>
    </row>
    <row r="175" spans="1:19" s="4" customFormat="1" ht="19.7" customHeight="1">
      <c r="A175" s="1"/>
      <c r="B175" s="1"/>
      <c r="D175" s="715"/>
      <c r="E175" s="715"/>
      <c r="F175" s="715"/>
      <c r="G175" s="129"/>
      <c r="H175" s="58"/>
      <c r="I175" s="1904"/>
      <c r="J175" s="1905"/>
      <c r="K175" s="463"/>
      <c r="L175" s="40"/>
      <c r="M175" s="26"/>
      <c r="N175" s="26"/>
      <c r="O175" s="30"/>
      <c r="P175" s="27"/>
      <c r="Q175" s="26"/>
      <c r="R175" s="30"/>
      <c r="S175" s="375"/>
    </row>
    <row r="176" spans="1:19" s="4" customFormat="1" ht="19.7" customHeight="1">
      <c r="A176" s="1"/>
      <c r="B176" s="1"/>
      <c r="D176" s="715"/>
      <c r="E176" s="715"/>
      <c r="F176" s="715"/>
      <c r="G176" s="129"/>
      <c r="H176" s="58"/>
      <c r="I176" s="1904"/>
      <c r="J176" s="1905"/>
      <c r="K176" s="463"/>
      <c r="L176" s="40"/>
      <c r="M176" s="26"/>
      <c r="N176" s="26"/>
      <c r="O176" s="30"/>
      <c r="P176" s="27"/>
      <c r="Q176" s="26"/>
      <c r="R176" s="30"/>
      <c r="S176" s="375"/>
    </row>
    <row r="177" spans="1:19" s="4" customFormat="1" ht="19.7" customHeight="1">
      <c r="A177" s="1"/>
      <c r="B177" s="1"/>
      <c r="D177" s="715"/>
      <c r="E177" s="715"/>
      <c r="F177" s="715"/>
      <c r="G177" s="129"/>
      <c r="H177" s="58"/>
      <c r="I177" s="1904"/>
      <c r="J177" s="1905"/>
      <c r="K177" s="463"/>
      <c r="L177" s="40"/>
      <c r="M177" s="26"/>
      <c r="N177" s="26"/>
      <c r="O177" s="30"/>
      <c r="P177" s="27"/>
      <c r="Q177" s="26"/>
      <c r="R177" s="30"/>
      <c r="S177" s="375"/>
    </row>
    <row r="178" spans="1:19" s="4" customFormat="1" ht="19.7" customHeight="1">
      <c r="A178" s="1"/>
      <c r="B178" s="1"/>
      <c r="D178" s="715"/>
      <c r="E178" s="715"/>
      <c r="F178" s="715"/>
      <c r="G178" s="129"/>
      <c r="H178" s="58"/>
      <c r="I178" s="1904"/>
      <c r="J178" s="1905"/>
      <c r="K178" s="463"/>
      <c r="L178" s="40"/>
      <c r="M178" s="26"/>
      <c r="N178" s="26"/>
      <c r="O178" s="30"/>
      <c r="P178" s="27"/>
      <c r="Q178" s="26"/>
      <c r="R178" s="30"/>
      <c r="S178" s="375"/>
    </row>
    <row r="179" spans="1:19" s="4" customFormat="1" ht="19.7" customHeight="1">
      <c r="A179" s="1"/>
      <c r="B179" s="1"/>
      <c r="D179" s="715"/>
      <c r="E179" s="715"/>
      <c r="F179" s="715"/>
      <c r="G179" s="129"/>
      <c r="H179" s="58"/>
      <c r="I179" s="1904"/>
      <c r="J179" s="1905"/>
      <c r="K179" s="463"/>
      <c r="L179" s="40"/>
      <c r="M179" s="26"/>
      <c r="N179" s="26"/>
      <c r="O179" s="30"/>
      <c r="P179" s="27"/>
      <c r="Q179" s="26"/>
      <c r="R179" s="30"/>
      <c r="S179" s="375"/>
    </row>
    <row r="180" spans="1:19" s="4" customFormat="1" ht="19.7" customHeight="1">
      <c r="A180" s="1"/>
      <c r="B180" s="1"/>
      <c r="D180" s="715"/>
      <c r="E180" s="715"/>
      <c r="F180" s="715"/>
      <c r="G180" s="129"/>
      <c r="H180" s="58"/>
      <c r="I180" s="1904"/>
      <c r="J180" s="1905"/>
      <c r="K180" s="463"/>
      <c r="L180" s="40"/>
      <c r="M180" s="26"/>
      <c r="N180" s="26"/>
      <c r="O180" s="30"/>
      <c r="P180" s="27"/>
      <c r="Q180" s="26"/>
      <c r="R180" s="30"/>
      <c r="S180" s="375"/>
    </row>
    <row r="181" spans="1:19" s="4" customFormat="1" ht="19.7" customHeight="1">
      <c r="A181" s="1"/>
      <c r="B181" s="1"/>
      <c r="D181" s="715"/>
      <c r="E181" s="715"/>
      <c r="F181" s="715"/>
      <c r="G181" s="129"/>
      <c r="H181" s="58"/>
      <c r="I181" s="1904"/>
      <c r="J181" s="1905"/>
      <c r="K181" s="463"/>
      <c r="L181" s="40"/>
      <c r="M181" s="26"/>
      <c r="N181" s="26"/>
      <c r="O181" s="30"/>
      <c r="P181" s="27"/>
      <c r="Q181" s="26"/>
      <c r="R181" s="30"/>
      <c r="S181" s="375"/>
    </row>
    <row r="182" spans="1:19" s="4" customFormat="1" ht="19.7" customHeight="1">
      <c r="A182" s="1"/>
      <c r="B182" s="1"/>
      <c r="D182" s="715"/>
      <c r="E182" s="715"/>
      <c r="F182" s="715"/>
      <c r="G182" s="129"/>
      <c r="H182" s="58"/>
      <c r="I182" s="1904"/>
      <c r="J182" s="1905"/>
      <c r="K182" s="463"/>
      <c r="L182" s="40"/>
      <c r="M182" s="26"/>
      <c r="N182" s="26"/>
      <c r="O182" s="30"/>
      <c r="P182" s="27"/>
      <c r="Q182" s="26"/>
      <c r="R182" s="30"/>
      <c r="S182" s="375"/>
    </row>
    <row r="183" spans="1:19" s="4" customFormat="1" ht="19.7" customHeight="1">
      <c r="D183" s="1906"/>
      <c r="E183" s="27"/>
      <c r="F183" s="27"/>
      <c r="G183" s="26"/>
      <c r="H183" s="26"/>
      <c r="I183" s="40"/>
      <c r="J183" s="1905"/>
      <c r="K183" s="463"/>
      <c r="L183" s="40"/>
      <c r="M183" s="26"/>
      <c r="N183" s="26"/>
      <c r="O183" s="30"/>
      <c r="P183" s="27"/>
      <c r="Q183" s="26"/>
      <c r="R183" s="30"/>
      <c r="S183" s="375"/>
    </row>
  </sheetData>
  <autoFilter ref="A8:S183" xr:uid="{5B07F7A2-E560-4721-880B-B2E235EB78C3}"/>
  <mergeCells count="15">
    <mergeCell ref="E100:G100"/>
    <mergeCell ref="E10:G10"/>
    <mergeCell ref="E26:G26"/>
    <mergeCell ref="E41:G41"/>
    <mergeCell ref="E58:G58"/>
    <mergeCell ref="E75:G75"/>
    <mergeCell ref="E84:G84"/>
    <mergeCell ref="D2:F2"/>
    <mergeCell ref="I2:K2"/>
    <mergeCell ref="D3:F3"/>
    <mergeCell ref="D4:F4"/>
    <mergeCell ref="L4:M5"/>
    <mergeCell ref="D5:F5"/>
    <mergeCell ref="I5:J6"/>
    <mergeCell ref="D6:F6"/>
  </mergeCells>
  <phoneticPr fontId="2"/>
  <dataValidations count="1">
    <dataValidation imeMode="hiragana" allowBlank="1" showInputMessage="1" showErrorMessage="1" sqref="L89 JH89 TD89 ACZ89 AMV89 AWR89 BGN89 BQJ89 CAF89 CKB89 CTX89 DDT89 DNP89 DXL89 EHH89 ERD89 FAZ89 FKV89 FUR89 GEN89 GOJ89 GYF89 HIB89 HRX89 IBT89 ILP89 IVL89 JFH89 JPD89 JYZ89 KIV89 KSR89 LCN89 LMJ89 LWF89 MGB89 MPX89 MZT89 NJP89 NTL89 ODH89 OND89 OWZ89 PGV89 PQR89 QAN89 QKJ89 QUF89 REB89 RNX89 RXT89 SHP89 SRL89 TBH89 TLD89 TUZ89 UEV89 UOR89 UYN89 VIJ89 VSF89 WCB89 WLX89 WVT89 L65625 JH65625 TD65625 ACZ65625 AMV65625 AWR65625 BGN65625 BQJ65625 CAF65625 CKB65625 CTX65625 DDT65625 DNP65625 DXL65625 EHH65625 ERD65625 FAZ65625 FKV65625 FUR65625 GEN65625 GOJ65625 GYF65625 HIB65625 HRX65625 IBT65625 ILP65625 IVL65625 JFH65625 JPD65625 JYZ65625 KIV65625 KSR65625 LCN65625 LMJ65625 LWF65625 MGB65625 MPX65625 MZT65625 NJP65625 NTL65625 ODH65625 OND65625 OWZ65625 PGV65625 PQR65625 QAN65625 QKJ65625 QUF65625 REB65625 RNX65625 RXT65625 SHP65625 SRL65625 TBH65625 TLD65625 TUZ65625 UEV65625 UOR65625 UYN65625 VIJ65625 VSF65625 WCB65625 WLX65625 WVT65625 L131161 JH131161 TD131161 ACZ131161 AMV131161 AWR131161 BGN131161 BQJ131161 CAF131161 CKB131161 CTX131161 DDT131161 DNP131161 DXL131161 EHH131161 ERD131161 FAZ131161 FKV131161 FUR131161 GEN131161 GOJ131161 GYF131161 HIB131161 HRX131161 IBT131161 ILP131161 IVL131161 JFH131161 JPD131161 JYZ131161 KIV131161 KSR131161 LCN131161 LMJ131161 LWF131161 MGB131161 MPX131161 MZT131161 NJP131161 NTL131161 ODH131161 OND131161 OWZ131161 PGV131161 PQR131161 QAN131161 QKJ131161 QUF131161 REB131161 RNX131161 RXT131161 SHP131161 SRL131161 TBH131161 TLD131161 TUZ131161 UEV131161 UOR131161 UYN131161 VIJ131161 VSF131161 WCB131161 WLX131161 WVT131161 L196697 JH196697 TD196697 ACZ196697 AMV196697 AWR196697 BGN196697 BQJ196697 CAF196697 CKB196697 CTX196697 DDT196697 DNP196697 DXL196697 EHH196697 ERD196697 FAZ196697 FKV196697 FUR196697 GEN196697 GOJ196697 GYF196697 HIB196697 HRX196697 IBT196697 ILP196697 IVL196697 JFH196697 JPD196697 JYZ196697 KIV196697 KSR196697 LCN196697 LMJ196697 LWF196697 MGB196697 MPX196697 MZT196697 NJP196697 NTL196697 ODH196697 OND196697 OWZ196697 PGV196697 PQR196697 QAN196697 QKJ196697 QUF196697 REB196697 RNX196697 RXT196697 SHP196697 SRL196697 TBH196697 TLD196697 TUZ196697 UEV196697 UOR196697 UYN196697 VIJ196697 VSF196697 WCB196697 WLX196697 WVT196697 L262233 JH262233 TD262233 ACZ262233 AMV262233 AWR262233 BGN262233 BQJ262233 CAF262233 CKB262233 CTX262233 DDT262233 DNP262233 DXL262233 EHH262233 ERD262233 FAZ262233 FKV262233 FUR262233 GEN262233 GOJ262233 GYF262233 HIB262233 HRX262233 IBT262233 ILP262233 IVL262233 JFH262233 JPD262233 JYZ262233 KIV262233 KSR262233 LCN262233 LMJ262233 LWF262233 MGB262233 MPX262233 MZT262233 NJP262233 NTL262233 ODH262233 OND262233 OWZ262233 PGV262233 PQR262233 QAN262233 QKJ262233 QUF262233 REB262233 RNX262233 RXT262233 SHP262233 SRL262233 TBH262233 TLD262233 TUZ262233 UEV262233 UOR262233 UYN262233 VIJ262233 VSF262233 WCB262233 WLX262233 WVT262233 L327769 JH327769 TD327769 ACZ327769 AMV327769 AWR327769 BGN327769 BQJ327769 CAF327769 CKB327769 CTX327769 DDT327769 DNP327769 DXL327769 EHH327769 ERD327769 FAZ327769 FKV327769 FUR327769 GEN327769 GOJ327769 GYF327769 HIB327769 HRX327769 IBT327769 ILP327769 IVL327769 JFH327769 JPD327769 JYZ327769 KIV327769 KSR327769 LCN327769 LMJ327769 LWF327769 MGB327769 MPX327769 MZT327769 NJP327769 NTL327769 ODH327769 OND327769 OWZ327769 PGV327769 PQR327769 QAN327769 QKJ327769 QUF327769 REB327769 RNX327769 RXT327769 SHP327769 SRL327769 TBH327769 TLD327769 TUZ327769 UEV327769 UOR327769 UYN327769 VIJ327769 VSF327769 WCB327769 WLX327769 WVT327769 L393305 JH393305 TD393305 ACZ393305 AMV393305 AWR393305 BGN393305 BQJ393305 CAF393305 CKB393305 CTX393305 DDT393305 DNP393305 DXL393305 EHH393305 ERD393305 FAZ393305 FKV393305 FUR393305 GEN393305 GOJ393305 GYF393305 HIB393305 HRX393305 IBT393305 ILP393305 IVL393305 JFH393305 JPD393305 JYZ393305 KIV393305 KSR393305 LCN393305 LMJ393305 LWF393305 MGB393305 MPX393305 MZT393305 NJP393305 NTL393305 ODH393305 OND393305 OWZ393305 PGV393305 PQR393305 QAN393305 QKJ393305 QUF393305 REB393305 RNX393305 RXT393305 SHP393305 SRL393305 TBH393305 TLD393305 TUZ393305 UEV393305 UOR393305 UYN393305 VIJ393305 VSF393305 WCB393305 WLX393305 WVT393305 L458841 JH458841 TD458841 ACZ458841 AMV458841 AWR458841 BGN458841 BQJ458841 CAF458841 CKB458841 CTX458841 DDT458841 DNP458841 DXL458841 EHH458841 ERD458841 FAZ458841 FKV458841 FUR458841 GEN458841 GOJ458841 GYF458841 HIB458841 HRX458841 IBT458841 ILP458841 IVL458841 JFH458841 JPD458841 JYZ458841 KIV458841 KSR458841 LCN458841 LMJ458841 LWF458841 MGB458841 MPX458841 MZT458841 NJP458841 NTL458841 ODH458841 OND458841 OWZ458841 PGV458841 PQR458841 QAN458841 QKJ458841 QUF458841 REB458841 RNX458841 RXT458841 SHP458841 SRL458841 TBH458841 TLD458841 TUZ458841 UEV458841 UOR458841 UYN458841 VIJ458841 VSF458841 WCB458841 WLX458841 WVT458841 L524377 JH524377 TD524377 ACZ524377 AMV524377 AWR524377 BGN524377 BQJ524377 CAF524377 CKB524377 CTX524377 DDT524377 DNP524377 DXL524377 EHH524377 ERD524377 FAZ524377 FKV524377 FUR524377 GEN524377 GOJ524377 GYF524377 HIB524377 HRX524377 IBT524377 ILP524377 IVL524377 JFH524377 JPD524377 JYZ524377 KIV524377 KSR524377 LCN524377 LMJ524377 LWF524377 MGB524377 MPX524377 MZT524377 NJP524377 NTL524377 ODH524377 OND524377 OWZ524377 PGV524377 PQR524377 QAN524377 QKJ524377 QUF524377 REB524377 RNX524377 RXT524377 SHP524377 SRL524377 TBH524377 TLD524377 TUZ524377 UEV524377 UOR524377 UYN524377 VIJ524377 VSF524377 WCB524377 WLX524377 WVT524377 L589913 JH589913 TD589913 ACZ589913 AMV589913 AWR589913 BGN589913 BQJ589913 CAF589913 CKB589913 CTX589913 DDT589913 DNP589913 DXL589913 EHH589913 ERD589913 FAZ589913 FKV589913 FUR589913 GEN589913 GOJ589913 GYF589913 HIB589913 HRX589913 IBT589913 ILP589913 IVL589913 JFH589913 JPD589913 JYZ589913 KIV589913 KSR589913 LCN589913 LMJ589913 LWF589913 MGB589913 MPX589913 MZT589913 NJP589913 NTL589913 ODH589913 OND589913 OWZ589913 PGV589913 PQR589913 QAN589913 QKJ589913 QUF589913 REB589913 RNX589913 RXT589913 SHP589913 SRL589913 TBH589913 TLD589913 TUZ589913 UEV589913 UOR589913 UYN589913 VIJ589913 VSF589913 WCB589913 WLX589913 WVT589913 L655449 JH655449 TD655449 ACZ655449 AMV655449 AWR655449 BGN655449 BQJ655449 CAF655449 CKB655449 CTX655449 DDT655449 DNP655449 DXL655449 EHH655449 ERD655449 FAZ655449 FKV655449 FUR655449 GEN655449 GOJ655449 GYF655449 HIB655449 HRX655449 IBT655449 ILP655449 IVL655449 JFH655449 JPD655449 JYZ655449 KIV655449 KSR655449 LCN655449 LMJ655449 LWF655449 MGB655449 MPX655449 MZT655449 NJP655449 NTL655449 ODH655449 OND655449 OWZ655449 PGV655449 PQR655449 QAN655449 QKJ655449 QUF655449 REB655449 RNX655449 RXT655449 SHP655449 SRL655449 TBH655449 TLD655449 TUZ655449 UEV655449 UOR655449 UYN655449 VIJ655449 VSF655449 WCB655449 WLX655449 WVT655449 L720985 JH720985 TD720985 ACZ720985 AMV720985 AWR720985 BGN720985 BQJ720985 CAF720985 CKB720985 CTX720985 DDT720985 DNP720985 DXL720985 EHH720985 ERD720985 FAZ720985 FKV720985 FUR720985 GEN720985 GOJ720985 GYF720985 HIB720985 HRX720985 IBT720985 ILP720985 IVL720985 JFH720985 JPD720985 JYZ720985 KIV720985 KSR720985 LCN720985 LMJ720985 LWF720985 MGB720985 MPX720985 MZT720985 NJP720985 NTL720985 ODH720985 OND720985 OWZ720985 PGV720985 PQR720985 QAN720985 QKJ720985 QUF720985 REB720985 RNX720985 RXT720985 SHP720985 SRL720985 TBH720985 TLD720985 TUZ720985 UEV720985 UOR720985 UYN720985 VIJ720985 VSF720985 WCB720985 WLX720985 WVT720985 L786521 JH786521 TD786521 ACZ786521 AMV786521 AWR786521 BGN786521 BQJ786521 CAF786521 CKB786521 CTX786521 DDT786521 DNP786521 DXL786521 EHH786521 ERD786521 FAZ786521 FKV786521 FUR786521 GEN786521 GOJ786521 GYF786521 HIB786521 HRX786521 IBT786521 ILP786521 IVL786521 JFH786521 JPD786521 JYZ786521 KIV786521 KSR786521 LCN786521 LMJ786521 LWF786521 MGB786521 MPX786521 MZT786521 NJP786521 NTL786521 ODH786521 OND786521 OWZ786521 PGV786521 PQR786521 QAN786521 QKJ786521 QUF786521 REB786521 RNX786521 RXT786521 SHP786521 SRL786521 TBH786521 TLD786521 TUZ786521 UEV786521 UOR786521 UYN786521 VIJ786521 VSF786521 WCB786521 WLX786521 WVT786521 L852057 JH852057 TD852057 ACZ852057 AMV852057 AWR852057 BGN852057 BQJ852057 CAF852057 CKB852057 CTX852057 DDT852057 DNP852057 DXL852057 EHH852057 ERD852057 FAZ852057 FKV852057 FUR852057 GEN852057 GOJ852057 GYF852057 HIB852057 HRX852057 IBT852057 ILP852057 IVL852057 JFH852057 JPD852057 JYZ852057 KIV852057 KSR852057 LCN852057 LMJ852057 LWF852057 MGB852057 MPX852057 MZT852057 NJP852057 NTL852057 ODH852057 OND852057 OWZ852057 PGV852057 PQR852057 QAN852057 QKJ852057 QUF852057 REB852057 RNX852057 RXT852057 SHP852057 SRL852057 TBH852057 TLD852057 TUZ852057 UEV852057 UOR852057 UYN852057 VIJ852057 VSF852057 WCB852057 WLX852057 WVT852057 L917593 JH917593 TD917593 ACZ917593 AMV917593 AWR917593 BGN917593 BQJ917593 CAF917593 CKB917593 CTX917593 DDT917593 DNP917593 DXL917593 EHH917593 ERD917593 FAZ917593 FKV917593 FUR917593 GEN917593 GOJ917593 GYF917593 HIB917593 HRX917593 IBT917593 ILP917593 IVL917593 JFH917593 JPD917593 JYZ917593 KIV917593 KSR917593 LCN917593 LMJ917593 LWF917593 MGB917593 MPX917593 MZT917593 NJP917593 NTL917593 ODH917593 OND917593 OWZ917593 PGV917593 PQR917593 QAN917593 QKJ917593 QUF917593 REB917593 RNX917593 RXT917593 SHP917593 SRL917593 TBH917593 TLD917593 TUZ917593 UEV917593 UOR917593 UYN917593 VIJ917593 VSF917593 WCB917593 WLX917593 WVT917593 L983129 JH983129 TD983129 ACZ983129 AMV983129 AWR983129 BGN983129 BQJ983129 CAF983129 CKB983129 CTX983129 DDT983129 DNP983129 DXL983129 EHH983129 ERD983129 FAZ983129 FKV983129 FUR983129 GEN983129 GOJ983129 GYF983129 HIB983129 HRX983129 IBT983129 ILP983129 IVL983129 JFH983129 JPD983129 JYZ983129 KIV983129 KSR983129 LCN983129 LMJ983129 LWF983129 MGB983129 MPX983129 MZT983129 NJP983129 NTL983129 ODH983129 OND983129 OWZ983129 PGV983129 PQR983129 QAN983129 QKJ983129 QUF983129 REB983129 RNX983129 RXT983129 SHP983129 SRL983129 TBH983129 TLD983129 TUZ983129 UEV983129 UOR983129 UYN983129 VIJ983129 VSF983129 WCB983129 WLX983129 WVT983129 L52 JH52 TD52 ACZ52 AMV52 AWR52 BGN52 BQJ52 CAF52 CKB52 CTX52 DDT52 DNP52 DXL52 EHH52 ERD52 FAZ52 FKV52 FUR52 GEN52 GOJ52 GYF52 HIB52 HRX52 IBT52 ILP52 IVL52 JFH52 JPD52 JYZ52 KIV52 KSR52 LCN52 LMJ52 LWF52 MGB52 MPX52 MZT52 NJP52 NTL52 ODH52 OND52 OWZ52 PGV52 PQR52 QAN52 QKJ52 QUF52 REB52 RNX52 RXT52 SHP52 SRL52 TBH52 TLD52 TUZ52 UEV52 UOR52 UYN52 VIJ52 VSF52 WCB52 WLX52 WVT52 L65588 JH65588 TD65588 ACZ65588 AMV65588 AWR65588 BGN65588 BQJ65588 CAF65588 CKB65588 CTX65588 DDT65588 DNP65588 DXL65588 EHH65588 ERD65588 FAZ65588 FKV65588 FUR65588 GEN65588 GOJ65588 GYF65588 HIB65588 HRX65588 IBT65588 ILP65588 IVL65588 JFH65588 JPD65588 JYZ65588 KIV65588 KSR65588 LCN65588 LMJ65588 LWF65588 MGB65588 MPX65588 MZT65588 NJP65588 NTL65588 ODH65588 OND65588 OWZ65588 PGV65588 PQR65588 QAN65588 QKJ65588 QUF65588 REB65588 RNX65588 RXT65588 SHP65588 SRL65588 TBH65588 TLD65588 TUZ65588 UEV65588 UOR65588 UYN65588 VIJ65588 VSF65588 WCB65588 WLX65588 WVT65588 L131124 JH131124 TD131124 ACZ131124 AMV131124 AWR131124 BGN131124 BQJ131124 CAF131124 CKB131124 CTX131124 DDT131124 DNP131124 DXL131124 EHH131124 ERD131124 FAZ131124 FKV131124 FUR131124 GEN131124 GOJ131124 GYF131124 HIB131124 HRX131124 IBT131124 ILP131124 IVL131124 JFH131124 JPD131124 JYZ131124 KIV131124 KSR131124 LCN131124 LMJ131124 LWF131124 MGB131124 MPX131124 MZT131124 NJP131124 NTL131124 ODH131124 OND131124 OWZ131124 PGV131124 PQR131124 QAN131124 QKJ131124 QUF131124 REB131124 RNX131124 RXT131124 SHP131124 SRL131124 TBH131124 TLD131124 TUZ131124 UEV131124 UOR131124 UYN131124 VIJ131124 VSF131124 WCB131124 WLX131124 WVT131124 L196660 JH196660 TD196660 ACZ196660 AMV196660 AWR196660 BGN196660 BQJ196660 CAF196660 CKB196660 CTX196660 DDT196660 DNP196660 DXL196660 EHH196660 ERD196660 FAZ196660 FKV196660 FUR196660 GEN196660 GOJ196660 GYF196660 HIB196660 HRX196660 IBT196660 ILP196660 IVL196660 JFH196660 JPD196660 JYZ196660 KIV196660 KSR196660 LCN196660 LMJ196660 LWF196660 MGB196660 MPX196660 MZT196660 NJP196660 NTL196660 ODH196660 OND196660 OWZ196660 PGV196660 PQR196660 QAN196660 QKJ196660 QUF196660 REB196660 RNX196660 RXT196660 SHP196660 SRL196660 TBH196660 TLD196660 TUZ196660 UEV196660 UOR196660 UYN196660 VIJ196660 VSF196660 WCB196660 WLX196660 WVT196660 L262196 JH262196 TD262196 ACZ262196 AMV262196 AWR262196 BGN262196 BQJ262196 CAF262196 CKB262196 CTX262196 DDT262196 DNP262196 DXL262196 EHH262196 ERD262196 FAZ262196 FKV262196 FUR262196 GEN262196 GOJ262196 GYF262196 HIB262196 HRX262196 IBT262196 ILP262196 IVL262196 JFH262196 JPD262196 JYZ262196 KIV262196 KSR262196 LCN262196 LMJ262196 LWF262196 MGB262196 MPX262196 MZT262196 NJP262196 NTL262196 ODH262196 OND262196 OWZ262196 PGV262196 PQR262196 QAN262196 QKJ262196 QUF262196 REB262196 RNX262196 RXT262196 SHP262196 SRL262196 TBH262196 TLD262196 TUZ262196 UEV262196 UOR262196 UYN262196 VIJ262196 VSF262196 WCB262196 WLX262196 WVT262196 L327732 JH327732 TD327732 ACZ327732 AMV327732 AWR327732 BGN327732 BQJ327732 CAF327732 CKB327732 CTX327732 DDT327732 DNP327732 DXL327732 EHH327732 ERD327732 FAZ327732 FKV327732 FUR327732 GEN327732 GOJ327732 GYF327732 HIB327732 HRX327732 IBT327732 ILP327732 IVL327732 JFH327732 JPD327732 JYZ327732 KIV327732 KSR327732 LCN327732 LMJ327732 LWF327732 MGB327732 MPX327732 MZT327732 NJP327732 NTL327732 ODH327732 OND327732 OWZ327732 PGV327732 PQR327732 QAN327732 QKJ327732 QUF327732 REB327732 RNX327732 RXT327732 SHP327732 SRL327732 TBH327732 TLD327732 TUZ327732 UEV327732 UOR327732 UYN327732 VIJ327732 VSF327732 WCB327732 WLX327732 WVT327732 L393268 JH393268 TD393268 ACZ393268 AMV393268 AWR393268 BGN393268 BQJ393268 CAF393268 CKB393268 CTX393268 DDT393268 DNP393268 DXL393268 EHH393268 ERD393268 FAZ393268 FKV393268 FUR393268 GEN393268 GOJ393268 GYF393268 HIB393268 HRX393268 IBT393268 ILP393268 IVL393268 JFH393268 JPD393268 JYZ393268 KIV393268 KSR393268 LCN393268 LMJ393268 LWF393268 MGB393268 MPX393268 MZT393268 NJP393268 NTL393268 ODH393268 OND393268 OWZ393268 PGV393268 PQR393268 QAN393268 QKJ393268 QUF393268 REB393268 RNX393268 RXT393268 SHP393268 SRL393268 TBH393268 TLD393268 TUZ393268 UEV393268 UOR393268 UYN393268 VIJ393268 VSF393268 WCB393268 WLX393268 WVT393268 L458804 JH458804 TD458804 ACZ458804 AMV458804 AWR458804 BGN458804 BQJ458804 CAF458804 CKB458804 CTX458804 DDT458804 DNP458804 DXL458804 EHH458804 ERD458804 FAZ458804 FKV458804 FUR458804 GEN458804 GOJ458804 GYF458804 HIB458804 HRX458804 IBT458804 ILP458804 IVL458804 JFH458804 JPD458804 JYZ458804 KIV458804 KSR458804 LCN458804 LMJ458804 LWF458804 MGB458804 MPX458804 MZT458804 NJP458804 NTL458804 ODH458804 OND458804 OWZ458804 PGV458804 PQR458804 QAN458804 QKJ458804 QUF458804 REB458804 RNX458804 RXT458804 SHP458804 SRL458804 TBH458804 TLD458804 TUZ458804 UEV458804 UOR458804 UYN458804 VIJ458804 VSF458804 WCB458804 WLX458804 WVT458804 L524340 JH524340 TD524340 ACZ524340 AMV524340 AWR524340 BGN524340 BQJ524340 CAF524340 CKB524340 CTX524340 DDT524340 DNP524340 DXL524340 EHH524340 ERD524340 FAZ524340 FKV524340 FUR524340 GEN524340 GOJ524340 GYF524340 HIB524340 HRX524340 IBT524340 ILP524340 IVL524340 JFH524340 JPD524340 JYZ524340 KIV524340 KSR524340 LCN524340 LMJ524340 LWF524340 MGB524340 MPX524340 MZT524340 NJP524340 NTL524340 ODH524340 OND524340 OWZ524340 PGV524340 PQR524340 QAN524340 QKJ524340 QUF524340 REB524340 RNX524340 RXT524340 SHP524340 SRL524340 TBH524340 TLD524340 TUZ524340 UEV524340 UOR524340 UYN524340 VIJ524340 VSF524340 WCB524340 WLX524340 WVT524340 L589876 JH589876 TD589876 ACZ589876 AMV589876 AWR589876 BGN589876 BQJ589876 CAF589876 CKB589876 CTX589876 DDT589876 DNP589876 DXL589876 EHH589876 ERD589876 FAZ589876 FKV589876 FUR589876 GEN589876 GOJ589876 GYF589876 HIB589876 HRX589876 IBT589876 ILP589876 IVL589876 JFH589876 JPD589876 JYZ589876 KIV589876 KSR589876 LCN589876 LMJ589876 LWF589876 MGB589876 MPX589876 MZT589876 NJP589876 NTL589876 ODH589876 OND589876 OWZ589876 PGV589876 PQR589876 QAN589876 QKJ589876 QUF589876 REB589876 RNX589876 RXT589876 SHP589876 SRL589876 TBH589876 TLD589876 TUZ589876 UEV589876 UOR589876 UYN589876 VIJ589876 VSF589876 WCB589876 WLX589876 WVT589876 L655412 JH655412 TD655412 ACZ655412 AMV655412 AWR655412 BGN655412 BQJ655412 CAF655412 CKB655412 CTX655412 DDT655412 DNP655412 DXL655412 EHH655412 ERD655412 FAZ655412 FKV655412 FUR655412 GEN655412 GOJ655412 GYF655412 HIB655412 HRX655412 IBT655412 ILP655412 IVL655412 JFH655412 JPD655412 JYZ655412 KIV655412 KSR655412 LCN655412 LMJ655412 LWF655412 MGB655412 MPX655412 MZT655412 NJP655412 NTL655412 ODH655412 OND655412 OWZ655412 PGV655412 PQR655412 QAN655412 QKJ655412 QUF655412 REB655412 RNX655412 RXT655412 SHP655412 SRL655412 TBH655412 TLD655412 TUZ655412 UEV655412 UOR655412 UYN655412 VIJ655412 VSF655412 WCB655412 WLX655412 WVT655412 L720948 JH720948 TD720948 ACZ720948 AMV720948 AWR720948 BGN720948 BQJ720948 CAF720948 CKB720948 CTX720948 DDT720948 DNP720948 DXL720948 EHH720948 ERD720948 FAZ720948 FKV720948 FUR720948 GEN720948 GOJ720948 GYF720948 HIB720948 HRX720948 IBT720948 ILP720948 IVL720948 JFH720948 JPD720948 JYZ720948 KIV720948 KSR720948 LCN720948 LMJ720948 LWF720948 MGB720948 MPX720948 MZT720948 NJP720948 NTL720948 ODH720948 OND720948 OWZ720948 PGV720948 PQR720948 QAN720948 QKJ720948 QUF720948 REB720948 RNX720948 RXT720948 SHP720948 SRL720948 TBH720948 TLD720948 TUZ720948 UEV720948 UOR720948 UYN720948 VIJ720948 VSF720948 WCB720948 WLX720948 WVT720948 L786484 JH786484 TD786484 ACZ786484 AMV786484 AWR786484 BGN786484 BQJ786484 CAF786484 CKB786484 CTX786484 DDT786484 DNP786484 DXL786484 EHH786484 ERD786484 FAZ786484 FKV786484 FUR786484 GEN786484 GOJ786484 GYF786484 HIB786484 HRX786484 IBT786484 ILP786484 IVL786484 JFH786484 JPD786484 JYZ786484 KIV786484 KSR786484 LCN786484 LMJ786484 LWF786484 MGB786484 MPX786484 MZT786484 NJP786484 NTL786484 ODH786484 OND786484 OWZ786484 PGV786484 PQR786484 QAN786484 QKJ786484 QUF786484 REB786484 RNX786484 RXT786484 SHP786484 SRL786484 TBH786484 TLD786484 TUZ786484 UEV786484 UOR786484 UYN786484 VIJ786484 VSF786484 WCB786484 WLX786484 WVT786484 L852020 JH852020 TD852020 ACZ852020 AMV852020 AWR852020 BGN852020 BQJ852020 CAF852020 CKB852020 CTX852020 DDT852020 DNP852020 DXL852020 EHH852020 ERD852020 FAZ852020 FKV852020 FUR852020 GEN852020 GOJ852020 GYF852020 HIB852020 HRX852020 IBT852020 ILP852020 IVL852020 JFH852020 JPD852020 JYZ852020 KIV852020 KSR852020 LCN852020 LMJ852020 LWF852020 MGB852020 MPX852020 MZT852020 NJP852020 NTL852020 ODH852020 OND852020 OWZ852020 PGV852020 PQR852020 QAN852020 QKJ852020 QUF852020 REB852020 RNX852020 RXT852020 SHP852020 SRL852020 TBH852020 TLD852020 TUZ852020 UEV852020 UOR852020 UYN852020 VIJ852020 VSF852020 WCB852020 WLX852020 WVT852020 L917556 JH917556 TD917556 ACZ917556 AMV917556 AWR917556 BGN917556 BQJ917556 CAF917556 CKB917556 CTX917556 DDT917556 DNP917556 DXL917556 EHH917556 ERD917556 FAZ917556 FKV917556 FUR917556 GEN917556 GOJ917556 GYF917556 HIB917556 HRX917556 IBT917556 ILP917556 IVL917556 JFH917556 JPD917556 JYZ917556 KIV917556 KSR917556 LCN917556 LMJ917556 LWF917556 MGB917556 MPX917556 MZT917556 NJP917556 NTL917556 ODH917556 OND917556 OWZ917556 PGV917556 PQR917556 QAN917556 QKJ917556 QUF917556 REB917556 RNX917556 RXT917556 SHP917556 SRL917556 TBH917556 TLD917556 TUZ917556 UEV917556 UOR917556 UYN917556 VIJ917556 VSF917556 WCB917556 WLX917556 WVT917556 L983092 JH983092 TD983092 ACZ983092 AMV983092 AWR983092 BGN983092 BQJ983092 CAF983092 CKB983092 CTX983092 DDT983092 DNP983092 DXL983092 EHH983092 ERD983092 FAZ983092 FKV983092 FUR983092 GEN983092 GOJ983092 GYF983092 HIB983092 HRX983092 IBT983092 ILP983092 IVL983092 JFH983092 JPD983092 JYZ983092 KIV983092 KSR983092 LCN983092 LMJ983092 LWF983092 MGB983092 MPX983092 MZT983092 NJP983092 NTL983092 ODH983092 OND983092 OWZ983092 PGV983092 PQR983092 QAN983092 QKJ983092 QUF983092 REB983092 RNX983092 RXT983092 SHP983092 SRL983092 TBH983092 TLD983092 TUZ983092 UEV983092 UOR983092 UYN983092 VIJ983092 VSF983092 WCB983092 WLX983092 WVT983092 L45 JH45 TD45 ACZ45 AMV45 AWR45 BGN45 BQJ45 CAF45 CKB45 CTX45 DDT45 DNP45 DXL45 EHH45 ERD45 FAZ45 FKV45 FUR45 GEN45 GOJ45 GYF45 HIB45 HRX45 IBT45 ILP45 IVL45 JFH45 JPD45 JYZ45 KIV45 KSR45 LCN45 LMJ45 LWF45 MGB45 MPX45 MZT45 NJP45 NTL45 ODH45 OND45 OWZ45 PGV45 PQR45 QAN45 QKJ45 QUF45 REB45 RNX45 RXT45 SHP45 SRL45 TBH45 TLD45 TUZ45 UEV45 UOR45 UYN45 VIJ45 VSF45 WCB45 WLX45 WVT45 L65581 JH65581 TD65581 ACZ65581 AMV65581 AWR65581 BGN65581 BQJ65581 CAF65581 CKB65581 CTX65581 DDT65581 DNP65581 DXL65581 EHH65581 ERD65581 FAZ65581 FKV65581 FUR65581 GEN65581 GOJ65581 GYF65581 HIB65581 HRX65581 IBT65581 ILP65581 IVL65581 JFH65581 JPD65581 JYZ65581 KIV65581 KSR65581 LCN65581 LMJ65581 LWF65581 MGB65581 MPX65581 MZT65581 NJP65581 NTL65581 ODH65581 OND65581 OWZ65581 PGV65581 PQR65581 QAN65581 QKJ65581 QUF65581 REB65581 RNX65581 RXT65581 SHP65581 SRL65581 TBH65581 TLD65581 TUZ65581 UEV65581 UOR65581 UYN65581 VIJ65581 VSF65581 WCB65581 WLX65581 WVT65581 L131117 JH131117 TD131117 ACZ131117 AMV131117 AWR131117 BGN131117 BQJ131117 CAF131117 CKB131117 CTX131117 DDT131117 DNP131117 DXL131117 EHH131117 ERD131117 FAZ131117 FKV131117 FUR131117 GEN131117 GOJ131117 GYF131117 HIB131117 HRX131117 IBT131117 ILP131117 IVL131117 JFH131117 JPD131117 JYZ131117 KIV131117 KSR131117 LCN131117 LMJ131117 LWF131117 MGB131117 MPX131117 MZT131117 NJP131117 NTL131117 ODH131117 OND131117 OWZ131117 PGV131117 PQR131117 QAN131117 QKJ131117 QUF131117 REB131117 RNX131117 RXT131117 SHP131117 SRL131117 TBH131117 TLD131117 TUZ131117 UEV131117 UOR131117 UYN131117 VIJ131117 VSF131117 WCB131117 WLX131117 WVT131117 L196653 JH196653 TD196653 ACZ196653 AMV196653 AWR196653 BGN196653 BQJ196653 CAF196653 CKB196653 CTX196653 DDT196653 DNP196653 DXL196653 EHH196653 ERD196653 FAZ196653 FKV196653 FUR196653 GEN196653 GOJ196653 GYF196653 HIB196653 HRX196653 IBT196653 ILP196653 IVL196653 JFH196653 JPD196653 JYZ196653 KIV196653 KSR196653 LCN196653 LMJ196653 LWF196653 MGB196653 MPX196653 MZT196653 NJP196653 NTL196653 ODH196653 OND196653 OWZ196653 PGV196653 PQR196653 QAN196653 QKJ196653 QUF196653 REB196653 RNX196653 RXT196653 SHP196653 SRL196653 TBH196653 TLD196653 TUZ196653 UEV196653 UOR196653 UYN196653 VIJ196653 VSF196653 WCB196653 WLX196653 WVT196653 L262189 JH262189 TD262189 ACZ262189 AMV262189 AWR262189 BGN262189 BQJ262189 CAF262189 CKB262189 CTX262189 DDT262189 DNP262189 DXL262189 EHH262189 ERD262189 FAZ262189 FKV262189 FUR262189 GEN262189 GOJ262189 GYF262189 HIB262189 HRX262189 IBT262189 ILP262189 IVL262189 JFH262189 JPD262189 JYZ262189 KIV262189 KSR262189 LCN262189 LMJ262189 LWF262189 MGB262189 MPX262189 MZT262189 NJP262189 NTL262189 ODH262189 OND262189 OWZ262189 PGV262189 PQR262189 QAN262189 QKJ262189 QUF262189 REB262189 RNX262189 RXT262189 SHP262189 SRL262189 TBH262189 TLD262189 TUZ262189 UEV262189 UOR262189 UYN262189 VIJ262189 VSF262189 WCB262189 WLX262189 WVT262189 L327725 JH327725 TD327725 ACZ327725 AMV327725 AWR327725 BGN327725 BQJ327725 CAF327725 CKB327725 CTX327725 DDT327725 DNP327725 DXL327725 EHH327725 ERD327725 FAZ327725 FKV327725 FUR327725 GEN327725 GOJ327725 GYF327725 HIB327725 HRX327725 IBT327725 ILP327725 IVL327725 JFH327725 JPD327725 JYZ327725 KIV327725 KSR327725 LCN327725 LMJ327725 LWF327725 MGB327725 MPX327725 MZT327725 NJP327725 NTL327725 ODH327725 OND327725 OWZ327725 PGV327725 PQR327725 QAN327725 QKJ327725 QUF327725 REB327725 RNX327725 RXT327725 SHP327725 SRL327725 TBH327725 TLD327725 TUZ327725 UEV327725 UOR327725 UYN327725 VIJ327725 VSF327725 WCB327725 WLX327725 WVT327725 L393261 JH393261 TD393261 ACZ393261 AMV393261 AWR393261 BGN393261 BQJ393261 CAF393261 CKB393261 CTX393261 DDT393261 DNP393261 DXL393261 EHH393261 ERD393261 FAZ393261 FKV393261 FUR393261 GEN393261 GOJ393261 GYF393261 HIB393261 HRX393261 IBT393261 ILP393261 IVL393261 JFH393261 JPD393261 JYZ393261 KIV393261 KSR393261 LCN393261 LMJ393261 LWF393261 MGB393261 MPX393261 MZT393261 NJP393261 NTL393261 ODH393261 OND393261 OWZ393261 PGV393261 PQR393261 QAN393261 QKJ393261 QUF393261 REB393261 RNX393261 RXT393261 SHP393261 SRL393261 TBH393261 TLD393261 TUZ393261 UEV393261 UOR393261 UYN393261 VIJ393261 VSF393261 WCB393261 WLX393261 WVT393261 L458797 JH458797 TD458797 ACZ458797 AMV458797 AWR458797 BGN458797 BQJ458797 CAF458797 CKB458797 CTX458797 DDT458797 DNP458797 DXL458797 EHH458797 ERD458797 FAZ458797 FKV458797 FUR458797 GEN458797 GOJ458797 GYF458797 HIB458797 HRX458797 IBT458797 ILP458797 IVL458797 JFH458797 JPD458797 JYZ458797 KIV458797 KSR458797 LCN458797 LMJ458797 LWF458797 MGB458797 MPX458797 MZT458797 NJP458797 NTL458797 ODH458797 OND458797 OWZ458797 PGV458797 PQR458797 QAN458797 QKJ458797 QUF458797 REB458797 RNX458797 RXT458797 SHP458797 SRL458797 TBH458797 TLD458797 TUZ458797 UEV458797 UOR458797 UYN458797 VIJ458797 VSF458797 WCB458797 WLX458797 WVT458797 L524333 JH524333 TD524333 ACZ524333 AMV524333 AWR524333 BGN524333 BQJ524333 CAF524333 CKB524333 CTX524333 DDT524333 DNP524333 DXL524333 EHH524333 ERD524333 FAZ524333 FKV524333 FUR524333 GEN524333 GOJ524333 GYF524333 HIB524333 HRX524333 IBT524333 ILP524333 IVL524333 JFH524333 JPD524333 JYZ524333 KIV524333 KSR524333 LCN524333 LMJ524333 LWF524333 MGB524333 MPX524333 MZT524333 NJP524333 NTL524333 ODH524333 OND524333 OWZ524333 PGV524333 PQR524333 QAN524333 QKJ524333 QUF524333 REB524333 RNX524333 RXT524333 SHP524333 SRL524333 TBH524333 TLD524333 TUZ524333 UEV524333 UOR524333 UYN524333 VIJ524333 VSF524333 WCB524333 WLX524333 WVT524333 L589869 JH589869 TD589869 ACZ589869 AMV589869 AWR589869 BGN589869 BQJ589869 CAF589869 CKB589869 CTX589869 DDT589869 DNP589869 DXL589869 EHH589869 ERD589869 FAZ589869 FKV589869 FUR589869 GEN589869 GOJ589869 GYF589869 HIB589869 HRX589869 IBT589869 ILP589869 IVL589869 JFH589869 JPD589869 JYZ589869 KIV589869 KSR589869 LCN589869 LMJ589869 LWF589869 MGB589869 MPX589869 MZT589869 NJP589869 NTL589869 ODH589869 OND589869 OWZ589869 PGV589869 PQR589869 QAN589869 QKJ589869 QUF589869 REB589869 RNX589869 RXT589869 SHP589869 SRL589869 TBH589869 TLD589869 TUZ589869 UEV589869 UOR589869 UYN589869 VIJ589869 VSF589869 WCB589869 WLX589869 WVT589869 L655405 JH655405 TD655405 ACZ655405 AMV655405 AWR655405 BGN655405 BQJ655405 CAF655405 CKB655405 CTX655405 DDT655405 DNP655405 DXL655405 EHH655405 ERD655405 FAZ655405 FKV655405 FUR655405 GEN655405 GOJ655405 GYF655405 HIB655405 HRX655405 IBT655405 ILP655405 IVL655405 JFH655405 JPD655405 JYZ655405 KIV655405 KSR655405 LCN655405 LMJ655405 LWF655405 MGB655405 MPX655405 MZT655405 NJP655405 NTL655405 ODH655405 OND655405 OWZ655405 PGV655405 PQR655405 QAN655405 QKJ655405 QUF655405 REB655405 RNX655405 RXT655405 SHP655405 SRL655405 TBH655405 TLD655405 TUZ655405 UEV655405 UOR655405 UYN655405 VIJ655405 VSF655405 WCB655405 WLX655405 WVT655405 L720941 JH720941 TD720941 ACZ720941 AMV720941 AWR720941 BGN720941 BQJ720941 CAF720941 CKB720941 CTX720941 DDT720941 DNP720941 DXL720941 EHH720941 ERD720941 FAZ720941 FKV720941 FUR720941 GEN720941 GOJ720941 GYF720941 HIB720941 HRX720941 IBT720941 ILP720941 IVL720941 JFH720941 JPD720941 JYZ720941 KIV720941 KSR720941 LCN720941 LMJ720941 LWF720941 MGB720941 MPX720941 MZT720941 NJP720941 NTL720941 ODH720941 OND720941 OWZ720941 PGV720941 PQR720941 QAN720941 QKJ720941 QUF720941 REB720941 RNX720941 RXT720941 SHP720941 SRL720941 TBH720941 TLD720941 TUZ720941 UEV720941 UOR720941 UYN720941 VIJ720941 VSF720941 WCB720941 WLX720941 WVT720941 L786477 JH786477 TD786477 ACZ786477 AMV786477 AWR786477 BGN786477 BQJ786477 CAF786477 CKB786477 CTX786477 DDT786477 DNP786477 DXL786477 EHH786477 ERD786477 FAZ786477 FKV786477 FUR786477 GEN786477 GOJ786477 GYF786477 HIB786477 HRX786477 IBT786477 ILP786477 IVL786477 JFH786477 JPD786477 JYZ786477 KIV786477 KSR786477 LCN786477 LMJ786477 LWF786477 MGB786477 MPX786477 MZT786477 NJP786477 NTL786477 ODH786477 OND786477 OWZ786477 PGV786477 PQR786477 QAN786477 QKJ786477 QUF786477 REB786477 RNX786477 RXT786477 SHP786477 SRL786477 TBH786477 TLD786477 TUZ786477 UEV786477 UOR786477 UYN786477 VIJ786477 VSF786477 WCB786477 WLX786477 WVT786477 L852013 JH852013 TD852013 ACZ852013 AMV852013 AWR852013 BGN852013 BQJ852013 CAF852013 CKB852013 CTX852013 DDT852013 DNP852013 DXL852013 EHH852013 ERD852013 FAZ852013 FKV852013 FUR852013 GEN852013 GOJ852013 GYF852013 HIB852013 HRX852013 IBT852013 ILP852013 IVL852013 JFH852013 JPD852013 JYZ852013 KIV852013 KSR852013 LCN852013 LMJ852013 LWF852013 MGB852013 MPX852013 MZT852013 NJP852013 NTL852013 ODH852013 OND852013 OWZ852013 PGV852013 PQR852013 QAN852013 QKJ852013 QUF852013 REB852013 RNX852013 RXT852013 SHP852013 SRL852013 TBH852013 TLD852013 TUZ852013 UEV852013 UOR852013 UYN852013 VIJ852013 VSF852013 WCB852013 WLX852013 WVT852013 L917549 JH917549 TD917549 ACZ917549 AMV917549 AWR917549 BGN917549 BQJ917549 CAF917549 CKB917549 CTX917549 DDT917549 DNP917549 DXL917549 EHH917549 ERD917549 FAZ917549 FKV917549 FUR917549 GEN917549 GOJ917549 GYF917549 HIB917549 HRX917549 IBT917549 ILP917549 IVL917549 JFH917549 JPD917549 JYZ917549 KIV917549 KSR917549 LCN917549 LMJ917549 LWF917549 MGB917549 MPX917549 MZT917549 NJP917549 NTL917549 ODH917549 OND917549 OWZ917549 PGV917549 PQR917549 QAN917549 QKJ917549 QUF917549 REB917549 RNX917549 RXT917549 SHP917549 SRL917549 TBH917549 TLD917549 TUZ917549 UEV917549 UOR917549 UYN917549 VIJ917549 VSF917549 WCB917549 WLX917549 WVT917549 L983085 JH983085 TD983085 ACZ983085 AMV983085 AWR983085 BGN983085 BQJ983085 CAF983085 CKB983085 CTX983085 DDT983085 DNP983085 DXL983085 EHH983085 ERD983085 FAZ983085 FKV983085 FUR983085 GEN983085 GOJ983085 GYF983085 HIB983085 HRX983085 IBT983085 ILP983085 IVL983085 JFH983085 JPD983085 JYZ983085 KIV983085 KSR983085 LCN983085 LMJ983085 LWF983085 MGB983085 MPX983085 MZT983085 NJP983085 NTL983085 ODH983085 OND983085 OWZ983085 PGV983085 PQR983085 QAN983085 QKJ983085 QUF983085 REB983085 RNX983085 RXT983085 SHP983085 SRL983085 TBH983085 TLD983085 TUZ983085 UEV983085 UOR983085 UYN983085 VIJ983085 VSF983085 WCB983085 WLX983085 WVT983085 L15:L16 JH15:JH16 TD15:TD16 ACZ15:ACZ16 AMV15:AMV16 AWR15:AWR16 BGN15:BGN16 BQJ15:BQJ16 CAF15:CAF16 CKB15:CKB16 CTX15:CTX16 DDT15:DDT16 DNP15:DNP16 DXL15:DXL16 EHH15:EHH16 ERD15:ERD16 FAZ15:FAZ16 FKV15:FKV16 FUR15:FUR16 GEN15:GEN16 GOJ15:GOJ16 GYF15:GYF16 HIB15:HIB16 HRX15:HRX16 IBT15:IBT16 ILP15:ILP16 IVL15:IVL16 JFH15:JFH16 JPD15:JPD16 JYZ15:JYZ16 KIV15:KIV16 KSR15:KSR16 LCN15:LCN16 LMJ15:LMJ16 LWF15:LWF16 MGB15:MGB16 MPX15:MPX16 MZT15:MZT16 NJP15:NJP16 NTL15:NTL16 ODH15:ODH16 OND15:OND16 OWZ15:OWZ16 PGV15:PGV16 PQR15:PQR16 QAN15:QAN16 QKJ15:QKJ16 QUF15:QUF16 REB15:REB16 RNX15:RNX16 RXT15:RXT16 SHP15:SHP16 SRL15:SRL16 TBH15:TBH16 TLD15:TLD16 TUZ15:TUZ16 UEV15:UEV16 UOR15:UOR16 UYN15:UYN16 VIJ15:VIJ16 VSF15:VSF16 WCB15:WCB16 WLX15:WLX16 WVT15:WVT16 L65551:L65552 JH65551:JH65552 TD65551:TD65552 ACZ65551:ACZ65552 AMV65551:AMV65552 AWR65551:AWR65552 BGN65551:BGN65552 BQJ65551:BQJ65552 CAF65551:CAF65552 CKB65551:CKB65552 CTX65551:CTX65552 DDT65551:DDT65552 DNP65551:DNP65552 DXL65551:DXL65552 EHH65551:EHH65552 ERD65551:ERD65552 FAZ65551:FAZ65552 FKV65551:FKV65552 FUR65551:FUR65552 GEN65551:GEN65552 GOJ65551:GOJ65552 GYF65551:GYF65552 HIB65551:HIB65552 HRX65551:HRX65552 IBT65551:IBT65552 ILP65551:ILP65552 IVL65551:IVL65552 JFH65551:JFH65552 JPD65551:JPD65552 JYZ65551:JYZ65552 KIV65551:KIV65552 KSR65551:KSR65552 LCN65551:LCN65552 LMJ65551:LMJ65552 LWF65551:LWF65552 MGB65551:MGB65552 MPX65551:MPX65552 MZT65551:MZT65552 NJP65551:NJP65552 NTL65551:NTL65552 ODH65551:ODH65552 OND65551:OND65552 OWZ65551:OWZ65552 PGV65551:PGV65552 PQR65551:PQR65552 QAN65551:QAN65552 QKJ65551:QKJ65552 QUF65551:QUF65552 REB65551:REB65552 RNX65551:RNX65552 RXT65551:RXT65552 SHP65551:SHP65552 SRL65551:SRL65552 TBH65551:TBH65552 TLD65551:TLD65552 TUZ65551:TUZ65552 UEV65551:UEV65552 UOR65551:UOR65552 UYN65551:UYN65552 VIJ65551:VIJ65552 VSF65551:VSF65552 WCB65551:WCB65552 WLX65551:WLX65552 WVT65551:WVT65552 L131087:L131088 JH131087:JH131088 TD131087:TD131088 ACZ131087:ACZ131088 AMV131087:AMV131088 AWR131087:AWR131088 BGN131087:BGN131088 BQJ131087:BQJ131088 CAF131087:CAF131088 CKB131087:CKB131088 CTX131087:CTX131088 DDT131087:DDT131088 DNP131087:DNP131088 DXL131087:DXL131088 EHH131087:EHH131088 ERD131087:ERD131088 FAZ131087:FAZ131088 FKV131087:FKV131088 FUR131087:FUR131088 GEN131087:GEN131088 GOJ131087:GOJ131088 GYF131087:GYF131088 HIB131087:HIB131088 HRX131087:HRX131088 IBT131087:IBT131088 ILP131087:ILP131088 IVL131087:IVL131088 JFH131087:JFH131088 JPD131087:JPD131088 JYZ131087:JYZ131088 KIV131087:KIV131088 KSR131087:KSR131088 LCN131087:LCN131088 LMJ131087:LMJ131088 LWF131087:LWF131088 MGB131087:MGB131088 MPX131087:MPX131088 MZT131087:MZT131088 NJP131087:NJP131088 NTL131087:NTL131088 ODH131087:ODH131088 OND131087:OND131088 OWZ131087:OWZ131088 PGV131087:PGV131088 PQR131087:PQR131088 QAN131087:QAN131088 QKJ131087:QKJ131088 QUF131087:QUF131088 REB131087:REB131088 RNX131087:RNX131088 RXT131087:RXT131088 SHP131087:SHP131088 SRL131087:SRL131088 TBH131087:TBH131088 TLD131087:TLD131088 TUZ131087:TUZ131088 UEV131087:UEV131088 UOR131087:UOR131088 UYN131087:UYN131088 VIJ131087:VIJ131088 VSF131087:VSF131088 WCB131087:WCB131088 WLX131087:WLX131088 WVT131087:WVT131088 L196623:L196624 JH196623:JH196624 TD196623:TD196624 ACZ196623:ACZ196624 AMV196623:AMV196624 AWR196623:AWR196624 BGN196623:BGN196624 BQJ196623:BQJ196624 CAF196623:CAF196624 CKB196623:CKB196624 CTX196623:CTX196624 DDT196623:DDT196624 DNP196623:DNP196624 DXL196623:DXL196624 EHH196623:EHH196624 ERD196623:ERD196624 FAZ196623:FAZ196624 FKV196623:FKV196624 FUR196623:FUR196624 GEN196623:GEN196624 GOJ196623:GOJ196624 GYF196623:GYF196624 HIB196623:HIB196624 HRX196623:HRX196624 IBT196623:IBT196624 ILP196623:ILP196624 IVL196623:IVL196624 JFH196623:JFH196624 JPD196623:JPD196624 JYZ196623:JYZ196624 KIV196623:KIV196624 KSR196623:KSR196624 LCN196623:LCN196624 LMJ196623:LMJ196624 LWF196623:LWF196624 MGB196623:MGB196624 MPX196623:MPX196624 MZT196623:MZT196624 NJP196623:NJP196624 NTL196623:NTL196624 ODH196623:ODH196624 OND196623:OND196624 OWZ196623:OWZ196624 PGV196623:PGV196624 PQR196623:PQR196624 QAN196623:QAN196624 QKJ196623:QKJ196624 QUF196623:QUF196624 REB196623:REB196624 RNX196623:RNX196624 RXT196623:RXT196624 SHP196623:SHP196624 SRL196623:SRL196624 TBH196623:TBH196624 TLD196623:TLD196624 TUZ196623:TUZ196624 UEV196623:UEV196624 UOR196623:UOR196624 UYN196623:UYN196624 VIJ196623:VIJ196624 VSF196623:VSF196624 WCB196623:WCB196624 WLX196623:WLX196624 WVT196623:WVT196624 L262159:L262160 JH262159:JH262160 TD262159:TD262160 ACZ262159:ACZ262160 AMV262159:AMV262160 AWR262159:AWR262160 BGN262159:BGN262160 BQJ262159:BQJ262160 CAF262159:CAF262160 CKB262159:CKB262160 CTX262159:CTX262160 DDT262159:DDT262160 DNP262159:DNP262160 DXL262159:DXL262160 EHH262159:EHH262160 ERD262159:ERD262160 FAZ262159:FAZ262160 FKV262159:FKV262160 FUR262159:FUR262160 GEN262159:GEN262160 GOJ262159:GOJ262160 GYF262159:GYF262160 HIB262159:HIB262160 HRX262159:HRX262160 IBT262159:IBT262160 ILP262159:ILP262160 IVL262159:IVL262160 JFH262159:JFH262160 JPD262159:JPD262160 JYZ262159:JYZ262160 KIV262159:KIV262160 KSR262159:KSR262160 LCN262159:LCN262160 LMJ262159:LMJ262160 LWF262159:LWF262160 MGB262159:MGB262160 MPX262159:MPX262160 MZT262159:MZT262160 NJP262159:NJP262160 NTL262159:NTL262160 ODH262159:ODH262160 OND262159:OND262160 OWZ262159:OWZ262160 PGV262159:PGV262160 PQR262159:PQR262160 QAN262159:QAN262160 QKJ262159:QKJ262160 QUF262159:QUF262160 REB262159:REB262160 RNX262159:RNX262160 RXT262159:RXT262160 SHP262159:SHP262160 SRL262159:SRL262160 TBH262159:TBH262160 TLD262159:TLD262160 TUZ262159:TUZ262160 UEV262159:UEV262160 UOR262159:UOR262160 UYN262159:UYN262160 VIJ262159:VIJ262160 VSF262159:VSF262160 WCB262159:WCB262160 WLX262159:WLX262160 WVT262159:WVT262160 L327695:L327696 JH327695:JH327696 TD327695:TD327696 ACZ327695:ACZ327696 AMV327695:AMV327696 AWR327695:AWR327696 BGN327695:BGN327696 BQJ327695:BQJ327696 CAF327695:CAF327696 CKB327695:CKB327696 CTX327695:CTX327696 DDT327695:DDT327696 DNP327695:DNP327696 DXL327695:DXL327696 EHH327695:EHH327696 ERD327695:ERD327696 FAZ327695:FAZ327696 FKV327695:FKV327696 FUR327695:FUR327696 GEN327695:GEN327696 GOJ327695:GOJ327696 GYF327695:GYF327696 HIB327695:HIB327696 HRX327695:HRX327696 IBT327695:IBT327696 ILP327695:ILP327696 IVL327695:IVL327696 JFH327695:JFH327696 JPD327695:JPD327696 JYZ327695:JYZ327696 KIV327695:KIV327696 KSR327695:KSR327696 LCN327695:LCN327696 LMJ327695:LMJ327696 LWF327695:LWF327696 MGB327695:MGB327696 MPX327695:MPX327696 MZT327695:MZT327696 NJP327695:NJP327696 NTL327695:NTL327696 ODH327695:ODH327696 OND327695:OND327696 OWZ327695:OWZ327696 PGV327695:PGV327696 PQR327695:PQR327696 QAN327695:QAN327696 QKJ327695:QKJ327696 QUF327695:QUF327696 REB327695:REB327696 RNX327695:RNX327696 RXT327695:RXT327696 SHP327695:SHP327696 SRL327695:SRL327696 TBH327695:TBH327696 TLD327695:TLD327696 TUZ327695:TUZ327696 UEV327695:UEV327696 UOR327695:UOR327696 UYN327695:UYN327696 VIJ327695:VIJ327696 VSF327695:VSF327696 WCB327695:WCB327696 WLX327695:WLX327696 WVT327695:WVT327696 L393231:L393232 JH393231:JH393232 TD393231:TD393232 ACZ393231:ACZ393232 AMV393231:AMV393232 AWR393231:AWR393232 BGN393231:BGN393232 BQJ393231:BQJ393232 CAF393231:CAF393232 CKB393231:CKB393232 CTX393231:CTX393232 DDT393231:DDT393232 DNP393231:DNP393232 DXL393231:DXL393232 EHH393231:EHH393232 ERD393231:ERD393232 FAZ393231:FAZ393232 FKV393231:FKV393232 FUR393231:FUR393232 GEN393231:GEN393232 GOJ393231:GOJ393232 GYF393231:GYF393232 HIB393231:HIB393232 HRX393231:HRX393232 IBT393231:IBT393232 ILP393231:ILP393232 IVL393231:IVL393232 JFH393231:JFH393232 JPD393231:JPD393232 JYZ393231:JYZ393232 KIV393231:KIV393232 KSR393231:KSR393232 LCN393231:LCN393232 LMJ393231:LMJ393232 LWF393231:LWF393232 MGB393231:MGB393232 MPX393231:MPX393232 MZT393231:MZT393232 NJP393231:NJP393232 NTL393231:NTL393232 ODH393231:ODH393232 OND393231:OND393232 OWZ393231:OWZ393232 PGV393231:PGV393232 PQR393231:PQR393232 QAN393231:QAN393232 QKJ393231:QKJ393232 QUF393231:QUF393232 REB393231:REB393232 RNX393231:RNX393232 RXT393231:RXT393232 SHP393231:SHP393232 SRL393231:SRL393232 TBH393231:TBH393232 TLD393231:TLD393232 TUZ393231:TUZ393232 UEV393231:UEV393232 UOR393231:UOR393232 UYN393231:UYN393232 VIJ393231:VIJ393232 VSF393231:VSF393232 WCB393231:WCB393232 WLX393231:WLX393232 WVT393231:WVT393232 L458767:L458768 JH458767:JH458768 TD458767:TD458768 ACZ458767:ACZ458768 AMV458767:AMV458768 AWR458767:AWR458768 BGN458767:BGN458768 BQJ458767:BQJ458768 CAF458767:CAF458768 CKB458767:CKB458768 CTX458767:CTX458768 DDT458767:DDT458768 DNP458767:DNP458768 DXL458767:DXL458768 EHH458767:EHH458768 ERD458767:ERD458768 FAZ458767:FAZ458768 FKV458767:FKV458768 FUR458767:FUR458768 GEN458767:GEN458768 GOJ458767:GOJ458768 GYF458767:GYF458768 HIB458767:HIB458768 HRX458767:HRX458768 IBT458767:IBT458768 ILP458767:ILP458768 IVL458767:IVL458768 JFH458767:JFH458768 JPD458767:JPD458768 JYZ458767:JYZ458768 KIV458767:KIV458768 KSR458767:KSR458768 LCN458767:LCN458768 LMJ458767:LMJ458768 LWF458767:LWF458768 MGB458767:MGB458768 MPX458767:MPX458768 MZT458767:MZT458768 NJP458767:NJP458768 NTL458767:NTL458768 ODH458767:ODH458768 OND458767:OND458768 OWZ458767:OWZ458768 PGV458767:PGV458768 PQR458767:PQR458768 QAN458767:QAN458768 QKJ458767:QKJ458768 QUF458767:QUF458768 REB458767:REB458768 RNX458767:RNX458768 RXT458767:RXT458768 SHP458767:SHP458768 SRL458767:SRL458768 TBH458767:TBH458768 TLD458767:TLD458768 TUZ458767:TUZ458768 UEV458767:UEV458768 UOR458767:UOR458768 UYN458767:UYN458768 VIJ458767:VIJ458768 VSF458767:VSF458768 WCB458767:WCB458768 WLX458767:WLX458768 WVT458767:WVT458768 L524303:L524304 JH524303:JH524304 TD524303:TD524304 ACZ524303:ACZ524304 AMV524303:AMV524304 AWR524303:AWR524304 BGN524303:BGN524304 BQJ524303:BQJ524304 CAF524303:CAF524304 CKB524303:CKB524304 CTX524303:CTX524304 DDT524303:DDT524304 DNP524303:DNP524304 DXL524303:DXL524304 EHH524303:EHH524304 ERD524303:ERD524304 FAZ524303:FAZ524304 FKV524303:FKV524304 FUR524303:FUR524304 GEN524303:GEN524304 GOJ524303:GOJ524304 GYF524303:GYF524304 HIB524303:HIB524304 HRX524303:HRX524304 IBT524303:IBT524304 ILP524303:ILP524304 IVL524303:IVL524304 JFH524303:JFH524304 JPD524303:JPD524304 JYZ524303:JYZ524304 KIV524303:KIV524304 KSR524303:KSR524304 LCN524303:LCN524304 LMJ524303:LMJ524304 LWF524303:LWF524304 MGB524303:MGB524304 MPX524303:MPX524304 MZT524303:MZT524304 NJP524303:NJP524304 NTL524303:NTL524304 ODH524303:ODH524304 OND524303:OND524304 OWZ524303:OWZ524304 PGV524303:PGV524304 PQR524303:PQR524304 QAN524303:QAN524304 QKJ524303:QKJ524304 QUF524303:QUF524304 REB524303:REB524304 RNX524303:RNX524304 RXT524303:RXT524304 SHP524303:SHP524304 SRL524303:SRL524304 TBH524303:TBH524304 TLD524303:TLD524304 TUZ524303:TUZ524304 UEV524303:UEV524304 UOR524303:UOR524304 UYN524303:UYN524304 VIJ524303:VIJ524304 VSF524303:VSF524304 WCB524303:WCB524304 WLX524303:WLX524304 WVT524303:WVT524304 L589839:L589840 JH589839:JH589840 TD589839:TD589840 ACZ589839:ACZ589840 AMV589839:AMV589840 AWR589839:AWR589840 BGN589839:BGN589840 BQJ589839:BQJ589840 CAF589839:CAF589840 CKB589839:CKB589840 CTX589839:CTX589840 DDT589839:DDT589840 DNP589839:DNP589840 DXL589839:DXL589840 EHH589839:EHH589840 ERD589839:ERD589840 FAZ589839:FAZ589840 FKV589839:FKV589840 FUR589839:FUR589840 GEN589839:GEN589840 GOJ589839:GOJ589840 GYF589839:GYF589840 HIB589839:HIB589840 HRX589839:HRX589840 IBT589839:IBT589840 ILP589839:ILP589840 IVL589839:IVL589840 JFH589839:JFH589840 JPD589839:JPD589840 JYZ589839:JYZ589840 KIV589839:KIV589840 KSR589839:KSR589840 LCN589839:LCN589840 LMJ589839:LMJ589840 LWF589839:LWF589840 MGB589839:MGB589840 MPX589839:MPX589840 MZT589839:MZT589840 NJP589839:NJP589840 NTL589839:NTL589840 ODH589839:ODH589840 OND589839:OND589840 OWZ589839:OWZ589840 PGV589839:PGV589840 PQR589839:PQR589840 QAN589839:QAN589840 QKJ589839:QKJ589840 QUF589839:QUF589840 REB589839:REB589840 RNX589839:RNX589840 RXT589839:RXT589840 SHP589839:SHP589840 SRL589839:SRL589840 TBH589839:TBH589840 TLD589839:TLD589840 TUZ589839:TUZ589840 UEV589839:UEV589840 UOR589839:UOR589840 UYN589839:UYN589840 VIJ589839:VIJ589840 VSF589839:VSF589840 WCB589839:WCB589840 WLX589839:WLX589840 WVT589839:WVT589840 L655375:L655376 JH655375:JH655376 TD655375:TD655376 ACZ655375:ACZ655376 AMV655375:AMV655376 AWR655375:AWR655376 BGN655375:BGN655376 BQJ655375:BQJ655376 CAF655375:CAF655376 CKB655375:CKB655376 CTX655375:CTX655376 DDT655375:DDT655376 DNP655375:DNP655376 DXL655375:DXL655376 EHH655375:EHH655376 ERD655375:ERD655376 FAZ655375:FAZ655376 FKV655375:FKV655376 FUR655375:FUR655376 GEN655375:GEN655376 GOJ655375:GOJ655376 GYF655375:GYF655376 HIB655375:HIB655376 HRX655375:HRX655376 IBT655375:IBT655376 ILP655375:ILP655376 IVL655375:IVL655376 JFH655375:JFH655376 JPD655375:JPD655376 JYZ655375:JYZ655376 KIV655375:KIV655376 KSR655375:KSR655376 LCN655375:LCN655376 LMJ655375:LMJ655376 LWF655375:LWF655376 MGB655375:MGB655376 MPX655375:MPX655376 MZT655375:MZT655376 NJP655375:NJP655376 NTL655375:NTL655376 ODH655375:ODH655376 OND655375:OND655376 OWZ655375:OWZ655376 PGV655375:PGV655376 PQR655375:PQR655376 QAN655375:QAN655376 QKJ655375:QKJ655376 QUF655375:QUF655376 REB655375:REB655376 RNX655375:RNX655376 RXT655375:RXT655376 SHP655375:SHP655376 SRL655375:SRL655376 TBH655375:TBH655376 TLD655375:TLD655376 TUZ655375:TUZ655376 UEV655375:UEV655376 UOR655375:UOR655376 UYN655375:UYN655376 VIJ655375:VIJ655376 VSF655375:VSF655376 WCB655375:WCB655376 WLX655375:WLX655376 WVT655375:WVT655376 L720911:L720912 JH720911:JH720912 TD720911:TD720912 ACZ720911:ACZ720912 AMV720911:AMV720912 AWR720911:AWR720912 BGN720911:BGN720912 BQJ720911:BQJ720912 CAF720911:CAF720912 CKB720911:CKB720912 CTX720911:CTX720912 DDT720911:DDT720912 DNP720911:DNP720912 DXL720911:DXL720912 EHH720911:EHH720912 ERD720911:ERD720912 FAZ720911:FAZ720912 FKV720911:FKV720912 FUR720911:FUR720912 GEN720911:GEN720912 GOJ720911:GOJ720912 GYF720911:GYF720912 HIB720911:HIB720912 HRX720911:HRX720912 IBT720911:IBT720912 ILP720911:ILP720912 IVL720911:IVL720912 JFH720911:JFH720912 JPD720911:JPD720912 JYZ720911:JYZ720912 KIV720911:KIV720912 KSR720911:KSR720912 LCN720911:LCN720912 LMJ720911:LMJ720912 LWF720911:LWF720912 MGB720911:MGB720912 MPX720911:MPX720912 MZT720911:MZT720912 NJP720911:NJP720912 NTL720911:NTL720912 ODH720911:ODH720912 OND720911:OND720912 OWZ720911:OWZ720912 PGV720911:PGV720912 PQR720911:PQR720912 QAN720911:QAN720912 QKJ720911:QKJ720912 QUF720911:QUF720912 REB720911:REB720912 RNX720911:RNX720912 RXT720911:RXT720912 SHP720911:SHP720912 SRL720911:SRL720912 TBH720911:TBH720912 TLD720911:TLD720912 TUZ720911:TUZ720912 UEV720911:UEV720912 UOR720911:UOR720912 UYN720911:UYN720912 VIJ720911:VIJ720912 VSF720911:VSF720912 WCB720911:WCB720912 WLX720911:WLX720912 WVT720911:WVT720912 L786447:L786448 JH786447:JH786448 TD786447:TD786448 ACZ786447:ACZ786448 AMV786447:AMV786448 AWR786447:AWR786448 BGN786447:BGN786448 BQJ786447:BQJ786448 CAF786447:CAF786448 CKB786447:CKB786448 CTX786447:CTX786448 DDT786447:DDT786448 DNP786447:DNP786448 DXL786447:DXL786448 EHH786447:EHH786448 ERD786447:ERD786448 FAZ786447:FAZ786448 FKV786447:FKV786448 FUR786447:FUR786448 GEN786447:GEN786448 GOJ786447:GOJ786448 GYF786447:GYF786448 HIB786447:HIB786448 HRX786447:HRX786448 IBT786447:IBT786448 ILP786447:ILP786448 IVL786447:IVL786448 JFH786447:JFH786448 JPD786447:JPD786448 JYZ786447:JYZ786448 KIV786447:KIV786448 KSR786447:KSR786448 LCN786447:LCN786448 LMJ786447:LMJ786448 LWF786447:LWF786448 MGB786447:MGB786448 MPX786447:MPX786448 MZT786447:MZT786448 NJP786447:NJP786448 NTL786447:NTL786448 ODH786447:ODH786448 OND786447:OND786448 OWZ786447:OWZ786448 PGV786447:PGV786448 PQR786447:PQR786448 QAN786447:QAN786448 QKJ786447:QKJ786448 QUF786447:QUF786448 REB786447:REB786448 RNX786447:RNX786448 RXT786447:RXT786448 SHP786447:SHP786448 SRL786447:SRL786448 TBH786447:TBH786448 TLD786447:TLD786448 TUZ786447:TUZ786448 UEV786447:UEV786448 UOR786447:UOR786448 UYN786447:UYN786448 VIJ786447:VIJ786448 VSF786447:VSF786448 WCB786447:WCB786448 WLX786447:WLX786448 WVT786447:WVT786448 L851983:L851984 JH851983:JH851984 TD851983:TD851984 ACZ851983:ACZ851984 AMV851983:AMV851984 AWR851983:AWR851984 BGN851983:BGN851984 BQJ851983:BQJ851984 CAF851983:CAF851984 CKB851983:CKB851984 CTX851983:CTX851984 DDT851983:DDT851984 DNP851983:DNP851984 DXL851983:DXL851984 EHH851983:EHH851984 ERD851983:ERD851984 FAZ851983:FAZ851984 FKV851983:FKV851984 FUR851983:FUR851984 GEN851983:GEN851984 GOJ851983:GOJ851984 GYF851983:GYF851984 HIB851983:HIB851984 HRX851983:HRX851984 IBT851983:IBT851984 ILP851983:ILP851984 IVL851983:IVL851984 JFH851983:JFH851984 JPD851983:JPD851984 JYZ851983:JYZ851984 KIV851983:KIV851984 KSR851983:KSR851984 LCN851983:LCN851984 LMJ851983:LMJ851984 LWF851983:LWF851984 MGB851983:MGB851984 MPX851983:MPX851984 MZT851983:MZT851984 NJP851983:NJP851984 NTL851983:NTL851984 ODH851983:ODH851984 OND851983:OND851984 OWZ851983:OWZ851984 PGV851983:PGV851984 PQR851983:PQR851984 QAN851983:QAN851984 QKJ851983:QKJ851984 QUF851983:QUF851984 REB851983:REB851984 RNX851983:RNX851984 RXT851983:RXT851984 SHP851983:SHP851984 SRL851983:SRL851984 TBH851983:TBH851984 TLD851983:TLD851984 TUZ851983:TUZ851984 UEV851983:UEV851984 UOR851983:UOR851984 UYN851983:UYN851984 VIJ851983:VIJ851984 VSF851983:VSF851984 WCB851983:WCB851984 WLX851983:WLX851984 WVT851983:WVT851984 L917519:L917520 JH917519:JH917520 TD917519:TD917520 ACZ917519:ACZ917520 AMV917519:AMV917520 AWR917519:AWR917520 BGN917519:BGN917520 BQJ917519:BQJ917520 CAF917519:CAF917520 CKB917519:CKB917520 CTX917519:CTX917520 DDT917519:DDT917520 DNP917519:DNP917520 DXL917519:DXL917520 EHH917519:EHH917520 ERD917519:ERD917520 FAZ917519:FAZ917520 FKV917519:FKV917520 FUR917519:FUR917520 GEN917519:GEN917520 GOJ917519:GOJ917520 GYF917519:GYF917520 HIB917519:HIB917520 HRX917519:HRX917520 IBT917519:IBT917520 ILP917519:ILP917520 IVL917519:IVL917520 JFH917519:JFH917520 JPD917519:JPD917520 JYZ917519:JYZ917520 KIV917519:KIV917520 KSR917519:KSR917520 LCN917519:LCN917520 LMJ917519:LMJ917520 LWF917519:LWF917520 MGB917519:MGB917520 MPX917519:MPX917520 MZT917519:MZT917520 NJP917519:NJP917520 NTL917519:NTL917520 ODH917519:ODH917520 OND917519:OND917520 OWZ917519:OWZ917520 PGV917519:PGV917520 PQR917519:PQR917520 QAN917519:QAN917520 QKJ917519:QKJ917520 QUF917519:QUF917520 REB917519:REB917520 RNX917519:RNX917520 RXT917519:RXT917520 SHP917519:SHP917520 SRL917519:SRL917520 TBH917519:TBH917520 TLD917519:TLD917520 TUZ917519:TUZ917520 UEV917519:UEV917520 UOR917519:UOR917520 UYN917519:UYN917520 VIJ917519:VIJ917520 VSF917519:VSF917520 WCB917519:WCB917520 WLX917519:WLX917520 WVT917519:WVT917520 L983055:L983056 JH983055:JH983056 TD983055:TD983056 ACZ983055:ACZ983056 AMV983055:AMV983056 AWR983055:AWR983056 BGN983055:BGN983056 BQJ983055:BQJ983056 CAF983055:CAF983056 CKB983055:CKB983056 CTX983055:CTX983056 DDT983055:DDT983056 DNP983055:DNP983056 DXL983055:DXL983056 EHH983055:EHH983056 ERD983055:ERD983056 FAZ983055:FAZ983056 FKV983055:FKV983056 FUR983055:FUR983056 GEN983055:GEN983056 GOJ983055:GOJ983056 GYF983055:GYF983056 HIB983055:HIB983056 HRX983055:HRX983056 IBT983055:IBT983056 ILP983055:ILP983056 IVL983055:IVL983056 JFH983055:JFH983056 JPD983055:JPD983056 JYZ983055:JYZ983056 KIV983055:KIV983056 KSR983055:KSR983056 LCN983055:LCN983056 LMJ983055:LMJ983056 LWF983055:LWF983056 MGB983055:MGB983056 MPX983055:MPX983056 MZT983055:MZT983056 NJP983055:NJP983056 NTL983055:NTL983056 ODH983055:ODH983056 OND983055:OND983056 OWZ983055:OWZ983056 PGV983055:PGV983056 PQR983055:PQR983056 QAN983055:QAN983056 QKJ983055:QKJ983056 QUF983055:QUF983056 REB983055:REB983056 RNX983055:RNX983056 RXT983055:RXT983056 SHP983055:SHP983056 SRL983055:SRL983056 TBH983055:TBH983056 TLD983055:TLD983056 TUZ983055:TUZ983056 UEV983055:UEV983056 UOR983055:UOR983056 UYN983055:UYN983056 VIJ983055:VIJ983056 VSF983055:VSF983056 WCB983055:WCB983056 WLX983055:WLX983056 WVT983055:WVT983056 L11 JH11 TD11 ACZ11 AMV11 AWR11 BGN11 BQJ11 CAF11 CKB11 CTX11 DDT11 DNP11 DXL11 EHH11 ERD11 FAZ11 FKV11 FUR11 GEN11 GOJ11 GYF11 HIB11 HRX11 IBT11 ILP11 IVL11 JFH11 JPD11 JYZ11 KIV11 KSR11 LCN11 LMJ11 LWF11 MGB11 MPX11 MZT11 NJP11 NTL11 ODH11 OND11 OWZ11 PGV11 PQR11 QAN11 QKJ11 QUF11 REB11 RNX11 RXT11 SHP11 SRL11 TBH11 TLD11 TUZ11 UEV11 UOR11 UYN11 VIJ11 VSF11 WCB11 WLX11 WVT11 L65547 JH65547 TD65547 ACZ65547 AMV65547 AWR65547 BGN65547 BQJ65547 CAF65547 CKB65547 CTX65547 DDT65547 DNP65547 DXL65547 EHH65547 ERD65547 FAZ65547 FKV65547 FUR65547 GEN65547 GOJ65547 GYF65547 HIB65547 HRX65547 IBT65547 ILP65547 IVL65547 JFH65547 JPD65547 JYZ65547 KIV65547 KSR65547 LCN65547 LMJ65547 LWF65547 MGB65547 MPX65547 MZT65547 NJP65547 NTL65547 ODH65547 OND65547 OWZ65547 PGV65547 PQR65547 QAN65547 QKJ65547 QUF65547 REB65547 RNX65547 RXT65547 SHP65547 SRL65547 TBH65547 TLD65547 TUZ65547 UEV65547 UOR65547 UYN65547 VIJ65547 VSF65547 WCB65547 WLX65547 WVT65547 L131083 JH131083 TD131083 ACZ131083 AMV131083 AWR131083 BGN131083 BQJ131083 CAF131083 CKB131083 CTX131083 DDT131083 DNP131083 DXL131083 EHH131083 ERD131083 FAZ131083 FKV131083 FUR131083 GEN131083 GOJ131083 GYF131083 HIB131083 HRX131083 IBT131083 ILP131083 IVL131083 JFH131083 JPD131083 JYZ131083 KIV131083 KSR131083 LCN131083 LMJ131083 LWF131083 MGB131083 MPX131083 MZT131083 NJP131083 NTL131083 ODH131083 OND131083 OWZ131083 PGV131083 PQR131083 QAN131083 QKJ131083 QUF131083 REB131083 RNX131083 RXT131083 SHP131083 SRL131083 TBH131083 TLD131083 TUZ131083 UEV131083 UOR131083 UYN131083 VIJ131083 VSF131083 WCB131083 WLX131083 WVT131083 L196619 JH196619 TD196619 ACZ196619 AMV196619 AWR196619 BGN196619 BQJ196619 CAF196619 CKB196619 CTX196619 DDT196619 DNP196619 DXL196619 EHH196619 ERD196619 FAZ196619 FKV196619 FUR196619 GEN196619 GOJ196619 GYF196619 HIB196619 HRX196619 IBT196619 ILP196619 IVL196619 JFH196619 JPD196619 JYZ196619 KIV196619 KSR196619 LCN196619 LMJ196619 LWF196619 MGB196619 MPX196619 MZT196619 NJP196619 NTL196619 ODH196619 OND196619 OWZ196619 PGV196619 PQR196619 QAN196619 QKJ196619 QUF196619 REB196619 RNX196619 RXT196619 SHP196619 SRL196619 TBH196619 TLD196619 TUZ196619 UEV196619 UOR196619 UYN196619 VIJ196619 VSF196619 WCB196619 WLX196619 WVT196619 L262155 JH262155 TD262155 ACZ262155 AMV262155 AWR262155 BGN262155 BQJ262155 CAF262155 CKB262155 CTX262155 DDT262155 DNP262155 DXL262155 EHH262155 ERD262155 FAZ262155 FKV262155 FUR262155 GEN262155 GOJ262155 GYF262155 HIB262155 HRX262155 IBT262155 ILP262155 IVL262155 JFH262155 JPD262155 JYZ262155 KIV262155 KSR262155 LCN262155 LMJ262155 LWF262155 MGB262155 MPX262155 MZT262155 NJP262155 NTL262155 ODH262155 OND262155 OWZ262155 PGV262155 PQR262155 QAN262155 QKJ262155 QUF262155 REB262155 RNX262155 RXT262155 SHP262155 SRL262155 TBH262155 TLD262155 TUZ262155 UEV262155 UOR262155 UYN262155 VIJ262155 VSF262155 WCB262155 WLX262155 WVT262155 L327691 JH327691 TD327691 ACZ327691 AMV327691 AWR327691 BGN327691 BQJ327691 CAF327691 CKB327691 CTX327691 DDT327691 DNP327691 DXL327691 EHH327691 ERD327691 FAZ327691 FKV327691 FUR327691 GEN327691 GOJ327691 GYF327691 HIB327691 HRX327691 IBT327691 ILP327691 IVL327691 JFH327691 JPD327691 JYZ327691 KIV327691 KSR327691 LCN327691 LMJ327691 LWF327691 MGB327691 MPX327691 MZT327691 NJP327691 NTL327691 ODH327691 OND327691 OWZ327691 PGV327691 PQR327691 QAN327691 QKJ327691 QUF327691 REB327691 RNX327691 RXT327691 SHP327691 SRL327691 TBH327691 TLD327691 TUZ327691 UEV327691 UOR327691 UYN327691 VIJ327691 VSF327691 WCB327691 WLX327691 WVT327691 L393227 JH393227 TD393227 ACZ393227 AMV393227 AWR393227 BGN393227 BQJ393227 CAF393227 CKB393227 CTX393227 DDT393227 DNP393227 DXL393227 EHH393227 ERD393227 FAZ393227 FKV393227 FUR393227 GEN393227 GOJ393227 GYF393227 HIB393227 HRX393227 IBT393227 ILP393227 IVL393227 JFH393227 JPD393227 JYZ393227 KIV393227 KSR393227 LCN393227 LMJ393227 LWF393227 MGB393227 MPX393227 MZT393227 NJP393227 NTL393227 ODH393227 OND393227 OWZ393227 PGV393227 PQR393227 QAN393227 QKJ393227 QUF393227 REB393227 RNX393227 RXT393227 SHP393227 SRL393227 TBH393227 TLD393227 TUZ393227 UEV393227 UOR393227 UYN393227 VIJ393227 VSF393227 WCB393227 WLX393227 WVT393227 L458763 JH458763 TD458763 ACZ458763 AMV458763 AWR458763 BGN458763 BQJ458763 CAF458763 CKB458763 CTX458763 DDT458763 DNP458763 DXL458763 EHH458763 ERD458763 FAZ458763 FKV458763 FUR458763 GEN458763 GOJ458763 GYF458763 HIB458763 HRX458763 IBT458763 ILP458763 IVL458763 JFH458763 JPD458763 JYZ458763 KIV458763 KSR458763 LCN458763 LMJ458763 LWF458763 MGB458763 MPX458763 MZT458763 NJP458763 NTL458763 ODH458763 OND458763 OWZ458763 PGV458763 PQR458763 QAN458763 QKJ458763 QUF458763 REB458763 RNX458763 RXT458763 SHP458763 SRL458763 TBH458763 TLD458763 TUZ458763 UEV458763 UOR458763 UYN458763 VIJ458763 VSF458763 WCB458763 WLX458763 WVT458763 L524299 JH524299 TD524299 ACZ524299 AMV524299 AWR524299 BGN524299 BQJ524299 CAF524299 CKB524299 CTX524299 DDT524299 DNP524299 DXL524299 EHH524299 ERD524299 FAZ524299 FKV524299 FUR524299 GEN524299 GOJ524299 GYF524299 HIB524299 HRX524299 IBT524299 ILP524299 IVL524299 JFH524299 JPD524299 JYZ524299 KIV524299 KSR524299 LCN524299 LMJ524299 LWF524299 MGB524299 MPX524299 MZT524299 NJP524299 NTL524299 ODH524299 OND524299 OWZ524299 PGV524299 PQR524299 QAN524299 QKJ524299 QUF524299 REB524299 RNX524299 RXT524299 SHP524299 SRL524299 TBH524299 TLD524299 TUZ524299 UEV524299 UOR524299 UYN524299 VIJ524299 VSF524299 WCB524299 WLX524299 WVT524299 L589835 JH589835 TD589835 ACZ589835 AMV589835 AWR589835 BGN589835 BQJ589835 CAF589835 CKB589835 CTX589835 DDT589835 DNP589835 DXL589835 EHH589835 ERD589835 FAZ589835 FKV589835 FUR589835 GEN589835 GOJ589835 GYF589835 HIB589835 HRX589835 IBT589835 ILP589835 IVL589835 JFH589835 JPD589835 JYZ589835 KIV589835 KSR589835 LCN589835 LMJ589835 LWF589835 MGB589835 MPX589835 MZT589835 NJP589835 NTL589835 ODH589835 OND589835 OWZ589835 PGV589835 PQR589835 QAN589835 QKJ589835 QUF589835 REB589835 RNX589835 RXT589835 SHP589835 SRL589835 TBH589835 TLD589835 TUZ589835 UEV589835 UOR589835 UYN589835 VIJ589835 VSF589835 WCB589835 WLX589835 WVT589835 L655371 JH655371 TD655371 ACZ655371 AMV655371 AWR655371 BGN655371 BQJ655371 CAF655371 CKB655371 CTX655371 DDT655371 DNP655371 DXL655371 EHH655371 ERD655371 FAZ655371 FKV655371 FUR655371 GEN655371 GOJ655371 GYF655371 HIB655371 HRX655371 IBT655371 ILP655371 IVL655371 JFH655371 JPD655371 JYZ655371 KIV655371 KSR655371 LCN655371 LMJ655371 LWF655371 MGB655371 MPX655371 MZT655371 NJP655371 NTL655371 ODH655371 OND655371 OWZ655371 PGV655371 PQR655371 QAN655371 QKJ655371 QUF655371 REB655371 RNX655371 RXT655371 SHP655371 SRL655371 TBH655371 TLD655371 TUZ655371 UEV655371 UOR655371 UYN655371 VIJ655371 VSF655371 WCB655371 WLX655371 WVT655371 L720907 JH720907 TD720907 ACZ720907 AMV720907 AWR720907 BGN720907 BQJ720907 CAF720907 CKB720907 CTX720907 DDT720907 DNP720907 DXL720907 EHH720907 ERD720907 FAZ720907 FKV720907 FUR720907 GEN720907 GOJ720907 GYF720907 HIB720907 HRX720907 IBT720907 ILP720907 IVL720907 JFH720907 JPD720907 JYZ720907 KIV720907 KSR720907 LCN720907 LMJ720907 LWF720907 MGB720907 MPX720907 MZT720907 NJP720907 NTL720907 ODH720907 OND720907 OWZ720907 PGV720907 PQR720907 QAN720907 QKJ720907 QUF720907 REB720907 RNX720907 RXT720907 SHP720907 SRL720907 TBH720907 TLD720907 TUZ720907 UEV720907 UOR720907 UYN720907 VIJ720907 VSF720907 WCB720907 WLX720907 WVT720907 L786443 JH786443 TD786443 ACZ786443 AMV786443 AWR786443 BGN786443 BQJ786443 CAF786443 CKB786443 CTX786443 DDT786443 DNP786443 DXL786443 EHH786443 ERD786443 FAZ786443 FKV786443 FUR786443 GEN786443 GOJ786443 GYF786443 HIB786443 HRX786443 IBT786443 ILP786443 IVL786443 JFH786443 JPD786443 JYZ786443 KIV786443 KSR786443 LCN786443 LMJ786443 LWF786443 MGB786443 MPX786443 MZT786443 NJP786443 NTL786443 ODH786443 OND786443 OWZ786443 PGV786443 PQR786443 QAN786443 QKJ786443 QUF786443 REB786443 RNX786443 RXT786443 SHP786443 SRL786443 TBH786443 TLD786443 TUZ786443 UEV786443 UOR786443 UYN786443 VIJ786443 VSF786443 WCB786443 WLX786443 WVT786443 L851979 JH851979 TD851979 ACZ851979 AMV851979 AWR851979 BGN851979 BQJ851979 CAF851979 CKB851979 CTX851979 DDT851979 DNP851979 DXL851979 EHH851979 ERD851979 FAZ851979 FKV851979 FUR851979 GEN851979 GOJ851979 GYF851979 HIB851979 HRX851979 IBT851979 ILP851979 IVL851979 JFH851979 JPD851979 JYZ851979 KIV851979 KSR851979 LCN851979 LMJ851979 LWF851979 MGB851979 MPX851979 MZT851979 NJP851979 NTL851979 ODH851979 OND851979 OWZ851979 PGV851979 PQR851979 QAN851979 QKJ851979 QUF851979 REB851979 RNX851979 RXT851979 SHP851979 SRL851979 TBH851979 TLD851979 TUZ851979 UEV851979 UOR851979 UYN851979 VIJ851979 VSF851979 WCB851979 WLX851979 WVT851979 L917515 JH917515 TD917515 ACZ917515 AMV917515 AWR917515 BGN917515 BQJ917515 CAF917515 CKB917515 CTX917515 DDT917515 DNP917515 DXL917515 EHH917515 ERD917515 FAZ917515 FKV917515 FUR917515 GEN917515 GOJ917515 GYF917515 HIB917515 HRX917515 IBT917515 ILP917515 IVL917515 JFH917515 JPD917515 JYZ917515 KIV917515 KSR917515 LCN917515 LMJ917515 LWF917515 MGB917515 MPX917515 MZT917515 NJP917515 NTL917515 ODH917515 OND917515 OWZ917515 PGV917515 PQR917515 QAN917515 QKJ917515 QUF917515 REB917515 RNX917515 RXT917515 SHP917515 SRL917515 TBH917515 TLD917515 TUZ917515 UEV917515 UOR917515 UYN917515 VIJ917515 VSF917515 WCB917515 WLX917515 WVT917515 L983051 JH983051 TD983051 ACZ983051 AMV983051 AWR983051 BGN983051 BQJ983051 CAF983051 CKB983051 CTX983051 DDT983051 DNP983051 DXL983051 EHH983051 ERD983051 FAZ983051 FKV983051 FUR983051 GEN983051 GOJ983051 GYF983051 HIB983051 HRX983051 IBT983051 ILP983051 IVL983051 JFH983051 JPD983051 JYZ983051 KIV983051 KSR983051 LCN983051 LMJ983051 LWF983051 MGB983051 MPX983051 MZT983051 NJP983051 NTL983051 ODH983051 OND983051 OWZ983051 PGV983051 PQR983051 QAN983051 QKJ983051 QUF983051 REB983051 RNX983051 RXT983051 SHP983051 SRL983051 TBH983051 TLD983051 TUZ983051 UEV983051 UOR983051 UYN983051 VIJ983051 VSF983051 WCB983051 WLX983051 WVT983051 L19:L20 JH19:JH20 TD19:TD20 ACZ19:ACZ20 AMV19:AMV20 AWR19:AWR20 BGN19:BGN20 BQJ19:BQJ20 CAF19:CAF20 CKB19:CKB20 CTX19:CTX20 DDT19:DDT20 DNP19:DNP20 DXL19:DXL20 EHH19:EHH20 ERD19:ERD20 FAZ19:FAZ20 FKV19:FKV20 FUR19:FUR20 GEN19:GEN20 GOJ19:GOJ20 GYF19:GYF20 HIB19:HIB20 HRX19:HRX20 IBT19:IBT20 ILP19:ILP20 IVL19:IVL20 JFH19:JFH20 JPD19:JPD20 JYZ19:JYZ20 KIV19:KIV20 KSR19:KSR20 LCN19:LCN20 LMJ19:LMJ20 LWF19:LWF20 MGB19:MGB20 MPX19:MPX20 MZT19:MZT20 NJP19:NJP20 NTL19:NTL20 ODH19:ODH20 OND19:OND20 OWZ19:OWZ20 PGV19:PGV20 PQR19:PQR20 QAN19:QAN20 QKJ19:QKJ20 QUF19:QUF20 REB19:REB20 RNX19:RNX20 RXT19:RXT20 SHP19:SHP20 SRL19:SRL20 TBH19:TBH20 TLD19:TLD20 TUZ19:TUZ20 UEV19:UEV20 UOR19:UOR20 UYN19:UYN20 VIJ19:VIJ20 VSF19:VSF20 WCB19:WCB20 WLX19:WLX20 WVT19:WVT20 L65555:L65556 JH65555:JH65556 TD65555:TD65556 ACZ65555:ACZ65556 AMV65555:AMV65556 AWR65555:AWR65556 BGN65555:BGN65556 BQJ65555:BQJ65556 CAF65555:CAF65556 CKB65555:CKB65556 CTX65555:CTX65556 DDT65555:DDT65556 DNP65555:DNP65556 DXL65555:DXL65556 EHH65555:EHH65556 ERD65555:ERD65556 FAZ65555:FAZ65556 FKV65555:FKV65556 FUR65555:FUR65556 GEN65555:GEN65556 GOJ65555:GOJ65556 GYF65555:GYF65556 HIB65555:HIB65556 HRX65555:HRX65556 IBT65555:IBT65556 ILP65555:ILP65556 IVL65555:IVL65556 JFH65555:JFH65556 JPD65555:JPD65556 JYZ65555:JYZ65556 KIV65555:KIV65556 KSR65555:KSR65556 LCN65555:LCN65556 LMJ65555:LMJ65556 LWF65555:LWF65556 MGB65555:MGB65556 MPX65555:MPX65556 MZT65555:MZT65556 NJP65555:NJP65556 NTL65555:NTL65556 ODH65555:ODH65556 OND65555:OND65556 OWZ65555:OWZ65556 PGV65555:PGV65556 PQR65555:PQR65556 QAN65555:QAN65556 QKJ65555:QKJ65556 QUF65555:QUF65556 REB65555:REB65556 RNX65555:RNX65556 RXT65555:RXT65556 SHP65555:SHP65556 SRL65555:SRL65556 TBH65555:TBH65556 TLD65555:TLD65556 TUZ65555:TUZ65556 UEV65555:UEV65556 UOR65555:UOR65556 UYN65555:UYN65556 VIJ65555:VIJ65556 VSF65555:VSF65556 WCB65555:WCB65556 WLX65555:WLX65556 WVT65555:WVT65556 L131091:L131092 JH131091:JH131092 TD131091:TD131092 ACZ131091:ACZ131092 AMV131091:AMV131092 AWR131091:AWR131092 BGN131091:BGN131092 BQJ131091:BQJ131092 CAF131091:CAF131092 CKB131091:CKB131092 CTX131091:CTX131092 DDT131091:DDT131092 DNP131091:DNP131092 DXL131091:DXL131092 EHH131091:EHH131092 ERD131091:ERD131092 FAZ131091:FAZ131092 FKV131091:FKV131092 FUR131091:FUR131092 GEN131091:GEN131092 GOJ131091:GOJ131092 GYF131091:GYF131092 HIB131091:HIB131092 HRX131091:HRX131092 IBT131091:IBT131092 ILP131091:ILP131092 IVL131091:IVL131092 JFH131091:JFH131092 JPD131091:JPD131092 JYZ131091:JYZ131092 KIV131091:KIV131092 KSR131091:KSR131092 LCN131091:LCN131092 LMJ131091:LMJ131092 LWF131091:LWF131092 MGB131091:MGB131092 MPX131091:MPX131092 MZT131091:MZT131092 NJP131091:NJP131092 NTL131091:NTL131092 ODH131091:ODH131092 OND131091:OND131092 OWZ131091:OWZ131092 PGV131091:PGV131092 PQR131091:PQR131092 QAN131091:QAN131092 QKJ131091:QKJ131092 QUF131091:QUF131092 REB131091:REB131092 RNX131091:RNX131092 RXT131091:RXT131092 SHP131091:SHP131092 SRL131091:SRL131092 TBH131091:TBH131092 TLD131091:TLD131092 TUZ131091:TUZ131092 UEV131091:UEV131092 UOR131091:UOR131092 UYN131091:UYN131092 VIJ131091:VIJ131092 VSF131091:VSF131092 WCB131091:WCB131092 WLX131091:WLX131092 WVT131091:WVT131092 L196627:L196628 JH196627:JH196628 TD196627:TD196628 ACZ196627:ACZ196628 AMV196627:AMV196628 AWR196627:AWR196628 BGN196627:BGN196628 BQJ196627:BQJ196628 CAF196627:CAF196628 CKB196627:CKB196628 CTX196627:CTX196628 DDT196627:DDT196628 DNP196627:DNP196628 DXL196627:DXL196628 EHH196627:EHH196628 ERD196627:ERD196628 FAZ196627:FAZ196628 FKV196627:FKV196628 FUR196627:FUR196628 GEN196627:GEN196628 GOJ196627:GOJ196628 GYF196627:GYF196628 HIB196627:HIB196628 HRX196627:HRX196628 IBT196627:IBT196628 ILP196627:ILP196628 IVL196627:IVL196628 JFH196627:JFH196628 JPD196627:JPD196628 JYZ196627:JYZ196628 KIV196627:KIV196628 KSR196627:KSR196628 LCN196627:LCN196628 LMJ196627:LMJ196628 LWF196627:LWF196628 MGB196627:MGB196628 MPX196627:MPX196628 MZT196627:MZT196628 NJP196627:NJP196628 NTL196627:NTL196628 ODH196627:ODH196628 OND196627:OND196628 OWZ196627:OWZ196628 PGV196627:PGV196628 PQR196627:PQR196628 QAN196627:QAN196628 QKJ196627:QKJ196628 QUF196627:QUF196628 REB196627:REB196628 RNX196627:RNX196628 RXT196627:RXT196628 SHP196627:SHP196628 SRL196627:SRL196628 TBH196627:TBH196628 TLD196627:TLD196628 TUZ196627:TUZ196628 UEV196627:UEV196628 UOR196627:UOR196628 UYN196627:UYN196628 VIJ196627:VIJ196628 VSF196627:VSF196628 WCB196627:WCB196628 WLX196627:WLX196628 WVT196627:WVT196628 L262163:L262164 JH262163:JH262164 TD262163:TD262164 ACZ262163:ACZ262164 AMV262163:AMV262164 AWR262163:AWR262164 BGN262163:BGN262164 BQJ262163:BQJ262164 CAF262163:CAF262164 CKB262163:CKB262164 CTX262163:CTX262164 DDT262163:DDT262164 DNP262163:DNP262164 DXL262163:DXL262164 EHH262163:EHH262164 ERD262163:ERD262164 FAZ262163:FAZ262164 FKV262163:FKV262164 FUR262163:FUR262164 GEN262163:GEN262164 GOJ262163:GOJ262164 GYF262163:GYF262164 HIB262163:HIB262164 HRX262163:HRX262164 IBT262163:IBT262164 ILP262163:ILP262164 IVL262163:IVL262164 JFH262163:JFH262164 JPD262163:JPD262164 JYZ262163:JYZ262164 KIV262163:KIV262164 KSR262163:KSR262164 LCN262163:LCN262164 LMJ262163:LMJ262164 LWF262163:LWF262164 MGB262163:MGB262164 MPX262163:MPX262164 MZT262163:MZT262164 NJP262163:NJP262164 NTL262163:NTL262164 ODH262163:ODH262164 OND262163:OND262164 OWZ262163:OWZ262164 PGV262163:PGV262164 PQR262163:PQR262164 QAN262163:QAN262164 QKJ262163:QKJ262164 QUF262163:QUF262164 REB262163:REB262164 RNX262163:RNX262164 RXT262163:RXT262164 SHP262163:SHP262164 SRL262163:SRL262164 TBH262163:TBH262164 TLD262163:TLD262164 TUZ262163:TUZ262164 UEV262163:UEV262164 UOR262163:UOR262164 UYN262163:UYN262164 VIJ262163:VIJ262164 VSF262163:VSF262164 WCB262163:WCB262164 WLX262163:WLX262164 WVT262163:WVT262164 L327699:L327700 JH327699:JH327700 TD327699:TD327700 ACZ327699:ACZ327700 AMV327699:AMV327700 AWR327699:AWR327700 BGN327699:BGN327700 BQJ327699:BQJ327700 CAF327699:CAF327700 CKB327699:CKB327700 CTX327699:CTX327700 DDT327699:DDT327700 DNP327699:DNP327700 DXL327699:DXL327700 EHH327699:EHH327700 ERD327699:ERD327700 FAZ327699:FAZ327700 FKV327699:FKV327700 FUR327699:FUR327700 GEN327699:GEN327700 GOJ327699:GOJ327700 GYF327699:GYF327700 HIB327699:HIB327700 HRX327699:HRX327700 IBT327699:IBT327700 ILP327699:ILP327700 IVL327699:IVL327700 JFH327699:JFH327700 JPD327699:JPD327700 JYZ327699:JYZ327700 KIV327699:KIV327700 KSR327699:KSR327700 LCN327699:LCN327700 LMJ327699:LMJ327700 LWF327699:LWF327700 MGB327699:MGB327700 MPX327699:MPX327700 MZT327699:MZT327700 NJP327699:NJP327700 NTL327699:NTL327700 ODH327699:ODH327700 OND327699:OND327700 OWZ327699:OWZ327700 PGV327699:PGV327700 PQR327699:PQR327700 QAN327699:QAN327700 QKJ327699:QKJ327700 QUF327699:QUF327700 REB327699:REB327700 RNX327699:RNX327700 RXT327699:RXT327700 SHP327699:SHP327700 SRL327699:SRL327700 TBH327699:TBH327700 TLD327699:TLD327700 TUZ327699:TUZ327700 UEV327699:UEV327700 UOR327699:UOR327700 UYN327699:UYN327700 VIJ327699:VIJ327700 VSF327699:VSF327700 WCB327699:WCB327700 WLX327699:WLX327700 WVT327699:WVT327700 L393235:L393236 JH393235:JH393236 TD393235:TD393236 ACZ393235:ACZ393236 AMV393235:AMV393236 AWR393235:AWR393236 BGN393235:BGN393236 BQJ393235:BQJ393236 CAF393235:CAF393236 CKB393235:CKB393236 CTX393235:CTX393236 DDT393235:DDT393236 DNP393235:DNP393236 DXL393235:DXL393236 EHH393235:EHH393236 ERD393235:ERD393236 FAZ393235:FAZ393236 FKV393235:FKV393236 FUR393235:FUR393236 GEN393235:GEN393236 GOJ393235:GOJ393236 GYF393235:GYF393236 HIB393235:HIB393236 HRX393235:HRX393236 IBT393235:IBT393236 ILP393235:ILP393236 IVL393235:IVL393236 JFH393235:JFH393236 JPD393235:JPD393236 JYZ393235:JYZ393236 KIV393235:KIV393236 KSR393235:KSR393236 LCN393235:LCN393236 LMJ393235:LMJ393236 LWF393235:LWF393236 MGB393235:MGB393236 MPX393235:MPX393236 MZT393235:MZT393236 NJP393235:NJP393236 NTL393235:NTL393236 ODH393235:ODH393236 OND393235:OND393236 OWZ393235:OWZ393236 PGV393235:PGV393236 PQR393235:PQR393236 QAN393235:QAN393236 QKJ393235:QKJ393236 QUF393235:QUF393236 REB393235:REB393236 RNX393235:RNX393236 RXT393235:RXT393236 SHP393235:SHP393236 SRL393235:SRL393236 TBH393235:TBH393236 TLD393235:TLD393236 TUZ393235:TUZ393236 UEV393235:UEV393236 UOR393235:UOR393236 UYN393235:UYN393236 VIJ393235:VIJ393236 VSF393235:VSF393236 WCB393235:WCB393236 WLX393235:WLX393236 WVT393235:WVT393236 L458771:L458772 JH458771:JH458772 TD458771:TD458772 ACZ458771:ACZ458772 AMV458771:AMV458772 AWR458771:AWR458772 BGN458771:BGN458772 BQJ458771:BQJ458772 CAF458771:CAF458772 CKB458771:CKB458772 CTX458771:CTX458772 DDT458771:DDT458772 DNP458771:DNP458772 DXL458771:DXL458772 EHH458771:EHH458772 ERD458771:ERD458772 FAZ458771:FAZ458772 FKV458771:FKV458772 FUR458771:FUR458772 GEN458771:GEN458772 GOJ458771:GOJ458772 GYF458771:GYF458772 HIB458771:HIB458772 HRX458771:HRX458772 IBT458771:IBT458772 ILP458771:ILP458772 IVL458771:IVL458772 JFH458771:JFH458772 JPD458771:JPD458772 JYZ458771:JYZ458772 KIV458771:KIV458772 KSR458771:KSR458772 LCN458771:LCN458772 LMJ458771:LMJ458772 LWF458771:LWF458772 MGB458771:MGB458772 MPX458771:MPX458772 MZT458771:MZT458772 NJP458771:NJP458772 NTL458771:NTL458772 ODH458771:ODH458772 OND458771:OND458772 OWZ458771:OWZ458772 PGV458771:PGV458772 PQR458771:PQR458772 QAN458771:QAN458772 QKJ458771:QKJ458772 QUF458771:QUF458772 REB458771:REB458772 RNX458771:RNX458772 RXT458771:RXT458772 SHP458771:SHP458772 SRL458771:SRL458772 TBH458771:TBH458772 TLD458771:TLD458772 TUZ458771:TUZ458772 UEV458771:UEV458772 UOR458771:UOR458772 UYN458771:UYN458772 VIJ458771:VIJ458772 VSF458771:VSF458772 WCB458771:WCB458772 WLX458771:WLX458772 WVT458771:WVT458772 L524307:L524308 JH524307:JH524308 TD524307:TD524308 ACZ524307:ACZ524308 AMV524307:AMV524308 AWR524307:AWR524308 BGN524307:BGN524308 BQJ524307:BQJ524308 CAF524307:CAF524308 CKB524307:CKB524308 CTX524307:CTX524308 DDT524307:DDT524308 DNP524307:DNP524308 DXL524307:DXL524308 EHH524307:EHH524308 ERD524307:ERD524308 FAZ524307:FAZ524308 FKV524307:FKV524308 FUR524307:FUR524308 GEN524307:GEN524308 GOJ524307:GOJ524308 GYF524307:GYF524308 HIB524307:HIB524308 HRX524307:HRX524308 IBT524307:IBT524308 ILP524307:ILP524308 IVL524307:IVL524308 JFH524307:JFH524308 JPD524307:JPD524308 JYZ524307:JYZ524308 KIV524307:KIV524308 KSR524307:KSR524308 LCN524307:LCN524308 LMJ524307:LMJ524308 LWF524307:LWF524308 MGB524307:MGB524308 MPX524307:MPX524308 MZT524307:MZT524308 NJP524307:NJP524308 NTL524307:NTL524308 ODH524307:ODH524308 OND524307:OND524308 OWZ524307:OWZ524308 PGV524307:PGV524308 PQR524307:PQR524308 QAN524307:QAN524308 QKJ524307:QKJ524308 QUF524307:QUF524308 REB524307:REB524308 RNX524307:RNX524308 RXT524307:RXT524308 SHP524307:SHP524308 SRL524307:SRL524308 TBH524307:TBH524308 TLD524307:TLD524308 TUZ524307:TUZ524308 UEV524307:UEV524308 UOR524307:UOR524308 UYN524307:UYN524308 VIJ524307:VIJ524308 VSF524307:VSF524308 WCB524307:WCB524308 WLX524307:WLX524308 WVT524307:WVT524308 L589843:L589844 JH589843:JH589844 TD589843:TD589844 ACZ589843:ACZ589844 AMV589843:AMV589844 AWR589843:AWR589844 BGN589843:BGN589844 BQJ589843:BQJ589844 CAF589843:CAF589844 CKB589843:CKB589844 CTX589843:CTX589844 DDT589843:DDT589844 DNP589843:DNP589844 DXL589843:DXL589844 EHH589843:EHH589844 ERD589843:ERD589844 FAZ589843:FAZ589844 FKV589843:FKV589844 FUR589843:FUR589844 GEN589843:GEN589844 GOJ589843:GOJ589844 GYF589843:GYF589844 HIB589843:HIB589844 HRX589843:HRX589844 IBT589843:IBT589844 ILP589843:ILP589844 IVL589843:IVL589844 JFH589843:JFH589844 JPD589843:JPD589844 JYZ589843:JYZ589844 KIV589843:KIV589844 KSR589843:KSR589844 LCN589843:LCN589844 LMJ589843:LMJ589844 LWF589843:LWF589844 MGB589843:MGB589844 MPX589843:MPX589844 MZT589843:MZT589844 NJP589843:NJP589844 NTL589843:NTL589844 ODH589843:ODH589844 OND589843:OND589844 OWZ589843:OWZ589844 PGV589843:PGV589844 PQR589843:PQR589844 QAN589843:QAN589844 QKJ589843:QKJ589844 QUF589843:QUF589844 REB589843:REB589844 RNX589843:RNX589844 RXT589843:RXT589844 SHP589843:SHP589844 SRL589843:SRL589844 TBH589843:TBH589844 TLD589843:TLD589844 TUZ589843:TUZ589844 UEV589843:UEV589844 UOR589843:UOR589844 UYN589843:UYN589844 VIJ589843:VIJ589844 VSF589843:VSF589844 WCB589843:WCB589844 WLX589843:WLX589844 WVT589843:WVT589844 L655379:L655380 JH655379:JH655380 TD655379:TD655380 ACZ655379:ACZ655380 AMV655379:AMV655380 AWR655379:AWR655380 BGN655379:BGN655380 BQJ655379:BQJ655380 CAF655379:CAF655380 CKB655379:CKB655380 CTX655379:CTX655380 DDT655379:DDT655380 DNP655379:DNP655380 DXL655379:DXL655380 EHH655379:EHH655380 ERD655379:ERD655380 FAZ655379:FAZ655380 FKV655379:FKV655380 FUR655379:FUR655380 GEN655379:GEN655380 GOJ655379:GOJ655380 GYF655379:GYF655380 HIB655379:HIB655380 HRX655379:HRX655380 IBT655379:IBT655380 ILP655379:ILP655380 IVL655379:IVL655380 JFH655379:JFH655380 JPD655379:JPD655380 JYZ655379:JYZ655380 KIV655379:KIV655380 KSR655379:KSR655380 LCN655379:LCN655380 LMJ655379:LMJ655380 LWF655379:LWF655380 MGB655379:MGB655380 MPX655379:MPX655380 MZT655379:MZT655380 NJP655379:NJP655380 NTL655379:NTL655380 ODH655379:ODH655380 OND655379:OND655380 OWZ655379:OWZ655380 PGV655379:PGV655380 PQR655379:PQR655380 QAN655379:QAN655380 QKJ655379:QKJ655380 QUF655379:QUF655380 REB655379:REB655380 RNX655379:RNX655380 RXT655379:RXT655380 SHP655379:SHP655380 SRL655379:SRL655380 TBH655379:TBH655380 TLD655379:TLD655380 TUZ655379:TUZ655380 UEV655379:UEV655380 UOR655379:UOR655380 UYN655379:UYN655380 VIJ655379:VIJ655380 VSF655379:VSF655380 WCB655379:WCB655380 WLX655379:WLX655380 WVT655379:WVT655380 L720915:L720916 JH720915:JH720916 TD720915:TD720916 ACZ720915:ACZ720916 AMV720915:AMV720916 AWR720915:AWR720916 BGN720915:BGN720916 BQJ720915:BQJ720916 CAF720915:CAF720916 CKB720915:CKB720916 CTX720915:CTX720916 DDT720915:DDT720916 DNP720915:DNP720916 DXL720915:DXL720916 EHH720915:EHH720916 ERD720915:ERD720916 FAZ720915:FAZ720916 FKV720915:FKV720916 FUR720915:FUR720916 GEN720915:GEN720916 GOJ720915:GOJ720916 GYF720915:GYF720916 HIB720915:HIB720916 HRX720915:HRX720916 IBT720915:IBT720916 ILP720915:ILP720916 IVL720915:IVL720916 JFH720915:JFH720916 JPD720915:JPD720916 JYZ720915:JYZ720916 KIV720915:KIV720916 KSR720915:KSR720916 LCN720915:LCN720916 LMJ720915:LMJ720916 LWF720915:LWF720916 MGB720915:MGB720916 MPX720915:MPX720916 MZT720915:MZT720916 NJP720915:NJP720916 NTL720915:NTL720916 ODH720915:ODH720916 OND720915:OND720916 OWZ720915:OWZ720916 PGV720915:PGV720916 PQR720915:PQR720916 QAN720915:QAN720916 QKJ720915:QKJ720916 QUF720915:QUF720916 REB720915:REB720916 RNX720915:RNX720916 RXT720915:RXT720916 SHP720915:SHP720916 SRL720915:SRL720916 TBH720915:TBH720916 TLD720915:TLD720916 TUZ720915:TUZ720916 UEV720915:UEV720916 UOR720915:UOR720916 UYN720915:UYN720916 VIJ720915:VIJ720916 VSF720915:VSF720916 WCB720915:WCB720916 WLX720915:WLX720916 WVT720915:WVT720916 L786451:L786452 JH786451:JH786452 TD786451:TD786452 ACZ786451:ACZ786452 AMV786451:AMV786452 AWR786451:AWR786452 BGN786451:BGN786452 BQJ786451:BQJ786452 CAF786451:CAF786452 CKB786451:CKB786452 CTX786451:CTX786452 DDT786451:DDT786452 DNP786451:DNP786452 DXL786451:DXL786452 EHH786451:EHH786452 ERD786451:ERD786452 FAZ786451:FAZ786452 FKV786451:FKV786452 FUR786451:FUR786452 GEN786451:GEN786452 GOJ786451:GOJ786452 GYF786451:GYF786452 HIB786451:HIB786452 HRX786451:HRX786452 IBT786451:IBT786452 ILP786451:ILP786452 IVL786451:IVL786452 JFH786451:JFH786452 JPD786451:JPD786452 JYZ786451:JYZ786452 KIV786451:KIV786452 KSR786451:KSR786452 LCN786451:LCN786452 LMJ786451:LMJ786452 LWF786451:LWF786452 MGB786451:MGB786452 MPX786451:MPX786452 MZT786451:MZT786452 NJP786451:NJP786452 NTL786451:NTL786452 ODH786451:ODH786452 OND786451:OND786452 OWZ786451:OWZ786452 PGV786451:PGV786452 PQR786451:PQR786452 QAN786451:QAN786452 QKJ786451:QKJ786452 QUF786451:QUF786452 REB786451:REB786452 RNX786451:RNX786452 RXT786451:RXT786452 SHP786451:SHP786452 SRL786451:SRL786452 TBH786451:TBH786452 TLD786451:TLD786452 TUZ786451:TUZ786452 UEV786451:UEV786452 UOR786451:UOR786452 UYN786451:UYN786452 VIJ786451:VIJ786452 VSF786451:VSF786452 WCB786451:WCB786452 WLX786451:WLX786452 WVT786451:WVT786452 L851987:L851988 JH851987:JH851988 TD851987:TD851988 ACZ851987:ACZ851988 AMV851987:AMV851988 AWR851987:AWR851988 BGN851987:BGN851988 BQJ851987:BQJ851988 CAF851987:CAF851988 CKB851987:CKB851988 CTX851987:CTX851988 DDT851987:DDT851988 DNP851987:DNP851988 DXL851987:DXL851988 EHH851987:EHH851988 ERD851987:ERD851988 FAZ851987:FAZ851988 FKV851987:FKV851988 FUR851987:FUR851988 GEN851987:GEN851988 GOJ851987:GOJ851988 GYF851987:GYF851988 HIB851987:HIB851988 HRX851987:HRX851988 IBT851987:IBT851988 ILP851987:ILP851988 IVL851987:IVL851988 JFH851987:JFH851988 JPD851987:JPD851988 JYZ851987:JYZ851988 KIV851987:KIV851988 KSR851987:KSR851988 LCN851987:LCN851988 LMJ851987:LMJ851988 LWF851987:LWF851988 MGB851987:MGB851988 MPX851987:MPX851988 MZT851987:MZT851988 NJP851987:NJP851988 NTL851987:NTL851988 ODH851987:ODH851988 OND851987:OND851988 OWZ851987:OWZ851988 PGV851987:PGV851988 PQR851987:PQR851988 QAN851987:QAN851988 QKJ851987:QKJ851988 QUF851987:QUF851988 REB851987:REB851988 RNX851987:RNX851988 RXT851987:RXT851988 SHP851987:SHP851988 SRL851987:SRL851988 TBH851987:TBH851988 TLD851987:TLD851988 TUZ851987:TUZ851988 UEV851987:UEV851988 UOR851987:UOR851988 UYN851987:UYN851988 VIJ851987:VIJ851988 VSF851987:VSF851988 WCB851987:WCB851988 WLX851987:WLX851988 WVT851987:WVT851988 L917523:L917524 JH917523:JH917524 TD917523:TD917524 ACZ917523:ACZ917524 AMV917523:AMV917524 AWR917523:AWR917524 BGN917523:BGN917524 BQJ917523:BQJ917524 CAF917523:CAF917524 CKB917523:CKB917524 CTX917523:CTX917524 DDT917523:DDT917524 DNP917523:DNP917524 DXL917523:DXL917524 EHH917523:EHH917524 ERD917523:ERD917524 FAZ917523:FAZ917524 FKV917523:FKV917524 FUR917523:FUR917524 GEN917523:GEN917524 GOJ917523:GOJ917524 GYF917523:GYF917524 HIB917523:HIB917524 HRX917523:HRX917524 IBT917523:IBT917524 ILP917523:ILP917524 IVL917523:IVL917524 JFH917523:JFH917524 JPD917523:JPD917524 JYZ917523:JYZ917524 KIV917523:KIV917524 KSR917523:KSR917524 LCN917523:LCN917524 LMJ917523:LMJ917524 LWF917523:LWF917524 MGB917523:MGB917524 MPX917523:MPX917524 MZT917523:MZT917524 NJP917523:NJP917524 NTL917523:NTL917524 ODH917523:ODH917524 OND917523:OND917524 OWZ917523:OWZ917524 PGV917523:PGV917524 PQR917523:PQR917524 QAN917523:QAN917524 QKJ917523:QKJ917524 QUF917523:QUF917524 REB917523:REB917524 RNX917523:RNX917524 RXT917523:RXT917524 SHP917523:SHP917524 SRL917523:SRL917524 TBH917523:TBH917524 TLD917523:TLD917524 TUZ917523:TUZ917524 UEV917523:UEV917524 UOR917523:UOR917524 UYN917523:UYN917524 VIJ917523:VIJ917524 VSF917523:VSF917524 WCB917523:WCB917524 WLX917523:WLX917524 WVT917523:WVT917524 L983059:L983060 JH983059:JH983060 TD983059:TD983060 ACZ983059:ACZ983060 AMV983059:AMV983060 AWR983059:AWR983060 BGN983059:BGN983060 BQJ983059:BQJ983060 CAF983059:CAF983060 CKB983059:CKB983060 CTX983059:CTX983060 DDT983059:DDT983060 DNP983059:DNP983060 DXL983059:DXL983060 EHH983059:EHH983060 ERD983059:ERD983060 FAZ983059:FAZ983060 FKV983059:FKV983060 FUR983059:FUR983060 GEN983059:GEN983060 GOJ983059:GOJ983060 GYF983059:GYF983060 HIB983059:HIB983060 HRX983059:HRX983060 IBT983059:IBT983060 ILP983059:ILP983060 IVL983059:IVL983060 JFH983059:JFH983060 JPD983059:JPD983060 JYZ983059:JYZ983060 KIV983059:KIV983060 KSR983059:KSR983060 LCN983059:LCN983060 LMJ983059:LMJ983060 LWF983059:LWF983060 MGB983059:MGB983060 MPX983059:MPX983060 MZT983059:MZT983060 NJP983059:NJP983060 NTL983059:NTL983060 ODH983059:ODH983060 OND983059:OND983060 OWZ983059:OWZ983060 PGV983059:PGV983060 PQR983059:PQR983060 QAN983059:QAN983060 QKJ983059:QKJ983060 QUF983059:QUF983060 REB983059:REB983060 RNX983059:RNX983060 RXT983059:RXT983060 SHP983059:SHP983060 SRL983059:SRL983060 TBH983059:TBH983060 TLD983059:TLD983060 TUZ983059:TUZ983060 UEV983059:UEV983060 UOR983059:UOR983060 UYN983059:UYN983060 VIJ983059:VIJ983060 VSF983059:VSF983060 WCB983059:WCB983060 WLX983059:WLX983060 WVT983059:WVT983060" xr:uid="{B9281915-9750-4310-8FBE-27338CE8DD1E}"/>
  </dataValidations>
  <pageMargins left="0" right="0" top="0" bottom="0" header="0" footer="0"/>
  <pageSetup paperSize="8" scale="65" orientation="portrait"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9228-843A-4DEF-AE11-21D5FCF0F9B4}">
  <sheetPr>
    <tabColor rgb="FF00B0F0"/>
  </sheetPr>
  <dimension ref="A2:R52"/>
  <sheetViews>
    <sheetView zoomScale="80" zoomScaleNormal="80" workbookViewId="0">
      <pane xSplit="11" ySplit="7" topLeftCell="M8" activePane="bottomRight" state="frozen"/>
      <selection pane="topRight" activeCell="K1" sqref="K1"/>
      <selection pane="bottomLeft" activeCell="A9" sqref="A9"/>
      <selection pane="bottomRight" activeCell="R11" sqref="R11:R14"/>
    </sheetView>
  </sheetViews>
  <sheetFormatPr defaultColWidth="8.875" defaultRowHeight="18.75"/>
  <cols>
    <col min="1" max="1" width="8.875" style="1"/>
    <col min="2" max="2" width="10.5" style="1" customWidth="1"/>
    <col min="3" max="3" width="5.75" style="4" customWidth="1"/>
    <col min="4" max="5" width="15.75" style="1" customWidth="1"/>
    <col min="6" max="6" width="49.125" style="1" customWidth="1"/>
    <col min="7" max="7" width="6.25" style="1" customWidth="1"/>
    <col min="8" max="9" width="9.875" style="1" bestFit="1" customWidth="1"/>
    <col min="10" max="10" width="5.75" style="10" customWidth="1"/>
    <col min="11" max="11" width="49.5" style="1" customWidth="1"/>
    <col min="12" max="12" width="70.125" style="1" customWidth="1"/>
    <col min="13" max="13" width="30.75" style="4" customWidth="1"/>
    <col min="14" max="14" width="13.75" style="9" customWidth="1"/>
    <col min="15" max="15" width="6.375" style="1" customWidth="1"/>
    <col min="16" max="16" width="13.25" style="10" customWidth="1"/>
    <col min="17" max="17" width="18.25" style="11" customWidth="1"/>
    <col min="18" max="18" width="15.625" style="12" customWidth="1"/>
    <col min="19" max="257" width="8.875" style="1"/>
    <col min="258" max="258" width="10.5" style="1" customWidth="1"/>
    <col min="259" max="259" width="5.75" style="1" customWidth="1"/>
    <col min="260" max="261" width="15.75" style="1" customWidth="1"/>
    <col min="262" max="262" width="49.125" style="1" customWidth="1"/>
    <col min="263" max="263" width="6.25" style="1" customWidth="1"/>
    <col min="264" max="265" width="9.875" style="1" bestFit="1" customWidth="1"/>
    <col min="266" max="266" width="5.75" style="1" customWidth="1"/>
    <col min="267" max="267" width="49.5" style="1" customWidth="1"/>
    <col min="268" max="268" width="70.125" style="1" customWidth="1"/>
    <col min="269" max="269" width="30.75" style="1" customWidth="1"/>
    <col min="270" max="270" width="13.75" style="1" customWidth="1"/>
    <col min="271" max="271" width="6.375" style="1" customWidth="1"/>
    <col min="272" max="272" width="13.25" style="1" customWidth="1"/>
    <col min="273" max="273" width="18.25" style="1" customWidth="1"/>
    <col min="274" max="274" width="15.625" style="1" customWidth="1"/>
    <col min="275" max="513" width="8.875" style="1"/>
    <col min="514" max="514" width="10.5" style="1" customWidth="1"/>
    <col min="515" max="515" width="5.75" style="1" customWidth="1"/>
    <col min="516" max="517" width="15.75" style="1" customWidth="1"/>
    <col min="518" max="518" width="49.125" style="1" customWidth="1"/>
    <col min="519" max="519" width="6.25" style="1" customWidth="1"/>
    <col min="520" max="521" width="9.875" style="1" bestFit="1" customWidth="1"/>
    <col min="522" max="522" width="5.75" style="1" customWidth="1"/>
    <col min="523" max="523" width="49.5" style="1" customWidth="1"/>
    <col min="524" max="524" width="70.125" style="1" customWidth="1"/>
    <col min="525" max="525" width="30.75" style="1" customWidth="1"/>
    <col min="526" max="526" width="13.75" style="1" customWidth="1"/>
    <col min="527" max="527" width="6.375" style="1" customWidth="1"/>
    <col min="528" max="528" width="13.25" style="1" customWidth="1"/>
    <col min="529" max="529" width="18.25" style="1" customWidth="1"/>
    <col min="530" max="530" width="15.625" style="1" customWidth="1"/>
    <col min="531" max="769" width="8.875" style="1"/>
    <col min="770" max="770" width="10.5" style="1" customWidth="1"/>
    <col min="771" max="771" width="5.75" style="1" customWidth="1"/>
    <col min="772" max="773" width="15.75" style="1" customWidth="1"/>
    <col min="774" max="774" width="49.125" style="1" customWidth="1"/>
    <col min="775" max="775" width="6.25" style="1" customWidth="1"/>
    <col min="776" max="777" width="9.875" style="1" bestFit="1" customWidth="1"/>
    <col min="778" max="778" width="5.75" style="1" customWidth="1"/>
    <col min="779" max="779" width="49.5" style="1" customWidth="1"/>
    <col min="780" max="780" width="70.125" style="1" customWidth="1"/>
    <col min="781" max="781" width="30.75" style="1" customWidth="1"/>
    <col min="782" max="782" width="13.75" style="1" customWidth="1"/>
    <col min="783" max="783" width="6.375" style="1" customWidth="1"/>
    <col min="784" max="784" width="13.25" style="1" customWidth="1"/>
    <col min="785" max="785" width="18.25" style="1" customWidth="1"/>
    <col min="786" max="786" width="15.625" style="1" customWidth="1"/>
    <col min="787" max="1025" width="8.875" style="1"/>
    <col min="1026" max="1026" width="10.5" style="1" customWidth="1"/>
    <col min="1027" max="1027" width="5.75" style="1" customWidth="1"/>
    <col min="1028" max="1029" width="15.75" style="1" customWidth="1"/>
    <col min="1030" max="1030" width="49.125" style="1" customWidth="1"/>
    <col min="1031" max="1031" width="6.25" style="1" customWidth="1"/>
    <col min="1032" max="1033" width="9.875" style="1" bestFit="1" customWidth="1"/>
    <col min="1034" max="1034" width="5.75" style="1" customWidth="1"/>
    <col min="1035" max="1035" width="49.5" style="1" customWidth="1"/>
    <col min="1036" max="1036" width="70.125" style="1" customWidth="1"/>
    <col min="1037" max="1037" width="30.75" style="1" customWidth="1"/>
    <col min="1038" max="1038" width="13.75" style="1" customWidth="1"/>
    <col min="1039" max="1039" width="6.375" style="1" customWidth="1"/>
    <col min="1040" max="1040" width="13.25" style="1" customWidth="1"/>
    <col min="1041" max="1041" width="18.25" style="1" customWidth="1"/>
    <col min="1042" max="1042" width="15.625" style="1" customWidth="1"/>
    <col min="1043" max="1281" width="8.875" style="1"/>
    <col min="1282" max="1282" width="10.5" style="1" customWidth="1"/>
    <col min="1283" max="1283" width="5.75" style="1" customWidth="1"/>
    <col min="1284" max="1285" width="15.75" style="1" customWidth="1"/>
    <col min="1286" max="1286" width="49.125" style="1" customWidth="1"/>
    <col min="1287" max="1287" width="6.25" style="1" customWidth="1"/>
    <col min="1288" max="1289" width="9.875" style="1" bestFit="1" customWidth="1"/>
    <col min="1290" max="1290" width="5.75" style="1" customWidth="1"/>
    <col min="1291" max="1291" width="49.5" style="1" customWidth="1"/>
    <col min="1292" max="1292" width="70.125" style="1" customWidth="1"/>
    <col min="1293" max="1293" width="30.75" style="1" customWidth="1"/>
    <col min="1294" max="1294" width="13.75" style="1" customWidth="1"/>
    <col min="1295" max="1295" width="6.375" style="1" customWidth="1"/>
    <col min="1296" max="1296" width="13.25" style="1" customWidth="1"/>
    <col min="1297" max="1297" width="18.25" style="1" customWidth="1"/>
    <col min="1298" max="1298" width="15.625" style="1" customWidth="1"/>
    <col min="1299" max="1537" width="8.875" style="1"/>
    <col min="1538" max="1538" width="10.5" style="1" customWidth="1"/>
    <col min="1539" max="1539" width="5.75" style="1" customWidth="1"/>
    <col min="1540" max="1541" width="15.75" style="1" customWidth="1"/>
    <col min="1542" max="1542" width="49.125" style="1" customWidth="1"/>
    <col min="1543" max="1543" width="6.25" style="1" customWidth="1"/>
    <col min="1544" max="1545" width="9.875" style="1" bestFit="1" customWidth="1"/>
    <col min="1546" max="1546" width="5.75" style="1" customWidth="1"/>
    <col min="1547" max="1547" width="49.5" style="1" customWidth="1"/>
    <col min="1548" max="1548" width="70.125" style="1" customWidth="1"/>
    <col min="1549" max="1549" width="30.75" style="1" customWidth="1"/>
    <col min="1550" max="1550" width="13.75" style="1" customWidth="1"/>
    <col min="1551" max="1551" width="6.375" style="1" customWidth="1"/>
    <col min="1552" max="1552" width="13.25" style="1" customWidth="1"/>
    <col min="1553" max="1553" width="18.25" style="1" customWidth="1"/>
    <col min="1554" max="1554" width="15.625" style="1" customWidth="1"/>
    <col min="1555" max="1793" width="8.875" style="1"/>
    <col min="1794" max="1794" width="10.5" style="1" customWidth="1"/>
    <col min="1795" max="1795" width="5.75" style="1" customWidth="1"/>
    <col min="1796" max="1797" width="15.75" style="1" customWidth="1"/>
    <col min="1798" max="1798" width="49.125" style="1" customWidth="1"/>
    <col min="1799" max="1799" width="6.25" style="1" customWidth="1"/>
    <col min="1800" max="1801" width="9.875" style="1" bestFit="1" customWidth="1"/>
    <col min="1802" max="1802" width="5.75" style="1" customWidth="1"/>
    <col min="1803" max="1803" width="49.5" style="1" customWidth="1"/>
    <col min="1804" max="1804" width="70.125" style="1" customWidth="1"/>
    <col min="1805" max="1805" width="30.75" style="1" customWidth="1"/>
    <col min="1806" max="1806" width="13.75" style="1" customWidth="1"/>
    <col min="1807" max="1807" width="6.375" style="1" customWidth="1"/>
    <col min="1808" max="1808" width="13.25" style="1" customWidth="1"/>
    <col min="1809" max="1809" width="18.25" style="1" customWidth="1"/>
    <col min="1810" max="1810" width="15.625" style="1" customWidth="1"/>
    <col min="1811" max="2049" width="8.875" style="1"/>
    <col min="2050" max="2050" width="10.5" style="1" customWidth="1"/>
    <col min="2051" max="2051" width="5.75" style="1" customWidth="1"/>
    <col min="2052" max="2053" width="15.75" style="1" customWidth="1"/>
    <col min="2054" max="2054" width="49.125" style="1" customWidth="1"/>
    <col min="2055" max="2055" width="6.25" style="1" customWidth="1"/>
    <col min="2056" max="2057" width="9.875" style="1" bestFit="1" customWidth="1"/>
    <col min="2058" max="2058" width="5.75" style="1" customWidth="1"/>
    <col min="2059" max="2059" width="49.5" style="1" customWidth="1"/>
    <col min="2060" max="2060" width="70.125" style="1" customWidth="1"/>
    <col min="2061" max="2061" width="30.75" style="1" customWidth="1"/>
    <col min="2062" max="2062" width="13.75" style="1" customWidth="1"/>
    <col min="2063" max="2063" width="6.375" style="1" customWidth="1"/>
    <col min="2064" max="2064" width="13.25" style="1" customWidth="1"/>
    <col min="2065" max="2065" width="18.25" style="1" customWidth="1"/>
    <col min="2066" max="2066" width="15.625" style="1" customWidth="1"/>
    <col min="2067" max="2305" width="8.875" style="1"/>
    <col min="2306" max="2306" width="10.5" style="1" customWidth="1"/>
    <col min="2307" max="2307" width="5.75" style="1" customWidth="1"/>
    <col min="2308" max="2309" width="15.75" style="1" customWidth="1"/>
    <col min="2310" max="2310" width="49.125" style="1" customWidth="1"/>
    <col min="2311" max="2311" width="6.25" style="1" customWidth="1"/>
    <col min="2312" max="2313" width="9.875" style="1" bestFit="1" customWidth="1"/>
    <col min="2314" max="2314" width="5.75" style="1" customWidth="1"/>
    <col min="2315" max="2315" width="49.5" style="1" customWidth="1"/>
    <col min="2316" max="2316" width="70.125" style="1" customWidth="1"/>
    <col min="2317" max="2317" width="30.75" style="1" customWidth="1"/>
    <col min="2318" max="2318" width="13.75" style="1" customWidth="1"/>
    <col min="2319" max="2319" width="6.375" style="1" customWidth="1"/>
    <col min="2320" max="2320" width="13.25" style="1" customWidth="1"/>
    <col min="2321" max="2321" width="18.25" style="1" customWidth="1"/>
    <col min="2322" max="2322" width="15.625" style="1" customWidth="1"/>
    <col min="2323" max="2561" width="8.875" style="1"/>
    <col min="2562" max="2562" width="10.5" style="1" customWidth="1"/>
    <col min="2563" max="2563" width="5.75" style="1" customWidth="1"/>
    <col min="2564" max="2565" width="15.75" style="1" customWidth="1"/>
    <col min="2566" max="2566" width="49.125" style="1" customWidth="1"/>
    <col min="2567" max="2567" width="6.25" style="1" customWidth="1"/>
    <col min="2568" max="2569" width="9.875" style="1" bestFit="1" customWidth="1"/>
    <col min="2570" max="2570" width="5.75" style="1" customWidth="1"/>
    <col min="2571" max="2571" width="49.5" style="1" customWidth="1"/>
    <col min="2572" max="2572" width="70.125" style="1" customWidth="1"/>
    <col min="2573" max="2573" width="30.75" style="1" customWidth="1"/>
    <col min="2574" max="2574" width="13.75" style="1" customWidth="1"/>
    <col min="2575" max="2575" width="6.375" style="1" customWidth="1"/>
    <col min="2576" max="2576" width="13.25" style="1" customWidth="1"/>
    <col min="2577" max="2577" width="18.25" style="1" customWidth="1"/>
    <col min="2578" max="2578" width="15.625" style="1" customWidth="1"/>
    <col min="2579" max="2817" width="8.875" style="1"/>
    <col min="2818" max="2818" width="10.5" style="1" customWidth="1"/>
    <col min="2819" max="2819" width="5.75" style="1" customWidth="1"/>
    <col min="2820" max="2821" width="15.75" style="1" customWidth="1"/>
    <col min="2822" max="2822" width="49.125" style="1" customWidth="1"/>
    <col min="2823" max="2823" width="6.25" style="1" customWidth="1"/>
    <col min="2824" max="2825" width="9.875" style="1" bestFit="1" customWidth="1"/>
    <col min="2826" max="2826" width="5.75" style="1" customWidth="1"/>
    <col min="2827" max="2827" width="49.5" style="1" customWidth="1"/>
    <col min="2828" max="2828" width="70.125" style="1" customWidth="1"/>
    <col min="2829" max="2829" width="30.75" style="1" customWidth="1"/>
    <col min="2830" max="2830" width="13.75" style="1" customWidth="1"/>
    <col min="2831" max="2831" width="6.375" style="1" customWidth="1"/>
    <col min="2832" max="2832" width="13.25" style="1" customWidth="1"/>
    <col min="2833" max="2833" width="18.25" style="1" customWidth="1"/>
    <col min="2834" max="2834" width="15.625" style="1" customWidth="1"/>
    <col min="2835" max="3073" width="8.875" style="1"/>
    <col min="3074" max="3074" width="10.5" style="1" customWidth="1"/>
    <col min="3075" max="3075" width="5.75" style="1" customWidth="1"/>
    <col min="3076" max="3077" width="15.75" style="1" customWidth="1"/>
    <col min="3078" max="3078" width="49.125" style="1" customWidth="1"/>
    <col min="3079" max="3079" width="6.25" style="1" customWidth="1"/>
    <col min="3080" max="3081" width="9.875" style="1" bestFit="1" customWidth="1"/>
    <col min="3082" max="3082" width="5.75" style="1" customWidth="1"/>
    <col min="3083" max="3083" width="49.5" style="1" customWidth="1"/>
    <col min="3084" max="3084" width="70.125" style="1" customWidth="1"/>
    <col min="3085" max="3085" width="30.75" style="1" customWidth="1"/>
    <col min="3086" max="3086" width="13.75" style="1" customWidth="1"/>
    <col min="3087" max="3087" width="6.375" style="1" customWidth="1"/>
    <col min="3088" max="3088" width="13.25" style="1" customWidth="1"/>
    <col min="3089" max="3089" width="18.25" style="1" customWidth="1"/>
    <col min="3090" max="3090" width="15.625" style="1" customWidth="1"/>
    <col min="3091" max="3329" width="8.875" style="1"/>
    <col min="3330" max="3330" width="10.5" style="1" customWidth="1"/>
    <col min="3331" max="3331" width="5.75" style="1" customWidth="1"/>
    <col min="3332" max="3333" width="15.75" style="1" customWidth="1"/>
    <col min="3334" max="3334" width="49.125" style="1" customWidth="1"/>
    <col min="3335" max="3335" width="6.25" style="1" customWidth="1"/>
    <col min="3336" max="3337" width="9.875" style="1" bestFit="1" customWidth="1"/>
    <col min="3338" max="3338" width="5.75" style="1" customWidth="1"/>
    <col min="3339" max="3339" width="49.5" style="1" customWidth="1"/>
    <col min="3340" max="3340" width="70.125" style="1" customWidth="1"/>
    <col min="3341" max="3341" width="30.75" style="1" customWidth="1"/>
    <col min="3342" max="3342" width="13.75" style="1" customWidth="1"/>
    <col min="3343" max="3343" width="6.375" style="1" customWidth="1"/>
    <col min="3344" max="3344" width="13.25" style="1" customWidth="1"/>
    <col min="3345" max="3345" width="18.25" style="1" customWidth="1"/>
    <col min="3346" max="3346" width="15.625" style="1" customWidth="1"/>
    <col min="3347" max="3585" width="8.875" style="1"/>
    <col min="3586" max="3586" width="10.5" style="1" customWidth="1"/>
    <col min="3587" max="3587" width="5.75" style="1" customWidth="1"/>
    <col min="3588" max="3589" width="15.75" style="1" customWidth="1"/>
    <col min="3590" max="3590" width="49.125" style="1" customWidth="1"/>
    <col min="3591" max="3591" width="6.25" style="1" customWidth="1"/>
    <col min="3592" max="3593" width="9.875" style="1" bestFit="1" customWidth="1"/>
    <col min="3594" max="3594" width="5.75" style="1" customWidth="1"/>
    <col min="3595" max="3595" width="49.5" style="1" customWidth="1"/>
    <col min="3596" max="3596" width="70.125" style="1" customWidth="1"/>
    <col min="3597" max="3597" width="30.75" style="1" customWidth="1"/>
    <col min="3598" max="3598" width="13.75" style="1" customWidth="1"/>
    <col min="3599" max="3599" width="6.375" style="1" customWidth="1"/>
    <col min="3600" max="3600" width="13.25" style="1" customWidth="1"/>
    <col min="3601" max="3601" width="18.25" style="1" customWidth="1"/>
    <col min="3602" max="3602" width="15.625" style="1" customWidth="1"/>
    <col min="3603" max="3841" width="8.875" style="1"/>
    <col min="3842" max="3842" width="10.5" style="1" customWidth="1"/>
    <col min="3843" max="3843" width="5.75" style="1" customWidth="1"/>
    <col min="3844" max="3845" width="15.75" style="1" customWidth="1"/>
    <col min="3846" max="3846" width="49.125" style="1" customWidth="1"/>
    <col min="3847" max="3847" width="6.25" style="1" customWidth="1"/>
    <col min="3848" max="3849" width="9.875" style="1" bestFit="1" customWidth="1"/>
    <col min="3850" max="3850" width="5.75" style="1" customWidth="1"/>
    <col min="3851" max="3851" width="49.5" style="1" customWidth="1"/>
    <col min="3852" max="3852" width="70.125" style="1" customWidth="1"/>
    <col min="3853" max="3853" width="30.75" style="1" customWidth="1"/>
    <col min="3854" max="3854" width="13.75" style="1" customWidth="1"/>
    <col min="3855" max="3855" width="6.375" style="1" customWidth="1"/>
    <col min="3856" max="3856" width="13.25" style="1" customWidth="1"/>
    <col min="3857" max="3857" width="18.25" style="1" customWidth="1"/>
    <col min="3858" max="3858" width="15.625" style="1" customWidth="1"/>
    <col min="3859" max="4097" width="8.875" style="1"/>
    <col min="4098" max="4098" width="10.5" style="1" customWidth="1"/>
    <col min="4099" max="4099" width="5.75" style="1" customWidth="1"/>
    <col min="4100" max="4101" width="15.75" style="1" customWidth="1"/>
    <col min="4102" max="4102" width="49.125" style="1" customWidth="1"/>
    <col min="4103" max="4103" width="6.25" style="1" customWidth="1"/>
    <col min="4104" max="4105" width="9.875" style="1" bestFit="1" customWidth="1"/>
    <col min="4106" max="4106" width="5.75" style="1" customWidth="1"/>
    <col min="4107" max="4107" width="49.5" style="1" customWidth="1"/>
    <col min="4108" max="4108" width="70.125" style="1" customWidth="1"/>
    <col min="4109" max="4109" width="30.75" style="1" customWidth="1"/>
    <col min="4110" max="4110" width="13.75" style="1" customWidth="1"/>
    <col min="4111" max="4111" width="6.375" style="1" customWidth="1"/>
    <col min="4112" max="4112" width="13.25" style="1" customWidth="1"/>
    <col min="4113" max="4113" width="18.25" style="1" customWidth="1"/>
    <col min="4114" max="4114" width="15.625" style="1" customWidth="1"/>
    <col min="4115" max="4353" width="8.875" style="1"/>
    <col min="4354" max="4354" width="10.5" style="1" customWidth="1"/>
    <col min="4355" max="4355" width="5.75" style="1" customWidth="1"/>
    <col min="4356" max="4357" width="15.75" style="1" customWidth="1"/>
    <col min="4358" max="4358" width="49.125" style="1" customWidth="1"/>
    <col min="4359" max="4359" width="6.25" style="1" customWidth="1"/>
    <col min="4360" max="4361" width="9.875" style="1" bestFit="1" customWidth="1"/>
    <col min="4362" max="4362" width="5.75" style="1" customWidth="1"/>
    <col min="4363" max="4363" width="49.5" style="1" customWidth="1"/>
    <col min="4364" max="4364" width="70.125" style="1" customWidth="1"/>
    <col min="4365" max="4365" width="30.75" style="1" customWidth="1"/>
    <col min="4366" max="4366" width="13.75" style="1" customWidth="1"/>
    <col min="4367" max="4367" width="6.375" style="1" customWidth="1"/>
    <col min="4368" max="4368" width="13.25" style="1" customWidth="1"/>
    <col min="4369" max="4369" width="18.25" style="1" customWidth="1"/>
    <col min="4370" max="4370" width="15.625" style="1" customWidth="1"/>
    <col min="4371" max="4609" width="8.875" style="1"/>
    <col min="4610" max="4610" width="10.5" style="1" customWidth="1"/>
    <col min="4611" max="4611" width="5.75" style="1" customWidth="1"/>
    <col min="4612" max="4613" width="15.75" style="1" customWidth="1"/>
    <col min="4614" max="4614" width="49.125" style="1" customWidth="1"/>
    <col min="4615" max="4615" width="6.25" style="1" customWidth="1"/>
    <col min="4616" max="4617" width="9.875" style="1" bestFit="1" customWidth="1"/>
    <col min="4618" max="4618" width="5.75" style="1" customWidth="1"/>
    <col min="4619" max="4619" width="49.5" style="1" customWidth="1"/>
    <col min="4620" max="4620" width="70.125" style="1" customWidth="1"/>
    <col min="4621" max="4621" width="30.75" style="1" customWidth="1"/>
    <col min="4622" max="4622" width="13.75" style="1" customWidth="1"/>
    <col min="4623" max="4623" width="6.375" style="1" customWidth="1"/>
    <col min="4624" max="4624" width="13.25" style="1" customWidth="1"/>
    <col min="4625" max="4625" width="18.25" style="1" customWidth="1"/>
    <col min="4626" max="4626" width="15.625" style="1" customWidth="1"/>
    <col min="4627" max="4865" width="8.875" style="1"/>
    <col min="4866" max="4866" width="10.5" style="1" customWidth="1"/>
    <col min="4867" max="4867" width="5.75" style="1" customWidth="1"/>
    <col min="4868" max="4869" width="15.75" style="1" customWidth="1"/>
    <col min="4870" max="4870" width="49.125" style="1" customWidth="1"/>
    <col min="4871" max="4871" width="6.25" style="1" customWidth="1"/>
    <col min="4872" max="4873" width="9.875" style="1" bestFit="1" customWidth="1"/>
    <col min="4874" max="4874" width="5.75" style="1" customWidth="1"/>
    <col min="4875" max="4875" width="49.5" style="1" customWidth="1"/>
    <col min="4876" max="4876" width="70.125" style="1" customWidth="1"/>
    <col min="4877" max="4877" width="30.75" style="1" customWidth="1"/>
    <col min="4878" max="4878" width="13.75" style="1" customWidth="1"/>
    <col min="4879" max="4879" width="6.375" style="1" customWidth="1"/>
    <col min="4880" max="4880" width="13.25" style="1" customWidth="1"/>
    <col min="4881" max="4881" width="18.25" style="1" customWidth="1"/>
    <col min="4882" max="4882" width="15.625" style="1" customWidth="1"/>
    <col min="4883" max="5121" width="8.875" style="1"/>
    <col min="5122" max="5122" width="10.5" style="1" customWidth="1"/>
    <col min="5123" max="5123" width="5.75" style="1" customWidth="1"/>
    <col min="5124" max="5125" width="15.75" style="1" customWidth="1"/>
    <col min="5126" max="5126" width="49.125" style="1" customWidth="1"/>
    <col min="5127" max="5127" width="6.25" style="1" customWidth="1"/>
    <col min="5128" max="5129" width="9.875" style="1" bestFit="1" customWidth="1"/>
    <col min="5130" max="5130" width="5.75" style="1" customWidth="1"/>
    <col min="5131" max="5131" width="49.5" style="1" customWidth="1"/>
    <col min="5132" max="5132" width="70.125" style="1" customWidth="1"/>
    <col min="5133" max="5133" width="30.75" style="1" customWidth="1"/>
    <col min="5134" max="5134" width="13.75" style="1" customWidth="1"/>
    <col min="5135" max="5135" width="6.375" style="1" customWidth="1"/>
    <col min="5136" max="5136" width="13.25" style="1" customWidth="1"/>
    <col min="5137" max="5137" width="18.25" style="1" customWidth="1"/>
    <col min="5138" max="5138" width="15.625" style="1" customWidth="1"/>
    <col min="5139" max="5377" width="8.875" style="1"/>
    <col min="5378" max="5378" width="10.5" style="1" customWidth="1"/>
    <col min="5379" max="5379" width="5.75" style="1" customWidth="1"/>
    <col min="5380" max="5381" width="15.75" style="1" customWidth="1"/>
    <col min="5382" max="5382" width="49.125" style="1" customWidth="1"/>
    <col min="5383" max="5383" width="6.25" style="1" customWidth="1"/>
    <col min="5384" max="5385" width="9.875" style="1" bestFit="1" customWidth="1"/>
    <col min="5386" max="5386" width="5.75" style="1" customWidth="1"/>
    <col min="5387" max="5387" width="49.5" style="1" customWidth="1"/>
    <col min="5388" max="5388" width="70.125" style="1" customWidth="1"/>
    <col min="5389" max="5389" width="30.75" style="1" customWidth="1"/>
    <col min="5390" max="5390" width="13.75" style="1" customWidth="1"/>
    <col min="5391" max="5391" width="6.375" style="1" customWidth="1"/>
    <col min="5392" max="5392" width="13.25" style="1" customWidth="1"/>
    <col min="5393" max="5393" width="18.25" style="1" customWidth="1"/>
    <col min="5394" max="5394" width="15.625" style="1" customWidth="1"/>
    <col min="5395" max="5633" width="8.875" style="1"/>
    <col min="5634" max="5634" width="10.5" style="1" customWidth="1"/>
    <col min="5635" max="5635" width="5.75" style="1" customWidth="1"/>
    <col min="5636" max="5637" width="15.75" style="1" customWidth="1"/>
    <col min="5638" max="5638" width="49.125" style="1" customWidth="1"/>
    <col min="5639" max="5639" width="6.25" style="1" customWidth="1"/>
    <col min="5640" max="5641" width="9.875" style="1" bestFit="1" customWidth="1"/>
    <col min="5642" max="5642" width="5.75" style="1" customWidth="1"/>
    <col min="5643" max="5643" width="49.5" style="1" customWidth="1"/>
    <col min="5644" max="5644" width="70.125" style="1" customWidth="1"/>
    <col min="5645" max="5645" width="30.75" style="1" customWidth="1"/>
    <col min="5646" max="5646" width="13.75" style="1" customWidth="1"/>
    <col min="5647" max="5647" width="6.375" style="1" customWidth="1"/>
    <col min="5648" max="5648" width="13.25" style="1" customWidth="1"/>
    <col min="5649" max="5649" width="18.25" style="1" customWidth="1"/>
    <col min="5650" max="5650" width="15.625" style="1" customWidth="1"/>
    <col min="5651" max="5889" width="8.875" style="1"/>
    <col min="5890" max="5890" width="10.5" style="1" customWidth="1"/>
    <col min="5891" max="5891" width="5.75" style="1" customWidth="1"/>
    <col min="5892" max="5893" width="15.75" style="1" customWidth="1"/>
    <col min="5894" max="5894" width="49.125" style="1" customWidth="1"/>
    <col min="5895" max="5895" width="6.25" style="1" customWidth="1"/>
    <col min="5896" max="5897" width="9.875" style="1" bestFit="1" customWidth="1"/>
    <col min="5898" max="5898" width="5.75" style="1" customWidth="1"/>
    <col min="5899" max="5899" width="49.5" style="1" customWidth="1"/>
    <col min="5900" max="5900" width="70.125" style="1" customWidth="1"/>
    <col min="5901" max="5901" width="30.75" style="1" customWidth="1"/>
    <col min="5902" max="5902" width="13.75" style="1" customWidth="1"/>
    <col min="5903" max="5903" width="6.375" style="1" customWidth="1"/>
    <col min="5904" max="5904" width="13.25" style="1" customWidth="1"/>
    <col min="5905" max="5905" width="18.25" style="1" customWidth="1"/>
    <col min="5906" max="5906" width="15.625" style="1" customWidth="1"/>
    <col min="5907" max="6145" width="8.875" style="1"/>
    <col min="6146" max="6146" width="10.5" style="1" customWidth="1"/>
    <col min="6147" max="6147" width="5.75" style="1" customWidth="1"/>
    <col min="6148" max="6149" width="15.75" style="1" customWidth="1"/>
    <col min="6150" max="6150" width="49.125" style="1" customWidth="1"/>
    <col min="6151" max="6151" width="6.25" style="1" customWidth="1"/>
    <col min="6152" max="6153" width="9.875" style="1" bestFit="1" customWidth="1"/>
    <col min="6154" max="6154" width="5.75" style="1" customWidth="1"/>
    <col min="6155" max="6155" width="49.5" style="1" customWidth="1"/>
    <col min="6156" max="6156" width="70.125" style="1" customWidth="1"/>
    <col min="6157" max="6157" width="30.75" style="1" customWidth="1"/>
    <col min="6158" max="6158" width="13.75" style="1" customWidth="1"/>
    <col min="6159" max="6159" width="6.375" style="1" customWidth="1"/>
    <col min="6160" max="6160" width="13.25" style="1" customWidth="1"/>
    <col min="6161" max="6161" width="18.25" style="1" customWidth="1"/>
    <col min="6162" max="6162" width="15.625" style="1" customWidth="1"/>
    <col min="6163" max="6401" width="8.875" style="1"/>
    <col min="6402" max="6402" width="10.5" style="1" customWidth="1"/>
    <col min="6403" max="6403" width="5.75" style="1" customWidth="1"/>
    <col min="6404" max="6405" width="15.75" style="1" customWidth="1"/>
    <col min="6406" max="6406" width="49.125" style="1" customWidth="1"/>
    <col min="6407" max="6407" width="6.25" style="1" customWidth="1"/>
    <col min="6408" max="6409" width="9.875" style="1" bestFit="1" customWidth="1"/>
    <col min="6410" max="6410" width="5.75" style="1" customWidth="1"/>
    <col min="6411" max="6411" width="49.5" style="1" customWidth="1"/>
    <col min="6412" max="6412" width="70.125" style="1" customWidth="1"/>
    <col min="6413" max="6413" width="30.75" style="1" customWidth="1"/>
    <col min="6414" max="6414" width="13.75" style="1" customWidth="1"/>
    <col min="6415" max="6415" width="6.375" style="1" customWidth="1"/>
    <col min="6416" max="6416" width="13.25" style="1" customWidth="1"/>
    <col min="6417" max="6417" width="18.25" style="1" customWidth="1"/>
    <col min="6418" max="6418" width="15.625" style="1" customWidth="1"/>
    <col min="6419" max="6657" width="8.875" style="1"/>
    <col min="6658" max="6658" width="10.5" style="1" customWidth="1"/>
    <col min="6659" max="6659" width="5.75" style="1" customWidth="1"/>
    <col min="6660" max="6661" width="15.75" style="1" customWidth="1"/>
    <col min="6662" max="6662" width="49.125" style="1" customWidth="1"/>
    <col min="6663" max="6663" width="6.25" style="1" customWidth="1"/>
    <col min="6664" max="6665" width="9.875" style="1" bestFit="1" customWidth="1"/>
    <col min="6666" max="6666" width="5.75" style="1" customWidth="1"/>
    <col min="6667" max="6667" width="49.5" style="1" customWidth="1"/>
    <col min="6668" max="6668" width="70.125" style="1" customWidth="1"/>
    <col min="6669" max="6669" width="30.75" style="1" customWidth="1"/>
    <col min="6670" max="6670" width="13.75" style="1" customWidth="1"/>
    <col min="6671" max="6671" width="6.375" style="1" customWidth="1"/>
    <col min="6672" max="6672" width="13.25" style="1" customWidth="1"/>
    <col min="6673" max="6673" width="18.25" style="1" customWidth="1"/>
    <col min="6674" max="6674" width="15.625" style="1" customWidth="1"/>
    <col min="6675" max="6913" width="8.875" style="1"/>
    <col min="6914" max="6914" width="10.5" style="1" customWidth="1"/>
    <col min="6915" max="6915" width="5.75" style="1" customWidth="1"/>
    <col min="6916" max="6917" width="15.75" style="1" customWidth="1"/>
    <col min="6918" max="6918" width="49.125" style="1" customWidth="1"/>
    <col min="6919" max="6919" width="6.25" style="1" customWidth="1"/>
    <col min="6920" max="6921" width="9.875" style="1" bestFit="1" customWidth="1"/>
    <col min="6922" max="6922" width="5.75" style="1" customWidth="1"/>
    <col min="6923" max="6923" width="49.5" style="1" customWidth="1"/>
    <col min="6924" max="6924" width="70.125" style="1" customWidth="1"/>
    <col min="6925" max="6925" width="30.75" style="1" customWidth="1"/>
    <col min="6926" max="6926" width="13.75" style="1" customWidth="1"/>
    <col min="6927" max="6927" width="6.375" style="1" customWidth="1"/>
    <col min="6928" max="6928" width="13.25" style="1" customWidth="1"/>
    <col min="6929" max="6929" width="18.25" style="1" customWidth="1"/>
    <col min="6930" max="6930" width="15.625" style="1" customWidth="1"/>
    <col min="6931" max="7169" width="8.875" style="1"/>
    <col min="7170" max="7170" width="10.5" style="1" customWidth="1"/>
    <col min="7171" max="7171" width="5.75" style="1" customWidth="1"/>
    <col min="7172" max="7173" width="15.75" style="1" customWidth="1"/>
    <col min="7174" max="7174" width="49.125" style="1" customWidth="1"/>
    <col min="7175" max="7175" width="6.25" style="1" customWidth="1"/>
    <col min="7176" max="7177" width="9.875" style="1" bestFit="1" customWidth="1"/>
    <col min="7178" max="7178" width="5.75" style="1" customWidth="1"/>
    <col min="7179" max="7179" width="49.5" style="1" customWidth="1"/>
    <col min="7180" max="7180" width="70.125" style="1" customWidth="1"/>
    <col min="7181" max="7181" width="30.75" style="1" customWidth="1"/>
    <col min="7182" max="7182" width="13.75" style="1" customWidth="1"/>
    <col min="7183" max="7183" width="6.375" style="1" customWidth="1"/>
    <col min="7184" max="7184" width="13.25" style="1" customWidth="1"/>
    <col min="7185" max="7185" width="18.25" style="1" customWidth="1"/>
    <col min="7186" max="7186" width="15.625" style="1" customWidth="1"/>
    <col min="7187" max="7425" width="8.875" style="1"/>
    <col min="7426" max="7426" width="10.5" style="1" customWidth="1"/>
    <col min="7427" max="7427" width="5.75" style="1" customWidth="1"/>
    <col min="7428" max="7429" width="15.75" style="1" customWidth="1"/>
    <col min="7430" max="7430" width="49.125" style="1" customWidth="1"/>
    <col min="7431" max="7431" width="6.25" style="1" customWidth="1"/>
    <col min="7432" max="7433" width="9.875" style="1" bestFit="1" customWidth="1"/>
    <col min="7434" max="7434" width="5.75" style="1" customWidth="1"/>
    <col min="7435" max="7435" width="49.5" style="1" customWidth="1"/>
    <col min="7436" max="7436" width="70.125" style="1" customWidth="1"/>
    <col min="7437" max="7437" width="30.75" style="1" customWidth="1"/>
    <col min="7438" max="7438" width="13.75" style="1" customWidth="1"/>
    <col min="7439" max="7439" width="6.375" style="1" customWidth="1"/>
    <col min="7440" max="7440" width="13.25" style="1" customWidth="1"/>
    <col min="7441" max="7441" width="18.25" style="1" customWidth="1"/>
    <col min="7442" max="7442" width="15.625" style="1" customWidth="1"/>
    <col min="7443" max="7681" width="8.875" style="1"/>
    <col min="7682" max="7682" width="10.5" style="1" customWidth="1"/>
    <col min="7683" max="7683" width="5.75" style="1" customWidth="1"/>
    <col min="7684" max="7685" width="15.75" style="1" customWidth="1"/>
    <col min="7686" max="7686" width="49.125" style="1" customWidth="1"/>
    <col min="7687" max="7687" width="6.25" style="1" customWidth="1"/>
    <col min="7688" max="7689" width="9.875" style="1" bestFit="1" customWidth="1"/>
    <col min="7690" max="7690" width="5.75" style="1" customWidth="1"/>
    <col min="7691" max="7691" width="49.5" style="1" customWidth="1"/>
    <col min="7692" max="7692" width="70.125" style="1" customWidth="1"/>
    <col min="7693" max="7693" width="30.75" style="1" customWidth="1"/>
    <col min="7694" max="7694" width="13.75" style="1" customWidth="1"/>
    <col min="7695" max="7695" width="6.375" style="1" customWidth="1"/>
    <col min="7696" max="7696" width="13.25" style="1" customWidth="1"/>
    <col min="7697" max="7697" width="18.25" style="1" customWidth="1"/>
    <col min="7698" max="7698" width="15.625" style="1" customWidth="1"/>
    <col min="7699" max="7937" width="8.875" style="1"/>
    <col min="7938" max="7938" width="10.5" style="1" customWidth="1"/>
    <col min="7939" max="7939" width="5.75" style="1" customWidth="1"/>
    <col min="7940" max="7941" width="15.75" style="1" customWidth="1"/>
    <col min="7942" max="7942" width="49.125" style="1" customWidth="1"/>
    <col min="7943" max="7943" width="6.25" style="1" customWidth="1"/>
    <col min="7944" max="7945" width="9.875" style="1" bestFit="1" customWidth="1"/>
    <col min="7946" max="7946" width="5.75" style="1" customWidth="1"/>
    <col min="7947" max="7947" width="49.5" style="1" customWidth="1"/>
    <col min="7948" max="7948" width="70.125" style="1" customWidth="1"/>
    <col min="7949" max="7949" width="30.75" style="1" customWidth="1"/>
    <col min="7950" max="7950" width="13.75" style="1" customWidth="1"/>
    <col min="7951" max="7951" width="6.375" style="1" customWidth="1"/>
    <col min="7952" max="7952" width="13.25" style="1" customWidth="1"/>
    <col min="7953" max="7953" width="18.25" style="1" customWidth="1"/>
    <col min="7954" max="7954" width="15.625" style="1" customWidth="1"/>
    <col min="7955" max="8193" width="8.875" style="1"/>
    <col min="8194" max="8194" width="10.5" style="1" customWidth="1"/>
    <col min="8195" max="8195" width="5.75" style="1" customWidth="1"/>
    <col min="8196" max="8197" width="15.75" style="1" customWidth="1"/>
    <col min="8198" max="8198" width="49.125" style="1" customWidth="1"/>
    <col min="8199" max="8199" width="6.25" style="1" customWidth="1"/>
    <col min="8200" max="8201" width="9.875" style="1" bestFit="1" customWidth="1"/>
    <col min="8202" max="8202" width="5.75" style="1" customWidth="1"/>
    <col min="8203" max="8203" width="49.5" style="1" customWidth="1"/>
    <col min="8204" max="8204" width="70.125" style="1" customWidth="1"/>
    <col min="8205" max="8205" width="30.75" style="1" customWidth="1"/>
    <col min="8206" max="8206" width="13.75" style="1" customWidth="1"/>
    <col min="8207" max="8207" width="6.375" style="1" customWidth="1"/>
    <col min="8208" max="8208" width="13.25" style="1" customWidth="1"/>
    <col min="8209" max="8209" width="18.25" style="1" customWidth="1"/>
    <col min="8210" max="8210" width="15.625" style="1" customWidth="1"/>
    <col min="8211" max="8449" width="8.875" style="1"/>
    <col min="8450" max="8450" width="10.5" style="1" customWidth="1"/>
    <col min="8451" max="8451" width="5.75" style="1" customWidth="1"/>
    <col min="8452" max="8453" width="15.75" style="1" customWidth="1"/>
    <col min="8454" max="8454" width="49.125" style="1" customWidth="1"/>
    <col min="8455" max="8455" width="6.25" style="1" customWidth="1"/>
    <col min="8456" max="8457" width="9.875" style="1" bestFit="1" customWidth="1"/>
    <col min="8458" max="8458" width="5.75" style="1" customWidth="1"/>
    <col min="8459" max="8459" width="49.5" style="1" customWidth="1"/>
    <col min="8460" max="8460" width="70.125" style="1" customWidth="1"/>
    <col min="8461" max="8461" width="30.75" style="1" customWidth="1"/>
    <col min="8462" max="8462" width="13.75" style="1" customWidth="1"/>
    <col min="8463" max="8463" width="6.375" style="1" customWidth="1"/>
    <col min="8464" max="8464" width="13.25" style="1" customWidth="1"/>
    <col min="8465" max="8465" width="18.25" style="1" customWidth="1"/>
    <col min="8466" max="8466" width="15.625" style="1" customWidth="1"/>
    <col min="8467" max="8705" width="8.875" style="1"/>
    <col min="8706" max="8706" width="10.5" style="1" customWidth="1"/>
    <col min="8707" max="8707" width="5.75" style="1" customWidth="1"/>
    <col min="8708" max="8709" width="15.75" style="1" customWidth="1"/>
    <col min="8710" max="8710" width="49.125" style="1" customWidth="1"/>
    <col min="8711" max="8711" width="6.25" style="1" customWidth="1"/>
    <col min="8712" max="8713" width="9.875" style="1" bestFit="1" customWidth="1"/>
    <col min="8714" max="8714" width="5.75" style="1" customWidth="1"/>
    <col min="8715" max="8715" width="49.5" style="1" customWidth="1"/>
    <col min="8716" max="8716" width="70.125" style="1" customWidth="1"/>
    <col min="8717" max="8717" width="30.75" style="1" customWidth="1"/>
    <col min="8718" max="8718" width="13.75" style="1" customWidth="1"/>
    <col min="8719" max="8719" width="6.375" style="1" customWidth="1"/>
    <col min="8720" max="8720" width="13.25" style="1" customWidth="1"/>
    <col min="8721" max="8721" width="18.25" style="1" customWidth="1"/>
    <col min="8722" max="8722" width="15.625" style="1" customWidth="1"/>
    <col min="8723" max="8961" width="8.875" style="1"/>
    <col min="8962" max="8962" width="10.5" style="1" customWidth="1"/>
    <col min="8963" max="8963" width="5.75" style="1" customWidth="1"/>
    <col min="8964" max="8965" width="15.75" style="1" customWidth="1"/>
    <col min="8966" max="8966" width="49.125" style="1" customWidth="1"/>
    <col min="8967" max="8967" width="6.25" style="1" customWidth="1"/>
    <col min="8968" max="8969" width="9.875" style="1" bestFit="1" customWidth="1"/>
    <col min="8970" max="8970" width="5.75" style="1" customWidth="1"/>
    <col min="8971" max="8971" width="49.5" style="1" customWidth="1"/>
    <col min="8972" max="8972" width="70.125" style="1" customWidth="1"/>
    <col min="8973" max="8973" width="30.75" style="1" customWidth="1"/>
    <col min="8974" max="8974" width="13.75" style="1" customWidth="1"/>
    <col min="8975" max="8975" width="6.375" style="1" customWidth="1"/>
    <col min="8976" max="8976" width="13.25" style="1" customWidth="1"/>
    <col min="8977" max="8977" width="18.25" style="1" customWidth="1"/>
    <col min="8978" max="8978" width="15.625" style="1" customWidth="1"/>
    <col min="8979" max="9217" width="8.875" style="1"/>
    <col min="9218" max="9218" width="10.5" style="1" customWidth="1"/>
    <col min="9219" max="9219" width="5.75" style="1" customWidth="1"/>
    <col min="9220" max="9221" width="15.75" style="1" customWidth="1"/>
    <col min="9222" max="9222" width="49.125" style="1" customWidth="1"/>
    <col min="9223" max="9223" width="6.25" style="1" customWidth="1"/>
    <col min="9224" max="9225" width="9.875" style="1" bestFit="1" customWidth="1"/>
    <col min="9226" max="9226" width="5.75" style="1" customWidth="1"/>
    <col min="9227" max="9227" width="49.5" style="1" customWidth="1"/>
    <col min="9228" max="9228" width="70.125" style="1" customWidth="1"/>
    <col min="9229" max="9229" width="30.75" style="1" customWidth="1"/>
    <col min="9230" max="9230" width="13.75" style="1" customWidth="1"/>
    <col min="9231" max="9231" width="6.375" style="1" customWidth="1"/>
    <col min="9232" max="9232" width="13.25" style="1" customWidth="1"/>
    <col min="9233" max="9233" width="18.25" style="1" customWidth="1"/>
    <col min="9234" max="9234" width="15.625" style="1" customWidth="1"/>
    <col min="9235" max="9473" width="8.875" style="1"/>
    <col min="9474" max="9474" width="10.5" style="1" customWidth="1"/>
    <col min="9475" max="9475" width="5.75" style="1" customWidth="1"/>
    <col min="9476" max="9477" width="15.75" style="1" customWidth="1"/>
    <col min="9478" max="9478" width="49.125" style="1" customWidth="1"/>
    <col min="9479" max="9479" width="6.25" style="1" customWidth="1"/>
    <col min="9480" max="9481" width="9.875" style="1" bestFit="1" customWidth="1"/>
    <col min="9482" max="9482" width="5.75" style="1" customWidth="1"/>
    <col min="9483" max="9483" width="49.5" style="1" customWidth="1"/>
    <col min="9484" max="9484" width="70.125" style="1" customWidth="1"/>
    <col min="9485" max="9485" width="30.75" style="1" customWidth="1"/>
    <col min="9486" max="9486" width="13.75" style="1" customWidth="1"/>
    <col min="9487" max="9487" width="6.375" style="1" customWidth="1"/>
    <col min="9488" max="9488" width="13.25" style="1" customWidth="1"/>
    <col min="9489" max="9489" width="18.25" style="1" customWidth="1"/>
    <col min="9490" max="9490" width="15.625" style="1" customWidth="1"/>
    <col min="9491" max="9729" width="8.875" style="1"/>
    <col min="9730" max="9730" width="10.5" style="1" customWidth="1"/>
    <col min="9731" max="9731" width="5.75" style="1" customWidth="1"/>
    <col min="9732" max="9733" width="15.75" style="1" customWidth="1"/>
    <col min="9734" max="9734" width="49.125" style="1" customWidth="1"/>
    <col min="9735" max="9735" width="6.25" style="1" customWidth="1"/>
    <col min="9736" max="9737" width="9.875" style="1" bestFit="1" customWidth="1"/>
    <col min="9738" max="9738" width="5.75" style="1" customWidth="1"/>
    <col min="9739" max="9739" width="49.5" style="1" customWidth="1"/>
    <col min="9740" max="9740" width="70.125" style="1" customWidth="1"/>
    <col min="9741" max="9741" width="30.75" style="1" customWidth="1"/>
    <col min="9742" max="9742" width="13.75" style="1" customWidth="1"/>
    <col min="9743" max="9743" width="6.375" style="1" customWidth="1"/>
    <col min="9744" max="9744" width="13.25" style="1" customWidth="1"/>
    <col min="9745" max="9745" width="18.25" style="1" customWidth="1"/>
    <col min="9746" max="9746" width="15.625" style="1" customWidth="1"/>
    <col min="9747" max="9985" width="8.875" style="1"/>
    <col min="9986" max="9986" width="10.5" style="1" customWidth="1"/>
    <col min="9987" max="9987" width="5.75" style="1" customWidth="1"/>
    <col min="9988" max="9989" width="15.75" style="1" customWidth="1"/>
    <col min="9990" max="9990" width="49.125" style="1" customWidth="1"/>
    <col min="9991" max="9991" width="6.25" style="1" customWidth="1"/>
    <col min="9992" max="9993" width="9.875" style="1" bestFit="1" customWidth="1"/>
    <col min="9994" max="9994" width="5.75" style="1" customWidth="1"/>
    <col min="9995" max="9995" width="49.5" style="1" customWidth="1"/>
    <col min="9996" max="9996" width="70.125" style="1" customWidth="1"/>
    <col min="9997" max="9997" width="30.75" style="1" customWidth="1"/>
    <col min="9998" max="9998" width="13.75" style="1" customWidth="1"/>
    <col min="9999" max="9999" width="6.375" style="1" customWidth="1"/>
    <col min="10000" max="10000" width="13.25" style="1" customWidth="1"/>
    <col min="10001" max="10001" width="18.25" style="1" customWidth="1"/>
    <col min="10002" max="10002" width="15.625" style="1" customWidth="1"/>
    <col min="10003" max="10241" width="8.875" style="1"/>
    <col min="10242" max="10242" width="10.5" style="1" customWidth="1"/>
    <col min="10243" max="10243" width="5.75" style="1" customWidth="1"/>
    <col min="10244" max="10245" width="15.75" style="1" customWidth="1"/>
    <col min="10246" max="10246" width="49.125" style="1" customWidth="1"/>
    <col min="10247" max="10247" width="6.25" style="1" customWidth="1"/>
    <col min="10248" max="10249" width="9.875" style="1" bestFit="1" customWidth="1"/>
    <col min="10250" max="10250" width="5.75" style="1" customWidth="1"/>
    <col min="10251" max="10251" width="49.5" style="1" customWidth="1"/>
    <col min="10252" max="10252" width="70.125" style="1" customWidth="1"/>
    <col min="10253" max="10253" width="30.75" style="1" customWidth="1"/>
    <col min="10254" max="10254" width="13.75" style="1" customWidth="1"/>
    <col min="10255" max="10255" width="6.375" style="1" customWidth="1"/>
    <col min="10256" max="10256" width="13.25" style="1" customWidth="1"/>
    <col min="10257" max="10257" width="18.25" style="1" customWidth="1"/>
    <col min="10258" max="10258" width="15.625" style="1" customWidth="1"/>
    <col min="10259" max="10497" width="8.875" style="1"/>
    <col min="10498" max="10498" width="10.5" style="1" customWidth="1"/>
    <col min="10499" max="10499" width="5.75" style="1" customWidth="1"/>
    <col min="10500" max="10501" width="15.75" style="1" customWidth="1"/>
    <col min="10502" max="10502" width="49.125" style="1" customWidth="1"/>
    <col min="10503" max="10503" width="6.25" style="1" customWidth="1"/>
    <col min="10504" max="10505" width="9.875" style="1" bestFit="1" customWidth="1"/>
    <col min="10506" max="10506" width="5.75" style="1" customWidth="1"/>
    <col min="10507" max="10507" width="49.5" style="1" customWidth="1"/>
    <col min="10508" max="10508" width="70.125" style="1" customWidth="1"/>
    <col min="10509" max="10509" width="30.75" style="1" customWidth="1"/>
    <col min="10510" max="10510" width="13.75" style="1" customWidth="1"/>
    <col min="10511" max="10511" width="6.375" style="1" customWidth="1"/>
    <col min="10512" max="10512" width="13.25" style="1" customWidth="1"/>
    <col min="10513" max="10513" width="18.25" style="1" customWidth="1"/>
    <col min="10514" max="10514" width="15.625" style="1" customWidth="1"/>
    <col min="10515" max="10753" width="8.875" style="1"/>
    <col min="10754" max="10754" width="10.5" style="1" customWidth="1"/>
    <col min="10755" max="10755" width="5.75" style="1" customWidth="1"/>
    <col min="10756" max="10757" width="15.75" style="1" customWidth="1"/>
    <col min="10758" max="10758" width="49.125" style="1" customWidth="1"/>
    <col min="10759" max="10759" width="6.25" style="1" customWidth="1"/>
    <col min="10760" max="10761" width="9.875" style="1" bestFit="1" customWidth="1"/>
    <col min="10762" max="10762" width="5.75" style="1" customWidth="1"/>
    <col min="10763" max="10763" width="49.5" style="1" customWidth="1"/>
    <col min="10764" max="10764" width="70.125" style="1" customWidth="1"/>
    <col min="10765" max="10765" width="30.75" style="1" customWidth="1"/>
    <col min="10766" max="10766" width="13.75" style="1" customWidth="1"/>
    <col min="10767" max="10767" width="6.375" style="1" customWidth="1"/>
    <col min="10768" max="10768" width="13.25" style="1" customWidth="1"/>
    <col min="10769" max="10769" width="18.25" style="1" customWidth="1"/>
    <col min="10770" max="10770" width="15.625" style="1" customWidth="1"/>
    <col min="10771" max="11009" width="8.875" style="1"/>
    <col min="11010" max="11010" width="10.5" style="1" customWidth="1"/>
    <col min="11011" max="11011" width="5.75" style="1" customWidth="1"/>
    <col min="11012" max="11013" width="15.75" style="1" customWidth="1"/>
    <col min="11014" max="11014" width="49.125" style="1" customWidth="1"/>
    <col min="11015" max="11015" width="6.25" style="1" customWidth="1"/>
    <col min="11016" max="11017" width="9.875" style="1" bestFit="1" customWidth="1"/>
    <col min="11018" max="11018" width="5.75" style="1" customWidth="1"/>
    <col min="11019" max="11019" width="49.5" style="1" customWidth="1"/>
    <col min="11020" max="11020" width="70.125" style="1" customWidth="1"/>
    <col min="11021" max="11021" width="30.75" style="1" customWidth="1"/>
    <col min="11022" max="11022" width="13.75" style="1" customWidth="1"/>
    <col min="11023" max="11023" width="6.375" style="1" customWidth="1"/>
    <col min="11024" max="11024" width="13.25" style="1" customWidth="1"/>
    <col min="11025" max="11025" width="18.25" style="1" customWidth="1"/>
    <col min="11026" max="11026" width="15.625" style="1" customWidth="1"/>
    <col min="11027" max="11265" width="8.875" style="1"/>
    <col min="11266" max="11266" width="10.5" style="1" customWidth="1"/>
    <col min="11267" max="11267" width="5.75" style="1" customWidth="1"/>
    <col min="11268" max="11269" width="15.75" style="1" customWidth="1"/>
    <col min="11270" max="11270" width="49.125" style="1" customWidth="1"/>
    <col min="11271" max="11271" width="6.25" style="1" customWidth="1"/>
    <col min="11272" max="11273" width="9.875" style="1" bestFit="1" customWidth="1"/>
    <col min="11274" max="11274" width="5.75" style="1" customWidth="1"/>
    <col min="11275" max="11275" width="49.5" style="1" customWidth="1"/>
    <col min="11276" max="11276" width="70.125" style="1" customWidth="1"/>
    <col min="11277" max="11277" width="30.75" style="1" customWidth="1"/>
    <col min="11278" max="11278" width="13.75" style="1" customWidth="1"/>
    <col min="11279" max="11279" width="6.375" style="1" customWidth="1"/>
    <col min="11280" max="11280" width="13.25" style="1" customWidth="1"/>
    <col min="11281" max="11281" width="18.25" style="1" customWidth="1"/>
    <col min="11282" max="11282" width="15.625" style="1" customWidth="1"/>
    <col min="11283" max="11521" width="8.875" style="1"/>
    <col min="11522" max="11522" width="10.5" style="1" customWidth="1"/>
    <col min="11523" max="11523" width="5.75" style="1" customWidth="1"/>
    <col min="11524" max="11525" width="15.75" style="1" customWidth="1"/>
    <col min="11526" max="11526" width="49.125" style="1" customWidth="1"/>
    <col min="11527" max="11527" width="6.25" style="1" customWidth="1"/>
    <col min="11528" max="11529" width="9.875" style="1" bestFit="1" customWidth="1"/>
    <col min="11530" max="11530" width="5.75" style="1" customWidth="1"/>
    <col min="11531" max="11531" width="49.5" style="1" customWidth="1"/>
    <col min="11532" max="11532" width="70.125" style="1" customWidth="1"/>
    <col min="11533" max="11533" width="30.75" style="1" customWidth="1"/>
    <col min="11534" max="11534" width="13.75" style="1" customWidth="1"/>
    <col min="11535" max="11535" width="6.375" style="1" customWidth="1"/>
    <col min="11536" max="11536" width="13.25" style="1" customWidth="1"/>
    <col min="11537" max="11537" width="18.25" style="1" customWidth="1"/>
    <col min="11538" max="11538" width="15.625" style="1" customWidth="1"/>
    <col min="11539" max="11777" width="8.875" style="1"/>
    <col min="11778" max="11778" width="10.5" style="1" customWidth="1"/>
    <col min="11779" max="11779" width="5.75" style="1" customWidth="1"/>
    <col min="11780" max="11781" width="15.75" style="1" customWidth="1"/>
    <col min="11782" max="11782" width="49.125" style="1" customWidth="1"/>
    <col min="11783" max="11783" width="6.25" style="1" customWidth="1"/>
    <col min="11784" max="11785" width="9.875" style="1" bestFit="1" customWidth="1"/>
    <col min="11786" max="11786" width="5.75" style="1" customWidth="1"/>
    <col min="11787" max="11787" width="49.5" style="1" customWidth="1"/>
    <col min="11788" max="11788" width="70.125" style="1" customWidth="1"/>
    <col min="11789" max="11789" width="30.75" style="1" customWidth="1"/>
    <col min="11790" max="11790" width="13.75" style="1" customWidth="1"/>
    <col min="11791" max="11791" width="6.375" style="1" customWidth="1"/>
    <col min="11792" max="11792" width="13.25" style="1" customWidth="1"/>
    <col min="11793" max="11793" width="18.25" style="1" customWidth="1"/>
    <col min="11794" max="11794" width="15.625" style="1" customWidth="1"/>
    <col min="11795" max="12033" width="8.875" style="1"/>
    <col min="12034" max="12034" width="10.5" style="1" customWidth="1"/>
    <col min="12035" max="12035" width="5.75" style="1" customWidth="1"/>
    <col min="12036" max="12037" width="15.75" style="1" customWidth="1"/>
    <col min="12038" max="12038" width="49.125" style="1" customWidth="1"/>
    <col min="12039" max="12039" width="6.25" style="1" customWidth="1"/>
    <col min="12040" max="12041" width="9.875" style="1" bestFit="1" customWidth="1"/>
    <col min="12042" max="12042" width="5.75" style="1" customWidth="1"/>
    <col min="12043" max="12043" width="49.5" style="1" customWidth="1"/>
    <col min="12044" max="12044" width="70.125" style="1" customWidth="1"/>
    <col min="12045" max="12045" width="30.75" style="1" customWidth="1"/>
    <col min="12046" max="12046" width="13.75" style="1" customWidth="1"/>
    <col min="12047" max="12047" width="6.375" style="1" customWidth="1"/>
    <col min="12048" max="12048" width="13.25" style="1" customWidth="1"/>
    <col min="12049" max="12049" width="18.25" style="1" customWidth="1"/>
    <col min="12050" max="12050" width="15.625" style="1" customWidth="1"/>
    <col min="12051" max="12289" width="8.875" style="1"/>
    <col min="12290" max="12290" width="10.5" style="1" customWidth="1"/>
    <col min="12291" max="12291" width="5.75" style="1" customWidth="1"/>
    <col min="12292" max="12293" width="15.75" style="1" customWidth="1"/>
    <col min="12294" max="12294" width="49.125" style="1" customWidth="1"/>
    <col min="12295" max="12295" width="6.25" style="1" customWidth="1"/>
    <col min="12296" max="12297" width="9.875" style="1" bestFit="1" customWidth="1"/>
    <col min="12298" max="12298" width="5.75" style="1" customWidth="1"/>
    <col min="12299" max="12299" width="49.5" style="1" customWidth="1"/>
    <col min="12300" max="12300" width="70.125" style="1" customWidth="1"/>
    <col min="12301" max="12301" width="30.75" style="1" customWidth="1"/>
    <col min="12302" max="12302" width="13.75" style="1" customWidth="1"/>
    <col min="12303" max="12303" width="6.375" style="1" customWidth="1"/>
    <col min="12304" max="12304" width="13.25" style="1" customWidth="1"/>
    <col min="12305" max="12305" width="18.25" style="1" customWidth="1"/>
    <col min="12306" max="12306" width="15.625" style="1" customWidth="1"/>
    <col min="12307" max="12545" width="8.875" style="1"/>
    <col min="12546" max="12546" width="10.5" style="1" customWidth="1"/>
    <col min="12547" max="12547" width="5.75" style="1" customWidth="1"/>
    <col min="12548" max="12549" width="15.75" style="1" customWidth="1"/>
    <col min="12550" max="12550" width="49.125" style="1" customWidth="1"/>
    <col min="12551" max="12551" width="6.25" style="1" customWidth="1"/>
    <col min="12552" max="12553" width="9.875" style="1" bestFit="1" customWidth="1"/>
    <col min="12554" max="12554" width="5.75" style="1" customWidth="1"/>
    <col min="12555" max="12555" width="49.5" style="1" customWidth="1"/>
    <col min="12556" max="12556" width="70.125" style="1" customWidth="1"/>
    <col min="12557" max="12557" width="30.75" style="1" customWidth="1"/>
    <col min="12558" max="12558" width="13.75" style="1" customWidth="1"/>
    <col min="12559" max="12559" width="6.375" style="1" customWidth="1"/>
    <col min="12560" max="12560" width="13.25" style="1" customWidth="1"/>
    <col min="12561" max="12561" width="18.25" style="1" customWidth="1"/>
    <col min="12562" max="12562" width="15.625" style="1" customWidth="1"/>
    <col min="12563" max="12801" width="8.875" style="1"/>
    <col min="12802" max="12802" width="10.5" style="1" customWidth="1"/>
    <col min="12803" max="12803" width="5.75" style="1" customWidth="1"/>
    <col min="12804" max="12805" width="15.75" style="1" customWidth="1"/>
    <col min="12806" max="12806" width="49.125" style="1" customWidth="1"/>
    <col min="12807" max="12807" width="6.25" style="1" customWidth="1"/>
    <col min="12808" max="12809" width="9.875" style="1" bestFit="1" customWidth="1"/>
    <col min="12810" max="12810" width="5.75" style="1" customWidth="1"/>
    <col min="12811" max="12811" width="49.5" style="1" customWidth="1"/>
    <col min="12812" max="12812" width="70.125" style="1" customWidth="1"/>
    <col min="12813" max="12813" width="30.75" style="1" customWidth="1"/>
    <col min="12814" max="12814" width="13.75" style="1" customWidth="1"/>
    <col min="12815" max="12815" width="6.375" style="1" customWidth="1"/>
    <col min="12816" max="12816" width="13.25" style="1" customWidth="1"/>
    <col min="12817" max="12817" width="18.25" style="1" customWidth="1"/>
    <col min="12818" max="12818" width="15.625" style="1" customWidth="1"/>
    <col min="12819" max="13057" width="8.875" style="1"/>
    <col min="13058" max="13058" width="10.5" style="1" customWidth="1"/>
    <col min="13059" max="13059" width="5.75" style="1" customWidth="1"/>
    <col min="13060" max="13061" width="15.75" style="1" customWidth="1"/>
    <col min="13062" max="13062" width="49.125" style="1" customWidth="1"/>
    <col min="13063" max="13063" width="6.25" style="1" customWidth="1"/>
    <col min="13064" max="13065" width="9.875" style="1" bestFit="1" customWidth="1"/>
    <col min="13066" max="13066" width="5.75" style="1" customWidth="1"/>
    <col min="13067" max="13067" width="49.5" style="1" customWidth="1"/>
    <col min="13068" max="13068" width="70.125" style="1" customWidth="1"/>
    <col min="13069" max="13069" width="30.75" style="1" customWidth="1"/>
    <col min="13070" max="13070" width="13.75" style="1" customWidth="1"/>
    <col min="13071" max="13071" width="6.375" style="1" customWidth="1"/>
    <col min="13072" max="13072" width="13.25" style="1" customWidth="1"/>
    <col min="13073" max="13073" width="18.25" style="1" customWidth="1"/>
    <col min="13074" max="13074" width="15.625" style="1" customWidth="1"/>
    <col min="13075" max="13313" width="8.875" style="1"/>
    <col min="13314" max="13314" width="10.5" style="1" customWidth="1"/>
    <col min="13315" max="13315" width="5.75" style="1" customWidth="1"/>
    <col min="13316" max="13317" width="15.75" style="1" customWidth="1"/>
    <col min="13318" max="13318" width="49.125" style="1" customWidth="1"/>
    <col min="13319" max="13319" width="6.25" style="1" customWidth="1"/>
    <col min="13320" max="13321" width="9.875" style="1" bestFit="1" customWidth="1"/>
    <col min="13322" max="13322" width="5.75" style="1" customWidth="1"/>
    <col min="13323" max="13323" width="49.5" style="1" customWidth="1"/>
    <col min="13324" max="13324" width="70.125" style="1" customWidth="1"/>
    <col min="13325" max="13325" width="30.75" style="1" customWidth="1"/>
    <col min="13326" max="13326" width="13.75" style="1" customWidth="1"/>
    <col min="13327" max="13327" width="6.375" style="1" customWidth="1"/>
    <col min="13328" max="13328" width="13.25" style="1" customWidth="1"/>
    <col min="13329" max="13329" width="18.25" style="1" customWidth="1"/>
    <col min="13330" max="13330" width="15.625" style="1" customWidth="1"/>
    <col min="13331" max="13569" width="8.875" style="1"/>
    <col min="13570" max="13570" width="10.5" style="1" customWidth="1"/>
    <col min="13571" max="13571" width="5.75" style="1" customWidth="1"/>
    <col min="13572" max="13573" width="15.75" style="1" customWidth="1"/>
    <col min="13574" max="13574" width="49.125" style="1" customWidth="1"/>
    <col min="13575" max="13575" width="6.25" style="1" customWidth="1"/>
    <col min="13576" max="13577" width="9.875" style="1" bestFit="1" customWidth="1"/>
    <col min="13578" max="13578" width="5.75" style="1" customWidth="1"/>
    <col min="13579" max="13579" width="49.5" style="1" customWidth="1"/>
    <col min="13580" max="13580" width="70.125" style="1" customWidth="1"/>
    <col min="13581" max="13581" width="30.75" style="1" customWidth="1"/>
    <col min="13582" max="13582" width="13.75" style="1" customWidth="1"/>
    <col min="13583" max="13583" width="6.375" style="1" customWidth="1"/>
    <col min="13584" max="13584" width="13.25" style="1" customWidth="1"/>
    <col min="13585" max="13585" width="18.25" style="1" customWidth="1"/>
    <col min="13586" max="13586" width="15.625" style="1" customWidth="1"/>
    <col min="13587" max="13825" width="8.875" style="1"/>
    <col min="13826" max="13826" width="10.5" style="1" customWidth="1"/>
    <col min="13827" max="13827" width="5.75" style="1" customWidth="1"/>
    <col min="13828" max="13829" width="15.75" style="1" customWidth="1"/>
    <col min="13830" max="13830" width="49.125" style="1" customWidth="1"/>
    <col min="13831" max="13831" width="6.25" style="1" customWidth="1"/>
    <col min="13832" max="13833" width="9.875" style="1" bestFit="1" customWidth="1"/>
    <col min="13834" max="13834" width="5.75" style="1" customWidth="1"/>
    <col min="13835" max="13835" width="49.5" style="1" customWidth="1"/>
    <col min="13836" max="13836" width="70.125" style="1" customWidth="1"/>
    <col min="13837" max="13837" width="30.75" style="1" customWidth="1"/>
    <col min="13838" max="13838" width="13.75" style="1" customWidth="1"/>
    <col min="13839" max="13839" width="6.375" style="1" customWidth="1"/>
    <col min="13840" max="13840" width="13.25" style="1" customWidth="1"/>
    <col min="13841" max="13841" width="18.25" style="1" customWidth="1"/>
    <col min="13842" max="13842" width="15.625" style="1" customWidth="1"/>
    <col min="13843" max="14081" width="8.875" style="1"/>
    <col min="14082" max="14082" width="10.5" style="1" customWidth="1"/>
    <col min="14083" max="14083" width="5.75" style="1" customWidth="1"/>
    <col min="14084" max="14085" width="15.75" style="1" customWidth="1"/>
    <col min="14086" max="14086" width="49.125" style="1" customWidth="1"/>
    <col min="14087" max="14087" width="6.25" style="1" customWidth="1"/>
    <col min="14088" max="14089" width="9.875" style="1" bestFit="1" customWidth="1"/>
    <col min="14090" max="14090" width="5.75" style="1" customWidth="1"/>
    <col min="14091" max="14091" width="49.5" style="1" customWidth="1"/>
    <col min="14092" max="14092" width="70.125" style="1" customWidth="1"/>
    <col min="14093" max="14093" width="30.75" style="1" customWidth="1"/>
    <col min="14094" max="14094" width="13.75" style="1" customWidth="1"/>
    <col min="14095" max="14095" width="6.375" style="1" customWidth="1"/>
    <col min="14096" max="14096" width="13.25" style="1" customWidth="1"/>
    <col min="14097" max="14097" width="18.25" style="1" customWidth="1"/>
    <col min="14098" max="14098" width="15.625" style="1" customWidth="1"/>
    <col min="14099" max="14337" width="8.875" style="1"/>
    <col min="14338" max="14338" width="10.5" style="1" customWidth="1"/>
    <col min="14339" max="14339" width="5.75" style="1" customWidth="1"/>
    <col min="14340" max="14341" width="15.75" style="1" customWidth="1"/>
    <col min="14342" max="14342" width="49.125" style="1" customWidth="1"/>
    <col min="14343" max="14343" width="6.25" style="1" customWidth="1"/>
    <col min="14344" max="14345" width="9.875" style="1" bestFit="1" customWidth="1"/>
    <col min="14346" max="14346" width="5.75" style="1" customWidth="1"/>
    <col min="14347" max="14347" width="49.5" style="1" customWidth="1"/>
    <col min="14348" max="14348" width="70.125" style="1" customWidth="1"/>
    <col min="14349" max="14349" width="30.75" style="1" customWidth="1"/>
    <col min="14350" max="14350" width="13.75" style="1" customWidth="1"/>
    <col min="14351" max="14351" width="6.375" style="1" customWidth="1"/>
    <col min="14352" max="14352" width="13.25" style="1" customWidth="1"/>
    <col min="14353" max="14353" width="18.25" style="1" customWidth="1"/>
    <col min="14354" max="14354" width="15.625" style="1" customWidth="1"/>
    <col min="14355" max="14593" width="8.875" style="1"/>
    <col min="14594" max="14594" width="10.5" style="1" customWidth="1"/>
    <col min="14595" max="14595" width="5.75" style="1" customWidth="1"/>
    <col min="14596" max="14597" width="15.75" style="1" customWidth="1"/>
    <col min="14598" max="14598" width="49.125" style="1" customWidth="1"/>
    <col min="14599" max="14599" width="6.25" style="1" customWidth="1"/>
    <col min="14600" max="14601" width="9.875" style="1" bestFit="1" customWidth="1"/>
    <col min="14602" max="14602" width="5.75" style="1" customWidth="1"/>
    <col min="14603" max="14603" width="49.5" style="1" customWidth="1"/>
    <col min="14604" max="14604" width="70.125" style="1" customWidth="1"/>
    <col min="14605" max="14605" width="30.75" style="1" customWidth="1"/>
    <col min="14606" max="14606" width="13.75" style="1" customWidth="1"/>
    <col min="14607" max="14607" width="6.375" style="1" customWidth="1"/>
    <col min="14608" max="14608" width="13.25" style="1" customWidth="1"/>
    <col min="14609" max="14609" width="18.25" style="1" customWidth="1"/>
    <col min="14610" max="14610" width="15.625" style="1" customWidth="1"/>
    <col min="14611" max="14849" width="8.875" style="1"/>
    <col min="14850" max="14850" width="10.5" style="1" customWidth="1"/>
    <col min="14851" max="14851" width="5.75" style="1" customWidth="1"/>
    <col min="14852" max="14853" width="15.75" style="1" customWidth="1"/>
    <col min="14854" max="14854" width="49.125" style="1" customWidth="1"/>
    <col min="14855" max="14855" width="6.25" style="1" customWidth="1"/>
    <col min="14856" max="14857" width="9.875" style="1" bestFit="1" customWidth="1"/>
    <col min="14858" max="14858" width="5.75" style="1" customWidth="1"/>
    <col min="14859" max="14859" width="49.5" style="1" customWidth="1"/>
    <col min="14860" max="14860" width="70.125" style="1" customWidth="1"/>
    <col min="14861" max="14861" width="30.75" style="1" customWidth="1"/>
    <col min="14862" max="14862" width="13.75" style="1" customWidth="1"/>
    <col min="14863" max="14863" width="6.375" style="1" customWidth="1"/>
    <col min="14864" max="14864" width="13.25" style="1" customWidth="1"/>
    <col min="14865" max="14865" width="18.25" style="1" customWidth="1"/>
    <col min="14866" max="14866" width="15.625" style="1" customWidth="1"/>
    <col min="14867" max="15105" width="8.875" style="1"/>
    <col min="15106" max="15106" width="10.5" style="1" customWidth="1"/>
    <col min="15107" max="15107" width="5.75" style="1" customWidth="1"/>
    <col min="15108" max="15109" width="15.75" style="1" customWidth="1"/>
    <col min="15110" max="15110" width="49.125" style="1" customWidth="1"/>
    <col min="15111" max="15111" width="6.25" style="1" customWidth="1"/>
    <col min="15112" max="15113" width="9.875" style="1" bestFit="1" customWidth="1"/>
    <col min="15114" max="15114" width="5.75" style="1" customWidth="1"/>
    <col min="15115" max="15115" width="49.5" style="1" customWidth="1"/>
    <col min="15116" max="15116" width="70.125" style="1" customWidth="1"/>
    <col min="15117" max="15117" width="30.75" style="1" customWidth="1"/>
    <col min="15118" max="15118" width="13.75" style="1" customWidth="1"/>
    <col min="15119" max="15119" width="6.375" style="1" customWidth="1"/>
    <col min="15120" max="15120" width="13.25" style="1" customWidth="1"/>
    <col min="15121" max="15121" width="18.25" style="1" customWidth="1"/>
    <col min="15122" max="15122" width="15.625" style="1" customWidth="1"/>
    <col min="15123" max="15361" width="8.875" style="1"/>
    <col min="15362" max="15362" width="10.5" style="1" customWidth="1"/>
    <col min="15363" max="15363" width="5.75" style="1" customWidth="1"/>
    <col min="15364" max="15365" width="15.75" style="1" customWidth="1"/>
    <col min="15366" max="15366" width="49.125" style="1" customWidth="1"/>
    <col min="15367" max="15367" width="6.25" style="1" customWidth="1"/>
    <col min="15368" max="15369" width="9.875" style="1" bestFit="1" customWidth="1"/>
    <col min="15370" max="15370" width="5.75" style="1" customWidth="1"/>
    <col min="15371" max="15371" width="49.5" style="1" customWidth="1"/>
    <col min="15372" max="15372" width="70.125" style="1" customWidth="1"/>
    <col min="15373" max="15373" width="30.75" style="1" customWidth="1"/>
    <col min="15374" max="15374" width="13.75" style="1" customWidth="1"/>
    <col min="15375" max="15375" width="6.375" style="1" customWidth="1"/>
    <col min="15376" max="15376" width="13.25" style="1" customWidth="1"/>
    <col min="15377" max="15377" width="18.25" style="1" customWidth="1"/>
    <col min="15378" max="15378" width="15.625" style="1" customWidth="1"/>
    <col min="15379" max="15617" width="8.875" style="1"/>
    <col min="15618" max="15618" width="10.5" style="1" customWidth="1"/>
    <col min="15619" max="15619" width="5.75" style="1" customWidth="1"/>
    <col min="15620" max="15621" width="15.75" style="1" customWidth="1"/>
    <col min="15622" max="15622" width="49.125" style="1" customWidth="1"/>
    <col min="15623" max="15623" width="6.25" style="1" customWidth="1"/>
    <col min="15624" max="15625" width="9.875" style="1" bestFit="1" customWidth="1"/>
    <col min="15626" max="15626" width="5.75" style="1" customWidth="1"/>
    <col min="15627" max="15627" width="49.5" style="1" customWidth="1"/>
    <col min="15628" max="15628" width="70.125" style="1" customWidth="1"/>
    <col min="15629" max="15629" width="30.75" style="1" customWidth="1"/>
    <col min="15630" max="15630" width="13.75" style="1" customWidth="1"/>
    <col min="15631" max="15631" width="6.375" style="1" customWidth="1"/>
    <col min="15632" max="15632" width="13.25" style="1" customWidth="1"/>
    <col min="15633" max="15633" width="18.25" style="1" customWidth="1"/>
    <col min="15634" max="15634" width="15.625" style="1" customWidth="1"/>
    <col min="15635" max="15873" width="8.875" style="1"/>
    <col min="15874" max="15874" width="10.5" style="1" customWidth="1"/>
    <col min="15875" max="15875" width="5.75" style="1" customWidth="1"/>
    <col min="15876" max="15877" width="15.75" style="1" customWidth="1"/>
    <col min="15878" max="15878" width="49.125" style="1" customWidth="1"/>
    <col min="15879" max="15879" width="6.25" style="1" customWidth="1"/>
    <col min="15880" max="15881" width="9.875" style="1" bestFit="1" customWidth="1"/>
    <col min="15882" max="15882" width="5.75" style="1" customWidth="1"/>
    <col min="15883" max="15883" width="49.5" style="1" customWidth="1"/>
    <col min="15884" max="15884" width="70.125" style="1" customWidth="1"/>
    <col min="15885" max="15885" width="30.75" style="1" customWidth="1"/>
    <col min="15886" max="15886" width="13.75" style="1" customWidth="1"/>
    <col min="15887" max="15887" width="6.375" style="1" customWidth="1"/>
    <col min="15888" max="15888" width="13.25" style="1" customWidth="1"/>
    <col min="15889" max="15889" width="18.25" style="1" customWidth="1"/>
    <col min="15890" max="15890" width="15.625" style="1" customWidth="1"/>
    <col min="15891" max="16129" width="8.875" style="1"/>
    <col min="16130" max="16130" width="10.5" style="1" customWidth="1"/>
    <col min="16131" max="16131" width="5.75" style="1" customWidth="1"/>
    <col min="16132" max="16133" width="15.75" style="1" customWidth="1"/>
    <col min="16134" max="16134" width="49.125" style="1" customWidth="1"/>
    <col min="16135" max="16135" width="6.25" style="1" customWidth="1"/>
    <col min="16136" max="16137" width="9.875" style="1" bestFit="1" customWidth="1"/>
    <col min="16138" max="16138" width="5.75" style="1" customWidth="1"/>
    <col min="16139" max="16139" width="49.5" style="1" customWidth="1"/>
    <col min="16140" max="16140" width="70.125" style="1" customWidth="1"/>
    <col min="16141" max="16141" width="30.75" style="1" customWidth="1"/>
    <col min="16142" max="16142" width="13.75" style="1" customWidth="1"/>
    <col min="16143" max="16143" width="6.375" style="1" customWidth="1"/>
    <col min="16144" max="16144" width="13.25" style="1" customWidth="1"/>
    <col min="16145" max="16145" width="18.25" style="1" customWidth="1"/>
    <col min="16146" max="16146" width="15.625" style="1" customWidth="1"/>
    <col min="16147" max="16384" width="8.875" style="1"/>
  </cols>
  <sheetData>
    <row r="2" spans="1:18" ht="20.100000000000001" customHeight="1">
      <c r="C2" s="2" t="s">
        <v>0</v>
      </c>
      <c r="D2" s="2"/>
      <c r="E2" s="2"/>
      <c r="F2" s="3" t="s">
        <v>5651</v>
      </c>
      <c r="H2" s="5" t="s">
        <v>2</v>
      </c>
      <c r="I2" s="6"/>
      <c r="J2" s="7"/>
      <c r="K2" s="8">
        <f>SUM(I:I)</f>
        <v>1002000</v>
      </c>
    </row>
    <row r="3" spans="1:18" ht="20.100000000000001" customHeight="1">
      <c r="C3" s="2" t="s">
        <v>3</v>
      </c>
      <c r="D3" s="2"/>
      <c r="E3" s="2"/>
      <c r="F3" s="13" t="s">
        <v>1170</v>
      </c>
    </row>
    <row r="4" spans="1:18" ht="20.100000000000001" customHeight="1">
      <c r="C4" s="2" t="s">
        <v>6</v>
      </c>
      <c r="D4" s="2"/>
      <c r="E4" s="2"/>
      <c r="F4" s="13" t="s">
        <v>5742</v>
      </c>
      <c r="K4" s="1982" t="s">
        <v>5743</v>
      </c>
    </row>
    <row r="5" spans="1:18" ht="20.100000000000001" customHeight="1">
      <c r="C5" s="2" t="s">
        <v>9</v>
      </c>
      <c r="D5" s="2"/>
      <c r="E5" s="2"/>
      <c r="F5" s="16">
        <v>46104</v>
      </c>
      <c r="H5" s="1983" t="s">
        <v>5744</v>
      </c>
      <c r="I5" s="1984"/>
      <c r="K5" s="1985"/>
    </row>
    <row r="6" spans="1:18" ht="20.100000000000001" customHeight="1">
      <c r="C6" s="2" t="s">
        <v>10</v>
      </c>
      <c r="D6" s="2"/>
      <c r="E6" s="2"/>
      <c r="F6" s="16">
        <v>46105</v>
      </c>
      <c r="H6" s="1986"/>
      <c r="I6" s="1987"/>
    </row>
    <row r="8" spans="1:18" s="4" customFormat="1" ht="19.7" customHeight="1">
      <c r="C8" s="27" t="s">
        <v>32</v>
      </c>
      <c r="D8" s="27" t="s">
        <v>33</v>
      </c>
      <c r="E8" s="27" t="s">
        <v>34</v>
      </c>
      <c r="F8" s="26" t="s">
        <v>35</v>
      </c>
      <c r="G8" s="26" t="s">
        <v>36</v>
      </c>
      <c r="H8" s="26" t="s">
        <v>37</v>
      </c>
      <c r="I8" s="28" t="s">
        <v>38</v>
      </c>
      <c r="J8" s="28" t="s">
        <v>39</v>
      </c>
      <c r="K8" s="26" t="s">
        <v>40</v>
      </c>
      <c r="L8" s="26" t="s">
        <v>41</v>
      </c>
      <c r="M8" s="26" t="s">
        <v>42</v>
      </c>
      <c r="N8" s="30" t="s">
        <v>43</v>
      </c>
      <c r="O8" s="27" t="s">
        <v>44</v>
      </c>
      <c r="P8" s="26" t="s">
        <v>45</v>
      </c>
      <c r="Q8" s="30" t="s">
        <v>46</v>
      </c>
      <c r="R8" s="375" t="s">
        <v>47</v>
      </c>
    </row>
    <row r="9" spans="1:18" s="4" customFormat="1" ht="19.7" customHeight="1">
      <c r="C9" s="27"/>
      <c r="D9" s="1634" t="s">
        <v>48</v>
      </c>
      <c r="E9" s="433"/>
      <c r="F9" s="434"/>
      <c r="G9" s="26"/>
      <c r="H9" s="26"/>
      <c r="I9" s="28"/>
      <c r="J9" s="28"/>
      <c r="K9" s="26"/>
      <c r="L9" s="26"/>
      <c r="M9" s="26"/>
      <c r="N9" s="30"/>
      <c r="O9" s="27"/>
      <c r="P9" s="26"/>
      <c r="Q9" s="30"/>
      <c r="R9" s="375"/>
    </row>
    <row r="10" spans="1:18" s="4" customFormat="1" ht="19.7" customHeight="1">
      <c r="A10" s="1988" t="s">
        <v>5745</v>
      </c>
      <c r="B10" s="780">
        <v>1</v>
      </c>
      <c r="C10" s="247">
        <v>1</v>
      </c>
      <c r="D10" s="27" t="s">
        <v>48</v>
      </c>
      <c r="E10" s="27" t="s">
        <v>48</v>
      </c>
      <c r="F10" s="47" t="s">
        <v>5746</v>
      </c>
      <c r="G10" s="35">
        <v>1</v>
      </c>
      <c r="H10" s="38">
        <v>882000</v>
      </c>
      <c r="I10" s="436">
        <f>G10*H10</f>
        <v>882000</v>
      </c>
      <c r="J10" s="28"/>
      <c r="K10" s="47" t="s">
        <v>5747</v>
      </c>
      <c r="L10" s="59" t="s">
        <v>5748</v>
      </c>
      <c r="M10" s="26" t="s">
        <v>5749</v>
      </c>
      <c r="N10" s="30">
        <v>46063</v>
      </c>
      <c r="O10" s="27"/>
      <c r="P10" s="42" t="s">
        <v>4399</v>
      </c>
      <c r="Q10" s="30">
        <v>46154</v>
      </c>
      <c r="R10" s="375">
        <v>46154</v>
      </c>
    </row>
    <row r="11" spans="1:18" s="4" customFormat="1" ht="19.7" customHeight="1">
      <c r="A11" s="1988" t="s">
        <v>5745</v>
      </c>
      <c r="B11" s="780"/>
      <c r="C11" s="247">
        <f>+C10+1</f>
        <v>2</v>
      </c>
      <c r="D11" s="27" t="s">
        <v>48</v>
      </c>
      <c r="E11" s="27" t="s">
        <v>48</v>
      </c>
      <c r="F11" s="47" t="s">
        <v>1177</v>
      </c>
      <c r="G11" s="26">
        <v>1</v>
      </c>
      <c r="H11" s="27">
        <v>18000</v>
      </c>
      <c r="I11" s="436">
        <f>G11*H11</f>
        <v>18000</v>
      </c>
      <c r="J11" s="28"/>
      <c r="K11" s="47"/>
      <c r="L11" s="59"/>
      <c r="M11" s="26" t="s">
        <v>5749</v>
      </c>
      <c r="N11" s="30">
        <v>46063</v>
      </c>
      <c r="O11" s="27"/>
      <c r="P11" s="42" t="s">
        <v>4399</v>
      </c>
      <c r="Q11" s="30">
        <v>46154</v>
      </c>
      <c r="R11" s="375">
        <v>46154</v>
      </c>
    </row>
    <row r="12" spans="1:18" s="4" customFormat="1" ht="19.7" customHeight="1">
      <c r="A12" s="1988" t="s">
        <v>5745</v>
      </c>
      <c r="B12" s="536">
        <v>2</v>
      </c>
      <c r="C12" s="247">
        <f>+C11+1</f>
        <v>3</v>
      </c>
      <c r="D12" s="27" t="s">
        <v>48</v>
      </c>
      <c r="E12" s="27" t="s">
        <v>48</v>
      </c>
      <c r="F12" s="47" t="s">
        <v>5750</v>
      </c>
      <c r="G12" s="35">
        <v>1</v>
      </c>
      <c r="H12" s="38">
        <v>40000</v>
      </c>
      <c r="I12" s="436">
        <f>G12*H12</f>
        <v>40000</v>
      </c>
      <c r="J12" s="28"/>
      <c r="K12" s="47" t="s">
        <v>5751</v>
      </c>
      <c r="L12" s="59" t="s">
        <v>5752</v>
      </c>
      <c r="M12" s="26" t="s">
        <v>5749</v>
      </c>
      <c r="N12" s="30">
        <v>46063</v>
      </c>
      <c r="O12" s="27"/>
      <c r="P12" s="42" t="s">
        <v>4399</v>
      </c>
      <c r="Q12" s="30">
        <v>46154</v>
      </c>
      <c r="R12" s="375">
        <v>46154</v>
      </c>
    </row>
    <row r="13" spans="1:18" s="4" customFormat="1" ht="19.7" customHeight="1">
      <c r="A13" s="1988" t="s">
        <v>5745</v>
      </c>
      <c r="B13" s="197">
        <v>3</v>
      </c>
      <c r="C13" s="247">
        <f>+C12+1</f>
        <v>4</v>
      </c>
      <c r="D13" s="27" t="s">
        <v>48</v>
      </c>
      <c r="E13" s="27" t="s">
        <v>48</v>
      </c>
      <c r="F13" s="47" t="s">
        <v>5753</v>
      </c>
      <c r="G13" s="35">
        <v>1</v>
      </c>
      <c r="H13" s="38">
        <v>50000</v>
      </c>
      <c r="I13" s="436">
        <f>G13*H13</f>
        <v>50000</v>
      </c>
      <c r="J13" s="28"/>
      <c r="K13" s="47" t="s">
        <v>3896</v>
      </c>
      <c r="L13" s="106"/>
      <c r="M13" s="26" t="s">
        <v>5749</v>
      </c>
      <c r="N13" s="30">
        <v>46063</v>
      </c>
      <c r="O13" s="27"/>
      <c r="P13" s="42" t="s">
        <v>4399</v>
      </c>
      <c r="Q13" s="30">
        <v>46154</v>
      </c>
      <c r="R13" s="375">
        <v>46154</v>
      </c>
    </row>
    <row r="14" spans="1:18" s="4" customFormat="1" ht="19.7" customHeight="1">
      <c r="A14" s="1988" t="s">
        <v>5745</v>
      </c>
      <c r="B14" s="780">
        <v>1</v>
      </c>
      <c r="C14" s="247">
        <f>+C13+1</f>
        <v>5</v>
      </c>
      <c r="D14" s="1214" t="s">
        <v>48</v>
      </c>
      <c r="E14" s="1214" t="s">
        <v>48</v>
      </c>
      <c r="F14" s="1215" t="s">
        <v>53</v>
      </c>
      <c r="G14" s="45">
        <v>1</v>
      </c>
      <c r="H14" s="45">
        <v>12000</v>
      </c>
      <c r="I14" s="61">
        <f>G14*H14</f>
        <v>12000</v>
      </c>
      <c r="J14" s="28"/>
      <c r="K14" s="47"/>
      <c r="L14" s="26"/>
      <c r="M14" s="26" t="s">
        <v>5749</v>
      </c>
      <c r="N14" s="30">
        <v>46063</v>
      </c>
      <c r="O14" s="27"/>
      <c r="P14" s="42" t="s">
        <v>4399</v>
      </c>
      <c r="Q14" s="30">
        <v>46154</v>
      </c>
      <c r="R14" s="375">
        <v>46154</v>
      </c>
    </row>
    <row r="15" spans="1:18" s="4" customFormat="1" ht="19.7" customHeight="1">
      <c r="C15" s="27"/>
      <c r="D15" s="27"/>
      <c r="E15" s="27"/>
      <c r="F15" s="47"/>
      <c r="G15" s="26"/>
      <c r="H15" s="27"/>
      <c r="I15" s="436"/>
      <c r="J15" s="28"/>
      <c r="K15" s="47"/>
      <c r="L15" s="106"/>
      <c r="M15" s="26"/>
      <c r="N15" s="30"/>
      <c r="O15" s="27"/>
      <c r="P15" s="42"/>
      <c r="Q15" s="30"/>
      <c r="R15" s="375"/>
    </row>
    <row r="16" spans="1:18" s="4" customFormat="1" ht="19.7" customHeight="1">
      <c r="C16" s="27"/>
      <c r="D16" s="27"/>
      <c r="E16" s="27"/>
      <c r="F16" s="60">
        <f>SUM(I10:I15)</f>
        <v>1002000</v>
      </c>
      <c r="G16" s="940"/>
      <c r="H16" s="261"/>
      <c r="I16" s="1989"/>
      <c r="J16" s="28"/>
      <c r="K16" s="47"/>
      <c r="L16" s="26"/>
      <c r="M16" s="26"/>
      <c r="N16" s="30"/>
      <c r="O16" s="27"/>
      <c r="P16" s="26"/>
      <c r="Q16" s="30"/>
      <c r="R16" s="375"/>
    </row>
    <row r="17" spans="1:18" s="4" customFormat="1" ht="19.7" customHeight="1">
      <c r="C17" s="27"/>
      <c r="D17" s="43"/>
      <c r="E17" s="43"/>
      <c r="F17" s="1218"/>
      <c r="G17" s="940"/>
      <c r="H17" s="261"/>
      <c r="I17" s="1989"/>
      <c r="J17" s="28"/>
      <c r="K17" s="47"/>
      <c r="L17" s="26"/>
      <c r="M17" s="26"/>
      <c r="N17" s="30"/>
      <c r="O17" s="27"/>
      <c r="P17" s="26"/>
      <c r="Q17" s="30"/>
      <c r="R17" s="375"/>
    </row>
    <row r="18" spans="1:18" s="4" customFormat="1" ht="19.7" customHeight="1">
      <c r="A18" s="1"/>
      <c r="C18" s="715"/>
      <c r="D18" s="715"/>
      <c r="E18" s="715"/>
      <c r="F18" s="129"/>
      <c r="G18" s="58"/>
      <c r="H18" s="1904"/>
      <c r="I18" s="1905"/>
      <c r="J18" s="463"/>
      <c r="K18" s="40"/>
      <c r="L18" s="26"/>
      <c r="M18" s="26"/>
      <c r="N18" s="30"/>
      <c r="O18" s="27"/>
      <c r="P18" s="26"/>
      <c r="Q18" s="30"/>
      <c r="R18" s="375"/>
    </row>
    <row r="19" spans="1:18" s="4" customFormat="1" ht="19.7" customHeight="1">
      <c r="A19" s="1"/>
      <c r="C19" s="715"/>
      <c r="D19" s="715"/>
      <c r="E19" s="715"/>
      <c r="F19" s="129"/>
      <c r="G19" s="58"/>
      <c r="H19" s="1904"/>
      <c r="I19" s="1905"/>
      <c r="J19" s="463"/>
      <c r="K19" s="40"/>
      <c r="L19" s="26"/>
      <c r="M19" s="26"/>
      <c r="N19" s="30"/>
      <c r="O19" s="27"/>
      <c r="P19" s="26"/>
      <c r="Q19" s="30"/>
      <c r="R19" s="375"/>
    </row>
    <row r="20" spans="1:18" s="4" customFormat="1" ht="19.7" customHeight="1">
      <c r="A20" s="1"/>
      <c r="C20" s="715"/>
      <c r="D20" s="715"/>
      <c r="E20" s="715"/>
      <c r="F20" s="129"/>
      <c r="G20" s="58"/>
      <c r="H20" s="1904"/>
      <c r="I20" s="1905"/>
      <c r="J20" s="463"/>
      <c r="K20" s="40"/>
      <c r="L20" s="26"/>
      <c r="M20" s="26"/>
      <c r="N20" s="30"/>
      <c r="O20" s="27"/>
      <c r="P20" s="26"/>
      <c r="Q20" s="30"/>
      <c r="R20" s="375"/>
    </row>
    <row r="21" spans="1:18" s="4" customFormat="1" ht="19.7" customHeight="1">
      <c r="A21" s="1"/>
      <c r="C21" s="715"/>
      <c r="D21" s="715"/>
      <c r="E21" s="715"/>
      <c r="F21" s="129"/>
      <c r="G21" s="58"/>
      <c r="H21" s="1904"/>
      <c r="I21" s="1905"/>
      <c r="J21" s="463"/>
      <c r="K21" s="40"/>
      <c r="L21" s="26"/>
      <c r="M21" s="26"/>
      <c r="N21" s="30"/>
      <c r="O21" s="27"/>
      <c r="P21" s="26"/>
      <c r="Q21" s="30"/>
      <c r="R21" s="375"/>
    </row>
    <row r="22" spans="1:18" s="4" customFormat="1" ht="19.7" customHeight="1">
      <c r="A22" s="1"/>
      <c r="C22" s="715"/>
      <c r="D22" s="715"/>
      <c r="E22" s="715"/>
      <c r="F22" s="129"/>
      <c r="G22" s="58"/>
      <c r="H22" s="1904"/>
      <c r="I22" s="1905"/>
      <c r="J22" s="463"/>
      <c r="K22" s="40"/>
      <c r="L22" s="26"/>
      <c r="M22" s="26"/>
      <c r="N22" s="30"/>
      <c r="O22" s="27"/>
      <c r="P22" s="26"/>
      <c r="Q22" s="30"/>
      <c r="R22" s="375"/>
    </row>
    <row r="23" spans="1:18" s="4" customFormat="1" ht="19.7" customHeight="1">
      <c r="A23" s="1"/>
      <c r="C23" s="715"/>
      <c r="D23" s="715"/>
      <c r="E23" s="715"/>
      <c r="F23" s="129"/>
      <c r="G23" s="58"/>
      <c r="H23" s="1904"/>
      <c r="I23" s="1905"/>
      <c r="J23" s="463"/>
      <c r="K23" s="40"/>
      <c r="L23" s="26"/>
      <c r="M23" s="26"/>
      <c r="N23" s="30"/>
      <c r="O23" s="27"/>
      <c r="P23" s="26"/>
      <c r="Q23" s="30"/>
      <c r="R23" s="375"/>
    </row>
    <row r="24" spans="1:18" s="4" customFormat="1" ht="19.7" customHeight="1">
      <c r="A24" s="1"/>
      <c r="C24" s="715"/>
      <c r="D24" s="715"/>
      <c r="E24" s="715"/>
      <c r="F24" s="129"/>
      <c r="G24" s="58"/>
      <c r="H24" s="1904"/>
      <c r="I24" s="1905"/>
      <c r="J24" s="463"/>
      <c r="K24" s="40"/>
      <c r="L24" s="26"/>
      <c r="M24" s="26"/>
      <c r="N24" s="30"/>
      <c r="O24" s="27"/>
      <c r="P24" s="26"/>
      <c r="Q24" s="30"/>
      <c r="R24" s="375"/>
    </row>
    <row r="25" spans="1:18" s="4" customFormat="1" ht="19.7" customHeight="1">
      <c r="A25" s="1"/>
      <c r="C25" s="715"/>
      <c r="D25" s="715"/>
      <c r="E25" s="715"/>
      <c r="F25" s="129"/>
      <c r="G25" s="58"/>
      <c r="H25" s="1904"/>
      <c r="I25" s="1905"/>
      <c r="J25" s="463"/>
      <c r="K25" s="40"/>
      <c r="L25" s="26"/>
      <c r="M25" s="26"/>
      <c r="N25" s="30"/>
      <c r="O25" s="27"/>
      <c r="P25" s="26"/>
      <c r="Q25" s="30"/>
      <c r="R25" s="375"/>
    </row>
    <row r="26" spans="1:18" s="4" customFormat="1" ht="19.7" customHeight="1">
      <c r="A26" s="1"/>
      <c r="C26" s="715"/>
      <c r="D26" s="715"/>
      <c r="E26" s="715"/>
      <c r="F26" s="129"/>
      <c r="G26" s="58"/>
      <c r="H26" s="1904"/>
      <c r="I26" s="1905"/>
      <c r="J26" s="463"/>
      <c r="K26" s="40"/>
      <c r="L26" s="26"/>
      <c r="M26" s="26"/>
      <c r="N26" s="30"/>
      <c r="O26" s="27"/>
      <c r="P26" s="26"/>
      <c r="Q26" s="30"/>
      <c r="R26" s="375"/>
    </row>
    <row r="27" spans="1:18" s="4" customFormat="1" ht="19.7" customHeight="1">
      <c r="A27" s="1"/>
      <c r="C27" s="715"/>
      <c r="D27" s="715"/>
      <c r="E27" s="715"/>
      <c r="F27" s="129"/>
      <c r="G27" s="58"/>
      <c r="H27" s="1904"/>
      <c r="I27" s="1905"/>
      <c r="J27" s="463"/>
      <c r="K27" s="40"/>
      <c r="L27" s="26"/>
      <c r="M27" s="26"/>
      <c r="N27" s="30"/>
      <c r="O27" s="27"/>
      <c r="P27" s="26"/>
      <c r="Q27" s="30"/>
      <c r="R27" s="375"/>
    </row>
    <row r="28" spans="1:18" s="4" customFormat="1" ht="19.7" customHeight="1">
      <c r="A28" s="1"/>
      <c r="C28" s="715"/>
      <c r="D28" s="715"/>
      <c r="E28" s="715"/>
      <c r="F28" s="129"/>
      <c r="G28" s="58"/>
      <c r="H28" s="1904"/>
      <c r="I28" s="1905"/>
      <c r="J28" s="463"/>
      <c r="K28" s="40"/>
      <c r="L28" s="26"/>
      <c r="M28" s="26"/>
      <c r="N28" s="30"/>
      <c r="O28" s="27"/>
      <c r="P28" s="26"/>
      <c r="Q28" s="30"/>
      <c r="R28" s="375"/>
    </row>
    <row r="29" spans="1:18" s="4" customFormat="1" ht="19.7" customHeight="1">
      <c r="A29" s="1"/>
      <c r="C29" s="715"/>
      <c r="D29" s="715"/>
      <c r="E29" s="715"/>
      <c r="F29" s="129"/>
      <c r="G29" s="58"/>
      <c r="H29" s="1904"/>
      <c r="I29" s="1905"/>
      <c r="J29" s="463"/>
      <c r="K29" s="40"/>
      <c r="L29" s="26"/>
      <c r="M29" s="26"/>
      <c r="N29" s="30"/>
      <c r="O29" s="27"/>
      <c r="P29" s="26"/>
      <c r="Q29" s="30"/>
      <c r="R29" s="375"/>
    </row>
    <row r="30" spans="1:18" s="4" customFormat="1" ht="19.7" customHeight="1">
      <c r="A30" s="1"/>
      <c r="C30" s="715"/>
      <c r="D30" s="715"/>
      <c r="E30" s="715"/>
      <c r="F30" s="129"/>
      <c r="G30" s="58"/>
      <c r="H30" s="1904"/>
      <c r="I30" s="1905"/>
      <c r="J30" s="463"/>
      <c r="K30" s="40"/>
      <c r="L30" s="26"/>
      <c r="M30" s="26"/>
      <c r="N30" s="30"/>
      <c r="O30" s="27"/>
      <c r="P30" s="26"/>
      <c r="Q30" s="30"/>
      <c r="R30" s="375"/>
    </row>
    <row r="31" spans="1:18" s="4" customFormat="1" ht="19.7" customHeight="1">
      <c r="A31" s="1"/>
      <c r="C31" s="715"/>
      <c r="D31" s="715"/>
      <c r="E31" s="715"/>
      <c r="F31" s="129"/>
      <c r="G31" s="58"/>
      <c r="H31" s="1904"/>
      <c r="I31" s="1905"/>
      <c r="J31" s="463"/>
      <c r="K31" s="40"/>
      <c r="L31" s="26"/>
      <c r="M31" s="26"/>
      <c r="N31" s="30"/>
      <c r="O31" s="27"/>
      <c r="P31" s="26"/>
      <c r="Q31" s="30"/>
      <c r="R31" s="375"/>
    </row>
    <row r="32" spans="1:18" s="4" customFormat="1" ht="19.7" customHeight="1">
      <c r="A32" s="1"/>
      <c r="C32" s="715"/>
      <c r="D32" s="715"/>
      <c r="E32" s="715"/>
      <c r="F32" s="129"/>
      <c r="G32" s="58"/>
      <c r="H32" s="1904"/>
      <c r="I32" s="1905"/>
      <c r="J32" s="463"/>
      <c r="K32" s="40"/>
      <c r="L32" s="26"/>
      <c r="M32" s="26"/>
      <c r="N32" s="30"/>
      <c r="O32" s="27"/>
      <c r="P32" s="26"/>
      <c r="Q32" s="30"/>
      <c r="R32" s="375"/>
    </row>
    <row r="33" spans="1:18" s="4" customFormat="1" ht="19.7" customHeight="1">
      <c r="A33" s="1"/>
      <c r="C33" s="715"/>
      <c r="D33" s="715"/>
      <c r="E33" s="715"/>
      <c r="F33" s="129"/>
      <c r="G33" s="58"/>
      <c r="H33" s="1904"/>
      <c r="I33" s="1905"/>
      <c r="J33" s="463"/>
      <c r="K33" s="40"/>
      <c r="L33" s="26"/>
      <c r="M33" s="26"/>
      <c r="N33" s="30"/>
      <c r="O33" s="27"/>
      <c r="P33" s="26"/>
      <c r="Q33" s="30"/>
      <c r="R33" s="375"/>
    </row>
    <row r="34" spans="1:18" s="4" customFormat="1" ht="19.7" customHeight="1">
      <c r="A34" s="1"/>
      <c r="C34" s="715"/>
      <c r="D34" s="715"/>
      <c r="E34" s="715"/>
      <c r="F34" s="129"/>
      <c r="G34" s="58"/>
      <c r="H34" s="1904"/>
      <c r="I34" s="1905"/>
      <c r="J34" s="463"/>
      <c r="K34" s="40"/>
      <c r="L34" s="26"/>
      <c r="M34" s="26"/>
      <c r="N34" s="30"/>
      <c r="O34" s="27"/>
      <c r="P34" s="26"/>
      <c r="Q34" s="30"/>
      <c r="R34" s="375"/>
    </row>
    <row r="35" spans="1:18" s="4" customFormat="1" ht="19.7" customHeight="1">
      <c r="A35" s="1"/>
      <c r="C35" s="715"/>
      <c r="D35" s="715"/>
      <c r="E35" s="715"/>
      <c r="F35" s="129"/>
      <c r="G35" s="58"/>
      <c r="H35" s="1904"/>
      <c r="I35" s="1905"/>
      <c r="J35" s="463"/>
      <c r="K35" s="40"/>
      <c r="L35" s="26"/>
      <c r="M35" s="26"/>
      <c r="N35" s="30"/>
      <c r="O35" s="27"/>
      <c r="P35" s="26"/>
      <c r="Q35" s="30"/>
      <c r="R35" s="375"/>
    </row>
    <row r="36" spans="1:18" s="4" customFormat="1" ht="19.7" customHeight="1">
      <c r="A36" s="1"/>
      <c r="C36" s="715"/>
      <c r="D36" s="715"/>
      <c r="E36" s="715"/>
      <c r="F36" s="129"/>
      <c r="G36" s="58"/>
      <c r="H36" s="1904"/>
      <c r="I36" s="1905"/>
      <c r="J36" s="463"/>
      <c r="K36" s="40"/>
      <c r="L36" s="26"/>
      <c r="M36" s="26"/>
      <c r="N36" s="30"/>
      <c r="O36" s="27"/>
      <c r="P36" s="26"/>
      <c r="Q36" s="30"/>
      <c r="R36" s="375"/>
    </row>
    <row r="37" spans="1:18" s="4" customFormat="1" ht="19.7" customHeight="1">
      <c r="A37" s="1"/>
      <c r="C37" s="715"/>
      <c r="D37" s="715"/>
      <c r="E37" s="715"/>
      <c r="F37" s="129"/>
      <c r="G37" s="58"/>
      <c r="H37" s="1904"/>
      <c r="I37" s="1905"/>
      <c r="J37" s="463"/>
      <c r="K37" s="40"/>
      <c r="L37" s="26"/>
      <c r="M37" s="26"/>
      <c r="N37" s="30"/>
      <c r="O37" s="27"/>
      <c r="P37" s="26"/>
      <c r="Q37" s="30"/>
      <c r="R37" s="375"/>
    </row>
    <row r="38" spans="1:18" s="4" customFormat="1" ht="19.7" customHeight="1">
      <c r="A38" s="1"/>
      <c r="C38" s="715"/>
      <c r="D38" s="715"/>
      <c r="E38" s="715"/>
      <c r="F38" s="129"/>
      <c r="G38" s="58"/>
      <c r="H38" s="1904"/>
      <c r="I38" s="1905"/>
      <c r="J38" s="463"/>
      <c r="K38" s="40"/>
      <c r="L38" s="26"/>
      <c r="M38" s="26"/>
      <c r="N38" s="30"/>
      <c r="O38" s="27"/>
      <c r="P38" s="26"/>
      <c r="Q38" s="30"/>
      <c r="R38" s="375"/>
    </row>
    <row r="39" spans="1:18" s="4" customFormat="1" ht="19.7" customHeight="1">
      <c r="A39" s="1"/>
      <c r="C39" s="715"/>
      <c r="D39" s="715"/>
      <c r="E39" s="715"/>
      <c r="F39" s="129"/>
      <c r="G39" s="58"/>
      <c r="H39" s="1904"/>
      <c r="I39" s="1905"/>
      <c r="J39" s="463"/>
      <c r="K39" s="40"/>
      <c r="L39" s="26"/>
      <c r="M39" s="26"/>
      <c r="N39" s="30"/>
      <c r="O39" s="27"/>
      <c r="P39" s="26"/>
      <c r="Q39" s="30"/>
      <c r="R39" s="375"/>
    </row>
    <row r="40" spans="1:18" s="4" customFormat="1" ht="19.7" customHeight="1">
      <c r="A40" s="1"/>
      <c r="C40" s="715"/>
      <c r="D40" s="715"/>
      <c r="E40" s="715"/>
      <c r="F40" s="129"/>
      <c r="G40" s="58"/>
      <c r="H40" s="1904"/>
      <c r="I40" s="1905"/>
      <c r="J40" s="463"/>
      <c r="K40" s="40"/>
      <c r="L40" s="26"/>
      <c r="M40" s="26"/>
      <c r="N40" s="30"/>
      <c r="O40" s="27"/>
      <c r="P40" s="26"/>
      <c r="Q40" s="30"/>
      <c r="R40" s="375"/>
    </row>
    <row r="41" spans="1:18" s="4" customFormat="1" ht="19.7" customHeight="1">
      <c r="A41" s="1"/>
      <c r="C41" s="715"/>
      <c r="D41" s="715"/>
      <c r="E41" s="715"/>
      <c r="F41" s="129"/>
      <c r="G41" s="58"/>
      <c r="H41" s="1904"/>
      <c r="I41" s="1905"/>
      <c r="J41" s="463"/>
      <c r="K41" s="40"/>
      <c r="L41" s="26"/>
      <c r="M41" s="26"/>
      <c r="N41" s="30"/>
      <c r="O41" s="27"/>
      <c r="P41" s="26"/>
      <c r="Q41" s="30"/>
      <c r="R41" s="375"/>
    </row>
    <row r="42" spans="1:18" s="4" customFormat="1" ht="19.7" customHeight="1">
      <c r="A42" s="1"/>
      <c r="C42" s="715"/>
      <c r="D42" s="715"/>
      <c r="E42" s="715"/>
      <c r="F42" s="129"/>
      <c r="G42" s="58"/>
      <c r="H42" s="1904"/>
      <c r="I42" s="1905"/>
      <c r="J42" s="463"/>
      <c r="K42" s="40"/>
      <c r="L42" s="26"/>
      <c r="M42" s="26"/>
      <c r="N42" s="30"/>
      <c r="O42" s="27"/>
      <c r="P42" s="26"/>
      <c r="Q42" s="30"/>
      <c r="R42" s="375"/>
    </row>
    <row r="43" spans="1:18" s="4" customFormat="1" ht="19.7" customHeight="1">
      <c r="A43" s="1"/>
      <c r="C43" s="715"/>
      <c r="D43" s="715"/>
      <c r="E43" s="715"/>
      <c r="F43" s="129"/>
      <c r="G43" s="58"/>
      <c r="H43" s="1904"/>
      <c r="I43" s="1905"/>
      <c r="J43" s="463"/>
      <c r="K43" s="40"/>
      <c r="L43" s="26"/>
      <c r="M43" s="26"/>
      <c r="N43" s="30"/>
      <c r="O43" s="27"/>
      <c r="P43" s="26"/>
      <c r="Q43" s="30"/>
      <c r="R43" s="375"/>
    </row>
    <row r="44" spans="1:18" s="4" customFormat="1" ht="19.7" customHeight="1">
      <c r="A44" s="1"/>
      <c r="C44" s="715"/>
      <c r="D44" s="715"/>
      <c r="E44" s="715"/>
      <c r="F44" s="129"/>
      <c r="G44" s="58"/>
      <c r="H44" s="1904"/>
      <c r="I44" s="1905"/>
      <c r="J44" s="463"/>
      <c r="K44" s="40"/>
      <c r="L44" s="26"/>
      <c r="M44" s="26"/>
      <c r="N44" s="30"/>
      <c r="O44" s="27"/>
      <c r="P44" s="26"/>
      <c r="Q44" s="30"/>
      <c r="R44" s="375"/>
    </row>
    <row r="45" spans="1:18" s="4" customFormat="1" ht="19.7" customHeight="1">
      <c r="A45" s="1"/>
      <c r="C45" s="715"/>
      <c r="D45" s="715"/>
      <c r="E45" s="715"/>
      <c r="F45" s="129"/>
      <c r="G45" s="58"/>
      <c r="H45" s="1904"/>
      <c r="I45" s="1905"/>
      <c r="J45" s="463"/>
      <c r="K45" s="40"/>
      <c r="L45" s="26"/>
      <c r="M45" s="26"/>
      <c r="N45" s="30"/>
      <c r="O45" s="27"/>
      <c r="P45" s="26"/>
      <c r="Q45" s="30"/>
      <c r="R45" s="375"/>
    </row>
    <row r="46" spans="1:18" s="4" customFormat="1" ht="19.7" customHeight="1">
      <c r="A46" s="1"/>
      <c r="C46" s="715"/>
      <c r="D46" s="715"/>
      <c r="E46" s="715"/>
      <c r="F46" s="129"/>
      <c r="G46" s="58"/>
      <c r="H46" s="1904"/>
      <c r="I46" s="1905"/>
      <c r="J46" s="463"/>
      <c r="K46" s="40"/>
      <c r="L46" s="26"/>
      <c r="M46" s="26"/>
      <c r="N46" s="30"/>
      <c r="O46" s="27"/>
      <c r="P46" s="26"/>
      <c r="Q46" s="30"/>
      <c r="R46" s="375"/>
    </row>
    <row r="47" spans="1:18" s="4" customFormat="1" ht="19.7" customHeight="1">
      <c r="A47" s="1"/>
      <c r="C47" s="715"/>
      <c r="D47" s="715"/>
      <c r="E47" s="715"/>
      <c r="F47" s="129"/>
      <c r="G47" s="58"/>
      <c r="H47" s="1904"/>
      <c r="I47" s="1905"/>
      <c r="J47" s="463"/>
      <c r="K47" s="40"/>
      <c r="L47" s="26"/>
      <c r="M47" s="26"/>
      <c r="N47" s="30"/>
      <c r="O47" s="27"/>
      <c r="P47" s="26"/>
      <c r="Q47" s="30"/>
      <c r="R47" s="375"/>
    </row>
    <row r="48" spans="1:18" s="4" customFormat="1" ht="19.7" customHeight="1">
      <c r="A48" s="1"/>
      <c r="C48" s="715"/>
      <c r="D48" s="715"/>
      <c r="E48" s="715"/>
      <c r="F48" s="129"/>
      <c r="G48" s="58"/>
      <c r="H48" s="1904"/>
      <c r="I48" s="1905"/>
      <c r="J48" s="463"/>
      <c r="K48" s="40"/>
      <c r="L48" s="26"/>
      <c r="M48" s="26"/>
      <c r="N48" s="30"/>
      <c r="O48" s="27"/>
      <c r="P48" s="26"/>
      <c r="Q48" s="30"/>
      <c r="R48" s="375"/>
    </row>
    <row r="49" spans="1:18" s="4" customFormat="1" ht="19.7" customHeight="1">
      <c r="A49" s="1"/>
      <c r="C49" s="715"/>
      <c r="D49" s="715"/>
      <c r="E49" s="715"/>
      <c r="F49" s="129"/>
      <c r="G49" s="58"/>
      <c r="H49" s="1904"/>
      <c r="I49" s="1905"/>
      <c r="J49" s="463"/>
      <c r="K49" s="40"/>
      <c r="L49" s="26"/>
      <c r="M49" s="26"/>
      <c r="N49" s="30"/>
      <c r="O49" s="27"/>
      <c r="P49" s="26"/>
      <c r="Q49" s="30"/>
      <c r="R49" s="375"/>
    </row>
    <row r="50" spans="1:18" s="4" customFormat="1" ht="19.7" customHeight="1">
      <c r="A50" s="1"/>
      <c r="C50" s="715"/>
      <c r="D50" s="715"/>
      <c r="E50" s="715"/>
      <c r="F50" s="129"/>
      <c r="G50" s="58"/>
      <c r="H50" s="1904"/>
      <c r="I50" s="1905"/>
      <c r="J50" s="463"/>
      <c r="K50" s="40"/>
      <c r="L50" s="26"/>
      <c r="M50" s="26"/>
      <c r="N50" s="30"/>
      <c r="O50" s="27"/>
      <c r="P50" s="26"/>
      <c r="Q50" s="30"/>
      <c r="R50" s="375"/>
    </row>
    <row r="51" spans="1:18" s="4" customFormat="1" ht="19.7" customHeight="1">
      <c r="A51" s="1"/>
      <c r="C51" s="715"/>
      <c r="D51" s="715"/>
      <c r="E51" s="715"/>
      <c r="F51" s="129"/>
      <c r="G51" s="58"/>
      <c r="H51" s="1904"/>
      <c r="I51" s="1905"/>
      <c r="J51" s="463"/>
      <c r="K51" s="40"/>
      <c r="L51" s="26"/>
      <c r="M51" s="26"/>
      <c r="N51" s="30"/>
      <c r="O51" s="27"/>
      <c r="P51" s="26"/>
      <c r="Q51" s="30"/>
      <c r="R51" s="375"/>
    </row>
    <row r="52" spans="1:18" s="4" customFormat="1" ht="19.7" customHeight="1">
      <c r="C52" s="1906"/>
      <c r="D52" s="27"/>
      <c r="E52" s="27"/>
      <c r="F52" s="26"/>
      <c r="G52" s="26"/>
      <c r="H52" s="40"/>
      <c r="I52" s="1905"/>
      <c r="J52" s="463"/>
      <c r="K52" s="40"/>
      <c r="L52" s="26"/>
      <c r="M52" s="26"/>
      <c r="N52" s="30"/>
      <c r="O52" s="27"/>
      <c r="P52" s="26"/>
      <c r="Q52" s="30"/>
      <c r="R52" s="375"/>
    </row>
  </sheetData>
  <autoFilter ref="A8:R52" xr:uid="{77F4EA44-E16F-45EF-B671-F66048B31FA1}"/>
  <mergeCells count="9">
    <mergeCell ref="D9:F9"/>
    <mergeCell ref="C2:E2"/>
    <mergeCell ref="H2:J2"/>
    <mergeCell ref="C3:E3"/>
    <mergeCell ref="C4:E4"/>
    <mergeCell ref="K4:K5"/>
    <mergeCell ref="C5:E5"/>
    <mergeCell ref="H5:I6"/>
    <mergeCell ref="C6:E6"/>
  </mergeCells>
  <phoneticPr fontId="2"/>
  <pageMargins left="0" right="0" top="0" bottom="0" header="0" footer="0"/>
  <pageSetup paperSize="8" scale="65" orientation="portrait"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2B92-7BF7-45D3-A6ED-FE8DD05BFE21}">
  <sheetPr>
    <tabColor theme="2" tint="-0.499984740745262"/>
  </sheetPr>
  <dimension ref="A2:S29"/>
  <sheetViews>
    <sheetView zoomScale="85" zoomScaleNormal="85" workbookViewId="0">
      <pane xSplit="12" ySplit="8" topLeftCell="P9" activePane="bottomRight" state="frozen"/>
      <selection pane="topRight" activeCell="K1" sqref="K1"/>
      <selection pane="bottomLeft" activeCell="A9" sqref="A9"/>
      <selection pane="bottomRight" activeCell="S13" sqref="S13"/>
    </sheetView>
  </sheetViews>
  <sheetFormatPr defaultRowHeight="18.75"/>
  <cols>
    <col min="1" max="2" width="9" style="1"/>
    <col min="3" max="3" width="9.125" style="1" customWidth="1"/>
    <col min="4" max="4" width="6.125" style="4" customWidth="1"/>
    <col min="5" max="5" width="12.125" style="1" customWidth="1"/>
    <col min="6" max="6" width="13" style="1" customWidth="1"/>
    <col min="7" max="7" width="71.625" style="1" customWidth="1"/>
    <col min="8" max="8" width="6.125" style="4" customWidth="1"/>
    <col min="9" max="10" width="9.875" style="4" bestFit="1" customWidth="1"/>
    <col min="11" max="11" width="16.5" style="4" customWidth="1"/>
    <col min="12" max="12" width="43.5" style="1" customWidth="1"/>
    <col min="13" max="13" width="47.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5754</v>
      </c>
      <c r="I2" s="5" t="s">
        <v>2</v>
      </c>
      <c r="J2" s="6"/>
      <c r="K2" s="7"/>
      <c r="L2" s="8">
        <f>SUM(J:J)</f>
        <v>1399700</v>
      </c>
    </row>
    <row r="3" spans="1:19" ht="20.100000000000001" customHeight="1">
      <c r="D3" s="2" t="s">
        <v>3</v>
      </c>
      <c r="E3" s="2"/>
      <c r="F3" s="2"/>
      <c r="G3" s="13" t="s">
        <v>5155</v>
      </c>
      <c r="J3" s="14" t="s">
        <v>5755</v>
      </c>
      <c r="K3" s="14"/>
      <c r="L3" s="14"/>
      <c r="M3" s="14"/>
    </row>
    <row r="4" spans="1:19" ht="20.100000000000001" customHeight="1">
      <c r="D4" s="2" t="s">
        <v>6</v>
      </c>
      <c r="E4" s="2"/>
      <c r="F4" s="2"/>
      <c r="G4" s="13" t="s">
        <v>5756</v>
      </c>
      <c r="I4" s="15" t="s">
        <v>5757</v>
      </c>
      <c r="J4" s="14"/>
      <c r="K4" s="14"/>
      <c r="L4" s="14"/>
      <c r="M4" s="14"/>
    </row>
    <row r="5" spans="1:19" ht="20.100000000000001" customHeight="1">
      <c r="D5" s="2" t="s">
        <v>9</v>
      </c>
      <c r="E5" s="2"/>
      <c r="F5" s="2"/>
      <c r="G5" s="16">
        <v>46104</v>
      </c>
      <c r="I5" s="17"/>
      <c r="J5" s="18"/>
    </row>
    <row r="6" spans="1:19" ht="20.100000000000001" customHeight="1">
      <c r="D6" s="2" t="s">
        <v>10</v>
      </c>
      <c r="E6" s="2"/>
      <c r="F6" s="2"/>
      <c r="G6" s="16">
        <v>46105</v>
      </c>
      <c r="I6" s="1990"/>
      <c r="J6" s="19" t="s">
        <v>5758</v>
      </c>
    </row>
    <row r="8" spans="1:19" s="4" customFormat="1" ht="19.7" customHeight="1">
      <c r="A8" s="20" t="s">
        <v>11</v>
      </c>
      <c r="B8" s="20" t="s">
        <v>12</v>
      </c>
      <c r="C8" s="20" t="s">
        <v>13</v>
      </c>
      <c r="D8" s="21" t="s">
        <v>14</v>
      </c>
      <c r="E8" s="21" t="s">
        <v>15</v>
      </c>
      <c r="F8" s="21" t="s">
        <v>16</v>
      </c>
      <c r="G8" s="20" t="s">
        <v>17</v>
      </c>
      <c r="H8" s="20" t="s">
        <v>18</v>
      </c>
      <c r="I8" s="20" t="s">
        <v>19</v>
      </c>
      <c r="J8" s="22" t="s">
        <v>20</v>
      </c>
      <c r="K8" s="22"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26" t="s">
        <v>36</v>
      </c>
      <c r="I9" s="26" t="s">
        <v>37</v>
      </c>
      <c r="J9" s="28" t="s">
        <v>38</v>
      </c>
      <c r="K9" s="28"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26"/>
      <c r="I10" s="26"/>
      <c r="J10" s="28"/>
      <c r="K10" s="28"/>
      <c r="L10" s="26"/>
      <c r="M10" s="26"/>
      <c r="N10" s="26"/>
      <c r="O10" s="30"/>
      <c r="P10" s="27"/>
      <c r="Q10" s="26"/>
      <c r="R10" s="30"/>
      <c r="S10" s="31"/>
    </row>
    <row r="11" spans="1:19" s="4" customFormat="1" ht="19.7" customHeight="1">
      <c r="D11" s="1991"/>
      <c r="E11" s="1992"/>
      <c r="F11" s="1992"/>
      <c r="G11" s="1993" t="s">
        <v>5759</v>
      </c>
      <c r="H11" s="71"/>
      <c r="I11" s="71"/>
      <c r="J11" s="71"/>
      <c r="K11" s="1234"/>
      <c r="L11" s="1235"/>
      <c r="M11" s="26"/>
      <c r="N11" s="26"/>
      <c r="O11" s="30"/>
      <c r="P11" s="27"/>
      <c r="Q11" s="26"/>
      <c r="R11" s="30"/>
      <c r="S11" s="31"/>
    </row>
    <row r="12" spans="1:19" s="4" customFormat="1" ht="19.7" customHeight="1">
      <c r="A12" s="26" t="s">
        <v>132</v>
      </c>
      <c r="B12" s="26"/>
      <c r="C12" s="26"/>
      <c r="D12" s="1994">
        <v>1</v>
      </c>
      <c r="E12" s="1208" t="s">
        <v>5760</v>
      </c>
      <c r="F12" s="1208" t="s">
        <v>5760</v>
      </c>
      <c r="G12" s="1463" t="s">
        <v>5761</v>
      </c>
      <c r="H12" s="1210">
        <v>1</v>
      </c>
      <c r="I12" s="1208">
        <v>1064000</v>
      </c>
      <c r="J12" s="1403">
        <f>I12*H12</f>
        <v>1064000</v>
      </c>
      <c r="K12" s="479"/>
      <c r="L12" s="907" t="s">
        <v>5762</v>
      </c>
      <c r="M12" s="26"/>
      <c r="N12" s="26"/>
      <c r="O12" s="30"/>
      <c r="P12" s="27"/>
      <c r="Q12" s="26"/>
      <c r="R12" s="30"/>
      <c r="S12" s="31">
        <v>46097</v>
      </c>
    </row>
    <row r="13" spans="1:19" s="4" customFormat="1" ht="19.7" customHeight="1">
      <c r="A13" s="26" t="s">
        <v>132</v>
      </c>
      <c r="B13" s="26"/>
      <c r="C13" s="26"/>
      <c r="D13" s="1995">
        <f>D12+1</f>
        <v>2</v>
      </c>
      <c r="E13" s="1996" t="s">
        <v>5760</v>
      </c>
      <c r="F13" s="1997" t="s">
        <v>5760</v>
      </c>
      <c r="G13" s="1998" t="s">
        <v>5763</v>
      </c>
      <c r="H13" s="1999">
        <v>1</v>
      </c>
      <c r="I13" s="1997">
        <v>140000</v>
      </c>
      <c r="J13" s="2000">
        <f>I13*H13</f>
        <v>140000</v>
      </c>
      <c r="K13" s="2001"/>
      <c r="L13" s="1998" t="s">
        <v>5764</v>
      </c>
      <c r="M13" s="26"/>
      <c r="N13" s="26"/>
      <c r="O13" s="30"/>
      <c r="P13" s="27"/>
      <c r="Q13" s="26"/>
      <c r="R13" s="30"/>
      <c r="S13" s="31"/>
    </row>
    <row r="14" spans="1:19" s="4" customFormat="1" ht="19.7" customHeight="1">
      <c r="A14" s="26" t="s">
        <v>132</v>
      </c>
      <c r="B14" s="26"/>
      <c r="C14" s="26"/>
      <c r="D14" s="1995">
        <f t="shared" ref="D14:D17" si="0">D13+1</f>
        <v>3</v>
      </c>
      <c r="E14" s="909" t="s">
        <v>5760</v>
      </c>
      <c r="F14" s="1208" t="s">
        <v>5760</v>
      </c>
      <c r="G14" s="1418" t="s">
        <v>5765</v>
      </c>
      <c r="H14" s="1210">
        <v>1</v>
      </c>
      <c r="I14" s="1208"/>
      <c r="J14" s="1403"/>
      <c r="K14" s="479"/>
      <c r="L14" s="879" t="s">
        <v>5765</v>
      </c>
      <c r="M14" s="26"/>
      <c r="N14" s="26"/>
      <c r="O14" s="30"/>
      <c r="P14" s="27"/>
      <c r="Q14" s="26"/>
      <c r="R14" s="30"/>
      <c r="S14" s="31"/>
    </row>
    <row r="15" spans="1:19" s="4" customFormat="1" ht="19.7" customHeight="1">
      <c r="A15" s="26" t="s">
        <v>132</v>
      </c>
      <c r="B15" s="26"/>
      <c r="C15" s="26"/>
      <c r="D15" s="1995">
        <f t="shared" si="0"/>
        <v>4</v>
      </c>
      <c r="E15" s="1208" t="s">
        <v>5760</v>
      </c>
      <c r="F15" s="909" t="s">
        <v>5760</v>
      </c>
      <c r="G15" s="2002" t="s">
        <v>5766</v>
      </c>
      <c r="H15" s="2003">
        <v>1</v>
      </c>
      <c r="I15" s="1878"/>
      <c r="J15" s="2004"/>
      <c r="K15" s="1879"/>
      <c r="L15" s="1877" t="s">
        <v>5766</v>
      </c>
      <c r="M15" s="26"/>
      <c r="N15" s="26"/>
      <c r="O15" s="30"/>
      <c r="P15" s="27"/>
      <c r="Q15" s="26"/>
      <c r="R15" s="30"/>
      <c r="S15" s="31"/>
    </row>
    <row r="16" spans="1:19" s="4" customFormat="1" ht="19.7" customHeight="1">
      <c r="A16" s="26" t="s">
        <v>132</v>
      </c>
      <c r="B16" s="26"/>
      <c r="C16" s="26"/>
      <c r="D16" s="1995">
        <f t="shared" si="0"/>
        <v>5</v>
      </c>
      <c r="E16" s="1208" t="s">
        <v>5760</v>
      </c>
      <c r="F16" s="909" t="s">
        <v>5760</v>
      </c>
      <c r="G16" s="1418" t="s">
        <v>5767</v>
      </c>
      <c r="H16" s="1273">
        <v>1</v>
      </c>
      <c r="I16" s="880">
        <v>60000</v>
      </c>
      <c r="J16" s="2004">
        <f t="shared" ref="J16:J17" si="1">I16*H16</f>
        <v>60000</v>
      </c>
      <c r="K16" s="479"/>
      <c r="L16" s="907" t="s">
        <v>5768</v>
      </c>
      <c r="M16" s="26"/>
      <c r="N16" s="26"/>
      <c r="O16" s="30"/>
      <c r="P16" s="27"/>
      <c r="Q16" s="26"/>
      <c r="R16" s="30"/>
      <c r="S16" s="31"/>
    </row>
    <row r="17" spans="1:19" s="4" customFormat="1" ht="19.7" customHeight="1">
      <c r="A17" s="26" t="s">
        <v>132</v>
      </c>
      <c r="B17" s="26"/>
      <c r="C17" s="26"/>
      <c r="D17" s="1995">
        <f t="shared" si="0"/>
        <v>6</v>
      </c>
      <c r="E17" s="1208" t="s">
        <v>5760</v>
      </c>
      <c r="F17" s="909" t="s">
        <v>5760</v>
      </c>
      <c r="G17" s="1418" t="s">
        <v>5769</v>
      </c>
      <c r="H17" s="1273">
        <v>1</v>
      </c>
      <c r="I17" s="880">
        <v>135700</v>
      </c>
      <c r="J17" s="2004">
        <f t="shared" si="1"/>
        <v>135700</v>
      </c>
      <c r="K17" s="479"/>
      <c r="L17" s="907" t="s">
        <v>5770</v>
      </c>
      <c r="M17" s="26"/>
      <c r="N17" s="26"/>
      <c r="O17" s="30"/>
      <c r="P17" s="27"/>
      <c r="Q17" s="26"/>
      <c r="R17" s="30"/>
      <c r="S17" s="31"/>
    </row>
    <row r="18" spans="1:19" s="4" customFormat="1" ht="19.7" customHeight="1">
      <c r="A18" s="26"/>
      <c r="B18" s="26"/>
      <c r="C18" s="26"/>
      <c r="D18" s="2005"/>
      <c r="E18" s="1208"/>
      <c r="F18" s="1208"/>
      <c r="G18" s="879"/>
      <c r="H18" s="831"/>
      <c r="I18" s="880"/>
      <c r="J18" s="1208"/>
      <c r="K18" s="831"/>
      <c r="L18" s="852"/>
      <c r="M18" s="26"/>
      <c r="N18" s="26"/>
      <c r="O18" s="30"/>
      <c r="P18" s="27"/>
      <c r="Q18" s="26"/>
      <c r="R18" s="30"/>
      <c r="S18" s="31"/>
    </row>
    <row r="19" spans="1:19" s="4" customFormat="1" ht="19.7" customHeight="1">
      <c r="A19" s="26"/>
      <c r="B19" s="26"/>
      <c r="C19" s="26"/>
      <c r="D19" s="2005"/>
      <c r="E19" s="1208"/>
      <c r="F19" s="1208"/>
      <c r="G19" s="1552">
        <f>SUM(J12:J18)</f>
        <v>1399700</v>
      </c>
      <c r="H19" s="2006"/>
      <c r="I19" s="2006"/>
      <c r="J19" s="2007"/>
      <c r="K19" s="831"/>
      <c r="L19" s="852"/>
      <c r="M19" s="26"/>
      <c r="N19" s="26"/>
      <c r="O19" s="30"/>
      <c r="P19" s="27"/>
      <c r="Q19" s="26"/>
      <c r="R19" s="30"/>
      <c r="S19" s="31"/>
    </row>
    <row r="20" spans="1:19" s="4" customFormat="1" ht="19.7" customHeight="1">
      <c r="A20" s="26"/>
      <c r="B20" s="26"/>
      <c r="C20" s="26"/>
      <c r="D20" s="2008"/>
      <c r="E20" s="27"/>
      <c r="F20" s="27"/>
      <c r="G20" s="47"/>
      <c r="H20" s="62"/>
      <c r="I20" s="26"/>
      <c r="J20" s="63"/>
      <c r="K20" s="28"/>
      <c r="L20" s="47"/>
      <c r="M20" s="26"/>
      <c r="N20" s="26"/>
      <c r="O20" s="30"/>
      <c r="P20" s="27"/>
      <c r="Q20" s="26"/>
      <c r="R20" s="30"/>
      <c r="S20" s="31"/>
    </row>
    <row r="21" spans="1:19" s="4" customFormat="1" ht="19.7" customHeight="1">
      <c r="A21" s="26"/>
      <c r="B21" s="26"/>
      <c r="C21" s="26"/>
      <c r="D21" s="2008"/>
      <c r="E21" s="27"/>
      <c r="F21" s="27"/>
      <c r="G21" s="47"/>
      <c r="H21" s="62"/>
      <c r="I21" s="26"/>
      <c r="J21" s="63"/>
      <c r="K21" s="28"/>
      <c r="L21" s="47"/>
      <c r="M21" s="26"/>
      <c r="N21" s="26"/>
      <c r="O21" s="30"/>
      <c r="P21" s="27"/>
      <c r="Q21" s="26"/>
      <c r="R21" s="30"/>
      <c r="S21" s="31"/>
    </row>
    <row r="22" spans="1:19" s="4" customFormat="1" ht="19.7" customHeight="1">
      <c r="A22" s="26"/>
      <c r="B22" s="26"/>
      <c r="C22" s="26"/>
      <c r="D22" s="2008"/>
      <c r="E22" s="27"/>
      <c r="F22" s="27"/>
      <c r="G22" s="47"/>
      <c r="H22" s="62"/>
      <c r="I22" s="26"/>
      <c r="J22" s="63"/>
      <c r="K22" s="28"/>
      <c r="L22" s="47"/>
      <c r="M22" s="26"/>
      <c r="N22" s="26"/>
      <c r="O22" s="30"/>
      <c r="P22" s="27"/>
      <c r="Q22" s="26"/>
      <c r="R22" s="30"/>
      <c r="S22" s="31"/>
    </row>
    <row r="23" spans="1:19" s="4" customFormat="1" ht="19.7" customHeight="1">
      <c r="A23" s="26"/>
      <c r="B23" s="26"/>
      <c r="C23" s="26"/>
      <c r="D23" s="27"/>
      <c r="E23" s="27"/>
      <c r="F23" s="27"/>
      <c r="G23" s="26"/>
      <c r="H23" s="26"/>
      <c r="I23" s="26"/>
      <c r="J23" s="28"/>
      <c r="K23" s="28"/>
      <c r="L23" s="26"/>
      <c r="M23" s="26"/>
      <c r="N23" s="26"/>
      <c r="O23" s="30"/>
      <c r="P23" s="27"/>
      <c r="Q23" s="26"/>
      <c r="R23" s="30"/>
      <c r="S23" s="31"/>
    </row>
    <row r="24" spans="1:19" s="4" customFormat="1" ht="19.7" customHeight="1">
      <c r="A24" s="26"/>
      <c r="B24" s="26"/>
      <c r="C24" s="26"/>
      <c r="D24" s="27"/>
      <c r="E24" s="27"/>
      <c r="F24" s="27"/>
      <c r="G24" s="192"/>
      <c r="H24" s="26"/>
      <c r="I24" s="26"/>
      <c r="J24" s="28"/>
      <c r="K24" s="28"/>
      <c r="L24" s="26"/>
      <c r="M24" s="26"/>
      <c r="N24" s="26"/>
      <c r="O24" s="30"/>
      <c r="P24" s="27"/>
      <c r="Q24" s="26"/>
      <c r="R24" s="30"/>
      <c r="S24" s="31"/>
    </row>
    <row r="25" spans="1:19" s="4" customFormat="1" ht="19.7" customHeight="1">
      <c r="A25" s="26"/>
      <c r="B25" s="26"/>
      <c r="C25" s="26"/>
      <c r="D25" s="27"/>
      <c r="E25" s="27"/>
      <c r="F25" s="27"/>
      <c r="G25" s="47"/>
      <c r="H25" s="62"/>
      <c r="I25" s="26"/>
      <c r="J25" s="63"/>
      <c r="K25" s="193"/>
      <c r="L25" s="47"/>
      <c r="M25" s="26"/>
      <c r="N25" s="26"/>
      <c r="O25" s="30"/>
      <c r="P25" s="27"/>
      <c r="Q25" s="26"/>
      <c r="R25" s="30"/>
      <c r="S25" s="31"/>
    </row>
    <row r="26" spans="1:19" s="4" customFormat="1" ht="19.7" customHeight="1">
      <c r="A26" s="26"/>
      <c r="B26" s="26"/>
      <c r="C26" s="26"/>
      <c r="D26" s="27"/>
      <c r="E26" s="27"/>
      <c r="F26" s="27"/>
      <c r="G26" s="47"/>
      <c r="H26" s="62"/>
      <c r="I26" s="26"/>
      <c r="J26" s="63"/>
      <c r="K26" s="28"/>
      <c r="L26" s="47"/>
      <c r="M26" s="26"/>
      <c r="N26" s="26"/>
      <c r="O26" s="30"/>
      <c r="P26" s="27"/>
      <c r="Q26" s="26"/>
      <c r="R26" s="30"/>
      <c r="S26" s="31"/>
    </row>
    <row r="27" spans="1:19" s="4" customFormat="1" ht="19.7" customHeight="1">
      <c r="A27" s="26"/>
      <c r="B27" s="26"/>
      <c r="C27" s="26"/>
      <c r="D27" s="27"/>
      <c r="E27" s="27"/>
      <c r="F27" s="27"/>
      <c r="G27" s="47"/>
      <c r="H27" s="62"/>
      <c r="I27" s="26"/>
      <c r="J27" s="63"/>
      <c r="K27" s="28"/>
      <c r="L27" s="47"/>
      <c r="M27" s="26"/>
      <c r="N27" s="26"/>
      <c r="O27" s="30"/>
      <c r="P27" s="27"/>
      <c r="Q27" s="26"/>
      <c r="R27" s="30"/>
      <c r="S27" s="31"/>
    </row>
    <row r="28" spans="1:19" s="4" customFormat="1" ht="19.7" customHeight="1">
      <c r="A28" s="26"/>
      <c r="B28" s="26"/>
      <c r="C28" s="26"/>
      <c r="D28" s="27"/>
      <c r="E28" s="27"/>
      <c r="F28" s="27"/>
      <c r="G28" s="47"/>
      <c r="H28" s="62"/>
      <c r="I28" s="26"/>
      <c r="J28" s="63"/>
      <c r="K28" s="28"/>
      <c r="L28" s="47"/>
      <c r="M28" s="26"/>
      <c r="N28" s="26"/>
      <c r="O28" s="30"/>
      <c r="P28" s="27"/>
      <c r="Q28" s="26"/>
      <c r="R28" s="30"/>
      <c r="S28" s="31"/>
    </row>
    <row r="29" spans="1:19" s="19" customFormat="1">
      <c r="A29" s="1"/>
      <c r="B29" s="1"/>
      <c r="C29" s="1"/>
      <c r="D29" s="4"/>
      <c r="E29" s="1"/>
      <c r="F29" s="1"/>
      <c r="G29" s="1"/>
      <c r="H29" s="4"/>
      <c r="I29" s="4"/>
      <c r="J29" s="81"/>
      <c r="K29" s="4"/>
      <c r="L29" s="1"/>
      <c r="M29" s="1"/>
      <c r="N29" s="4"/>
      <c r="O29" s="9"/>
      <c r="P29" s="1"/>
      <c r="Q29" s="10"/>
      <c r="R29" s="11"/>
      <c r="S29" s="12"/>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31474-9DEA-4264-BF63-DD00FAFC4511}">
  <dimension ref="B1:G121"/>
  <sheetViews>
    <sheetView topLeftCell="A109" workbookViewId="0">
      <selection activeCell="G123" sqref="G123:J123"/>
    </sheetView>
  </sheetViews>
  <sheetFormatPr defaultRowHeight="18.75"/>
  <cols>
    <col min="1" max="2" width="9" style="1"/>
    <col min="3" max="3" width="19.875" style="1" customWidth="1"/>
    <col min="4" max="16384" width="9" style="1"/>
  </cols>
  <sheetData>
    <row r="1" spans="2:7">
      <c r="B1" s="1" t="s">
        <v>168</v>
      </c>
      <c r="D1" s="1" t="s">
        <v>169</v>
      </c>
      <c r="G1" s="1" t="s">
        <v>170</v>
      </c>
    </row>
    <row r="2" spans="2:7">
      <c r="B2" s="1">
        <v>5914</v>
      </c>
      <c r="D2" s="1">
        <v>30500</v>
      </c>
      <c r="G2" s="1">
        <v>88326</v>
      </c>
    </row>
    <row r="3" spans="2:7">
      <c r="B3" s="1">
        <v>792</v>
      </c>
      <c r="D3" s="1">
        <v>25000</v>
      </c>
      <c r="G3" s="1">
        <v>1596</v>
      </c>
    </row>
    <row r="4" spans="2:7">
      <c r="B4" s="1">
        <v>3960</v>
      </c>
      <c r="D4" s="1">
        <v>25000</v>
      </c>
      <c r="G4" s="1">
        <v>1443</v>
      </c>
    </row>
    <row r="5" spans="2:7">
      <c r="B5" s="1">
        <v>2376</v>
      </c>
      <c r="D5" s="1">
        <v>25000</v>
      </c>
      <c r="G5" s="1">
        <v>684</v>
      </c>
    </row>
    <row r="6" spans="2:7">
      <c r="B6" s="1">
        <v>354</v>
      </c>
      <c r="D6" s="1">
        <v>13000</v>
      </c>
    </row>
    <row r="7" spans="2:7">
      <c r="B7" s="1">
        <v>2376</v>
      </c>
      <c r="D7" s="1">
        <v>6500</v>
      </c>
    </row>
    <row r="8" spans="2:7">
      <c r="B8" s="1">
        <v>354</v>
      </c>
      <c r="D8" s="1">
        <v>24000</v>
      </c>
      <c r="G8" s="1">
        <v>2034</v>
      </c>
    </row>
    <row r="9" spans="2:7">
      <c r="B9" s="1">
        <v>4752</v>
      </c>
      <c r="D9" s="1">
        <v>13500</v>
      </c>
      <c r="G9" s="1">
        <v>67036</v>
      </c>
    </row>
    <row r="10" spans="2:7">
      <c r="B10" s="1">
        <v>792</v>
      </c>
      <c r="G10" s="1">
        <v>82612</v>
      </c>
    </row>
    <row r="11" spans="2:7">
      <c r="B11" s="1">
        <v>4355</v>
      </c>
      <c r="D11" s="1">
        <v>21500</v>
      </c>
      <c r="G11" s="1">
        <v>280</v>
      </c>
    </row>
    <row r="12" spans="2:7">
      <c r="B12" s="1">
        <v>5226</v>
      </c>
      <c r="D12" s="1">
        <v>1080</v>
      </c>
      <c r="G12" s="1">
        <v>792</v>
      </c>
    </row>
    <row r="13" spans="2:7">
      <c r="B13" s="1">
        <v>5820</v>
      </c>
      <c r="D13" s="1">
        <v>3840</v>
      </c>
      <c r="G13" s="1">
        <v>996</v>
      </c>
    </row>
    <row r="14" spans="2:7">
      <c r="B14" s="1">
        <v>14697</v>
      </c>
      <c r="D14" s="1">
        <v>2380</v>
      </c>
      <c r="G14" s="1">
        <v>1120</v>
      </c>
    </row>
    <row r="15" spans="2:7">
      <c r="B15" s="1">
        <v>3544</v>
      </c>
      <c r="G15" s="1">
        <v>3780</v>
      </c>
    </row>
    <row r="16" spans="2:7">
      <c r="B16" s="1">
        <v>18650</v>
      </c>
      <c r="G16" s="1">
        <v>10740</v>
      </c>
    </row>
    <row r="17" spans="2:7">
      <c r="B17" s="1">
        <v>1760</v>
      </c>
      <c r="D17" s="1">
        <v>2400</v>
      </c>
      <c r="G17" s="1">
        <v>1746</v>
      </c>
    </row>
    <row r="18" spans="2:7">
      <c r="B18" s="1">
        <v>13160</v>
      </c>
      <c r="D18" s="1">
        <v>12000</v>
      </c>
      <c r="G18" s="1">
        <v>47364</v>
      </c>
    </row>
    <row r="19" spans="2:7">
      <c r="B19" s="1">
        <v>15760</v>
      </c>
      <c r="D19" s="1">
        <v>124628</v>
      </c>
      <c r="G19" s="1">
        <v>280</v>
      </c>
    </row>
    <row r="20" spans="2:7">
      <c r="B20" s="1">
        <v>17620</v>
      </c>
      <c r="G20" s="1">
        <v>996</v>
      </c>
    </row>
    <row r="21" spans="2:7">
      <c r="B21" s="1">
        <v>472</v>
      </c>
      <c r="D21" s="1">
        <f>SUM(D2:D20)</f>
        <v>330328</v>
      </c>
      <c r="G21" s="1">
        <v>945</v>
      </c>
    </row>
    <row r="22" spans="2:7">
      <c r="B22" s="1">
        <v>880</v>
      </c>
      <c r="G22" s="1">
        <v>1746</v>
      </c>
    </row>
    <row r="23" spans="2:7">
      <c r="B23" s="1">
        <v>60000</v>
      </c>
      <c r="G23" s="1">
        <v>27140</v>
      </c>
    </row>
    <row r="24" spans="2:7">
      <c r="B24" s="1">
        <v>20000</v>
      </c>
      <c r="G24" s="1">
        <v>888</v>
      </c>
    </row>
    <row r="25" spans="2:7">
      <c r="B25" s="1">
        <v>368</v>
      </c>
      <c r="G25" s="1">
        <v>720</v>
      </c>
    </row>
    <row r="26" spans="2:7">
      <c r="B26" s="1">
        <v>4364</v>
      </c>
      <c r="G26" s="1">
        <v>39490</v>
      </c>
    </row>
    <row r="27" spans="2:7">
      <c r="B27" s="1">
        <v>23530</v>
      </c>
      <c r="G27" s="1">
        <v>720</v>
      </c>
    </row>
    <row r="28" spans="2:7">
      <c r="B28" s="1">
        <v>448</v>
      </c>
      <c r="G28" s="1">
        <v>31421</v>
      </c>
    </row>
    <row r="29" spans="2:7">
      <c r="B29" s="1">
        <v>37774</v>
      </c>
      <c r="G29" s="1">
        <v>280</v>
      </c>
    </row>
    <row r="30" spans="2:7">
      <c r="B30" s="1">
        <v>784</v>
      </c>
      <c r="G30" s="1">
        <v>996</v>
      </c>
    </row>
    <row r="31" spans="2:7">
      <c r="B31" s="1">
        <v>308</v>
      </c>
      <c r="G31" s="1">
        <v>945</v>
      </c>
    </row>
    <row r="32" spans="2:7">
      <c r="B32" s="1">
        <v>561</v>
      </c>
      <c r="G32" s="1">
        <v>1608</v>
      </c>
    </row>
    <row r="33" spans="2:7">
      <c r="B33" s="1">
        <v>392</v>
      </c>
      <c r="G33" s="1">
        <v>150000</v>
      </c>
    </row>
    <row r="34" spans="2:7">
      <c r="B34" s="1">
        <v>304</v>
      </c>
      <c r="G34" s="1">
        <v>5076</v>
      </c>
    </row>
    <row r="35" spans="2:7">
      <c r="B35" s="1">
        <v>25343</v>
      </c>
      <c r="G35" s="1">
        <v>3492</v>
      </c>
    </row>
    <row r="36" spans="2:7">
      <c r="B36" s="1">
        <v>374</v>
      </c>
      <c r="G36" s="1">
        <v>90000</v>
      </c>
    </row>
    <row r="37" spans="2:7">
      <c r="B37" s="1">
        <v>308</v>
      </c>
      <c r="G37" s="1">
        <v>8025</v>
      </c>
    </row>
    <row r="38" spans="2:7">
      <c r="B38" s="1">
        <v>191</v>
      </c>
      <c r="G38" s="1">
        <v>20480</v>
      </c>
    </row>
    <row r="39" spans="2:7">
      <c r="B39" s="1">
        <v>2646</v>
      </c>
      <c r="G39" s="1">
        <v>50000</v>
      </c>
    </row>
    <row r="40" spans="2:7">
      <c r="B40" s="1">
        <v>38972</v>
      </c>
      <c r="G40" s="1">
        <v>8025</v>
      </c>
    </row>
    <row r="41" spans="2:7">
      <c r="B41" s="1">
        <v>224</v>
      </c>
      <c r="G41" s="1">
        <v>20480</v>
      </c>
    </row>
    <row r="42" spans="2:7">
      <c r="B42" s="1">
        <v>308</v>
      </c>
      <c r="G42" s="1">
        <v>145000</v>
      </c>
    </row>
    <row r="43" spans="2:7">
      <c r="B43" s="1">
        <v>904</v>
      </c>
      <c r="G43" s="1">
        <v>8025</v>
      </c>
    </row>
    <row r="44" spans="2:7">
      <c r="B44" s="1">
        <v>304</v>
      </c>
      <c r="G44" s="1">
        <v>20480</v>
      </c>
    </row>
    <row r="45" spans="2:7">
      <c r="B45" s="1">
        <v>28588</v>
      </c>
      <c r="G45" s="1">
        <v>1880</v>
      </c>
    </row>
    <row r="46" spans="2:7">
      <c r="B46" s="1">
        <v>224</v>
      </c>
      <c r="G46" s="1">
        <v>50000</v>
      </c>
    </row>
    <row r="47" spans="2:7">
      <c r="B47" s="1">
        <v>374</v>
      </c>
      <c r="G47" s="1">
        <v>8025</v>
      </c>
    </row>
    <row r="48" spans="2:7">
      <c r="B48" s="1">
        <v>374</v>
      </c>
      <c r="G48" s="1">
        <v>20480</v>
      </c>
    </row>
    <row r="49" spans="2:7">
      <c r="B49" s="1">
        <v>191</v>
      </c>
      <c r="G49" s="1">
        <v>80000</v>
      </c>
    </row>
    <row r="50" spans="2:7">
      <c r="B50" s="1">
        <v>904</v>
      </c>
      <c r="G50" s="1">
        <v>8025</v>
      </c>
    </row>
    <row r="51" spans="2:7">
      <c r="B51" s="1">
        <v>8362</v>
      </c>
      <c r="G51" s="1">
        <v>20480</v>
      </c>
    </row>
    <row r="52" spans="2:7">
      <c r="B52" s="1">
        <v>112</v>
      </c>
      <c r="G52" s="1">
        <v>1880</v>
      </c>
    </row>
    <row r="53" spans="2:7">
      <c r="B53" s="1">
        <v>56</v>
      </c>
      <c r="G53" s="1">
        <v>110000</v>
      </c>
    </row>
    <row r="54" spans="2:7">
      <c r="B54" s="1">
        <v>20.6</v>
      </c>
      <c r="G54" s="1">
        <v>8025</v>
      </c>
    </row>
    <row r="55" spans="2:7">
      <c r="B55" s="1">
        <v>5915</v>
      </c>
      <c r="G55" s="1">
        <v>20480</v>
      </c>
    </row>
    <row r="56" spans="2:7">
      <c r="B56" s="1">
        <v>56</v>
      </c>
      <c r="G56" s="1">
        <v>1880</v>
      </c>
    </row>
    <row r="57" spans="2:7">
      <c r="B57" s="1">
        <v>56</v>
      </c>
    </row>
    <row r="58" spans="2:7">
      <c r="B58" s="1">
        <v>20.6</v>
      </c>
      <c r="G58" s="1">
        <f>SUM(G8:G57)</f>
        <v>1186913</v>
      </c>
    </row>
    <row r="59" spans="2:7">
      <c r="B59" s="1">
        <v>23106</v>
      </c>
    </row>
    <row r="60" spans="2:7">
      <c r="B60" s="1">
        <v>224</v>
      </c>
    </row>
    <row r="61" spans="2:7">
      <c r="B61" s="1">
        <v>112</v>
      </c>
    </row>
    <row r="62" spans="2:7">
      <c r="B62" s="1">
        <v>41.2</v>
      </c>
    </row>
    <row r="63" spans="2:7">
      <c r="B63" s="1">
        <v>12832</v>
      </c>
    </row>
    <row r="64" spans="2:7">
      <c r="B64" s="1">
        <v>84</v>
      </c>
    </row>
    <row r="65" spans="2:2">
      <c r="B65" s="1">
        <v>84</v>
      </c>
    </row>
    <row r="66" spans="2:2">
      <c r="B66" s="1">
        <v>30.900000000000002</v>
      </c>
    </row>
    <row r="67" spans="2:2">
      <c r="B67" s="1">
        <v>32635</v>
      </c>
    </row>
    <row r="68" spans="2:2">
      <c r="B68" s="1">
        <v>560</v>
      </c>
    </row>
    <row r="69" spans="2:2">
      <c r="B69" s="1">
        <v>280</v>
      </c>
    </row>
    <row r="70" spans="2:2">
      <c r="B70" s="1">
        <v>103</v>
      </c>
    </row>
    <row r="71" spans="2:2">
      <c r="B71" s="1">
        <v>5826</v>
      </c>
    </row>
    <row r="72" spans="2:2">
      <c r="B72" s="1">
        <v>224</v>
      </c>
    </row>
    <row r="73" spans="2:2">
      <c r="B73" s="1">
        <v>4136</v>
      </c>
    </row>
    <row r="74" spans="2:2">
      <c r="B74" s="1">
        <v>112</v>
      </c>
    </row>
    <row r="75" spans="2:2">
      <c r="B75" s="1">
        <v>4492</v>
      </c>
    </row>
    <row r="76" spans="2:2">
      <c r="B76" s="1">
        <v>112</v>
      </c>
    </row>
    <row r="77" spans="2:2">
      <c r="B77" s="1">
        <v>56</v>
      </c>
    </row>
    <row r="78" spans="2:2">
      <c r="B78" s="1">
        <v>20.6</v>
      </c>
    </row>
    <row r="79" spans="2:2">
      <c r="B79" s="1">
        <v>7294</v>
      </c>
    </row>
    <row r="80" spans="2:2">
      <c r="B80" s="1">
        <v>224</v>
      </c>
    </row>
    <row r="81" spans="2:2">
      <c r="B81" s="1">
        <v>4014</v>
      </c>
    </row>
    <row r="82" spans="2:2">
      <c r="B82" s="1">
        <v>112</v>
      </c>
    </row>
    <row r="83" spans="2:2">
      <c r="B83" s="1">
        <v>56</v>
      </c>
    </row>
    <row r="84" spans="2:2">
      <c r="B84" s="1">
        <v>20.6</v>
      </c>
    </row>
    <row r="85" spans="2:2">
      <c r="B85" s="1">
        <v>7539</v>
      </c>
    </row>
    <row r="86" spans="2:2">
      <c r="B86" s="1">
        <v>112</v>
      </c>
    </row>
    <row r="87" spans="2:2">
      <c r="B87" s="1">
        <v>56</v>
      </c>
    </row>
    <row r="88" spans="2:2">
      <c r="B88" s="1">
        <v>20.6</v>
      </c>
    </row>
    <row r="89" spans="2:2">
      <c r="B89" s="1">
        <v>15987</v>
      </c>
    </row>
    <row r="90" spans="2:2">
      <c r="B90" s="1">
        <v>9784</v>
      </c>
    </row>
    <row r="91" spans="2:2">
      <c r="B91" s="1">
        <v>224</v>
      </c>
    </row>
    <row r="92" spans="2:2">
      <c r="B92" s="1">
        <v>5293</v>
      </c>
    </row>
    <row r="93" spans="2:2">
      <c r="B93" s="1">
        <v>112</v>
      </c>
    </row>
    <row r="94" spans="2:2">
      <c r="B94" s="1">
        <v>56</v>
      </c>
    </row>
    <row r="95" spans="2:2">
      <c r="B95" s="1">
        <v>20.6</v>
      </c>
    </row>
    <row r="96" spans="2:2">
      <c r="B96" s="1">
        <v>8062</v>
      </c>
    </row>
    <row r="97" spans="2:2">
      <c r="B97" s="1">
        <v>112</v>
      </c>
    </row>
    <row r="98" spans="2:2">
      <c r="B98" s="1">
        <v>56</v>
      </c>
    </row>
    <row r="99" spans="2:2">
      <c r="B99" s="1">
        <v>20.6</v>
      </c>
    </row>
    <row r="100" spans="2:2">
      <c r="B100" s="1">
        <v>13788</v>
      </c>
    </row>
    <row r="101" spans="2:2">
      <c r="B101" s="1">
        <v>224</v>
      </c>
    </row>
    <row r="102" spans="2:2">
      <c r="B102" s="1">
        <v>112</v>
      </c>
    </row>
    <row r="103" spans="2:2">
      <c r="B103" s="1">
        <v>41.2</v>
      </c>
    </row>
    <row r="104" spans="2:2">
      <c r="B104" s="1">
        <v>9073</v>
      </c>
    </row>
    <row r="105" spans="2:2">
      <c r="B105" s="1">
        <v>41766</v>
      </c>
    </row>
    <row r="106" spans="2:2">
      <c r="B106" s="1">
        <v>224</v>
      </c>
    </row>
    <row r="107" spans="2:2">
      <c r="B107" s="1">
        <v>224</v>
      </c>
    </row>
    <row r="108" spans="2:2">
      <c r="B108" s="1">
        <v>82.4</v>
      </c>
    </row>
    <row r="109" spans="2:2">
      <c r="B109" s="1">
        <v>48594</v>
      </c>
    </row>
    <row r="110" spans="2:2">
      <c r="B110" s="1">
        <v>112</v>
      </c>
    </row>
    <row r="111" spans="2:2">
      <c r="B111" s="1">
        <v>112</v>
      </c>
    </row>
    <row r="112" spans="2:2">
      <c r="B112" s="1">
        <v>41.2</v>
      </c>
    </row>
    <row r="113" spans="2:2">
      <c r="B113" s="1">
        <v>5015</v>
      </c>
    </row>
    <row r="114" spans="2:2">
      <c r="B114" s="1">
        <v>84</v>
      </c>
    </row>
    <row r="115" spans="2:2">
      <c r="B115" s="1">
        <v>240</v>
      </c>
    </row>
    <row r="116" spans="2:2">
      <c r="B116" s="1">
        <v>339</v>
      </c>
    </row>
    <row r="117" spans="2:2">
      <c r="B117" s="1">
        <v>4364</v>
      </c>
    </row>
    <row r="118" spans="2:2">
      <c r="B118" s="1">
        <v>23530</v>
      </c>
    </row>
    <row r="119" spans="2:2">
      <c r="B119" s="1">
        <v>448</v>
      </c>
    </row>
    <row r="121" spans="2:2">
      <c r="B121" s="1">
        <f>SUM(B2:B119)</f>
        <v>679934.09999999986</v>
      </c>
    </row>
  </sheetData>
  <phoneticPr fontId="2"/>
  <pageMargins left="0.7" right="0.7" top="0.75" bottom="0.75" header="0.3" footer="0.3"/>
  <pageSetup paperSize="9" orientation="portrait" horizontalDpi="1200" verticalDpi="1200"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69738-02C1-4029-A914-18E5DBF4F3AC}">
  <sheetPr>
    <tabColor rgb="FFFFFF00"/>
  </sheetPr>
  <dimension ref="A2:S41"/>
  <sheetViews>
    <sheetView zoomScale="85" zoomScaleNormal="85" workbookViewId="0">
      <pane xSplit="12" ySplit="10" topLeftCell="O11" activePane="bottomRight" state="frozen"/>
      <selection pane="topRight" activeCell="K1" sqref="K1"/>
      <selection pane="bottomLeft" activeCell="A9" sqref="A9"/>
      <selection pane="bottomRight" activeCell="R20" sqref="R20:R22"/>
    </sheetView>
  </sheetViews>
  <sheetFormatPr defaultRowHeight="18.75"/>
  <cols>
    <col min="1" max="2" width="9" style="1"/>
    <col min="3" max="3" width="9.125" style="1" customWidth="1"/>
    <col min="4" max="4" width="6.125" style="4" customWidth="1"/>
    <col min="5" max="5" width="12.125" style="1" customWidth="1"/>
    <col min="6" max="6" width="13" style="1" customWidth="1"/>
    <col min="7" max="7" width="71.625" style="1" customWidth="1"/>
    <col min="8" max="8" width="6.125" style="4" customWidth="1"/>
    <col min="9" max="10" width="9.875" style="4" bestFit="1" customWidth="1"/>
    <col min="11" max="11" width="16.5" style="4" customWidth="1"/>
    <col min="12" max="12" width="43.5" style="1" customWidth="1"/>
    <col min="13" max="13" width="47.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5754</v>
      </c>
      <c r="I2" s="5" t="s">
        <v>2</v>
      </c>
      <c r="J2" s="6"/>
      <c r="K2" s="7"/>
      <c r="L2" s="8">
        <f>SUM(J:J)</f>
        <v>79230</v>
      </c>
    </row>
    <row r="3" spans="1:19" ht="20.100000000000001" customHeight="1">
      <c r="D3" s="2" t="s">
        <v>3</v>
      </c>
      <c r="E3" s="2"/>
      <c r="F3" s="2"/>
      <c r="G3" s="13" t="s">
        <v>5155</v>
      </c>
      <c r="J3" s="14" t="s">
        <v>5771</v>
      </c>
      <c r="K3" s="14"/>
      <c r="L3" s="14"/>
      <c r="M3" s="14"/>
    </row>
    <row r="4" spans="1:19" ht="20.100000000000001" customHeight="1">
      <c r="D4" s="2" t="s">
        <v>6</v>
      </c>
      <c r="E4" s="2"/>
      <c r="F4" s="2"/>
      <c r="G4" s="13" t="s">
        <v>5756</v>
      </c>
      <c r="I4" s="1822" t="s">
        <v>65</v>
      </c>
      <c r="J4" s="14"/>
      <c r="K4" s="14"/>
      <c r="L4" s="14"/>
      <c r="M4" s="14"/>
    </row>
    <row r="5" spans="1:19" ht="20.100000000000001" customHeight="1">
      <c r="D5" s="2" t="s">
        <v>9</v>
      </c>
      <c r="E5" s="2"/>
      <c r="F5" s="2"/>
      <c r="G5" s="16">
        <v>46097</v>
      </c>
      <c r="I5" s="1823"/>
      <c r="J5" s="18"/>
    </row>
    <row r="6" spans="1:19" ht="20.100000000000001" customHeight="1">
      <c r="D6" s="2" t="s">
        <v>10</v>
      </c>
      <c r="E6" s="2"/>
      <c r="F6" s="2"/>
      <c r="G6" s="16">
        <v>46098</v>
      </c>
      <c r="I6" s="82"/>
      <c r="J6" s="19" t="s">
        <v>66</v>
      </c>
    </row>
    <row r="7" spans="1:19">
      <c r="I7" s="2009"/>
      <c r="J7" s="19" t="s">
        <v>66</v>
      </c>
    </row>
    <row r="8" spans="1:19">
      <c r="I8" s="1180"/>
      <c r="J8" s="19" t="s">
        <v>66</v>
      </c>
    </row>
    <row r="10" spans="1:19" s="4" customFormat="1" ht="19.7" customHeight="1">
      <c r="A10" s="20" t="s">
        <v>11</v>
      </c>
      <c r="B10" s="20" t="s">
        <v>12</v>
      </c>
      <c r="C10" s="20" t="s">
        <v>13</v>
      </c>
      <c r="D10" s="21" t="s">
        <v>14</v>
      </c>
      <c r="E10" s="21" t="s">
        <v>15</v>
      </c>
      <c r="F10" s="21" t="s">
        <v>16</v>
      </c>
      <c r="G10" s="20" t="s">
        <v>17</v>
      </c>
      <c r="H10" s="20" t="s">
        <v>18</v>
      </c>
      <c r="I10" s="20" t="s">
        <v>19</v>
      </c>
      <c r="J10" s="22" t="s">
        <v>20</v>
      </c>
      <c r="K10" s="22" t="s">
        <v>21</v>
      </c>
      <c r="L10" s="20" t="s">
        <v>22</v>
      </c>
      <c r="M10" s="20" t="s">
        <v>23</v>
      </c>
      <c r="N10" s="20" t="s">
        <v>24</v>
      </c>
      <c r="O10" s="24" t="s">
        <v>25</v>
      </c>
      <c r="P10" s="21" t="s">
        <v>26</v>
      </c>
      <c r="Q10" s="20" t="s">
        <v>27</v>
      </c>
      <c r="R10" s="24" t="s">
        <v>28</v>
      </c>
      <c r="S10" s="25" t="s">
        <v>29</v>
      </c>
    </row>
    <row r="11" spans="1:19" s="4" customFormat="1" ht="19.7" customHeight="1">
      <c r="A11" s="26" t="s">
        <v>30</v>
      </c>
      <c r="B11" s="26"/>
      <c r="C11" s="26" t="s">
        <v>31</v>
      </c>
      <c r="D11" s="27" t="s">
        <v>32</v>
      </c>
      <c r="E11" s="27" t="s">
        <v>33</v>
      </c>
      <c r="F11" s="27" t="s">
        <v>34</v>
      </c>
      <c r="G11" s="26" t="s">
        <v>35</v>
      </c>
      <c r="H11" s="26" t="s">
        <v>36</v>
      </c>
      <c r="I11" s="26" t="s">
        <v>37</v>
      </c>
      <c r="J11" s="28" t="s">
        <v>38</v>
      </c>
      <c r="K11" s="28" t="s">
        <v>39</v>
      </c>
      <c r="L11" s="26" t="s">
        <v>40</v>
      </c>
      <c r="M11" s="26" t="s">
        <v>41</v>
      </c>
      <c r="N11" s="26" t="s">
        <v>42</v>
      </c>
      <c r="O11" s="30" t="s">
        <v>43</v>
      </c>
      <c r="P11" s="27" t="s">
        <v>44</v>
      </c>
      <c r="Q11" s="26" t="s">
        <v>45</v>
      </c>
      <c r="R11" s="30" t="s">
        <v>46</v>
      </c>
      <c r="S11" s="31" t="s">
        <v>47</v>
      </c>
    </row>
    <row r="12" spans="1:19" s="4" customFormat="1" ht="19.7" customHeight="1">
      <c r="D12" s="27"/>
      <c r="E12" s="27"/>
      <c r="F12" s="27"/>
      <c r="G12" s="26"/>
      <c r="H12" s="26"/>
      <c r="I12" s="26"/>
      <c r="J12" s="28"/>
      <c r="K12" s="28"/>
      <c r="L12" s="26"/>
      <c r="M12" s="26"/>
      <c r="N12" s="26"/>
      <c r="O12" s="30"/>
      <c r="P12" s="27"/>
      <c r="Q12" s="26"/>
      <c r="R12" s="30"/>
      <c r="S12" s="31"/>
    </row>
    <row r="13" spans="1:19" s="4" customFormat="1" ht="19.7" customHeight="1">
      <c r="A13" s="26"/>
      <c r="B13" s="26"/>
      <c r="C13" s="26"/>
      <c r="D13" s="27"/>
      <c r="E13" s="27"/>
      <c r="F13" s="27"/>
      <c r="G13" s="47"/>
      <c r="H13" s="62"/>
      <c r="I13" s="26"/>
      <c r="J13" s="63"/>
      <c r="K13" s="28"/>
      <c r="L13" s="47"/>
      <c r="M13" s="26"/>
      <c r="N13" s="26"/>
      <c r="O13" s="30"/>
      <c r="P13" s="27"/>
      <c r="Q13" s="26"/>
      <c r="R13" s="30"/>
      <c r="S13" s="31"/>
    </row>
    <row r="14" spans="1:19" s="4" customFormat="1" ht="19.7" customHeight="1">
      <c r="A14" s="26"/>
      <c r="B14" s="26"/>
      <c r="C14" s="26"/>
      <c r="D14" s="27"/>
      <c r="E14" s="27"/>
      <c r="F14" s="27"/>
      <c r="G14" s="26"/>
      <c r="H14" s="26"/>
      <c r="I14" s="26"/>
      <c r="J14" s="28"/>
      <c r="K14" s="28"/>
      <c r="L14" s="26"/>
      <c r="M14" s="26"/>
      <c r="N14" s="26"/>
      <c r="O14" s="30"/>
      <c r="P14" s="27"/>
      <c r="Q14" s="26"/>
      <c r="R14" s="30"/>
      <c r="S14" s="31"/>
    </row>
    <row r="15" spans="1:19" s="4" customFormat="1" ht="19.7" customHeight="1">
      <c r="A15" s="26"/>
      <c r="B15" s="26"/>
      <c r="C15" s="26"/>
      <c r="D15" s="27"/>
      <c r="E15" s="83"/>
      <c r="F15" s="33"/>
      <c r="G15" s="34" t="s">
        <v>5772</v>
      </c>
      <c r="H15" s="26"/>
      <c r="I15" s="26"/>
      <c r="J15" s="28"/>
      <c r="K15" s="28"/>
      <c r="L15" s="26"/>
      <c r="M15" s="26"/>
      <c r="N15" s="26"/>
      <c r="O15" s="30"/>
      <c r="P15" s="27"/>
      <c r="Q15" s="26"/>
      <c r="R15" s="30"/>
      <c r="S15" s="31"/>
    </row>
    <row r="16" spans="1:19" s="4" customFormat="1" ht="19.7" customHeight="1">
      <c r="A16" s="110" t="s">
        <v>123</v>
      </c>
      <c r="B16" s="26"/>
      <c r="C16" s="26">
        <v>15</v>
      </c>
      <c r="D16" s="247">
        <v>1</v>
      </c>
      <c r="E16" s="2010" t="s">
        <v>124</v>
      </c>
      <c r="F16" s="2010" t="s">
        <v>125</v>
      </c>
      <c r="G16" s="2011" t="s">
        <v>126</v>
      </c>
      <c r="H16" s="2012">
        <v>1</v>
      </c>
      <c r="I16" s="1053">
        <v>2240</v>
      </c>
      <c r="J16" s="1084">
        <f t="shared" ref="J16:J22" si="0">H16*I16</f>
        <v>2240</v>
      </c>
      <c r="K16" s="91" t="s">
        <v>5773</v>
      </c>
      <c r="L16" s="148" t="s">
        <v>127</v>
      </c>
      <c r="M16" s="437" t="s">
        <v>5774</v>
      </c>
      <c r="N16" s="26"/>
      <c r="O16" s="30">
        <v>46083</v>
      </c>
      <c r="P16" s="27"/>
      <c r="Q16" s="42">
        <v>46097</v>
      </c>
      <c r="R16" s="30" t="s">
        <v>5775</v>
      </c>
      <c r="S16" s="31"/>
    </row>
    <row r="17" spans="1:19" s="4" customFormat="1" ht="19.7" customHeight="1">
      <c r="A17" s="110" t="s">
        <v>123</v>
      </c>
      <c r="B17" s="26"/>
      <c r="C17" s="26"/>
      <c r="D17" s="247">
        <f>+D16+1</f>
        <v>2</v>
      </c>
      <c r="E17" s="36" t="s">
        <v>128</v>
      </c>
      <c r="F17" s="2010" t="s">
        <v>125</v>
      </c>
      <c r="G17" s="2013" t="s">
        <v>129</v>
      </c>
      <c r="H17" s="1058">
        <v>1</v>
      </c>
      <c r="I17" s="1058">
        <v>1200</v>
      </c>
      <c r="J17" s="1084">
        <f t="shared" si="0"/>
        <v>1200</v>
      </c>
      <c r="K17" s="91" t="s">
        <v>5773</v>
      </c>
      <c r="L17" s="109" t="s">
        <v>130</v>
      </c>
      <c r="M17" s="437" t="s">
        <v>5774</v>
      </c>
      <c r="N17" s="26"/>
      <c r="O17" s="30">
        <v>46083</v>
      </c>
      <c r="P17" s="27"/>
      <c r="Q17" s="42">
        <v>46097</v>
      </c>
      <c r="R17" s="30" t="s">
        <v>5775</v>
      </c>
      <c r="S17" s="31"/>
    </row>
    <row r="18" spans="1:19" s="4" customFormat="1" ht="19.7" customHeight="1">
      <c r="A18" s="110"/>
      <c r="B18" s="26"/>
      <c r="C18" s="26"/>
      <c r="D18" s="247">
        <f t="shared" ref="D18" si="1">+D17+1</f>
        <v>3</v>
      </c>
      <c r="E18" s="36" t="s">
        <v>128</v>
      </c>
      <c r="F18" s="2010" t="s">
        <v>125</v>
      </c>
      <c r="G18" s="2013" t="s">
        <v>131</v>
      </c>
      <c r="H18" s="1058">
        <v>1</v>
      </c>
      <c r="I18" s="1058">
        <v>1000</v>
      </c>
      <c r="J18" s="1084">
        <f t="shared" si="0"/>
        <v>1000</v>
      </c>
      <c r="K18" s="91" t="s">
        <v>5773</v>
      </c>
      <c r="L18" s="109"/>
      <c r="M18" s="155"/>
      <c r="N18" s="26"/>
      <c r="O18" s="30"/>
      <c r="P18" s="27"/>
      <c r="Q18" s="26"/>
      <c r="R18" s="30"/>
      <c r="S18" s="31"/>
    </row>
    <row r="19" spans="1:19" s="4" customFormat="1" ht="19.7" customHeight="1">
      <c r="A19" s="26"/>
      <c r="B19" s="26"/>
      <c r="C19" s="26"/>
      <c r="D19" s="27"/>
      <c r="E19" s="27"/>
      <c r="F19" s="66"/>
      <c r="G19" s="714"/>
      <c r="H19" s="62"/>
      <c r="I19" s="63"/>
      <c r="J19" s="167"/>
      <c r="K19" s="194"/>
      <c r="L19" s="47"/>
      <c r="M19" s="155"/>
      <c r="N19" s="26"/>
      <c r="O19" s="30"/>
      <c r="P19" s="27"/>
      <c r="Q19" s="26"/>
      <c r="R19" s="30"/>
      <c r="S19" s="31"/>
    </row>
    <row r="20" spans="1:19" s="4" customFormat="1" ht="19.7" customHeight="1">
      <c r="A20" s="159" t="s">
        <v>132</v>
      </c>
      <c r="B20" s="26"/>
      <c r="C20" s="26"/>
      <c r="D20" s="247">
        <f>+D18+1</f>
        <v>4</v>
      </c>
      <c r="E20" s="2014" t="s">
        <v>133</v>
      </c>
      <c r="F20" s="2014" t="s">
        <v>133</v>
      </c>
      <c r="G20" s="1459" t="s">
        <v>134</v>
      </c>
      <c r="H20" s="208">
        <v>1</v>
      </c>
      <c r="I20" s="208">
        <v>6600</v>
      </c>
      <c r="J20" s="295">
        <f t="shared" si="0"/>
        <v>6600</v>
      </c>
      <c r="K20" s="91"/>
      <c r="L20" s="165" t="s">
        <v>135</v>
      </c>
      <c r="M20" s="437" t="s">
        <v>5774</v>
      </c>
      <c r="N20" s="26"/>
      <c r="O20" s="30">
        <v>46084</v>
      </c>
      <c r="P20" s="27"/>
      <c r="Q20" s="42">
        <v>46097</v>
      </c>
      <c r="R20" s="42" t="s">
        <v>5776</v>
      </c>
      <c r="S20" s="31"/>
    </row>
    <row r="21" spans="1:19" s="4" customFormat="1" ht="19.7" customHeight="1">
      <c r="A21" s="159" t="s">
        <v>132</v>
      </c>
      <c r="B21" s="26"/>
      <c r="C21" s="26"/>
      <c r="D21" s="247">
        <f t="shared" ref="D21:D22" si="2">+D20+1</f>
        <v>5</v>
      </c>
      <c r="E21" s="2014" t="s">
        <v>133</v>
      </c>
      <c r="F21" s="2014" t="s">
        <v>133</v>
      </c>
      <c r="G21" s="1459" t="s">
        <v>136</v>
      </c>
      <c r="H21" s="208">
        <v>1</v>
      </c>
      <c r="I21" s="208">
        <v>2400</v>
      </c>
      <c r="J21" s="295">
        <f t="shared" si="0"/>
        <v>2400</v>
      </c>
      <c r="K21" s="91"/>
      <c r="L21" s="165" t="s">
        <v>137</v>
      </c>
      <c r="M21" s="437" t="s">
        <v>5774</v>
      </c>
      <c r="N21" s="26"/>
      <c r="O21" s="30">
        <v>46084</v>
      </c>
      <c r="P21" s="27"/>
      <c r="Q21" s="42">
        <v>46097</v>
      </c>
      <c r="R21" s="42" t="s">
        <v>5776</v>
      </c>
      <c r="S21" s="31"/>
    </row>
    <row r="22" spans="1:19" s="4" customFormat="1" ht="19.7" customHeight="1">
      <c r="A22" s="159" t="s">
        <v>132</v>
      </c>
      <c r="B22" s="26"/>
      <c r="C22" s="26"/>
      <c r="D22" s="247">
        <f t="shared" si="2"/>
        <v>6</v>
      </c>
      <c r="E22" s="2014" t="s">
        <v>133</v>
      </c>
      <c r="F22" s="2014" t="s">
        <v>133</v>
      </c>
      <c r="G22" s="1459" t="s">
        <v>138</v>
      </c>
      <c r="H22" s="208">
        <v>1</v>
      </c>
      <c r="I22" s="208">
        <v>13500</v>
      </c>
      <c r="J22" s="295">
        <f t="shared" si="0"/>
        <v>13500</v>
      </c>
      <c r="K22" s="91"/>
      <c r="L22" s="165" t="s">
        <v>139</v>
      </c>
      <c r="M22" s="437" t="s">
        <v>5774</v>
      </c>
      <c r="N22" s="26"/>
      <c r="O22" s="30">
        <v>46084</v>
      </c>
      <c r="P22" s="27"/>
      <c r="Q22" s="42">
        <v>46097</v>
      </c>
      <c r="R22" s="42" t="s">
        <v>5776</v>
      </c>
      <c r="S22" s="31"/>
    </row>
    <row r="23" spans="1:19" s="4" customFormat="1" ht="19.7" customHeight="1">
      <c r="A23" s="26"/>
      <c r="B23" s="26"/>
      <c r="C23" s="26"/>
      <c r="D23" s="27"/>
      <c r="E23" s="27"/>
      <c r="F23" s="27"/>
      <c r="G23" s="47"/>
      <c r="H23" s="62"/>
      <c r="I23" s="26"/>
      <c r="J23" s="63"/>
      <c r="K23" s="28"/>
      <c r="L23" s="47"/>
      <c r="M23" s="26"/>
      <c r="N23" s="26"/>
      <c r="O23" s="30"/>
      <c r="P23" s="27"/>
      <c r="Q23" s="26"/>
      <c r="R23" s="30"/>
      <c r="S23" s="31"/>
    </row>
    <row r="24" spans="1:19" s="4" customFormat="1" ht="19.7" customHeight="1">
      <c r="A24" s="26"/>
      <c r="B24" s="26"/>
      <c r="C24" s="26"/>
      <c r="D24" s="27"/>
      <c r="E24" s="27"/>
      <c r="F24" s="27"/>
      <c r="G24" s="60">
        <f>SUM(J16:J23)</f>
        <v>26940</v>
      </c>
      <c r="H24" s="62"/>
      <c r="I24" s="26"/>
      <c r="J24" s="63"/>
      <c r="K24" s="28"/>
      <c r="L24" s="47"/>
      <c r="M24" s="26"/>
      <c r="N24" s="26"/>
      <c r="O24" s="30"/>
      <c r="P24" s="27"/>
      <c r="Q24" s="26"/>
      <c r="R24" s="30"/>
      <c r="S24" s="31"/>
    </row>
    <row r="25" spans="1:19" s="4" customFormat="1" ht="19.7" customHeight="1">
      <c r="A25" s="26"/>
      <c r="B25" s="26"/>
      <c r="C25" s="26"/>
      <c r="D25" s="27"/>
      <c r="E25" s="27"/>
      <c r="F25" s="27"/>
      <c r="G25" s="47"/>
      <c r="H25" s="62"/>
      <c r="I25" s="26"/>
      <c r="J25" s="63"/>
      <c r="K25" s="28"/>
      <c r="L25" s="47"/>
      <c r="M25" s="26"/>
      <c r="N25" s="26"/>
      <c r="O25" s="30"/>
      <c r="P25" s="27"/>
      <c r="Q25" s="26"/>
      <c r="R25" s="30"/>
      <c r="S25" s="31"/>
    </row>
    <row r="26" spans="1:19" s="4" customFormat="1" ht="19.7" customHeight="1">
      <c r="A26" s="26"/>
      <c r="B26" s="26"/>
      <c r="C26" s="26"/>
      <c r="D26" s="27"/>
      <c r="E26" s="27"/>
      <c r="F26" s="27"/>
      <c r="G26" s="47"/>
      <c r="H26" s="62"/>
      <c r="I26" s="26"/>
      <c r="J26" s="63"/>
      <c r="K26" s="28"/>
      <c r="L26" s="47"/>
      <c r="M26" s="26"/>
      <c r="N26" s="26"/>
      <c r="O26" s="30"/>
      <c r="P26" s="27"/>
      <c r="Q26" s="26"/>
      <c r="R26" s="30"/>
      <c r="S26" s="31"/>
    </row>
    <row r="27" spans="1:19" s="4" customFormat="1" ht="19.7" customHeight="1">
      <c r="A27" s="26"/>
      <c r="B27" s="26"/>
      <c r="C27" s="26"/>
      <c r="D27" s="27"/>
      <c r="E27" s="27"/>
      <c r="F27" s="27"/>
      <c r="G27" s="47"/>
      <c r="H27" s="62"/>
      <c r="I27" s="26"/>
      <c r="J27" s="63"/>
      <c r="K27" s="28"/>
      <c r="L27" s="47"/>
      <c r="M27" s="26"/>
      <c r="N27" s="26"/>
      <c r="O27" s="30"/>
      <c r="P27" s="27"/>
      <c r="Q27" s="26"/>
      <c r="R27" s="30"/>
      <c r="S27" s="31"/>
    </row>
    <row r="28" spans="1:19" s="4" customFormat="1" ht="19.7" customHeight="1">
      <c r="A28" s="26"/>
      <c r="B28" s="26"/>
      <c r="C28" s="26"/>
      <c r="D28" s="27"/>
      <c r="E28" s="27"/>
      <c r="F28" s="27"/>
      <c r="G28" s="47"/>
      <c r="H28" s="62"/>
      <c r="I28" s="26"/>
      <c r="J28" s="63"/>
      <c r="K28" s="28"/>
      <c r="L28" s="47"/>
      <c r="M28" s="26"/>
      <c r="N28" s="26"/>
      <c r="O28" s="30"/>
      <c r="P28" s="27"/>
      <c r="Q28" s="26"/>
      <c r="R28" s="30"/>
      <c r="S28" s="31"/>
    </row>
    <row r="29" spans="1:19" s="4" customFormat="1" ht="19.7" customHeight="1">
      <c r="A29" s="26"/>
      <c r="B29" s="26"/>
      <c r="C29" s="26"/>
      <c r="D29" s="27"/>
      <c r="E29" s="32"/>
      <c r="F29" s="33"/>
      <c r="G29" s="34" t="s">
        <v>5777</v>
      </c>
      <c r="H29" s="26"/>
      <c r="I29" s="26"/>
      <c r="J29" s="28"/>
      <c r="K29" s="28"/>
      <c r="L29" s="26"/>
      <c r="M29" s="26"/>
      <c r="N29" s="26"/>
      <c r="O29" s="30"/>
      <c r="P29" s="27"/>
      <c r="Q29" s="26"/>
      <c r="R29" s="30"/>
      <c r="S29" s="31"/>
    </row>
    <row r="30" spans="1:19" s="4" customFormat="1" ht="19.7" customHeight="1">
      <c r="A30" s="26" t="s">
        <v>5165</v>
      </c>
      <c r="B30" s="26"/>
      <c r="C30" s="26"/>
      <c r="D30" s="247">
        <f>+D22+1</f>
        <v>7</v>
      </c>
      <c r="E30" s="94" t="s">
        <v>1185</v>
      </c>
      <c r="F30" s="469" t="s">
        <v>1186</v>
      </c>
      <c r="G30" s="87" t="s">
        <v>76</v>
      </c>
      <c r="H30" s="94">
        <v>1</v>
      </c>
      <c r="I30" s="471">
        <v>3350</v>
      </c>
      <c r="J30" s="478">
        <f t="shared" ref="J30:J32" si="3">H30*I30</f>
        <v>3350</v>
      </c>
      <c r="K30" s="28"/>
      <c r="L30" s="47" t="s">
        <v>5778</v>
      </c>
      <c r="M30" s="437" t="s">
        <v>5774</v>
      </c>
      <c r="N30" s="26"/>
      <c r="O30" s="30">
        <v>46083</v>
      </c>
      <c r="P30" s="27"/>
      <c r="Q30" s="42">
        <v>46097</v>
      </c>
      <c r="R30" s="30" t="s">
        <v>5779</v>
      </c>
      <c r="S30" s="31"/>
    </row>
    <row r="31" spans="1:19" s="4" customFormat="1" ht="19.7" customHeight="1">
      <c r="A31" s="26" t="s">
        <v>5165</v>
      </c>
      <c r="B31" s="26"/>
      <c r="C31" s="26"/>
      <c r="D31" s="247">
        <f>+D30+1</f>
        <v>8</v>
      </c>
      <c r="E31" s="172" t="s">
        <v>145</v>
      </c>
      <c r="F31" s="469" t="s">
        <v>1186</v>
      </c>
      <c r="G31" s="2015" t="s">
        <v>5780</v>
      </c>
      <c r="H31" s="94">
        <v>1</v>
      </c>
      <c r="I31" s="478">
        <v>5900</v>
      </c>
      <c r="J31" s="2016">
        <f t="shared" si="3"/>
        <v>5900</v>
      </c>
      <c r="K31" s="28"/>
      <c r="L31" s="378" t="s">
        <v>5781</v>
      </c>
      <c r="M31" s="437" t="s">
        <v>5774</v>
      </c>
      <c r="N31" s="26"/>
      <c r="O31" s="30">
        <v>46083</v>
      </c>
      <c r="P31" s="27"/>
      <c r="Q31" s="42">
        <v>46097</v>
      </c>
      <c r="R31" s="100" t="s">
        <v>5782</v>
      </c>
      <c r="S31" s="31"/>
    </row>
    <row r="32" spans="1:19" s="4" customFormat="1" ht="19.7" customHeight="1">
      <c r="A32" s="26" t="s">
        <v>5165</v>
      </c>
      <c r="B32" s="26"/>
      <c r="C32" s="26"/>
      <c r="D32" s="247">
        <f t="shared" ref="D32" si="4">+D31+1</f>
        <v>9</v>
      </c>
      <c r="E32" s="172" t="s">
        <v>145</v>
      </c>
      <c r="F32" s="469" t="s">
        <v>1186</v>
      </c>
      <c r="G32" s="2015" t="s">
        <v>5783</v>
      </c>
      <c r="H32" s="94">
        <v>2</v>
      </c>
      <c r="I32" s="478">
        <v>21520</v>
      </c>
      <c r="J32" s="2016">
        <f t="shared" si="3"/>
        <v>43040</v>
      </c>
      <c r="K32" s="28"/>
      <c r="L32" s="378" t="s">
        <v>5781</v>
      </c>
      <c r="M32" s="437" t="s">
        <v>5774</v>
      </c>
      <c r="N32" s="26"/>
      <c r="O32" s="30">
        <v>46083</v>
      </c>
      <c r="P32" s="27"/>
      <c r="Q32" s="42">
        <v>46097</v>
      </c>
      <c r="R32" s="30" t="s">
        <v>5779</v>
      </c>
      <c r="S32" s="31"/>
    </row>
    <row r="33" spans="1:19" s="4" customFormat="1" ht="19.7" customHeight="1">
      <c r="A33" s="26"/>
      <c r="B33" s="26"/>
      <c r="C33" s="26"/>
      <c r="D33" s="27"/>
      <c r="E33" s="27"/>
      <c r="F33" s="27"/>
      <c r="G33" s="108"/>
      <c r="H33" s="26"/>
      <c r="I33" s="147"/>
      <c r="J33" s="139"/>
      <c r="K33" s="28"/>
      <c r="L33" s="40"/>
      <c r="M33" s="40"/>
      <c r="N33" s="26"/>
      <c r="O33" s="30"/>
      <c r="P33" s="27"/>
      <c r="Q33" s="42"/>
      <c r="R33" s="30"/>
      <c r="S33" s="31"/>
    </row>
    <row r="34" spans="1:19" s="4" customFormat="1" ht="19.7" customHeight="1">
      <c r="A34" s="26"/>
      <c r="B34" s="26"/>
      <c r="C34" s="26"/>
      <c r="D34" s="27"/>
      <c r="E34" s="27"/>
      <c r="F34" s="27"/>
      <c r="G34" s="60">
        <f>SUM(J29:J33)</f>
        <v>52290</v>
      </c>
      <c r="H34" s="26"/>
      <c r="I34" s="26"/>
      <c r="J34" s="28"/>
      <c r="K34" s="28"/>
      <c r="L34" s="26"/>
      <c r="M34" s="26"/>
      <c r="N34" s="26"/>
      <c r="O34" s="30"/>
      <c r="P34" s="27"/>
      <c r="Q34" s="26"/>
      <c r="R34" s="30"/>
      <c r="S34" s="31"/>
    </row>
    <row r="35" spans="1:19" s="4" customFormat="1" ht="19.7" customHeight="1">
      <c r="A35" s="26"/>
      <c r="B35" s="26"/>
      <c r="C35" s="26"/>
      <c r="D35" s="27"/>
      <c r="E35" s="27"/>
      <c r="F35" s="27"/>
      <c r="G35" s="26"/>
      <c r="H35" s="26"/>
      <c r="I35" s="26"/>
      <c r="J35" s="28"/>
      <c r="K35" s="28"/>
      <c r="L35" s="26"/>
      <c r="M35" s="26"/>
      <c r="N35" s="26"/>
      <c r="O35" s="30"/>
      <c r="P35" s="27"/>
      <c r="Q35" s="26"/>
      <c r="R35" s="30"/>
      <c r="S35" s="31"/>
    </row>
    <row r="36" spans="1:19" s="4" customFormat="1" ht="19.7" customHeight="1">
      <c r="A36" s="26"/>
      <c r="B36" s="26"/>
      <c r="C36" s="26"/>
      <c r="D36" s="27"/>
      <c r="E36" s="27"/>
      <c r="F36" s="27"/>
      <c r="G36" s="192"/>
      <c r="H36" s="26"/>
      <c r="I36" s="26"/>
      <c r="J36" s="28"/>
      <c r="K36" s="28"/>
      <c r="L36" s="26"/>
      <c r="M36" s="26"/>
      <c r="N36" s="26"/>
      <c r="O36" s="30"/>
      <c r="P36" s="27"/>
      <c r="Q36" s="26"/>
      <c r="R36" s="30"/>
      <c r="S36" s="31"/>
    </row>
    <row r="37" spans="1:19" s="4" customFormat="1" ht="19.7" customHeight="1">
      <c r="A37" s="26"/>
      <c r="B37" s="26"/>
      <c r="C37" s="26"/>
      <c r="D37" s="27"/>
      <c r="E37" s="27"/>
      <c r="F37" s="27"/>
      <c r="G37" s="47"/>
      <c r="H37" s="62"/>
      <c r="I37" s="26"/>
      <c r="J37" s="63"/>
      <c r="K37" s="193"/>
      <c r="L37" s="47"/>
      <c r="M37" s="26"/>
      <c r="N37" s="26"/>
      <c r="O37" s="30"/>
      <c r="P37" s="27"/>
      <c r="Q37" s="26"/>
      <c r="R37" s="30"/>
      <c r="S37" s="31"/>
    </row>
    <row r="38" spans="1:19" s="4" customFormat="1" ht="19.7" customHeight="1">
      <c r="A38" s="26"/>
      <c r="B38" s="26"/>
      <c r="C38" s="26"/>
      <c r="D38" s="27"/>
      <c r="E38" s="27"/>
      <c r="F38" s="27"/>
      <c r="G38" s="47"/>
      <c r="H38" s="62"/>
      <c r="I38" s="26"/>
      <c r="J38" s="63"/>
      <c r="K38" s="28"/>
      <c r="L38" s="47"/>
      <c r="M38" s="26"/>
      <c r="N38" s="26"/>
      <c r="O38" s="30"/>
      <c r="P38" s="27"/>
      <c r="Q38" s="26"/>
      <c r="R38" s="30"/>
      <c r="S38" s="31"/>
    </row>
    <row r="39" spans="1:19" s="4" customFormat="1" ht="19.7" customHeight="1">
      <c r="A39" s="26"/>
      <c r="B39" s="26"/>
      <c r="C39" s="26"/>
      <c r="D39" s="27"/>
      <c r="E39" s="27"/>
      <c r="F39" s="27"/>
      <c r="G39" s="47"/>
      <c r="H39" s="62"/>
      <c r="I39" s="26"/>
      <c r="J39" s="63"/>
      <c r="K39" s="28"/>
      <c r="L39" s="47"/>
      <c r="M39" s="26"/>
      <c r="N39" s="26"/>
      <c r="O39" s="30"/>
      <c r="P39" s="27"/>
      <c r="Q39" s="26"/>
      <c r="R39" s="30"/>
      <c r="S39" s="31"/>
    </row>
    <row r="40" spans="1:19" s="4" customFormat="1" ht="19.7" customHeight="1">
      <c r="A40" s="26"/>
      <c r="B40" s="26"/>
      <c r="C40" s="26"/>
      <c r="D40" s="27"/>
      <c r="E40" s="27"/>
      <c r="F40" s="27"/>
      <c r="G40" s="47"/>
      <c r="H40" s="62"/>
      <c r="I40" s="26"/>
      <c r="J40" s="63"/>
      <c r="K40" s="28"/>
      <c r="L40" s="47"/>
      <c r="M40" s="26"/>
      <c r="N40" s="26"/>
      <c r="O40" s="30"/>
      <c r="P40" s="27"/>
      <c r="Q40" s="26"/>
      <c r="R40" s="30"/>
      <c r="S40" s="31"/>
    </row>
    <row r="41" spans="1:19" s="19" customFormat="1">
      <c r="A41" s="1"/>
      <c r="B41" s="1"/>
      <c r="C41" s="1"/>
      <c r="D41" s="4"/>
      <c r="E41" s="1"/>
      <c r="F41" s="1"/>
      <c r="G41" s="1"/>
      <c r="H41" s="4"/>
      <c r="I41" s="4"/>
      <c r="J41" s="81"/>
      <c r="K41" s="4"/>
      <c r="L41" s="1"/>
      <c r="M41" s="1"/>
      <c r="N41" s="4"/>
      <c r="O41" s="9"/>
      <c r="P41" s="1"/>
      <c r="Q41" s="10"/>
      <c r="R41" s="11"/>
      <c r="S41" s="12"/>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885-23E9-4C14-AFAC-42B3D608A35B}">
  <dimension ref="B1:G121"/>
  <sheetViews>
    <sheetView topLeftCell="A109" workbookViewId="0">
      <selection activeCell="F131" sqref="F131"/>
    </sheetView>
  </sheetViews>
  <sheetFormatPr defaultRowHeight="18.75"/>
  <cols>
    <col min="1" max="2" width="9" style="1"/>
    <col min="3" max="3" width="19.875" style="1" customWidth="1"/>
    <col min="4" max="16384" width="9" style="1"/>
  </cols>
  <sheetData>
    <row r="1" spans="2:7">
      <c r="B1" s="1" t="s">
        <v>168</v>
      </c>
      <c r="D1" s="1" t="s">
        <v>169</v>
      </c>
      <c r="G1" s="1" t="s">
        <v>170</v>
      </c>
    </row>
    <row r="2" spans="2:7">
      <c r="B2" s="1">
        <v>5914</v>
      </c>
      <c r="D2" s="1">
        <v>30500</v>
      </c>
      <c r="G2" s="1">
        <v>88326</v>
      </c>
    </row>
    <row r="3" spans="2:7">
      <c r="B3" s="1">
        <v>792</v>
      </c>
      <c r="D3" s="1">
        <v>25000</v>
      </c>
      <c r="G3" s="1">
        <v>1596</v>
      </c>
    </row>
    <row r="4" spans="2:7">
      <c r="B4" s="1">
        <v>3960</v>
      </c>
      <c r="D4" s="1">
        <v>25000</v>
      </c>
      <c r="G4" s="1">
        <v>1443</v>
      </c>
    </row>
    <row r="5" spans="2:7">
      <c r="B5" s="1">
        <v>2376</v>
      </c>
      <c r="D5" s="1">
        <v>25000</v>
      </c>
      <c r="G5" s="1">
        <v>684</v>
      </c>
    </row>
    <row r="6" spans="2:7">
      <c r="B6" s="1">
        <v>354</v>
      </c>
      <c r="D6" s="1">
        <v>13000</v>
      </c>
    </row>
    <row r="7" spans="2:7">
      <c r="B7" s="1">
        <v>2376</v>
      </c>
      <c r="D7" s="1">
        <v>6500</v>
      </c>
    </row>
    <row r="8" spans="2:7">
      <c r="B8" s="1">
        <v>354</v>
      </c>
      <c r="D8" s="1">
        <v>24000</v>
      </c>
      <c r="G8" s="1">
        <v>2034</v>
      </c>
    </row>
    <row r="9" spans="2:7">
      <c r="B9" s="1">
        <v>4752</v>
      </c>
      <c r="D9" s="1">
        <v>13500</v>
      </c>
      <c r="G9" s="1">
        <v>67036</v>
      </c>
    </row>
    <row r="10" spans="2:7">
      <c r="B10" s="1">
        <v>792</v>
      </c>
      <c r="G10" s="1">
        <v>82612</v>
      </c>
    </row>
    <row r="11" spans="2:7">
      <c r="B11" s="1">
        <v>4355</v>
      </c>
      <c r="D11" s="1">
        <v>21500</v>
      </c>
      <c r="G11" s="1">
        <v>280</v>
      </c>
    </row>
    <row r="12" spans="2:7">
      <c r="B12" s="1">
        <v>5226</v>
      </c>
      <c r="D12" s="1">
        <v>1080</v>
      </c>
      <c r="G12" s="1">
        <v>792</v>
      </c>
    </row>
    <row r="13" spans="2:7">
      <c r="B13" s="1">
        <v>5820</v>
      </c>
      <c r="D13" s="1">
        <v>3840</v>
      </c>
      <c r="G13" s="1">
        <v>996</v>
      </c>
    </row>
    <row r="14" spans="2:7">
      <c r="B14" s="1">
        <v>14697</v>
      </c>
      <c r="D14" s="1">
        <v>2380</v>
      </c>
      <c r="G14" s="1">
        <v>1120</v>
      </c>
    </row>
    <row r="15" spans="2:7">
      <c r="B15" s="1">
        <v>3544</v>
      </c>
      <c r="G15" s="1">
        <v>3780</v>
      </c>
    </row>
    <row r="16" spans="2:7">
      <c r="B16" s="1">
        <v>18650</v>
      </c>
      <c r="G16" s="1">
        <v>10740</v>
      </c>
    </row>
    <row r="17" spans="2:7">
      <c r="B17" s="1">
        <v>1760</v>
      </c>
      <c r="D17" s="1">
        <v>2400</v>
      </c>
      <c r="G17" s="1">
        <v>1746</v>
      </c>
    </row>
    <row r="18" spans="2:7">
      <c r="B18" s="1">
        <v>13160</v>
      </c>
      <c r="D18" s="1">
        <v>12000</v>
      </c>
      <c r="G18" s="1">
        <v>47364</v>
      </c>
    </row>
    <row r="19" spans="2:7">
      <c r="B19" s="1">
        <v>15760</v>
      </c>
      <c r="D19" s="1">
        <v>124628</v>
      </c>
      <c r="G19" s="1">
        <v>280</v>
      </c>
    </row>
    <row r="20" spans="2:7">
      <c r="B20" s="1">
        <v>17620</v>
      </c>
      <c r="G20" s="1">
        <v>996</v>
      </c>
    </row>
    <row r="21" spans="2:7">
      <c r="B21" s="1">
        <v>472</v>
      </c>
      <c r="D21" s="1">
        <f>SUM(D2:D20)</f>
        <v>330328</v>
      </c>
      <c r="G21" s="1">
        <v>945</v>
      </c>
    </row>
    <row r="22" spans="2:7">
      <c r="B22" s="1">
        <v>880</v>
      </c>
      <c r="G22" s="1">
        <v>1746</v>
      </c>
    </row>
    <row r="23" spans="2:7">
      <c r="B23" s="1">
        <v>60000</v>
      </c>
      <c r="G23" s="1">
        <v>27140</v>
      </c>
    </row>
    <row r="24" spans="2:7">
      <c r="B24" s="1">
        <v>20000</v>
      </c>
      <c r="G24" s="1">
        <v>888</v>
      </c>
    </row>
    <row r="25" spans="2:7">
      <c r="B25" s="1">
        <v>368</v>
      </c>
      <c r="G25" s="1">
        <v>720</v>
      </c>
    </row>
    <row r="26" spans="2:7">
      <c r="B26" s="1">
        <v>4364</v>
      </c>
      <c r="G26" s="1">
        <v>39490</v>
      </c>
    </row>
    <row r="27" spans="2:7">
      <c r="B27" s="1">
        <v>23530</v>
      </c>
      <c r="G27" s="1">
        <v>720</v>
      </c>
    </row>
    <row r="28" spans="2:7">
      <c r="B28" s="1">
        <v>448</v>
      </c>
      <c r="G28" s="1">
        <v>31421</v>
      </c>
    </row>
    <row r="29" spans="2:7">
      <c r="B29" s="1">
        <v>37774</v>
      </c>
      <c r="G29" s="1">
        <v>280</v>
      </c>
    </row>
    <row r="30" spans="2:7">
      <c r="B30" s="1">
        <v>784</v>
      </c>
      <c r="G30" s="1">
        <v>996</v>
      </c>
    </row>
    <row r="31" spans="2:7">
      <c r="B31" s="1">
        <v>308</v>
      </c>
      <c r="G31" s="1">
        <v>945</v>
      </c>
    </row>
    <row r="32" spans="2:7">
      <c r="B32" s="1">
        <v>561</v>
      </c>
      <c r="G32" s="1">
        <v>1608</v>
      </c>
    </row>
    <row r="33" spans="2:7">
      <c r="B33" s="1">
        <v>392</v>
      </c>
      <c r="G33" s="1">
        <v>150000</v>
      </c>
    </row>
    <row r="34" spans="2:7">
      <c r="B34" s="1">
        <v>304</v>
      </c>
      <c r="G34" s="1">
        <v>5076</v>
      </c>
    </row>
    <row r="35" spans="2:7">
      <c r="B35" s="1">
        <v>25343</v>
      </c>
      <c r="G35" s="1">
        <v>3492</v>
      </c>
    </row>
    <row r="36" spans="2:7">
      <c r="B36" s="1">
        <v>374</v>
      </c>
      <c r="G36" s="1">
        <v>90000</v>
      </c>
    </row>
    <row r="37" spans="2:7">
      <c r="B37" s="1">
        <v>308</v>
      </c>
      <c r="G37" s="1">
        <v>8025</v>
      </c>
    </row>
    <row r="38" spans="2:7">
      <c r="B38" s="1">
        <v>191</v>
      </c>
      <c r="G38" s="1">
        <v>20480</v>
      </c>
    </row>
    <row r="39" spans="2:7">
      <c r="B39" s="1">
        <v>2646</v>
      </c>
      <c r="G39" s="1">
        <v>50000</v>
      </c>
    </row>
    <row r="40" spans="2:7">
      <c r="B40" s="1">
        <v>38972</v>
      </c>
      <c r="G40" s="1">
        <v>8025</v>
      </c>
    </row>
    <row r="41" spans="2:7">
      <c r="B41" s="1">
        <v>224</v>
      </c>
      <c r="G41" s="1">
        <v>20480</v>
      </c>
    </row>
    <row r="42" spans="2:7">
      <c r="B42" s="1">
        <v>308</v>
      </c>
      <c r="G42" s="1">
        <v>145000</v>
      </c>
    </row>
    <row r="43" spans="2:7">
      <c r="B43" s="1">
        <v>904</v>
      </c>
      <c r="G43" s="1">
        <v>8025</v>
      </c>
    </row>
    <row r="44" spans="2:7">
      <c r="B44" s="1">
        <v>304</v>
      </c>
      <c r="G44" s="1">
        <v>20480</v>
      </c>
    </row>
    <row r="45" spans="2:7">
      <c r="B45" s="1">
        <v>28588</v>
      </c>
      <c r="G45" s="1">
        <v>1880</v>
      </c>
    </row>
    <row r="46" spans="2:7">
      <c r="B46" s="1">
        <v>224</v>
      </c>
      <c r="G46" s="1">
        <v>50000</v>
      </c>
    </row>
    <row r="47" spans="2:7">
      <c r="B47" s="1">
        <v>374</v>
      </c>
      <c r="G47" s="1">
        <v>8025</v>
      </c>
    </row>
    <row r="48" spans="2:7">
      <c r="B48" s="1">
        <v>374</v>
      </c>
      <c r="G48" s="1">
        <v>20480</v>
      </c>
    </row>
    <row r="49" spans="2:7">
      <c r="B49" s="1">
        <v>191</v>
      </c>
      <c r="G49" s="1">
        <v>80000</v>
      </c>
    </row>
    <row r="50" spans="2:7">
      <c r="B50" s="1">
        <v>904</v>
      </c>
      <c r="G50" s="1">
        <v>8025</v>
      </c>
    </row>
    <row r="51" spans="2:7">
      <c r="B51" s="1">
        <v>8362</v>
      </c>
      <c r="G51" s="1">
        <v>20480</v>
      </c>
    </row>
    <row r="52" spans="2:7">
      <c r="B52" s="1">
        <v>112</v>
      </c>
      <c r="G52" s="1">
        <v>1880</v>
      </c>
    </row>
    <row r="53" spans="2:7">
      <c r="B53" s="1">
        <v>56</v>
      </c>
      <c r="G53" s="1">
        <v>110000</v>
      </c>
    </row>
    <row r="54" spans="2:7">
      <c r="B54" s="1">
        <v>20.6</v>
      </c>
      <c r="G54" s="1">
        <v>8025</v>
      </c>
    </row>
    <row r="55" spans="2:7">
      <c r="B55" s="1">
        <v>5915</v>
      </c>
      <c r="G55" s="1">
        <v>20480</v>
      </c>
    </row>
    <row r="56" spans="2:7">
      <c r="B56" s="1">
        <v>56</v>
      </c>
      <c r="G56" s="1">
        <v>1880</v>
      </c>
    </row>
    <row r="57" spans="2:7">
      <c r="B57" s="1">
        <v>56</v>
      </c>
    </row>
    <row r="58" spans="2:7">
      <c r="B58" s="1">
        <v>20.6</v>
      </c>
      <c r="G58" s="1">
        <f>SUM(G8:G57)</f>
        <v>1186913</v>
      </c>
    </row>
    <row r="59" spans="2:7">
      <c r="B59" s="1">
        <v>23106</v>
      </c>
    </row>
    <row r="60" spans="2:7">
      <c r="B60" s="1">
        <v>224</v>
      </c>
    </row>
    <row r="61" spans="2:7">
      <c r="B61" s="1">
        <v>112</v>
      </c>
    </row>
    <row r="62" spans="2:7">
      <c r="B62" s="1">
        <v>41.2</v>
      </c>
    </row>
    <row r="63" spans="2:7">
      <c r="B63" s="1">
        <v>12832</v>
      </c>
    </row>
    <row r="64" spans="2:7">
      <c r="B64" s="1">
        <v>84</v>
      </c>
    </row>
    <row r="65" spans="2:2">
      <c r="B65" s="1">
        <v>84</v>
      </c>
    </row>
    <row r="66" spans="2:2">
      <c r="B66" s="1">
        <v>30.900000000000002</v>
      </c>
    </row>
    <row r="67" spans="2:2">
      <c r="B67" s="1">
        <v>32635</v>
      </c>
    </row>
    <row r="68" spans="2:2">
      <c r="B68" s="1">
        <v>560</v>
      </c>
    </row>
    <row r="69" spans="2:2">
      <c r="B69" s="1">
        <v>280</v>
      </c>
    </row>
    <row r="70" spans="2:2">
      <c r="B70" s="1">
        <v>103</v>
      </c>
    </row>
    <row r="71" spans="2:2">
      <c r="B71" s="1">
        <v>5826</v>
      </c>
    </row>
    <row r="72" spans="2:2">
      <c r="B72" s="1">
        <v>224</v>
      </c>
    </row>
    <row r="73" spans="2:2">
      <c r="B73" s="1">
        <v>4136</v>
      </c>
    </row>
    <row r="74" spans="2:2">
      <c r="B74" s="1">
        <v>112</v>
      </c>
    </row>
    <row r="75" spans="2:2">
      <c r="B75" s="1">
        <v>4492</v>
      </c>
    </row>
    <row r="76" spans="2:2">
      <c r="B76" s="1">
        <v>112</v>
      </c>
    </row>
    <row r="77" spans="2:2">
      <c r="B77" s="1">
        <v>56</v>
      </c>
    </row>
    <row r="78" spans="2:2">
      <c r="B78" s="1">
        <v>20.6</v>
      </c>
    </row>
    <row r="79" spans="2:2">
      <c r="B79" s="1">
        <v>7294</v>
      </c>
    </row>
    <row r="80" spans="2:2">
      <c r="B80" s="1">
        <v>224</v>
      </c>
    </row>
    <row r="81" spans="2:2">
      <c r="B81" s="1">
        <v>4014</v>
      </c>
    </row>
    <row r="82" spans="2:2">
      <c r="B82" s="1">
        <v>112</v>
      </c>
    </row>
    <row r="83" spans="2:2">
      <c r="B83" s="1">
        <v>56</v>
      </c>
    </row>
    <row r="84" spans="2:2">
      <c r="B84" s="1">
        <v>20.6</v>
      </c>
    </row>
    <row r="85" spans="2:2">
      <c r="B85" s="1">
        <v>7539</v>
      </c>
    </row>
    <row r="86" spans="2:2">
      <c r="B86" s="1">
        <v>112</v>
      </c>
    </row>
    <row r="87" spans="2:2">
      <c r="B87" s="1">
        <v>56</v>
      </c>
    </row>
    <row r="88" spans="2:2">
      <c r="B88" s="1">
        <v>20.6</v>
      </c>
    </row>
    <row r="89" spans="2:2">
      <c r="B89" s="1">
        <v>15987</v>
      </c>
    </row>
    <row r="90" spans="2:2">
      <c r="B90" s="1">
        <v>9784</v>
      </c>
    </row>
    <row r="91" spans="2:2">
      <c r="B91" s="1">
        <v>224</v>
      </c>
    </row>
    <row r="92" spans="2:2">
      <c r="B92" s="1">
        <v>5293</v>
      </c>
    </row>
    <row r="93" spans="2:2">
      <c r="B93" s="1">
        <v>112</v>
      </c>
    </row>
    <row r="94" spans="2:2">
      <c r="B94" s="1">
        <v>56</v>
      </c>
    </row>
    <row r="95" spans="2:2">
      <c r="B95" s="1">
        <v>20.6</v>
      </c>
    </row>
    <row r="96" spans="2:2">
      <c r="B96" s="1">
        <v>8062</v>
      </c>
    </row>
    <row r="97" spans="2:2">
      <c r="B97" s="1">
        <v>112</v>
      </c>
    </row>
    <row r="98" spans="2:2">
      <c r="B98" s="1">
        <v>56</v>
      </c>
    </row>
    <row r="99" spans="2:2">
      <c r="B99" s="1">
        <v>20.6</v>
      </c>
    </row>
    <row r="100" spans="2:2">
      <c r="B100" s="1">
        <v>13788</v>
      </c>
    </row>
    <row r="101" spans="2:2">
      <c r="B101" s="1">
        <v>224</v>
      </c>
    </row>
    <row r="102" spans="2:2">
      <c r="B102" s="1">
        <v>112</v>
      </c>
    </row>
    <row r="103" spans="2:2">
      <c r="B103" s="1">
        <v>41.2</v>
      </c>
    </row>
    <row r="104" spans="2:2">
      <c r="B104" s="1">
        <v>9073</v>
      </c>
    </row>
    <row r="105" spans="2:2">
      <c r="B105" s="1">
        <v>41766</v>
      </c>
    </row>
    <row r="106" spans="2:2">
      <c r="B106" s="1">
        <v>224</v>
      </c>
    </row>
    <row r="107" spans="2:2">
      <c r="B107" s="1">
        <v>224</v>
      </c>
    </row>
    <row r="108" spans="2:2">
      <c r="B108" s="1">
        <v>82.4</v>
      </c>
    </row>
    <row r="109" spans="2:2">
      <c r="B109" s="1">
        <v>48594</v>
      </c>
    </row>
    <row r="110" spans="2:2">
      <c r="B110" s="1">
        <v>112</v>
      </c>
    </row>
    <row r="111" spans="2:2">
      <c r="B111" s="1">
        <v>112</v>
      </c>
    </row>
    <row r="112" spans="2:2">
      <c r="B112" s="1">
        <v>41.2</v>
      </c>
    </row>
    <row r="113" spans="2:2">
      <c r="B113" s="1">
        <v>5015</v>
      </c>
    </row>
    <row r="114" spans="2:2">
      <c r="B114" s="1">
        <v>84</v>
      </c>
    </row>
    <row r="115" spans="2:2">
      <c r="B115" s="1">
        <v>240</v>
      </c>
    </row>
    <row r="116" spans="2:2">
      <c r="B116" s="1">
        <v>339</v>
      </c>
    </row>
    <row r="117" spans="2:2">
      <c r="B117" s="1">
        <v>4364</v>
      </c>
    </row>
    <row r="118" spans="2:2">
      <c r="B118" s="1">
        <v>23530</v>
      </c>
    </row>
    <row r="119" spans="2:2">
      <c r="B119" s="1">
        <v>448</v>
      </c>
    </row>
    <row r="121" spans="2:2">
      <c r="B121" s="1">
        <f>SUM(B2:B119)</f>
        <v>679934.09999999986</v>
      </c>
    </row>
  </sheetData>
  <phoneticPr fontId="2"/>
  <pageMargins left="0.7" right="0.7" top="0.75" bottom="0.75" header="0.3" footer="0.3"/>
  <pageSetup paperSize="9" orientation="portrait" horizontalDpi="1200" verticalDpi="1200"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A589-31AF-43B4-B42B-C7869A9A77D2}">
  <sheetPr>
    <tabColor rgb="FF00B0F0"/>
  </sheetPr>
  <dimension ref="A2:S136"/>
  <sheetViews>
    <sheetView zoomScale="85" zoomScaleNormal="85" workbookViewId="0">
      <pane xSplit="12" ySplit="8" topLeftCell="M74" activePane="bottomRight" state="frozen"/>
      <selection pane="topRight" activeCell="K1" sqref="K1"/>
      <selection pane="bottomLeft" activeCell="A9" sqref="A9"/>
      <selection pane="bottomRight" activeCell="G87" sqref="G87"/>
    </sheetView>
  </sheetViews>
  <sheetFormatPr defaultRowHeight="18.75"/>
  <cols>
    <col min="1" max="1" width="9" style="1"/>
    <col min="2" max="2" width="14.75" style="1" customWidth="1"/>
    <col min="3" max="3" width="9.125" style="1" customWidth="1"/>
    <col min="4" max="4" width="6.125" style="4" customWidth="1"/>
    <col min="5" max="5" width="12.125" style="1" customWidth="1"/>
    <col min="6" max="6" width="13" style="1" customWidth="1"/>
    <col min="7" max="7" width="71.625" style="1" customWidth="1"/>
    <col min="8" max="8" width="6.125" style="4" customWidth="1"/>
    <col min="9" max="10" width="9.875" style="4" bestFit="1" customWidth="1"/>
    <col min="11" max="11" width="16.5" style="4" customWidth="1"/>
    <col min="12" max="12" width="43.5" style="1" customWidth="1"/>
    <col min="13" max="13" width="21.5" style="1" customWidth="1"/>
    <col min="14" max="14" width="21.62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5754</v>
      </c>
      <c r="I2" s="5" t="s">
        <v>2</v>
      </c>
      <c r="J2" s="6"/>
      <c r="K2" s="7"/>
      <c r="L2" s="8">
        <f>SUM(J:J)</f>
        <v>225913</v>
      </c>
    </row>
    <row r="3" spans="1:19" ht="20.100000000000001" customHeight="1">
      <c r="D3" s="2" t="s">
        <v>3</v>
      </c>
      <c r="E3" s="2"/>
      <c r="F3" s="2"/>
      <c r="G3" s="13" t="s">
        <v>5155</v>
      </c>
      <c r="J3" s="14" t="s">
        <v>5784</v>
      </c>
      <c r="K3" s="14"/>
      <c r="L3" s="14"/>
      <c r="M3" s="14"/>
    </row>
    <row r="4" spans="1:19" ht="20.100000000000001" customHeight="1">
      <c r="D4" s="2" t="s">
        <v>6</v>
      </c>
      <c r="E4" s="2"/>
      <c r="F4" s="2"/>
      <c r="G4" s="13" t="s">
        <v>5756</v>
      </c>
      <c r="I4" s="2017" t="s">
        <v>171</v>
      </c>
      <c r="J4" s="14"/>
      <c r="K4" s="14"/>
      <c r="L4" s="14"/>
      <c r="M4" s="14"/>
    </row>
    <row r="5" spans="1:19" ht="20.100000000000001" customHeight="1">
      <c r="D5" s="2" t="s">
        <v>9</v>
      </c>
      <c r="E5" s="2"/>
      <c r="F5" s="2"/>
      <c r="G5" s="16">
        <v>46097</v>
      </c>
      <c r="I5" s="2018"/>
      <c r="J5" s="18"/>
    </row>
    <row r="6" spans="1:19" ht="20.100000000000001" customHeight="1">
      <c r="D6" s="2" t="s">
        <v>10</v>
      </c>
      <c r="E6" s="2"/>
      <c r="F6" s="2"/>
      <c r="G6" s="16">
        <v>46098</v>
      </c>
      <c r="J6" s="19"/>
    </row>
    <row r="8" spans="1:19" s="4" customFormat="1" ht="19.7" customHeight="1">
      <c r="A8" s="20" t="s">
        <v>11</v>
      </c>
      <c r="B8" s="20" t="s">
        <v>12</v>
      </c>
      <c r="C8" s="20" t="s">
        <v>13</v>
      </c>
      <c r="D8" s="21" t="s">
        <v>14</v>
      </c>
      <c r="E8" s="21" t="s">
        <v>15</v>
      </c>
      <c r="F8" s="21" t="s">
        <v>16</v>
      </c>
      <c r="G8" s="20" t="s">
        <v>17</v>
      </c>
      <c r="H8" s="20" t="s">
        <v>18</v>
      </c>
      <c r="I8" s="20" t="s">
        <v>19</v>
      </c>
      <c r="J8" s="22" t="s">
        <v>20</v>
      </c>
      <c r="K8" s="22"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26" t="s">
        <v>36</v>
      </c>
      <c r="I9" s="26" t="s">
        <v>37</v>
      </c>
      <c r="J9" s="28" t="s">
        <v>38</v>
      </c>
      <c r="K9" s="28"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26"/>
      <c r="I10" s="26"/>
      <c r="J10" s="28"/>
      <c r="K10" s="28"/>
      <c r="L10" s="26"/>
      <c r="M10" s="26"/>
      <c r="N10" s="26"/>
      <c r="O10" s="30"/>
      <c r="P10" s="27"/>
      <c r="Q10" s="26"/>
      <c r="R10" s="30"/>
      <c r="S10" s="31"/>
    </row>
    <row r="11" spans="1:19" s="4" customFormat="1" ht="19.7" customHeight="1">
      <c r="A11" s="26"/>
      <c r="B11" s="26"/>
      <c r="C11" s="26"/>
      <c r="D11" s="2008"/>
      <c r="E11" s="27"/>
      <c r="F11" s="27"/>
      <c r="G11" s="47"/>
      <c r="H11" s="62"/>
      <c r="I11" s="26"/>
      <c r="J11" s="63"/>
      <c r="K11" s="28"/>
      <c r="L11" s="47"/>
      <c r="M11" s="26"/>
      <c r="N11" s="26"/>
      <c r="O11" s="30"/>
      <c r="P11" s="27"/>
      <c r="Q11" s="26"/>
      <c r="R11" s="30"/>
      <c r="S11" s="31"/>
    </row>
    <row r="12" spans="1:19" s="4" customFormat="1" ht="19.7" customHeight="1">
      <c r="A12" s="26"/>
      <c r="B12" s="26"/>
      <c r="C12" s="26"/>
      <c r="D12" s="2008"/>
      <c r="E12" s="27"/>
      <c r="F12" s="27"/>
      <c r="G12" s="47"/>
      <c r="H12" s="62"/>
      <c r="I12" s="26"/>
      <c r="J12" s="63"/>
      <c r="K12" s="28"/>
      <c r="L12" s="47"/>
      <c r="M12" s="26"/>
      <c r="N12" s="26"/>
      <c r="O12" s="30"/>
      <c r="P12" s="27"/>
      <c r="Q12" s="26"/>
      <c r="R12" s="30"/>
      <c r="S12" s="31"/>
    </row>
    <row r="13" spans="1:19" s="4" customFormat="1" ht="19.7" customHeight="1">
      <c r="A13" s="26"/>
      <c r="B13" s="26"/>
      <c r="C13" s="26"/>
      <c r="D13" s="2008"/>
      <c r="E13" s="83" t="s">
        <v>67</v>
      </c>
      <c r="F13" s="33"/>
      <c r="G13" s="84" t="s">
        <v>5785</v>
      </c>
      <c r="H13" s="26"/>
      <c r="I13" s="26"/>
      <c r="J13" s="28"/>
      <c r="K13" s="28"/>
      <c r="L13" s="26"/>
      <c r="M13" s="26"/>
      <c r="N13" s="26"/>
      <c r="O13" s="30"/>
      <c r="P13" s="27"/>
      <c r="Q13" s="26"/>
      <c r="R13" s="30"/>
      <c r="S13" s="31"/>
    </row>
    <row r="14" spans="1:19" s="4" customFormat="1" ht="19.7" customHeight="1">
      <c r="A14" s="26" t="s">
        <v>5171</v>
      </c>
      <c r="B14" s="2019" t="s">
        <v>5786</v>
      </c>
      <c r="C14" s="35"/>
      <c r="D14" s="2020">
        <v>1</v>
      </c>
      <c r="E14" s="38" t="s">
        <v>4056</v>
      </c>
      <c r="F14" s="27" t="s">
        <v>5161</v>
      </c>
      <c r="G14" s="1488" t="s">
        <v>5787</v>
      </c>
      <c r="H14" s="988">
        <v>1</v>
      </c>
      <c r="I14" s="1803">
        <v>13911</v>
      </c>
      <c r="J14" s="1158">
        <f>H14*I14</f>
        <v>13911</v>
      </c>
      <c r="K14" s="91"/>
      <c r="L14" s="109" t="s">
        <v>5788</v>
      </c>
      <c r="M14" s="437" t="s">
        <v>5789</v>
      </c>
      <c r="N14" s="1144" t="s">
        <v>5790</v>
      </c>
      <c r="O14" s="30">
        <v>46081</v>
      </c>
      <c r="P14" s="27"/>
      <c r="Q14" s="42">
        <v>46095</v>
      </c>
      <c r="R14" s="30">
        <v>46097</v>
      </c>
      <c r="S14" s="31"/>
    </row>
    <row r="15" spans="1:19" s="4" customFormat="1" ht="19.7" customHeight="1">
      <c r="A15" s="26" t="s">
        <v>4055</v>
      </c>
      <c r="B15" s="2019" t="s">
        <v>5786</v>
      </c>
      <c r="C15" s="26"/>
      <c r="D15" s="247">
        <f t="shared" ref="D15" si="0">+D14+1</f>
        <v>2</v>
      </c>
      <c r="E15" s="27" t="s">
        <v>5161</v>
      </c>
      <c r="F15" s="27" t="s">
        <v>5161</v>
      </c>
      <c r="G15" s="542" t="s">
        <v>5791</v>
      </c>
      <c r="H15" s="35">
        <v>2</v>
      </c>
      <c r="I15" s="1158">
        <v>792</v>
      </c>
      <c r="J15" s="1158">
        <f>H15*I15</f>
        <v>1584</v>
      </c>
      <c r="K15" s="28"/>
      <c r="L15" s="109" t="s">
        <v>5792</v>
      </c>
      <c r="M15" s="437" t="s">
        <v>5789</v>
      </c>
      <c r="N15" s="1144" t="s">
        <v>5790</v>
      </c>
      <c r="O15" s="30">
        <v>46081</v>
      </c>
      <c r="P15" s="27"/>
      <c r="Q15" s="42">
        <v>46095</v>
      </c>
      <c r="R15" s="30">
        <v>46097</v>
      </c>
      <c r="S15" s="31"/>
    </row>
    <row r="16" spans="1:19" s="4" customFormat="1" ht="19.7" customHeight="1">
      <c r="A16" s="26" t="s">
        <v>5165</v>
      </c>
      <c r="B16" s="2019" t="s">
        <v>5786</v>
      </c>
      <c r="C16" s="26"/>
      <c r="D16" s="247">
        <f>+D15+1</f>
        <v>3</v>
      </c>
      <c r="E16" s="27" t="s">
        <v>5161</v>
      </c>
      <c r="F16" s="27" t="s">
        <v>5161</v>
      </c>
      <c r="G16" s="2021" t="s">
        <v>5185</v>
      </c>
      <c r="H16" s="115">
        <v>4</v>
      </c>
      <c r="I16" s="115">
        <v>112</v>
      </c>
      <c r="J16" s="115">
        <f t="shared" ref="J16:J30" si="1">H16*I16</f>
        <v>448</v>
      </c>
      <c r="K16" s="99"/>
      <c r="L16" s="109" t="s">
        <v>666</v>
      </c>
      <c r="M16" s="437" t="s">
        <v>5789</v>
      </c>
      <c r="N16" s="1144" t="s">
        <v>5790</v>
      </c>
      <c r="O16" s="30">
        <v>46081</v>
      </c>
      <c r="P16" s="27"/>
      <c r="Q16" s="42">
        <v>46095</v>
      </c>
      <c r="R16" s="30">
        <v>46097</v>
      </c>
      <c r="S16" s="31"/>
    </row>
    <row r="17" spans="1:19" s="4" customFormat="1" ht="19.7" customHeight="1">
      <c r="A17" s="26" t="s">
        <v>5165</v>
      </c>
      <c r="B17" s="2019" t="s">
        <v>5786</v>
      </c>
      <c r="C17" s="26"/>
      <c r="D17" s="247">
        <f>+D16+1</f>
        <v>4</v>
      </c>
      <c r="E17" s="27" t="s">
        <v>5161</v>
      </c>
      <c r="F17" s="27" t="s">
        <v>5161</v>
      </c>
      <c r="G17" s="2021" t="s">
        <v>5169</v>
      </c>
      <c r="H17" s="115">
        <v>4</v>
      </c>
      <c r="I17" s="115">
        <v>112</v>
      </c>
      <c r="J17" s="115">
        <f t="shared" si="1"/>
        <v>448</v>
      </c>
      <c r="K17" s="99"/>
      <c r="L17" s="109" t="s">
        <v>666</v>
      </c>
      <c r="M17" s="437" t="s">
        <v>5789</v>
      </c>
      <c r="N17" s="1144" t="s">
        <v>5790</v>
      </c>
      <c r="O17" s="30">
        <v>46081</v>
      </c>
      <c r="P17" s="27"/>
      <c r="Q17" s="42">
        <v>46095</v>
      </c>
      <c r="R17" s="30">
        <v>46097</v>
      </c>
      <c r="S17" s="31"/>
    </row>
    <row r="18" spans="1:19" s="4" customFormat="1" ht="19.7" customHeight="1">
      <c r="A18" s="26" t="s">
        <v>4055</v>
      </c>
      <c r="B18" s="2019" t="s">
        <v>5786</v>
      </c>
      <c r="C18" s="35"/>
      <c r="D18" s="247">
        <f t="shared" ref="D18" si="2">+D17+1</f>
        <v>5</v>
      </c>
      <c r="E18" s="38" t="s">
        <v>4056</v>
      </c>
      <c r="F18" s="27" t="s">
        <v>5161</v>
      </c>
      <c r="G18" s="1488" t="s">
        <v>5793</v>
      </c>
      <c r="H18" s="115">
        <v>1</v>
      </c>
      <c r="I18" s="115">
        <v>4037</v>
      </c>
      <c r="J18" s="115">
        <f t="shared" si="1"/>
        <v>4037</v>
      </c>
      <c r="K18" s="99"/>
      <c r="L18" s="109" t="s">
        <v>5794</v>
      </c>
      <c r="M18" s="437" t="s">
        <v>5789</v>
      </c>
      <c r="N18" s="1144" t="s">
        <v>5790</v>
      </c>
      <c r="O18" s="30">
        <v>46081</v>
      </c>
      <c r="P18" s="27"/>
      <c r="Q18" s="42">
        <v>46095</v>
      </c>
      <c r="R18" s="30">
        <v>46097</v>
      </c>
      <c r="S18" s="31"/>
    </row>
    <row r="19" spans="1:19" s="4" customFormat="1" ht="19.7" customHeight="1">
      <c r="A19" s="26" t="s">
        <v>5165</v>
      </c>
      <c r="B19" s="2019" t="s">
        <v>5786</v>
      </c>
      <c r="C19" s="26"/>
      <c r="D19" s="247">
        <f>+D18+1</f>
        <v>6</v>
      </c>
      <c r="E19" s="27" t="s">
        <v>5161</v>
      </c>
      <c r="F19" s="27" t="s">
        <v>5161</v>
      </c>
      <c r="G19" s="1572" t="s">
        <v>5795</v>
      </c>
      <c r="H19" s="2022">
        <v>8</v>
      </c>
      <c r="I19" s="1160">
        <v>47</v>
      </c>
      <c r="J19" s="115">
        <f t="shared" si="1"/>
        <v>376</v>
      </c>
      <c r="K19" s="167"/>
      <c r="L19" s="69" t="s">
        <v>774</v>
      </c>
      <c r="M19" s="437" t="s">
        <v>5789</v>
      </c>
      <c r="N19" s="1144" t="s">
        <v>5790</v>
      </c>
      <c r="O19" s="30">
        <v>46081</v>
      </c>
      <c r="P19" s="27"/>
      <c r="Q19" s="42">
        <v>46095</v>
      </c>
      <c r="R19" s="30">
        <v>46097</v>
      </c>
      <c r="S19" s="31"/>
    </row>
    <row r="20" spans="1:19" s="4" customFormat="1" ht="19.7" customHeight="1">
      <c r="A20" s="26" t="s">
        <v>5165</v>
      </c>
      <c r="B20" s="2019" t="s">
        <v>5786</v>
      </c>
      <c r="C20" s="26"/>
      <c r="D20" s="247">
        <f>+D19+1</f>
        <v>7</v>
      </c>
      <c r="E20" s="27" t="s">
        <v>5161</v>
      </c>
      <c r="F20" s="27" t="s">
        <v>5161</v>
      </c>
      <c r="G20" s="2021" t="s">
        <v>3667</v>
      </c>
      <c r="H20" s="115">
        <v>2</v>
      </c>
      <c r="I20" s="115">
        <v>112</v>
      </c>
      <c r="J20" s="115">
        <f t="shared" si="1"/>
        <v>224</v>
      </c>
      <c r="K20" s="99"/>
      <c r="L20" s="109" t="s">
        <v>666</v>
      </c>
      <c r="M20" s="437" t="s">
        <v>5789</v>
      </c>
      <c r="N20" s="1144" t="s">
        <v>5790</v>
      </c>
      <c r="O20" s="30">
        <v>46081</v>
      </c>
      <c r="P20" s="27"/>
      <c r="Q20" s="42">
        <v>46095</v>
      </c>
      <c r="R20" s="30">
        <v>46097</v>
      </c>
      <c r="S20" s="31"/>
    </row>
    <row r="21" spans="1:19" s="4" customFormat="1" ht="19.7" customHeight="1">
      <c r="A21" s="26" t="s">
        <v>5171</v>
      </c>
      <c r="B21" s="2019" t="s">
        <v>5786</v>
      </c>
      <c r="C21" s="35"/>
      <c r="D21" s="247">
        <f t="shared" ref="D21:D24" si="3">+D20+1</f>
        <v>8</v>
      </c>
      <c r="E21" s="38" t="s">
        <v>4056</v>
      </c>
      <c r="F21" s="27" t="s">
        <v>5161</v>
      </c>
      <c r="G21" s="1488" t="s">
        <v>5796</v>
      </c>
      <c r="H21" s="996">
        <v>1</v>
      </c>
      <c r="I21" s="1160">
        <v>17736</v>
      </c>
      <c r="J21" s="115">
        <f t="shared" si="1"/>
        <v>17736</v>
      </c>
      <c r="K21" s="305"/>
      <c r="L21" s="69" t="s">
        <v>5797</v>
      </c>
      <c r="M21" s="437" t="s">
        <v>5789</v>
      </c>
      <c r="N21" s="1144" t="s">
        <v>5790</v>
      </c>
      <c r="O21" s="30">
        <v>46081</v>
      </c>
      <c r="P21" s="27"/>
      <c r="Q21" s="42">
        <v>46095</v>
      </c>
      <c r="R21" s="30">
        <v>46097</v>
      </c>
      <c r="S21" s="31"/>
    </row>
    <row r="22" spans="1:19" s="4" customFormat="1" ht="19.7" customHeight="1">
      <c r="A22" s="26" t="s">
        <v>3004</v>
      </c>
      <c r="B22" s="2019" t="s">
        <v>5786</v>
      </c>
      <c r="C22" s="26"/>
      <c r="D22" s="247">
        <f t="shared" si="3"/>
        <v>9</v>
      </c>
      <c r="E22" s="27" t="s">
        <v>5161</v>
      </c>
      <c r="F22" s="27" t="s">
        <v>5161</v>
      </c>
      <c r="G22" s="1954" t="s">
        <v>5798</v>
      </c>
      <c r="H22" s="996">
        <v>4</v>
      </c>
      <c r="I22" s="1160">
        <v>792</v>
      </c>
      <c r="J22" s="115">
        <f t="shared" si="1"/>
        <v>3168</v>
      </c>
      <c r="K22" s="305"/>
      <c r="L22" s="69" t="s">
        <v>2340</v>
      </c>
      <c r="M22" s="437" t="s">
        <v>5789</v>
      </c>
      <c r="N22" s="1144" t="s">
        <v>5790</v>
      </c>
      <c r="O22" s="30">
        <v>46081</v>
      </c>
      <c r="P22" s="27"/>
      <c r="Q22" s="42">
        <v>46095</v>
      </c>
      <c r="R22" s="30">
        <v>46097</v>
      </c>
      <c r="S22" s="31"/>
    </row>
    <row r="23" spans="1:19" s="4" customFormat="1" ht="19.7" customHeight="1">
      <c r="A23" s="26" t="s">
        <v>5165</v>
      </c>
      <c r="B23" s="2019" t="s">
        <v>5786</v>
      </c>
      <c r="C23" s="26"/>
      <c r="D23" s="247">
        <f t="shared" si="3"/>
        <v>10</v>
      </c>
      <c r="E23" s="27" t="s">
        <v>5161</v>
      </c>
      <c r="F23" s="27" t="s">
        <v>5161</v>
      </c>
      <c r="G23" s="1954" t="s">
        <v>876</v>
      </c>
      <c r="H23" s="996">
        <v>2</v>
      </c>
      <c r="I23" s="1160">
        <v>113</v>
      </c>
      <c r="J23" s="115">
        <f t="shared" si="1"/>
        <v>226</v>
      </c>
      <c r="K23" s="305"/>
      <c r="L23" s="109" t="s">
        <v>666</v>
      </c>
      <c r="M23" s="437" t="s">
        <v>5789</v>
      </c>
      <c r="N23" s="1144" t="s">
        <v>5790</v>
      </c>
      <c r="O23" s="30">
        <v>46081</v>
      </c>
      <c r="P23" s="27"/>
      <c r="Q23" s="42">
        <v>46095</v>
      </c>
      <c r="R23" s="30">
        <v>46097</v>
      </c>
      <c r="S23" s="31"/>
    </row>
    <row r="24" spans="1:19" s="4" customFormat="1" ht="19.7" customHeight="1">
      <c r="A24" s="26" t="s">
        <v>4055</v>
      </c>
      <c r="B24" s="2019" t="s">
        <v>5786</v>
      </c>
      <c r="C24" s="35"/>
      <c r="D24" s="247">
        <f t="shared" si="3"/>
        <v>11</v>
      </c>
      <c r="E24" s="38" t="s">
        <v>4056</v>
      </c>
      <c r="F24" s="27" t="s">
        <v>5161</v>
      </c>
      <c r="G24" s="1488" t="s">
        <v>5799</v>
      </c>
      <c r="H24" s="996">
        <v>1</v>
      </c>
      <c r="I24" s="1160">
        <v>2099</v>
      </c>
      <c r="J24" s="115">
        <f t="shared" si="1"/>
        <v>2099</v>
      </c>
      <c r="K24" s="305"/>
      <c r="L24" s="69" t="s">
        <v>5800</v>
      </c>
      <c r="M24" s="437" t="s">
        <v>5789</v>
      </c>
      <c r="N24" s="1144" t="s">
        <v>5790</v>
      </c>
      <c r="O24" s="30">
        <v>46081</v>
      </c>
      <c r="P24" s="27"/>
      <c r="Q24" s="42">
        <v>46095</v>
      </c>
      <c r="R24" s="30">
        <v>46097</v>
      </c>
      <c r="S24" s="31"/>
    </row>
    <row r="25" spans="1:19" s="4" customFormat="1" ht="19.7" customHeight="1">
      <c r="A25" s="26" t="s">
        <v>5165</v>
      </c>
      <c r="B25" s="2019" t="s">
        <v>5786</v>
      </c>
      <c r="C25" s="26"/>
      <c r="D25" s="247">
        <f>+D24+1</f>
        <v>12</v>
      </c>
      <c r="E25" s="27" t="s">
        <v>5161</v>
      </c>
      <c r="F25" s="27" t="s">
        <v>5161</v>
      </c>
      <c r="G25" s="2021" t="s">
        <v>5185</v>
      </c>
      <c r="H25" s="115">
        <v>3</v>
      </c>
      <c r="I25" s="115">
        <v>112</v>
      </c>
      <c r="J25" s="115">
        <f t="shared" si="1"/>
        <v>336</v>
      </c>
      <c r="K25" s="99"/>
      <c r="L25" s="109" t="s">
        <v>666</v>
      </c>
      <c r="M25" s="437" t="s">
        <v>5789</v>
      </c>
      <c r="N25" s="1144" t="s">
        <v>5790</v>
      </c>
      <c r="O25" s="30">
        <v>46081</v>
      </c>
      <c r="P25" s="27"/>
      <c r="Q25" s="42">
        <v>46095</v>
      </c>
      <c r="R25" s="30">
        <v>46097</v>
      </c>
      <c r="S25" s="31"/>
    </row>
    <row r="26" spans="1:19" s="4" customFormat="1" ht="19.7" customHeight="1">
      <c r="A26" s="26" t="s">
        <v>4055</v>
      </c>
      <c r="B26" s="2019" t="s">
        <v>5786</v>
      </c>
      <c r="C26" s="26"/>
      <c r="D26" s="247">
        <f t="shared" ref="D26:D27" si="4">+D25+1</f>
        <v>13</v>
      </c>
      <c r="E26" s="27" t="s">
        <v>5161</v>
      </c>
      <c r="F26" s="27" t="s">
        <v>5161</v>
      </c>
      <c r="G26" s="1954" t="s">
        <v>5801</v>
      </c>
      <c r="H26" s="996">
        <v>3</v>
      </c>
      <c r="I26" s="1160">
        <v>640</v>
      </c>
      <c r="J26" s="115">
        <f t="shared" si="1"/>
        <v>1920</v>
      </c>
      <c r="K26" s="305"/>
      <c r="L26" s="69" t="s">
        <v>5182</v>
      </c>
      <c r="M26" s="437" t="s">
        <v>5789</v>
      </c>
      <c r="N26" s="1144" t="s">
        <v>5790</v>
      </c>
      <c r="O26" s="30">
        <v>46081</v>
      </c>
      <c r="P26" s="27"/>
      <c r="Q26" s="42">
        <v>46095</v>
      </c>
      <c r="R26" s="30">
        <v>46097</v>
      </c>
      <c r="S26" s="31"/>
    </row>
    <row r="27" spans="1:19" s="4" customFormat="1" ht="19.7" customHeight="1">
      <c r="A27" s="26" t="s">
        <v>4055</v>
      </c>
      <c r="B27" s="2019" t="s">
        <v>5786</v>
      </c>
      <c r="C27" s="35"/>
      <c r="D27" s="247">
        <f t="shared" si="4"/>
        <v>14</v>
      </c>
      <c r="E27" s="38" t="s">
        <v>4056</v>
      </c>
      <c r="F27" s="27" t="s">
        <v>5161</v>
      </c>
      <c r="G27" s="1488" t="s">
        <v>5802</v>
      </c>
      <c r="H27" s="996">
        <v>1</v>
      </c>
      <c r="I27" s="1160">
        <v>2385</v>
      </c>
      <c r="J27" s="115">
        <f t="shared" si="1"/>
        <v>2385</v>
      </c>
      <c r="K27" s="305"/>
      <c r="L27" s="69" t="s">
        <v>5803</v>
      </c>
      <c r="M27" s="437" t="s">
        <v>5789</v>
      </c>
      <c r="N27" s="1144" t="s">
        <v>5790</v>
      </c>
      <c r="O27" s="30">
        <v>46081</v>
      </c>
      <c r="P27" s="27"/>
      <c r="Q27" s="42">
        <v>46095</v>
      </c>
      <c r="R27" s="30">
        <v>46097</v>
      </c>
      <c r="S27" s="31"/>
    </row>
    <row r="28" spans="1:19" s="4" customFormat="1" ht="19.7" customHeight="1">
      <c r="A28" s="26" t="s">
        <v>5165</v>
      </c>
      <c r="B28" s="2019" t="s">
        <v>5786</v>
      </c>
      <c r="C28" s="26"/>
      <c r="D28" s="247">
        <f>+D27+1</f>
        <v>15</v>
      </c>
      <c r="E28" s="27" t="s">
        <v>5161</v>
      </c>
      <c r="F28" s="27" t="s">
        <v>5161</v>
      </c>
      <c r="G28" s="1572" t="s">
        <v>5795</v>
      </c>
      <c r="H28" s="2022">
        <v>2</v>
      </c>
      <c r="I28" s="1160">
        <v>187</v>
      </c>
      <c r="J28" s="115">
        <f t="shared" si="1"/>
        <v>374</v>
      </c>
      <c r="K28" s="167"/>
      <c r="L28" s="69" t="s">
        <v>774</v>
      </c>
      <c r="M28" s="437" t="s">
        <v>5789</v>
      </c>
      <c r="N28" s="1144" t="s">
        <v>5790</v>
      </c>
      <c r="O28" s="30">
        <v>46081</v>
      </c>
      <c r="P28" s="27"/>
      <c r="Q28" s="42">
        <v>46095</v>
      </c>
      <c r="R28" s="30">
        <v>46097</v>
      </c>
      <c r="S28" s="31"/>
    </row>
    <row r="29" spans="1:19" s="4" customFormat="1" ht="19.7" customHeight="1">
      <c r="A29" s="26" t="s">
        <v>5165</v>
      </c>
      <c r="B29" s="2019" t="s">
        <v>5786</v>
      </c>
      <c r="C29" s="26"/>
      <c r="D29" s="247">
        <f>+D28+1</f>
        <v>16</v>
      </c>
      <c r="E29" s="27" t="s">
        <v>5161</v>
      </c>
      <c r="F29" s="27" t="s">
        <v>5161</v>
      </c>
      <c r="G29" s="2021" t="s">
        <v>5185</v>
      </c>
      <c r="H29" s="115">
        <v>2</v>
      </c>
      <c r="I29" s="115">
        <v>112</v>
      </c>
      <c r="J29" s="115">
        <f t="shared" si="1"/>
        <v>224</v>
      </c>
      <c r="K29" s="99"/>
      <c r="L29" s="109" t="s">
        <v>666</v>
      </c>
      <c r="M29" s="437" t="s">
        <v>5789</v>
      </c>
      <c r="N29" s="1144" t="s">
        <v>5790</v>
      </c>
      <c r="O29" s="30">
        <v>46081</v>
      </c>
      <c r="P29" s="27"/>
      <c r="Q29" s="42">
        <v>46095</v>
      </c>
      <c r="R29" s="30">
        <v>46097</v>
      </c>
      <c r="S29" s="31"/>
    </row>
    <row r="30" spans="1:19" s="4" customFormat="1" ht="19.7" customHeight="1">
      <c r="A30" s="26" t="s">
        <v>4055</v>
      </c>
      <c r="B30" s="2019" t="s">
        <v>5786</v>
      </c>
      <c r="C30" s="26"/>
      <c r="D30" s="247">
        <f t="shared" ref="D30" si="5">+D29+1</f>
        <v>17</v>
      </c>
      <c r="E30" s="27" t="s">
        <v>5161</v>
      </c>
      <c r="F30" s="27" t="s">
        <v>5161</v>
      </c>
      <c r="G30" s="1954" t="s">
        <v>5804</v>
      </c>
      <c r="H30" s="996">
        <v>2</v>
      </c>
      <c r="I30" s="1160">
        <v>640</v>
      </c>
      <c r="J30" s="115">
        <f t="shared" si="1"/>
        <v>1280</v>
      </c>
      <c r="K30" s="305"/>
      <c r="L30" s="69" t="s">
        <v>5182</v>
      </c>
      <c r="M30" s="437" t="s">
        <v>5789</v>
      </c>
      <c r="N30" s="1144" t="s">
        <v>5790</v>
      </c>
      <c r="O30" s="30">
        <v>46081</v>
      </c>
      <c r="P30" s="27"/>
      <c r="Q30" s="42">
        <v>46095</v>
      </c>
      <c r="R30" s="30">
        <v>46097</v>
      </c>
      <c r="S30" s="31"/>
    </row>
    <row r="31" spans="1:19" s="4" customFormat="1" ht="19.7" customHeight="1">
      <c r="A31" s="26"/>
      <c r="B31" s="26"/>
      <c r="C31" s="26"/>
      <c r="D31" s="27"/>
      <c r="E31" s="27"/>
      <c r="F31" s="27"/>
      <c r="G31" s="47"/>
      <c r="H31" s="62"/>
      <c r="I31" s="26"/>
      <c r="J31" s="63"/>
      <c r="K31" s="28"/>
      <c r="L31" s="47"/>
      <c r="M31" s="107"/>
      <c r="N31" s="26"/>
      <c r="O31" s="30"/>
      <c r="P31" s="27"/>
      <c r="Q31" s="26"/>
      <c r="R31" s="30"/>
      <c r="S31" s="31"/>
    </row>
    <row r="32" spans="1:19" s="4" customFormat="1" ht="19.7" customHeight="1">
      <c r="A32" s="26"/>
      <c r="B32" s="26"/>
      <c r="C32" s="26"/>
      <c r="D32" s="27"/>
      <c r="E32" s="27"/>
      <c r="F32" s="27"/>
      <c r="G32" s="60">
        <f>SUM(J14:J32)</f>
        <v>50776</v>
      </c>
      <c r="H32" s="62"/>
      <c r="I32" s="26"/>
      <c r="J32" s="63"/>
      <c r="K32" s="28"/>
      <c r="L32" s="47"/>
      <c r="M32" s="26"/>
      <c r="N32" s="26"/>
      <c r="O32" s="30"/>
      <c r="P32" s="27"/>
      <c r="Q32" s="26"/>
      <c r="R32" s="30"/>
      <c r="S32" s="31"/>
    </row>
    <row r="33" spans="1:19" s="4" customFormat="1" ht="19.7" customHeight="1">
      <c r="A33" s="26"/>
      <c r="B33" s="26"/>
      <c r="C33" s="26"/>
      <c r="D33" s="27"/>
      <c r="E33" s="27"/>
      <c r="F33" s="27"/>
      <c r="G33" s="121"/>
      <c r="H33" s="62"/>
      <c r="I33" s="26"/>
      <c r="J33" s="63"/>
      <c r="K33" s="28"/>
      <c r="L33" s="47"/>
      <c r="M33" s="26"/>
      <c r="N33" s="26"/>
      <c r="O33" s="30"/>
      <c r="P33" s="27"/>
      <c r="Q33" s="26"/>
      <c r="R33" s="30"/>
      <c r="S33" s="31"/>
    </row>
    <row r="34" spans="1:19" s="4" customFormat="1" ht="19.7" customHeight="1">
      <c r="A34" s="26"/>
      <c r="B34" s="26"/>
      <c r="C34" s="26"/>
      <c r="D34" s="27"/>
      <c r="E34" s="27"/>
      <c r="F34" s="27"/>
      <c r="G34" s="121"/>
      <c r="H34" s="62"/>
      <c r="I34" s="26"/>
      <c r="J34" s="63"/>
      <c r="K34" s="28"/>
      <c r="L34" s="47"/>
      <c r="M34" s="26"/>
      <c r="N34" s="26"/>
      <c r="O34" s="30"/>
      <c r="P34" s="27"/>
      <c r="Q34" s="26"/>
      <c r="R34" s="30"/>
      <c r="S34" s="31"/>
    </row>
    <row r="35" spans="1:19" s="4" customFormat="1" ht="19.7" customHeight="1">
      <c r="A35" s="26"/>
      <c r="B35" s="26"/>
      <c r="C35" s="26"/>
      <c r="D35" s="27"/>
      <c r="E35" s="27"/>
      <c r="F35" s="27"/>
      <c r="G35" s="121"/>
      <c r="H35" s="62"/>
      <c r="I35" s="26"/>
      <c r="J35" s="63"/>
      <c r="K35" s="28"/>
      <c r="L35" s="47"/>
      <c r="M35" s="26"/>
      <c r="N35" s="26"/>
      <c r="O35" s="30"/>
      <c r="P35" s="27"/>
      <c r="Q35" s="26"/>
      <c r="R35" s="30"/>
      <c r="S35" s="31"/>
    </row>
    <row r="36" spans="1:19" s="4" customFormat="1" ht="19.7" customHeight="1">
      <c r="A36" s="26"/>
      <c r="B36" s="26"/>
      <c r="C36" s="26"/>
      <c r="D36" s="2008"/>
      <c r="E36" s="83"/>
      <c r="F36" s="33"/>
      <c r="G36" s="84" t="s">
        <v>5805</v>
      </c>
      <c r="H36" s="26"/>
      <c r="I36" s="26"/>
      <c r="J36" s="28"/>
      <c r="K36" s="28"/>
      <c r="L36" s="26"/>
      <c r="M36" s="26"/>
      <c r="N36" s="26"/>
      <c r="O36" s="30"/>
      <c r="P36" s="27"/>
      <c r="Q36" s="26"/>
      <c r="R36" s="30"/>
      <c r="S36" s="31"/>
    </row>
    <row r="37" spans="1:19" s="4" customFormat="1" ht="19.7" customHeight="1">
      <c r="A37" s="26" t="s">
        <v>4055</v>
      </c>
      <c r="B37" s="2023" t="s">
        <v>5806</v>
      </c>
      <c r="C37" s="26"/>
      <c r="D37" s="2020">
        <f>+D30+1</f>
        <v>18</v>
      </c>
      <c r="E37" s="27" t="s">
        <v>5161</v>
      </c>
      <c r="F37" s="27" t="s">
        <v>5161</v>
      </c>
      <c r="G37" s="1488" t="s">
        <v>5807</v>
      </c>
      <c r="H37" s="988">
        <v>2</v>
      </c>
      <c r="I37" s="1803">
        <v>1023</v>
      </c>
      <c r="J37" s="1158">
        <f>H37*I37</f>
        <v>2046</v>
      </c>
      <c r="K37" s="91"/>
      <c r="L37" s="109" t="s">
        <v>5808</v>
      </c>
      <c r="M37" s="437" t="s">
        <v>5789</v>
      </c>
      <c r="N37" s="1144" t="s">
        <v>5790</v>
      </c>
      <c r="O37" s="30">
        <v>46081</v>
      </c>
      <c r="P37" s="27"/>
      <c r="Q37" s="42">
        <v>46095</v>
      </c>
      <c r="R37" s="30">
        <v>46097</v>
      </c>
      <c r="S37" s="31"/>
    </row>
    <row r="38" spans="1:19" s="4" customFormat="1" ht="19.7" customHeight="1">
      <c r="A38" s="26" t="s">
        <v>4055</v>
      </c>
      <c r="B38" s="2023" t="s">
        <v>5806</v>
      </c>
      <c r="C38" s="35"/>
      <c r="D38" s="247">
        <f t="shared" ref="D38" si="6">+D37+1</f>
        <v>19</v>
      </c>
      <c r="E38" s="38" t="s">
        <v>4056</v>
      </c>
      <c r="F38" s="27" t="s">
        <v>5161</v>
      </c>
      <c r="G38" s="542" t="s">
        <v>5809</v>
      </c>
      <c r="H38" s="35">
        <v>1</v>
      </c>
      <c r="I38" s="1158">
        <v>2259</v>
      </c>
      <c r="J38" s="1158">
        <f>H38*I38</f>
        <v>2259</v>
      </c>
      <c r="K38" s="28"/>
      <c r="L38" s="109" t="s">
        <v>5810</v>
      </c>
      <c r="M38" s="437" t="s">
        <v>5789</v>
      </c>
      <c r="N38" s="1144" t="s">
        <v>5790</v>
      </c>
      <c r="O38" s="30">
        <v>46081</v>
      </c>
      <c r="P38" s="27"/>
      <c r="Q38" s="42">
        <v>46095</v>
      </c>
      <c r="R38" s="30">
        <v>46097</v>
      </c>
      <c r="S38" s="31"/>
    </row>
    <row r="39" spans="1:19" s="4" customFormat="1" ht="19.7" customHeight="1">
      <c r="A39" s="26" t="s">
        <v>4055</v>
      </c>
      <c r="B39" s="2023" t="s">
        <v>5806</v>
      </c>
      <c r="C39" s="35"/>
      <c r="D39" s="247">
        <f>+D38+1</f>
        <v>20</v>
      </c>
      <c r="E39" s="38" t="s">
        <v>4056</v>
      </c>
      <c r="F39" s="27" t="s">
        <v>5161</v>
      </c>
      <c r="G39" s="2021" t="s">
        <v>5811</v>
      </c>
      <c r="H39" s="115">
        <v>1</v>
      </c>
      <c r="I39" s="115">
        <v>2259</v>
      </c>
      <c r="J39" s="1158">
        <f t="shared" ref="J39:J40" si="7">H39*I39</f>
        <v>2259</v>
      </c>
      <c r="K39" s="99"/>
      <c r="L39" s="109" t="s">
        <v>5812</v>
      </c>
      <c r="M39" s="437" t="s">
        <v>5789</v>
      </c>
      <c r="N39" s="1144" t="s">
        <v>5790</v>
      </c>
      <c r="O39" s="30">
        <v>46081</v>
      </c>
      <c r="P39" s="27"/>
      <c r="Q39" s="42">
        <v>46095</v>
      </c>
      <c r="R39" s="30">
        <v>46097</v>
      </c>
      <c r="S39" s="31"/>
    </row>
    <row r="40" spans="1:19" s="4" customFormat="1" ht="19.7" customHeight="1">
      <c r="A40" s="26" t="s">
        <v>5165</v>
      </c>
      <c r="B40" s="2023" t="s">
        <v>5806</v>
      </c>
      <c r="C40" s="26"/>
      <c r="D40" s="247">
        <f>+D39+1</f>
        <v>21</v>
      </c>
      <c r="E40" s="27" t="s">
        <v>5161</v>
      </c>
      <c r="F40" s="27" t="s">
        <v>5161</v>
      </c>
      <c r="G40" s="2021" t="s">
        <v>404</v>
      </c>
      <c r="H40" s="115">
        <v>4</v>
      </c>
      <c r="I40" s="115">
        <v>96</v>
      </c>
      <c r="J40" s="1158">
        <f t="shared" si="7"/>
        <v>384</v>
      </c>
      <c r="K40" s="99"/>
      <c r="L40" s="109" t="s">
        <v>405</v>
      </c>
      <c r="M40" s="437" t="s">
        <v>5789</v>
      </c>
      <c r="N40" s="1144" t="s">
        <v>5790</v>
      </c>
      <c r="O40" s="30">
        <v>46081</v>
      </c>
      <c r="P40" s="27"/>
      <c r="Q40" s="42">
        <v>46095</v>
      </c>
      <c r="R40" s="30">
        <v>46097</v>
      </c>
      <c r="S40" s="31"/>
    </row>
    <row r="41" spans="1:19" s="4" customFormat="1" ht="19.7" customHeight="1">
      <c r="A41" s="26"/>
      <c r="B41" s="26"/>
      <c r="C41" s="26"/>
      <c r="D41" s="27"/>
      <c r="E41" s="27"/>
      <c r="F41" s="27"/>
      <c r="G41" s="47"/>
      <c r="H41" s="62"/>
      <c r="I41" s="26"/>
      <c r="J41" s="63"/>
      <c r="K41" s="28"/>
      <c r="L41" s="47"/>
      <c r="M41" s="107"/>
      <c r="N41" s="26"/>
      <c r="O41" s="30"/>
      <c r="P41" s="27"/>
      <c r="Q41" s="26"/>
      <c r="R41" s="30"/>
      <c r="S41" s="31"/>
    </row>
    <row r="42" spans="1:19" s="4" customFormat="1" ht="19.7" customHeight="1">
      <c r="A42" s="26"/>
      <c r="B42" s="26"/>
      <c r="C42" s="26"/>
      <c r="D42" s="27"/>
      <c r="E42" s="27"/>
      <c r="F42" s="27"/>
      <c r="G42" s="60">
        <f>SUM(J37:J42)</f>
        <v>6948</v>
      </c>
      <c r="H42" s="62"/>
      <c r="I42" s="26"/>
      <c r="J42" s="63"/>
      <c r="K42" s="28"/>
      <c r="L42" s="47"/>
      <c r="M42" s="26"/>
      <c r="N42" s="26"/>
      <c r="O42" s="30"/>
      <c r="P42" s="27"/>
      <c r="Q42" s="26"/>
      <c r="R42" s="30"/>
      <c r="S42" s="31"/>
    </row>
    <row r="43" spans="1:19" s="4" customFormat="1" ht="19.7" customHeight="1">
      <c r="A43" s="26"/>
      <c r="B43" s="26"/>
      <c r="C43" s="26"/>
      <c r="D43" s="27"/>
      <c r="E43" s="27"/>
      <c r="F43" s="27"/>
      <c r="G43" s="121"/>
      <c r="H43" s="62"/>
      <c r="I43" s="26"/>
      <c r="J43" s="63"/>
      <c r="K43" s="28"/>
      <c r="L43" s="47"/>
      <c r="M43" s="26"/>
      <c r="N43" s="26"/>
      <c r="O43" s="30"/>
      <c r="P43" s="27"/>
      <c r="Q43" s="26"/>
      <c r="R43" s="30"/>
      <c r="S43" s="31"/>
    </row>
    <row r="44" spans="1:19" s="4" customFormat="1" ht="19.7" customHeight="1">
      <c r="A44" s="26"/>
      <c r="B44" s="26"/>
      <c r="C44" s="26"/>
      <c r="D44" s="27"/>
      <c r="E44" s="27"/>
      <c r="F44" s="27"/>
      <c r="G44" s="121"/>
      <c r="H44" s="62"/>
      <c r="I44" s="26"/>
      <c r="J44" s="63"/>
      <c r="K44" s="28"/>
      <c r="L44" s="47"/>
      <c r="M44" s="26"/>
      <c r="N44" s="26"/>
      <c r="O44" s="30"/>
      <c r="P44" s="27"/>
      <c r="Q44" s="26"/>
      <c r="R44" s="30"/>
      <c r="S44" s="31"/>
    </row>
    <row r="45" spans="1:19" s="4" customFormat="1" ht="19.7" customHeight="1">
      <c r="A45" s="26"/>
      <c r="B45" s="26"/>
      <c r="C45" s="26"/>
      <c r="D45" s="27"/>
      <c r="E45" s="27"/>
      <c r="F45" s="27"/>
      <c r="G45" s="121"/>
      <c r="H45" s="62"/>
      <c r="I45" s="26"/>
      <c r="J45" s="63"/>
      <c r="K45" s="28"/>
      <c r="L45" s="47"/>
      <c r="M45" s="26"/>
      <c r="N45" s="26"/>
      <c r="O45" s="30"/>
      <c r="P45" s="27"/>
      <c r="Q45" s="26"/>
      <c r="R45" s="30"/>
      <c r="S45" s="31"/>
    </row>
    <row r="46" spans="1:19" s="4" customFormat="1" ht="19.7" customHeight="1">
      <c r="A46" s="26"/>
      <c r="B46" s="26"/>
      <c r="C46" s="26"/>
      <c r="D46" s="27"/>
      <c r="E46" s="27"/>
      <c r="F46" s="27"/>
      <c r="G46" s="47"/>
      <c r="H46" s="62"/>
      <c r="I46" s="26"/>
      <c r="J46" s="63"/>
      <c r="K46" s="28"/>
      <c r="L46" s="47"/>
      <c r="M46" s="26"/>
      <c r="N46" s="26"/>
      <c r="O46" s="30"/>
      <c r="P46" s="27"/>
      <c r="Q46" s="26"/>
      <c r="R46" s="30"/>
      <c r="S46" s="31"/>
    </row>
    <row r="47" spans="1:19" s="4" customFormat="1" ht="19.7" customHeight="1">
      <c r="A47" s="26"/>
      <c r="B47" s="26"/>
      <c r="C47" s="26"/>
      <c r="D47" s="27"/>
      <c r="E47" s="27"/>
      <c r="F47" s="27"/>
      <c r="G47" s="26"/>
      <c r="H47" s="26"/>
      <c r="I47" s="26"/>
      <c r="J47" s="28"/>
      <c r="K47" s="28"/>
      <c r="L47" s="26"/>
      <c r="M47" s="26"/>
      <c r="N47" s="26"/>
      <c r="O47" s="30"/>
      <c r="P47" s="27"/>
      <c r="Q47" s="26"/>
      <c r="R47" s="30"/>
      <c r="S47" s="31"/>
    </row>
    <row r="48" spans="1:19" s="4" customFormat="1" ht="19.7" customHeight="1">
      <c r="A48" s="26"/>
      <c r="B48" s="26"/>
      <c r="C48" s="26"/>
      <c r="D48" s="27"/>
      <c r="E48" s="83"/>
      <c r="F48" s="33"/>
      <c r="G48" s="34" t="s">
        <v>5772</v>
      </c>
      <c r="H48" s="26"/>
      <c r="I48" s="26"/>
      <c r="J48" s="28"/>
      <c r="K48" s="28"/>
      <c r="L48" s="26"/>
      <c r="M48" s="26"/>
      <c r="N48" s="26"/>
      <c r="O48" s="30"/>
      <c r="P48" s="27"/>
      <c r="Q48" s="26"/>
      <c r="R48" s="30"/>
      <c r="S48" s="31"/>
    </row>
    <row r="49" spans="1:19" s="4" customFormat="1" ht="19.7" customHeight="1">
      <c r="A49" s="26" t="s">
        <v>5165</v>
      </c>
      <c r="B49" s="2024" t="s">
        <v>5813</v>
      </c>
      <c r="C49" s="26"/>
      <c r="D49" s="247">
        <f>+D40+1</f>
        <v>22</v>
      </c>
      <c r="E49" s="27" t="s">
        <v>175</v>
      </c>
      <c r="F49" s="27" t="s">
        <v>175</v>
      </c>
      <c r="G49" s="1459" t="s">
        <v>299</v>
      </c>
      <c r="H49" s="45">
        <v>1</v>
      </c>
      <c r="I49" s="45">
        <v>549</v>
      </c>
      <c r="J49" s="1157">
        <f t="shared" ref="J49:J58" si="8">H49*I49</f>
        <v>549</v>
      </c>
      <c r="K49" s="91"/>
      <c r="L49" s="165" t="s">
        <v>300</v>
      </c>
      <c r="M49" s="437" t="s">
        <v>5789</v>
      </c>
      <c r="N49" s="1144" t="s">
        <v>5790</v>
      </c>
      <c r="O49" s="30">
        <v>46081</v>
      </c>
      <c r="P49" s="27"/>
      <c r="Q49" s="42">
        <v>46095</v>
      </c>
      <c r="R49" s="30">
        <v>46097</v>
      </c>
      <c r="S49" s="31"/>
    </row>
    <row r="50" spans="1:19" s="4" customFormat="1" ht="19.7" customHeight="1">
      <c r="A50" s="26" t="s">
        <v>5165</v>
      </c>
      <c r="B50" s="2024" t="s">
        <v>5813</v>
      </c>
      <c r="C50" s="26"/>
      <c r="D50" s="247">
        <f t="shared" ref="D50:D58" si="9">+D49+1</f>
        <v>23</v>
      </c>
      <c r="E50" s="66" t="s">
        <v>287</v>
      </c>
      <c r="F50" s="66" t="s">
        <v>287</v>
      </c>
      <c r="G50" s="1488" t="s">
        <v>290</v>
      </c>
      <c r="H50" s="2025">
        <v>1</v>
      </c>
      <c r="I50" s="1157">
        <v>446</v>
      </c>
      <c r="J50" s="1157">
        <f t="shared" si="8"/>
        <v>446</v>
      </c>
      <c r="K50" s="91"/>
      <c r="L50" s="69" t="s">
        <v>289</v>
      </c>
      <c r="M50" s="437" t="s">
        <v>5789</v>
      </c>
      <c r="N50" s="1144" t="s">
        <v>5790</v>
      </c>
      <c r="O50" s="30">
        <v>46081</v>
      </c>
      <c r="P50" s="27"/>
      <c r="Q50" s="42">
        <v>46095</v>
      </c>
      <c r="R50" s="30">
        <v>46097</v>
      </c>
      <c r="S50" s="31"/>
    </row>
    <row r="51" spans="1:19" s="4" customFormat="1" ht="19.7" customHeight="1">
      <c r="A51" s="26" t="s">
        <v>5165</v>
      </c>
      <c r="B51" s="2024" t="s">
        <v>5813</v>
      </c>
      <c r="C51" s="26"/>
      <c r="D51" s="247">
        <f t="shared" si="9"/>
        <v>24</v>
      </c>
      <c r="E51" s="66" t="s">
        <v>287</v>
      </c>
      <c r="F51" s="66" t="s">
        <v>287</v>
      </c>
      <c r="G51" s="1488" t="s">
        <v>288</v>
      </c>
      <c r="H51" s="2025">
        <v>1</v>
      </c>
      <c r="I51" s="1157">
        <v>272</v>
      </c>
      <c r="J51" s="1157">
        <f t="shared" si="8"/>
        <v>272</v>
      </c>
      <c r="K51" s="91"/>
      <c r="L51" s="69" t="s">
        <v>289</v>
      </c>
      <c r="M51" s="437" t="s">
        <v>5789</v>
      </c>
      <c r="N51" s="1144" t="s">
        <v>5790</v>
      </c>
      <c r="O51" s="30">
        <v>46081</v>
      </c>
      <c r="P51" s="27"/>
      <c r="Q51" s="42">
        <v>46095</v>
      </c>
      <c r="R51" s="30">
        <v>46097</v>
      </c>
      <c r="S51" s="31"/>
    </row>
    <row r="52" spans="1:19" s="4" customFormat="1" ht="19.7" customHeight="1">
      <c r="A52" s="26" t="s">
        <v>5165</v>
      </c>
      <c r="B52" s="2024" t="s">
        <v>5813</v>
      </c>
      <c r="C52" s="26"/>
      <c r="D52" s="247">
        <f t="shared" si="9"/>
        <v>25</v>
      </c>
      <c r="E52" s="27" t="s">
        <v>175</v>
      </c>
      <c r="F52" s="27" t="s">
        <v>175</v>
      </c>
      <c r="G52" s="1459" t="s">
        <v>303</v>
      </c>
      <c r="H52" s="45">
        <v>1</v>
      </c>
      <c r="I52" s="45">
        <v>620</v>
      </c>
      <c r="J52" s="1157">
        <f t="shared" si="8"/>
        <v>620</v>
      </c>
      <c r="K52" s="91"/>
      <c r="L52" s="165" t="s">
        <v>302</v>
      </c>
      <c r="M52" s="437" t="s">
        <v>5789</v>
      </c>
      <c r="N52" s="1144" t="s">
        <v>5790</v>
      </c>
      <c r="O52" s="30">
        <v>46081</v>
      </c>
      <c r="P52" s="27"/>
      <c r="Q52" s="42">
        <v>46095</v>
      </c>
      <c r="R52" s="30">
        <v>46097</v>
      </c>
      <c r="S52" s="31"/>
    </row>
    <row r="53" spans="1:19" s="4" customFormat="1" ht="19.7" customHeight="1">
      <c r="A53" s="26" t="s">
        <v>5165</v>
      </c>
      <c r="B53" s="2024" t="s">
        <v>5813</v>
      </c>
      <c r="C53" s="26"/>
      <c r="D53" s="247">
        <f t="shared" si="9"/>
        <v>26</v>
      </c>
      <c r="E53" s="27" t="s">
        <v>175</v>
      </c>
      <c r="F53" s="27" t="s">
        <v>175</v>
      </c>
      <c r="G53" s="1459" t="s">
        <v>297</v>
      </c>
      <c r="H53" s="45">
        <v>1</v>
      </c>
      <c r="I53" s="45">
        <v>287</v>
      </c>
      <c r="J53" s="1157">
        <f t="shared" si="8"/>
        <v>287</v>
      </c>
      <c r="K53" s="91"/>
      <c r="L53" s="165" t="s">
        <v>298</v>
      </c>
      <c r="M53" s="437" t="s">
        <v>5789</v>
      </c>
      <c r="N53" s="1144" t="s">
        <v>5790</v>
      </c>
      <c r="O53" s="30">
        <v>46081</v>
      </c>
      <c r="P53" s="27"/>
      <c r="Q53" s="42">
        <v>46095</v>
      </c>
      <c r="R53" s="30">
        <v>46097</v>
      </c>
      <c r="S53" s="31"/>
    </row>
    <row r="54" spans="1:19" s="4" customFormat="1" ht="19.7" customHeight="1">
      <c r="A54" s="26" t="s">
        <v>5165</v>
      </c>
      <c r="B54" s="2024" t="s">
        <v>5813</v>
      </c>
      <c r="C54" s="26"/>
      <c r="D54" s="247">
        <f t="shared" si="9"/>
        <v>27</v>
      </c>
      <c r="E54" s="202" t="s">
        <v>175</v>
      </c>
      <c r="F54" s="202" t="s">
        <v>175</v>
      </c>
      <c r="G54" s="256" t="s">
        <v>304</v>
      </c>
      <c r="H54" s="1803">
        <v>1</v>
      </c>
      <c r="I54" s="1160">
        <v>225</v>
      </c>
      <c r="J54" s="1157">
        <f t="shared" si="8"/>
        <v>225</v>
      </c>
      <c r="K54" s="91"/>
      <c r="L54" s="40" t="s">
        <v>305</v>
      </c>
      <c r="M54" s="437" t="s">
        <v>5789</v>
      </c>
      <c r="N54" s="1144" t="s">
        <v>5790</v>
      </c>
      <c r="O54" s="30">
        <v>46081</v>
      </c>
      <c r="P54" s="27"/>
      <c r="Q54" s="42">
        <v>46095</v>
      </c>
      <c r="R54" s="30">
        <v>46097</v>
      </c>
      <c r="S54" s="31"/>
    </row>
    <row r="55" spans="1:19" s="4" customFormat="1" ht="19.7" customHeight="1">
      <c r="A55" s="26" t="s">
        <v>5165</v>
      </c>
      <c r="B55" s="2024" t="s">
        <v>5813</v>
      </c>
      <c r="C55" s="26"/>
      <c r="D55" s="247">
        <f t="shared" si="9"/>
        <v>28</v>
      </c>
      <c r="E55" s="27" t="s">
        <v>175</v>
      </c>
      <c r="F55" s="27" t="s">
        <v>175</v>
      </c>
      <c r="G55" s="1459" t="s">
        <v>5814</v>
      </c>
      <c r="H55" s="45">
        <v>2</v>
      </c>
      <c r="I55" s="45">
        <v>198</v>
      </c>
      <c r="J55" s="1157">
        <f t="shared" si="8"/>
        <v>396</v>
      </c>
      <c r="K55" s="91"/>
      <c r="L55" s="165" t="s">
        <v>296</v>
      </c>
      <c r="M55" s="437" t="s">
        <v>5789</v>
      </c>
      <c r="N55" s="1144" t="s">
        <v>5790</v>
      </c>
      <c r="O55" s="30">
        <v>46081</v>
      </c>
      <c r="P55" s="27"/>
      <c r="Q55" s="42">
        <v>46095</v>
      </c>
      <c r="R55" s="30">
        <v>46097</v>
      </c>
      <c r="S55" s="31"/>
    </row>
    <row r="56" spans="1:19" s="4" customFormat="1" ht="19.7" customHeight="1">
      <c r="A56" s="26" t="s">
        <v>5165</v>
      </c>
      <c r="B56" s="2024" t="s">
        <v>5813</v>
      </c>
      <c r="C56" s="26"/>
      <c r="D56" s="247">
        <f t="shared" si="9"/>
        <v>29</v>
      </c>
      <c r="E56" s="27" t="s">
        <v>175</v>
      </c>
      <c r="F56" s="27" t="s">
        <v>175</v>
      </c>
      <c r="G56" s="1459" t="s">
        <v>301</v>
      </c>
      <c r="H56" s="45">
        <v>1</v>
      </c>
      <c r="I56" s="45">
        <v>130</v>
      </c>
      <c r="J56" s="1157">
        <f t="shared" si="8"/>
        <v>130</v>
      </c>
      <c r="K56" s="91"/>
      <c r="L56" s="165" t="s">
        <v>302</v>
      </c>
      <c r="M56" s="437" t="s">
        <v>5789</v>
      </c>
      <c r="N56" s="1144" t="s">
        <v>5790</v>
      </c>
      <c r="O56" s="30">
        <v>46081</v>
      </c>
      <c r="P56" s="27"/>
      <c r="Q56" s="42">
        <v>46095</v>
      </c>
      <c r="R56" s="30">
        <v>46097</v>
      </c>
      <c r="S56" s="31"/>
    </row>
    <row r="57" spans="1:19" s="4" customFormat="1" ht="19.7" customHeight="1">
      <c r="A57" s="26" t="s">
        <v>5165</v>
      </c>
      <c r="B57" s="2024" t="s">
        <v>5813</v>
      </c>
      <c r="C57" s="26"/>
      <c r="D57" s="247">
        <f t="shared" si="9"/>
        <v>30</v>
      </c>
      <c r="E57" s="202" t="s">
        <v>175</v>
      </c>
      <c r="F57" s="202" t="s">
        <v>175</v>
      </c>
      <c r="G57" s="1572" t="s">
        <v>322</v>
      </c>
      <c r="H57" s="2026">
        <v>1</v>
      </c>
      <c r="I57" s="1799">
        <v>900</v>
      </c>
      <c r="J57" s="1157">
        <f t="shared" si="8"/>
        <v>900</v>
      </c>
      <c r="K57" s="534"/>
      <c r="L57" s="270" t="s">
        <v>323</v>
      </c>
      <c r="M57" s="437" t="s">
        <v>5789</v>
      </c>
      <c r="N57" s="1144" t="s">
        <v>5790</v>
      </c>
      <c r="O57" s="30">
        <v>46081</v>
      </c>
      <c r="P57" s="27"/>
      <c r="Q57" s="42">
        <v>46095</v>
      </c>
      <c r="R57" s="30">
        <v>46097</v>
      </c>
      <c r="S57" s="31"/>
    </row>
    <row r="58" spans="1:19" s="4" customFormat="1" ht="19.7" customHeight="1">
      <c r="A58" s="26" t="s">
        <v>5165</v>
      </c>
      <c r="B58" s="2024" t="s">
        <v>5813</v>
      </c>
      <c r="C58" s="26"/>
      <c r="D58" s="247">
        <f t="shared" si="9"/>
        <v>31</v>
      </c>
      <c r="E58" s="202" t="s">
        <v>175</v>
      </c>
      <c r="F58" s="202" t="s">
        <v>175</v>
      </c>
      <c r="G58" s="1572" t="s">
        <v>324</v>
      </c>
      <c r="H58" s="2026">
        <v>1</v>
      </c>
      <c r="I58" s="1799">
        <v>1475</v>
      </c>
      <c r="J58" s="1157">
        <f t="shared" si="8"/>
        <v>1475</v>
      </c>
      <c r="K58" s="534"/>
      <c r="L58" s="270" t="s">
        <v>323</v>
      </c>
      <c r="M58" s="437" t="s">
        <v>5789</v>
      </c>
      <c r="N58" s="1144" t="s">
        <v>5790</v>
      </c>
      <c r="O58" s="30">
        <v>46081</v>
      </c>
      <c r="P58" s="27"/>
      <c r="Q58" s="42">
        <v>46095</v>
      </c>
      <c r="R58" s="30">
        <v>46097</v>
      </c>
      <c r="S58" s="31"/>
    </row>
    <row r="59" spans="1:19" s="4" customFormat="1" ht="19.7" customHeight="1">
      <c r="D59" s="27"/>
      <c r="E59" s="27"/>
      <c r="F59" s="27"/>
      <c r="G59" s="47"/>
      <c r="H59" s="62"/>
      <c r="I59" s="26"/>
      <c r="J59" s="63"/>
      <c r="K59" s="28"/>
      <c r="L59" s="47"/>
      <c r="M59" s="26"/>
      <c r="N59" s="26"/>
      <c r="O59" s="30"/>
      <c r="P59" s="27"/>
      <c r="Q59" s="26"/>
      <c r="R59" s="30"/>
      <c r="S59" s="31"/>
    </row>
    <row r="60" spans="1:19" s="4" customFormat="1" ht="19.7" customHeight="1">
      <c r="D60" s="27"/>
      <c r="E60" s="27"/>
      <c r="F60" s="27"/>
      <c r="G60" s="60">
        <f>SUM(J49:J59)</f>
        <v>5300</v>
      </c>
      <c r="H60" s="62"/>
      <c r="I60" s="26"/>
      <c r="J60" s="63"/>
      <c r="K60" s="28"/>
      <c r="L60" s="47"/>
      <c r="M60" s="26"/>
      <c r="N60" s="26"/>
      <c r="O60" s="30"/>
      <c r="P60" s="27"/>
      <c r="Q60" s="26"/>
      <c r="R60" s="30"/>
      <c r="S60" s="31"/>
    </row>
    <row r="61" spans="1:19" s="4" customFormat="1" ht="19.7" customHeight="1">
      <c r="D61" s="27"/>
      <c r="E61" s="27"/>
      <c r="F61" s="27"/>
      <c r="G61" s="47"/>
      <c r="H61" s="62"/>
      <c r="I61" s="26"/>
      <c r="J61" s="63"/>
      <c r="K61" s="28"/>
      <c r="L61" s="47"/>
      <c r="M61" s="26"/>
      <c r="N61" s="26"/>
      <c r="O61" s="30"/>
      <c r="P61" s="27"/>
      <c r="Q61" s="26"/>
      <c r="R61" s="30"/>
      <c r="S61" s="31"/>
    </row>
    <row r="62" spans="1:19" s="4" customFormat="1" ht="19.7" customHeight="1">
      <c r="D62" s="27"/>
      <c r="E62" s="27"/>
      <c r="F62" s="27"/>
      <c r="G62" s="47"/>
      <c r="H62" s="62"/>
      <c r="I62" s="26"/>
      <c r="J62" s="63"/>
      <c r="K62" s="28"/>
      <c r="L62" s="47"/>
      <c r="M62" s="26"/>
      <c r="N62" s="26"/>
      <c r="O62" s="30"/>
      <c r="P62" s="27"/>
      <c r="Q62" s="26"/>
      <c r="R62" s="30"/>
      <c r="S62" s="31"/>
    </row>
    <row r="63" spans="1:19" s="4" customFormat="1" ht="19.7" customHeight="1">
      <c r="D63" s="27"/>
      <c r="E63" s="27"/>
      <c r="F63" s="27"/>
      <c r="G63" s="47"/>
      <c r="H63" s="62"/>
      <c r="I63" s="26"/>
      <c r="J63" s="63"/>
      <c r="K63" s="28"/>
      <c r="L63" s="47"/>
      <c r="M63" s="26"/>
      <c r="N63" s="26"/>
      <c r="O63" s="30"/>
      <c r="P63" s="27"/>
      <c r="Q63" s="26"/>
      <c r="R63" s="30"/>
      <c r="S63" s="31"/>
    </row>
    <row r="64" spans="1:19" s="4" customFormat="1" ht="19.7" customHeight="1">
      <c r="D64" s="27"/>
      <c r="E64" s="83" t="s">
        <v>5158</v>
      </c>
      <c r="F64" s="33"/>
      <c r="G64" s="34" t="s">
        <v>5159</v>
      </c>
      <c r="H64" s="62"/>
      <c r="I64" s="26"/>
      <c r="J64" s="63"/>
      <c r="K64" s="28"/>
      <c r="L64" s="47"/>
      <c r="M64" s="26"/>
      <c r="N64" s="26"/>
      <c r="O64" s="30"/>
      <c r="P64" s="27"/>
      <c r="Q64" s="26"/>
      <c r="R64" s="30"/>
      <c r="S64" s="31"/>
    </row>
    <row r="65" spans="1:19" s="4" customFormat="1" ht="19.7" customHeight="1">
      <c r="A65" s="26" t="s">
        <v>5165</v>
      </c>
      <c r="B65" s="2027" t="s">
        <v>5815</v>
      </c>
      <c r="C65" s="26"/>
      <c r="D65" s="247">
        <f>+D58+1</f>
        <v>32</v>
      </c>
      <c r="E65" s="27" t="s">
        <v>5161</v>
      </c>
      <c r="F65" s="27" t="s">
        <v>5161</v>
      </c>
      <c r="G65" s="2021" t="s">
        <v>5816</v>
      </c>
      <c r="H65" s="115">
        <v>4</v>
      </c>
      <c r="I65" s="115">
        <v>120</v>
      </c>
      <c r="J65" s="1799">
        <f t="shared" ref="J65:J91" si="10">H65*I65</f>
        <v>480</v>
      </c>
      <c r="K65" s="99"/>
      <c r="L65" s="109" t="s">
        <v>666</v>
      </c>
      <c r="M65" s="26" t="s">
        <v>5817</v>
      </c>
      <c r="N65" s="1144" t="s">
        <v>5790</v>
      </c>
      <c r="O65" s="30">
        <v>46081</v>
      </c>
      <c r="P65" s="27"/>
      <c r="Q65" s="42">
        <v>46095</v>
      </c>
      <c r="R65" s="30">
        <v>46097</v>
      </c>
      <c r="S65" s="31"/>
    </row>
    <row r="66" spans="1:19" s="4" customFormat="1" ht="19.7" customHeight="1">
      <c r="A66" s="26" t="s">
        <v>5171</v>
      </c>
      <c r="B66" s="2027" t="s">
        <v>5815</v>
      </c>
      <c r="C66" s="35"/>
      <c r="D66" s="247">
        <f t="shared" ref="D66:D67" si="11">+D65+1</f>
        <v>33</v>
      </c>
      <c r="E66" s="38" t="s">
        <v>4056</v>
      </c>
      <c r="F66" s="27" t="s">
        <v>5161</v>
      </c>
      <c r="G66" s="1954" t="s">
        <v>5818</v>
      </c>
      <c r="H66" s="996">
        <v>1</v>
      </c>
      <c r="I66" s="1160">
        <v>20933</v>
      </c>
      <c r="J66" s="1799">
        <f t="shared" si="10"/>
        <v>20933</v>
      </c>
      <c r="K66" s="28"/>
      <c r="L66" s="47" t="s">
        <v>5819</v>
      </c>
      <c r="M66" s="437" t="s">
        <v>5789</v>
      </c>
      <c r="N66" s="1144" t="s">
        <v>5790</v>
      </c>
      <c r="O66" s="30">
        <v>46081</v>
      </c>
      <c r="P66" s="27"/>
      <c r="Q66" s="42">
        <v>46095</v>
      </c>
      <c r="R66" s="30">
        <v>46097</v>
      </c>
      <c r="S66" s="31"/>
    </row>
    <row r="67" spans="1:19" s="4" customFormat="1" ht="19.7" customHeight="1">
      <c r="A67" s="26" t="s">
        <v>5165</v>
      </c>
      <c r="B67" s="2027" t="s">
        <v>5815</v>
      </c>
      <c r="C67" s="26"/>
      <c r="D67" s="247">
        <f t="shared" si="11"/>
        <v>34</v>
      </c>
      <c r="E67" s="27" t="s">
        <v>5161</v>
      </c>
      <c r="F67" s="27" t="s">
        <v>5161</v>
      </c>
      <c r="G67" s="1954" t="s">
        <v>4061</v>
      </c>
      <c r="H67" s="996">
        <v>4</v>
      </c>
      <c r="I67" s="1160">
        <v>77</v>
      </c>
      <c r="J67" s="1799">
        <f t="shared" si="10"/>
        <v>308</v>
      </c>
      <c r="K67" s="28"/>
      <c r="L67" s="47" t="s">
        <v>774</v>
      </c>
      <c r="M67" s="437" t="s">
        <v>5789</v>
      </c>
      <c r="N67" s="1144" t="s">
        <v>5790</v>
      </c>
      <c r="O67" s="30">
        <v>46081</v>
      </c>
      <c r="P67" s="27"/>
      <c r="Q67" s="42">
        <v>46095</v>
      </c>
      <c r="R67" s="30">
        <v>46097</v>
      </c>
      <c r="S67" s="31"/>
    </row>
    <row r="68" spans="1:19" s="4" customFormat="1" ht="19.7" customHeight="1">
      <c r="A68" s="26" t="s">
        <v>5165</v>
      </c>
      <c r="B68" s="2027" t="s">
        <v>5815</v>
      </c>
      <c r="C68" s="26"/>
      <c r="D68" s="247">
        <f>+D67+1</f>
        <v>35</v>
      </c>
      <c r="E68" s="27" t="s">
        <v>5161</v>
      </c>
      <c r="F68" s="27" t="s">
        <v>5161</v>
      </c>
      <c r="G68" s="2021" t="s">
        <v>5169</v>
      </c>
      <c r="H68" s="115">
        <v>6</v>
      </c>
      <c r="I68" s="115">
        <v>112</v>
      </c>
      <c r="J68" s="1799">
        <f t="shared" si="10"/>
        <v>672</v>
      </c>
      <c r="K68" s="99"/>
      <c r="L68" s="109" t="s">
        <v>666</v>
      </c>
      <c r="M68" s="437" t="s">
        <v>5789</v>
      </c>
      <c r="N68" s="1144" t="s">
        <v>5790</v>
      </c>
      <c r="O68" s="30">
        <v>46081</v>
      </c>
      <c r="P68" s="27"/>
      <c r="Q68" s="42">
        <v>46095</v>
      </c>
      <c r="R68" s="30">
        <v>46097</v>
      </c>
      <c r="S68" s="31"/>
    </row>
    <row r="69" spans="1:19" s="4" customFormat="1" ht="19.7" customHeight="1">
      <c r="A69" s="26" t="s">
        <v>5171</v>
      </c>
      <c r="B69" s="2027" t="s">
        <v>5815</v>
      </c>
      <c r="C69" s="35"/>
      <c r="D69" s="247">
        <f>+D68+1</f>
        <v>36</v>
      </c>
      <c r="E69" s="38" t="s">
        <v>4056</v>
      </c>
      <c r="F69" s="27" t="s">
        <v>5161</v>
      </c>
      <c r="G69" s="1954" t="s">
        <v>5820</v>
      </c>
      <c r="H69" s="996">
        <v>1</v>
      </c>
      <c r="I69" s="1160">
        <v>27994</v>
      </c>
      <c r="J69" s="1799">
        <f t="shared" si="10"/>
        <v>27994</v>
      </c>
      <c r="K69" s="28"/>
      <c r="L69" s="47" t="s">
        <v>5821</v>
      </c>
      <c r="M69" s="437" t="s">
        <v>5789</v>
      </c>
      <c r="N69" s="1144" t="s">
        <v>5790</v>
      </c>
      <c r="O69" s="30">
        <v>46081</v>
      </c>
      <c r="P69" s="27"/>
      <c r="Q69" s="42">
        <v>46095</v>
      </c>
      <c r="R69" s="30">
        <v>46097</v>
      </c>
      <c r="S69" s="31"/>
    </row>
    <row r="70" spans="1:19" s="4" customFormat="1" ht="19.7" customHeight="1">
      <c r="A70" s="26" t="s">
        <v>5165</v>
      </c>
      <c r="B70" s="2027" t="s">
        <v>5815</v>
      </c>
      <c r="C70" s="26"/>
      <c r="D70" s="247">
        <f t="shared" ref="D70:D80" si="12">+D69+1</f>
        <v>37</v>
      </c>
      <c r="E70" s="27" t="s">
        <v>5161</v>
      </c>
      <c r="F70" s="27" t="s">
        <v>5161</v>
      </c>
      <c r="G70" s="1954" t="s">
        <v>5181</v>
      </c>
      <c r="H70" s="996">
        <v>2</v>
      </c>
      <c r="I70" s="1160">
        <v>1019</v>
      </c>
      <c r="J70" s="1799">
        <f t="shared" si="10"/>
        <v>2038</v>
      </c>
      <c r="K70" s="28"/>
      <c r="L70" s="69" t="s">
        <v>5182</v>
      </c>
      <c r="M70" s="437" t="s">
        <v>5789</v>
      </c>
      <c r="N70" s="1144" t="s">
        <v>5790</v>
      </c>
      <c r="O70" s="30">
        <v>46081</v>
      </c>
      <c r="P70" s="27"/>
      <c r="Q70" s="42">
        <v>46095</v>
      </c>
      <c r="R70" s="30">
        <v>46097</v>
      </c>
      <c r="S70" s="31"/>
    </row>
    <row r="71" spans="1:19" s="4" customFormat="1" ht="19.7" customHeight="1">
      <c r="A71" s="26" t="s">
        <v>5165</v>
      </c>
      <c r="B71" s="2027" t="s">
        <v>5815</v>
      </c>
      <c r="C71" s="26"/>
      <c r="D71" s="247">
        <f t="shared" si="12"/>
        <v>38</v>
      </c>
      <c r="E71" s="27" t="s">
        <v>5161</v>
      </c>
      <c r="F71" s="27" t="s">
        <v>5161</v>
      </c>
      <c r="G71" s="1954" t="s">
        <v>5183</v>
      </c>
      <c r="H71" s="996">
        <v>4</v>
      </c>
      <c r="I71" s="1160">
        <v>1079</v>
      </c>
      <c r="J71" s="1799">
        <f t="shared" si="10"/>
        <v>4316</v>
      </c>
      <c r="K71" s="28"/>
      <c r="L71" s="69" t="s">
        <v>5182</v>
      </c>
      <c r="M71" s="437" t="s">
        <v>5789</v>
      </c>
      <c r="N71" s="1144" t="s">
        <v>5790</v>
      </c>
      <c r="O71" s="30">
        <v>46081</v>
      </c>
      <c r="P71" s="27"/>
      <c r="Q71" s="42">
        <v>46095</v>
      </c>
      <c r="R71" s="30">
        <v>46097</v>
      </c>
      <c r="S71" s="31"/>
    </row>
    <row r="72" spans="1:19" s="4" customFormat="1" ht="19.7" customHeight="1">
      <c r="A72" s="26" t="s">
        <v>5165</v>
      </c>
      <c r="B72" s="2027" t="s">
        <v>5815</v>
      </c>
      <c r="C72" s="26"/>
      <c r="D72" s="247">
        <f t="shared" si="12"/>
        <v>39</v>
      </c>
      <c r="E72" s="27" t="s">
        <v>5161</v>
      </c>
      <c r="F72" s="27" t="s">
        <v>5161</v>
      </c>
      <c r="G72" s="1954" t="s">
        <v>4061</v>
      </c>
      <c r="H72" s="996">
        <v>16</v>
      </c>
      <c r="I72" s="1160">
        <v>41</v>
      </c>
      <c r="J72" s="1799">
        <f t="shared" si="10"/>
        <v>656</v>
      </c>
      <c r="K72" s="28"/>
      <c r="L72" s="47" t="s">
        <v>774</v>
      </c>
      <c r="M72" s="437" t="s">
        <v>5789</v>
      </c>
      <c r="N72" s="1144" t="s">
        <v>5790</v>
      </c>
      <c r="O72" s="30">
        <v>46081</v>
      </c>
      <c r="P72" s="27"/>
      <c r="Q72" s="42">
        <v>46095</v>
      </c>
      <c r="R72" s="30">
        <v>46097</v>
      </c>
      <c r="S72" s="31"/>
    </row>
    <row r="73" spans="1:19" s="4" customFormat="1" ht="19.7" customHeight="1">
      <c r="A73" s="26" t="s">
        <v>5165</v>
      </c>
      <c r="B73" s="2027" t="s">
        <v>5815</v>
      </c>
      <c r="C73" s="26"/>
      <c r="D73" s="247">
        <f t="shared" si="12"/>
        <v>40</v>
      </c>
      <c r="E73" s="27" t="s">
        <v>5161</v>
      </c>
      <c r="F73" s="27" t="s">
        <v>5161</v>
      </c>
      <c r="G73" s="1954" t="s">
        <v>5185</v>
      </c>
      <c r="H73" s="996">
        <v>8</v>
      </c>
      <c r="I73" s="1160">
        <v>112</v>
      </c>
      <c r="J73" s="1799">
        <f t="shared" si="10"/>
        <v>896</v>
      </c>
      <c r="K73" s="28"/>
      <c r="L73" s="47" t="s">
        <v>666</v>
      </c>
      <c r="M73" s="437" t="s">
        <v>5789</v>
      </c>
      <c r="N73" s="1144" t="s">
        <v>5790</v>
      </c>
      <c r="O73" s="30">
        <v>46081</v>
      </c>
      <c r="P73" s="27"/>
      <c r="Q73" s="42">
        <v>46095</v>
      </c>
      <c r="R73" s="30">
        <v>46097</v>
      </c>
      <c r="S73" s="31"/>
    </row>
    <row r="74" spans="1:19" s="4" customFormat="1" ht="19.7" customHeight="1">
      <c r="A74" s="26" t="s">
        <v>5165</v>
      </c>
      <c r="B74" s="2027" t="s">
        <v>5815</v>
      </c>
      <c r="C74" s="26"/>
      <c r="D74" s="247">
        <f t="shared" si="12"/>
        <v>41</v>
      </c>
      <c r="E74" s="27" t="s">
        <v>5161</v>
      </c>
      <c r="F74" s="27" t="s">
        <v>5161</v>
      </c>
      <c r="G74" s="1954" t="s">
        <v>813</v>
      </c>
      <c r="H74" s="996">
        <v>2</v>
      </c>
      <c r="I74" s="1160">
        <v>112</v>
      </c>
      <c r="J74" s="1799">
        <f t="shared" si="10"/>
        <v>224</v>
      </c>
      <c r="K74" s="28"/>
      <c r="L74" s="47" t="s">
        <v>666</v>
      </c>
      <c r="M74" s="437" t="s">
        <v>5789</v>
      </c>
      <c r="N74" s="1144" t="s">
        <v>5790</v>
      </c>
      <c r="O74" s="30">
        <v>46081</v>
      </c>
      <c r="P74" s="27"/>
      <c r="Q74" s="42">
        <v>46095</v>
      </c>
      <c r="R74" s="30">
        <v>46097</v>
      </c>
      <c r="S74" s="31"/>
    </row>
    <row r="75" spans="1:19" s="4" customFormat="1" ht="19.7" customHeight="1">
      <c r="A75" s="26" t="s">
        <v>4055</v>
      </c>
      <c r="B75" s="2027" t="s">
        <v>5815</v>
      </c>
      <c r="C75" s="35"/>
      <c r="D75" s="247">
        <f t="shared" si="12"/>
        <v>42</v>
      </c>
      <c r="E75" s="38" t="s">
        <v>4056</v>
      </c>
      <c r="F75" s="27" t="s">
        <v>5161</v>
      </c>
      <c r="G75" s="1954" t="s">
        <v>5822</v>
      </c>
      <c r="H75" s="996">
        <v>1</v>
      </c>
      <c r="I75" s="1160">
        <v>2511</v>
      </c>
      <c r="J75" s="1799">
        <f t="shared" si="10"/>
        <v>2511</v>
      </c>
      <c r="K75" s="28"/>
      <c r="L75" s="47" t="s">
        <v>5823</v>
      </c>
      <c r="M75" s="437" t="s">
        <v>5789</v>
      </c>
      <c r="N75" s="1144" t="s">
        <v>5790</v>
      </c>
      <c r="O75" s="30">
        <v>46081</v>
      </c>
      <c r="P75" s="27"/>
      <c r="Q75" s="42">
        <v>46095</v>
      </c>
      <c r="R75" s="30">
        <v>46097</v>
      </c>
      <c r="S75" s="31"/>
    </row>
    <row r="76" spans="1:19" s="4" customFormat="1" ht="19.7" customHeight="1">
      <c r="A76" s="26" t="s">
        <v>5165</v>
      </c>
      <c r="B76" s="2027" t="s">
        <v>5815</v>
      </c>
      <c r="C76" s="26"/>
      <c r="D76" s="247">
        <f t="shared" si="12"/>
        <v>43</v>
      </c>
      <c r="E76" s="27" t="s">
        <v>5161</v>
      </c>
      <c r="F76" s="27" t="s">
        <v>5161</v>
      </c>
      <c r="G76" s="1954" t="s">
        <v>5185</v>
      </c>
      <c r="H76" s="996">
        <v>2</v>
      </c>
      <c r="I76" s="1160">
        <v>112</v>
      </c>
      <c r="J76" s="1799">
        <f t="shared" si="10"/>
        <v>224</v>
      </c>
      <c r="K76" s="28"/>
      <c r="L76" s="47" t="s">
        <v>666</v>
      </c>
      <c r="M76" s="437" t="s">
        <v>5789</v>
      </c>
      <c r="N76" s="1144" t="s">
        <v>5790</v>
      </c>
      <c r="O76" s="30">
        <v>46081</v>
      </c>
      <c r="P76" s="27"/>
      <c r="Q76" s="42">
        <v>46095</v>
      </c>
      <c r="R76" s="30">
        <v>46097</v>
      </c>
      <c r="S76" s="31"/>
    </row>
    <row r="77" spans="1:19" s="4" customFormat="1" ht="19.7" customHeight="1">
      <c r="A77" s="26" t="s">
        <v>4055</v>
      </c>
      <c r="B77" s="2027" t="s">
        <v>5815</v>
      </c>
      <c r="C77" s="35"/>
      <c r="D77" s="247">
        <f t="shared" si="12"/>
        <v>44</v>
      </c>
      <c r="E77" s="38" t="s">
        <v>4056</v>
      </c>
      <c r="F77" s="27" t="s">
        <v>5161</v>
      </c>
      <c r="G77" s="1954" t="s">
        <v>5824</v>
      </c>
      <c r="H77" s="996">
        <v>1</v>
      </c>
      <c r="I77" s="1160">
        <v>2752</v>
      </c>
      <c r="J77" s="1799">
        <f t="shared" si="10"/>
        <v>2752</v>
      </c>
      <c r="K77" s="28"/>
      <c r="L77" s="47" t="s">
        <v>5825</v>
      </c>
      <c r="M77" s="437" t="s">
        <v>5789</v>
      </c>
      <c r="N77" s="1144" t="s">
        <v>5790</v>
      </c>
      <c r="O77" s="30">
        <v>46081</v>
      </c>
      <c r="P77" s="27"/>
      <c r="Q77" s="42">
        <v>46095</v>
      </c>
      <c r="R77" s="30">
        <v>46097</v>
      </c>
      <c r="S77" s="31"/>
    </row>
    <row r="78" spans="1:19" s="4" customFormat="1" ht="19.7" customHeight="1">
      <c r="A78" s="26" t="s">
        <v>5165</v>
      </c>
      <c r="B78" s="2027" t="s">
        <v>5815</v>
      </c>
      <c r="C78" s="26"/>
      <c r="D78" s="247">
        <f t="shared" si="12"/>
        <v>45</v>
      </c>
      <c r="E78" s="27" t="s">
        <v>5161</v>
      </c>
      <c r="F78" s="27" t="s">
        <v>5161</v>
      </c>
      <c r="G78" s="1954" t="s">
        <v>5826</v>
      </c>
      <c r="H78" s="996">
        <v>2</v>
      </c>
      <c r="I78" s="1160">
        <v>127</v>
      </c>
      <c r="J78" s="1799">
        <f t="shared" si="10"/>
        <v>254</v>
      </c>
      <c r="K78" s="28"/>
      <c r="L78" s="47" t="s">
        <v>666</v>
      </c>
      <c r="M78" s="437" t="s">
        <v>5789</v>
      </c>
      <c r="N78" s="1144" t="s">
        <v>5790</v>
      </c>
      <c r="O78" s="30">
        <v>46081</v>
      </c>
      <c r="P78" s="27"/>
      <c r="Q78" s="42">
        <v>46095</v>
      </c>
      <c r="R78" s="30">
        <v>46097</v>
      </c>
      <c r="S78" s="31"/>
    </row>
    <row r="79" spans="1:19" s="4" customFormat="1" ht="19.7" customHeight="1">
      <c r="A79" s="26" t="s">
        <v>5165</v>
      </c>
      <c r="B79" s="2027" t="s">
        <v>5815</v>
      </c>
      <c r="C79" s="26"/>
      <c r="D79" s="247">
        <f t="shared" si="12"/>
        <v>46</v>
      </c>
      <c r="E79" s="27" t="s">
        <v>5161</v>
      </c>
      <c r="F79" s="27" t="s">
        <v>5161</v>
      </c>
      <c r="G79" s="1954" t="s">
        <v>5185</v>
      </c>
      <c r="H79" s="996">
        <v>2</v>
      </c>
      <c r="I79" s="1160">
        <v>112</v>
      </c>
      <c r="J79" s="1799">
        <f t="shared" si="10"/>
        <v>224</v>
      </c>
      <c r="K79" s="28"/>
      <c r="L79" s="47" t="s">
        <v>666</v>
      </c>
      <c r="M79" s="437" t="s">
        <v>5789</v>
      </c>
      <c r="N79" s="1144" t="s">
        <v>5790</v>
      </c>
      <c r="O79" s="30">
        <v>46081</v>
      </c>
      <c r="P79" s="27"/>
      <c r="Q79" s="42">
        <v>46095</v>
      </c>
      <c r="R79" s="30">
        <v>46097</v>
      </c>
      <c r="S79" s="31"/>
    </row>
    <row r="80" spans="1:19" s="4" customFormat="1" ht="19.7" customHeight="1">
      <c r="A80" s="26" t="s">
        <v>4055</v>
      </c>
      <c r="B80" s="2027" t="s">
        <v>5815</v>
      </c>
      <c r="C80" s="26"/>
      <c r="D80" s="247">
        <f t="shared" si="12"/>
        <v>47</v>
      </c>
      <c r="E80" s="27" t="s">
        <v>5161</v>
      </c>
      <c r="F80" s="27" t="s">
        <v>5161</v>
      </c>
      <c r="G80" s="1954" t="s">
        <v>5186</v>
      </c>
      <c r="H80" s="996">
        <v>2</v>
      </c>
      <c r="I80" s="1160">
        <v>623</v>
      </c>
      <c r="J80" s="1799">
        <f t="shared" si="10"/>
        <v>1246</v>
      </c>
      <c r="K80" s="28"/>
      <c r="L80" s="69" t="s">
        <v>5187</v>
      </c>
      <c r="M80" s="437" t="s">
        <v>5789</v>
      </c>
      <c r="N80" s="1144" t="s">
        <v>5790</v>
      </c>
      <c r="O80" s="30">
        <v>46081</v>
      </c>
      <c r="P80" s="27"/>
      <c r="Q80" s="42">
        <v>46095</v>
      </c>
      <c r="R80" s="30">
        <v>46097</v>
      </c>
      <c r="S80" s="31"/>
    </row>
    <row r="81" spans="1:19" s="4" customFormat="1" ht="19.7" customHeight="1">
      <c r="A81" s="26" t="s">
        <v>5165</v>
      </c>
      <c r="B81" s="2027" t="s">
        <v>5815</v>
      </c>
      <c r="C81" s="26"/>
      <c r="D81" s="247">
        <f>+D80+1</f>
        <v>48</v>
      </c>
      <c r="E81" s="27" t="s">
        <v>5161</v>
      </c>
      <c r="F81" s="27" t="s">
        <v>5161</v>
      </c>
      <c r="G81" s="1954" t="s">
        <v>5827</v>
      </c>
      <c r="H81" s="996">
        <v>2</v>
      </c>
      <c r="I81" s="1160">
        <v>92</v>
      </c>
      <c r="J81" s="1799">
        <f t="shared" si="10"/>
        <v>184</v>
      </c>
      <c r="K81" s="28"/>
      <c r="L81" s="47"/>
      <c r="M81" s="437" t="s">
        <v>5789</v>
      </c>
      <c r="N81" s="1144" t="s">
        <v>5790</v>
      </c>
      <c r="O81" s="30">
        <v>46081</v>
      </c>
      <c r="P81" s="27"/>
      <c r="Q81" s="42">
        <v>46095</v>
      </c>
      <c r="R81" s="30">
        <v>46097</v>
      </c>
      <c r="S81" s="31"/>
    </row>
    <row r="82" spans="1:19" s="4" customFormat="1" ht="19.7" customHeight="1">
      <c r="A82" s="26" t="s">
        <v>4055</v>
      </c>
      <c r="B82" s="2027" t="s">
        <v>5815</v>
      </c>
      <c r="C82" s="35"/>
      <c r="D82" s="247">
        <f t="shared" ref="D82:D91" si="13">+D81+1</f>
        <v>49</v>
      </c>
      <c r="E82" s="38" t="s">
        <v>4056</v>
      </c>
      <c r="F82" s="27" t="s">
        <v>5161</v>
      </c>
      <c r="G82" s="1954" t="s">
        <v>3703</v>
      </c>
      <c r="H82" s="996">
        <v>1</v>
      </c>
      <c r="I82" s="1160">
        <v>4040</v>
      </c>
      <c r="J82" s="1799">
        <f t="shared" si="10"/>
        <v>4040</v>
      </c>
      <c r="K82" s="28"/>
      <c r="L82" s="47" t="s">
        <v>5828</v>
      </c>
      <c r="M82" s="437" t="s">
        <v>5789</v>
      </c>
      <c r="N82" s="1144" t="s">
        <v>5790</v>
      </c>
      <c r="O82" s="30">
        <v>46081</v>
      </c>
      <c r="P82" s="27"/>
      <c r="Q82" s="42">
        <v>46095</v>
      </c>
      <c r="R82" s="30">
        <v>46097</v>
      </c>
      <c r="S82" s="31"/>
    </row>
    <row r="83" spans="1:19" s="4" customFormat="1" ht="19.7" customHeight="1">
      <c r="A83" s="26" t="s">
        <v>5165</v>
      </c>
      <c r="B83" s="2027" t="s">
        <v>5815</v>
      </c>
      <c r="C83" s="35"/>
      <c r="D83" s="247">
        <f t="shared" si="13"/>
        <v>50</v>
      </c>
      <c r="E83" s="27" t="s">
        <v>5161</v>
      </c>
      <c r="F83" s="27" t="s">
        <v>5161</v>
      </c>
      <c r="G83" s="2028" t="s">
        <v>5198</v>
      </c>
      <c r="H83" s="26">
        <v>1</v>
      </c>
      <c r="I83" s="147">
        <v>4080</v>
      </c>
      <c r="J83" s="1799">
        <f t="shared" si="10"/>
        <v>4080</v>
      </c>
      <c r="K83" s="28"/>
      <c r="L83" s="40" t="s">
        <v>5829</v>
      </c>
      <c r="M83" s="437" t="s">
        <v>5789</v>
      </c>
      <c r="N83" s="2029" t="s">
        <v>5830</v>
      </c>
      <c r="O83" s="30">
        <v>46099</v>
      </c>
      <c r="P83" s="27"/>
      <c r="Q83" s="42">
        <v>46100</v>
      </c>
      <c r="R83" s="30">
        <v>46104</v>
      </c>
      <c r="S83" s="31"/>
    </row>
    <row r="84" spans="1:19" s="4" customFormat="1" ht="19.7" customHeight="1">
      <c r="A84" s="26" t="s">
        <v>4055</v>
      </c>
      <c r="B84" s="2027" t="s">
        <v>5815</v>
      </c>
      <c r="C84" s="35"/>
      <c r="D84" s="247">
        <f t="shared" si="13"/>
        <v>51</v>
      </c>
      <c r="E84" s="38" t="s">
        <v>4056</v>
      </c>
      <c r="F84" s="27" t="s">
        <v>5161</v>
      </c>
      <c r="G84" s="358" t="s">
        <v>5191</v>
      </c>
      <c r="H84" s="184">
        <v>1</v>
      </c>
      <c r="I84" s="167">
        <v>2613</v>
      </c>
      <c r="J84" s="1799">
        <f t="shared" si="10"/>
        <v>2613</v>
      </c>
      <c r="K84" s="28"/>
      <c r="L84" s="40" t="s">
        <v>5192</v>
      </c>
      <c r="M84" s="437" t="s">
        <v>5789</v>
      </c>
      <c r="N84" s="2029" t="s">
        <v>5830</v>
      </c>
      <c r="O84" s="30">
        <v>46099</v>
      </c>
      <c r="P84" s="27"/>
      <c r="Q84" s="42">
        <v>46112</v>
      </c>
      <c r="R84" s="30">
        <v>46113</v>
      </c>
      <c r="S84" s="31"/>
    </row>
    <row r="85" spans="1:19" s="4" customFormat="1" ht="19.7" customHeight="1">
      <c r="A85" s="26" t="s">
        <v>5165</v>
      </c>
      <c r="B85" s="2027" t="s">
        <v>5815</v>
      </c>
      <c r="C85" s="35"/>
      <c r="D85" s="247">
        <f t="shared" si="13"/>
        <v>52</v>
      </c>
      <c r="E85" s="27" t="s">
        <v>5161</v>
      </c>
      <c r="F85" s="27" t="s">
        <v>5161</v>
      </c>
      <c r="G85" s="358" t="s">
        <v>5193</v>
      </c>
      <c r="H85" s="184">
        <v>4</v>
      </c>
      <c r="I85" s="167">
        <v>260</v>
      </c>
      <c r="J85" s="1799">
        <f t="shared" si="10"/>
        <v>1040</v>
      </c>
      <c r="K85" s="28"/>
      <c r="L85" s="47" t="s">
        <v>5831</v>
      </c>
      <c r="M85" s="437" t="s">
        <v>5789</v>
      </c>
      <c r="N85" s="2029" t="s">
        <v>5830</v>
      </c>
      <c r="O85" s="30">
        <v>46099</v>
      </c>
      <c r="P85" s="27"/>
      <c r="Q85" s="42">
        <v>46100</v>
      </c>
      <c r="R85" s="30">
        <v>46104</v>
      </c>
      <c r="S85" s="31"/>
    </row>
    <row r="86" spans="1:19" s="4" customFormat="1" ht="19.7" customHeight="1">
      <c r="A86" s="26" t="s">
        <v>5165</v>
      </c>
      <c r="B86" s="2027" t="s">
        <v>5815</v>
      </c>
      <c r="C86" s="35"/>
      <c r="D86" s="247">
        <f t="shared" si="13"/>
        <v>53</v>
      </c>
      <c r="E86" s="27" t="s">
        <v>5161</v>
      </c>
      <c r="F86" s="27" t="s">
        <v>5161</v>
      </c>
      <c r="G86" s="358" t="s">
        <v>5195</v>
      </c>
      <c r="H86" s="184">
        <v>2</v>
      </c>
      <c r="I86" s="167">
        <v>84</v>
      </c>
      <c r="J86" s="1799">
        <f t="shared" si="10"/>
        <v>168</v>
      </c>
      <c r="K86" s="28"/>
      <c r="L86" s="47" t="s">
        <v>3617</v>
      </c>
      <c r="M86" s="437" t="s">
        <v>5789</v>
      </c>
      <c r="N86" s="2029" t="s">
        <v>5830</v>
      </c>
      <c r="O86" s="30">
        <v>46099</v>
      </c>
      <c r="P86" s="27"/>
      <c r="Q86" s="42">
        <v>46100</v>
      </c>
      <c r="R86" s="30">
        <v>46104</v>
      </c>
      <c r="S86" s="31"/>
    </row>
    <row r="87" spans="1:19" s="4" customFormat="1" ht="19.7" customHeight="1">
      <c r="A87" s="26" t="s">
        <v>5165</v>
      </c>
      <c r="B87" s="2027" t="s">
        <v>5815</v>
      </c>
      <c r="C87" s="35"/>
      <c r="D87" s="247">
        <f t="shared" si="13"/>
        <v>54</v>
      </c>
      <c r="E87" s="27" t="s">
        <v>5161</v>
      </c>
      <c r="F87" s="27" t="s">
        <v>5161</v>
      </c>
      <c r="G87" s="358" t="s">
        <v>773</v>
      </c>
      <c r="H87" s="184">
        <v>2</v>
      </c>
      <c r="I87" s="167">
        <v>375</v>
      </c>
      <c r="J87" s="1799">
        <f t="shared" si="10"/>
        <v>750</v>
      </c>
      <c r="K87" s="28"/>
      <c r="L87" s="47" t="s">
        <v>5832</v>
      </c>
      <c r="M87" s="437" t="s">
        <v>5789</v>
      </c>
      <c r="N87" s="2029" t="s">
        <v>5830</v>
      </c>
      <c r="O87" s="30">
        <v>46099</v>
      </c>
      <c r="P87" s="27"/>
      <c r="Q87" s="42">
        <v>46100</v>
      </c>
      <c r="R87" s="30">
        <v>46104</v>
      </c>
      <c r="S87" s="31"/>
    </row>
    <row r="88" spans="1:19" s="4" customFormat="1" ht="19.7" customHeight="1">
      <c r="A88" s="26" t="s">
        <v>5165</v>
      </c>
      <c r="B88" s="2027" t="s">
        <v>5815</v>
      </c>
      <c r="C88" s="35"/>
      <c r="D88" s="247">
        <f t="shared" si="13"/>
        <v>55</v>
      </c>
      <c r="E88" s="27" t="s">
        <v>5161</v>
      </c>
      <c r="F88" s="27" t="s">
        <v>5161</v>
      </c>
      <c r="G88" s="358" t="s">
        <v>4061</v>
      </c>
      <c r="H88" s="184">
        <v>5</v>
      </c>
      <c r="I88" s="167">
        <v>194</v>
      </c>
      <c r="J88" s="1799">
        <f t="shared" si="10"/>
        <v>970</v>
      </c>
      <c r="K88" s="28"/>
      <c r="L88" s="47" t="s">
        <v>5833</v>
      </c>
      <c r="M88" s="437" t="s">
        <v>5789</v>
      </c>
      <c r="N88" s="2029" t="s">
        <v>5830</v>
      </c>
      <c r="O88" s="30">
        <v>46099</v>
      </c>
      <c r="P88" s="27"/>
      <c r="Q88" s="42">
        <v>46100</v>
      </c>
      <c r="R88" s="30">
        <v>46104</v>
      </c>
      <c r="S88" s="31"/>
    </row>
    <row r="89" spans="1:19" s="4" customFormat="1" ht="19.7" customHeight="1">
      <c r="A89" s="26" t="s">
        <v>5165</v>
      </c>
      <c r="B89" s="2027" t="s">
        <v>5815</v>
      </c>
      <c r="C89" s="35"/>
      <c r="D89" s="247">
        <f t="shared" si="13"/>
        <v>56</v>
      </c>
      <c r="E89" s="27" t="s">
        <v>5161</v>
      </c>
      <c r="F89" s="27" t="s">
        <v>5161</v>
      </c>
      <c r="G89" s="358" t="s">
        <v>3689</v>
      </c>
      <c r="H89" s="184">
        <v>2</v>
      </c>
      <c r="I89" s="167">
        <v>33</v>
      </c>
      <c r="J89" s="1799">
        <f t="shared" si="10"/>
        <v>66</v>
      </c>
      <c r="K89" s="28"/>
      <c r="L89" s="47" t="s">
        <v>768</v>
      </c>
      <c r="M89" s="437" t="s">
        <v>5789</v>
      </c>
      <c r="N89" s="2029" t="s">
        <v>5830</v>
      </c>
      <c r="O89" s="30">
        <v>46099</v>
      </c>
      <c r="P89" s="27"/>
      <c r="Q89" s="42">
        <v>46100</v>
      </c>
      <c r="R89" s="30">
        <v>46104</v>
      </c>
      <c r="S89" s="31"/>
    </row>
    <row r="90" spans="1:19" s="4" customFormat="1" ht="19.7" customHeight="1">
      <c r="A90" s="26" t="s">
        <v>5171</v>
      </c>
      <c r="B90" s="2027" t="s">
        <v>5815</v>
      </c>
      <c r="C90" s="35"/>
      <c r="D90" s="247">
        <f t="shared" si="13"/>
        <v>57</v>
      </c>
      <c r="E90" s="38" t="s">
        <v>4056</v>
      </c>
      <c r="F90" s="27" t="s">
        <v>5161</v>
      </c>
      <c r="G90" s="358" t="s">
        <v>5196</v>
      </c>
      <c r="H90" s="184">
        <v>1</v>
      </c>
      <c r="I90" s="167">
        <v>12471</v>
      </c>
      <c r="J90" s="1799">
        <f t="shared" si="10"/>
        <v>12471</v>
      </c>
      <c r="K90" s="28"/>
      <c r="L90" s="47" t="s">
        <v>5197</v>
      </c>
      <c r="M90" s="437" t="s">
        <v>5789</v>
      </c>
      <c r="N90" s="2029" t="s">
        <v>5830</v>
      </c>
      <c r="O90" s="30">
        <v>46099</v>
      </c>
      <c r="P90" s="27"/>
      <c r="Q90" s="42">
        <v>46112</v>
      </c>
      <c r="R90" s="30">
        <v>46113</v>
      </c>
      <c r="S90" s="31"/>
    </row>
    <row r="91" spans="1:19" s="4" customFormat="1" ht="19.7" customHeight="1">
      <c r="A91" s="26" t="s">
        <v>5165</v>
      </c>
      <c r="B91" s="2027" t="s">
        <v>5815</v>
      </c>
      <c r="C91" s="35"/>
      <c r="D91" s="247">
        <f t="shared" si="13"/>
        <v>58</v>
      </c>
      <c r="E91" s="27" t="s">
        <v>5161</v>
      </c>
      <c r="F91" s="27" t="s">
        <v>5161</v>
      </c>
      <c r="G91" s="358" t="s">
        <v>3644</v>
      </c>
      <c r="H91" s="184">
        <v>2</v>
      </c>
      <c r="I91" s="167">
        <v>284</v>
      </c>
      <c r="J91" s="1799">
        <f t="shared" si="10"/>
        <v>568</v>
      </c>
      <c r="K91" s="28"/>
      <c r="L91" s="47" t="s">
        <v>4650</v>
      </c>
      <c r="M91" s="437" t="s">
        <v>5789</v>
      </c>
      <c r="N91" s="2029" t="s">
        <v>5830</v>
      </c>
      <c r="O91" s="30">
        <v>46099</v>
      </c>
      <c r="P91" s="27"/>
      <c r="Q91" s="42">
        <v>46100</v>
      </c>
      <c r="R91" s="30">
        <v>46104</v>
      </c>
      <c r="S91" s="31"/>
    </row>
    <row r="92" spans="1:19" s="4" customFormat="1" ht="19.7" customHeight="1">
      <c r="A92" s="26"/>
      <c r="B92" s="26"/>
      <c r="C92" s="26"/>
      <c r="D92" s="27"/>
      <c r="E92" s="27"/>
      <c r="F92" s="27"/>
      <c r="G92" s="70"/>
      <c r="H92" s="184"/>
      <c r="I92" s="167"/>
      <c r="J92" s="185"/>
      <c r="K92" s="28"/>
      <c r="L92" s="47"/>
      <c r="M92" s="26"/>
      <c r="N92" s="26"/>
      <c r="O92" s="30"/>
      <c r="P92" s="27"/>
      <c r="Q92" s="26"/>
      <c r="R92" s="30"/>
      <c r="S92" s="31"/>
    </row>
    <row r="93" spans="1:19" s="4" customFormat="1" ht="19.7" customHeight="1">
      <c r="A93" s="26"/>
      <c r="B93" s="26"/>
      <c r="C93" s="26"/>
      <c r="D93" s="27"/>
      <c r="E93" s="27"/>
      <c r="F93" s="27"/>
      <c r="G93" s="60">
        <f>SUM(J65:J92)</f>
        <v>92678</v>
      </c>
      <c r="H93" s="62"/>
      <c r="I93" s="26"/>
      <c r="J93" s="63"/>
      <c r="K93" s="28"/>
      <c r="L93" s="47"/>
      <c r="M93" s="26"/>
      <c r="N93" s="26"/>
      <c r="O93" s="30"/>
      <c r="P93" s="27"/>
      <c r="Q93" s="26"/>
      <c r="R93" s="30"/>
      <c r="S93" s="31"/>
    </row>
    <row r="94" spans="1:19" s="4" customFormat="1" ht="19.7" customHeight="1">
      <c r="A94" s="26"/>
      <c r="B94" s="26"/>
      <c r="C94" s="26"/>
      <c r="D94" s="27"/>
      <c r="E94" s="27"/>
      <c r="F94" s="27"/>
      <c r="G94" s="47"/>
      <c r="H94" s="62"/>
      <c r="I94" s="26"/>
      <c r="J94" s="63"/>
      <c r="K94" s="28"/>
      <c r="L94" s="47"/>
      <c r="M94" s="26"/>
      <c r="N94" s="26"/>
      <c r="O94" s="30"/>
      <c r="P94" s="27"/>
      <c r="Q94" s="26"/>
      <c r="R94" s="30"/>
      <c r="S94" s="31"/>
    </row>
    <row r="95" spans="1:19" s="4" customFormat="1" ht="19.7" customHeight="1">
      <c r="A95" s="26"/>
      <c r="B95" s="26"/>
      <c r="C95" s="26"/>
      <c r="D95" s="27"/>
      <c r="E95" s="27"/>
      <c r="F95" s="27"/>
      <c r="G95" s="47"/>
      <c r="H95" s="62"/>
      <c r="I95" s="26"/>
      <c r="J95" s="63"/>
      <c r="K95" s="28"/>
      <c r="L95" s="47"/>
      <c r="M95" s="26"/>
      <c r="N95" s="26"/>
      <c r="O95" s="30"/>
      <c r="P95" s="27"/>
      <c r="Q95" s="26"/>
      <c r="R95" s="30"/>
      <c r="S95" s="31"/>
    </row>
    <row r="96" spans="1:19" s="4" customFormat="1" ht="19.7" customHeight="1">
      <c r="A96" s="26"/>
      <c r="B96" s="26"/>
      <c r="C96" s="26"/>
      <c r="D96" s="27"/>
      <c r="E96" s="27"/>
      <c r="F96" s="27"/>
      <c r="G96" s="26"/>
      <c r="H96" s="26"/>
      <c r="I96" s="26"/>
      <c r="J96" s="28"/>
      <c r="K96" s="28"/>
      <c r="L96" s="26"/>
      <c r="M96" s="26"/>
      <c r="N96" s="26"/>
      <c r="O96" s="30"/>
      <c r="P96" s="27"/>
      <c r="Q96" s="26"/>
      <c r="R96" s="30"/>
      <c r="S96" s="31"/>
    </row>
    <row r="97" spans="1:19" s="4" customFormat="1" ht="19.7" customHeight="1">
      <c r="A97" s="26"/>
      <c r="B97" s="26"/>
      <c r="C97" s="26"/>
      <c r="D97" s="27"/>
      <c r="E97" s="27"/>
      <c r="F97" s="27"/>
      <c r="G97" s="47"/>
      <c r="H97" s="62"/>
      <c r="I97" s="26"/>
      <c r="J97" s="63"/>
      <c r="K97" s="28"/>
      <c r="L97" s="47"/>
      <c r="M97" s="26"/>
      <c r="N97" s="26"/>
      <c r="O97" s="30"/>
      <c r="P97" s="27"/>
      <c r="Q97" s="26"/>
      <c r="R97" s="30"/>
      <c r="S97" s="31"/>
    </row>
    <row r="98" spans="1:19" s="4" customFormat="1" ht="19.7" customHeight="1">
      <c r="A98" s="26"/>
      <c r="B98" s="26"/>
      <c r="C98" s="26"/>
      <c r="D98" s="27"/>
      <c r="E98" s="27"/>
      <c r="F98" s="27"/>
      <c r="G98" s="47"/>
      <c r="H98" s="62"/>
      <c r="I98" s="26"/>
      <c r="J98" s="63"/>
      <c r="K98" s="28"/>
      <c r="L98" s="47"/>
      <c r="M98" s="26"/>
      <c r="N98" s="26"/>
      <c r="O98" s="30"/>
      <c r="P98" s="27"/>
      <c r="Q98" s="26"/>
      <c r="R98" s="30"/>
      <c r="S98" s="31"/>
    </row>
    <row r="99" spans="1:19" s="4" customFormat="1" ht="19.7" customHeight="1">
      <c r="A99" s="26"/>
      <c r="B99" s="26"/>
      <c r="C99" s="26"/>
      <c r="D99" s="27"/>
      <c r="E99" s="32"/>
      <c r="F99" s="33"/>
      <c r="G99" s="34" t="s">
        <v>5777</v>
      </c>
      <c r="H99" s="26"/>
      <c r="I99" s="26"/>
      <c r="J99" s="28"/>
      <c r="K99" s="28"/>
      <c r="L99" s="26"/>
      <c r="M99" s="26"/>
      <c r="N99" s="26"/>
      <c r="O99" s="30"/>
      <c r="P99" s="27"/>
      <c r="Q99" s="26"/>
      <c r="R99" s="30"/>
      <c r="S99" s="31"/>
    </row>
    <row r="100" spans="1:19" s="4" customFormat="1" ht="19.7" customHeight="1">
      <c r="A100" s="26" t="s">
        <v>4055</v>
      </c>
      <c r="B100" s="1797" t="s">
        <v>5834</v>
      </c>
      <c r="C100" s="35"/>
      <c r="D100" s="247">
        <f>+D82+1</f>
        <v>50</v>
      </c>
      <c r="E100" s="38" t="s">
        <v>4056</v>
      </c>
      <c r="F100" s="27" t="s">
        <v>3980</v>
      </c>
      <c r="G100" s="1636" t="s">
        <v>5835</v>
      </c>
      <c r="H100" s="2030">
        <v>1</v>
      </c>
      <c r="I100" s="2031">
        <v>10475</v>
      </c>
      <c r="J100" s="1271">
        <f>+H100*I100</f>
        <v>10475</v>
      </c>
      <c r="K100" s="1635"/>
      <c r="L100" s="1235" t="s">
        <v>5836</v>
      </c>
      <c r="M100" s="437" t="s">
        <v>5789</v>
      </c>
      <c r="N100" s="1144" t="s">
        <v>5790</v>
      </c>
      <c r="O100" s="30">
        <v>46081</v>
      </c>
      <c r="P100" s="27"/>
      <c r="Q100" s="42">
        <v>46095</v>
      </c>
      <c r="R100" s="30">
        <v>46097</v>
      </c>
      <c r="S100" s="31"/>
    </row>
    <row r="101" spans="1:19" s="4" customFormat="1" ht="19.7" customHeight="1">
      <c r="A101" s="26" t="s">
        <v>5165</v>
      </c>
      <c r="B101" s="1797" t="s">
        <v>5834</v>
      </c>
      <c r="C101" s="26"/>
      <c r="D101" s="247">
        <f>+D100+1</f>
        <v>51</v>
      </c>
      <c r="E101" s="202" t="s">
        <v>175</v>
      </c>
      <c r="F101" s="202" t="s">
        <v>175</v>
      </c>
      <c r="G101" s="542" t="s">
        <v>5837</v>
      </c>
      <c r="H101" s="35">
        <v>12</v>
      </c>
      <c r="I101" s="1158">
        <v>94</v>
      </c>
      <c r="J101" s="1271">
        <f t="shared" ref="J101:J103" si="14">+H101*I101</f>
        <v>1128</v>
      </c>
      <c r="K101" s="28"/>
      <c r="L101" s="40" t="s">
        <v>2863</v>
      </c>
      <c r="M101" s="437" t="s">
        <v>5789</v>
      </c>
      <c r="N101" s="1144" t="s">
        <v>5790</v>
      </c>
      <c r="O101" s="30">
        <v>46081</v>
      </c>
      <c r="P101" s="27"/>
      <c r="Q101" s="42">
        <v>46095</v>
      </c>
      <c r="R101" s="30">
        <v>46097</v>
      </c>
      <c r="S101" s="31"/>
    </row>
    <row r="102" spans="1:19" s="4" customFormat="1" ht="19.7" customHeight="1">
      <c r="A102" s="26" t="s">
        <v>5165</v>
      </c>
      <c r="B102" s="1797" t="s">
        <v>5834</v>
      </c>
      <c r="C102" s="26"/>
      <c r="D102" s="247">
        <f t="shared" ref="D102:D126" si="15">+D101+1</f>
        <v>52</v>
      </c>
      <c r="E102" s="27" t="s">
        <v>3980</v>
      </c>
      <c r="F102" s="27" t="s">
        <v>3980</v>
      </c>
      <c r="G102" s="1636" t="s">
        <v>5838</v>
      </c>
      <c r="H102" s="2030">
        <v>6</v>
      </c>
      <c r="I102" s="2031">
        <v>245</v>
      </c>
      <c r="J102" s="1271">
        <f t="shared" si="14"/>
        <v>1470</v>
      </c>
      <c r="K102" s="1635"/>
      <c r="L102" s="1235" t="s">
        <v>5839</v>
      </c>
      <c r="M102" s="437" t="s">
        <v>5789</v>
      </c>
      <c r="N102" s="1144" t="s">
        <v>5790</v>
      </c>
      <c r="O102" s="30">
        <v>46081</v>
      </c>
      <c r="P102" s="27"/>
      <c r="Q102" s="42">
        <v>46095</v>
      </c>
      <c r="R102" s="30">
        <v>46097</v>
      </c>
      <c r="S102" s="31"/>
    </row>
    <row r="103" spans="1:19" s="4" customFormat="1" ht="19.7" customHeight="1">
      <c r="A103" s="26" t="s">
        <v>5165</v>
      </c>
      <c r="B103" s="1797" t="s">
        <v>5834</v>
      </c>
      <c r="C103" s="26"/>
      <c r="D103" s="247">
        <f t="shared" si="15"/>
        <v>53</v>
      </c>
      <c r="E103" s="27" t="s">
        <v>3980</v>
      </c>
      <c r="F103" s="27" t="s">
        <v>3980</v>
      </c>
      <c r="G103" s="1636" t="s">
        <v>5166</v>
      </c>
      <c r="H103" s="2030">
        <v>6</v>
      </c>
      <c r="I103" s="2031">
        <v>120</v>
      </c>
      <c r="J103" s="1271">
        <f t="shared" si="14"/>
        <v>720</v>
      </c>
      <c r="K103" s="1635"/>
      <c r="L103" s="1235" t="s">
        <v>666</v>
      </c>
      <c r="M103" s="437" t="s">
        <v>5789</v>
      </c>
      <c r="N103" s="1144" t="s">
        <v>5790</v>
      </c>
      <c r="O103" s="30">
        <v>46081</v>
      </c>
      <c r="P103" s="27"/>
      <c r="Q103" s="42">
        <v>46095</v>
      </c>
      <c r="R103" s="30">
        <v>46097</v>
      </c>
      <c r="S103" s="31"/>
    </row>
    <row r="104" spans="1:19" s="4" customFormat="1" ht="19.7" customHeight="1">
      <c r="A104" s="26" t="s">
        <v>5165</v>
      </c>
      <c r="B104" s="1797" t="s">
        <v>5834</v>
      </c>
      <c r="C104" s="26"/>
      <c r="D104" s="247">
        <f t="shared" si="15"/>
        <v>54</v>
      </c>
      <c r="E104" s="27" t="s">
        <v>175</v>
      </c>
      <c r="F104" s="27" t="s">
        <v>175</v>
      </c>
      <c r="G104" s="1954" t="s">
        <v>5840</v>
      </c>
      <c r="H104" s="1803">
        <v>1</v>
      </c>
      <c r="I104" s="45">
        <v>2256</v>
      </c>
      <c r="J104" s="2032">
        <f>H104*I104</f>
        <v>2256</v>
      </c>
      <c r="K104" s="385"/>
      <c r="L104" s="291" t="s">
        <v>445</v>
      </c>
      <c r="M104" s="437" t="s">
        <v>5789</v>
      </c>
      <c r="N104" s="1144" t="s">
        <v>5790</v>
      </c>
      <c r="O104" s="30">
        <v>46081</v>
      </c>
      <c r="P104" s="27"/>
      <c r="Q104" s="42">
        <v>46095</v>
      </c>
      <c r="R104" s="30">
        <v>46097</v>
      </c>
      <c r="S104" s="31"/>
    </row>
    <row r="105" spans="1:19" s="4" customFormat="1" ht="19.7" customHeight="1">
      <c r="A105" s="35" t="s">
        <v>5841</v>
      </c>
      <c r="B105" s="1797" t="s">
        <v>5834</v>
      </c>
      <c r="C105" s="26"/>
      <c r="D105" s="247">
        <f t="shared" si="15"/>
        <v>55</v>
      </c>
      <c r="E105" s="27" t="s">
        <v>175</v>
      </c>
      <c r="F105" s="27" t="s">
        <v>175</v>
      </c>
      <c r="G105" s="1954" t="s">
        <v>5842</v>
      </c>
      <c r="H105" s="988">
        <v>1</v>
      </c>
      <c r="I105" s="45">
        <v>13900</v>
      </c>
      <c r="J105" s="2032">
        <f>H105*I105</f>
        <v>13900</v>
      </c>
      <c r="K105" s="194"/>
      <c r="L105" s="47" t="s">
        <v>5843</v>
      </c>
      <c r="M105" s="437" t="s">
        <v>5789</v>
      </c>
      <c r="N105" s="1144" t="s">
        <v>5790</v>
      </c>
      <c r="O105" s="30">
        <v>46081</v>
      </c>
      <c r="P105" s="27"/>
      <c r="Q105" s="42">
        <v>46095</v>
      </c>
      <c r="R105" s="30">
        <v>46097</v>
      </c>
      <c r="S105" s="31"/>
    </row>
    <row r="106" spans="1:19" s="4" customFormat="1" ht="19.7" customHeight="1">
      <c r="A106" s="26" t="s">
        <v>5165</v>
      </c>
      <c r="B106" s="1797" t="s">
        <v>5834</v>
      </c>
      <c r="C106" s="26"/>
      <c r="D106" s="247">
        <f t="shared" si="15"/>
        <v>56</v>
      </c>
      <c r="E106" s="27" t="s">
        <v>175</v>
      </c>
      <c r="F106" s="27" t="s">
        <v>175</v>
      </c>
      <c r="G106" s="1954" t="s">
        <v>5844</v>
      </c>
      <c r="H106" s="1803">
        <v>1</v>
      </c>
      <c r="I106" s="45">
        <v>4936</v>
      </c>
      <c r="J106" s="2032">
        <f t="shared" ref="J106:J127" si="16">H106*I106</f>
        <v>4936</v>
      </c>
      <c r="K106" s="385"/>
      <c r="L106" s="40" t="s">
        <v>2849</v>
      </c>
      <c r="M106" s="437" t="s">
        <v>5789</v>
      </c>
      <c r="N106" s="1144" t="s">
        <v>5790</v>
      </c>
      <c r="O106" s="30">
        <v>46081</v>
      </c>
      <c r="P106" s="27"/>
      <c r="Q106" s="42">
        <v>46095</v>
      </c>
      <c r="R106" s="30">
        <v>46097</v>
      </c>
      <c r="S106" s="31"/>
    </row>
    <row r="107" spans="1:19" s="4" customFormat="1" ht="19.7" customHeight="1">
      <c r="A107" s="26" t="s">
        <v>5165</v>
      </c>
      <c r="B107" s="1797" t="s">
        <v>5834</v>
      </c>
      <c r="C107" s="26"/>
      <c r="D107" s="247">
        <f t="shared" si="15"/>
        <v>57</v>
      </c>
      <c r="E107" s="27" t="s">
        <v>175</v>
      </c>
      <c r="F107" s="27" t="s">
        <v>175</v>
      </c>
      <c r="G107" s="1488" t="s">
        <v>448</v>
      </c>
      <c r="H107" s="1803">
        <v>1</v>
      </c>
      <c r="I107" s="45">
        <v>5373</v>
      </c>
      <c r="J107" s="2032">
        <f t="shared" si="16"/>
        <v>5373</v>
      </c>
      <c r="K107" s="385"/>
      <c r="L107" s="40" t="s">
        <v>5845</v>
      </c>
      <c r="M107" s="437" t="s">
        <v>5789</v>
      </c>
      <c r="N107" s="1144" t="s">
        <v>5790</v>
      </c>
      <c r="O107" s="30">
        <v>46081</v>
      </c>
      <c r="P107" s="27"/>
      <c r="Q107" s="42">
        <v>46095</v>
      </c>
      <c r="R107" s="30">
        <v>46097</v>
      </c>
      <c r="S107" s="31"/>
    </row>
    <row r="108" spans="1:19" s="4" customFormat="1" ht="19.7" customHeight="1">
      <c r="A108" s="26" t="s">
        <v>5165</v>
      </c>
      <c r="B108" s="1797" t="s">
        <v>5834</v>
      </c>
      <c r="C108" s="26"/>
      <c r="D108" s="247">
        <f t="shared" si="15"/>
        <v>58</v>
      </c>
      <c r="E108" s="27" t="s">
        <v>175</v>
      </c>
      <c r="F108" s="27" t="s">
        <v>175</v>
      </c>
      <c r="G108" s="1488" t="s">
        <v>5846</v>
      </c>
      <c r="H108" s="1803">
        <v>1</v>
      </c>
      <c r="I108" s="45">
        <v>1638</v>
      </c>
      <c r="J108" s="2032">
        <f t="shared" si="16"/>
        <v>1638</v>
      </c>
      <c r="K108" s="73"/>
      <c r="L108" s="40" t="s">
        <v>5847</v>
      </c>
      <c r="M108" s="437" t="s">
        <v>5789</v>
      </c>
      <c r="N108" s="1144" t="s">
        <v>5790</v>
      </c>
      <c r="O108" s="30">
        <v>46081</v>
      </c>
      <c r="P108" s="27"/>
      <c r="Q108" s="42">
        <v>46095</v>
      </c>
      <c r="R108" s="30">
        <v>46097</v>
      </c>
      <c r="S108" s="31"/>
    </row>
    <row r="109" spans="1:19" s="4" customFormat="1" ht="19.7" customHeight="1">
      <c r="A109" s="26" t="s">
        <v>5165</v>
      </c>
      <c r="B109" s="1797" t="s">
        <v>5834</v>
      </c>
      <c r="C109" s="26"/>
      <c r="D109" s="247">
        <f t="shared" si="15"/>
        <v>59</v>
      </c>
      <c r="E109" s="27" t="s">
        <v>175</v>
      </c>
      <c r="F109" s="27" t="s">
        <v>175</v>
      </c>
      <c r="G109" s="1488" t="s">
        <v>571</v>
      </c>
      <c r="H109" s="1803">
        <v>1</v>
      </c>
      <c r="I109" s="45">
        <v>1258</v>
      </c>
      <c r="J109" s="2032">
        <f t="shared" si="16"/>
        <v>1258</v>
      </c>
      <c r="K109" s="463"/>
      <c r="L109" s="40" t="s">
        <v>455</v>
      </c>
      <c r="M109" s="437" t="s">
        <v>5789</v>
      </c>
      <c r="N109" s="1144" t="s">
        <v>5790</v>
      </c>
      <c r="O109" s="30">
        <v>46081</v>
      </c>
      <c r="P109" s="27"/>
      <c r="Q109" s="42">
        <v>46095</v>
      </c>
      <c r="R109" s="30">
        <v>46097</v>
      </c>
      <c r="S109" s="31"/>
    </row>
    <row r="110" spans="1:19" s="4" customFormat="1" ht="19.7" customHeight="1">
      <c r="A110" s="26" t="s">
        <v>5165</v>
      </c>
      <c r="B110" s="1797" t="s">
        <v>5834</v>
      </c>
      <c r="C110" s="26"/>
      <c r="D110" s="247">
        <f t="shared" si="15"/>
        <v>60</v>
      </c>
      <c r="E110" s="27" t="s">
        <v>175</v>
      </c>
      <c r="F110" s="27" t="s">
        <v>175</v>
      </c>
      <c r="G110" s="1488" t="s">
        <v>5848</v>
      </c>
      <c r="H110" s="1803">
        <v>1</v>
      </c>
      <c r="I110" s="45">
        <v>1317</v>
      </c>
      <c r="J110" s="2032">
        <f t="shared" si="16"/>
        <v>1317</v>
      </c>
      <c r="K110" s="463"/>
      <c r="L110" s="40" t="s">
        <v>455</v>
      </c>
      <c r="M110" s="437" t="s">
        <v>5789</v>
      </c>
      <c r="N110" s="1144" t="s">
        <v>5790</v>
      </c>
      <c r="O110" s="30">
        <v>46081</v>
      </c>
      <c r="P110" s="27"/>
      <c r="Q110" s="42">
        <v>46095</v>
      </c>
      <c r="R110" s="30">
        <v>46097</v>
      </c>
      <c r="S110" s="31"/>
    </row>
    <row r="111" spans="1:19" s="4" customFormat="1" ht="19.7" customHeight="1">
      <c r="A111" s="26" t="s">
        <v>5165</v>
      </c>
      <c r="B111" s="1797" t="s">
        <v>5834</v>
      </c>
      <c r="C111" s="26"/>
      <c r="D111" s="247">
        <f t="shared" si="15"/>
        <v>61</v>
      </c>
      <c r="E111" s="27" t="s">
        <v>175</v>
      </c>
      <c r="F111" s="27" t="s">
        <v>175</v>
      </c>
      <c r="G111" s="1488" t="s">
        <v>5849</v>
      </c>
      <c r="H111" s="1803">
        <v>1</v>
      </c>
      <c r="I111" s="45">
        <v>1323</v>
      </c>
      <c r="J111" s="2032">
        <f t="shared" si="16"/>
        <v>1323</v>
      </c>
      <c r="K111" s="463"/>
      <c r="L111" s="40" t="s">
        <v>455</v>
      </c>
      <c r="M111" s="437" t="s">
        <v>5789</v>
      </c>
      <c r="N111" s="1144" t="s">
        <v>5790</v>
      </c>
      <c r="O111" s="30">
        <v>46081</v>
      </c>
      <c r="P111" s="27"/>
      <c r="Q111" s="42">
        <v>46095</v>
      </c>
      <c r="R111" s="30">
        <v>46097</v>
      </c>
      <c r="S111" s="31"/>
    </row>
    <row r="112" spans="1:19" s="4" customFormat="1" ht="19.7" customHeight="1">
      <c r="A112" s="26" t="s">
        <v>5165</v>
      </c>
      <c r="B112" s="1797" t="s">
        <v>5834</v>
      </c>
      <c r="C112" s="26"/>
      <c r="D112" s="247">
        <f>+D111+1</f>
        <v>62</v>
      </c>
      <c r="E112" s="202" t="s">
        <v>175</v>
      </c>
      <c r="F112" s="202" t="s">
        <v>175</v>
      </c>
      <c r="G112" s="1572" t="s">
        <v>320</v>
      </c>
      <c r="H112" s="2026">
        <v>1</v>
      </c>
      <c r="I112" s="1799">
        <v>1019</v>
      </c>
      <c r="J112" s="2033">
        <f>H112*I112</f>
        <v>1019</v>
      </c>
      <c r="K112" s="534"/>
      <c r="L112" s="2034" t="s">
        <v>5850</v>
      </c>
      <c r="M112" s="437" t="s">
        <v>5789</v>
      </c>
      <c r="N112" s="1144" t="s">
        <v>5790</v>
      </c>
      <c r="O112" s="30">
        <v>46081</v>
      </c>
      <c r="P112" s="27"/>
      <c r="Q112" s="42">
        <v>46095</v>
      </c>
      <c r="R112" s="30">
        <v>46097</v>
      </c>
      <c r="S112" s="31"/>
    </row>
    <row r="113" spans="1:19" s="4" customFormat="1" ht="19.7" customHeight="1">
      <c r="A113" s="26" t="s">
        <v>5165</v>
      </c>
      <c r="B113" s="1797" t="s">
        <v>5834</v>
      </c>
      <c r="C113" s="26"/>
      <c r="D113" s="247">
        <f t="shared" si="15"/>
        <v>63</v>
      </c>
      <c r="E113" s="202" t="s">
        <v>5851</v>
      </c>
      <c r="F113" s="202" t="s">
        <v>175</v>
      </c>
      <c r="G113" s="1572" t="s">
        <v>3735</v>
      </c>
      <c r="H113" s="2022">
        <v>1</v>
      </c>
      <c r="I113" s="1799">
        <v>1611</v>
      </c>
      <c r="J113" s="2035">
        <f>H113*I113</f>
        <v>1611</v>
      </c>
      <c r="K113" s="2036"/>
      <c r="L113" s="999" t="s">
        <v>3358</v>
      </c>
      <c r="M113" s="437" t="s">
        <v>5789</v>
      </c>
      <c r="N113" s="1144" t="s">
        <v>5790</v>
      </c>
      <c r="O113" s="30">
        <v>46081</v>
      </c>
      <c r="P113" s="27"/>
      <c r="Q113" s="42">
        <v>46095</v>
      </c>
      <c r="R113" s="30">
        <v>46097</v>
      </c>
      <c r="S113" s="31"/>
    </row>
    <row r="114" spans="1:19" s="4" customFormat="1" ht="19.7" customHeight="1">
      <c r="A114" s="26" t="s">
        <v>5165</v>
      </c>
      <c r="B114" s="1797" t="s">
        <v>5834</v>
      </c>
      <c r="C114" s="26"/>
      <c r="D114" s="247">
        <f t="shared" si="15"/>
        <v>64</v>
      </c>
      <c r="E114" s="202" t="s">
        <v>175</v>
      </c>
      <c r="F114" s="2037" t="s">
        <v>175</v>
      </c>
      <c r="G114" s="540" t="s">
        <v>5852</v>
      </c>
      <c r="H114" s="2022">
        <v>8</v>
      </c>
      <c r="I114" s="1799">
        <v>91</v>
      </c>
      <c r="J114" s="2038">
        <f t="shared" ref="J114" si="17">H114*I114</f>
        <v>728</v>
      </c>
      <c r="K114" s="2036"/>
      <c r="L114" s="68" t="s">
        <v>5853</v>
      </c>
      <c r="M114" s="437" t="s">
        <v>5789</v>
      </c>
      <c r="N114" s="1144" t="s">
        <v>5790</v>
      </c>
      <c r="O114" s="30">
        <v>46081</v>
      </c>
      <c r="P114" s="27"/>
      <c r="Q114" s="42">
        <v>46095</v>
      </c>
      <c r="R114" s="30">
        <v>46097</v>
      </c>
      <c r="S114" s="31"/>
    </row>
    <row r="115" spans="1:19" s="4" customFormat="1" ht="19.7" customHeight="1">
      <c r="A115" s="26" t="s">
        <v>5165</v>
      </c>
      <c r="B115" s="1797" t="s">
        <v>5834</v>
      </c>
      <c r="C115" s="35"/>
      <c r="D115" s="247">
        <f>+D114+1</f>
        <v>65</v>
      </c>
      <c r="E115" s="27" t="s">
        <v>175</v>
      </c>
      <c r="F115" s="27" t="s">
        <v>175</v>
      </c>
      <c r="G115" s="282" t="s">
        <v>265</v>
      </c>
      <c r="H115" s="35">
        <v>2</v>
      </c>
      <c r="I115" s="35">
        <v>346</v>
      </c>
      <c r="J115" s="2039">
        <f t="shared" si="16"/>
        <v>692</v>
      </c>
      <c r="K115" s="28"/>
      <c r="L115" s="47" t="s">
        <v>298</v>
      </c>
      <c r="M115" s="437" t="s">
        <v>5789</v>
      </c>
      <c r="N115" s="1144" t="s">
        <v>5790</v>
      </c>
      <c r="O115" s="30">
        <v>46081</v>
      </c>
      <c r="P115" s="27"/>
      <c r="Q115" s="42">
        <v>46095</v>
      </c>
      <c r="R115" s="30">
        <v>46097</v>
      </c>
      <c r="S115" s="31"/>
    </row>
    <row r="116" spans="1:19" s="4" customFormat="1" ht="19.7" customHeight="1">
      <c r="A116" s="26" t="s">
        <v>5165</v>
      </c>
      <c r="B116" s="1797" t="s">
        <v>5834</v>
      </c>
      <c r="C116" s="26"/>
      <c r="D116" s="247">
        <f t="shared" si="15"/>
        <v>66</v>
      </c>
      <c r="E116" s="27" t="s">
        <v>3980</v>
      </c>
      <c r="F116" s="27" t="s">
        <v>3980</v>
      </c>
      <c r="G116" s="1636" t="s">
        <v>5826</v>
      </c>
      <c r="H116" s="2030">
        <v>2</v>
      </c>
      <c r="I116" s="2031">
        <v>127</v>
      </c>
      <c r="J116" s="2039">
        <f t="shared" si="16"/>
        <v>254</v>
      </c>
      <c r="K116" s="1635"/>
      <c r="L116" s="1235" t="s">
        <v>768</v>
      </c>
      <c r="M116" s="437" t="s">
        <v>5789</v>
      </c>
      <c r="N116" s="1144" t="s">
        <v>5790</v>
      </c>
      <c r="O116" s="30">
        <v>46081</v>
      </c>
      <c r="P116" s="27"/>
      <c r="Q116" s="42">
        <v>46095</v>
      </c>
      <c r="R116" s="30">
        <v>46097</v>
      </c>
      <c r="S116" s="31"/>
    </row>
    <row r="117" spans="1:19" s="4" customFormat="1" ht="19.7" customHeight="1">
      <c r="A117" s="26" t="s">
        <v>5165</v>
      </c>
      <c r="B117" s="1797" t="s">
        <v>5834</v>
      </c>
      <c r="C117" s="26"/>
      <c r="D117" s="247">
        <f t="shared" si="15"/>
        <v>67</v>
      </c>
      <c r="E117" s="281" t="s">
        <v>5854</v>
      </c>
      <c r="F117" s="202" t="s">
        <v>175</v>
      </c>
      <c r="G117" s="1954" t="s">
        <v>5855</v>
      </c>
      <c r="H117" s="1170">
        <v>1</v>
      </c>
      <c r="I117" s="1170">
        <v>622</v>
      </c>
      <c r="J117" s="2033">
        <f t="shared" si="16"/>
        <v>622</v>
      </c>
      <c r="K117" s="28"/>
      <c r="L117" s="109" t="s">
        <v>5856</v>
      </c>
      <c r="M117" s="437" t="s">
        <v>5789</v>
      </c>
      <c r="N117" s="1144" t="s">
        <v>5790</v>
      </c>
      <c r="O117" s="30">
        <v>46081</v>
      </c>
      <c r="P117" s="27"/>
      <c r="Q117" s="42">
        <v>46095</v>
      </c>
      <c r="R117" s="30">
        <v>46097</v>
      </c>
      <c r="S117" s="31"/>
    </row>
    <row r="118" spans="1:19" s="4" customFormat="1" ht="19.7" customHeight="1">
      <c r="A118" s="26" t="s">
        <v>5165</v>
      </c>
      <c r="B118" s="1797" t="s">
        <v>5834</v>
      </c>
      <c r="C118" s="26"/>
      <c r="D118" s="247">
        <f t="shared" si="15"/>
        <v>68</v>
      </c>
      <c r="E118" s="202" t="s">
        <v>175</v>
      </c>
      <c r="F118" s="202" t="s">
        <v>175</v>
      </c>
      <c r="G118" s="550" t="s">
        <v>1285</v>
      </c>
      <c r="H118" s="35">
        <v>2</v>
      </c>
      <c r="I118" s="35">
        <v>158</v>
      </c>
      <c r="J118" s="2033">
        <f t="shared" si="16"/>
        <v>316</v>
      </c>
      <c r="K118" s="393"/>
      <c r="L118" s="40" t="s">
        <v>1286</v>
      </c>
      <c r="M118" s="437" t="s">
        <v>5789</v>
      </c>
      <c r="N118" s="1144" t="s">
        <v>5790</v>
      </c>
      <c r="O118" s="30">
        <v>46081</v>
      </c>
      <c r="P118" s="27"/>
      <c r="Q118" s="42">
        <v>46095</v>
      </c>
      <c r="R118" s="30">
        <v>46097</v>
      </c>
      <c r="S118" s="31"/>
    </row>
    <row r="119" spans="1:19" s="4" customFormat="1" ht="19.7" customHeight="1">
      <c r="A119" s="26" t="s">
        <v>5165</v>
      </c>
      <c r="B119" s="1797" t="s">
        <v>5834</v>
      </c>
      <c r="C119" s="26"/>
      <c r="D119" s="247">
        <f t="shared" si="15"/>
        <v>69</v>
      </c>
      <c r="E119" s="281" t="s">
        <v>175</v>
      </c>
      <c r="F119" s="281" t="s">
        <v>175</v>
      </c>
      <c r="G119" s="1459" t="s">
        <v>5857</v>
      </c>
      <c r="H119" s="1620">
        <v>1</v>
      </c>
      <c r="I119" s="45">
        <v>346</v>
      </c>
      <c r="J119" s="2040">
        <f t="shared" si="16"/>
        <v>346</v>
      </c>
      <c r="K119" s="176"/>
      <c r="L119" s="165" t="s">
        <v>2844</v>
      </c>
      <c r="M119" s="437" t="s">
        <v>5789</v>
      </c>
      <c r="N119" s="1144" t="s">
        <v>5790</v>
      </c>
      <c r="O119" s="30">
        <v>46081</v>
      </c>
      <c r="P119" s="27"/>
      <c r="Q119" s="42">
        <v>46095</v>
      </c>
      <c r="R119" s="30">
        <v>46097</v>
      </c>
      <c r="S119" s="31"/>
    </row>
    <row r="120" spans="1:19" s="4" customFormat="1" ht="19.7" customHeight="1">
      <c r="A120" s="26" t="s">
        <v>5165</v>
      </c>
      <c r="B120" s="1797" t="s">
        <v>5834</v>
      </c>
      <c r="C120" s="35"/>
      <c r="D120" s="247">
        <f t="shared" si="15"/>
        <v>70</v>
      </c>
      <c r="E120" s="27" t="s">
        <v>175</v>
      </c>
      <c r="F120" s="27" t="s">
        <v>175</v>
      </c>
      <c r="G120" s="1630" t="s">
        <v>5858</v>
      </c>
      <c r="H120" s="35">
        <v>1</v>
      </c>
      <c r="I120" s="115">
        <v>3506</v>
      </c>
      <c r="J120" s="115">
        <f t="shared" si="16"/>
        <v>3506</v>
      </c>
      <c r="K120" s="29"/>
      <c r="L120" s="40" t="s">
        <v>5859</v>
      </c>
      <c r="M120" s="437" t="s">
        <v>5789</v>
      </c>
      <c r="N120" s="1144" t="s">
        <v>5790</v>
      </c>
      <c r="O120" s="30">
        <v>46081</v>
      </c>
      <c r="P120" s="27"/>
      <c r="Q120" s="42">
        <v>46095</v>
      </c>
      <c r="R120" s="30">
        <v>46097</v>
      </c>
      <c r="S120" s="31"/>
    </row>
    <row r="121" spans="1:19" s="4" customFormat="1" ht="19.7" customHeight="1">
      <c r="A121" s="26" t="s">
        <v>5165</v>
      </c>
      <c r="B121" s="1797" t="s">
        <v>5834</v>
      </c>
      <c r="C121" s="35"/>
      <c r="D121" s="247">
        <f t="shared" si="15"/>
        <v>71</v>
      </c>
      <c r="E121" s="66" t="s">
        <v>175</v>
      </c>
      <c r="F121" s="66" t="s">
        <v>175</v>
      </c>
      <c r="G121" s="540" t="s">
        <v>5860</v>
      </c>
      <c r="H121" s="1803">
        <v>1</v>
      </c>
      <c r="I121" s="1157">
        <v>3010</v>
      </c>
      <c r="J121" s="2041">
        <f t="shared" si="16"/>
        <v>3010</v>
      </c>
      <c r="K121" s="28"/>
      <c r="L121" s="40" t="s">
        <v>5859</v>
      </c>
      <c r="M121" s="437" t="s">
        <v>5789</v>
      </c>
      <c r="N121" s="1144" t="s">
        <v>5790</v>
      </c>
      <c r="O121" s="30">
        <v>46081</v>
      </c>
      <c r="P121" s="27"/>
      <c r="Q121" s="42">
        <v>46095</v>
      </c>
      <c r="R121" s="30">
        <v>46097</v>
      </c>
      <c r="S121" s="31"/>
    </row>
    <row r="122" spans="1:19" s="4" customFormat="1" ht="19.7" customHeight="1">
      <c r="A122" s="26" t="s">
        <v>5165</v>
      </c>
      <c r="B122" s="1797" t="s">
        <v>5834</v>
      </c>
      <c r="C122" s="26"/>
      <c r="D122" s="247">
        <f t="shared" si="15"/>
        <v>72</v>
      </c>
      <c r="E122" s="247" t="s">
        <v>463</v>
      </c>
      <c r="F122" s="27" t="s">
        <v>175</v>
      </c>
      <c r="G122" s="1489" t="s">
        <v>464</v>
      </c>
      <c r="H122" s="35">
        <v>1</v>
      </c>
      <c r="I122" s="1803">
        <v>2560</v>
      </c>
      <c r="J122" s="115">
        <f t="shared" si="16"/>
        <v>2560</v>
      </c>
      <c r="K122" s="75"/>
      <c r="L122" s="40" t="s">
        <v>465</v>
      </c>
      <c r="M122" s="437" t="s">
        <v>5789</v>
      </c>
      <c r="N122" s="1144" t="s">
        <v>5790</v>
      </c>
      <c r="O122" s="30">
        <v>46081</v>
      </c>
      <c r="P122" s="27"/>
      <c r="Q122" s="42">
        <v>46095</v>
      </c>
      <c r="R122" s="30">
        <v>46097</v>
      </c>
      <c r="S122" s="31"/>
    </row>
    <row r="123" spans="1:19" s="4" customFormat="1" ht="19.7" customHeight="1">
      <c r="A123" s="26" t="s">
        <v>5165</v>
      </c>
      <c r="B123" s="1797" t="s">
        <v>5834</v>
      </c>
      <c r="C123" s="26"/>
      <c r="D123" s="247">
        <f t="shared" si="15"/>
        <v>73</v>
      </c>
      <c r="E123" s="155" t="s">
        <v>534</v>
      </c>
      <c r="F123" s="27" t="s">
        <v>287</v>
      </c>
      <c r="G123" s="2042" t="s">
        <v>535</v>
      </c>
      <c r="H123" s="2043">
        <v>2</v>
      </c>
      <c r="I123" s="2044">
        <v>1450</v>
      </c>
      <c r="J123" s="1158">
        <f t="shared" si="16"/>
        <v>2900</v>
      </c>
      <c r="K123" s="1356"/>
      <c r="L123" s="315" t="s">
        <v>536</v>
      </c>
      <c r="M123" s="437" t="s">
        <v>5789</v>
      </c>
      <c r="N123" s="1144" t="s">
        <v>5790</v>
      </c>
      <c r="O123" s="30">
        <v>46081</v>
      </c>
      <c r="P123" s="27"/>
      <c r="Q123" s="42">
        <v>46095</v>
      </c>
      <c r="R123" s="30">
        <v>46097</v>
      </c>
      <c r="S123" s="31"/>
    </row>
    <row r="124" spans="1:19" s="4" customFormat="1" ht="19.7" customHeight="1">
      <c r="A124" s="26" t="s">
        <v>5165</v>
      </c>
      <c r="B124" s="1797" t="s">
        <v>5834</v>
      </c>
      <c r="C124" s="26"/>
      <c r="D124" s="247">
        <f t="shared" si="15"/>
        <v>74</v>
      </c>
      <c r="E124" s="155" t="s">
        <v>534</v>
      </c>
      <c r="F124" s="27" t="s">
        <v>287</v>
      </c>
      <c r="G124" s="2042" t="s">
        <v>537</v>
      </c>
      <c r="H124" s="2043">
        <v>2</v>
      </c>
      <c r="I124" s="2044">
        <v>409</v>
      </c>
      <c r="J124" s="2045">
        <f t="shared" si="16"/>
        <v>818</v>
      </c>
      <c r="K124" s="1356"/>
      <c r="L124" s="315" t="s">
        <v>538</v>
      </c>
      <c r="M124" s="437" t="s">
        <v>5789</v>
      </c>
      <c r="N124" s="1144" t="s">
        <v>5790</v>
      </c>
      <c r="O124" s="30">
        <v>46081</v>
      </c>
      <c r="P124" s="27"/>
      <c r="Q124" s="42">
        <v>46095</v>
      </c>
      <c r="R124" s="30">
        <v>46097</v>
      </c>
      <c r="S124" s="31"/>
    </row>
    <row r="125" spans="1:19" s="4" customFormat="1" ht="19.7" customHeight="1">
      <c r="A125" s="26" t="s">
        <v>5165</v>
      </c>
      <c r="B125" s="1797" t="s">
        <v>5834</v>
      </c>
      <c r="C125" s="26"/>
      <c r="D125" s="247">
        <f t="shared" si="15"/>
        <v>75</v>
      </c>
      <c r="E125" s="155" t="s">
        <v>534</v>
      </c>
      <c r="F125" s="27" t="s">
        <v>287</v>
      </c>
      <c r="G125" s="2042" t="s">
        <v>539</v>
      </c>
      <c r="H125" s="2043">
        <v>2</v>
      </c>
      <c r="I125" s="2044">
        <v>45</v>
      </c>
      <c r="J125" s="2045">
        <f t="shared" si="16"/>
        <v>90</v>
      </c>
      <c r="K125" s="1356"/>
      <c r="L125" s="315" t="s">
        <v>540</v>
      </c>
      <c r="M125" s="437" t="s">
        <v>5789</v>
      </c>
      <c r="N125" s="1144" t="s">
        <v>5790</v>
      </c>
      <c r="O125" s="30">
        <v>46081</v>
      </c>
      <c r="P125" s="27"/>
      <c r="Q125" s="42">
        <v>46095</v>
      </c>
      <c r="R125" s="30">
        <v>46097</v>
      </c>
      <c r="S125" s="31"/>
    </row>
    <row r="126" spans="1:19" s="4" customFormat="1" ht="19.7" customHeight="1">
      <c r="A126" s="26" t="s">
        <v>5165</v>
      </c>
      <c r="B126" s="1797" t="s">
        <v>5834</v>
      </c>
      <c r="C126" s="26"/>
      <c r="D126" s="247">
        <f t="shared" si="15"/>
        <v>76</v>
      </c>
      <c r="E126" s="226" t="s">
        <v>175</v>
      </c>
      <c r="F126" s="226" t="s">
        <v>175</v>
      </c>
      <c r="G126" s="1626" t="s">
        <v>478</v>
      </c>
      <c r="H126" s="115">
        <v>1</v>
      </c>
      <c r="I126" s="115">
        <v>5451</v>
      </c>
      <c r="J126" s="2032">
        <f t="shared" si="16"/>
        <v>5451</v>
      </c>
      <c r="K126" s="535"/>
      <c r="L126" s="109" t="s">
        <v>479</v>
      </c>
      <c r="M126" s="437" t="s">
        <v>5789</v>
      </c>
      <c r="N126" s="1144" t="s">
        <v>5790</v>
      </c>
      <c r="O126" s="30">
        <v>46081</v>
      </c>
      <c r="P126" s="27"/>
      <c r="Q126" s="42">
        <v>46095</v>
      </c>
      <c r="R126" s="30">
        <v>46097</v>
      </c>
      <c r="S126" s="31"/>
    </row>
    <row r="127" spans="1:19" s="4" customFormat="1" ht="19.7" customHeight="1">
      <c r="A127" s="26" t="s">
        <v>5165</v>
      </c>
      <c r="B127" s="1797" t="s">
        <v>5834</v>
      </c>
      <c r="C127" s="26"/>
      <c r="D127" s="247">
        <f>+D126+1</f>
        <v>77</v>
      </c>
      <c r="E127" s="202" t="s">
        <v>175</v>
      </c>
      <c r="F127" s="202" t="s">
        <v>175</v>
      </c>
      <c r="G127" s="2046" t="s">
        <v>5861</v>
      </c>
      <c r="H127" s="35">
        <v>2</v>
      </c>
      <c r="I127" s="115">
        <v>247</v>
      </c>
      <c r="J127" s="2039">
        <f t="shared" si="16"/>
        <v>494</v>
      </c>
      <c r="K127" s="28"/>
      <c r="L127" s="378" t="s">
        <v>5862</v>
      </c>
      <c r="M127" s="437" t="s">
        <v>5789</v>
      </c>
      <c r="N127" s="1144" t="s">
        <v>5790</v>
      </c>
      <c r="O127" s="30">
        <v>46081</v>
      </c>
      <c r="P127" s="27"/>
      <c r="Q127" s="42">
        <v>46095</v>
      </c>
      <c r="R127" s="30">
        <v>46097</v>
      </c>
      <c r="S127" s="31"/>
    </row>
    <row r="128" spans="1:19" s="4" customFormat="1" ht="19.7" customHeight="1">
      <c r="A128" s="26"/>
      <c r="B128" s="26"/>
      <c r="C128" s="26"/>
      <c r="D128" s="27"/>
      <c r="E128" s="27"/>
      <c r="F128" s="27"/>
      <c r="G128" s="108"/>
      <c r="H128" s="26"/>
      <c r="I128" s="147"/>
      <c r="J128" s="139"/>
      <c r="K128" s="28"/>
      <c r="L128" s="40"/>
      <c r="M128" s="40"/>
      <c r="N128" s="26"/>
      <c r="O128" s="30"/>
      <c r="P128" s="27"/>
      <c r="Q128" s="42"/>
      <c r="R128" s="30"/>
      <c r="S128" s="31"/>
    </row>
    <row r="129" spans="1:19" s="4" customFormat="1" ht="19.7" customHeight="1">
      <c r="A129" s="26"/>
      <c r="B129" s="26"/>
      <c r="C129" s="26"/>
      <c r="D129" s="27"/>
      <c r="E129" s="27"/>
      <c r="F129" s="27"/>
      <c r="G129" s="60">
        <f>SUM(J99:J128)</f>
        <v>70211</v>
      </c>
      <c r="H129" s="26"/>
      <c r="I129" s="26"/>
      <c r="J129" s="28"/>
      <c r="K129" s="28"/>
      <c r="L129" s="26"/>
      <c r="M129" s="26"/>
      <c r="N129" s="26"/>
      <c r="O129" s="30"/>
      <c r="P129" s="27"/>
      <c r="Q129" s="26"/>
      <c r="R129" s="30"/>
      <c r="S129" s="31"/>
    </row>
    <row r="130" spans="1:19" s="4" customFormat="1" ht="19.7" customHeight="1">
      <c r="A130" s="26"/>
      <c r="B130" s="26"/>
      <c r="C130" s="26"/>
      <c r="D130" s="27"/>
      <c r="E130" s="27"/>
      <c r="F130" s="27"/>
      <c r="G130" s="26"/>
      <c r="H130" s="26"/>
      <c r="I130" s="26"/>
      <c r="J130" s="28"/>
      <c r="K130" s="28"/>
      <c r="L130" s="26"/>
      <c r="M130" s="26"/>
      <c r="N130" s="26"/>
      <c r="O130" s="30"/>
      <c r="P130" s="27"/>
      <c r="Q130" s="26"/>
      <c r="R130" s="30"/>
      <c r="S130" s="31"/>
    </row>
    <row r="131" spans="1:19" s="4" customFormat="1" ht="19.7" customHeight="1">
      <c r="A131" s="26"/>
      <c r="B131" s="26"/>
      <c r="C131" s="26"/>
      <c r="D131" s="27"/>
      <c r="E131" s="27"/>
      <c r="F131" s="27"/>
      <c r="G131" s="192"/>
      <c r="H131" s="26"/>
      <c r="I131" s="26"/>
      <c r="J131" s="28"/>
      <c r="K131" s="28"/>
      <c r="L131" s="26"/>
      <c r="M131" s="26"/>
      <c r="N131" s="26"/>
      <c r="O131" s="30"/>
      <c r="P131" s="27"/>
      <c r="Q131" s="26"/>
      <c r="R131" s="30"/>
      <c r="S131" s="31"/>
    </row>
    <row r="132" spans="1:19" s="4" customFormat="1" ht="19.7" customHeight="1">
      <c r="A132" s="26"/>
      <c r="B132" s="26"/>
      <c r="C132" s="26"/>
      <c r="D132" s="27"/>
      <c r="E132" s="27"/>
      <c r="F132" s="27"/>
      <c r="G132" s="47"/>
      <c r="H132" s="62"/>
      <c r="I132" s="26"/>
      <c r="J132" s="63"/>
      <c r="K132" s="193"/>
      <c r="L132" s="47"/>
      <c r="M132" s="26"/>
      <c r="N132" s="26"/>
      <c r="O132" s="30"/>
      <c r="P132" s="27"/>
      <c r="Q132" s="26"/>
      <c r="R132" s="30"/>
      <c r="S132" s="31"/>
    </row>
    <row r="133" spans="1:19" s="4" customFormat="1" ht="19.7" customHeight="1">
      <c r="A133" s="26"/>
      <c r="B133" s="26"/>
      <c r="C133" s="26"/>
      <c r="D133" s="27"/>
      <c r="E133" s="27"/>
      <c r="F133" s="27"/>
      <c r="G133" s="47"/>
      <c r="H133" s="62"/>
      <c r="I133" s="26"/>
      <c r="J133" s="63"/>
      <c r="K133" s="28"/>
      <c r="L133" s="47"/>
      <c r="M133" s="26"/>
      <c r="N133" s="26"/>
      <c r="O133" s="30"/>
      <c r="P133" s="27"/>
      <c r="Q133" s="26"/>
      <c r="R133" s="30"/>
      <c r="S133" s="31"/>
    </row>
    <row r="134" spans="1:19" s="4" customFormat="1" ht="19.7" customHeight="1">
      <c r="A134" s="26"/>
      <c r="B134" s="26"/>
      <c r="C134" s="26"/>
      <c r="D134" s="27"/>
      <c r="E134" s="27"/>
      <c r="F134" s="27"/>
      <c r="G134" s="47"/>
      <c r="H134" s="62"/>
      <c r="I134" s="26"/>
      <c r="J134" s="63"/>
      <c r="K134" s="28"/>
      <c r="L134" s="47"/>
      <c r="M134" s="26"/>
      <c r="N134" s="26"/>
      <c r="O134" s="30"/>
      <c r="P134" s="27"/>
      <c r="Q134" s="26"/>
      <c r="R134" s="30"/>
      <c r="S134" s="31"/>
    </row>
    <row r="135" spans="1:19" s="4" customFormat="1" ht="19.7" customHeight="1">
      <c r="A135" s="26"/>
      <c r="B135" s="26"/>
      <c r="C135" s="26"/>
      <c r="D135" s="27"/>
      <c r="E135" s="27"/>
      <c r="F135" s="27"/>
      <c r="G135" s="47"/>
      <c r="H135" s="62"/>
      <c r="I135" s="26"/>
      <c r="J135" s="63"/>
      <c r="K135" s="28"/>
      <c r="L135" s="47"/>
      <c r="M135" s="26"/>
      <c r="N135" s="26"/>
      <c r="O135" s="30"/>
      <c r="P135" s="27"/>
      <c r="Q135" s="26"/>
      <c r="R135" s="30"/>
      <c r="S135" s="31"/>
    </row>
    <row r="136" spans="1:19" s="19" customFormat="1">
      <c r="A136" s="1"/>
      <c r="B136" s="1"/>
      <c r="C136" s="1"/>
      <c r="D136" s="4"/>
      <c r="E136" s="1"/>
      <c r="F136" s="1"/>
      <c r="G136" s="1"/>
      <c r="H136" s="4"/>
      <c r="I136" s="4"/>
      <c r="J136" s="81"/>
      <c r="K136" s="4"/>
      <c r="L136" s="1"/>
      <c r="M136" s="1"/>
      <c r="N136" s="4"/>
      <c r="O136" s="9"/>
      <c r="P136" s="1"/>
      <c r="Q136" s="10"/>
      <c r="R136" s="11"/>
      <c r="S136" s="12"/>
    </row>
  </sheetData>
  <mergeCells count="8">
    <mergeCell ref="D6:F6"/>
    <mergeCell ref="D2:F2"/>
    <mergeCell ref="I2:K2"/>
    <mergeCell ref="D3:F3"/>
    <mergeCell ref="J3:M4"/>
    <mergeCell ref="D4:F4"/>
    <mergeCell ref="I4:I5"/>
    <mergeCell ref="D5:F5"/>
  </mergeCells>
  <phoneticPr fontId="2"/>
  <dataValidations count="1">
    <dataValidation imeMode="hiragana" allowBlank="1" showInputMessage="1" showErrorMessage="1" sqref="L19 L21:L22 L24 L26:L28 L30 L70:L71 L80" xr:uid="{2DBF98ED-E0C2-45EC-B161-B0748F268A6F}"/>
  </dataValidations>
  <pageMargins left="0" right="0" top="0" bottom="0" header="0" footer="0"/>
  <pageSetup paperSize="8" scale="65" orientation="portrait" r:id="rId1"/>
  <tableParts count="1">
    <tablePart r:id="rId2"/>
  </tableParts>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BB0A1-B653-4F1A-B979-49272AF0956F}">
  <dimension ref="B1:G121"/>
  <sheetViews>
    <sheetView topLeftCell="A109" workbookViewId="0">
      <selection activeCell="G123" sqref="G123:J123"/>
    </sheetView>
  </sheetViews>
  <sheetFormatPr defaultRowHeight="18.75"/>
  <cols>
    <col min="1" max="2" width="9" style="1"/>
    <col min="3" max="3" width="19.875" style="1" customWidth="1"/>
    <col min="4" max="16384" width="9" style="1"/>
  </cols>
  <sheetData>
    <row r="1" spans="2:7">
      <c r="B1" s="1" t="s">
        <v>168</v>
      </c>
      <c r="D1" s="1" t="s">
        <v>169</v>
      </c>
      <c r="G1" s="1" t="s">
        <v>170</v>
      </c>
    </row>
    <row r="2" spans="2:7">
      <c r="B2" s="1">
        <v>5914</v>
      </c>
      <c r="D2" s="1">
        <v>30500</v>
      </c>
      <c r="G2" s="1">
        <v>88326</v>
      </c>
    </row>
    <row r="3" spans="2:7">
      <c r="B3" s="1">
        <v>792</v>
      </c>
      <c r="D3" s="1">
        <v>25000</v>
      </c>
      <c r="G3" s="1">
        <v>1596</v>
      </c>
    </row>
    <row r="4" spans="2:7">
      <c r="B4" s="1">
        <v>3960</v>
      </c>
      <c r="D4" s="1">
        <v>25000</v>
      </c>
      <c r="G4" s="1">
        <v>1443</v>
      </c>
    </row>
    <row r="5" spans="2:7">
      <c r="B5" s="1">
        <v>2376</v>
      </c>
      <c r="D5" s="1">
        <v>25000</v>
      </c>
      <c r="G5" s="1">
        <v>684</v>
      </c>
    </row>
    <row r="6" spans="2:7">
      <c r="B6" s="1">
        <v>354</v>
      </c>
      <c r="D6" s="1">
        <v>13000</v>
      </c>
    </row>
    <row r="7" spans="2:7">
      <c r="B7" s="1">
        <v>2376</v>
      </c>
      <c r="D7" s="1">
        <v>6500</v>
      </c>
    </row>
    <row r="8" spans="2:7">
      <c r="B8" s="1">
        <v>354</v>
      </c>
      <c r="D8" s="1">
        <v>24000</v>
      </c>
      <c r="G8" s="1">
        <v>2034</v>
      </c>
    </row>
    <row r="9" spans="2:7">
      <c r="B9" s="1">
        <v>4752</v>
      </c>
      <c r="D9" s="1">
        <v>13500</v>
      </c>
      <c r="G9" s="1">
        <v>67036</v>
      </c>
    </row>
    <row r="10" spans="2:7">
      <c r="B10" s="1">
        <v>792</v>
      </c>
      <c r="G10" s="1">
        <v>82612</v>
      </c>
    </row>
    <row r="11" spans="2:7">
      <c r="B11" s="1">
        <v>4355</v>
      </c>
      <c r="D11" s="1">
        <v>21500</v>
      </c>
      <c r="G11" s="1">
        <v>280</v>
      </c>
    </row>
    <row r="12" spans="2:7">
      <c r="B12" s="1">
        <v>5226</v>
      </c>
      <c r="D12" s="1">
        <v>1080</v>
      </c>
      <c r="G12" s="1">
        <v>792</v>
      </c>
    </row>
    <row r="13" spans="2:7">
      <c r="B13" s="1">
        <v>5820</v>
      </c>
      <c r="D13" s="1">
        <v>3840</v>
      </c>
      <c r="G13" s="1">
        <v>996</v>
      </c>
    </row>
    <row r="14" spans="2:7">
      <c r="B14" s="1">
        <v>14697</v>
      </c>
      <c r="D14" s="1">
        <v>2380</v>
      </c>
      <c r="G14" s="1">
        <v>1120</v>
      </c>
    </row>
    <row r="15" spans="2:7">
      <c r="B15" s="1">
        <v>3544</v>
      </c>
      <c r="G15" s="1">
        <v>3780</v>
      </c>
    </row>
    <row r="16" spans="2:7">
      <c r="B16" s="1">
        <v>18650</v>
      </c>
      <c r="G16" s="1">
        <v>10740</v>
      </c>
    </row>
    <row r="17" spans="2:7">
      <c r="B17" s="1">
        <v>1760</v>
      </c>
      <c r="D17" s="1">
        <v>2400</v>
      </c>
      <c r="G17" s="1">
        <v>1746</v>
      </c>
    </row>
    <row r="18" spans="2:7">
      <c r="B18" s="1">
        <v>13160</v>
      </c>
      <c r="D18" s="1">
        <v>12000</v>
      </c>
      <c r="G18" s="1">
        <v>47364</v>
      </c>
    </row>
    <row r="19" spans="2:7">
      <c r="B19" s="1">
        <v>15760</v>
      </c>
      <c r="D19" s="1">
        <v>124628</v>
      </c>
      <c r="G19" s="1">
        <v>280</v>
      </c>
    </row>
    <row r="20" spans="2:7">
      <c r="B20" s="1">
        <v>17620</v>
      </c>
      <c r="G20" s="1">
        <v>996</v>
      </c>
    </row>
    <row r="21" spans="2:7">
      <c r="B21" s="1">
        <v>472</v>
      </c>
      <c r="D21" s="1">
        <f>SUM(D2:D20)</f>
        <v>330328</v>
      </c>
      <c r="G21" s="1">
        <v>945</v>
      </c>
    </row>
    <row r="22" spans="2:7">
      <c r="B22" s="1">
        <v>880</v>
      </c>
      <c r="G22" s="1">
        <v>1746</v>
      </c>
    </row>
    <row r="23" spans="2:7">
      <c r="B23" s="1">
        <v>60000</v>
      </c>
      <c r="G23" s="1">
        <v>27140</v>
      </c>
    </row>
    <row r="24" spans="2:7">
      <c r="B24" s="1">
        <v>20000</v>
      </c>
      <c r="G24" s="1">
        <v>888</v>
      </c>
    </row>
    <row r="25" spans="2:7">
      <c r="B25" s="1">
        <v>368</v>
      </c>
      <c r="G25" s="1">
        <v>720</v>
      </c>
    </row>
    <row r="26" spans="2:7">
      <c r="B26" s="1">
        <v>4364</v>
      </c>
      <c r="G26" s="1">
        <v>39490</v>
      </c>
    </row>
    <row r="27" spans="2:7">
      <c r="B27" s="1">
        <v>23530</v>
      </c>
      <c r="G27" s="1">
        <v>720</v>
      </c>
    </row>
    <row r="28" spans="2:7">
      <c r="B28" s="1">
        <v>448</v>
      </c>
      <c r="G28" s="1">
        <v>31421</v>
      </c>
    </row>
    <row r="29" spans="2:7">
      <c r="B29" s="1">
        <v>37774</v>
      </c>
      <c r="G29" s="1">
        <v>280</v>
      </c>
    </row>
    <row r="30" spans="2:7">
      <c r="B30" s="1">
        <v>784</v>
      </c>
      <c r="G30" s="1">
        <v>996</v>
      </c>
    </row>
    <row r="31" spans="2:7">
      <c r="B31" s="1">
        <v>308</v>
      </c>
      <c r="G31" s="1">
        <v>945</v>
      </c>
    </row>
    <row r="32" spans="2:7">
      <c r="B32" s="1">
        <v>561</v>
      </c>
      <c r="G32" s="1">
        <v>1608</v>
      </c>
    </row>
    <row r="33" spans="2:7">
      <c r="B33" s="1">
        <v>392</v>
      </c>
      <c r="G33" s="1">
        <v>150000</v>
      </c>
    </row>
    <row r="34" spans="2:7">
      <c r="B34" s="1">
        <v>304</v>
      </c>
      <c r="G34" s="1">
        <v>5076</v>
      </c>
    </row>
    <row r="35" spans="2:7">
      <c r="B35" s="1">
        <v>25343</v>
      </c>
      <c r="G35" s="1">
        <v>3492</v>
      </c>
    </row>
    <row r="36" spans="2:7">
      <c r="B36" s="1">
        <v>374</v>
      </c>
      <c r="G36" s="1">
        <v>90000</v>
      </c>
    </row>
    <row r="37" spans="2:7">
      <c r="B37" s="1">
        <v>308</v>
      </c>
      <c r="G37" s="1">
        <v>8025</v>
      </c>
    </row>
    <row r="38" spans="2:7">
      <c r="B38" s="1">
        <v>191</v>
      </c>
      <c r="G38" s="1">
        <v>20480</v>
      </c>
    </row>
    <row r="39" spans="2:7">
      <c r="B39" s="1">
        <v>2646</v>
      </c>
      <c r="G39" s="1">
        <v>50000</v>
      </c>
    </row>
    <row r="40" spans="2:7">
      <c r="B40" s="1">
        <v>38972</v>
      </c>
      <c r="G40" s="1">
        <v>8025</v>
      </c>
    </row>
    <row r="41" spans="2:7">
      <c r="B41" s="1">
        <v>224</v>
      </c>
      <c r="G41" s="1">
        <v>20480</v>
      </c>
    </row>
    <row r="42" spans="2:7">
      <c r="B42" s="1">
        <v>308</v>
      </c>
      <c r="G42" s="1">
        <v>145000</v>
      </c>
    </row>
    <row r="43" spans="2:7">
      <c r="B43" s="1">
        <v>904</v>
      </c>
      <c r="G43" s="1">
        <v>8025</v>
      </c>
    </row>
    <row r="44" spans="2:7">
      <c r="B44" s="1">
        <v>304</v>
      </c>
      <c r="G44" s="1">
        <v>20480</v>
      </c>
    </row>
    <row r="45" spans="2:7">
      <c r="B45" s="1">
        <v>28588</v>
      </c>
      <c r="G45" s="1">
        <v>1880</v>
      </c>
    </row>
    <row r="46" spans="2:7">
      <c r="B46" s="1">
        <v>224</v>
      </c>
      <c r="G46" s="1">
        <v>50000</v>
      </c>
    </row>
    <row r="47" spans="2:7">
      <c r="B47" s="1">
        <v>374</v>
      </c>
      <c r="G47" s="1">
        <v>8025</v>
      </c>
    </row>
    <row r="48" spans="2:7">
      <c r="B48" s="1">
        <v>374</v>
      </c>
      <c r="G48" s="1">
        <v>20480</v>
      </c>
    </row>
    <row r="49" spans="2:7">
      <c r="B49" s="1">
        <v>191</v>
      </c>
      <c r="G49" s="1">
        <v>80000</v>
      </c>
    </row>
    <row r="50" spans="2:7">
      <c r="B50" s="1">
        <v>904</v>
      </c>
      <c r="G50" s="1">
        <v>8025</v>
      </c>
    </row>
    <row r="51" spans="2:7">
      <c r="B51" s="1">
        <v>8362</v>
      </c>
      <c r="G51" s="1">
        <v>20480</v>
      </c>
    </row>
    <row r="52" spans="2:7">
      <c r="B52" s="1">
        <v>112</v>
      </c>
      <c r="G52" s="1">
        <v>1880</v>
      </c>
    </row>
    <row r="53" spans="2:7">
      <c r="B53" s="1">
        <v>56</v>
      </c>
      <c r="G53" s="1">
        <v>110000</v>
      </c>
    </row>
    <row r="54" spans="2:7">
      <c r="B54" s="1">
        <v>20.6</v>
      </c>
      <c r="G54" s="1">
        <v>8025</v>
      </c>
    </row>
    <row r="55" spans="2:7">
      <c r="B55" s="1">
        <v>5915</v>
      </c>
      <c r="G55" s="1">
        <v>20480</v>
      </c>
    </row>
    <row r="56" spans="2:7">
      <c r="B56" s="1">
        <v>56</v>
      </c>
      <c r="G56" s="1">
        <v>1880</v>
      </c>
    </row>
    <row r="57" spans="2:7">
      <c r="B57" s="1">
        <v>56</v>
      </c>
    </row>
    <row r="58" spans="2:7">
      <c r="B58" s="1">
        <v>20.6</v>
      </c>
      <c r="G58" s="1">
        <f>SUM(G8:G57)</f>
        <v>1186913</v>
      </c>
    </row>
    <row r="59" spans="2:7">
      <c r="B59" s="1">
        <v>23106</v>
      </c>
    </row>
    <row r="60" spans="2:7">
      <c r="B60" s="1">
        <v>224</v>
      </c>
    </row>
    <row r="61" spans="2:7">
      <c r="B61" s="1">
        <v>112</v>
      </c>
    </row>
    <row r="62" spans="2:7">
      <c r="B62" s="1">
        <v>41.2</v>
      </c>
    </row>
    <row r="63" spans="2:7">
      <c r="B63" s="1">
        <v>12832</v>
      </c>
    </row>
    <row r="64" spans="2:7">
      <c r="B64" s="1">
        <v>84</v>
      </c>
    </row>
    <row r="65" spans="2:2">
      <c r="B65" s="1">
        <v>84</v>
      </c>
    </row>
    <row r="66" spans="2:2">
      <c r="B66" s="1">
        <v>30.900000000000002</v>
      </c>
    </row>
    <row r="67" spans="2:2">
      <c r="B67" s="1">
        <v>32635</v>
      </c>
    </row>
    <row r="68" spans="2:2">
      <c r="B68" s="1">
        <v>560</v>
      </c>
    </row>
    <row r="69" spans="2:2">
      <c r="B69" s="1">
        <v>280</v>
      </c>
    </row>
    <row r="70" spans="2:2">
      <c r="B70" s="1">
        <v>103</v>
      </c>
    </row>
    <row r="71" spans="2:2">
      <c r="B71" s="1">
        <v>5826</v>
      </c>
    </row>
    <row r="72" spans="2:2">
      <c r="B72" s="1">
        <v>224</v>
      </c>
    </row>
    <row r="73" spans="2:2">
      <c r="B73" s="1">
        <v>4136</v>
      </c>
    </row>
    <row r="74" spans="2:2">
      <c r="B74" s="1">
        <v>112</v>
      </c>
    </row>
    <row r="75" spans="2:2">
      <c r="B75" s="1">
        <v>4492</v>
      </c>
    </row>
    <row r="76" spans="2:2">
      <c r="B76" s="1">
        <v>112</v>
      </c>
    </row>
    <row r="77" spans="2:2">
      <c r="B77" s="1">
        <v>56</v>
      </c>
    </row>
    <row r="78" spans="2:2">
      <c r="B78" s="1">
        <v>20.6</v>
      </c>
    </row>
    <row r="79" spans="2:2">
      <c r="B79" s="1">
        <v>7294</v>
      </c>
    </row>
    <row r="80" spans="2:2">
      <c r="B80" s="1">
        <v>224</v>
      </c>
    </row>
    <row r="81" spans="2:2">
      <c r="B81" s="1">
        <v>4014</v>
      </c>
    </row>
    <row r="82" spans="2:2">
      <c r="B82" s="1">
        <v>112</v>
      </c>
    </row>
    <row r="83" spans="2:2">
      <c r="B83" s="1">
        <v>56</v>
      </c>
    </row>
    <row r="84" spans="2:2">
      <c r="B84" s="1">
        <v>20.6</v>
      </c>
    </row>
    <row r="85" spans="2:2">
      <c r="B85" s="1">
        <v>7539</v>
      </c>
    </row>
    <row r="86" spans="2:2">
      <c r="B86" s="1">
        <v>112</v>
      </c>
    </row>
    <row r="87" spans="2:2">
      <c r="B87" s="1">
        <v>56</v>
      </c>
    </row>
    <row r="88" spans="2:2">
      <c r="B88" s="1">
        <v>20.6</v>
      </c>
    </row>
    <row r="89" spans="2:2">
      <c r="B89" s="1">
        <v>15987</v>
      </c>
    </row>
    <row r="90" spans="2:2">
      <c r="B90" s="1">
        <v>9784</v>
      </c>
    </row>
    <row r="91" spans="2:2">
      <c r="B91" s="1">
        <v>224</v>
      </c>
    </row>
    <row r="92" spans="2:2">
      <c r="B92" s="1">
        <v>5293</v>
      </c>
    </row>
    <row r="93" spans="2:2">
      <c r="B93" s="1">
        <v>112</v>
      </c>
    </row>
    <row r="94" spans="2:2">
      <c r="B94" s="1">
        <v>56</v>
      </c>
    </row>
    <row r="95" spans="2:2">
      <c r="B95" s="1">
        <v>20.6</v>
      </c>
    </row>
    <row r="96" spans="2:2">
      <c r="B96" s="1">
        <v>8062</v>
      </c>
    </row>
    <row r="97" spans="2:2">
      <c r="B97" s="1">
        <v>112</v>
      </c>
    </row>
    <row r="98" spans="2:2">
      <c r="B98" s="1">
        <v>56</v>
      </c>
    </row>
    <row r="99" spans="2:2">
      <c r="B99" s="1">
        <v>20.6</v>
      </c>
    </row>
    <row r="100" spans="2:2">
      <c r="B100" s="1">
        <v>13788</v>
      </c>
    </row>
    <row r="101" spans="2:2">
      <c r="B101" s="1">
        <v>224</v>
      </c>
    </row>
    <row r="102" spans="2:2">
      <c r="B102" s="1">
        <v>112</v>
      </c>
    </row>
    <row r="103" spans="2:2">
      <c r="B103" s="1">
        <v>41.2</v>
      </c>
    </row>
    <row r="104" spans="2:2">
      <c r="B104" s="1">
        <v>9073</v>
      </c>
    </row>
    <row r="105" spans="2:2">
      <c r="B105" s="1">
        <v>41766</v>
      </c>
    </row>
    <row r="106" spans="2:2">
      <c r="B106" s="1">
        <v>224</v>
      </c>
    </row>
    <row r="107" spans="2:2">
      <c r="B107" s="1">
        <v>224</v>
      </c>
    </row>
    <row r="108" spans="2:2">
      <c r="B108" s="1">
        <v>82.4</v>
      </c>
    </row>
    <row r="109" spans="2:2">
      <c r="B109" s="1">
        <v>48594</v>
      </c>
    </row>
    <row r="110" spans="2:2">
      <c r="B110" s="1">
        <v>112</v>
      </c>
    </row>
    <row r="111" spans="2:2">
      <c r="B111" s="1">
        <v>112</v>
      </c>
    </row>
    <row r="112" spans="2:2">
      <c r="B112" s="1">
        <v>41.2</v>
      </c>
    </row>
    <row r="113" spans="2:2">
      <c r="B113" s="1">
        <v>5015</v>
      </c>
    </row>
    <row r="114" spans="2:2">
      <c r="B114" s="1">
        <v>84</v>
      </c>
    </row>
    <row r="115" spans="2:2">
      <c r="B115" s="1">
        <v>240</v>
      </c>
    </row>
    <row r="116" spans="2:2">
      <c r="B116" s="1">
        <v>339</v>
      </c>
    </row>
    <row r="117" spans="2:2">
      <c r="B117" s="1">
        <v>4364</v>
      </c>
    </row>
    <row r="118" spans="2:2">
      <c r="B118" s="1">
        <v>23530</v>
      </c>
    </row>
    <row r="119" spans="2:2">
      <c r="B119" s="1">
        <v>448</v>
      </c>
    </row>
    <row r="121" spans="2:2">
      <c r="B121" s="1">
        <f>SUM(B2:B119)</f>
        <v>679934.09999999986</v>
      </c>
    </row>
  </sheetData>
  <phoneticPr fontId="2"/>
  <pageMargins left="0.7" right="0.7" top="0.75" bottom="0.75" header="0.3" footer="0.3"/>
  <pageSetup paperSize="9" orientation="portrait" horizontalDpi="1200" verticalDpi="1200"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7F08A-E692-428E-B9B0-2C8959487C9C}">
  <sheetPr>
    <tabColor theme="8" tint="0.59999389629810485"/>
  </sheetPr>
  <dimension ref="A2:S27"/>
  <sheetViews>
    <sheetView zoomScale="85" zoomScaleNormal="85" workbookViewId="0">
      <pane xSplit="12" ySplit="8" topLeftCell="M9" activePane="bottomRight" state="frozen"/>
      <selection activeCell="D26" sqref="D26"/>
      <selection pane="topRight" activeCell="D26" sqref="D26"/>
      <selection pane="bottomLeft" activeCell="D26" sqref="D26"/>
      <selection pane="bottomRight" activeCell="O10" sqref="O10:Q13"/>
    </sheetView>
  </sheetViews>
  <sheetFormatPr defaultColWidth="11.875" defaultRowHeight="13.5" customHeight="1"/>
  <cols>
    <col min="1" max="1" width="9.125" style="1" customWidth="1"/>
    <col min="2" max="2" width="6.5" style="1" customWidth="1"/>
    <col min="3" max="3" width="17" style="1" customWidth="1"/>
    <col min="4" max="4" width="6.125" style="4" customWidth="1"/>
    <col min="5" max="5" width="15.125" style="1" customWidth="1"/>
    <col min="6" max="6" width="15.5" style="1" customWidth="1"/>
    <col min="7" max="7" width="71.5" style="1" customWidth="1"/>
    <col min="8" max="8" width="10.875" style="4" customWidth="1"/>
    <col min="9" max="10" width="12.125" style="4" customWidth="1"/>
    <col min="11" max="11" width="7.125" style="10" customWidth="1"/>
    <col min="12" max="12" width="50.5" style="1" customWidth="1"/>
    <col min="13" max="13" width="45.125" style="1" customWidth="1"/>
    <col min="14" max="14" width="8.125" style="4" customWidth="1"/>
    <col min="15" max="15" width="17" style="4" customWidth="1"/>
    <col min="16" max="16" width="7.875" style="1" customWidth="1"/>
    <col min="17" max="17" width="16.375" style="4" customWidth="1"/>
    <col min="18" max="18" width="17.875" style="1191" customWidth="1"/>
    <col min="19" max="19" width="19.375" style="1191" customWidth="1"/>
    <col min="20" max="16384" width="11.875" style="1"/>
  </cols>
  <sheetData>
    <row r="2" spans="1:19" ht="20.100000000000001" customHeight="1">
      <c r="D2" s="1186" t="s">
        <v>2307</v>
      </c>
      <c r="E2" s="1186"/>
      <c r="F2" s="1186"/>
      <c r="G2" s="932" t="s">
        <v>5863</v>
      </c>
      <c r="I2" s="1187" t="s">
        <v>2309</v>
      </c>
      <c r="J2" s="1188"/>
      <c r="K2" s="1189"/>
      <c r="L2" s="1190">
        <f>SUM(J:J)</f>
        <v>0</v>
      </c>
    </row>
    <row r="3" spans="1:19" ht="20.100000000000001" customHeight="1">
      <c r="D3" s="1186" t="s">
        <v>2310</v>
      </c>
      <c r="E3" s="1186"/>
      <c r="F3" s="1186"/>
      <c r="G3" s="933" t="s">
        <v>5864</v>
      </c>
    </row>
    <row r="4" spans="1:19" ht="20.100000000000001" customHeight="1">
      <c r="D4" s="1186" t="s">
        <v>2312</v>
      </c>
      <c r="E4" s="1186"/>
      <c r="F4" s="1186"/>
      <c r="G4" s="933" t="s">
        <v>5865</v>
      </c>
      <c r="I4" s="1867" t="s">
        <v>5866</v>
      </c>
      <c r="J4" s="1867"/>
      <c r="K4" s="1867"/>
      <c r="L4" s="1867"/>
    </row>
    <row r="5" spans="1:19" ht="20.100000000000001" customHeight="1">
      <c r="D5" s="1186" t="s">
        <v>2315</v>
      </c>
      <c r="E5" s="1186"/>
      <c r="F5" s="1186"/>
      <c r="G5" s="1868">
        <v>46125</v>
      </c>
      <c r="H5" s="1869" t="s">
        <v>2316</v>
      </c>
      <c r="I5" s="1867"/>
      <c r="J5" s="1867"/>
      <c r="K5" s="1867"/>
      <c r="L5" s="1867"/>
    </row>
    <row r="6" spans="1:19" ht="20.100000000000001" customHeight="1">
      <c r="D6" s="1186" t="s">
        <v>2317</v>
      </c>
      <c r="E6" s="1186"/>
      <c r="F6" s="1186"/>
      <c r="G6" s="1868">
        <v>46126</v>
      </c>
      <c r="H6" s="1870"/>
      <c r="I6" s="1654" t="s">
        <v>5867</v>
      </c>
      <c r="J6" s="1654"/>
      <c r="K6" s="1654"/>
      <c r="L6" s="1654"/>
    </row>
    <row r="8" spans="1:19" s="4" customFormat="1" ht="19.5" customHeight="1">
      <c r="C8" s="64" t="s">
        <v>2319</v>
      </c>
      <c r="D8" s="1197" t="s">
        <v>2320</v>
      </c>
      <c r="E8" s="1198" t="s">
        <v>2321</v>
      </c>
      <c r="F8" s="1198" t="s">
        <v>2322</v>
      </c>
      <c r="G8" s="1199" t="s">
        <v>2323</v>
      </c>
      <c r="H8" s="1199" t="s">
        <v>36</v>
      </c>
      <c r="I8" s="1199" t="s">
        <v>37</v>
      </c>
      <c r="J8" s="1200" t="s">
        <v>38</v>
      </c>
      <c r="K8" s="1200" t="s">
        <v>2324</v>
      </c>
      <c r="L8" s="1199" t="s">
        <v>2325</v>
      </c>
      <c r="M8" s="1199" t="s">
        <v>2326</v>
      </c>
      <c r="N8" s="1199" t="s">
        <v>2327</v>
      </c>
      <c r="O8" s="1201" t="s">
        <v>2328</v>
      </c>
      <c r="P8" s="1198" t="s">
        <v>2329</v>
      </c>
      <c r="Q8" s="1199" t="s">
        <v>2330</v>
      </c>
      <c r="R8" s="1201" t="s">
        <v>2331</v>
      </c>
      <c r="S8" s="1202" t="s">
        <v>2332</v>
      </c>
    </row>
    <row r="9" spans="1:19" s="4" customFormat="1" ht="19.5" customHeight="1">
      <c r="D9" s="1871" t="s">
        <v>5345</v>
      </c>
      <c r="E9" s="1872"/>
      <c r="F9" s="1872"/>
      <c r="G9" s="1873"/>
      <c r="H9" s="71"/>
      <c r="I9" s="71"/>
      <c r="J9" s="71"/>
      <c r="K9" s="1234"/>
      <c r="L9" s="1235"/>
      <c r="M9" s="1199"/>
      <c r="N9" s="1199"/>
      <c r="O9" s="1201"/>
      <c r="P9" s="1198"/>
      <c r="Q9" s="1199"/>
      <c r="R9" s="1201"/>
      <c r="S9" s="1202"/>
    </row>
    <row r="10" spans="1:19" s="4" customFormat="1" ht="19.5" customHeight="1">
      <c r="A10" s="26" t="s">
        <v>5868</v>
      </c>
      <c r="B10" s="26"/>
      <c r="C10" s="468">
        <v>1</v>
      </c>
      <c r="D10" s="1874">
        <v>1</v>
      </c>
      <c r="E10" s="1208" t="s">
        <v>5760</v>
      </c>
      <c r="F10" s="1208" t="s">
        <v>5760</v>
      </c>
      <c r="G10" s="907" t="s">
        <v>5869</v>
      </c>
      <c r="H10" s="1212">
        <v>2</v>
      </c>
      <c r="I10" s="1208">
        <v>0</v>
      </c>
      <c r="J10" s="1403">
        <v>0</v>
      </c>
      <c r="K10" s="479"/>
      <c r="L10" s="907" t="s">
        <v>5870</v>
      </c>
      <c r="M10" s="831"/>
      <c r="N10" s="831"/>
      <c r="O10" s="1201">
        <v>46086</v>
      </c>
      <c r="P10" s="1198"/>
      <c r="Q10" s="1876">
        <v>46125</v>
      </c>
      <c r="R10" s="1201"/>
      <c r="S10" s="1202"/>
    </row>
    <row r="11" spans="1:19" s="4" customFormat="1" ht="19.5" customHeight="1">
      <c r="A11" s="26" t="s">
        <v>5868</v>
      </c>
      <c r="B11" s="26"/>
      <c r="C11" s="468">
        <v>1</v>
      </c>
      <c r="D11" s="1584">
        <f t="shared" ref="D11:D13" si="0">D10+1</f>
        <v>2</v>
      </c>
      <c r="E11" s="1208" t="s">
        <v>5760</v>
      </c>
      <c r="F11" s="1208" t="s">
        <v>5760</v>
      </c>
      <c r="G11" s="879" t="s">
        <v>5765</v>
      </c>
      <c r="H11" s="1212">
        <v>2</v>
      </c>
      <c r="I11" s="1208">
        <v>0</v>
      </c>
      <c r="J11" s="1208">
        <v>0</v>
      </c>
      <c r="K11" s="479"/>
      <c r="L11" s="907"/>
      <c r="M11" s="831"/>
      <c r="N11" s="831"/>
      <c r="O11" s="1201">
        <v>46086</v>
      </c>
      <c r="P11" s="1198"/>
      <c r="Q11" s="1876">
        <v>46125</v>
      </c>
      <c r="R11" s="1201"/>
      <c r="S11" s="1202"/>
    </row>
    <row r="12" spans="1:19" s="4" customFormat="1" ht="19.5" customHeight="1">
      <c r="A12" s="26" t="s">
        <v>5868</v>
      </c>
      <c r="B12" s="26"/>
      <c r="C12" s="468">
        <v>1</v>
      </c>
      <c r="D12" s="1584">
        <f t="shared" si="0"/>
        <v>3</v>
      </c>
      <c r="E12" s="909" t="s">
        <v>5760</v>
      </c>
      <c r="F12" s="909" t="s">
        <v>5760</v>
      </c>
      <c r="G12" s="1877" t="s">
        <v>5766</v>
      </c>
      <c r="H12" s="2047">
        <v>2</v>
      </c>
      <c r="I12" s="1878">
        <v>0</v>
      </c>
      <c r="J12" s="1878">
        <v>0</v>
      </c>
      <c r="K12" s="1879"/>
      <c r="L12" s="852"/>
      <c r="M12" s="831"/>
      <c r="N12" s="831"/>
      <c r="O12" s="1201">
        <v>46086</v>
      </c>
      <c r="P12" s="1198"/>
      <c r="Q12" s="1876">
        <v>46125</v>
      </c>
      <c r="R12" s="1201"/>
      <c r="S12" s="1202"/>
    </row>
    <row r="13" spans="1:19" s="4" customFormat="1" ht="19.5" customHeight="1">
      <c r="A13" s="26" t="s">
        <v>5868</v>
      </c>
      <c r="B13" s="26"/>
      <c r="C13" s="468">
        <v>1</v>
      </c>
      <c r="D13" s="2048">
        <f t="shared" si="0"/>
        <v>4</v>
      </c>
      <c r="E13" s="909" t="s">
        <v>5760</v>
      </c>
      <c r="F13" s="909" t="s">
        <v>5760</v>
      </c>
      <c r="G13" s="1877" t="s">
        <v>5871</v>
      </c>
      <c r="H13" s="2047">
        <v>2</v>
      </c>
      <c r="I13" s="1878">
        <v>0</v>
      </c>
      <c r="J13" s="1878">
        <v>0</v>
      </c>
      <c r="K13" s="1879"/>
      <c r="L13" s="1235"/>
      <c r="M13" s="1199"/>
      <c r="N13" s="1199"/>
      <c r="O13" s="1201">
        <v>46086</v>
      </c>
      <c r="P13" s="1198"/>
      <c r="Q13" s="1876">
        <v>46125</v>
      </c>
      <c r="R13" s="1201"/>
      <c r="S13" s="1202"/>
    </row>
    <row r="14" spans="1:19" s="4" customFormat="1" ht="19.5" customHeight="1">
      <c r="D14" s="27"/>
      <c r="E14" s="27"/>
      <c r="F14" s="27"/>
      <c r="G14" s="1657"/>
      <c r="H14" s="71"/>
      <c r="I14" s="1881"/>
      <c r="J14" s="1882"/>
      <c r="K14" s="1234"/>
      <c r="L14" s="1235"/>
      <c r="M14" s="1199"/>
      <c r="N14" s="1199"/>
      <c r="O14" s="1201"/>
      <c r="P14" s="1198"/>
      <c r="Q14" s="1199"/>
      <c r="R14" s="1201"/>
      <c r="S14" s="1202"/>
    </row>
    <row r="15" spans="1:19" s="4" customFormat="1" ht="19.5" customHeight="1">
      <c r="D15" s="27"/>
      <c r="E15" s="27"/>
      <c r="F15" s="27"/>
      <c r="G15" s="1883">
        <f>SUM(J10:J14)</f>
        <v>0</v>
      </c>
      <c r="H15" s="1883"/>
      <c r="I15" s="1883"/>
      <c r="J15" s="1884"/>
      <c r="K15" s="1234"/>
      <c r="L15" s="1235"/>
      <c r="M15" s="1199"/>
      <c r="N15" s="1199"/>
      <c r="O15" s="1201"/>
      <c r="P15" s="1198"/>
      <c r="Q15" s="1199"/>
      <c r="R15" s="1201"/>
      <c r="S15" s="1202"/>
    </row>
    <row r="16" spans="1:19" s="4" customFormat="1" ht="19.5" customHeight="1">
      <c r="D16" s="27"/>
      <c r="E16" s="27"/>
      <c r="F16" s="27"/>
      <c r="G16" s="1657"/>
      <c r="H16" s="71"/>
      <c r="I16" s="1881"/>
      <c r="J16" s="1882"/>
      <c r="K16" s="1234"/>
      <c r="L16" s="1235"/>
      <c r="M16" s="1199"/>
      <c r="N16" s="1199"/>
      <c r="O16" s="1201"/>
      <c r="P16" s="1198"/>
      <c r="Q16" s="1199"/>
      <c r="R16" s="1201"/>
      <c r="S16" s="1202"/>
    </row>
    <row r="17" spans="3:19" s="4" customFormat="1" ht="19.5" customHeight="1">
      <c r="D17" s="27"/>
      <c r="E17" s="27"/>
      <c r="F17" s="27"/>
      <c r="G17" s="1657"/>
      <c r="H17" s="71"/>
      <c r="I17" s="1881"/>
      <c r="J17" s="1882"/>
      <c r="K17" s="1234"/>
      <c r="L17" s="1235"/>
      <c r="M17" s="1199"/>
      <c r="N17" s="1199"/>
      <c r="O17" s="1201"/>
      <c r="P17" s="1198"/>
      <c r="Q17" s="1199"/>
      <c r="R17" s="1201"/>
      <c r="S17" s="1202"/>
    </row>
    <row r="18" spans="3:19" s="4" customFormat="1" ht="19.5" customHeight="1">
      <c r="D18" s="27"/>
      <c r="E18" s="27"/>
      <c r="F18" s="27"/>
      <c r="G18" s="1657"/>
      <c r="H18" s="71"/>
      <c r="I18" s="1881"/>
      <c r="J18" s="1882"/>
      <c r="K18" s="1234"/>
      <c r="L18" s="1235"/>
      <c r="M18" s="1199"/>
      <c r="N18" s="1199"/>
      <c r="O18" s="1201"/>
      <c r="P18" s="1198"/>
      <c r="Q18" s="1199"/>
      <c r="R18" s="1201"/>
      <c r="S18" s="1202"/>
    </row>
    <row r="19" spans="3:19" s="4" customFormat="1" ht="19.5" customHeight="1">
      <c r="D19" s="27"/>
      <c r="E19" s="27"/>
      <c r="F19" s="27"/>
      <c r="G19" s="1657"/>
      <c r="H19" s="71"/>
      <c r="I19" s="1881"/>
      <c r="J19" s="1882"/>
      <c r="K19" s="1234"/>
      <c r="L19" s="1235"/>
      <c r="M19" s="1199"/>
      <c r="N19" s="1199"/>
      <c r="O19" s="1201"/>
      <c r="P19" s="1198"/>
      <c r="Q19" s="1199"/>
      <c r="R19" s="1201"/>
      <c r="S19" s="1202"/>
    </row>
    <row r="20" spans="3:19" ht="18" customHeight="1">
      <c r="D20" s="1885"/>
      <c r="E20" s="1886"/>
      <c r="F20" s="1886"/>
      <c r="G20" s="1236"/>
      <c r="H20" s="1237"/>
      <c r="I20" s="1237"/>
      <c r="J20" s="71"/>
      <c r="K20" s="1200"/>
      <c r="L20" s="1236"/>
      <c r="M20" s="1238"/>
      <c r="N20" s="1240"/>
      <c r="O20" s="1201"/>
      <c r="P20" s="1202"/>
      <c r="Q20" s="1202"/>
      <c r="R20" s="1201"/>
      <c r="S20" s="1660"/>
    </row>
    <row r="21" spans="3:19" ht="18" customHeight="1">
      <c r="D21" s="1199"/>
      <c r="E21" s="1199"/>
      <c r="F21" s="1199"/>
      <c r="G21" s="1238" t="s">
        <v>3512</v>
      </c>
      <c r="H21" s="71"/>
      <c r="I21" s="71"/>
      <c r="J21" s="71">
        <f>H21*I21</f>
        <v>0</v>
      </c>
      <c r="K21" s="1234"/>
      <c r="L21" s="1236" t="s">
        <v>2352</v>
      </c>
      <c r="M21" s="1239"/>
      <c r="N21" s="1199"/>
      <c r="O21" s="1201"/>
      <c r="P21" s="1239"/>
      <c r="Q21" s="1199"/>
      <c r="R21" s="1201"/>
      <c r="S21" s="1660"/>
    </row>
    <row r="22" spans="3:19" ht="18" customHeight="1">
      <c r="C22" s="1686">
        <v>4</v>
      </c>
      <c r="D22" s="1687"/>
      <c r="E22" s="1198"/>
      <c r="F22" s="1198"/>
      <c r="G22" s="1238" t="s">
        <v>2352</v>
      </c>
      <c r="H22" s="71"/>
      <c r="I22" s="71">
        <v>5000</v>
      </c>
      <c r="J22" s="71">
        <f>H22*I22</f>
        <v>0</v>
      </c>
      <c r="K22" s="1234"/>
      <c r="L22" s="1236" t="s">
        <v>2353</v>
      </c>
      <c r="M22" s="1239"/>
      <c r="N22" s="1199"/>
      <c r="O22" s="1201"/>
      <c r="P22" s="1239"/>
      <c r="Q22" s="1199"/>
      <c r="R22" s="1201"/>
      <c r="S22" s="1202"/>
    </row>
    <row r="23" spans="3:19" ht="18" customHeight="1">
      <c r="D23" s="1199"/>
      <c r="E23" s="1198"/>
      <c r="F23" s="1198"/>
      <c r="G23" s="1238" t="s">
        <v>2353</v>
      </c>
      <c r="H23" s="71"/>
      <c r="I23" s="71"/>
      <c r="J23" s="71">
        <f>H23*I23</f>
        <v>0</v>
      </c>
      <c r="K23" s="1234"/>
      <c r="L23" s="1240"/>
      <c r="M23" s="1239"/>
      <c r="N23" s="1199"/>
      <c r="O23" s="1199"/>
      <c r="P23" s="1239"/>
      <c r="Q23" s="1199"/>
      <c r="R23" s="1202"/>
      <c r="S23" s="1202"/>
    </row>
    <row r="24" spans="3:19" ht="18" customHeight="1">
      <c r="D24" s="1199"/>
      <c r="E24" s="1198"/>
      <c r="F24" s="1198"/>
      <c r="G24" s="1241"/>
      <c r="H24" s="1242"/>
      <c r="I24" s="1242"/>
      <c r="J24" s="1243"/>
      <c r="K24" s="1244"/>
      <c r="L24" s="1245"/>
    </row>
    <row r="25" spans="3:19" ht="18" customHeight="1"/>
    <row r="26" spans="3:19" ht="18" customHeight="1"/>
    <row r="27" spans="3:19" ht="18" customHeight="1"/>
  </sheetData>
  <autoFilter ref="D8:Q27" xr:uid="{00000000-0009-0000-0000-000003000000}"/>
  <mergeCells count="12">
    <mergeCell ref="D9:G9"/>
    <mergeCell ref="G15:J15"/>
    <mergeCell ref="G24:J24"/>
    <mergeCell ref="D2:F2"/>
    <mergeCell ref="I2:K2"/>
    <mergeCell ref="D3:F3"/>
    <mergeCell ref="D4:F4"/>
    <mergeCell ref="I4:L5"/>
    <mergeCell ref="D5:F5"/>
    <mergeCell ref="H5:H6"/>
    <mergeCell ref="D6:F6"/>
    <mergeCell ref="I6:L6"/>
  </mergeCells>
  <phoneticPr fontId="2"/>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2D29B-B158-4414-8E64-671D709CE6A7}">
  <sheetPr>
    <tabColor rgb="FFFFFF00"/>
  </sheetPr>
  <dimension ref="A2:S48"/>
  <sheetViews>
    <sheetView zoomScale="70" zoomScaleNormal="70" workbookViewId="0">
      <pane xSplit="12" ySplit="8" topLeftCell="O9" activePane="bottomRight" state="frozen"/>
      <selection activeCell="D26" sqref="D26"/>
      <selection pane="topRight" activeCell="D26" sqref="D26"/>
      <selection pane="bottomLeft" activeCell="D26" sqref="D26"/>
      <selection pane="bottomRight" activeCell="S11" sqref="S11:S16"/>
    </sheetView>
  </sheetViews>
  <sheetFormatPr defaultColWidth="11.875" defaultRowHeight="13.5" customHeight="1"/>
  <cols>
    <col min="1" max="1" width="7.125" style="1" customWidth="1"/>
    <col min="2" max="2" width="19.875" style="1" customWidth="1"/>
    <col min="3" max="3" width="14.875" style="1" customWidth="1"/>
    <col min="4" max="4" width="6.125" style="4" customWidth="1"/>
    <col min="5" max="5" width="15.125" style="1" customWidth="1"/>
    <col min="6" max="6" width="15.5" style="1" customWidth="1"/>
    <col min="7" max="7" width="73.125" style="1" customWidth="1"/>
    <col min="8" max="8" width="10.875" style="4" customWidth="1"/>
    <col min="9" max="10" width="12.125" style="4" customWidth="1"/>
    <col min="11" max="11" width="7.125" style="10" customWidth="1"/>
    <col min="12" max="12" width="50.5" style="1" customWidth="1"/>
    <col min="13" max="13" width="27" style="1" customWidth="1"/>
    <col min="14" max="14" width="15.875" style="4" customWidth="1"/>
    <col min="15" max="15" width="17" style="4" customWidth="1"/>
    <col min="16" max="16" width="7.875" style="1" customWidth="1"/>
    <col min="17" max="17" width="16.375" style="4" customWidth="1"/>
    <col min="18" max="18" width="17.875" style="1191" customWidth="1"/>
    <col min="19" max="19" width="19.375" style="1191" customWidth="1"/>
    <col min="20" max="16384" width="11.875" style="1"/>
  </cols>
  <sheetData>
    <row r="2" spans="1:19" ht="20.100000000000001" customHeight="1">
      <c r="D2" s="1186" t="s">
        <v>2307</v>
      </c>
      <c r="E2" s="1186"/>
      <c r="F2" s="1186"/>
      <c r="G2" s="932" t="s">
        <v>5863</v>
      </c>
      <c r="I2" s="1187" t="s">
        <v>2309</v>
      </c>
      <c r="J2" s="1188"/>
      <c r="K2" s="1189"/>
      <c r="L2" s="1190">
        <f>SUM(J:J)</f>
        <v>215680</v>
      </c>
    </row>
    <row r="3" spans="1:19" ht="20.100000000000001" customHeight="1">
      <c r="D3" s="1186" t="s">
        <v>2310</v>
      </c>
      <c r="E3" s="1186"/>
      <c r="F3" s="1186"/>
      <c r="G3" s="933" t="s">
        <v>5864</v>
      </c>
    </row>
    <row r="4" spans="1:19" ht="20.100000000000001" customHeight="1">
      <c r="D4" s="1186" t="s">
        <v>2312</v>
      </c>
      <c r="E4" s="1186"/>
      <c r="F4" s="1186"/>
      <c r="G4" s="933" t="s">
        <v>5865</v>
      </c>
      <c r="I4" s="1867" t="s">
        <v>5866</v>
      </c>
      <c r="J4" s="1867"/>
      <c r="K4" s="1867"/>
      <c r="L4" s="1867"/>
    </row>
    <row r="5" spans="1:19" ht="20.100000000000001" customHeight="1">
      <c r="D5" s="1186" t="s">
        <v>2315</v>
      </c>
      <c r="E5" s="1186"/>
      <c r="F5" s="1186"/>
      <c r="G5" s="1868">
        <v>46125</v>
      </c>
      <c r="H5" s="1762" t="s">
        <v>3899</v>
      </c>
      <c r="I5" s="1867"/>
      <c r="J5" s="1867"/>
      <c r="K5" s="1867"/>
      <c r="L5" s="1867"/>
    </row>
    <row r="6" spans="1:19" ht="20.100000000000001" customHeight="1">
      <c r="D6" s="1186" t="s">
        <v>2317</v>
      </c>
      <c r="E6" s="1186"/>
      <c r="F6" s="1186"/>
      <c r="G6" s="1868">
        <v>46126</v>
      </c>
      <c r="H6" s="1763"/>
      <c r="I6" s="1654" t="s">
        <v>5867</v>
      </c>
      <c r="J6" s="1654"/>
      <c r="K6" s="1654"/>
      <c r="L6" s="1654"/>
    </row>
    <row r="8" spans="1:19" s="4" customFormat="1" ht="19.5" customHeight="1">
      <c r="C8" s="64" t="s">
        <v>2319</v>
      </c>
      <c r="D8" s="1197" t="s">
        <v>2320</v>
      </c>
      <c r="E8" s="1198" t="s">
        <v>2321</v>
      </c>
      <c r="F8" s="1198" t="s">
        <v>2322</v>
      </c>
      <c r="G8" s="1199" t="s">
        <v>5872</v>
      </c>
      <c r="H8" s="1199" t="s">
        <v>36</v>
      </c>
      <c r="I8" s="1199" t="s">
        <v>37</v>
      </c>
      <c r="J8" s="1200" t="s">
        <v>38</v>
      </c>
      <c r="K8" s="1200" t="s">
        <v>2324</v>
      </c>
      <c r="L8" s="1199" t="s">
        <v>2325</v>
      </c>
      <c r="M8" s="1199" t="s">
        <v>2326</v>
      </c>
      <c r="N8" s="1199" t="s">
        <v>2327</v>
      </c>
      <c r="O8" s="1201" t="s">
        <v>2328</v>
      </c>
      <c r="P8" s="1198" t="s">
        <v>2329</v>
      </c>
      <c r="Q8" s="1199" t="s">
        <v>2330</v>
      </c>
      <c r="R8" s="1201" t="s">
        <v>2331</v>
      </c>
      <c r="S8" s="1202" t="s">
        <v>2332</v>
      </c>
    </row>
    <row r="9" spans="1:19" s="4" customFormat="1" ht="19.5" customHeight="1">
      <c r="D9" s="2049"/>
      <c r="E9" s="1208"/>
      <c r="F9" s="1208"/>
      <c r="G9" s="1657"/>
      <c r="H9" s="71"/>
      <c r="I9" s="71"/>
      <c r="J9" s="71"/>
      <c r="K9" s="1234"/>
      <c r="L9" s="1235"/>
      <c r="M9" s="1199"/>
      <c r="N9" s="1199"/>
      <c r="O9" s="1201"/>
      <c r="P9" s="1198"/>
      <c r="Q9" s="1201"/>
      <c r="R9" s="1201"/>
      <c r="S9" s="1202"/>
    </row>
    <row r="10" spans="1:19" ht="18" customHeight="1">
      <c r="C10" s="1689"/>
      <c r="D10" s="2050" t="s">
        <v>2333</v>
      </c>
      <c r="E10" s="2051"/>
      <c r="F10" s="2051"/>
      <c r="G10" s="2052"/>
      <c r="H10" s="1237"/>
      <c r="I10" s="1237"/>
      <c r="J10" s="71"/>
      <c r="K10" s="1234"/>
      <c r="L10" s="1236"/>
      <c r="M10" s="1238"/>
      <c r="N10" s="1240"/>
      <c r="O10" s="1201"/>
      <c r="P10" s="1202"/>
      <c r="Q10" s="1201"/>
      <c r="R10" s="1201"/>
      <c r="S10" s="1660"/>
    </row>
    <row r="11" spans="1:19" ht="18" customHeight="1">
      <c r="A11" s="560" t="s">
        <v>5873</v>
      </c>
      <c r="B11" s="2053" t="s">
        <v>5874</v>
      </c>
      <c r="C11" s="508">
        <v>3</v>
      </c>
      <c r="D11" s="2054">
        <v>1</v>
      </c>
      <c r="E11" s="27" t="s">
        <v>69</v>
      </c>
      <c r="F11" s="469" t="s">
        <v>1186</v>
      </c>
      <c r="G11" s="93" t="s">
        <v>5875</v>
      </c>
      <c r="H11" s="211">
        <v>2</v>
      </c>
      <c r="I11" s="98">
        <v>35120</v>
      </c>
      <c r="J11" s="63">
        <f t="shared" ref="J11:J16" si="0">H11*I11</f>
        <v>70240</v>
      </c>
      <c r="K11" s="535">
        <v>1</v>
      </c>
      <c r="L11" s="109" t="s">
        <v>5876</v>
      </c>
      <c r="M11" s="2055" t="s">
        <v>5877</v>
      </c>
      <c r="N11" s="26"/>
      <c r="O11" s="42">
        <v>46108</v>
      </c>
      <c r="P11" s="40"/>
      <c r="Q11" s="30">
        <v>46125</v>
      </c>
      <c r="R11" s="42"/>
      <c r="S11" s="375">
        <v>46121</v>
      </c>
    </row>
    <row r="12" spans="1:19" ht="18" customHeight="1">
      <c r="A12" s="110" t="s">
        <v>123</v>
      </c>
      <c r="B12" s="2053" t="s">
        <v>5874</v>
      </c>
      <c r="C12" s="508">
        <v>3</v>
      </c>
      <c r="D12" s="2054">
        <f t="shared" ref="D12:D15" si="1">D11+1</f>
        <v>2</v>
      </c>
      <c r="E12" s="27" t="s">
        <v>69</v>
      </c>
      <c r="F12" s="469" t="s">
        <v>1186</v>
      </c>
      <c r="G12" s="96" t="s">
        <v>76</v>
      </c>
      <c r="H12" s="211">
        <v>2</v>
      </c>
      <c r="I12" s="98">
        <v>3350</v>
      </c>
      <c r="J12" s="63">
        <f t="shared" si="0"/>
        <v>6700</v>
      </c>
      <c r="K12" s="535">
        <v>1</v>
      </c>
      <c r="L12" s="109" t="s">
        <v>77</v>
      </c>
      <c r="M12" s="2055" t="s">
        <v>5877</v>
      </c>
      <c r="N12" s="1705"/>
      <c r="O12" s="42">
        <v>46108</v>
      </c>
      <c r="P12" s="2056"/>
      <c r="Q12" s="30">
        <v>46125</v>
      </c>
      <c r="R12" s="42"/>
      <c r="S12" s="375">
        <v>46121</v>
      </c>
    </row>
    <row r="13" spans="1:19" ht="18" customHeight="1">
      <c r="A13" s="560" t="s">
        <v>5878</v>
      </c>
      <c r="B13" s="2053" t="s">
        <v>5874</v>
      </c>
      <c r="C13" s="508">
        <v>3</v>
      </c>
      <c r="D13" s="2054">
        <f t="shared" si="1"/>
        <v>3</v>
      </c>
      <c r="E13" s="27" t="s">
        <v>69</v>
      </c>
      <c r="F13" s="469" t="s">
        <v>1186</v>
      </c>
      <c r="G13" s="93" t="s">
        <v>78</v>
      </c>
      <c r="H13" s="211">
        <v>4</v>
      </c>
      <c r="I13" s="98">
        <v>6710</v>
      </c>
      <c r="J13" s="63">
        <f t="shared" si="0"/>
        <v>26840</v>
      </c>
      <c r="K13" s="535">
        <v>2</v>
      </c>
      <c r="L13" s="109" t="s">
        <v>79</v>
      </c>
      <c r="M13" s="2055" t="s">
        <v>5877</v>
      </c>
      <c r="N13" s="1705"/>
      <c r="O13" s="42">
        <v>46108</v>
      </c>
      <c r="P13" s="2056"/>
      <c r="Q13" s="30">
        <v>46125</v>
      </c>
      <c r="R13" s="42"/>
      <c r="S13" s="375">
        <v>46121</v>
      </c>
    </row>
    <row r="14" spans="1:19" ht="18" customHeight="1">
      <c r="A14" s="110" t="s">
        <v>123</v>
      </c>
      <c r="B14" s="2053" t="s">
        <v>5874</v>
      </c>
      <c r="C14" s="508">
        <v>3</v>
      </c>
      <c r="D14" s="2054">
        <f t="shared" si="1"/>
        <v>4</v>
      </c>
      <c r="E14" s="27" t="s">
        <v>69</v>
      </c>
      <c r="F14" s="469" t="s">
        <v>1186</v>
      </c>
      <c r="G14" s="93" t="s">
        <v>80</v>
      </c>
      <c r="H14" s="211">
        <v>8</v>
      </c>
      <c r="I14" s="98">
        <v>70</v>
      </c>
      <c r="J14" s="63">
        <f t="shared" si="0"/>
        <v>560</v>
      </c>
      <c r="K14" s="535">
        <v>4</v>
      </c>
      <c r="L14" s="109" t="s">
        <v>5879</v>
      </c>
      <c r="M14" s="2055" t="s">
        <v>5877</v>
      </c>
      <c r="N14" s="1705"/>
      <c r="O14" s="42">
        <v>46108</v>
      </c>
      <c r="P14" s="2056"/>
      <c r="Q14" s="30">
        <v>46125</v>
      </c>
      <c r="R14" s="42"/>
      <c r="S14" s="375">
        <v>46121</v>
      </c>
    </row>
    <row r="15" spans="1:19" ht="18" customHeight="1">
      <c r="A15" s="110" t="s">
        <v>123</v>
      </c>
      <c r="B15" s="2053" t="s">
        <v>5874</v>
      </c>
      <c r="C15" s="508">
        <v>3</v>
      </c>
      <c r="D15" s="2054">
        <f t="shared" si="1"/>
        <v>5</v>
      </c>
      <c r="E15" s="27" t="s">
        <v>69</v>
      </c>
      <c r="F15" s="469" t="s">
        <v>1186</v>
      </c>
      <c r="G15" s="93" t="s">
        <v>74</v>
      </c>
      <c r="H15" s="197">
        <v>8</v>
      </c>
      <c r="I15" s="95">
        <v>660</v>
      </c>
      <c r="J15" s="107">
        <f t="shared" si="0"/>
        <v>5280</v>
      </c>
      <c r="K15" s="28">
        <v>4</v>
      </c>
      <c r="L15" s="109" t="s">
        <v>75</v>
      </c>
      <c r="M15" s="2055" t="s">
        <v>5877</v>
      </c>
      <c r="N15" s="1705"/>
      <c r="O15" s="42">
        <v>46108</v>
      </c>
      <c r="P15" s="2056"/>
      <c r="Q15" s="30">
        <v>46125</v>
      </c>
      <c r="R15" s="42"/>
      <c r="S15" s="375">
        <v>46121</v>
      </c>
    </row>
    <row r="16" spans="1:19" ht="18" customHeight="1">
      <c r="A16" s="560" t="s">
        <v>5878</v>
      </c>
      <c r="B16" s="2053" t="s">
        <v>5874</v>
      </c>
      <c r="C16" s="508">
        <v>3</v>
      </c>
      <c r="D16" s="2054">
        <f>D15+1</f>
        <v>6</v>
      </c>
      <c r="E16" s="27" t="s">
        <v>69</v>
      </c>
      <c r="F16" s="469" t="s">
        <v>1186</v>
      </c>
      <c r="G16" s="2057" t="s">
        <v>5880</v>
      </c>
      <c r="H16" s="1971">
        <v>2</v>
      </c>
      <c r="I16" s="2058">
        <v>42820</v>
      </c>
      <c r="J16" s="107">
        <f t="shared" si="0"/>
        <v>85640</v>
      </c>
      <c r="K16" s="2059">
        <v>1</v>
      </c>
      <c r="L16" s="1245" t="s">
        <v>5881</v>
      </c>
      <c r="M16" s="2055" t="s">
        <v>5877</v>
      </c>
      <c r="N16" s="1240"/>
      <c r="O16" s="1201">
        <v>46108</v>
      </c>
      <c r="P16" s="1202"/>
      <c r="Q16" s="1201">
        <v>46125</v>
      </c>
      <c r="R16" s="1201"/>
      <c r="S16" s="375">
        <v>46121</v>
      </c>
    </row>
    <row r="17" spans="1:19" ht="18" customHeight="1">
      <c r="D17" s="1237"/>
      <c r="E17" s="1198"/>
      <c r="F17" s="1198"/>
      <c r="G17" s="2060"/>
      <c r="H17" s="1698"/>
      <c r="I17" s="2061"/>
      <c r="J17" s="63"/>
      <c r="K17" s="2059"/>
      <c r="L17" s="1245"/>
      <c r="M17" s="1238"/>
      <c r="N17" s="1240"/>
      <c r="O17" s="1201"/>
      <c r="P17" s="1202"/>
      <c r="Q17" s="1201"/>
      <c r="R17" s="1201"/>
      <c r="S17" s="1660"/>
    </row>
    <row r="18" spans="1:19" ht="18" customHeight="1">
      <c r="D18" s="2062"/>
      <c r="E18" s="1198"/>
      <c r="F18" s="1244"/>
      <c r="G18" s="2063">
        <f>SUM(J11:J17)</f>
        <v>195260</v>
      </c>
      <c r="H18" s="1594"/>
      <c r="I18" s="1594"/>
      <c r="J18" s="1594"/>
      <c r="K18" s="1591"/>
      <c r="L18" s="1245"/>
      <c r="M18" s="1238"/>
      <c r="N18" s="1240"/>
      <c r="O18" s="1201"/>
      <c r="P18" s="1202"/>
      <c r="Q18" s="1201"/>
      <c r="R18" s="1201"/>
      <c r="S18" s="1660"/>
    </row>
    <row r="19" spans="1:19" ht="18" customHeight="1">
      <c r="D19" s="2062"/>
      <c r="E19" s="2064"/>
      <c r="F19" s="2065"/>
      <c r="G19" s="1659"/>
      <c r="H19" s="1659"/>
      <c r="I19" s="1659"/>
      <c r="J19" s="1659"/>
      <c r="K19" s="2066"/>
      <c r="L19" s="2067"/>
      <c r="M19" s="1238"/>
      <c r="N19" s="1240"/>
      <c r="O19" s="1201"/>
      <c r="P19" s="1202"/>
      <c r="Q19" s="1201"/>
      <c r="R19" s="1201"/>
      <c r="S19" s="1660"/>
    </row>
    <row r="20" spans="1:19" ht="18" customHeight="1">
      <c r="D20" s="1199"/>
      <c r="E20" s="1198"/>
      <c r="F20" s="1589"/>
      <c r="G20" s="1593"/>
      <c r="H20" s="1593"/>
      <c r="I20" s="1593"/>
      <c r="J20" s="1593"/>
      <c r="K20" s="2059"/>
      <c r="L20" s="1245"/>
      <c r="M20" s="1238"/>
      <c r="N20" s="1240"/>
      <c r="O20" s="1201"/>
      <c r="P20" s="1202"/>
      <c r="Q20" s="1201"/>
      <c r="R20" s="42"/>
      <c r="S20" s="375"/>
    </row>
    <row r="21" spans="1:19" ht="18" customHeight="1">
      <c r="D21" s="1199"/>
      <c r="E21" s="1198"/>
      <c r="F21" s="1198"/>
      <c r="G21" s="2068"/>
      <c r="H21" s="1685"/>
      <c r="I21" s="1685"/>
      <c r="J21" s="1685"/>
      <c r="K21" s="1635"/>
      <c r="L21" s="1235"/>
      <c r="M21" s="1238"/>
      <c r="N21" s="1240"/>
      <c r="O21" s="1201"/>
      <c r="P21" s="1202"/>
      <c r="Q21" s="1201"/>
      <c r="R21" s="42"/>
      <c r="S21" s="375"/>
    </row>
    <row r="22" spans="1:19" ht="18" customHeight="1">
      <c r="D22" s="2069"/>
      <c r="E22" s="2070" t="s">
        <v>5669</v>
      </c>
      <c r="F22" s="2071"/>
      <c r="G22" s="2072"/>
      <c r="H22" s="26"/>
      <c r="I22" s="26"/>
      <c r="J22" s="28"/>
      <c r="K22" s="28"/>
      <c r="L22" s="26"/>
      <c r="M22" s="1238"/>
      <c r="N22" s="1240"/>
      <c r="O22" s="1201"/>
      <c r="P22" s="1202"/>
      <c r="Q22" s="1201"/>
      <c r="R22" s="42"/>
      <c r="S22" s="375"/>
    </row>
    <row r="23" spans="1:19" ht="18" customHeight="1">
      <c r="A23" s="110" t="s">
        <v>291</v>
      </c>
      <c r="B23" s="2073" t="s">
        <v>5882</v>
      </c>
      <c r="C23" s="1655">
        <v>11</v>
      </c>
      <c r="D23" s="2054">
        <f>+D16+1</f>
        <v>7</v>
      </c>
      <c r="E23" s="1327" t="s">
        <v>124</v>
      </c>
      <c r="F23" s="1327" t="s">
        <v>125</v>
      </c>
      <c r="G23" s="1328" t="s">
        <v>126</v>
      </c>
      <c r="H23" s="1322">
        <v>2</v>
      </c>
      <c r="I23" s="1329">
        <v>2240</v>
      </c>
      <c r="J23" s="1330">
        <f t="shared" ref="J23:J24" si="2">H23*I23</f>
        <v>4480</v>
      </c>
      <c r="K23" s="847">
        <v>1</v>
      </c>
      <c r="L23" s="1032" t="s">
        <v>127</v>
      </c>
      <c r="M23" s="1331" t="s">
        <v>2489</v>
      </c>
      <c r="N23" s="831" t="s">
        <v>2635</v>
      </c>
      <c r="O23" s="1201">
        <v>46108</v>
      </c>
      <c r="P23" s="1202"/>
      <c r="Q23" s="1201">
        <v>46125</v>
      </c>
      <c r="R23" s="42">
        <v>46119</v>
      </c>
      <c r="S23" s="375">
        <v>46120</v>
      </c>
    </row>
    <row r="24" spans="1:19" ht="18" customHeight="1">
      <c r="A24" s="110"/>
      <c r="B24" s="2073" t="s">
        <v>5882</v>
      </c>
      <c r="C24" s="1655"/>
      <c r="D24" s="2054">
        <f>+D23+1</f>
        <v>8</v>
      </c>
      <c r="E24" s="1327" t="s">
        <v>124</v>
      </c>
      <c r="F24" s="1327" t="s">
        <v>125</v>
      </c>
      <c r="G24" s="1328" t="s">
        <v>140</v>
      </c>
      <c r="H24" s="915">
        <v>1</v>
      </c>
      <c r="I24" s="1329">
        <v>0</v>
      </c>
      <c r="J24" s="1330">
        <f t="shared" si="2"/>
        <v>0</v>
      </c>
      <c r="K24" s="1332">
        <v>1</v>
      </c>
      <c r="L24" s="1032"/>
      <c r="M24" s="1322"/>
      <c r="N24" s="1305"/>
      <c r="O24" s="1201">
        <v>46108</v>
      </c>
      <c r="P24" s="1202"/>
      <c r="Q24" s="1201">
        <v>46125</v>
      </c>
      <c r="R24" s="42"/>
      <c r="S24" s="375"/>
    </row>
    <row r="25" spans="1:19" ht="18" customHeight="1">
      <c r="D25" s="26"/>
      <c r="E25" s="202"/>
      <c r="F25" s="202"/>
      <c r="G25" s="47"/>
      <c r="H25" s="26"/>
      <c r="I25" s="63"/>
      <c r="J25" s="63"/>
      <c r="K25" s="28"/>
      <c r="L25" s="378"/>
      <c r="M25" s="1238"/>
      <c r="N25" s="1240"/>
      <c r="O25" s="1201"/>
      <c r="P25" s="1202"/>
      <c r="Q25" s="1201"/>
      <c r="R25" s="1201"/>
      <c r="S25" s="1660"/>
    </row>
    <row r="26" spans="1:19" ht="18" customHeight="1">
      <c r="D26" s="26"/>
      <c r="E26" s="1756"/>
      <c r="F26" s="1756"/>
      <c r="G26" s="1552">
        <f>SUM(J23:J25)</f>
        <v>4480</v>
      </c>
      <c r="H26" s="2074"/>
      <c r="I26" s="2074"/>
      <c r="J26" s="2074"/>
      <c r="K26" s="287"/>
      <c r="L26" s="288"/>
      <c r="M26" s="1238"/>
      <c r="N26" s="1240"/>
      <c r="O26" s="1201"/>
      <c r="P26" s="1202"/>
      <c r="Q26" s="1201"/>
      <c r="R26" s="1201"/>
      <c r="S26" s="1660"/>
    </row>
    <row r="27" spans="1:19" ht="18" customHeight="1">
      <c r="D27" s="26"/>
      <c r="E27" s="704"/>
      <c r="F27" s="704"/>
      <c r="G27" s="2075"/>
      <c r="H27" s="2076"/>
      <c r="I27" s="779"/>
      <c r="J27" s="63"/>
      <c r="K27" s="26"/>
      <c r="L27" s="68"/>
      <c r="M27" s="1657"/>
      <c r="N27" s="1240"/>
      <c r="O27" s="1201"/>
      <c r="P27" s="1202"/>
      <c r="Q27" s="1201"/>
      <c r="R27" s="1201"/>
      <c r="S27" s="1660"/>
    </row>
    <row r="28" spans="1:19" ht="18" customHeight="1">
      <c r="A28" s="26"/>
      <c r="B28" s="26"/>
      <c r="C28" s="64"/>
      <c r="D28" s="1199"/>
      <c r="E28" s="1198"/>
      <c r="F28" s="1198"/>
      <c r="G28" s="1236"/>
      <c r="H28" s="1237"/>
      <c r="I28" s="1237"/>
      <c r="J28" s="71"/>
      <c r="K28" s="1200"/>
      <c r="L28" s="1236"/>
      <c r="M28" s="1238"/>
      <c r="N28" s="1240"/>
      <c r="O28" s="1201"/>
      <c r="P28" s="1202"/>
      <c r="Q28" s="1201"/>
      <c r="R28" s="1201"/>
      <c r="S28" s="1660"/>
    </row>
    <row r="29" spans="1:19" ht="18" customHeight="1">
      <c r="A29" s="26"/>
      <c r="B29" s="26"/>
      <c r="C29" s="64"/>
      <c r="D29" s="1199"/>
      <c r="E29" s="1198"/>
      <c r="F29" s="1198"/>
      <c r="G29" s="1236"/>
      <c r="H29" s="1237"/>
      <c r="I29" s="1237"/>
      <c r="J29" s="71"/>
      <c r="K29" s="1200"/>
      <c r="L29" s="1236"/>
      <c r="M29" s="1238"/>
      <c r="N29" s="1240"/>
      <c r="O29" s="1201"/>
      <c r="P29" s="1202"/>
      <c r="Q29" s="1201"/>
      <c r="R29" s="1201"/>
      <c r="S29" s="1660"/>
    </row>
    <row r="30" spans="1:19" s="379" customFormat="1" ht="19.7" customHeight="1">
      <c r="A30" s="4"/>
      <c r="B30" s="4"/>
      <c r="C30" s="4"/>
      <c r="D30" s="333"/>
      <c r="E30" s="1634" t="s">
        <v>5883</v>
      </c>
      <c r="F30" s="433"/>
      <c r="G30" s="434"/>
      <c r="H30" s="1896"/>
      <c r="I30" s="551"/>
      <c r="J30" s="385"/>
      <c r="K30" s="287"/>
      <c r="L30" s="288"/>
      <c r="M30" s="296"/>
      <c r="N30" s="296"/>
      <c r="O30" s="387"/>
      <c r="P30" s="293"/>
      <c r="Q30" s="387"/>
      <c r="R30" s="387"/>
      <c r="S30" s="404"/>
    </row>
    <row r="31" spans="1:19" s="4" customFormat="1" ht="19.7" customHeight="1">
      <c r="A31" s="536" t="s">
        <v>181</v>
      </c>
      <c r="B31" s="2077" t="s">
        <v>5884</v>
      </c>
      <c r="C31" s="26"/>
      <c r="D31" s="36">
        <f>+D24+1</f>
        <v>9</v>
      </c>
      <c r="E31" s="172" t="s">
        <v>1185</v>
      </c>
      <c r="F31" s="469" t="s">
        <v>1186</v>
      </c>
      <c r="G31" s="470" t="s">
        <v>1187</v>
      </c>
      <c r="H31" s="1900">
        <v>2</v>
      </c>
      <c r="I31" s="2078">
        <v>4090</v>
      </c>
      <c r="J31" s="472">
        <f t="shared" ref="J31:J34" si="3">H31*I31</f>
        <v>8180</v>
      </c>
      <c r="K31" s="28">
        <v>1</v>
      </c>
      <c r="L31" s="29" t="s">
        <v>1188</v>
      </c>
      <c r="M31" s="2055" t="s">
        <v>5877</v>
      </c>
      <c r="N31" s="47"/>
      <c r="O31" s="30">
        <v>46108</v>
      </c>
      <c r="P31" s="27"/>
      <c r="Q31" s="30">
        <v>46125</v>
      </c>
      <c r="R31" s="30"/>
      <c r="S31" s="375">
        <v>46121</v>
      </c>
    </row>
    <row r="32" spans="1:19" s="4" customFormat="1" ht="19.7" customHeight="1">
      <c r="A32" s="536" t="s">
        <v>123</v>
      </c>
      <c r="B32" s="2077" t="s">
        <v>5884</v>
      </c>
      <c r="C32" s="26"/>
      <c r="D32" s="36">
        <f>+D31+1</f>
        <v>10</v>
      </c>
      <c r="E32" s="172" t="s">
        <v>1185</v>
      </c>
      <c r="F32" s="469" t="s">
        <v>1186</v>
      </c>
      <c r="G32" s="470" t="s">
        <v>1191</v>
      </c>
      <c r="H32" s="1900">
        <v>2</v>
      </c>
      <c r="I32" s="2078">
        <v>190</v>
      </c>
      <c r="J32" s="472">
        <f t="shared" si="3"/>
        <v>380</v>
      </c>
      <c r="K32" s="28">
        <v>1</v>
      </c>
      <c r="L32" s="29" t="s">
        <v>1192</v>
      </c>
      <c r="M32" s="2055" t="s">
        <v>5877</v>
      </c>
      <c r="N32" s="47"/>
      <c r="O32" s="30">
        <v>46108</v>
      </c>
      <c r="P32" s="27"/>
      <c r="Q32" s="30">
        <v>46125</v>
      </c>
      <c r="R32" s="30"/>
      <c r="S32" s="375">
        <v>46121</v>
      </c>
    </row>
    <row r="33" spans="1:19" s="4" customFormat="1" ht="19.7" customHeight="1">
      <c r="A33" s="536" t="s">
        <v>123</v>
      </c>
      <c r="B33" s="2077" t="s">
        <v>5884</v>
      </c>
      <c r="C33" s="26"/>
      <c r="D33" s="36">
        <f>+D32+1</f>
        <v>11</v>
      </c>
      <c r="E33" s="172" t="s">
        <v>1185</v>
      </c>
      <c r="F33" s="469" t="s">
        <v>1186</v>
      </c>
      <c r="G33" s="470" t="s">
        <v>1193</v>
      </c>
      <c r="H33" s="1900">
        <v>2</v>
      </c>
      <c r="I33" s="2078">
        <v>2930</v>
      </c>
      <c r="J33" s="472">
        <f t="shared" si="3"/>
        <v>5860</v>
      </c>
      <c r="K33" s="28">
        <v>1</v>
      </c>
      <c r="L33" s="29" t="s">
        <v>1194</v>
      </c>
      <c r="M33" s="2055" t="s">
        <v>5877</v>
      </c>
      <c r="N33" s="47"/>
      <c r="O33" s="30">
        <v>46108</v>
      </c>
      <c r="P33" s="27"/>
      <c r="Q33" s="30">
        <v>46125</v>
      </c>
      <c r="R33" s="30"/>
      <c r="S33" s="375">
        <v>46121</v>
      </c>
    </row>
    <row r="34" spans="1:19" s="4" customFormat="1" ht="19.7" customHeight="1">
      <c r="A34" s="536" t="s">
        <v>123</v>
      </c>
      <c r="B34" s="2077" t="s">
        <v>5884</v>
      </c>
      <c r="C34" s="26"/>
      <c r="D34" s="36">
        <f>+D33+1</f>
        <v>12</v>
      </c>
      <c r="E34" s="172" t="s">
        <v>1185</v>
      </c>
      <c r="F34" s="469" t="s">
        <v>1186</v>
      </c>
      <c r="G34" s="470" t="s">
        <v>1195</v>
      </c>
      <c r="H34" s="1900">
        <v>2</v>
      </c>
      <c r="I34" s="2078">
        <v>470</v>
      </c>
      <c r="J34" s="472">
        <f t="shared" si="3"/>
        <v>940</v>
      </c>
      <c r="K34" s="28">
        <v>1</v>
      </c>
      <c r="L34" s="29" t="s">
        <v>1196</v>
      </c>
      <c r="M34" s="2055" t="s">
        <v>5877</v>
      </c>
      <c r="N34" s="47"/>
      <c r="O34" s="30">
        <v>46108</v>
      </c>
      <c r="P34" s="27"/>
      <c r="Q34" s="30">
        <v>46125</v>
      </c>
      <c r="R34" s="30"/>
      <c r="S34" s="375">
        <v>46121</v>
      </c>
    </row>
    <row r="35" spans="1:19" s="4" customFormat="1" ht="19.7" customHeight="1">
      <c r="A35" s="536" t="s">
        <v>123</v>
      </c>
      <c r="B35" s="2077" t="s">
        <v>5884</v>
      </c>
      <c r="C35" s="26">
        <f>0.01*H35</f>
        <v>0.02</v>
      </c>
      <c r="D35" s="36">
        <f>+D34+1</f>
        <v>13</v>
      </c>
      <c r="E35" s="474" t="s">
        <v>145</v>
      </c>
      <c r="F35" s="469" t="s">
        <v>1190</v>
      </c>
      <c r="G35" s="475" t="s">
        <v>1197</v>
      </c>
      <c r="H35" s="1525">
        <v>2</v>
      </c>
      <c r="I35" s="477">
        <v>290</v>
      </c>
      <c r="J35" s="478">
        <f>H35*I35</f>
        <v>580</v>
      </c>
      <c r="K35" s="479">
        <v>1</v>
      </c>
      <c r="L35" s="480" t="s">
        <v>1198</v>
      </c>
      <c r="M35" s="2055" t="s">
        <v>5877</v>
      </c>
      <c r="N35" s="47"/>
      <c r="O35" s="30">
        <v>46108</v>
      </c>
      <c r="P35" s="27"/>
      <c r="Q35" s="30">
        <v>46125</v>
      </c>
      <c r="R35" s="30"/>
      <c r="S35" s="375">
        <v>46121</v>
      </c>
    </row>
    <row r="36" spans="1:19" s="379" customFormat="1" ht="19.7" customHeight="1">
      <c r="A36" s="26"/>
      <c r="B36" s="26"/>
      <c r="C36" s="26"/>
      <c r="D36" s="27"/>
      <c r="E36" s="27"/>
      <c r="F36" s="27"/>
      <c r="G36" s="389"/>
      <c r="H36" s="978"/>
      <c r="I36" s="393"/>
      <c r="J36" s="385"/>
      <c r="K36" s="287"/>
      <c r="L36" s="109"/>
      <c r="M36" s="2055" t="s">
        <v>5877</v>
      </c>
      <c r="N36" s="296"/>
      <c r="O36" s="387"/>
      <c r="P36" s="293"/>
      <c r="Q36" s="387"/>
      <c r="R36" s="387"/>
      <c r="S36" s="404"/>
    </row>
    <row r="37" spans="1:19" s="4" customFormat="1" ht="19.7" customHeight="1">
      <c r="A37" s="26"/>
      <c r="B37" s="26"/>
      <c r="C37" s="26"/>
      <c r="D37" s="27"/>
      <c r="E37" s="66"/>
      <c r="F37" s="66"/>
      <c r="G37" s="60">
        <f>SUM(J31:J36)</f>
        <v>15940</v>
      </c>
      <c r="H37" s="978"/>
      <c r="I37" s="393"/>
      <c r="J37" s="385"/>
      <c r="K37" s="28"/>
      <c r="L37" s="68"/>
      <c r="M37" s="47"/>
      <c r="N37" s="47"/>
      <c r="O37" s="30"/>
      <c r="P37" s="27"/>
      <c r="Q37" s="30"/>
      <c r="R37" s="30"/>
      <c r="S37" s="375"/>
    </row>
    <row r="38" spans="1:19" s="4" customFormat="1" ht="19.7" customHeight="1">
      <c r="A38" s="26"/>
      <c r="B38" s="26"/>
      <c r="C38" s="26"/>
      <c r="D38" s="27"/>
      <c r="E38" s="66"/>
      <c r="F38" s="66"/>
      <c r="G38" s="47"/>
      <c r="H38" s="978"/>
      <c r="I38" s="393"/>
      <c r="J38" s="385"/>
      <c r="K38" s="28"/>
      <c r="L38" s="68"/>
      <c r="M38" s="47"/>
      <c r="N38" s="47"/>
      <c r="O38" s="30"/>
      <c r="P38" s="27"/>
      <c r="Q38" s="30"/>
      <c r="R38" s="30"/>
      <c r="S38" s="375"/>
    </row>
    <row r="39" spans="1:19" ht="18" customHeight="1">
      <c r="A39" s="26"/>
      <c r="B39" s="26"/>
      <c r="C39" s="64"/>
      <c r="D39" s="1199"/>
      <c r="E39" s="1198"/>
      <c r="F39" s="1198"/>
      <c r="G39" s="1236"/>
      <c r="H39" s="1237"/>
      <c r="I39" s="1237"/>
      <c r="J39" s="71"/>
      <c r="K39" s="1200"/>
      <c r="L39" s="1236"/>
      <c r="M39" s="1238"/>
      <c r="N39" s="1240"/>
      <c r="O39" s="1201"/>
      <c r="P39" s="1202"/>
      <c r="Q39" s="1201"/>
      <c r="R39" s="1201"/>
      <c r="S39" s="1660"/>
    </row>
    <row r="40" spans="1:19" ht="18" customHeight="1">
      <c r="A40" s="26"/>
      <c r="B40" s="26"/>
      <c r="C40" s="64"/>
      <c r="D40" s="1199"/>
      <c r="E40" s="1198"/>
      <c r="F40" s="1198"/>
      <c r="G40" s="1236"/>
      <c r="H40" s="1237"/>
      <c r="I40" s="1237"/>
      <c r="J40" s="71"/>
      <c r="K40" s="1200"/>
      <c r="L40" s="1236"/>
      <c r="M40" s="1238"/>
      <c r="N40" s="1240"/>
      <c r="O40" s="1201"/>
      <c r="P40" s="1202"/>
      <c r="Q40" s="1201"/>
      <c r="R40" s="1201"/>
      <c r="S40" s="1660"/>
    </row>
    <row r="41" spans="1:19" ht="18" customHeight="1">
      <c r="D41" s="1199"/>
      <c r="E41" s="1198"/>
      <c r="F41" s="1198"/>
      <c r="G41" s="1236"/>
      <c r="H41" s="1237"/>
      <c r="I41" s="1237"/>
      <c r="J41" s="71"/>
      <c r="K41" s="1200"/>
      <c r="L41" s="1236"/>
      <c r="M41" s="1238"/>
      <c r="N41" s="1240"/>
      <c r="O41" s="1201"/>
      <c r="P41" s="1202"/>
      <c r="Q41" s="1201"/>
      <c r="R41" s="1201"/>
      <c r="S41" s="1660"/>
    </row>
    <row r="42" spans="1:19" ht="18" customHeight="1">
      <c r="D42" s="1199"/>
      <c r="E42" s="1199"/>
      <c r="F42" s="1199"/>
      <c r="G42" s="1238" t="s">
        <v>3512</v>
      </c>
      <c r="H42" s="71"/>
      <c r="I42" s="71"/>
      <c r="J42" s="71">
        <f>H42*I42</f>
        <v>0</v>
      </c>
      <c r="K42" s="1234"/>
      <c r="L42" s="1236" t="s">
        <v>2352</v>
      </c>
      <c r="M42" s="1239"/>
      <c r="N42" s="1199"/>
      <c r="O42" s="1201"/>
      <c r="P42" s="1239"/>
      <c r="Q42" s="1201"/>
      <c r="R42" s="1201"/>
      <c r="S42" s="1660"/>
    </row>
    <row r="43" spans="1:19" ht="18" customHeight="1">
      <c r="C43" s="1686">
        <v>4</v>
      </c>
      <c r="D43" s="1687"/>
      <c r="E43" s="1198"/>
      <c r="F43" s="1198"/>
      <c r="G43" s="1238" t="s">
        <v>2352</v>
      </c>
      <c r="H43" s="71"/>
      <c r="I43" s="71">
        <v>5000</v>
      </c>
      <c r="J43" s="71">
        <f>H43*I43</f>
        <v>0</v>
      </c>
      <c r="K43" s="1234"/>
      <c r="L43" s="1236" t="s">
        <v>2353</v>
      </c>
      <c r="M43" s="1239"/>
      <c r="N43" s="1199"/>
      <c r="O43" s="1201"/>
      <c r="P43" s="1239"/>
      <c r="Q43" s="1201"/>
      <c r="R43" s="1201"/>
      <c r="S43" s="1202"/>
    </row>
    <row r="44" spans="1:19" ht="18" customHeight="1">
      <c r="D44" s="1199"/>
      <c r="E44" s="1198"/>
      <c r="F44" s="1198"/>
      <c r="G44" s="1238" t="s">
        <v>2353</v>
      </c>
      <c r="H44" s="71"/>
      <c r="I44" s="71"/>
      <c r="J44" s="71">
        <f>H44*I44</f>
        <v>0</v>
      </c>
      <c r="K44" s="1234"/>
      <c r="L44" s="1240"/>
      <c r="M44" s="1239"/>
      <c r="N44" s="1199"/>
      <c r="O44" s="1199"/>
      <c r="P44" s="1239"/>
      <c r="Q44" s="1201"/>
      <c r="R44" s="1202"/>
      <c r="S44" s="1202"/>
    </row>
    <row r="45" spans="1:19" ht="18" customHeight="1">
      <c r="D45" s="1199"/>
      <c r="E45" s="1198"/>
      <c r="F45" s="1198"/>
      <c r="G45" s="1241"/>
      <c r="H45" s="1242"/>
      <c r="I45" s="1242"/>
      <c r="J45" s="1243"/>
      <c r="K45" s="1244"/>
      <c r="L45" s="1245"/>
    </row>
    <row r="46" spans="1:19" ht="18" customHeight="1"/>
    <row r="47" spans="1:19" ht="18" customHeight="1"/>
    <row r="48" spans="1:19" ht="18" customHeight="1"/>
  </sheetData>
  <autoFilter ref="D8:Q48" xr:uid="{00000000-0009-0000-0000-000003000000}"/>
  <mergeCells count="13">
    <mergeCell ref="D10:G10"/>
    <mergeCell ref="E22:G22"/>
    <mergeCell ref="E30:G30"/>
    <mergeCell ref="G45:J45"/>
    <mergeCell ref="D2:F2"/>
    <mergeCell ref="I2:K2"/>
    <mergeCell ref="D3:F3"/>
    <mergeCell ref="D4:F4"/>
    <mergeCell ref="I4:L5"/>
    <mergeCell ref="D5:F5"/>
    <mergeCell ref="H5:H6"/>
    <mergeCell ref="D6:F6"/>
    <mergeCell ref="I6:L6"/>
  </mergeCells>
  <phoneticPr fontId="2"/>
  <dataValidations count="1">
    <dataValidation allowBlank="1" showInputMessage="1" showErrorMessage="1" sqref="L16:L19" xr:uid="{480E322F-0B28-4AAD-BE9E-3C8438FEE1B9}"/>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72720-2A5B-4A7E-95E8-3962AB8A39DD}">
  <sheetPr>
    <tabColor rgb="FF00B050"/>
  </sheetPr>
  <dimension ref="A2:S239"/>
  <sheetViews>
    <sheetView zoomScale="70" zoomScaleNormal="70" workbookViewId="0">
      <pane xSplit="12" ySplit="8" topLeftCell="M146" activePane="bottomRight" state="frozen"/>
      <selection activeCell="D26" sqref="D26"/>
      <selection pane="topRight" activeCell="D26" sqref="D26"/>
      <selection pane="bottomLeft" activeCell="D26" sqref="D26"/>
      <selection pane="bottomRight" activeCell="G157" sqref="G157"/>
    </sheetView>
  </sheetViews>
  <sheetFormatPr defaultColWidth="11.75" defaultRowHeight="13.5" customHeight="1"/>
  <cols>
    <col min="1" max="1" width="7.125" style="1" customWidth="1"/>
    <col min="2" max="2" width="19.75" style="1" customWidth="1"/>
    <col min="3" max="3" width="14.875" style="1" customWidth="1"/>
    <col min="4" max="4" width="6.25" style="4" customWidth="1"/>
    <col min="5" max="5" width="15.25" style="1" customWidth="1"/>
    <col min="6" max="6" width="15.5" style="1" customWidth="1"/>
    <col min="7" max="7" width="73.25" style="1" customWidth="1"/>
    <col min="8" max="8" width="10.75" style="4" customWidth="1"/>
    <col min="9" max="10" width="12.125" style="4" customWidth="1"/>
    <col min="11" max="11" width="7.125" style="10" customWidth="1"/>
    <col min="12" max="12" width="50.5" style="1" customWidth="1"/>
    <col min="13" max="13" width="14.75" style="1" customWidth="1"/>
    <col min="14" max="14" width="17.625" style="4" customWidth="1"/>
    <col min="15" max="15" width="17" style="4" customWidth="1"/>
    <col min="16" max="16" width="7.875" style="1" customWidth="1"/>
    <col min="17" max="17" width="16.375" style="4" customWidth="1"/>
    <col min="18" max="18" width="17.875" style="1191" customWidth="1"/>
    <col min="19" max="19" width="19.375" style="1191" customWidth="1"/>
    <col min="20" max="16384" width="11.75" style="1"/>
  </cols>
  <sheetData>
    <row r="2" spans="1:19" ht="20.100000000000001" customHeight="1">
      <c r="D2" s="1186" t="s">
        <v>2307</v>
      </c>
      <c r="E2" s="1186"/>
      <c r="F2" s="1186"/>
      <c r="G2" s="932" t="s">
        <v>5863</v>
      </c>
      <c r="I2" s="1187" t="s">
        <v>2309</v>
      </c>
      <c r="J2" s="1188"/>
      <c r="K2" s="1189"/>
      <c r="L2" s="1190">
        <f>SUM(J:J)</f>
        <v>968839</v>
      </c>
    </row>
    <row r="3" spans="1:19" ht="20.100000000000001" customHeight="1">
      <c r="D3" s="1186" t="s">
        <v>2310</v>
      </c>
      <c r="E3" s="1186"/>
      <c r="F3" s="1186"/>
      <c r="G3" s="933" t="s">
        <v>5864</v>
      </c>
    </row>
    <row r="4" spans="1:19" ht="20.100000000000001" customHeight="1">
      <c r="D4" s="1186" t="s">
        <v>2312</v>
      </c>
      <c r="E4" s="1186"/>
      <c r="F4" s="1186"/>
      <c r="G4" s="933" t="s">
        <v>5865</v>
      </c>
      <c r="I4" s="1867" t="s">
        <v>5866</v>
      </c>
      <c r="J4" s="1867"/>
      <c r="K4" s="1867"/>
      <c r="L4" s="1867"/>
    </row>
    <row r="5" spans="1:19" ht="20.100000000000001" customHeight="1">
      <c r="D5" s="1186" t="s">
        <v>2315</v>
      </c>
      <c r="E5" s="1186"/>
      <c r="F5" s="1186"/>
      <c r="G5" s="1868">
        <v>46125</v>
      </c>
      <c r="H5" s="2079" t="s">
        <v>3912</v>
      </c>
      <c r="I5" s="1867"/>
      <c r="J5" s="1867"/>
      <c r="K5" s="1867"/>
      <c r="L5" s="1867"/>
    </row>
    <row r="6" spans="1:19" ht="20.100000000000001" customHeight="1">
      <c r="D6" s="1186" t="s">
        <v>2317</v>
      </c>
      <c r="E6" s="1186"/>
      <c r="F6" s="1186"/>
      <c r="G6" s="1868">
        <v>46126</v>
      </c>
      <c r="H6" s="2080"/>
      <c r="I6" s="1654" t="s">
        <v>5867</v>
      </c>
      <c r="J6" s="1654"/>
      <c r="K6" s="1654"/>
      <c r="L6" s="1654"/>
    </row>
    <row r="8" spans="1:19" s="4" customFormat="1" ht="19.5" customHeight="1">
      <c r="C8" s="64" t="s">
        <v>2319</v>
      </c>
      <c r="D8" s="1197" t="s">
        <v>2320</v>
      </c>
      <c r="E8" s="1198" t="s">
        <v>2321</v>
      </c>
      <c r="F8" s="1198" t="s">
        <v>2322</v>
      </c>
      <c r="G8" s="1199" t="s">
        <v>5872</v>
      </c>
      <c r="H8" s="1199" t="s">
        <v>36</v>
      </c>
      <c r="I8" s="1199" t="s">
        <v>37</v>
      </c>
      <c r="J8" s="1200" t="s">
        <v>38</v>
      </c>
      <c r="K8" s="1200" t="s">
        <v>2324</v>
      </c>
      <c r="L8" s="1199" t="s">
        <v>2325</v>
      </c>
      <c r="M8" s="1199" t="s">
        <v>2326</v>
      </c>
      <c r="N8" s="1199" t="s">
        <v>2327</v>
      </c>
      <c r="O8" s="1201" t="s">
        <v>2328</v>
      </c>
      <c r="P8" s="1198" t="s">
        <v>2329</v>
      </c>
      <c r="Q8" s="1199" t="s">
        <v>2330</v>
      </c>
      <c r="R8" s="1201" t="s">
        <v>2331</v>
      </c>
      <c r="S8" s="1202" t="s">
        <v>2332</v>
      </c>
    </row>
    <row r="9" spans="1:19" s="4" customFormat="1" ht="19.5" customHeight="1">
      <c r="D9" s="27"/>
      <c r="E9" s="27"/>
      <c r="F9" s="27"/>
      <c r="G9" s="1657"/>
      <c r="H9" s="71"/>
      <c r="I9" s="1881"/>
      <c r="J9" s="1882"/>
      <c r="K9" s="1234"/>
      <c r="L9" s="1235"/>
      <c r="M9" s="1199"/>
      <c r="N9" s="1199"/>
      <c r="O9" s="1201"/>
      <c r="P9" s="1198"/>
      <c r="Q9" s="1199"/>
      <c r="R9" s="1201"/>
      <c r="S9" s="1202"/>
    </row>
    <row r="10" spans="1:19" s="4" customFormat="1" ht="19.5" customHeight="1">
      <c r="D10" s="2049"/>
      <c r="E10" s="1208"/>
      <c r="F10" s="1208"/>
      <c r="G10" s="1657"/>
      <c r="H10" s="71"/>
      <c r="I10" s="71"/>
      <c r="J10" s="71"/>
      <c r="K10" s="1234"/>
      <c r="L10" s="1235"/>
      <c r="M10" s="1199"/>
      <c r="N10" s="1199"/>
      <c r="O10" s="1201"/>
      <c r="P10" s="1198"/>
      <c r="Q10" s="1199"/>
      <c r="R10" s="1201"/>
      <c r="S10" s="1202"/>
    </row>
    <row r="11" spans="1:19" ht="18" customHeight="1">
      <c r="C11" s="1689"/>
      <c r="D11" s="2050" t="s">
        <v>2333</v>
      </c>
      <c r="E11" s="2051"/>
      <c r="F11" s="2051"/>
      <c r="G11" s="2052"/>
      <c r="H11" s="1237"/>
      <c r="I11" s="1237"/>
      <c r="J11" s="71"/>
      <c r="K11" s="1234"/>
      <c r="L11" s="1236"/>
      <c r="M11" s="1238"/>
      <c r="N11" s="1240"/>
      <c r="O11" s="1201"/>
      <c r="P11" s="1202"/>
      <c r="Q11" s="1202"/>
      <c r="R11" s="1201"/>
      <c r="S11" s="1660"/>
    </row>
    <row r="12" spans="1:19" ht="18" customHeight="1">
      <c r="A12" s="110" t="s">
        <v>181</v>
      </c>
      <c r="B12" s="2053" t="s">
        <v>5874</v>
      </c>
      <c r="C12" s="508">
        <v>3</v>
      </c>
      <c r="D12" s="2081">
        <v>1</v>
      </c>
      <c r="E12" s="27" t="s">
        <v>175</v>
      </c>
      <c r="F12" s="27" t="s">
        <v>175</v>
      </c>
      <c r="G12" s="542" t="s">
        <v>5885</v>
      </c>
      <c r="H12" s="211">
        <v>4</v>
      </c>
      <c r="I12" s="211">
        <v>1032</v>
      </c>
      <c r="J12" s="211">
        <f t="shared" ref="J12:J74" si="0">H12*I12</f>
        <v>4128</v>
      </c>
      <c r="K12" s="535">
        <v>2</v>
      </c>
      <c r="L12" s="109" t="s">
        <v>5886</v>
      </c>
      <c r="M12" s="291"/>
      <c r="N12" s="2082" t="s">
        <v>5887</v>
      </c>
      <c r="O12" s="42">
        <v>46106</v>
      </c>
      <c r="P12" s="40"/>
      <c r="Q12" s="42">
        <v>46125</v>
      </c>
      <c r="R12" s="42">
        <v>46126</v>
      </c>
      <c r="S12" s="375"/>
    </row>
    <row r="13" spans="1:19" ht="18" customHeight="1">
      <c r="A13" s="110" t="s">
        <v>181</v>
      </c>
      <c r="B13" s="2053" t="s">
        <v>5874</v>
      </c>
      <c r="C13" s="508">
        <v>3</v>
      </c>
      <c r="D13" s="2054">
        <f>D12+1</f>
        <v>2</v>
      </c>
      <c r="E13" s="27" t="s">
        <v>175</v>
      </c>
      <c r="F13" s="27" t="s">
        <v>175</v>
      </c>
      <c r="G13" s="542" t="s">
        <v>5888</v>
      </c>
      <c r="H13" s="211">
        <v>2</v>
      </c>
      <c r="I13" s="211">
        <v>963</v>
      </c>
      <c r="J13" s="211">
        <f t="shared" si="0"/>
        <v>1926</v>
      </c>
      <c r="K13" s="535">
        <v>1</v>
      </c>
      <c r="L13" s="109" t="s">
        <v>5886</v>
      </c>
      <c r="M13" s="291"/>
      <c r="N13" s="2082" t="s">
        <v>5887</v>
      </c>
      <c r="O13" s="42">
        <v>46106</v>
      </c>
      <c r="P13" s="40"/>
      <c r="Q13" s="42">
        <v>46125</v>
      </c>
      <c r="R13" s="42">
        <v>46126</v>
      </c>
      <c r="S13" s="375"/>
    </row>
    <row r="14" spans="1:19" ht="18" customHeight="1">
      <c r="A14" s="110" t="s">
        <v>172</v>
      </c>
      <c r="B14" s="2053" t="s">
        <v>5874</v>
      </c>
      <c r="C14" s="508">
        <v>3</v>
      </c>
      <c r="D14" s="2054">
        <f t="shared" ref="D14:D74" si="1">D13+1</f>
        <v>3</v>
      </c>
      <c r="E14" s="38" t="s">
        <v>174</v>
      </c>
      <c r="F14" s="27" t="s">
        <v>175</v>
      </c>
      <c r="G14" s="542" t="s">
        <v>5889</v>
      </c>
      <c r="H14" s="211">
        <v>2</v>
      </c>
      <c r="I14" s="211">
        <v>24821</v>
      </c>
      <c r="J14" s="211">
        <f t="shared" si="0"/>
        <v>49642</v>
      </c>
      <c r="K14" s="958">
        <v>1</v>
      </c>
      <c r="L14" s="109" t="s">
        <v>5890</v>
      </c>
      <c r="M14" s="291"/>
      <c r="N14" s="2082" t="s">
        <v>5887</v>
      </c>
      <c r="O14" s="42">
        <v>46106</v>
      </c>
      <c r="P14" s="40"/>
      <c r="Q14" s="42">
        <v>46125</v>
      </c>
      <c r="R14" s="42">
        <v>46126</v>
      </c>
      <c r="S14" s="375"/>
    </row>
    <row r="15" spans="1:19" ht="18" customHeight="1">
      <c r="A15" s="110" t="s">
        <v>181</v>
      </c>
      <c r="B15" s="2053" t="s">
        <v>5874</v>
      </c>
      <c r="C15" s="508"/>
      <c r="D15" s="2054">
        <f t="shared" si="1"/>
        <v>4</v>
      </c>
      <c r="E15" s="27" t="s">
        <v>175</v>
      </c>
      <c r="F15" s="27" t="s">
        <v>175</v>
      </c>
      <c r="G15" s="542" t="s">
        <v>5891</v>
      </c>
      <c r="H15" s="211">
        <v>8</v>
      </c>
      <c r="I15" s="211">
        <v>912</v>
      </c>
      <c r="J15" s="211">
        <f t="shared" si="0"/>
        <v>7296</v>
      </c>
      <c r="K15" s="958">
        <v>4</v>
      </c>
      <c r="L15" s="109" t="s">
        <v>5892</v>
      </c>
      <c r="M15" s="291"/>
      <c r="N15" s="2082" t="s">
        <v>5887</v>
      </c>
      <c r="O15" s="42">
        <v>46106</v>
      </c>
      <c r="P15" s="40"/>
      <c r="Q15" s="42">
        <v>46125</v>
      </c>
      <c r="R15" s="42">
        <v>46126</v>
      </c>
      <c r="S15" s="375"/>
    </row>
    <row r="16" spans="1:19" ht="18" customHeight="1">
      <c r="A16" s="110" t="s">
        <v>291</v>
      </c>
      <c r="B16" s="2053" t="s">
        <v>5874</v>
      </c>
      <c r="C16" s="508">
        <v>3</v>
      </c>
      <c r="D16" s="2054">
        <f t="shared" si="1"/>
        <v>5</v>
      </c>
      <c r="E16" s="27" t="s">
        <v>175</v>
      </c>
      <c r="F16" s="27" t="s">
        <v>175</v>
      </c>
      <c r="G16" s="542" t="s">
        <v>5893</v>
      </c>
      <c r="H16" s="211">
        <v>4</v>
      </c>
      <c r="I16" s="211">
        <v>739</v>
      </c>
      <c r="J16" s="211">
        <f t="shared" si="0"/>
        <v>2956</v>
      </c>
      <c r="K16" s="535">
        <v>2</v>
      </c>
      <c r="L16" s="109" t="s">
        <v>5894</v>
      </c>
      <c r="M16" s="291"/>
      <c r="N16" s="2082" t="s">
        <v>5887</v>
      </c>
      <c r="O16" s="42">
        <v>46106</v>
      </c>
      <c r="P16" s="40"/>
      <c r="Q16" s="42">
        <v>46125</v>
      </c>
      <c r="R16" s="42">
        <v>46126</v>
      </c>
      <c r="S16" s="375"/>
    </row>
    <row r="17" spans="1:19" ht="18" customHeight="1">
      <c r="A17" s="110" t="s">
        <v>123</v>
      </c>
      <c r="B17" s="2053" t="s">
        <v>5874</v>
      </c>
      <c r="C17" s="508">
        <v>3</v>
      </c>
      <c r="D17" s="2054">
        <f>D16+1</f>
        <v>6</v>
      </c>
      <c r="E17" s="27" t="s">
        <v>175</v>
      </c>
      <c r="F17" s="27" t="s">
        <v>175</v>
      </c>
      <c r="G17" s="540" t="s">
        <v>5895</v>
      </c>
      <c r="H17" s="214">
        <v>8</v>
      </c>
      <c r="I17" s="211">
        <v>118</v>
      </c>
      <c r="J17" s="211">
        <f t="shared" si="0"/>
        <v>944</v>
      </c>
      <c r="K17" s="958">
        <v>4</v>
      </c>
      <c r="L17" s="109" t="s">
        <v>5896</v>
      </c>
      <c r="M17" s="291"/>
      <c r="N17" s="2082" t="s">
        <v>5887</v>
      </c>
      <c r="O17" s="42">
        <v>46106</v>
      </c>
      <c r="P17" s="40"/>
      <c r="Q17" s="42">
        <v>46125</v>
      </c>
      <c r="R17" s="42">
        <v>46126</v>
      </c>
      <c r="S17" s="375"/>
    </row>
    <row r="18" spans="1:19" ht="18" customHeight="1">
      <c r="A18" s="110" t="s">
        <v>123</v>
      </c>
      <c r="B18" s="2053" t="s">
        <v>5874</v>
      </c>
      <c r="C18" s="508">
        <v>3</v>
      </c>
      <c r="D18" s="2054">
        <f t="shared" si="1"/>
        <v>7</v>
      </c>
      <c r="E18" s="27" t="s">
        <v>175</v>
      </c>
      <c r="F18" s="27" t="s">
        <v>175</v>
      </c>
      <c r="G18" s="540" t="s">
        <v>876</v>
      </c>
      <c r="H18" s="214">
        <v>12</v>
      </c>
      <c r="I18" s="214">
        <v>14</v>
      </c>
      <c r="J18" s="211">
        <f t="shared" si="0"/>
        <v>168</v>
      </c>
      <c r="K18" s="2083">
        <v>6</v>
      </c>
      <c r="L18" s="216" t="s">
        <v>5897</v>
      </c>
      <c r="M18" s="291"/>
      <c r="N18" s="2082" t="s">
        <v>5887</v>
      </c>
      <c r="O18" s="42">
        <v>46106</v>
      </c>
      <c r="P18" s="40"/>
      <c r="Q18" s="42">
        <v>46125</v>
      </c>
      <c r="R18" s="42">
        <v>46126</v>
      </c>
      <c r="S18" s="375"/>
    </row>
    <row r="19" spans="1:19" ht="18" customHeight="1">
      <c r="A19" s="110" t="s">
        <v>123</v>
      </c>
      <c r="B19" s="2053" t="s">
        <v>5874</v>
      </c>
      <c r="C19" s="508">
        <v>3</v>
      </c>
      <c r="D19" s="2054">
        <f t="shared" si="1"/>
        <v>8</v>
      </c>
      <c r="E19" s="27" t="s">
        <v>175</v>
      </c>
      <c r="F19" s="27" t="s">
        <v>175</v>
      </c>
      <c r="G19" s="540" t="s">
        <v>5898</v>
      </c>
      <c r="H19" s="214">
        <v>8</v>
      </c>
      <c r="I19" s="211">
        <v>24</v>
      </c>
      <c r="J19" s="211">
        <f t="shared" si="0"/>
        <v>192</v>
      </c>
      <c r="K19" s="958">
        <v>4</v>
      </c>
      <c r="L19" s="213" t="s">
        <v>5899</v>
      </c>
      <c r="M19" s="291"/>
      <c r="N19" s="2082" t="s">
        <v>5887</v>
      </c>
      <c r="O19" s="42">
        <v>46106</v>
      </c>
      <c r="P19" s="40"/>
      <c r="Q19" s="42">
        <v>46125</v>
      </c>
      <c r="R19" s="42">
        <v>46126</v>
      </c>
      <c r="S19" s="375"/>
    </row>
    <row r="20" spans="1:19" ht="18" customHeight="1">
      <c r="A20" s="110" t="s">
        <v>172</v>
      </c>
      <c r="B20" s="2053" t="s">
        <v>5874</v>
      </c>
      <c r="C20" s="508">
        <v>3</v>
      </c>
      <c r="D20" s="2054">
        <f t="shared" si="1"/>
        <v>9</v>
      </c>
      <c r="E20" s="38" t="s">
        <v>174</v>
      </c>
      <c r="F20" s="27" t="s">
        <v>175</v>
      </c>
      <c r="G20" s="540" t="s">
        <v>5900</v>
      </c>
      <c r="H20" s="214">
        <v>2</v>
      </c>
      <c r="I20" s="211">
        <v>7258</v>
      </c>
      <c r="J20" s="211">
        <f t="shared" si="0"/>
        <v>14516</v>
      </c>
      <c r="K20" s="958">
        <v>1</v>
      </c>
      <c r="L20" s="213" t="s">
        <v>5901</v>
      </c>
      <c r="M20" s="291"/>
      <c r="N20" s="2082" t="s">
        <v>5887</v>
      </c>
      <c r="O20" s="42">
        <v>46106</v>
      </c>
      <c r="P20" s="40"/>
      <c r="Q20" s="42">
        <v>46125</v>
      </c>
      <c r="R20" s="42">
        <v>46126</v>
      </c>
      <c r="S20" s="375"/>
    </row>
    <row r="21" spans="1:19" ht="18" customHeight="1">
      <c r="A21" s="110" t="s">
        <v>123</v>
      </c>
      <c r="B21" s="2053" t="s">
        <v>5874</v>
      </c>
      <c r="C21" s="508">
        <v>3</v>
      </c>
      <c r="D21" s="2054">
        <f t="shared" si="1"/>
        <v>10</v>
      </c>
      <c r="E21" s="27" t="s">
        <v>175</v>
      </c>
      <c r="F21" s="27" t="s">
        <v>175</v>
      </c>
      <c r="G21" s="540" t="s">
        <v>5902</v>
      </c>
      <c r="H21" s="214">
        <v>8</v>
      </c>
      <c r="I21" s="211">
        <v>22</v>
      </c>
      <c r="J21" s="211">
        <f t="shared" si="0"/>
        <v>176</v>
      </c>
      <c r="K21" s="958">
        <v>4</v>
      </c>
      <c r="L21" s="213" t="s">
        <v>2342</v>
      </c>
      <c r="M21" s="291"/>
      <c r="N21" s="2082" t="s">
        <v>5887</v>
      </c>
      <c r="O21" s="42">
        <v>46106</v>
      </c>
      <c r="P21" s="40"/>
      <c r="Q21" s="42">
        <v>46125</v>
      </c>
      <c r="R21" s="42">
        <v>46126</v>
      </c>
      <c r="S21" s="375"/>
    </row>
    <row r="22" spans="1:19" ht="18" customHeight="1">
      <c r="A22" s="110" t="s">
        <v>172</v>
      </c>
      <c r="B22" s="2053" t="s">
        <v>5874</v>
      </c>
      <c r="C22" s="508">
        <v>3</v>
      </c>
      <c r="D22" s="2054">
        <f t="shared" si="1"/>
        <v>11</v>
      </c>
      <c r="E22" s="38" t="s">
        <v>174</v>
      </c>
      <c r="F22" s="27" t="s">
        <v>175</v>
      </c>
      <c r="G22" s="540" t="s">
        <v>5903</v>
      </c>
      <c r="H22" s="214">
        <v>2</v>
      </c>
      <c r="I22" s="211">
        <v>7433</v>
      </c>
      <c r="J22" s="211">
        <f t="shared" si="0"/>
        <v>14866</v>
      </c>
      <c r="K22" s="958">
        <v>1</v>
      </c>
      <c r="L22" s="213" t="s">
        <v>5904</v>
      </c>
      <c r="M22" s="291"/>
      <c r="N22" s="2082" t="s">
        <v>5887</v>
      </c>
      <c r="O22" s="42">
        <v>46106</v>
      </c>
      <c r="P22" s="40"/>
      <c r="Q22" s="42">
        <v>46125</v>
      </c>
      <c r="R22" s="42">
        <v>46126</v>
      </c>
      <c r="S22" s="375"/>
    </row>
    <row r="23" spans="1:19" ht="18" customHeight="1">
      <c r="A23" s="110" t="s">
        <v>123</v>
      </c>
      <c r="B23" s="2053" t="s">
        <v>5874</v>
      </c>
      <c r="C23" s="508">
        <v>3</v>
      </c>
      <c r="D23" s="2054">
        <f>D22+1</f>
        <v>12</v>
      </c>
      <c r="E23" s="27" t="s">
        <v>175</v>
      </c>
      <c r="F23" s="27" t="s">
        <v>175</v>
      </c>
      <c r="G23" s="540" t="s">
        <v>3698</v>
      </c>
      <c r="H23" s="214">
        <v>12</v>
      </c>
      <c r="I23" s="211">
        <v>14</v>
      </c>
      <c r="J23" s="211">
        <f t="shared" si="0"/>
        <v>168</v>
      </c>
      <c r="K23" s="958">
        <v>6</v>
      </c>
      <c r="L23" s="109" t="s">
        <v>5896</v>
      </c>
      <c r="M23" s="291"/>
      <c r="N23" s="2082" t="s">
        <v>5887</v>
      </c>
      <c r="O23" s="42">
        <v>46106</v>
      </c>
      <c r="P23" s="40"/>
      <c r="Q23" s="42">
        <v>46125</v>
      </c>
      <c r="R23" s="42">
        <v>46126</v>
      </c>
      <c r="S23" s="375"/>
    </row>
    <row r="24" spans="1:19" ht="18" customHeight="1">
      <c r="A24" s="110" t="s">
        <v>172</v>
      </c>
      <c r="B24" s="2053" t="s">
        <v>5874</v>
      </c>
      <c r="C24" s="508">
        <v>3</v>
      </c>
      <c r="D24" s="2054">
        <f t="shared" si="1"/>
        <v>13</v>
      </c>
      <c r="E24" s="38" t="s">
        <v>174</v>
      </c>
      <c r="F24" s="27" t="s">
        <v>175</v>
      </c>
      <c r="G24" s="540" t="s">
        <v>5905</v>
      </c>
      <c r="H24" s="214">
        <v>2</v>
      </c>
      <c r="I24" s="211">
        <v>9271</v>
      </c>
      <c r="J24" s="211">
        <f t="shared" si="0"/>
        <v>18542</v>
      </c>
      <c r="K24" s="958">
        <v>1</v>
      </c>
      <c r="L24" s="213" t="s">
        <v>5906</v>
      </c>
      <c r="M24" s="291"/>
      <c r="N24" s="2082" t="s">
        <v>5887</v>
      </c>
      <c r="O24" s="42">
        <v>46106</v>
      </c>
      <c r="P24" s="40"/>
      <c r="Q24" s="42">
        <v>46125</v>
      </c>
      <c r="R24" s="42">
        <v>46126</v>
      </c>
      <c r="S24" s="375"/>
    </row>
    <row r="25" spans="1:19" ht="18" customHeight="1">
      <c r="A25" s="110" t="s">
        <v>123</v>
      </c>
      <c r="B25" s="2053" t="s">
        <v>5874</v>
      </c>
      <c r="C25" s="508">
        <v>3</v>
      </c>
      <c r="D25" s="2054">
        <f>D24+1</f>
        <v>14</v>
      </c>
      <c r="E25" s="27" t="s">
        <v>175</v>
      </c>
      <c r="F25" s="27" t="s">
        <v>175</v>
      </c>
      <c r="G25" s="540" t="s">
        <v>3673</v>
      </c>
      <c r="H25" s="214">
        <v>28</v>
      </c>
      <c r="I25" s="211">
        <v>15</v>
      </c>
      <c r="J25" s="211">
        <f t="shared" si="0"/>
        <v>420</v>
      </c>
      <c r="K25" s="958">
        <v>14</v>
      </c>
      <c r="L25" s="109" t="s">
        <v>5907</v>
      </c>
      <c r="M25" s="291"/>
      <c r="N25" s="2082" t="s">
        <v>5887</v>
      </c>
      <c r="O25" s="42">
        <v>46106</v>
      </c>
      <c r="P25" s="40"/>
      <c r="Q25" s="42">
        <v>46125</v>
      </c>
      <c r="R25" s="42">
        <v>46126</v>
      </c>
      <c r="S25" s="375"/>
    </row>
    <row r="26" spans="1:19" ht="18" customHeight="1">
      <c r="A26" s="110" t="s">
        <v>200</v>
      </c>
      <c r="B26" s="2053" t="s">
        <v>5874</v>
      </c>
      <c r="C26" s="508">
        <v>3</v>
      </c>
      <c r="D26" s="2054">
        <f t="shared" si="1"/>
        <v>15</v>
      </c>
      <c r="E26" s="38" t="s">
        <v>174</v>
      </c>
      <c r="F26" s="27" t="s">
        <v>175</v>
      </c>
      <c r="G26" s="540" t="s">
        <v>5908</v>
      </c>
      <c r="H26" s="214">
        <v>2</v>
      </c>
      <c r="I26" s="211">
        <v>4140</v>
      </c>
      <c r="J26" s="211">
        <f t="shared" si="0"/>
        <v>8280</v>
      </c>
      <c r="K26" s="958">
        <v>1</v>
      </c>
      <c r="L26" s="109" t="s">
        <v>5909</v>
      </c>
      <c r="M26" s="291"/>
      <c r="N26" s="2082" t="s">
        <v>5887</v>
      </c>
      <c r="O26" s="42">
        <v>46106</v>
      </c>
      <c r="P26" s="40"/>
      <c r="Q26" s="42">
        <v>46125</v>
      </c>
      <c r="R26" s="42">
        <v>46126</v>
      </c>
      <c r="S26" s="375"/>
    </row>
    <row r="27" spans="1:19" ht="18" customHeight="1">
      <c r="A27" s="110" t="s">
        <v>123</v>
      </c>
      <c r="B27" s="2053" t="s">
        <v>5874</v>
      </c>
      <c r="C27" s="508">
        <v>3</v>
      </c>
      <c r="D27" s="2054">
        <f t="shared" si="1"/>
        <v>16</v>
      </c>
      <c r="E27" s="27" t="s">
        <v>175</v>
      </c>
      <c r="F27" s="27" t="s">
        <v>175</v>
      </c>
      <c r="G27" s="540" t="s">
        <v>5795</v>
      </c>
      <c r="H27" s="214">
        <v>24</v>
      </c>
      <c r="I27" s="211">
        <v>37</v>
      </c>
      <c r="J27" s="211">
        <f t="shared" si="0"/>
        <v>888</v>
      </c>
      <c r="K27" s="958">
        <v>12</v>
      </c>
      <c r="L27" s="109" t="s">
        <v>5910</v>
      </c>
      <c r="M27" s="291"/>
      <c r="N27" s="2082" t="s">
        <v>5887</v>
      </c>
      <c r="O27" s="42">
        <v>46106</v>
      </c>
      <c r="P27" s="40"/>
      <c r="Q27" s="42">
        <v>46125</v>
      </c>
      <c r="R27" s="42">
        <v>46126</v>
      </c>
      <c r="S27" s="375"/>
    </row>
    <row r="28" spans="1:19" ht="18" customHeight="1">
      <c r="A28" s="110" t="s">
        <v>200</v>
      </c>
      <c r="B28" s="2053" t="s">
        <v>5874</v>
      </c>
      <c r="C28" s="508">
        <v>3</v>
      </c>
      <c r="D28" s="2054">
        <f t="shared" si="1"/>
        <v>17</v>
      </c>
      <c r="E28" s="38" t="s">
        <v>174</v>
      </c>
      <c r="F28" s="27" t="s">
        <v>175</v>
      </c>
      <c r="G28" s="540" t="s">
        <v>5911</v>
      </c>
      <c r="H28" s="214">
        <v>2</v>
      </c>
      <c r="I28" s="211">
        <v>2878</v>
      </c>
      <c r="J28" s="211">
        <f t="shared" si="0"/>
        <v>5756</v>
      </c>
      <c r="K28" s="958">
        <v>1</v>
      </c>
      <c r="L28" s="109" t="s">
        <v>5912</v>
      </c>
      <c r="M28" s="291"/>
      <c r="N28" s="2082" t="s">
        <v>5887</v>
      </c>
      <c r="O28" s="42">
        <v>46106</v>
      </c>
      <c r="P28" s="40"/>
      <c r="Q28" s="42">
        <v>46125</v>
      </c>
      <c r="R28" s="42">
        <v>46126</v>
      </c>
      <c r="S28" s="375"/>
    </row>
    <row r="29" spans="1:19" ht="18" customHeight="1">
      <c r="A29" s="110" t="s">
        <v>123</v>
      </c>
      <c r="B29" s="2053" t="s">
        <v>5874</v>
      </c>
      <c r="C29" s="508">
        <v>3</v>
      </c>
      <c r="D29" s="2054">
        <f t="shared" si="1"/>
        <v>18</v>
      </c>
      <c r="E29" s="27" t="s">
        <v>175</v>
      </c>
      <c r="F29" s="27" t="s">
        <v>175</v>
      </c>
      <c r="G29" s="540" t="s">
        <v>5913</v>
      </c>
      <c r="H29" s="214">
        <v>8</v>
      </c>
      <c r="I29" s="211">
        <v>47</v>
      </c>
      <c r="J29" s="211">
        <f t="shared" si="0"/>
        <v>376</v>
      </c>
      <c r="K29" s="958">
        <v>4</v>
      </c>
      <c r="L29" s="109" t="s">
        <v>5914</v>
      </c>
      <c r="M29" s="291"/>
      <c r="N29" s="2082" t="s">
        <v>5887</v>
      </c>
      <c r="O29" s="42">
        <v>46106</v>
      </c>
      <c r="P29" s="40"/>
      <c r="Q29" s="42">
        <v>46125</v>
      </c>
      <c r="R29" s="42">
        <v>46126</v>
      </c>
      <c r="S29" s="375"/>
    </row>
    <row r="30" spans="1:19" ht="18" customHeight="1">
      <c r="A30" s="110" t="s">
        <v>123</v>
      </c>
      <c r="B30" s="2053" t="s">
        <v>5874</v>
      </c>
      <c r="C30" s="508">
        <v>3</v>
      </c>
      <c r="D30" s="2054">
        <f t="shared" si="1"/>
        <v>19</v>
      </c>
      <c r="E30" s="27" t="s">
        <v>175</v>
      </c>
      <c r="F30" s="27" t="s">
        <v>175</v>
      </c>
      <c r="G30" s="540" t="s">
        <v>3667</v>
      </c>
      <c r="H30" s="214">
        <v>6</v>
      </c>
      <c r="I30" s="211">
        <v>112</v>
      </c>
      <c r="J30" s="211">
        <f t="shared" si="0"/>
        <v>672</v>
      </c>
      <c r="K30" s="958">
        <v>3</v>
      </c>
      <c r="L30" s="216" t="s">
        <v>5915</v>
      </c>
      <c r="M30" s="291"/>
      <c r="N30" s="2082" t="s">
        <v>5887</v>
      </c>
      <c r="O30" s="42">
        <v>46106</v>
      </c>
      <c r="P30" s="40"/>
      <c r="Q30" s="42">
        <v>46125</v>
      </c>
      <c r="R30" s="42">
        <v>46126</v>
      </c>
      <c r="S30" s="375"/>
    </row>
    <row r="31" spans="1:19" ht="18" customHeight="1">
      <c r="A31" s="110" t="s">
        <v>123</v>
      </c>
      <c r="B31" s="2053" t="s">
        <v>5874</v>
      </c>
      <c r="C31" s="508">
        <v>3</v>
      </c>
      <c r="D31" s="2054">
        <f t="shared" si="1"/>
        <v>20</v>
      </c>
      <c r="E31" s="27" t="s">
        <v>175</v>
      </c>
      <c r="F31" s="27" t="s">
        <v>175</v>
      </c>
      <c r="G31" s="540" t="s">
        <v>5816</v>
      </c>
      <c r="H31" s="214">
        <v>14</v>
      </c>
      <c r="I31" s="211">
        <v>15</v>
      </c>
      <c r="J31" s="211">
        <f t="shared" si="0"/>
        <v>210</v>
      </c>
      <c r="K31" s="958">
        <v>7</v>
      </c>
      <c r="L31" s="216" t="s">
        <v>5916</v>
      </c>
      <c r="M31" s="291"/>
      <c r="N31" s="2082" t="s">
        <v>5887</v>
      </c>
      <c r="O31" s="42">
        <v>46106</v>
      </c>
      <c r="P31" s="40"/>
      <c r="Q31" s="42">
        <v>46125</v>
      </c>
      <c r="R31" s="42">
        <v>46126</v>
      </c>
      <c r="S31" s="375"/>
    </row>
    <row r="32" spans="1:19" ht="18" customHeight="1">
      <c r="A32" s="110" t="s">
        <v>123</v>
      </c>
      <c r="B32" s="2053" t="s">
        <v>5874</v>
      </c>
      <c r="C32" s="508">
        <v>3</v>
      </c>
      <c r="D32" s="2054">
        <f t="shared" si="1"/>
        <v>21</v>
      </c>
      <c r="E32" s="27" t="s">
        <v>175</v>
      </c>
      <c r="F32" s="27" t="s">
        <v>175</v>
      </c>
      <c r="G32" s="540" t="s">
        <v>5917</v>
      </c>
      <c r="H32" s="214">
        <v>6</v>
      </c>
      <c r="I32" s="214">
        <v>188</v>
      </c>
      <c r="J32" s="211">
        <f t="shared" si="0"/>
        <v>1128</v>
      </c>
      <c r="K32" s="958">
        <v>3</v>
      </c>
      <c r="L32" s="109" t="s">
        <v>3607</v>
      </c>
      <c r="M32" s="291"/>
      <c r="N32" s="2082" t="s">
        <v>5887</v>
      </c>
      <c r="O32" s="42">
        <v>46106</v>
      </c>
      <c r="P32" s="40"/>
      <c r="Q32" s="42">
        <v>46125</v>
      </c>
      <c r="R32" s="42">
        <v>46126</v>
      </c>
      <c r="S32" s="375"/>
    </row>
    <row r="33" spans="1:19" ht="18" customHeight="1">
      <c r="A33" s="110" t="s">
        <v>172</v>
      </c>
      <c r="B33" s="2053" t="s">
        <v>5874</v>
      </c>
      <c r="C33" s="508">
        <v>3</v>
      </c>
      <c r="D33" s="2054">
        <f>D32+1</f>
        <v>22</v>
      </c>
      <c r="E33" s="38" t="s">
        <v>174</v>
      </c>
      <c r="F33" s="27" t="s">
        <v>175</v>
      </c>
      <c r="G33" s="542" t="s">
        <v>5918</v>
      </c>
      <c r="H33" s="211">
        <v>2</v>
      </c>
      <c r="I33" s="211">
        <v>5755</v>
      </c>
      <c r="J33" s="211">
        <f t="shared" si="0"/>
        <v>11510</v>
      </c>
      <c r="K33" s="958">
        <v>1</v>
      </c>
      <c r="L33" s="109" t="s">
        <v>5919</v>
      </c>
      <c r="M33" s="291"/>
      <c r="N33" s="2082" t="s">
        <v>5887</v>
      </c>
      <c r="O33" s="42">
        <v>46106</v>
      </c>
      <c r="P33" s="40"/>
      <c r="Q33" s="42">
        <v>46125</v>
      </c>
      <c r="R33" s="42">
        <v>46126</v>
      </c>
      <c r="S33" s="375"/>
    </row>
    <row r="34" spans="1:19" ht="18" customHeight="1">
      <c r="A34" s="110" t="s">
        <v>123</v>
      </c>
      <c r="B34" s="2053" t="s">
        <v>5874</v>
      </c>
      <c r="C34" s="508">
        <v>3</v>
      </c>
      <c r="D34" s="2054">
        <f t="shared" si="1"/>
        <v>23</v>
      </c>
      <c r="E34" s="27" t="s">
        <v>175</v>
      </c>
      <c r="F34" s="27" t="s">
        <v>175</v>
      </c>
      <c r="G34" s="542" t="s">
        <v>5920</v>
      </c>
      <c r="H34" s="211">
        <v>4</v>
      </c>
      <c r="I34" s="211">
        <v>49</v>
      </c>
      <c r="J34" s="211">
        <f t="shared" si="0"/>
        <v>196</v>
      </c>
      <c r="K34" s="958">
        <v>2</v>
      </c>
      <c r="L34" s="109" t="s">
        <v>5921</v>
      </c>
      <c r="M34" s="291"/>
      <c r="N34" s="2082" t="s">
        <v>5887</v>
      </c>
      <c r="O34" s="42">
        <v>46106</v>
      </c>
      <c r="P34" s="40"/>
      <c r="Q34" s="42">
        <v>46125</v>
      </c>
      <c r="R34" s="42">
        <v>46126</v>
      </c>
      <c r="S34" s="375"/>
    </row>
    <row r="35" spans="1:19" ht="18" customHeight="1">
      <c r="A35" s="110" t="s">
        <v>123</v>
      </c>
      <c r="B35" s="2053" t="s">
        <v>5874</v>
      </c>
      <c r="C35" s="508">
        <v>3</v>
      </c>
      <c r="D35" s="2054">
        <f>D34+1</f>
        <v>24</v>
      </c>
      <c r="E35" s="27" t="s">
        <v>175</v>
      </c>
      <c r="F35" s="27" t="s">
        <v>175</v>
      </c>
      <c r="G35" s="540" t="s">
        <v>4648</v>
      </c>
      <c r="H35" s="214">
        <v>4</v>
      </c>
      <c r="I35" s="211">
        <v>113</v>
      </c>
      <c r="J35" s="211">
        <f t="shared" si="0"/>
        <v>452</v>
      </c>
      <c r="K35" s="958">
        <v>2</v>
      </c>
      <c r="L35" s="109" t="s">
        <v>5922</v>
      </c>
      <c r="M35" s="291"/>
      <c r="N35" s="2082" t="s">
        <v>5887</v>
      </c>
      <c r="O35" s="42">
        <v>46106</v>
      </c>
      <c r="P35" s="40"/>
      <c r="Q35" s="42">
        <v>46125</v>
      </c>
      <c r="R35" s="42">
        <v>46126</v>
      </c>
      <c r="S35" s="375"/>
    </row>
    <row r="36" spans="1:19" ht="18" customHeight="1">
      <c r="A36" s="110" t="s">
        <v>172</v>
      </c>
      <c r="B36" s="2053" t="s">
        <v>5874</v>
      </c>
      <c r="C36" s="508">
        <v>3</v>
      </c>
      <c r="D36" s="2054">
        <f t="shared" si="1"/>
        <v>25</v>
      </c>
      <c r="E36" s="38" t="s">
        <v>174</v>
      </c>
      <c r="F36" s="27" t="s">
        <v>175</v>
      </c>
      <c r="G36" s="542" t="s">
        <v>5923</v>
      </c>
      <c r="H36" s="211">
        <v>2</v>
      </c>
      <c r="I36" s="211">
        <v>5766</v>
      </c>
      <c r="J36" s="211">
        <f t="shared" si="0"/>
        <v>11532</v>
      </c>
      <c r="K36" s="958">
        <v>1</v>
      </c>
      <c r="L36" s="109" t="s">
        <v>5924</v>
      </c>
      <c r="M36" s="291"/>
      <c r="N36" s="2082" t="s">
        <v>5887</v>
      </c>
      <c r="O36" s="42">
        <v>46106</v>
      </c>
      <c r="P36" s="40"/>
      <c r="Q36" s="42">
        <v>46125</v>
      </c>
      <c r="R36" s="42">
        <v>46126</v>
      </c>
      <c r="S36" s="375"/>
    </row>
    <row r="37" spans="1:19" ht="18" customHeight="1">
      <c r="A37" s="110" t="s">
        <v>123</v>
      </c>
      <c r="B37" s="2053" t="s">
        <v>5874</v>
      </c>
      <c r="C37" s="508">
        <v>3</v>
      </c>
      <c r="D37" s="2054">
        <f>D36+1</f>
        <v>26</v>
      </c>
      <c r="E37" s="27" t="s">
        <v>175</v>
      </c>
      <c r="F37" s="27" t="s">
        <v>175</v>
      </c>
      <c r="G37" s="540" t="s">
        <v>773</v>
      </c>
      <c r="H37" s="214">
        <v>2</v>
      </c>
      <c r="I37" s="214">
        <v>187</v>
      </c>
      <c r="J37" s="211">
        <f t="shared" si="0"/>
        <v>374</v>
      </c>
      <c r="K37" s="958">
        <v>1</v>
      </c>
      <c r="L37" s="109" t="s">
        <v>5925</v>
      </c>
      <c r="M37" s="291"/>
      <c r="N37" s="2082" t="s">
        <v>5887</v>
      </c>
      <c r="O37" s="42">
        <v>46106</v>
      </c>
      <c r="P37" s="40"/>
      <c r="Q37" s="42">
        <v>46125</v>
      </c>
      <c r="R37" s="42">
        <v>46126</v>
      </c>
      <c r="S37" s="375"/>
    </row>
    <row r="38" spans="1:19" ht="18" customHeight="1">
      <c r="A38" s="110" t="s">
        <v>200</v>
      </c>
      <c r="B38" s="2053" t="s">
        <v>5874</v>
      </c>
      <c r="C38" s="508">
        <v>3</v>
      </c>
      <c r="D38" s="2054">
        <f>D37+1</f>
        <v>27</v>
      </c>
      <c r="E38" s="27" t="s">
        <v>175</v>
      </c>
      <c r="F38" s="27" t="s">
        <v>175</v>
      </c>
      <c r="G38" s="542" t="s">
        <v>5926</v>
      </c>
      <c r="H38" s="211">
        <v>2</v>
      </c>
      <c r="I38" s="211">
        <v>1350</v>
      </c>
      <c r="J38" s="211">
        <f t="shared" si="0"/>
        <v>2700</v>
      </c>
      <c r="K38" s="958">
        <v>1</v>
      </c>
      <c r="L38" s="109" t="s">
        <v>5927</v>
      </c>
      <c r="M38" s="291"/>
      <c r="N38" s="2082" t="s">
        <v>5887</v>
      </c>
      <c r="O38" s="42">
        <v>46106</v>
      </c>
      <c r="P38" s="40"/>
      <c r="Q38" s="42">
        <v>46125</v>
      </c>
      <c r="R38" s="42">
        <v>46126</v>
      </c>
      <c r="S38" s="375"/>
    </row>
    <row r="39" spans="1:19" ht="18" customHeight="1">
      <c r="A39" s="110" t="s">
        <v>172</v>
      </c>
      <c r="B39" s="2053" t="s">
        <v>5874</v>
      </c>
      <c r="C39" s="508">
        <v>3</v>
      </c>
      <c r="D39" s="2054">
        <f t="shared" si="1"/>
        <v>28</v>
      </c>
      <c r="E39" s="38" t="s">
        <v>174</v>
      </c>
      <c r="F39" s="27" t="s">
        <v>175</v>
      </c>
      <c r="G39" s="542" t="s">
        <v>5928</v>
      </c>
      <c r="H39" s="211">
        <v>2</v>
      </c>
      <c r="I39" s="211">
        <v>5203</v>
      </c>
      <c r="J39" s="211">
        <f t="shared" si="0"/>
        <v>10406</v>
      </c>
      <c r="K39" s="958">
        <v>1</v>
      </c>
      <c r="L39" s="109" t="s">
        <v>5929</v>
      </c>
      <c r="M39" s="291"/>
      <c r="N39" s="2082" t="s">
        <v>5887</v>
      </c>
      <c r="O39" s="42">
        <v>46106</v>
      </c>
      <c r="P39" s="40"/>
      <c r="Q39" s="42">
        <v>46125</v>
      </c>
      <c r="R39" s="42">
        <v>46126</v>
      </c>
      <c r="S39" s="375"/>
    </row>
    <row r="40" spans="1:19" ht="18" customHeight="1">
      <c r="A40" s="110" t="s">
        <v>123</v>
      </c>
      <c r="B40" s="2053" t="s">
        <v>5874</v>
      </c>
      <c r="C40" s="508">
        <v>3</v>
      </c>
      <c r="D40" s="2054">
        <f t="shared" si="1"/>
        <v>29</v>
      </c>
      <c r="E40" s="27" t="s">
        <v>175</v>
      </c>
      <c r="F40" s="27" t="s">
        <v>175</v>
      </c>
      <c r="G40" s="542" t="s">
        <v>959</v>
      </c>
      <c r="H40" s="211">
        <v>2</v>
      </c>
      <c r="I40" s="211">
        <v>82</v>
      </c>
      <c r="J40" s="211">
        <f t="shared" si="0"/>
        <v>164</v>
      </c>
      <c r="K40" s="958">
        <v>1</v>
      </c>
      <c r="L40" s="213" t="s">
        <v>2342</v>
      </c>
      <c r="M40" s="291"/>
      <c r="N40" s="2082" t="s">
        <v>5887</v>
      </c>
      <c r="O40" s="42">
        <v>46106</v>
      </c>
      <c r="P40" s="40"/>
      <c r="Q40" s="42">
        <v>46125</v>
      </c>
      <c r="R40" s="42">
        <v>46126</v>
      </c>
      <c r="S40" s="375"/>
    </row>
    <row r="41" spans="1:19" ht="18" customHeight="1">
      <c r="A41" s="110" t="s">
        <v>123</v>
      </c>
      <c r="B41" s="2053" t="s">
        <v>5874</v>
      </c>
      <c r="C41" s="508">
        <v>3</v>
      </c>
      <c r="D41" s="2054">
        <f>D40+1</f>
        <v>30</v>
      </c>
      <c r="E41" s="27" t="s">
        <v>175</v>
      </c>
      <c r="F41" s="27" t="s">
        <v>175</v>
      </c>
      <c r="G41" s="542" t="s">
        <v>5930</v>
      </c>
      <c r="H41" s="211">
        <v>2</v>
      </c>
      <c r="I41" s="211">
        <v>536</v>
      </c>
      <c r="J41" s="211">
        <f t="shared" si="0"/>
        <v>1072</v>
      </c>
      <c r="K41" s="958">
        <v>1</v>
      </c>
      <c r="L41" s="109" t="s">
        <v>5931</v>
      </c>
      <c r="M41" s="291"/>
      <c r="N41" s="2082" t="s">
        <v>5887</v>
      </c>
      <c r="O41" s="42">
        <v>46106</v>
      </c>
      <c r="P41" s="40"/>
      <c r="Q41" s="42">
        <v>46125</v>
      </c>
      <c r="R41" s="42">
        <v>46126</v>
      </c>
      <c r="S41" s="375"/>
    </row>
    <row r="42" spans="1:19" ht="18" customHeight="1">
      <c r="A42" s="110" t="s">
        <v>172</v>
      </c>
      <c r="B42" s="2053" t="s">
        <v>5874</v>
      </c>
      <c r="C42" s="508">
        <v>3</v>
      </c>
      <c r="D42" s="2054">
        <f t="shared" si="1"/>
        <v>31</v>
      </c>
      <c r="E42" s="38" t="s">
        <v>174</v>
      </c>
      <c r="F42" s="27" t="s">
        <v>175</v>
      </c>
      <c r="G42" s="542" t="s">
        <v>5932</v>
      </c>
      <c r="H42" s="211">
        <v>2</v>
      </c>
      <c r="I42" s="211">
        <v>5663</v>
      </c>
      <c r="J42" s="211">
        <f t="shared" si="0"/>
        <v>11326</v>
      </c>
      <c r="K42" s="958">
        <v>1</v>
      </c>
      <c r="L42" s="109" t="s">
        <v>5933</v>
      </c>
      <c r="M42" s="291"/>
      <c r="N42" s="2082" t="s">
        <v>5887</v>
      </c>
      <c r="O42" s="42">
        <v>46106</v>
      </c>
      <c r="P42" s="40"/>
      <c r="Q42" s="42">
        <v>46125</v>
      </c>
      <c r="R42" s="42">
        <v>46126</v>
      </c>
      <c r="S42" s="375"/>
    </row>
    <row r="43" spans="1:19" ht="18" customHeight="1">
      <c r="A43" s="110" t="s">
        <v>172</v>
      </c>
      <c r="B43" s="2053" t="s">
        <v>5874</v>
      </c>
      <c r="C43" s="508">
        <v>3</v>
      </c>
      <c r="D43" s="2054">
        <f t="shared" si="1"/>
        <v>32</v>
      </c>
      <c r="E43" s="38" t="s">
        <v>174</v>
      </c>
      <c r="F43" s="27" t="s">
        <v>175</v>
      </c>
      <c r="G43" s="2084" t="s">
        <v>5934</v>
      </c>
      <c r="H43" s="211">
        <v>2</v>
      </c>
      <c r="I43" s="211">
        <v>4473</v>
      </c>
      <c r="J43" s="211">
        <f t="shared" si="0"/>
        <v>8946</v>
      </c>
      <c r="K43" s="958">
        <v>1</v>
      </c>
      <c r="L43" s="109" t="s">
        <v>5935</v>
      </c>
      <c r="M43" s="291"/>
      <c r="N43" s="2082" t="s">
        <v>5887</v>
      </c>
      <c r="O43" s="42">
        <v>46106</v>
      </c>
      <c r="P43" s="40"/>
      <c r="Q43" s="42">
        <v>46125</v>
      </c>
      <c r="R43" s="42">
        <v>46126</v>
      </c>
      <c r="S43" s="375"/>
    </row>
    <row r="44" spans="1:19" ht="18" customHeight="1">
      <c r="A44" s="110" t="s">
        <v>123</v>
      </c>
      <c r="B44" s="2053" t="s">
        <v>5874</v>
      </c>
      <c r="C44" s="508">
        <v>3</v>
      </c>
      <c r="D44" s="2054">
        <f t="shared" si="1"/>
        <v>33</v>
      </c>
      <c r="E44" s="27" t="s">
        <v>175</v>
      </c>
      <c r="F44" s="27" t="s">
        <v>175</v>
      </c>
      <c r="G44" s="542" t="s">
        <v>4061</v>
      </c>
      <c r="H44" s="211">
        <v>100</v>
      </c>
      <c r="I44" s="211">
        <v>15</v>
      </c>
      <c r="J44" s="211">
        <f t="shared" si="0"/>
        <v>1500</v>
      </c>
      <c r="K44" s="958">
        <v>50</v>
      </c>
      <c r="L44" s="109" t="s">
        <v>5936</v>
      </c>
      <c r="M44" s="291"/>
      <c r="N44" s="2082" t="s">
        <v>5887</v>
      </c>
      <c r="O44" s="42">
        <v>46106</v>
      </c>
      <c r="P44" s="40"/>
      <c r="Q44" s="42">
        <v>46125</v>
      </c>
      <c r="R44" s="42">
        <v>46126</v>
      </c>
      <c r="S44" s="375"/>
    </row>
    <row r="45" spans="1:19" ht="18" customHeight="1">
      <c r="A45" s="110" t="s">
        <v>123</v>
      </c>
      <c r="B45" s="2053" t="s">
        <v>5874</v>
      </c>
      <c r="C45" s="508">
        <v>3</v>
      </c>
      <c r="D45" s="2054">
        <f t="shared" si="1"/>
        <v>34</v>
      </c>
      <c r="E45" s="27" t="s">
        <v>175</v>
      </c>
      <c r="F45" s="27" t="s">
        <v>175</v>
      </c>
      <c r="G45" s="540" t="s">
        <v>813</v>
      </c>
      <c r="H45" s="214">
        <v>20</v>
      </c>
      <c r="I45" s="211">
        <v>14</v>
      </c>
      <c r="J45" s="211">
        <f t="shared" si="0"/>
        <v>280</v>
      </c>
      <c r="K45" s="958">
        <v>10</v>
      </c>
      <c r="L45" s="109" t="s">
        <v>5937</v>
      </c>
      <c r="M45" s="291"/>
      <c r="N45" s="2082" t="s">
        <v>5887</v>
      </c>
      <c r="O45" s="42">
        <v>46106</v>
      </c>
      <c r="P45" s="40"/>
      <c r="Q45" s="42">
        <v>46125</v>
      </c>
      <c r="R45" s="42">
        <v>46126</v>
      </c>
      <c r="S45" s="375"/>
    </row>
    <row r="46" spans="1:19" ht="18" customHeight="1">
      <c r="A46" s="110" t="s">
        <v>5938</v>
      </c>
      <c r="B46" s="2053" t="s">
        <v>5874</v>
      </c>
      <c r="C46" s="508">
        <v>3</v>
      </c>
      <c r="D46" s="2054">
        <f t="shared" si="1"/>
        <v>35</v>
      </c>
      <c r="E46" s="38" t="s">
        <v>174</v>
      </c>
      <c r="F46" s="27" t="s">
        <v>175</v>
      </c>
      <c r="G46" s="542" t="s">
        <v>5939</v>
      </c>
      <c r="H46" s="211">
        <v>4</v>
      </c>
      <c r="I46" s="211">
        <v>6993</v>
      </c>
      <c r="J46" s="2085">
        <f t="shared" si="0"/>
        <v>27972</v>
      </c>
      <c r="K46" s="535">
        <v>2</v>
      </c>
      <c r="L46" s="40" t="s">
        <v>5940</v>
      </c>
      <c r="M46" s="291"/>
      <c r="N46" s="2082" t="s">
        <v>5887</v>
      </c>
      <c r="O46" s="42">
        <v>46106</v>
      </c>
      <c r="P46" s="40"/>
      <c r="Q46" s="42">
        <v>46125</v>
      </c>
      <c r="R46" s="42">
        <v>46126</v>
      </c>
      <c r="S46" s="375"/>
    </row>
    <row r="47" spans="1:19" ht="18" customHeight="1">
      <c r="A47" s="110" t="s">
        <v>123</v>
      </c>
      <c r="B47" s="2053" t="s">
        <v>5874</v>
      </c>
      <c r="C47" s="508">
        <v>3</v>
      </c>
      <c r="D47" s="2054">
        <f t="shared" si="1"/>
        <v>36</v>
      </c>
      <c r="E47" s="27" t="s">
        <v>175</v>
      </c>
      <c r="F47" s="27" t="s">
        <v>175</v>
      </c>
      <c r="G47" s="542" t="s">
        <v>5941</v>
      </c>
      <c r="H47" s="211">
        <v>4</v>
      </c>
      <c r="I47" s="211">
        <v>1168</v>
      </c>
      <c r="J47" s="2085">
        <f t="shared" si="0"/>
        <v>4672</v>
      </c>
      <c r="K47" s="535">
        <v>2</v>
      </c>
      <c r="L47" s="40" t="s">
        <v>5942</v>
      </c>
      <c r="M47" s="291"/>
      <c r="N47" s="2082" t="s">
        <v>5887</v>
      </c>
      <c r="O47" s="42">
        <v>46106</v>
      </c>
      <c r="P47" s="40"/>
      <c r="Q47" s="42">
        <v>46125</v>
      </c>
      <c r="R47" s="42">
        <v>46126</v>
      </c>
      <c r="S47" s="375"/>
    </row>
    <row r="48" spans="1:19" ht="18" customHeight="1">
      <c r="A48" s="110" t="s">
        <v>123</v>
      </c>
      <c r="B48" s="2053" t="s">
        <v>5874</v>
      </c>
      <c r="C48" s="508">
        <v>3</v>
      </c>
      <c r="D48" s="2054">
        <f t="shared" si="1"/>
        <v>37</v>
      </c>
      <c r="E48" s="27" t="s">
        <v>175</v>
      </c>
      <c r="F48" s="27" t="s">
        <v>175</v>
      </c>
      <c r="G48" s="542" t="s">
        <v>5943</v>
      </c>
      <c r="H48" s="211">
        <v>4</v>
      </c>
      <c r="I48" s="211">
        <v>1584</v>
      </c>
      <c r="J48" s="2085">
        <f t="shared" si="0"/>
        <v>6336</v>
      </c>
      <c r="K48" s="535">
        <v>2</v>
      </c>
      <c r="L48" s="40" t="s">
        <v>5944</v>
      </c>
      <c r="M48" s="291"/>
      <c r="N48" s="2082" t="s">
        <v>5887</v>
      </c>
      <c r="O48" s="42">
        <v>46106</v>
      </c>
      <c r="P48" s="40"/>
      <c r="Q48" s="42">
        <v>46125</v>
      </c>
      <c r="R48" s="42">
        <v>46126</v>
      </c>
      <c r="S48" s="375"/>
    </row>
    <row r="49" spans="1:19" ht="18" customHeight="1">
      <c r="A49" s="110" t="s">
        <v>123</v>
      </c>
      <c r="B49" s="2053" t="s">
        <v>5874</v>
      </c>
      <c r="C49" s="508">
        <v>3</v>
      </c>
      <c r="D49" s="2054">
        <f t="shared" si="1"/>
        <v>38</v>
      </c>
      <c r="E49" s="27" t="s">
        <v>175</v>
      </c>
      <c r="F49" s="27" t="s">
        <v>175</v>
      </c>
      <c r="G49" s="542" t="s">
        <v>5945</v>
      </c>
      <c r="H49" s="211">
        <v>4</v>
      </c>
      <c r="I49" s="211">
        <v>930</v>
      </c>
      <c r="J49" s="2085">
        <f t="shared" si="0"/>
        <v>3720</v>
      </c>
      <c r="K49" s="535">
        <v>2</v>
      </c>
      <c r="L49" s="40" t="s">
        <v>5946</v>
      </c>
      <c r="M49" s="291"/>
      <c r="N49" s="2082" t="s">
        <v>5887</v>
      </c>
      <c r="O49" s="42">
        <v>46106</v>
      </c>
      <c r="P49" s="40"/>
      <c r="Q49" s="42">
        <v>46125</v>
      </c>
      <c r="R49" s="42">
        <v>46126</v>
      </c>
      <c r="S49" s="375"/>
    </row>
    <row r="50" spans="1:19" ht="18" customHeight="1">
      <c r="A50" s="110" t="s">
        <v>123</v>
      </c>
      <c r="B50" s="2053" t="s">
        <v>5874</v>
      </c>
      <c r="C50" s="508">
        <v>3</v>
      </c>
      <c r="D50" s="2054">
        <f t="shared" si="1"/>
        <v>39</v>
      </c>
      <c r="E50" s="27" t="s">
        <v>175</v>
      </c>
      <c r="F50" s="27" t="s">
        <v>175</v>
      </c>
      <c r="G50" s="540" t="s">
        <v>5816</v>
      </c>
      <c r="H50" s="214">
        <v>4</v>
      </c>
      <c r="I50" s="211">
        <v>120</v>
      </c>
      <c r="J50" s="2085">
        <f t="shared" si="0"/>
        <v>480</v>
      </c>
      <c r="K50" s="535">
        <v>2</v>
      </c>
      <c r="L50" s="109" t="s">
        <v>5947</v>
      </c>
      <c r="M50" s="291"/>
      <c r="N50" s="2082" t="s">
        <v>5887</v>
      </c>
      <c r="O50" s="42">
        <v>46106</v>
      </c>
      <c r="P50" s="40"/>
      <c r="Q50" s="42">
        <v>46125</v>
      </c>
      <c r="R50" s="42">
        <v>46126</v>
      </c>
      <c r="S50" s="375"/>
    </row>
    <row r="51" spans="1:19" ht="18" customHeight="1">
      <c r="A51" s="110" t="s">
        <v>123</v>
      </c>
      <c r="B51" s="2053" t="s">
        <v>5874</v>
      </c>
      <c r="C51" s="508">
        <v>3</v>
      </c>
      <c r="D51" s="2054">
        <f t="shared" si="1"/>
        <v>40</v>
      </c>
      <c r="E51" s="27" t="s">
        <v>175</v>
      </c>
      <c r="F51" s="27" t="s">
        <v>175</v>
      </c>
      <c r="G51" s="540" t="s">
        <v>5948</v>
      </c>
      <c r="H51" s="214">
        <v>4</v>
      </c>
      <c r="I51" s="211">
        <v>113</v>
      </c>
      <c r="J51" s="2085">
        <f t="shared" si="0"/>
        <v>452</v>
      </c>
      <c r="K51" s="535">
        <v>2</v>
      </c>
      <c r="L51" s="109" t="s">
        <v>666</v>
      </c>
      <c r="M51" s="291"/>
      <c r="N51" s="2082" t="s">
        <v>5887</v>
      </c>
      <c r="O51" s="42">
        <v>46106</v>
      </c>
      <c r="P51" s="40"/>
      <c r="Q51" s="42">
        <v>46125</v>
      </c>
      <c r="R51" s="42">
        <v>46126</v>
      </c>
      <c r="S51" s="375"/>
    </row>
    <row r="52" spans="1:19" ht="18" customHeight="1">
      <c r="A52" s="110" t="s">
        <v>123</v>
      </c>
      <c r="B52" s="2053" t="s">
        <v>5874</v>
      </c>
      <c r="C52" s="508">
        <v>3</v>
      </c>
      <c r="D52" s="2054">
        <f t="shared" si="1"/>
        <v>41</v>
      </c>
      <c r="E52" s="27" t="s">
        <v>175</v>
      </c>
      <c r="F52" s="27" t="s">
        <v>175</v>
      </c>
      <c r="G52" s="540" t="s">
        <v>5949</v>
      </c>
      <c r="H52" s="214">
        <v>16</v>
      </c>
      <c r="I52" s="211">
        <v>41</v>
      </c>
      <c r="J52" s="2085">
        <f t="shared" si="0"/>
        <v>656</v>
      </c>
      <c r="K52" s="535">
        <v>8</v>
      </c>
      <c r="L52" s="109" t="s">
        <v>774</v>
      </c>
      <c r="M52" s="291"/>
      <c r="N52" s="2082" t="s">
        <v>5887</v>
      </c>
      <c r="O52" s="42">
        <v>46106</v>
      </c>
      <c r="P52" s="40"/>
      <c r="Q52" s="42">
        <v>46125</v>
      </c>
      <c r="R52" s="42">
        <v>46126</v>
      </c>
      <c r="S52" s="375"/>
    </row>
    <row r="53" spans="1:19" ht="18" customHeight="1">
      <c r="A53" s="110" t="s">
        <v>172</v>
      </c>
      <c r="B53" s="2053" t="s">
        <v>5874</v>
      </c>
      <c r="C53" s="508">
        <v>3</v>
      </c>
      <c r="D53" s="2054">
        <f t="shared" si="1"/>
        <v>42</v>
      </c>
      <c r="E53" s="38" t="s">
        <v>174</v>
      </c>
      <c r="F53" s="27" t="s">
        <v>175</v>
      </c>
      <c r="G53" s="542" t="s">
        <v>5950</v>
      </c>
      <c r="H53" s="211">
        <v>4</v>
      </c>
      <c r="I53" s="211">
        <v>4624</v>
      </c>
      <c r="J53" s="2085">
        <f t="shared" si="0"/>
        <v>18496</v>
      </c>
      <c r="K53" s="535">
        <v>2</v>
      </c>
      <c r="L53" s="109" t="s">
        <v>5951</v>
      </c>
      <c r="M53" s="291"/>
      <c r="N53" s="2082" t="s">
        <v>5887</v>
      </c>
      <c r="O53" s="42">
        <v>46106</v>
      </c>
      <c r="P53" s="40"/>
      <c r="Q53" s="42">
        <v>46125</v>
      </c>
      <c r="R53" s="42">
        <v>46126</v>
      </c>
      <c r="S53" s="375"/>
    </row>
    <row r="54" spans="1:19" ht="18" customHeight="1">
      <c r="A54" s="110" t="s">
        <v>123</v>
      </c>
      <c r="B54" s="2053" t="s">
        <v>5874</v>
      </c>
      <c r="C54" s="508">
        <v>3</v>
      </c>
      <c r="D54" s="2054">
        <f t="shared" si="1"/>
        <v>43</v>
      </c>
      <c r="E54" s="27" t="s">
        <v>175</v>
      </c>
      <c r="F54" s="27" t="s">
        <v>175</v>
      </c>
      <c r="G54" s="542" t="s">
        <v>5952</v>
      </c>
      <c r="H54" s="211">
        <v>4</v>
      </c>
      <c r="I54" s="211">
        <v>870</v>
      </c>
      <c r="J54" s="2085">
        <f t="shared" si="0"/>
        <v>3480</v>
      </c>
      <c r="K54" s="535">
        <v>2</v>
      </c>
      <c r="L54" s="109" t="s">
        <v>5953</v>
      </c>
      <c r="M54" s="291"/>
      <c r="N54" s="2082" t="s">
        <v>5887</v>
      </c>
      <c r="O54" s="42">
        <v>46106</v>
      </c>
      <c r="P54" s="40"/>
      <c r="Q54" s="42">
        <v>46125</v>
      </c>
      <c r="R54" s="42">
        <v>46126</v>
      </c>
      <c r="S54" s="375"/>
    </row>
    <row r="55" spans="1:19" ht="18" customHeight="1">
      <c r="A55" s="110" t="s">
        <v>181</v>
      </c>
      <c r="B55" s="2053" t="s">
        <v>5874</v>
      </c>
      <c r="C55" s="508">
        <v>3</v>
      </c>
      <c r="D55" s="2054">
        <f t="shared" si="1"/>
        <v>44</v>
      </c>
      <c r="E55" s="27" t="s">
        <v>175</v>
      </c>
      <c r="F55" s="27" t="s">
        <v>175</v>
      </c>
      <c r="G55" s="542" t="s">
        <v>5954</v>
      </c>
      <c r="H55" s="211">
        <v>4</v>
      </c>
      <c r="I55" s="211">
        <v>3752</v>
      </c>
      <c r="J55" s="2085">
        <f t="shared" si="0"/>
        <v>15008</v>
      </c>
      <c r="K55" s="535">
        <v>2</v>
      </c>
      <c r="L55" s="109" t="s">
        <v>5955</v>
      </c>
      <c r="M55" s="291"/>
      <c r="N55" s="2082" t="s">
        <v>5887</v>
      </c>
      <c r="O55" s="42">
        <v>46106</v>
      </c>
      <c r="P55" s="40"/>
      <c r="Q55" s="42">
        <v>46125</v>
      </c>
      <c r="R55" s="42">
        <v>46126</v>
      </c>
      <c r="S55" s="375"/>
    </row>
    <row r="56" spans="1:19" ht="18" customHeight="1">
      <c r="A56" s="110" t="s">
        <v>123</v>
      </c>
      <c r="B56" s="2053" t="s">
        <v>5874</v>
      </c>
      <c r="C56" s="508">
        <v>3</v>
      </c>
      <c r="D56" s="2054">
        <f t="shared" si="1"/>
        <v>45</v>
      </c>
      <c r="E56" s="27" t="s">
        <v>175</v>
      </c>
      <c r="F56" s="27" t="s">
        <v>175</v>
      </c>
      <c r="G56" s="542" t="s">
        <v>5956</v>
      </c>
      <c r="H56" s="211">
        <v>8</v>
      </c>
      <c r="I56" s="211">
        <v>18</v>
      </c>
      <c r="J56" s="2085">
        <f t="shared" si="0"/>
        <v>144</v>
      </c>
      <c r="K56" s="535">
        <v>4</v>
      </c>
      <c r="L56" s="109" t="s">
        <v>5957</v>
      </c>
      <c r="M56" s="291"/>
      <c r="N56" s="2082" t="s">
        <v>5887</v>
      </c>
      <c r="O56" s="42">
        <v>46106</v>
      </c>
      <c r="P56" s="40"/>
      <c r="Q56" s="42">
        <v>46125</v>
      </c>
      <c r="R56" s="42">
        <v>46126</v>
      </c>
      <c r="S56" s="375"/>
    </row>
    <row r="57" spans="1:19" ht="18" customHeight="1">
      <c r="A57" s="110" t="s">
        <v>213</v>
      </c>
      <c r="B57" s="2053" t="s">
        <v>5874</v>
      </c>
      <c r="C57" s="508">
        <v>3</v>
      </c>
      <c r="D57" s="2054">
        <f>D56+1</f>
        <v>46</v>
      </c>
      <c r="E57" s="38" t="s">
        <v>174</v>
      </c>
      <c r="F57" s="27" t="s">
        <v>175</v>
      </c>
      <c r="G57" s="2084" t="s">
        <v>5958</v>
      </c>
      <c r="H57" s="211">
        <v>8</v>
      </c>
      <c r="I57" s="211">
        <v>4446</v>
      </c>
      <c r="J57" s="2085">
        <f t="shared" si="0"/>
        <v>35568</v>
      </c>
      <c r="K57" s="535">
        <v>4</v>
      </c>
      <c r="L57" s="108" t="s">
        <v>5959</v>
      </c>
      <c r="M57" s="291"/>
      <c r="N57" s="2082" t="s">
        <v>5887</v>
      </c>
      <c r="O57" s="42">
        <v>46106</v>
      </c>
      <c r="P57" s="40"/>
      <c r="Q57" s="42">
        <v>46125</v>
      </c>
      <c r="R57" s="42">
        <v>46126</v>
      </c>
      <c r="S57" s="375"/>
    </row>
    <row r="58" spans="1:19" ht="18" customHeight="1">
      <c r="A58" s="110" t="s">
        <v>200</v>
      </c>
      <c r="B58" s="2053" t="s">
        <v>5874</v>
      </c>
      <c r="C58" s="508">
        <v>3</v>
      </c>
      <c r="D58" s="2054">
        <f t="shared" si="1"/>
        <v>47</v>
      </c>
      <c r="E58" s="38" t="s">
        <v>174</v>
      </c>
      <c r="F58" s="27" t="s">
        <v>175</v>
      </c>
      <c r="G58" s="542" t="s">
        <v>5960</v>
      </c>
      <c r="H58" s="211">
        <v>2</v>
      </c>
      <c r="I58" s="211">
        <v>4580</v>
      </c>
      <c r="J58" s="211">
        <f t="shared" si="0"/>
        <v>9160</v>
      </c>
      <c r="K58" s="535">
        <v>1</v>
      </c>
      <c r="L58" s="108" t="s">
        <v>5961</v>
      </c>
      <c r="M58" s="291"/>
      <c r="N58" s="2082" t="s">
        <v>5887</v>
      </c>
      <c r="O58" s="42">
        <v>46106</v>
      </c>
      <c r="P58" s="40"/>
      <c r="Q58" s="42">
        <v>46125</v>
      </c>
      <c r="R58" s="42">
        <v>46126</v>
      </c>
      <c r="S58" s="375"/>
    </row>
    <row r="59" spans="1:19" ht="18" customHeight="1">
      <c r="A59" s="110" t="s">
        <v>200</v>
      </c>
      <c r="B59" s="2053" t="s">
        <v>5874</v>
      </c>
      <c r="C59" s="508">
        <v>3</v>
      </c>
      <c r="D59" s="2054">
        <f t="shared" si="1"/>
        <v>48</v>
      </c>
      <c r="E59" s="38" t="s">
        <v>174</v>
      </c>
      <c r="F59" s="27" t="s">
        <v>175</v>
      </c>
      <c r="G59" s="542" t="s">
        <v>5962</v>
      </c>
      <c r="H59" s="211">
        <v>2</v>
      </c>
      <c r="I59" s="211">
        <v>4580</v>
      </c>
      <c r="J59" s="211">
        <f t="shared" si="0"/>
        <v>9160</v>
      </c>
      <c r="K59" s="535">
        <v>1</v>
      </c>
      <c r="L59" s="109" t="s">
        <v>5963</v>
      </c>
      <c r="M59" s="291"/>
      <c r="N59" s="2082" t="s">
        <v>5887</v>
      </c>
      <c r="O59" s="42">
        <v>46106</v>
      </c>
      <c r="P59" s="40"/>
      <c r="Q59" s="42">
        <v>46125</v>
      </c>
      <c r="R59" s="42">
        <v>46126</v>
      </c>
      <c r="S59" s="375"/>
    </row>
    <row r="60" spans="1:19" ht="18" customHeight="1">
      <c r="A60" s="110" t="s">
        <v>123</v>
      </c>
      <c r="B60" s="2053" t="s">
        <v>5874</v>
      </c>
      <c r="C60" s="508">
        <v>3</v>
      </c>
      <c r="D60" s="2054">
        <f t="shared" si="1"/>
        <v>49</v>
      </c>
      <c r="E60" s="27" t="s">
        <v>3871</v>
      </c>
      <c r="F60" s="27" t="s">
        <v>175</v>
      </c>
      <c r="G60" s="542" t="s">
        <v>5964</v>
      </c>
      <c r="H60" s="211">
        <v>12</v>
      </c>
      <c r="I60" s="211">
        <v>50</v>
      </c>
      <c r="J60" s="211">
        <f t="shared" si="0"/>
        <v>600</v>
      </c>
      <c r="K60" s="535">
        <v>6</v>
      </c>
      <c r="L60" s="109" t="s">
        <v>5965</v>
      </c>
      <c r="M60" s="291"/>
      <c r="N60" s="2082" t="s">
        <v>5887</v>
      </c>
      <c r="O60" s="42">
        <v>46106</v>
      </c>
      <c r="P60" s="40"/>
      <c r="Q60" s="42">
        <v>46125</v>
      </c>
      <c r="R60" s="42">
        <v>46126</v>
      </c>
      <c r="S60" s="375"/>
    </row>
    <row r="61" spans="1:19" ht="18" customHeight="1">
      <c r="A61" s="110" t="s">
        <v>123</v>
      </c>
      <c r="B61" s="2053" t="s">
        <v>5874</v>
      </c>
      <c r="C61" s="508">
        <v>3</v>
      </c>
      <c r="D61" s="2054">
        <f>D60+1</f>
        <v>50</v>
      </c>
      <c r="E61" s="27" t="s">
        <v>175</v>
      </c>
      <c r="F61" s="27" t="s">
        <v>175</v>
      </c>
      <c r="G61" s="542" t="s">
        <v>5966</v>
      </c>
      <c r="H61" s="211">
        <v>36</v>
      </c>
      <c r="I61" s="211">
        <v>26</v>
      </c>
      <c r="J61" s="211">
        <f t="shared" si="0"/>
        <v>936</v>
      </c>
      <c r="K61" s="535">
        <v>18</v>
      </c>
      <c r="L61" s="109" t="s">
        <v>5967</v>
      </c>
      <c r="M61" s="291"/>
      <c r="N61" s="2082" t="s">
        <v>5887</v>
      </c>
      <c r="O61" s="42">
        <v>46106</v>
      </c>
      <c r="P61" s="40"/>
      <c r="Q61" s="42">
        <v>46125</v>
      </c>
      <c r="R61" s="42">
        <v>46126</v>
      </c>
      <c r="S61" s="375"/>
    </row>
    <row r="62" spans="1:19" ht="18" customHeight="1">
      <c r="A62" s="110" t="s">
        <v>123</v>
      </c>
      <c r="B62" s="2053" t="s">
        <v>5874</v>
      </c>
      <c r="C62" s="508">
        <v>3</v>
      </c>
      <c r="D62" s="2054">
        <f t="shared" si="1"/>
        <v>51</v>
      </c>
      <c r="E62" s="27" t="s">
        <v>175</v>
      </c>
      <c r="F62" s="27" t="s">
        <v>175</v>
      </c>
      <c r="G62" s="540" t="s">
        <v>5968</v>
      </c>
      <c r="H62" s="214">
        <v>4</v>
      </c>
      <c r="I62" s="211">
        <v>120</v>
      </c>
      <c r="J62" s="211">
        <f t="shared" si="0"/>
        <v>480</v>
      </c>
      <c r="K62" s="535">
        <v>2</v>
      </c>
      <c r="L62" s="109" t="s">
        <v>5969</v>
      </c>
      <c r="M62" s="291"/>
      <c r="N62" s="2082" t="s">
        <v>5887</v>
      </c>
      <c r="O62" s="42">
        <v>46106</v>
      </c>
      <c r="P62" s="40"/>
      <c r="Q62" s="42">
        <v>46125</v>
      </c>
      <c r="R62" s="42">
        <v>46126</v>
      </c>
      <c r="S62" s="375"/>
    </row>
    <row r="63" spans="1:19" ht="18" customHeight="1">
      <c r="A63" s="110" t="s">
        <v>200</v>
      </c>
      <c r="B63" s="2053" t="s">
        <v>5874</v>
      </c>
      <c r="C63" s="508">
        <v>3</v>
      </c>
      <c r="D63" s="2054">
        <f t="shared" si="1"/>
        <v>52</v>
      </c>
      <c r="E63" s="38" t="s">
        <v>174</v>
      </c>
      <c r="F63" s="27" t="s">
        <v>175</v>
      </c>
      <c r="G63" s="542" t="s">
        <v>5970</v>
      </c>
      <c r="H63" s="211">
        <v>2</v>
      </c>
      <c r="I63" s="211">
        <v>2340</v>
      </c>
      <c r="J63" s="211">
        <f t="shared" si="0"/>
        <v>4680</v>
      </c>
      <c r="K63" s="535">
        <v>1</v>
      </c>
      <c r="L63" s="108" t="s">
        <v>5971</v>
      </c>
      <c r="M63" s="291"/>
      <c r="N63" s="2082" t="s">
        <v>5887</v>
      </c>
      <c r="O63" s="42">
        <v>46106</v>
      </c>
      <c r="P63" s="40"/>
      <c r="Q63" s="42">
        <v>46125</v>
      </c>
      <c r="R63" s="42">
        <v>46126</v>
      </c>
      <c r="S63" s="375"/>
    </row>
    <row r="64" spans="1:19" ht="18" customHeight="1">
      <c r="A64" s="110" t="s">
        <v>123</v>
      </c>
      <c r="B64" s="2053" t="s">
        <v>5874</v>
      </c>
      <c r="C64" s="508">
        <v>3</v>
      </c>
      <c r="D64" s="2054">
        <f t="shared" si="1"/>
        <v>53</v>
      </c>
      <c r="E64" s="27" t="s">
        <v>175</v>
      </c>
      <c r="F64" s="27" t="s">
        <v>175</v>
      </c>
      <c r="G64" s="542" t="s">
        <v>3983</v>
      </c>
      <c r="H64" s="211">
        <v>8</v>
      </c>
      <c r="I64" s="211">
        <v>87</v>
      </c>
      <c r="J64" s="211">
        <f t="shared" si="0"/>
        <v>696</v>
      </c>
      <c r="K64" s="535">
        <v>4</v>
      </c>
      <c r="L64" s="109" t="s">
        <v>5972</v>
      </c>
      <c r="M64" s="291"/>
      <c r="N64" s="2082" t="s">
        <v>5887</v>
      </c>
      <c r="O64" s="42">
        <v>46106</v>
      </c>
      <c r="P64" s="40"/>
      <c r="Q64" s="42">
        <v>46125</v>
      </c>
      <c r="R64" s="42">
        <v>46126</v>
      </c>
      <c r="S64" s="375"/>
    </row>
    <row r="65" spans="1:19" ht="18" customHeight="1">
      <c r="A65" s="110" t="s">
        <v>213</v>
      </c>
      <c r="B65" s="2053" t="s">
        <v>5874</v>
      </c>
      <c r="C65" s="508">
        <v>3</v>
      </c>
      <c r="D65" s="2054">
        <f t="shared" si="1"/>
        <v>54</v>
      </c>
      <c r="E65" s="27" t="s">
        <v>175</v>
      </c>
      <c r="F65" s="27" t="s">
        <v>175</v>
      </c>
      <c r="G65" s="542" t="s">
        <v>5973</v>
      </c>
      <c r="H65" s="211">
        <v>4</v>
      </c>
      <c r="I65" s="211">
        <v>1742</v>
      </c>
      <c r="J65" s="211">
        <f t="shared" si="0"/>
        <v>6968</v>
      </c>
      <c r="K65" s="535">
        <v>2</v>
      </c>
      <c r="L65" s="109" t="s">
        <v>5974</v>
      </c>
      <c r="M65" s="291"/>
      <c r="N65" s="2082" t="s">
        <v>5887</v>
      </c>
      <c r="O65" s="42">
        <v>46106</v>
      </c>
      <c r="P65" s="40"/>
      <c r="Q65" s="42">
        <v>46125</v>
      </c>
      <c r="R65" s="42">
        <v>46126</v>
      </c>
      <c r="S65" s="375"/>
    </row>
    <row r="66" spans="1:19" ht="18" customHeight="1">
      <c r="A66" s="110" t="s">
        <v>200</v>
      </c>
      <c r="B66" s="2053" t="s">
        <v>5874</v>
      </c>
      <c r="C66" s="508">
        <v>3</v>
      </c>
      <c r="D66" s="2054">
        <f t="shared" si="1"/>
        <v>55</v>
      </c>
      <c r="E66" s="27" t="s">
        <v>175</v>
      </c>
      <c r="F66" s="27" t="s">
        <v>175</v>
      </c>
      <c r="G66" s="542" t="s">
        <v>5975</v>
      </c>
      <c r="H66" s="211">
        <v>2</v>
      </c>
      <c r="I66" s="211">
        <v>2664</v>
      </c>
      <c r="J66" s="211">
        <f t="shared" si="0"/>
        <v>5328</v>
      </c>
      <c r="K66" s="535">
        <v>1</v>
      </c>
      <c r="L66" s="109" t="s">
        <v>5976</v>
      </c>
      <c r="M66" s="291"/>
      <c r="N66" s="2082" t="s">
        <v>5887</v>
      </c>
      <c r="O66" s="42">
        <v>46106</v>
      </c>
      <c r="P66" s="40"/>
      <c r="Q66" s="42">
        <v>46125</v>
      </c>
      <c r="R66" s="42">
        <v>46126</v>
      </c>
      <c r="S66" s="375"/>
    </row>
    <row r="67" spans="1:19" ht="18" customHeight="1">
      <c r="A67" s="110" t="s">
        <v>200</v>
      </c>
      <c r="B67" s="2053" t="s">
        <v>5874</v>
      </c>
      <c r="C67" s="508">
        <v>3</v>
      </c>
      <c r="D67" s="2054">
        <f t="shared" si="1"/>
        <v>56</v>
      </c>
      <c r="E67" s="38" t="s">
        <v>174</v>
      </c>
      <c r="F67" s="27" t="s">
        <v>175</v>
      </c>
      <c r="G67" s="542" t="s">
        <v>5977</v>
      </c>
      <c r="H67" s="211">
        <v>2</v>
      </c>
      <c r="I67" s="214">
        <v>4794</v>
      </c>
      <c r="J67" s="211">
        <f>H67*I67</f>
        <v>9588</v>
      </c>
      <c r="K67" s="535">
        <v>1</v>
      </c>
      <c r="L67" s="109" t="s">
        <v>5978</v>
      </c>
      <c r="M67" s="291"/>
      <c r="N67" s="2082" t="s">
        <v>5887</v>
      </c>
      <c r="O67" s="42">
        <v>46106</v>
      </c>
      <c r="P67" s="40"/>
      <c r="Q67" s="42">
        <v>46125</v>
      </c>
      <c r="R67" s="42">
        <v>46126</v>
      </c>
      <c r="S67" s="375"/>
    </row>
    <row r="68" spans="1:19" ht="18" customHeight="1">
      <c r="A68" s="110" t="s">
        <v>123</v>
      </c>
      <c r="B68" s="2053" t="s">
        <v>5874</v>
      </c>
      <c r="C68" s="508">
        <v>3</v>
      </c>
      <c r="D68" s="2054">
        <f t="shared" si="1"/>
        <v>57</v>
      </c>
      <c r="E68" s="27" t="s">
        <v>175</v>
      </c>
      <c r="F68" s="27" t="s">
        <v>175</v>
      </c>
      <c r="G68" s="540" t="s">
        <v>5826</v>
      </c>
      <c r="H68" s="214">
        <v>4</v>
      </c>
      <c r="I68" s="211">
        <v>127</v>
      </c>
      <c r="J68" s="211">
        <f t="shared" ref="J68:J70" si="2">H68*I68</f>
        <v>508</v>
      </c>
      <c r="K68" s="535">
        <v>2</v>
      </c>
      <c r="L68" s="216" t="s">
        <v>5979</v>
      </c>
      <c r="M68" s="291"/>
      <c r="N68" s="2082" t="s">
        <v>5887</v>
      </c>
      <c r="O68" s="42">
        <v>46106</v>
      </c>
      <c r="P68" s="40"/>
      <c r="Q68" s="42">
        <v>46125</v>
      </c>
      <c r="R68" s="42">
        <v>46126</v>
      </c>
      <c r="S68" s="375"/>
    </row>
    <row r="69" spans="1:19" ht="18" customHeight="1">
      <c r="A69" s="110" t="s">
        <v>123</v>
      </c>
      <c r="B69" s="2053" t="s">
        <v>5874</v>
      </c>
      <c r="C69" s="508">
        <v>3</v>
      </c>
      <c r="D69" s="2054">
        <f t="shared" si="1"/>
        <v>58</v>
      </c>
      <c r="E69" s="27" t="s">
        <v>175</v>
      </c>
      <c r="F69" s="27" t="s">
        <v>175</v>
      </c>
      <c r="G69" s="542" t="s">
        <v>4466</v>
      </c>
      <c r="H69" s="211">
        <v>12</v>
      </c>
      <c r="I69" s="214">
        <v>20</v>
      </c>
      <c r="J69" s="211">
        <f t="shared" si="2"/>
        <v>240</v>
      </c>
      <c r="K69" s="535">
        <v>6</v>
      </c>
      <c r="L69" s="109" t="s">
        <v>5980</v>
      </c>
      <c r="M69" s="291"/>
      <c r="N69" s="2082" t="s">
        <v>5887</v>
      </c>
      <c r="O69" s="42">
        <v>46106</v>
      </c>
      <c r="P69" s="40"/>
      <c r="Q69" s="42">
        <v>46125</v>
      </c>
      <c r="R69" s="42">
        <v>46126</v>
      </c>
      <c r="S69" s="375"/>
    </row>
    <row r="70" spans="1:19" ht="18" customHeight="1">
      <c r="A70" s="110" t="s">
        <v>123</v>
      </c>
      <c r="B70" s="2053" t="s">
        <v>5874</v>
      </c>
      <c r="C70" s="508">
        <v>3</v>
      </c>
      <c r="D70" s="2054">
        <f t="shared" si="1"/>
        <v>59</v>
      </c>
      <c r="E70" s="27" t="s">
        <v>3926</v>
      </c>
      <c r="F70" s="27" t="s">
        <v>175</v>
      </c>
      <c r="G70" s="542" t="s">
        <v>5981</v>
      </c>
      <c r="H70" s="211">
        <v>8</v>
      </c>
      <c r="I70" s="214">
        <v>378</v>
      </c>
      <c r="J70" s="211">
        <f t="shared" si="2"/>
        <v>3024</v>
      </c>
      <c r="K70" s="535">
        <v>4</v>
      </c>
      <c r="L70" s="109" t="s">
        <v>5982</v>
      </c>
      <c r="M70" s="291"/>
      <c r="N70" s="2082" t="s">
        <v>5887</v>
      </c>
      <c r="O70" s="42">
        <v>46106</v>
      </c>
      <c r="P70" s="40"/>
      <c r="Q70" s="42">
        <v>46125</v>
      </c>
      <c r="R70" s="42">
        <v>46126</v>
      </c>
      <c r="S70" s="375"/>
    </row>
    <row r="71" spans="1:19" ht="18" customHeight="1">
      <c r="A71" s="110" t="s">
        <v>123</v>
      </c>
      <c r="B71" s="2053" t="s">
        <v>5874</v>
      </c>
      <c r="C71" s="508">
        <v>3</v>
      </c>
      <c r="D71" s="2054">
        <f>D70+1</f>
        <v>60</v>
      </c>
      <c r="E71" s="27" t="s">
        <v>175</v>
      </c>
      <c r="F71" s="27" t="s">
        <v>175</v>
      </c>
      <c r="G71" s="542" t="s">
        <v>263</v>
      </c>
      <c r="H71" s="197">
        <v>8</v>
      </c>
      <c r="I71" s="224">
        <v>346</v>
      </c>
      <c r="J71" s="224">
        <f t="shared" si="0"/>
        <v>2768</v>
      </c>
      <c r="K71" s="535">
        <v>4</v>
      </c>
      <c r="L71" s="109" t="s">
        <v>5327</v>
      </c>
      <c r="M71" s="291"/>
      <c r="N71" s="2082" t="s">
        <v>5887</v>
      </c>
      <c r="O71" s="42">
        <v>46106</v>
      </c>
      <c r="P71" s="40"/>
      <c r="Q71" s="42">
        <v>46125</v>
      </c>
      <c r="R71" s="42">
        <v>46126</v>
      </c>
      <c r="S71" s="375"/>
    </row>
    <row r="72" spans="1:19" ht="18" customHeight="1">
      <c r="A72" s="110" t="s">
        <v>123</v>
      </c>
      <c r="B72" s="2053" t="s">
        <v>5874</v>
      </c>
      <c r="C72" s="508">
        <v>3</v>
      </c>
      <c r="D72" s="2054">
        <f t="shared" si="1"/>
        <v>61</v>
      </c>
      <c r="E72" s="27" t="s">
        <v>175</v>
      </c>
      <c r="F72" s="27" t="s">
        <v>175</v>
      </c>
      <c r="G72" s="542" t="s">
        <v>265</v>
      </c>
      <c r="H72" s="197">
        <v>8</v>
      </c>
      <c r="I72" s="224">
        <v>346</v>
      </c>
      <c r="J72" s="224">
        <f t="shared" si="0"/>
        <v>2768</v>
      </c>
      <c r="K72" s="535">
        <v>4</v>
      </c>
      <c r="L72" s="109" t="s">
        <v>5327</v>
      </c>
      <c r="M72" s="291"/>
      <c r="N72" s="2082" t="s">
        <v>5887</v>
      </c>
      <c r="O72" s="42">
        <v>46106</v>
      </c>
      <c r="P72" s="40"/>
      <c r="Q72" s="42">
        <v>46125</v>
      </c>
      <c r="R72" s="42">
        <v>46126</v>
      </c>
      <c r="S72" s="375"/>
    </row>
    <row r="73" spans="1:19" ht="18" customHeight="1">
      <c r="A73" s="110" t="s">
        <v>123</v>
      </c>
      <c r="B73" s="2053" t="s">
        <v>5874</v>
      </c>
      <c r="C73" s="508">
        <v>3</v>
      </c>
      <c r="D73" s="2054">
        <f>D72+1</f>
        <v>62</v>
      </c>
      <c r="E73" s="66" t="s">
        <v>175</v>
      </c>
      <c r="F73" s="66" t="s">
        <v>175</v>
      </c>
      <c r="G73" s="2086" t="s">
        <v>5983</v>
      </c>
      <c r="H73" s="1971">
        <v>8</v>
      </c>
      <c r="I73" s="2087">
        <v>47</v>
      </c>
      <c r="J73" s="224">
        <f t="shared" si="0"/>
        <v>376</v>
      </c>
      <c r="K73" s="2059">
        <v>4</v>
      </c>
      <c r="L73" s="1245" t="s">
        <v>5984</v>
      </c>
      <c r="M73" s="1238"/>
      <c r="N73" s="2082" t="s">
        <v>5887</v>
      </c>
      <c r="O73" s="42">
        <v>46106</v>
      </c>
      <c r="P73" s="40"/>
      <c r="Q73" s="42">
        <v>46125</v>
      </c>
      <c r="R73" s="42">
        <v>46126</v>
      </c>
      <c r="S73" s="1660"/>
    </row>
    <row r="74" spans="1:19" ht="18" customHeight="1">
      <c r="A74" s="110" t="s">
        <v>123</v>
      </c>
      <c r="B74" s="2053" t="s">
        <v>5874</v>
      </c>
      <c r="C74" s="508">
        <v>3</v>
      </c>
      <c r="D74" s="2054">
        <f t="shared" si="1"/>
        <v>63</v>
      </c>
      <c r="E74" s="27" t="s">
        <v>175</v>
      </c>
      <c r="F74" s="27" t="s">
        <v>175</v>
      </c>
      <c r="G74" s="2088" t="s">
        <v>3629</v>
      </c>
      <c r="H74" s="1913">
        <v>6</v>
      </c>
      <c r="I74" s="214">
        <v>120</v>
      </c>
      <c r="J74" s="224">
        <f t="shared" si="0"/>
        <v>720</v>
      </c>
      <c r="K74" s="2059">
        <v>3</v>
      </c>
      <c r="L74" s="109" t="s">
        <v>5985</v>
      </c>
      <c r="M74" s="1238"/>
      <c r="N74" s="2082" t="s">
        <v>5887</v>
      </c>
      <c r="O74" s="42">
        <v>46106</v>
      </c>
      <c r="P74" s="40"/>
      <c r="Q74" s="42">
        <v>46125</v>
      </c>
      <c r="R74" s="42">
        <v>46126</v>
      </c>
      <c r="S74" s="1660"/>
    </row>
    <row r="75" spans="1:19" ht="18" customHeight="1">
      <c r="D75" s="1588"/>
      <c r="E75" s="2089"/>
      <c r="F75" s="2089"/>
      <c r="G75" s="2090"/>
      <c r="H75" s="2091"/>
      <c r="I75" s="2092"/>
      <c r="J75" s="2093"/>
      <c r="K75" s="2059"/>
      <c r="L75" s="1245"/>
      <c r="M75" s="1238"/>
      <c r="N75" s="1240"/>
      <c r="O75" s="1201"/>
      <c r="P75" s="1202"/>
      <c r="Q75" s="1202"/>
      <c r="R75" s="1201"/>
      <c r="S75" s="1660"/>
    </row>
    <row r="76" spans="1:19" ht="18" customHeight="1">
      <c r="D76" s="1237"/>
      <c r="E76" s="1198"/>
      <c r="F76" s="1198"/>
      <c r="G76" s="2060"/>
      <c r="H76" s="1698"/>
      <c r="I76" s="2061"/>
      <c r="J76" s="63"/>
      <c r="K76" s="2059"/>
      <c r="L76" s="1245"/>
      <c r="M76" s="1238"/>
      <c r="N76" s="1240"/>
      <c r="O76" s="1201"/>
      <c r="P76" s="1202"/>
      <c r="Q76" s="1202"/>
      <c r="R76" s="1201"/>
      <c r="S76" s="1660"/>
    </row>
    <row r="77" spans="1:19" ht="18" customHeight="1">
      <c r="D77" s="2062"/>
      <c r="E77" s="1198"/>
      <c r="F77" s="1244"/>
      <c r="G77" s="2094">
        <f>SUM(J12:J76)</f>
        <v>368692</v>
      </c>
      <c r="H77" s="2095"/>
      <c r="I77" s="2095"/>
      <c r="J77" s="2096"/>
      <c r="K77" s="1635"/>
      <c r="L77" s="1245"/>
      <c r="M77" s="1238"/>
      <c r="N77" s="1240"/>
      <c r="O77" s="1201"/>
      <c r="P77" s="1202"/>
      <c r="Q77" s="1202"/>
      <c r="R77" s="1201"/>
      <c r="S77" s="1660"/>
    </row>
    <row r="78" spans="1:19" ht="18" customHeight="1">
      <c r="D78" s="2062"/>
      <c r="E78" s="2064"/>
      <c r="F78" s="2065"/>
      <c r="G78" s="1659"/>
      <c r="H78" s="1659"/>
      <c r="I78" s="1659"/>
      <c r="J78" s="1659"/>
      <c r="K78" s="2066"/>
      <c r="L78" s="2067"/>
      <c r="M78" s="1238"/>
      <c r="N78" s="1240"/>
      <c r="O78" s="1201"/>
      <c r="P78" s="1202"/>
      <c r="Q78" s="1202"/>
      <c r="R78" s="1201"/>
      <c r="S78" s="1660"/>
    </row>
    <row r="79" spans="1:19" ht="18" customHeight="1">
      <c r="D79" s="2062"/>
      <c r="E79" s="2097"/>
      <c r="F79" s="385"/>
      <c r="G79" s="1593"/>
      <c r="H79" s="1593"/>
      <c r="I79" s="1593"/>
      <c r="J79" s="1593"/>
      <c r="K79" s="535"/>
      <c r="L79" s="47"/>
      <c r="M79" s="1657"/>
      <c r="N79" s="1240"/>
      <c r="O79" s="1201"/>
      <c r="P79" s="1202"/>
      <c r="Q79" s="1202"/>
      <c r="R79" s="1201"/>
      <c r="S79" s="1660"/>
    </row>
    <row r="80" spans="1:19" s="4" customFormat="1" ht="19.5" customHeight="1">
      <c r="D80" s="1198"/>
      <c r="E80" s="2098"/>
      <c r="F80" s="2098"/>
      <c r="G80" s="2099"/>
      <c r="H80" s="1685"/>
      <c r="I80" s="1685"/>
      <c r="J80" s="1685"/>
      <c r="K80" s="2100"/>
      <c r="L80" s="2101"/>
      <c r="M80" s="1199"/>
      <c r="N80" s="1199"/>
      <c r="O80" s="1201"/>
      <c r="P80" s="1198"/>
      <c r="Q80" s="1199"/>
      <c r="R80" s="1201"/>
      <c r="S80" s="1202"/>
    </row>
    <row r="81" spans="1:19" ht="18" customHeight="1">
      <c r="D81" s="2102"/>
      <c r="E81" s="1580" t="s">
        <v>3953</v>
      </c>
      <c r="F81" s="1580"/>
      <c r="G81" s="1580"/>
      <c r="H81" s="1581"/>
      <c r="I81" s="71"/>
      <c r="J81" s="71"/>
      <c r="K81" s="1244"/>
      <c r="L81" s="1245"/>
      <c r="M81" s="1238"/>
      <c r="N81" s="1240"/>
      <c r="O81" s="1201"/>
      <c r="P81" s="1202"/>
      <c r="Q81" s="1202"/>
      <c r="R81" s="1201"/>
      <c r="S81" s="1660"/>
    </row>
    <row r="82" spans="1:19" ht="18" customHeight="1">
      <c r="A82" s="110" t="s">
        <v>200</v>
      </c>
      <c r="B82" s="2103" t="s">
        <v>5986</v>
      </c>
      <c r="C82" s="1686">
        <v>10</v>
      </c>
      <c r="D82" s="2104">
        <f>D74+1</f>
        <v>64</v>
      </c>
      <c r="E82" s="38" t="s">
        <v>174</v>
      </c>
      <c r="F82" s="27" t="s">
        <v>175</v>
      </c>
      <c r="G82" s="540" t="s">
        <v>1241</v>
      </c>
      <c r="H82" s="200">
        <v>2</v>
      </c>
      <c r="I82" s="295">
        <v>2235</v>
      </c>
      <c r="J82" s="295">
        <f t="shared" ref="J82:J86" si="3">H82*I82</f>
        <v>4470</v>
      </c>
      <c r="K82" s="91">
        <v>1</v>
      </c>
      <c r="L82" s="68" t="s">
        <v>1242</v>
      </c>
      <c r="M82" s="286"/>
      <c r="N82" s="2082" t="s">
        <v>5887</v>
      </c>
      <c r="O82" s="42">
        <v>46106</v>
      </c>
      <c r="P82" s="40"/>
      <c r="Q82" s="42">
        <v>46125</v>
      </c>
      <c r="R82" s="42">
        <v>46126</v>
      </c>
      <c r="S82" s="375"/>
    </row>
    <row r="83" spans="1:19" ht="18" customHeight="1">
      <c r="A83" s="110" t="s">
        <v>200</v>
      </c>
      <c r="B83" s="2103" t="s">
        <v>5986</v>
      </c>
      <c r="C83" s="1686">
        <v>10</v>
      </c>
      <c r="D83" s="2054">
        <f t="shared" ref="D83:D90" si="4">+D82+1</f>
        <v>65</v>
      </c>
      <c r="E83" s="38" t="s">
        <v>174</v>
      </c>
      <c r="F83" s="27" t="s">
        <v>175</v>
      </c>
      <c r="G83" s="540" t="s">
        <v>1244</v>
      </c>
      <c r="H83" s="200">
        <v>2</v>
      </c>
      <c r="I83" s="295">
        <v>2322</v>
      </c>
      <c r="J83" s="295">
        <f t="shared" si="3"/>
        <v>4644</v>
      </c>
      <c r="K83" s="91">
        <v>1</v>
      </c>
      <c r="L83" s="68" t="s">
        <v>1245</v>
      </c>
      <c r="M83" s="286"/>
      <c r="N83" s="2082" t="s">
        <v>5887</v>
      </c>
      <c r="O83" s="42">
        <v>46106</v>
      </c>
      <c r="P83" s="40"/>
      <c r="Q83" s="42">
        <v>46125</v>
      </c>
      <c r="R83" s="42">
        <v>46126</v>
      </c>
      <c r="S83" s="375"/>
    </row>
    <row r="84" spans="1:19" ht="18" customHeight="1">
      <c r="A84" s="110" t="s">
        <v>200</v>
      </c>
      <c r="B84" s="2103" t="s">
        <v>5986</v>
      </c>
      <c r="C84" s="1686">
        <v>10</v>
      </c>
      <c r="D84" s="2054">
        <f t="shared" si="4"/>
        <v>66</v>
      </c>
      <c r="E84" s="38" t="s">
        <v>174</v>
      </c>
      <c r="F84" s="27" t="s">
        <v>175</v>
      </c>
      <c r="G84" s="540" t="s">
        <v>1247</v>
      </c>
      <c r="H84" s="200">
        <v>2</v>
      </c>
      <c r="I84" s="295">
        <v>4838</v>
      </c>
      <c r="J84" s="295">
        <f t="shared" si="3"/>
        <v>9676</v>
      </c>
      <c r="K84" s="91">
        <v>1</v>
      </c>
      <c r="L84" s="68" t="s">
        <v>1248</v>
      </c>
      <c r="M84" s="286"/>
      <c r="N84" s="2082" t="s">
        <v>5887</v>
      </c>
      <c r="O84" s="42">
        <v>46106</v>
      </c>
      <c r="P84" s="40"/>
      <c r="Q84" s="42">
        <v>46125</v>
      </c>
      <c r="R84" s="42">
        <v>46126</v>
      </c>
      <c r="S84" s="375"/>
    </row>
    <row r="85" spans="1:19" ht="18" customHeight="1">
      <c r="A85" s="110"/>
      <c r="B85" s="2103" t="s">
        <v>5986</v>
      </c>
      <c r="C85" s="1686"/>
      <c r="D85" s="2054">
        <f t="shared" si="4"/>
        <v>67</v>
      </c>
      <c r="E85" s="27" t="s">
        <v>175</v>
      </c>
      <c r="F85" s="27" t="s">
        <v>175</v>
      </c>
      <c r="G85" s="540" t="s">
        <v>1249</v>
      </c>
      <c r="H85" s="200">
        <v>4</v>
      </c>
      <c r="I85" s="295">
        <v>244</v>
      </c>
      <c r="J85" s="295">
        <f t="shared" si="3"/>
        <v>976</v>
      </c>
      <c r="K85" s="91">
        <v>2</v>
      </c>
      <c r="L85" s="68" t="s">
        <v>1250</v>
      </c>
      <c r="M85" s="286"/>
      <c r="N85" s="2082" t="s">
        <v>5887</v>
      </c>
      <c r="O85" s="42">
        <v>46106</v>
      </c>
      <c r="P85" s="40"/>
      <c r="Q85" s="42">
        <v>46125</v>
      </c>
      <c r="R85" s="42">
        <v>46126</v>
      </c>
      <c r="S85" s="375"/>
    </row>
    <row r="86" spans="1:19" ht="18" customHeight="1">
      <c r="A86" s="110"/>
      <c r="B86" s="2103" t="s">
        <v>5986</v>
      </c>
      <c r="C86" s="1686"/>
      <c r="D86" s="2054">
        <f t="shared" si="4"/>
        <v>68</v>
      </c>
      <c r="E86" s="27" t="s">
        <v>175</v>
      </c>
      <c r="F86" s="27" t="s">
        <v>175</v>
      </c>
      <c r="G86" s="540" t="s">
        <v>1251</v>
      </c>
      <c r="H86" s="200">
        <v>14</v>
      </c>
      <c r="I86" s="295">
        <v>41</v>
      </c>
      <c r="J86" s="295">
        <f t="shared" si="3"/>
        <v>574</v>
      </c>
      <c r="K86" s="91">
        <v>7</v>
      </c>
      <c r="L86" s="68" t="s">
        <v>5987</v>
      </c>
      <c r="M86" s="286"/>
      <c r="N86" s="2082" t="s">
        <v>5887</v>
      </c>
      <c r="O86" s="42">
        <v>46106</v>
      </c>
      <c r="P86" s="40"/>
      <c r="Q86" s="42">
        <v>46125</v>
      </c>
      <c r="R86" s="42">
        <v>46126</v>
      </c>
      <c r="S86" s="375"/>
    </row>
    <row r="87" spans="1:19" ht="18" customHeight="1">
      <c r="A87" s="110" t="s">
        <v>200</v>
      </c>
      <c r="B87" s="2103" t="s">
        <v>5986</v>
      </c>
      <c r="C87" s="1686">
        <v>10</v>
      </c>
      <c r="D87" s="2054">
        <f t="shared" si="4"/>
        <v>69</v>
      </c>
      <c r="E87" s="27" t="s">
        <v>175</v>
      </c>
      <c r="F87" s="27" t="s">
        <v>175</v>
      </c>
      <c r="G87" s="542" t="s">
        <v>1253</v>
      </c>
      <c r="H87" s="197">
        <v>2</v>
      </c>
      <c r="I87" s="224">
        <v>975</v>
      </c>
      <c r="J87" s="224">
        <f>H87*I87</f>
        <v>1950</v>
      </c>
      <c r="K87" s="28">
        <v>1</v>
      </c>
      <c r="L87" s="40" t="s">
        <v>1254</v>
      </c>
      <c r="M87" s="286"/>
      <c r="N87" s="2082" t="s">
        <v>5887</v>
      </c>
      <c r="O87" s="42">
        <v>46106</v>
      </c>
      <c r="P87" s="40"/>
      <c r="Q87" s="42">
        <v>46125</v>
      </c>
      <c r="R87" s="42">
        <v>46126</v>
      </c>
      <c r="S87" s="375"/>
    </row>
    <row r="88" spans="1:19" ht="18" customHeight="1">
      <c r="A88" s="110" t="s">
        <v>123</v>
      </c>
      <c r="B88" s="2103" t="s">
        <v>5986</v>
      </c>
      <c r="C88" s="1686">
        <v>10</v>
      </c>
      <c r="D88" s="2054">
        <f t="shared" si="4"/>
        <v>70</v>
      </c>
      <c r="E88" s="27" t="s">
        <v>175</v>
      </c>
      <c r="F88" s="27" t="s">
        <v>175</v>
      </c>
      <c r="G88" s="542" t="s">
        <v>1256</v>
      </c>
      <c r="H88" s="197">
        <v>2</v>
      </c>
      <c r="I88" s="224">
        <v>821</v>
      </c>
      <c r="J88" s="224">
        <f>H88*I88</f>
        <v>1642</v>
      </c>
      <c r="K88" s="28">
        <v>1</v>
      </c>
      <c r="L88" s="40" t="s">
        <v>1257</v>
      </c>
      <c r="M88" s="286"/>
      <c r="N88" s="2082" t="s">
        <v>5887</v>
      </c>
      <c r="O88" s="42">
        <v>46106</v>
      </c>
      <c r="P88" s="40"/>
      <c r="Q88" s="42">
        <v>46125</v>
      </c>
      <c r="R88" s="42">
        <v>46126</v>
      </c>
      <c r="S88" s="375"/>
    </row>
    <row r="89" spans="1:19" ht="18" customHeight="1">
      <c r="A89" s="110" t="s">
        <v>123</v>
      </c>
      <c r="B89" s="2103" t="s">
        <v>5986</v>
      </c>
      <c r="C89" s="1686">
        <v>10</v>
      </c>
      <c r="D89" s="2054">
        <f t="shared" si="4"/>
        <v>71</v>
      </c>
      <c r="E89" s="66" t="s">
        <v>175</v>
      </c>
      <c r="F89" s="66" t="s">
        <v>175</v>
      </c>
      <c r="G89" s="543" t="s">
        <v>316</v>
      </c>
      <c r="H89" s="1931">
        <v>12</v>
      </c>
      <c r="I89" s="295">
        <v>17</v>
      </c>
      <c r="J89" s="295">
        <f>H89*I89</f>
        <v>204</v>
      </c>
      <c r="K89" s="91">
        <v>6</v>
      </c>
      <c r="L89" s="68" t="s">
        <v>1258</v>
      </c>
      <c r="M89" s="149"/>
      <c r="N89" s="2082" t="s">
        <v>5887</v>
      </c>
      <c r="O89" s="42">
        <v>46106</v>
      </c>
      <c r="P89" s="40"/>
      <c r="Q89" s="42">
        <v>46125</v>
      </c>
      <c r="R89" s="42">
        <v>46126</v>
      </c>
      <c r="S89" s="375"/>
    </row>
    <row r="90" spans="1:19" ht="18" customHeight="1">
      <c r="A90" s="110" t="s">
        <v>123</v>
      </c>
      <c r="B90" s="2103" t="s">
        <v>5986</v>
      </c>
      <c r="C90" s="1686">
        <v>10</v>
      </c>
      <c r="D90" s="2054">
        <f t="shared" si="4"/>
        <v>72</v>
      </c>
      <c r="E90" s="66" t="s">
        <v>175</v>
      </c>
      <c r="F90" s="66" t="s">
        <v>175</v>
      </c>
      <c r="G90" s="543" t="s">
        <v>1259</v>
      </c>
      <c r="H90" s="1931">
        <v>8</v>
      </c>
      <c r="I90" s="295">
        <v>93</v>
      </c>
      <c r="J90" s="2105">
        <f>H90*I90</f>
        <v>744</v>
      </c>
      <c r="K90" s="91">
        <v>4</v>
      </c>
      <c r="L90" s="68" t="s">
        <v>3960</v>
      </c>
      <c r="M90" s="531"/>
      <c r="N90" s="2082" t="s">
        <v>5887</v>
      </c>
      <c r="O90" s="42">
        <v>46106</v>
      </c>
      <c r="P90" s="40"/>
      <c r="Q90" s="42">
        <v>46125</v>
      </c>
      <c r="R90" s="42">
        <v>46126</v>
      </c>
      <c r="S90" s="375"/>
    </row>
    <row r="91" spans="1:19" ht="18" customHeight="1">
      <c r="C91" s="2106"/>
      <c r="D91" s="1588"/>
      <c r="E91" s="1198"/>
      <c r="F91" s="1198"/>
      <c r="G91" s="2107"/>
      <c r="H91" s="2108"/>
      <c r="I91" s="2108"/>
      <c r="J91" s="1233"/>
      <c r="K91" s="1635"/>
      <c r="L91" s="1235"/>
      <c r="M91" s="1238"/>
      <c r="N91" s="1240"/>
      <c r="O91" s="1543"/>
      <c r="P91" s="1202"/>
      <c r="Q91" s="1202"/>
      <c r="R91" s="42"/>
      <c r="S91" s="375"/>
    </row>
    <row r="92" spans="1:19" ht="18" customHeight="1">
      <c r="D92" s="1199"/>
      <c r="E92" s="1198"/>
      <c r="F92" s="1198"/>
      <c r="G92" s="2109">
        <f>SUM(J82:J91)</f>
        <v>24880</v>
      </c>
      <c r="H92" s="2110"/>
      <c r="I92" s="2110"/>
      <c r="J92" s="2111"/>
      <c r="K92" s="1244"/>
      <c r="L92" s="1245"/>
      <c r="M92" s="1238"/>
      <c r="N92" s="1240"/>
      <c r="O92" s="1201"/>
      <c r="P92" s="1202"/>
      <c r="Q92" s="1202"/>
      <c r="R92" s="42"/>
      <c r="S92" s="375"/>
    </row>
    <row r="93" spans="1:19" ht="18" customHeight="1">
      <c r="D93" s="1199"/>
      <c r="E93" s="1198"/>
      <c r="F93" s="1198"/>
      <c r="G93" s="2112"/>
      <c r="H93" s="2113"/>
      <c r="I93" s="2113"/>
      <c r="J93" s="2114"/>
      <c r="K93" s="2115"/>
      <c r="L93" s="1245"/>
      <c r="M93" s="1238"/>
      <c r="N93" s="1240"/>
      <c r="O93" s="1201"/>
      <c r="P93" s="1202"/>
      <c r="Q93" s="1202"/>
      <c r="R93" s="42"/>
      <c r="S93" s="375"/>
    </row>
    <row r="94" spans="1:19" ht="18" customHeight="1">
      <c r="D94" s="1199"/>
      <c r="E94" s="1198"/>
      <c r="F94" s="1198"/>
      <c r="G94" s="2112"/>
      <c r="H94" s="2113"/>
      <c r="I94" s="2113"/>
      <c r="J94" s="2114"/>
      <c r="K94" s="2115"/>
      <c r="L94" s="1245"/>
      <c r="M94" s="1238"/>
      <c r="N94" s="1240"/>
      <c r="O94" s="1201"/>
      <c r="P94" s="1202"/>
      <c r="Q94" s="1202"/>
      <c r="R94" s="42"/>
      <c r="S94" s="375"/>
    </row>
    <row r="95" spans="1:19" ht="18" customHeight="1">
      <c r="D95" s="1199"/>
      <c r="E95" s="1198"/>
      <c r="F95" s="1198"/>
      <c r="G95" s="2112"/>
      <c r="H95" s="2113"/>
      <c r="I95" s="2113"/>
      <c r="J95" s="2114"/>
      <c r="K95" s="2115"/>
      <c r="L95" s="1245"/>
      <c r="M95" s="1238"/>
      <c r="N95" s="1240"/>
      <c r="O95" s="1201"/>
      <c r="P95" s="1202"/>
      <c r="Q95" s="1202"/>
      <c r="R95" s="42"/>
      <c r="S95" s="375"/>
    </row>
    <row r="96" spans="1:19" ht="18" customHeight="1">
      <c r="D96" s="1199"/>
      <c r="E96" s="1198"/>
      <c r="F96" s="1198"/>
      <c r="G96" s="2116"/>
      <c r="H96" s="71"/>
      <c r="I96" s="71"/>
      <c r="J96" s="71"/>
      <c r="K96" s="1635"/>
      <c r="L96" s="1235"/>
      <c r="M96" s="1238"/>
      <c r="N96" s="1240"/>
      <c r="O96" s="1201"/>
      <c r="P96" s="1202"/>
      <c r="Q96" s="1202"/>
      <c r="R96" s="42"/>
      <c r="S96" s="375"/>
    </row>
    <row r="97" spans="1:19" ht="18" customHeight="1">
      <c r="D97" s="2069"/>
      <c r="E97" s="2070" t="s">
        <v>5669</v>
      </c>
      <c r="F97" s="2071"/>
      <c r="G97" s="2072"/>
      <c r="H97" s="26"/>
      <c r="I97" s="26"/>
      <c r="J97" s="28"/>
      <c r="K97" s="28"/>
      <c r="L97" s="26"/>
      <c r="M97" s="1238"/>
      <c r="N97" s="1240"/>
      <c r="O97" s="1201"/>
      <c r="P97" s="1202"/>
      <c r="Q97" s="1202"/>
      <c r="R97" s="42"/>
      <c r="S97" s="375"/>
    </row>
    <row r="98" spans="1:19" ht="18" customHeight="1">
      <c r="A98" s="110" t="s">
        <v>123</v>
      </c>
      <c r="B98" s="2073" t="s">
        <v>5882</v>
      </c>
      <c r="C98" s="1655">
        <v>11</v>
      </c>
      <c r="D98" s="2054">
        <f>+D90+1</f>
        <v>73</v>
      </c>
      <c r="E98" s="27" t="s">
        <v>175</v>
      </c>
      <c r="F98" s="27" t="s">
        <v>175</v>
      </c>
      <c r="G98" s="542" t="s">
        <v>1232</v>
      </c>
      <c r="H98" s="197">
        <v>4</v>
      </c>
      <c r="I98" s="1956">
        <v>83</v>
      </c>
      <c r="J98" s="224">
        <f t="shared" ref="J98:J109" si="5">H98*I98</f>
        <v>332</v>
      </c>
      <c r="K98" s="28">
        <v>2</v>
      </c>
      <c r="L98" s="40" t="s">
        <v>1233</v>
      </c>
      <c r="M98" s="531"/>
      <c r="N98" s="2082" t="s">
        <v>5887</v>
      </c>
      <c r="O98" s="42">
        <v>46106</v>
      </c>
      <c r="P98" s="40"/>
      <c r="Q98" s="42">
        <v>46125</v>
      </c>
      <c r="R98" s="42">
        <v>46126</v>
      </c>
      <c r="S98" s="375"/>
    </row>
    <row r="99" spans="1:19" ht="18" customHeight="1">
      <c r="A99" s="110" t="s">
        <v>123</v>
      </c>
      <c r="B99" s="2073" t="s">
        <v>5882</v>
      </c>
      <c r="C99" s="1655">
        <v>11</v>
      </c>
      <c r="D99" s="2054">
        <f t="shared" ref="D99:D110" si="6">+D98+1</f>
        <v>74</v>
      </c>
      <c r="E99" s="26" t="s">
        <v>175</v>
      </c>
      <c r="F99" s="26" t="s">
        <v>175</v>
      </c>
      <c r="G99" s="256" t="s">
        <v>207</v>
      </c>
      <c r="H99" s="2117">
        <v>2</v>
      </c>
      <c r="I99" s="260">
        <v>83</v>
      </c>
      <c r="J99" s="2118">
        <f t="shared" si="5"/>
        <v>166</v>
      </c>
      <c r="K99" s="28">
        <v>1</v>
      </c>
      <c r="L99" s="261" t="s">
        <v>5988</v>
      </c>
      <c r="M99" s="531"/>
      <c r="N99" s="2082" t="s">
        <v>5887</v>
      </c>
      <c r="O99" s="42">
        <v>46106</v>
      </c>
      <c r="P99" s="40"/>
      <c r="Q99" s="42">
        <v>46125</v>
      </c>
      <c r="R99" s="42">
        <v>46126</v>
      </c>
      <c r="S99" s="375"/>
    </row>
    <row r="100" spans="1:19" ht="18" customHeight="1">
      <c r="A100" s="110" t="s">
        <v>123</v>
      </c>
      <c r="B100" s="2073" t="s">
        <v>5882</v>
      </c>
      <c r="C100" s="1655">
        <v>11</v>
      </c>
      <c r="D100" s="2054">
        <f t="shared" si="6"/>
        <v>75</v>
      </c>
      <c r="E100" s="27" t="s">
        <v>3968</v>
      </c>
      <c r="F100" s="27" t="s">
        <v>3969</v>
      </c>
      <c r="G100" s="1600" t="s">
        <v>3386</v>
      </c>
      <c r="H100" s="2119">
        <v>8</v>
      </c>
      <c r="I100" s="2120">
        <v>219</v>
      </c>
      <c r="J100" s="2121">
        <f t="shared" si="5"/>
        <v>1752</v>
      </c>
      <c r="K100" s="710">
        <v>4</v>
      </c>
      <c r="L100" s="378" t="s">
        <v>5989</v>
      </c>
      <c r="M100" s="984" t="s">
        <v>2489</v>
      </c>
      <c r="N100" s="2082" t="s">
        <v>5887</v>
      </c>
      <c r="O100" s="42">
        <v>46106</v>
      </c>
      <c r="P100" s="40"/>
      <c r="Q100" s="42">
        <v>46125</v>
      </c>
      <c r="R100" s="42">
        <v>46126</v>
      </c>
      <c r="S100" s="375"/>
    </row>
    <row r="101" spans="1:19" ht="18" customHeight="1">
      <c r="A101" s="110" t="s">
        <v>123</v>
      </c>
      <c r="B101" s="2073" t="s">
        <v>5882</v>
      </c>
      <c r="C101" s="1655">
        <v>11</v>
      </c>
      <c r="D101" s="2054">
        <f t="shared" si="6"/>
        <v>76</v>
      </c>
      <c r="E101" s="27" t="s">
        <v>385</v>
      </c>
      <c r="F101" s="27" t="s">
        <v>3969</v>
      </c>
      <c r="G101" s="1600" t="s">
        <v>3991</v>
      </c>
      <c r="H101" s="2119">
        <v>8</v>
      </c>
      <c r="I101" s="2120">
        <v>47</v>
      </c>
      <c r="J101" s="2121">
        <f t="shared" si="5"/>
        <v>376</v>
      </c>
      <c r="K101" s="710">
        <v>4</v>
      </c>
      <c r="L101" s="378" t="s">
        <v>5990</v>
      </c>
      <c r="M101" s="984" t="s">
        <v>2494</v>
      </c>
      <c r="N101" s="2082" t="s">
        <v>5887</v>
      </c>
      <c r="O101" s="42">
        <v>46106</v>
      </c>
      <c r="P101" s="40"/>
      <c r="Q101" s="42">
        <v>46125</v>
      </c>
      <c r="R101" s="42">
        <v>46126</v>
      </c>
      <c r="S101" s="375"/>
    </row>
    <row r="102" spans="1:19" ht="18" customHeight="1">
      <c r="A102" s="110" t="s">
        <v>123</v>
      </c>
      <c r="B102" s="2073" t="s">
        <v>5882</v>
      </c>
      <c r="C102" s="1655">
        <v>11</v>
      </c>
      <c r="D102" s="2054">
        <f t="shared" si="6"/>
        <v>77</v>
      </c>
      <c r="E102" s="27" t="s">
        <v>3969</v>
      </c>
      <c r="F102" s="27" t="s">
        <v>3969</v>
      </c>
      <c r="G102" s="1600" t="s">
        <v>3388</v>
      </c>
      <c r="H102" s="2119">
        <v>8</v>
      </c>
      <c r="I102" s="2120">
        <v>48</v>
      </c>
      <c r="J102" s="2121">
        <f t="shared" si="5"/>
        <v>384</v>
      </c>
      <c r="K102" s="710">
        <v>4</v>
      </c>
      <c r="L102" s="378" t="s">
        <v>5991</v>
      </c>
      <c r="M102" s="984" t="s">
        <v>2489</v>
      </c>
      <c r="N102" s="2082" t="s">
        <v>5887</v>
      </c>
      <c r="O102" s="42">
        <v>46106</v>
      </c>
      <c r="P102" s="40"/>
      <c r="Q102" s="42">
        <v>46125</v>
      </c>
      <c r="R102" s="42">
        <v>46126</v>
      </c>
      <c r="S102" s="375"/>
    </row>
    <row r="103" spans="1:19" ht="18" customHeight="1">
      <c r="A103" s="110" t="s">
        <v>123</v>
      </c>
      <c r="B103" s="2073" t="s">
        <v>5882</v>
      </c>
      <c r="C103" s="1655">
        <v>11</v>
      </c>
      <c r="D103" s="2054">
        <f t="shared" si="6"/>
        <v>78</v>
      </c>
      <c r="E103" s="27" t="s">
        <v>3969</v>
      </c>
      <c r="F103" s="27" t="s">
        <v>3969</v>
      </c>
      <c r="G103" s="1600" t="s">
        <v>3993</v>
      </c>
      <c r="H103" s="2119">
        <v>2</v>
      </c>
      <c r="I103" s="2120">
        <v>6050</v>
      </c>
      <c r="J103" s="2121">
        <f t="shared" si="5"/>
        <v>12100</v>
      </c>
      <c r="K103" s="710">
        <v>1</v>
      </c>
      <c r="L103" s="378" t="s">
        <v>3994</v>
      </c>
      <c r="M103" s="984" t="s">
        <v>2494</v>
      </c>
      <c r="N103" s="2082" t="s">
        <v>5887</v>
      </c>
      <c r="O103" s="42">
        <v>46106</v>
      </c>
      <c r="P103" s="40"/>
      <c r="Q103" s="42">
        <v>46125</v>
      </c>
      <c r="R103" s="42">
        <v>46126</v>
      </c>
      <c r="S103" s="375"/>
    </row>
    <row r="104" spans="1:19" ht="18" customHeight="1">
      <c r="A104" s="110" t="s">
        <v>123</v>
      </c>
      <c r="B104" s="2073" t="s">
        <v>5882</v>
      </c>
      <c r="C104" s="1655">
        <v>11</v>
      </c>
      <c r="D104" s="2054">
        <f t="shared" si="6"/>
        <v>79</v>
      </c>
      <c r="E104" s="27" t="s">
        <v>175</v>
      </c>
      <c r="F104" s="27" t="s">
        <v>175</v>
      </c>
      <c r="G104" s="542" t="s">
        <v>773</v>
      </c>
      <c r="H104" s="211">
        <v>4</v>
      </c>
      <c r="I104" s="211">
        <v>77</v>
      </c>
      <c r="J104" s="211">
        <f t="shared" si="5"/>
        <v>308</v>
      </c>
      <c r="K104" s="958">
        <v>2</v>
      </c>
      <c r="L104" s="109" t="s">
        <v>5992</v>
      </c>
      <c r="M104" s="531"/>
      <c r="N104" s="2082" t="s">
        <v>5887</v>
      </c>
      <c r="O104" s="42">
        <v>46106</v>
      </c>
      <c r="P104" s="40"/>
      <c r="Q104" s="42">
        <v>46125</v>
      </c>
      <c r="R104" s="42">
        <v>46126</v>
      </c>
      <c r="S104" s="375"/>
    </row>
    <row r="105" spans="1:19" ht="18" customHeight="1">
      <c r="A105" s="110" t="s">
        <v>123</v>
      </c>
      <c r="B105" s="2073" t="s">
        <v>5882</v>
      </c>
      <c r="C105" s="1655">
        <v>11</v>
      </c>
      <c r="D105" s="2054">
        <f t="shared" si="6"/>
        <v>80</v>
      </c>
      <c r="E105" s="27" t="s">
        <v>175</v>
      </c>
      <c r="F105" s="27" t="s">
        <v>175</v>
      </c>
      <c r="G105" s="542" t="s">
        <v>1234</v>
      </c>
      <c r="H105" s="197">
        <v>4</v>
      </c>
      <c r="I105" s="1956">
        <v>32</v>
      </c>
      <c r="J105" s="224">
        <f t="shared" si="5"/>
        <v>128</v>
      </c>
      <c r="K105" s="28">
        <v>2</v>
      </c>
      <c r="L105" s="40" t="s">
        <v>1235</v>
      </c>
      <c r="M105" s="531"/>
      <c r="N105" s="2082" t="s">
        <v>5887</v>
      </c>
      <c r="O105" s="42">
        <v>46106</v>
      </c>
      <c r="P105" s="40"/>
      <c r="Q105" s="42">
        <v>46125</v>
      </c>
      <c r="R105" s="42">
        <v>46126</v>
      </c>
      <c r="S105" s="375"/>
    </row>
    <row r="106" spans="1:19" ht="18" customHeight="1">
      <c r="A106" s="110" t="s">
        <v>3995</v>
      </c>
      <c r="B106" s="2073" t="s">
        <v>5882</v>
      </c>
      <c r="C106" s="1655">
        <v>11</v>
      </c>
      <c r="D106" s="2054">
        <f>+D105+1</f>
        <v>81</v>
      </c>
      <c r="E106" s="38" t="s">
        <v>174</v>
      </c>
      <c r="F106" s="27" t="s">
        <v>175</v>
      </c>
      <c r="G106" s="2122" t="s">
        <v>5993</v>
      </c>
      <c r="H106" s="197">
        <v>2</v>
      </c>
      <c r="I106" s="197">
        <v>2330</v>
      </c>
      <c r="J106" s="211">
        <f t="shared" si="5"/>
        <v>4660</v>
      </c>
      <c r="K106" s="28">
        <v>1</v>
      </c>
      <c r="L106" s="47" t="s">
        <v>5994</v>
      </c>
      <c r="M106" s="1238"/>
      <c r="N106" s="2082" t="s">
        <v>5887</v>
      </c>
      <c r="O106" s="42">
        <v>46106</v>
      </c>
      <c r="P106" s="40"/>
      <c r="Q106" s="42">
        <v>46125</v>
      </c>
      <c r="R106" s="42">
        <v>46126</v>
      </c>
      <c r="S106" s="375"/>
    </row>
    <row r="107" spans="1:19" ht="18" customHeight="1">
      <c r="A107" s="110" t="s">
        <v>3995</v>
      </c>
      <c r="B107" s="2073" t="s">
        <v>5882</v>
      </c>
      <c r="C107" s="1655">
        <v>11</v>
      </c>
      <c r="D107" s="2054">
        <f t="shared" si="6"/>
        <v>82</v>
      </c>
      <c r="E107" s="38" t="s">
        <v>174</v>
      </c>
      <c r="F107" s="27" t="s">
        <v>175</v>
      </c>
      <c r="G107" s="2122" t="s">
        <v>5995</v>
      </c>
      <c r="H107" s="197">
        <v>2</v>
      </c>
      <c r="I107" s="197">
        <v>2820</v>
      </c>
      <c r="J107" s="211">
        <f t="shared" si="5"/>
        <v>5640</v>
      </c>
      <c r="K107" s="28">
        <v>1</v>
      </c>
      <c r="L107" s="47" t="s">
        <v>5996</v>
      </c>
      <c r="M107" s="1238"/>
      <c r="N107" s="2082" t="s">
        <v>5887</v>
      </c>
      <c r="O107" s="42">
        <v>46106</v>
      </c>
      <c r="P107" s="40"/>
      <c r="Q107" s="42">
        <v>46125</v>
      </c>
      <c r="R107" s="42">
        <v>46126</v>
      </c>
      <c r="S107" s="1660"/>
    </row>
    <row r="108" spans="1:19" ht="18" customHeight="1">
      <c r="A108" s="110" t="s">
        <v>3995</v>
      </c>
      <c r="B108" s="2073" t="s">
        <v>5882</v>
      </c>
      <c r="C108" s="1655">
        <v>11</v>
      </c>
      <c r="D108" s="2054">
        <f t="shared" si="6"/>
        <v>83</v>
      </c>
      <c r="E108" s="38" t="s">
        <v>174</v>
      </c>
      <c r="F108" s="27" t="s">
        <v>175</v>
      </c>
      <c r="G108" s="2122" t="s">
        <v>5997</v>
      </c>
      <c r="H108" s="197">
        <v>2</v>
      </c>
      <c r="I108" s="197">
        <v>3530</v>
      </c>
      <c r="J108" s="211">
        <f t="shared" si="5"/>
        <v>7060</v>
      </c>
      <c r="K108" s="28">
        <v>1</v>
      </c>
      <c r="L108" s="47" t="s">
        <v>5998</v>
      </c>
      <c r="M108" s="2123"/>
      <c r="N108" s="2082" t="s">
        <v>5887</v>
      </c>
      <c r="O108" s="42">
        <v>46106</v>
      </c>
      <c r="P108" s="40"/>
      <c r="Q108" s="42">
        <v>46125</v>
      </c>
      <c r="R108" s="42">
        <v>46126</v>
      </c>
      <c r="S108" s="1660"/>
    </row>
    <row r="109" spans="1:19" ht="18" customHeight="1">
      <c r="A109" s="110" t="s">
        <v>3995</v>
      </c>
      <c r="B109" s="2073" t="s">
        <v>5882</v>
      </c>
      <c r="C109" s="1655">
        <v>11</v>
      </c>
      <c r="D109" s="2054">
        <f t="shared" si="6"/>
        <v>84</v>
      </c>
      <c r="E109" s="38" t="s">
        <v>174</v>
      </c>
      <c r="F109" s="27" t="s">
        <v>175</v>
      </c>
      <c r="G109" s="2122" t="s">
        <v>5999</v>
      </c>
      <c r="H109" s="197">
        <v>2</v>
      </c>
      <c r="I109" s="197">
        <v>3080</v>
      </c>
      <c r="J109" s="211">
        <f t="shared" si="5"/>
        <v>6160</v>
      </c>
      <c r="K109" s="28">
        <v>1</v>
      </c>
      <c r="L109" s="47" t="s">
        <v>6000</v>
      </c>
      <c r="M109" s="2124"/>
      <c r="N109" s="2082" t="s">
        <v>5887</v>
      </c>
      <c r="O109" s="42">
        <v>46106</v>
      </c>
      <c r="P109" s="40"/>
      <c r="Q109" s="42">
        <v>46125</v>
      </c>
      <c r="R109" s="42">
        <v>46126</v>
      </c>
      <c r="S109" s="1660"/>
    </row>
    <row r="110" spans="1:19" ht="18" customHeight="1">
      <c r="A110" s="110" t="s">
        <v>3995</v>
      </c>
      <c r="B110" s="2073" t="s">
        <v>5882</v>
      </c>
      <c r="C110" s="1655">
        <v>11</v>
      </c>
      <c r="D110" s="2054">
        <f t="shared" si="6"/>
        <v>85</v>
      </c>
      <c r="E110" s="38" t="s">
        <v>174</v>
      </c>
      <c r="F110" s="27" t="s">
        <v>175</v>
      </c>
      <c r="G110" s="540" t="s">
        <v>6001</v>
      </c>
      <c r="H110" s="1946">
        <v>2</v>
      </c>
      <c r="I110" s="295">
        <v>2810</v>
      </c>
      <c r="J110" s="2121">
        <f>H110*I110</f>
        <v>5620</v>
      </c>
      <c r="K110" s="710">
        <v>1</v>
      </c>
      <c r="L110" s="69" t="s">
        <v>6002</v>
      </c>
      <c r="M110" s="984" t="s">
        <v>2494</v>
      </c>
      <c r="N110" s="2082" t="s">
        <v>5887</v>
      </c>
      <c r="O110" s="42">
        <v>46106</v>
      </c>
      <c r="P110" s="40"/>
      <c r="Q110" s="42">
        <v>46125</v>
      </c>
      <c r="R110" s="42">
        <v>46126</v>
      </c>
      <c r="S110" s="1660"/>
    </row>
    <row r="111" spans="1:19" ht="18" customHeight="1">
      <c r="A111" s="110" t="s">
        <v>123</v>
      </c>
      <c r="B111" s="2073" t="s">
        <v>5882</v>
      </c>
      <c r="C111" s="1655">
        <v>11</v>
      </c>
      <c r="D111" s="2054">
        <f>+D110+1</f>
        <v>86</v>
      </c>
      <c r="E111" s="202" t="s">
        <v>175</v>
      </c>
      <c r="F111" s="202" t="s">
        <v>175</v>
      </c>
      <c r="G111" s="1572" t="s">
        <v>322</v>
      </c>
      <c r="H111" s="2125">
        <v>2</v>
      </c>
      <c r="I111" s="272">
        <v>900</v>
      </c>
      <c r="J111" s="272">
        <f>H111*I111</f>
        <v>1800</v>
      </c>
      <c r="K111" s="534">
        <v>1</v>
      </c>
      <c r="L111" s="270" t="s">
        <v>6003</v>
      </c>
      <c r="M111" s="149"/>
      <c r="N111" s="2082" t="s">
        <v>5887</v>
      </c>
      <c r="O111" s="42">
        <v>46106</v>
      </c>
      <c r="P111" s="40"/>
      <c r="Q111" s="42">
        <v>46125</v>
      </c>
      <c r="R111" s="42">
        <v>46126</v>
      </c>
      <c r="S111" s="1660"/>
    </row>
    <row r="112" spans="1:19" ht="18" customHeight="1">
      <c r="A112" s="110" t="s">
        <v>123</v>
      </c>
      <c r="B112" s="2073" t="s">
        <v>5882</v>
      </c>
      <c r="C112" s="1655">
        <v>11</v>
      </c>
      <c r="D112" s="2054">
        <f t="shared" ref="D112" si="7">+D111+1</f>
        <v>87</v>
      </c>
      <c r="E112" s="202" t="s">
        <v>175</v>
      </c>
      <c r="F112" s="202" t="s">
        <v>175</v>
      </c>
      <c r="G112" s="1572" t="s">
        <v>324</v>
      </c>
      <c r="H112" s="2125">
        <v>2</v>
      </c>
      <c r="I112" s="272">
        <v>1475</v>
      </c>
      <c r="J112" s="272">
        <f>H112*I112</f>
        <v>2950</v>
      </c>
      <c r="K112" s="534">
        <v>1</v>
      </c>
      <c r="L112" s="270" t="s">
        <v>6003</v>
      </c>
      <c r="M112" s="149"/>
      <c r="N112" s="2082" t="s">
        <v>5887</v>
      </c>
      <c r="O112" s="42">
        <v>46106</v>
      </c>
      <c r="P112" s="40"/>
      <c r="Q112" s="42">
        <v>46125</v>
      </c>
      <c r="R112" s="42">
        <v>46126</v>
      </c>
      <c r="S112" s="1660"/>
    </row>
    <row r="113" spans="1:19" ht="18" customHeight="1">
      <c r="A113" s="4"/>
      <c r="B113" s="4"/>
      <c r="C113" s="53"/>
      <c r="D113" s="1588"/>
      <c r="E113" s="26"/>
      <c r="F113" s="155"/>
      <c r="G113" s="2126"/>
      <c r="H113" s="2127"/>
      <c r="I113" s="2128"/>
      <c r="J113" s="63"/>
      <c r="K113" s="2129"/>
      <c r="L113" s="270"/>
      <c r="M113" s="531"/>
      <c r="N113" s="1240"/>
      <c r="O113" s="1201"/>
      <c r="P113" s="1202"/>
      <c r="Q113" s="1202"/>
      <c r="R113" s="1201"/>
      <c r="S113" s="1660"/>
    </row>
    <row r="114" spans="1:19" ht="18" customHeight="1">
      <c r="D114" s="26"/>
      <c r="E114" s="202"/>
      <c r="F114" s="202"/>
      <c r="G114" s="47"/>
      <c r="H114" s="26"/>
      <c r="I114" s="63"/>
      <c r="J114" s="63"/>
      <c r="K114" s="28"/>
      <c r="L114" s="378"/>
      <c r="M114" s="1238"/>
      <c r="N114" s="1240"/>
      <c r="O114" s="1201"/>
      <c r="P114" s="1202"/>
      <c r="Q114" s="1202"/>
      <c r="R114" s="1201"/>
      <c r="S114" s="1660"/>
    </row>
    <row r="115" spans="1:19" ht="18" customHeight="1">
      <c r="D115" s="26"/>
      <c r="E115" s="1756"/>
      <c r="F115" s="1756"/>
      <c r="G115" s="2130">
        <f>SUM(J98:J114)</f>
        <v>49436</v>
      </c>
      <c r="H115" s="2131"/>
      <c r="I115" s="2131"/>
      <c r="J115" s="2132"/>
      <c r="K115" s="287"/>
      <c r="L115" s="288"/>
      <c r="M115" s="1238"/>
      <c r="N115" s="1240"/>
      <c r="O115" s="1201"/>
      <c r="P115" s="1202"/>
      <c r="Q115" s="1202"/>
      <c r="R115" s="1201"/>
      <c r="S115" s="1660"/>
    </row>
    <row r="116" spans="1:19" ht="18" customHeight="1">
      <c r="D116" s="26"/>
      <c r="E116" s="704"/>
      <c r="F116" s="704"/>
      <c r="G116" s="2075"/>
      <c r="H116" s="2076"/>
      <c r="I116" s="779"/>
      <c r="J116" s="63"/>
      <c r="K116" s="26"/>
      <c r="L116" s="68"/>
      <c r="M116" s="1657"/>
      <c r="N116" s="1240"/>
      <c r="O116" s="1201"/>
      <c r="P116" s="1202"/>
      <c r="Q116" s="1202"/>
      <c r="R116" s="1201"/>
      <c r="S116" s="1660"/>
    </row>
    <row r="117" spans="1:19" ht="18" customHeight="1">
      <c r="D117" s="26"/>
      <c r="E117" s="704"/>
      <c r="F117" s="704"/>
      <c r="G117" s="2075"/>
      <c r="H117" s="2076"/>
      <c r="I117" s="779"/>
      <c r="J117" s="63"/>
      <c r="K117" s="26"/>
      <c r="L117" s="68"/>
      <c r="M117" s="1657"/>
      <c r="N117" s="1240"/>
      <c r="O117" s="1201"/>
      <c r="P117" s="1202"/>
      <c r="Q117" s="1202"/>
      <c r="R117" s="1201"/>
      <c r="S117" s="1660"/>
    </row>
    <row r="118" spans="1:19" ht="18" customHeight="1">
      <c r="D118" s="26"/>
      <c r="E118" s="704"/>
      <c r="F118" s="704"/>
      <c r="G118" s="2075"/>
      <c r="H118" s="2076"/>
      <c r="I118" s="779"/>
      <c r="J118" s="63"/>
      <c r="K118" s="26"/>
      <c r="L118" s="68"/>
      <c r="M118" s="1657"/>
      <c r="N118" s="1240"/>
      <c r="O118" s="1201"/>
      <c r="P118" s="1202"/>
      <c r="Q118" s="1202"/>
      <c r="R118" s="1201"/>
      <c r="S118" s="1660"/>
    </row>
    <row r="119" spans="1:19" ht="18" customHeight="1">
      <c r="D119" s="26"/>
      <c r="E119" s="704"/>
      <c r="F119" s="704"/>
      <c r="G119" s="2075"/>
      <c r="H119" s="2076"/>
      <c r="I119" s="779"/>
      <c r="J119" s="63"/>
      <c r="K119" s="26"/>
      <c r="L119" s="68"/>
      <c r="M119" s="1657"/>
      <c r="N119" s="1240"/>
      <c r="O119" s="1201"/>
      <c r="P119" s="1202"/>
      <c r="Q119" s="1202"/>
      <c r="R119" s="1201"/>
      <c r="S119" s="1660"/>
    </row>
    <row r="120" spans="1:19" ht="18" customHeight="1">
      <c r="A120" s="4"/>
      <c r="B120" s="4"/>
      <c r="C120" s="4"/>
      <c r="D120" s="333"/>
      <c r="E120" s="1634" t="s">
        <v>6004</v>
      </c>
      <c r="F120" s="433"/>
      <c r="G120" s="434"/>
      <c r="H120" s="40"/>
      <c r="I120" s="26"/>
      <c r="J120" s="28"/>
      <c r="K120" s="29"/>
      <c r="L120" s="26"/>
      <c r="M120" s="26"/>
      <c r="N120" s="1240"/>
      <c r="O120" s="1201"/>
      <c r="P120" s="1202"/>
      <c r="Q120" s="1202"/>
      <c r="R120" s="1201"/>
      <c r="S120" s="1660"/>
    </row>
    <row r="121" spans="1:19" ht="18" customHeight="1">
      <c r="A121" s="110" t="s">
        <v>1239</v>
      </c>
      <c r="B121" s="2133" t="s">
        <v>6005</v>
      </c>
      <c r="C121" s="1655">
        <v>11</v>
      </c>
      <c r="D121" s="36">
        <f>+D112+1</f>
        <v>88</v>
      </c>
      <c r="E121" s="301" t="s">
        <v>287</v>
      </c>
      <c r="F121" s="301" t="s">
        <v>287</v>
      </c>
      <c r="G121" s="1568" t="s">
        <v>5698</v>
      </c>
      <c r="H121" s="2134">
        <v>8</v>
      </c>
      <c r="I121" s="2135">
        <v>3023</v>
      </c>
      <c r="J121" s="2136">
        <f t="shared" ref="J121:J168" si="8">H121*I121</f>
        <v>24184</v>
      </c>
      <c r="K121" s="28">
        <v>4</v>
      </c>
      <c r="L121" s="296" t="s">
        <v>5699</v>
      </c>
      <c r="M121" s="26"/>
      <c r="N121" s="2082" t="s">
        <v>5887</v>
      </c>
      <c r="O121" s="42">
        <v>46106</v>
      </c>
      <c r="P121" s="40"/>
      <c r="Q121" s="42">
        <v>46125</v>
      </c>
      <c r="R121" s="42">
        <v>46126</v>
      </c>
      <c r="S121" s="1660"/>
    </row>
    <row r="122" spans="1:19" ht="18" customHeight="1">
      <c r="A122" s="110" t="s">
        <v>123</v>
      </c>
      <c r="B122" s="2133" t="s">
        <v>6005</v>
      </c>
      <c r="C122" s="1655">
        <v>11</v>
      </c>
      <c r="D122" s="36">
        <f>+D121+1</f>
        <v>89</v>
      </c>
      <c r="E122" s="202" t="s">
        <v>287</v>
      </c>
      <c r="F122" s="202" t="s">
        <v>287</v>
      </c>
      <c r="G122" s="282" t="s">
        <v>6006</v>
      </c>
      <c r="H122" s="936">
        <v>8</v>
      </c>
      <c r="I122" s="197">
        <v>674</v>
      </c>
      <c r="J122" s="211">
        <f t="shared" si="8"/>
        <v>5392</v>
      </c>
      <c r="K122" s="28">
        <v>4</v>
      </c>
      <c r="L122" s="47" t="s">
        <v>6007</v>
      </c>
      <c r="M122" s="26"/>
      <c r="N122" s="2082" t="s">
        <v>5887</v>
      </c>
      <c r="O122" s="42">
        <v>46106</v>
      </c>
      <c r="P122" s="40"/>
      <c r="Q122" s="42">
        <v>46125</v>
      </c>
      <c r="R122" s="42">
        <v>46126</v>
      </c>
      <c r="S122" s="1660"/>
    </row>
    <row r="123" spans="1:19" ht="18" customHeight="1">
      <c r="A123" s="110" t="s">
        <v>123</v>
      </c>
      <c r="B123" s="2133" t="s">
        <v>6005</v>
      </c>
      <c r="C123" s="1655">
        <v>11</v>
      </c>
      <c r="D123" s="36">
        <f t="shared" ref="D123:D165" si="9">+D122+1</f>
        <v>90</v>
      </c>
      <c r="E123" s="202" t="s">
        <v>6008</v>
      </c>
      <c r="F123" s="202" t="s">
        <v>287</v>
      </c>
      <c r="G123" s="282" t="s">
        <v>6009</v>
      </c>
      <c r="H123" s="936">
        <v>12</v>
      </c>
      <c r="I123" s="197">
        <v>128</v>
      </c>
      <c r="J123" s="211">
        <f t="shared" si="8"/>
        <v>1536</v>
      </c>
      <c r="K123" s="28">
        <v>6</v>
      </c>
      <c r="L123" s="47" t="s">
        <v>6010</v>
      </c>
      <c r="M123" s="26"/>
      <c r="N123" s="2082" t="s">
        <v>5887</v>
      </c>
      <c r="O123" s="42">
        <v>46106</v>
      </c>
      <c r="P123" s="40"/>
      <c r="Q123" s="42">
        <v>46125</v>
      </c>
      <c r="R123" s="42">
        <v>46126</v>
      </c>
      <c r="S123" s="1660"/>
    </row>
    <row r="124" spans="1:19" ht="18" customHeight="1">
      <c r="A124" s="110" t="s">
        <v>123</v>
      </c>
      <c r="B124" s="2133" t="s">
        <v>6005</v>
      </c>
      <c r="C124" s="1655">
        <v>11</v>
      </c>
      <c r="D124" s="36">
        <f>+D123+1</f>
        <v>91</v>
      </c>
      <c r="E124" s="202" t="s">
        <v>287</v>
      </c>
      <c r="F124" s="202" t="s">
        <v>287</v>
      </c>
      <c r="G124" s="282" t="s">
        <v>6011</v>
      </c>
      <c r="H124" s="936">
        <v>8</v>
      </c>
      <c r="I124" s="197">
        <v>161</v>
      </c>
      <c r="J124" s="211">
        <f t="shared" si="8"/>
        <v>1288</v>
      </c>
      <c r="K124" s="28">
        <v>4</v>
      </c>
      <c r="L124" s="47" t="s">
        <v>6012</v>
      </c>
      <c r="M124" s="26"/>
      <c r="N124" s="2082" t="s">
        <v>5887</v>
      </c>
      <c r="O124" s="42">
        <v>46106</v>
      </c>
      <c r="P124" s="40"/>
      <c r="Q124" s="42">
        <v>46125</v>
      </c>
      <c r="R124" s="42">
        <v>46126</v>
      </c>
      <c r="S124" s="1660"/>
    </row>
    <row r="125" spans="1:19" ht="18" customHeight="1">
      <c r="A125" s="110" t="s">
        <v>123</v>
      </c>
      <c r="B125" s="2133" t="s">
        <v>6005</v>
      </c>
      <c r="C125" s="1655">
        <v>11</v>
      </c>
      <c r="D125" s="36">
        <f>+D124+1</f>
        <v>92</v>
      </c>
      <c r="E125" s="202" t="s">
        <v>287</v>
      </c>
      <c r="F125" s="202" t="s">
        <v>287</v>
      </c>
      <c r="G125" s="282" t="s">
        <v>2776</v>
      </c>
      <c r="H125" s="936">
        <v>8</v>
      </c>
      <c r="I125" s="197">
        <v>46</v>
      </c>
      <c r="J125" s="211">
        <f>H125*I125</f>
        <v>368</v>
      </c>
      <c r="K125" s="28">
        <v>4</v>
      </c>
      <c r="L125" s="296" t="s">
        <v>5702</v>
      </c>
      <c r="M125" s="26"/>
      <c r="N125" s="2082" t="s">
        <v>5887</v>
      </c>
      <c r="O125" s="42">
        <v>46106</v>
      </c>
      <c r="P125" s="40"/>
      <c r="Q125" s="42">
        <v>46125</v>
      </c>
      <c r="R125" s="42">
        <v>46126</v>
      </c>
      <c r="S125" s="1660"/>
    </row>
    <row r="126" spans="1:19" ht="18" customHeight="1">
      <c r="A126" s="110" t="s">
        <v>123</v>
      </c>
      <c r="B126" s="2133" t="s">
        <v>6005</v>
      </c>
      <c r="C126" s="1655">
        <v>11</v>
      </c>
      <c r="D126" s="36">
        <f t="shared" si="9"/>
        <v>93</v>
      </c>
      <c r="E126" s="202" t="s">
        <v>287</v>
      </c>
      <c r="F126" s="202" t="s">
        <v>287</v>
      </c>
      <c r="G126" s="282" t="s">
        <v>5040</v>
      </c>
      <c r="H126" s="936">
        <v>16</v>
      </c>
      <c r="I126" s="197">
        <v>53</v>
      </c>
      <c r="J126" s="211">
        <f t="shared" si="8"/>
        <v>848</v>
      </c>
      <c r="K126" s="28">
        <v>8</v>
      </c>
      <c r="L126" s="296" t="s">
        <v>5702</v>
      </c>
      <c r="M126" s="26"/>
      <c r="N126" s="2082" t="s">
        <v>5887</v>
      </c>
      <c r="O126" s="42">
        <v>46106</v>
      </c>
      <c r="P126" s="40"/>
      <c r="Q126" s="42">
        <v>46125</v>
      </c>
      <c r="R126" s="42">
        <v>46126</v>
      </c>
      <c r="S126" s="1660"/>
    </row>
    <row r="127" spans="1:19" ht="18" customHeight="1">
      <c r="A127" s="110" t="s">
        <v>486</v>
      </c>
      <c r="B127" s="2133" t="s">
        <v>6005</v>
      </c>
      <c r="C127" s="1655">
        <v>11</v>
      </c>
      <c r="D127" s="36">
        <f t="shared" si="9"/>
        <v>94</v>
      </c>
      <c r="E127" s="202" t="s">
        <v>5161</v>
      </c>
      <c r="F127" s="202" t="s">
        <v>287</v>
      </c>
      <c r="G127" s="282" t="s">
        <v>6013</v>
      </c>
      <c r="H127" s="936">
        <v>8</v>
      </c>
      <c r="I127" s="197">
        <v>1205</v>
      </c>
      <c r="J127" s="211">
        <f t="shared" si="8"/>
        <v>9640</v>
      </c>
      <c r="K127" s="28">
        <v>4</v>
      </c>
      <c r="L127" s="296" t="s">
        <v>2779</v>
      </c>
      <c r="M127" s="26"/>
      <c r="N127" s="2082" t="s">
        <v>5887</v>
      </c>
      <c r="O127" s="42">
        <v>46106</v>
      </c>
      <c r="P127" s="40"/>
      <c r="Q127" s="42">
        <v>46125</v>
      </c>
      <c r="R127" s="42">
        <v>46126</v>
      </c>
      <c r="S127" s="1660"/>
    </row>
    <row r="128" spans="1:19" ht="18" customHeight="1">
      <c r="A128" s="110" t="s">
        <v>123</v>
      </c>
      <c r="B128" s="2133" t="s">
        <v>6005</v>
      </c>
      <c r="C128" s="1655">
        <v>11</v>
      </c>
      <c r="D128" s="36">
        <f t="shared" si="9"/>
        <v>95</v>
      </c>
      <c r="E128" s="202" t="s">
        <v>287</v>
      </c>
      <c r="F128" s="202" t="s">
        <v>287</v>
      </c>
      <c r="G128" s="282" t="s">
        <v>5704</v>
      </c>
      <c r="H128" s="936">
        <v>12</v>
      </c>
      <c r="I128" s="197">
        <v>19</v>
      </c>
      <c r="J128" s="211">
        <f t="shared" si="8"/>
        <v>228</v>
      </c>
      <c r="K128" s="28">
        <v>6</v>
      </c>
      <c r="L128" s="47" t="s">
        <v>5705</v>
      </c>
      <c r="M128" s="26"/>
      <c r="N128" s="2082" t="s">
        <v>5887</v>
      </c>
      <c r="O128" s="42">
        <v>46106</v>
      </c>
      <c r="P128" s="40"/>
      <c r="Q128" s="42">
        <v>46125</v>
      </c>
      <c r="R128" s="42">
        <v>46126</v>
      </c>
      <c r="S128" s="1660"/>
    </row>
    <row r="129" spans="1:19" ht="18" customHeight="1">
      <c r="A129" s="110" t="s">
        <v>123</v>
      </c>
      <c r="B129" s="2133" t="s">
        <v>6005</v>
      </c>
      <c r="C129" s="1655">
        <v>11</v>
      </c>
      <c r="D129" s="36">
        <f t="shared" si="9"/>
        <v>96</v>
      </c>
      <c r="E129" s="202" t="s">
        <v>287</v>
      </c>
      <c r="F129" s="202" t="s">
        <v>287</v>
      </c>
      <c r="G129" s="282" t="s">
        <v>5706</v>
      </c>
      <c r="H129" s="936">
        <v>16</v>
      </c>
      <c r="I129" s="197">
        <v>19</v>
      </c>
      <c r="J129" s="211">
        <f t="shared" si="8"/>
        <v>304</v>
      </c>
      <c r="K129" s="28">
        <v>8</v>
      </c>
      <c r="L129" s="47" t="s">
        <v>6014</v>
      </c>
      <c r="M129" s="26"/>
      <c r="N129" s="2082" t="s">
        <v>5887</v>
      </c>
      <c r="O129" s="42">
        <v>46106</v>
      </c>
      <c r="P129" s="40"/>
      <c r="Q129" s="42">
        <v>46125</v>
      </c>
      <c r="R129" s="42">
        <v>46126</v>
      </c>
      <c r="S129" s="1660"/>
    </row>
    <row r="130" spans="1:19" ht="18" customHeight="1">
      <c r="A130" s="110" t="s">
        <v>486</v>
      </c>
      <c r="B130" s="2133" t="s">
        <v>6005</v>
      </c>
      <c r="C130" s="1655">
        <v>11</v>
      </c>
      <c r="D130" s="36">
        <f t="shared" si="9"/>
        <v>97</v>
      </c>
      <c r="E130" s="202" t="s">
        <v>287</v>
      </c>
      <c r="F130" s="202" t="s">
        <v>287</v>
      </c>
      <c r="G130" s="1488" t="s">
        <v>6015</v>
      </c>
      <c r="H130" s="936">
        <v>4</v>
      </c>
      <c r="I130" s="197">
        <v>1048</v>
      </c>
      <c r="J130" s="211">
        <f t="shared" si="8"/>
        <v>4192</v>
      </c>
      <c r="K130" s="28">
        <v>2</v>
      </c>
      <c r="L130" s="296" t="s">
        <v>2779</v>
      </c>
      <c r="M130" s="26"/>
      <c r="N130" s="2082" t="s">
        <v>5887</v>
      </c>
      <c r="O130" s="42">
        <v>46106</v>
      </c>
      <c r="P130" s="40"/>
      <c r="Q130" s="42">
        <v>46125</v>
      </c>
      <c r="R130" s="42">
        <v>46126</v>
      </c>
      <c r="S130" s="1660"/>
    </row>
    <row r="131" spans="1:19" ht="18" customHeight="1">
      <c r="A131" s="110" t="s">
        <v>486</v>
      </c>
      <c r="B131" s="2133" t="s">
        <v>6005</v>
      </c>
      <c r="C131" s="1655">
        <v>11</v>
      </c>
      <c r="D131" s="36">
        <f t="shared" si="9"/>
        <v>98</v>
      </c>
      <c r="E131" s="202" t="s">
        <v>287</v>
      </c>
      <c r="F131" s="202" t="s">
        <v>287</v>
      </c>
      <c r="G131" s="282" t="s">
        <v>6016</v>
      </c>
      <c r="H131" s="936">
        <v>4</v>
      </c>
      <c r="I131" s="197">
        <v>1317</v>
      </c>
      <c r="J131" s="211">
        <f t="shared" si="8"/>
        <v>5268</v>
      </c>
      <c r="K131" s="28">
        <v>2</v>
      </c>
      <c r="L131" s="296" t="s">
        <v>2779</v>
      </c>
      <c r="M131" s="26"/>
      <c r="N131" s="2082" t="s">
        <v>5887</v>
      </c>
      <c r="O131" s="42">
        <v>46106</v>
      </c>
      <c r="P131" s="40"/>
      <c r="Q131" s="42">
        <v>46125</v>
      </c>
      <c r="R131" s="42">
        <v>46126</v>
      </c>
      <c r="S131" s="1660"/>
    </row>
    <row r="132" spans="1:19" ht="18" customHeight="1">
      <c r="A132" s="110" t="s">
        <v>6017</v>
      </c>
      <c r="B132" s="2133" t="s">
        <v>6005</v>
      </c>
      <c r="C132" s="1655">
        <v>11</v>
      </c>
      <c r="D132" s="36">
        <f t="shared" si="9"/>
        <v>99</v>
      </c>
      <c r="E132" s="202" t="s">
        <v>287</v>
      </c>
      <c r="F132" s="202" t="s">
        <v>287</v>
      </c>
      <c r="G132" s="282" t="s">
        <v>5710</v>
      </c>
      <c r="H132" s="936">
        <v>12</v>
      </c>
      <c r="I132" s="197">
        <v>748</v>
      </c>
      <c r="J132" s="211">
        <f t="shared" si="8"/>
        <v>8976</v>
      </c>
      <c r="K132" s="28">
        <v>6</v>
      </c>
      <c r="L132" s="47" t="s">
        <v>5711</v>
      </c>
      <c r="M132" s="26"/>
      <c r="N132" s="2082" t="s">
        <v>5887</v>
      </c>
      <c r="O132" s="42">
        <v>46106</v>
      </c>
      <c r="P132" s="40"/>
      <c r="Q132" s="42">
        <v>46125</v>
      </c>
      <c r="R132" s="42">
        <v>46126</v>
      </c>
      <c r="S132" s="1660"/>
    </row>
    <row r="133" spans="1:19" ht="18" customHeight="1">
      <c r="A133" s="110" t="s">
        <v>123</v>
      </c>
      <c r="B133" s="2133" t="s">
        <v>6005</v>
      </c>
      <c r="C133" s="1655">
        <v>11</v>
      </c>
      <c r="D133" s="36">
        <f t="shared" si="9"/>
        <v>100</v>
      </c>
      <c r="E133" s="202" t="s">
        <v>287</v>
      </c>
      <c r="F133" s="202" t="s">
        <v>287</v>
      </c>
      <c r="G133" s="282" t="s">
        <v>5712</v>
      </c>
      <c r="H133" s="936">
        <v>12</v>
      </c>
      <c r="I133" s="197">
        <v>14</v>
      </c>
      <c r="J133" s="211">
        <f t="shared" si="8"/>
        <v>168</v>
      </c>
      <c r="K133" s="28">
        <v>6</v>
      </c>
      <c r="L133" s="296" t="s">
        <v>5713</v>
      </c>
      <c r="M133" s="26"/>
      <c r="N133" s="2082" t="s">
        <v>5887</v>
      </c>
      <c r="O133" s="42">
        <v>46106</v>
      </c>
      <c r="P133" s="40"/>
      <c r="Q133" s="42">
        <v>46125</v>
      </c>
      <c r="R133" s="42">
        <v>46126</v>
      </c>
      <c r="S133" s="1660"/>
    </row>
    <row r="134" spans="1:19" ht="18" customHeight="1">
      <c r="A134" s="110" t="s">
        <v>123</v>
      </c>
      <c r="B134" s="2133" t="s">
        <v>6005</v>
      </c>
      <c r="C134" s="1655">
        <v>11</v>
      </c>
      <c r="D134" s="36">
        <f>+D133+1</f>
        <v>101</v>
      </c>
      <c r="E134" s="202" t="s">
        <v>287</v>
      </c>
      <c r="F134" s="202" t="s">
        <v>287</v>
      </c>
      <c r="G134" s="1488" t="s">
        <v>5714</v>
      </c>
      <c r="H134" s="1825">
        <v>44</v>
      </c>
      <c r="I134" s="200">
        <v>15</v>
      </c>
      <c r="J134" s="214">
        <f t="shared" si="8"/>
        <v>660</v>
      </c>
      <c r="K134" s="91">
        <v>22</v>
      </c>
      <c r="L134" s="69" t="s">
        <v>6018</v>
      </c>
      <c r="M134" s="26"/>
      <c r="N134" s="2082" t="s">
        <v>5887</v>
      </c>
      <c r="O134" s="42">
        <v>46106</v>
      </c>
      <c r="P134" s="40"/>
      <c r="Q134" s="42">
        <v>46125</v>
      </c>
      <c r="R134" s="42">
        <v>46126</v>
      </c>
      <c r="S134" s="1660"/>
    </row>
    <row r="135" spans="1:19" ht="18" customHeight="1">
      <c r="A135" s="110" t="s">
        <v>486</v>
      </c>
      <c r="B135" s="2133" t="s">
        <v>6005</v>
      </c>
      <c r="C135" s="1655">
        <v>11</v>
      </c>
      <c r="D135" s="36">
        <f t="shared" si="9"/>
        <v>102</v>
      </c>
      <c r="E135" s="202" t="s">
        <v>287</v>
      </c>
      <c r="F135" s="202" t="s">
        <v>287</v>
      </c>
      <c r="G135" s="282" t="s">
        <v>5717</v>
      </c>
      <c r="H135" s="936">
        <v>8</v>
      </c>
      <c r="I135" s="197">
        <v>3061</v>
      </c>
      <c r="J135" s="211">
        <f t="shared" si="8"/>
        <v>24488</v>
      </c>
      <c r="K135" s="28">
        <v>4</v>
      </c>
      <c r="L135" s="47" t="s">
        <v>5718</v>
      </c>
      <c r="M135" s="26"/>
      <c r="N135" s="2082" t="s">
        <v>5887</v>
      </c>
      <c r="O135" s="42">
        <v>46106</v>
      </c>
      <c r="P135" s="40"/>
      <c r="Q135" s="42">
        <v>46125</v>
      </c>
      <c r="R135" s="42">
        <v>46126</v>
      </c>
      <c r="S135" s="1660"/>
    </row>
    <row r="136" spans="1:19" ht="18" customHeight="1">
      <c r="A136" s="110" t="s">
        <v>486</v>
      </c>
      <c r="B136" s="2133" t="s">
        <v>6005</v>
      </c>
      <c r="C136" s="1655">
        <v>11</v>
      </c>
      <c r="D136" s="36">
        <f t="shared" si="9"/>
        <v>103</v>
      </c>
      <c r="E136" s="202" t="s">
        <v>287</v>
      </c>
      <c r="F136" s="202" t="s">
        <v>287</v>
      </c>
      <c r="G136" s="282" t="s">
        <v>5719</v>
      </c>
      <c r="H136" s="936">
        <v>4</v>
      </c>
      <c r="I136" s="197">
        <v>2606</v>
      </c>
      <c r="J136" s="211">
        <f t="shared" si="8"/>
        <v>10424</v>
      </c>
      <c r="K136" s="28">
        <v>2</v>
      </c>
      <c r="L136" s="47" t="s">
        <v>5720</v>
      </c>
      <c r="M136" s="26"/>
      <c r="N136" s="2082" t="s">
        <v>5887</v>
      </c>
      <c r="O136" s="42">
        <v>46106</v>
      </c>
      <c r="P136" s="40"/>
      <c r="Q136" s="42">
        <v>46125</v>
      </c>
      <c r="R136" s="42">
        <v>46126</v>
      </c>
      <c r="S136" s="1660"/>
    </row>
    <row r="137" spans="1:19" ht="18" customHeight="1">
      <c r="A137" s="110" t="s">
        <v>6019</v>
      </c>
      <c r="B137" s="2133" t="s">
        <v>6005</v>
      </c>
      <c r="C137" s="1655">
        <v>11</v>
      </c>
      <c r="D137" s="36">
        <f t="shared" si="9"/>
        <v>104</v>
      </c>
      <c r="E137" s="38" t="s">
        <v>174</v>
      </c>
      <c r="F137" s="27" t="s">
        <v>175</v>
      </c>
      <c r="G137" s="282" t="s">
        <v>5722</v>
      </c>
      <c r="H137" s="936">
        <v>4</v>
      </c>
      <c r="I137" s="197">
        <v>6984</v>
      </c>
      <c r="J137" s="211">
        <f t="shared" si="8"/>
        <v>27936</v>
      </c>
      <c r="K137" s="26">
        <v>2</v>
      </c>
      <c r="L137" s="718" t="s">
        <v>5723</v>
      </c>
      <c r="M137" s="26"/>
      <c r="N137" s="2082" t="s">
        <v>5887</v>
      </c>
      <c r="O137" s="42">
        <v>46106</v>
      </c>
      <c r="P137" s="40"/>
      <c r="Q137" s="42">
        <v>46125</v>
      </c>
      <c r="R137" s="42">
        <v>46126</v>
      </c>
      <c r="S137" s="1660"/>
    </row>
    <row r="138" spans="1:19" ht="18" customHeight="1">
      <c r="A138" s="110" t="s">
        <v>6020</v>
      </c>
      <c r="B138" s="2133" t="s">
        <v>6005</v>
      </c>
      <c r="C138" s="1655">
        <v>11</v>
      </c>
      <c r="D138" s="36">
        <f t="shared" si="9"/>
        <v>105</v>
      </c>
      <c r="E138" s="38" t="s">
        <v>174</v>
      </c>
      <c r="F138" s="27" t="s">
        <v>175</v>
      </c>
      <c r="G138" s="282" t="s">
        <v>6021</v>
      </c>
      <c r="H138" s="936">
        <v>2</v>
      </c>
      <c r="I138" s="197">
        <v>56088</v>
      </c>
      <c r="J138" s="211">
        <f t="shared" si="8"/>
        <v>112176</v>
      </c>
      <c r="K138" s="26">
        <v>1</v>
      </c>
      <c r="L138" s="47" t="s">
        <v>6022</v>
      </c>
      <c r="M138" s="26"/>
      <c r="N138" s="2082" t="s">
        <v>5887</v>
      </c>
      <c r="O138" s="42">
        <v>46106</v>
      </c>
      <c r="P138" s="40"/>
      <c r="Q138" s="42">
        <v>46125</v>
      </c>
      <c r="R138" s="42">
        <v>46126</v>
      </c>
      <c r="S138" s="1660"/>
    </row>
    <row r="139" spans="1:19" ht="18" customHeight="1">
      <c r="A139" s="2137" t="s">
        <v>123</v>
      </c>
      <c r="B139" s="2133" t="s">
        <v>6005</v>
      </c>
      <c r="C139" s="1655">
        <v>11</v>
      </c>
      <c r="D139" s="36">
        <f t="shared" si="9"/>
        <v>106</v>
      </c>
      <c r="E139" s="26" t="s">
        <v>924</v>
      </c>
      <c r="F139" s="202" t="s">
        <v>287</v>
      </c>
      <c r="G139" s="277">
        <v>620705016</v>
      </c>
      <c r="H139" s="2138">
        <v>12</v>
      </c>
      <c r="I139" s="260">
        <v>40</v>
      </c>
      <c r="J139" s="2118">
        <f t="shared" si="8"/>
        <v>480</v>
      </c>
      <c r="K139" s="28">
        <v>6</v>
      </c>
      <c r="L139" s="165" t="s">
        <v>6023</v>
      </c>
      <c r="M139" s="26"/>
      <c r="N139" s="2082" t="s">
        <v>5887</v>
      </c>
      <c r="O139" s="42">
        <v>46106</v>
      </c>
      <c r="P139" s="40"/>
      <c r="Q139" s="42">
        <v>46125</v>
      </c>
      <c r="R139" s="42">
        <v>46126</v>
      </c>
      <c r="S139" s="1660"/>
    </row>
    <row r="140" spans="1:19" ht="18" customHeight="1">
      <c r="A140" s="110" t="s">
        <v>486</v>
      </c>
      <c r="B140" s="2133" t="s">
        <v>6005</v>
      </c>
      <c r="C140" s="1655">
        <v>11</v>
      </c>
      <c r="D140" s="36">
        <f t="shared" si="9"/>
        <v>107</v>
      </c>
      <c r="E140" s="38" t="s">
        <v>174</v>
      </c>
      <c r="F140" s="27" t="s">
        <v>175</v>
      </c>
      <c r="G140" s="277" t="s">
        <v>6024</v>
      </c>
      <c r="H140" s="2138">
        <v>2</v>
      </c>
      <c r="I140" s="260">
        <v>1915</v>
      </c>
      <c r="J140" s="2139">
        <f t="shared" si="8"/>
        <v>3830</v>
      </c>
      <c r="K140" s="28">
        <v>1</v>
      </c>
      <c r="L140" s="165" t="s">
        <v>6025</v>
      </c>
      <c r="M140" s="26"/>
      <c r="N140" s="2082" t="s">
        <v>5887</v>
      </c>
      <c r="O140" s="42">
        <v>46106</v>
      </c>
      <c r="P140" s="40"/>
      <c r="Q140" s="42">
        <v>46125</v>
      </c>
      <c r="R140" s="42">
        <v>46126</v>
      </c>
      <c r="S140" s="1660"/>
    </row>
    <row r="141" spans="1:19" ht="18" customHeight="1">
      <c r="A141" s="110" t="s">
        <v>486</v>
      </c>
      <c r="B141" s="2133" t="s">
        <v>6005</v>
      </c>
      <c r="C141" s="1655">
        <v>11</v>
      </c>
      <c r="D141" s="36">
        <f>+D140+1</f>
        <v>108</v>
      </c>
      <c r="E141" s="202" t="s">
        <v>287</v>
      </c>
      <c r="F141" s="202" t="s">
        <v>287</v>
      </c>
      <c r="G141" s="1572" t="s">
        <v>6026</v>
      </c>
      <c r="H141" s="936">
        <v>4</v>
      </c>
      <c r="I141" s="197">
        <v>6019</v>
      </c>
      <c r="J141" s="2140">
        <f t="shared" si="8"/>
        <v>24076</v>
      </c>
      <c r="K141" s="29">
        <v>2</v>
      </c>
      <c r="L141" s="79" t="s">
        <v>2769</v>
      </c>
      <c r="M141" s="26"/>
      <c r="N141" s="2082" t="s">
        <v>5887</v>
      </c>
      <c r="O141" s="42">
        <v>46106</v>
      </c>
      <c r="P141" s="40"/>
      <c r="Q141" s="42">
        <v>46125</v>
      </c>
      <c r="R141" s="42">
        <v>46126</v>
      </c>
      <c r="S141" s="1660"/>
    </row>
    <row r="142" spans="1:19" ht="18" customHeight="1">
      <c r="A142" s="110" t="s">
        <v>1239</v>
      </c>
      <c r="B142" s="2133" t="s">
        <v>6005</v>
      </c>
      <c r="C142" s="1655">
        <v>11</v>
      </c>
      <c r="D142" s="36">
        <f t="shared" si="9"/>
        <v>109</v>
      </c>
      <c r="E142" s="202" t="s">
        <v>287</v>
      </c>
      <c r="F142" s="202" t="s">
        <v>287</v>
      </c>
      <c r="G142" s="1572" t="s">
        <v>6027</v>
      </c>
      <c r="H142" s="936">
        <v>12</v>
      </c>
      <c r="I142" s="197">
        <v>359</v>
      </c>
      <c r="J142" s="2140">
        <f t="shared" si="8"/>
        <v>4308</v>
      </c>
      <c r="K142" s="29">
        <v>6</v>
      </c>
      <c r="L142" s="79" t="s">
        <v>6028</v>
      </c>
      <c r="M142" s="26"/>
      <c r="N142" s="2082" t="s">
        <v>5887</v>
      </c>
      <c r="O142" s="42">
        <v>46106</v>
      </c>
      <c r="P142" s="40"/>
      <c r="Q142" s="42">
        <v>46125</v>
      </c>
      <c r="R142" s="42">
        <v>46126</v>
      </c>
      <c r="S142" s="1660"/>
    </row>
    <row r="143" spans="1:19" ht="18" customHeight="1">
      <c r="A143" s="110" t="s">
        <v>123</v>
      </c>
      <c r="B143" s="2133" t="s">
        <v>6005</v>
      </c>
      <c r="C143" s="1655">
        <v>11</v>
      </c>
      <c r="D143" s="36">
        <f t="shared" si="9"/>
        <v>110</v>
      </c>
      <c r="E143" s="1658" t="s">
        <v>287</v>
      </c>
      <c r="F143" s="1658" t="s">
        <v>287</v>
      </c>
      <c r="G143" s="1969" t="s">
        <v>179</v>
      </c>
      <c r="H143" s="1969">
        <v>36</v>
      </c>
      <c r="I143" s="1971">
        <v>22</v>
      </c>
      <c r="J143" s="211">
        <f t="shared" si="8"/>
        <v>792</v>
      </c>
      <c r="K143" s="535">
        <v>18</v>
      </c>
      <c r="L143" s="1973" t="s">
        <v>6029</v>
      </c>
      <c r="M143" s="26"/>
      <c r="N143" s="2082" t="s">
        <v>5887</v>
      </c>
      <c r="O143" s="42">
        <v>46106</v>
      </c>
      <c r="P143" s="40"/>
      <c r="Q143" s="42">
        <v>46125</v>
      </c>
      <c r="R143" s="42">
        <v>46126</v>
      </c>
      <c r="S143" s="1660"/>
    </row>
    <row r="144" spans="1:19" ht="18" customHeight="1">
      <c r="A144" s="110" t="s">
        <v>123</v>
      </c>
      <c r="B144" s="2133" t="s">
        <v>6005</v>
      </c>
      <c r="C144" s="1655">
        <v>11</v>
      </c>
      <c r="D144" s="36">
        <f t="shared" si="9"/>
        <v>111</v>
      </c>
      <c r="E144" s="1658" t="s">
        <v>287</v>
      </c>
      <c r="F144" s="1658" t="s">
        <v>287</v>
      </c>
      <c r="G144" s="1969" t="s">
        <v>6030</v>
      </c>
      <c r="H144" s="1969">
        <v>8</v>
      </c>
      <c r="I144" s="1971">
        <v>47</v>
      </c>
      <c r="J144" s="211">
        <f t="shared" si="8"/>
        <v>376</v>
      </c>
      <c r="K144" s="535">
        <v>4</v>
      </c>
      <c r="L144" s="1973" t="s">
        <v>6031</v>
      </c>
      <c r="M144" s="26"/>
      <c r="N144" s="2082" t="s">
        <v>5887</v>
      </c>
      <c r="O144" s="42">
        <v>46106</v>
      </c>
      <c r="P144" s="40"/>
      <c r="Q144" s="42">
        <v>46125</v>
      </c>
      <c r="R144" s="42">
        <v>46126</v>
      </c>
      <c r="S144" s="1660"/>
    </row>
    <row r="145" spans="1:19" ht="18" customHeight="1">
      <c r="A145" s="110" t="s">
        <v>123</v>
      </c>
      <c r="B145" s="2133" t="s">
        <v>6005</v>
      </c>
      <c r="C145" s="1655">
        <v>11</v>
      </c>
      <c r="D145" s="36">
        <f t="shared" si="9"/>
        <v>112</v>
      </c>
      <c r="E145" s="1658" t="s">
        <v>287</v>
      </c>
      <c r="F145" s="1658" t="s">
        <v>287</v>
      </c>
      <c r="G145" s="1969" t="s">
        <v>6032</v>
      </c>
      <c r="H145" s="1969">
        <v>8</v>
      </c>
      <c r="I145" s="1971">
        <v>47</v>
      </c>
      <c r="J145" s="211">
        <f t="shared" si="8"/>
        <v>376</v>
      </c>
      <c r="K145" s="535">
        <v>4</v>
      </c>
      <c r="L145" s="1973" t="s">
        <v>6033</v>
      </c>
      <c r="M145" s="26"/>
      <c r="N145" s="2082" t="s">
        <v>5887</v>
      </c>
      <c r="O145" s="42">
        <v>46106</v>
      </c>
      <c r="P145" s="40"/>
      <c r="Q145" s="42">
        <v>46125</v>
      </c>
      <c r="R145" s="42">
        <v>46126</v>
      </c>
      <c r="S145" s="1660"/>
    </row>
    <row r="146" spans="1:19" ht="18" customHeight="1">
      <c r="A146" s="110" t="s">
        <v>123</v>
      </c>
      <c r="B146" s="2133" t="s">
        <v>6005</v>
      </c>
      <c r="C146" s="1655">
        <v>11</v>
      </c>
      <c r="D146" s="36">
        <f t="shared" si="9"/>
        <v>113</v>
      </c>
      <c r="E146" s="1658" t="s">
        <v>287</v>
      </c>
      <c r="F146" s="1658" t="s">
        <v>287</v>
      </c>
      <c r="G146" s="2141" t="s">
        <v>6034</v>
      </c>
      <c r="H146" s="2141">
        <v>2</v>
      </c>
      <c r="I146" s="2142">
        <v>960</v>
      </c>
      <c r="J146" s="211">
        <f t="shared" si="8"/>
        <v>1920</v>
      </c>
      <c r="K146" s="2143">
        <v>1</v>
      </c>
      <c r="L146" s="2144" t="s">
        <v>6035</v>
      </c>
      <c r="M146" s="26"/>
      <c r="N146" s="2082" t="s">
        <v>5887</v>
      </c>
      <c r="O146" s="42">
        <v>46106</v>
      </c>
      <c r="P146" s="40"/>
      <c r="Q146" s="42">
        <v>46125</v>
      </c>
      <c r="R146" s="42">
        <v>46126</v>
      </c>
      <c r="S146" s="1660"/>
    </row>
    <row r="147" spans="1:19" ht="18" customHeight="1">
      <c r="A147" s="2137" t="s">
        <v>123</v>
      </c>
      <c r="B147" s="2133" t="s">
        <v>6005</v>
      </c>
      <c r="C147" s="1655">
        <v>11</v>
      </c>
      <c r="D147" s="36">
        <f t="shared" si="9"/>
        <v>114</v>
      </c>
      <c r="E147" s="2145" t="s">
        <v>287</v>
      </c>
      <c r="F147" s="2145" t="s">
        <v>287</v>
      </c>
      <c r="G147" s="1568" t="s">
        <v>198</v>
      </c>
      <c r="H147" s="2134">
        <v>20</v>
      </c>
      <c r="I147" s="2135">
        <v>14</v>
      </c>
      <c r="J147" s="211">
        <f t="shared" si="8"/>
        <v>280</v>
      </c>
      <c r="K147" s="22">
        <v>10</v>
      </c>
      <c r="L147" s="2146" t="s">
        <v>6036</v>
      </c>
      <c r="M147" s="26"/>
      <c r="N147" s="2082" t="s">
        <v>5887</v>
      </c>
      <c r="O147" s="42">
        <v>46106</v>
      </c>
      <c r="P147" s="40"/>
      <c r="Q147" s="42">
        <v>46125</v>
      </c>
      <c r="R147" s="42">
        <v>46126</v>
      </c>
      <c r="S147" s="1660"/>
    </row>
    <row r="148" spans="1:19" ht="18" customHeight="1">
      <c r="A148" s="2137"/>
      <c r="B148" s="2133" t="s">
        <v>6005</v>
      </c>
      <c r="C148" s="1655"/>
      <c r="D148" s="36">
        <f t="shared" si="9"/>
        <v>115</v>
      </c>
      <c r="E148" s="2145" t="s">
        <v>287</v>
      </c>
      <c r="F148" s="2145" t="s">
        <v>287</v>
      </c>
      <c r="G148" s="1568" t="s">
        <v>6037</v>
      </c>
      <c r="H148" s="2134">
        <v>8</v>
      </c>
      <c r="I148" s="2135">
        <v>22</v>
      </c>
      <c r="J148" s="211">
        <f t="shared" si="8"/>
        <v>176</v>
      </c>
      <c r="K148" s="22">
        <v>4</v>
      </c>
      <c r="L148" s="2146" t="s">
        <v>6038</v>
      </c>
      <c r="M148" s="26"/>
      <c r="N148" s="2082" t="s">
        <v>5887</v>
      </c>
      <c r="O148" s="42">
        <v>46106</v>
      </c>
      <c r="P148" s="40"/>
      <c r="Q148" s="42">
        <v>46125</v>
      </c>
      <c r="R148" s="42">
        <v>46126</v>
      </c>
      <c r="S148" s="1660"/>
    </row>
    <row r="149" spans="1:19" ht="18" customHeight="1">
      <c r="A149" s="110" t="s">
        <v>3995</v>
      </c>
      <c r="B149" s="2133" t="s">
        <v>6005</v>
      </c>
      <c r="C149" s="1655">
        <v>11</v>
      </c>
      <c r="D149" s="36">
        <f t="shared" si="9"/>
        <v>116</v>
      </c>
      <c r="E149" s="38" t="s">
        <v>174</v>
      </c>
      <c r="F149" s="27" t="s">
        <v>175</v>
      </c>
      <c r="G149" s="1568" t="s">
        <v>6039</v>
      </c>
      <c r="H149" s="2134">
        <v>2</v>
      </c>
      <c r="I149" s="2135">
        <v>2787</v>
      </c>
      <c r="J149" s="211">
        <f t="shared" si="8"/>
        <v>5574</v>
      </c>
      <c r="K149" s="22">
        <v>1</v>
      </c>
      <c r="L149" s="2146" t="s">
        <v>6040</v>
      </c>
      <c r="M149" s="26"/>
      <c r="N149" s="2082" t="s">
        <v>5887</v>
      </c>
      <c r="O149" s="42">
        <v>46106</v>
      </c>
      <c r="P149" s="40"/>
      <c r="Q149" s="42">
        <v>46125</v>
      </c>
      <c r="R149" s="42">
        <v>46126</v>
      </c>
      <c r="S149" s="1660"/>
    </row>
    <row r="150" spans="1:19" ht="18" customHeight="1">
      <c r="A150" s="110" t="s">
        <v>3995</v>
      </c>
      <c r="B150" s="2133" t="s">
        <v>6005</v>
      </c>
      <c r="C150" s="1655">
        <v>11</v>
      </c>
      <c r="D150" s="36">
        <f t="shared" si="9"/>
        <v>117</v>
      </c>
      <c r="E150" s="38" t="s">
        <v>174</v>
      </c>
      <c r="F150" s="27" t="s">
        <v>175</v>
      </c>
      <c r="G150" s="2147" t="s">
        <v>6041</v>
      </c>
      <c r="H150" s="2148">
        <v>2</v>
      </c>
      <c r="I150" s="2135">
        <v>2970</v>
      </c>
      <c r="J150" s="2136">
        <f t="shared" si="8"/>
        <v>5940</v>
      </c>
      <c r="K150" s="22">
        <v>1</v>
      </c>
      <c r="L150" s="2146" t="s">
        <v>6042</v>
      </c>
      <c r="M150" s="26"/>
      <c r="N150" s="1780" t="s">
        <v>6043</v>
      </c>
      <c r="O150" s="42">
        <v>46153</v>
      </c>
      <c r="P150" s="40"/>
      <c r="Q150" s="42">
        <v>46156</v>
      </c>
      <c r="R150" s="42">
        <v>46157</v>
      </c>
      <c r="S150" s="1660"/>
    </row>
    <row r="151" spans="1:19" ht="18" customHeight="1">
      <c r="A151" s="110" t="s">
        <v>3995</v>
      </c>
      <c r="B151" s="2133" t="s">
        <v>6005</v>
      </c>
      <c r="C151" s="1655">
        <v>11</v>
      </c>
      <c r="D151" s="36">
        <f t="shared" si="9"/>
        <v>118</v>
      </c>
      <c r="E151" s="38" t="s">
        <v>174</v>
      </c>
      <c r="F151" s="27" t="s">
        <v>175</v>
      </c>
      <c r="G151" s="542" t="s">
        <v>6044</v>
      </c>
      <c r="H151" s="200">
        <v>2</v>
      </c>
      <c r="I151" s="248">
        <v>3960</v>
      </c>
      <c r="J151" s="211">
        <f t="shared" si="8"/>
        <v>7920</v>
      </c>
      <c r="K151" s="91">
        <v>1</v>
      </c>
      <c r="L151" s="108" t="s">
        <v>6045</v>
      </c>
      <c r="M151" s="26"/>
      <c r="N151" s="2082" t="s">
        <v>5887</v>
      </c>
      <c r="O151" s="42">
        <v>46106</v>
      </c>
      <c r="P151" s="40"/>
      <c r="Q151" s="42">
        <v>46125</v>
      </c>
      <c r="R151" s="42">
        <v>46126</v>
      </c>
      <c r="S151" s="1660"/>
    </row>
    <row r="152" spans="1:19" ht="18" customHeight="1">
      <c r="A152" s="110" t="s">
        <v>123</v>
      </c>
      <c r="B152" s="2133" t="s">
        <v>6005</v>
      </c>
      <c r="C152" s="1655">
        <v>11</v>
      </c>
      <c r="D152" s="36">
        <f t="shared" si="9"/>
        <v>119</v>
      </c>
      <c r="E152" s="26" t="s">
        <v>175</v>
      </c>
      <c r="F152" s="26" t="s">
        <v>175</v>
      </c>
      <c r="G152" s="256" t="s">
        <v>207</v>
      </c>
      <c r="H152" s="2117">
        <v>8</v>
      </c>
      <c r="I152" s="260">
        <v>83</v>
      </c>
      <c r="J152" s="211">
        <f t="shared" si="8"/>
        <v>664</v>
      </c>
      <c r="K152" s="28">
        <v>4</v>
      </c>
      <c r="L152" s="261" t="s">
        <v>6046</v>
      </c>
      <c r="M152" s="531"/>
      <c r="N152" s="2082" t="s">
        <v>5887</v>
      </c>
      <c r="O152" s="42">
        <v>46106</v>
      </c>
      <c r="P152" s="40"/>
      <c r="Q152" s="42">
        <v>46125</v>
      </c>
      <c r="R152" s="42">
        <v>46126</v>
      </c>
      <c r="S152" s="375"/>
    </row>
    <row r="153" spans="1:19" ht="18" customHeight="1">
      <c r="A153" s="110" t="s">
        <v>3995</v>
      </c>
      <c r="B153" s="2133" t="s">
        <v>6005</v>
      </c>
      <c r="C153" s="1655">
        <v>11</v>
      </c>
      <c r="D153" s="36">
        <f t="shared" si="9"/>
        <v>120</v>
      </c>
      <c r="E153" s="38" t="s">
        <v>174</v>
      </c>
      <c r="F153" s="27" t="s">
        <v>175</v>
      </c>
      <c r="G153" s="1568" t="s">
        <v>6047</v>
      </c>
      <c r="H153" s="2134">
        <v>2</v>
      </c>
      <c r="I153" s="2135">
        <v>3108</v>
      </c>
      <c r="J153" s="211">
        <f t="shared" si="8"/>
        <v>6216</v>
      </c>
      <c r="K153" s="22">
        <v>1</v>
      </c>
      <c r="L153" s="2146" t="s">
        <v>6048</v>
      </c>
      <c r="M153" s="26"/>
      <c r="N153" s="2082" t="s">
        <v>5887</v>
      </c>
      <c r="O153" s="42">
        <v>46106</v>
      </c>
      <c r="P153" s="40"/>
      <c r="Q153" s="42">
        <v>46125</v>
      </c>
      <c r="R153" s="42">
        <v>46126</v>
      </c>
      <c r="S153" s="1660"/>
    </row>
    <row r="154" spans="1:19" ht="18" customHeight="1">
      <c r="A154" s="2137" t="s">
        <v>123</v>
      </c>
      <c r="B154" s="2133" t="s">
        <v>6005</v>
      </c>
      <c r="C154" s="1655">
        <v>11</v>
      </c>
      <c r="D154" s="36">
        <f t="shared" si="9"/>
        <v>121</v>
      </c>
      <c r="E154" s="2145" t="s">
        <v>287</v>
      </c>
      <c r="F154" s="2145" t="s">
        <v>287</v>
      </c>
      <c r="G154" s="1568" t="s">
        <v>6049</v>
      </c>
      <c r="H154" s="2134">
        <v>2</v>
      </c>
      <c r="I154" s="2135">
        <v>1841</v>
      </c>
      <c r="J154" s="211">
        <f t="shared" si="8"/>
        <v>3682</v>
      </c>
      <c r="K154" s="22">
        <v>1</v>
      </c>
      <c r="L154" s="2146" t="s">
        <v>6050</v>
      </c>
      <c r="M154" s="26"/>
      <c r="N154" s="2082" t="s">
        <v>5887</v>
      </c>
      <c r="O154" s="42">
        <v>46106</v>
      </c>
      <c r="P154" s="40"/>
      <c r="Q154" s="42">
        <v>46125</v>
      </c>
      <c r="R154" s="42">
        <v>46126</v>
      </c>
      <c r="S154" s="1660"/>
    </row>
    <row r="155" spans="1:19" ht="18" customHeight="1">
      <c r="A155" s="2137" t="s">
        <v>123</v>
      </c>
      <c r="B155" s="2133" t="s">
        <v>6005</v>
      </c>
      <c r="C155" s="1655">
        <v>11</v>
      </c>
      <c r="D155" s="36">
        <f t="shared" si="9"/>
        <v>122</v>
      </c>
      <c r="E155" s="2145" t="s">
        <v>287</v>
      </c>
      <c r="F155" s="2145" t="s">
        <v>287</v>
      </c>
      <c r="G155" s="1568" t="s">
        <v>316</v>
      </c>
      <c r="H155" s="2134">
        <v>20</v>
      </c>
      <c r="I155" s="2135">
        <v>17</v>
      </c>
      <c r="J155" s="211">
        <f t="shared" si="8"/>
        <v>340</v>
      </c>
      <c r="K155" s="22">
        <v>10</v>
      </c>
      <c r="L155" s="2146" t="s">
        <v>6051</v>
      </c>
      <c r="M155" s="26"/>
      <c r="N155" s="2082" t="s">
        <v>5887</v>
      </c>
      <c r="O155" s="42">
        <v>46106</v>
      </c>
      <c r="P155" s="40"/>
      <c r="Q155" s="42">
        <v>46125</v>
      </c>
      <c r="R155" s="42">
        <v>46126</v>
      </c>
      <c r="S155" s="1660"/>
    </row>
    <row r="156" spans="1:19" ht="18" customHeight="1">
      <c r="A156" s="2137" t="s">
        <v>123</v>
      </c>
      <c r="B156" s="2133" t="s">
        <v>6005</v>
      </c>
      <c r="C156" s="1655">
        <v>11</v>
      </c>
      <c r="D156" s="36">
        <f t="shared" si="9"/>
        <v>123</v>
      </c>
      <c r="E156" s="2145" t="s">
        <v>287</v>
      </c>
      <c r="F156" s="2145" t="s">
        <v>287</v>
      </c>
      <c r="G156" s="1568" t="s">
        <v>2921</v>
      </c>
      <c r="H156" s="2134">
        <v>20</v>
      </c>
      <c r="I156" s="2135">
        <v>14</v>
      </c>
      <c r="J156" s="2136">
        <f t="shared" si="8"/>
        <v>280</v>
      </c>
      <c r="K156" s="22">
        <v>10</v>
      </c>
      <c r="L156" s="2146" t="s">
        <v>6051</v>
      </c>
      <c r="M156" s="26"/>
      <c r="N156" s="2082" t="s">
        <v>5887</v>
      </c>
      <c r="O156" s="42">
        <v>46106</v>
      </c>
      <c r="P156" s="40"/>
      <c r="Q156" s="42">
        <v>46125</v>
      </c>
      <c r="R156" s="42">
        <v>46126</v>
      </c>
      <c r="S156" s="1660"/>
    </row>
    <row r="157" spans="1:19" ht="18" customHeight="1">
      <c r="A157" s="2137" t="s">
        <v>123</v>
      </c>
      <c r="B157" s="2133" t="s">
        <v>6005</v>
      </c>
      <c r="C157" s="1655">
        <v>11</v>
      </c>
      <c r="D157" s="36">
        <f t="shared" si="9"/>
        <v>124</v>
      </c>
      <c r="E157" s="2145" t="s">
        <v>287</v>
      </c>
      <c r="F157" s="2145" t="s">
        <v>287</v>
      </c>
      <c r="G157" s="1568" t="s">
        <v>990</v>
      </c>
      <c r="H157" s="2134">
        <v>4</v>
      </c>
      <c r="I157" s="2135">
        <v>113</v>
      </c>
      <c r="J157" s="2136">
        <f t="shared" si="8"/>
        <v>452</v>
      </c>
      <c r="K157" s="22">
        <v>2</v>
      </c>
      <c r="L157" s="2146" t="s">
        <v>6051</v>
      </c>
      <c r="M157" s="26"/>
      <c r="N157" s="2082" t="s">
        <v>5887</v>
      </c>
      <c r="O157" s="42">
        <v>46106</v>
      </c>
      <c r="P157" s="40"/>
      <c r="Q157" s="42">
        <v>46125</v>
      </c>
      <c r="R157" s="42">
        <v>46126</v>
      </c>
      <c r="S157" s="1660"/>
    </row>
    <row r="158" spans="1:19" ht="18" customHeight="1">
      <c r="A158" s="110" t="s">
        <v>123</v>
      </c>
      <c r="B158" s="2133" t="s">
        <v>6005</v>
      </c>
      <c r="C158" s="1655">
        <v>11</v>
      </c>
      <c r="D158" s="36">
        <f>+D157+1</f>
        <v>125</v>
      </c>
      <c r="E158" s="202" t="s">
        <v>287</v>
      </c>
      <c r="F158" s="202" t="s">
        <v>287</v>
      </c>
      <c r="G158" s="282" t="s">
        <v>5735</v>
      </c>
      <c r="H158" s="936">
        <v>28</v>
      </c>
      <c r="I158" s="197">
        <v>50</v>
      </c>
      <c r="J158" s="211">
        <f t="shared" si="8"/>
        <v>1400</v>
      </c>
      <c r="K158" s="28">
        <v>14</v>
      </c>
      <c r="L158" s="47" t="s">
        <v>6052</v>
      </c>
      <c r="M158" s="26"/>
      <c r="N158" s="2082" t="s">
        <v>5887</v>
      </c>
      <c r="O158" s="42">
        <v>46106</v>
      </c>
      <c r="P158" s="40"/>
      <c r="Q158" s="42">
        <v>46125</v>
      </c>
      <c r="R158" s="42">
        <v>46126</v>
      </c>
      <c r="S158" s="1660"/>
    </row>
    <row r="159" spans="1:19" ht="18" customHeight="1">
      <c r="A159" s="110" t="s">
        <v>181</v>
      </c>
      <c r="B159" s="2133" t="s">
        <v>6005</v>
      </c>
      <c r="C159" s="1655">
        <v>11</v>
      </c>
      <c r="D159" s="36">
        <f t="shared" si="9"/>
        <v>126</v>
      </c>
      <c r="E159" s="202" t="s">
        <v>287</v>
      </c>
      <c r="F159" s="202" t="s">
        <v>287</v>
      </c>
      <c r="G159" s="282" t="s">
        <v>6053</v>
      </c>
      <c r="H159" s="936">
        <v>12</v>
      </c>
      <c r="I159" s="197">
        <v>545</v>
      </c>
      <c r="J159" s="211">
        <f t="shared" si="8"/>
        <v>6540</v>
      </c>
      <c r="K159" s="28">
        <v>6</v>
      </c>
      <c r="L159" s="29" t="s">
        <v>950</v>
      </c>
      <c r="M159" s="26"/>
      <c r="N159" s="2082" t="s">
        <v>5887</v>
      </c>
      <c r="O159" s="42">
        <v>46106</v>
      </c>
      <c r="P159" s="40"/>
      <c r="Q159" s="42">
        <v>46125</v>
      </c>
      <c r="R159" s="42">
        <v>46126</v>
      </c>
      <c r="S159" s="1660"/>
    </row>
    <row r="160" spans="1:19" ht="18" customHeight="1">
      <c r="A160" s="110" t="s">
        <v>6054</v>
      </c>
      <c r="B160" s="2133" t="s">
        <v>6005</v>
      </c>
      <c r="C160" s="1655">
        <v>11</v>
      </c>
      <c r="D160" s="36">
        <f t="shared" si="9"/>
        <v>127</v>
      </c>
      <c r="E160" s="202" t="s">
        <v>287</v>
      </c>
      <c r="F160" s="202" t="s">
        <v>287</v>
      </c>
      <c r="G160" s="282" t="s">
        <v>6055</v>
      </c>
      <c r="H160" s="936">
        <v>12</v>
      </c>
      <c r="I160" s="197">
        <v>313</v>
      </c>
      <c r="J160" s="211">
        <f t="shared" si="8"/>
        <v>3756</v>
      </c>
      <c r="K160" s="28">
        <v>6</v>
      </c>
      <c r="L160" s="29" t="s">
        <v>950</v>
      </c>
      <c r="M160" s="26"/>
      <c r="N160" s="2082" t="s">
        <v>5887</v>
      </c>
      <c r="O160" s="42">
        <v>46106</v>
      </c>
      <c r="P160" s="40"/>
      <c r="Q160" s="42">
        <v>46125</v>
      </c>
      <c r="R160" s="42">
        <v>46126</v>
      </c>
      <c r="S160" s="1660"/>
    </row>
    <row r="161" spans="1:19" ht="18" customHeight="1">
      <c r="A161" s="110" t="s">
        <v>123</v>
      </c>
      <c r="B161" s="2133" t="s">
        <v>6005</v>
      </c>
      <c r="C161" s="1655">
        <v>11</v>
      </c>
      <c r="D161" s="36">
        <f>+D160+1</f>
        <v>128</v>
      </c>
      <c r="E161" s="202" t="s">
        <v>287</v>
      </c>
      <c r="F161" s="202" t="s">
        <v>287</v>
      </c>
      <c r="G161" s="282" t="s">
        <v>5737</v>
      </c>
      <c r="H161" s="936">
        <v>16</v>
      </c>
      <c r="I161" s="197">
        <v>56</v>
      </c>
      <c r="J161" s="211">
        <f t="shared" si="8"/>
        <v>896</v>
      </c>
      <c r="K161" s="28">
        <v>8</v>
      </c>
      <c r="L161" s="47" t="s">
        <v>6056</v>
      </c>
      <c r="M161" s="26"/>
      <c r="N161" s="2082" t="s">
        <v>5887</v>
      </c>
      <c r="O161" s="42">
        <v>46106</v>
      </c>
      <c r="P161" s="40"/>
      <c r="Q161" s="42">
        <v>46125</v>
      </c>
      <c r="R161" s="42">
        <v>46126</v>
      </c>
      <c r="S161" s="1660"/>
    </row>
    <row r="162" spans="1:19" ht="18" customHeight="1">
      <c r="A162" s="110" t="s">
        <v>123</v>
      </c>
      <c r="B162" s="2133" t="s">
        <v>6005</v>
      </c>
      <c r="C162" s="1655">
        <v>11</v>
      </c>
      <c r="D162" s="36">
        <f t="shared" si="9"/>
        <v>129</v>
      </c>
      <c r="E162" s="202" t="s">
        <v>287</v>
      </c>
      <c r="F162" s="202" t="s">
        <v>287</v>
      </c>
      <c r="G162" s="282" t="s">
        <v>1259</v>
      </c>
      <c r="H162" s="936">
        <v>24</v>
      </c>
      <c r="I162" s="197">
        <v>93</v>
      </c>
      <c r="J162" s="211">
        <f t="shared" si="8"/>
        <v>2232</v>
      </c>
      <c r="K162" s="28">
        <v>12</v>
      </c>
      <c r="L162" s="47" t="s">
        <v>6057</v>
      </c>
      <c r="M162" s="26"/>
      <c r="N162" s="2082" t="s">
        <v>5887</v>
      </c>
      <c r="O162" s="42">
        <v>46106</v>
      </c>
      <c r="P162" s="40"/>
      <c r="Q162" s="42">
        <v>46125</v>
      </c>
      <c r="R162" s="42">
        <v>46126</v>
      </c>
      <c r="S162" s="1660"/>
    </row>
    <row r="163" spans="1:19" ht="18" customHeight="1">
      <c r="A163" s="110" t="s">
        <v>123</v>
      </c>
      <c r="B163" s="2133" t="s">
        <v>6005</v>
      </c>
      <c r="C163" s="1655">
        <v>11</v>
      </c>
      <c r="D163" s="36">
        <f t="shared" si="9"/>
        <v>130</v>
      </c>
      <c r="E163" s="202" t="s">
        <v>287</v>
      </c>
      <c r="F163" s="202" t="s">
        <v>287</v>
      </c>
      <c r="G163" s="1488" t="s">
        <v>6058</v>
      </c>
      <c r="H163" s="543">
        <v>8</v>
      </c>
      <c r="I163" s="214">
        <v>93</v>
      </c>
      <c r="J163" s="214">
        <f t="shared" si="8"/>
        <v>744</v>
      </c>
      <c r="K163" s="91">
        <v>4</v>
      </c>
      <c r="L163" s="70" t="s">
        <v>6059</v>
      </c>
      <c r="M163" s="26"/>
      <c r="N163" s="2082" t="s">
        <v>5887</v>
      </c>
      <c r="O163" s="42">
        <v>46106</v>
      </c>
      <c r="P163" s="40"/>
      <c r="Q163" s="42">
        <v>46125</v>
      </c>
      <c r="R163" s="42">
        <v>46126</v>
      </c>
      <c r="S163" s="1660"/>
    </row>
    <row r="164" spans="1:19" ht="18" customHeight="1">
      <c r="A164" s="110" t="s">
        <v>123</v>
      </c>
      <c r="B164" s="2133" t="s">
        <v>6005</v>
      </c>
      <c r="C164" s="1655">
        <v>11</v>
      </c>
      <c r="D164" s="36">
        <f t="shared" si="9"/>
        <v>131</v>
      </c>
      <c r="E164" s="202" t="s">
        <v>287</v>
      </c>
      <c r="F164" s="202" t="s">
        <v>287</v>
      </c>
      <c r="G164" s="282" t="s">
        <v>2727</v>
      </c>
      <c r="H164" s="936">
        <v>8</v>
      </c>
      <c r="I164" s="197">
        <v>56</v>
      </c>
      <c r="J164" s="211">
        <f t="shared" si="8"/>
        <v>448</v>
      </c>
      <c r="K164" s="28">
        <v>4</v>
      </c>
      <c r="L164" s="47" t="s">
        <v>5738</v>
      </c>
      <c r="M164" s="26"/>
      <c r="N164" s="2082" t="s">
        <v>5887</v>
      </c>
      <c r="O164" s="42">
        <v>46106</v>
      </c>
      <c r="P164" s="40"/>
      <c r="Q164" s="42">
        <v>46125</v>
      </c>
      <c r="R164" s="42">
        <v>46126</v>
      </c>
      <c r="S164" s="1660"/>
    </row>
    <row r="165" spans="1:19" ht="18" customHeight="1">
      <c r="A165" s="110" t="s">
        <v>123</v>
      </c>
      <c r="B165" s="2133" t="s">
        <v>6005</v>
      </c>
      <c r="C165" s="1655">
        <v>11</v>
      </c>
      <c r="D165" s="36">
        <f t="shared" si="9"/>
        <v>132</v>
      </c>
      <c r="E165" s="202" t="s">
        <v>287</v>
      </c>
      <c r="F165" s="202" t="s">
        <v>287</v>
      </c>
      <c r="G165" s="282" t="s">
        <v>6060</v>
      </c>
      <c r="H165" s="936">
        <v>8</v>
      </c>
      <c r="I165" s="197">
        <v>56</v>
      </c>
      <c r="J165" s="211">
        <f t="shared" si="8"/>
        <v>448</v>
      </c>
      <c r="K165" s="28">
        <v>4</v>
      </c>
      <c r="L165" s="29" t="s">
        <v>3930</v>
      </c>
      <c r="M165" s="26"/>
      <c r="N165" s="2082" t="s">
        <v>5887</v>
      </c>
      <c r="O165" s="42">
        <v>46106</v>
      </c>
      <c r="P165" s="40"/>
      <c r="Q165" s="42">
        <v>46125</v>
      </c>
      <c r="R165" s="42">
        <v>46126</v>
      </c>
      <c r="S165" s="1660"/>
    </row>
    <row r="166" spans="1:19" ht="18" customHeight="1">
      <c r="A166" s="110" t="s">
        <v>123</v>
      </c>
      <c r="B166" s="2133" t="s">
        <v>6005</v>
      </c>
      <c r="C166" s="1655">
        <v>11</v>
      </c>
      <c r="D166" s="36">
        <f>+D165+1</f>
        <v>133</v>
      </c>
      <c r="E166" s="202" t="s">
        <v>287</v>
      </c>
      <c r="F166" s="202" t="s">
        <v>287</v>
      </c>
      <c r="G166" s="282" t="s">
        <v>6061</v>
      </c>
      <c r="H166" s="936">
        <v>2</v>
      </c>
      <c r="I166" s="197">
        <v>1148</v>
      </c>
      <c r="J166" s="2140">
        <f t="shared" si="8"/>
        <v>2296</v>
      </c>
      <c r="K166" s="28">
        <v>1</v>
      </c>
      <c r="L166" s="29" t="s">
        <v>6062</v>
      </c>
      <c r="M166" s="26"/>
      <c r="N166" s="2082" t="s">
        <v>5887</v>
      </c>
      <c r="O166" s="42">
        <v>46106</v>
      </c>
      <c r="P166" s="40"/>
      <c r="Q166" s="42">
        <v>46125</v>
      </c>
      <c r="R166" s="42">
        <v>46126</v>
      </c>
      <c r="S166" s="1660"/>
    </row>
    <row r="167" spans="1:19" ht="18" customHeight="1">
      <c r="A167" s="110" t="s">
        <v>123</v>
      </c>
      <c r="B167" s="2133" t="s">
        <v>6005</v>
      </c>
      <c r="C167" s="1655">
        <v>11</v>
      </c>
      <c r="D167" s="36">
        <f t="shared" ref="D167:D168" si="10">+D166+1</f>
        <v>134</v>
      </c>
      <c r="E167" s="202" t="s">
        <v>287</v>
      </c>
      <c r="F167" s="202" t="s">
        <v>287</v>
      </c>
      <c r="G167" s="118" t="s">
        <v>6063</v>
      </c>
      <c r="H167" s="1162">
        <v>8</v>
      </c>
      <c r="I167" s="197">
        <v>690</v>
      </c>
      <c r="J167" s="2140">
        <f t="shared" si="8"/>
        <v>5520</v>
      </c>
      <c r="K167" s="28">
        <v>4</v>
      </c>
      <c r="L167" s="29" t="s">
        <v>6064</v>
      </c>
      <c r="M167" s="26"/>
      <c r="N167" s="1780" t="s">
        <v>6065</v>
      </c>
      <c r="O167" s="42">
        <v>46153</v>
      </c>
      <c r="P167" s="40"/>
      <c r="Q167" s="42">
        <v>46155</v>
      </c>
      <c r="R167" s="42">
        <v>46156</v>
      </c>
      <c r="S167" s="2149"/>
    </row>
    <row r="168" spans="1:19" ht="18" customHeight="1">
      <c r="A168" s="110" t="s">
        <v>123</v>
      </c>
      <c r="B168" s="2133" t="s">
        <v>6005</v>
      </c>
      <c r="C168" s="1655">
        <v>11</v>
      </c>
      <c r="D168" s="36">
        <f t="shared" si="10"/>
        <v>135</v>
      </c>
      <c r="E168" s="202" t="s">
        <v>287</v>
      </c>
      <c r="F168" s="202" t="s">
        <v>287</v>
      </c>
      <c r="G168" s="118" t="s">
        <v>6066</v>
      </c>
      <c r="H168" s="1162">
        <v>8</v>
      </c>
      <c r="I168" s="197">
        <v>240</v>
      </c>
      <c r="J168" s="2140">
        <f t="shared" si="8"/>
        <v>1920</v>
      </c>
      <c r="K168" s="28">
        <v>4</v>
      </c>
      <c r="L168" s="29" t="s">
        <v>6067</v>
      </c>
      <c r="M168" s="26"/>
      <c r="N168" s="1780" t="s">
        <v>6065</v>
      </c>
      <c r="O168" s="42">
        <v>46153</v>
      </c>
      <c r="P168" s="40"/>
      <c r="Q168" s="42">
        <v>46155</v>
      </c>
      <c r="R168" s="42">
        <v>46156</v>
      </c>
      <c r="S168" s="1660"/>
    </row>
    <row r="169" spans="1:19" ht="18" customHeight="1">
      <c r="A169" s="4"/>
      <c r="B169" s="4"/>
      <c r="C169" s="4"/>
      <c r="D169" s="27"/>
      <c r="E169" s="27"/>
      <c r="F169" s="27"/>
      <c r="G169" s="26"/>
      <c r="H169" s="40"/>
      <c r="I169" s="26"/>
      <c r="J169" s="28"/>
      <c r="K169" s="29"/>
      <c r="L169" s="26"/>
      <c r="M169" s="26"/>
      <c r="N169" s="1240"/>
      <c r="O169" s="1201"/>
      <c r="P169" s="1202"/>
      <c r="Q169" s="1202"/>
      <c r="R169" s="1201"/>
      <c r="S169" s="1660"/>
    </row>
    <row r="170" spans="1:19" ht="18" customHeight="1">
      <c r="A170" s="4"/>
      <c r="B170" s="4"/>
      <c r="C170" s="4"/>
      <c r="D170" s="27"/>
      <c r="E170" s="27"/>
      <c r="F170" s="27"/>
      <c r="G170" s="2130">
        <f>SUM(J121:J169)</f>
        <v>331958</v>
      </c>
      <c r="H170" s="2131"/>
      <c r="I170" s="2131"/>
      <c r="J170" s="2132"/>
      <c r="K170" s="29"/>
      <c r="L170" s="26"/>
      <c r="M170" s="26"/>
      <c r="N170" s="1240"/>
      <c r="O170" s="1201"/>
      <c r="P170" s="1202"/>
      <c r="Q170" s="1202"/>
      <c r="R170" s="1201"/>
      <c r="S170" s="1660"/>
    </row>
    <row r="171" spans="1:19" ht="18" customHeight="1">
      <c r="D171" s="26"/>
      <c r="E171" s="704"/>
      <c r="F171" s="704"/>
      <c r="G171" s="2075"/>
      <c r="H171" s="2076"/>
      <c r="I171" s="779"/>
      <c r="J171" s="63"/>
      <c r="K171" s="26"/>
      <c r="L171" s="68"/>
      <c r="M171" s="1657"/>
      <c r="N171" s="1240"/>
      <c r="O171" s="1201"/>
      <c r="P171" s="1202"/>
      <c r="Q171" s="1202"/>
      <c r="R171" s="1201"/>
      <c r="S171" s="1660"/>
    </row>
    <row r="172" spans="1:19" ht="18" customHeight="1">
      <c r="D172" s="26"/>
      <c r="E172" s="704"/>
      <c r="F172" s="704"/>
      <c r="G172" s="2075"/>
      <c r="H172" s="2076"/>
      <c r="I172" s="779"/>
      <c r="J172" s="63"/>
      <c r="K172" s="26"/>
      <c r="L172" s="68"/>
      <c r="M172" s="1657"/>
      <c r="N172" s="1240"/>
      <c r="O172" s="1201"/>
      <c r="P172" s="1202"/>
      <c r="Q172" s="1202"/>
      <c r="R172" s="1201"/>
      <c r="S172" s="1660"/>
    </row>
    <row r="173" spans="1:19" ht="18" customHeight="1">
      <c r="D173" s="26"/>
      <c r="E173" s="27"/>
      <c r="F173" s="27"/>
      <c r="G173" s="1590"/>
      <c r="H173" s="63"/>
      <c r="I173" s="63"/>
      <c r="J173" s="63"/>
      <c r="K173" s="535"/>
      <c r="L173" s="109"/>
      <c r="M173" s="1657"/>
      <c r="N173" s="1240"/>
      <c r="O173" s="1201"/>
      <c r="P173" s="1202"/>
      <c r="Q173" s="1202"/>
      <c r="R173" s="1201"/>
      <c r="S173" s="1660"/>
    </row>
    <row r="174" spans="1:19" ht="18" customHeight="1">
      <c r="D174" s="1658"/>
      <c r="E174" s="2150" t="s">
        <v>6068</v>
      </c>
      <c r="F174" s="2150"/>
      <c r="G174" s="2150"/>
      <c r="H174" s="2151"/>
      <c r="I174" s="1685"/>
      <c r="J174" s="1685"/>
      <c r="K174" s="2152"/>
      <c r="L174" s="2153"/>
      <c r="M174" s="1238"/>
      <c r="N174" s="1240"/>
      <c r="O174" s="1201"/>
      <c r="P174" s="1202"/>
      <c r="Q174" s="1202"/>
      <c r="R174" s="1201"/>
      <c r="S174" s="1660"/>
    </row>
    <row r="175" spans="1:19" ht="18" customHeight="1">
      <c r="A175" s="110" t="s">
        <v>3995</v>
      </c>
      <c r="B175" s="2154" t="s">
        <v>6069</v>
      </c>
      <c r="C175" s="564">
        <v>2</v>
      </c>
      <c r="D175" s="2081">
        <f>+D166+1</f>
        <v>134</v>
      </c>
      <c r="E175" s="38" t="s">
        <v>175</v>
      </c>
      <c r="F175" s="38" t="s">
        <v>175</v>
      </c>
      <c r="G175" s="1381" t="s">
        <v>6070</v>
      </c>
      <c r="H175" s="1382">
        <v>2</v>
      </c>
      <c r="I175" s="1396">
        <v>14290</v>
      </c>
      <c r="J175" s="224">
        <f t="shared" ref="J175:J196" si="11">H175*I175</f>
        <v>28580</v>
      </c>
      <c r="K175" s="28">
        <v>1</v>
      </c>
      <c r="L175" s="68" t="s">
        <v>6071</v>
      </c>
      <c r="M175" s="1238"/>
      <c r="N175" s="2082" t="s">
        <v>5887</v>
      </c>
      <c r="O175" s="42">
        <v>46106</v>
      </c>
      <c r="P175" s="40"/>
      <c r="Q175" s="42">
        <v>46125</v>
      </c>
      <c r="R175" s="42">
        <v>46126</v>
      </c>
      <c r="S175" s="375"/>
    </row>
    <row r="176" spans="1:19" ht="18" customHeight="1">
      <c r="A176" s="110" t="s">
        <v>6072</v>
      </c>
      <c r="B176" s="2154" t="s">
        <v>6069</v>
      </c>
      <c r="C176" s="564">
        <v>2</v>
      </c>
      <c r="D176" s="2155">
        <f t="shared" ref="D176:D195" si="12">+D175+1</f>
        <v>135</v>
      </c>
      <c r="E176" s="27" t="s">
        <v>175</v>
      </c>
      <c r="F176" s="27" t="s">
        <v>175</v>
      </c>
      <c r="G176" s="1488" t="s">
        <v>6073</v>
      </c>
      <c r="H176" s="200">
        <v>4</v>
      </c>
      <c r="I176" s="208">
        <v>2196</v>
      </c>
      <c r="J176" s="211">
        <f t="shared" si="11"/>
        <v>8784</v>
      </c>
      <c r="K176" s="385">
        <v>2</v>
      </c>
      <c r="L176" s="291" t="s">
        <v>445</v>
      </c>
      <c r="M176" s="1238"/>
      <c r="N176" s="2082" t="s">
        <v>5887</v>
      </c>
      <c r="O176" s="42">
        <v>46106</v>
      </c>
      <c r="P176" s="40"/>
      <c r="Q176" s="42">
        <v>46125</v>
      </c>
      <c r="R176" s="42">
        <v>46126</v>
      </c>
      <c r="S176" s="375"/>
    </row>
    <row r="177" spans="1:19" ht="18" customHeight="1">
      <c r="A177" s="110" t="s">
        <v>6072</v>
      </c>
      <c r="B177" s="2154" t="s">
        <v>6069</v>
      </c>
      <c r="C177" s="564">
        <v>2</v>
      </c>
      <c r="D177" s="2155">
        <f t="shared" si="12"/>
        <v>136</v>
      </c>
      <c r="E177" s="27" t="s">
        <v>175</v>
      </c>
      <c r="F177" s="27" t="s">
        <v>175</v>
      </c>
      <c r="G177" s="1488" t="s">
        <v>442</v>
      </c>
      <c r="H177" s="200">
        <v>2</v>
      </c>
      <c r="I177" s="208">
        <v>6159</v>
      </c>
      <c r="J177" s="211">
        <f t="shared" si="11"/>
        <v>12318</v>
      </c>
      <c r="K177" s="385">
        <v>1</v>
      </c>
      <c r="L177" s="40" t="s">
        <v>4038</v>
      </c>
      <c r="M177" s="40"/>
      <c r="N177" s="2082" t="s">
        <v>5887</v>
      </c>
      <c r="O177" s="42">
        <v>46106</v>
      </c>
      <c r="P177" s="40"/>
      <c r="Q177" s="42">
        <v>46125</v>
      </c>
      <c r="R177" s="42">
        <v>46126</v>
      </c>
      <c r="S177" s="375"/>
    </row>
    <row r="178" spans="1:19" ht="18" customHeight="1">
      <c r="A178" s="110" t="s">
        <v>6074</v>
      </c>
      <c r="B178" s="2154" t="s">
        <v>6069</v>
      </c>
      <c r="C178" s="564">
        <v>2</v>
      </c>
      <c r="D178" s="2155">
        <f t="shared" si="12"/>
        <v>137</v>
      </c>
      <c r="E178" s="27" t="s">
        <v>175</v>
      </c>
      <c r="F178" s="27" t="s">
        <v>175</v>
      </c>
      <c r="G178" s="1488" t="s">
        <v>448</v>
      </c>
      <c r="H178" s="200">
        <v>2</v>
      </c>
      <c r="I178" s="208">
        <v>5105</v>
      </c>
      <c r="J178" s="211">
        <f t="shared" si="11"/>
        <v>10210</v>
      </c>
      <c r="K178" s="385">
        <v>1</v>
      </c>
      <c r="L178" s="40" t="s">
        <v>5845</v>
      </c>
      <c r="M178" s="40"/>
      <c r="N178" s="2082" t="s">
        <v>5887</v>
      </c>
      <c r="O178" s="42">
        <v>46106</v>
      </c>
      <c r="P178" s="40"/>
      <c r="Q178" s="42">
        <v>46125</v>
      </c>
      <c r="R178" s="42">
        <v>46126</v>
      </c>
      <c r="S178" s="375"/>
    </row>
    <row r="179" spans="1:19" ht="18" customHeight="1">
      <c r="A179" s="110" t="s">
        <v>6074</v>
      </c>
      <c r="B179" s="2154" t="s">
        <v>6069</v>
      </c>
      <c r="C179" s="564">
        <v>2</v>
      </c>
      <c r="D179" s="2155">
        <f t="shared" si="12"/>
        <v>138</v>
      </c>
      <c r="E179" s="27" t="s">
        <v>175</v>
      </c>
      <c r="F179" s="27" t="s">
        <v>175</v>
      </c>
      <c r="G179" s="1488" t="s">
        <v>450</v>
      </c>
      <c r="H179" s="200">
        <v>2</v>
      </c>
      <c r="I179" s="208">
        <v>1638</v>
      </c>
      <c r="J179" s="211">
        <f t="shared" si="11"/>
        <v>3276</v>
      </c>
      <c r="K179" s="73">
        <v>1</v>
      </c>
      <c r="L179" s="40" t="s">
        <v>5847</v>
      </c>
      <c r="M179" s="47"/>
      <c r="N179" s="2082" t="s">
        <v>5887</v>
      </c>
      <c r="O179" s="42">
        <v>46106</v>
      </c>
      <c r="P179" s="40"/>
      <c r="Q179" s="42">
        <v>46125</v>
      </c>
      <c r="R179" s="42">
        <v>46126</v>
      </c>
      <c r="S179" s="375"/>
    </row>
    <row r="180" spans="1:19" ht="18" customHeight="1">
      <c r="A180" s="110" t="s">
        <v>3995</v>
      </c>
      <c r="B180" s="2154" t="s">
        <v>6069</v>
      </c>
      <c r="C180" s="564">
        <v>2</v>
      </c>
      <c r="D180" s="2155">
        <f t="shared" si="12"/>
        <v>139</v>
      </c>
      <c r="E180" s="27" t="s">
        <v>175</v>
      </c>
      <c r="F180" s="27" t="s">
        <v>175</v>
      </c>
      <c r="G180" s="1488" t="s">
        <v>571</v>
      </c>
      <c r="H180" s="200">
        <v>2</v>
      </c>
      <c r="I180" s="208">
        <v>1258</v>
      </c>
      <c r="J180" s="211">
        <f t="shared" si="11"/>
        <v>2516</v>
      </c>
      <c r="K180" s="463">
        <v>1</v>
      </c>
      <c r="L180" s="40" t="s">
        <v>455</v>
      </c>
      <c r="M180" s="40"/>
      <c r="N180" s="2082" t="s">
        <v>5887</v>
      </c>
      <c r="O180" s="42">
        <v>46106</v>
      </c>
      <c r="P180" s="40"/>
      <c r="Q180" s="42">
        <v>46125</v>
      </c>
      <c r="R180" s="42">
        <v>46126</v>
      </c>
      <c r="S180" s="375"/>
    </row>
    <row r="181" spans="1:19" ht="18" customHeight="1">
      <c r="A181" s="110" t="s">
        <v>3995</v>
      </c>
      <c r="B181" s="2154" t="s">
        <v>6069</v>
      </c>
      <c r="C181" s="564">
        <v>2</v>
      </c>
      <c r="D181" s="2155">
        <f t="shared" si="12"/>
        <v>140</v>
      </c>
      <c r="E181" s="27" t="s">
        <v>175</v>
      </c>
      <c r="F181" s="27" t="s">
        <v>175</v>
      </c>
      <c r="G181" s="1488" t="s">
        <v>6075</v>
      </c>
      <c r="H181" s="200">
        <v>4</v>
      </c>
      <c r="I181" s="208">
        <v>1319</v>
      </c>
      <c r="J181" s="211">
        <f t="shared" si="11"/>
        <v>5276</v>
      </c>
      <c r="K181" s="463">
        <v>2</v>
      </c>
      <c r="L181" s="40" t="s">
        <v>455</v>
      </c>
      <c r="N181" s="2082" t="s">
        <v>5887</v>
      </c>
      <c r="O181" s="42">
        <v>46106</v>
      </c>
      <c r="P181" s="40"/>
      <c r="Q181" s="42">
        <v>46125</v>
      </c>
      <c r="R181" s="42">
        <v>46126</v>
      </c>
      <c r="S181" s="375"/>
    </row>
    <row r="182" spans="1:19" ht="18" customHeight="1">
      <c r="A182" s="110" t="s">
        <v>3995</v>
      </c>
      <c r="B182" s="2154" t="s">
        <v>6069</v>
      </c>
      <c r="C182" s="564">
        <v>2</v>
      </c>
      <c r="D182" s="2155">
        <f t="shared" si="12"/>
        <v>141</v>
      </c>
      <c r="E182" s="27" t="s">
        <v>287</v>
      </c>
      <c r="F182" s="27" t="s">
        <v>287</v>
      </c>
      <c r="G182" s="282" t="s">
        <v>6076</v>
      </c>
      <c r="H182" s="1946">
        <v>2</v>
      </c>
      <c r="I182" s="197">
        <v>3400</v>
      </c>
      <c r="J182" s="224">
        <f>H182*I182</f>
        <v>6800</v>
      </c>
      <c r="K182" s="29">
        <v>1</v>
      </c>
      <c r="L182" s="68" t="s">
        <v>1302</v>
      </c>
      <c r="M182" s="1238"/>
      <c r="N182" s="2082" t="s">
        <v>5887</v>
      </c>
      <c r="O182" s="42">
        <v>46106</v>
      </c>
      <c r="P182" s="40"/>
      <c r="Q182" s="42">
        <v>46125</v>
      </c>
      <c r="R182" s="42">
        <v>46126</v>
      </c>
      <c r="S182" s="375"/>
    </row>
    <row r="183" spans="1:19" ht="18" customHeight="1">
      <c r="A183" s="110" t="s">
        <v>6074</v>
      </c>
      <c r="B183" s="2154" t="s">
        <v>6069</v>
      </c>
      <c r="C183" s="564">
        <v>2</v>
      </c>
      <c r="D183" s="2155">
        <f t="shared" si="12"/>
        <v>142</v>
      </c>
      <c r="E183" s="66" t="s">
        <v>175</v>
      </c>
      <c r="F183" s="66" t="s">
        <v>175</v>
      </c>
      <c r="G183" s="1488" t="s">
        <v>493</v>
      </c>
      <c r="H183" s="200">
        <v>8</v>
      </c>
      <c r="I183" s="208">
        <v>332</v>
      </c>
      <c r="J183" s="214">
        <f t="shared" si="11"/>
        <v>2656</v>
      </c>
      <c r="K183" s="2156">
        <v>4</v>
      </c>
      <c r="L183" s="68" t="s">
        <v>6077</v>
      </c>
      <c r="M183" s="149"/>
      <c r="N183" s="2082" t="s">
        <v>5887</v>
      </c>
      <c r="O183" s="42">
        <v>46106</v>
      </c>
      <c r="P183" s="40"/>
      <c r="Q183" s="42">
        <v>46125</v>
      </c>
      <c r="R183" s="42">
        <v>46126</v>
      </c>
      <c r="S183" s="375"/>
    </row>
    <row r="184" spans="1:19" ht="18" customHeight="1">
      <c r="A184" s="110" t="s">
        <v>6074</v>
      </c>
      <c r="B184" s="2154" t="s">
        <v>6069</v>
      </c>
      <c r="C184" s="564">
        <v>2</v>
      </c>
      <c r="D184" s="2155">
        <f t="shared" si="12"/>
        <v>143</v>
      </c>
      <c r="E184" s="66" t="s">
        <v>175</v>
      </c>
      <c r="F184" s="66" t="s">
        <v>175</v>
      </c>
      <c r="G184" s="543" t="s">
        <v>2672</v>
      </c>
      <c r="H184" s="1931">
        <v>8</v>
      </c>
      <c r="I184" s="295">
        <v>112</v>
      </c>
      <c r="J184" s="295">
        <f>H184*I184</f>
        <v>896</v>
      </c>
      <c r="K184" s="91">
        <v>4</v>
      </c>
      <c r="L184" s="68" t="s">
        <v>6078</v>
      </c>
      <c r="M184" s="149"/>
      <c r="N184" s="2082" t="s">
        <v>5887</v>
      </c>
      <c r="O184" s="42">
        <v>46106</v>
      </c>
      <c r="P184" s="40"/>
      <c r="Q184" s="42">
        <v>46125</v>
      </c>
      <c r="R184" s="42">
        <v>46126</v>
      </c>
      <c r="S184" s="1660"/>
    </row>
    <row r="185" spans="1:19" ht="18" customHeight="1">
      <c r="A185" s="110" t="s">
        <v>6072</v>
      </c>
      <c r="B185" s="2154" t="s">
        <v>6069</v>
      </c>
      <c r="C185" s="564">
        <v>3</v>
      </c>
      <c r="D185" s="2155">
        <f t="shared" si="12"/>
        <v>144</v>
      </c>
      <c r="E185" s="66" t="s">
        <v>175</v>
      </c>
      <c r="F185" s="66" t="s">
        <v>175</v>
      </c>
      <c r="G185" s="1488" t="s">
        <v>5329</v>
      </c>
      <c r="H185" s="1946">
        <v>8</v>
      </c>
      <c r="I185" s="200">
        <v>93</v>
      </c>
      <c r="J185" s="214">
        <f t="shared" si="11"/>
        <v>744</v>
      </c>
      <c r="K185" s="556">
        <v>4</v>
      </c>
      <c r="L185" s="68" t="s">
        <v>6079</v>
      </c>
      <c r="M185" s="149"/>
      <c r="N185" s="2082" t="s">
        <v>5887</v>
      </c>
      <c r="O185" s="42">
        <v>46106</v>
      </c>
      <c r="P185" s="40"/>
      <c r="Q185" s="42">
        <v>46125</v>
      </c>
      <c r="R185" s="42">
        <v>46126</v>
      </c>
      <c r="S185" s="1660"/>
    </row>
    <row r="186" spans="1:19" ht="18" customHeight="1">
      <c r="A186" s="110" t="s">
        <v>6074</v>
      </c>
      <c r="B186" s="2154" t="s">
        <v>6069</v>
      </c>
      <c r="C186" s="564">
        <v>2</v>
      </c>
      <c r="D186" s="2155">
        <f t="shared" si="12"/>
        <v>145</v>
      </c>
      <c r="E186" s="66" t="s">
        <v>175</v>
      </c>
      <c r="F186" s="66" t="s">
        <v>175</v>
      </c>
      <c r="G186" s="1159" t="s">
        <v>3721</v>
      </c>
      <c r="H186" s="200">
        <v>8</v>
      </c>
      <c r="I186" s="214">
        <v>81</v>
      </c>
      <c r="J186" s="214">
        <f>H186*I186</f>
        <v>648</v>
      </c>
      <c r="K186" s="167">
        <v>4</v>
      </c>
      <c r="L186" s="68" t="s">
        <v>6080</v>
      </c>
      <c r="M186" s="531"/>
      <c r="N186" s="2082" t="s">
        <v>5887</v>
      </c>
      <c r="O186" s="42">
        <v>46106</v>
      </c>
      <c r="P186" s="40"/>
      <c r="Q186" s="42">
        <v>46125</v>
      </c>
      <c r="R186" s="42">
        <v>46126</v>
      </c>
      <c r="S186" s="1660"/>
    </row>
    <row r="187" spans="1:19" ht="18" customHeight="1">
      <c r="A187" s="110" t="s">
        <v>6074</v>
      </c>
      <c r="B187" s="2154" t="s">
        <v>6069</v>
      </c>
      <c r="C187" s="564">
        <v>2</v>
      </c>
      <c r="D187" s="2155">
        <f t="shared" si="12"/>
        <v>146</v>
      </c>
      <c r="E187" s="226" t="s">
        <v>175</v>
      </c>
      <c r="F187" s="226" t="s">
        <v>175</v>
      </c>
      <c r="G187" s="1626" t="s">
        <v>478</v>
      </c>
      <c r="H187" s="1936">
        <v>2</v>
      </c>
      <c r="I187" s="211">
        <v>5451</v>
      </c>
      <c r="J187" s="1177">
        <f t="shared" ref="J187:J188" si="13">H187*I187</f>
        <v>10902</v>
      </c>
      <c r="K187" s="535">
        <v>1</v>
      </c>
      <c r="L187" s="109" t="s">
        <v>479</v>
      </c>
      <c r="M187" s="860" t="s">
        <v>6081</v>
      </c>
      <c r="N187" s="2082" t="s">
        <v>5887</v>
      </c>
      <c r="O187" s="42">
        <v>46106</v>
      </c>
      <c r="P187" s="40"/>
      <c r="Q187" s="42">
        <v>46125</v>
      </c>
      <c r="R187" s="42">
        <v>46126</v>
      </c>
      <c r="S187" s="1660"/>
    </row>
    <row r="188" spans="1:19" ht="18" customHeight="1">
      <c r="A188" s="110" t="s">
        <v>6074</v>
      </c>
      <c r="B188" s="2154" t="s">
        <v>6069</v>
      </c>
      <c r="C188" s="564">
        <v>2</v>
      </c>
      <c r="D188" s="2155">
        <f t="shared" si="12"/>
        <v>147</v>
      </c>
      <c r="E188" s="27" t="s">
        <v>175</v>
      </c>
      <c r="F188" s="27" t="s">
        <v>175</v>
      </c>
      <c r="G188" s="277" t="s">
        <v>6082</v>
      </c>
      <c r="H188" s="200">
        <v>2</v>
      </c>
      <c r="I188" s="211">
        <v>6542</v>
      </c>
      <c r="J188" s="211">
        <f t="shared" si="13"/>
        <v>13084</v>
      </c>
      <c r="K188" s="28">
        <v>1</v>
      </c>
      <c r="L188" s="47" t="s">
        <v>511</v>
      </c>
      <c r="M188" s="1238"/>
      <c r="N188" s="2082" t="s">
        <v>5887</v>
      </c>
      <c r="O188" s="42">
        <v>46106</v>
      </c>
      <c r="P188" s="40"/>
      <c r="Q188" s="42">
        <v>46125</v>
      </c>
      <c r="R188" s="42">
        <v>46126</v>
      </c>
      <c r="S188" s="375"/>
    </row>
    <row r="189" spans="1:19" ht="18" customHeight="1">
      <c r="A189" s="110" t="s">
        <v>6074</v>
      </c>
      <c r="B189" s="2154" t="s">
        <v>6069</v>
      </c>
      <c r="C189" s="564">
        <v>2</v>
      </c>
      <c r="D189" s="2155">
        <f t="shared" si="12"/>
        <v>148</v>
      </c>
      <c r="E189" s="66" t="s">
        <v>175</v>
      </c>
      <c r="F189" s="66" t="s">
        <v>175</v>
      </c>
      <c r="G189" s="1957" t="s">
        <v>512</v>
      </c>
      <c r="H189" s="200">
        <v>2</v>
      </c>
      <c r="I189" s="295">
        <v>208</v>
      </c>
      <c r="J189" s="295">
        <f>H189*I189</f>
        <v>416</v>
      </c>
      <c r="K189" s="91">
        <v>1</v>
      </c>
      <c r="L189" s="68" t="s">
        <v>6083</v>
      </c>
      <c r="M189" s="1238"/>
      <c r="N189" s="2082" t="s">
        <v>5887</v>
      </c>
      <c r="O189" s="42">
        <v>46106</v>
      </c>
      <c r="P189" s="40"/>
      <c r="Q189" s="42">
        <v>46125</v>
      </c>
      <c r="R189" s="42">
        <v>46126</v>
      </c>
      <c r="S189" s="375"/>
    </row>
    <row r="190" spans="1:19" ht="18" customHeight="1">
      <c r="A190" s="110" t="s">
        <v>6074</v>
      </c>
      <c r="B190" s="2154" t="s">
        <v>6069</v>
      </c>
      <c r="C190" s="564">
        <v>2</v>
      </c>
      <c r="D190" s="2155">
        <f t="shared" si="12"/>
        <v>149</v>
      </c>
      <c r="E190" s="27" t="s">
        <v>175</v>
      </c>
      <c r="F190" s="27" t="s">
        <v>175</v>
      </c>
      <c r="G190" s="2157" t="s">
        <v>6084</v>
      </c>
      <c r="H190" s="200">
        <v>2</v>
      </c>
      <c r="I190" s="211">
        <v>4880</v>
      </c>
      <c r="J190" s="211">
        <f t="shared" ref="J190" si="14">H190*I190</f>
        <v>9760</v>
      </c>
      <c r="K190" s="28">
        <v>1</v>
      </c>
      <c r="L190" s="40" t="s">
        <v>6085</v>
      </c>
      <c r="M190" s="1238"/>
      <c r="N190" s="2082" t="s">
        <v>5887</v>
      </c>
      <c r="O190" s="42">
        <v>46106</v>
      </c>
      <c r="P190" s="40"/>
      <c r="Q190" s="42">
        <v>46125</v>
      </c>
      <c r="R190" s="42">
        <v>46126</v>
      </c>
      <c r="S190" s="1660"/>
    </row>
    <row r="191" spans="1:19" ht="18" customHeight="1">
      <c r="A191" s="110" t="s">
        <v>6074</v>
      </c>
      <c r="B191" s="2154" t="s">
        <v>6069</v>
      </c>
      <c r="C191" s="564">
        <v>2</v>
      </c>
      <c r="D191" s="2155">
        <f t="shared" si="12"/>
        <v>150</v>
      </c>
      <c r="E191" s="155" t="s">
        <v>534</v>
      </c>
      <c r="F191" s="27" t="s">
        <v>287</v>
      </c>
      <c r="G191" s="2042" t="s">
        <v>535</v>
      </c>
      <c r="H191" s="2158">
        <v>4</v>
      </c>
      <c r="I191" s="313">
        <v>1450</v>
      </c>
      <c r="J191" s="224">
        <f t="shared" si="11"/>
        <v>5800</v>
      </c>
      <c r="K191" s="1356">
        <v>2</v>
      </c>
      <c r="L191" s="315" t="s">
        <v>536</v>
      </c>
      <c r="M191" s="1238"/>
      <c r="N191" s="2082" t="s">
        <v>5887</v>
      </c>
      <c r="O191" s="42">
        <v>46106</v>
      </c>
      <c r="P191" s="40"/>
      <c r="Q191" s="42">
        <v>46125</v>
      </c>
      <c r="R191" s="42">
        <v>46126</v>
      </c>
      <c r="S191" s="1660"/>
    </row>
    <row r="192" spans="1:19" ht="18" customHeight="1">
      <c r="A192" s="110" t="s">
        <v>6074</v>
      </c>
      <c r="B192" s="2154" t="s">
        <v>6069</v>
      </c>
      <c r="C192" s="564">
        <v>2</v>
      </c>
      <c r="D192" s="2155">
        <f t="shared" si="12"/>
        <v>151</v>
      </c>
      <c r="E192" s="155" t="s">
        <v>534</v>
      </c>
      <c r="F192" s="27" t="s">
        <v>287</v>
      </c>
      <c r="G192" s="2042" t="s">
        <v>537</v>
      </c>
      <c r="H192" s="2158">
        <v>4</v>
      </c>
      <c r="I192" s="313">
        <v>409</v>
      </c>
      <c r="J192" s="2159">
        <f t="shared" si="11"/>
        <v>1636</v>
      </c>
      <c r="K192" s="1356">
        <v>2</v>
      </c>
      <c r="L192" s="315" t="s">
        <v>538</v>
      </c>
      <c r="M192" s="1238"/>
      <c r="N192" s="2082" t="s">
        <v>5887</v>
      </c>
      <c r="O192" s="42">
        <v>46106</v>
      </c>
      <c r="P192" s="40"/>
      <c r="Q192" s="42">
        <v>46125</v>
      </c>
      <c r="R192" s="42">
        <v>46126</v>
      </c>
      <c r="S192" s="1660"/>
    </row>
    <row r="193" spans="1:19" ht="18" customHeight="1">
      <c r="A193" s="110" t="s">
        <v>6074</v>
      </c>
      <c r="B193" s="2154" t="s">
        <v>6069</v>
      </c>
      <c r="C193" s="564">
        <v>2</v>
      </c>
      <c r="D193" s="2155">
        <f t="shared" si="12"/>
        <v>152</v>
      </c>
      <c r="E193" s="155" t="s">
        <v>534</v>
      </c>
      <c r="F193" s="27" t="s">
        <v>287</v>
      </c>
      <c r="G193" s="2042" t="s">
        <v>539</v>
      </c>
      <c r="H193" s="2158">
        <v>4</v>
      </c>
      <c r="I193" s="313">
        <v>45</v>
      </c>
      <c r="J193" s="2159">
        <f t="shared" si="11"/>
        <v>180</v>
      </c>
      <c r="K193" s="1356">
        <v>2</v>
      </c>
      <c r="L193" s="315" t="s">
        <v>540</v>
      </c>
      <c r="M193" s="1238"/>
      <c r="N193" s="2082" t="s">
        <v>5887</v>
      </c>
      <c r="O193" s="42">
        <v>46106</v>
      </c>
      <c r="P193" s="40"/>
      <c r="Q193" s="42">
        <v>46125</v>
      </c>
      <c r="R193" s="42">
        <v>46126</v>
      </c>
      <c r="S193" s="1660"/>
    </row>
    <row r="194" spans="1:19" ht="18" customHeight="1">
      <c r="A194" s="110" t="s">
        <v>6074</v>
      </c>
      <c r="B194" s="2154" t="s">
        <v>6069</v>
      </c>
      <c r="C194" s="564">
        <v>2</v>
      </c>
      <c r="D194" s="2155">
        <f>+D193+1</f>
        <v>153</v>
      </c>
      <c r="E194" s="66" t="s">
        <v>175</v>
      </c>
      <c r="F194" s="66" t="s">
        <v>175</v>
      </c>
      <c r="G194" s="1957" t="s">
        <v>6086</v>
      </c>
      <c r="H194" s="200">
        <v>1</v>
      </c>
      <c r="I194" s="214">
        <v>10321</v>
      </c>
      <c r="J194" s="214">
        <f t="shared" si="11"/>
        <v>10321</v>
      </c>
      <c r="K194" s="91">
        <v>1</v>
      </c>
      <c r="L194" s="69" t="s">
        <v>6087</v>
      </c>
      <c r="M194" s="2160" t="s">
        <v>6088</v>
      </c>
      <c r="N194" s="2082" t="s">
        <v>5887</v>
      </c>
      <c r="O194" s="42">
        <v>46106</v>
      </c>
      <c r="P194" s="40"/>
      <c r="Q194" s="42">
        <v>46125</v>
      </c>
      <c r="R194" s="42">
        <v>46126</v>
      </c>
      <c r="S194" s="1660"/>
    </row>
    <row r="195" spans="1:19" ht="18" customHeight="1">
      <c r="A195" s="110" t="s">
        <v>6072</v>
      </c>
      <c r="B195" s="2154" t="s">
        <v>6069</v>
      </c>
      <c r="C195" s="564">
        <v>2</v>
      </c>
      <c r="D195" s="2155">
        <f t="shared" si="12"/>
        <v>154</v>
      </c>
      <c r="E195" s="66" t="s">
        <v>175</v>
      </c>
      <c r="F195" s="66" t="s">
        <v>175</v>
      </c>
      <c r="G195" s="1630" t="s">
        <v>6089</v>
      </c>
      <c r="H195" s="197">
        <v>1</v>
      </c>
      <c r="I195" s="211">
        <v>17190</v>
      </c>
      <c r="J195" s="211">
        <f t="shared" si="11"/>
        <v>17190</v>
      </c>
      <c r="K195" s="29">
        <v>1</v>
      </c>
      <c r="L195" s="47" t="s">
        <v>6090</v>
      </c>
      <c r="M195" s="2160" t="s">
        <v>6091</v>
      </c>
      <c r="N195" s="2082" t="s">
        <v>5887</v>
      </c>
      <c r="O195" s="42">
        <v>46106</v>
      </c>
      <c r="P195" s="40"/>
      <c r="Q195" s="42">
        <v>46125</v>
      </c>
      <c r="R195" s="42">
        <v>46126</v>
      </c>
      <c r="S195" s="1660"/>
    </row>
    <row r="196" spans="1:19" ht="18" customHeight="1">
      <c r="A196" s="110" t="s">
        <v>6074</v>
      </c>
      <c r="B196" s="2154" t="s">
        <v>6069</v>
      </c>
      <c r="C196" s="564">
        <v>2</v>
      </c>
      <c r="D196" s="2155">
        <f>+D195+1</f>
        <v>155</v>
      </c>
      <c r="E196" s="202" t="s">
        <v>175</v>
      </c>
      <c r="F196" s="2037" t="s">
        <v>175</v>
      </c>
      <c r="G196" s="540" t="s">
        <v>5852</v>
      </c>
      <c r="H196" s="1913">
        <v>16</v>
      </c>
      <c r="I196" s="272">
        <v>91</v>
      </c>
      <c r="J196" s="2161">
        <f t="shared" si="11"/>
        <v>1456</v>
      </c>
      <c r="K196" s="2036">
        <v>8</v>
      </c>
      <c r="L196" s="68" t="s">
        <v>6092</v>
      </c>
      <c r="M196" s="531"/>
      <c r="N196" s="2082" t="s">
        <v>5887</v>
      </c>
      <c r="O196" s="42">
        <v>46106</v>
      </c>
      <c r="P196" s="40"/>
      <c r="Q196" s="42">
        <v>46125</v>
      </c>
      <c r="R196" s="42">
        <v>46126</v>
      </c>
      <c r="S196" s="1660"/>
    </row>
    <row r="197" spans="1:19" ht="18" customHeight="1">
      <c r="A197" s="110" t="s">
        <v>446</v>
      </c>
      <c r="B197" s="2154" t="s">
        <v>6069</v>
      </c>
      <c r="C197" s="564">
        <v>2</v>
      </c>
      <c r="D197" s="2155">
        <f>+D196+1</f>
        <v>156</v>
      </c>
      <c r="E197" s="66" t="s">
        <v>1878</v>
      </c>
      <c r="F197" s="66" t="s">
        <v>175</v>
      </c>
      <c r="G197" s="543" t="s">
        <v>3735</v>
      </c>
      <c r="H197" s="200">
        <v>2</v>
      </c>
      <c r="I197" s="200">
        <v>1611</v>
      </c>
      <c r="J197" s="214">
        <f>H197*I197</f>
        <v>3222</v>
      </c>
      <c r="K197" s="425">
        <v>1</v>
      </c>
      <c r="L197" s="68" t="s">
        <v>458</v>
      </c>
      <c r="M197" s="531"/>
      <c r="N197" s="2082" t="s">
        <v>5887</v>
      </c>
      <c r="O197" s="42">
        <v>46106</v>
      </c>
      <c r="P197" s="40"/>
      <c r="Q197" s="42">
        <v>46125</v>
      </c>
      <c r="R197" s="42">
        <v>46126</v>
      </c>
      <c r="S197" s="1660"/>
    </row>
    <row r="198" spans="1:19" ht="18" customHeight="1">
      <c r="A198" s="110" t="s">
        <v>446</v>
      </c>
      <c r="B198" s="2154" t="s">
        <v>6069</v>
      </c>
      <c r="C198" s="564"/>
      <c r="D198" s="2155">
        <f t="shared" ref="D198:D202" si="15">+D197+1</f>
        <v>157</v>
      </c>
      <c r="E198" s="27" t="s">
        <v>367</v>
      </c>
      <c r="F198" s="27" t="s">
        <v>175</v>
      </c>
      <c r="G198" s="1488">
        <v>620704006</v>
      </c>
      <c r="H198" s="200">
        <v>40</v>
      </c>
      <c r="I198" s="208">
        <v>36</v>
      </c>
      <c r="J198" s="211">
        <f t="shared" ref="J198:J202" si="16">H198*I198</f>
        <v>1440</v>
      </c>
      <c r="K198" s="463">
        <v>20</v>
      </c>
      <c r="L198" s="40" t="s">
        <v>369</v>
      </c>
      <c r="M198" s="2162"/>
      <c r="N198" s="2082" t="s">
        <v>5887</v>
      </c>
      <c r="O198" s="42">
        <v>46106</v>
      </c>
      <c r="P198" s="40"/>
      <c r="Q198" s="42">
        <v>46125</v>
      </c>
      <c r="R198" s="42">
        <v>46126</v>
      </c>
      <c r="S198" s="1660"/>
    </row>
    <row r="199" spans="1:19" ht="18" customHeight="1">
      <c r="A199" s="110" t="s">
        <v>6074</v>
      </c>
      <c r="B199" s="2154" t="s">
        <v>6069</v>
      </c>
      <c r="C199" s="564">
        <v>2</v>
      </c>
      <c r="D199" s="2155">
        <f t="shared" si="15"/>
        <v>158</v>
      </c>
      <c r="E199" s="202" t="s">
        <v>175</v>
      </c>
      <c r="F199" s="2037" t="s">
        <v>175</v>
      </c>
      <c r="G199" s="543" t="s">
        <v>6093</v>
      </c>
      <c r="H199" s="200">
        <v>2</v>
      </c>
      <c r="I199" s="295">
        <v>1196</v>
      </c>
      <c r="J199" s="211">
        <f t="shared" si="16"/>
        <v>2392</v>
      </c>
      <c r="K199" s="28">
        <v>1</v>
      </c>
      <c r="L199" s="907" t="s">
        <v>6094</v>
      </c>
      <c r="M199" s="1238"/>
      <c r="N199" s="2082" t="s">
        <v>5887</v>
      </c>
      <c r="O199" s="42">
        <v>46106</v>
      </c>
      <c r="P199" s="40"/>
      <c r="Q199" s="42">
        <v>46125</v>
      </c>
      <c r="R199" s="42">
        <v>46126</v>
      </c>
      <c r="S199" s="375"/>
    </row>
    <row r="200" spans="1:19" ht="18" customHeight="1">
      <c r="A200" s="110" t="s">
        <v>6074</v>
      </c>
      <c r="B200" s="2154" t="s">
        <v>6069</v>
      </c>
      <c r="C200" s="564">
        <v>2</v>
      </c>
      <c r="D200" s="2155">
        <f t="shared" si="15"/>
        <v>159</v>
      </c>
      <c r="E200" s="202" t="s">
        <v>175</v>
      </c>
      <c r="F200" s="2037" t="s">
        <v>175</v>
      </c>
      <c r="G200" s="543" t="s">
        <v>6095</v>
      </c>
      <c r="H200" s="200">
        <v>2</v>
      </c>
      <c r="I200" s="295">
        <v>1079</v>
      </c>
      <c r="J200" s="211">
        <f t="shared" si="16"/>
        <v>2158</v>
      </c>
      <c r="K200" s="28">
        <v>1</v>
      </c>
      <c r="L200" s="907" t="s">
        <v>6096</v>
      </c>
      <c r="M200" s="1238"/>
      <c r="N200" s="2082" t="s">
        <v>5887</v>
      </c>
      <c r="O200" s="42">
        <v>46106</v>
      </c>
      <c r="P200" s="40"/>
      <c r="Q200" s="42">
        <v>46125</v>
      </c>
      <c r="R200" s="42">
        <v>46126</v>
      </c>
      <c r="S200" s="375"/>
    </row>
    <row r="201" spans="1:19" ht="18" customHeight="1">
      <c r="A201" s="110" t="s">
        <v>6072</v>
      </c>
      <c r="B201" s="2154" t="s">
        <v>6069</v>
      </c>
      <c r="C201" s="564">
        <v>3</v>
      </c>
      <c r="D201" s="2155">
        <f t="shared" si="15"/>
        <v>160</v>
      </c>
      <c r="E201" s="202" t="s">
        <v>175</v>
      </c>
      <c r="F201" s="2037" t="s">
        <v>175</v>
      </c>
      <c r="G201" s="543" t="s">
        <v>6097</v>
      </c>
      <c r="H201" s="200">
        <v>2</v>
      </c>
      <c r="I201" s="295">
        <v>1196</v>
      </c>
      <c r="J201" s="211">
        <f t="shared" si="16"/>
        <v>2392</v>
      </c>
      <c r="K201" s="28">
        <v>1</v>
      </c>
      <c r="L201" s="907" t="s">
        <v>6098</v>
      </c>
      <c r="M201" s="1238"/>
      <c r="N201" s="2082" t="s">
        <v>5887</v>
      </c>
      <c r="O201" s="42">
        <v>46106</v>
      </c>
      <c r="P201" s="40"/>
      <c r="Q201" s="42">
        <v>46125</v>
      </c>
      <c r="R201" s="42">
        <v>46126</v>
      </c>
      <c r="S201" s="375"/>
    </row>
    <row r="202" spans="1:19" ht="18" customHeight="1">
      <c r="A202" s="110" t="s">
        <v>3995</v>
      </c>
      <c r="B202" s="2154" t="s">
        <v>6069</v>
      </c>
      <c r="C202" s="564">
        <v>4</v>
      </c>
      <c r="D202" s="2155">
        <f t="shared" si="15"/>
        <v>161</v>
      </c>
      <c r="E202" s="202" t="s">
        <v>175</v>
      </c>
      <c r="F202" s="2037" t="s">
        <v>175</v>
      </c>
      <c r="G202" s="543" t="s">
        <v>3773</v>
      </c>
      <c r="H202" s="200">
        <v>2</v>
      </c>
      <c r="I202" s="295">
        <v>1079</v>
      </c>
      <c r="J202" s="211">
        <f t="shared" si="16"/>
        <v>2158</v>
      </c>
      <c r="K202" s="28">
        <v>1</v>
      </c>
      <c r="L202" s="907" t="s">
        <v>6099</v>
      </c>
      <c r="M202" s="1238"/>
      <c r="N202" s="2082" t="s">
        <v>5887</v>
      </c>
      <c r="O202" s="42">
        <v>46106</v>
      </c>
      <c r="P202" s="40"/>
      <c r="Q202" s="42">
        <v>46125</v>
      </c>
      <c r="R202" s="42">
        <v>46126</v>
      </c>
      <c r="S202" s="375"/>
    </row>
    <row r="203" spans="1:19" ht="18" customHeight="1">
      <c r="A203" s="26"/>
      <c r="B203" s="26"/>
      <c r="C203" s="64"/>
      <c r="D203" s="1698"/>
      <c r="E203" s="27"/>
      <c r="F203" s="27"/>
      <c r="G203" s="68"/>
      <c r="H203" s="155"/>
      <c r="I203" s="147"/>
      <c r="J203" s="107"/>
      <c r="K203" s="28"/>
      <c r="L203" s="40"/>
      <c r="M203" s="1238"/>
      <c r="N203" s="1240"/>
      <c r="O203" s="42"/>
      <c r="P203" s="1202"/>
      <c r="Q203" s="42"/>
      <c r="R203" s="1201"/>
      <c r="S203" s="375"/>
    </row>
    <row r="204" spans="1:19" ht="18" customHeight="1">
      <c r="A204" s="26"/>
      <c r="B204" s="26"/>
      <c r="C204" s="64"/>
      <c r="D204" s="1698"/>
      <c r="E204" s="27"/>
      <c r="F204" s="27"/>
      <c r="G204" s="68"/>
      <c r="H204" s="155"/>
      <c r="I204" s="147"/>
      <c r="J204" s="107"/>
      <c r="K204" s="28"/>
      <c r="L204" s="40"/>
      <c r="M204" s="1238"/>
      <c r="N204" s="1240"/>
      <c r="O204" s="42"/>
      <c r="P204" s="1202"/>
      <c r="Q204" s="42"/>
      <c r="R204" s="1201"/>
      <c r="S204" s="375"/>
    </row>
    <row r="205" spans="1:19" ht="18" customHeight="1">
      <c r="A205" s="26"/>
      <c r="B205" s="26"/>
      <c r="C205" s="64"/>
      <c r="D205" s="1199"/>
      <c r="E205" s="1198"/>
      <c r="F205" s="1198"/>
      <c r="G205" s="2109">
        <f>SUM(J175:J204)</f>
        <v>167211</v>
      </c>
      <c r="H205" s="2110"/>
      <c r="I205" s="2110"/>
      <c r="J205" s="2111"/>
      <c r="K205" s="1244"/>
      <c r="L205" s="1245"/>
      <c r="M205" s="1238"/>
      <c r="N205" s="1240"/>
      <c r="O205" s="1201"/>
      <c r="P205" s="1202"/>
      <c r="Q205" s="1202"/>
      <c r="R205" s="1201"/>
      <c r="S205" s="1660"/>
    </row>
    <row r="206" spans="1:19" ht="18" customHeight="1">
      <c r="A206" s="26"/>
      <c r="B206" s="26"/>
      <c r="C206" s="64"/>
      <c r="D206" s="1199"/>
      <c r="E206" s="1198"/>
      <c r="F206" s="1198"/>
      <c r="G206" s="1236"/>
      <c r="H206" s="1237"/>
      <c r="I206" s="1237"/>
      <c r="J206" s="71"/>
      <c r="K206" s="1200"/>
      <c r="L206" s="1236"/>
      <c r="M206" s="1238"/>
      <c r="N206" s="1240"/>
      <c r="O206" s="1201"/>
      <c r="P206" s="1202"/>
      <c r="Q206" s="1202"/>
      <c r="R206" s="1201"/>
      <c r="S206" s="1660"/>
    </row>
    <row r="207" spans="1:19" ht="18" customHeight="1">
      <c r="A207" s="26"/>
      <c r="B207" s="26"/>
      <c r="C207" s="64"/>
      <c r="D207" s="1199"/>
      <c r="E207" s="1198"/>
      <c r="F207" s="1198"/>
      <c r="G207" s="1236"/>
      <c r="H207" s="1237"/>
      <c r="I207" s="1237"/>
      <c r="J207" s="71"/>
      <c r="K207" s="1200"/>
      <c r="L207" s="1236"/>
      <c r="M207" s="1238"/>
      <c r="N207" s="1240"/>
      <c r="O207" s="1201"/>
      <c r="P207" s="1202"/>
      <c r="Q207" s="1202"/>
      <c r="R207" s="1201"/>
      <c r="S207" s="1660"/>
    </row>
    <row r="208" spans="1:19" ht="18" customHeight="1">
      <c r="A208" s="26"/>
      <c r="B208" s="26"/>
      <c r="C208" s="64"/>
      <c r="D208" s="1199"/>
      <c r="E208" s="1198"/>
      <c r="F208" s="1198"/>
      <c r="G208" s="1236"/>
      <c r="H208" s="1237"/>
      <c r="I208" s="1237"/>
      <c r="J208" s="71"/>
      <c r="K208" s="1200"/>
      <c r="L208" s="1236"/>
      <c r="M208" s="1238"/>
      <c r="N208" s="1240"/>
      <c r="O208" s="1201"/>
      <c r="P208" s="1202"/>
      <c r="Q208" s="1202"/>
      <c r="R208" s="1201"/>
      <c r="S208" s="1660"/>
    </row>
    <row r="209" spans="1:19" ht="18" customHeight="1">
      <c r="A209" s="26"/>
      <c r="B209" s="26"/>
      <c r="C209" s="64"/>
      <c r="D209" s="1199"/>
      <c r="E209" s="1198"/>
      <c r="F209" s="1198"/>
      <c r="G209" s="1236"/>
      <c r="H209" s="1237"/>
      <c r="I209" s="1237"/>
      <c r="J209" s="71"/>
      <c r="K209" s="1200"/>
      <c r="L209" s="1236"/>
      <c r="M209" s="1238"/>
      <c r="N209" s="1240"/>
      <c r="O209" s="1201"/>
      <c r="P209" s="1202"/>
      <c r="Q209" s="1202"/>
      <c r="R209" s="1201"/>
      <c r="S209" s="1660"/>
    </row>
    <row r="210" spans="1:19" s="379" customFormat="1" ht="19.7" customHeight="1">
      <c r="A210" s="4"/>
      <c r="B210" s="4"/>
      <c r="C210" s="4"/>
      <c r="D210" s="333"/>
      <c r="E210" s="1634" t="s">
        <v>5883</v>
      </c>
      <c r="F210" s="433"/>
      <c r="G210" s="434"/>
      <c r="H210" s="1896"/>
      <c r="I210" s="551"/>
      <c r="J210" s="385"/>
      <c r="K210" s="287"/>
      <c r="L210" s="288"/>
      <c r="M210" s="296"/>
      <c r="N210" s="296"/>
      <c r="O210" s="387"/>
      <c r="P210" s="293"/>
      <c r="Q210" s="286"/>
      <c r="R210" s="387"/>
      <c r="S210" s="404"/>
    </row>
    <row r="211" spans="1:19" s="4" customFormat="1" ht="19.7" customHeight="1">
      <c r="A211" s="536" t="s">
        <v>123</v>
      </c>
      <c r="B211" s="2077" t="s">
        <v>5884</v>
      </c>
      <c r="C211" s="26">
        <v>0.05</v>
      </c>
      <c r="D211" s="36">
        <f>+D202+1</f>
        <v>162</v>
      </c>
      <c r="E211" s="66" t="s">
        <v>175</v>
      </c>
      <c r="F211" s="66" t="s">
        <v>175</v>
      </c>
      <c r="G211" s="1617" t="s">
        <v>1285</v>
      </c>
      <c r="H211" s="1900">
        <v>6</v>
      </c>
      <c r="I211" s="941">
        <v>158</v>
      </c>
      <c r="J211" s="941">
        <f>H211*I211</f>
        <v>948</v>
      </c>
      <c r="K211" s="28">
        <v>3</v>
      </c>
      <c r="L211" s="29" t="s">
        <v>1286</v>
      </c>
      <c r="M211" s="47" t="s">
        <v>967</v>
      </c>
      <c r="N211" s="2082" t="s">
        <v>5887</v>
      </c>
      <c r="O211" s="42">
        <v>46106</v>
      </c>
      <c r="P211" s="40"/>
      <c r="Q211" s="42">
        <v>46125</v>
      </c>
      <c r="R211" s="42">
        <v>46126</v>
      </c>
      <c r="S211" s="375"/>
    </row>
    <row r="212" spans="1:19" s="4" customFormat="1" ht="19.7" customHeight="1">
      <c r="A212" s="536" t="s">
        <v>123</v>
      </c>
      <c r="B212" s="2077" t="s">
        <v>5884</v>
      </c>
      <c r="C212" s="26">
        <f>0.025*H212</f>
        <v>0.05</v>
      </c>
      <c r="D212" s="36">
        <f t="shared" ref="D212:D218" si="17">+D211+1</f>
        <v>163</v>
      </c>
      <c r="E212" s="66" t="s">
        <v>175</v>
      </c>
      <c r="F212" s="66" t="s">
        <v>175</v>
      </c>
      <c r="G212" s="1572" t="s">
        <v>1287</v>
      </c>
      <c r="H212" s="2163">
        <v>2</v>
      </c>
      <c r="I212" s="2164">
        <v>1019</v>
      </c>
      <c r="J212" s="2164">
        <f t="shared" ref="J212:J226" si="18">H212*I212</f>
        <v>2038</v>
      </c>
      <c r="K212" s="463">
        <v>1</v>
      </c>
      <c r="L212" s="40" t="s">
        <v>1288</v>
      </c>
      <c r="M212" s="47" t="s">
        <v>967</v>
      </c>
      <c r="N212" s="2082" t="s">
        <v>5887</v>
      </c>
      <c r="O212" s="42">
        <v>46106</v>
      </c>
      <c r="P212" s="40"/>
      <c r="Q212" s="42">
        <v>46125</v>
      </c>
      <c r="R212" s="42">
        <v>46126</v>
      </c>
      <c r="S212" s="375"/>
    </row>
    <row r="213" spans="1:19" s="4" customFormat="1" ht="19.7" customHeight="1">
      <c r="A213" s="536" t="s">
        <v>200</v>
      </c>
      <c r="B213" s="2077" t="s">
        <v>5884</v>
      </c>
      <c r="C213" s="26">
        <f>0.185*H213</f>
        <v>0.37</v>
      </c>
      <c r="D213" s="36">
        <f t="shared" si="17"/>
        <v>164</v>
      </c>
      <c r="E213" s="364" t="s">
        <v>287</v>
      </c>
      <c r="F213" s="364" t="s">
        <v>287</v>
      </c>
      <c r="G213" s="550" t="s">
        <v>6100</v>
      </c>
      <c r="H213" s="1900">
        <v>2</v>
      </c>
      <c r="I213" s="550">
        <v>2762</v>
      </c>
      <c r="J213" s="2164">
        <f t="shared" si="18"/>
        <v>5524</v>
      </c>
      <c r="K213" s="28">
        <v>1</v>
      </c>
      <c r="L213" s="68" t="s">
        <v>6101</v>
      </c>
      <c r="M213" s="47" t="s">
        <v>967</v>
      </c>
      <c r="N213" s="2082" t="s">
        <v>5887</v>
      </c>
      <c r="O213" s="42">
        <v>46106</v>
      </c>
      <c r="P213" s="40"/>
      <c r="Q213" s="42">
        <v>46125</v>
      </c>
      <c r="R213" s="42">
        <v>46126</v>
      </c>
      <c r="S213" s="375"/>
    </row>
    <row r="214" spans="1:19" s="4" customFormat="1" ht="19.7" customHeight="1">
      <c r="A214" s="536" t="s">
        <v>123</v>
      </c>
      <c r="B214" s="2077" t="s">
        <v>5884</v>
      </c>
      <c r="C214" s="26">
        <v>0.04</v>
      </c>
      <c r="D214" s="36">
        <f>+D213+1</f>
        <v>165</v>
      </c>
      <c r="E214" s="1615" t="s">
        <v>974</v>
      </c>
      <c r="F214" s="66" t="s">
        <v>175</v>
      </c>
      <c r="G214" s="1617" t="s">
        <v>1292</v>
      </c>
      <c r="H214" s="1900">
        <v>2</v>
      </c>
      <c r="I214" s="941">
        <v>1039</v>
      </c>
      <c r="J214" s="941">
        <f t="shared" si="18"/>
        <v>2078</v>
      </c>
      <c r="K214" s="28">
        <v>1</v>
      </c>
      <c r="L214" s="29" t="s">
        <v>1293</v>
      </c>
      <c r="M214" s="47" t="s">
        <v>967</v>
      </c>
      <c r="N214" s="2082" t="s">
        <v>5887</v>
      </c>
      <c r="O214" s="42">
        <v>46106</v>
      </c>
      <c r="P214" s="40"/>
      <c r="Q214" s="42">
        <v>46125</v>
      </c>
      <c r="R214" s="42">
        <v>46126</v>
      </c>
      <c r="S214" s="375"/>
    </row>
    <row r="215" spans="1:19" s="4" customFormat="1" ht="19.7" customHeight="1">
      <c r="A215" s="536" t="s">
        <v>123</v>
      </c>
      <c r="B215" s="2077" t="s">
        <v>5884</v>
      </c>
      <c r="C215" s="26">
        <v>0.05</v>
      </c>
      <c r="D215" s="36">
        <f t="shared" si="17"/>
        <v>166</v>
      </c>
      <c r="E215" s="66" t="s">
        <v>175</v>
      </c>
      <c r="F215" s="66" t="s">
        <v>175</v>
      </c>
      <c r="G215" s="1572" t="s">
        <v>1294</v>
      </c>
      <c r="H215" s="2163">
        <v>4</v>
      </c>
      <c r="I215" s="2165">
        <v>112</v>
      </c>
      <c r="J215" s="2165">
        <f t="shared" si="18"/>
        <v>448</v>
      </c>
      <c r="K215" s="164">
        <v>2</v>
      </c>
      <c r="L215" s="68" t="s">
        <v>1295</v>
      </c>
      <c r="M215" s="47" t="s">
        <v>967</v>
      </c>
      <c r="N215" s="2082" t="s">
        <v>5887</v>
      </c>
      <c r="O215" s="42">
        <v>46106</v>
      </c>
      <c r="P215" s="40"/>
      <c r="Q215" s="42">
        <v>46125</v>
      </c>
      <c r="R215" s="42">
        <v>46126</v>
      </c>
      <c r="S215" s="375"/>
    </row>
    <row r="216" spans="1:19" s="4" customFormat="1" ht="19.7" customHeight="1">
      <c r="A216" s="536" t="s">
        <v>123</v>
      </c>
      <c r="B216" s="2077" t="s">
        <v>5884</v>
      </c>
      <c r="C216" s="26">
        <f>0.01*H216</f>
        <v>0.04</v>
      </c>
      <c r="D216" s="36">
        <f t="shared" si="17"/>
        <v>167</v>
      </c>
      <c r="E216" s="66" t="s">
        <v>175</v>
      </c>
      <c r="F216" s="66" t="s">
        <v>175</v>
      </c>
      <c r="G216" s="1572" t="s">
        <v>1296</v>
      </c>
      <c r="H216" s="2163">
        <v>4</v>
      </c>
      <c r="I216" s="2164">
        <v>113</v>
      </c>
      <c r="J216" s="2164">
        <f t="shared" si="18"/>
        <v>452</v>
      </c>
      <c r="K216" s="385">
        <v>2</v>
      </c>
      <c r="L216" s="40" t="s">
        <v>1297</v>
      </c>
      <c r="M216" s="47" t="s">
        <v>967</v>
      </c>
      <c r="N216" s="2082" t="s">
        <v>5887</v>
      </c>
      <c r="O216" s="42">
        <v>46106</v>
      </c>
      <c r="P216" s="40"/>
      <c r="Q216" s="42">
        <v>46125</v>
      </c>
      <c r="R216" s="42">
        <v>46126</v>
      </c>
      <c r="S216" s="375"/>
    </row>
    <row r="217" spans="1:19" s="4" customFormat="1" ht="19.7" customHeight="1">
      <c r="A217" s="536" t="s">
        <v>123</v>
      </c>
      <c r="B217" s="2077" t="s">
        <v>5884</v>
      </c>
      <c r="C217" s="26">
        <f>0.01*H217</f>
        <v>0.04</v>
      </c>
      <c r="D217" s="36">
        <f t="shared" si="17"/>
        <v>168</v>
      </c>
      <c r="E217" s="66" t="s">
        <v>175</v>
      </c>
      <c r="F217" s="66" t="s">
        <v>175</v>
      </c>
      <c r="G217" s="282" t="s">
        <v>697</v>
      </c>
      <c r="H217" s="2166">
        <v>4</v>
      </c>
      <c r="I217" s="1900">
        <v>47</v>
      </c>
      <c r="J217" s="2164">
        <f t="shared" si="18"/>
        <v>188</v>
      </c>
      <c r="K217" s="287">
        <v>2</v>
      </c>
      <c r="L217" s="68" t="s">
        <v>572</v>
      </c>
      <c r="M217" s="47" t="s">
        <v>967</v>
      </c>
      <c r="N217" s="2082" t="s">
        <v>5887</v>
      </c>
      <c r="O217" s="42">
        <v>46106</v>
      </c>
      <c r="P217" s="40"/>
      <c r="Q217" s="42">
        <v>46125</v>
      </c>
      <c r="R217" s="42">
        <v>46126</v>
      </c>
      <c r="S217" s="375"/>
    </row>
    <row r="218" spans="1:19" s="4" customFormat="1" ht="19.7" customHeight="1">
      <c r="A218" s="536" t="s">
        <v>123</v>
      </c>
      <c r="B218" s="2077" t="s">
        <v>5884</v>
      </c>
      <c r="C218" s="26">
        <f>0.005*H218</f>
        <v>0.02</v>
      </c>
      <c r="D218" s="36">
        <f t="shared" si="17"/>
        <v>169</v>
      </c>
      <c r="E218" s="364" t="s">
        <v>287</v>
      </c>
      <c r="F218" s="364" t="s">
        <v>287</v>
      </c>
      <c r="G218" s="550" t="s">
        <v>1298</v>
      </c>
      <c r="H218" s="1900">
        <v>4</v>
      </c>
      <c r="I218" s="550">
        <v>81</v>
      </c>
      <c r="J218" s="2164">
        <f t="shared" si="18"/>
        <v>324</v>
      </c>
      <c r="K218" s="28">
        <v>2</v>
      </c>
      <c r="L218" s="68" t="s">
        <v>936</v>
      </c>
      <c r="M218" s="47" t="s">
        <v>967</v>
      </c>
      <c r="N218" s="2082" t="s">
        <v>5887</v>
      </c>
      <c r="O218" s="42">
        <v>46106</v>
      </c>
      <c r="P218" s="40"/>
      <c r="Q218" s="42">
        <v>46125</v>
      </c>
      <c r="R218" s="42">
        <v>46126</v>
      </c>
      <c r="S218" s="375"/>
    </row>
    <row r="219" spans="1:19" s="379" customFormat="1" ht="19.7" customHeight="1">
      <c r="A219" s="536" t="s">
        <v>486</v>
      </c>
      <c r="B219" s="2077" t="s">
        <v>5884</v>
      </c>
      <c r="C219" s="332">
        <v>0.2</v>
      </c>
      <c r="D219" s="36">
        <f>+D218+1</f>
        <v>170</v>
      </c>
      <c r="E219" s="38" t="s">
        <v>174</v>
      </c>
      <c r="F219" s="364" t="s">
        <v>287</v>
      </c>
      <c r="G219" s="282" t="s">
        <v>6102</v>
      </c>
      <c r="H219" s="2166">
        <v>2</v>
      </c>
      <c r="I219" s="1900">
        <v>2830</v>
      </c>
      <c r="J219" s="2164">
        <f t="shared" si="18"/>
        <v>5660</v>
      </c>
      <c r="K219" s="287">
        <v>1</v>
      </c>
      <c r="L219" s="68" t="s">
        <v>6103</v>
      </c>
      <c r="M219" s="296" t="s">
        <v>6104</v>
      </c>
      <c r="N219" s="2082" t="s">
        <v>5887</v>
      </c>
      <c r="O219" s="42">
        <v>46106</v>
      </c>
      <c r="P219" s="40"/>
      <c r="Q219" s="42">
        <v>46125</v>
      </c>
      <c r="R219" s="42">
        <v>46126</v>
      </c>
      <c r="S219" s="404"/>
    </row>
    <row r="220" spans="1:19" s="379" customFormat="1" ht="19.7" customHeight="1">
      <c r="A220" s="536" t="s">
        <v>5686</v>
      </c>
      <c r="B220" s="2077" t="s">
        <v>5884</v>
      </c>
      <c r="C220" s="332">
        <f>0.004*H220</f>
        <v>3.2000000000000001E-2</v>
      </c>
      <c r="D220" s="36">
        <f>+D219+1</f>
        <v>171</v>
      </c>
      <c r="E220" s="364" t="s">
        <v>287</v>
      </c>
      <c r="F220" s="364" t="s">
        <v>287</v>
      </c>
      <c r="G220" s="1488" t="s">
        <v>6105</v>
      </c>
      <c r="H220" s="2166">
        <v>8</v>
      </c>
      <c r="I220" s="1940">
        <v>112</v>
      </c>
      <c r="J220" s="2165">
        <f t="shared" si="18"/>
        <v>896</v>
      </c>
      <c r="K220" s="91">
        <v>4</v>
      </c>
      <c r="L220" s="68" t="s">
        <v>6106</v>
      </c>
      <c r="M220" s="296" t="s">
        <v>6104</v>
      </c>
      <c r="N220" s="2082" t="s">
        <v>5887</v>
      </c>
      <c r="O220" s="42">
        <v>46106</v>
      </c>
      <c r="P220" s="40"/>
      <c r="Q220" s="42">
        <v>46125</v>
      </c>
      <c r="R220" s="42">
        <v>46126</v>
      </c>
      <c r="S220" s="404"/>
    </row>
    <row r="221" spans="1:19" s="379" customFormat="1" ht="19.7" customHeight="1">
      <c r="A221" s="536" t="s">
        <v>5686</v>
      </c>
      <c r="B221" s="2077" t="s">
        <v>5884</v>
      </c>
      <c r="C221" s="332">
        <f>0.004*H221</f>
        <v>1.6E-2</v>
      </c>
      <c r="D221" s="36">
        <f>+D220+1</f>
        <v>172</v>
      </c>
      <c r="E221" s="364" t="s">
        <v>287</v>
      </c>
      <c r="F221" s="364" t="s">
        <v>287</v>
      </c>
      <c r="G221" s="1488" t="s">
        <v>6107</v>
      </c>
      <c r="H221" s="2166">
        <v>4</v>
      </c>
      <c r="I221" s="1940">
        <v>113</v>
      </c>
      <c r="J221" s="2165">
        <f t="shared" si="18"/>
        <v>452</v>
      </c>
      <c r="K221" s="91">
        <v>2</v>
      </c>
      <c r="L221" s="68" t="s">
        <v>6108</v>
      </c>
      <c r="M221" s="296" t="s">
        <v>6104</v>
      </c>
      <c r="N221" s="2082" t="s">
        <v>5887</v>
      </c>
      <c r="O221" s="42">
        <v>46106</v>
      </c>
      <c r="P221" s="40"/>
      <c r="Q221" s="42">
        <v>46125</v>
      </c>
      <c r="R221" s="42">
        <v>46126</v>
      </c>
      <c r="S221" s="404"/>
    </row>
    <row r="222" spans="1:19" s="379" customFormat="1" ht="19.7" customHeight="1">
      <c r="A222" s="536" t="s">
        <v>123</v>
      </c>
      <c r="B222" s="2077" t="s">
        <v>5884</v>
      </c>
      <c r="C222" s="26">
        <f>0.01*H222</f>
        <v>0.04</v>
      </c>
      <c r="D222" s="36">
        <f>+D221+1</f>
        <v>173</v>
      </c>
      <c r="E222" s="66" t="s">
        <v>175</v>
      </c>
      <c r="F222" s="66" t="s">
        <v>175</v>
      </c>
      <c r="G222" s="2167" t="s">
        <v>2975</v>
      </c>
      <c r="H222" s="2168">
        <v>4</v>
      </c>
      <c r="I222" s="2169">
        <v>52</v>
      </c>
      <c r="J222" s="2164">
        <f t="shared" si="18"/>
        <v>208</v>
      </c>
      <c r="K222" s="28">
        <v>2</v>
      </c>
      <c r="L222" s="68" t="s">
        <v>572</v>
      </c>
      <c r="M222" s="296" t="s">
        <v>6104</v>
      </c>
      <c r="N222" s="2082" t="s">
        <v>5887</v>
      </c>
      <c r="O222" s="42">
        <v>46106</v>
      </c>
      <c r="P222" s="40"/>
      <c r="Q222" s="42">
        <v>46125</v>
      </c>
      <c r="R222" s="42">
        <v>46126</v>
      </c>
      <c r="S222" s="404"/>
    </row>
    <row r="223" spans="1:19" s="379" customFormat="1" ht="19.7" customHeight="1">
      <c r="A223" s="536" t="s">
        <v>123</v>
      </c>
      <c r="B223" s="2077" t="s">
        <v>5884</v>
      </c>
      <c r="C223" s="26"/>
      <c r="D223" s="36">
        <f t="shared" ref="D223:D226" si="19">+D222+1</f>
        <v>174</v>
      </c>
      <c r="E223" s="281" t="s">
        <v>175</v>
      </c>
      <c r="F223" s="281" t="s">
        <v>175</v>
      </c>
      <c r="G223" s="131" t="s">
        <v>2843</v>
      </c>
      <c r="H223" s="120">
        <v>4</v>
      </c>
      <c r="I223" s="120">
        <v>346</v>
      </c>
      <c r="J223" s="338">
        <f t="shared" si="18"/>
        <v>1384</v>
      </c>
      <c r="K223" s="551"/>
      <c r="L223" s="400" t="s">
        <v>2844</v>
      </c>
      <c r="M223" s="296"/>
      <c r="N223" s="2170" t="s">
        <v>6109</v>
      </c>
      <c r="O223" s="387">
        <v>46114</v>
      </c>
      <c r="P223" s="293"/>
      <c r="Q223" s="395">
        <v>46126</v>
      </c>
      <c r="R223" s="387">
        <v>46127</v>
      </c>
      <c r="S223" s="404"/>
    </row>
    <row r="224" spans="1:19" s="379" customFormat="1" ht="19.7" customHeight="1">
      <c r="A224" s="536" t="s">
        <v>123</v>
      </c>
      <c r="B224" s="2077" t="s">
        <v>5884</v>
      </c>
      <c r="C224" s="26"/>
      <c r="D224" s="36">
        <f t="shared" si="19"/>
        <v>175</v>
      </c>
      <c r="E224" s="226" t="s">
        <v>175</v>
      </c>
      <c r="F224" s="226" t="s">
        <v>175</v>
      </c>
      <c r="G224" s="217" t="s">
        <v>2841</v>
      </c>
      <c r="H224" s="219">
        <v>4</v>
      </c>
      <c r="I224" s="219">
        <v>316</v>
      </c>
      <c r="J224" s="2164">
        <f t="shared" si="18"/>
        <v>1264</v>
      </c>
      <c r="K224" s="958"/>
      <c r="L224" s="55" t="s">
        <v>2842</v>
      </c>
      <c r="M224" s="296"/>
      <c r="N224" s="2170" t="s">
        <v>6109</v>
      </c>
      <c r="O224" s="387">
        <v>46114</v>
      </c>
      <c r="P224" s="293"/>
      <c r="Q224" s="395">
        <v>46126</v>
      </c>
      <c r="R224" s="387">
        <v>46127</v>
      </c>
      <c r="S224" s="404"/>
    </row>
    <row r="225" spans="1:19" s="379" customFormat="1" ht="19.7" customHeight="1">
      <c r="A225" s="536" t="s">
        <v>123</v>
      </c>
      <c r="B225" s="2077" t="s">
        <v>5884</v>
      </c>
      <c r="C225" s="26"/>
      <c r="D225" s="36">
        <f t="shared" si="19"/>
        <v>176</v>
      </c>
      <c r="E225" s="226" t="s">
        <v>175</v>
      </c>
      <c r="F225" s="226" t="s">
        <v>175</v>
      </c>
      <c r="G225" s="217" t="s">
        <v>269</v>
      </c>
      <c r="H225" s="219">
        <v>4</v>
      </c>
      <c r="I225" s="219">
        <v>217</v>
      </c>
      <c r="J225" s="2164">
        <f t="shared" si="18"/>
        <v>868</v>
      </c>
      <c r="K225" s="958"/>
      <c r="L225" s="55" t="s">
        <v>270</v>
      </c>
      <c r="M225" s="296"/>
      <c r="N225" s="2170" t="s">
        <v>6109</v>
      </c>
      <c r="O225" s="387">
        <v>46114</v>
      </c>
      <c r="P225" s="293"/>
      <c r="Q225" s="395">
        <v>46126</v>
      </c>
      <c r="R225" s="387">
        <v>46127</v>
      </c>
      <c r="S225" s="404"/>
    </row>
    <row r="226" spans="1:19" s="379" customFormat="1" ht="19.7" customHeight="1">
      <c r="A226" s="536" t="s">
        <v>123</v>
      </c>
      <c r="B226" s="2077" t="s">
        <v>5884</v>
      </c>
      <c r="C226" s="26"/>
      <c r="D226" s="36">
        <f t="shared" si="19"/>
        <v>177</v>
      </c>
      <c r="E226" s="66" t="s">
        <v>6110</v>
      </c>
      <c r="F226" s="226" t="s">
        <v>175</v>
      </c>
      <c r="G226" s="368" t="s">
        <v>6111</v>
      </c>
      <c r="H226" s="369">
        <v>10</v>
      </c>
      <c r="I226" s="181">
        <v>393</v>
      </c>
      <c r="J226" s="211">
        <f t="shared" si="18"/>
        <v>3930</v>
      </c>
      <c r="K226" s="556"/>
      <c r="L226" s="47" t="s">
        <v>6112</v>
      </c>
      <c r="M226" s="296"/>
      <c r="N226" s="2170" t="s">
        <v>6109</v>
      </c>
      <c r="O226" s="387">
        <v>46114</v>
      </c>
      <c r="P226" s="293"/>
      <c r="Q226" s="395">
        <v>46126</v>
      </c>
      <c r="R226" s="387">
        <v>46127</v>
      </c>
      <c r="S226" s="404"/>
    </row>
    <row r="227" spans="1:19" s="379" customFormat="1" ht="19.7" customHeight="1">
      <c r="A227" s="26"/>
      <c r="B227" s="26"/>
      <c r="C227" s="26"/>
      <c r="D227" s="27"/>
      <c r="E227" s="27"/>
      <c r="F227" s="27"/>
      <c r="G227" s="389"/>
      <c r="H227" s="978"/>
      <c r="I227" s="393"/>
      <c r="J227" s="385"/>
      <c r="K227" s="287"/>
      <c r="L227" s="109"/>
      <c r="M227" s="296"/>
      <c r="N227" s="296"/>
      <c r="O227" s="387"/>
      <c r="P227" s="293"/>
      <c r="Q227" s="286"/>
      <c r="R227" s="387"/>
      <c r="S227" s="404"/>
    </row>
    <row r="228" spans="1:19" s="4" customFormat="1" ht="19.7" customHeight="1">
      <c r="A228" s="26"/>
      <c r="B228" s="26"/>
      <c r="C228" s="26"/>
      <c r="D228" s="27"/>
      <c r="E228" s="66"/>
      <c r="F228" s="66"/>
      <c r="G228" s="60">
        <f>SUM(J211:J223)</f>
        <v>20600</v>
      </c>
      <c r="H228" s="978"/>
      <c r="I228" s="393"/>
      <c r="J228" s="385"/>
      <c r="K228" s="28"/>
      <c r="L228" s="68"/>
      <c r="M228" s="47"/>
      <c r="N228" s="47"/>
      <c r="O228" s="30"/>
      <c r="P228" s="27"/>
      <c r="Q228" s="26"/>
      <c r="R228" s="30"/>
      <c r="S228" s="375"/>
    </row>
    <row r="229" spans="1:19" s="4" customFormat="1" ht="19.7" customHeight="1">
      <c r="A229" s="26"/>
      <c r="B229" s="26"/>
      <c r="C229" s="26"/>
      <c r="D229" s="27"/>
      <c r="E229" s="66"/>
      <c r="F229" s="66"/>
      <c r="G229" s="47"/>
      <c r="H229" s="978"/>
      <c r="I229" s="393"/>
      <c r="J229" s="385"/>
      <c r="K229" s="28"/>
      <c r="L229" s="68"/>
      <c r="M229" s="47"/>
      <c r="N229" s="47"/>
      <c r="O229" s="30"/>
      <c r="P229" s="27"/>
      <c r="Q229" s="26"/>
      <c r="R229" s="30"/>
      <c r="S229" s="375"/>
    </row>
    <row r="230" spans="1:19" ht="18" customHeight="1">
      <c r="A230" s="26"/>
      <c r="B230" s="26"/>
      <c r="C230" s="64"/>
      <c r="D230" s="1199"/>
      <c r="E230" s="1198"/>
      <c r="F230" s="1198"/>
      <c r="G230" s="1236"/>
      <c r="H230" s="1237"/>
      <c r="I230" s="1237"/>
      <c r="J230" s="71"/>
      <c r="K230" s="1200"/>
      <c r="L230" s="1236"/>
      <c r="M230" s="1238"/>
      <c r="N230" s="1240"/>
      <c r="O230" s="1201"/>
      <c r="P230" s="1202"/>
      <c r="Q230" s="1202"/>
      <c r="R230" s="1201"/>
      <c r="S230" s="1660"/>
    </row>
    <row r="231" spans="1:19" ht="18" customHeight="1">
      <c r="A231" s="26"/>
      <c r="B231" s="26"/>
      <c r="C231" s="64"/>
      <c r="D231" s="1199"/>
      <c r="E231" s="1198"/>
      <c r="F231" s="1198"/>
      <c r="G231" s="1236"/>
      <c r="H231" s="1237"/>
      <c r="I231" s="1237"/>
      <c r="J231" s="71"/>
      <c r="K231" s="1200"/>
      <c r="L231" s="1236"/>
      <c r="M231" s="1238"/>
      <c r="N231" s="1240"/>
      <c r="O231" s="1201"/>
      <c r="P231" s="1202"/>
      <c r="Q231" s="1202"/>
      <c r="R231" s="1201"/>
      <c r="S231" s="1660"/>
    </row>
    <row r="232" spans="1:19" ht="18" customHeight="1">
      <c r="D232" s="1199"/>
      <c r="E232" s="1198"/>
      <c r="F232" s="1198"/>
      <c r="G232" s="1236"/>
      <c r="H232" s="1237"/>
      <c r="I232" s="1237"/>
      <c r="J232" s="71"/>
      <c r="K232" s="1200"/>
      <c r="L232" s="1236"/>
      <c r="M232" s="1238"/>
      <c r="N232" s="1240"/>
      <c r="O232" s="1201"/>
      <c r="P232" s="1202"/>
      <c r="Q232" s="1202"/>
      <c r="R232" s="1201"/>
      <c r="S232" s="1660"/>
    </row>
    <row r="233" spans="1:19" ht="18" customHeight="1">
      <c r="D233" s="1199"/>
      <c r="E233" s="1199"/>
      <c r="F233" s="1199"/>
      <c r="G233" s="1238" t="s">
        <v>3512</v>
      </c>
      <c r="H233" s="71"/>
      <c r="I233" s="71"/>
      <c r="J233" s="71">
        <f>H233*I233</f>
        <v>0</v>
      </c>
      <c r="K233" s="1234"/>
      <c r="L233" s="1236" t="s">
        <v>2352</v>
      </c>
      <c r="M233" s="1239"/>
      <c r="N233" s="1199"/>
      <c r="O233" s="1201"/>
      <c r="P233" s="1239"/>
      <c r="Q233" s="1199"/>
      <c r="R233" s="1201"/>
      <c r="S233" s="1660"/>
    </row>
    <row r="234" spans="1:19" ht="18" customHeight="1">
      <c r="C234" s="1686">
        <v>4</v>
      </c>
      <c r="D234" s="1687"/>
      <c r="E234" s="1198"/>
      <c r="F234" s="1198"/>
      <c r="G234" s="1238" t="s">
        <v>2352</v>
      </c>
      <c r="H234" s="71"/>
      <c r="I234" s="71">
        <v>5000</v>
      </c>
      <c r="J234" s="71">
        <f>H234*I234</f>
        <v>0</v>
      </c>
      <c r="K234" s="1234"/>
      <c r="L234" s="1236" t="s">
        <v>2353</v>
      </c>
      <c r="M234" s="1239"/>
      <c r="N234" s="1199"/>
      <c r="O234" s="1201"/>
      <c r="P234" s="1239"/>
      <c r="Q234" s="1199"/>
      <c r="R234" s="1201"/>
      <c r="S234" s="1202"/>
    </row>
    <row r="235" spans="1:19" ht="18" customHeight="1">
      <c r="D235" s="1199"/>
      <c r="E235" s="1198"/>
      <c r="F235" s="1198"/>
      <c r="G235" s="1238" t="s">
        <v>2353</v>
      </c>
      <c r="H235" s="71"/>
      <c r="I235" s="71"/>
      <c r="J235" s="71">
        <f>H235*I235</f>
        <v>0</v>
      </c>
      <c r="K235" s="1234"/>
      <c r="L235" s="1240"/>
      <c r="M235" s="1239"/>
      <c r="N235" s="1199"/>
      <c r="O235" s="1199"/>
      <c r="P235" s="1239"/>
      <c r="Q235" s="1199"/>
      <c r="R235" s="1202"/>
      <c r="S235" s="1202"/>
    </row>
    <row r="236" spans="1:19" ht="18" customHeight="1">
      <c r="D236" s="1199"/>
      <c r="E236" s="1198"/>
      <c r="F236" s="1198"/>
      <c r="G236" s="1241"/>
      <c r="H236" s="1242"/>
      <c r="I236" s="1242"/>
      <c r="J236" s="1243"/>
      <c r="K236" s="1244"/>
      <c r="L236" s="1245"/>
    </row>
    <row r="237" spans="1:19" ht="18" customHeight="1"/>
    <row r="238" spans="1:19" ht="18" customHeight="1"/>
    <row r="239" spans="1:19" ht="18" customHeight="1"/>
  </sheetData>
  <autoFilter ref="D8:Q239" xr:uid="{00000000-0009-0000-0000-000003000000}"/>
  <mergeCells count="21">
    <mergeCell ref="E120:G120"/>
    <mergeCell ref="G170:J170"/>
    <mergeCell ref="E174:G174"/>
    <mergeCell ref="G205:J205"/>
    <mergeCell ref="E210:G210"/>
    <mergeCell ref="G236:J236"/>
    <mergeCell ref="D11:G11"/>
    <mergeCell ref="G77:J77"/>
    <mergeCell ref="E81:G81"/>
    <mergeCell ref="G92:J92"/>
    <mergeCell ref="E97:G97"/>
    <mergeCell ref="G115:J115"/>
    <mergeCell ref="D2:F2"/>
    <mergeCell ref="I2:K2"/>
    <mergeCell ref="D3:F3"/>
    <mergeCell ref="D4:F4"/>
    <mergeCell ref="I4:L5"/>
    <mergeCell ref="D5:F5"/>
    <mergeCell ref="H5:H6"/>
    <mergeCell ref="D6:F6"/>
    <mergeCell ref="I6:L6"/>
  </mergeCells>
  <phoneticPr fontId="2"/>
  <dataValidations count="2">
    <dataValidation allowBlank="1" showInputMessage="1" showErrorMessage="1" sqref="L75:L79 L73" xr:uid="{B8A96617-070C-4A13-88A9-E7C3E6550623}"/>
    <dataValidation imeMode="hiragana" allowBlank="1" showInputMessage="1" showErrorMessage="1" sqref="L99 L139:L140 L152 L226" xr:uid="{302E9F9B-51CC-4793-9E47-4EC32F6E562E}"/>
  </dataValidations>
  <hyperlinks>
    <hyperlink ref="M187" r:id="rId1" xr:uid="{92A104F2-EC2E-4DC9-99BF-6E90DA5949C0}"/>
  </hyperlinks>
  <printOptions gridLines="1"/>
  <pageMargins left="0.2" right="0.2" top="0.75" bottom="0.75" header="0.3" footer="0.3"/>
  <pageSetup orientation="landscape" r:id="rId2"/>
  <headerFooter>
    <oddHeader>&amp;L&amp;C&amp;R</oddHeader>
    <oddFooter>&amp;L&amp;C&amp;R</oddFooter>
    <evenHeader>&amp;L&amp;C&amp;R</evenHeader>
    <evenFooter>&amp;L&amp;C&amp;R</even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C1733-282D-4038-BDE0-910873CB1E9A}">
  <dimension ref="B2:Q61"/>
  <sheetViews>
    <sheetView zoomScale="85" zoomScaleNormal="85" workbookViewId="0">
      <pane xSplit="10" ySplit="8" topLeftCell="K9" activePane="bottomRight" state="frozen"/>
      <selection pane="topRight" activeCell="K1" sqref="K1"/>
      <selection pane="bottomLeft" activeCell="A9" sqref="A9"/>
      <selection pane="bottomRight" activeCell="C10" sqref="C10"/>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738" t="s">
        <v>6113</v>
      </c>
      <c r="G2" s="5" t="s">
        <v>2</v>
      </c>
      <c r="H2" s="6"/>
      <c r="I2" s="7"/>
      <c r="J2" s="8">
        <f>SUM(H:H)</f>
        <v>834887</v>
      </c>
    </row>
    <row r="3" spans="2:17" ht="20.100000000000001" customHeight="1">
      <c r="B3" s="2" t="s">
        <v>3</v>
      </c>
      <c r="C3" s="2"/>
      <c r="D3" s="2"/>
      <c r="E3" s="738" t="s">
        <v>6114</v>
      </c>
    </row>
    <row r="4" spans="2:17" ht="20.100000000000001" customHeight="1">
      <c r="B4" s="2" t="s">
        <v>996</v>
      </c>
      <c r="C4" s="2"/>
      <c r="D4" s="2"/>
      <c r="E4" s="13">
        <v>231481</v>
      </c>
    </row>
    <row r="5" spans="2:17" ht="20.100000000000001" customHeight="1">
      <c r="B5" s="2" t="s">
        <v>9</v>
      </c>
      <c r="C5" s="2"/>
      <c r="D5" s="2"/>
      <c r="E5" s="16">
        <v>46126</v>
      </c>
    </row>
    <row r="6" spans="2:17" ht="20.100000000000001" customHeight="1">
      <c r="B6" s="2" t="s">
        <v>10</v>
      </c>
      <c r="C6" s="2"/>
      <c r="D6" s="2"/>
      <c r="E6" s="16">
        <v>46150</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702">
        <v>0</v>
      </c>
      <c r="H9" s="702">
        <f>F9*G9</f>
        <v>0</v>
      </c>
      <c r="I9" s="28"/>
      <c r="J9" s="47"/>
      <c r="K9" s="47"/>
      <c r="L9" s="26"/>
      <c r="M9" s="30"/>
      <c r="N9" s="27"/>
      <c r="O9" s="26"/>
      <c r="P9" s="30"/>
      <c r="Q9" s="375"/>
    </row>
    <row r="10" spans="2:17" s="4" customFormat="1" ht="19.7" customHeight="1">
      <c r="B10" s="27">
        <v>4</v>
      </c>
      <c r="C10" s="202"/>
      <c r="D10" s="202"/>
      <c r="E10" s="148" t="s">
        <v>1071</v>
      </c>
      <c r="F10" s="67">
        <v>95</v>
      </c>
      <c r="G10" s="768">
        <v>5000</v>
      </c>
      <c r="H10" s="709">
        <f>F10*G10</f>
        <v>475000</v>
      </c>
      <c r="I10" s="710"/>
      <c r="J10" s="69"/>
      <c r="K10" s="26"/>
      <c r="L10" s="26"/>
      <c r="M10" s="30"/>
      <c r="N10" s="27"/>
      <c r="O10" s="26"/>
      <c r="P10" s="30"/>
      <c r="Q10" s="375"/>
    </row>
    <row r="11" spans="2:17" s="4" customFormat="1" ht="19.7" customHeight="1">
      <c r="B11" s="27">
        <v>4</v>
      </c>
      <c r="C11" s="499"/>
      <c r="D11" s="499"/>
      <c r="E11" s="148" t="s">
        <v>1072</v>
      </c>
      <c r="F11" s="67">
        <v>16</v>
      </c>
      <c r="G11" s="768">
        <v>5000</v>
      </c>
      <c r="H11" s="709">
        <f>F11*G11</f>
        <v>80000</v>
      </c>
      <c r="I11" s="710"/>
      <c r="J11" s="69"/>
      <c r="K11" s="26"/>
      <c r="L11" s="26"/>
      <c r="M11" s="30"/>
      <c r="N11" s="27"/>
      <c r="O11" s="26"/>
      <c r="P11" s="30"/>
      <c r="Q11" s="375"/>
    </row>
    <row r="12" spans="2:17" s="4" customFormat="1" ht="19.7" customHeight="1">
      <c r="B12" s="66"/>
      <c r="C12" s="66"/>
      <c r="D12" s="66"/>
      <c r="E12" s="148"/>
      <c r="F12" s="67"/>
      <c r="G12" s="708">
        <v>0</v>
      </c>
      <c r="H12" s="709">
        <f t="shared" ref="H12:H53" si="0">F12*G12</f>
        <v>0</v>
      </c>
      <c r="I12" s="710"/>
      <c r="J12" s="69"/>
      <c r="K12" s="26"/>
      <c r="L12" s="26"/>
      <c r="M12" s="30"/>
      <c r="N12" s="27"/>
      <c r="O12" s="26"/>
      <c r="P12" s="30"/>
      <c r="Q12" s="375"/>
    </row>
    <row r="13" spans="2:17" s="4" customFormat="1" ht="19.7" customHeight="1">
      <c r="B13" s="66">
        <v>1</v>
      </c>
      <c r="C13" s="202" t="s">
        <v>6115</v>
      </c>
      <c r="D13" s="202" t="s">
        <v>6115</v>
      </c>
      <c r="E13" s="148" t="s">
        <v>6116</v>
      </c>
      <c r="F13" s="67">
        <v>5</v>
      </c>
      <c r="G13" s="708">
        <v>3840</v>
      </c>
      <c r="H13" s="709">
        <f t="shared" si="0"/>
        <v>19200</v>
      </c>
      <c r="I13" s="710"/>
      <c r="J13" s="69" t="s">
        <v>6117</v>
      </c>
      <c r="K13" s="47" t="s">
        <v>6118</v>
      </c>
      <c r="L13" s="26"/>
      <c r="M13" s="30">
        <v>46112</v>
      </c>
      <c r="N13" s="27"/>
      <c r="O13" s="26"/>
      <c r="P13" s="30">
        <v>46115</v>
      </c>
      <c r="Q13" s="375"/>
    </row>
    <row r="14" spans="2:17" s="4" customFormat="1" ht="19.7" customHeight="1">
      <c r="B14" s="66">
        <v>1</v>
      </c>
      <c r="C14" s="202" t="s">
        <v>6115</v>
      </c>
      <c r="D14" s="202" t="s">
        <v>6115</v>
      </c>
      <c r="E14" s="148" t="s">
        <v>131</v>
      </c>
      <c r="F14" s="88">
        <v>0</v>
      </c>
      <c r="G14" s="708">
        <v>1200</v>
      </c>
      <c r="H14" s="709" t="s">
        <v>2030</v>
      </c>
      <c r="I14" s="710"/>
      <c r="J14" s="409" t="s">
        <v>6119</v>
      </c>
      <c r="K14" s="47" t="s">
        <v>6118</v>
      </c>
      <c r="L14" s="26"/>
      <c r="M14" s="30">
        <v>46112</v>
      </c>
      <c r="N14" s="27"/>
      <c r="O14" s="26"/>
      <c r="P14" s="30"/>
      <c r="Q14" s="375"/>
    </row>
    <row r="15" spans="2:17" s="4" customFormat="1" ht="19.7" customHeight="1">
      <c r="B15" s="66"/>
      <c r="C15" s="66"/>
      <c r="D15" s="66"/>
      <c r="E15" s="148"/>
      <c r="F15" s="67"/>
      <c r="G15" s="708">
        <v>0</v>
      </c>
      <c r="H15" s="709">
        <f t="shared" ref="H15:H21" si="1">F15*G15</f>
        <v>0</v>
      </c>
      <c r="I15" s="710"/>
      <c r="J15" s="69"/>
      <c r="K15" s="26"/>
      <c r="L15" s="26"/>
      <c r="M15" s="30"/>
      <c r="N15" s="27"/>
      <c r="O15" s="26"/>
      <c r="P15" s="30"/>
      <c r="Q15" s="375"/>
    </row>
    <row r="16" spans="2:17" s="4" customFormat="1" ht="19.7" customHeight="1">
      <c r="B16" s="66">
        <v>1</v>
      </c>
      <c r="C16" s="202" t="s">
        <v>145</v>
      </c>
      <c r="D16" s="202" t="s">
        <v>1143</v>
      </c>
      <c r="E16" s="148" t="s">
        <v>4361</v>
      </c>
      <c r="F16" s="67">
        <v>1</v>
      </c>
      <c r="G16" s="708">
        <v>260</v>
      </c>
      <c r="H16" s="709">
        <f t="shared" si="1"/>
        <v>260</v>
      </c>
      <c r="I16" s="710"/>
      <c r="J16" s="69" t="s">
        <v>5098</v>
      </c>
      <c r="K16" s="47" t="s">
        <v>6120</v>
      </c>
      <c r="L16" s="26"/>
      <c r="M16" s="30">
        <v>46112</v>
      </c>
      <c r="N16" s="27"/>
      <c r="O16" s="26"/>
      <c r="P16" s="30"/>
      <c r="Q16" s="375">
        <v>46118</v>
      </c>
    </row>
    <row r="17" spans="2:17" s="4" customFormat="1" ht="19.7" customHeight="1">
      <c r="B17" s="66">
        <v>1</v>
      </c>
      <c r="C17" s="202" t="s">
        <v>145</v>
      </c>
      <c r="D17" s="202" t="s">
        <v>1143</v>
      </c>
      <c r="E17" s="148" t="s">
        <v>4254</v>
      </c>
      <c r="F17" s="67">
        <v>7</v>
      </c>
      <c r="G17" s="708">
        <v>170</v>
      </c>
      <c r="H17" s="709">
        <f t="shared" si="1"/>
        <v>1190</v>
      </c>
      <c r="I17" s="710"/>
      <c r="J17" s="69" t="s">
        <v>4367</v>
      </c>
      <c r="K17" s="47" t="s">
        <v>6120</v>
      </c>
      <c r="L17" s="26"/>
      <c r="M17" s="30">
        <v>46112</v>
      </c>
      <c r="N17" s="27"/>
      <c r="O17" s="26"/>
      <c r="P17" s="30"/>
      <c r="Q17" s="375">
        <v>46118</v>
      </c>
    </row>
    <row r="18" spans="2:17" s="4" customFormat="1" ht="19.7" customHeight="1">
      <c r="B18" s="66">
        <v>1</v>
      </c>
      <c r="C18" s="66" t="s">
        <v>145</v>
      </c>
      <c r="D18" s="66" t="s">
        <v>1143</v>
      </c>
      <c r="E18" s="148" t="s">
        <v>6121</v>
      </c>
      <c r="F18" s="67">
        <v>5</v>
      </c>
      <c r="G18" s="708">
        <v>170</v>
      </c>
      <c r="H18" s="709">
        <f t="shared" si="1"/>
        <v>850</v>
      </c>
      <c r="I18" s="710"/>
      <c r="J18" s="69" t="s">
        <v>4503</v>
      </c>
      <c r="K18" s="47" t="s">
        <v>6120</v>
      </c>
      <c r="L18" s="26"/>
      <c r="M18" s="30">
        <v>46112</v>
      </c>
      <c r="N18" s="27"/>
      <c r="O18" s="26"/>
      <c r="P18" s="30"/>
      <c r="Q18" s="375">
        <v>46118</v>
      </c>
    </row>
    <row r="19" spans="2:17" s="4" customFormat="1" ht="19.7" customHeight="1">
      <c r="B19" s="66">
        <v>1</v>
      </c>
      <c r="C19" s="66" t="s">
        <v>4522</v>
      </c>
      <c r="D19" s="66" t="s">
        <v>1143</v>
      </c>
      <c r="E19" s="148" t="s">
        <v>6122</v>
      </c>
      <c r="F19" s="67">
        <v>5</v>
      </c>
      <c r="G19" s="708">
        <v>380</v>
      </c>
      <c r="H19" s="709">
        <f t="shared" si="1"/>
        <v>1900</v>
      </c>
      <c r="I19" s="710"/>
      <c r="J19" s="69" t="s">
        <v>6123</v>
      </c>
      <c r="K19" s="47" t="s">
        <v>6120</v>
      </c>
      <c r="L19" s="26"/>
      <c r="M19" s="30">
        <v>46112</v>
      </c>
      <c r="N19" s="27"/>
      <c r="O19" s="26"/>
      <c r="P19" s="30"/>
      <c r="Q19" s="375">
        <v>46120</v>
      </c>
    </row>
    <row r="20" spans="2:17" s="4" customFormat="1" ht="19.7" customHeight="1">
      <c r="B20" s="66">
        <v>1</v>
      </c>
      <c r="C20" s="202" t="s">
        <v>4519</v>
      </c>
      <c r="D20" s="202" t="s">
        <v>1143</v>
      </c>
      <c r="E20" s="148" t="s">
        <v>6124</v>
      </c>
      <c r="F20" s="67">
        <v>2</v>
      </c>
      <c r="G20" s="708">
        <v>2490</v>
      </c>
      <c r="H20" s="709">
        <f t="shared" si="1"/>
        <v>4980</v>
      </c>
      <c r="I20" s="710"/>
      <c r="J20" s="69" t="s">
        <v>6125</v>
      </c>
      <c r="K20" s="47" t="s">
        <v>6120</v>
      </c>
      <c r="L20" s="26"/>
      <c r="M20" s="30">
        <v>46112</v>
      </c>
      <c r="N20" s="27"/>
      <c r="O20" s="26"/>
      <c r="P20" s="30">
        <v>46134</v>
      </c>
      <c r="Q20" s="375">
        <v>46133</v>
      </c>
    </row>
    <row r="21" spans="2:17" s="4" customFormat="1" ht="19.7" customHeight="1">
      <c r="B21" s="66"/>
      <c r="C21" s="66"/>
      <c r="D21" s="66"/>
      <c r="E21" s="148"/>
      <c r="F21" s="67"/>
      <c r="G21" s="708">
        <v>0</v>
      </c>
      <c r="H21" s="709">
        <f t="shared" si="1"/>
        <v>0</v>
      </c>
      <c r="I21" s="710"/>
      <c r="J21" s="69"/>
      <c r="K21" s="26"/>
      <c r="L21" s="26"/>
      <c r="M21" s="30"/>
      <c r="N21" s="27"/>
      <c r="O21" s="26"/>
      <c r="P21" s="30"/>
      <c r="Q21" s="375"/>
    </row>
    <row r="22" spans="2:17" s="4" customFormat="1" ht="19.7" customHeight="1">
      <c r="B22" s="66">
        <v>1</v>
      </c>
      <c r="C22" s="202" t="s">
        <v>175</v>
      </c>
      <c r="D22" s="202" t="s">
        <v>175</v>
      </c>
      <c r="E22" s="148" t="s">
        <v>6126</v>
      </c>
      <c r="F22" s="67">
        <v>5</v>
      </c>
      <c r="G22" s="708">
        <v>1470</v>
      </c>
      <c r="H22" s="709">
        <f t="shared" si="0"/>
        <v>7350</v>
      </c>
      <c r="I22" s="710"/>
      <c r="J22" s="69" t="s">
        <v>3409</v>
      </c>
      <c r="K22" s="47" t="s">
        <v>6127</v>
      </c>
      <c r="L22" s="26"/>
      <c r="M22" s="30">
        <v>46107</v>
      </c>
      <c r="N22" s="27"/>
      <c r="O22" s="26"/>
      <c r="P22" s="30">
        <v>46126</v>
      </c>
      <c r="Q22" s="375"/>
    </row>
    <row r="23" spans="2:17" s="4" customFormat="1" ht="19.7" customHeight="1">
      <c r="B23" s="66">
        <v>1</v>
      </c>
      <c r="C23" s="202" t="s">
        <v>1853</v>
      </c>
      <c r="D23" s="202" t="s">
        <v>175</v>
      </c>
      <c r="E23" s="148" t="s">
        <v>6128</v>
      </c>
      <c r="F23" s="67">
        <v>10</v>
      </c>
      <c r="G23" s="708">
        <v>5200</v>
      </c>
      <c r="H23" s="709">
        <f>F23*G23</f>
        <v>52000</v>
      </c>
      <c r="I23" s="710"/>
      <c r="J23" s="148" t="s">
        <v>6129</v>
      </c>
      <c r="K23" s="47" t="s">
        <v>6127</v>
      </c>
      <c r="L23" s="26"/>
      <c r="M23" s="30">
        <v>46107</v>
      </c>
      <c r="N23" s="27"/>
      <c r="O23" s="26"/>
      <c r="P23" s="30">
        <v>46126</v>
      </c>
      <c r="Q23" s="375"/>
    </row>
    <row r="24" spans="2:17" s="4" customFormat="1" ht="19.7" customHeight="1">
      <c r="B24" s="66">
        <v>1</v>
      </c>
      <c r="C24" s="202" t="s">
        <v>175</v>
      </c>
      <c r="D24" s="202" t="s">
        <v>175</v>
      </c>
      <c r="E24" s="148" t="s">
        <v>6130</v>
      </c>
      <c r="F24" s="67">
        <v>5</v>
      </c>
      <c r="G24" s="708">
        <v>290</v>
      </c>
      <c r="H24" s="709">
        <f t="shared" si="0"/>
        <v>1450</v>
      </c>
      <c r="I24" s="710"/>
      <c r="J24" s="69" t="s">
        <v>4314</v>
      </c>
      <c r="K24" s="47" t="s">
        <v>6127</v>
      </c>
      <c r="L24" s="26"/>
      <c r="M24" s="30">
        <v>46107</v>
      </c>
      <c r="N24" s="27"/>
      <c r="O24" s="26"/>
      <c r="P24" s="30">
        <v>46126</v>
      </c>
      <c r="Q24" s="375"/>
    </row>
    <row r="25" spans="2:17" s="4" customFormat="1" ht="19.7" customHeight="1">
      <c r="B25" s="66">
        <v>1</v>
      </c>
      <c r="C25" s="202" t="s">
        <v>175</v>
      </c>
      <c r="D25" s="202" t="s">
        <v>175</v>
      </c>
      <c r="E25" s="148" t="s">
        <v>4865</v>
      </c>
      <c r="F25" s="67">
        <v>5</v>
      </c>
      <c r="G25" s="708">
        <v>330</v>
      </c>
      <c r="H25" s="709">
        <f t="shared" si="0"/>
        <v>1650</v>
      </c>
      <c r="I25" s="710"/>
      <c r="J25" s="69" t="s">
        <v>4318</v>
      </c>
      <c r="K25" s="47" t="s">
        <v>6127</v>
      </c>
      <c r="L25" s="26"/>
      <c r="M25" s="30">
        <v>46107</v>
      </c>
      <c r="N25" s="27"/>
      <c r="O25" s="26"/>
      <c r="P25" s="30">
        <v>46126</v>
      </c>
      <c r="Q25" s="375"/>
    </row>
    <row r="26" spans="2:17" s="4" customFormat="1" ht="19.7" customHeight="1">
      <c r="B26" s="66">
        <v>1</v>
      </c>
      <c r="C26" s="202" t="s">
        <v>175</v>
      </c>
      <c r="D26" s="202" t="s">
        <v>175</v>
      </c>
      <c r="E26" s="148" t="s">
        <v>6131</v>
      </c>
      <c r="F26" s="67">
        <v>5</v>
      </c>
      <c r="G26" s="708">
        <v>191</v>
      </c>
      <c r="H26" s="709">
        <f t="shared" si="0"/>
        <v>955</v>
      </c>
      <c r="I26" s="710"/>
      <c r="J26" s="69" t="s">
        <v>4316</v>
      </c>
      <c r="K26" s="47" t="s">
        <v>6127</v>
      </c>
      <c r="L26" s="26"/>
      <c r="M26" s="30">
        <v>46107</v>
      </c>
      <c r="N26" s="27"/>
      <c r="O26" s="26"/>
      <c r="P26" s="30">
        <v>46126</v>
      </c>
      <c r="Q26" s="375"/>
    </row>
    <row r="27" spans="2:17" s="4" customFormat="1" ht="19.7" customHeight="1">
      <c r="B27" s="66">
        <v>1</v>
      </c>
      <c r="C27" s="202" t="s">
        <v>1853</v>
      </c>
      <c r="D27" s="202" t="s">
        <v>175</v>
      </c>
      <c r="E27" s="148" t="s">
        <v>6132</v>
      </c>
      <c r="F27" s="67">
        <v>5</v>
      </c>
      <c r="G27" s="708">
        <v>7220</v>
      </c>
      <c r="H27" s="709">
        <f>F27*G27</f>
        <v>36100</v>
      </c>
      <c r="I27" s="710"/>
      <c r="J27" s="148" t="s">
        <v>6133</v>
      </c>
      <c r="K27" s="47" t="s">
        <v>6127</v>
      </c>
      <c r="L27" s="26"/>
      <c r="M27" s="30">
        <v>46107</v>
      </c>
      <c r="N27" s="27"/>
      <c r="O27" s="26"/>
      <c r="P27" s="30">
        <v>46126</v>
      </c>
      <c r="Q27" s="375"/>
    </row>
    <row r="28" spans="2:17" s="4" customFormat="1" ht="19.7" customHeight="1">
      <c r="B28" s="66">
        <v>1</v>
      </c>
      <c r="C28" s="202" t="s">
        <v>1853</v>
      </c>
      <c r="D28" s="202" t="s">
        <v>175</v>
      </c>
      <c r="E28" s="148" t="s">
        <v>6134</v>
      </c>
      <c r="F28" s="67">
        <v>5</v>
      </c>
      <c r="G28" s="708">
        <v>6268</v>
      </c>
      <c r="H28" s="709">
        <f>F28*G28</f>
        <v>31340</v>
      </c>
      <c r="I28" s="710"/>
      <c r="J28" s="148" t="s">
        <v>6135</v>
      </c>
      <c r="K28" s="47" t="s">
        <v>6127</v>
      </c>
      <c r="L28" s="26"/>
      <c r="M28" s="30">
        <v>46107</v>
      </c>
      <c r="N28" s="27"/>
      <c r="O28" s="26"/>
      <c r="P28" s="30">
        <v>46126</v>
      </c>
      <c r="Q28" s="375"/>
    </row>
    <row r="29" spans="2:17" s="4" customFormat="1" ht="19.7" customHeight="1">
      <c r="B29" s="66">
        <v>1</v>
      </c>
      <c r="C29" s="202" t="s">
        <v>175</v>
      </c>
      <c r="D29" s="202" t="s">
        <v>175</v>
      </c>
      <c r="E29" s="148" t="s">
        <v>6136</v>
      </c>
      <c r="F29" s="67">
        <v>2</v>
      </c>
      <c r="G29" s="708">
        <v>1160</v>
      </c>
      <c r="H29" s="709">
        <f t="shared" si="0"/>
        <v>2320</v>
      </c>
      <c r="I29" s="710"/>
      <c r="J29" s="69" t="s">
        <v>4312</v>
      </c>
      <c r="K29" s="47" t="s">
        <v>6127</v>
      </c>
      <c r="L29" s="26"/>
      <c r="M29" s="30">
        <v>46107</v>
      </c>
      <c r="N29" s="27"/>
      <c r="O29" s="26"/>
      <c r="P29" s="30">
        <v>46126</v>
      </c>
      <c r="Q29" s="375"/>
    </row>
    <row r="30" spans="2:17" s="4" customFormat="1" ht="19.7" customHeight="1">
      <c r="B30" s="66">
        <v>1</v>
      </c>
      <c r="C30" s="202" t="s">
        <v>924</v>
      </c>
      <c r="D30" s="202" t="s">
        <v>175</v>
      </c>
      <c r="E30" s="148" t="s">
        <v>1845</v>
      </c>
      <c r="F30" s="67">
        <v>6</v>
      </c>
      <c r="G30" s="708">
        <v>193</v>
      </c>
      <c r="H30" s="709">
        <f t="shared" si="0"/>
        <v>1158</v>
      </c>
      <c r="I30" s="710"/>
      <c r="J30" s="69" t="s">
        <v>1846</v>
      </c>
      <c r="K30" s="47" t="s">
        <v>6127</v>
      </c>
      <c r="L30" s="26"/>
      <c r="M30" s="30">
        <v>46107</v>
      </c>
      <c r="N30" s="27"/>
      <c r="O30" s="26"/>
      <c r="P30" s="30">
        <v>46126</v>
      </c>
      <c r="Q30" s="375"/>
    </row>
    <row r="31" spans="2:17" s="4" customFormat="1" ht="19.7" customHeight="1">
      <c r="B31" s="66">
        <v>1</v>
      </c>
      <c r="C31" s="202" t="s">
        <v>175</v>
      </c>
      <c r="D31" s="202" t="s">
        <v>175</v>
      </c>
      <c r="E31" s="148" t="s">
        <v>6137</v>
      </c>
      <c r="F31" s="67">
        <v>5</v>
      </c>
      <c r="G31" s="708">
        <v>1300</v>
      </c>
      <c r="H31" s="709">
        <f t="shared" si="0"/>
        <v>6500</v>
      </c>
      <c r="I31" s="710"/>
      <c r="J31" s="69" t="s">
        <v>4345</v>
      </c>
      <c r="K31" s="47" t="s">
        <v>6127</v>
      </c>
      <c r="L31" s="26"/>
      <c r="M31" s="30">
        <v>46107</v>
      </c>
      <c r="N31" s="27"/>
      <c r="O31" s="26"/>
      <c r="P31" s="30">
        <v>46126</v>
      </c>
      <c r="Q31" s="375"/>
    </row>
    <row r="32" spans="2:17" s="4" customFormat="1" ht="19.7" customHeight="1">
      <c r="B32" s="66">
        <v>1</v>
      </c>
      <c r="C32" s="202" t="s">
        <v>175</v>
      </c>
      <c r="D32" s="202" t="s">
        <v>175</v>
      </c>
      <c r="E32" s="148" t="s">
        <v>6138</v>
      </c>
      <c r="F32" s="67">
        <v>5</v>
      </c>
      <c r="G32" s="708">
        <v>177</v>
      </c>
      <c r="H32" s="709">
        <f t="shared" si="0"/>
        <v>885</v>
      </c>
      <c r="I32" s="710"/>
      <c r="J32" s="69" t="s">
        <v>6139</v>
      </c>
      <c r="K32" s="47" t="s">
        <v>6127</v>
      </c>
      <c r="L32" s="26"/>
      <c r="M32" s="30">
        <v>46107</v>
      </c>
      <c r="N32" s="27"/>
      <c r="O32" s="26"/>
      <c r="P32" s="30">
        <v>46126</v>
      </c>
      <c r="Q32" s="375"/>
    </row>
    <row r="33" spans="2:17" s="4" customFormat="1" ht="19.7" customHeight="1">
      <c r="B33" s="66">
        <v>1</v>
      </c>
      <c r="C33" s="202" t="s">
        <v>175</v>
      </c>
      <c r="D33" s="202" t="s">
        <v>175</v>
      </c>
      <c r="E33" s="148" t="s">
        <v>6140</v>
      </c>
      <c r="F33" s="67">
        <v>2</v>
      </c>
      <c r="G33" s="708">
        <v>567</v>
      </c>
      <c r="H33" s="709">
        <f t="shared" si="0"/>
        <v>1134</v>
      </c>
      <c r="I33" s="710"/>
      <c r="J33" s="69" t="s">
        <v>6141</v>
      </c>
      <c r="K33" s="47" t="s">
        <v>6127</v>
      </c>
      <c r="L33" s="26"/>
      <c r="M33" s="30">
        <v>46107</v>
      </c>
      <c r="N33" s="27"/>
      <c r="O33" s="26"/>
      <c r="P33" s="30">
        <v>46126</v>
      </c>
      <c r="Q33" s="375"/>
    </row>
    <row r="34" spans="2:17" s="4" customFormat="1" ht="19.7" customHeight="1">
      <c r="B34" s="66">
        <v>1</v>
      </c>
      <c r="C34" s="202" t="s">
        <v>385</v>
      </c>
      <c r="D34" s="202" t="s">
        <v>175</v>
      </c>
      <c r="E34" s="148" t="s">
        <v>6142</v>
      </c>
      <c r="F34" s="67">
        <v>8</v>
      </c>
      <c r="G34" s="708">
        <v>62</v>
      </c>
      <c r="H34" s="709">
        <f t="shared" si="0"/>
        <v>496</v>
      </c>
      <c r="I34" s="710"/>
      <c r="J34" s="69" t="s">
        <v>6143</v>
      </c>
      <c r="K34" s="47" t="s">
        <v>6127</v>
      </c>
      <c r="L34" s="26"/>
      <c r="M34" s="30">
        <v>46107</v>
      </c>
      <c r="N34" s="27"/>
      <c r="O34" s="26"/>
      <c r="P34" s="30">
        <v>46126</v>
      </c>
      <c r="Q34" s="375"/>
    </row>
    <row r="35" spans="2:17" s="4" customFormat="1" ht="19.7" customHeight="1">
      <c r="B35" s="66">
        <v>1</v>
      </c>
      <c r="C35" s="202" t="s">
        <v>175</v>
      </c>
      <c r="D35" s="202" t="s">
        <v>175</v>
      </c>
      <c r="E35" s="148" t="s">
        <v>6144</v>
      </c>
      <c r="F35" s="67">
        <v>4</v>
      </c>
      <c r="G35" s="708">
        <v>77</v>
      </c>
      <c r="H35" s="709">
        <f>F35*G35</f>
        <v>308</v>
      </c>
      <c r="I35" s="710"/>
      <c r="J35" s="69" t="s">
        <v>6145</v>
      </c>
      <c r="K35" s="47" t="s">
        <v>6127</v>
      </c>
      <c r="L35" s="26"/>
      <c r="M35" s="30">
        <v>46107</v>
      </c>
      <c r="N35" s="27"/>
      <c r="O35" s="26"/>
      <c r="P35" s="30">
        <v>46126</v>
      </c>
      <c r="Q35" s="375"/>
    </row>
    <row r="36" spans="2:17" s="4" customFormat="1" ht="19.7" customHeight="1">
      <c r="B36" s="66">
        <v>1</v>
      </c>
      <c r="C36" s="202" t="s">
        <v>175</v>
      </c>
      <c r="D36" s="202" t="s">
        <v>175</v>
      </c>
      <c r="E36" s="148" t="s">
        <v>1896</v>
      </c>
      <c r="F36" s="67">
        <v>4</v>
      </c>
      <c r="G36" s="708">
        <v>80</v>
      </c>
      <c r="H36" s="709">
        <f t="shared" si="0"/>
        <v>320</v>
      </c>
      <c r="I36" s="710"/>
      <c r="J36" s="69" t="s">
        <v>1895</v>
      </c>
      <c r="K36" s="47" t="s">
        <v>6127</v>
      </c>
      <c r="L36" s="26"/>
      <c r="M36" s="30">
        <v>46107</v>
      </c>
      <c r="N36" s="27"/>
      <c r="O36" s="26"/>
      <c r="P36" s="30">
        <v>46126</v>
      </c>
      <c r="Q36" s="375"/>
    </row>
    <row r="37" spans="2:17" s="4" customFormat="1" ht="19.7" customHeight="1">
      <c r="B37" s="66">
        <v>1</v>
      </c>
      <c r="C37" s="202" t="s">
        <v>1853</v>
      </c>
      <c r="D37" s="202" t="s">
        <v>175</v>
      </c>
      <c r="E37" s="148" t="s">
        <v>6146</v>
      </c>
      <c r="F37" s="67">
        <v>2</v>
      </c>
      <c r="G37" s="708">
        <v>5382</v>
      </c>
      <c r="H37" s="709">
        <f t="shared" si="0"/>
        <v>10764</v>
      </c>
      <c r="I37" s="710"/>
      <c r="J37" s="148" t="s">
        <v>6147</v>
      </c>
      <c r="K37" s="47" t="s">
        <v>6127</v>
      </c>
      <c r="L37" s="26"/>
      <c r="M37" s="30">
        <v>46107</v>
      </c>
      <c r="N37" s="27"/>
      <c r="O37" s="26"/>
      <c r="P37" s="30">
        <v>46126</v>
      </c>
      <c r="Q37" s="375"/>
    </row>
    <row r="38" spans="2:17" s="4" customFormat="1" ht="19.7" customHeight="1">
      <c r="B38" s="66">
        <v>1</v>
      </c>
      <c r="C38" s="202" t="s">
        <v>1853</v>
      </c>
      <c r="D38" s="202" t="s">
        <v>175</v>
      </c>
      <c r="E38" s="148" t="s">
        <v>6148</v>
      </c>
      <c r="F38" s="67">
        <v>1</v>
      </c>
      <c r="G38" s="708">
        <v>15319</v>
      </c>
      <c r="H38" s="709">
        <f t="shared" si="0"/>
        <v>15319</v>
      </c>
      <c r="I38" s="710"/>
      <c r="J38" s="148" t="s">
        <v>6149</v>
      </c>
      <c r="K38" s="47" t="s">
        <v>6127</v>
      </c>
      <c r="L38" s="26"/>
      <c r="M38" s="30">
        <v>46107</v>
      </c>
      <c r="N38" s="27"/>
      <c r="O38" s="26"/>
      <c r="P38" s="30">
        <v>46126</v>
      </c>
      <c r="Q38" s="375"/>
    </row>
    <row r="39" spans="2:17" s="4" customFormat="1" ht="19.7" customHeight="1">
      <c r="B39" s="66">
        <v>1</v>
      </c>
      <c r="C39" s="202" t="s">
        <v>1853</v>
      </c>
      <c r="D39" s="202" t="s">
        <v>175</v>
      </c>
      <c r="E39" s="148" t="s">
        <v>6150</v>
      </c>
      <c r="F39" s="67">
        <v>1</v>
      </c>
      <c r="G39" s="708">
        <v>12130</v>
      </c>
      <c r="H39" s="709">
        <f t="shared" si="0"/>
        <v>12130</v>
      </c>
      <c r="I39" s="710"/>
      <c r="J39" s="148" t="s">
        <v>6151</v>
      </c>
      <c r="K39" s="47" t="s">
        <v>6127</v>
      </c>
      <c r="L39" s="26"/>
      <c r="M39" s="30">
        <v>46107</v>
      </c>
      <c r="N39" s="27"/>
      <c r="O39" s="26"/>
      <c r="P39" s="30">
        <v>46126</v>
      </c>
      <c r="Q39" s="375"/>
    </row>
    <row r="40" spans="2:17" s="4" customFormat="1" ht="19.7" customHeight="1">
      <c r="B40" s="66">
        <v>1</v>
      </c>
      <c r="C40" s="202" t="s">
        <v>1853</v>
      </c>
      <c r="D40" s="202" t="s">
        <v>175</v>
      </c>
      <c r="E40" s="148" t="s">
        <v>6152</v>
      </c>
      <c r="F40" s="67">
        <v>2</v>
      </c>
      <c r="G40" s="708">
        <v>8144</v>
      </c>
      <c r="H40" s="709">
        <f t="shared" si="0"/>
        <v>16288</v>
      </c>
      <c r="I40" s="710"/>
      <c r="J40" s="148" t="s">
        <v>6153</v>
      </c>
      <c r="K40" s="47" t="s">
        <v>6127</v>
      </c>
      <c r="L40" s="26"/>
      <c r="M40" s="30">
        <v>46107</v>
      </c>
      <c r="N40" s="27"/>
      <c r="O40" s="26"/>
      <c r="P40" s="30">
        <v>46126</v>
      </c>
      <c r="Q40" s="375"/>
    </row>
    <row r="41" spans="2:17" s="4" customFormat="1" ht="19.7" customHeight="1">
      <c r="B41" s="66">
        <v>1</v>
      </c>
      <c r="C41" s="202" t="s">
        <v>1853</v>
      </c>
      <c r="D41" s="202" t="s">
        <v>175</v>
      </c>
      <c r="E41" s="148" t="s">
        <v>6154</v>
      </c>
      <c r="F41" s="67">
        <v>1</v>
      </c>
      <c r="G41" s="708">
        <v>11447</v>
      </c>
      <c r="H41" s="709">
        <f t="shared" si="0"/>
        <v>11447</v>
      </c>
      <c r="I41" s="710"/>
      <c r="J41" s="148" t="s">
        <v>6155</v>
      </c>
      <c r="K41" s="47" t="s">
        <v>6127</v>
      </c>
      <c r="L41" s="26"/>
      <c r="M41" s="30">
        <v>46107</v>
      </c>
      <c r="N41" s="27"/>
      <c r="O41" s="26"/>
      <c r="P41" s="30">
        <v>46126</v>
      </c>
      <c r="Q41" s="375"/>
    </row>
    <row r="42" spans="2:17" s="4" customFormat="1" ht="19.7" customHeight="1">
      <c r="B42" s="66">
        <v>1</v>
      </c>
      <c r="C42" s="202" t="s">
        <v>1853</v>
      </c>
      <c r="D42" s="202" t="s">
        <v>175</v>
      </c>
      <c r="E42" s="148" t="s">
        <v>6156</v>
      </c>
      <c r="F42" s="67">
        <v>1</v>
      </c>
      <c r="G42" s="708">
        <v>9935</v>
      </c>
      <c r="H42" s="709">
        <f t="shared" si="0"/>
        <v>9935</v>
      </c>
      <c r="I42" s="710"/>
      <c r="J42" s="148" t="s">
        <v>6157</v>
      </c>
      <c r="K42" s="47" t="s">
        <v>6127</v>
      </c>
      <c r="L42" s="26"/>
      <c r="M42" s="30">
        <v>46107</v>
      </c>
      <c r="N42" s="27"/>
      <c r="O42" s="26"/>
      <c r="P42" s="30">
        <v>46126</v>
      </c>
      <c r="Q42" s="375"/>
    </row>
    <row r="43" spans="2:17" s="4" customFormat="1" ht="19.7" customHeight="1">
      <c r="B43" s="66">
        <v>1</v>
      </c>
      <c r="C43" s="202" t="s">
        <v>1853</v>
      </c>
      <c r="D43" s="202" t="s">
        <v>175</v>
      </c>
      <c r="E43" s="148" t="s">
        <v>6158</v>
      </c>
      <c r="F43" s="67">
        <v>2</v>
      </c>
      <c r="G43" s="708">
        <v>3794</v>
      </c>
      <c r="H43" s="709">
        <f t="shared" si="0"/>
        <v>7588</v>
      </c>
      <c r="I43" s="710"/>
      <c r="J43" s="148" t="s">
        <v>6159</v>
      </c>
      <c r="K43" s="47" t="s">
        <v>6127</v>
      </c>
      <c r="L43" s="26"/>
      <c r="M43" s="30">
        <v>46107</v>
      </c>
      <c r="N43" s="27"/>
      <c r="O43" s="26"/>
      <c r="P43" s="30">
        <v>46126</v>
      </c>
      <c r="Q43" s="375"/>
    </row>
    <row r="44" spans="2:17" s="4" customFormat="1" ht="19.7" customHeight="1">
      <c r="B44" s="66">
        <v>1</v>
      </c>
      <c r="C44" s="202" t="s">
        <v>1853</v>
      </c>
      <c r="D44" s="202" t="s">
        <v>175</v>
      </c>
      <c r="E44" s="148" t="s">
        <v>6160</v>
      </c>
      <c r="F44" s="67">
        <v>2</v>
      </c>
      <c r="G44" s="708">
        <v>1915</v>
      </c>
      <c r="H44" s="709">
        <f>F44*G44</f>
        <v>3830</v>
      </c>
      <c r="I44" s="710"/>
      <c r="J44" s="148" t="s">
        <v>6161</v>
      </c>
      <c r="K44" s="47" t="s">
        <v>6127</v>
      </c>
      <c r="L44" s="26"/>
      <c r="M44" s="30">
        <v>46107</v>
      </c>
      <c r="N44" s="27"/>
      <c r="O44" s="26"/>
      <c r="P44" s="30">
        <v>46126</v>
      </c>
      <c r="Q44" s="375"/>
    </row>
    <row r="45" spans="2:17" s="4" customFormat="1" ht="19.7" customHeight="1">
      <c r="B45" s="66">
        <v>1</v>
      </c>
      <c r="C45" s="202" t="s">
        <v>175</v>
      </c>
      <c r="D45" s="202" t="s">
        <v>175</v>
      </c>
      <c r="E45" s="148" t="s">
        <v>6162</v>
      </c>
      <c r="F45" s="67">
        <v>2</v>
      </c>
      <c r="G45" s="708">
        <v>2320</v>
      </c>
      <c r="H45" s="709">
        <f t="shared" si="0"/>
        <v>4640</v>
      </c>
      <c r="I45" s="710"/>
      <c r="J45" s="69" t="s">
        <v>1889</v>
      </c>
      <c r="K45" s="47" t="s">
        <v>6127</v>
      </c>
      <c r="L45" s="26"/>
      <c r="M45" s="30">
        <v>46107</v>
      </c>
      <c r="N45" s="27"/>
      <c r="O45" s="26"/>
      <c r="P45" s="30">
        <v>46126</v>
      </c>
      <c r="Q45" s="375"/>
    </row>
    <row r="46" spans="2:17" s="4" customFormat="1" ht="19.7" customHeight="1">
      <c r="B46" s="66">
        <v>1</v>
      </c>
      <c r="C46" s="202" t="s">
        <v>175</v>
      </c>
      <c r="D46" s="202" t="s">
        <v>175</v>
      </c>
      <c r="E46" s="148" t="s">
        <v>6163</v>
      </c>
      <c r="F46" s="67">
        <v>1</v>
      </c>
      <c r="G46" s="708">
        <v>1210</v>
      </c>
      <c r="H46" s="709">
        <f t="shared" si="0"/>
        <v>1210</v>
      </c>
      <c r="I46" s="710"/>
      <c r="J46" s="69" t="s">
        <v>1889</v>
      </c>
      <c r="K46" s="47" t="s">
        <v>6127</v>
      </c>
      <c r="L46" s="26"/>
      <c r="M46" s="30">
        <v>46107</v>
      </c>
      <c r="N46" s="27"/>
      <c r="O46" s="26"/>
      <c r="P46" s="30">
        <v>46126</v>
      </c>
      <c r="Q46" s="375"/>
    </row>
    <row r="47" spans="2:17" s="4" customFormat="1" ht="19.7" customHeight="1">
      <c r="B47" s="66">
        <v>1</v>
      </c>
      <c r="C47" s="202" t="s">
        <v>175</v>
      </c>
      <c r="D47" s="202" t="s">
        <v>175</v>
      </c>
      <c r="E47" s="148" t="s">
        <v>6164</v>
      </c>
      <c r="F47" s="67">
        <v>2</v>
      </c>
      <c r="G47" s="708">
        <v>290</v>
      </c>
      <c r="H47" s="709">
        <f t="shared" si="0"/>
        <v>580</v>
      </c>
      <c r="I47" s="710"/>
      <c r="J47" s="69" t="s">
        <v>1889</v>
      </c>
      <c r="K47" s="47" t="s">
        <v>6127</v>
      </c>
      <c r="L47" s="26"/>
      <c r="M47" s="30">
        <v>46107</v>
      </c>
      <c r="N47" s="27"/>
      <c r="O47" s="26"/>
      <c r="P47" s="30">
        <v>46126</v>
      </c>
      <c r="Q47" s="375"/>
    </row>
    <row r="48" spans="2:17" s="4" customFormat="1" ht="19.7" customHeight="1">
      <c r="B48" s="66">
        <v>1</v>
      </c>
      <c r="C48" s="202" t="s">
        <v>175</v>
      </c>
      <c r="D48" s="202" t="s">
        <v>175</v>
      </c>
      <c r="E48" s="148" t="s">
        <v>5514</v>
      </c>
      <c r="F48" s="67">
        <v>4</v>
      </c>
      <c r="G48" s="708">
        <v>256</v>
      </c>
      <c r="H48" s="709">
        <f t="shared" si="0"/>
        <v>1024</v>
      </c>
      <c r="I48" s="710"/>
      <c r="J48" s="69" t="s">
        <v>1891</v>
      </c>
      <c r="K48" s="47" t="s">
        <v>6127</v>
      </c>
      <c r="L48" s="26"/>
      <c r="M48" s="30">
        <v>46107</v>
      </c>
      <c r="N48" s="27"/>
      <c r="O48" s="26"/>
      <c r="P48" s="30">
        <v>46126</v>
      </c>
      <c r="Q48" s="375"/>
    </row>
    <row r="49" spans="2:17" s="4" customFormat="1" ht="19.7" customHeight="1">
      <c r="B49" s="66">
        <v>1</v>
      </c>
      <c r="C49" s="202" t="s">
        <v>175</v>
      </c>
      <c r="D49" s="202" t="s">
        <v>175</v>
      </c>
      <c r="E49" s="148" t="s">
        <v>5524</v>
      </c>
      <c r="F49" s="67">
        <v>10</v>
      </c>
      <c r="G49" s="708">
        <v>98</v>
      </c>
      <c r="H49" s="709">
        <f t="shared" si="0"/>
        <v>980</v>
      </c>
      <c r="I49" s="710"/>
      <c r="J49" s="69" t="s">
        <v>5527</v>
      </c>
      <c r="K49" s="47" t="s">
        <v>6127</v>
      </c>
      <c r="L49" s="26"/>
      <c r="M49" s="30">
        <v>46107</v>
      </c>
      <c r="N49" s="27"/>
      <c r="O49" s="26"/>
      <c r="P49" s="30">
        <v>46126</v>
      </c>
      <c r="Q49" s="375"/>
    </row>
    <row r="50" spans="2:17" s="4" customFormat="1" ht="19.7" customHeight="1">
      <c r="B50" s="66">
        <v>1</v>
      </c>
      <c r="C50" s="202" t="s">
        <v>175</v>
      </c>
      <c r="D50" s="202" t="s">
        <v>175</v>
      </c>
      <c r="E50" s="148" t="s">
        <v>6165</v>
      </c>
      <c r="F50" s="67">
        <v>4</v>
      </c>
      <c r="G50" s="708">
        <v>324</v>
      </c>
      <c r="H50" s="709">
        <f t="shared" si="0"/>
        <v>1296</v>
      </c>
      <c r="I50" s="710"/>
      <c r="J50" s="69" t="s">
        <v>1906</v>
      </c>
      <c r="K50" s="47" t="s">
        <v>6127</v>
      </c>
      <c r="L50" s="26"/>
      <c r="M50" s="30">
        <v>46107</v>
      </c>
      <c r="N50" s="27"/>
      <c r="O50" s="26"/>
      <c r="P50" s="30">
        <v>46126</v>
      </c>
      <c r="Q50" s="375"/>
    </row>
    <row r="51" spans="2:17" s="4" customFormat="1" ht="19.7" customHeight="1">
      <c r="B51" s="66">
        <v>1</v>
      </c>
      <c r="C51" s="202" t="s">
        <v>175</v>
      </c>
      <c r="D51" s="202" t="s">
        <v>175</v>
      </c>
      <c r="E51" s="148" t="s">
        <v>1894</v>
      </c>
      <c r="F51" s="67">
        <v>24</v>
      </c>
      <c r="G51" s="708">
        <v>80</v>
      </c>
      <c r="H51" s="709">
        <f t="shared" si="0"/>
        <v>1920</v>
      </c>
      <c r="I51" s="710"/>
      <c r="J51" s="69" t="s">
        <v>1895</v>
      </c>
      <c r="K51" s="47" t="s">
        <v>6127</v>
      </c>
      <c r="L51" s="26"/>
      <c r="M51" s="30">
        <v>46107</v>
      </c>
      <c r="N51" s="27"/>
      <c r="O51" s="26"/>
      <c r="P51" s="30">
        <v>46126</v>
      </c>
      <c r="Q51" s="375"/>
    </row>
    <row r="52" spans="2:17" s="4" customFormat="1" ht="19.7" customHeight="1">
      <c r="B52" s="66">
        <v>1</v>
      </c>
      <c r="C52" s="202" t="s">
        <v>175</v>
      </c>
      <c r="D52" s="202" t="s">
        <v>175</v>
      </c>
      <c r="E52" s="148" t="s">
        <v>6166</v>
      </c>
      <c r="F52" s="67">
        <v>1</v>
      </c>
      <c r="G52" s="708">
        <v>4700</v>
      </c>
      <c r="H52" s="709">
        <f t="shared" si="0"/>
        <v>4700</v>
      </c>
      <c r="I52" s="710"/>
      <c r="J52" s="69" t="s">
        <v>6167</v>
      </c>
      <c r="K52" s="47" t="s">
        <v>6127</v>
      </c>
      <c r="L52" s="26"/>
      <c r="M52" s="30">
        <v>46107</v>
      </c>
      <c r="N52" s="27"/>
      <c r="O52" s="26"/>
      <c r="P52" s="30">
        <v>46126</v>
      </c>
      <c r="Q52" s="375"/>
    </row>
    <row r="53" spans="2:17" s="4" customFormat="1" ht="19.7" customHeight="1">
      <c r="B53" s="66">
        <v>1</v>
      </c>
      <c r="C53" s="202" t="s">
        <v>175</v>
      </c>
      <c r="D53" s="202" t="s">
        <v>175</v>
      </c>
      <c r="E53" s="148" t="s">
        <v>2865</v>
      </c>
      <c r="F53" s="67">
        <v>2</v>
      </c>
      <c r="G53" s="708">
        <v>54</v>
      </c>
      <c r="H53" s="709">
        <f t="shared" si="0"/>
        <v>108</v>
      </c>
      <c r="I53" s="710"/>
      <c r="J53" s="69" t="s">
        <v>5537</v>
      </c>
      <c r="K53" s="47" t="s">
        <v>6127</v>
      </c>
      <c r="L53" s="26"/>
      <c r="M53" s="30">
        <v>46107</v>
      </c>
      <c r="N53" s="27"/>
      <c r="O53" s="26"/>
      <c r="P53" s="30">
        <v>46126</v>
      </c>
      <c r="Q53" s="375"/>
    </row>
    <row r="54" spans="2:17" s="4" customFormat="1" ht="19.7" customHeight="1">
      <c r="B54" s="66">
        <v>1</v>
      </c>
      <c r="C54" s="202" t="s">
        <v>175</v>
      </c>
      <c r="D54" s="202" t="s">
        <v>175</v>
      </c>
      <c r="E54" s="148" t="s">
        <v>6144</v>
      </c>
      <c r="F54" s="67">
        <v>6</v>
      </c>
      <c r="G54" s="708">
        <v>77</v>
      </c>
      <c r="H54" s="709">
        <f>F54*G54</f>
        <v>462</v>
      </c>
      <c r="I54" s="710"/>
      <c r="J54" s="69" t="s">
        <v>6145</v>
      </c>
      <c r="K54" s="47" t="s">
        <v>6127</v>
      </c>
      <c r="L54" s="26"/>
      <c r="M54" s="30">
        <v>46135</v>
      </c>
      <c r="N54" s="27"/>
      <c r="O54" s="26"/>
      <c r="P54" s="30">
        <v>46136</v>
      </c>
      <c r="Q54" s="375"/>
    </row>
    <row r="55" spans="2:17" s="4" customFormat="1" ht="19.7" customHeight="1">
      <c r="B55" s="27">
        <v>1</v>
      </c>
      <c r="C55" s="715" t="s">
        <v>175</v>
      </c>
      <c r="D55" s="715" t="s">
        <v>175</v>
      </c>
      <c r="E55" s="108" t="s">
        <v>6168</v>
      </c>
      <c r="F55" s="26">
        <v>4</v>
      </c>
      <c r="G55" s="139">
        <v>830</v>
      </c>
      <c r="H55" s="139">
        <f t="shared" ref="H55:H60" si="2">F55*G55</f>
        <v>3320</v>
      </c>
      <c r="I55" s="28"/>
      <c r="J55" s="40" t="s">
        <v>6169</v>
      </c>
      <c r="K55" s="47" t="s">
        <v>6127</v>
      </c>
      <c r="L55" s="26"/>
      <c r="M55" s="30">
        <v>46136</v>
      </c>
      <c r="N55" s="27"/>
      <c r="O55" s="26"/>
      <c r="P55" s="30">
        <v>46139</v>
      </c>
      <c r="Q55" s="375"/>
    </row>
    <row r="56" spans="2:17" s="4" customFormat="1" ht="19.7" customHeight="1">
      <c r="B56" s="27"/>
      <c r="C56" s="27"/>
      <c r="D56" s="27"/>
      <c r="E56" s="108"/>
      <c r="F56" s="26"/>
      <c r="G56" s="139">
        <v>0</v>
      </c>
      <c r="H56" s="139">
        <f>F56*G56</f>
        <v>0</v>
      </c>
      <c r="I56" s="28"/>
      <c r="J56" s="40"/>
      <c r="K56" s="26"/>
      <c r="L56" s="26"/>
      <c r="M56" s="30"/>
      <c r="N56" s="27"/>
      <c r="O56" s="26"/>
      <c r="P56" s="30"/>
      <c r="Q56" s="375"/>
    </row>
    <row r="57" spans="2:17" s="4" customFormat="1" ht="19.7" customHeight="1">
      <c r="B57" s="27"/>
      <c r="C57" s="202"/>
      <c r="D57" s="202"/>
      <c r="E57" s="148"/>
      <c r="F57" s="67"/>
      <c r="G57" s="708">
        <v>0</v>
      </c>
      <c r="H57" s="709">
        <f t="shared" si="2"/>
        <v>0</v>
      </c>
      <c r="I57" s="710"/>
      <c r="J57" s="69"/>
      <c r="K57" s="26"/>
      <c r="L57" s="26"/>
      <c r="M57" s="30"/>
      <c r="N57" s="27"/>
      <c r="O57" s="26"/>
      <c r="P57" s="30"/>
      <c r="Q57" s="375"/>
    </row>
    <row r="58" spans="2:17" s="4" customFormat="1" ht="19.7" customHeight="1">
      <c r="B58" s="27"/>
      <c r="C58" s="27"/>
      <c r="D58" s="27"/>
      <c r="E58" s="108"/>
      <c r="F58" s="26"/>
      <c r="G58" s="139">
        <v>0</v>
      </c>
      <c r="H58" s="139">
        <f t="shared" si="2"/>
        <v>0</v>
      </c>
      <c r="I58" s="28"/>
      <c r="J58" s="40"/>
      <c r="K58" s="26"/>
      <c r="L58" s="26"/>
      <c r="M58" s="30"/>
      <c r="N58" s="27"/>
      <c r="O58" s="26"/>
      <c r="P58" s="30"/>
      <c r="Q58" s="375"/>
    </row>
    <row r="59" spans="2:17" s="4" customFormat="1" ht="19.7" customHeight="1">
      <c r="B59" s="27"/>
      <c r="C59" s="27"/>
      <c r="D59" s="27"/>
      <c r="E59" s="108"/>
      <c r="F59" s="26"/>
      <c r="G59" s="139">
        <v>0</v>
      </c>
      <c r="H59" s="139">
        <f t="shared" si="2"/>
        <v>0</v>
      </c>
      <c r="I59" s="28"/>
      <c r="J59" s="40"/>
      <c r="K59" s="26"/>
      <c r="L59" s="26"/>
      <c r="M59" s="30"/>
      <c r="N59" s="27"/>
      <c r="O59" s="26"/>
      <c r="P59" s="30"/>
      <c r="Q59" s="375"/>
    </row>
    <row r="60" spans="2:17" s="4" customFormat="1" ht="19.7" customHeight="1">
      <c r="B60" s="27"/>
      <c r="C60" s="27"/>
      <c r="D60" s="27"/>
      <c r="E60" s="108"/>
      <c r="F60" s="26"/>
      <c r="G60" s="139">
        <v>0</v>
      </c>
      <c r="H60" s="139">
        <f t="shared" si="2"/>
        <v>0</v>
      </c>
      <c r="I60" s="28"/>
      <c r="J60" s="40"/>
      <c r="K60" s="26"/>
      <c r="L60" s="26"/>
      <c r="M60" s="30"/>
      <c r="N60" s="27"/>
      <c r="O60" s="26"/>
      <c r="P60" s="30"/>
      <c r="Q60" s="375"/>
    </row>
    <row r="61" spans="2:17">
      <c r="G61" s="10"/>
      <c r="H61" s="10"/>
    </row>
  </sheetData>
  <autoFilter ref="B8:O60" xr:uid="{5140BDB3-AECA-4387-BAF3-16A69C47B263}"/>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D367C-9EAA-43EF-9FD7-E6BD70FBC2AB}">
  <dimension ref="B2:Q35"/>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738" t="s">
        <v>6170</v>
      </c>
      <c r="G2" s="5" t="s">
        <v>2</v>
      </c>
      <c r="H2" s="6"/>
      <c r="I2" s="7"/>
      <c r="J2" s="8">
        <f>SUM(H:H)</f>
        <v>115878</v>
      </c>
    </row>
    <row r="3" spans="2:17" ht="20.100000000000001" customHeight="1">
      <c r="B3" s="2" t="s">
        <v>3</v>
      </c>
      <c r="C3" s="2"/>
      <c r="D3" s="2"/>
      <c r="E3" s="738" t="s">
        <v>6171</v>
      </c>
    </row>
    <row r="4" spans="2:17" ht="20.100000000000001" customHeight="1">
      <c r="B4" s="2" t="s">
        <v>996</v>
      </c>
      <c r="C4" s="2"/>
      <c r="D4" s="2"/>
      <c r="E4" s="13">
        <v>231604</v>
      </c>
    </row>
    <row r="5" spans="2:17" ht="20.100000000000001" customHeight="1">
      <c r="B5" s="2" t="s">
        <v>9</v>
      </c>
      <c r="C5" s="2"/>
      <c r="D5" s="2"/>
      <c r="E5" s="16">
        <v>46128</v>
      </c>
    </row>
    <row r="6" spans="2:17" ht="20.100000000000001" customHeight="1">
      <c r="B6" s="2" t="s">
        <v>10</v>
      </c>
      <c r="C6" s="2"/>
      <c r="D6" s="2"/>
      <c r="E6" s="16">
        <v>46149</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F9*G9</f>
        <v>0</v>
      </c>
      <c r="I9" s="28"/>
      <c r="J9" s="47"/>
      <c r="K9" s="47"/>
      <c r="L9" s="26"/>
      <c r="M9" s="30"/>
      <c r="N9" s="27"/>
      <c r="O9" s="26"/>
      <c r="P9" s="30"/>
      <c r="Q9" s="375"/>
    </row>
    <row r="10" spans="2:17" s="4" customFormat="1" ht="19.7" customHeight="1">
      <c r="B10" s="27">
        <v>4</v>
      </c>
      <c r="C10" s="202"/>
      <c r="D10" s="202"/>
      <c r="E10" s="148" t="s">
        <v>1071</v>
      </c>
      <c r="F10" s="155">
        <v>12</v>
      </c>
      <c r="G10" s="768">
        <v>5000</v>
      </c>
      <c r="H10" s="709">
        <f>F10*G10</f>
        <v>60000</v>
      </c>
      <c r="I10" s="710"/>
      <c r="J10" s="69"/>
      <c r="K10" s="26"/>
      <c r="L10" s="26"/>
      <c r="M10" s="30"/>
      <c r="N10" s="27"/>
      <c r="O10" s="26"/>
      <c r="P10" s="30"/>
      <c r="Q10" s="375"/>
    </row>
    <row r="11" spans="2:17" s="4" customFormat="1" ht="19.7" customHeight="1">
      <c r="B11" s="27">
        <v>4</v>
      </c>
      <c r="C11" s="499"/>
      <c r="D11" s="499"/>
      <c r="E11" s="148" t="s">
        <v>1072</v>
      </c>
      <c r="F11" s="155">
        <v>2</v>
      </c>
      <c r="G11" s="768">
        <v>5000</v>
      </c>
      <c r="H11" s="709">
        <f>F11*G11</f>
        <v>10000</v>
      </c>
      <c r="I11" s="710"/>
      <c r="J11" s="69"/>
      <c r="K11" s="26"/>
      <c r="L11" s="26"/>
      <c r="M11" s="30"/>
      <c r="N11" s="27"/>
      <c r="O11" s="26"/>
      <c r="P11" s="30"/>
      <c r="Q11" s="375"/>
    </row>
    <row r="12" spans="2:17" s="4" customFormat="1" ht="19.7" customHeight="1">
      <c r="B12" s="66"/>
      <c r="C12" s="66"/>
      <c r="D12" s="66"/>
      <c r="E12" s="148"/>
      <c r="F12" s="155"/>
      <c r="G12" s="708">
        <v>0</v>
      </c>
      <c r="H12" s="709">
        <f>F12*G12</f>
        <v>0</v>
      </c>
      <c r="I12" s="710"/>
      <c r="J12" s="69"/>
      <c r="K12" s="26"/>
      <c r="L12" s="26"/>
      <c r="M12" s="30"/>
      <c r="N12" s="27"/>
      <c r="O12" s="26"/>
      <c r="P12" s="30"/>
      <c r="Q12" s="375"/>
    </row>
    <row r="13" spans="2:17" s="4" customFormat="1" ht="19.7" customHeight="1">
      <c r="B13" s="27">
        <v>1</v>
      </c>
      <c r="C13" s="715" t="s">
        <v>6172</v>
      </c>
      <c r="D13" s="715" t="s">
        <v>6172</v>
      </c>
      <c r="E13" s="108" t="s">
        <v>6173</v>
      </c>
      <c r="F13" s="62">
        <v>1</v>
      </c>
      <c r="G13" s="701">
        <v>3120</v>
      </c>
      <c r="H13" s="716">
        <f t="shared" ref="H13:H30" si="0">F13*G13</f>
        <v>3120</v>
      </c>
      <c r="I13" s="717"/>
      <c r="J13" s="47" t="s">
        <v>6174</v>
      </c>
      <c r="K13" s="47" t="s">
        <v>6175</v>
      </c>
      <c r="L13" s="26"/>
      <c r="M13" s="30">
        <v>46112</v>
      </c>
      <c r="N13" s="27"/>
      <c r="O13" s="42">
        <v>46128</v>
      </c>
      <c r="P13" s="30"/>
      <c r="Q13" s="375"/>
    </row>
    <row r="14" spans="2:17" s="4" customFormat="1" ht="19.7" customHeight="1">
      <c r="B14" s="27">
        <v>1</v>
      </c>
      <c r="C14" s="27" t="s">
        <v>6172</v>
      </c>
      <c r="D14" s="27" t="s">
        <v>6172</v>
      </c>
      <c r="E14" s="108" t="s">
        <v>131</v>
      </c>
      <c r="F14" s="26">
        <v>1</v>
      </c>
      <c r="G14" s="701">
        <v>700</v>
      </c>
      <c r="H14" s="716">
        <f>F14*G14</f>
        <v>700</v>
      </c>
      <c r="I14" s="717"/>
      <c r="J14" s="47"/>
      <c r="K14" s="47" t="s">
        <v>6175</v>
      </c>
      <c r="L14" s="26"/>
      <c r="M14" s="30">
        <v>46112</v>
      </c>
      <c r="N14" s="27"/>
      <c r="O14" s="42">
        <v>46128</v>
      </c>
      <c r="P14" s="30"/>
      <c r="Q14" s="375"/>
    </row>
    <row r="15" spans="2:17" s="4" customFormat="1" ht="19.7" customHeight="1">
      <c r="B15" s="27"/>
      <c r="C15" s="27"/>
      <c r="D15" s="27"/>
      <c r="E15" s="108"/>
      <c r="F15" s="26"/>
      <c r="G15" s="701">
        <v>0</v>
      </c>
      <c r="H15" s="716">
        <f t="shared" si="0"/>
        <v>0</v>
      </c>
      <c r="I15" s="717"/>
      <c r="J15" s="47"/>
      <c r="K15" s="26"/>
      <c r="L15" s="26"/>
      <c r="M15" s="30"/>
      <c r="N15" s="27"/>
      <c r="O15" s="26"/>
      <c r="P15" s="30"/>
      <c r="Q15" s="375"/>
    </row>
    <row r="16" spans="2:17" s="4" customFormat="1" ht="19.7" customHeight="1">
      <c r="B16" s="27">
        <v>1</v>
      </c>
      <c r="C16" s="715" t="s">
        <v>6176</v>
      </c>
      <c r="D16" s="715" t="s">
        <v>175</v>
      </c>
      <c r="E16" s="108" t="s">
        <v>6177</v>
      </c>
      <c r="F16" s="62">
        <v>1</v>
      </c>
      <c r="G16" s="701">
        <v>638</v>
      </c>
      <c r="H16" s="716">
        <f t="shared" si="0"/>
        <v>638</v>
      </c>
      <c r="I16" s="717"/>
      <c r="J16" s="47" t="s">
        <v>6178</v>
      </c>
      <c r="K16" s="47" t="s">
        <v>6179</v>
      </c>
      <c r="L16" s="26"/>
      <c r="M16" s="30">
        <v>46112</v>
      </c>
      <c r="N16" s="27"/>
      <c r="O16" s="26"/>
      <c r="P16" s="30">
        <v>46128</v>
      </c>
      <c r="Q16" s="375"/>
    </row>
    <row r="17" spans="2:17" s="4" customFormat="1" ht="19.7" customHeight="1">
      <c r="B17" s="27">
        <v>1</v>
      </c>
      <c r="C17" s="715" t="s">
        <v>6176</v>
      </c>
      <c r="D17" s="715" t="s">
        <v>175</v>
      </c>
      <c r="E17" s="108" t="s">
        <v>6180</v>
      </c>
      <c r="F17" s="62">
        <v>1</v>
      </c>
      <c r="G17" s="701">
        <v>638</v>
      </c>
      <c r="H17" s="716">
        <f t="shared" si="0"/>
        <v>638</v>
      </c>
      <c r="I17" s="717"/>
      <c r="J17" s="47" t="s">
        <v>6178</v>
      </c>
      <c r="K17" s="47" t="s">
        <v>6179</v>
      </c>
      <c r="L17" s="26"/>
      <c r="M17" s="30">
        <v>46112</v>
      </c>
      <c r="N17" s="27"/>
      <c r="O17" s="26"/>
      <c r="P17" s="30">
        <v>46128</v>
      </c>
      <c r="Q17" s="375"/>
    </row>
    <row r="18" spans="2:17" s="4" customFormat="1" ht="19.7" customHeight="1">
      <c r="B18" s="27">
        <v>1</v>
      </c>
      <c r="C18" s="715" t="s">
        <v>5117</v>
      </c>
      <c r="D18" s="715" t="s">
        <v>175</v>
      </c>
      <c r="E18" s="108" t="s">
        <v>6181</v>
      </c>
      <c r="F18" s="62">
        <v>1</v>
      </c>
      <c r="G18" s="701">
        <v>468</v>
      </c>
      <c r="H18" s="716">
        <f t="shared" si="0"/>
        <v>468</v>
      </c>
      <c r="I18" s="717"/>
      <c r="J18" s="47" t="s">
        <v>6182</v>
      </c>
      <c r="K18" s="47" t="s">
        <v>6179</v>
      </c>
      <c r="L18" s="26"/>
      <c r="M18" s="30">
        <v>46112</v>
      </c>
      <c r="N18" s="27"/>
      <c r="O18" s="26"/>
      <c r="P18" s="30">
        <v>46128</v>
      </c>
      <c r="Q18" s="375"/>
    </row>
    <row r="19" spans="2:17" s="4" customFormat="1" ht="19.7" customHeight="1">
      <c r="B19" s="27">
        <v>1</v>
      </c>
      <c r="C19" s="715" t="s">
        <v>175</v>
      </c>
      <c r="D19" s="715" t="s">
        <v>175</v>
      </c>
      <c r="E19" s="108" t="s">
        <v>5120</v>
      </c>
      <c r="F19" s="62">
        <v>1</v>
      </c>
      <c r="G19" s="701">
        <v>1343</v>
      </c>
      <c r="H19" s="716">
        <f t="shared" si="0"/>
        <v>1343</v>
      </c>
      <c r="I19" s="717"/>
      <c r="J19" s="47" t="s">
        <v>5121</v>
      </c>
      <c r="K19" s="47" t="s">
        <v>6179</v>
      </c>
      <c r="L19" s="26"/>
      <c r="M19" s="30">
        <v>46112</v>
      </c>
      <c r="N19" s="27"/>
      <c r="O19" s="26"/>
      <c r="P19" s="30">
        <v>46128</v>
      </c>
      <c r="Q19" s="375"/>
    </row>
    <row r="20" spans="2:17" s="4" customFormat="1" ht="19.7" customHeight="1">
      <c r="B20" s="27">
        <v>1</v>
      </c>
      <c r="C20" s="715" t="s">
        <v>1853</v>
      </c>
      <c r="D20" s="715" t="s">
        <v>175</v>
      </c>
      <c r="E20" s="108" t="s">
        <v>6183</v>
      </c>
      <c r="F20" s="62">
        <v>2</v>
      </c>
      <c r="G20" s="701">
        <v>10799</v>
      </c>
      <c r="H20" s="716">
        <f t="shared" si="0"/>
        <v>21598</v>
      </c>
      <c r="I20" s="717"/>
      <c r="J20" s="108" t="s">
        <v>6184</v>
      </c>
      <c r="K20" s="47" t="s">
        <v>6179</v>
      </c>
      <c r="L20" s="26"/>
      <c r="M20" s="30">
        <v>46112</v>
      </c>
      <c r="N20" s="27"/>
      <c r="O20" s="26"/>
      <c r="P20" s="30">
        <v>46128</v>
      </c>
      <c r="Q20" s="375"/>
    </row>
    <row r="21" spans="2:17" s="4" customFormat="1" ht="19.7" customHeight="1">
      <c r="B21" s="27">
        <v>1</v>
      </c>
      <c r="C21" s="715" t="s">
        <v>1853</v>
      </c>
      <c r="D21" s="715" t="s">
        <v>175</v>
      </c>
      <c r="E21" s="108" t="s">
        <v>6185</v>
      </c>
      <c r="F21" s="62">
        <v>1</v>
      </c>
      <c r="G21" s="701">
        <v>9754</v>
      </c>
      <c r="H21" s="716">
        <f t="shared" si="0"/>
        <v>9754</v>
      </c>
      <c r="I21" s="717"/>
      <c r="J21" s="108" t="s">
        <v>6186</v>
      </c>
      <c r="K21" s="47" t="s">
        <v>6179</v>
      </c>
      <c r="L21" s="26"/>
      <c r="M21" s="30">
        <v>46112</v>
      </c>
      <c r="N21" s="27"/>
      <c r="O21" s="26"/>
      <c r="P21" s="30">
        <v>46128</v>
      </c>
      <c r="Q21" s="375"/>
    </row>
    <row r="22" spans="2:17" s="4" customFormat="1" ht="19.7" customHeight="1">
      <c r="B22" s="27">
        <v>1</v>
      </c>
      <c r="C22" s="715" t="s">
        <v>1853</v>
      </c>
      <c r="D22" s="715" t="s">
        <v>175</v>
      </c>
      <c r="E22" s="108" t="s">
        <v>6187</v>
      </c>
      <c r="F22" s="62">
        <v>1</v>
      </c>
      <c r="G22" s="701">
        <v>2523</v>
      </c>
      <c r="H22" s="716">
        <f t="shared" si="0"/>
        <v>2523</v>
      </c>
      <c r="I22" s="717"/>
      <c r="J22" s="108" t="s">
        <v>6188</v>
      </c>
      <c r="K22" s="47" t="s">
        <v>6179</v>
      </c>
      <c r="L22" s="26"/>
      <c r="M22" s="30">
        <v>46112</v>
      </c>
      <c r="N22" s="27"/>
      <c r="O22" s="26"/>
      <c r="P22" s="30">
        <v>46128</v>
      </c>
      <c r="Q22" s="375"/>
    </row>
    <row r="23" spans="2:17" s="4" customFormat="1" ht="19.7" customHeight="1">
      <c r="B23" s="27"/>
      <c r="C23" s="715"/>
      <c r="D23" s="715"/>
      <c r="E23" s="108"/>
      <c r="F23" s="26"/>
      <c r="G23" s="701">
        <v>0</v>
      </c>
      <c r="H23" s="716">
        <f t="shared" si="0"/>
        <v>0</v>
      </c>
      <c r="I23" s="717"/>
      <c r="J23" s="47"/>
      <c r="K23" s="26"/>
      <c r="L23" s="26"/>
      <c r="M23" s="30"/>
      <c r="N23" s="27"/>
      <c r="O23" s="26"/>
      <c r="P23" s="30"/>
      <c r="Q23" s="375"/>
    </row>
    <row r="24" spans="2:17" s="4" customFormat="1" ht="19.7" customHeight="1">
      <c r="B24" s="27">
        <v>1</v>
      </c>
      <c r="C24" s="715" t="s">
        <v>6172</v>
      </c>
      <c r="D24" s="715" t="s">
        <v>6172</v>
      </c>
      <c r="E24" s="108" t="s">
        <v>6189</v>
      </c>
      <c r="F24" s="62">
        <v>1</v>
      </c>
      <c r="G24" s="701">
        <v>3120</v>
      </c>
      <c r="H24" s="716">
        <f t="shared" si="0"/>
        <v>3120</v>
      </c>
      <c r="I24" s="717"/>
      <c r="J24" s="47" t="s">
        <v>6174</v>
      </c>
      <c r="K24" s="47" t="s">
        <v>6175</v>
      </c>
      <c r="L24" s="26"/>
      <c r="M24" s="30">
        <v>46118</v>
      </c>
      <c r="N24" s="27"/>
      <c r="O24" s="42">
        <v>46128</v>
      </c>
      <c r="P24" s="30">
        <v>46127</v>
      </c>
      <c r="Q24" s="375">
        <v>46127</v>
      </c>
    </row>
    <row r="25" spans="2:17" s="4" customFormat="1" ht="19.7" customHeight="1">
      <c r="B25" s="27">
        <v>1</v>
      </c>
      <c r="C25" s="27" t="s">
        <v>6172</v>
      </c>
      <c r="D25" s="27" t="s">
        <v>6172</v>
      </c>
      <c r="E25" s="108" t="s">
        <v>131</v>
      </c>
      <c r="F25" s="26">
        <v>1</v>
      </c>
      <c r="G25" s="701">
        <v>700</v>
      </c>
      <c r="H25" s="716">
        <f>F25*G25</f>
        <v>700</v>
      </c>
      <c r="I25" s="717"/>
      <c r="J25" s="47"/>
      <c r="K25" s="47" t="s">
        <v>6175</v>
      </c>
      <c r="L25" s="26"/>
      <c r="M25" s="30"/>
      <c r="N25" s="27"/>
      <c r="O25" s="42"/>
      <c r="P25" s="30"/>
      <c r="Q25" s="375"/>
    </row>
    <row r="26" spans="2:17" s="4" customFormat="1" ht="19.7" customHeight="1">
      <c r="B26" s="27"/>
      <c r="C26" s="27"/>
      <c r="D26" s="27"/>
      <c r="E26" s="108"/>
      <c r="F26" s="26"/>
      <c r="G26" s="139">
        <v>0</v>
      </c>
      <c r="H26" s="139">
        <f>F26*G26</f>
        <v>0</v>
      </c>
      <c r="I26" s="28"/>
      <c r="J26" s="40"/>
      <c r="K26" s="26"/>
      <c r="L26" s="26"/>
      <c r="M26" s="30"/>
      <c r="N26" s="27"/>
      <c r="O26" s="26"/>
      <c r="P26" s="30"/>
      <c r="Q26" s="375"/>
    </row>
    <row r="27" spans="2:17" s="4" customFormat="1" ht="19.7" customHeight="1">
      <c r="B27" s="27">
        <v>1</v>
      </c>
      <c r="C27" s="715" t="s">
        <v>6176</v>
      </c>
      <c r="D27" s="715" t="s">
        <v>175</v>
      </c>
      <c r="E27" s="108" t="s">
        <v>6177</v>
      </c>
      <c r="F27" s="62">
        <v>1</v>
      </c>
      <c r="G27" s="701">
        <v>638</v>
      </c>
      <c r="H27" s="716">
        <f>F27*G27</f>
        <v>638</v>
      </c>
      <c r="I27" s="717"/>
      <c r="J27" s="47" t="s">
        <v>6178</v>
      </c>
      <c r="K27" s="47" t="s">
        <v>6179</v>
      </c>
      <c r="L27" s="26"/>
      <c r="M27" s="30">
        <v>46115</v>
      </c>
      <c r="N27" s="27"/>
      <c r="O27" s="26"/>
      <c r="P27" s="30">
        <v>46128</v>
      </c>
      <c r="Q27" s="375"/>
    </row>
    <row r="28" spans="2:17" s="4" customFormat="1" ht="19.7" customHeight="1">
      <c r="B28" s="27">
        <v>1</v>
      </c>
      <c r="C28" s="715" t="s">
        <v>6176</v>
      </c>
      <c r="D28" s="715" t="s">
        <v>175</v>
      </c>
      <c r="E28" s="108" t="s">
        <v>6180</v>
      </c>
      <c r="F28" s="62">
        <v>1</v>
      </c>
      <c r="G28" s="701">
        <v>638</v>
      </c>
      <c r="H28" s="716">
        <f>F28*G28</f>
        <v>638</v>
      </c>
      <c r="I28" s="717"/>
      <c r="J28" s="47" t="s">
        <v>6178</v>
      </c>
      <c r="K28" s="47" t="s">
        <v>6179</v>
      </c>
      <c r="L28" s="26"/>
      <c r="M28" s="30">
        <v>46115</v>
      </c>
      <c r="N28" s="27"/>
      <c r="O28" s="26"/>
      <c r="P28" s="30">
        <v>46128</v>
      </c>
      <c r="Q28" s="375"/>
    </row>
    <row r="29" spans="2:17" s="4" customFormat="1" ht="19.7" customHeight="1">
      <c r="B29" s="27"/>
      <c r="C29" s="27"/>
      <c r="D29" s="27"/>
      <c r="E29" s="108"/>
      <c r="F29" s="26"/>
      <c r="G29" s="139">
        <v>0</v>
      </c>
      <c r="H29" s="139">
        <f>F29*G29</f>
        <v>0</v>
      </c>
      <c r="I29" s="28"/>
      <c r="J29" s="40"/>
      <c r="K29" s="26"/>
      <c r="L29" s="26"/>
      <c r="M29" s="30"/>
      <c r="N29" s="27"/>
      <c r="O29" s="26"/>
      <c r="P29" s="30"/>
      <c r="Q29" s="375"/>
    </row>
    <row r="30" spans="2:17" s="4" customFormat="1" ht="19.7" customHeight="1">
      <c r="B30" s="27"/>
      <c r="C30" s="27"/>
      <c r="D30" s="27"/>
      <c r="E30" s="108"/>
      <c r="F30" s="26"/>
      <c r="G30" s="139">
        <v>0</v>
      </c>
      <c r="H30" s="139">
        <f t="shared" si="0"/>
        <v>0</v>
      </c>
      <c r="I30" s="28"/>
      <c r="J30" s="40"/>
      <c r="K30" s="26"/>
      <c r="L30" s="26"/>
      <c r="M30" s="30"/>
      <c r="N30" s="27"/>
      <c r="O30" s="26"/>
      <c r="P30" s="30"/>
      <c r="Q30" s="375"/>
    </row>
    <row r="31" spans="2:17" s="4" customFormat="1" ht="19.7" customHeight="1">
      <c r="B31" s="27"/>
      <c r="C31" s="202"/>
      <c r="D31" s="202"/>
      <c r="E31" s="148"/>
      <c r="F31" s="155"/>
      <c r="G31" s="708">
        <v>0</v>
      </c>
      <c r="H31" s="709">
        <f>F31*G31</f>
        <v>0</v>
      </c>
      <c r="I31" s="710"/>
      <c r="J31" s="69"/>
      <c r="K31" s="26"/>
      <c r="L31" s="26"/>
      <c r="M31" s="30"/>
      <c r="N31" s="27"/>
      <c r="O31" s="26"/>
      <c r="P31" s="30"/>
      <c r="Q31" s="375"/>
    </row>
    <row r="32" spans="2:17" s="4" customFormat="1" ht="19.7" customHeight="1">
      <c r="B32" s="27"/>
      <c r="C32" s="27"/>
      <c r="D32" s="27"/>
      <c r="E32" s="108"/>
      <c r="F32" s="26"/>
      <c r="G32" s="139">
        <v>0</v>
      </c>
      <c r="H32" s="139">
        <f>F32*G32</f>
        <v>0</v>
      </c>
      <c r="I32" s="28"/>
      <c r="J32" s="40"/>
      <c r="K32" s="26"/>
      <c r="L32" s="26"/>
      <c r="M32" s="30"/>
      <c r="N32" s="27"/>
      <c r="O32" s="26"/>
      <c r="P32" s="30"/>
      <c r="Q32" s="375"/>
    </row>
    <row r="33" spans="2:17" s="4" customFormat="1" ht="19.7" customHeight="1">
      <c r="B33" s="27"/>
      <c r="C33" s="27"/>
      <c r="D33" s="27"/>
      <c r="E33" s="108"/>
      <c r="F33" s="26"/>
      <c r="G33" s="139">
        <v>0</v>
      </c>
      <c r="H33" s="139">
        <f>F33*G33</f>
        <v>0</v>
      </c>
      <c r="I33" s="28"/>
      <c r="J33" s="40"/>
      <c r="K33" s="26"/>
      <c r="L33" s="26"/>
      <c r="M33" s="30"/>
      <c r="N33" s="27"/>
      <c r="O33" s="26"/>
      <c r="P33" s="30"/>
      <c r="Q33" s="375"/>
    </row>
    <row r="34" spans="2:17" s="4" customFormat="1" ht="19.7" customHeight="1">
      <c r="B34" s="27"/>
      <c r="C34" s="27"/>
      <c r="D34" s="27"/>
      <c r="E34" s="108"/>
      <c r="F34" s="26"/>
      <c r="G34" s="139">
        <v>0</v>
      </c>
      <c r="H34" s="139">
        <f>F34*G34</f>
        <v>0</v>
      </c>
      <c r="I34" s="28"/>
      <c r="J34" s="40"/>
      <c r="K34" s="26"/>
      <c r="L34" s="26"/>
      <c r="M34" s="30"/>
      <c r="N34" s="27"/>
      <c r="O34" s="26"/>
      <c r="P34" s="30"/>
      <c r="Q34" s="375"/>
    </row>
    <row r="35" spans="2:17">
      <c r="G35" s="10"/>
      <c r="H35" s="10"/>
    </row>
  </sheetData>
  <autoFilter ref="B8:O34" xr:uid="{E80BF94E-3EFE-4FE2-93C2-96D5D4BB786A}"/>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7113D-53FC-4EB7-9831-306C79F21055}">
  <dimension ref="B2:Q25"/>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738" t="s">
        <v>6170</v>
      </c>
      <c r="G2" s="5" t="s">
        <v>2</v>
      </c>
      <c r="H2" s="6"/>
      <c r="I2" s="7"/>
      <c r="J2" s="8">
        <f>SUM(H:H)</f>
        <v>21202</v>
      </c>
    </row>
    <row r="3" spans="2:17" ht="20.100000000000001" customHeight="1">
      <c r="B3" s="2" t="s">
        <v>3</v>
      </c>
      <c r="C3" s="2"/>
      <c r="D3" s="2"/>
      <c r="E3" s="738" t="s">
        <v>6171</v>
      </c>
    </row>
    <row r="4" spans="2:17" ht="20.100000000000001" customHeight="1">
      <c r="B4" s="2" t="s">
        <v>996</v>
      </c>
      <c r="C4" s="2"/>
      <c r="D4" s="2"/>
      <c r="E4" s="13">
        <v>2131604</v>
      </c>
    </row>
    <row r="5" spans="2:17" ht="20.100000000000001" customHeight="1">
      <c r="B5" s="2" t="s">
        <v>9</v>
      </c>
      <c r="C5" s="2"/>
      <c r="D5" s="2"/>
      <c r="E5" s="16">
        <v>46133</v>
      </c>
    </row>
    <row r="6" spans="2:17" ht="20.100000000000001" customHeight="1">
      <c r="B6" s="2" t="s">
        <v>10</v>
      </c>
      <c r="C6" s="2"/>
      <c r="D6" s="2"/>
      <c r="E6" s="16">
        <v>46149</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 t="shared" ref="H9:H24" si="0">F9*G9</f>
        <v>0</v>
      </c>
      <c r="I9" s="28"/>
      <c r="J9" s="47"/>
      <c r="K9" s="47"/>
      <c r="L9" s="26"/>
      <c r="M9" s="30"/>
      <c r="N9" s="27"/>
      <c r="O9" s="26"/>
      <c r="P9" s="30"/>
      <c r="Q9" s="375"/>
    </row>
    <row r="10" spans="2:17" s="4" customFormat="1" ht="19.7" customHeight="1">
      <c r="B10" s="27">
        <v>1</v>
      </c>
      <c r="C10" s="202"/>
      <c r="D10" s="202"/>
      <c r="E10" s="148" t="s">
        <v>1071</v>
      </c>
      <c r="F10" s="155">
        <v>0</v>
      </c>
      <c r="G10" s="768">
        <v>5000</v>
      </c>
      <c r="H10" s="709">
        <f t="shared" si="0"/>
        <v>0</v>
      </c>
      <c r="I10" s="710"/>
      <c r="J10" s="69"/>
      <c r="K10" s="26"/>
      <c r="L10" s="26"/>
      <c r="M10" s="30"/>
      <c r="N10" s="27"/>
      <c r="O10" s="26"/>
      <c r="P10" s="30"/>
      <c r="Q10" s="375"/>
    </row>
    <row r="11" spans="2:17" s="4" customFormat="1" ht="19.7" customHeight="1">
      <c r="B11" s="27">
        <v>1</v>
      </c>
      <c r="C11" s="499"/>
      <c r="D11" s="499"/>
      <c r="E11" s="148" t="s">
        <v>1072</v>
      </c>
      <c r="F11" s="155">
        <v>2</v>
      </c>
      <c r="G11" s="768">
        <v>5000</v>
      </c>
      <c r="H11" s="709">
        <f t="shared" si="0"/>
        <v>10000</v>
      </c>
      <c r="I11" s="710"/>
      <c r="J11" s="69"/>
      <c r="K11" s="26"/>
      <c r="L11" s="26"/>
      <c r="M11" s="30"/>
      <c r="N11" s="27"/>
      <c r="O11" s="26"/>
      <c r="P11" s="30"/>
      <c r="Q11" s="375"/>
    </row>
    <row r="12" spans="2:17" s="4" customFormat="1" ht="19.7" customHeight="1">
      <c r="B12" s="66"/>
      <c r="C12" s="66"/>
      <c r="D12" s="66"/>
      <c r="E12" s="148"/>
      <c r="F12" s="155"/>
      <c r="G12" s="708">
        <v>0</v>
      </c>
      <c r="H12" s="709">
        <f t="shared" si="0"/>
        <v>0</v>
      </c>
      <c r="I12" s="710"/>
      <c r="J12" s="69"/>
      <c r="K12" s="26"/>
      <c r="L12" s="26"/>
      <c r="M12" s="30"/>
      <c r="N12" s="27"/>
      <c r="O12" s="26"/>
      <c r="P12" s="30"/>
      <c r="Q12" s="375"/>
    </row>
    <row r="13" spans="2:17" s="4" customFormat="1" ht="19.7" customHeight="1">
      <c r="B13" s="66"/>
      <c r="C13" s="66"/>
      <c r="D13" s="66"/>
      <c r="E13" s="1650"/>
      <c r="F13" s="155"/>
      <c r="G13" s="708">
        <v>0</v>
      </c>
      <c r="H13" s="709">
        <f t="shared" si="0"/>
        <v>0</v>
      </c>
      <c r="I13" s="710"/>
      <c r="J13" s="69"/>
      <c r="K13" s="26"/>
      <c r="L13" s="26"/>
      <c r="M13" s="30"/>
      <c r="N13" s="27"/>
      <c r="O13" s="26"/>
      <c r="P13" s="30"/>
      <c r="Q13" s="375"/>
    </row>
    <row r="14" spans="2:17" s="4" customFormat="1" ht="19.7" customHeight="1">
      <c r="B14" s="66">
        <v>1</v>
      </c>
      <c r="C14" s="202" t="s">
        <v>5117</v>
      </c>
      <c r="D14" s="202" t="s">
        <v>175</v>
      </c>
      <c r="E14" s="148" t="s">
        <v>6181</v>
      </c>
      <c r="F14" s="67">
        <v>2</v>
      </c>
      <c r="G14" s="708">
        <v>761</v>
      </c>
      <c r="H14" s="709">
        <f t="shared" si="0"/>
        <v>1522</v>
      </c>
      <c r="I14" s="710"/>
      <c r="J14" s="69" t="s">
        <v>6182</v>
      </c>
      <c r="K14" s="47" t="s">
        <v>6179</v>
      </c>
      <c r="L14" s="26"/>
      <c r="M14" s="30">
        <v>46120</v>
      </c>
      <c r="N14" s="27"/>
      <c r="O14" s="26"/>
      <c r="P14" s="30">
        <v>46133</v>
      </c>
      <c r="Q14" s="375">
        <v>46133</v>
      </c>
    </row>
    <row r="15" spans="2:17" s="4" customFormat="1" ht="19.7" customHeight="1">
      <c r="B15" s="66">
        <v>1</v>
      </c>
      <c r="C15" s="202" t="s">
        <v>175</v>
      </c>
      <c r="D15" s="202" t="s">
        <v>175</v>
      </c>
      <c r="E15" s="148" t="s">
        <v>5120</v>
      </c>
      <c r="F15" s="88">
        <v>0</v>
      </c>
      <c r="G15" s="708">
        <v>1343</v>
      </c>
      <c r="H15" s="709">
        <f t="shared" si="0"/>
        <v>0</v>
      </c>
      <c r="I15" s="710"/>
      <c r="J15" s="69" t="s">
        <v>5121</v>
      </c>
      <c r="K15" s="419" t="s">
        <v>6190</v>
      </c>
      <c r="L15" s="26"/>
      <c r="M15" s="30"/>
      <c r="N15" s="27"/>
      <c r="O15" s="26"/>
      <c r="P15" s="30"/>
      <c r="Q15" s="375"/>
    </row>
    <row r="16" spans="2:17" s="4" customFormat="1" ht="19.7" customHeight="1">
      <c r="B16" s="66">
        <v>1</v>
      </c>
      <c r="C16" s="202" t="s">
        <v>175</v>
      </c>
      <c r="D16" s="202" t="s">
        <v>175</v>
      </c>
      <c r="E16" s="148" t="s">
        <v>697</v>
      </c>
      <c r="F16" s="67">
        <v>1</v>
      </c>
      <c r="G16" s="708">
        <v>49</v>
      </c>
      <c r="H16" s="709">
        <f>F16*G16</f>
        <v>49</v>
      </c>
      <c r="I16" s="710"/>
      <c r="J16" s="69" t="s">
        <v>6191</v>
      </c>
      <c r="K16" s="47" t="s">
        <v>6179</v>
      </c>
      <c r="L16" s="26"/>
      <c r="M16" s="30">
        <v>46120</v>
      </c>
      <c r="N16" s="27"/>
      <c r="O16" s="26"/>
      <c r="P16" s="30">
        <v>46133</v>
      </c>
      <c r="Q16" s="375">
        <v>46133</v>
      </c>
    </row>
    <row r="17" spans="2:17" s="4" customFormat="1" ht="19.7" customHeight="1">
      <c r="B17" s="66">
        <v>1</v>
      </c>
      <c r="C17" s="202" t="s">
        <v>1853</v>
      </c>
      <c r="D17" s="202" t="s">
        <v>175</v>
      </c>
      <c r="E17" s="148" t="s">
        <v>6192</v>
      </c>
      <c r="F17" s="67">
        <v>1</v>
      </c>
      <c r="G17" s="708">
        <v>9631</v>
      </c>
      <c r="H17" s="709">
        <f t="shared" si="0"/>
        <v>9631</v>
      </c>
      <c r="I17" s="710"/>
      <c r="J17" s="148" t="s">
        <v>6193</v>
      </c>
      <c r="K17" s="47" t="s">
        <v>6179</v>
      </c>
      <c r="L17" s="26"/>
      <c r="M17" s="30">
        <v>46120</v>
      </c>
      <c r="N17" s="27"/>
      <c r="O17" s="26"/>
      <c r="P17" s="30">
        <v>46133</v>
      </c>
      <c r="Q17" s="375"/>
    </row>
    <row r="18" spans="2:17" s="4" customFormat="1" ht="19.7" customHeight="1">
      <c r="B18" s="27"/>
      <c r="C18" s="27"/>
      <c r="D18" s="27"/>
      <c r="E18" s="108"/>
      <c r="F18" s="26"/>
      <c r="G18" s="139">
        <v>0</v>
      </c>
      <c r="H18" s="139">
        <f t="shared" si="0"/>
        <v>0</v>
      </c>
      <c r="I18" s="28"/>
      <c r="J18" s="40"/>
      <c r="K18" s="26"/>
      <c r="L18" s="26"/>
      <c r="M18" s="30"/>
      <c r="N18" s="27"/>
      <c r="O18" s="26"/>
      <c r="P18" s="30"/>
      <c r="Q18" s="375"/>
    </row>
    <row r="19" spans="2:17" s="4" customFormat="1" ht="19.7" customHeight="1">
      <c r="B19" s="66"/>
      <c r="C19" s="66"/>
      <c r="D19" s="66"/>
      <c r="E19" s="1650"/>
      <c r="F19" s="155"/>
      <c r="G19" s="708">
        <v>0</v>
      </c>
      <c r="H19" s="709">
        <f t="shared" si="0"/>
        <v>0</v>
      </c>
      <c r="I19" s="710"/>
      <c r="J19" s="69"/>
      <c r="K19" s="26"/>
      <c r="L19" s="26"/>
      <c r="M19" s="30"/>
      <c r="N19" s="27"/>
      <c r="O19" s="26"/>
      <c r="P19" s="30"/>
      <c r="Q19" s="375"/>
    </row>
    <row r="20" spans="2:17" s="4" customFormat="1" ht="19.7" customHeight="1">
      <c r="B20" s="27"/>
      <c r="C20" s="202"/>
      <c r="D20" s="202"/>
      <c r="E20" s="148"/>
      <c r="F20" s="155"/>
      <c r="G20" s="708">
        <v>0</v>
      </c>
      <c r="H20" s="709">
        <f t="shared" si="0"/>
        <v>0</v>
      </c>
      <c r="I20" s="710"/>
      <c r="J20" s="69"/>
      <c r="K20" s="26"/>
      <c r="L20" s="26"/>
      <c r="M20" s="30"/>
      <c r="N20" s="27"/>
      <c r="O20" s="26"/>
      <c r="P20" s="30"/>
      <c r="Q20" s="375"/>
    </row>
    <row r="21" spans="2:17" s="4" customFormat="1" ht="19.7" customHeight="1">
      <c r="B21" s="27"/>
      <c r="C21" s="202"/>
      <c r="D21" s="202"/>
      <c r="E21" s="148"/>
      <c r="F21" s="155"/>
      <c r="G21" s="708">
        <v>0</v>
      </c>
      <c r="H21" s="709">
        <f t="shared" si="0"/>
        <v>0</v>
      </c>
      <c r="I21" s="710"/>
      <c r="J21" s="69"/>
      <c r="K21" s="26"/>
      <c r="L21" s="26"/>
      <c r="M21" s="30"/>
      <c r="N21" s="27"/>
      <c r="O21" s="26"/>
      <c r="P21" s="30"/>
      <c r="Q21" s="375"/>
    </row>
    <row r="22" spans="2:17" s="4" customFormat="1" ht="19.7" customHeight="1">
      <c r="B22" s="27"/>
      <c r="C22" s="27"/>
      <c r="D22" s="27"/>
      <c r="E22" s="108"/>
      <c r="F22" s="26"/>
      <c r="G22" s="139">
        <v>0</v>
      </c>
      <c r="H22" s="139">
        <f t="shared" si="0"/>
        <v>0</v>
      </c>
      <c r="I22" s="28"/>
      <c r="J22" s="40"/>
      <c r="K22" s="26"/>
      <c r="L22" s="26"/>
      <c r="M22" s="30"/>
      <c r="N22" s="27"/>
      <c r="O22" s="26"/>
      <c r="P22" s="30"/>
      <c r="Q22" s="375"/>
    </row>
    <row r="23" spans="2:17" s="4" customFormat="1" ht="19.7" customHeight="1">
      <c r="B23" s="27"/>
      <c r="C23" s="27"/>
      <c r="D23" s="27"/>
      <c r="E23" s="108"/>
      <c r="F23" s="26"/>
      <c r="G23" s="139">
        <v>0</v>
      </c>
      <c r="H23" s="139">
        <f t="shared" si="0"/>
        <v>0</v>
      </c>
      <c r="I23" s="28"/>
      <c r="J23" s="40"/>
      <c r="K23" s="26"/>
      <c r="L23" s="26"/>
      <c r="M23" s="30"/>
      <c r="N23" s="27"/>
      <c r="O23" s="26"/>
      <c r="P23" s="30"/>
      <c r="Q23" s="375"/>
    </row>
    <row r="24" spans="2:17" s="4" customFormat="1" ht="19.7" customHeight="1">
      <c r="B24" s="27"/>
      <c r="C24" s="27"/>
      <c r="D24" s="27"/>
      <c r="E24" s="108"/>
      <c r="F24" s="26"/>
      <c r="G24" s="139">
        <v>0</v>
      </c>
      <c r="H24" s="139">
        <f t="shared" si="0"/>
        <v>0</v>
      </c>
      <c r="I24" s="28"/>
      <c r="J24" s="40"/>
      <c r="K24" s="26"/>
      <c r="L24" s="26"/>
      <c r="M24" s="30"/>
      <c r="N24" s="27"/>
      <c r="O24" s="26"/>
      <c r="P24" s="30"/>
      <c r="Q24" s="375"/>
    </row>
    <row r="25" spans="2:17">
      <c r="G25" s="10"/>
      <c r="H25" s="10"/>
    </row>
  </sheetData>
  <autoFilter ref="B8:O24" xr:uid="{A3B2DB89-87EF-4193-8605-4B34B75D264B}"/>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BE33-4347-45B7-A45D-3CFF2C86A2AC}">
  <dimension ref="A2:S58"/>
  <sheetViews>
    <sheetView zoomScale="85" zoomScaleNormal="85" workbookViewId="0">
      <pane xSplit="10" ySplit="9" topLeftCell="L11" activePane="bottomRight" state="frozen"/>
      <selection pane="topRight" activeCell="K1" sqref="K1"/>
      <selection pane="bottomLeft" activeCell="A9" sqref="A9"/>
      <selection pane="bottomRight" activeCell="E17" sqref="E17"/>
    </sheetView>
  </sheetViews>
  <sheetFormatPr defaultRowHeight="18.75"/>
  <cols>
    <col min="1" max="1" width="2.625" style="1" customWidth="1"/>
    <col min="2" max="2" width="20.125" style="4" bestFit="1" customWidth="1"/>
    <col min="3" max="3" width="14.375" style="1" bestFit="1" customWidth="1"/>
    <col min="4" max="4" width="13.125" style="1" bestFit="1" customWidth="1"/>
    <col min="5" max="5" width="40.625" style="1" customWidth="1"/>
    <col min="6" max="6" width="6.25" style="4" customWidth="1"/>
    <col min="7" max="8" width="9.875" style="495" bestFit="1" customWidth="1"/>
    <col min="9" max="9" width="13" style="10" bestFit="1" customWidth="1"/>
    <col min="10" max="10" width="52.625" style="1" bestFit="1" customWidth="1"/>
    <col min="11" max="11" width="31" style="1" bestFit="1" customWidth="1"/>
    <col min="12" max="12" width="34.25" style="4" customWidth="1"/>
    <col min="13" max="13" width="13.75" style="9" customWidth="1"/>
    <col min="14" max="14" width="6.375" style="1" customWidth="1"/>
    <col min="15" max="15" width="13.25" style="10" customWidth="1"/>
    <col min="16" max="16" width="14.5" style="11" customWidth="1"/>
    <col min="17" max="17" width="15.625" style="667" customWidth="1"/>
    <col min="18" max="256" width="9" style="1"/>
    <col min="257" max="257" width="2.625" style="1" customWidth="1"/>
    <col min="258" max="258" width="20.125" style="1" bestFit="1" customWidth="1"/>
    <col min="259" max="259" width="14.375" style="1" bestFit="1" customWidth="1"/>
    <col min="260" max="260" width="13.125" style="1" bestFit="1" customWidth="1"/>
    <col min="261" max="261" width="40.625" style="1" customWidth="1"/>
    <col min="262" max="262" width="6.25" style="1" customWidth="1"/>
    <col min="263" max="264" width="9.875" style="1" bestFit="1" customWidth="1"/>
    <col min="265" max="265" width="13" style="1" bestFit="1" customWidth="1"/>
    <col min="266" max="266" width="52.625" style="1" bestFit="1" customWidth="1"/>
    <col min="267" max="267" width="31" style="1" bestFit="1" customWidth="1"/>
    <col min="268" max="268" width="34.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20.125" style="1" bestFit="1" customWidth="1"/>
    <col min="515" max="515" width="14.375" style="1" bestFit="1" customWidth="1"/>
    <col min="516" max="516" width="13.125" style="1" bestFit="1" customWidth="1"/>
    <col min="517" max="517" width="40.625" style="1" customWidth="1"/>
    <col min="518" max="518" width="6.25" style="1" customWidth="1"/>
    <col min="519" max="520" width="9.875" style="1" bestFit="1" customWidth="1"/>
    <col min="521" max="521" width="13" style="1" bestFit="1" customWidth="1"/>
    <col min="522" max="522" width="52.625" style="1" bestFit="1" customWidth="1"/>
    <col min="523" max="523" width="31" style="1" bestFit="1" customWidth="1"/>
    <col min="524" max="524" width="34.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20.125" style="1" bestFit="1" customWidth="1"/>
    <col min="771" max="771" width="14.375" style="1" bestFit="1" customWidth="1"/>
    <col min="772" max="772" width="13.125" style="1" bestFit="1" customWidth="1"/>
    <col min="773" max="773" width="40.625" style="1" customWidth="1"/>
    <col min="774" max="774" width="6.25" style="1" customWidth="1"/>
    <col min="775" max="776" width="9.875" style="1" bestFit="1" customWidth="1"/>
    <col min="777" max="777" width="13" style="1" bestFit="1" customWidth="1"/>
    <col min="778" max="778" width="52.625" style="1" bestFit="1" customWidth="1"/>
    <col min="779" max="779" width="31" style="1" bestFit="1" customWidth="1"/>
    <col min="780" max="780" width="34.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20.125" style="1" bestFit="1" customWidth="1"/>
    <col min="1027" max="1027" width="14.375" style="1" bestFit="1" customWidth="1"/>
    <col min="1028" max="1028" width="13.125" style="1" bestFit="1" customWidth="1"/>
    <col min="1029" max="1029" width="40.625" style="1" customWidth="1"/>
    <col min="1030" max="1030" width="6.25" style="1" customWidth="1"/>
    <col min="1031" max="1032" width="9.875" style="1" bestFit="1" customWidth="1"/>
    <col min="1033" max="1033" width="13" style="1" bestFit="1" customWidth="1"/>
    <col min="1034" max="1034" width="52.625" style="1" bestFit="1" customWidth="1"/>
    <col min="1035" max="1035" width="31" style="1" bestFit="1" customWidth="1"/>
    <col min="1036" max="1036" width="34.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20.125" style="1" bestFit="1" customWidth="1"/>
    <col min="1283" max="1283" width="14.375" style="1" bestFit="1" customWidth="1"/>
    <col min="1284" max="1284" width="13.125" style="1" bestFit="1" customWidth="1"/>
    <col min="1285" max="1285" width="40.625" style="1" customWidth="1"/>
    <col min="1286" max="1286" width="6.25" style="1" customWidth="1"/>
    <col min="1287" max="1288" width="9.875" style="1" bestFit="1" customWidth="1"/>
    <col min="1289" max="1289" width="13" style="1" bestFit="1" customWidth="1"/>
    <col min="1290" max="1290" width="52.625" style="1" bestFit="1" customWidth="1"/>
    <col min="1291" max="1291" width="31" style="1" bestFit="1" customWidth="1"/>
    <col min="1292" max="1292" width="34.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20.125" style="1" bestFit="1" customWidth="1"/>
    <col min="1539" max="1539" width="14.375" style="1" bestFit="1" customWidth="1"/>
    <col min="1540" max="1540" width="13.125" style="1" bestFit="1" customWidth="1"/>
    <col min="1541" max="1541" width="40.625" style="1" customWidth="1"/>
    <col min="1542" max="1542" width="6.25" style="1" customWidth="1"/>
    <col min="1543" max="1544" width="9.875" style="1" bestFit="1" customWidth="1"/>
    <col min="1545" max="1545" width="13" style="1" bestFit="1" customWidth="1"/>
    <col min="1546" max="1546" width="52.625" style="1" bestFit="1" customWidth="1"/>
    <col min="1547" max="1547" width="31" style="1" bestFit="1" customWidth="1"/>
    <col min="1548" max="1548" width="34.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20.125" style="1" bestFit="1" customWidth="1"/>
    <col min="1795" max="1795" width="14.375" style="1" bestFit="1" customWidth="1"/>
    <col min="1796" max="1796" width="13.125" style="1" bestFit="1" customWidth="1"/>
    <col min="1797" max="1797" width="40.625" style="1" customWidth="1"/>
    <col min="1798" max="1798" width="6.25" style="1" customWidth="1"/>
    <col min="1799" max="1800" width="9.875" style="1" bestFit="1" customWidth="1"/>
    <col min="1801" max="1801" width="13" style="1" bestFit="1" customWidth="1"/>
    <col min="1802" max="1802" width="52.625" style="1" bestFit="1" customWidth="1"/>
    <col min="1803" max="1803" width="31" style="1" bestFit="1" customWidth="1"/>
    <col min="1804" max="1804" width="34.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20.125" style="1" bestFit="1" customWidth="1"/>
    <col min="2051" max="2051" width="14.375" style="1" bestFit="1" customWidth="1"/>
    <col min="2052" max="2052" width="13.125" style="1" bestFit="1" customWidth="1"/>
    <col min="2053" max="2053" width="40.625" style="1" customWidth="1"/>
    <col min="2054" max="2054" width="6.25" style="1" customWidth="1"/>
    <col min="2055" max="2056" width="9.875" style="1" bestFit="1" customWidth="1"/>
    <col min="2057" max="2057" width="13" style="1" bestFit="1" customWidth="1"/>
    <col min="2058" max="2058" width="52.625" style="1" bestFit="1" customWidth="1"/>
    <col min="2059" max="2059" width="31" style="1" bestFit="1" customWidth="1"/>
    <col min="2060" max="2060" width="34.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20.125" style="1" bestFit="1" customWidth="1"/>
    <col min="2307" max="2307" width="14.375" style="1" bestFit="1" customWidth="1"/>
    <col min="2308" max="2308" width="13.125" style="1" bestFit="1" customWidth="1"/>
    <col min="2309" max="2309" width="40.625" style="1" customWidth="1"/>
    <col min="2310" max="2310" width="6.25" style="1" customWidth="1"/>
    <col min="2311" max="2312" width="9.875" style="1" bestFit="1" customWidth="1"/>
    <col min="2313" max="2313" width="13" style="1" bestFit="1" customWidth="1"/>
    <col min="2314" max="2314" width="52.625" style="1" bestFit="1" customWidth="1"/>
    <col min="2315" max="2315" width="31" style="1" bestFit="1" customWidth="1"/>
    <col min="2316" max="2316" width="34.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20.125" style="1" bestFit="1" customWidth="1"/>
    <col min="2563" max="2563" width="14.375" style="1" bestFit="1" customWidth="1"/>
    <col min="2564" max="2564" width="13.125" style="1" bestFit="1" customWidth="1"/>
    <col min="2565" max="2565" width="40.625" style="1" customWidth="1"/>
    <col min="2566" max="2566" width="6.25" style="1" customWidth="1"/>
    <col min="2567" max="2568" width="9.875" style="1" bestFit="1" customWidth="1"/>
    <col min="2569" max="2569" width="13" style="1" bestFit="1" customWidth="1"/>
    <col min="2570" max="2570" width="52.625" style="1" bestFit="1" customWidth="1"/>
    <col min="2571" max="2571" width="31" style="1" bestFit="1" customWidth="1"/>
    <col min="2572" max="2572" width="34.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20.125" style="1" bestFit="1" customWidth="1"/>
    <col min="2819" max="2819" width="14.375" style="1" bestFit="1" customWidth="1"/>
    <col min="2820" max="2820" width="13.125" style="1" bestFit="1" customWidth="1"/>
    <col min="2821" max="2821" width="40.625" style="1" customWidth="1"/>
    <col min="2822" max="2822" width="6.25" style="1" customWidth="1"/>
    <col min="2823" max="2824" width="9.875" style="1" bestFit="1" customWidth="1"/>
    <col min="2825" max="2825" width="13" style="1" bestFit="1" customWidth="1"/>
    <col min="2826" max="2826" width="52.625" style="1" bestFit="1" customWidth="1"/>
    <col min="2827" max="2827" width="31" style="1" bestFit="1" customWidth="1"/>
    <col min="2828" max="2828" width="34.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20.125" style="1" bestFit="1" customWidth="1"/>
    <col min="3075" max="3075" width="14.375" style="1" bestFit="1" customWidth="1"/>
    <col min="3076" max="3076" width="13.125" style="1" bestFit="1" customWidth="1"/>
    <col min="3077" max="3077" width="40.625" style="1" customWidth="1"/>
    <col min="3078" max="3078" width="6.25" style="1" customWidth="1"/>
    <col min="3079" max="3080" width="9.875" style="1" bestFit="1" customWidth="1"/>
    <col min="3081" max="3081" width="13" style="1" bestFit="1" customWidth="1"/>
    <col min="3082" max="3082" width="52.625" style="1" bestFit="1" customWidth="1"/>
    <col min="3083" max="3083" width="31" style="1" bestFit="1" customWidth="1"/>
    <col min="3084" max="3084" width="34.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20.125" style="1" bestFit="1" customWidth="1"/>
    <col min="3331" max="3331" width="14.375" style="1" bestFit="1" customWidth="1"/>
    <col min="3332" max="3332" width="13.125" style="1" bestFit="1" customWidth="1"/>
    <col min="3333" max="3333" width="40.625" style="1" customWidth="1"/>
    <col min="3334" max="3334" width="6.25" style="1" customWidth="1"/>
    <col min="3335" max="3336" width="9.875" style="1" bestFit="1" customWidth="1"/>
    <col min="3337" max="3337" width="13" style="1" bestFit="1" customWidth="1"/>
    <col min="3338" max="3338" width="52.625" style="1" bestFit="1" customWidth="1"/>
    <col min="3339" max="3339" width="31" style="1" bestFit="1" customWidth="1"/>
    <col min="3340" max="3340" width="34.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20.125" style="1" bestFit="1" customWidth="1"/>
    <col min="3587" max="3587" width="14.375" style="1" bestFit="1" customWidth="1"/>
    <col min="3588" max="3588" width="13.125" style="1" bestFit="1" customWidth="1"/>
    <col min="3589" max="3589" width="40.625" style="1" customWidth="1"/>
    <col min="3590" max="3590" width="6.25" style="1" customWidth="1"/>
    <col min="3591" max="3592" width="9.875" style="1" bestFit="1" customWidth="1"/>
    <col min="3593" max="3593" width="13" style="1" bestFit="1" customWidth="1"/>
    <col min="3594" max="3594" width="52.625" style="1" bestFit="1" customWidth="1"/>
    <col min="3595" max="3595" width="31" style="1" bestFit="1" customWidth="1"/>
    <col min="3596" max="3596" width="34.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20.125" style="1" bestFit="1" customWidth="1"/>
    <col min="3843" max="3843" width="14.375" style="1" bestFit="1" customWidth="1"/>
    <col min="3844" max="3844" width="13.125" style="1" bestFit="1" customWidth="1"/>
    <col min="3845" max="3845" width="40.625" style="1" customWidth="1"/>
    <col min="3846" max="3846" width="6.25" style="1" customWidth="1"/>
    <col min="3847" max="3848" width="9.875" style="1" bestFit="1" customWidth="1"/>
    <col min="3849" max="3849" width="13" style="1" bestFit="1" customWidth="1"/>
    <col min="3850" max="3850" width="52.625" style="1" bestFit="1" customWidth="1"/>
    <col min="3851" max="3851" width="31" style="1" bestFit="1" customWidth="1"/>
    <col min="3852" max="3852" width="34.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20.125" style="1" bestFit="1" customWidth="1"/>
    <col min="4099" max="4099" width="14.375" style="1" bestFit="1" customWidth="1"/>
    <col min="4100" max="4100" width="13.125" style="1" bestFit="1" customWidth="1"/>
    <col min="4101" max="4101" width="40.625" style="1" customWidth="1"/>
    <col min="4102" max="4102" width="6.25" style="1" customWidth="1"/>
    <col min="4103" max="4104" width="9.875" style="1" bestFit="1" customWidth="1"/>
    <col min="4105" max="4105" width="13" style="1" bestFit="1" customWidth="1"/>
    <col min="4106" max="4106" width="52.625" style="1" bestFit="1" customWidth="1"/>
    <col min="4107" max="4107" width="31" style="1" bestFit="1" customWidth="1"/>
    <col min="4108" max="4108" width="34.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20.125" style="1" bestFit="1" customWidth="1"/>
    <col min="4355" max="4355" width="14.375" style="1" bestFit="1" customWidth="1"/>
    <col min="4356" max="4356" width="13.125" style="1" bestFit="1" customWidth="1"/>
    <col min="4357" max="4357" width="40.625" style="1" customWidth="1"/>
    <col min="4358" max="4358" width="6.25" style="1" customWidth="1"/>
    <col min="4359" max="4360" width="9.875" style="1" bestFit="1" customWidth="1"/>
    <col min="4361" max="4361" width="13" style="1" bestFit="1" customWidth="1"/>
    <col min="4362" max="4362" width="52.625" style="1" bestFit="1" customWidth="1"/>
    <col min="4363" max="4363" width="31" style="1" bestFit="1" customWidth="1"/>
    <col min="4364" max="4364" width="34.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20.125" style="1" bestFit="1" customWidth="1"/>
    <col min="4611" max="4611" width="14.375" style="1" bestFit="1" customWidth="1"/>
    <col min="4612" max="4612" width="13.125" style="1" bestFit="1" customWidth="1"/>
    <col min="4613" max="4613" width="40.625" style="1" customWidth="1"/>
    <col min="4614" max="4614" width="6.25" style="1" customWidth="1"/>
    <col min="4615" max="4616" width="9.875" style="1" bestFit="1" customWidth="1"/>
    <col min="4617" max="4617" width="13" style="1" bestFit="1" customWidth="1"/>
    <col min="4618" max="4618" width="52.625" style="1" bestFit="1" customWidth="1"/>
    <col min="4619" max="4619" width="31" style="1" bestFit="1" customWidth="1"/>
    <col min="4620" max="4620" width="34.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20.125" style="1" bestFit="1" customWidth="1"/>
    <col min="4867" max="4867" width="14.375" style="1" bestFit="1" customWidth="1"/>
    <col min="4868" max="4868" width="13.125" style="1" bestFit="1" customWidth="1"/>
    <col min="4869" max="4869" width="40.625" style="1" customWidth="1"/>
    <col min="4870" max="4870" width="6.25" style="1" customWidth="1"/>
    <col min="4871" max="4872" width="9.875" style="1" bestFit="1" customWidth="1"/>
    <col min="4873" max="4873" width="13" style="1" bestFit="1" customWidth="1"/>
    <col min="4874" max="4874" width="52.625" style="1" bestFit="1" customWidth="1"/>
    <col min="4875" max="4875" width="31" style="1" bestFit="1" customWidth="1"/>
    <col min="4876" max="4876" width="34.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20.125" style="1" bestFit="1" customWidth="1"/>
    <col min="5123" max="5123" width="14.375" style="1" bestFit="1" customWidth="1"/>
    <col min="5124" max="5124" width="13.125" style="1" bestFit="1" customWidth="1"/>
    <col min="5125" max="5125" width="40.625" style="1" customWidth="1"/>
    <col min="5126" max="5126" width="6.25" style="1" customWidth="1"/>
    <col min="5127" max="5128" width="9.875" style="1" bestFit="1" customWidth="1"/>
    <col min="5129" max="5129" width="13" style="1" bestFit="1" customWidth="1"/>
    <col min="5130" max="5130" width="52.625" style="1" bestFit="1" customWidth="1"/>
    <col min="5131" max="5131" width="31" style="1" bestFit="1" customWidth="1"/>
    <col min="5132" max="5132" width="34.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20.125" style="1" bestFit="1" customWidth="1"/>
    <col min="5379" max="5379" width="14.375" style="1" bestFit="1" customWidth="1"/>
    <col min="5380" max="5380" width="13.125" style="1" bestFit="1" customWidth="1"/>
    <col min="5381" max="5381" width="40.625" style="1" customWidth="1"/>
    <col min="5382" max="5382" width="6.25" style="1" customWidth="1"/>
    <col min="5383" max="5384" width="9.875" style="1" bestFit="1" customWidth="1"/>
    <col min="5385" max="5385" width="13" style="1" bestFit="1" customWidth="1"/>
    <col min="5386" max="5386" width="52.625" style="1" bestFit="1" customWidth="1"/>
    <col min="5387" max="5387" width="31" style="1" bestFit="1" customWidth="1"/>
    <col min="5388" max="5388" width="34.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20.125" style="1" bestFit="1" customWidth="1"/>
    <col min="5635" max="5635" width="14.375" style="1" bestFit="1" customWidth="1"/>
    <col min="5636" max="5636" width="13.125" style="1" bestFit="1" customWidth="1"/>
    <col min="5637" max="5637" width="40.625" style="1" customWidth="1"/>
    <col min="5638" max="5638" width="6.25" style="1" customWidth="1"/>
    <col min="5639" max="5640" width="9.875" style="1" bestFit="1" customWidth="1"/>
    <col min="5641" max="5641" width="13" style="1" bestFit="1" customWidth="1"/>
    <col min="5642" max="5642" width="52.625" style="1" bestFit="1" customWidth="1"/>
    <col min="5643" max="5643" width="31" style="1" bestFit="1" customWidth="1"/>
    <col min="5644" max="5644" width="34.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20.125" style="1" bestFit="1" customWidth="1"/>
    <col min="5891" max="5891" width="14.375" style="1" bestFit="1" customWidth="1"/>
    <col min="5892" max="5892" width="13.125" style="1" bestFit="1" customWidth="1"/>
    <col min="5893" max="5893" width="40.625" style="1" customWidth="1"/>
    <col min="5894" max="5894" width="6.25" style="1" customWidth="1"/>
    <col min="5895" max="5896" width="9.875" style="1" bestFit="1" customWidth="1"/>
    <col min="5897" max="5897" width="13" style="1" bestFit="1" customWidth="1"/>
    <col min="5898" max="5898" width="52.625" style="1" bestFit="1" customWidth="1"/>
    <col min="5899" max="5899" width="31" style="1" bestFit="1" customWidth="1"/>
    <col min="5900" max="5900" width="34.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20.125" style="1" bestFit="1" customWidth="1"/>
    <col min="6147" max="6147" width="14.375" style="1" bestFit="1" customWidth="1"/>
    <col min="6148" max="6148" width="13.125" style="1" bestFit="1" customWidth="1"/>
    <col min="6149" max="6149" width="40.625" style="1" customWidth="1"/>
    <col min="6150" max="6150" width="6.25" style="1" customWidth="1"/>
    <col min="6151" max="6152" width="9.875" style="1" bestFit="1" customWidth="1"/>
    <col min="6153" max="6153" width="13" style="1" bestFit="1" customWidth="1"/>
    <col min="6154" max="6154" width="52.625" style="1" bestFit="1" customWidth="1"/>
    <col min="6155" max="6155" width="31" style="1" bestFit="1" customWidth="1"/>
    <col min="6156" max="6156" width="34.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20.125" style="1" bestFit="1" customWidth="1"/>
    <col min="6403" max="6403" width="14.375" style="1" bestFit="1" customWidth="1"/>
    <col min="6404" max="6404" width="13.125" style="1" bestFit="1" customWidth="1"/>
    <col min="6405" max="6405" width="40.625" style="1" customWidth="1"/>
    <col min="6406" max="6406" width="6.25" style="1" customWidth="1"/>
    <col min="6407" max="6408" width="9.875" style="1" bestFit="1" customWidth="1"/>
    <col min="6409" max="6409" width="13" style="1" bestFit="1" customWidth="1"/>
    <col min="6410" max="6410" width="52.625" style="1" bestFit="1" customWidth="1"/>
    <col min="6411" max="6411" width="31" style="1" bestFit="1" customWidth="1"/>
    <col min="6412" max="6412" width="34.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20.125" style="1" bestFit="1" customWidth="1"/>
    <col min="6659" max="6659" width="14.375" style="1" bestFit="1" customWidth="1"/>
    <col min="6660" max="6660" width="13.125" style="1" bestFit="1" customWidth="1"/>
    <col min="6661" max="6661" width="40.625" style="1" customWidth="1"/>
    <col min="6662" max="6662" width="6.25" style="1" customWidth="1"/>
    <col min="6663" max="6664" width="9.875" style="1" bestFit="1" customWidth="1"/>
    <col min="6665" max="6665" width="13" style="1" bestFit="1" customWidth="1"/>
    <col min="6666" max="6666" width="52.625" style="1" bestFit="1" customWidth="1"/>
    <col min="6667" max="6667" width="31" style="1" bestFit="1" customWidth="1"/>
    <col min="6668" max="6668" width="34.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20.125" style="1" bestFit="1" customWidth="1"/>
    <col min="6915" max="6915" width="14.375" style="1" bestFit="1" customWidth="1"/>
    <col min="6916" max="6916" width="13.125" style="1" bestFit="1" customWidth="1"/>
    <col min="6917" max="6917" width="40.625" style="1" customWidth="1"/>
    <col min="6918" max="6918" width="6.25" style="1" customWidth="1"/>
    <col min="6919" max="6920" width="9.875" style="1" bestFit="1" customWidth="1"/>
    <col min="6921" max="6921" width="13" style="1" bestFit="1" customWidth="1"/>
    <col min="6922" max="6922" width="52.625" style="1" bestFit="1" customWidth="1"/>
    <col min="6923" max="6923" width="31" style="1" bestFit="1" customWidth="1"/>
    <col min="6924" max="6924" width="34.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20.125" style="1" bestFit="1" customWidth="1"/>
    <col min="7171" max="7171" width="14.375" style="1" bestFit="1" customWidth="1"/>
    <col min="7172" max="7172" width="13.125" style="1" bestFit="1" customWidth="1"/>
    <col min="7173" max="7173" width="40.625" style="1" customWidth="1"/>
    <col min="7174" max="7174" width="6.25" style="1" customWidth="1"/>
    <col min="7175" max="7176" width="9.875" style="1" bestFit="1" customWidth="1"/>
    <col min="7177" max="7177" width="13" style="1" bestFit="1" customWidth="1"/>
    <col min="7178" max="7178" width="52.625" style="1" bestFit="1" customWidth="1"/>
    <col min="7179" max="7179" width="31" style="1" bestFit="1" customWidth="1"/>
    <col min="7180" max="7180" width="34.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20.125" style="1" bestFit="1" customWidth="1"/>
    <col min="7427" max="7427" width="14.375" style="1" bestFit="1" customWidth="1"/>
    <col min="7428" max="7428" width="13.125" style="1" bestFit="1" customWidth="1"/>
    <col min="7429" max="7429" width="40.625" style="1" customWidth="1"/>
    <col min="7430" max="7430" width="6.25" style="1" customWidth="1"/>
    <col min="7431" max="7432" width="9.875" style="1" bestFit="1" customWidth="1"/>
    <col min="7433" max="7433" width="13" style="1" bestFit="1" customWidth="1"/>
    <col min="7434" max="7434" width="52.625" style="1" bestFit="1" customWidth="1"/>
    <col min="7435" max="7435" width="31" style="1" bestFit="1" customWidth="1"/>
    <col min="7436" max="7436" width="34.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20.125" style="1" bestFit="1" customWidth="1"/>
    <col min="7683" max="7683" width="14.375" style="1" bestFit="1" customWidth="1"/>
    <col min="7684" max="7684" width="13.125" style="1" bestFit="1" customWidth="1"/>
    <col min="7685" max="7685" width="40.625" style="1" customWidth="1"/>
    <col min="7686" max="7686" width="6.25" style="1" customWidth="1"/>
    <col min="7687" max="7688" width="9.875" style="1" bestFit="1" customWidth="1"/>
    <col min="7689" max="7689" width="13" style="1" bestFit="1" customWidth="1"/>
    <col min="7690" max="7690" width="52.625" style="1" bestFit="1" customWidth="1"/>
    <col min="7691" max="7691" width="31" style="1" bestFit="1" customWidth="1"/>
    <col min="7692" max="7692" width="34.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20.125" style="1" bestFit="1" customWidth="1"/>
    <col min="7939" max="7939" width="14.375" style="1" bestFit="1" customWidth="1"/>
    <col min="7940" max="7940" width="13.125" style="1" bestFit="1" customWidth="1"/>
    <col min="7941" max="7941" width="40.625" style="1" customWidth="1"/>
    <col min="7942" max="7942" width="6.25" style="1" customWidth="1"/>
    <col min="7943" max="7944" width="9.875" style="1" bestFit="1" customWidth="1"/>
    <col min="7945" max="7945" width="13" style="1" bestFit="1" customWidth="1"/>
    <col min="7946" max="7946" width="52.625" style="1" bestFit="1" customWidth="1"/>
    <col min="7947" max="7947" width="31" style="1" bestFit="1" customWidth="1"/>
    <col min="7948" max="7948" width="34.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20.125" style="1" bestFit="1" customWidth="1"/>
    <col min="8195" max="8195" width="14.375" style="1" bestFit="1" customWidth="1"/>
    <col min="8196" max="8196" width="13.125" style="1" bestFit="1" customWidth="1"/>
    <col min="8197" max="8197" width="40.625" style="1" customWidth="1"/>
    <col min="8198" max="8198" width="6.25" style="1" customWidth="1"/>
    <col min="8199" max="8200" width="9.875" style="1" bestFit="1" customWidth="1"/>
    <col min="8201" max="8201" width="13" style="1" bestFit="1" customWidth="1"/>
    <col min="8202" max="8202" width="52.625" style="1" bestFit="1" customWidth="1"/>
    <col min="8203" max="8203" width="31" style="1" bestFit="1" customWidth="1"/>
    <col min="8204" max="8204" width="34.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20.125" style="1" bestFit="1" customWidth="1"/>
    <col min="8451" max="8451" width="14.375" style="1" bestFit="1" customWidth="1"/>
    <col min="8452" max="8452" width="13.125" style="1" bestFit="1" customWidth="1"/>
    <col min="8453" max="8453" width="40.625" style="1" customWidth="1"/>
    <col min="8454" max="8454" width="6.25" style="1" customWidth="1"/>
    <col min="8455" max="8456" width="9.875" style="1" bestFit="1" customWidth="1"/>
    <col min="8457" max="8457" width="13" style="1" bestFit="1" customWidth="1"/>
    <col min="8458" max="8458" width="52.625" style="1" bestFit="1" customWidth="1"/>
    <col min="8459" max="8459" width="31" style="1" bestFit="1" customWidth="1"/>
    <col min="8460" max="8460" width="34.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20.125" style="1" bestFit="1" customWidth="1"/>
    <col min="8707" max="8707" width="14.375" style="1" bestFit="1" customWidth="1"/>
    <col min="8708" max="8708" width="13.125" style="1" bestFit="1" customWidth="1"/>
    <col min="8709" max="8709" width="40.625" style="1" customWidth="1"/>
    <col min="8710" max="8710" width="6.25" style="1" customWidth="1"/>
    <col min="8711" max="8712" width="9.875" style="1" bestFit="1" customWidth="1"/>
    <col min="8713" max="8713" width="13" style="1" bestFit="1" customWidth="1"/>
    <col min="8714" max="8714" width="52.625" style="1" bestFit="1" customWidth="1"/>
    <col min="8715" max="8715" width="31" style="1" bestFit="1" customWidth="1"/>
    <col min="8716" max="8716" width="34.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20.125" style="1" bestFit="1" customWidth="1"/>
    <col min="8963" max="8963" width="14.375" style="1" bestFit="1" customWidth="1"/>
    <col min="8964" max="8964" width="13.125" style="1" bestFit="1" customWidth="1"/>
    <col min="8965" max="8965" width="40.625" style="1" customWidth="1"/>
    <col min="8966" max="8966" width="6.25" style="1" customWidth="1"/>
    <col min="8967" max="8968" width="9.875" style="1" bestFit="1" customWidth="1"/>
    <col min="8969" max="8969" width="13" style="1" bestFit="1" customWidth="1"/>
    <col min="8970" max="8970" width="52.625" style="1" bestFit="1" customWidth="1"/>
    <col min="8971" max="8971" width="31" style="1" bestFit="1" customWidth="1"/>
    <col min="8972" max="8972" width="34.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20.125" style="1" bestFit="1" customWidth="1"/>
    <col min="9219" max="9219" width="14.375" style="1" bestFit="1" customWidth="1"/>
    <col min="9220" max="9220" width="13.125" style="1" bestFit="1" customWidth="1"/>
    <col min="9221" max="9221" width="40.625" style="1" customWidth="1"/>
    <col min="9222" max="9222" width="6.25" style="1" customWidth="1"/>
    <col min="9223" max="9224" width="9.875" style="1" bestFit="1" customWidth="1"/>
    <col min="9225" max="9225" width="13" style="1" bestFit="1" customWidth="1"/>
    <col min="9226" max="9226" width="52.625" style="1" bestFit="1" customWidth="1"/>
    <col min="9227" max="9227" width="31" style="1" bestFit="1" customWidth="1"/>
    <col min="9228" max="9228" width="34.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20.125" style="1" bestFit="1" customWidth="1"/>
    <col min="9475" max="9475" width="14.375" style="1" bestFit="1" customWidth="1"/>
    <col min="9476" max="9476" width="13.125" style="1" bestFit="1" customWidth="1"/>
    <col min="9477" max="9477" width="40.625" style="1" customWidth="1"/>
    <col min="9478" max="9478" width="6.25" style="1" customWidth="1"/>
    <col min="9479" max="9480" width="9.875" style="1" bestFit="1" customWidth="1"/>
    <col min="9481" max="9481" width="13" style="1" bestFit="1" customWidth="1"/>
    <col min="9482" max="9482" width="52.625" style="1" bestFit="1" customWidth="1"/>
    <col min="9483" max="9483" width="31" style="1" bestFit="1" customWidth="1"/>
    <col min="9484" max="9484" width="34.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20.125" style="1" bestFit="1" customWidth="1"/>
    <col min="9731" max="9731" width="14.375" style="1" bestFit="1" customWidth="1"/>
    <col min="9732" max="9732" width="13.125" style="1" bestFit="1" customWidth="1"/>
    <col min="9733" max="9733" width="40.625" style="1" customWidth="1"/>
    <col min="9734" max="9734" width="6.25" style="1" customWidth="1"/>
    <col min="9735" max="9736" width="9.875" style="1" bestFit="1" customWidth="1"/>
    <col min="9737" max="9737" width="13" style="1" bestFit="1" customWidth="1"/>
    <col min="9738" max="9738" width="52.625" style="1" bestFit="1" customWidth="1"/>
    <col min="9739" max="9739" width="31" style="1" bestFit="1" customWidth="1"/>
    <col min="9740" max="9740" width="34.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20.125" style="1" bestFit="1" customWidth="1"/>
    <col min="9987" max="9987" width="14.375" style="1" bestFit="1" customWidth="1"/>
    <col min="9988" max="9988" width="13.125" style="1" bestFit="1" customWidth="1"/>
    <col min="9989" max="9989" width="40.625" style="1" customWidth="1"/>
    <col min="9990" max="9990" width="6.25" style="1" customWidth="1"/>
    <col min="9991" max="9992" width="9.875" style="1" bestFit="1" customWidth="1"/>
    <col min="9993" max="9993" width="13" style="1" bestFit="1" customWidth="1"/>
    <col min="9994" max="9994" width="52.625" style="1" bestFit="1" customWidth="1"/>
    <col min="9995" max="9995" width="31" style="1" bestFit="1" customWidth="1"/>
    <col min="9996" max="9996" width="34.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20.125" style="1" bestFit="1" customWidth="1"/>
    <col min="10243" max="10243" width="14.375" style="1" bestFit="1" customWidth="1"/>
    <col min="10244" max="10244" width="13.125" style="1" bestFit="1" customWidth="1"/>
    <col min="10245" max="10245" width="40.625" style="1" customWidth="1"/>
    <col min="10246" max="10246" width="6.25" style="1" customWidth="1"/>
    <col min="10247" max="10248" width="9.875" style="1" bestFit="1" customWidth="1"/>
    <col min="10249" max="10249" width="13" style="1" bestFit="1" customWidth="1"/>
    <col min="10250" max="10250" width="52.625" style="1" bestFit="1" customWidth="1"/>
    <col min="10251" max="10251" width="31" style="1" bestFit="1" customWidth="1"/>
    <col min="10252" max="10252" width="34.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20.125" style="1" bestFit="1" customWidth="1"/>
    <col min="10499" max="10499" width="14.375" style="1" bestFit="1" customWidth="1"/>
    <col min="10500" max="10500" width="13.125" style="1" bestFit="1" customWidth="1"/>
    <col min="10501" max="10501" width="40.625" style="1" customWidth="1"/>
    <col min="10502" max="10502" width="6.25" style="1" customWidth="1"/>
    <col min="10503" max="10504" width="9.875" style="1" bestFit="1" customWidth="1"/>
    <col min="10505" max="10505" width="13" style="1" bestFit="1" customWidth="1"/>
    <col min="10506" max="10506" width="52.625" style="1" bestFit="1" customWidth="1"/>
    <col min="10507" max="10507" width="31" style="1" bestFit="1" customWidth="1"/>
    <col min="10508" max="10508" width="34.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20.125" style="1" bestFit="1" customWidth="1"/>
    <col min="10755" max="10755" width="14.375" style="1" bestFit="1" customWidth="1"/>
    <col min="10756" max="10756" width="13.125" style="1" bestFit="1" customWidth="1"/>
    <col min="10757" max="10757" width="40.625" style="1" customWidth="1"/>
    <col min="10758" max="10758" width="6.25" style="1" customWidth="1"/>
    <col min="10759" max="10760" width="9.875" style="1" bestFit="1" customWidth="1"/>
    <col min="10761" max="10761" width="13" style="1" bestFit="1" customWidth="1"/>
    <col min="10762" max="10762" width="52.625" style="1" bestFit="1" customWidth="1"/>
    <col min="10763" max="10763" width="31" style="1" bestFit="1" customWidth="1"/>
    <col min="10764" max="10764" width="34.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20.125" style="1" bestFit="1" customWidth="1"/>
    <col min="11011" max="11011" width="14.375" style="1" bestFit="1" customWidth="1"/>
    <col min="11012" max="11012" width="13.125" style="1" bestFit="1" customWidth="1"/>
    <col min="11013" max="11013" width="40.625" style="1" customWidth="1"/>
    <col min="11014" max="11014" width="6.25" style="1" customWidth="1"/>
    <col min="11015" max="11016" width="9.875" style="1" bestFit="1" customWidth="1"/>
    <col min="11017" max="11017" width="13" style="1" bestFit="1" customWidth="1"/>
    <col min="11018" max="11018" width="52.625" style="1" bestFit="1" customWidth="1"/>
    <col min="11019" max="11019" width="31" style="1" bestFit="1" customWidth="1"/>
    <col min="11020" max="11020" width="34.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20.125" style="1" bestFit="1" customWidth="1"/>
    <col min="11267" max="11267" width="14.375" style="1" bestFit="1" customWidth="1"/>
    <col min="11268" max="11268" width="13.125" style="1" bestFit="1" customWidth="1"/>
    <col min="11269" max="11269" width="40.625" style="1" customWidth="1"/>
    <col min="11270" max="11270" width="6.25" style="1" customWidth="1"/>
    <col min="11271" max="11272" width="9.875" style="1" bestFit="1" customWidth="1"/>
    <col min="11273" max="11273" width="13" style="1" bestFit="1" customWidth="1"/>
    <col min="11274" max="11274" width="52.625" style="1" bestFit="1" customWidth="1"/>
    <col min="11275" max="11275" width="31" style="1" bestFit="1" customWidth="1"/>
    <col min="11276" max="11276" width="34.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20.125" style="1" bestFit="1" customWidth="1"/>
    <col min="11523" max="11523" width="14.375" style="1" bestFit="1" customWidth="1"/>
    <col min="11524" max="11524" width="13.125" style="1" bestFit="1" customWidth="1"/>
    <col min="11525" max="11525" width="40.625" style="1" customWidth="1"/>
    <col min="11526" max="11526" width="6.25" style="1" customWidth="1"/>
    <col min="11527" max="11528" width="9.875" style="1" bestFit="1" customWidth="1"/>
    <col min="11529" max="11529" width="13" style="1" bestFit="1" customWidth="1"/>
    <col min="11530" max="11530" width="52.625" style="1" bestFit="1" customWidth="1"/>
    <col min="11531" max="11531" width="31" style="1" bestFit="1" customWidth="1"/>
    <col min="11532" max="11532" width="34.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20.125" style="1" bestFit="1" customWidth="1"/>
    <col min="11779" max="11779" width="14.375" style="1" bestFit="1" customWidth="1"/>
    <col min="11780" max="11780" width="13.125" style="1" bestFit="1" customWidth="1"/>
    <col min="11781" max="11781" width="40.625" style="1" customWidth="1"/>
    <col min="11782" max="11782" width="6.25" style="1" customWidth="1"/>
    <col min="11783" max="11784" width="9.875" style="1" bestFit="1" customWidth="1"/>
    <col min="11785" max="11785" width="13" style="1" bestFit="1" customWidth="1"/>
    <col min="11786" max="11786" width="52.625" style="1" bestFit="1" customWidth="1"/>
    <col min="11787" max="11787" width="31" style="1" bestFit="1" customWidth="1"/>
    <col min="11788" max="11788" width="34.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20.125" style="1" bestFit="1" customWidth="1"/>
    <col min="12035" max="12035" width="14.375" style="1" bestFit="1" customWidth="1"/>
    <col min="12036" max="12036" width="13.125" style="1" bestFit="1" customWidth="1"/>
    <col min="12037" max="12037" width="40.625" style="1" customWidth="1"/>
    <col min="12038" max="12038" width="6.25" style="1" customWidth="1"/>
    <col min="12039" max="12040" width="9.875" style="1" bestFit="1" customWidth="1"/>
    <col min="12041" max="12041" width="13" style="1" bestFit="1" customWidth="1"/>
    <col min="12042" max="12042" width="52.625" style="1" bestFit="1" customWidth="1"/>
    <col min="12043" max="12043" width="31" style="1" bestFit="1" customWidth="1"/>
    <col min="12044" max="12044" width="34.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20.125" style="1" bestFit="1" customWidth="1"/>
    <col min="12291" max="12291" width="14.375" style="1" bestFit="1" customWidth="1"/>
    <col min="12292" max="12292" width="13.125" style="1" bestFit="1" customWidth="1"/>
    <col min="12293" max="12293" width="40.625" style="1" customWidth="1"/>
    <col min="12294" max="12294" width="6.25" style="1" customWidth="1"/>
    <col min="12295" max="12296" width="9.875" style="1" bestFit="1" customWidth="1"/>
    <col min="12297" max="12297" width="13" style="1" bestFit="1" customWidth="1"/>
    <col min="12298" max="12298" width="52.625" style="1" bestFit="1" customWidth="1"/>
    <col min="12299" max="12299" width="31" style="1" bestFit="1" customWidth="1"/>
    <col min="12300" max="12300" width="34.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20.125" style="1" bestFit="1" customWidth="1"/>
    <col min="12547" max="12547" width="14.375" style="1" bestFit="1" customWidth="1"/>
    <col min="12548" max="12548" width="13.125" style="1" bestFit="1" customWidth="1"/>
    <col min="12549" max="12549" width="40.625" style="1" customWidth="1"/>
    <col min="12550" max="12550" width="6.25" style="1" customWidth="1"/>
    <col min="12551" max="12552" width="9.875" style="1" bestFit="1" customWidth="1"/>
    <col min="12553" max="12553" width="13" style="1" bestFit="1" customWidth="1"/>
    <col min="12554" max="12554" width="52.625" style="1" bestFit="1" customWidth="1"/>
    <col min="12555" max="12555" width="31" style="1" bestFit="1" customWidth="1"/>
    <col min="12556" max="12556" width="34.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20.125" style="1" bestFit="1" customWidth="1"/>
    <col min="12803" max="12803" width="14.375" style="1" bestFit="1" customWidth="1"/>
    <col min="12804" max="12804" width="13.125" style="1" bestFit="1" customWidth="1"/>
    <col min="12805" max="12805" width="40.625" style="1" customWidth="1"/>
    <col min="12806" max="12806" width="6.25" style="1" customWidth="1"/>
    <col min="12807" max="12808" width="9.875" style="1" bestFit="1" customWidth="1"/>
    <col min="12809" max="12809" width="13" style="1" bestFit="1" customWidth="1"/>
    <col min="12810" max="12810" width="52.625" style="1" bestFit="1" customWidth="1"/>
    <col min="12811" max="12811" width="31" style="1" bestFit="1" customWidth="1"/>
    <col min="12812" max="12812" width="34.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20.125" style="1" bestFit="1" customWidth="1"/>
    <col min="13059" max="13059" width="14.375" style="1" bestFit="1" customWidth="1"/>
    <col min="13060" max="13060" width="13.125" style="1" bestFit="1" customWidth="1"/>
    <col min="13061" max="13061" width="40.625" style="1" customWidth="1"/>
    <col min="13062" max="13062" width="6.25" style="1" customWidth="1"/>
    <col min="13063" max="13064" width="9.875" style="1" bestFit="1" customWidth="1"/>
    <col min="13065" max="13065" width="13" style="1" bestFit="1" customWidth="1"/>
    <col min="13066" max="13066" width="52.625" style="1" bestFit="1" customWidth="1"/>
    <col min="13067" max="13067" width="31" style="1" bestFit="1" customWidth="1"/>
    <col min="13068" max="13068" width="34.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20.125" style="1" bestFit="1" customWidth="1"/>
    <col min="13315" max="13315" width="14.375" style="1" bestFit="1" customWidth="1"/>
    <col min="13316" max="13316" width="13.125" style="1" bestFit="1" customWidth="1"/>
    <col min="13317" max="13317" width="40.625" style="1" customWidth="1"/>
    <col min="13318" max="13318" width="6.25" style="1" customWidth="1"/>
    <col min="13319" max="13320" width="9.875" style="1" bestFit="1" customWidth="1"/>
    <col min="13321" max="13321" width="13" style="1" bestFit="1" customWidth="1"/>
    <col min="13322" max="13322" width="52.625" style="1" bestFit="1" customWidth="1"/>
    <col min="13323" max="13323" width="31" style="1" bestFit="1" customWidth="1"/>
    <col min="13324" max="13324" width="34.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20.125" style="1" bestFit="1" customWidth="1"/>
    <col min="13571" max="13571" width="14.375" style="1" bestFit="1" customWidth="1"/>
    <col min="13572" max="13572" width="13.125" style="1" bestFit="1" customWidth="1"/>
    <col min="13573" max="13573" width="40.625" style="1" customWidth="1"/>
    <col min="13574" max="13574" width="6.25" style="1" customWidth="1"/>
    <col min="13575" max="13576" width="9.875" style="1" bestFit="1" customWidth="1"/>
    <col min="13577" max="13577" width="13" style="1" bestFit="1" customWidth="1"/>
    <col min="13578" max="13578" width="52.625" style="1" bestFit="1" customWidth="1"/>
    <col min="13579" max="13579" width="31" style="1" bestFit="1" customWidth="1"/>
    <col min="13580" max="13580" width="34.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20.125" style="1" bestFit="1" customWidth="1"/>
    <col min="13827" max="13827" width="14.375" style="1" bestFit="1" customWidth="1"/>
    <col min="13828" max="13828" width="13.125" style="1" bestFit="1" customWidth="1"/>
    <col min="13829" max="13829" width="40.625" style="1" customWidth="1"/>
    <col min="13830" max="13830" width="6.25" style="1" customWidth="1"/>
    <col min="13831" max="13832" width="9.875" style="1" bestFit="1" customWidth="1"/>
    <col min="13833" max="13833" width="13" style="1" bestFit="1" customWidth="1"/>
    <col min="13834" max="13834" width="52.625" style="1" bestFit="1" customWidth="1"/>
    <col min="13835" max="13835" width="31" style="1" bestFit="1" customWidth="1"/>
    <col min="13836" max="13836" width="34.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20.125" style="1" bestFit="1" customWidth="1"/>
    <col min="14083" max="14083" width="14.375" style="1" bestFit="1" customWidth="1"/>
    <col min="14084" max="14084" width="13.125" style="1" bestFit="1" customWidth="1"/>
    <col min="14085" max="14085" width="40.625" style="1" customWidth="1"/>
    <col min="14086" max="14086" width="6.25" style="1" customWidth="1"/>
    <col min="14087" max="14088" width="9.875" style="1" bestFit="1" customWidth="1"/>
    <col min="14089" max="14089" width="13" style="1" bestFit="1" customWidth="1"/>
    <col min="14090" max="14090" width="52.625" style="1" bestFit="1" customWidth="1"/>
    <col min="14091" max="14091" width="31" style="1" bestFit="1" customWidth="1"/>
    <col min="14092" max="14092" width="34.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20.125" style="1" bestFit="1" customWidth="1"/>
    <col min="14339" max="14339" width="14.375" style="1" bestFit="1" customWidth="1"/>
    <col min="14340" max="14340" width="13.125" style="1" bestFit="1" customWidth="1"/>
    <col min="14341" max="14341" width="40.625" style="1" customWidth="1"/>
    <col min="14342" max="14342" width="6.25" style="1" customWidth="1"/>
    <col min="14343" max="14344" width="9.875" style="1" bestFit="1" customWidth="1"/>
    <col min="14345" max="14345" width="13" style="1" bestFit="1" customWidth="1"/>
    <col min="14346" max="14346" width="52.625" style="1" bestFit="1" customWidth="1"/>
    <col min="14347" max="14347" width="31" style="1" bestFit="1" customWidth="1"/>
    <col min="14348" max="14348" width="34.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20.125" style="1" bestFit="1" customWidth="1"/>
    <col min="14595" max="14595" width="14.375" style="1" bestFit="1" customWidth="1"/>
    <col min="14596" max="14596" width="13.125" style="1" bestFit="1" customWidth="1"/>
    <col min="14597" max="14597" width="40.625" style="1" customWidth="1"/>
    <col min="14598" max="14598" width="6.25" style="1" customWidth="1"/>
    <col min="14599" max="14600" width="9.875" style="1" bestFit="1" customWidth="1"/>
    <col min="14601" max="14601" width="13" style="1" bestFit="1" customWidth="1"/>
    <col min="14602" max="14602" width="52.625" style="1" bestFit="1" customWidth="1"/>
    <col min="14603" max="14603" width="31" style="1" bestFit="1" customWidth="1"/>
    <col min="14604" max="14604" width="34.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20.125" style="1" bestFit="1" customWidth="1"/>
    <col min="14851" max="14851" width="14.375" style="1" bestFit="1" customWidth="1"/>
    <col min="14852" max="14852" width="13.125" style="1" bestFit="1" customWidth="1"/>
    <col min="14853" max="14853" width="40.625" style="1" customWidth="1"/>
    <col min="14854" max="14854" width="6.25" style="1" customWidth="1"/>
    <col min="14855" max="14856" width="9.875" style="1" bestFit="1" customWidth="1"/>
    <col min="14857" max="14857" width="13" style="1" bestFit="1" customWidth="1"/>
    <col min="14858" max="14858" width="52.625" style="1" bestFit="1" customWidth="1"/>
    <col min="14859" max="14859" width="31" style="1" bestFit="1" customWidth="1"/>
    <col min="14860" max="14860" width="34.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20.125" style="1" bestFit="1" customWidth="1"/>
    <col min="15107" max="15107" width="14.375" style="1" bestFit="1" customWidth="1"/>
    <col min="15108" max="15108" width="13.125" style="1" bestFit="1" customWidth="1"/>
    <col min="15109" max="15109" width="40.625" style="1" customWidth="1"/>
    <col min="15110" max="15110" width="6.25" style="1" customWidth="1"/>
    <col min="15111" max="15112" width="9.875" style="1" bestFit="1" customWidth="1"/>
    <col min="15113" max="15113" width="13" style="1" bestFit="1" customWidth="1"/>
    <col min="15114" max="15114" width="52.625" style="1" bestFit="1" customWidth="1"/>
    <col min="15115" max="15115" width="31" style="1" bestFit="1" customWidth="1"/>
    <col min="15116" max="15116" width="34.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20.125" style="1" bestFit="1" customWidth="1"/>
    <col min="15363" max="15363" width="14.375" style="1" bestFit="1" customWidth="1"/>
    <col min="15364" max="15364" width="13.125" style="1" bestFit="1" customWidth="1"/>
    <col min="15365" max="15365" width="40.625" style="1" customWidth="1"/>
    <col min="15366" max="15366" width="6.25" style="1" customWidth="1"/>
    <col min="15367" max="15368" width="9.875" style="1" bestFit="1" customWidth="1"/>
    <col min="15369" max="15369" width="13" style="1" bestFit="1" customWidth="1"/>
    <col min="15370" max="15370" width="52.625" style="1" bestFit="1" customWidth="1"/>
    <col min="15371" max="15371" width="31" style="1" bestFit="1" customWidth="1"/>
    <col min="15372" max="15372" width="34.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20.125" style="1" bestFit="1" customWidth="1"/>
    <col min="15619" max="15619" width="14.375" style="1" bestFit="1" customWidth="1"/>
    <col min="15620" max="15620" width="13.125" style="1" bestFit="1" customWidth="1"/>
    <col min="15621" max="15621" width="40.625" style="1" customWidth="1"/>
    <col min="15622" max="15622" width="6.25" style="1" customWidth="1"/>
    <col min="15623" max="15624" width="9.875" style="1" bestFit="1" customWidth="1"/>
    <col min="15625" max="15625" width="13" style="1" bestFit="1" customWidth="1"/>
    <col min="15626" max="15626" width="52.625" style="1" bestFit="1" customWidth="1"/>
    <col min="15627" max="15627" width="31" style="1" bestFit="1" customWidth="1"/>
    <col min="15628" max="15628" width="34.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20.125" style="1" bestFit="1" customWidth="1"/>
    <col min="15875" max="15875" width="14.375" style="1" bestFit="1" customWidth="1"/>
    <col min="15876" max="15876" width="13.125" style="1" bestFit="1" customWidth="1"/>
    <col min="15877" max="15877" width="40.625" style="1" customWidth="1"/>
    <col min="15878" max="15878" width="6.25" style="1" customWidth="1"/>
    <col min="15879" max="15880" width="9.875" style="1" bestFit="1" customWidth="1"/>
    <col min="15881" max="15881" width="13" style="1" bestFit="1" customWidth="1"/>
    <col min="15882" max="15882" width="52.625" style="1" bestFit="1" customWidth="1"/>
    <col min="15883" max="15883" width="31" style="1" bestFit="1" customWidth="1"/>
    <col min="15884" max="15884" width="34.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20.125" style="1" bestFit="1" customWidth="1"/>
    <col min="16131" max="16131" width="14.375" style="1" bestFit="1" customWidth="1"/>
    <col min="16132" max="16132" width="13.125" style="1" bestFit="1" customWidth="1"/>
    <col min="16133" max="16133" width="40.625" style="1" customWidth="1"/>
    <col min="16134" max="16134" width="6.25" style="1" customWidth="1"/>
    <col min="16135" max="16136" width="9.875" style="1" bestFit="1" customWidth="1"/>
    <col min="16137" max="16137" width="13" style="1" bestFit="1" customWidth="1"/>
    <col min="16138" max="16138" width="52.625" style="1" bestFit="1" customWidth="1"/>
    <col min="16139" max="16139" width="31" style="1" bestFit="1" customWidth="1"/>
    <col min="16140" max="16140" width="34.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1:17" ht="20.100000000000001" customHeight="1">
      <c r="B2" s="2" t="s">
        <v>0</v>
      </c>
      <c r="C2" s="2"/>
      <c r="D2" s="2"/>
      <c r="E2" s="3" t="s">
        <v>6194</v>
      </c>
      <c r="G2" s="5" t="s">
        <v>2</v>
      </c>
      <c r="H2" s="6"/>
      <c r="I2" s="7"/>
      <c r="J2" s="8">
        <f>SUM(H:H)</f>
        <v>539164</v>
      </c>
    </row>
    <row r="3" spans="1:17" ht="20.100000000000001" customHeight="1">
      <c r="B3" s="2" t="s">
        <v>3</v>
      </c>
      <c r="C3" s="2"/>
      <c r="D3" s="2"/>
      <c r="E3" s="13" t="s">
        <v>6195</v>
      </c>
    </row>
    <row r="4" spans="1:17" ht="20.100000000000001" customHeight="1">
      <c r="B4" s="2" t="s">
        <v>996</v>
      </c>
      <c r="C4" s="2"/>
      <c r="D4" s="2"/>
      <c r="E4" s="13">
        <v>232209</v>
      </c>
      <c r="J4" s="451"/>
    </row>
    <row r="5" spans="1:17" ht="20.100000000000001" customHeight="1">
      <c r="B5" s="2" t="s">
        <v>9</v>
      </c>
      <c r="C5" s="2"/>
      <c r="D5" s="2"/>
      <c r="E5" s="16">
        <v>46157</v>
      </c>
      <c r="J5" s="451"/>
    </row>
    <row r="6" spans="1:17" ht="20.100000000000001" customHeight="1">
      <c r="B6" s="2" t="s">
        <v>10</v>
      </c>
      <c r="C6" s="2"/>
      <c r="D6" s="2"/>
      <c r="E6" s="16">
        <v>46171</v>
      </c>
      <c r="J6" s="451"/>
    </row>
    <row r="7" spans="1:17" ht="20.100000000000001" customHeight="1">
      <c r="B7" s="453"/>
      <c r="C7" s="453"/>
      <c r="D7" s="453"/>
      <c r="E7" s="454"/>
      <c r="J7" s="451"/>
      <c r="L7" s="456"/>
    </row>
    <row r="9" spans="1:17" s="4" customFormat="1" ht="19.7" customHeight="1">
      <c r="A9" s="1"/>
      <c r="B9" s="27" t="s">
        <v>32</v>
      </c>
      <c r="C9" s="27" t="s">
        <v>33</v>
      </c>
      <c r="D9" s="27" t="s">
        <v>34</v>
      </c>
      <c r="E9" s="26" t="s">
        <v>35</v>
      </c>
      <c r="F9" s="26" t="s">
        <v>36</v>
      </c>
      <c r="G9" s="63" t="s">
        <v>37</v>
      </c>
      <c r="H9" s="63" t="s">
        <v>38</v>
      </c>
      <c r="I9" s="26" t="s">
        <v>39</v>
      </c>
      <c r="J9" s="26" t="s">
        <v>40</v>
      </c>
      <c r="K9" s="26" t="s">
        <v>41</v>
      </c>
      <c r="L9" s="26" t="s">
        <v>42</v>
      </c>
      <c r="M9" s="30" t="s">
        <v>43</v>
      </c>
      <c r="N9" s="27" t="s">
        <v>44</v>
      </c>
      <c r="O9" s="26" t="s">
        <v>45</v>
      </c>
      <c r="P9" s="30" t="s">
        <v>46</v>
      </c>
      <c r="Q9" s="375" t="s">
        <v>47</v>
      </c>
    </row>
    <row r="10" spans="1:17" ht="19.5" customHeight="1">
      <c r="B10" s="661">
        <v>1</v>
      </c>
      <c r="C10" s="26" t="s">
        <v>4737</v>
      </c>
      <c r="D10" s="26" t="s">
        <v>4738</v>
      </c>
      <c r="E10" s="40" t="s">
        <v>4739</v>
      </c>
      <c r="F10" s="26">
        <v>1</v>
      </c>
      <c r="G10" s="385">
        <v>32960</v>
      </c>
      <c r="H10" s="385">
        <f>F10*G10</f>
        <v>32960</v>
      </c>
      <c r="I10" s="393"/>
      <c r="J10" s="47" t="s">
        <v>4740</v>
      </c>
      <c r="K10" s="64" t="s">
        <v>999</v>
      </c>
      <c r="L10" s="26"/>
      <c r="M10" s="30">
        <v>46135</v>
      </c>
      <c r="N10" s="40"/>
      <c r="O10" s="664">
        <v>46142</v>
      </c>
      <c r="P10" s="665">
        <v>46149</v>
      </c>
      <c r="Q10" s="375">
        <v>46149</v>
      </c>
    </row>
    <row r="11" spans="1:17" ht="19.5" customHeight="1">
      <c r="B11" s="663"/>
      <c r="C11" s="26" t="s">
        <v>4737</v>
      </c>
      <c r="D11" s="26" t="s">
        <v>4738</v>
      </c>
      <c r="E11" s="40" t="s">
        <v>4743</v>
      </c>
      <c r="F11" s="26">
        <v>1</v>
      </c>
      <c r="G11" s="385">
        <v>50000</v>
      </c>
      <c r="H11" s="385">
        <f>F11*G11</f>
        <v>50000</v>
      </c>
      <c r="I11" s="393"/>
      <c r="J11" s="47" t="s">
        <v>4744</v>
      </c>
      <c r="K11" s="64" t="s">
        <v>999</v>
      </c>
      <c r="L11" s="26"/>
      <c r="M11" s="30">
        <v>46135</v>
      </c>
      <c r="N11" s="40"/>
      <c r="O11" s="664">
        <v>46142</v>
      </c>
      <c r="P11" s="665">
        <v>46156</v>
      </c>
      <c r="Q11" s="375">
        <v>46156</v>
      </c>
    </row>
    <row r="12" spans="1:17" ht="19.5" customHeight="1">
      <c r="B12" s="663"/>
      <c r="C12" s="26" t="s">
        <v>4737</v>
      </c>
      <c r="D12" s="26" t="s">
        <v>4738</v>
      </c>
      <c r="E12" s="40" t="s">
        <v>6196</v>
      </c>
      <c r="F12" s="26">
        <v>1</v>
      </c>
      <c r="G12" s="385">
        <v>4240</v>
      </c>
      <c r="H12" s="385">
        <f>F12*G12</f>
        <v>4240</v>
      </c>
      <c r="I12" s="393"/>
      <c r="J12" s="47" t="s">
        <v>6197</v>
      </c>
      <c r="K12" s="64" t="s">
        <v>999</v>
      </c>
      <c r="L12" s="26"/>
      <c r="M12" s="30">
        <v>46135</v>
      </c>
      <c r="N12" s="40"/>
      <c r="O12" s="664">
        <v>46142</v>
      </c>
      <c r="P12" s="665">
        <v>46149</v>
      </c>
      <c r="Q12" s="375">
        <v>46149</v>
      </c>
    </row>
    <row r="13" spans="1:17" ht="19.5" customHeight="1">
      <c r="B13" s="662"/>
      <c r="C13" s="26" t="s">
        <v>4737</v>
      </c>
      <c r="D13" s="26" t="s">
        <v>4738</v>
      </c>
      <c r="E13" s="40" t="s">
        <v>4785</v>
      </c>
      <c r="F13" s="26">
        <v>1</v>
      </c>
      <c r="G13" s="385">
        <v>4720</v>
      </c>
      <c r="H13" s="385">
        <f>F13*G13</f>
        <v>4720</v>
      </c>
      <c r="I13" s="393"/>
      <c r="J13" s="47" t="s">
        <v>6198</v>
      </c>
      <c r="K13" s="64"/>
      <c r="L13" s="26"/>
      <c r="M13" s="30">
        <v>46135</v>
      </c>
      <c r="N13" s="40"/>
      <c r="O13" s="664">
        <v>46142</v>
      </c>
      <c r="P13" s="665">
        <v>46149</v>
      </c>
      <c r="Q13" s="375">
        <v>46149</v>
      </c>
    </row>
    <row r="14" spans="1:17" s="4" customFormat="1" ht="19.7" customHeight="1">
      <c r="B14" s="657">
        <v>2</v>
      </c>
      <c r="C14" s="26" t="s">
        <v>1002</v>
      </c>
      <c r="D14" s="26" t="s">
        <v>1002</v>
      </c>
      <c r="E14" s="40" t="s">
        <v>6199</v>
      </c>
      <c r="F14" s="26">
        <v>1</v>
      </c>
      <c r="G14" s="40">
        <v>9198</v>
      </c>
      <c r="H14" s="385">
        <f t="shared" ref="H14:H55" si="0">F14*G14</f>
        <v>9198</v>
      </c>
      <c r="I14" s="26"/>
      <c r="J14" s="40" t="s">
        <v>6200</v>
      </c>
      <c r="K14" s="155" t="s">
        <v>6201</v>
      </c>
      <c r="L14" s="26"/>
      <c r="M14" s="30"/>
      <c r="N14" s="27"/>
      <c r="O14" s="42"/>
      <c r="P14" s="30"/>
      <c r="Q14" s="375"/>
    </row>
    <row r="15" spans="1:17" ht="19.7" customHeight="1">
      <c r="B15" s="658"/>
      <c r="C15" s="26" t="s">
        <v>1002</v>
      </c>
      <c r="D15" s="26" t="s">
        <v>1002</v>
      </c>
      <c r="E15" s="40" t="s">
        <v>4789</v>
      </c>
      <c r="F15" s="26">
        <v>1</v>
      </c>
      <c r="G15" s="40">
        <v>664</v>
      </c>
      <c r="H15" s="385">
        <f t="shared" si="0"/>
        <v>664</v>
      </c>
      <c r="I15" s="393"/>
      <c r="J15" s="40" t="s">
        <v>1683</v>
      </c>
      <c r="K15" s="155" t="s">
        <v>6201</v>
      </c>
      <c r="L15" s="26"/>
      <c r="M15" s="30"/>
      <c r="N15" s="40"/>
      <c r="O15" s="393"/>
      <c r="P15" s="665"/>
      <c r="Q15" s="375"/>
    </row>
    <row r="16" spans="1:17" ht="19.5" customHeight="1">
      <c r="B16" s="658"/>
      <c r="C16" s="26" t="s">
        <v>1002</v>
      </c>
      <c r="D16" s="26" t="s">
        <v>1002</v>
      </c>
      <c r="E16" s="40" t="s">
        <v>1390</v>
      </c>
      <c r="F16" s="26">
        <v>2</v>
      </c>
      <c r="G16" s="40">
        <v>91</v>
      </c>
      <c r="H16" s="385">
        <f t="shared" si="0"/>
        <v>182</v>
      </c>
      <c r="I16" s="393"/>
      <c r="J16" s="40" t="s">
        <v>1391</v>
      </c>
      <c r="K16" s="155" t="s">
        <v>6201</v>
      </c>
      <c r="L16" s="26"/>
      <c r="M16" s="30"/>
      <c r="N16" s="40"/>
      <c r="O16" s="393"/>
      <c r="P16" s="665"/>
      <c r="Q16" s="375"/>
    </row>
    <row r="17" spans="1:19" ht="19.5" customHeight="1">
      <c r="B17" s="658"/>
      <c r="C17" s="26" t="s">
        <v>1002</v>
      </c>
      <c r="D17" s="26" t="s">
        <v>1002</v>
      </c>
      <c r="E17" s="40" t="s">
        <v>4750</v>
      </c>
      <c r="F17" s="26">
        <v>1</v>
      </c>
      <c r="G17" s="40">
        <v>1044</v>
      </c>
      <c r="H17" s="385">
        <f t="shared" si="0"/>
        <v>1044</v>
      </c>
      <c r="I17" s="393"/>
      <c r="J17" s="40" t="s">
        <v>3165</v>
      </c>
      <c r="K17" s="155" t="s">
        <v>6201</v>
      </c>
      <c r="L17" s="26"/>
      <c r="M17" s="30"/>
      <c r="N17" s="40"/>
      <c r="O17" s="393"/>
      <c r="P17" s="665"/>
      <c r="Q17" s="375"/>
    </row>
    <row r="18" spans="1:19" ht="19.5" customHeight="1">
      <c r="B18" s="658"/>
      <c r="C18" s="26" t="s">
        <v>1002</v>
      </c>
      <c r="D18" s="26" t="s">
        <v>1002</v>
      </c>
      <c r="E18" s="40" t="s">
        <v>4751</v>
      </c>
      <c r="F18" s="26">
        <v>1</v>
      </c>
      <c r="G18" s="40">
        <v>975</v>
      </c>
      <c r="H18" s="385">
        <f t="shared" si="0"/>
        <v>975</v>
      </c>
      <c r="I18" s="393"/>
      <c r="J18" s="40" t="s">
        <v>4752</v>
      </c>
      <c r="K18" s="155" t="s">
        <v>6201</v>
      </c>
      <c r="L18" s="26"/>
      <c r="M18" s="30"/>
      <c r="N18" s="40"/>
      <c r="O18" s="393"/>
      <c r="P18" s="665"/>
      <c r="Q18" s="375"/>
    </row>
    <row r="19" spans="1:19" ht="19.5" customHeight="1">
      <c r="B19" s="658"/>
      <c r="C19" s="26" t="s">
        <v>1002</v>
      </c>
      <c r="D19" s="26" t="s">
        <v>1002</v>
      </c>
      <c r="E19" s="40" t="s">
        <v>4747</v>
      </c>
      <c r="F19" s="26">
        <v>1</v>
      </c>
      <c r="G19" s="40">
        <v>19600</v>
      </c>
      <c r="H19" s="385">
        <f t="shared" si="0"/>
        <v>19600</v>
      </c>
      <c r="I19" s="393"/>
      <c r="J19" s="40" t="s">
        <v>4748</v>
      </c>
      <c r="K19" s="155" t="s">
        <v>6201</v>
      </c>
      <c r="L19" s="26"/>
      <c r="M19" s="30"/>
      <c r="N19" s="40"/>
      <c r="O19" s="393"/>
      <c r="P19" s="665"/>
      <c r="Q19" s="375"/>
    </row>
    <row r="20" spans="1:19" ht="19.5" customHeight="1">
      <c r="B20" s="658"/>
      <c r="C20" s="26" t="s">
        <v>1002</v>
      </c>
      <c r="D20" s="26" t="s">
        <v>1002</v>
      </c>
      <c r="E20" s="40" t="s">
        <v>6202</v>
      </c>
      <c r="F20" s="26">
        <v>1</v>
      </c>
      <c r="G20" s="40">
        <v>1259</v>
      </c>
      <c r="H20" s="385">
        <f t="shared" si="0"/>
        <v>1259</v>
      </c>
      <c r="I20" s="393"/>
      <c r="J20" s="40" t="s">
        <v>1111</v>
      </c>
      <c r="K20" s="155" t="s">
        <v>6201</v>
      </c>
      <c r="L20" s="26"/>
      <c r="M20" s="30"/>
      <c r="N20" s="40"/>
      <c r="O20" s="393"/>
      <c r="P20" s="665"/>
      <c r="Q20" s="375"/>
    </row>
    <row r="21" spans="1:19" ht="19.5" customHeight="1">
      <c r="B21" s="658"/>
      <c r="C21" s="26" t="s">
        <v>1002</v>
      </c>
      <c r="D21" s="26" t="s">
        <v>1002</v>
      </c>
      <c r="E21" s="40" t="s">
        <v>3275</v>
      </c>
      <c r="F21" s="26">
        <v>1</v>
      </c>
      <c r="G21" s="40">
        <v>1544</v>
      </c>
      <c r="H21" s="385">
        <f t="shared" si="0"/>
        <v>1544</v>
      </c>
      <c r="I21" s="393"/>
      <c r="J21" s="40" t="s">
        <v>1111</v>
      </c>
      <c r="K21" s="155" t="s">
        <v>6201</v>
      </c>
      <c r="L21" s="26"/>
      <c r="M21" s="30"/>
      <c r="N21" s="40"/>
      <c r="O21" s="393"/>
      <c r="P21" s="665"/>
      <c r="Q21" s="375"/>
    </row>
    <row r="22" spans="1:19" ht="19.5" customHeight="1">
      <c r="B22" s="658"/>
      <c r="C22" s="26" t="s">
        <v>1002</v>
      </c>
      <c r="D22" s="26" t="s">
        <v>1002</v>
      </c>
      <c r="E22" s="40" t="s">
        <v>6203</v>
      </c>
      <c r="F22" s="26">
        <v>2</v>
      </c>
      <c r="G22" s="40">
        <v>187</v>
      </c>
      <c r="H22" s="385">
        <f t="shared" si="0"/>
        <v>374</v>
      </c>
      <c r="I22" s="393"/>
      <c r="J22" s="40" t="s">
        <v>1492</v>
      </c>
      <c r="K22" s="155" t="s">
        <v>6201</v>
      </c>
      <c r="L22" s="26"/>
      <c r="M22" s="30"/>
      <c r="N22" s="40"/>
      <c r="O22" s="393"/>
      <c r="P22" s="665"/>
      <c r="Q22" s="375"/>
    </row>
    <row r="23" spans="1:19" ht="19.5" customHeight="1">
      <c r="B23" s="658"/>
      <c r="C23" s="26" t="s">
        <v>1002</v>
      </c>
      <c r="D23" s="26" t="s">
        <v>1002</v>
      </c>
      <c r="E23" s="40" t="s">
        <v>1009</v>
      </c>
      <c r="F23" s="26">
        <v>2</v>
      </c>
      <c r="G23" s="40">
        <v>1599</v>
      </c>
      <c r="H23" s="385">
        <f t="shared" si="0"/>
        <v>3198</v>
      </c>
      <c r="I23" s="393"/>
      <c r="J23" s="40" t="s">
        <v>1010</v>
      </c>
      <c r="K23" s="155" t="s">
        <v>6201</v>
      </c>
      <c r="L23" s="26"/>
      <c r="M23" s="30"/>
      <c r="N23" s="40"/>
      <c r="O23" s="393"/>
      <c r="P23" s="665"/>
      <c r="Q23" s="375"/>
    </row>
    <row r="24" spans="1:19" ht="19.5" customHeight="1">
      <c r="B24" s="658"/>
      <c r="C24" s="26" t="s">
        <v>1002</v>
      </c>
      <c r="D24" s="26" t="s">
        <v>1002</v>
      </c>
      <c r="E24" s="40" t="s">
        <v>1012</v>
      </c>
      <c r="F24" s="26">
        <v>1</v>
      </c>
      <c r="G24" s="40">
        <v>5373</v>
      </c>
      <c r="H24" s="385">
        <f t="shared" si="0"/>
        <v>5373</v>
      </c>
      <c r="I24" s="393"/>
      <c r="J24" s="40" t="s">
        <v>1013</v>
      </c>
      <c r="K24" s="155" t="s">
        <v>6201</v>
      </c>
      <c r="L24" s="26"/>
      <c r="M24" s="30"/>
      <c r="N24" s="40"/>
      <c r="O24" s="393"/>
      <c r="P24" s="665"/>
      <c r="Q24" s="375"/>
    </row>
    <row r="25" spans="1:19" ht="19.5" customHeight="1">
      <c r="B25" s="658"/>
      <c r="C25" s="26" t="s">
        <v>1002</v>
      </c>
      <c r="D25" s="26" t="s">
        <v>1002</v>
      </c>
      <c r="E25" s="40" t="s">
        <v>4749</v>
      </c>
      <c r="F25" s="26">
        <v>1</v>
      </c>
      <c r="G25" s="40">
        <v>6201</v>
      </c>
      <c r="H25" s="385">
        <f t="shared" si="0"/>
        <v>6201</v>
      </c>
      <c r="I25" s="393"/>
      <c r="J25" s="40" t="s">
        <v>1013</v>
      </c>
      <c r="K25" s="155" t="s">
        <v>6201</v>
      </c>
      <c r="L25" s="26"/>
      <c r="M25" s="30"/>
      <c r="N25" s="40"/>
      <c r="O25" s="393"/>
      <c r="P25" s="665"/>
      <c r="Q25" s="375"/>
    </row>
    <row r="26" spans="1:19" ht="19.5" customHeight="1">
      <c r="B26" s="658"/>
      <c r="C26" s="26" t="s">
        <v>1002</v>
      </c>
      <c r="D26" s="26" t="s">
        <v>1002</v>
      </c>
      <c r="E26" s="40" t="s">
        <v>1426</v>
      </c>
      <c r="F26" s="26">
        <v>1</v>
      </c>
      <c r="G26" s="40">
        <v>7884</v>
      </c>
      <c r="H26" s="385">
        <f t="shared" si="0"/>
        <v>7884</v>
      </c>
      <c r="I26" s="393"/>
      <c r="J26" s="40" t="s">
        <v>1015</v>
      </c>
      <c r="K26" s="155" t="s">
        <v>6201</v>
      </c>
      <c r="L26" s="26"/>
      <c r="M26" s="30"/>
      <c r="N26" s="40"/>
      <c r="O26" s="393"/>
      <c r="P26" s="665"/>
      <c r="Q26" s="375"/>
    </row>
    <row r="27" spans="1:19" ht="19.5" customHeight="1">
      <c r="B27" s="658"/>
      <c r="C27" s="26" t="s">
        <v>1002</v>
      </c>
      <c r="D27" s="26" t="s">
        <v>1002</v>
      </c>
      <c r="E27" s="40" t="s">
        <v>4755</v>
      </c>
      <c r="F27" s="26">
        <v>4</v>
      </c>
      <c r="G27" s="40">
        <v>142</v>
      </c>
      <c r="H27" s="385">
        <f t="shared" si="0"/>
        <v>568</v>
      </c>
      <c r="I27" s="393"/>
      <c r="J27" s="40" t="s">
        <v>1047</v>
      </c>
      <c r="K27" s="155" t="s">
        <v>6201</v>
      </c>
      <c r="L27" s="26"/>
      <c r="M27" s="30"/>
      <c r="N27" s="40"/>
      <c r="O27" s="393"/>
      <c r="P27" s="665"/>
      <c r="Q27" s="375"/>
    </row>
    <row r="28" spans="1:19" ht="19.5" customHeight="1">
      <c r="B28" s="658"/>
      <c r="C28" s="26" t="s">
        <v>1002</v>
      </c>
      <c r="D28" s="26" t="s">
        <v>1002</v>
      </c>
      <c r="E28" s="40" t="s">
        <v>4787</v>
      </c>
      <c r="F28" s="26">
        <v>1</v>
      </c>
      <c r="G28" s="40">
        <v>7730</v>
      </c>
      <c r="H28" s="385">
        <f t="shared" si="0"/>
        <v>7730</v>
      </c>
      <c r="I28" s="393"/>
      <c r="J28" s="40" t="s">
        <v>4788</v>
      </c>
      <c r="K28" s="155" t="s">
        <v>6201</v>
      </c>
      <c r="L28" s="26"/>
      <c r="M28" s="30"/>
      <c r="N28" s="40"/>
      <c r="O28" s="393"/>
      <c r="P28" s="665"/>
      <c r="Q28" s="375"/>
    </row>
    <row r="29" spans="1:19" s="673" customFormat="1" ht="19.5" customHeight="1">
      <c r="A29" s="418"/>
      <c r="B29" s="658"/>
      <c r="C29" s="286" t="s">
        <v>1002</v>
      </c>
      <c r="D29" s="286" t="s">
        <v>1002</v>
      </c>
      <c r="E29" s="40" t="s">
        <v>1132</v>
      </c>
      <c r="F29" s="26">
        <v>2</v>
      </c>
      <c r="G29" s="40">
        <v>326</v>
      </c>
      <c r="H29" s="385">
        <f t="shared" si="0"/>
        <v>652</v>
      </c>
      <c r="I29" s="551"/>
      <c r="J29" s="40" t="s">
        <v>1133</v>
      </c>
      <c r="K29" s="155" t="s">
        <v>6201</v>
      </c>
      <c r="L29" s="286"/>
      <c r="M29" s="387"/>
      <c r="N29" s="400"/>
      <c r="O29" s="551"/>
      <c r="P29" s="2171"/>
      <c r="Q29" s="404"/>
      <c r="R29" s="418"/>
      <c r="S29" s="418"/>
    </row>
    <row r="30" spans="1:19" ht="19.5" customHeight="1">
      <c r="B30" s="658"/>
      <c r="C30" s="286" t="s">
        <v>1002</v>
      </c>
      <c r="D30" s="286" t="s">
        <v>1002</v>
      </c>
      <c r="E30" s="40" t="s">
        <v>6204</v>
      </c>
      <c r="F30" s="26">
        <v>1</v>
      </c>
      <c r="G30" s="40">
        <v>67</v>
      </c>
      <c r="H30" s="385">
        <f t="shared" si="0"/>
        <v>67</v>
      </c>
      <c r="I30" s="393"/>
      <c r="J30" s="40" t="s">
        <v>2013</v>
      </c>
      <c r="K30" s="155" t="s">
        <v>6201</v>
      </c>
      <c r="L30" s="155"/>
      <c r="M30" s="30"/>
      <c r="N30" s="40"/>
      <c r="O30" s="664"/>
      <c r="P30" s="665"/>
      <c r="Q30" s="375"/>
    </row>
    <row r="31" spans="1:19" s="673" customFormat="1" ht="19.5" customHeight="1">
      <c r="B31" s="658"/>
      <c r="C31" s="94" t="s">
        <v>4144</v>
      </c>
      <c r="D31" s="94" t="s">
        <v>4144</v>
      </c>
      <c r="E31" s="190" t="s">
        <v>1009</v>
      </c>
      <c r="F31" s="94">
        <v>2</v>
      </c>
      <c r="G31" s="190">
        <v>1599</v>
      </c>
      <c r="H31" s="672">
        <f t="shared" si="0"/>
        <v>3198</v>
      </c>
      <c r="I31" s="471"/>
      <c r="J31" s="190" t="s">
        <v>1010</v>
      </c>
      <c r="K31" s="188" t="s">
        <v>6201</v>
      </c>
      <c r="L31" s="188"/>
      <c r="M31" s="411">
        <v>46167</v>
      </c>
      <c r="N31" s="190"/>
      <c r="O31" s="2172"/>
      <c r="P31" s="680">
        <v>46171</v>
      </c>
      <c r="Q31" s="413"/>
    </row>
    <row r="32" spans="1:19" s="673" customFormat="1" ht="19.5" customHeight="1">
      <c r="B32" s="658"/>
      <c r="C32" s="94" t="s">
        <v>4144</v>
      </c>
      <c r="D32" s="94" t="s">
        <v>4144</v>
      </c>
      <c r="E32" s="190" t="s">
        <v>3122</v>
      </c>
      <c r="F32" s="94">
        <v>1</v>
      </c>
      <c r="G32" s="190">
        <v>1315</v>
      </c>
      <c r="H32" s="672">
        <f t="shared" si="0"/>
        <v>1315</v>
      </c>
      <c r="I32" s="471"/>
      <c r="J32" s="190" t="s">
        <v>1111</v>
      </c>
      <c r="K32" s="188" t="s">
        <v>6201</v>
      </c>
      <c r="L32" s="188"/>
      <c r="M32" s="411">
        <v>46167</v>
      </c>
      <c r="N32" s="190"/>
      <c r="O32" s="2172"/>
      <c r="P32" s="680">
        <v>46171</v>
      </c>
      <c r="Q32" s="413"/>
    </row>
    <row r="33" spans="2:17" s="673" customFormat="1" ht="19.5" customHeight="1">
      <c r="B33" s="660"/>
      <c r="C33" s="94" t="s">
        <v>4144</v>
      </c>
      <c r="D33" s="94" t="s">
        <v>4144</v>
      </c>
      <c r="E33" s="190" t="s">
        <v>1132</v>
      </c>
      <c r="F33" s="94">
        <v>1</v>
      </c>
      <c r="G33" s="190">
        <v>326</v>
      </c>
      <c r="H33" s="672">
        <f t="shared" si="0"/>
        <v>326</v>
      </c>
      <c r="I33" s="471"/>
      <c r="J33" s="190" t="s">
        <v>1133</v>
      </c>
      <c r="K33" s="188" t="s">
        <v>6201</v>
      </c>
      <c r="L33" s="188"/>
      <c r="M33" s="411">
        <v>46167</v>
      </c>
      <c r="N33" s="190"/>
      <c r="O33" s="2172"/>
      <c r="P33" s="680">
        <v>46171</v>
      </c>
      <c r="Q33" s="413"/>
    </row>
    <row r="34" spans="2:17" s="4" customFormat="1" ht="19.7" customHeight="1">
      <c r="B34" s="657">
        <v>3</v>
      </c>
      <c r="C34" s="26" t="s">
        <v>1002</v>
      </c>
      <c r="D34" s="26" t="s">
        <v>1002</v>
      </c>
      <c r="E34" s="40" t="s">
        <v>6205</v>
      </c>
      <c r="F34" s="26">
        <v>1</v>
      </c>
      <c r="G34" s="40">
        <v>6626</v>
      </c>
      <c r="H34" s="385">
        <f t="shared" si="0"/>
        <v>6626</v>
      </c>
      <c r="I34" s="26"/>
      <c r="J34" s="40" t="s">
        <v>6206</v>
      </c>
      <c r="K34" s="155" t="s">
        <v>6201</v>
      </c>
      <c r="L34" s="26"/>
      <c r="M34" s="30"/>
      <c r="N34" s="27"/>
      <c r="O34" s="42"/>
      <c r="P34" s="30"/>
      <c r="Q34" s="375"/>
    </row>
    <row r="35" spans="2:17" s="4" customFormat="1" ht="19.7" customHeight="1">
      <c r="B35" s="658"/>
      <c r="C35" s="26" t="s">
        <v>1002</v>
      </c>
      <c r="D35" s="26" t="s">
        <v>1002</v>
      </c>
      <c r="E35" s="40" t="s">
        <v>6207</v>
      </c>
      <c r="F35" s="26">
        <v>1</v>
      </c>
      <c r="G35" s="40">
        <v>11508</v>
      </c>
      <c r="H35" s="385">
        <f t="shared" si="0"/>
        <v>11508</v>
      </c>
      <c r="I35" s="26"/>
      <c r="J35" s="2173" t="s">
        <v>6208</v>
      </c>
      <c r="K35" s="155" t="s">
        <v>6201</v>
      </c>
      <c r="L35" s="26"/>
      <c r="M35" s="30"/>
      <c r="N35" s="27"/>
      <c r="O35" s="42"/>
      <c r="P35" s="30"/>
      <c r="Q35" s="375"/>
    </row>
    <row r="36" spans="2:17" s="4" customFormat="1" ht="19.7" customHeight="1">
      <c r="B36" s="658"/>
      <c r="C36" s="26" t="s">
        <v>1002</v>
      </c>
      <c r="D36" s="26" t="s">
        <v>1002</v>
      </c>
      <c r="E36" s="40" t="s">
        <v>6209</v>
      </c>
      <c r="F36" s="26">
        <v>1</v>
      </c>
      <c r="G36" s="40">
        <v>4665</v>
      </c>
      <c r="H36" s="385">
        <f t="shared" si="0"/>
        <v>4665</v>
      </c>
      <c r="I36" s="26"/>
      <c r="J36" s="2173" t="s">
        <v>6210</v>
      </c>
      <c r="K36" s="155" t="s">
        <v>6201</v>
      </c>
      <c r="L36" s="26"/>
      <c r="M36" s="30"/>
      <c r="N36" s="27"/>
      <c r="O36" s="42"/>
      <c r="P36" s="30"/>
      <c r="Q36" s="375"/>
    </row>
    <row r="37" spans="2:17" s="4" customFormat="1" ht="19.7" customHeight="1">
      <c r="B37" s="658"/>
      <c r="C37" s="26" t="s">
        <v>1002</v>
      </c>
      <c r="D37" s="26" t="s">
        <v>1002</v>
      </c>
      <c r="E37" s="40" t="s">
        <v>6211</v>
      </c>
      <c r="F37" s="26">
        <v>1</v>
      </c>
      <c r="G37" s="40">
        <v>5200</v>
      </c>
      <c r="H37" s="385">
        <f t="shared" si="0"/>
        <v>5200</v>
      </c>
      <c r="I37" s="26"/>
      <c r="J37" s="40" t="s">
        <v>6212</v>
      </c>
      <c r="K37" s="155" t="s">
        <v>6201</v>
      </c>
      <c r="L37" s="26"/>
      <c r="M37" s="30"/>
      <c r="N37" s="27"/>
      <c r="O37" s="42"/>
      <c r="P37" s="30"/>
      <c r="Q37" s="375"/>
    </row>
    <row r="38" spans="2:17" s="4" customFormat="1" ht="19.7" customHeight="1">
      <c r="B38" s="660"/>
      <c r="C38" s="26" t="s">
        <v>1002</v>
      </c>
      <c r="D38" s="26" t="s">
        <v>1002</v>
      </c>
      <c r="E38" s="40" t="s">
        <v>6213</v>
      </c>
      <c r="F38" s="26">
        <v>1</v>
      </c>
      <c r="G38" s="40">
        <v>4633</v>
      </c>
      <c r="H38" s="385">
        <f t="shared" si="0"/>
        <v>4633</v>
      </c>
      <c r="I38" s="26"/>
      <c r="J38" s="40" t="s">
        <v>6214</v>
      </c>
      <c r="K38" s="155" t="s">
        <v>6201</v>
      </c>
      <c r="L38" s="26"/>
      <c r="M38" s="30"/>
      <c r="N38" s="27"/>
      <c r="O38" s="42"/>
      <c r="P38" s="30"/>
      <c r="Q38" s="375"/>
    </row>
    <row r="39" spans="2:17" s="4" customFormat="1" ht="19.7" customHeight="1">
      <c r="B39" s="657">
        <v>4</v>
      </c>
      <c r="C39" s="26" t="s">
        <v>997</v>
      </c>
      <c r="D39" s="26" t="s">
        <v>997</v>
      </c>
      <c r="E39" s="40" t="s">
        <v>6215</v>
      </c>
      <c r="F39" s="26">
        <v>1</v>
      </c>
      <c r="G39" s="385">
        <v>5000</v>
      </c>
      <c r="H39" s="385">
        <f t="shared" si="0"/>
        <v>5000</v>
      </c>
      <c r="I39" s="26"/>
      <c r="J39" s="40" t="s">
        <v>6215</v>
      </c>
      <c r="K39" s="64" t="s">
        <v>999</v>
      </c>
      <c r="L39" s="26"/>
      <c r="M39" s="30">
        <v>46135</v>
      </c>
      <c r="N39" s="27"/>
      <c r="O39" s="42">
        <v>46167</v>
      </c>
      <c r="P39" s="30">
        <v>46164</v>
      </c>
      <c r="Q39" s="375">
        <v>46164</v>
      </c>
    </row>
    <row r="40" spans="2:17" s="4" customFormat="1" ht="19.7" customHeight="1">
      <c r="B40" s="658"/>
      <c r="C40" s="26" t="s">
        <v>997</v>
      </c>
      <c r="D40" s="26" t="s">
        <v>997</v>
      </c>
      <c r="E40" s="40" t="s">
        <v>6216</v>
      </c>
      <c r="F40" s="26">
        <v>7</v>
      </c>
      <c r="G40" s="385">
        <v>10000</v>
      </c>
      <c r="H40" s="385">
        <f t="shared" si="0"/>
        <v>70000</v>
      </c>
      <c r="I40" s="26"/>
      <c r="J40" s="40" t="s">
        <v>6216</v>
      </c>
      <c r="K40" s="64" t="s">
        <v>999</v>
      </c>
      <c r="L40" s="26"/>
      <c r="M40" s="30">
        <v>46135</v>
      </c>
      <c r="N40" s="27"/>
      <c r="O40" s="42">
        <v>46167</v>
      </c>
      <c r="P40" s="30">
        <v>46164</v>
      </c>
      <c r="Q40" s="375">
        <v>46164</v>
      </c>
    </row>
    <row r="41" spans="2:17" s="4" customFormat="1" ht="19.7" customHeight="1">
      <c r="B41" s="658"/>
      <c r="C41" s="26" t="s">
        <v>997</v>
      </c>
      <c r="D41" s="26" t="s">
        <v>997</v>
      </c>
      <c r="E41" s="40" t="s">
        <v>53</v>
      </c>
      <c r="F41" s="26">
        <v>1</v>
      </c>
      <c r="G41" s="385">
        <v>10000</v>
      </c>
      <c r="H41" s="385">
        <f t="shared" si="0"/>
        <v>10000</v>
      </c>
      <c r="I41" s="26"/>
      <c r="J41" s="40" t="s">
        <v>53</v>
      </c>
      <c r="K41" s="64" t="s">
        <v>999</v>
      </c>
      <c r="L41" s="26"/>
      <c r="M41" s="30">
        <v>46135</v>
      </c>
      <c r="N41" s="27"/>
      <c r="O41" s="42">
        <v>46167</v>
      </c>
      <c r="P41" s="30">
        <v>46164</v>
      </c>
      <c r="Q41" s="375">
        <v>46164</v>
      </c>
    </row>
    <row r="42" spans="2:17" s="4" customFormat="1" ht="19.7" customHeight="1">
      <c r="B42" s="658"/>
      <c r="C42" s="26" t="s">
        <v>997</v>
      </c>
      <c r="D42" s="26" t="s">
        <v>997</v>
      </c>
      <c r="E42" s="40" t="s">
        <v>6217</v>
      </c>
      <c r="F42" s="26"/>
      <c r="G42" s="385"/>
      <c r="H42" s="385"/>
      <c r="I42" s="26"/>
      <c r="J42" s="40" t="s">
        <v>6217</v>
      </c>
      <c r="K42" s="64"/>
      <c r="L42" s="26"/>
      <c r="M42" s="30">
        <v>46135</v>
      </c>
      <c r="N42" s="27"/>
      <c r="O42" s="42">
        <v>46167</v>
      </c>
      <c r="P42" s="30">
        <v>46164</v>
      </c>
      <c r="Q42" s="375">
        <v>46164</v>
      </c>
    </row>
    <row r="43" spans="2:17" s="4" customFormat="1" ht="19.7" customHeight="1">
      <c r="B43" s="658"/>
      <c r="C43" s="26" t="s">
        <v>997</v>
      </c>
      <c r="D43" s="26" t="s">
        <v>997</v>
      </c>
      <c r="E43" s="40" t="s">
        <v>6218</v>
      </c>
      <c r="F43" s="26">
        <v>1</v>
      </c>
      <c r="G43" s="385">
        <v>7400</v>
      </c>
      <c r="H43" s="385">
        <f t="shared" si="0"/>
        <v>7400</v>
      </c>
      <c r="I43" s="26"/>
      <c r="J43" s="40" t="s">
        <v>6218</v>
      </c>
      <c r="K43" s="64" t="s">
        <v>999</v>
      </c>
      <c r="L43" s="26"/>
      <c r="M43" s="30">
        <v>46135</v>
      </c>
      <c r="N43" s="27"/>
      <c r="O43" s="42">
        <v>46167</v>
      </c>
      <c r="P43" s="30">
        <v>46164</v>
      </c>
      <c r="Q43" s="375">
        <v>46164</v>
      </c>
    </row>
    <row r="44" spans="2:17" s="4" customFormat="1" ht="19.7" customHeight="1">
      <c r="B44" s="658"/>
      <c r="C44" s="26" t="s">
        <v>997</v>
      </c>
      <c r="D44" s="26" t="s">
        <v>997</v>
      </c>
      <c r="E44" s="40" t="s">
        <v>6219</v>
      </c>
      <c r="F44" s="26">
        <v>1</v>
      </c>
      <c r="G44" s="385">
        <v>9400</v>
      </c>
      <c r="H44" s="385">
        <f t="shared" si="0"/>
        <v>9400</v>
      </c>
      <c r="I44" s="26"/>
      <c r="J44" s="40" t="s">
        <v>6219</v>
      </c>
      <c r="K44" s="64" t="s">
        <v>999</v>
      </c>
      <c r="L44" s="26"/>
      <c r="M44" s="30">
        <v>46135</v>
      </c>
      <c r="N44" s="27"/>
      <c r="O44" s="42">
        <v>46167</v>
      </c>
      <c r="P44" s="30">
        <v>46164</v>
      </c>
      <c r="Q44" s="375">
        <v>46164</v>
      </c>
    </row>
    <row r="45" spans="2:17" s="4" customFormat="1" ht="19.7" customHeight="1">
      <c r="B45" s="658"/>
      <c r="C45" s="26" t="s">
        <v>997</v>
      </c>
      <c r="D45" s="26" t="s">
        <v>997</v>
      </c>
      <c r="E45" s="40" t="s">
        <v>6220</v>
      </c>
      <c r="F45" s="26">
        <v>1</v>
      </c>
      <c r="G45" s="385">
        <v>21000</v>
      </c>
      <c r="H45" s="385">
        <f t="shared" si="0"/>
        <v>21000</v>
      </c>
      <c r="I45" s="26"/>
      <c r="J45" s="40" t="s">
        <v>6220</v>
      </c>
      <c r="K45" s="64" t="s">
        <v>999</v>
      </c>
      <c r="L45" s="26"/>
      <c r="M45" s="30">
        <v>46135</v>
      </c>
      <c r="N45" s="27"/>
      <c r="O45" s="42">
        <v>46167</v>
      </c>
      <c r="P45" s="30">
        <v>46164</v>
      </c>
      <c r="Q45" s="375">
        <v>46164</v>
      </c>
    </row>
    <row r="46" spans="2:17" s="4" customFormat="1" ht="19.7" customHeight="1">
      <c r="B46" s="658"/>
      <c r="C46" s="26" t="s">
        <v>997</v>
      </c>
      <c r="D46" s="26" t="s">
        <v>997</v>
      </c>
      <c r="E46" s="40" t="s">
        <v>6221</v>
      </c>
      <c r="F46" s="26">
        <v>4</v>
      </c>
      <c r="G46" s="385">
        <v>50</v>
      </c>
      <c r="H46" s="385">
        <f t="shared" si="0"/>
        <v>200</v>
      </c>
      <c r="I46" s="26"/>
      <c r="J46" s="40" t="s">
        <v>6221</v>
      </c>
      <c r="K46" s="64" t="s">
        <v>999</v>
      </c>
      <c r="L46" s="26"/>
      <c r="M46" s="30">
        <v>46135</v>
      </c>
      <c r="N46" s="27"/>
      <c r="O46" s="42">
        <v>46167</v>
      </c>
      <c r="P46" s="30">
        <v>46164</v>
      </c>
      <c r="Q46" s="375">
        <v>46164</v>
      </c>
    </row>
    <row r="47" spans="2:17" s="4" customFormat="1" ht="19.7" customHeight="1">
      <c r="B47" s="658"/>
      <c r="C47" s="26" t="s">
        <v>997</v>
      </c>
      <c r="D47" s="26" t="s">
        <v>997</v>
      </c>
      <c r="E47" s="40" t="s">
        <v>6222</v>
      </c>
      <c r="F47" s="26">
        <v>1</v>
      </c>
      <c r="G47" s="385">
        <v>8200</v>
      </c>
      <c r="H47" s="385">
        <f t="shared" si="0"/>
        <v>8200</v>
      </c>
      <c r="I47" s="26"/>
      <c r="J47" s="40" t="s">
        <v>6222</v>
      </c>
      <c r="K47" s="64" t="s">
        <v>999</v>
      </c>
      <c r="L47" s="26"/>
      <c r="M47" s="30">
        <v>46135</v>
      </c>
      <c r="N47" s="27"/>
      <c r="O47" s="42">
        <v>46167</v>
      </c>
      <c r="P47" s="30">
        <v>46164</v>
      </c>
      <c r="Q47" s="375">
        <v>46164</v>
      </c>
    </row>
    <row r="48" spans="2:17" ht="19.7" customHeight="1">
      <c r="B48" s="658"/>
      <c r="C48" s="26" t="s">
        <v>997</v>
      </c>
      <c r="D48" s="26" t="s">
        <v>997</v>
      </c>
      <c r="E48" s="40" t="s">
        <v>6223</v>
      </c>
      <c r="F48" s="26">
        <v>2</v>
      </c>
      <c r="G48" s="385">
        <v>10</v>
      </c>
      <c r="H48" s="385">
        <f t="shared" si="0"/>
        <v>20</v>
      </c>
      <c r="I48" s="26"/>
      <c r="J48" s="40" t="s">
        <v>6223</v>
      </c>
      <c r="K48" s="64" t="s">
        <v>999</v>
      </c>
      <c r="L48" s="26"/>
      <c r="M48" s="30">
        <v>46135</v>
      </c>
      <c r="N48" s="40"/>
      <c r="O48" s="42">
        <v>46167</v>
      </c>
      <c r="P48" s="30">
        <v>46164</v>
      </c>
      <c r="Q48" s="375">
        <v>46164</v>
      </c>
    </row>
    <row r="49" spans="2:17" ht="19.5" customHeight="1">
      <c r="B49" s="658"/>
      <c r="C49" s="26" t="s">
        <v>997</v>
      </c>
      <c r="D49" s="26" t="s">
        <v>997</v>
      </c>
      <c r="E49" s="40" t="s">
        <v>6224</v>
      </c>
      <c r="F49" s="26">
        <v>1</v>
      </c>
      <c r="G49" s="385">
        <v>190</v>
      </c>
      <c r="H49" s="385">
        <f t="shared" si="0"/>
        <v>190</v>
      </c>
      <c r="I49" s="26"/>
      <c r="J49" s="40" t="s">
        <v>6224</v>
      </c>
      <c r="K49" s="64" t="s">
        <v>999</v>
      </c>
      <c r="L49" s="26"/>
      <c r="M49" s="30">
        <v>46135</v>
      </c>
      <c r="N49" s="40"/>
      <c r="O49" s="42">
        <v>46167</v>
      </c>
      <c r="P49" s="30">
        <v>46164</v>
      </c>
      <c r="Q49" s="375">
        <v>46164</v>
      </c>
    </row>
    <row r="50" spans="2:17" ht="19.5" customHeight="1">
      <c r="B50" s="658"/>
      <c r="C50" s="26" t="s">
        <v>997</v>
      </c>
      <c r="D50" s="26" t="s">
        <v>997</v>
      </c>
      <c r="E50" s="40" t="s">
        <v>6225</v>
      </c>
      <c r="F50" s="26">
        <v>1</v>
      </c>
      <c r="G50" s="385">
        <v>12500</v>
      </c>
      <c r="H50" s="385">
        <f t="shared" si="0"/>
        <v>12500</v>
      </c>
      <c r="I50" s="26"/>
      <c r="J50" s="40" t="s">
        <v>6225</v>
      </c>
      <c r="K50" s="64" t="s">
        <v>999</v>
      </c>
      <c r="L50" s="26"/>
      <c r="M50" s="30">
        <v>46135</v>
      </c>
      <c r="N50" s="40"/>
      <c r="O50" s="42">
        <v>46167</v>
      </c>
      <c r="P50" s="30">
        <v>46164</v>
      </c>
      <c r="Q50" s="375">
        <v>46164</v>
      </c>
    </row>
    <row r="51" spans="2:17" s="4" customFormat="1" ht="19.7" customHeight="1">
      <c r="B51" s="658"/>
      <c r="C51" s="26" t="s">
        <v>997</v>
      </c>
      <c r="D51" s="26" t="s">
        <v>997</v>
      </c>
      <c r="E51" s="40" t="s">
        <v>6226</v>
      </c>
      <c r="F51" s="26">
        <v>1</v>
      </c>
      <c r="G51" s="385">
        <v>450</v>
      </c>
      <c r="H51" s="385">
        <f t="shared" si="0"/>
        <v>450</v>
      </c>
      <c r="I51" s="26"/>
      <c r="J51" s="40" t="s">
        <v>6226</v>
      </c>
      <c r="K51" s="64" t="s">
        <v>999</v>
      </c>
      <c r="L51" s="26"/>
      <c r="M51" s="30">
        <v>46135</v>
      </c>
      <c r="N51" s="27"/>
      <c r="O51" s="42">
        <v>46167</v>
      </c>
      <c r="P51" s="30">
        <v>46164</v>
      </c>
      <c r="Q51" s="375">
        <v>46164</v>
      </c>
    </row>
    <row r="52" spans="2:17" s="4" customFormat="1" ht="19.7" customHeight="1">
      <c r="B52" s="658"/>
      <c r="C52" s="26" t="s">
        <v>997</v>
      </c>
      <c r="D52" s="26" t="s">
        <v>997</v>
      </c>
      <c r="E52" s="40" t="s">
        <v>6227</v>
      </c>
      <c r="F52" s="26">
        <v>1</v>
      </c>
      <c r="G52" s="385">
        <v>2900</v>
      </c>
      <c r="H52" s="385">
        <f t="shared" si="0"/>
        <v>2900</v>
      </c>
      <c r="I52" s="26"/>
      <c r="J52" s="40" t="s">
        <v>6227</v>
      </c>
      <c r="K52" s="64" t="s">
        <v>999</v>
      </c>
      <c r="L52" s="26"/>
      <c r="M52" s="30">
        <v>46135</v>
      </c>
      <c r="N52" s="27"/>
      <c r="O52" s="42">
        <v>46167</v>
      </c>
      <c r="P52" s="30">
        <v>46164</v>
      </c>
      <c r="Q52" s="375">
        <v>46164</v>
      </c>
    </row>
    <row r="53" spans="2:17" s="4" customFormat="1" ht="19.7" customHeight="1">
      <c r="B53" s="658"/>
      <c r="C53" s="26" t="s">
        <v>997</v>
      </c>
      <c r="D53" s="26" t="s">
        <v>997</v>
      </c>
      <c r="E53" s="40" t="s">
        <v>6228</v>
      </c>
      <c r="F53" s="26">
        <v>1</v>
      </c>
      <c r="G53" s="385">
        <v>2000</v>
      </c>
      <c r="H53" s="385">
        <f t="shared" si="0"/>
        <v>2000</v>
      </c>
      <c r="I53" s="63"/>
      <c r="J53" s="40" t="s">
        <v>6228</v>
      </c>
      <c r="K53" s="64" t="s">
        <v>999</v>
      </c>
      <c r="L53" s="26"/>
      <c r="M53" s="30">
        <v>46135</v>
      </c>
      <c r="N53" s="27"/>
      <c r="O53" s="42">
        <v>46167</v>
      </c>
      <c r="P53" s="30">
        <v>46164</v>
      </c>
      <c r="Q53" s="375">
        <v>46164</v>
      </c>
    </row>
    <row r="54" spans="2:17" s="4" customFormat="1" ht="19.7" customHeight="1">
      <c r="B54" s="658"/>
      <c r="C54" s="26" t="s">
        <v>997</v>
      </c>
      <c r="D54" s="26" t="s">
        <v>997</v>
      </c>
      <c r="E54" s="40" t="s">
        <v>6229</v>
      </c>
      <c r="F54" s="26">
        <v>1</v>
      </c>
      <c r="G54" s="385">
        <v>42000</v>
      </c>
      <c r="H54" s="385">
        <f t="shared" si="0"/>
        <v>42000</v>
      </c>
      <c r="I54" s="63"/>
      <c r="J54" s="40" t="s">
        <v>6229</v>
      </c>
      <c r="K54" s="655" t="s">
        <v>6230</v>
      </c>
      <c r="L54" s="26"/>
      <c r="M54" s="30">
        <v>46153</v>
      </c>
      <c r="N54" s="27"/>
      <c r="O54" s="42">
        <v>46167</v>
      </c>
      <c r="P54" s="30">
        <v>46164</v>
      </c>
      <c r="Q54" s="375">
        <v>46164</v>
      </c>
    </row>
    <row r="55" spans="2:17" s="4" customFormat="1" ht="19.7" customHeight="1">
      <c r="B55" s="660"/>
      <c r="C55" s="26" t="s">
        <v>997</v>
      </c>
      <c r="D55" s="26" t="s">
        <v>997</v>
      </c>
      <c r="E55" s="40" t="s">
        <v>6231</v>
      </c>
      <c r="F55" s="26">
        <v>1</v>
      </c>
      <c r="G55" s="385">
        <v>2000</v>
      </c>
      <c r="H55" s="385">
        <f t="shared" si="0"/>
        <v>2000</v>
      </c>
      <c r="I55" s="63"/>
      <c r="J55" s="40" t="s">
        <v>6231</v>
      </c>
      <c r="K55" s="655" t="s">
        <v>6230</v>
      </c>
      <c r="L55" s="26"/>
      <c r="M55" s="30">
        <v>46153</v>
      </c>
      <c r="N55" s="27"/>
      <c r="O55" s="42">
        <v>46167</v>
      </c>
      <c r="P55" s="30">
        <v>46164</v>
      </c>
      <c r="Q55" s="375">
        <v>46164</v>
      </c>
    </row>
    <row r="56" spans="2:17" ht="19.5" customHeight="1">
      <c r="B56" s="661">
        <v>5</v>
      </c>
      <c r="C56" s="26" t="s">
        <v>1070</v>
      </c>
      <c r="D56" s="26" t="s">
        <v>1070</v>
      </c>
      <c r="E56" s="40" t="s">
        <v>1071</v>
      </c>
      <c r="F56" s="26">
        <v>20</v>
      </c>
      <c r="G56" s="385">
        <v>5000</v>
      </c>
      <c r="H56" s="385">
        <f>F56*G56</f>
        <v>100000</v>
      </c>
      <c r="I56" s="393"/>
      <c r="J56" s="40" t="s">
        <v>1071</v>
      </c>
      <c r="K56" s="40"/>
      <c r="L56" s="26"/>
      <c r="M56" s="30"/>
      <c r="N56" s="40"/>
      <c r="O56" s="393"/>
      <c r="P56" s="665"/>
      <c r="Q56" s="375"/>
    </row>
    <row r="57" spans="2:17" ht="19.5" customHeight="1">
      <c r="B57" s="662"/>
      <c r="C57" s="26" t="s">
        <v>1070</v>
      </c>
      <c r="D57" s="26" t="s">
        <v>1070</v>
      </c>
      <c r="E57" s="40" t="s">
        <v>1072</v>
      </c>
      <c r="F57" s="26">
        <v>10</v>
      </c>
      <c r="G57" s="385">
        <v>5000</v>
      </c>
      <c r="H57" s="385">
        <f>F57*G57</f>
        <v>50000</v>
      </c>
      <c r="I57" s="393"/>
      <c r="J57" s="40" t="s">
        <v>1072</v>
      </c>
      <c r="K57" s="40"/>
      <c r="L57" s="26"/>
      <c r="M57" s="30"/>
      <c r="N57" s="40"/>
      <c r="O57" s="393"/>
      <c r="P57" s="665"/>
      <c r="Q57" s="375"/>
    </row>
    <row r="58" spans="2:17" ht="19.5" customHeight="1">
      <c r="B58" s="26"/>
      <c r="C58" s="40"/>
      <c r="D58" s="40"/>
      <c r="E58" s="40"/>
      <c r="F58" s="26"/>
      <c r="G58" s="385"/>
      <c r="H58" s="385"/>
      <c r="I58" s="393"/>
      <c r="J58" s="40"/>
      <c r="K58" s="40"/>
      <c r="L58" s="26"/>
      <c r="M58" s="30"/>
      <c r="N58" s="40"/>
      <c r="O58" s="393"/>
      <c r="P58" s="665"/>
      <c r="Q58" s="375"/>
    </row>
  </sheetData>
  <autoFilter ref="B9:O30" xr:uid="{100A43F7-66C5-420F-9C4F-6CFC36EA117E}"/>
  <mergeCells count="11">
    <mergeCell ref="B10:B13"/>
    <mergeCell ref="B14:B33"/>
    <mergeCell ref="B34:B38"/>
    <mergeCell ref="B39:B55"/>
    <mergeCell ref="B56:B57"/>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E5C9-D8CC-4F8D-B1CB-3C0591097440}">
  <dimension ref="A1:B5"/>
  <sheetViews>
    <sheetView view="pageBreakPreview" topLeftCell="A27" zoomScaleNormal="100" zoomScaleSheetLayoutView="100" workbookViewId="0">
      <selection activeCell="E91" sqref="E91"/>
    </sheetView>
  </sheetViews>
  <sheetFormatPr defaultRowHeight="18.75"/>
  <cols>
    <col min="1" max="1" width="13.25" style="1" bestFit="1" customWidth="1"/>
    <col min="2" max="2" width="22.125" style="1" bestFit="1" customWidth="1"/>
    <col min="3" max="256" width="9" style="1"/>
    <col min="257" max="257" width="13.25" style="1" bestFit="1" customWidth="1"/>
    <col min="258" max="258" width="22.125" style="1" bestFit="1" customWidth="1"/>
    <col min="259" max="512" width="9" style="1"/>
    <col min="513" max="513" width="13.25" style="1" bestFit="1" customWidth="1"/>
    <col min="514" max="514" width="22.125" style="1" bestFit="1" customWidth="1"/>
    <col min="515" max="768" width="9" style="1"/>
    <col min="769" max="769" width="13.25" style="1" bestFit="1" customWidth="1"/>
    <col min="770" max="770" width="22.125" style="1" bestFit="1" customWidth="1"/>
    <col min="771" max="1024" width="9" style="1"/>
    <col min="1025" max="1025" width="13.25" style="1" bestFit="1" customWidth="1"/>
    <col min="1026" max="1026" width="22.125" style="1" bestFit="1" customWidth="1"/>
    <col min="1027" max="1280" width="9" style="1"/>
    <col min="1281" max="1281" width="13.25" style="1" bestFit="1" customWidth="1"/>
    <col min="1282" max="1282" width="22.125" style="1" bestFit="1" customWidth="1"/>
    <col min="1283" max="1536" width="9" style="1"/>
    <col min="1537" max="1537" width="13.25" style="1" bestFit="1" customWidth="1"/>
    <col min="1538" max="1538" width="22.125" style="1" bestFit="1" customWidth="1"/>
    <col min="1539" max="1792" width="9" style="1"/>
    <col min="1793" max="1793" width="13.25" style="1" bestFit="1" customWidth="1"/>
    <col min="1794" max="1794" width="22.125" style="1" bestFit="1" customWidth="1"/>
    <col min="1795" max="2048" width="9" style="1"/>
    <col min="2049" max="2049" width="13.25" style="1" bestFit="1" customWidth="1"/>
    <col min="2050" max="2050" width="22.125" style="1" bestFit="1" customWidth="1"/>
    <col min="2051" max="2304" width="9" style="1"/>
    <col min="2305" max="2305" width="13.25" style="1" bestFit="1" customWidth="1"/>
    <col min="2306" max="2306" width="22.125" style="1" bestFit="1" customWidth="1"/>
    <col min="2307" max="2560" width="9" style="1"/>
    <col min="2561" max="2561" width="13.25" style="1" bestFit="1" customWidth="1"/>
    <col min="2562" max="2562" width="22.125" style="1" bestFit="1" customWidth="1"/>
    <col min="2563" max="2816" width="9" style="1"/>
    <col min="2817" max="2817" width="13.25" style="1" bestFit="1" customWidth="1"/>
    <col min="2818" max="2818" width="22.125" style="1" bestFit="1" customWidth="1"/>
    <col min="2819" max="3072" width="9" style="1"/>
    <col min="3073" max="3073" width="13.25" style="1" bestFit="1" customWidth="1"/>
    <col min="3074" max="3074" width="22.125" style="1" bestFit="1" customWidth="1"/>
    <col min="3075" max="3328" width="9" style="1"/>
    <col min="3329" max="3329" width="13.25" style="1" bestFit="1" customWidth="1"/>
    <col min="3330" max="3330" width="22.125" style="1" bestFit="1" customWidth="1"/>
    <col min="3331" max="3584" width="9" style="1"/>
    <col min="3585" max="3585" width="13.25" style="1" bestFit="1" customWidth="1"/>
    <col min="3586" max="3586" width="22.125" style="1" bestFit="1" customWidth="1"/>
    <col min="3587" max="3840" width="9" style="1"/>
    <col min="3841" max="3841" width="13.25" style="1" bestFit="1" customWidth="1"/>
    <col min="3842" max="3842" width="22.125" style="1" bestFit="1" customWidth="1"/>
    <col min="3843" max="4096" width="9" style="1"/>
    <col min="4097" max="4097" width="13.25" style="1" bestFit="1" customWidth="1"/>
    <col min="4098" max="4098" width="22.125" style="1" bestFit="1" customWidth="1"/>
    <col min="4099" max="4352" width="9" style="1"/>
    <col min="4353" max="4353" width="13.25" style="1" bestFit="1" customWidth="1"/>
    <col min="4354" max="4354" width="22.125" style="1" bestFit="1" customWidth="1"/>
    <col min="4355" max="4608" width="9" style="1"/>
    <col min="4609" max="4609" width="13.25" style="1" bestFit="1" customWidth="1"/>
    <col min="4610" max="4610" width="22.125" style="1" bestFit="1" customWidth="1"/>
    <col min="4611" max="4864" width="9" style="1"/>
    <col min="4865" max="4865" width="13.25" style="1" bestFit="1" customWidth="1"/>
    <col min="4866" max="4866" width="22.125" style="1" bestFit="1" customWidth="1"/>
    <col min="4867" max="5120" width="9" style="1"/>
    <col min="5121" max="5121" width="13.25" style="1" bestFit="1" customWidth="1"/>
    <col min="5122" max="5122" width="22.125" style="1" bestFit="1" customWidth="1"/>
    <col min="5123" max="5376" width="9" style="1"/>
    <col min="5377" max="5377" width="13.25" style="1" bestFit="1" customWidth="1"/>
    <col min="5378" max="5378" width="22.125" style="1" bestFit="1" customWidth="1"/>
    <col min="5379" max="5632" width="9" style="1"/>
    <col min="5633" max="5633" width="13.25" style="1" bestFit="1" customWidth="1"/>
    <col min="5634" max="5634" width="22.125" style="1" bestFit="1" customWidth="1"/>
    <col min="5635" max="5888" width="9" style="1"/>
    <col min="5889" max="5889" width="13.25" style="1" bestFit="1" customWidth="1"/>
    <col min="5890" max="5890" width="22.125" style="1" bestFit="1" customWidth="1"/>
    <col min="5891" max="6144" width="9" style="1"/>
    <col min="6145" max="6145" width="13.25" style="1" bestFit="1" customWidth="1"/>
    <col min="6146" max="6146" width="22.125" style="1" bestFit="1" customWidth="1"/>
    <col min="6147" max="6400" width="9" style="1"/>
    <col min="6401" max="6401" width="13.25" style="1" bestFit="1" customWidth="1"/>
    <col min="6402" max="6402" width="22.125" style="1" bestFit="1" customWidth="1"/>
    <col min="6403" max="6656" width="9" style="1"/>
    <col min="6657" max="6657" width="13.25" style="1" bestFit="1" customWidth="1"/>
    <col min="6658" max="6658" width="22.125" style="1" bestFit="1" customWidth="1"/>
    <col min="6659" max="6912" width="9" style="1"/>
    <col min="6913" max="6913" width="13.25" style="1" bestFit="1" customWidth="1"/>
    <col min="6914" max="6914" width="22.125" style="1" bestFit="1" customWidth="1"/>
    <col min="6915" max="7168" width="9" style="1"/>
    <col min="7169" max="7169" width="13.25" style="1" bestFit="1" customWidth="1"/>
    <col min="7170" max="7170" width="22.125" style="1" bestFit="1" customWidth="1"/>
    <col min="7171" max="7424" width="9" style="1"/>
    <col min="7425" max="7425" width="13.25" style="1" bestFit="1" customWidth="1"/>
    <col min="7426" max="7426" width="22.125" style="1" bestFit="1" customWidth="1"/>
    <col min="7427" max="7680" width="9" style="1"/>
    <col min="7681" max="7681" width="13.25" style="1" bestFit="1" customWidth="1"/>
    <col min="7682" max="7682" width="22.125" style="1" bestFit="1" customWidth="1"/>
    <col min="7683" max="7936" width="9" style="1"/>
    <col min="7937" max="7937" width="13.25" style="1" bestFit="1" customWidth="1"/>
    <col min="7938" max="7938" width="22.125" style="1" bestFit="1" customWidth="1"/>
    <col min="7939" max="8192" width="9" style="1"/>
    <col min="8193" max="8193" width="13.25" style="1" bestFit="1" customWidth="1"/>
    <col min="8194" max="8194" width="22.125" style="1" bestFit="1" customWidth="1"/>
    <col min="8195" max="8448" width="9" style="1"/>
    <col min="8449" max="8449" width="13.25" style="1" bestFit="1" customWidth="1"/>
    <col min="8450" max="8450" width="22.125" style="1" bestFit="1" customWidth="1"/>
    <col min="8451" max="8704" width="9" style="1"/>
    <col min="8705" max="8705" width="13.25" style="1" bestFit="1" customWidth="1"/>
    <col min="8706" max="8706" width="22.125" style="1" bestFit="1" customWidth="1"/>
    <col min="8707" max="8960" width="9" style="1"/>
    <col min="8961" max="8961" width="13.25" style="1" bestFit="1" customWidth="1"/>
    <col min="8962" max="8962" width="22.125" style="1" bestFit="1" customWidth="1"/>
    <col min="8963" max="9216" width="9" style="1"/>
    <col min="9217" max="9217" width="13.25" style="1" bestFit="1" customWidth="1"/>
    <col min="9218" max="9218" width="22.125" style="1" bestFit="1" customWidth="1"/>
    <col min="9219" max="9472" width="9" style="1"/>
    <col min="9473" max="9473" width="13.25" style="1" bestFit="1" customWidth="1"/>
    <col min="9474" max="9474" width="22.125" style="1" bestFit="1" customWidth="1"/>
    <col min="9475" max="9728" width="9" style="1"/>
    <col min="9729" max="9729" width="13.25" style="1" bestFit="1" customWidth="1"/>
    <col min="9730" max="9730" width="22.125" style="1" bestFit="1" customWidth="1"/>
    <col min="9731" max="9984" width="9" style="1"/>
    <col min="9985" max="9985" width="13.25" style="1" bestFit="1" customWidth="1"/>
    <col min="9986" max="9986" width="22.125" style="1" bestFit="1" customWidth="1"/>
    <col min="9987" max="10240" width="9" style="1"/>
    <col min="10241" max="10241" width="13.25" style="1" bestFit="1" customWidth="1"/>
    <col min="10242" max="10242" width="22.125" style="1" bestFit="1" customWidth="1"/>
    <col min="10243" max="10496" width="9" style="1"/>
    <col min="10497" max="10497" width="13.25" style="1" bestFit="1" customWidth="1"/>
    <col min="10498" max="10498" width="22.125" style="1" bestFit="1" customWidth="1"/>
    <col min="10499" max="10752" width="9" style="1"/>
    <col min="10753" max="10753" width="13.25" style="1" bestFit="1" customWidth="1"/>
    <col min="10754" max="10754" width="22.125" style="1" bestFit="1" customWidth="1"/>
    <col min="10755" max="11008" width="9" style="1"/>
    <col min="11009" max="11009" width="13.25" style="1" bestFit="1" customWidth="1"/>
    <col min="11010" max="11010" width="22.125" style="1" bestFit="1" customWidth="1"/>
    <col min="11011" max="11264" width="9" style="1"/>
    <col min="11265" max="11265" width="13.25" style="1" bestFit="1" customWidth="1"/>
    <col min="11266" max="11266" width="22.125" style="1" bestFit="1" customWidth="1"/>
    <col min="11267" max="11520" width="9" style="1"/>
    <col min="11521" max="11521" width="13.25" style="1" bestFit="1" customWidth="1"/>
    <col min="11522" max="11522" width="22.125" style="1" bestFit="1" customWidth="1"/>
    <col min="11523" max="11776" width="9" style="1"/>
    <col min="11777" max="11777" width="13.25" style="1" bestFit="1" customWidth="1"/>
    <col min="11778" max="11778" width="22.125" style="1" bestFit="1" customWidth="1"/>
    <col min="11779" max="12032" width="9" style="1"/>
    <col min="12033" max="12033" width="13.25" style="1" bestFit="1" customWidth="1"/>
    <col min="12034" max="12034" width="22.125" style="1" bestFit="1" customWidth="1"/>
    <col min="12035" max="12288" width="9" style="1"/>
    <col min="12289" max="12289" width="13.25" style="1" bestFit="1" customWidth="1"/>
    <col min="12290" max="12290" width="22.125" style="1" bestFit="1" customWidth="1"/>
    <col min="12291" max="12544" width="9" style="1"/>
    <col min="12545" max="12545" width="13.25" style="1" bestFit="1" customWidth="1"/>
    <col min="12546" max="12546" width="22.125" style="1" bestFit="1" customWidth="1"/>
    <col min="12547" max="12800" width="9" style="1"/>
    <col min="12801" max="12801" width="13.25" style="1" bestFit="1" customWidth="1"/>
    <col min="12802" max="12802" width="22.125" style="1" bestFit="1" customWidth="1"/>
    <col min="12803" max="13056" width="9" style="1"/>
    <col min="13057" max="13057" width="13.25" style="1" bestFit="1" customWidth="1"/>
    <col min="13058" max="13058" width="22.125" style="1" bestFit="1" customWidth="1"/>
    <col min="13059" max="13312" width="9" style="1"/>
    <col min="13313" max="13313" width="13.25" style="1" bestFit="1" customWidth="1"/>
    <col min="13314" max="13314" width="22.125" style="1" bestFit="1" customWidth="1"/>
    <col min="13315" max="13568" width="9" style="1"/>
    <col min="13569" max="13569" width="13.25" style="1" bestFit="1" customWidth="1"/>
    <col min="13570" max="13570" width="22.125" style="1" bestFit="1" customWidth="1"/>
    <col min="13571" max="13824" width="9" style="1"/>
    <col min="13825" max="13825" width="13.25" style="1" bestFit="1" customWidth="1"/>
    <col min="13826" max="13826" width="22.125" style="1" bestFit="1" customWidth="1"/>
    <col min="13827" max="14080" width="9" style="1"/>
    <col min="14081" max="14081" width="13.25" style="1" bestFit="1" customWidth="1"/>
    <col min="14082" max="14082" width="22.125" style="1" bestFit="1" customWidth="1"/>
    <col min="14083" max="14336" width="9" style="1"/>
    <col min="14337" max="14337" width="13.25" style="1" bestFit="1" customWidth="1"/>
    <col min="14338" max="14338" width="22.125" style="1" bestFit="1" customWidth="1"/>
    <col min="14339" max="14592" width="9" style="1"/>
    <col min="14593" max="14593" width="13.25" style="1" bestFit="1" customWidth="1"/>
    <col min="14594" max="14594" width="22.125" style="1" bestFit="1" customWidth="1"/>
    <col min="14595" max="14848" width="9" style="1"/>
    <col min="14849" max="14849" width="13.25" style="1" bestFit="1" customWidth="1"/>
    <col min="14850" max="14850" width="22.125" style="1" bestFit="1" customWidth="1"/>
    <col min="14851" max="15104" width="9" style="1"/>
    <col min="15105" max="15105" width="13.25" style="1" bestFit="1" customWidth="1"/>
    <col min="15106" max="15106" width="22.125" style="1" bestFit="1" customWidth="1"/>
    <col min="15107" max="15360" width="9" style="1"/>
    <col min="15361" max="15361" width="13.25" style="1" bestFit="1" customWidth="1"/>
    <col min="15362" max="15362" width="22.125" style="1" bestFit="1" customWidth="1"/>
    <col min="15363" max="15616" width="9" style="1"/>
    <col min="15617" max="15617" width="13.25" style="1" bestFit="1" customWidth="1"/>
    <col min="15618" max="15618" width="22.125" style="1" bestFit="1" customWidth="1"/>
    <col min="15619" max="15872" width="9" style="1"/>
    <col min="15873" max="15873" width="13.25" style="1" bestFit="1" customWidth="1"/>
    <col min="15874" max="15874" width="22.125" style="1" bestFit="1" customWidth="1"/>
    <col min="15875" max="16128" width="9" style="1"/>
    <col min="16129" max="16129" width="13.25" style="1" bestFit="1" customWidth="1"/>
    <col min="16130" max="16130" width="22.125" style="1" bestFit="1" customWidth="1"/>
    <col min="16131" max="16384" width="9" style="1"/>
  </cols>
  <sheetData>
    <row r="1" spans="1:2">
      <c r="A1" s="732" t="s">
        <v>0</v>
      </c>
      <c r="B1" s="3" t="s">
        <v>6232</v>
      </c>
    </row>
    <row r="2" spans="1:2">
      <c r="A2" s="732" t="s">
        <v>3</v>
      </c>
      <c r="B2" s="13" t="s">
        <v>2296</v>
      </c>
    </row>
    <row r="3" spans="1:2">
      <c r="A3" s="732" t="s">
        <v>996</v>
      </c>
      <c r="B3" s="13">
        <v>202853</v>
      </c>
    </row>
    <row r="4" spans="1:2">
      <c r="A4" s="732" t="s">
        <v>9</v>
      </c>
      <c r="B4" s="16"/>
    </row>
    <row r="5" spans="1:2">
      <c r="A5" s="732" t="s">
        <v>10</v>
      </c>
      <c r="B5" s="16"/>
    </row>
  </sheetData>
  <phoneticPr fontId="2"/>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B08DA-304A-4C52-A8BB-5F3135055B82}">
  <dimension ref="B2:Q19"/>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6233</v>
      </c>
      <c r="G2" s="5" t="s">
        <v>2</v>
      </c>
      <c r="H2" s="6"/>
      <c r="I2" s="7"/>
      <c r="J2" s="8">
        <f>SUM(H:H)</f>
        <v>4472</v>
      </c>
    </row>
    <row r="3" spans="2:17" ht="20.100000000000001" customHeight="1">
      <c r="B3" s="2" t="s">
        <v>3</v>
      </c>
      <c r="C3" s="2"/>
      <c r="D3" s="2"/>
      <c r="E3" s="13" t="s">
        <v>4491</v>
      </c>
    </row>
    <row r="4" spans="2:17" ht="20.100000000000001" customHeight="1">
      <c r="B4" s="2" t="s">
        <v>996</v>
      </c>
      <c r="C4" s="2"/>
      <c r="D4" s="2"/>
      <c r="E4" s="13">
        <v>232336</v>
      </c>
    </row>
    <row r="5" spans="2:17" ht="20.100000000000001" customHeight="1">
      <c r="B5" s="2" t="s">
        <v>9</v>
      </c>
      <c r="C5" s="2"/>
      <c r="D5" s="2"/>
      <c r="E5" s="16">
        <v>46149</v>
      </c>
    </row>
    <row r="6" spans="2:17" ht="20.100000000000001" customHeight="1">
      <c r="B6" s="2" t="s">
        <v>10</v>
      </c>
      <c r="C6" s="2"/>
      <c r="D6" s="2"/>
      <c r="E6" s="16">
        <v>46156</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 t="shared" ref="H9:H18" si="0">F9*G9</f>
        <v>0</v>
      </c>
      <c r="I9" s="28"/>
      <c r="J9" s="47"/>
      <c r="K9" s="47"/>
      <c r="L9" s="26"/>
      <c r="M9" s="30"/>
      <c r="N9" s="27"/>
      <c r="O9" s="26"/>
      <c r="P9" s="30"/>
      <c r="Q9" s="375"/>
    </row>
    <row r="10" spans="2:17" s="4" customFormat="1" ht="19.7" customHeight="1">
      <c r="B10" s="66"/>
      <c r="C10" s="66"/>
      <c r="D10" s="66"/>
      <c r="E10" s="148"/>
      <c r="F10" s="155"/>
      <c r="G10" s="708">
        <v>0</v>
      </c>
      <c r="H10" s="709">
        <f t="shared" si="0"/>
        <v>0</v>
      </c>
      <c r="I10" s="710"/>
      <c r="J10" s="69"/>
      <c r="K10" s="26"/>
      <c r="L10" s="26"/>
      <c r="M10" s="30"/>
      <c r="N10" s="27"/>
      <c r="O10" s="26"/>
      <c r="P10" s="30"/>
      <c r="Q10" s="375"/>
    </row>
    <row r="11" spans="2:17" s="4" customFormat="1" ht="19.7" customHeight="1">
      <c r="B11" s="27">
        <v>1</v>
      </c>
      <c r="C11" s="27" t="s">
        <v>1853</v>
      </c>
      <c r="D11" s="27" t="s">
        <v>175</v>
      </c>
      <c r="E11" s="683" t="s">
        <v>6234</v>
      </c>
      <c r="F11" s="26">
        <v>2</v>
      </c>
      <c r="G11" s="701">
        <v>2236</v>
      </c>
      <c r="H11" s="716">
        <f t="shared" si="0"/>
        <v>4472</v>
      </c>
      <c r="I11" s="717"/>
      <c r="J11" s="47" t="s">
        <v>6235</v>
      </c>
      <c r="K11" s="47" t="s">
        <v>6236</v>
      </c>
      <c r="L11" s="26"/>
      <c r="M11" s="30">
        <v>46136</v>
      </c>
      <c r="N11" s="27"/>
      <c r="O11" s="26"/>
      <c r="P11" s="30">
        <v>46149</v>
      </c>
      <c r="Q11" s="375">
        <v>46149</v>
      </c>
    </row>
    <row r="12" spans="2:17" s="4" customFormat="1" ht="19.7" customHeight="1">
      <c r="B12" s="27"/>
      <c r="C12" s="27"/>
      <c r="D12" s="27"/>
      <c r="E12" s="108"/>
      <c r="F12" s="26"/>
      <c r="G12" s="139">
        <v>0</v>
      </c>
      <c r="H12" s="139">
        <f t="shared" si="0"/>
        <v>0</v>
      </c>
      <c r="I12" s="28"/>
      <c r="J12" s="40"/>
      <c r="K12" s="26"/>
      <c r="L12" s="26"/>
      <c r="M12" s="30"/>
      <c r="N12" s="27"/>
      <c r="O12" s="26"/>
      <c r="P12" s="30"/>
      <c r="Q12" s="375"/>
    </row>
    <row r="13" spans="2:17" s="4" customFormat="1" ht="19.7" customHeight="1">
      <c r="B13" s="27"/>
      <c r="C13" s="27"/>
      <c r="D13" s="27"/>
      <c r="E13" s="108"/>
      <c r="F13" s="26"/>
      <c r="G13" s="139">
        <v>0</v>
      </c>
      <c r="H13" s="139">
        <f t="shared" si="0"/>
        <v>0</v>
      </c>
      <c r="I13" s="28"/>
      <c r="J13" s="40"/>
      <c r="K13" s="26"/>
      <c r="L13" s="26"/>
      <c r="M13" s="30"/>
      <c r="N13" s="27"/>
      <c r="O13" s="26"/>
      <c r="P13" s="30"/>
      <c r="Q13" s="375"/>
    </row>
    <row r="14" spans="2:17" s="4" customFormat="1" ht="19.7" customHeight="1">
      <c r="B14" s="27"/>
      <c r="C14" s="27"/>
      <c r="D14" s="27"/>
      <c r="E14" s="108"/>
      <c r="F14" s="26"/>
      <c r="G14" s="139">
        <v>0</v>
      </c>
      <c r="H14" s="139">
        <f t="shared" si="0"/>
        <v>0</v>
      </c>
      <c r="I14" s="28"/>
      <c r="J14" s="40"/>
      <c r="K14" s="26"/>
      <c r="L14" s="26"/>
      <c r="M14" s="30"/>
      <c r="N14" s="27"/>
      <c r="O14" s="26"/>
      <c r="P14" s="30"/>
      <c r="Q14" s="375"/>
    </row>
    <row r="15" spans="2:17" s="4" customFormat="1" ht="19.7" customHeight="1">
      <c r="B15" s="27"/>
      <c r="C15" s="202"/>
      <c r="D15" s="202"/>
      <c r="E15" s="148"/>
      <c r="F15" s="155"/>
      <c r="G15" s="708">
        <v>0</v>
      </c>
      <c r="H15" s="709">
        <f t="shared" si="0"/>
        <v>0</v>
      </c>
      <c r="I15" s="710"/>
      <c r="J15" s="69"/>
      <c r="K15" s="26"/>
      <c r="L15" s="26"/>
      <c r="M15" s="30"/>
      <c r="N15" s="27"/>
      <c r="O15" s="26"/>
      <c r="P15" s="30"/>
      <c r="Q15" s="375"/>
    </row>
    <row r="16" spans="2:17" s="4" customFormat="1" ht="19.7" customHeight="1">
      <c r="B16" s="27"/>
      <c r="C16" s="27"/>
      <c r="D16" s="27"/>
      <c r="E16" s="108"/>
      <c r="F16" s="26"/>
      <c r="G16" s="139">
        <v>0</v>
      </c>
      <c r="H16" s="139">
        <f t="shared" si="0"/>
        <v>0</v>
      </c>
      <c r="I16" s="28"/>
      <c r="J16" s="40"/>
      <c r="K16" s="26"/>
      <c r="L16" s="26"/>
      <c r="M16" s="30"/>
      <c r="N16" s="27"/>
      <c r="O16" s="26"/>
      <c r="P16" s="30"/>
      <c r="Q16" s="375"/>
    </row>
    <row r="17" spans="2:17" s="4" customFormat="1" ht="19.7" customHeight="1">
      <c r="B17" s="27"/>
      <c r="C17" s="27"/>
      <c r="D17" s="27"/>
      <c r="E17" s="108"/>
      <c r="F17" s="26"/>
      <c r="G17" s="139">
        <v>0</v>
      </c>
      <c r="H17" s="139">
        <f t="shared" si="0"/>
        <v>0</v>
      </c>
      <c r="I17" s="28"/>
      <c r="J17" s="40"/>
      <c r="K17" s="26"/>
      <c r="L17" s="26"/>
      <c r="M17" s="30"/>
      <c r="N17" s="27"/>
      <c r="O17" s="26"/>
      <c r="P17" s="30"/>
      <c r="Q17" s="375"/>
    </row>
    <row r="18" spans="2:17" s="4" customFormat="1" ht="19.7" customHeight="1">
      <c r="B18" s="27"/>
      <c r="C18" s="27"/>
      <c r="D18" s="27"/>
      <c r="E18" s="108"/>
      <c r="F18" s="26"/>
      <c r="G18" s="139">
        <v>0</v>
      </c>
      <c r="H18" s="139">
        <f t="shared" si="0"/>
        <v>0</v>
      </c>
      <c r="I18" s="28"/>
      <c r="J18" s="40"/>
      <c r="K18" s="26"/>
      <c r="L18" s="26"/>
      <c r="M18" s="30"/>
      <c r="N18" s="27"/>
      <c r="O18" s="26"/>
      <c r="P18" s="30"/>
      <c r="Q18" s="375"/>
    </row>
    <row r="19" spans="2:17">
      <c r="G19" s="10"/>
      <c r="H19" s="10"/>
    </row>
  </sheetData>
  <autoFilter ref="B8:O18" xr:uid="{208682BB-FD31-4271-A97D-3936E5870D4E}"/>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02B97-04A5-4315-A626-386DCB7CA57B}">
  <dimension ref="B2:Q20"/>
  <sheetViews>
    <sheetView zoomScaleNormal="100" workbookViewId="0">
      <pane xSplit="10" ySplit="9" topLeftCell="L10" activePane="bottomRight" state="frozen"/>
      <selection pane="topRight" activeCell="K1" sqref="K1"/>
      <selection pane="bottomLeft" activeCell="A9" sqref="A9"/>
      <selection pane="bottomRight" activeCell="P16" sqref="P16"/>
    </sheetView>
  </sheetViews>
  <sheetFormatPr defaultRowHeight="18.75"/>
  <cols>
    <col min="1" max="1" width="2.625" style="1" customWidth="1"/>
    <col min="2" max="2" width="20.125" style="4" bestFit="1" customWidth="1"/>
    <col min="3" max="3" width="14.375" style="1" bestFit="1" customWidth="1"/>
    <col min="4" max="4" width="13.125" style="1" bestFit="1" customWidth="1"/>
    <col min="5" max="5" width="40.625" style="1" customWidth="1"/>
    <col min="6" max="6" width="6.25" style="1" customWidth="1"/>
    <col min="7" max="8" width="9.875" style="495" bestFit="1" customWidth="1"/>
    <col min="9" max="9" width="13" style="10" bestFit="1" customWidth="1"/>
    <col min="10" max="10" width="29.5" style="1" customWidth="1"/>
    <col min="11" max="11" width="28.375" style="1" bestFit="1" customWidth="1"/>
    <col min="12" max="12" width="11"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20.125" style="1" bestFit="1" customWidth="1"/>
    <col min="259" max="259" width="14.375" style="1" bestFit="1" customWidth="1"/>
    <col min="260" max="260" width="13.125" style="1" bestFit="1" customWidth="1"/>
    <col min="261" max="261" width="40.625" style="1" customWidth="1"/>
    <col min="262" max="262" width="6.25" style="1" customWidth="1"/>
    <col min="263" max="264" width="9.875" style="1" bestFit="1" customWidth="1"/>
    <col min="265" max="265" width="13" style="1" bestFit="1" customWidth="1"/>
    <col min="266" max="266" width="29.5" style="1" customWidth="1"/>
    <col min="267" max="267" width="28.375" style="1" bestFit="1" customWidth="1"/>
    <col min="268" max="268" width="11"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20.125" style="1" bestFit="1" customWidth="1"/>
    <col min="515" max="515" width="14.375" style="1" bestFit="1" customWidth="1"/>
    <col min="516" max="516" width="13.125" style="1" bestFit="1" customWidth="1"/>
    <col min="517" max="517" width="40.625" style="1" customWidth="1"/>
    <col min="518" max="518" width="6.25" style="1" customWidth="1"/>
    <col min="519" max="520" width="9.875" style="1" bestFit="1" customWidth="1"/>
    <col min="521" max="521" width="13" style="1" bestFit="1" customWidth="1"/>
    <col min="522" max="522" width="29.5" style="1" customWidth="1"/>
    <col min="523" max="523" width="28.375" style="1" bestFit="1" customWidth="1"/>
    <col min="524" max="524" width="11"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20.125" style="1" bestFit="1" customWidth="1"/>
    <col min="771" max="771" width="14.375" style="1" bestFit="1" customWidth="1"/>
    <col min="772" max="772" width="13.125" style="1" bestFit="1" customWidth="1"/>
    <col min="773" max="773" width="40.625" style="1" customWidth="1"/>
    <col min="774" max="774" width="6.25" style="1" customWidth="1"/>
    <col min="775" max="776" width="9.875" style="1" bestFit="1" customWidth="1"/>
    <col min="777" max="777" width="13" style="1" bestFit="1" customWidth="1"/>
    <col min="778" max="778" width="29.5" style="1" customWidth="1"/>
    <col min="779" max="779" width="28.375" style="1" bestFit="1" customWidth="1"/>
    <col min="780" max="780" width="11"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20.125" style="1" bestFit="1" customWidth="1"/>
    <col min="1027" max="1027" width="14.375" style="1" bestFit="1" customWidth="1"/>
    <col min="1028" max="1028" width="13.125" style="1" bestFit="1" customWidth="1"/>
    <col min="1029" max="1029" width="40.625" style="1" customWidth="1"/>
    <col min="1030" max="1030" width="6.25" style="1" customWidth="1"/>
    <col min="1031" max="1032" width="9.875" style="1" bestFit="1" customWidth="1"/>
    <col min="1033" max="1033" width="13" style="1" bestFit="1" customWidth="1"/>
    <col min="1034" max="1034" width="29.5" style="1" customWidth="1"/>
    <col min="1035" max="1035" width="28.375" style="1" bestFit="1" customWidth="1"/>
    <col min="1036" max="1036" width="11"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20.125" style="1" bestFit="1" customWidth="1"/>
    <col min="1283" max="1283" width="14.375" style="1" bestFit="1" customWidth="1"/>
    <col min="1284" max="1284" width="13.125" style="1" bestFit="1" customWidth="1"/>
    <col min="1285" max="1285" width="40.625" style="1" customWidth="1"/>
    <col min="1286" max="1286" width="6.25" style="1" customWidth="1"/>
    <col min="1287" max="1288" width="9.875" style="1" bestFit="1" customWidth="1"/>
    <col min="1289" max="1289" width="13" style="1" bestFit="1" customWidth="1"/>
    <col min="1290" max="1290" width="29.5" style="1" customWidth="1"/>
    <col min="1291" max="1291" width="28.375" style="1" bestFit="1" customWidth="1"/>
    <col min="1292" max="1292" width="11"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20.125" style="1" bestFit="1" customWidth="1"/>
    <col min="1539" max="1539" width="14.375" style="1" bestFit="1" customWidth="1"/>
    <col min="1540" max="1540" width="13.125" style="1" bestFit="1" customWidth="1"/>
    <col min="1541" max="1541" width="40.625" style="1" customWidth="1"/>
    <col min="1542" max="1542" width="6.25" style="1" customWidth="1"/>
    <col min="1543" max="1544" width="9.875" style="1" bestFit="1" customWidth="1"/>
    <col min="1545" max="1545" width="13" style="1" bestFit="1" customWidth="1"/>
    <col min="1546" max="1546" width="29.5" style="1" customWidth="1"/>
    <col min="1547" max="1547" width="28.375" style="1" bestFit="1" customWidth="1"/>
    <col min="1548" max="1548" width="11"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20.125" style="1" bestFit="1" customWidth="1"/>
    <col min="1795" max="1795" width="14.375" style="1" bestFit="1" customWidth="1"/>
    <col min="1796" max="1796" width="13.125" style="1" bestFit="1" customWidth="1"/>
    <col min="1797" max="1797" width="40.625" style="1" customWidth="1"/>
    <col min="1798" max="1798" width="6.25" style="1" customWidth="1"/>
    <col min="1799" max="1800" width="9.875" style="1" bestFit="1" customWidth="1"/>
    <col min="1801" max="1801" width="13" style="1" bestFit="1" customWidth="1"/>
    <col min="1802" max="1802" width="29.5" style="1" customWidth="1"/>
    <col min="1803" max="1803" width="28.375" style="1" bestFit="1" customWidth="1"/>
    <col min="1804" max="1804" width="11"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20.125" style="1" bestFit="1" customWidth="1"/>
    <col min="2051" max="2051" width="14.375" style="1" bestFit="1" customWidth="1"/>
    <col min="2052" max="2052" width="13.125" style="1" bestFit="1" customWidth="1"/>
    <col min="2053" max="2053" width="40.625" style="1" customWidth="1"/>
    <col min="2054" max="2054" width="6.25" style="1" customWidth="1"/>
    <col min="2055" max="2056" width="9.875" style="1" bestFit="1" customWidth="1"/>
    <col min="2057" max="2057" width="13" style="1" bestFit="1" customWidth="1"/>
    <col min="2058" max="2058" width="29.5" style="1" customWidth="1"/>
    <col min="2059" max="2059" width="28.375" style="1" bestFit="1" customWidth="1"/>
    <col min="2060" max="2060" width="11"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20.125" style="1" bestFit="1" customWidth="1"/>
    <col min="2307" max="2307" width="14.375" style="1" bestFit="1" customWidth="1"/>
    <col min="2308" max="2308" width="13.125" style="1" bestFit="1" customWidth="1"/>
    <col min="2309" max="2309" width="40.625" style="1" customWidth="1"/>
    <col min="2310" max="2310" width="6.25" style="1" customWidth="1"/>
    <col min="2311" max="2312" width="9.875" style="1" bestFit="1" customWidth="1"/>
    <col min="2313" max="2313" width="13" style="1" bestFit="1" customWidth="1"/>
    <col min="2314" max="2314" width="29.5" style="1" customWidth="1"/>
    <col min="2315" max="2315" width="28.375" style="1" bestFit="1" customWidth="1"/>
    <col min="2316" max="2316" width="11"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20.125" style="1" bestFit="1" customWidth="1"/>
    <col min="2563" max="2563" width="14.375" style="1" bestFit="1" customWidth="1"/>
    <col min="2564" max="2564" width="13.125" style="1" bestFit="1" customWidth="1"/>
    <col min="2565" max="2565" width="40.625" style="1" customWidth="1"/>
    <col min="2566" max="2566" width="6.25" style="1" customWidth="1"/>
    <col min="2567" max="2568" width="9.875" style="1" bestFit="1" customWidth="1"/>
    <col min="2569" max="2569" width="13" style="1" bestFit="1" customWidth="1"/>
    <col min="2570" max="2570" width="29.5" style="1" customWidth="1"/>
    <col min="2571" max="2571" width="28.375" style="1" bestFit="1" customWidth="1"/>
    <col min="2572" max="2572" width="11"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20.125" style="1" bestFit="1" customWidth="1"/>
    <col min="2819" max="2819" width="14.375" style="1" bestFit="1" customWidth="1"/>
    <col min="2820" max="2820" width="13.125" style="1" bestFit="1" customWidth="1"/>
    <col min="2821" max="2821" width="40.625" style="1" customWidth="1"/>
    <col min="2822" max="2822" width="6.25" style="1" customWidth="1"/>
    <col min="2823" max="2824" width="9.875" style="1" bestFit="1" customWidth="1"/>
    <col min="2825" max="2825" width="13" style="1" bestFit="1" customWidth="1"/>
    <col min="2826" max="2826" width="29.5" style="1" customWidth="1"/>
    <col min="2827" max="2827" width="28.375" style="1" bestFit="1" customWidth="1"/>
    <col min="2828" max="2828" width="11"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20.125" style="1" bestFit="1" customWidth="1"/>
    <col min="3075" max="3075" width="14.375" style="1" bestFit="1" customWidth="1"/>
    <col min="3076" max="3076" width="13.125" style="1" bestFit="1" customWidth="1"/>
    <col min="3077" max="3077" width="40.625" style="1" customWidth="1"/>
    <col min="3078" max="3078" width="6.25" style="1" customWidth="1"/>
    <col min="3079" max="3080" width="9.875" style="1" bestFit="1" customWidth="1"/>
    <col min="3081" max="3081" width="13" style="1" bestFit="1" customWidth="1"/>
    <col min="3082" max="3082" width="29.5" style="1" customWidth="1"/>
    <col min="3083" max="3083" width="28.375" style="1" bestFit="1" customWidth="1"/>
    <col min="3084" max="3084" width="11"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20.125" style="1" bestFit="1" customWidth="1"/>
    <col min="3331" max="3331" width="14.375" style="1" bestFit="1" customWidth="1"/>
    <col min="3332" max="3332" width="13.125" style="1" bestFit="1" customWidth="1"/>
    <col min="3333" max="3333" width="40.625" style="1" customWidth="1"/>
    <col min="3334" max="3334" width="6.25" style="1" customWidth="1"/>
    <col min="3335" max="3336" width="9.875" style="1" bestFit="1" customWidth="1"/>
    <col min="3337" max="3337" width="13" style="1" bestFit="1" customWidth="1"/>
    <col min="3338" max="3338" width="29.5" style="1" customWidth="1"/>
    <col min="3339" max="3339" width="28.375" style="1" bestFit="1" customWidth="1"/>
    <col min="3340" max="3340" width="11"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20.125" style="1" bestFit="1" customWidth="1"/>
    <col min="3587" max="3587" width="14.375" style="1" bestFit="1" customWidth="1"/>
    <col min="3588" max="3588" width="13.125" style="1" bestFit="1" customWidth="1"/>
    <col min="3589" max="3589" width="40.625" style="1" customWidth="1"/>
    <col min="3590" max="3590" width="6.25" style="1" customWidth="1"/>
    <col min="3591" max="3592" width="9.875" style="1" bestFit="1" customWidth="1"/>
    <col min="3593" max="3593" width="13" style="1" bestFit="1" customWidth="1"/>
    <col min="3594" max="3594" width="29.5" style="1" customWidth="1"/>
    <col min="3595" max="3595" width="28.375" style="1" bestFit="1" customWidth="1"/>
    <col min="3596" max="3596" width="11"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20.125" style="1" bestFit="1" customWidth="1"/>
    <col min="3843" max="3843" width="14.375" style="1" bestFit="1" customWidth="1"/>
    <col min="3844" max="3844" width="13.125" style="1" bestFit="1" customWidth="1"/>
    <col min="3845" max="3845" width="40.625" style="1" customWidth="1"/>
    <col min="3846" max="3846" width="6.25" style="1" customWidth="1"/>
    <col min="3847" max="3848" width="9.875" style="1" bestFit="1" customWidth="1"/>
    <col min="3849" max="3849" width="13" style="1" bestFit="1" customWidth="1"/>
    <col min="3850" max="3850" width="29.5" style="1" customWidth="1"/>
    <col min="3851" max="3851" width="28.375" style="1" bestFit="1" customWidth="1"/>
    <col min="3852" max="3852" width="11"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20.125" style="1" bestFit="1" customWidth="1"/>
    <col min="4099" max="4099" width="14.375" style="1" bestFit="1" customWidth="1"/>
    <col min="4100" max="4100" width="13.125" style="1" bestFit="1" customWidth="1"/>
    <col min="4101" max="4101" width="40.625" style="1" customWidth="1"/>
    <col min="4102" max="4102" width="6.25" style="1" customWidth="1"/>
    <col min="4103" max="4104" width="9.875" style="1" bestFit="1" customWidth="1"/>
    <col min="4105" max="4105" width="13" style="1" bestFit="1" customWidth="1"/>
    <col min="4106" max="4106" width="29.5" style="1" customWidth="1"/>
    <col min="4107" max="4107" width="28.375" style="1" bestFit="1" customWidth="1"/>
    <col min="4108" max="4108" width="11"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20.125" style="1" bestFit="1" customWidth="1"/>
    <col min="4355" max="4355" width="14.375" style="1" bestFit="1" customWidth="1"/>
    <col min="4356" max="4356" width="13.125" style="1" bestFit="1" customWidth="1"/>
    <col min="4357" max="4357" width="40.625" style="1" customWidth="1"/>
    <col min="4358" max="4358" width="6.25" style="1" customWidth="1"/>
    <col min="4359" max="4360" width="9.875" style="1" bestFit="1" customWidth="1"/>
    <col min="4361" max="4361" width="13" style="1" bestFit="1" customWidth="1"/>
    <col min="4362" max="4362" width="29.5" style="1" customWidth="1"/>
    <col min="4363" max="4363" width="28.375" style="1" bestFit="1" customWidth="1"/>
    <col min="4364" max="4364" width="11"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20.125" style="1" bestFit="1" customWidth="1"/>
    <col min="4611" max="4611" width="14.375" style="1" bestFit="1" customWidth="1"/>
    <col min="4612" max="4612" width="13.125" style="1" bestFit="1" customWidth="1"/>
    <col min="4613" max="4613" width="40.625" style="1" customWidth="1"/>
    <col min="4614" max="4614" width="6.25" style="1" customWidth="1"/>
    <col min="4615" max="4616" width="9.875" style="1" bestFit="1" customWidth="1"/>
    <col min="4617" max="4617" width="13" style="1" bestFit="1" customWidth="1"/>
    <col min="4618" max="4618" width="29.5" style="1" customWidth="1"/>
    <col min="4619" max="4619" width="28.375" style="1" bestFit="1" customWidth="1"/>
    <col min="4620" max="4620" width="11"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20.125" style="1" bestFit="1" customWidth="1"/>
    <col min="4867" max="4867" width="14.375" style="1" bestFit="1" customWidth="1"/>
    <col min="4868" max="4868" width="13.125" style="1" bestFit="1" customWidth="1"/>
    <col min="4869" max="4869" width="40.625" style="1" customWidth="1"/>
    <col min="4870" max="4870" width="6.25" style="1" customWidth="1"/>
    <col min="4871" max="4872" width="9.875" style="1" bestFit="1" customWidth="1"/>
    <col min="4873" max="4873" width="13" style="1" bestFit="1" customWidth="1"/>
    <col min="4874" max="4874" width="29.5" style="1" customWidth="1"/>
    <col min="4875" max="4875" width="28.375" style="1" bestFit="1" customWidth="1"/>
    <col min="4876" max="4876" width="11"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20.125" style="1" bestFit="1" customWidth="1"/>
    <col min="5123" max="5123" width="14.375" style="1" bestFit="1" customWidth="1"/>
    <col min="5124" max="5124" width="13.125" style="1" bestFit="1" customWidth="1"/>
    <col min="5125" max="5125" width="40.625" style="1" customWidth="1"/>
    <col min="5126" max="5126" width="6.25" style="1" customWidth="1"/>
    <col min="5127" max="5128" width="9.875" style="1" bestFit="1" customWidth="1"/>
    <col min="5129" max="5129" width="13" style="1" bestFit="1" customWidth="1"/>
    <col min="5130" max="5130" width="29.5" style="1" customWidth="1"/>
    <col min="5131" max="5131" width="28.375" style="1" bestFit="1" customWidth="1"/>
    <col min="5132" max="5132" width="11"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20.125" style="1" bestFit="1" customWidth="1"/>
    <col min="5379" max="5379" width="14.375" style="1" bestFit="1" customWidth="1"/>
    <col min="5380" max="5380" width="13.125" style="1" bestFit="1" customWidth="1"/>
    <col min="5381" max="5381" width="40.625" style="1" customWidth="1"/>
    <col min="5382" max="5382" width="6.25" style="1" customWidth="1"/>
    <col min="5383" max="5384" width="9.875" style="1" bestFit="1" customWidth="1"/>
    <col min="5385" max="5385" width="13" style="1" bestFit="1" customWidth="1"/>
    <col min="5386" max="5386" width="29.5" style="1" customWidth="1"/>
    <col min="5387" max="5387" width="28.375" style="1" bestFit="1" customWidth="1"/>
    <col min="5388" max="5388" width="11"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20.125" style="1" bestFit="1" customWidth="1"/>
    <col min="5635" max="5635" width="14.375" style="1" bestFit="1" customWidth="1"/>
    <col min="5636" max="5636" width="13.125" style="1" bestFit="1" customWidth="1"/>
    <col min="5637" max="5637" width="40.625" style="1" customWidth="1"/>
    <col min="5638" max="5638" width="6.25" style="1" customWidth="1"/>
    <col min="5639" max="5640" width="9.875" style="1" bestFit="1" customWidth="1"/>
    <col min="5641" max="5641" width="13" style="1" bestFit="1" customWidth="1"/>
    <col min="5642" max="5642" width="29.5" style="1" customWidth="1"/>
    <col min="5643" max="5643" width="28.375" style="1" bestFit="1" customWidth="1"/>
    <col min="5644" max="5644" width="11"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20.125" style="1" bestFit="1" customWidth="1"/>
    <col min="5891" max="5891" width="14.375" style="1" bestFit="1" customWidth="1"/>
    <col min="5892" max="5892" width="13.125" style="1" bestFit="1" customWidth="1"/>
    <col min="5893" max="5893" width="40.625" style="1" customWidth="1"/>
    <col min="5894" max="5894" width="6.25" style="1" customWidth="1"/>
    <col min="5895" max="5896" width="9.875" style="1" bestFit="1" customWidth="1"/>
    <col min="5897" max="5897" width="13" style="1" bestFit="1" customWidth="1"/>
    <col min="5898" max="5898" width="29.5" style="1" customWidth="1"/>
    <col min="5899" max="5899" width="28.375" style="1" bestFit="1" customWidth="1"/>
    <col min="5900" max="5900" width="11"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20.125" style="1" bestFit="1" customWidth="1"/>
    <col min="6147" max="6147" width="14.375" style="1" bestFit="1" customWidth="1"/>
    <col min="6148" max="6148" width="13.125" style="1" bestFit="1" customWidth="1"/>
    <col min="6149" max="6149" width="40.625" style="1" customWidth="1"/>
    <col min="6150" max="6150" width="6.25" style="1" customWidth="1"/>
    <col min="6151" max="6152" width="9.875" style="1" bestFit="1" customWidth="1"/>
    <col min="6153" max="6153" width="13" style="1" bestFit="1" customWidth="1"/>
    <col min="6154" max="6154" width="29.5" style="1" customWidth="1"/>
    <col min="6155" max="6155" width="28.375" style="1" bestFit="1" customWidth="1"/>
    <col min="6156" max="6156" width="11"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20.125" style="1" bestFit="1" customWidth="1"/>
    <col min="6403" max="6403" width="14.375" style="1" bestFit="1" customWidth="1"/>
    <col min="6404" max="6404" width="13.125" style="1" bestFit="1" customWidth="1"/>
    <col min="6405" max="6405" width="40.625" style="1" customWidth="1"/>
    <col min="6406" max="6406" width="6.25" style="1" customWidth="1"/>
    <col min="6407" max="6408" width="9.875" style="1" bestFit="1" customWidth="1"/>
    <col min="6409" max="6409" width="13" style="1" bestFit="1" customWidth="1"/>
    <col min="6410" max="6410" width="29.5" style="1" customWidth="1"/>
    <col min="6411" max="6411" width="28.375" style="1" bestFit="1" customWidth="1"/>
    <col min="6412" max="6412" width="11"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20.125" style="1" bestFit="1" customWidth="1"/>
    <col min="6659" max="6659" width="14.375" style="1" bestFit="1" customWidth="1"/>
    <col min="6660" max="6660" width="13.125" style="1" bestFit="1" customWidth="1"/>
    <col min="6661" max="6661" width="40.625" style="1" customWidth="1"/>
    <col min="6662" max="6662" width="6.25" style="1" customWidth="1"/>
    <col min="6663" max="6664" width="9.875" style="1" bestFit="1" customWidth="1"/>
    <col min="6665" max="6665" width="13" style="1" bestFit="1" customWidth="1"/>
    <col min="6666" max="6666" width="29.5" style="1" customWidth="1"/>
    <col min="6667" max="6667" width="28.375" style="1" bestFit="1" customWidth="1"/>
    <col min="6668" max="6668" width="11"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20.125" style="1" bestFit="1" customWidth="1"/>
    <col min="6915" max="6915" width="14.375" style="1" bestFit="1" customWidth="1"/>
    <col min="6916" max="6916" width="13.125" style="1" bestFit="1" customWidth="1"/>
    <col min="6917" max="6917" width="40.625" style="1" customWidth="1"/>
    <col min="6918" max="6918" width="6.25" style="1" customWidth="1"/>
    <col min="6919" max="6920" width="9.875" style="1" bestFit="1" customWidth="1"/>
    <col min="6921" max="6921" width="13" style="1" bestFit="1" customWidth="1"/>
    <col min="6922" max="6922" width="29.5" style="1" customWidth="1"/>
    <col min="6923" max="6923" width="28.375" style="1" bestFit="1" customWidth="1"/>
    <col min="6924" max="6924" width="11"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20.125" style="1" bestFit="1" customWidth="1"/>
    <col min="7171" max="7171" width="14.375" style="1" bestFit="1" customWidth="1"/>
    <col min="7172" max="7172" width="13.125" style="1" bestFit="1" customWidth="1"/>
    <col min="7173" max="7173" width="40.625" style="1" customWidth="1"/>
    <col min="7174" max="7174" width="6.25" style="1" customWidth="1"/>
    <col min="7175" max="7176" width="9.875" style="1" bestFit="1" customWidth="1"/>
    <col min="7177" max="7177" width="13" style="1" bestFit="1" customWidth="1"/>
    <col min="7178" max="7178" width="29.5" style="1" customWidth="1"/>
    <col min="7179" max="7179" width="28.375" style="1" bestFit="1" customWidth="1"/>
    <col min="7180" max="7180" width="11"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20.125" style="1" bestFit="1" customWidth="1"/>
    <col min="7427" max="7427" width="14.375" style="1" bestFit="1" customWidth="1"/>
    <col min="7428" max="7428" width="13.125" style="1" bestFit="1" customWidth="1"/>
    <col min="7429" max="7429" width="40.625" style="1" customWidth="1"/>
    <col min="7430" max="7430" width="6.25" style="1" customWidth="1"/>
    <col min="7431" max="7432" width="9.875" style="1" bestFit="1" customWidth="1"/>
    <col min="7433" max="7433" width="13" style="1" bestFit="1" customWidth="1"/>
    <col min="7434" max="7434" width="29.5" style="1" customWidth="1"/>
    <col min="7435" max="7435" width="28.375" style="1" bestFit="1" customWidth="1"/>
    <col min="7436" max="7436" width="11"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20.125" style="1" bestFit="1" customWidth="1"/>
    <col min="7683" max="7683" width="14.375" style="1" bestFit="1" customWidth="1"/>
    <col min="7684" max="7684" width="13.125" style="1" bestFit="1" customWidth="1"/>
    <col min="7685" max="7685" width="40.625" style="1" customWidth="1"/>
    <col min="7686" max="7686" width="6.25" style="1" customWidth="1"/>
    <col min="7687" max="7688" width="9.875" style="1" bestFit="1" customWidth="1"/>
    <col min="7689" max="7689" width="13" style="1" bestFit="1" customWidth="1"/>
    <col min="7690" max="7690" width="29.5" style="1" customWidth="1"/>
    <col min="7691" max="7691" width="28.375" style="1" bestFit="1" customWidth="1"/>
    <col min="7692" max="7692" width="11"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20.125" style="1" bestFit="1" customWidth="1"/>
    <col min="7939" max="7939" width="14.375" style="1" bestFit="1" customWidth="1"/>
    <col min="7940" max="7940" width="13.125" style="1" bestFit="1" customWidth="1"/>
    <col min="7941" max="7941" width="40.625" style="1" customWidth="1"/>
    <col min="7942" max="7942" width="6.25" style="1" customWidth="1"/>
    <col min="7943" max="7944" width="9.875" style="1" bestFit="1" customWidth="1"/>
    <col min="7945" max="7945" width="13" style="1" bestFit="1" customWidth="1"/>
    <col min="7946" max="7946" width="29.5" style="1" customWidth="1"/>
    <col min="7947" max="7947" width="28.375" style="1" bestFit="1" customWidth="1"/>
    <col min="7948" max="7948" width="11"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20.125" style="1" bestFit="1" customWidth="1"/>
    <col min="8195" max="8195" width="14.375" style="1" bestFit="1" customWidth="1"/>
    <col min="8196" max="8196" width="13.125" style="1" bestFit="1" customWidth="1"/>
    <col min="8197" max="8197" width="40.625" style="1" customWidth="1"/>
    <col min="8198" max="8198" width="6.25" style="1" customWidth="1"/>
    <col min="8199" max="8200" width="9.875" style="1" bestFit="1" customWidth="1"/>
    <col min="8201" max="8201" width="13" style="1" bestFit="1" customWidth="1"/>
    <col min="8202" max="8202" width="29.5" style="1" customWidth="1"/>
    <col min="8203" max="8203" width="28.375" style="1" bestFit="1" customWidth="1"/>
    <col min="8204" max="8204" width="11"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20.125" style="1" bestFit="1" customWidth="1"/>
    <col min="8451" max="8451" width="14.375" style="1" bestFit="1" customWidth="1"/>
    <col min="8452" max="8452" width="13.125" style="1" bestFit="1" customWidth="1"/>
    <col min="8453" max="8453" width="40.625" style="1" customWidth="1"/>
    <col min="8454" max="8454" width="6.25" style="1" customWidth="1"/>
    <col min="8455" max="8456" width="9.875" style="1" bestFit="1" customWidth="1"/>
    <col min="8457" max="8457" width="13" style="1" bestFit="1" customWidth="1"/>
    <col min="8458" max="8458" width="29.5" style="1" customWidth="1"/>
    <col min="8459" max="8459" width="28.375" style="1" bestFit="1" customWidth="1"/>
    <col min="8460" max="8460" width="11"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20.125" style="1" bestFit="1" customWidth="1"/>
    <col min="8707" max="8707" width="14.375" style="1" bestFit="1" customWidth="1"/>
    <col min="8708" max="8708" width="13.125" style="1" bestFit="1" customWidth="1"/>
    <col min="8709" max="8709" width="40.625" style="1" customWidth="1"/>
    <col min="8710" max="8710" width="6.25" style="1" customWidth="1"/>
    <col min="8711" max="8712" width="9.875" style="1" bestFit="1" customWidth="1"/>
    <col min="8713" max="8713" width="13" style="1" bestFit="1" customWidth="1"/>
    <col min="8714" max="8714" width="29.5" style="1" customWidth="1"/>
    <col min="8715" max="8715" width="28.375" style="1" bestFit="1" customWidth="1"/>
    <col min="8716" max="8716" width="11"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20.125" style="1" bestFit="1" customWidth="1"/>
    <col min="8963" max="8963" width="14.375" style="1" bestFit="1" customWidth="1"/>
    <col min="8964" max="8964" width="13.125" style="1" bestFit="1" customWidth="1"/>
    <col min="8965" max="8965" width="40.625" style="1" customWidth="1"/>
    <col min="8966" max="8966" width="6.25" style="1" customWidth="1"/>
    <col min="8967" max="8968" width="9.875" style="1" bestFit="1" customWidth="1"/>
    <col min="8969" max="8969" width="13" style="1" bestFit="1" customWidth="1"/>
    <col min="8970" max="8970" width="29.5" style="1" customWidth="1"/>
    <col min="8971" max="8971" width="28.375" style="1" bestFit="1" customWidth="1"/>
    <col min="8972" max="8972" width="11"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20.125" style="1" bestFit="1" customWidth="1"/>
    <col min="9219" max="9219" width="14.375" style="1" bestFit="1" customWidth="1"/>
    <col min="9220" max="9220" width="13.125" style="1" bestFit="1" customWidth="1"/>
    <col min="9221" max="9221" width="40.625" style="1" customWidth="1"/>
    <col min="9222" max="9222" width="6.25" style="1" customWidth="1"/>
    <col min="9223" max="9224" width="9.875" style="1" bestFit="1" customWidth="1"/>
    <col min="9225" max="9225" width="13" style="1" bestFit="1" customWidth="1"/>
    <col min="9226" max="9226" width="29.5" style="1" customWidth="1"/>
    <col min="9227" max="9227" width="28.375" style="1" bestFit="1" customWidth="1"/>
    <col min="9228" max="9228" width="11"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20.125" style="1" bestFit="1" customWidth="1"/>
    <col min="9475" max="9475" width="14.375" style="1" bestFit="1" customWidth="1"/>
    <col min="9476" max="9476" width="13.125" style="1" bestFit="1" customWidth="1"/>
    <col min="9477" max="9477" width="40.625" style="1" customWidth="1"/>
    <col min="9478" max="9478" width="6.25" style="1" customWidth="1"/>
    <col min="9479" max="9480" width="9.875" style="1" bestFit="1" customWidth="1"/>
    <col min="9481" max="9481" width="13" style="1" bestFit="1" customWidth="1"/>
    <col min="9482" max="9482" width="29.5" style="1" customWidth="1"/>
    <col min="9483" max="9483" width="28.375" style="1" bestFit="1" customWidth="1"/>
    <col min="9484" max="9484" width="11"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20.125" style="1" bestFit="1" customWidth="1"/>
    <col min="9731" max="9731" width="14.375" style="1" bestFit="1" customWidth="1"/>
    <col min="9732" max="9732" width="13.125" style="1" bestFit="1" customWidth="1"/>
    <col min="9733" max="9733" width="40.625" style="1" customWidth="1"/>
    <col min="9734" max="9734" width="6.25" style="1" customWidth="1"/>
    <col min="9735" max="9736" width="9.875" style="1" bestFit="1" customWidth="1"/>
    <col min="9737" max="9737" width="13" style="1" bestFit="1" customWidth="1"/>
    <col min="9738" max="9738" width="29.5" style="1" customWidth="1"/>
    <col min="9739" max="9739" width="28.375" style="1" bestFit="1" customWidth="1"/>
    <col min="9740" max="9740" width="11"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20.125" style="1" bestFit="1" customWidth="1"/>
    <col min="9987" max="9987" width="14.375" style="1" bestFit="1" customWidth="1"/>
    <col min="9988" max="9988" width="13.125" style="1" bestFit="1" customWidth="1"/>
    <col min="9989" max="9989" width="40.625" style="1" customWidth="1"/>
    <col min="9990" max="9990" width="6.25" style="1" customWidth="1"/>
    <col min="9991" max="9992" width="9.875" style="1" bestFit="1" customWidth="1"/>
    <col min="9993" max="9993" width="13" style="1" bestFit="1" customWidth="1"/>
    <col min="9994" max="9994" width="29.5" style="1" customWidth="1"/>
    <col min="9995" max="9995" width="28.375" style="1" bestFit="1" customWidth="1"/>
    <col min="9996" max="9996" width="11"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20.125" style="1" bestFit="1" customWidth="1"/>
    <col min="10243" max="10243" width="14.375" style="1" bestFit="1" customWidth="1"/>
    <col min="10244" max="10244" width="13.125" style="1" bestFit="1" customWidth="1"/>
    <col min="10245" max="10245" width="40.625" style="1" customWidth="1"/>
    <col min="10246" max="10246" width="6.25" style="1" customWidth="1"/>
    <col min="10247" max="10248" width="9.875" style="1" bestFit="1" customWidth="1"/>
    <col min="10249" max="10249" width="13" style="1" bestFit="1" customWidth="1"/>
    <col min="10250" max="10250" width="29.5" style="1" customWidth="1"/>
    <col min="10251" max="10251" width="28.375" style="1" bestFit="1" customWidth="1"/>
    <col min="10252" max="10252" width="11"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20.125" style="1" bestFit="1" customWidth="1"/>
    <col min="10499" max="10499" width="14.375" style="1" bestFit="1" customWidth="1"/>
    <col min="10500" max="10500" width="13.125" style="1" bestFit="1" customWidth="1"/>
    <col min="10501" max="10501" width="40.625" style="1" customWidth="1"/>
    <col min="10502" max="10502" width="6.25" style="1" customWidth="1"/>
    <col min="10503" max="10504" width="9.875" style="1" bestFit="1" customWidth="1"/>
    <col min="10505" max="10505" width="13" style="1" bestFit="1" customWidth="1"/>
    <col min="10506" max="10506" width="29.5" style="1" customWidth="1"/>
    <col min="10507" max="10507" width="28.375" style="1" bestFit="1" customWidth="1"/>
    <col min="10508" max="10508" width="11"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20.125" style="1" bestFit="1" customWidth="1"/>
    <col min="10755" max="10755" width="14.375" style="1" bestFit="1" customWidth="1"/>
    <col min="10756" max="10756" width="13.125" style="1" bestFit="1" customWidth="1"/>
    <col min="10757" max="10757" width="40.625" style="1" customWidth="1"/>
    <col min="10758" max="10758" width="6.25" style="1" customWidth="1"/>
    <col min="10759" max="10760" width="9.875" style="1" bestFit="1" customWidth="1"/>
    <col min="10761" max="10761" width="13" style="1" bestFit="1" customWidth="1"/>
    <col min="10762" max="10762" width="29.5" style="1" customWidth="1"/>
    <col min="10763" max="10763" width="28.375" style="1" bestFit="1" customWidth="1"/>
    <col min="10764" max="10764" width="11"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20.125" style="1" bestFit="1" customWidth="1"/>
    <col min="11011" max="11011" width="14.375" style="1" bestFit="1" customWidth="1"/>
    <col min="11012" max="11012" width="13.125" style="1" bestFit="1" customWidth="1"/>
    <col min="11013" max="11013" width="40.625" style="1" customWidth="1"/>
    <col min="11014" max="11014" width="6.25" style="1" customWidth="1"/>
    <col min="11015" max="11016" width="9.875" style="1" bestFit="1" customWidth="1"/>
    <col min="11017" max="11017" width="13" style="1" bestFit="1" customWidth="1"/>
    <col min="11018" max="11018" width="29.5" style="1" customWidth="1"/>
    <col min="11019" max="11019" width="28.375" style="1" bestFit="1" customWidth="1"/>
    <col min="11020" max="11020" width="11"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20.125" style="1" bestFit="1" customWidth="1"/>
    <col min="11267" max="11267" width="14.375" style="1" bestFit="1" customWidth="1"/>
    <col min="11268" max="11268" width="13.125" style="1" bestFit="1" customWidth="1"/>
    <col min="11269" max="11269" width="40.625" style="1" customWidth="1"/>
    <col min="11270" max="11270" width="6.25" style="1" customWidth="1"/>
    <col min="11271" max="11272" width="9.875" style="1" bestFit="1" customWidth="1"/>
    <col min="11273" max="11273" width="13" style="1" bestFit="1" customWidth="1"/>
    <col min="11274" max="11274" width="29.5" style="1" customWidth="1"/>
    <col min="11275" max="11275" width="28.375" style="1" bestFit="1" customWidth="1"/>
    <col min="11276" max="11276" width="11"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20.125" style="1" bestFit="1" customWidth="1"/>
    <col min="11523" max="11523" width="14.375" style="1" bestFit="1" customWidth="1"/>
    <col min="11524" max="11524" width="13.125" style="1" bestFit="1" customWidth="1"/>
    <col min="11525" max="11525" width="40.625" style="1" customWidth="1"/>
    <col min="11526" max="11526" width="6.25" style="1" customWidth="1"/>
    <col min="11527" max="11528" width="9.875" style="1" bestFit="1" customWidth="1"/>
    <col min="11529" max="11529" width="13" style="1" bestFit="1" customWidth="1"/>
    <col min="11530" max="11530" width="29.5" style="1" customWidth="1"/>
    <col min="11531" max="11531" width="28.375" style="1" bestFit="1" customWidth="1"/>
    <col min="11532" max="11532" width="11"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20.125" style="1" bestFit="1" customWidth="1"/>
    <col min="11779" max="11779" width="14.375" style="1" bestFit="1" customWidth="1"/>
    <col min="11780" max="11780" width="13.125" style="1" bestFit="1" customWidth="1"/>
    <col min="11781" max="11781" width="40.625" style="1" customWidth="1"/>
    <col min="11782" max="11782" width="6.25" style="1" customWidth="1"/>
    <col min="11783" max="11784" width="9.875" style="1" bestFit="1" customWidth="1"/>
    <col min="11785" max="11785" width="13" style="1" bestFit="1" customWidth="1"/>
    <col min="11786" max="11786" width="29.5" style="1" customWidth="1"/>
    <col min="11787" max="11787" width="28.375" style="1" bestFit="1" customWidth="1"/>
    <col min="11788" max="11788" width="11"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20.125" style="1" bestFit="1" customWidth="1"/>
    <col min="12035" max="12035" width="14.375" style="1" bestFit="1" customWidth="1"/>
    <col min="12036" max="12036" width="13.125" style="1" bestFit="1" customWidth="1"/>
    <col min="12037" max="12037" width="40.625" style="1" customWidth="1"/>
    <col min="12038" max="12038" width="6.25" style="1" customWidth="1"/>
    <col min="12039" max="12040" width="9.875" style="1" bestFit="1" customWidth="1"/>
    <col min="12041" max="12041" width="13" style="1" bestFit="1" customWidth="1"/>
    <col min="12042" max="12042" width="29.5" style="1" customWidth="1"/>
    <col min="12043" max="12043" width="28.375" style="1" bestFit="1" customWidth="1"/>
    <col min="12044" max="12044" width="11"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20.125" style="1" bestFit="1" customWidth="1"/>
    <col min="12291" max="12291" width="14.375" style="1" bestFit="1" customWidth="1"/>
    <col min="12292" max="12292" width="13.125" style="1" bestFit="1" customWidth="1"/>
    <col min="12293" max="12293" width="40.625" style="1" customWidth="1"/>
    <col min="12294" max="12294" width="6.25" style="1" customWidth="1"/>
    <col min="12295" max="12296" width="9.875" style="1" bestFit="1" customWidth="1"/>
    <col min="12297" max="12297" width="13" style="1" bestFit="1" customWidth="1"/>
    <col min="12298" max="12298" width="29.5" style="1" customWidth="1"/>
    <col min="12299" max="12299" width="28.375" style="1" bestFit="1" customWidth="1"/>
    <col min="12300" max="12300" width="11"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20.125" style="1" bestFit="1" customWidth="1"/>
    <col min="12547" max="12547" width="14.375" style="1" bestFit="1" customWidth="1"/>
    <col min="12548" max="12548" width="13.125" style="1" bestFit="1" customWidth="1"/>
    <col min="12549" max="12549" width="40.625" style="1" customWidth="1"/>
    <col min="12550" max="12550" width="6.25" style="1" customWidth="1"/>
    <col min="12551" max="12552" width="9.875" style="1" bestFit="1" customWidth="1"/>
    <col min="12553" max="12553" width="13" style="1" bestFit="1" customWidth="1"/>
    <col min="12554" max="12554" width="29.5" style="1" customWidth="1"/>
    <col min="12555" max="12555" width="28.375" style="1" bestFit="1" customWidth="1"/>
    <col min="12556" max="12556" width="11"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20.125" style="1" bestFit="1" customWidth="1"/>
    <col min="12803" max="12803" width="14.375" style="1" bestFit="1" customWidth="1"/>
    <col min="12804" max="12804" width="13.125" style="1" bestFit="1" customWidth="1"/>
    <col min="12805" max="12805" width="40.625" style="1" customWidth="1"/>
    <col min="12806" max="12806" width="6.25" style="1" customWidth="1"/>
    <col min="12807" max="12808" width="9.875" style="1" bestFit="1" customWidth="1"/>
    <col min="12809" max="12809" width="13" style="1" bestFit="1" customWidth="1"/>
    <col min="12810" max="12810" width="29.5" style="1" customWidth="1"/>
    <col min="12811" max="12811" width="28.375" style="1" bestFit="1" customWidth="1"/>
    <col min="12812" max="12812" width="11"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20.125" style="1" bestFit="1" customWidth="1"/>
    <col min="13059" max="13059" width="14.375" style="1" bestFit="1" customWidth="1"/>
    <col min="13060" max="13060" width="13.125" style="1" bestFit="1" customWidth="1"/>
    <col min="13061" max="13061" width="40.625" style="1" customWidth="1"/>
    <col min="13062" max="13062" width="6.25" style="1" customWidth="1"/>
    <col min="13063" max="13064" width="9.875" style="1" bestFit="1" customWidth="1"/>
    <col min="13065" max="13065" width="13" style="1" bestFit="1" customWidth="1"/>
    <col min="13066" max="13066" width="29.5" style="1" customWidth="1"/>
    <col min="13067" max="13067" width="28.375" style="1" bestFit="1" customWidth="1"/>
    <col min="13068" max="13068" width="11"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20.125" style="1" bestFit="1" customWidth="1"/>
    <col min="13315" max="13315" width="14.375" style="1" bestFit="1" customWidth="1"/>
    <col min="13316" max="13316" width="13.125" style="1" bestFit="1" customWidth="1"/>
    <col min="13317" max="13317" width="40.625" style="1" customWidth="1"/>
    <col min="13318" max="13318" width="6.25" style="1" customWidth="1"/>
    <col min="13319" max="13320" width="9.875" style="1" bestFit="1" customWidth="1"/>
    <col min="13321" max="13321" width="13" style="1" bestFit="1" customWidth="1"/>
    <col min="13322" max="13322" width="29.5" style="1" customWidth="1"/>
    <col min="13323" max="13323" width="28.375" style="1" bestFit="1" customWidth="1"/>
    <col min="13324" max="13324" width="11"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20.125" style="1" bestFit="1" customWidth="1"/>
    <col min="13571" max="13571" width="14.375" style="1" bestFit="1" customWidth="1"/>
    <col min="13572" max="13572" width="13.125" style="1" bestFit="1" customWidth="1"/>
    <col min="13573" max="13573" width="40.625" style="1" customWidth="1"/>
    <col min="13574" max="13574" width="6.25" style="1" customWidth="1"/>
    <col min="13575" max="13576" width="9.875" style="1" bestFit="1" customWidth="1"/>
    <col min="13577" max="13577" width="13" style="1" bestFit="1" customWidth="1"/>
    <col min="13578" max="13578" width="29.5" style="1" customWidth="1"/>
    <col min="13579" max="13579" width="28.375" style="1" bestFit="1" customWidth="1"/>
    <col min="13580" max="13580" width="11"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20.125" style="1" bestFit="1" customWidth="1"/>
    <col min="13827" max="13827" width="14.375" style="1" bestFit="1" customWidth="1"/>
    <col min="13828" max="13828" width="13.125" style="1" bestFit="1" customWidth="1"/>
    <col min="13829" max="13829" width="40.625" style="1" customWidth="1"/>
    <col min="13830" max="13830" width="6.25" style="1" customWidth="1"/>
    <col min="13831" max="13832" width="9.875" style="1" bestFit="1" customWidth="1"/>
    <col min="13833" max="13833" width="13" style="1" bestFit="1" customWidth="1"/>
    <col min="13834" max="13834" width="29.5" style="1" customWidth="1"/>
    <col min="13835" max="13835" width="28.375" style="1" bestFit="1" customWidth="1"/>
    <col min="13836" max="13836" width="11"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20.125" style="1" bestFit="1" customWidth="1"/>
    <col min="14083" max="14083" width="14.375" style="1" bestFit="1" customWidth="1"/>
    <col min="14084" max="14084" width="13.125" style="1" bestFit="1" customWidth="1"/>
    <col min="14085" max="14085" width="40.625" style="1" customWidth="1"/>
    <col min="14086" max="14086" width="6.25" style="1" customWidth="1"/>
    <col min="14087" max="14088" width="9.875" style="1" bestFit="1" customWidth="1"/>
    <col min="14089" max="14089" width="13" style="1" bestFit="1" customWidth="1"/>
    <col min="14090" max="14090" width="29.5" style="1" customWidth="1"/>
    <col min="14091" max="14091" width="28.375" style="1" bestFit="1" customWidth="1"/>
    <col min="14092" max="14092" width="11"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20.125" style="1" bestFit="1" customWidth="1"/>
    <col min="14339" max="14339" width="14.375" style="1" bestFit="1" customWidth="1"/>
    <col min="14340" max="14340" width="13.125" style="1" bestFit="1" customWidth="1"/>
    <col min="14341" max="14341" width="40.625" style="1" customWidth="1"/>
    <col min="14342" max="14342" width="6.25" style="1" customWidth="1"/>
    <col min="14343" max="14344" width="9.875" style="1" bestFit="1" customWidth="1"/>
    <col min="14345" max="14345" width="13" style="1" bestFit="1" customWidth="1"/>
    <col min="14346" max="14346" width="29.5" style="1" customWidth="1"/>
    <col min="14347" max="14347" width="28.375" style="1" bestFit="1" customWidth="1"/>
    <col min="14348" max="14348" width="11"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20.125" style="1" bestFit="1" customWidth="1"/>
    <col min="14595" max="14595" width="14.375" style="1" bestFit="1" customWidth="1"/>
    <col min="14596" max="14596" width="13.125" style="1" bestFit="1" customWidth="1"/>
    <col min="14597" max="14597" width="40.625" style="1" customWidth="1"/>
    <col min="14598" max="14598" width="6.25" style="1" customWidth="1"/>
    <col min="14599" max="14600" width="9.875" style="1" bestFit="1" customWidth="1"/>
    <col min="14601" max="14601" width="13" style="1" bestFit="1" customWidth="1"/>
    <col min="14602" max="14602" width="29.5" style="1" customWidth="1"/>
    <col min="14603" max="14603" width="28.375" style="1" bestFit="1" customWidth="1"/>
    <col min="14604" max="14604" width="11"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20.125" style="1" bestFit="1" customWidth="1"/>
    <col min="14851" max="14851" width="14.375" style="1" bestFit="1" customWidth="1"/>
    <col min="14852" max="14852" width="13.125" style="1" bestFit="1" customWidth="1"/>
    <col min="14853" max="14853" width="40.625" style="1" customWidth="1"/>
    <col min="14854" max="14854" width="6.25" style="1" customWidth="1"/>
    <col min="14855" max="14856" width="9.875" style="1" bestFit="1" customWidth="1"/>
    <col min="14857" max="14857" width="13" style="1" bestFit="1" customWidth="1"/>
    <col min="14858" max="14858" width="29.5" style="1" customWidth="1"/>
    <col min="14859" max="14859" width="28.375" style="1" bestFit="1" customWidth="1"/>
    <col min="14860" max="14860" width="11"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20.125" style="1" bestFit="1" customWidth="1"/>
    <col min="15107" max="15107" width="14.375" style="1" bestFit="1" customWidth="1"/>
    <col min="15108" max="15108" width="13.125" style="1" bestFit="1" customWidth="1"/>
    <col min="15109" max="15109" width="40.625" style="1" customWidth="1"/>
    <col min="15110" max="15110" width="6.25" style="1" customWidth="1"/>
    <col min="15111" max="15112" width="9.875" style="1" bestFit="1" customWidth="1"/>
    <col min="15113" max="15113" width="13" style="1" bestFit="1" customWidth="1"/>
    <col min="15114" max="15114" width="29.5" style="1" customWidth="1"/>
    <col min="15115" max="15115" width="28.375" style="1" bestFit="1" customWidth="1"/>
    <col min="15116" max="15116" width="11"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20.125" style="1" bestFit="1" customWidth="1"/>
    <col min="15363" max="15363" width="14.375" style="1" bestFit="1" customWidth="1"/>
    <col min="15364" max="15364" width="13.125" style="1" bestFit="1" customWidth="1"/>
    <col min="15365" max="15365" width="40.625" style="1" customWidth="1"/>
    <col min="15366" max="15366" width="6.25" style="1" customWidth="1"/>
    <col min="15367" max="15368" width="9.875" style="1" bestFit="1" customWidth="1"/>
    <col min="15369" max="15369" width="13" style="1" bestFit="1" customWidth="1"/>
    <col min="15370" max="15370" width="29.5" style="1" customWidth="1"/>
    <col min="15371" max="15371" width="28.375" style="1" bestFit="1" customWidth="1"/>
    <col min="15372" max="15372" width="11"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20.125" style="1" bestFit="1" customWidth="1"/>
    <col min="15619" max="15619" width="14.375" style="1" bestFit="1" customWidth="1"/>
    <col min="15620" max="15620" width="13.125" style="1" bestFit="1" customWidth="1"/>
    <col min="15621" max="15621" width="40.625" style="1" customWidth="1"/>
    <col min="15622" max="15622" width="6.25" style="1" customWidth="1"/>
    <col min="15623" max="15624" width="9.875" style="1" bestFit="1" customWidth="1"/>
    <col min="15625" max="15625" width="13" style="1" bestFit="1" customWidth="1"/>
    <col min="15626" max="15626" width="29.5" style="1" customWidth="1"/>
    <col min="15627" max="15627" width="28.375" style="1" bestFit="1" customWidth="1"/>
    <col min="15628" max="15628" width="11"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20.125" style="1" bestFit="1" customWidth="1"/>
    <col min="15875" max="15875" width="14.375" style="1" bestFit="1" customWidth="1"/>
    <col min="15876" max="15876" width="13.125" style="1" bestFit="1" customWidth="1"/>
    <col min="15877" max="15877" width="40.625" style="1" customWidth="1"/>
    <col min="15878" max="15878" width="6.25" style="1" customWidth="1"/>
    <col min="15879" max="15880" width="9.875" style="1" bestFit="1" customWidth="1"/>
    <col min="15881" max="15881" width="13" style="1" bestFit="1" customWidth="1"/>
    <col min="15882" max="15882" width="29.5" style="1" customWidth="1"/>
    <col min="15883" max="15883" width="28.375" style="1" bestFit="1" customWidth="1"/>
    <col min="15884" max="15884" width="11"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20.125" style="1" bestFit="1" customWidth="1"/>
    <col min="16131" max="16131" width="14.375" style="1" bestFit="1" customWidth="1"/>
    <col min="16132" max="16132" width="13.125" style="1" bestFit="1" customWidth="1"/>
    <col min="16133" max="16133" width="40.625" style="1" customWidth="1"/>
    <col min="16134" max="16134" width="6.25" style="1" customWidth="1"/>
    <col min="16135" max="16136" width="9.875" style="1" bestFit="1" customWidth="1"/>
    <col min="16137" max="16137" width="13" style="1" bestFit="1" customWidth="1"/>
    <col min="16138" max="16138" width="29.5" style="1" customWidth="1"/>
    <col min="16139" max="16139" width="28.375" style="1" bestFit="1" customWidth="1"/>
    <col min="16140" max="16140" width="11"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6237</v>
      </c>
      <c r="G2" s="5" t="s">
        <v>2</v>
      </c>
      <c r="H2" s="6"/>
      <c r="I2" s="7"/>
      <c r="J2" s="8">
        <f>SUM(H:H)</f>
        <v>65520</v>
      </c>
    </row>
    <row r="3" spans="2:17" ht="20.100000000000001" customHeight="1">
      <c r="B3" s="2" t="s">
        <v>3</v>
      </c>
      <c r="C3" s="2"/>
      <c r="D3" s="2"/>
      <c r="E3" s="13" t="s">
        <v>6238</v>
      </c>
    </row>
    <row r="4" spans="2:17" ht="20.100000000000001" customHeight="1">
      <c r="B4" s="2" t="s">
        <v>996</v>
      </c>
      <c r="C4" s="2"/>
      <c r="D4" s="2"/>
      <c r="E4" s="13">
        <v>232411</v>
      </c>
      <c r="J4" s="451"/>
    </row>
    <row r="5" spans="2:17" ht="20.100000000000001" customHeight="1">
      <c r="B5" s="2" t="s">
        <v>9</v>
      </c>
      <c r="C5" s="2"/>
      <c r="D5" s="2"/>
      <c r="E5" s="16">
        <v>46157</v>
      </c>
      <c r="J5" s="451"/>
    </row>
    <row r="6" spans="2:17" ht="20.100000000000001" customHeight="1">
      <c r="B6" s="2" t="s">
        <v>10</v>
      </c>
      <c r="C6" s="2"/>
      <c r="D6" s="2"/>
      <c r="E6" s="16">
        <v>46160</v>
      </c>
      <c r="J6" s="451"/>
    </row>
    <row r="7" spans="2:17" ht="20.100000000000001" customHeight="1">
      <c r="B7" s="453"/>
      <c r="C7" s="453"/>
      <c r="D7" s="453"/>
      <c r="E7" s="454"/>
      <c r="J7" s="451"/>
      <c r="L7" s="456"/>
    </row>
    <row r="9" spans="2:17" s="4" customFormat="1" ht="19.7" customHeight="1">
      <c r="B9" s="27" t="s">
        <v>32</v>
      </c>
      <c r="C9" s="27" t="s">
        <v>33</v>
      </c>
      <c r="D9" s="27" t="s">
        <v>34</v>
      </c>
      <c r="E9" s="26" t="s">
        <v>35</v>
      </c>
      <c r="F9" s="26" t="s">
        <v>36</v>
      </c>
      <c r="G9" s="63" t="s">
        <v>37</v>
      </c>
      <c r="H9" s="194" t="s">
        <v>38</v>
      </c>
      <c r="I9" s="28" t="s">
        <v>39</v>
      </c>
      <c r="J9" s="26" t="s">
        <v>40</v>
      </c>
      <c r="K9" s="26" t="s">
        <v>41</v>
      </c>
      <c r="L9" s="26" t="s">
        <v>42</v>
      </c>
      <c r="M9" s="30" t="s">
        <v>43</v>
      </c>
      <c r="N9" s="27" t="s">
        <v>44</v>
      </c>
      <c r="O9" s="26" t="s">
        <v>45</v>
      </c>
      <c r="P9" s="30" t="s">
        <v>46</v>
      </c>
      <c r="Q9" s="375" t="s">
        <v>47</v>
      </c>
    </row>
    <row r="10" spans="2:17" s="4" customFormat="1" ht="19.7" customHeight="1">
      <c r="B10" s="654">
        <v>6</v>
      </c>
      <c r="C10" s="27" t="s">
        <v>1002</v>
      </c>
      <c r="D10" s="27" t="s">
        <v>1002</v>
      </c>
      <c r="E10" s="40" t="s">
        <v>1432</v>
      </c>
      <c r="F10" s="40">
        <v>2</v>
      </c>
      <c r="G10" s="40">
        <v>193</v>
      </c>
      <c r="H10" s="385">
        <f t="shared" ref="H10:H20" si="0">F10*G10</f>
        <v>386</v>
      </c>
      <c r="I10" s="26"/>
      <c r="J10" s="40" t="s">
        <v>1395</v>
      </c>
      <c r="K10" s="26" t="s">
        <v>6239</v>
      </c>
      <c r="L10" s="26"/>
      <c r="M10" s="30">
        <v>46140</v>
      </c>
      <c r="N10" s="27"/>
      <c r="O10" s="42"/>
      <c r="P10" s="30">
        <v>46157</v>
      </c>
      <c r="Q10" s="375"/>
    </row>
    <row r="11" spans="2:17" s="4" customFormat="1" ht="19.7" customHeight="1">
      <c r="B11" s="654"/>
      <c r="C11" s="27" t="s">
        <v>1002</v>
      </c>
      <c r="D11" s="27" t="s">
        <v>1002</v>
      </c>
      <c r="E11" s="40" t="s">
        <v>6240</v>
      </c>
      <c r="F11" s="40">
        <v>2</v>
      </c>
      <c r="G11" s="40">
        <v>748</v>
      </c>
      <c r="H11" s="385">
        <f t="shared" si="0"/>
        <v>1496</v>
      </c>
      <c r="I11" s="26"/>
      <c r="J11" s="40" t="s">
        <v>6241</v>
      </c>
      <c r="K11" s="26" t="s">
        <v>6242</v>
      </c>
      <c r="L11" s="26"/>
      <c r="M11" s="30">
        <v>46140</v>
      </c>
      <c r="N11" s="27"/>
      <c r="O11" s="42"/>
      <c r="P11" s="30">
        <v>46157</v>
      </c>
      <c r="Q11" s="375"/>
    </row>
    <row r="12" spans="2:17" s="4" customFormat="1" ht="19.7" customHeight="1">
      <c r="B12" s="654"/>
      <c r="C12" s="27" t="s">
        <v>1002</v>
      </c>
      <c r="D12" s="27" t="s">
        <v>1002</v>
      </c>
      <c r="E12" s="40" t="s">
        <v>6243</v>
      </c>
      <c r="F12" s="40">
        <v>4</v>
      </c>
      <c r="G12" s="40">
        <v>445</v>
      </c>
      <c r="H12" s="385">
        <f t="shared" si="0"/>
        <v>1780</v>
      </c>
      <c r="I12" s="26"/>
      <c r="J12" s="40" t="s">
        <v>1377</v>
      </c>
      <c r="K12" s="26" t="s">
        <v>6244</v>
      </c>
      <c r="L12" s="26"/>
      <c r="M12" s="30">
        <v>46140</v>
      </c>
      <c r="N12" s="27"/>
      <c r="O12" s="42"/>
      <c r="P12" s="30">
        <v>46157</v>
      </c>
      <c r="Q12" s="375"/>
    </row>
    <row r="13" spans="2:17" s="4" customFormat="1" ht="19.7" customHeight="1">
      <c r="B13" s="654"/>
      <c r="C13" s="27" t="s">
        <v>1002</v>
      </c>
      <c r="D13" s="27" t="s">
        <v>1002</v>
      </c>
      <c r="E13" s="40" t="s">
        <v>6245</v>
      </c>
      <c r="F13" s="40">
        <v>1</v>
      </c>
      <c r="G13" s="40">
        <v>2088</v>
      </c>
      <c r="H13" s="385">
        <f t="shared" si="0"/>
        <v>2088</v>
      </c>
      <c r="I13" s="26"/>
      <c r="J13" s="40" t="s">
        <v>2287</v>
      </c>
      <c r="K13" s="26" t="s">
        <v>6246</v>
      </c>
      <c r="L13" s="26"/>
      <c r="M13" s="30">
        <v>46140</v>
      </c>
      <c r="N13" s="27"/>
      <c r="O13" s="42"/>
      <c r="P13" s="30">
        <v>46157</v>
      </c>
      <c r="Q13" s="375"/>
    </row>
    <row r="14" spans="2:17" s="4" customFormat="1" ht="19.7" customHeight="1">
      <c r="B14" s="654"/>
      <c r="C14" s="27" t="s">
        <v>1002</v>
      </c>
      <c r="D14" s="27" t="s">
        <v>1002</v>
      </c>
      <c r="E14" s="40" t="s">
        <v>6247</v>
      </c>
      <c r="F14" s="40">
        <v>1</v>
      </c>
      <c r="G14" s="40">
        <v>1118</v>
      </c>
      <c r="H14" s="385">
        <f t="shared" si="0"/>
        <v>1118</v>
      </c>
      <c r="I14" s="26"/>
      <c r="J14" s="40" t="s">
        <v>6248</v>
      </c>
      <c r="K14" s="26" t="s">
        <v>6249</v>
      </c>
      <c r="L14" s="26"/>
      <c r="M14" s="30">
        <v>46140</v>
      </c>
      <c r="N14" s="27"/>
      <c r="O14" s="42"/>
      <c r="P14" s="30">
        <v>46157</v>
      </c>
      <c r="Q14" s="375"/>
    </row>
    <row r="15" spans="2:17" s="4" customFormat="1" ht="19.7" customHeight="1">
      <c r="B15" s="654"/>
      <c r="C15" s="27" t="s">
        <v>1002</v>
      </c>
      <c r="D15" s="27" t="s">
        <v>1002</v>
      </c>
      <c r="E15" s="40" t="s">
        <v>6250</v>
      </c>
      <c r="F15" s="40">
        <v>1</v>
      </c>
      <c r="G15" s="40">
        <v>8597</v>
      </c>
      <c r="H15" s="385">
        <f t="shared" si="0"/>
        <v>8597</v>
      </c>
      <c r="I15" s="26"/>
      <c r="J15" s="40" t="s">
        <v>6251</v>
      </c>
      <c r="K15" s="26" t="s">
        <v>6252</v>
      </c>
      <c r="L15" s="26"/>
      <c r="M15" s="30">
        <v>46140</v>
      </c>
      <c r="N15" s="27"/>
      <c r="O15" s="42"/>
      <c r="P15" s="30">
        <v>46157</v>
      </c>
      <c r="Q15" s="375"/>
    </row>
    <row r="16" spans="2:17" s="379" customFormat="1" ht="19.7" customHeight="1">
      <c r="B16" s="654"/>
      <c r="C16" s="293" t="s">
        <v>3070</v>
      </c>
      <c r="D16" s="293" t="s">
        <v>3070</v>
      </c>
      <c r="E16" s="400" t="s">
        <v>6253</v>
      </c>
      <c r="F16" s="400">
        <v>1</v>
      </c>
      <c r="G16" s="2174">
        <v>18300</v>
      </c>
      <c r="H16" s="676">
        <f t="shared" si="0"/>
        <v>18300</v>
      </c>
      <c r="I16" s="286"/>
      <c r="J16" s="400" t="s">
        <v>6254</v>
      </c>
      <c r="K16" s="286" t="s">
        <v>6255</v>
      </c>
      <c r="L16" s="286"/>
      <c r="M16" s="387">
        <v>46142</v>
      </c>
      <c r="N16" s="293"/>
      <c r="O16" s="395">
        <v>46157</v>
      </c>
      <c r="P16" s="2175">
        <v>46164</v>
      </c>
      <c r="Q16" s="404"/>
    </row>
    <row r="17" spans="2:17" s="4" customFormat="1" ht="19.7" customHeight="1">
      <c r="B17" s="654"/>
      <c r="C17" s="27" t="s">
        <v>1002</v>
      </c>
      <c r="D17" s="27" t="s">
        <v>1002</v>
      </c>
      <c r="E17" s="40" t="s">
        <v>6256</v>
      </c>
      <c r="F17" s="40">
        <v>1</v>
      </c>
      <c r="G17" s="40">
        <v>4684</v>
      </c>
      <c r="H17" s="385">
        <f t="shared" si="0"/>
        <v>4684</v>
      </c>
      <c r="I17" s="26"/>
      <c r="J17" s="40" t="s">
        <v>6257</v>
      </c>
      <c r="K17" s="26" t="s">
        <v>6252</v>
      </c>
      <c r="L17" s="26"/>
      <c r="M17" s="30">
        <v>46140</v>
      </c>
      <c r="N17" s="27"/>
      <c r="O17" s="42"/>
      <c r="P17" s="30">
        <v>46157</v>
      </c>
      <c r="Q17" s="375"/>
    </row>
    <row r="18" spans="2:17" s="4" customFormat="1" ht="19.7" customHeight="1">
      <c r="B18" s="654"/>
      <c r="C18" s="27" t="s">
        <v>1002</v>
      </c>
      <c r="D18" s="27" t="s">
        <v>1002</v>
      </c>
      <c r="E18" s="40" t="s">
        <v>6258</v>
      </c>
      <c r="F18" s="40">
        <v>1</v>
      </c>
      <c r="G18" s="40">
        <v>7071</v>
      </c>
      <c r="H18" s="385">
        <f t="shared" si="0"/>
        <v>7071</v>
      </c>
      <c r="I18" s="26"/>
      <c r="J18" s="40" t="s">
        <v>6259</v>
      </c>
      <c r="K18" s="26" t="s">
        <v>6252</v>
      </c>
      <c r="L18" s="26"/>
      <c r="M18" s="30">
        <v>46140</v>
      </c>
      <c r="N18" s="27"/>
      <c r="O18" s="42"/>
      <c r="P18" s="30">
        <v>46157</v>
      </c>
      <c r="Q18" s="375"/>
    </row>
    <row r="19" spans="2:17" s="4" customFormat="1" ht="19.7" customHeight="1">
      <c r="B19" s="657" t="s">
        <v>6260</v>
      </c>
      <c r="C19" s="27" t="s">
        <v>1070</v>
      </c>
      <c r="D19" s="27" t="s">
        <v>1070</v>
      </c>
      <c r="E19" s="40" t="s">
        <v>1794</v>
      </c>
      <c r="F19" s="40">
        <v>3</v>
      </c>
      <c r="G19" s="385">
        <v>5000</v>
      </c>
      <c r="H19" s="385">
        <f t="shared" si="0"/>
        <v>15000</v>
      </c>
      <c r="I19" s="26"/>
      <c r="J19" s="40" t="s">
        <v>1794</v>
      </c>
      <c r="K19" s="155"/>
      <c r="L19" s="27"/>
      <c r="M19" s="30"/>
      <c r="N19" s="27"/>
      <c r="O19" s="42"/>
      <c r="P19" s="42"/>
      <c r="Q19" s="375"/>
    </row>
    <row r="20" spans="2:17" s="4" customFormat="1" ht="19.7" customHeight="1">
      <c r="B20" s="660"/>
      <c r="C20" s="27" t="s">
        <v>1070</v>
      </c>
      <c r="D20" s="27" t="s">
        <v>1070</v>
      </c>
      <c r="E20" s="108" t="s">
        <v>1072</v>
      </c>
      <c r="F20" s="40">
        <v>1</v>
      </c>
      <c r="G20" s="384">
        <v>5000</v>
      </c>
      <c r="H20" s="385">
        <f t="shared" si="0"/>
        <v>5000</v>
      </c>
      <c r="I20" s="26"/>
      <c r="J20" s="108" t="s">
        <v>1072</v>
      </c>
      <c r="K20" s="155"/>
      <c r="L20" s="27"/>
      <c r="M20" s="30"/>
      <c r="N20" s="27"/>
      <c r="O20" s="703"/>
      <c r="P20" s="42"/>
      <c r="Q20" s="30"/>
    </row>
  </sheetData>
  <autoFilter ref="B9:O18" xr:uid="{6D0BBB17-3481-42F0-B87C-5E52005D68E0}"/>
  <mergeCells count="8">
    <mergeCell ref="B10:B18"/>
    <mergeCell ref="B19:B20"/>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A570A-9224-45AB-9D12-C4CD6F57263D}">
  <dimension ref="A1:B5"/>
  <sheetViews>
    <sheetView view="pageBreakPreview" topLeftCell="A27" zoomScaleNormal="100" zoomScaleSheetLayoutView="100" workbookViewId="0">
      <selection activeCell="E91" sqref="E91"/>
    </sheetView>
  </sheetViews>
  <sheetFormatPr defaultRowHeight="18.75"/>
  <cols>
    <col min="1" max="1" width="13.25" style="1" bestFit="1" customWidth="1"/>
    <col min="2" max="2" width="22.125" style="1" bestFit="1" customWidth="1"/>
    <col min="3" max="256" width="9" style="1"/>
    <col min="257" max="257" width="13.25" style="1" bestFit="1" customWidth="1"/>
    <col min="258" max="258" width="22.125" style="1" bestFit="1" customWidth="1"/>
    <col min="259" max="512" width="9" style="1"/>
    <col min="513" max="513" width="13.25" style="1" bestFit="1" customWidth="1"/>
    <col min="514" max="514" width="22.125" style="1" bestFit="1" customWidth="1"/>
    <col min="515" max="768" width="9" style="1"/>
    <col min="769" max="769" width="13.25" style="1" bestFit="1" customWidth="1"/>
    <col min="770" max="770" width="22.125" style="1" bestFit="1" customWidth="1"/>
    <col min="771" max="1024" width="9" style="1"/>
    <col min="1025" max="1025" width="13.25" style="1" bestFit="1" customWidth="1"/>
    <col min="1026" max="1026" width="22.125" style="1" bestFit="1" customWidth="1"/>
    <col min="1027" max="1280" width="9" style="1"/>
    <col min="1281" max="1281" width="13.25" style="1" bestFit="1" customWidth="1"/>
    <col min="1282" max="1282" width="22.125" style="1" bestFit="1" customWidth="1"/>
    <col min="1283" max="1536" width="9" style="1"/>
    <col min="1537" max="1537" width="13.25" style="1" bestFit="1" customWidth="1"/>
    <col min="1538" max="1538" width="22.125" style="1" bestFit="1" customWidth="1"/>
    <col min="1539" max="1792" width="9" style="1"/>
    <col min="1793" max="1793" width="13.25" style="1" bestFit="1" customWidth="1"/>
    <col min="1794" max="1794" width="22.125" style="1" bestFit="1" customWidth="1"/>
    <col min="1795" max="2048" width="9" style="1"/>
    <col min="2049" max="2049" width="13.25" style="1" bestFit="1" customWidth="1"/>
    <col min="2050" max="2050" width="22.125" style="1" bestFit="1" customWidth="1"/>
    <col min="2051" max="2304" width="9" style="1"/>
    <col min="2305" max="2305" width="13.25" style="1" bestFit="1" customWidth="1"/>
    <col min="2306" max="2306" width="22.125" style="1" bestFit="1" customWidth="1"/>
    <col min="2307" max="2560" width="9" style="1"/>
    <col min="2561" max="2561" width="13.25" style="1" bestFit="1" customWidth="1"/>
    <col min="2562" max="2562" width="22.125" style="1" bestFit="1" customWidth="1"/>
    <col min="2563" max="2816" width="9" style="1"/>
    <col min="2817" max="2817" width="13.25" style="1" bestFit="1" customWidth="1"/>
    <col min="2818" max="2818" width="22.125" style="1" bestFit="1" customWidth="1"/>
    <col min="2819" max="3072" width="9" style="1"/>
    <col min="3073" max="3073" width="13.25" style="1" bestFit="1" customWidth="1"/>
    <col min="3074" max="3074" width="22.125" style="1" bestFit="1" customWidth="1"/>
    <col min="3075" max="3328" width="9" style="1"/>
    <col min="3329" max="3329" width="13.25" style="1" bestFit="1" customWidth="1"/>
    <col min="3330" max="3330" width="22.125" style="1" bestFit="1" customWidth="1"/>
    <col min="3331" max="3584" width="9" style="1"/>
    <col min="3585" max="3585" width="13.25" style="1" bestFit="1" customWidth="1"/>
    <col min="3586" max="3586" width="22.125" style="1" bestFit="1" customWidth="1"/>
    <col min="3587" max="3840" width="9" style="1"/>
    <col min="3841" max="3841" width="13.25" style="1" bestFit="1" customWidth="1"/>
    <col min="3842" max="3842" width="22.125" style="1" bestFit="1" customWidth="1"/>
    <col min="3843" max="4096" width="9" style="1"/>
    <col min="4097" max="4097" width="13.25" style="1" bestFit="1" customWidth="1"/>
    <col min="4098" max="4098" width="22.125" style="1" bestFit="1" customWidth="1"/>
    <col min="4099" max="4352" width="9" style="1"/>
    <col min="4353" max="4353" width="13.25" style="1" bestFit="1" customWidth="1"/>
    <col min="4354" max="4354" width="22.125" style="1" bestFit="1" customWidth="1"/>
    <col min="4355" max="4608" width="9" style="1"/>
    <col min="4609" max="4609" width="13.25" style="1" bestFit="1" customWidth="1"/>
    <col min="4610" max="4610" width="22.125" style="1" bestFit="1" customWidth="1"/>
    <col min="4611" max="4864" width="9" style="1"/>
    <col min="4865" max="4865" width="13.25" style="1" bestFit="1" customWidth="1"/>
    <col min="4866" max="4866" width="22.125" style="1" bestFit="1" customWidth="1"/>
    <col min="4867" max="5120" width="9" style="1"/>
    <col min="5121" max="5121" width="13.25" style="1" bestFit="1" customWidth="1"/>
    <col min="5122" max="5122" width="22.125" style="1" bestFit="1" customWidth="1"/>
    <col min="5123" max="5376" width="9" style="1"/>
    <col min="5377" max="5377" width="13.25" style="1" bestFit="1" customWidth="1"/>
    <col min="5378" max="5378" width="22.125" style="1" bestFit="1" customWidth="1"/>
    <col min="5379" max="5632" width="9" style="1"/>
    <col min="5633" max="5633" width="13.25" style="1" bestFit="1" customWidth="1"/>
    <col min="5634" max="5634" width="22.125" style="1" bestFit="1" customWidth="1"/>
    <col min="5635" max="5888" width="9" style="1"/>
    <col min="5889" max="5889" width="13.25" style="1" bestFit="1" customWidth="1"/>
    <col min="5890" max="5890" width="22.125" style="1" bestFit="1" customWidth="1"/>
    <col min="5891" max="6144" width="9" style="1"/>
    <col min="6145" max="6145" width="13.25" style="1" bestFit="1" customWidth="1"/>
    <col min="6146" max="6146" width="22.125" style="1" bestFit="1" customWidth="1"/>
    <col min="6147" max="6400" width="9" style="1"/>
    <col min="6401" max="6401" width="13.25" style="1" bestFit="1" customWidth="1"/>
    <col min="6402" max="6402" width="22.125" style="1" bestFit="1" customWidth="1"/>
    <col min="6403" max="6656" width="9" style="1"/>
    <col min="6657" max="6657" width="13.25" style="1" bestFit="1" customWidth="1"/>
    <col min="6658" max="6658" width="22.125" style="1" bestFit="1" customWidth="1"/>
    <col min="6659" max="6912" width="9" style="1"/>
    <col min="6913" max="6913" width="13.25" style="1" bestFit="1" customWidth="1"/>
    <col min="6914" max="6914" width="22.125" style="1" bestFit="1" customWidth="1"/>
    <col min="6915" max="7168" width="9" style="1"/>
    <col min="7169" max="7169" width="13.25" style="1" bestFit="1" customWidth="1"/>
    <col min="7170" max="7170" width="22.125" style="1" bestFit="1" customWidth="1"/>
    <col min="7171" max="7424" width="9" style="1"/>
    <col min="7425" max="7425" width="13.25" style="1" bestFit="1" customWidth="1"/>
    <col min="7426" max="7426" width="22.125" style="1" bestFit="1" customWidth="1"/>
    <col min="7427" max="7680" width="9" style="1"/>
    <col min="7681" max="7681" width="13.25" style="1" bestFit="1" customWidth="1"/>
    <col min="7682" max="7682" width="22.125" style="1" bestFit="1" customWidth="1"/>
    <col min="7683" max="7936" width="9" style="1"/>
    <col min="7937" max="7937" width="13.25" style="1" bestFit="1" customWidth="1"/>
    <col min="7938" max="7938" width="22.125" style="1" bestFit="1" customWidth="1"/>
    <col min="7939" max="8192" width="9" style="1"/>
    <col min="8193" max="8193" width="13.25" style="1" bestFit="1" customWidth="1"/>
    <col min="8194" max="8194" width="22.125" style="1" bestFit="1" customWidth="1"/>
    <col min="8195" max="8448" width="9" style="1"/>
    <col min="8449" max="8449" width="13.25" style="1" bestFit="1" customWidth="1"/>
    <col min="8450" max="8450" width="22.125" style="1" bestFit="1" customWidth="1"/>
    <col min="8451" max="8704" width="9" style="1"/>
    <col min="8705" max="8705" width="13.25" style="1" bestFit="1" customWidth="1"/>
    <col min="8706" max="8706" width="22.125" style="1" bestFit="1" customWidth="1"/>
    <col min="8707" max="8960" width="9" style="1"/>
    <col min="8961" max="8961" width="13.25" style="1" bestFit="1" customWidth="1"/>
    <col min="8962" max="8962" width="22.125" style="1" bestFit="1" customWidth="1"/>
    <col min="8963" max="9216" width="9" style="1"/>
    <col min="9217" max="9217" width="13.25" style="1" bestFit="1" customWidth="1"/>
    <col min="9218" max="9218" width="22.125" style="1" bestFit="1" customWidth="1"/>
    <col min="9219" max="9472" width="9" style="1"/>
    <col min="9473" max="9473" width="13.25" style="1" bestFit="1" customWidth="1"/>
    <col min="9474" max="9474" width="22.125" style="1" bestFit="1" customWidth="1"/>
    <col min="9475" max="9728" width="9" style="1"/>
    <col min="9729" max="9729" width="13.25" style="1" bestFit="1" customWidth="1"/>
    <col min="9730" max="9730" width="22.125" style="1" bestFit="1" customWidth="1"/>
    <col min="9731" max="9984" width="9" style="1"/>
    <col min="9985" max="9985" width="13.25" style="1" bestFit="1" customWidth="1"/>
    <col min="9986" max="9986" width="22.125" style="1" bestFit="1" customWidth="1"/>
    <col min="9987" max="10240" width="9" style="1"/>
    <col min="10241" max="10241" width="13.25" style="1" bestFit="1" customWidth="1"/>
    <col min="10242" max="10242" width="22.125" style="1" bestFit="1" customWidth="1"/>
    <col min="10243" max="10496" width="9" style="1"/>
    <col min="10497" max="10497" width="13.25" style="1" bestFit="1" customWidth="1"/>
    <col min="10498" max="10498" width="22.125" style="1" bestFit="1" customWidth="1"/>
    <col min="10499" max="10752" width="9" style="1"/>
    <col min="10753" max="10753" width="13.25" style="1" bestFit="1" customWidth="1"/>
    <col min="10754" max="10754" width="22.125" style="1" bestFit="1" customWidth="1"/>
    <col min="10755" max="11008" width="9" style="1"/>
    <col min="11009" max="11009" width="13.25" style="1" bestFit="1" customWidth="1"/>
    <col min="11010" max="11010" width="22.125" style="1" bestFit="1" customWidth="1"/>
    <col min="11011" max="11264" width="9" style="1"/>
    <col min="11265" max="11265" width="13.25" style="1" bestFit="1" customWidth="1"/>
    <col min="11266" max="11266" width="22.125" style="1" bestFit="1" customWidth="1"/>
    <col min="11267" max="11520" width="9" style="1"/>
    <col min="11521" max="11521" width="13.25" style="1" bestFit="1" customWidth="1"/>
    <col min="11522" max="11522" width="22.125" style="1" bestFit="1" customWidth="1"/>
    <col min="11523" max="11776" width="9" style="1"/>
    <col min="11777" max="11777" width="13.25" style="1" bestFit="1" customWidth="1"/>
    <col min="11778" max="11778" width="22.125" style="1" bestFit="1" customWidth="1"/>
    <col min="11779" max="12032" width="9" style="1"/>
    <col min="12033" max="12033" width="13.25" style="1" bestFit="1" customWidth="1"/>
    <col min="12034" max="12034" width="22.125" style="1" bestFit="1" customWidth="1"/>
    <col min="12035" max="12288" width="9" style="1"/>
    <col min="12289" max="12289" width="13.25" style="1" bestFit="1" customWidth="1"/>
    <col min="12290" max="12290" width="22.125" style="1" bestFit="1" customWidth="1"/>
    <col min="12291" max="12544" width="9" style="1"/>
    <col min="12545" max="12545" width="13.25" style="1" bestFit="1" customWidth="1"/>
    <col min="12546" max="12546" width="22.125" style="1" bestFit="1" customWidth="1"/>
    <col min="12547" max="12800" width="9" style="1"/>
    <col min="12801" max="12801" width="13.25" style="1" bestFit="1" customWidth="1"/>
    <col min="12802" max="12802" width="22.125" style="1" bestFit="1" customWidth="1"/>
    <col min="12803" max="13056" width="9" style="1"/>
    <col min="13057" max="13057" width="13.25" style="1" bestFit="1" customWidth="1"/>
    <col min="13058" max="13058" width="22.125" style="1" bestFit="1" customWidth="1"/>
    <col min="13059" max="13312" width="9" style="1"/>
    <col min="13313" max="13313" width="13.25" style="1" bestFit="1" customWidth="1"/>
    <col min="13314" max="13314" width="22.125" style="1" bestFit="1" customWidth="1"/>
    <col min="13315" max="13568" width="9" style="1"/>
    <col min="13569" max="13569" width="13.25" style="1" bestFit="1" customWidth="1"/>
    <col min="13570" max="13570" width="22.125" style="1" bestFit="1" customWidth="1"/>
    <col min="13571" max="13824" width="9" style="1"/>
    <col min="13825" max="13825" width="13.25" style="1" bestFit="1" customWidth="1"/>
    <col min="13826" max="13826" width="22.125" style="1" bestFit="1" customWidth="1"/>
    <col min="13827" max="14080" width="9" style="1"/>
    <col min="14081" max="14081" width="13.25" style="1" bestFit="1" customWidth="1"/>
    <col min="14082" max="14082" width="22.125" style="1" bestFit="1" customWidth="1"/>
    <col min="14083" max="14336" width="9" style="1"/>
    <col min="14337" max="14337" width="13.25" style="1" bestFit="1" customWidth="1"/>
    <col min="14338" max="14338" width="22.125" style="1" bestFit="1" customWidth="1"/>
    <col min="14339" max="14592" width="9" style="1"/>
    <col min="14593" max="14593" width="13.25" style="1" bestFit="1" customWidth="1"/>
    <col min="14594" max="14594" width="22.125" style="1" bestFit="1" customWidth="1"/>
    <col min="14595" max="14848" width="9" style="1"/>
    <col min="14849" max="14849" width="13.25" style="1" bestFit="1" customWidth="1"/>
    <col min="14850" max="14850" width="22.125" style="1" bestFit="1" customWidth="1"/>
    <col min="14851" max="15104" width="9" style="1"/>
    <col min="15105" max="15105" width="13.25" style="1" bestFit="1" customWidth="1"/>
    <col min="15106" max="15106" width="22.125" style="1" bestFit="1" customWidth="1"/>
    <col min="15107" max="15360" width="9" style="1"/>
    <col min="15361" max="15361" width="13.25" style="1" bestFit="1" customWidth="1"/>
    <col min="15362" max="15362" width="22.125" style="1" bestFit="1" customWidth="1"/>
    <col min="15363" max="15616" width="9" style="1"/>
    <col min="15617" max="15617" width="13.25" style="1" bestFit="1" customWidth="1"/>
    <col min="15618" max="15618" width="22.125" style="1" bestFit="1" customWidth="1"/>
    <col min="15619" max="15872" width="9" style="1"/>
    <col min="15873" max="15873" width="13.25" style="1" bestFit="1" customWidth="1"/>
    <col min="15874" max="15874" width="22.125" style="1" bestFit="1" customWidth="1"/>
    <col min="15875" max="16128" width="9" style="1"/>
    <col min="16129" max="16129" width="13.25" style="1" bestFit="1" customWidth="1"/>
    <col min="16130" max="16130" width="22.125" style="1" bestFit="1" customWidth="1"/>
    <col min="16131" max="16384" width="9" style="1"/>
  </cols>
  <sheetData>
    <row r="1" spans="1:2">
      <c r="A1" s="732" t="s">
        <v>0</v>
      </c>
      <c r="B1" s="3" t="s">
        <v>6232</v>
      </c>
    </row>
    <row r="2" spans="1:2">
      <c r="A2" s="732" t="s">
        <v>3</v>
      </c>
      <c r="B2" s="13" t="s">
        <v>2296</v>
      </c>
    </row>
    <row r="3" spans="1:2">
      <c r="A3" s="732" t="s">
        <v>996</v>
      </c>
      <c r="B3" s="13">
        <v>202853</v>
      </c>
    </row>
    <row r="4" spans="1:2">
      <c r="A4" s="732" t="s">
        <v>9</v>
      </c>
      <c r="B4" s="16"/>
    </row>
    <row r="5" spans="1:2">
      <c r="A5" s="732" t="s">
        <v>10</v>
      </c>
      <c r="B5" s="16"/>
    </row>
  </sheetData>
  <phoneticPr fontId="2"/>
  <printOptions horizontalCentered="1" verticalCentered="1"/>
  <pageMargins left="0.70866141732283472" right="0.70866141732283472" top="0.74803149606299213" bottom="0.74803149606299213" header="0.31496062992125984" footer="0.31496062992125984"/>
  <pageSetup paperSize="9" scale="378" orientation="landscape"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EF38-5AEB-444C-8317-66EE573DC867}">
  <dimension ref="B2:Q13"/>
  <sheetViews>
    <sheetView zoomScale="70" zoomScaleNormal="70" workbookViewId="0">
      <pane xSplit="10" ySplit="8" topLeftCell="M9" activePane="bottomRight" state="frozen"/>
      <selection pane="topRight" activeCell="K1" sqref="K1"/>
      <selection pane="bottomLeft" activeCell="A9" sqref="A9"/>
      <selection pane="bottomRight" activeCell="Q10" sqref="Q10"/>
    </sheetView>
  </sheetViews>
  <sheetFormatPr defaultRowHeight="18.75"/>
  <cols>
    <col min="1" max="1" width="2.625" style="1" customWidth="1"/>
    <col min="2" max="2" width="17.375" style="4" customWidth="1"/>
    <col min="3" max="4" width="20.75" style="1" customWidth="1"/>
    <col min="5" max="5" width="74.375" style="1" customWidth="1"/>
    <col min="6" max="6" width="6.25" style="1" customWidth="1"/>
    <col min="7" max="7" width="9.875" style="372" bestFit="1" customWidth="1"/>
    <col min="8" max="8" width="9.875" style="1" customWidth="1"/>
    <col min="9" max="9" width="7.25" style="10" customWidth="1"/>
    <col min="10" max="10" width="40.75" style="1" customWidth="1"/>
    <col min="11" max="11" width="35.75" style="1" customWidth="1" collapsed="1"/>
    <col min="12" max="12" width="35.75" style="4" customWidth="1"/>
    <col min="13" max="13" width="20.75" style="4" customWidth="1"/>
    <col min="14" max="14" width="10.75" style="1" customWidth="1"/>
    <col min="15" max="15" width="16" style="10" customWidth="1"/>
    <col min="16" max="16" width="30.125" style="371" customWidth="1"/>
    <col min="17" max="17" width="20.75" style="12" customWidth="1"/>
    <col min="18" max="256" width="9" style="1"/>
    <col min="257" max="257" width="2.625" style="1" customWidth="1"/>
    <col min="258" max="258" width="17.375" style="1" customWidth="1"/>
    <col min="259" max="260" width="20.75" style="1" customWidth="1"/>
    <col min="261" max="261" width="74.375" style="1" customWidth="1"/>
    <col min="262" max="262" width="6.25" style="1" customWidth="1"/>
    <col min="263" max="263" width="9.875" style="1" bestFit="1" customWidth="1"/>
    <col min="264" max="264" width="9.875" style="1" customWidth="1"/>
    <col min="265" max="265" width="7.25" style="1" customWidth="1"/>
    <col min="266" max="266" width="40.75" style="1" customWidth="1"/>
    <col min="267" max="268" width="35.75" style="1" customWidth="1"/>
    <col min="269" max="269" width="20.75" style="1" customWidth="1"/>
    <col min="270" max="270" width="10.75" style="1" customWidth="1"/>
    <col min="271" max="271" width="16" style="1" customWidth="1"/>
    <col min="272" max="272" width="30.125" style="1" customWidth="1"/>
    <col min="273" max="273" width="20.75" style="1" customWidth="1"/>
    <col min="274" max="512" width="9" style="1"/>
    <col min="513" max="513" width="2.625" style="1" customWidth="1"/>
    <col min="514" max="514" width="17.375" style="1" customWidth="1"/>
    <col min="515" max="516" width="20.75" style="1" customWidth="1"/>
    <col min="517" max="517" width="74.375" style="1" customWidth="1"/>
    <col min="518" max="518" width="6.25" style="1" customWidth="1"/>
    <col min="519" max="519" width="9.875" style="1" bestFit="1" customWidth="1"/>
    <col min="520" max="520" width="9.875" style="1" customWidth="1"/>
    <col min="521" max="521" width="7.25" style="1" customWidth="1"/>
    <col min="522" max="522" width="40.75" style="1" customWidth="1"/>
    <col min="523" max="524" width="35.75" style="1" customWidth="1"/>
    <col min="525" max="525" width="20.75" style="1" customWidth="1"/>
    <col min="526" max="526" width="10.75" style="1" customWidth="1"/>
    <col min="527" max="527" width="16" style="1" customWidth="1"/>
    <col min="528" max="528" width="30.125" style="1" customWidth="1"/>
    <col min="529" max="529" width="20.75" style="1" customWidth="1"/>
    <col min="530" max="768" width="9" style="1"/>
    <col min="769" max="769" width="2.625" style="1" customWidth="1"/>
    <col min="770" max="770" width="17.375" style="1" customWidth="1"/>
    <col min="771" max="772" width="20.75" style="1" customWidth="1"/>
    <col min="773" max="773" width="74.375" style="1" customWidth="1"/>
    <col min="774" max="774" width="6.25" style="1" customWidth="1"/>
    <col min="775" max="775" width="9.875" style="1" bestFit="1" customWidth="1"/>
    <col min="776" max="776" width="9.875" style="1" customWidth="1"/>
    <col min="777" max="777" width="7.25" style="1" customWidth="1"/>
    <col min="778" max="778" width="40.75" style="1" customWidth="1"/>
    <col min="779" max="780" width="35.75" style="1" customWidth="1"/>
    <col min="781" max="781" width="20.75" style="1" customWidth="1"/>
    <col min="782" max="782" width="10.75" style="1" customWidth="1"/>
    <col min="783" max="783" width="16" style="1" customWidth="1"/>
    <col min="784" max="784" width="30.125" style="1" customWidth="1"/>
    <col min="785" max="785" width="20.75" style="1" customWidth="1"/>
    <col min="786" max="1024" width="9" style="1"/>
    <col min="1025" max="1025" width="2.625" style="1" customWidth="1"/>
    <col min="1026" max="1026" width="17.375" style="1" customWidth="1"/>
    <col min="1027" max="1028" width="20.75" style="1" customWidth="1"/>
    <col min="1029" max="1029" width="74.375" style="1" customWidth="1"/>
    <col min="1030" max="1030" width="6.25" style="1" customWidth="1"/>
    <col min="1031" max="1031" width="9.875" style="1" bestFit="1" customWidth="1"/>
    <col min="1032" max="1032" width="9.875" style="1" customWidth="1"/>
    <col min="1033" max="1033" width="7.25" style="1" customWidth="1"/>
    <col min="1034" max="1034" width="40.75" style="1" customWidth="1"/>
    <col min="1035" max="1036" width="35.75" style="1" customWidth="1"/>
    <col min="1037" max="1037" width="20.75" style="1" customWidth="1"/>
    <col min="1038" max="1038" width="10.75" style="1" customWidth="1"/>
    <col min="1039" max="1039" width="16" style="1" customWidth="1"/>
    <col min="1040" max="1040" width="30.125" style="1" customWidth="1"/>
    <col min="1041" max="1041" width="20.75" style="1" customWidth="1"/>
    <col min="1042" max="1280" width="9" style="1"/>
    <col min="1281" max="1281" width="2.625" style="1" customWidth="1"/>
    <col min="1282" max="1282" width="17.375" style="1" customWidth="1"/>
    <col min="1283" max="1284" width="20.75" style="1" customWidth="1"/>
    <col min="1285" max="1285" width="74.375" style="1" customWidth="1"/>
    <col min="1286" max="1286" width="6.25" style="1" customWidth="1"/>
    <col min="1287" max="1287" width="9.875" style="1" bestFit="1" customWidth="1"/>
    <col min="1288" max="1288" width="9.875" style="1" customWidth="1"/>
    <col min="1289" max="1289" width="7.25" style="1" customWidth="1"/>
    <col min="1290" max="1290" width="40.75" style="1" customWidth="1"/>
    <col min="1291" max="1292" width="35.75" style="1" customWidth="1"/>
    <col min="1293" max="1293" width="20.75" style="1" customWidth="1"/>
    <col min="1294" max="1294" width="10.75" style="1" customWidth="1"/>
    <col min="1295" max="1295" width="16" style="1" customWidth="1"/>
    <col min="1296" max="1296" width="30.125" style="1" customWidth="1"/>
    <col min="1297" max="1297" width="20.75" style="1" customWidth="1"/>
    <col min="1298" max="1536" width="9" style="1"/>
    <col min="1537" max="1537" width="2.625" style="1" customWidth="1"/>
    <col min="1538" max="1538" width="17.375" style="1" customWidth="1"/>
    <col min="1539" max="1540" width="20.75" style="1" customWidth="1"/>
    <col min="1541" max="1541" width="74.375" style="1" customWidth="1"/>
    <col min="1542" max="1542" width="6.25" style="1" customWidth="1"/>
    <col min="1543" max="1543" width="9.875" style="1" bestFit="1" customWidth="1"/>
    <col min="1544" max="1544" width="9.875" style="1" customWidth="1"/>
    <col min="1545" max="1545" width="7.25" style="1" customWidth="1"/>
    <col min="1546" max="1546" width="40.75" style="1" customWidth="1"/>
    <col min="1547" max="1548" width="35.75" style="1" customWidth="1"/>
    <col min="1549" max="1549" width="20.75" style="1" customWidth="1"/>
    <col min="1550" max="1550" width="10.75" style="1" customWidth="1"/>
    <col min="1551" max="1551" width="16" style="1" customWidth="1"/>
    <col min="1552" max="1552" width="30.125" style="1" customWidth="1"/>
    <col min="1553" max="1553" width="20.75" style="1" customWidth="1"/>
    <col min="1554" max="1792" width="9" style="1"/>
    <col min="1793" max="1793" width="2.625" style="1" customWidth="1"/>
    <col min="1794" max="1794" width="17.375" style="1" customWidth="1"/>
    <col min="1795" max="1796" width="20.75" style="1" customWidth="1"/>
    <col min="1797" max="1797" width="74.375" style="1" customWidth="1"/>
    <col min="1798" max="1798" width="6.25" style="1" customWidth="1"/>
    <col min="1799" max="1799" width="9.875" style="1" bestFit="1" customWidth="1"/>
    <col min="1800" max="1800" width="9.875" style="1" customWidth="1"/>
    <col min="1801" max="1801" width="7.25" style="1" customWidth="1"/>
    <col min="1802" max="1802" width="40.75" style="1" customWidth="1"/>
    <col min="1803" max="1804" width="35.75" style="1" customWidth="1"/>
    <col min="1805" max="1805" width="20.75" style="1" customWidth="1"/>
    <col min="1806" max="1806" width="10.75" style="1" customWidth="1"/>
    <col min="1807" max="1807" width="16" style="1" customWidth="1"/>
    <col min="1808" max="1808" width="30.125" style="1" customWidth="1"/>
    <col min="1809" max="1809" width="20.75" style="1" customWidth="1"/>
    <col min="1810" max="2048" width="9" style="1"/>
    <col min="2049" max="2049" width="2.625" style="1" customWidth="1"/>
    <col min="2050" max="2050" width="17.375" style="1" customWidth="1"/>
    <col min="2051" max="2052" width="20.75" style="1" customWidth="1"/>
    <col min="2053" max="2053" width="74.375" style="1" customWidth="1"/>
    <col min="2054" max="2054" width="6.25" style="1" customWidth="1"/>
    <col min="2055" max="2055" width="9.875" style="1" bestFit="1" customWidth="1"/>
    <col min="2056" max="2056" width="9.875" style="1" customWidth="1"/>
    <col min="2057" max="2057" width="7.25" style="1" customWidth="1"/>
    <col min="2058" max="2058" width="40.75" style="1" customWidth="1"/>
    <col min="2059" max="2060" width="35.75" style="1" customWidth="1"/>
    <col min="2061" max="2061" width="20.75" style="1" customWidth="1"/>
    <col min="2062" max="2062" width="10.75" style="1" customWidth="1"/>
    <col min="2063" max="2063" width="16" style="1" customWidth="1"/>
    <col min="2064" max="2064" width="30.125" style="1" customWidth="1"/>
    <col min="2065" max="2065" width="20.75" style="1" customWidth="1"/>
    <col min="2066" max="2304" width="9" style="1"/>
    <col min="2305" max="2305" width="2.625" style="1" customWidth="1"/>
    <col min="2306" max="2306" width="17.375" style="1" customWidth="1"/>
    <col min="2307" max="2308" width="20.75" style="1" customWidth="1"/>
    <col min="2309" max="2309" width="74.375" style="1" customWidth="1"/>
    <col min="2310" max="2310" width="6.25" style="1" customWidth="1"/>
    <col min="2311" max="2311" width="9.875" style="1" bestFit="1" customWidth="1"/>
    <col min="2312" max="2312" width="9.875" style="1" customWidth="1"/>
    <col min="2313" max="2313" width="7.25" style="1" customWidth="1"/>
    <col min="2314" max="2314" width="40.75" style="1" customWidth="1"/>
    <col min="2315" max="2316" width="35.75" style="1" customWidth="1"/>
    <col min="2317" max="2317" width="20.75" style="1" customWidth="1"/>
    <col min="2318" max="2318" width="10.75" style="1" customWidth="1"/>
    <col min="2319" max="2319" width="16" style="1" customWidth="1"/>
    <col min="2320" max="2320" width="30.125" style="1" customWidth="1"/>
    <col min="2321" max="2321" width="20.75" style="1" customWidth="1"/>
    <col min="2322" max="2560" width="9" style="1"/>
    <col min="2561" max="2561" width="2.625" style="1" customWidth="1"/>
    <col min="2562" max="2562" width="17.375" style="1" customWidth="1"/>
    <col min="2563" max="2564" width="20.75" style="1" customWidth="1"/>
    <col min="2565" max="2565" width="74.375" style="1" customWidth="1"/>
    <col min="2566" max="2566" width="6.25" style="1" customWidth="1"/>
    <col min="2567" max="2567" width="9.875" style="1" bestFit="1" customWidth="1"/>
    <col min="2568" max="2568" width="9.875" style="1" customWidth="1"/>
    <col min="2569" max="2569" width="7.25" style="1" customWidth="1"/>
    <col min="2570" max="2570" width="40.75" style="1" customWidth="1"/>
    <col min="2571" max="2572" width="35.75" style="1" customWidth="1"/>
    <col min="2573" max="2573" width="20.75" style="1" customWidth="1"/>
    <col min="2574" max="2574" width="10.75" style="1" customWidth="1"/>
    <col min="2575" max="2575" width="16" style="1" customWidth="1"/>
    <col min="2576" max="2576" width="30.125" style="1" customWidth="1"/>
    <col min="2577" max="2577" width="20.75" style="1" customWidth="1"/>
    <col min="2578" max="2816" width="9" style="1"/>
    <col min="2817" max="2817" width="2.625" style="1" customWidth="1"/>
    <col min="2818" max="2818" width="17.375" style="1" customWidth="1"/>
    <col min="2819" max="2820" width="20.75" style="1" customWidth="1"/>
    <col min="2821" max="2821" width="74.375" style="1" customWidth="1"/>
    <col min="2822" max="2822" width="6.25" style="1" customWidth="1"/>
    <col min="2823" max="2823" width="9.875" style="1" bestFit="1" customWidth="1"/>
    <col min="2824" max="2824" width="9.875" style="1" customWidth="1"/>
    <col min="2825" max="2825" width="7.25" style="1" customWidth="1"/>
    <col min="2826" max="2826" width="40.75" style="1" customWidth="1"/>
    <col min="2827" max="2828" width="35.75" style="1" customWidth="1"/>
    <col min="2829" max="2829" width="20.75" style="1" customWidth="1"/>
    <col min="2830" max="2830" width="10.75" style="1" customWidth="1"/>
    <col min="2831" max="2831" width="16" style="1" customWidth="1"/>
    <col min="2832" max="2832" width="30.125" style="1" customWidth="1"/>
    <col min="2833" max="2833" width="20.75" style="1" customWidth="1"/>
    <col min="2834" max="3072" width="9" style="1"/>
    <col min="3073" max="3073" width="2.625" style="1" customWidth="1"/>
    <col min="3074" max="3074" width="17.375" style="1" customWidth="1"/>
    <col min="3075" max="3076" width="20.75" style="1" customWidth="1"/>
    <col min="3077" max="3077" width="74.375" style="1" customWidth="1"/>
    <col min="3078" max="3078" width="6.25" style="1" customWidth="1"/>
    <col min="3079" max="3079" width="9.875" style="1" bestFit="1" customWidth="1"/>
    <col min="3080" max="3080" width="9.875" style="1" customWidth="1"/>
    <col min="3081" max="3081" width="7.25" style="1" customWidth="1"/>
    <col min="3082" max="3082" width="40.75" style="1" customWidth="1"/>
    <col min="3083" max="3084" width="35.75" style="1" customWidth="1"/>
    <col min="3085" max="3085" width="20.75" style="1" customWidth="1"/>
    <col min="3086" max="3086" width="10.75" style="1" customWidth="1"/>
    <col min="3087" max="3087" width="16" style="1" customWidth="1"/>
    <col min="3088" max="3088" width="30.125" style="1" customWidth="1"/>
    <col min="3089" max="3089" width="20.75" style="1" customWidth="1"/>
    <col min="3090" max="3328" width="9" style="1"/>
    <col min="3329" max="3329" width="2.625" style="1" customWidth="1"/>
    <col min="3330" max="3330" width="17.375" style="1" customWidth="1"/>
    <col min="3331" max="3332" width="20.75" style="1" customWidth="1"/>
    <col min="3333" max="3333" width="74.375" style="1" customWidth="1"/>
    <col min="3334" max="3334" width="6.25" style="1" customWidth="1"/>
    <col min="3335" max="3335" width="9.875" style="1" bestFit="1" customWidth="1"/>
    <col min="3336" max="3336" width="9.875" style="1" customWidth="1"/>
    <col min="3337" max="3337" width="7.25" style="1" customWidth="1"/>
    <col min="3338" max="3338" width="40.75" style="1" customWidth="1"/>
    <col min="3339" max="3340" width="35.75" style="1" customWidth="1"/>
    <col min="3341" max="3341" width="20.75" style="1" customWidth="1"/>
    <col min="3342" max="3342" width="10.75" style="1" customWidth="1"/>
    <col min="3343" max="3343" width="16" style="1" customWidth="1"/>
    <col min="3344" max="3344" width="30.125" style="1" customWidth="1"/>
    <col min="3345" max="3345" width="20.75" style="1" customWidth="1"/>
    <col min="3346" max="3584" width="9" style="1"/>
    <col min="3585" max="3585" width="2.625" style="1" customWidth="1"/>
    <col min="3586" max="3586" width="17.375" style="1" customWidth="1"/>
    <col min="3587" max="3588" width="20.75" style="1" customWidth="1"/>
    <col min="3589" max="3589" width="74.375" style="1" customWidth="1"/>
    <col min="3590" max="3590" width="6.25" style="1" customWidth="1"/>
    <col min="3591" max="3591" width="9.875" style="1" bestFit="1" customWidth="1"/>
    <col min="3592" max="3592" width="9.875" style="1" customWidth="1"/>
    <col min="3593" max="3593" width="7.25" style="1" customWidth="1"/>
    <col min="3594" max="3594" width="40.75" style="1" customWidth="1"/>
    <col min="3595" max="3596" width="35.75" style="1" customWidth="1"/>
    <col min="3597" max="3597" width="20.75" style="1" customWidth="1"/>
    <col min="3598" max="3598" width="10.75" style="1" customWidth="1"/>
    <col min="3599" max="3599" width="16" style="1" customWidth="1"/>
    <col min="3600" max="3600" width="30.125" style="1" customWidth="1"/>
    <col min="3601" max="3601" width="20.75" style="1" customWidth="1"/>
    <col min="3602" max="3840" width="9" style="1"/>
    <col min="3841" max="3841" width="2.625" style="1" customWidth="1"/>
    <col min="3842" max="3842" width="17.375" style="1" customWidth="1"/>
    <col min="3843" max="3844" width="20.75" style="1" customWidth="1"/>
    <col min="3845" max="3845" width="74.375" style="1" customWidth="1"/>
    <col min="3846" max="3846" width="6.25" style="1" customWidth="1"/>
    <col min="3847" max="3847" width="9.875" style="1" bestFit="1" customWidth="1"/>
    <col min="3848" max="3848" width="9.875" style="1" customWidth="1"/>
    <col min="3849" max="3849" width="7.25" style="1" customWidth="1"/>
    <col min="3850" max="3850" width="40.75" style="1" customWidth="1"/>
    <col min="3851" max="3852" width="35.75" style="1" customWidth="1"/>
    <col min="3853" max="3853" width="20.75" style="1" customWidth="1"/>
    <col min="3854" max="3854" width="10.75" style="1" customWidth="1"/>
    <col min="3855" max="3855" width="16" style="1" customWidth="1"/>
    <col min="3856" max="3856" width="30.125" style="1" customWidth="1"/>
    <col min="3857" max="3857" width="20.75" style="1" customWidth="1"/>
    <col min="3858" max="4096" width="9" style="1"/>
    <col min="4097" max="4097" width="2.625" style="1" customWidth="1"/>
    <col min="4098" max="4098" width="17.375" style="1" customWidth="1"/>
    <col min="4099" max="4100" width="20.75" style="1" customWidth="1"/>
    <col min="4101" max="4101" width="74.375" style="1" customWidth="1"/>
    <col min="4102" max="4102" width="6.25" style="1" customWidth="1"/>
    <col min="4103" max="4103" width="9.875" style="1" bestFit="1" customWidth="1"/>
    <col min="4104" max="4104" width="9.875" style="1" customWidth="1"/>
    <col min="4105" max="4105" width="7.25" style="1" customWidth="1"/>
    <col min="4106" max="4106" width="40.75" style="1" customWidth="1"/>
    <col min="4107" max="4108" width="35.75" style="1" customWidth="1"/>
    <col min="4109" max="4109" width="20.75" style="1" customWidth="1"/>
    <col min="4110" max="4110" width="10.75" style="1" customWidth="1"/>
    <col min="4111" max="4111" width="16" style="1" customWidth="1"/>
    <col min="4112" max="4112" width="30.125" style="1" customWidth="1"/>
    <col min="4113" max="4113" width="20.75" style="1" customWidth="1"/>
    <col min="4114" max="4352" width="9" style="1"/>
    <col min="4353" max="4353" width="2.625" style="1" customWidth="1"/>
    <col min="4354" max="4354" width="17.375" style="1" customWidth="1"/>
    <col min="4355" max="4356" width="20.75" style="1" customWidth="1"/>
    <col min="4357" max="4357" width="74.375" style="1" customWidth="1"/>
    <col min="4358" max="4358" width="6.25" style="1" customWidth="1"/>
    <col min="4359" max="4359" width="9.875" style="1" bestFit="1" customWidth="1"/>
    <col min="4360" max="4360" width="9.875" style="1" customWidth="1"/>
    <col min="4361" max="4361" width="7.25" style="1" customWidth="1"/>
    <col min="4362" max="4362" width="40.75" style="1" customWidth="1"/>
    <col min="4363" max="4364" width="35.75" style="1" customWidth="1"/>
    <col min="4365" max="4365" width="20.75" style="1" customWidth="1"/>
    <col min="4366" max="4366" width="10.75" style="1" customWidth="1"/>
    <col min="4367" max="4367" width="16" style="1" customWidth="1"/>
    <col min="4368" max="4368" width="30.125" style="1" customWidth="1"/>
    <col min="4369" max="4369" width="20.75" style="1" customWidth="1"/>
    <col min="4370" max="4608" width="9" style="1"/>
    <col min="4609" max="4609" width="2.625" style="1" customWidth="1"/>
    <col min="4610" max="4610" width="17.375" style="1" customWidth="1"/>
    <col min="4611" max="4612" width="20.75" style="1" customWidth="1"/>
    <col min="4613" max="4613" width="74.375" style="1" customWidth="1"/>
    <col min="4614" max="4614" width="6.25" style="1" customWidth="1"/>
    <col min="4615" max="4615" width="9.875" style="1" bestFit="1" customWidth="1"/>
    <col min="4616" max="4616" width="9.875" style="1" customWidth="1"/>
    <col min="4617" max="4617" width="7.25" style="1" customWidth="1"/>
    <col min="4618" max="4618" width="40.75" style="1" customWidth="1"/>
    <col min="4619" max="4620" width="35.75" style="1" customWidth="1"/>
    <col min="4621" max="4621" width="20.75" style="1" customWidth="1"/>
    <col min="4622" max="4622" width="10.75" style="1" customWidth="1"/>
    <col min="4623" max="4623" width="16" style="1" customWidth="1"/>
    <col min="4624" max="4624" width="30.125" style="1" customWidth="1"/>
    <col min="4625" max="4625" width="20.75" style="1" customWidth="1"/>
    <col min="4626" max="4864" width="9" style="1"/>
    <col min="4865" max="4865" width="2.625" style="1" customWidth="1"/>
    <col min="4866" max="4866" width="17.375" style="1" customWidth="1"/>
    <col min="4867" max="4868" width="20.75" style="1" customWidth="1"/>
    <col min="4869" max="4869" width="74.375" style="1" customWidth="1"/>
    <col min="4870" max="4870" width="6.25" style="1" customWidth="1"/>
    <col min="4871" max="4871" width="9.875" style="1" bestFit="1" customWidth="1"/>
    <col min="4872" max="4872" width="9.875" style="1" customWidth="1"/>
    <col min="4873" max="4873" width="7.25" style="1" customWidth="1"/>
    <col min="4874" max="4874" width="40.75" style="1" customWidth="1"/>
    <col min="4875" max="4876" width="35.75" style="1" customWidth="1"/>
    <col min="4877" max="4877" width="20.75" style="1" customWidth="1"/>
    <col min="4878" max="4878" width="10.75" style="1" customWidth="1"/>
    <col min="4879" max="4879" width="16" style="1" customWidth="1"/>
    <col min="4880" max="4880" width="30.125" style="1" customWidth="1"/>
    <col min="4881" max="4881" width="20.75" style="1" customWidth="1"/>
    <col min="4882" max="5120" width="9" style="1"/>
    <col min="5121" max="5121" width="2.625" style="1" customWidth="1"/>
    <col min="5122" max="5122" width="17.375" style="1" customWidth="1"/>
    <col min="5123" max="5124" width="20.75" style="1" customWidth="1"/>
    <col min="5125" max="5125" width="74.375" style="1" customWidth="1"/>
    <col min="5126" max="5126" width="6.25" style="1" customWidth="1"/>
    <col min="5127" max="5127" width="9.875" style="1" bestFit="1" customWidth="1"/>
    <col min="5128" max="5128" width="9.875" style="1" customWidth="1"/>
    <col min="5129" max="5129" width="7.25" style="1" customWidth="1"/>
    <col min="5130" max="5130" width="40.75" style="1" customWidth="1"/>
    <col min="5131" max="5132" width="35.75" style="1" customWidth="1"/>
    <col min="5133" max="5133" width="20.75" style="1" customWidth="1"/>
    <col min="5134" max="5134" width="10.75" style="1" customWidth="1"/>
    <col min="5135" max="5135" width="16" style="1" customWidth="1"/>
    <col min="5136" max="5136" width="30.125" style="1" customWidth="1"/>
    <col min="5137" max="5137" width="20.75" style="1" customWidth="1"/>
    <col min="5138" max="5376" width="9" style="1"/>
    <col min="5377" max="5377" width="2.625" style="1" customWidth="1"/>
    <col min="5378" max="5378" width="17.375" style="1" customWidth="1"/>
    <col min="5379" max="5380" width="20.75" style="1" customWidth="1"/>
    <col min="5381" max="5381" width="74.375" style="1" customWidth="1"/>
    <col min="5382" max="5382" width="6.25" style="1" customWidth="1"/>
    <col min="5383" max="5383" width="9.875" style="1" bestFit="1" customWidth="1"/>
    <col min="5384" max="5384" width="9.875" style="1" customWidth="1"/>
    <col min="5385" max="5385" width="7.25" style="1" customWidth="1"/>
    <col min="5386" max="5386" width="40.75" style="1" customWidth="1"/>
    <col min="5387" max="5388" width="35.75" style="1" customWidth="1"/>
    <col min="5389" max="5389" width="20.75" style="1" customWidth="1"/>
    <col min="5390" max="5390" width="10.75" style="1" customWidth="1"/>
    <col min="5391" max="5391" width="16" style="1" customWidth="1"/>
    <col min="5392" max="5392" width="30.125" style="1" customWidth="1"/>
    <col min="5393" max="5393" width="20.75" style="1" customWidth="1"/>
    <col min="5394" max="5632" width="9" style="1"/>
    <col min="5633" max="5633" width="2.625" style="1" customWidth="1"/>
    <col min="5634" max="5634" width="17.375" style="1" customWidth="1"/>
    <col min="5635" max="5636" width="20.75" style="1" customWidth="1"/>
    <col min="5637" max="5637" width="74.375" style="1" customWidth="1"/>
    <col min="5638" max="5638" width="6.25" style="1" customWidth="1"/>
    <col min="5639" max="5639" width="9.875" style="1" bestFit="1" customWidth="1"/>
    <col min="5640" max="5640" width="9.875" style="1" customWidth="1"/>
    <col min="5641" max="5641" width="7.25" style="1" customWidth="1"/>
    <col min="5642" max="5642" width="40.75" style="1" customWidth="1"/>
    <col min="5643" max="5644" width="35.75" style="1" customWidth="1"/>
    <col min="5645" max="5645" width="20.75" style="1" customWidth="1"/>
    <col min="5646" max="5646" width="10.75" style="1" customWidth="1"/>
    <col min="5647" max="5647" width="16" style="1" customWidth="1"/>
    <col min="5648" max="5648" width="30.125" style="1" customWidth="1"/>
    <col min="5649" max="5649" width="20.75" style="1" customWidth="1"/>
    <col min="5650" max="5888" width="9" style="1"/>
    <col min="5889" max="5889" width="2.625" style="1" customWidth="1"/>
    <col min="5890" max="5890" width="17.375" style="1" customWidth="1"/>
    <col min="5891" max="5892" width="20.75" style="1" customWidth="1"/>
    <col min="5893" max="5893" width="74.375" style="1" customWidth="1"/>
    <col min="5894" max="5894" width="6.25" style="1" customWidth="1"/>
    <col min="5895" max="5895" width="9.875" style="1" bestFit="1" customWidth="1"/>
    <col min="5896" max="5896" width="9.875" style="1" customWidth="1"/>
    <col min="5897" max="5897" width="7.25" style="1" customWidth="1"/>
    <col min="5898" max="5898" width="40.75" style="1" customWidth="1"/>
    <col min="5899" max="5900" width="35.75" style="1" customWidth="1"/>
    <col min="5901" max="5901" width="20.75" style="1" customWidth="1"/>
    <col min="5902" max="5902" width="10.75" style="1" customWidth="1"/>
    <col min="5903" max="5903" width="16" style="1" customWidth="1"/>
    <col min="5904" max="5904" width="30.125" style="1" customWidth="1"/>
    <col min="5905" max="5905" width="20.75" style="1" customWidth="1"/>
    <col min="5906" max="6144" width="9" style="1"/>
    <col min="6145" max="6145" width="2.625" style="1" customWidth="1"/>
    <col min="6146" max="6146" width="17.375" style="1" customWidth="1"/>
    <col min="6147" max="6148" width="20.75" style="1" customWidth="1"/>
    <col min="6149" max="6149" width="74.375" style="1" customWidth="1"/>
    <col min="6150" max="6150" width="6.25" style="1" customWidth="1"/>
    <col min="6151" max="6151" width="9.875" style="1" bestFit="1" customWidth="1"/>
    <col min="6152" max="6152" width="9.875" style="1" customWidth="1"/>
    <col min="6153" max="6153" width="7.25" style="1" customWidth="1"/>
    <col min="6154" max="6154" width="40.75" style="1" customWidth="1"/>
    <col min="6155" max="6156" width="35.75" style="1" customWidth="1"/>
    <col min="6157" max="6157" width="20.75" style="1" customWidth="1"/>
    <col min="6158" max="6158" width="10.75" style="1" customWidth="1"/>
    <col min="6159" max="6159" width="16" style="1" customWidth="1"/>
    <col min="6160" max="6160" width="30.125" style="1" customWidth="1"/>
    <col min="6161" max="6161" width="20.75" style="1" customWidth="1"/>
    <col min="6162" max="6400" width="9" style="1"/>
    <col min="6401" max="6401" width="2.625" style="1" customWidth="1"/>
    <col min="6402" max="6402" width="17.375" style="1" customWidth="1"/>
    <col min="6403" max="6404" width="20.75" style="1" customWidth="1"/>
    <col min="6405" max="6405" width="74.375" style="1" customWidth="1"/>
    <col min="6406" max="6406" width="6.25" style="1" customWidth="1"/>
    <col min="6407" max="6407" width="9.875" style="1" bestFit="1" customWidth="1"/>
    <col min="6408" max="6408" width="9.875" style="1" customWidth="1"/>
    <col min="6409" max="6409" width="7.25" style="1" customWidth="1"/>
    <col min="6410" max="6410" width="40.75" style="1" customWidth="1"/>
    <col min="6411" max="6412" width="35.75" style="1" customWidth="1"/>
    <col min="6413" max="6413" width="20.75" style="1" customWidth="1"/>
    <col min="6414" max="6414" width="10.75" style="1" customWidth="1"/>
    <col min="6415" max="6415" width="16" style="1" customWidth="1"/>
    <col min="6416" max="6416" width="30.125" style="1" customWidth="1"/>
    <col min="6417" max="6417" width="20.75" style="1" customWidth="1"/>
    <col min="6418" max="6656" width="9" style="1"/>
    <col min="6657" max="6657" width="2.625" style="1" customWidth="1"/>
    <col min="6658" max="6658" width="17.375" style="1" customWidth="1"/>
    <col min="6659" max="6660" width="20.75" style="1" customWidth="1"/>
    <col min="6661" max="6661" width="74.375" style="1" customWidth="1"/>
    <col min="6662" max="6662" width="6.25" style="1" customWidth="1"/>
    <col min="6663" max="6663" width="9.875" style="1" bestFit="1" customWidth="1"/>
    <col min="6664" max="6664" width="9.875" style="1" customWidth="1"/>
    <col min="6665" max="6665" width="7.25" style="1" customWidth="1"/>
    <col min="6666" max="6666" width="40.75" style="1" customWidth="1"/>
    <col min="6667" max="6668" width="35.75" style="1" customWidth="1"/>
    <col min="6669" max="6669" width="20.75" style="1" customWidth="1"/>
    <col min="6670" max="6670" width="10.75" style="1" customWidth="1"/>
    <col min="6671" max="6671" width="16" style="1" customWidth="1"/>
    <col min="6672" max="6672" width="30.125" style="1" customWidth="1"/>
    <col min="6673" max="6673" width="20.75" style="1" customWidth="1"/>
    <col min="6674" max="6912" width="9" style="1"/>
    <col min="6913" max="6913" width="2.625" style="1" customWidth="1"/>
    <col min="6914" max="6914" width="17.375" style="1" customWidth="1"/>
    <col min="6915" max="6916" width="20.75" style="1" customWidth="1"/>
    <col min="6917" max="6917" width="74.375" style="1" customWidth="1"/>
    <col min="6918" max="6918" width="6.25" style="1" customWidth="1"/>
    <col min="6919" max="6919" width="9.875" style="1" bestFit="1" customWidth="1"/>
    <col min="6920" max="6920" width="9.875" style="1" customWidth="1"/>
    <col min="6921" max="6921" width="7.25" style="1" customWidth="1"/>
    <col min="6922" max="6922" width="40.75" style="1" customWidth="1"/>
    <col min="6923" max="6924" width="35.75" style="1" customWidth="1"/>
    <col min="6925" max="6925" width="20.75" style="1" customWidth="1"/>
    <col min="6926" max="6926" width="10.75" style="1" customWidth="1"/>
    <col min="6927" max="6927" width="16" style="1" customWidth="1"/>
    <col min="6928" max="6928" width="30.125" style="1" customWidth="1"/>
    <col min="6929" max="6929" width="20.75" style="1" customWidth="1"/>
    <col min="6930" max="7168" width="9" style="1"/>
    <col min="7169" max="7169" width="2.625" style="1" customWidth="1"/>
    <col min="7170" max="7170" width="17.375" style="1" customWidth="1"/>
    <col min="7171" max="7172" width="20.75" style="1" customWidth="1"/>
    <col min="7173" max="7173" width="74.375" style="1" customWidth="1"/>
    <col min="7174" max="7174" width="6.25" style="1" customWidth="1"/>
    <col min="7175" max="7175" width="9.875" style="1" bestFit="1" customWidth="1"/>
    <col min="7176" max="7176" width="9.875" style="1" customWidth="1"/>
    <col min="7177" max="7177" width="7.25" style="1" customWidth="1"/>
    <col min="7178" max="7178" width="40.75" style="1" customWidth="1"/>
    <col min="7179" max="7180" width="35.75" style="1" customWidth="1"/>
    <col min="7181" max="7181" width="20.75" style="1" customWidth="1"/>
    <col min="7182" max="7182" width="10.75" style="1" customWidth="1"/>
    <col min="7183" max="7183" width="16" style="1" customWidth="1"/>
    <col min="7184" max="7184" width="30.125" style="1" customWidth="1"/>
    <col min="7185" max="7185" width="20.75" style="1" customWidth="1"/>
    <col min="7186" max="7424" width="9" style="1"/>
    <col min="7425" max="7425" width="2.625" style="1" customWidth="1"/>
    <col min="7426" max="7426" width="17.375" style="1" customWidth="1"/>
    <col min="7427" max="7428" width="20.75" style="1" customWidth="1"/>
    <col min="7429" max="7429" width="74.375" style="1" customWidth="1"/>
    <col min="7430" max="7430" width="6.25" style="1" customWidth="1"/>
    <col min="7431" max="7431" width="9.875" style="1" bestFit="1" customWidth="1"/>
    <col min="7432" max="7432" width="9.875" style="1" customWidth="1"/>
    <col min="7433" max="7433" width="7.25" style="1" customWidth="1"/>
    <col min="7434" max="7434" width="40.75" style="1" customWidth="1"/>
    <col min="7435" max="7436" width="35.75" style="1" customWidth="1"/>
    <col min="7437" max="7437" width="20.75" style="1" customWidth="1"/>
    <col min="7438" max="7438" width="10.75" style="1" customWidth="1"/>
    <col min="7439" max="7439" width="16" style="1" customWidth="1"/>
    <col min="7440" max="7440" width="30.125" style="1" customWidth="1"/>
    <col min="7441" max="7441" width="20.75" style="1" customWidth="1"/>
    <col min="7442" max="7680" width="9" style="1"/>
    <col min="7681" max="7681" width="2.625" style="1" customWidth="1"/>
    <col min="7682" max="7682" width="17.375" style="1" customWidth="1"/>
    <col min="7683" max="7684" width="20.75" style="1" customWidth="1"/>
    <col min="7685" max="7685" width="74.375" style="1" customWidth="1"/>
    <col min="7686" max="7686" width="6.25" style="1" customWidth="1"/>
    <col min="7687" max="7687" width="9.875" style="1" bestFit="1" customWidth="1"/>
    <col min="7688" max="7688" width="9.875" style="1" customWidth="1"/>
    <col min="7689" max="7689" width="7.25" style="1" customWidth="1"/>
    <col min="7690" max="7690" width="40.75" style="1" customWidth="1"/>
    <col min="7691" max="7692" width="35.75" style="1" customWidth="1"/>
    <col min="7693" max="7693" width="20.75" style="1" customWidth="1"/>
    <col min="7694" max="7694" width="10.75" style="1" customWidth="1"/>
    <col min="7695" max="7695" width="16" style="1" customWidth="1"/>
    <col min="7696" max="7696" width="30.125" style="1" customWidth="1"/>
    <col min="7697" max="7697" width="20.75" style="1" customWidth="1"/>
    <col min="7698" max="7936" width="9" style="1"/>
    <col min="7937" max="7937" width="2.625" style="1" customWidth="1"/>
    <col min="7938" max="7938" width="17.375" style="1" customWidth="1"/>
    <col min="7939" max="7940" width="20.75" style="1" customWidth="1"/>
    <col min="7941" max="7941" width="74.375" style="1" customWidth="1"/>
    <col min="7942" max="7942" width="6.25" style="1" customWidth="1"/>
    <col min="7943" max="7943" width="9.875" style="1" bestFit="1" customWidth="1"/>
    <col min="7944" max="7944" width="9.875" style="1" customWidth="1"/>
    <col min="7945" max="7945" width="7.25" style="1" customWidth="1"/>
    <col min="7946" max="7946" width="40.75" style="1" customWidth="1"/>
    <col min="7947" max="7948" width="35.75" style="1" customWidth="1"/>
    <col min="7949" max="7949" width="20.75" style="1" customWidth="1"/>
    <col min="7950" max="7950" width="10.75" style="1" customWidth="1"/>
    <col min="7951" max="7951" width="16" style="1" customWidth="1"/>
    <col min="7952" max="7952" width="30.125" style="1" customWidth="1"/>
    <col min="7953" max="7953" width="20.75" style="1" customWidth="1"/>
    <col min="7954" max="8192" width="9" style="1"/>
    <col min="8193" max="8193" width="2.625" style="1" customWidth="1"/>
    <col min="8194" max="8194" width="17.375" style="1" customWidth="1"/>
    <col min="8195" max="8196" width="20.75" style="1" customWidth="1"/>
    <col min="8197" max="8197" width="74.375" style="1" customWidth="1"/>
    <col min="8198" max="8198" width="6.25" style="1" customWidth="1"/>
    <col min="8199" max="8199" width="9.875" style="1" bestFit="1" customWidth="1"/>
    <col min="8200" max="8200" width="9.875" style="1" customWidth="1"/>
    <col min="8201" max="8201" width="7.25" style="1" customWidth="1"/>
    <col min="8202" max="8202" width="40.75" style="1" customWidth="1"/>
    <col min="8203" max="8204" width="35.75" style="1" customWidth="1"/>
    <col min="8205" max="8205" width="20.75" style="1" customWidth="1"/>
    <col min="8206" max="8206" width="10.75" style="1" customWidth="1"/>
    <col min="8207" max="8207" width="16" style="1" customWidth="1"/>
    <col min="8208" max="8208" width="30.125" style="1" customWidth="1"/>
    <col min="8209" max="8209" width="20.75" style="1" customWidth="1"/>
    <col min="8210" max="8448" width="9" style="1"/>
    <col min="8449" max="8449" width="2.625" style="1" customWidth="1"/>
    <col min="8450" max="8450" width="17.375" style="1" customWidth="1"/>
    <col min="8451" max="8452" width="20.75" style="1" customWidth="1"/>
    <col min="8453" max="8453" width="74.375" style="1" customWidth="1"/>
    <col min="8454" max="8454" width="6.25" style="1" customWidth="1"/>
    <col min="8455" max="8455" width="9.875" style="1" bestFit="1" customWidth="1"/>
    <col min="8456" max="8456" width="9.875" style="1" customWidth="1"/>
    <col min="8457" max="8457" width="7.25" style="1" customWidth="1"/>
    <col min="8458" max="8458" width="40.75" style="1" customWidth="1"/>
    <col min="8459" max="8460" width="35.75" style="1" customWidth="1"/>
    <col min="8461" max="8461" width="20.75" style="1" customWidth="1"/>
    <col min="8462" max="8462" width="10.75" style="1" customWidth="1"/>
    <col min="8463" max="8463" width="16" style="1" customWidth="1"/>
    <col min="8464" max="8464" width="30.125" style="1" customWidth="1"/>
    <col min="8465" max="8465" width="20.75" style="1" customWidth="1"/>
    <col min="8466" max="8704" width="9" style="1"/>
    <col min="8705" max="8705" width="2.625" style="1" customWidth="1"/>
    <col min="8706" max="8706" width="17.375" style="1" customWidth="1"/>
    <col min="8707" max="8708" width="20.75" style="1" customWidth="1"/>
    <col min="8709" max="8709" width="74.375" style="1" customWidth="1"/>
    <col min="8710" max="8710" width="6.25" style="1" customWidth="1"/>
    <col min="8711" max="8711" width="9.875" style="1" bestFit="1" customWidth="1"/>
    <col min="8712" max="8712" width="9.875" style="1" customWidth="1"/>
    <col min="8713" max="8713" width="7.25" style="1" customWidth="1"/>
    <col min="8714" max="8714" width="40.75" style="1" customWidth="1"/>
    <col min="8715" max="8716" width="35.75" style="1" customWidth="1"/>
    <col min="8717" max="8717" width="20.75" style="1" customWidth="1"/>
    <col min="8718" max="8718" width="10.75" style="1" customWidth="1"/>
    <col min="8719" max="8719" width="16" style="1" customWidth="1"/>
    <col min="8720" max="8720" width="30.125" style="1" customWidth="1"/>
    <col min="8721" max="8721" width="20.75" style="1" customWidth="1"/>
    <col min="8722" max="8960" width="9" style="1"/>
    <col min="8961" max="8961" width="2.625" style="1" customWidth="1"/>
    <col min="8962" max="8962" width="17.375" style="1" customWidth="1"/>
    <col min="8963" max="8964" width="20.75" style="1" customWidth="1"/>
    <col min="8965" max="8965" width="74.375" style="1" customWidth="1"/>
    <col min="8966" max="8966" width="6.25" style="1" customWidth="1"/>
    <col min="8967" max="8967" width="9.875" style="1" bestFit="1" customWidth="1"/>
    <col min="8968" max="8968" width="9.875" style="1" customWidth="1"/>
    <col min="8969" max="8969" width="7.25" style="1" customWidth="1"/>
    <col min="8970" max="8970" width="40.75" style="1" customWidth="1"/>
    <col min="8971" max="8972" width="35.75" style="1" customWidth="1"/>
    <col min="8973" max="8973" width="20.75" style="1" customWidth="1"/>
    <col min="8974" max="8974" width="10.75" style="1" customWidth="1"/>
    <col min="8975" max="8975" width="16" style="1" customWidth="1"/>
    <col min="8976" max="8976" width="30.125" style="1" customWidth="1"/>
    <col min="8977" max="8977" width="20.75" style="1" customWidth="1"/>
    <col min="8978" max="9216" width="9" style="1"/>
    <col min="9217" max="9217" width="2.625" style="1" customWidth="1"/>
    <col min="9218" max="9218" width="17.375" style="1" customWidth="1"/>
    <col min="9219" max="9220" width="20.75" style="1" customWidth="1"/>
    <col min="9221" max="9221" width="74.375" style="1" customWidth="1"/>
    <col min="9222" max="9222" width="6.25" style="1" customWidth="1"/>
    <col min="9223" max="9223" width="9.875" style="1" bestFit="1" customWidth="1"/>
    <col min="9224" max="9224" width="9.875" style="1" customWidth="1"/>
    <col min="9225" max="9225" width="7.25" style="1" customWidth="1"/>
    <col min="9226" max="9226" width="40.75" style="1" customWidth="1"/>
    <col min="9227" max="9228" width="35.75" style="1" customWidth="1"/>
    <col min="9229" max="9229" width="20.75" style="1" customWidth="1"/>
    <col min="9230" max="9230" width="10.75" style="1" customWidth="1"/>
    <col min="9231" max="9231" width="16" style="1" customWidth="1"/>
    <col min="9232" max="9232" width="30.125" style="1" customWidth="1"/>
    <col min="9233" max="9233" width="20.75" style="1" customWidth="1"/>
    <col min="9234" max="9472" width="9" style="1"/>
    <col min="9473" max="9473" width="2.625" style="1" customWidth="1"/>
    <col min="9474" max="9474" width="17.375" style="1" customWidth="1"/>
    <col min="9475" max="9476" width="20.75" style="1" customWidth="1"/>
    <col min="9477" max="9477" width="74.375" style="1" customWidth="1"/>
    <col min="9478" max="9478" width="6.25" style="1" customWidth="1"/>
    <col min="9479" max="9479" width="9.875" style="1" bestFit="1" customWidth="1"/>
    <col min="9480" max="9480" width="9.875" style="1" customWidth="1"/>
    <col min="9481" max="9481" width="7.25" style="1" customWidth="1"/>
    <col min="9482" max="9482" width="40.75" style="1" customWidth="1"/>
    <col min="9483" max="9484" width="35.75" style="1" customWidth="1"/>
    <col min="9485" max="9485" width="20.75" style="1" customWidth="1"/>
    <col min="9486" max="9486" width="10.75" style="1" customWidth="1"/>
    <col min="9487" max="9487" width="16" style="1" customWidth="1"/>
    <col min="9488" max="9488" width="30.125" style="1" customWidth="1"/>
    <col min="9489" max="9489" width="20.75" style="1" customWidth="1"/>
    <col min="9490" max="9728" width="9" style="1"/>
    <col min="9729" max="9729" width="2.625" style="1" customWidth="1"/>
    <col min="9730" max="9730" width="17.375" style="1" customWidth="1"/>
    <col min="9731" max="9732" width="20.75" style="1" customWidth="1"/>
    <col min="9733" max="9733" width="74.375" style="1" customWidth="1"/>
    <col min="9734" max="9734" width="6.25" style="1" customWidth="1"/>
    <col min="9735" max="9735" width="9.875" style="1" bestFit="1" customWidth="1"/>
    <col min="9736" max="9736" width="9.875" style="1" customWidth="1"/>
    <col min="9737" max="9737" width="7.25" style="1" customWidth="1"/>
    <col min="9738" max="9738" width="40.75" style="1" customWidth="1"/>
    <col min="9739" max="9740" width="35.75" style="1" customWidth="1"/>
    <col min="9741" max="9741" width="20.75" style="1" customWidth="1"/>
    <col min="9742" max="9742" width="10.75" style="1" customWidth="1"/>
    <col min="9743" max="9743" width="16" style="1" customWidth="1"/>
    <col min="9744" max="9744" width="30.125" style="1" customWidth="1"/>
    <col min="9745" max="9745" width="20.75" style="1" customWidth="1"/>
    <col min="9746" max="9984" width="9" style="1"/>
    <col min="9985" max="9985" width="2.625" style="1" customWidth="1"/>
    <col min="9986" max="9986" width="17.375" style="1" customWidth="1"/>
    <col min="9987" max="9988" width="20.75" style="1" customWidth="1"/>
    <col min="9989" max="9989" width="74.375" style="1" customWidth="1"/>
    <col min="9990" max="9990" width="6.25" style="1" customWidth="1"/>
    <col min="9991" max="9991" width="9.875" style="1" bestFit="1" customWidth="1"/>
    <col min="9992" max="9992" width="9.875" style="1" customWidth="1"/>
    <col min="9993" max="9993" width="7.25" style="1" customWidth="1"/>
    <col min="9994" max="9994" width="40.75" style="1" customWidth="1"/>
    <col min="9995" max="9996" width="35.75" style="1" customWidth="1"/>
    <col min="9997" max="9997" width="20.75" style="1" customWidth="1"/>
    <col min="9998" max="9998" width="10.75" style="1" customWidth="1"/>
    <col min="9999" max="9999" width="16" style="1" customWidth="1"/>
    <col min="10000" max="10000" width="30.125" style="1" customWidth="1"/>
    <col min="10001" max="10001" width="20.75" style="1" customWidth="1"/>
    <col min="10002" max="10240" width="9" style="1"/>
    <col min="10241" max="10241" width="2.625" style="1" customWidth="1"/>
    <col min="10242" max="10242" width="17.375" style="1" customWidth="1"/>
    <col min="10243" max="10244" width="20.75" style="1" customWidth="1"/>
    <col min="10245" max="10245" width="74.375" style="1" customWidth="1"/>
    <col min="10246" max="10246" width="6.25" style="1" customWidth="1"/>
    <col min="10247" max="10247" width="9.875" style="1" bestFit="1" customWidth="1"/>
    <col min="10248" max="10248" width="9.875" style="1" customWidth="1"/>
    <col min="10249" max="10249" width="7.25" style="1" customWidth="1"/>
    <col min="10250" max="10250" width="40.75" style="1" customWidth="1"/>
    <col min="10251" max="10252" width="35.75" style="1" customWidth="1"/>
    <col min="10253" max="10253" width="20.75" style="1" customWidth="1"/>
    <col min="10254" max="10254" width="10.75" style="1" customWidth="1"/>
    <col min="10255" max="10255" width="16" style="1" customWidth="1"/>
    <col min="10256" max="10256" width="30.125" style="1" customWidth="1"/>
    <col min="10257" max="10257" width="20.75" style="1" customWidth="1"/>
    <col min="10258" max="10496" width="9" style="1"/>
    <col min="10497" max="10497" width="2.625" style="1" customWidth="1"/>
    <col min="10498" max="10498" width="17.375" style="1" customWidth="1"/>
    <col min="10499" max="10500" width="20.75" style="1" customWidth="1"/>
    <col min="10501" max="10501" width="74.375" style="1" customWidth="1"/>
    <col min="10502" max="10502" width="6.25" style="1" customWidth="1"/>
    <col min="10503" max="10503" width="9.875" style="1" bestFit="1" customWidth="1"/>
    <col min="10504" max="10504" width="9.875" style="1" customWidth="1"/>
    <col min="10505" max="10505" width="7.25" style="1" customWidth="1"/>
    <col min="10506" max="10506" width="40.75" style="1" customWidth="1"/>
    <col min="10507" max="10508" width="35.75" style="1" customWidth="1"/>
    <col min="10509" max="10509" width="20.75" style="1" customWidth="1"/>
    <col min="10510" max="10510" width="10.75" style="1" customWidth="1"/>
    <col min="10511" max="10511" width="16" style="1" customWidth="1"/>
    <col min="10512" max="10512" width="30.125" style="1" customWidth="1"/>
    <col min="10513" max="10513" width="20.75" style="1" customWidth="1"/>
    <col min="10514" max="10752" width="9" style="1"/>
    <col min="10753" max="10753" width="2.625" style="1" customWidth="1"/>
    <col min="10754" max="10754" width="17.375" style="1" customWidth="1"/>
    <col min="10755" max="10756" width="20.75" style="1" customWidth="1"/>
    <col min="10757" max="10757" width="74.375" style="1" customWidth="1"/>
    <col min="10758" max="10758" width="6.25" style="1" customWidth="1"/>
    <col min="10759" max="10759" width="9.875" style="1" bestFit="1" customWidth="1"/>
    <col min="10760" max="10760" width="9.875" style="1" customWidth="1"/>
    <col min="10761" max="10761" width="7.25" style="1" customWidth="1"/>
    <col min="10762" max="10762" width="40.75" style="1" customWidth="1"/>
    <col min="10763" max="10764" width="35.75" style="1" customWidth="1"/>
    <col min="10765" max="10765" width="20.75" style="1" customWidth="1"/>
    <col min="10766" max="10766" width="10.75" style="1" customWidth="1"/>
    <col min="10767" max="10767" width="16" style="1" customWidth="1"/>
    <col min="10768" max="10768" width="30.125" style="1" customWidth="1"/>
    <col min="10769" max="10769" width="20.75" style="1" customWidth="1"/>
    <col min="10770" max="11008" width="9" style="1"/>
    <col min="11009" max="11009" width="2.625" style="1" customWidth="1"/>
    <col min="11010" max="11010" width="17.375" style="1" customWidth="1"/>
    <col min="11011" max="11012" width="20.75" style="1" customWidth="1"/>
    <col min="11013" max="11013" width="74.375" style="1" customWidth="1"/>
    <col min="11014" max="11014" width="6.25" style="1" customWidth="1"/>
    <col min="11015" max="11015" width="9.875" style="1" bestFit="1" customWidth="1"/>
    <col min="11016" max="11016" width="9.875" style="1" customWidth="1"/>
    <col min="11017" max="11017" width="7.25" style="1" customWidth="1"/>
    <col min="11018" max="11018" width="40.75" style="1" customWidth="1"/>
    <col min="11019" max="11020" width="35.75" style="1" customWidth="1"/>
    <col min="11021" max="11021" width="20.75" style="1" customWidth="1"/>
    <col min="11022" max="11022" width="10.75" style="1" customWidth="1"/>
    <col min="11023" max="11023" width="16" style="1" customWidth="1"/>
    <col min="11024" max="11024" width="30.125" style="1" customWidth="1"/>
    <col min="11025" max="11025" width="20.75" style="1" customWidth="1"/>
    <col min="11026" max="11264" width="9" style="1"/>
    <col min="11265" max="11265" width="2.625" style="1" customWidth="1"/>
    <col min="11266" max="11266" width="17.375" style="1" customWidth="1"/>
    <col min="11267" max="11268" width="20.75" style="1" customWidth="1"/>
    <col min="11269" max="11269" width="74.375" style="1" customWidth="1"/>
    <col min="11270" max="11270" width="6.25" style="1" customWidth="1"/>
    <col min="11271" max="11271" width="9.875" style="1" bestFit="1" customWidth="1"/>
    <col min="11272" max="11272" width="9.875" style="1" customWidth="1"/>
    <col min="11273" max="11273" width="7.25" style="1" customWidth="1"/>
    <col min="11274" max="11274" width="40.75" style="1" customWidth="1"/>
    <col min="11275" max="11276" width="35.75" style="1" customWidth="1"/>
    <col min="11277" max="11277" width="20.75" style="1" customWidth="1"/>
    <col min="11278" max="11278" width="10.75" style="1" customWidth="1"/>
    <col min="11279" max="11279" width="16" style="1" customWidth="1"/>
    <col min="11280" max="11280" width="30.125" style="1" customWidth="1"/>
    <col min="11281" max="11281" width="20.75" style="1" customWidth="1"/>
    <col min="11282" max="11520" width="9" style="1"/>
    <col min="11521" max="11521" width="2.625" style="1" customWidth="1"/>
    <col min="11522" max="11522" width="17.375" style="1" customWidth="1"/>
    <col min="11523" max="11524" width="20.75" style="1" customWidth="1"/>
    <col min="11525" max="11525" width="74.375" style="1" customWidth="1"/>
    <col min="11526" max="11526" width="6.25" style="1" customWidth="1"/>
    <col min="11527" max="11527" width="9.875" style="1" bestFit="1" customWidth="1"/>
    <col min="11528" max="11528" width="9.875" style="1" customWidth="1"/>
    <col min="11529" max="11529" width="7.25" style="1" customWidth="1"/>
    <col min="11530" max="11530" width="40.75" style="1" customWidth="1"/>
    <col min="11531" max="11532" width="35.75" style="1" customWidth="1"/>
    <col min="11533" max="11533" width="20.75" style="1" customWidth="1"/>
    <col min="11534" max="11534" width="10.75" style="1" customWidth="1"/>
    <col min="11535" max="11535" width="16" style="1" customWidth="1"/>
    <col min="11536" max="11536" width="30.125" style="1" customWidth="1"/>
    <col min="11537" max="11537" width="20.75" style="1" customWidth="1"/>
    <col min="11538" max="11776" width="9" style="1"/>
    <col min="11777" max="11777" width="2.625" style="1" customWidth="1"/>
    <col min="11778" max="11778" width="17.375" style="1" customWidth="1"/>
    <col min="11779" max="11780" width="20.75" style="1" customWidth="1"/>
    <col min="11781" max="11781" width="74.375" style="1" customWidth="1"/>
    <col min="11782" max="11782" width="6.25" style="1" customWidth="1"/>
    <col min="11783" max="11783" width="9.875" style="1" bestFit="1" customWidth="1"/>
    <col min="11784" max="11784" width="9.875" style="1" customWidth="1"/>
    <col min="11785" max="11785" width="7.25" style="1" customWidth="1"/>
    <col min="11786" max="11786" width="40.75" style="1" customWidth="1"/>
    <col min="11787" max="11788" width="35.75" style="1" customWidth="1"/>
    <col min="11789" max="11789" width="20.75" style="1" customWidth="1"/>
    <col min="11790" max="11790" width="10.75" style="1" customWidth="1"/>
    <col min="11791" max="11791" width="16" style="1" customWidth="1"/>
    <col min="11792" max="11792" width="30.125" style="1" customWidth="1"/>
    <col min="11793" max="11793" width="20.75" style="1" customWidth="1"/>
    <col min="11794" max="12032" width="9" style="1"/>
    <col min="12033" max="12033" width="2.625" style="1" customWidth="1"/>
    <col min="12034" max="12034" width="17.375" style="1" customWidth="1"/>
    <col min="12035" max="12036" width="20.75" style="1" customWidth="1"/>
    <col min="12037" max="12037" width="74.375" style="1" customWidth="1"/>
    <col min="12038" max="12038" width="6.25" style="1" customWidth="1"/>
    <col min="12039" max="12039" width="9.875" style="1" bestFit="1" customWidth="1"/>
    <col min="12040" max="12040" width="9.875" style="1" customWidth="1"/>
    <col min="12041" max="12041" width="7.25" style="1" customWidth="1"/>
    <col min="12042" max="12042" width="40.75" style="1" customWidth="1"/>
    <col min="12043" max="12044" width="35.75" style="1" customWidth="1"/>
    <col min="12045" max="12045" width="20.75" style="1" customWidth="1"/>
    <col min="12046" max="12046" width="10.75" style="1" customWidth="1"/>
    <col min="12047" max="12047" width="16" style="1" customWidth="1"/>
    <col min="12048" max="12048" width="30.125" style="1" customWidth="1"/>
    <col min="12049" max="12049" width="20.75" style="1" customWidth="1"/>
    <col min="12050" max="12288" width="9" style="1"/>
    <col min="12289" max="12289" width="2.625" style="1" customWidth="1"/>
    <col min="12290" max="12290" width="17.375" style="1" customWidth="1"/>
    <col min="12291" max="12292" width="20.75" style="1" customWidth="1"/>
    <col min="12293" max="12293" width="74.375" style="1" customWidth="1"/>
    <col min="12294" max="12294" width="6.25" style="1" customWidth="1"/>
    <col min="12295" max="12295" width="9.875" style="1" bestFit="1" customWidth="1"/>
    <col min="12296" max="12296" width="9.875" style="1" customWidth="1"/>
    <col min="12297" max="12297" width="7.25" style="1" customWidth="1"/>
    <col min="12298" max="12298" width="40.75" style="1" customWidth="1"/>
    <col min="12299" max="12300" width="35.75" style="1" customWidth="1"/>
    <col min="12301" max="12301" width="20.75" style="1" customWidth="1"/>
    <col min="12302" max="12302" width="10.75" style="1" customWidth="1"/>
    <col min="12303" max="12303" width="16" style="1" customWidth="1"/>
    <col min="12304" max="12304" width="30.125" style="1" customWidth="1"/>
    <col min="12305" max="12305" width="20.75" style="1" customWidth="1"/>
    <col min="12306" max="12544" width="9" style="1"/>
    <col min="12545" max="12545" width="2.625" style="1" customWidth="1"/>
    <col min="12546" max="12546" width="17.375" style="1" customWidth="1"/>
    <col min="12547" max="12548" width="20.75" style="1" customWidth="1"/>
    <col min="12549" max="12549" width="74.375" style="1" customWidth="1"/>
    <col min="12550" max="12550" width="6.25" style="1" customWidth="1"/>
    <col min="12551" max="12551" width="9.875" style="1" bestFit="1" customWidth="1"/>
    <col min="12552" max="12552" width="9.875" style="1" customWidth="1"/>
    <col min="12553" max="12553" width="7.25" style="1" customWidth="1"/>
    <col min="12554" max="12554" width="40.75" style="1" customWidth="1"/>
    <col min="12555" max="12556" width="35.75" style="1" customWidth="1"/>
    <col min="12557" max="12557" width="20.75" style="1" customWidth="1"/>
    <col min="12558" max="12558" width="10.75" style="1" customWidth="1"/>
    <col min="12559" max="12559" width="16" style="1" customWidth="1"/>
    <col min="12560" max="12560" width="30.125" style="1" customWidth="1"/>
    <col min="12561" max="12561" width="20.75" style="1" customWidth="1"/>
    <col min="12562" max="12800" width="9" style="1"/>
    <col min="12801" max="12801" width="2.625" style="1" customWidth="1"/>
    <col min="12802" max="12802" width="17.375" style="1" customWidth="1"/>
    <col min="12803" max="12804" width="20.75" style="1" customWidth="1"/>
    <col min="12805" max="12805" width="74.375" style="1" customWidth="1"/>
    <col min="12806" max="12806" width="6.25" style="1" customWidth="1"/>
    <col min="12807" max="12807" width="9.875" style="1" bestFit="1" customWidth="1"/>
    <col min="12808" max="12808" width="9.875" style="1" customWidth="1"/>
    <col min="12809" max="12809" width="7.25" style="1" customWidth="1"/>
    <col min="12810" max="12810" width="40.75" style="1" customWidth="1"/>
    <col min="12811" max="12812" width="35.75" style="1" customWidth="1"/>
    <col min="12813" max="12813" width="20.75" style="1" customWidth="1"/>
    <col min="12814" max="12814" width="10.75" style="1" customWidth="1"/>
    <col min="12815" max="12815" width="16" style="1" customWidth="1"/>
    <col min="12816" max="12816" width="30.125" style="1" customWidth="1"/>
    <col min="12817" max="12817" width="20.75" style="1" customWidth="1"/>
    <col min="12818" max="13056" width="9" style="1"/>
    <col min="13057" max="13057" width="2.625" style="1" customWidth="1"/>
    <col min="13058" max="13058" width="17.375" style="1" customWidth="1"/>
    <col min="13059" max="13060" width="20.75" style="1" customWidth="1"/>
    <col min="13061" max="13061" width="74.375" style="1" customWidth="1"/>
    <col min="13062" max="13062" width="6.25" style="1" customWidth="1"/>
    <col min="13063" max="13063" width="9.875" style="1" bestFit="1" customWidth="1"/>
    <col min="13064" max="13064" width="9.875" style="1" customWidth="1"/>
    <col min="13065" max="13065" width="7.25" style="1" customWidth="1"/>
    <col min="13066" max="13066" width="40.75" style="1" customWidth="1"/>
    <col min="13067" max="13068" width="35.75" style="1" customWidth="1"/>
    <col min="13069" max="13069" width="20.75" style="1" customWidth="1"/>
    <col min="13070" max="13070" width="10.75" style="1" customWidth="1"/>
    <col min="13071" max="13071" width="16" style="1" customWidth="1"/>
    <col min="13072" max="13072" width="30.125" style="1" customWidth="1"/>
    <col min="13073" max="13073" width="20.75" style="1" customWidth="1"/>
    <col min="13074" max="13312" width="9" style="1"/>
    <col min="13313" max="13313" width="2.625" style="1" customWidth="1"/>
    <col min="13314" max="13314" width="17.375" style="1" customWidth="1"/>
    <col min="13315" max="13316" width="20.75" style="1" customWidth="1"/>
    <col min="13317" max="13317" width="74.375" style="1" customWidth="1"/>
    <col min="13318" max="13318" width="6.25" style="1" customWidth="1"/>
    <col min="13319" max="13319" width="9.875" style="1" bestFit="1" customWidth="1"/>
    <col min="13320" max="13320" width="9.875" style="1" customWidth="1"/>
    <col min="13321" max="13321" width="7.25" style="1" customWidth="1"/>
    <col min="13322" max="13322" width="40.75" style="1" customWidth="1"/>
    <col min="13323" max="13324" width="35.75" style="1" customWidth="1"/>
    <col min="13325" max="13325" width="20.75" style="1" customWidth="1"/>
    <col min="13326" max="13326" width="10.75" style="1" customWidth="1"/>
    <col min="13327" max="13327" width="16" style="1" customWidth="1"/>
    <col min="13328" max="13328" width="30.125" style="1" customWidth="1"/>
    <col min="13329" max="13329" width="20.75" style="1" customWidth="1"/>
    <col min="13330" max="13568" width="9" style="1"/>
    <col min="13569" max="13569" width="2.625" style="1" customWidth="1"/>
    <col min="13570" max="13570" width="17.375" style="1" customWidth="1"/>
    <col min="13571" max="13572" width="20.75" style="1" customWidth="1"/>
    <col min="13573" max="13573" width="74.375" style="1" customWidth="1"/>
    <col min="13574" max="13574" width="6.25" style="1" customWidth="1"/>
    <col min="13575" max="13575" width="9.875" style="1" bestFit="1" customWidth="1"/>
    <col min="13576" max="13576" width="9.875" style="1" customWidth="1"/>
    <col min="13577" max="13577" width="7.25" style="1" customWidth="1"/>
    <col min="13578" max="13578" width="40.75" style="1" customWidth="1"/>
    <col min="13579" max="13580" width="35.75" style="1" customWidth="1"/>
    <col min="13581" max="13581" width="20.75" style="1" customWidth="1"/>
    <col min="13582" max="13582" width="10.75" style="1" customWidth="1"/>
    <col min="13583" max="13583" width="16" style="1" customWidth="1"/>
    <col min="13584" max="13584" width="30.125" style="1" customWidth="1"/>
    <col min="13585" max="13585" width="20.75" style="1" customWidth="1"/>
    <col min="13586" max="13824" width="9" style="1"/>
    <col min="13825" max="13825" width="2.625" style="1" customWidth="1"/>
    <col min="13826" max="13826" width="17.375" style="1" customWidth="1"/>
    <col min="13827" max="13828" width="20.75" style="1" customWidth="1"/>
    <col min="13829" max="13829" width="74.375" style="1" customWidth="1"/>
    <col min="13830" max="13830" width="6.25" style="1" customWidth="1"/>
    <col min="13831" max="13831" width="9.875" style="1" bestFit="1" customWidth="1"/>
    <col min="13832" max="13832" width="9.875" style="1" customWidth="1"/>
    <col min="13833" max="13833" width="7.25" style="1" customWidth="1"/>
    <col min="13834" max="13834" width="40.75" style="1" customWidth="1"/>
    <col min="13835" max="13836" width="35.75" style="1" customWidth="1"/>
    <col min="13837" max="13837" width="20.75" style="1" customWidth="1"/>
    <col min="13838" max="13838" width="10.75" style="1" customWidth="1"/>
    <col min="13839" max="13839" width="16" style="1" customWidth="1"/>
    <col min="13840" max="13840" width="30.125" style="1" customWidth="1"/>
    <col min="13841" max="13841" width="20.75" style="1" customWidth="1"/>
    <col min="13842" max="14080" width="9" style="1"/>
    <col min="14081" max="14081" width="2.625" style="1" customWidth="1"/>
    <col min="14082" max="14082" width="17.375" style="1" customWidth="1"/>
    <col min="14083" max="14084" width="20.75" style="1" customWidth="1"/>
    <col min="14085" max="14085" width="74.375" style="1" customWidth="1"/>
    <col min="14086" max="14086" width="6.25" style="1" customWidth="1"/>
    <col min="14087" max="14087" width="9.875" style="1" bestFit="1" customWidth="1"/>
    <col min="14088" max="14088" width="9.875" style="1" customWidth="1"/>
    <col min="14089" max="14089" width="7.25" style="1" customWidth="1"/>
    <col min="14090" max="14090" width="40.75" style="1" customWidth="1"/>
    <col min="14091" max="14092" width="35.75" style="1" customWidth="1"/>
    <col min="14093" max="14093" width="20.75" style="1" customWidth="1"/>
    <col min="14094" max="14094" width="10.75" style="1" customWidth="1"/>
    <col min="14095" max="14095" width="16" style="1" customWidth="1"/>
    <col min="14096" max="14096" width="30.125" style="1" customWidth="1"/>
    <col min="14097" max="14097" width="20.75" style="1" customWidth="1"/>
    <col min="14098" max="14336" width="9" style="1"/>
    <col min="14337" max="14337" width="2.625" style="1" customWidth="1"/>
    <col min="14338" max="14338" width="17.375" style="1" customWidth="1"/>
    <col min="14339" max="14340" width="20.75" style="1" customWidth="1"/>
    <col min="14341" max="14341" width="74.375" style="1" customWidth="1"/>
    <col min="14342" max="14342" width="6.25" style="1" customWidth="1"/>
    <col min="14343" max="14343" width="9.875" style="1" bestFit="1" customWidth="1"/>
    <col min="14344" max="14344" width="9.875" style="1" customWidth="1"/>
    <col min="14345" max="14345" width="7.25" style="1" customWidth="1"/>
    <col min="14346" max="14346" width="40.75" style="1" customWidth="1"/>
    <col min="14347" max="14348" width="35.75" style="1" customWidth="1"/>
    <col min="14349" max="14349" width="20.75" style="1" customWidth="1"/>
    <col min="14350" max="14350" width="10.75" style="1" customWidth="1"/>
    <col min="14351" max="14351" width="16" style="1" customWidth="1"/>
    <col min="14352" max="14352" width="30.125" style="1" customWidth="1"/>
    <col min="14353" max="14353" width="20.75" style="1" customWidth="1"/>
    <col min="14354" max="14592" width="9" style="1"/>
    <col min="14593" max="14593" width="2.625" style="1" customWidth="1"/>
    <col min="14594" max="14594" width="17.375" style="1" customWidth="1"/>
    <col min="14595" max="14596" width="20.75" style="1" customWidth="1"/>
    <col min="14597" max="14597" width="74.375" style="1" customWidth="1"/>
    <col min="14598" max="14598" width="6.25" style="1" customWidth="1"/>
    <col min="14599" max="14599" width="9.875" style="1" bestFit="1" customWidth="1"/>
    <col min="14600" max="14600" width="9.875" style="1" customWidth="1"/>
    <col min="14601" max="14601" width="7.25" style="1" customWidth="1"/>
    <col min="14602" max="14602" width="40.75" style="1" customWidth="1"/>
    <col min="14603" max="14604" width="35.75" style="1" customWidth="1"/>
    <col min="14605" max="14605" width="20.75" style="1" customWidth="1"/>
    <col min="14606" max="14606" width="10.75" style="1" customWidth="1"/>
    <col min="14607" max="14607" width="16" style="1" customWidth="1"/>
    <col min="14608" max="14608" width="30.125" style="1" customWidth="1"/>
    <col min="14609" max="14609" width="20.75" style="1" customWidth="1"/>
    <col min="14610" max="14848" width="9" style="1"/>
    <col min="14849" max="14849" width="2.625" style="1" customWidth="1"/>
    <col min="14850" max="14850" width="17.375" style="1" customWidth="1"/>
    <col min="14851" max="14852" width="20.75" style="1" customWidth="1"/>
    <col min="14853" max="14853" width="74.375" style="1" customWidth="1"/>
    <col min="14854" max="14854" width="6.25" style="1" customWidth="1"/>
    <col min="14855" max="14855" width="9.875" style="1" bestFit="1" customWidth="1"/>
    <col min="14856" max="14856" width="9.875" style="1" customWidth="1"/>
    <col min="14857" max="14857" width="7.25" style="1" customWidth="1"/>
    <col min="14858" max="14858" width="40.75" style="1" customWidth="1"/>
    <col min="14859" max="14860" width="35.75" style="1" customWidth="1"/>
    <col min="14861" max="14861" width="20.75" style="1" customWidth="1"/>
    <col min="14862" max="14862" width="10.75" style="1" customWidth="1"/>
    <col min="14863" max="14863" width="16" style="1" customWidth="1"/>
    <col min="14864" max="14864" width="30.125" style="1" customWidth="1"/>
    <col min="14865" max="14865" width="20.75" style="1" customWidth="1"/>
    <col min="14866" max="15104" width="9" style="1"/>
    <col min="15105" max="15105" width="2.625" style="1" customWidth="1"/>
    <col min="15106" max="15106" width="17.375" style="1" customWidth="1"/>
    <col min="15107" max="15108" width="20.75" style="1" customWidth="1"/>
    <col min="15109" max="15109" width="74.375" style="1" customWidth="1"/>
    <col min="15110" max="15110" width="6.25" style="1" customWidth="1"/>
    <col min="15111" max="15111" width="9.875" style="1" bestFit="1" customWidth="1"/>
    <col min="15112" max="15112" width="9.875" style="1" customWidth="1"/>
    <col min="15113" max="15113" width="7.25" style="1" customWidth="1"/>
    <col min="15114" max="15114" width="40.75" style="1" customWidth="1"/>
    <col min="15115" max="15116" width="35.75" style="1" customWidth="1"/>
    <col min="15117" max="15117" width="20.75" style="1" customWidth="1"/>
    <col min="15118" max="15118" width="10.75" style="1" customWidth="1"/>
    <col min="15119" max="15119" width="16" style="1" customWidth="1"/>
    <col min="15120" max="15120" width="30.125" style="1" customWidth="1"/>
    <col min="15121" max="15121" width="20.75" style="1" customWidth="1"/>
    <col min="15122" max="15360" width="9" style="1"/>
    <col min="15361" max="15361" width="2.625" style="1" customWidth="1"/>
    <col min="15362" max="15362" width="17.375" style="1" customWidth="1"/>
    <col min="15363" max="15364" width="20.75" style="1" customWidth="1"/>
    <col min="15365" max="15365" width="74.375" style="1" customWidth="1"/>
    <col min="15366" max="15366" width="6.25" style="1" customWidth="1"/>
    <col min="15367" max="15367" width="9.875" style="1" bestFit="1" customWidth="1"/>
    <col min="15368" max="15368" width="9.875" style="1" customWidth="1"/>
    <col min="15369" max="15369" width="7.25" style="1" customWidth="1"/>
    <col min="15370" max="15370" width="40.75" style="1" customWidth="1"/>
    <col min="15371" max="15372" width="35.75" style="1" customWidth="1"/>
    <col min="15373" max="15373" width="20.75" style="1" customWidth="1"/>
    <col min="15374" max="15374" width="10.75" style="1" customWidth="1"/>
    <col min="15375" max="15375" width="16" style="1" customWidth="1"/>
    <col min="15376" max="15376" width="30.125" style="1" customWidth="1"/>
    <col min="15377" max="15377" width="20.75" style="1" customWidth="1"/>
    <col min="15378" max="15616" width="9" style="1"/>
    <col min="15617" max="15617" width="2.625" style="1" customWidth="1"/>
    <col min="15618" max="15618" width="17.375" style="1" customWidth="1"/>
    <col min="15619" max="15620" width="20.75" style="1" customWidth="1"/>
    <col min="15621" max="15621" width="74.375" style="1" customWidth="1"/>
    <col min="15622" max="15622" width="6.25" style="1" customWidth="1"/>
    <col min="15623" max="15623" width="9.875" style="1" bestFit="1" customWidth="1"/>
    <col min="15624" max="15624" width="9.875" style="1" customWidth="1"/>
    <col min="15625" max="15625" width="7.25" style="1" customWidth="1"/>
    <col min="15626" max="15626" width="40.75" style="1" customWidth="1"/>
    <col min="15627" max="15628" width="35.75" style="1" customWidth="1"/>
    <col min="15629" max="15629" width="20.75" style="1" customWidth="1"/>
    <col min="15630" max="15630" width="10.75" style="1" customWidth="1"/>
    <col min="15631" max="15631" width="16" style="1" customWidth="1"/>
    <col min="15632" max="15632" width="30.125" style="1" customWidth="1"/>
    <col min="15633" max="15633" width="20.75" style="1" customWidth="1"/>
    <col min="15634" max="15872" width="9" style="1"/>
    <col min="15873" max="15873" width="2.625" style="1" customWidth="1"/>
    <col min="15874" max="15874" width="17.375" style="1" customWidth="1"/>
    <col min="15875" max="15876" width="20.75" style="1" customWidth="1"/>
    <col min="15877" max="15877" width="74.375" style="1" customWidth="1"/>
    <col min="15878" max="15878" width="6.25" style="1" customWidth="1"/>
    <col min="15879" max="15879" width="9.875" style="1" bestFit="1" customWidth="1"/>
    <col min="15880" max="15880" width="9.875" style="1" customWidth="1"/>
    <col min="15881" max="15881" width="7.25" style="1" customWidth="1"/>
    <col min="15882" max="15882" width="40.75" style="1" customWidth="1"/>
    <col min="15883" max="15884" width="35.75" style="1" customWidth="1"/>
    <col min="15885" max="15885" width="20.75" style="1" customWidth="1"/>
    <col min="15886" max="15886" width="10.75" style="1" customWidth="1"/>
    <col min="15887" max="15887" width="16" style="1" customWidth="1"/>
    <col min="15888" max="15888" width="30.125" style="1" customWidth="1"/>
    <col min="15889" max="15889" width="20.75" style="1" customWidth="1"/>
    <col min="15890" max="16128" width="9" style="1"/>
    <col min="16129" max="16129" width="2.625" style="1" customWidth="1"/>
    <col min="16130" max="16130" width="17.375" style="1" customWidth="1"/>
    <col min="16131" max="16132" width="20.75" style="1" customWidth="1"/>
    <col min="16133" max="16133" width="74.375" style="1" customWidth="1"/>
    <col min="16134" max="16134" width="6.25" style="1" customWidth="1"/>
    <col min="16135" max="16135" width="9.875" style="1" bestFit="1" customWidth="1"/>
    <col min="16136" max="16136" width="9.875" style="1" customWidth="1"/>
    <col min="16137" max="16137" width="7.25" style="1" customWidth="1"/>
    <col min="16138" max="16138" width="40.75" style="1" customWidth="1"/>
    <col min="16139" max="16140" width="35.75" style="1" customWidth="1"/>
    <col min="16141" max="16141" width="20.75" style="1" customWidth="1"/>
    <col min="16142" max="16142" width="10.75" style="1" customWidth="1"/>
    <col min="16143" max="16143" width="16" style="1" customWidth="1"/>
    <col min="16144" max="16144" width="30.125" style="1" customWidth="1"/>
    <col min="16145" max="16145" width="20.75" style="1" customWidth="1"/>
    <col min="16146" max="16384" width="9" style="1"/>
  </cols>
  <sheetData>
    <row r="2" spans="2:17" ht="20.100000000000001" customHeight="1">
      <c r="B2" s="2" t="s">
        <v>0</v>
      </c>
      <c r="C2" s="2"/>
      <c r="D2" s="2"/>
      <c r="E2" s="3" t="s">
        <v>994</v>
      </c>
      <c r="G2" s="5" t="s">
        <v>2</v>
      </c>
      <c r="H2" s="6"/>
      <c r="I2" s="7"/>
      <c r="J2" s="8">
        <f>SUM(H:H)</f>
        <v>14152</v>
      </c>
    </row>
    <row r="3" spans="2:17" ht="20.100000000000001" customHeight="1">
      <c r="B3" s="2" t="s">
        <v>3</v>
      </c>
      <c r="C3" s="2"/>
      <c r="D3" s="2"/>
      <c r="E3" s="13" t="s">
        <v>995</v>
      </c>
    </row>
    <row r="4" spans="2:17" ht="20.100000000000001" customHeight="1">
      <c r="B4" s="2" t="s">
        <v>996</v>
      </c>
      <c r="C4" s="2"/>
      <c r="D4" s="2"/>
      <c r="E4" s="3">
        <v>232549</v>
      </c>
    </row>
    <row r="5" spans="2:17" ht="20.100000000000001" customHeight="1">
      <c r="B5" s="2" t="s">
        <v>9</v>
      </c>
      <c r="C5" s="2"/>
      <c r="D5" s="2"/>
      <c r="E5" s="16">
        <v>46168</v>
      </c>
      <c r="I5" s="373"/>
    </row>
    <row r="6" spans="2:17" ht="20.100000000000001" customHeight="1">
      <c r="B6" s="2" t="s">
        <v>10</v>
      </c>
      <c r="C6" s="2"/>
      <c r="D6" s="2"/>
      <c r="E6" s="16">
        <v>46171</v>
      </c>
    </row>
    <row r="8" spans="2:17" s="4" customFormat="1" ht="19.5" customHeight="1">
      <c r="B8" s="27" t="s">
        <v>32</v>
      </c>
      <c r="C8" s="27" t="s">
        <v>33</v>
      </c>
      <c r="D8" s="27" t="s">
        <v>34</v>
      </c>
      <c r="E8" s="26" t="s">
        <v>35</v>
      </c>
      <c r="F8" s="26" t="s">
        <v>36</v>
      </c>
      <c r="G8" s="26" t="s">
        <v>37</v>
      </c>
      <c r="H8" s="26" t="s">
        <v>38</v>
      </c>
      <c r="I8" s="26" t="s">
        <v>39</v>
      </c>
      <c r="J8" s="26" t="s">
        <v>40</v>
      </c>
      <c r="K8" s="26" t="s">
        <v>41</v>
      </c>
      <c r="L8" s="26" t="s">
        <v>42</v>
      </c>
      <c r="M8" s="27" t="s">
        <v>43</v>
      </c>
      <c r="N8" s="27" t="s">
        <v>44</v>
      </c>
      <c r="O8" s="26" t="s">
        <v>45</v>
      </c>
      <c r="P8" s="374" t="s">
        <v>46</v>
      </c>
      <c r="Q8" s="375" t="s">
        <v>47</v>
      </c>
    </row>
    <row r="9" spans="2:17" s="379" customFormat="1" ht="19.5" customHeight="1">
      <c r="B9" s="293">
        <v>1</v>
      </c>
      <c r="C9" s="293" t="s">
        <v>1019</v>
      </c>
      <c r="D9" s="293" t="s">
        <v>1019</v>
      </c>
      <c r="E9" s="223" t="s">
        <v>6261</v>
      </c>
      <c r="F9" s="288">
        <v>1</v>
      </c>
      <c r="G9" s="396">
        <v>12000</v>
      </c>
      <c r="H9" s="386">
        <f>F9*G9</f>
        <v>12000</v>
      </c>
      <c r="I9" s="397"/>
      <c r="J9" s="223" t="s">
        <v>1057</v>
      </c>
      <c r="K9" s="106"/>
      <c r="L9" s="394" t="s">
        <v>6262</v>
      </c>
      <c r="M9" s="387">
        <v>46154</v>
      </c>
      <c r="N9" s="293"/>
      <c r="O9" s="395">
        <v>46168</v>
      </c>
      <c r="P9" s="395"/>
      <c r="Q9" s="375">
        <v>46167</v>
      </c>
    </row>
    <row r="10" spans="2:17" s="379" customFormat="1" ht="19.5" customHeight="1">
      <c r="B10" s="293">
        <v>2</v>
      </c>
      <c r="C10" s="293" t="s">
        <v>1002</v>
      </c>
      <c r="D10" s="293" t="s">
        <v>1002</v>
      </c>
      <c r="E10" s="40" t="s">
        <v>6263</v>
      </c>
      <c r="F10" s="40">
        <v>1</v>
      </c>
      <c r="G10" s="40">
        <v>1165</v>
      </c>
      <c r="H10" s="386">
        <f>F10*G10</f>
        <v>1165</v>
      </c>
      <c r="I10" s="287"/>
      <c r="J10" s="40" t="s">
        <v>6264</v>
      </c>
      <c r="K10" s="286"/>
      <c r="L10" s="286" t="s">
        <v>1011</v>
      </c>
      <c r="M10" s="387">
        <v>46150</v>
      </c>
      <c r="N10" s="293"/>
      <c r="O10" s="395"/>
      <c r="P10" s="395">
        <v>46163</v>
      </c>
      <c r="Q10" s="404"/>
    </row>
    <row r="11" spans="2:17" s="379" customFormat="1" ht="19.5" customHeight="1">
      <c r="B11" s="293">
        <v>3</v>
      </c>
      <c r="C11" s="293" t="s">
        <v>1002</v>
      </c>
      <c r="D11" s="293" t="s">
        <v>1002</v>
      </c>
      <c r="E11" s="40" t="s">
        <v>6265</v>
      </c>
      <c r="F11" s="40">
        <v>1</v>
      </c>
      <c r="G11" s="40">
        <v>987</v>
      </c>
      <c r="H11" s="386">
        <f>F11*G11</f>
        <v>987</v>
      </c>
      <c r="I11" s="287"/>
      <c r="J11" s="40" t="s">
        <v>6264</v>
      </c>
      <c r="K11" s="286"/>
      <c r="L11" s="286" t="s">
        <v>1011</v>
      </c>
      <c r="M11" s="387">
        <v>46150</v>
      </c>
      <c r="N11" s="293"/>
      <c r="O11" s="395"/>
      <c r="P11" s="395">
        <v>46163</v>
      </c>
      <c r="Q11" s="404"/>
    </row>
    <row r="12" spans="2:17" s="4" customFormat="1" ht="19.5" customHeight="1">
      <c r="B12" s="27"/>
      <c r="C12" s="27"/>
      <c r="D12" s="27"/>
      <c r="E12" s="383"/>
      <c r="F12" s="393"/>
      <c r="G12" s="384"/>
      <c r="H12" s="385">
        <f>F12*G12</f>
        <v>0</v>
      </c>
      <c r="I12" s="28"/>
      <c r="J12" s="40"/>
      <c r="K12" s="47"/>
      <c r="L12" s="26"/>
      <c r="M12" s="30"/>
      <c r="N12" s="27"/>
      <c r="O12" s="26"/>
      <c r="P12" s="30"/>
      <c r="Q12" s="375"/>
    </row>
    <row r="13" spans="2:17">
      <c r="M13" s="9"/>
      <c r="P13" s="11"/>
    </row>
  </sheetData>
  <autoFilter ref="B8:O12" xr:uid="{46DEEE17-603A-431E-BE28-4C228B67E085}"/>
  <mergeCells count="6">
    <mergeCell ref="B2:D2"/>
    <mergeCell ref="G2:I2"/>
    <mergeCell ref="B3:D3"/>
    <mergeCell ref="B4:D4"/>
    <mergeCell ref="B5:D5"/>
    <mergeCell ref="B6:D6"/>
  </mergeCells>
  <phoneticPr fontId="2"/>
  <pageMargins left="0.2" right="0.2" top="0.75" bottom="0.75" header="0.3" footer="0.3"/>
  <pageSetup paperSize="9" scale="120" orientation="landscape"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6F4C2-E420-422D-A1A5-2E14055A4014}">
  <dimension ref="A2:Q39"/>
  <sheetViews>
    <sheetView zoomScale="85" zoomScaleNormal="85" workbookViewId="0">
      <pane xSplit="10" ySplit="8" topLeftCell="K11" activePane="bottomRight" state="frozen"/>
      <selection pane="topRight" activeCell="K1" sqref="K1"/>
      <selection pane="bottomLeft" activeCell="A9" sqref="A9"/>
      <selection pane="bottomRight" activeCell="G28" sqref="G28"/>
    </sheetView>
  </sheetViews>
  <sheetFormatPr defaultColWidth="12.75" defaultRowHeight="13.5"/>
  <cols>
    <col min="1" max="1" width="13.375" style="741" bestFit="1" customWidth="1"/>
    <col min="2" max="2" width="12.625" style="741" customWidth="1"/>
    <col min="3" max="4" width="14" style="739" bestFit="1" customWidth="1"/>
    <col min="5" max="5" width="46.5" style="741" customWidth="1"/>
    <col min="6" max="6" width="5.75" style="739" bestFit="1" customWidth="1"/>
    <col min="7" max="7" width="13.125" style="739" customWidth="1"/>
    <col min="8" max="8" width="13.125" style="739" bestFit="1" customWidth="1"/>
    <col min="9" max="9" width="9" style="742" bestFit="1" customWidth="1"/>
    <col min="10" max="10" width="34.25" style="741" customWidth="1"/>
    <col min="11" max="11" width="34.125" style="741" customWidth="1"/>
    <col min="12" max="12" width="19.125" style="741" bestFit="1" customWidth="1"/>
    <col min="13" max="13" width="16.75" style="741" customWidth="1"/>
    <col min="14" max="14" width="5.375" style="739" bestFit="1" customWidth="1"/>
    <col min="15" max="15" width="26.625" style="742" bestFit="1" customWidth="1"/>
    <col min="16" max="16" width="20.5" style="743" customWidth="1"/>
    <col min="17" max="17" width="22.375" style="744" customWidth="1"/>
    <col min="18" max="18" width="14.75" style="739" customWidth="1"/>
    <col min="19" max="256" width="12.75" style="739"/>
    <col min="257" max="257" width="13.375" style="739" bestFit="1" customWidth="1"/>
    <col min="258" max="258" width="12.625" style="739" customWidth="1"/>
    <col min="259" max="260" width="14" style="739" bestFit="1" customWidth="1"/>
    <col min="261" max="261" width="46.5" style="739" customWidth="1"/>
    <col min="262" max="262" width="5.75" style="739" bestFit="1" customWidth="1"/>
    <col min="263" max="263" width="13.125" style="739" customWidth="1"/>
    <col min="264" max="264" width="13.125" style="739" bestFit="1" customWidth="1"/>
    <col min="265" max="265" width="9" style="739" bestFit="1" customWidth="1"/>
    <col min="266" max="266" width="34.25" style="739" customWidth="1"/>
    <col min="267" max="267" width="34.125" style="739" customWidth="1"/>
    <col min="268" max="268" width="19.125" style="739" bestFit="1" customWidth="1"/>
    <col min="269" max="269" width="16.75" style="739" customWidth="1"/>
    <col min="270" max="270" width="5.375" style="739" bestFit="1" customWidth="1"/>
    <col min="271" max="271" width="26.625" style="739" bestFit="1" customWidth="1"/>
    <col min="272" max="272" width="20.5" style="739" customWidth="1"/>
    <col min="273" max="273" width="22.375" style="739" customWidth="1"/>
    <col min="274" max="274" width="14.75" style="739" customWidth="1"/>
    <col min="275" max="512" width="12.75" style="739"/>
    <col min="513" max="513" width="13.375" style="739" bestFit="1" customWidth="1"/>
    <col min="514" max="514" width="12.625" style="739" customWidth="1"/>
    <col min="515" max="516" width="14" style="739" bestFit="1" customWidth="1"/>
    <col min="517" max="517" width="46.5" style="739" customWidth="1"/>
    <col min="518" max="518" width="5.75" style="739" bestFit="1" customWidth="1"/>
    <col min="519" max="519" width="13.125" style="739" customWidth="1"/>
    <col min="520" max="520" width="13.125" style="739" bestFit="1" customWidth="1"/>
    <col min="521" max="521" width="9" style="739" bestFit="1" customWidth="1"/>
    <col min="522" max="522" width="34.25" style="739" customWidth="1"/>
    <col min="523" max="523" width="34.125" style="739" customWidth="1"/>
    <col min="524" max="524" width="19.125" style="739" bestFit="1" customWidth="1"/>
    <col min="525" max="525" width="16.75" style="739" customWidth="1"/>
    <col min="526" max="526" width="5.375" style="739" bestFit="1" customWidth="1"/>
    <col min="527" max="527" width="26.625" style="739" bestFit="1" customWidth="1"/>
    <col min="528" max="528" width="20.5" style="739" customWidth="1"/>
    <col min="529" max="529" width="22.375" style="739" customWidth="1"/>
    <col min="530" max="530" width="14.75" style="739" customWidth="1"/>
    <col min="531" max="768" width="12.75" style="739"/>
    <col min="769" max="769" width="13.375" style="739" bestFit="1" customWidth="1"/>
    <col min="770" max="770" width="12.625" style="739" customWidth="1"/>
    <col min="771" max="772" width="14" style="739" bestFit="1" customWidth="1"/>
    <col min="773" max="773" width="46.5" style="739" customWidth="1"/>
    <col min="774" max="774" width="5.75" style="739" bestFit="1" customWidth="1"/>
    <col min="775" max="775" width="13.125" style="739" customWidth="1"/>
    <col min="776" max="776" width="13.125" style="739" bestFit="1" customWidth="1"/>
    <col min="777" max="777" width="9" style="739" bestFit="1" customWidth="1"/>
    <col min="778" max="778" width="34.25" style="739" customWidth="1"/>
    <col min="779" max="779" width="34.125" style="739" customWidth="1"/>
    <col min="780" max="780" width="19.125" style="739" bestFit="1" customWidth="1"/>
    <col min="781" max="781" width="16.75" style="739" customWidth="1"/>
    <col min="782" max="782" width="5.375" style="739" bestFit="1" customWidth="1"/>
    <col min="783" max="783" width="26.625" style="739" bestFit="1" customWidth="1"/>
    <col min="784" max="784" width="20.5" style="739" customWidth="1"/>
    <col min="785" max="785" width="22.375" style="739" customWidth="1"/>
    <col min="786" max="786" width="14.75" style="739" customWidth="1"/>
    <col min="787" max="1024" width="12.75" style="739"/>
    <col min="1025" max="1025" width="13.375" style="739" bestFit="1" customWidth="1"/>
    <col min="1026" max="1026" width="12.625" style="739" customWidth="1"/>
    <col min="1027" max="1028" width="14" style="739" bestFit="1" customWidth="1"/>
    <col min="1029" max="1029" width="46.5" style="739" customWidth="1"/>
    <col min="1030" max="1030" width="5.75" style="739" bestFit="1" customWidth="1"/>
    <col min="1031" max="1031" width="13.125" style="739" customWidth="1"/>
    <col min="1032" max="1032" width="13.125" style="739" bestFit="1" customWidth="1"/>
    <col min="1033" max="1033" width="9" style="739" bestFit="1" customWidth="1"/>
    <col min="1034" max="1034" width="34.25" style="739" customWidth="1"/>
    <col min="1035" max="1035" width="34.125" style="739" customWidth="1"/>
    <col min="1036" max="1036" width="19.125" style="739" bestFit="1" customWidth="1"/>
    <col min="1037" max="1037" width="16.75" style="739" customWidth="1"/>
    <col min="1038" max="1038" width="5.375" style="739" bestFit="1" customWidth="1"/>
    <col min="1039" max="1039" width="26.625" style="739" bestFit="1" customWidth="1"/>
    <col min="1040" max="1040" width="20.5" style="739" customWidth="1"/>
    <col min="1041" max="1041" width="22.375" style="739" customWidth="1"/>
    <col min="1042" max="1042" width="14.75" style="739" customWidth="1"/>
    <col min="1043" max="1280" width="12.75" style="739"/>
    <col min="1281" max="1281" width="13.375" style="739" bestFit="1" customWidth="1"/>
    <col min="1282" max="1282" width="12.625" style="739" customWidth="1"/>
    <col min="1283" max="1284" width="14" style="739" bestFit="1" customWidth="1"/>
    <col min="1285" max="1285" width="46.5" style="739" customWidth="1"/>
    <col min="1286" max="1286" width="5.75" style="739" bestFit="1" customWidth="1"/>
    <col min="1287" max="1287" width="13.125" style="739" customWidth="1"/>
    <col min="1288" max="1288" width="13.125" style="739" bestFit="1" customWidth="1"/>
    <col min="1289" max="1289" width="9" style="739" bestFit="1" customWidth="1"/>
    <col min="1290" max="1290" width="34.25" style="739" customWidth="1"/>
    <col min="1291" max="1291" width="34.125" style="739" customWidth="1"/>
    <col min="1292" max="1292" width="19.125" style="739" bestFit="1" customWidth="1"/>
    <col min="1293" max="1293" width="16.75" style="739" customWidth="1"/>
    <col min="1294" max="1294" width="5.375" style="739" bestFit="1" customWidth="1"/>
    <col min="1295" max="1295" width="26.625" style="739" bestFit="1" customWidth="1"/>
    <col min="1296" max="1296" width="20.5" style="739" customWidth="1"/>
    <col min="1297" max="1297" width="22.375" style="739" customWidth="1"/>
    <col min="1298" max="1298" width="14.75" style="739" customWidth="1"/>
    <col min="1299" max="1536" width="12.75" style="739"/>
    <col min="1537" max="1537" width="13.375" style="739" bestFit="1" customWidth="1"/>
    <col min="1538" max="1538" width="12.625" style="739" customWidth="1"/>
    <col min="1539" max="1540" width="14" style="739" bestFit="1" customWidth="1"/>
    <col min="1541" max="1541" width="46.5" style="739" customWidth="1"/>
    <col min="1542" max="1542" width="5.75" style="739" bestFit="1" customWidth="1"/>
    <col min="1543" max="1543" width="13.125" style="739" customWidth="1"/>
    <col min="1544" max="1544" width="13.125" style="739" bestFit="1" customWidth="1"/>
    <col min="1545" max="1545" width="9" style="739" bestFit="1" customWidth="1"/>
    <col min="1546" max="1546" width="34.25" style="739" customWidth="1"/>
    <col min="1547" max="1547" width="34.125" style="739" customWidth="1"/>
    <col min="1548" max="1548" width="19.125" style="739" bestFit="1" customWidth="1"/>
    <col min="1549" max="1549" width="16.75" style="739" customWidth="1"/>
    <col min="1550" max="1550" width="5.375" style="739" bestFit="1" customWidth="1"/>
    <col min="1551" max="1551" width="26.625" style="739" bestFit="1" customWidth="1"/>
    <col min="1552" max="1552" width="20.5" style="739" customWidth="1"/>
    <col min="1553" max="1553" width="22.375" style="739" customWidth="1"/>
    <col min="1554" max="1554" width="14.75" style="739" customWidth="1"/>
    <col min="1555" max="1792" width="12.75" style="739"/>
    <col min="1793" max="1793" width="13.375" style="739" bestFit="1" customWidth="1"/>
    <col min="1794" max="1794" width="12.625" style="739" customWidth="1"/>
    <col min="1795" max="1796" width="14" style="739" bestFit="1" customWidth="1"/>
    <col min="1797" max="1797" width="46.5" style="739" customWidth="1"/>
    <col min="1798" max="1798" width="5.75" style="739" bestFit="1" customWidth="1"/>
    <col min="1799" max="1799" width="13.125" style="739" customWidth="1"/>
    <col min="1800" max="1800" width="13.125" style="739" bestFit="1" customWidth="1"/>
    <col min="1801" max="1801" width="9" style="739" bestFit="1" customWidth="1"/>
    <col min="1802" max="1802" width="34.25" style="739" customWidth="1"/>
    <col min="1803" max="1803" width="34.125" style="739" customWidth="1"/>
    <col min="1804" max="1804" width="19.125" style="739" bestFit="1" customWidth="1"/>
    <col min="1805" max="1805" width="16.75" style="739" customWidth="1"/>
    <col min="1806" max="1806" width="5.375" style="739" bestFit="1" customWidth="1"/>
    <col min="1807" max="1807" width="26.625" style="739" bestFit="1" customWidth="1"/>
    <col min="1808" max="1808" width="20.5" style="739" customWidth="1"/>
    <col min="1809" max="1809" width="22.375" style="739" customWidth="1"/>
    <col min="1810" max="1810" width="14.75" style="739" customWidth="1"/>
    <col min="1811" max="2048" width="12.75" style="739"/>
    <col min="2049" max="2049" width="13.375" style="739" bestFit="1" customWidth="1"/>
    <col min="2050" max="2050" width="12.625" style="739" customWidth="1"/>
    <col min="2051" max="2052" width="14" style="739" bestFit="1" customWidth="1"/>
    <col min="2053" max="2053" width="46.5" style="739" customWidth="1"/>
    <col min="2054" max="2054" width="5.75" style="739" bestFit="1" customWidth="1"/>
    <col min="2055" max="2055" width="13.125" style="739" customWidth="1"/>
    <col min="2056" max="2056" width="13.125" style="739" bestFit="1" customWidth="1"/>
    <col min="2057" max="2057" width="9" style="739" bestFit="1" customWidth="1"/>
    <col min="2058" max="2058" width="34.25" style="739" customWidth="1"/>
    <col min="2059" max="2059" width="34.125" style="739" customWidth="1"/>
    <col min="2060" max="2060" width="19.125" style="739" bestFit="1" customWidth="1"/>
    <col min="2061" max="2061" width="16.75" style="739" customWidth="1"/>
    <col min="2062" max="2062" width="5.375" style="739" bestFit="1" customWidth="1"/>
    <col min="2063" max="2063" width="26.625" style="739" bestFit="1" customWidth="1"/>
    <col min="2064" max="2064" width="20.5" style="739" customWidth="1"/>
    <col min="2065" max="2065" width="22.375" style="739" customWidth="1"/>
    <col min="2066" max="2066" width="14.75" style="739" customWidth="1"/>
    <col min="2067" max="2304" width="12.75" style="739"/>
    <col min="2305" max="2305" width="13.375" style="739" bestFit="1" customWidth="1"/>
    <col min="2306" max="2306" width="12.625" style="739" customWidth="1"/>
    <col min="2307" max="2308" width="14" style="739" bestFit="1" customWidth="1"/>
    <col min="2309" max="2309" width="46.5" style="739" customWidth="1"/>
    <col min="2310" max="2310" width="5.75" style="739" bestFit="1" customWidth="1"/>
    <col min="2311" max="2311" width="13.125" style="739" customWidth="1"/>
    <col min="2312" max="2312" width="13.125" style="739" bestFit="1" customWidth="1"/>
    <col min="2313" max="2313" width="9" style="739" bestFit="1" customWidth="1"/>
    <col min="2314" max="2314" width="34.25" style="739" customWidth="1"/>
    <col min="2315" max="2315" width="34.125" style="739" customWidth="1"/>
    <col min="2316" max="2316" width="19.125" style="739" bestFit="1" customWidth="1"/>
    <col min="2317" max="2317" width="16.75" style="739" customWidth="1"/>
    <col min="2318" max="2318" width="5.375" style="739" bestFit="1" customWidth="1"/>
    <col min="2319" max="2319" width="26.625" style="739" bestFit="1" customWidth="1"/>
    <col min="2320" max="2320" width="20.5" style="739" customWidth="1"/>
    <col min="2321" max="2321" width="22.375" style="739" customWidth="1"/>
    <col min="2322" max="2322" width="14.75" style="739" customWidth="1"/>
    <col min="2323" max="2560" width="12.75" style="739"/>
    <col min="2561" max="2561" width="13.375" style="739" bestFit="1" customWidth="1"/>
    <col min="2562" max="2562" width="12.625" style="739" customWidth="1"/>
    <col min="2563" max="2564" width="14" style="739" bestFit="1" customWidth="1"/>
    <col min="2565" max="2565" width="46.5" style="739" customWidth="1"/>
    <col min="2566" max="2566" width="5.75" style="739" bestFit="1" customWidth="1"/>
    <col min="2567" max="2567" width="13.125" style="739" customWidth="1"/>
    <col min="2568" max="2568" width="13.125" style="739" bestFit="1" customWidth="1"/>
    <col min="2569" max="2569" width="9" style="739" bestFit="1" customWidth="1"/>
    <col min="2570" max="2570" width="34.25" style="739" customWidth="1"/>
    <col min="2571" max="2571" width="34.125" style="739" customWidth="1"/>
    <col min="2572" max="2572" width="19.125" style="739" bestFit="1" customWidth="1"/>
    <col min="2573" max="2573" width="16.75" style="739" customWidth="1"/>
    <col min="2574" max="2574" width="5.375" style="739" bestFit="1" customWidth="1"/>
    <col min="2575" max="2575" width="26.625" style="739" bestFit="1" customWidth="1"/>
    <col min="2576" max="2576" width="20.5" style="739" customWidth="1"/>
    <col min="2577" max="2577" width="22.375" style="739" customWidth="1"/>
    <col min="2578" max="2578" width="14.75" style="739" customWidth="1"/>
    <col min="2579" max="2816" width="12.75" style="739"/>
    <col min="2817" max="2817" width="13.375" style="739" bestFit="1" customWidth="1"/>
    <col min="2818" max="2818" width="12.625" style="739" customWidth="1"/>
    <col min="2819" max="2820" width="14" style="739" bestFit="1" customWidth="1"/>
    <col min="2821" max="2821" width="46.5" style="739" customWidth="1"/>
    <col min="2822" max="2822" width="5.75" style="739" bestFit="1" customWidth="1"/>
    <col min="2823" max="2823" width="13.125" style="739" customWidth="1"/>
    <col min="2824" max="2824" width="13.125" style="739" bestFit="1" customWidth="1"/>
    <col min="2825" max="2825" width="9" style="739" bestFit="1" customWidth="1"/>
    <col min="2826" max="2826" width="34.25" style="739" customWidth="1"/>
    <col min="2827" max="2827" width="34.125" style="739" customWidth="1"/>
    <col min="2828" max="2828" width="19.125" style="739" bestFit="1" customWidth="1"/>
    <col min="2829" max="2829" width="16.75" style="739" customWidth="1"/>
    <col min="2830" max="2830" width="5.375" style="739" bestFit="1" customWidth="1"/>
    <col min="2831" max="2831" width="26.625" style="739" bestFit="1" customWidth="1"/>
    <col min="2832" max="2832" width="20.5" style="739" customWidth="1"/>
    <col min="2833" max="2833" width="22.375" style="739" customWidth="1"/>
    <col min="2834" max="2834" width="14.75" style="739" customWidth="1"/>
    <col min="2835" max="3072" width="12.75" style="739"/>
    <col min="3073" max="3073" width="13.375" style="739" bestFit="1" customWidth="1"/>
    <col min="3074" max="3074" width="12.625" style="739" customWidth="1"/>
    <col min="3075" max="3076" width="14" style="739" bestFit="1" customWidth="1"/>
    <col min="3077" max="3077" width="46.5" style="739" customWidth="1"/>
    <col min="3078" max="3078" width="5.75" style="739" bestFit="1" customWidth="1"/>
    <col min="3079" max="3079" width="13.125" style="739" customWidth="1"/>
    <col min="3080" max="3080" width="13.125" style="739" bestFit="1" customWidth="1"/>
    <col min="3081" max="3081" width="9" style="739" bestFit="1" customWidth="1"/>
    <col min="3082" max="3082" width="34.25" style="739" customWidth="1"/>
    <col min="3083" max="3083" width="34.125" style="739" customWidth="1"/>
    <col min="3084" max="3084" width="19.125" style="739" bestFit="1" customWidth="1"/>
    <col min="3085" max="3085" width="16.75" style="739" customWidth="1"/>
    <col min="3086" max="3086" width="5.375" style="739" bestFit="1" customWidth="1"/>
    <col min="3087" max="3087" width="26.625" style="739" bestFit="1" customWidth="1"/>
    <col min="3088" max="3088" width="20.5" style="739" customWidth="1"/>
    <col min="3089" max="3089" width="22.375" style="739" customWidth="1"/>
    <col min="3090" max="3090" width="14.75" style="739" customWidth="1"/>
    <col min="3091" max="3328" width="12.75" style="739"/>
    <col min="3329" max="3329" width="13.375" style="739" bestFit="1" customWidth="1"/>
    <col min="3330" max="3330" width="12.625" style="739" customWidth="1"/>
    <col min="3331" max="3332" width="14" style="739" bestFit="1" customWidth="1"/>
    <col min="3333" max="3333" width="46.5" style="739" customWidth="1"/>
    <col min="3334" max="3334" width="5.75" style="739" bestFit="1" customWidth="1"/>
    <col min="3335" max="3335" width="13.125" style="739" customWidth="1"/>
    <col min="3336" max="3336" width="13.125" style="739" bestFit="1" customWidth="1"/>
    <col min="3337" max="3337" width="9" style="739" bestFit="1" customWidth="1"/>
    <col min="3338" max="3338" width="34.25" style="739" customWidth="1"/>
    <col min="3339" max="3339" width="34.125" style="739" customWidth="1"/>
    <col min="3340" max="3340" width="19.125" style="739" bestFit="1" customWidth="1"/>
    <col min="3341" max="3341" width="16.75" style="739" customWidth="1"/>
    <col min="3342" max="3342" width="5.375" style="739" bestFit="1" customWidth="1"/>
    <col min="3343" max="3343" width="26.625" style="739" bestFit="1" customWidth="1"/>
    <col min="3344" max="3344" width="20.5" style="739" customWidth="1"/>
    <col min="3345" max="3345" width="22.375" style="739" customWidth="1"/>
    <col min="3346" max="3346" width="14.75" style="739" customWidth="1"/>
    <col min="3347" max="3584" width="12.75" style="739"/>
    <col min="3585" max="3585" width="13.375" style="739" bestFit="1" customWidth="1"/>
    <col min="3586" max="3586" width="12.625" style="739" customWidth="1"/>
    <col min="3587" max="3588" width="14" style="739" bestFit="1" customWidth="1"/>
    <col min="3589" max="3589" width="46.5" style="739" customWidth="1"/>
    <col min="3590" max="3590" width="5.75" style="739" bestFit="1" customWidth="1"/>
    <col min="3591" max="3591" width="13.125" style="739" customWidth="1"/>
    <col min="3592" max="3592" width="13.125" style="739" bestFit="1" customWidth="1"/>
    <col min="3593" max="3593" width="9" style="739" bestFit="1" customWidth="1"/>
    <col min="3594" max="3594" width="34.25" style="739" customWidth="1"/>
    <col min="3595" max="3595" width="34.125" style="739" customWidth="1"/>
    <col min="3596" max="3596" width="19.125" style="739" bestFit="1" customWidth="1"/>
    <col min="3597" max="3597" width="16.75" style="739" customWidth="1"/>
    <col min="3598" max="3598" width="5.375" style="739" bestFit="1" customWidth="1"/>
    <col min="3599" max="3599" width="26.625" style="739" bestFit="1" customWidth="1"/>
    <col min="3600" max="3600" width="20.5" style="739" customWidth="1"/>
    <col min="3601" max="3601" width="22.375" style="739" customWidth="1"/>
    <col min="3602" max="3602" width="14.75" style="739" customWidth="1"/>
    <col min="3603" max="3840" width="12.75" style="739"/>
    <col min="3841" max="3841" width="13.375" style="739" bestFit="1" customWidth="1"/>
    <col min="3842" max="3842" width="12.625" style="739" customWidth="1"/>
    <col min="3843" max="3844" width="14" style="739" bestFit="1" customWidth="1"/>
    <col min="3845" max="3845" width="46.5" style="739" customWidth="1"/>
    <col min="3846" max="3846" width="5.75" style="739" bestFit="1" customWidth="1"/>
    <col min="3847" max="3847" width="13.125" style="739" customWidth="1"/>
    <col min="3848" max="3848" width="13.125" style="739" bestFit="1" customWidth="1"/>
    <col min="3849" max="3849" width="9" style="739" bestFit="1" customWidth="1"/>
    <col min="3850" max="3850" width="34.25" style="739" customWidth="1"/>
    <col min="3851" max="3851" width="34.125" style="739" customWidth="1"/>
    <col min="3852" max="3852" width="19.125" style="739" bestFit="1" customWidth="1"/>
    <col min="3853" max="3853" width="16.75" style="739" customWidth="1"/>
    <col min="3854" max="3854" width="5.375" style="739" bestFit="1" customWidth="1"/>
    <col min="3855" max="3855" width="26.625" style="739" bestFit="1" customWidth="1"/>
    <col min="3856" max="3856" width="20.5" style="739" customWidth="1"/>
    <col min="3857" max="3857" width="22.375" style="739" customWidth="1"/>
    <col min="3858" max="3858" width="14.75" style="739" customWidth="1"/>
    <col min="3859" max="4096" width="12.75" style="739"/>
    <col min="4097" max="4097" width="13.375" style="739" bestFit="1" customWidth="1"/>
    <col min="4098" max="4098" width="12.625" style="739" customWidth="1"/>
    <col min="4099" max="4100" width="14" style="739" bestFit="1" customWidth="1"/>
    <col min="4101" max="4101" width="46.5" style="739" customWidth="1"/>
    <col min="4102" max="4102" width="5.75" style="739" bestFit="1" customWidth="1"/>
    <col min="4103" max="4103" width="13.125" style="739" customWidth="1"/>
    <col min="4104" max="4104" width="13.125" style="739" bestFit="1" customWidth="1"/>
    <col min="4105" max="4105" width="9" style="739" bestFit="1" customWidth="1"/>
    <col min="4106" max="4106" width="34.25" style="739" customWidth="1"/>
    <col min="4107" max="4107" width="34.125" style="739" customWidth="1"/>
    <col min="4108" max="4108" width="19.125" style="739" bestFit="1" customWidth="1"/>
    <col min="4109" max="4109" width="16.75" style="739" customWidth="1"/>
    <col min="4110" max="4110" width="5.375" style="739" bestFit="1" customWidth="1"/>
    <col min="4111" max="4111" width="26.625" style="739" bestFit="1" customWidth="1"/>
    <col min="4112" max="4112" width="20.5" style="739" customWidth="1"/>
    <col min="4113" max="4113" width="22.375" style="739" customWidth="1"/>
    <col min="4114" max="4114" width="14.75" style="739" customWidth="1"/>
    <col min="4115" max="4352" width="12.75" style="739"/>
    <col min="4353" max="4353" width="13.375" style="739" bestFit="1" customWidth="1"/>
    <col min="4354" max="4354" width="12.625" style="739" customWidth="1"/>
    <col min="4355" max="4356" width="14" style="739" bestFit="1" customWidth="1"/>
    <col min="4357" max="4357" width="46.5" style="739" customWidth="1"/>
    <col min="4358" max="4358" width="5.75" style="739" bestFit="1" customWidth="1"/>
    <col min="4359" max="4359" width="13.125" style="739" customWidth="1"/>
    <col min="4360" max="4360" width="13.125" style="739" bestFit="1" customWidth="1"/>
    <col min="4361" max="4361" width="9" style="739" bestFit="1" customWidth="1"/>
    <col min="4362" max="4362" width="34.25" style="739" customWidth="1"/>
    <col min="4363" max="4363" width="34.125" style="739" customWidth="1"/>
    <col min="4364" max="4364" width="19.125" style="739" bestFit="1" customWidth="1"/>
    <col min="4365" max="4365" width="16.75" style="739" customWidth="1"/>
    <col min="4366" max="4366" width="5.375" style="739" bestFit="1" customWidth="1"/>
    <col min="4367" max="4367" width="26.625" style="739" bestFit="1" customWidth="1"/>
    <col min="4368" max="4368" width="20.5" style="739" customWidth="1"/>
    <col min="4369" max="4369" width="22.375" style="739" customWidth="1"/>
    <col min="4370" max="4370" width="14.75" style="739" customWidth="1"/>
    <col min="4371" max="4608" width="12.75" style="739"/>
    <col min="4609" max="4609" width="13.375" style="739" bestFit="1" customWidth="1"/>
    <col min="4610" max="4610" width="12.625" style="739" customWidth="1"/>
    <col min="4611" max="4612" width="14" style="739" bestFit="1" customWidth="1"/>
    <col min="4613" max="4613" width="46.5" style="739" customWidth="1"/>
    <col min="4614" max="4614" width="5.75" style="739" bestFit="1" customWidth="1"/>
    <col min="4615" max="4615" width="13.125" style="739" customWidth="1"/>
    <col min="4616" max="4616" width="13.125" style="739" bestFit="1" customWidth="1"/>
    <col min="4617" max="4617" width="9" style="739" bestFit="1" customWidth="1"/>
    <col min="4618" max="4618" width="34.25" style="739" customWidth="1"/>
    <col min="4619" max="4619" width="34.125" style="739" customWidth="1"/>
    <col min="4620" max="4620" width="19.125" style="739" bestFit="1" customWidth="1"/>
    <col min="4621" max="4621" width="16.75" style="739" customWidth="1"/>
    <col min="4622" max="4622" width="5.375" style="739" bestFit="1" customWidth="1"/>
    <col min="4623" max="4623" width="26.625" style="739" bestFit="1" customWidth="1"/>
    <col min="4624" max="4624" width="20.5" style="739" customWidth="1"/>
    <col min="4625" max="4625" width="22.375" style="739" customWidth="1"/>
    <col min="4626" max="4626" width="14.75" style="739" customWidth="1"/>
    <col min="4627" max="4864" width="12.75" style="739"/>
    <col min="4865" max="4865" width="13.375" style="739" bestFit="1" customWidth="1"/>
    <col min="4866" max="4866" width="12.625" style="739" customWidth="1"/>
    <col min="4867" max="4868" width="14" style="739" bestFit="1" customWidth="1"/>
    <col min="4869" max="4869" width="46.5" style="739" customWidth="1"/>
    <col min="4870" max="4870" width="5.75" style="739" bestFit="1" customWidth="1"/>
    <col min="4871" max="4871" width="13.125" style="739" customWidth="1"/>
    <col min="4872" max="4872" width="13.125" style="739" bestFit="1" customWidth="1"/>
    <col min="4873" max="4873" width="9" style="739" bestFit="1" customWidth="1"/>
    <col min="4874" max="4874" width="34.25" style="739" customWidth="1"/>
    <col min="4875" max="4875" width="34.125" style="739" customWidth="1"/>
    <col min="4876" max="4876" width="19.125" style="739" bestFit="1" customWidth="1"/>
    <col min="4877" max="4877" width="16.75" style="739" customWidth="1"/>
    <col min="4878" max="4878" width="5.375" style="739" bestFit="1" customWidth="1"/>
    <col min="4879" max="4879" width="26.625" style="739" bestFit="1" customWidth="1"/>
    <col min="4880" max="4880" width="20.5" style="739" customWidth="1"/>
    <col min="4881" max="4881" width="22.375" style="739" customWidth="1"/>
    <col min="4882" max="4882" width="14.75" style="739" customWidth="1"/>
    <col min="4883" max="5120" width="12.75" style="739"/>
    <col min="5121" max="5121" width="13.375" style="739" bestFit="1" customWidth="1"/>
    <col min="5122" max="5122" width="12.625" style="739" customWidth="1"/>
    <col min="5123" max="5124" width="14" style="739" bestFit="1" customWidth="1"/>
    <col min="5125" max="5125" width="46.5" style="739" customWidth="1"/>
    <col min="5126" max="5126" width="5.75" style="739" bestFit="1" customWidth="1"/>
    <col min="5127" max="5127" width="13.125" style="739" customWidth="1"/>
    <col min="5128" max="5128" width="13.125" style="739" bestFit="1" customWidth="1"/>
    <col min="5129" max="5129" width="9" style="739" bestFit="1" customWidth="1"/>
    <col min="5130" max="5130" width="34.25" style="739" customWidth="1"/>
    <col min="5131" max="5131" width="34.125" style="739" customWidth="1"/>
    <col min="5132" max="5132" width="19.125" style="739" bestFit="1" customWidth="1"/>
    <col min="5133" max="5133" width="16.75" style="739" customWidth="1"/>
    <col min="5134" max="5134" width="5.375" style="739" bestFit="1" customWidth="1"/>
    <col min="5135" max="5135" width="26.625" style="739" bestFit="1" customWidth="1"/>
    <col min="5136" max="5136" width="20.5" style="739" customWidth="1"/>
    <col min="5137" max="5137" width="22.375" style="739" customWidth="1"/>
    <col min="5138" max="5138" width="14.75" style="739" customWidth="1"/>
    <col min="5139" max="5376" width="12.75" style="739"/>
    <col min="5377" max="5377" width="13.375" style="739" bestFit="1" customWidth="1"/>
    <col min="5378" max="5378" width="12.625" style="739" customWidth="1"/>
    <col min="5379" max="5380" width="14" style="739" bestFit="1" customWidth="1"/>
    <col min="5381" max="5381" width="46.5" style="739" customWidth="1"/>
    <col min="5382" max="5382" width="5.75" style="739" bestFit="1" customWidth="1"/>
    <col min="5383" max="5383" width="13.125" style="739" customWidth="1"/>
    <col min="5384" max="5384" width="13.125" style="739" bestFit="1" customWidth="1"/>
    <col min="5385" max="5385" width="9" style="739" bestFit="1" customWidth="1"/>
    <col min="5386" max="5386" width="34.25" style="739" customWidth="1"/>
    <col min="5387" max="5387" width="34.125" style="739" customWidth="1"/>
    <col min="5388" max="5388" width="19.125" style="739" bestFit="1" customWidth="1"/>
    <col min="5389" max="5389" width="16.75" style="739" customWidth="1"/>
    <col min="5390" max="5390" width="5.375" style="739" bestFit="1" customWidth="1"/>
    <col min="5391" max="5391" width="26.625" style="739" bestFit="1" customWidth="1"/>
    <col min="5392" max="5392" width="20.5" style="739" customWidth="1"/>
    <col min="5393" max="5393" width="22.375" style="739" customWidth="1"/>
    <col min="5394" max="5394" width="14.75" style="739" customWidth="1"/>
    <col min="5395" max="5632" width="12.75" style="739"/>
    <col min="5633" max="5633" width="13.375" style="739" bestFit="1" customWidth="1"/>
    <col min="5634" max="5634" width="12.625" style="739" customWidth="1"/>
    <col min="5635" max="5636" width="14" style="739" bestFit="1" customWidth="1"/>
    <col min="5637" max="5637" width="46.5" style="739" customWidth="1"/>
    <col min="5638" max="5638" width="5.75" style="739" bestFit="1" customWidth="1"/>
    <col min="5639" max="5639" width="13.125" style="739" customWidth="1"/>
    <col min="5640" max="5640" width="13.125" style="739" bestFit="1" customWidth="1"/>
    <col min="5641" max="5641" width="9" style="739" bestFit="1" customWidth="1"/>
    <col min="5642" max="5642" width="34.25" style="739" customWidth="1"/>
    <col min="5643" max="5643" width="34.125" style="739" customWidth="1"/>
    <col min="5644" max="5644" width="19.125" style="739" bestFit="1" customWidth="1"/>
    <col min="5645" max="5645" width="16.75" style="739" customWidth="1"/>
    <col min="5646" max="5646" width="5.375" style="739" bestFit="1" customWidth="1"/>
    <col min="5647" max="5647" width="26.625" style="739" bestFit="1" customWidth="1"/>
    <col min="5648" max="5648" width="20.5" style="739" customWidth="1"/>
    <col min="5649" max="5649" width="22.375" style="739" customWidth="1"/>
    <col min="5650" max="5650" width="14.75" style="739" customWidth="1"/>
    <col min="5651" max="5888" width="12.75" style="739"/>
    <col min="5889" max="5889" width="13.375" style="739" bestFit="1" customWidth="1"/>
    <col min="5890" max="5890" width="12.625" style="739" customWidth="1"/>
    <col min="5891" max="5892" width="14" style="739" bestFit="1" customWidth="1"/>
    <col min="5893" max="5893" width="46.5" style="739" customWidth="1"/>
    <col min="5894" max="5894" width="5.75" style="739" bestFit="1" customWidth="1"/>
    <col min="5895" max="5895" width="13.125" style="739" customWidth="1"/>
    <col min="5896" max="5896" width="13.125" style="739" bestFit="1" customWidth="1"/>
    <col min="5897" max="5897" width="9" style="739" bestFit="1" customWidth="1"/>
    <col min="5898" max="5898" width="34.25" style="739" customWidth="1"/>
    <col min="5899" max="5899" width="34.125" style="739" customWidth="1"/>
    <col min="5900" max="5900" width="19.125" style="739" bestFit="1" customWidth="1"/>
    <col min="5901" max="5901" width="16.75" style="739" customWidth="1"/>
    <col min="5902" max="5902" width="5.375" style="739" bestFit="1" customWidth="1"/>
    <col min="5903" max="5903" width="26.625" style="739" bestFit="1" customWidth="1"/>
    <col min="5904" max="5904" width="20.5" style="739" customWidth="1"/>
    <col min="5905" max="5905" width="22.375" style="739" customWidth="1"/>
    <col min="5906" max="5906" width="14.75" style="739" customWidth="1"/>
    <col min="5907" max="6144" width="12.75" style="739"/>
    <col min="6145" max="6145" width="13.375" style="739" bestFit="1" customWidth="1"/>
    <col min="6146" max="6146" width="12.625" style="739" customWidth="1"/>
    <col min="6147" max="6148" width="14" style="739" bestFit="1" customWidth="1"/>
    <col min="6149" max="6149" width="46.5" style="739" customWidth="1"/>
    <col min="6150" max="6150" width="5.75" style="739" bestFit="1" customWidth="1"/>
    <col min="6151" max="6151" width="13.125" style="739" customWidth="1"/>
    <col min="6152" max="6152" width="13.125" style="739" bestFit="1" customWidth="1"/>
    <col min="6153" max="6153" width="9" style="739" bestFit="1" customWidth="1"/>
    <col min="6154" max="6154" width="34.25" style="739" customWidth="1"/>
    <col min="6155" max="6155" width="34.125" style="739" customWidth="1"/>
    <col min="6156" max="6156" width="19.125" style="739" bestFit="1" customWidth="1"/>
    <col min="6157" max="6157" width="16.75" style="739" customWidth="1"/>
    <col min="6158" max="6158" width="5.375" style="739" bestFit="1" customWidth="1"/>
    <col min="6159" max="6159" width="26.625" style="739" bestFit="1" customWidth="1"/>
    <col min="6160" max="6160" width="20.5" style="739" customWidth="1"/>
    <col min="6161" max="6161" width="22.375" style="739" customWidth="1"/>
    <col min="6162" max="6162" width="14.75" style="739" customWidth="1"/>
    <col min="6163" max="6400" width="12.75" style="739"/>
    <col min="6401" max="6401" width="13.375" style="739" bestFit="1" customWidth="1"/>
    <col min="6402" max="6402" width="12.625" style="739" customWidth="1"/>
    <col min="6403" max="6404" width="14" style="739" bestFit="1" customWidth="1"/>
    <col min="6405" max="6405" width="46.5" style="739" customWidth="1"/>
    <col min="6406" max="6406" width="5.75" style="739" bestFit="1" customWidth="1"/>
    <col min="6407" max="6407" width="13.125" style="739" customWidth="1"/>
    <col min="6408" max="6408" width="13.125" style="739" bestFit="1" customWidth="1"/>
    <col min="6409" max="6409" width="9" style="739" bestFit="1" customWidth="1"/>
    <col min="6410" max="6410" width="34.25" style="739" customWidth="1"/>
    <col min="6411" max="6411" width="34.125" style="739" customWidth="1"/>
    <col min="6412" max="6412" width="19.125" style="739" bestFit="1" customWidth="1"/>
    <col min="6413" max="6413" width="16.75" style="739" customWidth="1"/>
    <col min="6414" max="6414" width="5.375" style="739" bestFit="1" customWidth="1"/>
    <col min="6415" max="6415" width="26.625" style="739" bestFit="1" customWidth="1"/>
    <col min="6416" max="6416" width="20.5" style="739" customWidth="1"/>
    <col min="6417" max="6417" width="22.375" style="739" customWidth="1"/>
    <col min="6418" max="6418" width="14.75" style="739" customWidth="1"/>
    <col min="6419" max="6656" width="12.75" style="739"/>
    <col min="6657" max="6657" width="13.375" style="739" bestFit="1" customWidth="1"/>
    <col min="6658" max="6658" width="12.625" style="739" customWidth="1"/>
    <col min="6659" max="6660" width="14" style="739" bestFit="1" customWidth="1"/>
    <col min="6661" max="6661" width="46.5" style="739" customWidth="1"/>
    <col min="6662" max="6662" width="5.75" style="739" bestFit="1" customWidth="1"/>
    <col min="6663" max="6663" width="13.125" style="739" customWidth="1"/>
    <col min="6664" max="6664" width="13.125" style="739" bestFit="1" customWidth="1"/>
    <col min="6665" max="6665" width="9" style="739" bestFit="1" customWidth="1"/>
    <col min="6666" max="6666" width="34.25" style="739" customWidth="1"/>
    <col min="6667" max="6667" width="34.125" style="739" customWidth="1"/>
    <col min="6668" max="6668" width="19.125" style="739" bestFit="1" customWidth="1"/>
    <col min="6669" max="6669" width="16.75" style="739" customWidth="1"/>
    <col min="6670" max="6670" width="5.375" style="739" bestFit="1" customWidth="1"/>
    <col min="6671" max="6671" width="26.625" style="739" bestFit="1" customWidth="1"/>
    <col min="6672" max="6672" width="20.5" style="739" customWidth="1"/>
    <col min="6673" max="6673" width="22.375" style="739" customWidth="1"/>
    <col min="6674" max="6674" width="14.75" style="739" customWidth="1"/>
    <col min="6675" max="6912" width="12.75" style="739"/>
    <col min="6913" max="6913" width="13.375" style="739" bestFit="1" customWidth="1"/>
    <col min="6914" max="6914" width="12.625" style="739" customWidth="1"/>
    <col min="6915" max="6916" width="14" style="739" bestFit="1" customWidth="1"/>
    <col min="6917" max="6917" width="46.5" style="739" customWidth="1"/>
    <col min="6918" max="6918" width="5.75" style="739" bestFit="1" customWidth="1"/>
    <col min="6919" max="6919" width="13.125" style="739" customWidth="1"/>
    <col min="6920" max="6920" width="13.125" style="739" bestFit="1" customWidth="1"/>
    <col min="6921" max="6921" width="9" style="739" bestFit="1" customWidth="1"/>
    <col min="6922" max="6922" width="34.25" style="739" customWidth="1"/>
    <col min="6923" max="6923" width="34.125" style="739" customWidth="1"/>
    <col min="6924" max="6924" width="19.125" style="739" bestFit="1" customWidth="1"/>
    <col min="6925" max="6925" width="16.75" style="739" customWidth="1"/>
    <col min="6926" max="6926" width="5.375" style="739" bestFit="1" customWidth="1"/>
    <col min="6927" max="6927" width="26.625" style="739" bestFit="1" customWidth="1"/>
    <col min="6928" max="6928" width="20.5" style="739" customWidth="1"/>
    <col min="6929" max="6929" width="22.375" style="739" customWidth="1"/>
    <col min="6930" max="6930" width="14.75" style="739" customWidth="1"/>
    <col min="6931" max="7168" width="12.75" style="739"/>
    <col min="7169" max="7169" width="13.375" style="739" bestFit="1" customWidth="1"/>
    <col min="7170" max="7170" width="12.625" style="739" customWidth="1"/>
    <col min="7171" max="7172" width="14" style="739" bestFit="1" customWidth="1"/>
    <col min="7173" max="7173" width="46.5" style="739" customWidth="1"/>
    <col min="7174" max="7174" width="5.75" style="739" bestFit="1" customWidth="1"/>
    <col min="7175" max="7175" width="13.125" style="739" customWidth="1"/>
    <col min="7176" max="7176" width="13.125" style="739" bestFit="1" customWidth="1"/>
    <col min="7177" max="7177" width="9" style="739" bestFit="1" customWidth="1"/>
    <col min="7178" max="7178" width="34.25" style="739" customWidth="1"/>
    <col min="7179" max="7179" width="34.125" style="739" customWidth="1"/>
    <col min="7180" max="7180" width="19.125" style="739" bestFit="1" customWidth="1"/>
    <col min="7181" max="7181" width="16.75" style="739" customWidth="1"/>
    <col min="7182" max="7182" width="5.375" style="739" bestFit="1" customWidth="1"/>
    <col min="7183" max="7183" width="26.625" style="739" bestFit="1" customWidth="1"/>
    <col min="7184" max="7184" width="20.5" style="739" customWidth="1"/>
    <col min="7185" max="7185" width="22.375" style="739" customWidth="1"/>
    <col min="7186" max="7186" width="14.75" style="739" customWidth="1"/>
    <col min="7187" max="7424" width="12.75" style="739"/>
    <col min="7425" max="7425" width="13.375" style="739" bestFit="1" customWidth="1"/>
    <col min="7426" max="7426" width="12.625" style="739" customWidth="1"/>
    <col min="7427" max="7428" width="14" style="739" bestFit="1" customWidth="1"/>
    <col min="7429" max="7429" width="46.5" style="739" customWidth="1"/>
    <col min="7430" max="7430" width="5.75" style="739" bestFit="1" customWidth="1"/>
    <col min="7431" max="7431" width="13.125" style="739" customWidth="1"/>
    <col min="7432" max="7432" width="13.125" style="739" bestFit="1" customWidth="1"/>
    <col min="7433" max="7433" width="9" style="739" bestFit="1" customWidth="1"/>
    <col min="7434" max="7434" width="34.25" style="739" customWidth="1"/>
    <col min="7435" max="7435" width="34.125" style="739" customWidth="1"/>
    <col min="7436" max="7436" width="19.125" style="739" bestFit="1" customWidth="1"/>
    <col min="7437" max="7437" width="16.75" style="739" customWidth="1"/>
    <col min="7438" max="7438" width="5.375" style="739" bestFit="1" customWidth="1"/>
    <col min="7439" max="7439" width="26.625" style="739" bestFit="1" customWidth="1"/>
    <col min="7440" max="7440" width="20.5" style="739" customWidth="1"/>
    <col min="7441" max="7441" width="22.375" style="739" customWidth="1"/>
    <col min="7442" max="7442" width="14.75" style="739" customWidth="1"/>
    <col min="7443" max="7680" width="12.75" style="739"/>
    <col min="7681" max="7681" width="13.375" style="739" bestFit="1" customWidth="1"/>
    <col min="7682" max="7682" width="12.625" style="739" customWidth="1"/>
    <col min="7683" max="7684" width="14" style="739" bestFit="1" customWidth="1"/>
    <col min="7685" max="7685" width="46.5" style="739" customWidth="1"/>
    <col min="7686" max="7686" width="5.75" style="739" bestFit="1" customWidth="1"/>
    <col min="7687" max="7687" width="13.125" style="739" customWidth="1"/>
    <col min="7688" max="7688" width="13.125" style="739" bestFit="1" customWidth="1"/>
    <col min="7689" max="7689" width="9" style="739" bestFit="1" customWidth="1"/>
    <col min="7690" max="7690" width="34.25" style="739" customWidth="1"/>
    <col min="7691" max="7691" width="34.125" style="739" customWidth="1"/>
    <col min="7692" max="7692" width="19.125" style="739" bestFit="1" customWidth="1"/>
    <col min="7693" max="7693" width="16.75" style="739" customWidth="1"/>
    <col min="7694" max="7694" width="5.375" style="739" bestFit="1" customWidth="1"/>
    <col min="7695" max="7695" width="26.625" style="739" bestFit="1" customWidth="1"/>
    <col min="7696" max="7696" width="20.5" style="739" customWidth="1"/>
    <col min="7697" max="7697" width="22.375" style="739" customWidth="1"/>
    <col min="7698" max="7698" width="14.75" style="739" customWidth="1"/>
    <col min="7699" max="7936" width="12.75" style="739"/>
    <col min="7937" max="7937" width="13.375" style="739" bestFit="1" customWidth="1"/>
    <col min="7938" max="7938" width="12.625" style="739" customWidth="1"/>
    <col min="7939" max="7940" width="14" style="739" bestFit="1" customWidth="1"/>
    <col min="7941" max="7941" width="46.5" style="739" customWidth="1"/>
    <col min="7942" max="7942" width="5.75" style="739" bestFit="1" customWidth="1"/>
    <col min="7943" max="7943" width="13.125" style="739" customWidth="1"/>
    <col min="7944" max="7944" width="13.125" style="739" bestFit="1" customWidth="1"/>
    <col min="7945" max="7945" width="9" style="739" bestFit="1" customWidth="1"/>
    <col min="7946" max="7946" width="34.25" style="739" customWidth="1"/>
    <col min="7947" max="7947" width="34.125" style="739" customWidth="1"/>
    <col min="7948" max="7948" width="19.125" style="739" bestFit="1" customWidth="1"/>
    <col min="7949" max="7949" width="16.75" style="739" customWidth="1"/>
    <col min="7950" max="7950" width="5.375" style="739" bestFit="1" customWidth="1"/>
    <col min="7951" max="7951" width="26.625" style="739" bestFit="1" customWidth="1"/>
    <col min="7952" max="7952" width="20.5" style="739" customWidth="1"/>
    <col min="7953" max="7953" width="22.375" style="739" customWidth="1"/>
    <col min="7954" max="7954" width="14.75" style="739" customWidth="1"/>
    <col min="7955" max="8192" width="12.75" style="739"/>
    <col min="8193" max="8193" width="13.375" style="739" bestFit="1" customWidth="1"/>
    <col min="8194" max="8194" width="12.625" style="739" customWidth="1"/>
    <col min="8195" max="8196" width="14" style="739" bestFit="1" customWidth="1"/>
    <col min="8197" max="8197" width="46.5" style="739" customWidth="1"/>
    <col min="8198" max="8198" width="5.75" style="739" bestFit="1" customWidth="1"/>
    <col min="8199" max="8199" width="13.125" style="739" customWidth="1"/>
    <col min="8200" max="8200" width="13.125" style="739" bestFit="1" customWidth="1"/>
    <col min="8201" max="8201" width="9" style="739" bestFit="1" customWidth="1"/>
    <col min="8202" max="8202" width="34.25" style="739" customWidth="1"/>
    <col min="8203" max="8203" width="34.125" style="739" customWidth="1"/>
    <col min="8204" max="8204" width="19.125" style="739" bestFit="1" customWidth="1"/>
    <col min="8205" max="8205" width="16.75" style="739" customWidth="1"/>
    <col min="8206" max="8206" width="5.375" style="739" bestFit="1" customWidth="1"/>
    <col min="8207" max="8207" width="26.625" style="739" bestFit="1" customWidth="1"/>
    <col min="8208" max="8208" width="20.5" style="739" customWidth="1"/>
    <col min="8209" max="8209" width="22.375" style="739" customWidth="1"/>
    <col min="8210" max="8210" width="14.75" style="739" customWidth="1"/>
    <col min="8211" max="8448" width="12.75" style="739"/>
    <col min="8449" max="8449" width="13.375" style="739" bestFit="1" customWidth="1"/>
    <col min="8450" max="8450" width="12.625" style="739" customWidth="1"/>
    <col min="8451" max="8452" width="14" style="739" bestFit="1" customWidth="1"/>
    <col min="8453" max="8453" width="46.5" style="739" customWidth="1"/>
    <col min="8454" max="8454" width="5.75" style="739" bestFit="1" customWidth="1"/>
    <col min="8455" max="8455" width="13.125" style="739" customWidth="1"/>
    <col min="8456" max="8456" width="13.125" style="739" bestFit="1" customWidth="1"/>
    <col min="8457" max="8457" width="9" style="739" bestFit="1" customWidth="1"/>
    <col min="8458" max="8458" width="34.25" style="739" customWidth="1"/>
    <col min="8459" max="8459" width="34.125" style="739" customWidth="1"/>
    <col min="8460" max="8460" width="19.125" style="739" bestFit="1" customWidth="1"/>
    <col min="8461" max="8461" width="16.75" style="739" customWidth="1"/>
    <col min="8462" max="8462" width="5.375" style="739" bestFit="1" customWidth="1"/>
    <col min="8463" max="8463" width="26.625" style="739" bestFit="1" customWidth="1"/>
    <col min="8464" max="8464" width="20.5" style="739" customWidth="1"/>
    <col min="8465" max="8465" width="22.375" style="739" customWidth="1"/>
    <col min="8466" max="8466" width="14.75" style="739" customWidth="1"/>
    <col min="8467" max="8704" width="12.75" style="739"/>
    <col min="8705" max="8705" width="13.375" style="739" bestFit="1" customWidth="1"/>
    <col min="8706" max="8706" width="12.625" style="739" customWidth="1"/>
    <col min="8707" max="8708" width="14" style="739" bestFit="1" customWidth="1"/>
    <col min="8709" max="8709" width="46.5" style="739" customWidth="1"/>
    <col min="8710" max="8710" width="5.75" style="739" bestFit="1" customWidth="1"/>
    <col min="8711" max="8711" width="13.125" style="739" customWidth="1"/>
    <col min="8712" max="8712" width="13.125" style="739" bestFit="1" customWidth="1"/>
    <col min="8713" max="8713" width="9" style="739" bestFit="1" customWidth="1"/>
    <col min="8714" max="8714" width="34.25" style="739" customWidth="1"/>
    <col min="8715" max="8715" width="34.125" style="739" customWidth="1"/>
    <col min="8716" max="8716" width="19.125" style="739" bestFit="1" customWidth="1"/>
    <col min="8717" max="8717" width="16.75" style="739" customWidth="1"/>
    <col min="8718" max="8718" width="5.375" style="739" bestFit="1" customWidth="1"/>
    <col min="8719" max="8719" width="26.625" style="739" bestFit="1" customWidth="1"/>
    <col min="8720" max="8720" width="20.5" style="739" customWidth="1"/>
    <col min="8721" max="8721" width="22.375" style="739" customWidth="1"/>
    <col min="8722" max="8722" width="14.75" style="739" customWidth="1"/>
    <col min="8723" max="8960" width="12.75" style="739"/>
    <col min="8961" max="8961" width="13.375" style="739" bestFit="1" customWidth="1"/>
    <col min="8962" max="8962" width="12.625" style="739" customWidth="1"/>
    <col min="8963" max="8964" width="14" style="739" bestFit="1" customWidth="1"/>
    <col min="8965" max="8965" width="46.5" style="739" customWidth="1"/>
    <col min="8966" max="8966" width="5.75" style="739" bestFit="1" customWidth="1"/>
    <col min="8967" max="8967" width="13.125" style="739" customWidth="1"/>
    <col min="8968" max="8968" width="13.125" style="739" bestFit="1" customWidth="1"/>
    <col min="8969" max="8969" width="9" style="739" bestFit="1" customWidth="1"/>
    <col min="8970" max="8970" width="34.25" style="739" customWidth="1"/>
    <col min="8971" max="8971" width="34.125" style="739" customWidth="1"/>
    <col min="8972" max="8972" width="19.125" style="739" bestFit="1" customWidth="1"/>
    <col min="8973" max="8973" width="16.75" style="739" customWidth="1"/>
    <col min="8974" max="8974" width="5.375" style="739" bestFit="1" customWidth="1"/>
    <col min="8975" max="8975" width="26.625" style="739" bestFit="1" customWidth="1"/>
    <col min="8976" max="8976" width="20.5" style="739" customWidth="1"/>
    <col min="8977" max="8977" width="22.375" style="739" customWidth="1"/>
    <col min="8978" max="8978" width="14.75" style="739" customWidth="1"/>
    <col min="8979" max="9216" width="12.75" style="739"/>
    <col min="9217" max="9217" width="13.375" style="739" bestFit="1" customWidth="1"/>
    <col min="9218" max="9218" width="12.625" style="739" customWidth="1"/>
    <col min="9219" max="9220" width="14" style="739" bestFit="1" customWidth="1"/>
    <col min="9221" max="9221" width="46.5" style="739" customWidth="1"/>
    <col min="9222" max="9222" width="5.75" style="739" bestFit="1" customWidth="1"/>
    <col min="9223" max="9223" width="13.125" style="739" customWidth="1"/>
    <col min="9224" max="9224" width="13.125" style="739" bestFit="1" customWidth="1"/>
    <col min="9225" max="9225" width="9" style="739" bestFit="1" customWidth="1"/>
    <col min="9226" max="9226" width="34.25" style="739" customWidth="1"/>
    <col min="9227" max="9227" width="34.125" style="739" customWidth="1"/>
    <col min="9228" max="9228" width="19.125" style="739" bestFit="1" customWidth="1"/>
    <col min="9229" max="9229" width="16.75" style="739" customWidth="1"/>
    <col min="9230" max="9230" width="5.375" style="739" bestFit="1" customWidth="1"/>
    <col min="9231" max="9231" width="26.625" style="739" bestFit="1" customWidth="1"/>
    <col min="9232" max="9232" width="20.5" style="739" customWidth="1"/>
    <col min="9233" max="9233" width="22.375" style="739" customWidth="1"/>
    <col min="9234" max="9234" width="14.75" style="739" customWidth="1"/>
    <col min="9235" max="9472" width="12.75" style="739"/>
    <col min="9473" max="9473" width="13.375" style="739" bestFit="1" customWidth="1"/>
    <col min="9474" max="9474" width="12.625" style="739" customWidth="1"/>
    <col min="9475" max="9476" width="14" style="739" bestFit="1" customWidth="1"/>
    <col min="9477" max="9477" width="46.5" style="739" customWidth="1"/>
    <col min="9478" max="9478" width="5.75" style="739" bestFit="1" customWidth="1"/>
    <col min="9479" max="9479" width="13.125" style="739" customWidth="1"/>
    <col min="9480" max="9480" width="13.125" style="739" bestFit="1" customWidth="1"/>
    <col min="9481" max="9481" width="9" style="739" bestFit="1" customWidth="1"/>
    <col min="9482" max="9482" width="34.25" style="739" customWidth="1"/>
    <col min="9483" max="9483" width="34.125" style="739" customWidth="1"/>
    <col min="9484" max="9484" width="19.125" style="739" bestFit="1" customWidth="1"/>
    <col min="9485" max="9485" width="16.75" style="739" customWidth="1"/>
    <col min="9486" max="9486" width="5.375" style="739" bestFit="1" customWidth="1"/>
    <col min="9487" max="9487" width="26.625" style="739" bestFit="1" customWidth="1"/>
    <col min="9488" max="9488" width="20.5" style="739" customWidth="1"/>
    <col min="9489" max="9489" width="22.375" style="739" customWidth="1"/>
    <col min="9490" max="9490" width="14.75" style="739" customWidth="1"/>
    <col min="9491" max="9728" width="12.75" style="739"/>
    <col min="9729" max="9729" width="13.375" style="739" bestFit="1" customWidth="1"/>
    <col min="9730" max="9730" width="12.625" style="739" customWidth="1"/>
    <col min="9731" max="9732" width="14" style="739" bestFit="1" customWidth="1"/>
    <col min="9733" max="9733" width="46.5" style="739" customWidth="1"/>
    <col min="9734" max="9734" width="5.75" style="739" bestFit="1" customWidth="1"/>
    <col min="9735" max="9735" width="13.125" style="739" customWidth="1"/>
    <col min="9736" max="9736" width="13.125" style="739" bestFit="1" customWidth="1"/>
    <col min="9737" max="9737" width="9" style="739" bestFit="1" customWidth="1"/>
    <col min="9738" max="9738" width="34.25" style="739" customWidth="1"/>
    <col min="9739" max="9739" width="34.125" style="739" customWidth="1"/>
    <col min="9740" max="9740" width="19.125" style="739" bestFit="1" customWidth="1"/>
    <col min="9741" max="9741" width="16.75" style="739" customWidth="1"/>
    <col min="9742" max="9742" width="5.375" style="739" bestFit="1" customWidth="1"/>
    <col min="9743" max="9743" width="26.625" style="739" bestFit="1" customWidth="1"/>
    <col min="9744" max="9744" width="20.5" style="739" customWidth="1"/>
    <col min="9745" max="9745" width="22.375" style="739" customWidth="1"/>
    <col min="9746" max="9746" width="14.75" style="739" customWidth="1"/>
    <col min="9747" max="9984" width="12.75" style="739"/>
    <col min="9985" max="9985" width="13.375" style="739" bestFit="1" customWidth="1"/>
    <col min="9986" max="9986" width="12.625" style="739" customWidth="1"/>
    <col min="9987" max="9988" width="14" style="739" bestFit="1" customWidth="1"/>
    <col min="9989" max="9989" width="46.5" style="739" customWidth="1"/>
    <col min="9990" max="9990" width="5.75" style="739" bestFit="1" customWidth="1"/>
    <col min="9991" max="9991" width="13.125" style="739" customWidth="1"/>
    <col min="9992" max="9992" width="13.125" style="739" bestFit="1" customWidth="1"/>
    <col min="9993" max="9993" width="9" style="739" bestFit="1" customWidth="1"/>
    <col min="9994" max="9994" width="34.25" style="739" customWidth="1"/>
    <col min="9995" max="9995" width="34.125" style="739" customWidth="1"/>
    <col min="9996" max="9996" width="19.125" style="739" bestFit="1" customWidth="1"/>
    <col min="9997" max="9997" width="16.75" style="739" customWidth="1"/>
    <col min="9998" max="9998" width="5.375" style="739" bestFit="1" customWidth="1"/>
    <col min="9999" max="9999" width="26.625" style="739" bestFit="1" customWidth="1"/>
    <col min="10000" max="10000" width="20.5" style="739" customWidth="1"/>
    <col min="10001" max="10001" width="22.375" style="739" customWidth="1"/>
    <col min="10002" max="10002" width="14.75" style="739" customWidth="1"/>
    <col min="10003" max="10240" width="12.75" style="739"/>
    <col min="10241" max="10241" width="13.375" style="739" bestFit="1" customWidth="1"/>
    <col min="10242" max="10242" width="12.625" style="739" customWidth="1"/>
    <col min="10243" max="10244" width="14" style="739" bestFit="1" customWidth="1"/>
    <col min="10245" max="10245" width="46.5" style="739" customWidth="1"/>
    <col min="10246" max="10246" width="5.75" style="739" bestFit="1" customWidth="1"/>
    <col min="10247" max="10247" width="13.125" style="739" customWidth="1"/>
    <col min="10248" max="10248" width="13.125" style="739" bestFit="1" customWidth="1"/>
    <col min="10249" max="10249" width="9" style="739" bestFit="1" customWidth="1"/>
    <col min="10250" max="10250" width="34.25" style="739" customWidth="1"/>
    <col min="10251" max="10251" width="34.125" style="739" customWidth="1"/>
    <col min="10252" max="10252" width="19.125" style="739" bestFit="1" customWidth="1"/>
    <col min="10253" max="10253" width="16.75" style="739" customWidth="1"/>
    <col min="10254" max="10254" width="5.375" style="739" bestFit="1" customWidth="1"/>
    <col min="10255" max="10255" width="26.625" style="739" bestFit="1" customWidth="1"/>
    <col min="10256" max="10256" width="20.5" style="739" customWidth="1"/>
    <col min="10257" max="10257" width="22.375" style="739" customWidth="1"/>
    <col min="10258" max="10258" width="14.75" style="739" customWidth="1"/>
    <col min="10259" max="10496" width="12.75" style="739"/>
    <col min="10497" max="10497" width="13.375" style="739" bestFit="1" customWidth="1"/>
    <col min="10498" max="10498" width="12.625" style="739" customWidth="1"/>
    <col min="10499" max="10500" width="14" style="739" bestFit="1" customWidth="1"/>
    <col min="10501" max="10501" width="46.5" style="739" customWidth="1"/>
    <col min="10502" max="10502" width="5.75" style="739" bestFit="1" customWidth="1"/>
    <col min="10503" max="10503" width="13.125" style="739" customWidth="1"/>
    <col min="10504" max="10504" width="13.125" style="739" bestFit="1" customWidth="1"/>
    <col min="10505" max="10505" width="9" style="739" bestFit="1" customWidth="1"/>
    <col min="10506" max="10506" width="34.25" style="739" customWidth="1"/>
    <col min="10507" max="10507" width="34.125" style="739" customWidth="1"/>
    <col min="10508" max="10508" width="19.125" style="739" bestFit="1" customWidth="1"/>
    <col min="10509" max="10509" width="16.75" style="739" customWidth="1"/>
    <col min="10510" max="10510" width="5.375" style="739" bestFit="1" customWidth="1"/>
    <col min="10511" max="10511" width="26.625" style="739" bestFit="1" customWidth="1"/>
    <col min="10512" max="10512" width="20.5" style="739" customWidth="1"/>
    <col min="10513" max="10513" width="22.375" style="739" customWidth="1"/>
    <col min="10514" max="10514" width="14.75" style="739" customWidth="1"/>
    <col min="10515" max="10752" width="12.75" style="739"/>
    <col min="10753" max="10753" width="13.375" style="739" bestFit="1" customWidth="1"/>
    <col min="10754" max="10754" width="12.625" style="739" customWidth="1"/>
    <col min="10755" max="10756" width="14" style="739" bestFit="1" customWidth="1"/>
    <col min="10757" max="10757" width="46.5" style="739" customWidth="1"/>
    <col min="10758" max="10758" width="5.75" style="739" bestFit="1" customWidth="1"/>
    <col min="10759" max="10759" width="13.125" style="739" customWidth="1"/>
    <col min="10760" max="10760" width="13.125" style="739" bestFit="1" customWidth="1"/>
    <col min="10761" max="10761" width="9" style="739" bestFit="1" customWidth="1"/>
    <col min="10762" max="10762" width="34.25" style="739" customWidth="1"/>
    <col min="10763" max="10763" width="34.125" style="739" customWidth="1"/>
    <col min="10764" max="10764" width="19.125" style="739" bestFit="1" customWidth="1"/>
    <col min="10765" max="10765" width="16.75" style="739" customWidth="1"/>
    <col min="10766" max="10766" width="5.375" style="739" bestFit="1" customWidth="1"/>
    <col min="10767" max="10767" width="26.625" style="739" bestFit="1" customWidth="1"/>
    <col min="10768" max="10768" width="20.5" style="739" customWidth="1"/>
    <col min="10769" max="10769" width="22.375" style="739" customWidth="1"/>
    <col min="10770" max="10770" width="14.75" style="739" customWidth="1"/>
    <col min="10771" max="11008" width="12.75" style="739"/>
    <col min="11009" max="11009" width="13.375" style="739" bestFit="1" customWidth="1"/>
    <col min="11010" max="11010" width="12.625" style="739" customWidth="1"/>
    <col min="11011" max="11012" width="14" style="739" bestFit="1" customWidth="1"/>
    <col min="11013" max="11013" width="46.5" style="739" customWidth="1"/>
    <col min="11014" max="11014" width="5.75" style="739" bestFit="1" customWidth="1"/>
    <col min="11015" max="11015" width="13.125" style="739" customWidth="1"/>
    <col min="11016" max="11016" width="13.125" style="739" bestFit="1" customWidth="1"/>
    <col min="11017" max="11017" width="9" style="739" bestFit="1" customWidth="1"/>
    <col min="11018" max="11018" width="34.25" style="739" customWidth="1"/>
    <col min="11019" max="11019" width="34.125" style="739" customWidth="1"/>
    <col min="11020" max="11020" width="19.125" style="739" bestFit="1" customWidth="1"/>
    <col min="11021" max="11021" width="16.75" style="739" customWidth="1"/>
    <col min="11022" max="11022" width="5.375" style="739" bestFit="1" customWidth="1"/>
    <col min="11023" max="11023" width="26.625" style="739" bestFit="1" customWidth="1"/>
    <col min="11024" max="11024" width="20.5" style="739" customWidth="1"/>
    <col min="11025" max="11025" width="22.375" style="739" customWidth="1"/>
    <col min="11026" max="11026" width="14.75" style="739" customWidth="1"/>
    <col min="11027" max="11264" width="12.75" style="739"/>
    <col min="11265" max="11265" width="13.375" style="739" bestFit="1" customWidth="1"/>
    <col min="11266" max="11266" width="12.625" style="739" customWidth="1"/>
    <col min="11267" max="11268" width="14" style="739" bestFit="1" customWidth="1"/>
    <col min="11269" max="11269" width="46.5" style="739" customWidth="1"/>
    <col min="11270" max="11270" width="5.75" style="739" bestFit="1" customWidth="1"/>
    <col min="11271" max="11271" width="13.125" style="739" customWidth="1"/>
    <col min="11272" max="11272" width="13.125" style="739" bestFit="1" customWidth="1"/>
    <col min="11273" max="11273" width="9" style="739" bestFit="1" customWidth="1"/>
    <col min="11274" max="11274" width="34.25" style="739" customWidth="1"/>
    <col min="11275" max="11275" width="34.125" style="739" customWidth="1"/>
    <col min="11276" max="11276" width="19.125" style="739" bestFit="1" customWidth="1"/>
    <col min="11277" max="11277" width="16.75" style="739" customWidth="1"/>
    <col min="11278" max="11278" width="5.375" style="739" bestFit="1" customWidth="1"/>
    <col min="11279" max="11279" width="26.625" style="739" bestFit="1" customWidth="1"/>
    <col min="11280" max="11280" width="20.5" style="739" customWidth="1"/>
    <col min="11281" max="11281" width="22.375" style="739" customWidth="1"/>
    <col min="11282" max="11282" width="14.75" style="739" customWidth="1"/>
    <col min="11283" max="11520" width="12.75" style="739"/>
    <col min="11521" max="11521" width="13.375" style="739" bestFit="1" customWidth="1"/>
    <col min="11522" max="11522" width="12.625" style="739" customWidth="1"/>
    <col min="11523" max="11524" width="14" style="739" bestFit="1" customWidth="1"/>
    <col min="11525" max="11525" width="46.5" style="739" customWidth="1"/>
    <col min="11526" max="11526" width="5.75" style="739" bestFit="1" customWidth="1"/>
    <col min="11527" max="11527" width="13.125" style="739" customWidth="1"/>
    <col min="11528" max="11528" width="13.125" style="739" bestFit="1" customWidth="1"/>
    <col min="11529" max="11529" width="9" style="739" bestFit="1" customWidth="1"/>
    <col min="11530" max="11530" width="34.25" style="739" customWidth="1"/>
    <col min="11531" max="11531" width="34.125" style="739" customWidth="1"/>
    <col min="11532" max="11532" width="19.125" style="739" bestFit="1" customWidth="1"/>
    <col min="11533" max="11533" width="16.75" style="739" customWidth="1"/>
    <col min="11534" max="11534" width="5.375" style="739" bestFit="1" customWidth="1"/>
    <col min="11535" max="11535" width="26.625" style="739" bestFit="1" customWidth="1"/>
    <col min="11536" max="11536" width="20.5" style="739" customWidth="1"/>
    <col min="11537" max="11537" width="22.375" style="739" customWidth="1"/>
    <col min="11538" max="11538" width="14.75" style="739" customWidth="1"/>
    <col min="11539" max="11776" width="12.75" style="739"/>
    <col min="11777" max="11777" width="13.375" style="739" bestFit="1" customWidth="1"/>
    <col min="11778" max="11778" width="12.625" style="739" customWidth="1"/>
    <col min="11779" max="11780" width="14" style="739" bestFit="1" customWidth="1"/>
    <col min="11781" max="11781" width="46.5" style="739" customWidth="1"/>
    <col min="11782" max="11782" width="5.75" style="739" bestFit="1" customWidth="1"/>
    <col min="11783" max="11783" width="13.125" style="739" customWidth="1"/>
    <col min="11784" max="11784" width="13.125" style="739" bestFit="1" customWidth="1"/>
    <col min="11785" max="11785" width="9" style="739" bestFit="1" customWidth="1"/>
    <col min="11786" max="11786" width="34.25" style="739" customWidth="1"/>
    <col min="11787" max="11787" width="34.125" style="739" customWidth="1"/>
    <col min="11788" max="11788" width="19.125" style="739" bestFit="1" customWidth="1"/>
    <col min="11789" max="11789" width="16.75" style="739" customWidth="1"/>
    <col min="11790" max="11790" width="5.375" style="739" bestFit="1" customWidth="1"/>
    <col min="11791" max="11791" width="26.625" style="739" bestFit="1" customWidth="1"/>
    <col min="11792" max="11792" width="20.5" style="739" customWidth="1"/>
    <col min="11793" max="11793" width="22.375" style="739" customWidth="1"/>
    <col min="11794" max="11794" width="14.75" style="739" customWidth="1"/>
    <col min="11795" max="12032" width="12.75" style="739"/>
    <col min="12033" max="12033" width="13.375" style="739" bestFit="1" customWidth="1"/>
    <col min="12034" max="12034" width="12.625" style="739" customWidth="1"/>
    <col min="12035" max="12036" width="14" style="739" bestFit="1" customWidth="1"/>
    <col min="12037" max="12037" width="46.5" style="739" customWidth="1"/>
    <col min="12038" max="12038" width="5.75" style="739" bestFit="1" customWidth="1"/>
    <col min="12039" max="12039" width="13.125" style="739" customWidth="1"/>
    <col min="12040" max="12040" width="13.125" style="739" bestFit="1" customWidth="1"/>
    <col min="12041" max="12041" width="9" style="739" bestFit="1" customWidth="1"/>
    <col min="12042" max="12042" width="34.25" style="739" customWidth="1"/>
    <col min="12043" max="12043" width="34.125" style="739" customWidth="1"/>
    <col min="12044" max="12044" width="19.125" style="739" bestFit="1" customWidth="1"/>
    <col min="12045" max="12045" width="16.75" style="739" customWidth="1"/>
    <col min="12046" max="12046" width="5.375" style="739" bestFit="1" customWidth="1"/>
    <col min="12047" max="12047" width="26.625" style="739" bestFit="1" customWidth="1"/>
    <col min="12048" max="12048" width="20.5" style="739" customWidth="1"/>
    <col min="12049" max="12049" width="22.375" style="739" customWidth="1"/>
    <col min="12050" max="12050" width="14.75" style="739" customWidth="1"/>
    <col min="12051" max="12288" width="12.75" style="739"/>
    <col min="12289" max="12289" width="13.375" style="739" bestFit="1" customWidth="1"/>
    <col min="12290" max="12290" width="12.625" style="739" customWidth="1"/>
    <col min="12291" max="12292" width="14" style="739" bestFit="1" customWidth="1"/>
    <col min="12293" max="12293" width="46.5" style="739" customWidth="1"/>
    <col min="12294" max="12294" width="5.75" style="739" bestFit="1" customWidth="1"/>
    <col min="12295" max="12295" width="13.125" style="739" customWidth="1"/>
    <col min="12296" max="12296" width="13.125" style="739" bestFit="1" customWidth="1"/>
    <col min="12297" max="12297" width="9" style="739" bestFit="1" customWidth="1"/>
    <col min="12298" max="12298" width="34.25" style="739" customWidth="1"/>
    <col min="12299" max="12299" width="34.125" style="739" customWidth="1"/>
    <col min="12300" max="12300" width="19.125" style="739" bestFit="1" customWidth="1"/>
    <col min="12301" max="12301" width="16.75" style="739" customWidth="1"/>
    <col min="12302" max="12302" width="5.375" style="739" bestFit="1" customWidth="1"/>
    <col min="12303" max="12303" width="26.625" style="739" bestFit="1" customWidth="1"/>
    <col min="12304" max="12304" width="20.5" style="739" customWidth="1"/>
    <col min="12305" max="12305" width="22.375" style="739" customWidth="1"/>
    <col min="12306" max="12306" width="14.75" style="739" customWidth="1"/>
    <col min="12307" max="12544" width="12.75" style="739"/>
    <col min="12545" max="12545" width="13.375" style="739" bestFit="1" customWidth="1"/>
    <col min="12546" max="12546" width="12.625" style="739" customWidth="1"/>
    <col min="12547" max="12548" width="14" style="739" bestFit="1" customWidth="1"/>
    <col min="12549" max="12549" width="46.5" style="739" customWidth="1"/>
    <col min="12550" max="12550" width="5.75" style="739" bestFit="1" customWidth="1"/>
    <col min="12551" max="12551" width="13.125" style="739" customWidth="1"/>
    <col min="12552" max="12552" width="13.125" style="739" bestFit="1" customWidth="1"/>
    <col min="12553" max="12553" width="9" style="739" bestFit="1" customWidth="1"/>
    <col min="12554" max="12554" width="34.25" style="739" customWidth="1"/>
    <col min="12555" max="12555" width="34.125" style="739" customWidth="1"/>
    <col min="12556" max="12556" width="19.125" style="739" bestFit="1" customWidth="1"/>
    <col min="12557" max="12557" width="16.75" style="739" customWidth="1"/>
    <col min="12558" max="12558" width="5.375" style="739" bestFit="1" customWidth="1"/>
    <col min="12559" max="12559" width="26.625" style="739" bestFit="1" customWidth="1"/>
    <col min="12560" max="12560" width="20.5" style="739" customWidth="1"/>
    <col min="12561" max="12561" width="22.375" style="739" customWidth="1"/>
    <col min="12562" max="12562" width="14.75" style="739" customWidth="1"/>
    <col min="12563" max="12800" width="12.75" style="739"/>
    <col min="12801" max="12801" width="13.375" style="739" bestFit="1" customWidth="1"/>
    <col min="12802" max="12802" width="12.625" style="739" customWidth="1"/>
    <col min="12803" max="12804" width="14" style="739" bestFit="1" customWidth="1"/>
    <col min="12805" max="12805" width="46.5" style="739" customWidth="1"/>
    <col min="12806" max="12806" width="5.75" style="739" bestFit="1" customWidth="1"/>
    <col min="12807" max="12807" width="13.125" style="739" customWidth="1"/>
    <col min="12808" max="12808" width="13.125" style="739" bestFit="1" customWidth="1"/>
    <col min="12809" max="12809" width="9" style="739" bestFit="1" customWidth="1"/>
    <col min="12810" max="12810" width="34.25" style="739" customWidth="1"/>
    <col min="12811" max="12811" width="34.125" style="739" customWidth="1"/>
    <col min="12812" max="12812" width="19.125" style="739" bestFit="1" customWidth="1"/>
    <col min="12813" max="12813" width="16.75" style="739" customWidth="1"/>
    <col min="12814" max="12814" width="5.375" style="739" bestFit="1" customWidth="1"/>
    <col min="12815" max="12815" width="26.625" style="739" bestFit="1" customWidth="1"/>
    <col min="12816" max="12816" width="20.5" style="739" customWidth="1"/>
    <col min="12817" max="12817" width="22.375" style="739" customWidth="1"/>
    <col min="12818" max="12818" width="14.75" style="739" customWidth="1"/>
    <col min="12819" max="13056" width="12.75" style="739"/>
    <col min="13057" max="13057" width="13.375" style="739" bestFit="1" customWidth="1"/>
    <col min="13058" max="13058" width="12.625" style="739" customWidth="1"/>
    <col min="13059" max="13060" width="14" style="739" bestFit="1" customWidth="1"/>
    <col min="13061" max="13061" width="46.5" style="739" customWidth="1"/>
    <col min="13062" max="13062" width="5.75" style="739" bestFit="1" customWidth="1"/>
    <col min="13063" max="13063" width="13.125" style="739" customWidth="1"/>
    <col min="13064" max="13064" width="13.125" style="739" bestFit="1" customWidth="1"/>
    <col min="13065" max="13065" width="9" style="739" bestFit="1" customWidth="1"/>
    <col min="13066" max="13066" width="34.25" style="739" customWidth="1"/>
    <col min="13067" max="13067" width="34.125" style="739" customWidth="1"/>
    <col min="13068" max="13068" width="19.125" style="739" bestFit="1" customWidth="1"/>
    <col min="13069" max="13069" width="16.75" style="739" customWidth="1"/>
    <col min="13070" max="13070" width="5.375" style="739" bestFit="1" customWidth="1"/>
    <col min="13071" max="13071" width="26.625" style="739" bestFit="1" customWidth="1"/>
    <col min="13072" max="13072" width="20.5" style="739" customWidth="1"/>
    <col min="13073" max="13073" width="22.375" style="739" customWidth="1"/>
    <col min="13074" max="13074" width="14.75" style="739" customWidth="1"/>
    <col min="13075" max="13312" width="12.75" style="739"/>
    <col min="13313" max="13313" width="13.375" style="739" bestFit="1" customWidth="1"/>
    <col min="13314" max="13314" width="12.625" style="739" customWidth="1"/>
    <col min="13315" max="13316" width="14" style="739" bestFit="1" customWidth="1"/>
    <col min="13317" max="13317" width="46.5" style="739" customWidth="1"/>
    <col min="13318" max="13318" width="5.75" style="739" bestFit="1" customWidth="1"/>
    <col min="13319" max="13319" width="13.125" style="739" customWidth="1"/>
    <col min="13320" max="13320" width="13.125" style="739" bestFit="1" customWidth="1"/>
    <col min="13321" max="13321" width="9" style="739" bestFit="1" customWidth="1"/>
    <col min="13322" max="13322" width="34.25" style="739" customWidth="1"/>
    <col min="13323" max="13323" width="34.125" style="739" customWidth="1"/>
    <col min="13324" max="13324" width="19.125" style="739" bestFit="1" customWidth="1"/>
    <col min="13325" max="13325" width="16.75" style="739" customWidth="1"/>
    <col min="13326" max="13326" width="5.375" style="739" bestFit="1" customWidth="1"/>
    <col min="13327" max="13327" width="26.625" style="739" bestFit="1" customWidth="1"/>
    <col min="13328" max="13328" width="20.5" style="739" customWidth="1"/>
    <col min="13329" max="13329" width="22.375" style="739" customWidth="1"/>
    <col min="13330" max="13330" width="14.75" style="739" customWidth="1"/>
    <col min="13331" max="13568" width="12.75" style="739"/>
    <col min="13569" max="13569" width="13.375" style="739" bestFit="1" customWidth="1"/>
    <col min="13570" max="13570" width="12.625" style="739" customWidth="1"/>
    <col min="13571" max="13572" width="14" style="739" bestFit="1" customWidth="1"/>
    <col min="13573" max="13573" width="46.5" style="739" customWidth="1"/>
    <col min="13574" max="13574" width="5.75" style="739" bestFit="1" customWidth="1"/>
    <col min="13575" max="13575" width="13.125" style="739" customWidth="1"/>
    <col min="13576" max="13576" width="13.125" style="739" bestFit="1" customWidth="1"/>
    <col min="13577" max="13577" width="9" style="739" bestFit="1" customWidth="1"/>
    <col min="13578" max="13578" width="34.25" style="739" customWidth="1"/>
    <col min="13579" max="13579" width="34.125" style="739" customWidth="1"/>
    <col min="13580" max="13580" width="19.125" style="739" bestFit="1" customWidth="1"/>
    <col min="13581" max="13581" width="16.75" style="739" customWidth="1"/>
    <col min="13582" max="13582" width="5.375" style="739" bestFit="1" customWidth="1"/>
    <col min="13583" max="13583" width="26.625" style="739" bestFit="1" customWidth="1"/>
    <col min="13584" max="13584" width="20.5" style="739" customWidth="1"/>
    <col min="13585" max="13585" width="22.375" style="739" customWidth="1"/>
    <col min="13586" max="13586" width="14.75" style="739" customWidth="1"/>
    <col min="13587" max="13824" width="12.75" style="739"/>
    <col min="13825" max="13825" width="13.375" style="739" bestFit="1" customWidth="1"/>
    <col min="13826" max="13826" width="12.625" style="739" customWidth="1"/>
    <col min="13827" max="13828" width="14" style="739" bestFit="1" customWidth="1"/>
    <col min="13829" max="13829" width="46.5" style="739" customWidth="1"/>
    <col min="13830" max="13830" width="5.75" style="739" bestFit="1" customWidth="1"/>
    <col min="13831" max="13831" width="13.125" style="739" customWidth="1"/>
    <col min="13832" max="13832" width="13.125" style="739" bestFit="1" customWidth="1"/>
    <col min="13833" max="13833" width="9" style="739" bestFit="1" customWidth="1"/>
    <col min="13834" max="13834" width="34.25" style="739" customWidth="1"/>
    <col min="13835" max="13835" width="34.125" style="739" customWidth="1"/>
    <col min="13836" max="13836" width="19.125" style="739" bestFit="1" customWidth="1"/>
    <col min="13837" max="13837" width="16.75" style="739" customWidth="1"/>
    <col min="13838" max="13838" width="5.375" style="739" bestFit="1" customWidth="1"/>
    <col min="13839" max="13839" width="26.625" style="739" bestFit="1" customWidth="1"/>
    <col min="13840" max="13840" width="20.5" style="739" customWidth="1"/>
    <col min="13841" max="13841" width="22.375" style="739" customWidth="1"/>
    <col min="13842" max="13842" width="14.75" style="739" customWidth="1"/>
    <col min="13843" max="14080" width="12.75" style="739"/>
    <col min="14081" max="14081" width="13.375" style="739" bestFit="1" customWidth="1"/>
    <col min="14082" max="14082" width="12.625" style="739" customWidth="1"/>
    <col min="14083" max="14084" width="14" style="739" bestFit="1" customWidth="1"/>
    <col min="14085" max="14085" width="46.5" style="739" customWidth="1"/>
    <col min="14086" max="14086" width="5.75" style="739" bestFit="1" customWidth="1"/>
    <col min="14087" max="14087" width="13.125" style="739" customWidth="1"/>
    <col min="14088" max="14088" width="13.125" style="739" bestFit="1" customWidth="1"/>
    <col min="14089" max="14089" width="9" style="739" bestFit="1" customWidth="1"/>
    <col min="14090" max="14090" width="34.25" style="739" customWidth="1"/>
    <col min="14091" max="14091" width="34.125" style="739" customWidth="1"/>
    <col min="14092" max="14092" width="19.125" style="739" bestFit="1" customWidth="1"/>
    <col min="14093" max="14093" width="16.75" style="739" customWidth="1"/>
    <col min="14094" max="14094" width="5.375" style="739" bestFit="1" customWidth="1"/>
    <col min="14095" max="14095" width="26.625" style="739" bestFit="1" customWidth="1"/>
    <col min="14096" max="14096" width="20.5" style="739" customWidth="1"/>
    <col min="14097" max="14097" width="22.375" style="739" customWidth="1"/>
    <col min="14098" max="14098" width="14.75" style="739" customWidth="1"/>
    <col min="14099" max="14336" width="12.75" style="739"/>
    <col min="14337" max="14337" width="13.375" style="739" bestFit="1" customWidth="1"/>
    <col min="14338" max="14338" width="12.625" style="739" customWidth="1"/>
    <col min="14339" max="14340" width="14" style="739" bestFit="1" customWidth="1"/>
    <col min="14341" max="14341" width="46.5" style="739" customWidth="1"/>
    <col min="14342" max="14342" width="5.75" style="739" bestFit="1" customWidth="1"/>
    <col min="14343" max="14343" width="13.125" style="739" customWidth="1"/>
    <col min="14344" max="14344" width="13.125" style="739" bestFit="1" customWidth="1"/>
    <col min="14345" max="14345" width="9" style="739" bestFit="1" customWidth="1"/>
    <col min="14346" max="14346" width="34.25" style="739" customWidth="1"/>
    <col min="14347" max="14347" width="34.125" style="739" customWidth="1"/>
    <col min="14348" max="14348" width="19.125" style="739" bestFit="1" customWidth="1"/>
    <col min="14349" max="14349" width="16.75" style="739" customWidth="1"/>
    <col min="14350" max="14350" width="5.375" style="739" bestFit="1" customWidth="1"/>
    <col min="14351" max="14351" width="26.625" style="739" bestFit="1" customWidth="1"/>
    <col min="14352" max="14352" width="20.5" style="739" customWidth="1"/>
    <col min="14353" max="14353" width="22.375" style="739" customWidth="1"/>
    <col min="14354" max="14354" width="14.75" style="739" customWidth="1"/>
    <col min="14355" max="14592" width="12.75" style="739"/>
    <col min="14593" max="14593" width="13.375" style="739" bestFit="1" customWidth="1"/>
    <col min="14594" max="14594" width="12.625" style="739" customWidth="1"/>
    <col min="14595" max="14596" width="14" style="739" bestFit="1" customWidth="1"/>
    <col min="14597" max="14597" width="46.5" style="739" customWidth="1"/>
    <col min="14598" max="14598" width="5.75" style="739" bestFit="1" customWidth="1"/>
    <col min="14599" max="14599" width="13.125" style="739" customWidth="1"/>
    <col min="14600" max="14600" width="13.125" style="739" bestFit="1" customWidth="1"/>
    <col min="14601" max="14601" width="9" style="739" bestFit="1" customWidth="1"/>
    <col min="14602" max="14602" width="34.25" style="739" customWidth="1"/>
    <col min="14603" max="14603" width="34.125" style="739" customWidth="1"/>
    <col min="14604" max="14604" width="19.125" style="739" bestFit="1" customWidth="1"/>
    <col min="14605" max="14605" width="16.75" style="739" customWidth="1"/>
    <col min="14606" max="14606" width="5.375" style="739" bestFit="1" customWidth="1"/>
    <col min="14607" max="14607" width="26.625" style="739" bestFit="1" customWidth="1"/>
    <col min="14608" max="14608" width="20.5" style="739" customWidth="1"/>
    <col min="14609" max="14609" width="22.375" style="739" customWidth="1"/>
    <col min="14610" max="14610" width="14.75" style="739" customWidth="1"/>
    <col min="14611" max="14848" width="12.75" style="739"/>
    <col min="14849" max="14849" width="13.375" style="739" bestFit="1" customWidth="1"/>
    <col min="14850" max="14850" width="12.625" style="739" customWidth="1"/>
    <col min="14851" max="14852" width="14" style="739" bestFit="1" customWidth="1"/>
    <col min="14853" max="14853" width="46.5" style="739" customWidth="1"/>
    <col min="14854" max="14854" width="5.75" style="739" bestFit="1" customWidth="1"/>
    <col min="14855" max="14855" width="13.125" style="739" customWidth="1"/>
    <col min="14856" max="14856" width="13.125" style="739" bestFit="1" customWidth="1"/>
    <col min="14857" max="14857" width="9" style="739" bestFit="1" customWidth="1"/>
    <col min="14858" max="14858" width="34.25" style="739" customWidth="1"/>
    <col min="14859" max="14859" width="34.125" style="739" customWidth="1"/>
    <col min="14860" max="14860" width="19.125" style="739" bestFit="1" customWidth="1"/>
    <col min="14861" max="14861" width="16.75" style="739" customWidth="1"/>
    <col min="14862" max="14862" width="5.375" style="739" bestFit="1" customWidth="1"/>
    <col min="14863" max="14863" width="26.625" style="739" bestFit="1" customWidth="1"/>
    <col min="14864" max="14864" width="20.5" style="739" customWidth="1"/>
    <col min="14865" max="14865" width="22.375" style="739" customWidth="1"/>
    <col min="14866" max="14866" width="14.75" style="739" customWidth="1"/>
    <col min="14867" max="15104" width="12.75" style="739"/>
    <col min="15105" max="15105" width="13.375" style="739" bestFit="1" customWidth="1"/>
    <col min="15106" max="15106" width="12.625" style="739" customWidth="1"/>
    <col min="15107" max="15108" width="14" style="739" bestFit="1" customWidth="1"/>
    <col min="15109" max="15109" width="46.5" style="739" customWidth="1"/>
    <col min="15110" max="15110" width="5.75" style="739" bestFit="1" customWidth="1"/>
    <col min="15111" max="15111" width="13.125" style="739" customWidth="1"/>
    <col min="15112" max="15112" width="13.125" style="739" bestFit="1" customWidth="1"/>
    <col min="15113" max="15113" width="9" style="739" bestFit="1" customWidth="1"/>
    <col min="15114" max="15114" width="34.25" style="739" customWidth="1"/>
    <col min="15115" max="15115" width="34.125" style="739" customWidth="1"/>
    <col min="15116" max="15116" width="19.125" style="739" bestFit="1" customWidth="1"/>
    <col min="15117" max="15117" width="16.75" style="739" customWidth="1"/>
    <col min="15118" max="15118" width="5.375" style="739" bestFit="1" customWidth="1"/>
    <col min="15119" max="15119" width="26.625" style="739" bestFit="1" customWidth="1"/>
    <col min="15120" max="15120" width="20.5" style="739" customWidth="1"/>
    <col min="15121" max="15121" width="22.375" style="739" customWidth="1"/>
    <col min="15122" max="15122" width="14.75" style="739" customWidth="1"/>
    <col min="15123" max="15360" width="12.75" style="739"/>
    <col min="15361" max="15361" width="13.375" style="739" bestFit="1" customWidth="1"/>
    <col min="15362" max="15362" width="12.625" style="739" customWidth="1"/>
    <col min="15363" max="15364" width="14" style="739" bestFit="1" customWidth="1"/>
    <col min="15365" max="15365" width="46.5" style="739" customWidth="1"/>
    <col min="15366" max="15366" width="5.75" style="739" bestFit="1" customWidth="1"/>
    <col min="15367" max="15367" width="13.125" style="739" customWidth="1"/>
    <col min="15368" max="15368" width="13.125" style="739" bestFit="1" customWidth="1"/>
    <col min="15369" max="15369" width="9" style="739" bestFit="1" customWidth="1"/>
    <col min="15370" max="15370" width="34.25" style="739" customWidth="1"/>
    <col min="15371" max="15371" width="34.125" style="739" customWidth="1"/>
    <col min="15372" max="15372" width="19.125" style="739" bestFit="1" customWidth="1"/>
    <col min="15373" max="15373" width="16.75" style="739" customWidth="1"/>
    <col min="15374" max="15374" width="5.375" style="739" bestFit="1" customWidth="1"/>
    <col min="15375" max="15375" width="26.625" style="739" bestFit="1" customWidth="1"/>
    <col min="15376" max="15376" width="20.5" style="739" customWidth="1"/>
    <col min="15377" max="15377" width="22.375" style="739" customWidth="1"/>
    <col min="15378" max="15378" width="14.75" style="739" customWidth="1"/>
    <col min="15379" max="15616" width="12.75" style="739"/>
    <col min="15617" max="15617" width="13.375" style="739" bestFit="1" customWidth="1"/>
    <col min="15618" max="15618" width="12.625" style="739" customWidth="1"/>
    <col min="15619" max="15620" width="14" style="739" bestFit="1" customWidth="1"/>
    <col min="15621" max="15621" width="46.5" style="739" customWidth="1"/>
    <col min="15622" max="15622" width="5.75" style="739" bestFit="1" customWidth="1"/>
    <col min="15623" max="15623" width="13.125" style="739" customWidth="1"/>
    <col min="15624" max="15624" width="13.125" style="739" bestFit="1" customWidth="1"/>
    <col min="15625" max="15625" width="9" style="739" bestFit="1" customWidth="1"/>
    <col min="15626" max="15626" width="34.25" style="739" customWidth="1"/>
    <col min="15627" max="15627" width="34.125" style="739" customWidth="1"/>
    <col min="15628" max="15628" width="19.125" style="739" bestFit="1" customWidth="1"/>
    <col min="15629" max="15629" width="16.75" style="739" customWidth="1"/>
    <col min="15630" max="15630" width="5.375" style="739" bestFit="1" customWidth="1"/>
    <col min="15631" max="15631" width="26.625" style="739" bestFit="1" customWidth="1"/>
    <col min="15632" max="15632" width="20.5" style="739" customWidth="1"/>
    <col min="15633" max="15633" width="22.375" style="739" customWidth="1"/>
    <col min="15634" max="15634" width="14.75" style="739" customWidth="1"/>
    <col min="15635" max="15872" width="12.75" style="739"/>
    <col min="15873" max="15873" width="13.375" style="739" bestFit="1" customWidth="1"/>
    <col min="15874" max="15874" width="12.625" style="739" customWidth="1"/>
    <col min="15875" max="15876" width="14" style="739" bestFit="1" customWidth="1"/>
    <col min="15877" max="15877" width="46.5" style="739" customWidth="1"/>
    <col min="15878" max="15878" width="5.75" style="739" bestFit="1" customWidth="1"/>
    <col min="15879" max="15879" width="13.125" style="739" customWidth="1"/>
    <col min="15880" max="15880" width="13.125" style="739" bestFit="1" customWidth="1"/>
    <col min="15881" max="15881" width="9" style="739" bestFit="1" customWidth="1"/>
    <col min="15882" max="15882" width="34.25" style="739" customWidth="1"/>
    <col min="15883" max="15883" width="34.125" style="739" customWidth="1"/>
    <col min="15884" max="15884" width="19.125" style="739" bestFit="1" customWidth="1"/>
    <col min="15885" max="15885" width="16.75" style="739" customWidth="1"/>
    <col min="15886" max="15886" width="5.375" style="739" bestFit="1" customWidth="1"/>
    <col min="15887" max="15887" width="26.625" style="739" bestFit="1" customWidth="1"/>
    <col min="15888" max="15888" width="20.5" style="739" customWidth="1"/>
    <col min="15889" max="15889" width="22.375" style="739" customWidth="1"/>
    <col min="15890" max="15890" width="14.75" style="739" customWidth="1"/>
    <col min="15891" max="16128" width="12.75" style="739"/>
    <col min="16129" max="16129" width="13.375" style="739" bestFit="1" customWidth="1"/>
    <col min="16130" max="16130" width="12.625" style="739" customWidth="1"/>
    <col min="16131" max="16132" width="14" style="739" bestFit="1" customWidth="1"/>
    <col min="16133" max="16133" width="46.5" style="739" customWidth="1"/>
    <col min="16134" max="16134" width="5.75" style="739" bestFit="1" customWidth="1"/>
    <col min="16135" max="16135" width="13.125" style="739" customWidth="1"/>
    <col min="16136" max="16136" width="13.125" style="739" bestFit="1" customWidth="1"/>
    <col min="16137" max="16137" width="9" style="739" bestFit="1" customWidth="1"/>
    <col min="16138" max="16138" width="34.25" style="739" customWidth="1"/>
    <col min="16139" max="16139" width="34.125" style="739" customWidth="1"/>
    <col min="16140" max="16140" width="19.125" style="739" bestFit="1" customWidth="1"/>
    <col min="16141" max="16141" width="16.75" style="739" customWidth="1"/>
    <col min="16142" max="16142" width="5.375" style="739" bestFit="1" customWidth="1"/>
    <col min="16143" max="16143" width="26.625" style="739" bestFit="1" customWidth="1"/>
    <col min="16144" max="16144" width="20.5" style="739" customWidth="1"/>
    <col min="16145" max="16145" width="22.375" style="739" customWidth="1"/>
    <col min="16146" max="16146" width="14.75" style="739" customWidth="1"/>
    <col min="16147" max="16384" width="12.75" style="739"/>
  </cols>
  <sheetData>
    <row r="2" spans="1:17" ht="20.100000000000001" customHeight="1">
      <c r="B2" s="737" t="s">
        <v>0</v>
      </c>
      <c r="C2" s="737"/>
      <c r="D2" s="737"/>
      <c r="E2" s="3" t="s">
        <v>6266</v>
      </c>
      <c r="G2" s="5" t="s">
        <v>2</v>
      </c>
      <c r="H2" s="6"/>
      <c r="I2" s="7"/>
      <c r="J2" s="740">
        <f>SUM(H:H)</f>
        <v>285508</v>
      </c>
      <c r="K2" s="2176"/>
    </row>
    <row r="3" spans="1:17" ht="20.100000000000001" customHeight="1">
      <c r="B3" s="737"/>
      <c r="C3" s="737"/>
      <c r="D3" s="737"/>
      <c r="E3" s="13"/>
    </row>
    <row r="4" spans="1:17" ht="20.100000000000001" customHeight="1">
      <c r="B4" s="737" t="s">
        <v>996</v>
      </c>
      <c r="C4" s="737"/>
      <c r="D4" s="737"/>
      <c r="E4" s="13"/>
      <c r="G4" s="2177"/>
      <c r="H4" s="2177"/>
      <c r="I4" s="2178"/>
      <c r="J4" s="2179"/>
      <c r="K4" s="2180"/>
    </row>
    <row r="5" spans="1:17" ht="20.100000000000001" customHeight="1">
      <c r="B5" s="737" t="s">
        <v>9</v>
      </c>
      <c r="C5" s="737"/>
      <c r="D5" s="737"/>
      <c r="E5" s="16"/>
      <c r="G5" s="2177"/>
      <c r="H5" s="2177"/>
      <c r="I5" s="2178"/>
      <c r="J5" s="2179"/>
      <c r="K5" s="2180"/>
    </row>
    <row r="6" spans="1:17" ht="20.100000000000001" customHeight="1">
      <c r="B6" s="737" t="s">
        <v>10</v>
      </c>
      <c r="C6" s="737"/>
      <c r="D6" s="737"/>
      <c r="E6" s="16">
        <v>46149</v>
      </c>
      <c r="G6" s="2177"/>
      <c r="H6" s="2177"/>
      <c r="I6" s="2177"/>
      <c r="J6" s="2180"/>
      <c r="K6" s="2180"/>
    </row>
    <row r="8" spans="1:17" s="741" customFormat="1" ht="19.7" customHeight="1">
      <c r="A8" s="281" t="s">
        <v>6267</v>
      </c>
      <c r="B8" s="499" t="s">
        <v>32</v>
      </c>
      <c r="C8" s="499" t="s">
        <v>33</v>
      </c>
      <c r="D8" s="499" t="s">
        <v>34</v>
      </c>
      <c r="E8" s="281" t="s">
        <v>6268</v>
      </c>
      <c r="F8" s="281" t="s">
        <v>2100</v>
      </c>
      <c r="G8" s="281" t="s">
        <v>37</v>
      </c>
      <c r="H8" s="710" t="s">
        <v>38</v>
      </c>
      <c r="I8" s="710" t="s">
        <v>39</v>
      </c>
      <c r="J8" s="281" t="s">
        <v>6269</v>
      </c>
      <c r="K8" s="281" t="s">
        <v>41</v>
      </c>
      <c r="L8" s="281" t="s">
        <v>42</v>
      </c>
      <c r="M8" s="499" t="s">
        <v>43</v>
      </c>
      <c r="N8" s="499" t="s">
        <v>44</v>
      </c>
      <c r="O8" s="281" t="s">
        <v>45</v>
      </c>
      <c r="P8" s="753" t="s">
        <v>46</v>
      </c>
      <c r="Q8" s="2181" t="s">
        <v>47</v>
      </c>
    </row>
    <row r="9" spans="1:17" ht="19.7" customHeight="1">
      <c r="A9" s="2182" t="s">
        <v>6270</v>
      </c>
      <c r="B9" s="715"/>
      <c r="C9" s="228" t="s">
        <v>1799</v>
      </c>
      <c r="D9" s="228" t="s">
        <v>1799</v>
      </c>
      <c r="E9" s="2183" t="s">
        <v>6271</v>
      </c>
      <c r="F9" s="2184">
        <v>1</v>
      </c>
      <c r="G9" s="2185">
        <v>10800</v>
      </c>
      <c r="H9" s="2186">
        <f t="shared" ref="H9:H35" si="0">F9*G9</f>
        <v>10800</v>
      </c>
      <c r="I9" s="2184"/>
      <c r="J9" s="2187" t="s">
        <v>6272</v>
      </c>
      <c r="K9" s="281"/>
      <c r="L9" s="281"/>
      <c r="M9" s="2188" t="s">
        <v>6273</v>
      </c>
      <c r="N9" s="499" t="s">
        <v>1802</v>
      </c>
      <c r="O9" s="2189">
        <v>46133</v>
      </c>
      <c r="P9" s="756"/>
      <c r="Q9" s="754">
        <v>46133</v>
      </c>
    </row>
    <row r="10" spans="1:17" ht="19.7" customHeight="1">
      <c r="A10" s="2190"/>
      <c r="B10" s="715"/>
      <c r="C10" s="228" t="s">
        <v>1799</v>
      </c>
      <c r="D10" s="228" t="s">
        <v>1799</v>
      </c>
      <c r="E10" s="2187" t="s">
        <v>6274</v>
      </c>
      <c r="F10" s="2184">
        <v>1</v>
      </c>
      <c r="G10" s="2185">
        <v>9400</v>
      </c>
      <c r="H10" s="2186">
        <f t="shared" si="0"/>
        <v>9400</v>
      </c>
      <c r="I10" s="2184"/>
      <c r="J10" s="2191" t="s">
        <v>6275</v>
      </c>
      <c r="K10" s="281"/>
      <c r="L10" s="281"/>
      <c r="M10" s="2188" t="s">
        <v>6273</v>
      </c>
      <c r="N10" s="499" t="s">
        <v>1802</v>
      </c>
      <c r="O10" s="2189">
        <v>46133</v>
      </c>
      <c r="P10" s="756"/>
      <c r="Q10" s="754">
        <v>46133</v>
      </c>
    </row>
    <row r="11" spans="1:17" ht="19.7" customHeight="1">
      <c r="A11" s="2190"/>
      <c r="B11" s="715"/>
      <c r="C11" s="228" t="s">
        <v>1799</v>
      </c>
      <c r="D11" s="228" t="s">
        <v>1799</v>
      </c>
      <c r="E11" s="2187" t="s">
        <v>6276</v>
      </c>
      <c r="F11" s="2184">
        <v>1</v>
      </c>
      <c r="G11" s="2185">
        <v>3800</v>
      </c>
      <c r="H11" s="2186">
        <f t="shared" si="0"/>
        <v>3800</v>
      </c>
      <c r="I11" s="2184"/>
      <c r="J11" s="2191"/>
      <c r="K11" s="281"/>
      <c r="L11" s="281"/>
      <c r="M11" s="2188" t="s">
        <v>6273</v>
      </c>
      <c r="N11" s="499" t="s">
        <v>1802</v>
      </c>
      <c r="O11" s="2189">
        <v>46133</v>
      </c>
      <c r="P11" s="756"/>
      <c r="Q11" s="754">
        <v>46133</v>
      </c>
    </row>
    <row r="12" spans="1:17" ht="19.7" customHeight="1">
      <c r="A12" s="2190"/>
      <c r="B12" s="2192"/>
      <c r="C12" s="228" t="s">
        <v>1799</v>
      </c>
      <c r="D12" s="228" t="s">
        <v>1799</v>
      </c>
      <c r="E12" s="2187" t="s">
        <v>6277</v>
      </c>
      <c r="F12" s="2184">
        <v>1</v>
      </c>
      <c r="G12" s="2185">
        <v>14000</v>
      </c>
      <c r="H12" s="2186">
        <f t="shared" si="0"/>
        <v>14000</v>
      </c>
      <c r="I12" s="2184"/>
      <c r="J12" s="2191" t="s">
        <v>6278</v>
      </c>
      <c r="K12" s="281"/>
      <c r="L12" s="281"/>
      <c r="M12" s="2188" t="s">
        <v>6273</v>
      </c>
      <c r="N12" s="499" t="s">
        <v>1802</v>
      </c>
      <c r="O12" s="2189">
        <v>46133</v>
      </c>
      <c r="P12" s="756"/>
      <c r="Q12" s="754">
        <v>46133</v>
      </c>
    </row>
    <row r="13" spans="1:17" ht="19.7" customHeight="1">
      <c r="A13" s="2190"/>
      <c r="B13" s="2193"/>
      <c r="C13" s="228" t="s">
        <v>1799</v>
      </c>
      <c r="D13" s="228" t="s">
        <v>1799</v>
      </c>
      <c r="E13" s="2187" t="s">
        <v>6279</v>
      </c>
      <c r="F13" s="2184">
        <v>1</v>
      </c>
      <c r="G13" s="2185">
        <v>18200</v>
      </c>
      <c r="H13" s="2186">
        <f t="shared" si="0"/>
        <v>18200</v>
      </c>
      <c r="I13" s="2184"/>
      <c r="J13" s="2191" t="s">
        <v>6280</v>
      </c>
      <c r="K13" s="281"/>
      <c r="L13" s="281"/>
      <c r="M13" s="2188" t="s">
        <v>6273</v>
      </c>
      <c r="N13" s="499" t="s">
        <v>1802</v>
      </c>
      <c r="O13" s="2189">
        <v>46133</v>
      </c>
      <c r="P13" s="756"/>
      <c r="Q13" s="754">
        <v>46133</v>
      </c>
    </row>
    <row r="14" spans="1:17" ht="19.7" customHeight="1">
      <c r="A14" s="2190"/>
      <c r="B14" s="2193"/>
      <c r="C14" s="228" t="s">
        <v>1799</v>
      </c>
      <c r="D14" s="228" t="s">
        <v>1799</v>
      </c>
      <c r="E14" s="2187" t="s">
        <v>6281</v>
      </c>
      <c r="F14" s="2184">
        <v>1</v>
      </c>
      <c r="G14" s="2185">
        <v>6500</v>
      </c>
      <c r="H14" s="2186">
        <f t="shared" si="0"/>
        <v>6500</v>
      </c>
      <c r="I14" s="2184"/>
      <c r="J14" s="2191" t="s">
        <v>6282</v>
      </c>
      <c r="K14" s="281"/>
      <c r="L14" s="281"/>
      <c r="M14" s="2188" t="s">
        <v>6273</v>
      </c>
      <c r="N14" s="499" t="s">
        <v>1802</v>
      </c>
      <c r="O14" s="2189">
        <v>46133</v>
      </c>
      <c r="P14" s="756"/>
      <c r="Q14" s="754">
        <v>46133</v>
      </c>
    </row>
    <row r="15" spans="1:17" ht="19.7" customHeight="1">
      <c r="A15" s="2190"/>
      <c r="B15" s="2193"/>
      <c r="C15" s="228" t="s">
        <v>1799</v>
      </c>
      <c r="D15" s="228" t="s">
        <v>1799</v>
      </c>
      <c r="E15" s="2187" t="s">
        <v>6283</v>
      </c>
      <c r="F15" s="2184">
        <v>1</v>
      </c>
      <c r="G15" s="2185">
        <v>13300</v>
      </c>
      <c r="H15" s="2186">
        <f t="shared" si="0"/>
        <v>13300</v>
      </c>
      <c r="I15" s="2184"/>
      <c r="J15" s="2191" t="s">
        <v>6284</v>
      </c>
      <c r="K15" s="281"/>
      <c r="L15" s="281"/>
      <c r="M15" s="2188" t="s">
        <v>6273</v>
      </c>
      <c r="N15" s="499" t="s">
        <v>1802</v>
      </c>
      <c r="O15" s="2189">
        <v>46133</v>
      </c>
      <c r="P15" s="756"/>
      <c r="Q15" s="754">
        <v>46133</v>
      </c>
    </row>
    <row r="16" spans="1:17" ht="19.7" customHeight="1">
      <c r="A16" s="2190"/>
      <c r="B16" s="2193"/>
      <c r="C16" s="228" t="s">
        <v>1799</v>
      </c>
      <c r="D16" s="228" t="s">
        <v>1799</v>
      </c>
      <c r="E16" s="2187" t="s">
        <v>6285</v>
      </c>
      <c r="F16" s="2184">
        <v>3</v>
      </c>
      <c r="G16" s="2185">
        <v>37000</v>
      </c>
      <c r="H16" s="2186">
        <f t="shared" si="0"/>
        <v>111000</v>
      </c>
      <c r="I16" s="2184"/>
      <c r="J16" s="2191" t="s">
        <v>6286</v>
      </c>
      <c r="K16" s="281"/>
      <c r="L16" s="281"/>
      <c r="M16" s="2188" t="s">
        <v>6273</v>
      </c>
      <c r="N16" s="499" t="s">
        <v>1802</v>
      </c>
      <c r="O16" s="2189">
        <v>46133</v>
      </c>
      <c r="P16" s="756"/>
      <c r="Q16" s="754">
        <v>46133</v>
      </c>
    </row>
    <row r="17" spans="1:17" ht="19.7" customHeight="1">
      <c r="A17" s="2194"/>
      <c r="B17" s="2193"/>
      <c r="C17" s="228" t="s">
        <v>1799</v>
      </c>
      <c r="D17" s="228" t="s">
        <v>1799</v>
      </c>
      <c r="E17" s="2187" t="s">
        <v>6287</v>
      </c>
      <c r="F17" s="2184">
        <v>1</v>
      </c>
      <c r="G17" s="2185">
        <v>16000</v>
      </c>
      <c r="H17" s="2186">
        <f t="shared" si="0"/>
        <v>16000</v>
      </c>
      <c r="I17" s="2184"/>
      <c r="J17" s="2191" t="s">
        <v>6288</v>
      </c>
      <c r="K17" s="281"/>
      <c r="L17" s="281"/>
      <c r="M17" s="2188" t="s">
        <v>6273</v>
      </c>
      <c r="N17" s="499" t="s">
        <v>1802</v>
      </c>
      <c r="O17" s="2189">
        <v>46133</v>
      </c>
      <c r="P17" s="756"/>
      <c r="Q17" s="754">
        <v>46133</v>
      </c>
    </row>
    <row r="18" spans="1:17" ht="19.7" customHeight="1">
      <c r="A18" s="281"/>
      <c r="B18" s="2193"/>
      <c r="C18" s="27"/>
      <c r="D18" s="27"/>
      <c r="E18" s="2187"/>
      <c r="F18" s="2184"/>
      <c r="G18" s="2185"/>
      <c r="H18" s="2186">
        <f t="shared" si="0"/>
        <v>0</v>
      </c>
      <c r="I18" s="2184"/>
      <c r="J18" s="2191"/>
      <c r="K18" s="281"/>
      <c r="L18" s="281"/>
      <c r="M18" s="755"/>
      <c r="N18" s="499"/>
      <c r="O18" s="2195"/>
      <c r="P18" s="756"/>
      <c r="Q18" s="754"/>
    </row>
    <row r="19" spans="1:17" ht="19.7" customHeight="1">
      <c r="A19" s="281"/>
      <c r="B19" s="2193"/>
      <c r="D19" s="27"/>
      <c r="E19" s="40"/>
      <c r="F19" s="26"/>
      <c r="G19" s="2196"/>
      <c r="H19" s="2197">
        <f t="shared" si="0"/>
        <v>0</v>
      </c>
      <c r="I19" s="26"/>
      <c r="J19" s="47"/>
      <c r="K19" s="281"/>
      <c r="L19" s="281"/>
      <c r="M19" s="755"/>
      <c r="N19" s="499"/>
      <c r="O19" s="2195"/>
      <c r="P19" s="756"/>
      <c r="Q19" s="754"/>
    </row>
    <row r="20" spans="1:17" ht="19.7" customHeight="1">
      <c r="A20" s="228" t="s">
        <v>1803</v>
      </c>
      <c r="B20" s="2193"/>
      <c r="C20" s="27" t="s">
        <v>175</v>
      </c>
      <c r="D20" s="27" t="s">
        <v>175</v>
      </c>
      <c r="E20" s="40" t="s">
        <v>6289</v>
      </c>
      <c r="F20" s="26">
        <v>1</v>
      </c>
      <c r="G20" s="2196">
        <v>8933</v>
      </c>
      <c r="H20" s="2197">
        <f t="shared" si="0"/>
        <v>8933</v>
      </c>
      <c r="I20" s="26"/>
      <c r="J20" s="47" t="s">
        <v>6290</v>
      </c>
      <c r="K20" s="281"/>
      <c r="L20" s="281"/>
      <c r="M20" s="755">
        <v>46119</v>
      </c>
      <c r="N20" s="499" t="s">
        <v>1802</v>
      </c>
      <c r="O20" s="2198">
        <v>46126</v>
      </c>
      <c r="P20" s="756"/>
      <c r="Q20" s="754"/>
    </row>
    <row r="21" spans="1:17" ht="19.7" customHeight="1">
      <c r="A21" s="228" t="s">
        <v>1803</v>
      </c>
      <c r="B21" s="2193"/>
      <c r="C21" s="27" t="s">
        <v>175</v>
      </c>
      <c r="D21" s="27" t="s">
        <v>175</v>
      </c>
      <c r="E21" s="40" t="s">
        <v>6291</v>
      </c>
      <c r="F21" s="26">
        <v>3</v>
      </c>
      <c r="G21" s="2196">
        <v>11719</v>
      </c>
      <c r="H21" s="2197">
        <f t="shared" si="0"/>
        <v>35157</v>
      </c>
      <c r="I21" s="26"/>
      <c r="J21" s="47" t="s">
        <v>6290</v>
      </c>
      <c r="K21" s="281"/>
      <c r="L21" s="281"/>
      <c r="M21" s="755">
        <v>46119</v>
      </c>
      <c r="N21" s="499" t="s">
        <v>1802</v>
      </c>
      <c r="O21" s="2198">
        <v>46126</v>
      </c>
      <c r="P21" s="756"/>
      <c r="Q21" s="754"/>
    </row>
    <row r="22" spans="1:17" ht="19.7" customHeight="1">
      <c r="A22" s="228" t="s">
        <v>1803</v>
      </c>
      <c r="B22" s="2193"/>
      <c r="C22" s="27" t="s">
        <v>287</v>
      </c>
      <c r="D22" s="27" t="s">
        <v>287</v>
      </c>
      <c r="E22" s="40" t="s">
        <v>6292</v>
      </c>
      <c r="F22" s="26">
        <v>1</v>
      </c>
      <c r="G22" s="2196">
        <v>9632</v>
      </c>
      <c r="H22" s="2197">
        <f t="shared" si="0"/>
        <v>9632</v>
      </c>
      <c r="I22" s="26"/>
      <c r="J22" s="47" t="s">
        <v>6290</v>
      </c>
      <c r="K22" s="281"/>
      <c r="L22" s="281"/>
      <c r="M22" s="755">
        <v>46119</v>
      </c>
      <c r="N22" s="499" t="s">
        <v>1802</v>
      </c>
      <c r="O22" s="2198">
        <v>46126</v>
      </c>
      <c r="P22" s="756"/>
      <c r="Q22" s="754"/>
    </row>
    <row r="23" spans="1:17" ht="19.7" customHeight="1">
      <c r="A23" s="228" t="s">
        <v>1803</v>
      </c>
      <c r="B23" s="715"/>
      <c r="C23" s="27" t="s">
        <v>175</v>
      </c>
      <c r="D23" s="27" t="s">
        <v>175</v>
      </c>
      <c r="E23" s="40" t="s">
        <v>6293</v>
      </c>
      <c r="F23" s="26">
        <v>18</v>
      </c>
      <c r="G23" s="2196">
        <v>530</v>
      </c>
      <c r="H23" s="2197">
        <f t="shared" si="0"/>
        <v>9540</v>
      </c>
      <c r="I23" s="26"/>
      <c r="J23" s="47" t="s">
        <v>6294</v>
      </c>
      <c r="K23" s="281"/>
      <c r="L23" s="281"/>
      <c r="M23" s="755">
        <v>46119</v>
      </c>
      <c r="N23" s="499" t="s">
        <v>1802</v>
      </c>
      <c r="O23" s="2198">
        <v>46126</v>
      </c>
      <c r="P23" s="756"/>
      <c r="Q23" s="754"/>
    </row>
    <row r="24" spans="1:17" ht="19.7" customHeight="1">
      <c r="A24" s="281"/>
      <c r="B24" s="715"/>
      <c r="C24" s="27"/>
      <c r="D24" s="27"/>
      <c r="E24" s="79"/>
      <c r="F24" s="26"/>
      <c r="G24" s="384"/>
      <c r="H24" s="709">
        <f t="shared" si="0"/>
        <v>0</v>
      </c>
      <c r="I24" s="26"/>
      <c r="J24" s="47"/>
      <c r="K24" s="281"/>
      <c r="L24" s="281"/>
      <c r="M24" s="2188"/>
      <c r="N24" s="499"/>
      <c r="O24" s="755"/>
      <c r="P24" s="756"/>
      <c r="Q24" s="754"/>
    </row>
    <row r="25" spans="1:17" s="767" customFormat="1" ht="19.7" customHeight="1">
      <c r="A25" s="2199" t="s">
        <v>6295</v>
      </c>
      <c r="B25" s="2200"/>
      <c r="C25" s="293" t="s">
        <v>175</v>
      </c>
      <c r="D25" s="293" t="s">
        <v>175</v>
      </c>
      <c r="E25" s="2201" t="s">
        <v>6296</v>
      </c>
      <c r="F25" s="286">
        <v>6</v>
      </c>
      <c r="G25" s="688">
        <v>651</v>
      </c>
      <c r="H25" s="760">
        <f t="shared" si="0"/>
        <v>3906</v>
      </c>
      <c r="I25" s="286"/>
      <c r="J25" s="296" t="s">
        <v>6297</v>
      </c>
      <c r="K25" s="1646"/>
      <c r="L25" s="762"/>
      <c r="M25" s="2202" t="s">
        <v>6298</v>
      </c>
      <c r="N25" s="705" t="s">
        <v>1802</v>
      </c>
      <c r="O25" s="764">
        <v>46142</v>
      </c>
      <c r="P25" s="765"/>
      <c r="Q25" s="766"/>
    </row>
    <row r="26" spans="1:17" s="767" customFormat="1" ht="21" customHeight="1">
      <c r="A26" s="2199" t="s">
        <v>6295</v>
      </c>
      <c r="B26" s="2200"/>
      <c r="C26" s="293" t="s">
        <v>175</v>
      </c>
      <c r="D26" s="293" t="s">
        <v>175</v>
      </c>
      <c r="E26" s="2203" t="s">
        <v>6299</v>
      </c>
      <c r="F26" s="286">
        <v>5</v>
      </c>
      <c r="G26" s="688">
        <v>896</v>
      </c>
      <c r="H26" s="760">
        <f t="shared" si="0"/>
        <v>4480</v>
      </c>
      <c r="I26" s="286"/>
      <c r="J26" s="296" t="s">
        <v>6300</v>
      </c>
      <c r="K26" s="1646"/>
      <c r="L26" s="762"/>
      <c r="M26" s="2202" t="s">
        <v>6298</v>
      </c>
      <c r="N26" s="705" t="s">
        <v>1802</v>
      </c>
      <c r="O26" s="764">
        <v>46142</v>
      </c>
      <c r="P26" s="765"/>
      <c r="Q26" s="766"/>
    </row>
    <row r="27" spans="1:17" ht="21" customHeight="1">
      <c r="A27" s="281"/>
      <c r="B27" s="2204"/>
      <c r="C27" s="27"/>
      <c r="D27" s="27"/>
      <c r="E27" s="40"/>
      <c r="F27" s="26"/>
      <c r="G27" s="384"/>
      <c r="H27" s="709">
        <f t="shared" si="0"/>
        <v>0</v>
      </c>
      <c r="I27" s="26"/>
      <c r="J27" s="47"/>
      <c r="K27" s="281"/>
      <c r="L27" s="281"/>
      <c r="M27" s="2188"/>
      <c r="N27" s="499"/>
      <c r="O27" s="755"/>
      <c r="P27" s="756"/>
      <c r="Q27" s="754"/>
    </row>
    <row r="28" spans="1:17" s="767" customFormat="1" ht="21" customHeight="1">
      <c r="A28" s="2199" t="s">
        <v>6301</v>
      </c>
      <c r="B28" s="2200"/>
      <c r="C28" s="293" t="s">
        <v>175</v>
      </c>
      <c r="D28" s="293" t="s">
        <v>175</v>
      </c>
      <c r="E28" s="400" t="s">
        <v>6302</v>
      </c>
      <c r="F28" s="286">
        <v>4</v>
      </c>
      <c r="G28" s="688">
        <v>2180</v>
      </c>
      <c r="H28" s="760">
        <f t="shared" si="0"/>
        <v>8720</v>
      </c>
      <c r="I28" s="286"/>
      <c r="J28" s="296" t="s">
        <v>6303</v>
      </c>
      <c r="K28" s="762"/>
      <c r="L28" s="762"/>
      <c r="M28" s="2205" t="s">
        <v>6304</v>
      </c>
      <c r="N28" s="705" t="s">
        <v>1802</v>
      </c>
      <c r="O28" s="764">
        <v>46150</v>
      </c>
      <c r="P28" s="765"/>
      <c r="Q28" s="766"/>
    </row>
    <row r="29" spans="1:17" s="767" customFormat="1" ht="21" customHeight="1">
      <c r="A29" s="2199" t="s">
        <v>6301</v>
      </c>
      <c r="B29" s="2200"/>
      <c r="C29" s="293" t="s">
        <v>175</v>
      </c>
      <c r="D29" s="293" t="s">
        <v>175</v>
      </c>
      <c r="E29" s="400" t="s">
        <v>6305</v>
      </c>
      <c r="F29" s="286">
        <v>20</v>
      </c>
      <c r="G29" s="688">
        <v>50</v>
      </c>
      <c r="H29" s="760">
        <f t="shared" si="0"/>
        <v>1000</v>
      </c>
      <c r="I29" s="286"/>
      <c r="J29" s="296" t="s">
        <v>6306</v>
      </c>
      <c r="K29" s="762"/>
      <c r="L29" s="762"/>
      <c r="M29" s="2205" t="s">
        <v>6304</v>
      </c>
      <c r="N29" s="705" t="s">
        <v>1802</v>
      </c>
      <c r="O29" s="764">
        <v>46150</v>
      </c>
      <c r="P29" s="765"/>
      <c r="Q29" s="766"/>
    </row>
    <row r="30" spans="1:17" s="767" customFormat="1" ht="21" customHeight="1">
      <c r="A30" s="2199" t="s">
        <v>6301</v>
      </c>
      <c r="B30" s="2200"/>
      <c r="C30" s="293" t="s">
        <v>175</v>
      </c>
      <c r="D30" s="293" t="s">
        <v>175</v>
      </c>
      <c r="E30" s="400" t="s">
        <v>6307</v>
      </c>
      <c r="F30" s="286">
        <v>20</v>
      </c>
      <c r="G30" s="688">
        <v>57</v>
      </c>
      <c r="H30" s="760">
        <f t="shared" si="0"/>
        <v>1140</v>
      </c>
      <c r="I30" s="286"/>
      <c r="J30" s="296" t="s">
        <v>6306</v>
      </c>
      <c r="K30" s="762"/>
      <c r="L30" s="762"/>
      <c r="M30" s="2205" t="s">
        <v>6304</v>
      </c>
      <c r="N30" s="705" t="s">
        <v>1802</v>
      </c>
      <c r="O30" s="764">
        <v>46150</v>
      </c>
      <c r="P30" s="765"/>
      <c r="Q30" s="766"/>
    </row>
    <row r="31" spans="1:17" ht="21" customHeight="1">
      <c r="A31" s="281"/>
      <c r="B31" s="2204"/>
      <c r="C31" s="27"/>
      <c r="D31" s="27"/>
      <c r="E31" s="40"/>
      <c r="F31" s="26"/>
      <c r="G31" s="384"/>
      <c r="H31" s="709">
        <f t="shared" si="0"/>
        <v>0</v>
      </c>
      <c r="I31" s="26"/>
      <c r="J31" s="47"/>
      <c r="K31" s="281"/>
      <c r="L31" s="281"/>
      <c r="M31" s="2188"/>
      <c r="N31" s="499"/>
      <c r="O31" s="755"/>
      <c r="P31" s="756"/>
      <c r="Q31" s="754"/>
    </row>
    <row r="32" spans="1:17" ht="21" customHeight="1">
      <c r="A32" s="281"/>
      <c r="B32" s="2204"/>
      <c r="C32" s="27"/>
      <c r="D32" s="27"/>
      <c r="E32" s="40"/>
      <c r="F32" s="26"/>
      <c r="G32" s="384"/>
      <c r="H32" s="709">
        <f t="shared" si="0"/>
        <v>0</v>
      </c>
      <c r="I32" s="26"/>
      <c r="J32" s="47"/>
      <c r="K32" s="281"/>
      <c r="L32" s="281"/>
      <c r="M32" s="2188"/>
      <c r="N32" s="499"/>
      <c r="O32" s="755"/>
      <c r="P32" s="756"/>
      <c r="Q32" s="754"/>
    </row>
    <row r="33" spans="1:17" ht="21" customHeight="1">
      <c r="A33" s="281"/>
      <c r="B33" s="2204"/>
      <c r="C33" s="27"/>
      <c r="D33" s="27"/>
      <c r="E33" s="40"/>
      <c r="F33" s="26"/>
      <c r="G33" s="384"/>
      <c r="H33" s="709">
        <f t="shared" si="0"/>
        <v>0</v>
      </c>
      <c r="I33" s="26"/>
      <c r="J33" s="47"/>
      <c r="K33" s="281"/>
      <c r="L33" s="281"/>
      <c r="M33" s="2188"/>
      <c r="N33" s="499"/>
      <c r="O33" s="755"/>
      <c r="P33" s="756"/>
      <c r="Q33" s="754"/>
    </row>
    <row r="34" spans="1:17" ht="21" customHeight="1">
      <c r="A34" s="281"/>
      <c r="B34" s="2204"/>
      <c r="C34" s="27"/>
      <c r="D34" s="27"/>
      <c r="E34" s="40"/>
      <c r="F34" s="26"/>
      <c r="G34" s="384"/>
      <c r="H34" s="709">
        <f t="shared" si="0"/>
        <v>0</v>
      </c>
      <c r="I34" s="26"/>
      <c r="J34" s="47"/>
      <c r="K34" s="281"/>
      <c r="L34" s="281"/>
      <c r="M34" s="2188"/>
      <c r="N34" s="499"/>
      <c r="O34" s="755"/>
      <c r="P34" s="756"/>
      <c r="Q34" s="754"/>
    </row>
    <row r="35" spans="1:17" ht="21" customHeight="1">
      <c r="A35" s="281"/>
      <c r="B35" s="2204"/>
      <c r="C35" s="27"/>
      <c r="D35" s="27"/>
      <c r="E35" s="2206"/>
      <c r="F35" s="26"/>
      <c r="G35" s="384"/>
      <c r="H35" s="709">
        <f t="shared" si="0"/>
        <v>0</v>
      </c>
      <c r="I35" s="26"/>
      <c r="J35" s="47"/>
      <c r="K35" s="281"/>
      <c r="L35" s="281"/>
      <c r="M35" s="2188"/>
      <c r="N35" s="499"/>
      <c r="O35" s="755"/>
      <c r="P35" s="756"/>
      <c r="Q35" s="754"/>
    </row>
    <row r="36" spans="1:17" ht="21" customHeight="1">
      <c r="A36" s="281"/>
      <c r="B36" s="711"/>
      <c r="C36" s="27"/>
      <c r="D36" s="27"/>
      <c r="E36" s="40"/>
      <c r="F36" s="26"/>
      <c r="G36" s="384"/>
      <c r="H36" s="709">
        <f>F36*G36</f>
        <v>0</v>
      </c>
      <c r="I36" s="28"/>
      <c r="J36" s="47"/>
      <c r="K36" s="2207"/>
      <c r="L36" s="281"/>
      <c r="M36" s="2188"/>
      <c r="N36" s="499"/>
      <c r="O36" s="755"/>
      <c r="P36" s="756"/>
      <c r="Q36" s="754"/>
    </row>
    <row r="37" spans="1:17" ht="21" customHeight="1">
      <c r="A37" s="281"/>
      <c r="B37" s="711"/>
      <c r="C37" s="27"/>
      <c r="D37" s="27"/>
      <c r="E37" s="40"/>
      <c r="F37" s="26"/>
      <c r="G37" s="384"/>
      <c r="H37" s="709">
        <f>F37*G37</f>
        <v>0</v>
      </c>
      <c r="I37" s="28"/>
      <c r="J37" s="47"/>
      <c r="K37" s="2207"/>
      <c r="L37" s="281"/>
      <c r="M37" s="2188"/>
      <c r="N37" s="499"/>
      <c r="O37" s="755"/>
      <c r="P37" s="756"/>
      <c r="Q37" s="754"/>
    </row>
    <row r="38" spans="1:17" ht="21" customHeight="1">
      <c r="A38" s="281"/>
      <c r="B38" s="711"/>
      <c r="C38" s="27"/>
      <c r="D38" s="27"/>
      <c r="E38" s="40"/>
      <c r="F38" s="26"/>
      <c r="G38" s="384"/>
      <c r="H38" s="709">
        <f>F38*G38</f>
        <v>0</v>
      </c>
      <c r="I38" s="28"/>
      <c r="J38" s="47"/>
      <c r="K38" s="2207"/>
      <c r="L38" s="281"/>
      <c r="M38" s="2188"/>
      <c r="N38" s="499"/>
      <c r="O38" s="755"/>
      <c r="P38" s="756"/>
      <c r="Q38" s="754"/>
    </row>
    <row r="39" spans="1:17" ht="19.7" customHeight="1">
      <c r="A39" s="281"/>
      <c r="B39" s="499"/>
      <c r="C39" s="27"/>
      <c r="D39" s="27"/>
      <c r="E39" s="40"/>
      <c r="F39" s="26"/>
      <c r="G39" s="384"/>
      <c r="H39" s="709">
        <f>F39*G39</f>
        <v>0</v>
      </c>
      <c r="I39" s="28"/>
      <c r="J39" s="47"/>
      <c r="K39" s="281"/>
      <c r="L39" s="281"/>
      <c r="M39" s="753"/>
      <c r="N39" s="499"/>
      <c r="O39" s="755"/>
      <c r="P39" s="756"/>
      <c r="Q39" s="754"/>
    </row>
  </sheetData>
  <mergeCells count="7">
    <mergeCell ref="A9:A17"/>
    <mergeCell ref="B2:D2"/>
    <mergeCell ref="G2:I2"/>
    <mergeCell ref="B3:D3"/>
    <mergeCell ref="B4:D4"/>
    <mergeCell ref="B5:D5"/>
    <mergeCell ref="B6:D6"/>
  </mergeCells>
  <phoneticPr fontId="2"/>
  <pageMargins left="0.7" right="0.7" top="0.75" bottom="0.75" header="0.3" footer="0.3"/>
  <pageSetup paperSize="9"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07642-F1D0-4F7C-93F2-7DAD19017272}">
  <dimension ref="B2:Q123"/>
  <sheetViews>
    <sheetView zoomScale="85" zoomScaleNormal="85" workbookViewId="0">
      <pane xSplit="10" ySplit="9" topLeftCell="L10" activePane="bottomRight" state="frozen"/>
      <selection pane="topRight" activeCell="K1" sqref="K1"/>
      <selection pane="bottomLeft" activeCell="A9" sqref="A9"/>
      <selection pane="bottomRight"/>
    </sheetView>
  </sheetViews>
  <sheetFormatPr defaultRowHeight="18.75"/>
  <cols>
    <col min="1" max="1" width="2.625" style="1" customWidth="1"/>
    <col min="2" max="2" width="18.875" style="4" bestFit="1" customWidth="1"/>
    <col min="3" max="3" width="14.375" style="1" bestFit="1" customWidth="1"/>
    <col min="4" max="4" width="13.125" style="1" bestFit="1" customWidth="1"/>
    <col min="5" max="5" width="51.125" style="1720" bestFit="1" customWidth="1"/>
    <col min="6" max="6" width="6.125" style="681" customWidth="1"/>
    <col min="7" max="7" width="9.875" style="373" bestFit="1" customWidth="1"/>
    <col min="8" max="8" width="9.875" style="495" bestFit="1" customWidth="1"/>
    <col min="9" max="9" width="31.375" style="10" bestFit="1" customWidth="1"/>
    <col min="10" max="10" width="50.375" style="1" bestFit="1" customWidth="1"/>
    <col min="11" max="11" width="23.625" style="1" customWidth="1"/>
    <col min="12" max="12" width="11" style="4" customWidth="1"/>
    <col min="13" max="13" width="13.875" style="9" customWidth="1"/>
    <col min="14" max="14" width="6.375" style="1" customWidth="1"/>
    <col min="15" max="15" width="13.125" style="10" customWidth="1"/>
    <col min="16" max="16" width="14.5" style="11" customWidth="1"/>
    <col min="17" max="17" width="15.625" style="667" customWidth="1"/>
    <col min="18" max="256" width="9" style="1"/>
    <col min="257" max="257" width="2.625" style="1" customWidth="1"/>
    <col min="258" max="258" width="18.875" style="1" bestFit="1" customWidth="1"/>
    <col min="259" max="259" width="14.375" style="1" bestFit="1" customWidth="1"/>
    <col min="260" max="260" width="13.125" style="1" bestFit="1" customWidth="1"/>
    <col min="261" max="261" width="51.125" style="1" bestFit="1" customWidth="1"/>
    <col min="262" max="262" width="6.125" style="1" customWidth="1"/>
    <col min="263" max="264" width="9.875" style="1" bestFit="1" customWidth="1"/>
    <col min="265" max="265" width="31.375" style="1" bestFit="1" customWidth="1"/>
    <col min="266" max="266" width="50.375" style="1" bestFit="1" customWidth="1"/>
    <col min="267" max="267" width="23.625" style="1" customWidth="1"/>
    <col min="268" max="268" width="11" style="1" customWidth="1"/>
    <col min="269" max="269" width="13.875" style="1" customWidth="1"/>
    <col min="270" max="270" width="6.375" style="1" customWidth="1"/>
    <col min="271" max="271" width="13.125" style="1" customWidth="1"/>
    <col min="272" max="272" width="14.5" style="1" customWidth="1"/>
    <col min="273" max="273" width="15.625" style="1" customWidth="1"/>
    <col min="274" max="512" width="9" style="1"/>
    <col min="513" max="513" width="2.625" style="1" customWidth="1"/>
    <col min="514" max="514" width="18.875" style="1" bestFit="1" customWidth="1"/>
    <col min="515" max="515" width="14.375" style="1" bestFit="1" customWidth="1"/>
    <col min="516" max="516" width="13.125" style="1" bestFit="1" customWidth="1"/>
    <col min="517" max="517" width="51.125" style="1" bestFit="1" customWidth="1"/>
    <col min="518" max="518" width="6.125" style="1" customWidth="1"/>
    <col min="519" max="520" width="9.875" style="1" bestFit="1" customWidth="1"/>
    <col min="521" max="521" width="31.375" style="1" bestFit="1" customWidth="1"/>
    <col min="522" max="522" width="50.375" style="1" bestFit="1" customWidth="1"/>
    <col min="523" max="523" width="23.625" style="1" customWidth="1"/>
    <col min="524" max="524" width="11" style="1" customWidth="1"/>
    <col min="525" max="525" width="13.875" style="1" customWidth="1"/>
    <col min="526" max="526" width="6.375" style="1" customWidth="1"/>
    <col min="527" max="527" width="13.125" style="1" customWidth="1"/>
    <col min="528" max="528" width="14.5" style="1" customWidth="1"/>
    <col min="529" max="529" width="15.625" style="1" customWidth="1"/>
    <col min="530" max="768" width="9" style="1"/>
    <col min="769" max="769" width="2.625" style="1" customWidth="1"/>
    <col min="770" max="770" width="18.875" style="1" bestFit="1" customWidth="1"/>
    <col min="771" max="771" width="14.375" style="1" bestFit="1" customWidth="1"/>
    <col min="772" max="772" width="13.125" style="1" bestFit="1" customWidth="1"/>
    <col min="773" max="773" width="51.125" style="1" bestFit="1" customWidth="1"/>
    <col min="774" max="774" width="6.125" style="1" customWidth="1"/>
    <col min="775" max="776" width="9.875" style="1" bestFit="1" customWidth="1"/>
    <col min="777" max="777" width="31.375" style="1" bestFit="1" customWidth="1"/>
    <col min="778" max="778" width="50.375" style="1" bestFit="1" customWidth="1"/>
    <col min="779" max="779" width="23.625" style="1" customWidth="1"/>
    <col min="780" max="780" width="11" style="1" customWidth="1"/>
    <col min="781" max="781" width="13.875" style="1" customWidth="1"/>
    <col min="782" max="782" width="6.375" style="1" customWidth="1"/>
    <col min="783" max="783" width="13.125" style="1" customWidth="1"/>
    <col min="784" max="784" width="14.5" style="1" customWidth="1"/>
    <col min="785" max="785" width="15.625" style="1" customWidth="1"/>
    <col min="786" max="1024" width="9" style="1"/>
    <col min="1025" max="1025" width="2.625" style="1" customWidth="1"/>
    <col min="1026" max="1026" width="18.875" style="1" bestFit="1" customWidth="1"/>
    <col min="1027" max="1027" width="14.375" style="1" bestFit="1" customWidth="1"/>
    <col min="1028" max="1028" width="13.125" style="1" bestFit="1" customWidth="1"/>
    <col min="1029" max="1029" width="51.125" style="1" bestFit="1" customWidth="1"/>
    <col min="1030" max="1030" width="6.125" style="1" customWidth="1"/>
    <col min="1031" max="1032" width="9.875" style="1" bestFit="1" customWidth="1"/>
    <col min="1033" max="1033" width="31.375" style="1" bestFit="1" customWidth="1"/>
    <col min="1034" max="1034" width="50.375" style="1" bestFit="1" customWidth="1"/>
    <col min="1035" max="1035" width="23.625" style="1" customWidth="1"/>
    <col min="1036" max="1036" width="11" style="1" customWidth="1"/>
    <col min="1037" max="1037" width="13.875" style="1" customWidth="1"/>
    <col min="1038" max="1038" width="6.375" style="1" customWidth="1"/>
    <col min="1039" max="1039" width="13.125" style="1" customWidth="1"/>
    <col min="1040" max="1040" width="14.5" style="1" customWidth="1"/>
    <col min="1041" max="1041" width="15.625" style="1" customWidth="1"/>
    <col min="1042" max="1280" width="9" style="1"/>
    <col min="1281" max="1281" width="2.625" style="1" customWidth="1"/>
    <col min="1282" max="1282" width="18.875" style="1" bestFit="1" customWidth="1"/>
    <col min="1283" max="1283" width="14.375" style="1" bestFit="1" customWidth="1"/>
    <col min="1284" max="1284" width="13.125" style="1" bestFit="1" customWidth="1"/>
    <col min="1285" max="1285" width="51.125" style="1" bestFit="1" customWidth="1"/>
    <col min="1286" max="1286" width="6.125" style="1" customWidth="1"/>
    <col min="1287" max="1288" width="9.875" style="1" bestFit="1" customWidth="1"/>
    <col min="1289" max="1289" width="31.375" style="1" bestFit="1" customWidth="1"/>
    <col min="1290" max="1290" width="50.375" style="1" bestFit="1" customWidth="1"/>
    <col min="1291" max="1291" width="23.625" style="1" customWidth="1"/>
    <col min="1292" max="1292" width="11" style="1" customWidth="1"/>
    <col min="1293" max="1293" width="13.875" style="1" customWidth="1"/>
    <col min="1294" max="1294" width="6.375" style="1" customWidth="1"/>
    <col min="1295" max="1295" width="13.125" style="1" customWidth="1"/>
    <col min="1296" max="1296" width="14.5" style="1" customWidth="1"/>
    <col min="1297" max="1297" width="15.625" style="1" customWidth="1"/>
    <col min="1298" max="1536" width="9" style="1"/>
    <col min="1537" max="1537" width="2.625" style="1" customWidth="1"/>
    <col min="1538" max="1538" width="18.875" style="1" bestFit="1" customWidth="1"/>
    <col min="1539" max="1539" width="14.375" style="1" bestFit="1" customWidth="1"/>
    <col min="1540" max="1540" width="13.125" style="1" bestFit="1" customWidth="1"/>
    <col min="1541" max="1541" width="51.125" style="1" bestFit="1" customWidth="1"/>
    <col min="1542" max="1542" width="6.125" style="1" customWidth="1"/>
    <col min="1543" max="1544" width="9.875" style="1" bestFit="1" customWidth="1"/>
    <col min="1545" max="1545" width="31.375" style="1" bestFit="1" customWidth="1"/>
    <col min="1546" max="1546" width="50.375" style="1" bestFit="1" customWidth="1"/>
    <col min="1547" max="1547" width="23.625" style="1" customWidth="1"/>
    <col min="1548" max="1548" width="11" style="1" customWidth="1"/>
    <col min="1549" max="1549" width="13.875" style="1" customWidth="1"/>
    <col min="1550" max="1550" width="6.375" style="1" customWidth="1"/>
    <col min="1551" max="1551" width="13.125" style="1" customWidth="1"/>
    <col min="1552" max="1552" width="14.5" style="1" customWidth="1"/>
    <col min="1553" max="1553" width="15.625" style="1" customWidth="1"/>
    <col min="1554" max="1792" width="9" style="1"/>
    <col min="1793" max="1793" width="2.625" style="1" customWidth="1"/>
    <col min="1794" max="1794" width="18.875" style="1" bestFit="1" customWidth="1"/>
    <col min="1795" max="1795" width="14.375" style="1" bestFit="1" customWidth="1"/>
    <col min="1796" max="1796" width="13.125" style="1" bestFit="1" customWidth="1"/>
    <col min="1797" max="1797" width="51.125" style="1" bestFit="1" customWidth="1"/>
    <col min="1798" max="1798" width="6.125" style="1" customWidth="1"/>
    <col min="1799" max="1800" width="9.875" style="1" bestFit="1" customWidth="1"/>
    <col min="1801" max="1801" width="31.375" style="1" bestFit="1" customWidth="1"/>
    <col min="1802" max="1802" width="50.375" style="1" bestFit="1" customWidth="1"/>
    <col min="1803" max="1803" width="23.625" style="1" customWidth="1"/>
    <col min="1804" max="1804" width="11" style="1" customWidth="1"/>
    <col min="1805" max="1805" width="13.875" style="1" customWidth="1"/>
    <col min="1806" max="1806" width="6.375" style="1" customWidth="1"/>
    <col min="1807" max="1807" width="13.125" style="1" customWidth="1"/>
    <col min="1808" max="1808" width="14.5" style="1" customWidth="1"/>
    <col min="1809" max="1809" width="15.625" style="1" customWidth="1"/>
    <col min="1810" max="2048" width="9" style="1"/>
    <col min="2049" max="2049" width="2.625" style="1" customWidth="1"/>
    <col min="2050" max="2050" width="18.875" style="1" bestFit="1" customWidth="1"/>
    <col min="2051" max="2051" width="14.375" style="1" bestFit="1" customWidth="1"/>
    <col min="2052" max="2052" width="13.125" style="1" bestFit="1" customWidth="1"/>
    <col min="2053" max="2053" width="51.125" style="1" bestFit="1" customWidth="1"/>
    <col min="2054" max="2054" width="6.125" style="1" customWidth="1"/>
    <col min="2055" max="2056" width="9.875" style="1" bestFit="1" customWidth="1"/>
    <col min="2057" max="2057" width="31.375" style="1" bestFit="1" customWidth="1"/>
    <col min="2058" max="2058" width="50.375" style="1" bestFit="1" customWidth="1"/>
    <col min="2059" max="2059" width="23.625" style="1" customWidth="1"/>
    <col min="2060" max="2060" width="11" style="1" customWidth="1"/>
    <col min="2061" max="2061" width="13.875" style="1" customWidth="1"/>
    <col min="2062" max="2062" width="6.375" style="1" customWidth="1"/>
    <col min="2063" max="2063" width="13.125" style="1" customWidth="1"/>
    <col min="2064" max="2064" width="14.5" style="1" customWidth="1"/>
    <col min="2065" max="2065" width="15.625" style="1" customWidth="1"/>
    <col min="2066" max="2304" width="9" style="1"/>
    <col min="2305" max="2305" width="2.625" style="1" customWidth="1"/>
    <col min="2306" max="2306" width="18.875" style="1" bestFit="1" customWidth="1"/>
    <col min="2307" max="2307" width="14.375" style="1" bestFit="1" customWidth="1"/>
    <col min="2308" max="2308" width="13.125" style="1" bestFit="1" customWidth="1"/>
    <col min="2309" max="2309" width="51.125" style="1" bestFit="1" customWidth="1"/>
    <col min="2310" max="2310" width="6.125" style="1" customWidth="1"/>
    <col min="2311" max="2312" width="9.875" style="1" bestFit="1" customWidth="1"/>
    <col min="2313" max="2313" width="31.375" style="1" bestFit="1" customWidth="1"/>
    <col min="2314" max="2314" width="50.375" style="1" bestFit="1" customWidth="1"/>
    <col min="2315" max="2315" width="23.625" style="1" customWidth="1"/>
    <col min="2316" max="2316" width="11" style="1" customWidth="1"/>
    <col min="2317" max="2317" width="13.875" style="1" customWidth="1"/>
    <col min="2318" max="2318" width="6.375" style="1" customWidth="1"/>
    <col min="2319" max="2319" width="13.125" style="1" customWidth="1"/>
    <col min="2320" max="2320" width="14.5" style="1" customWidth="1"/>
    <col min="2321" max="2321" width="15.625" style="1" customWidth="1"/>
    <col min="2322" max="2560" width="9" style="1"/>
    <col min="2561" max="2561" width="2.625" style="1" customWidth="1"/>
    <col min="2562" max="2562" width="18.875" style="1" bestFit="1" customWidth="1"/>
    <col min="2563" max="2563" width="14.375" style="1" bestFit="1" customWidth="1"/>
    <col min="2564" max="2564" width="13.125" style="1" bestFit="1" customWidth="1"/>
    <col min="2565" max="2565" width="51.125" style="1" bestFit="1" customWidth="1"/>
    <col min="2566" max="2566" width="6.125" style="1" customWidth="1"/>
    <col min="2567" max="2568" width="9.875" style="1" bestFit="1" customWidth="1"/>
    <col min="2569" max="2569" width="31.375" style="1" bestFit="1" customWidth="1"/>
    <col min="2570" max="2570" width="50.375" style="1" bestFit="1" customWidth="1"/>
    <col min="2571" max="2571" width="23.625" style="1" customWidth="1"/>
    <col min="2572" max="2572" width="11" style="1" customWidth="1"/>
    <col min="2573" max="2573" width="13.875" style="1" customWidth="1"/>
    <col min="2574" max="2574" width="6.375" style="1" customWidth="1"/>
    <col min="2575" max="2575" width="13.125" style="1" customWidth="1"/>
    <col min="2576" max="2576" width="14.5" style="1" customWidth="1"/>
    <col min="2577" max="2577" width="15.625" style="1" customWidth="1"/>
    <col min="2578" max="2816" width="9" style="1"/>
    <col min="2817" max="2817" width="2.625" style="1" customWidth="1"/>
    <col min="2818" max="2818" width="18.875" style="1" bestFit="1" customWidth="1"/>
    <col min="2819" max="2819" width="14.375" style="1" bestFit="1" customWidth="1"/>
    <col min="2820" max="2820" width="13.125" style="1" bestFit="1" customWidth="1"/>
    <col min="2821" max="2821" width="51.125" style="1" bestFit="1" customWidth="1"/>
    <col min="2822" max="2822" width="6.125" style="1" customWidth="1"/>
    <col min="2823" max="2824" width="9.875" style="1" bestFit="1" customWidth="1"/>
    <col min="2825" max="2825" width="31.375" style="1" bestFit="1" customWidth="1"/>
    <col min="2826" max="2826" width="50.375" style="1" bestFit="1" customWidth="1"/>
    <col min="2827" max="2827" width="23.625" style="1" customWidth="1"/>
    <col min="2828" max="2828" width="11" style="1" customWidth="1"/>
    <col min="2829" max="2829" width="13.875" style="1" customWidth="1"/>
    <col min="2830" max="2830" width="6.375" style="1" customWidth="1"/>
    <col min="2831" max="2831" width="13.125" style="1" customWidth="1"/>
    <col min="2832" max="2832" width="14.5" style="1" customWidth="1"/>
    <col min="2833" max="2833" width="15.625" style="1" customWidth="1"/>
    <col min="2834" max="3072" width="9" style="1"/>
    <col min="3073" max="3073" width="2.625" style="1" customWidth="1"/>
    <col min="3074" max="3074" width="18.875" style="1" bestFit="1" customWidth="1"/>
    <col min="3075" max="3075" width="14.375" style="1" bestFit="1" customWidth="1"/>
    <col min="3076" max="3076" width="13.125" style="1" bestFit="1" customWidth="1"/>
    <col min="3077" max="3077" width="51.125" style="1" bestFit="1" customWidth="1"/>
    <col min="3078" max="3078" width="6.125" style="1" customWidth="1"/>
    <col min="3079" max="3080" width="9.875" style="1" bestFit="1" customWidth="1"/>
    <col min="3081" max="3081" width="31.375" style="1" bestFit="1" customWidth="1"/>
    <col min="3082" max="3082" width="50.375" style="1" bestFit="1" customWidth="1"/>
    <col min="3083" max="3083" width="23.625" style="1" customWidth="1"/>
    <col min="3084" max="3084" width="11" style="1" customWidth="1"/>
    <col min="3085" max="3085" width="13.875" style="1" customWidth="1"/>
    <col min="3086" max="3086" width="6.375" style="1" customWidth="1"/>
    <col min="3087" max="3087" width="13.125" style="1" customWidth="1"/>
    <col min="3088" max="3088" width="14.5" style="1" customWidth="1"/>
    <col min="3089" max="3089" width="15.625" style="1" customWidth="1"/>
    <col min="3090" max="3328" width="9" style="1"/>
    <col min="3329" max="3329" width="2.625" style="1" customWidth="1"/>
    <col min="3330" max="3330" width="18.875" style="1" bestFit="1" customWidth="1"/>
    <col min="3331" max="3331" width="14.375" style="1" bestFit="1" customWidth="1"/>
    <col min="3332" max="3332" width="13.125" style="1" bestFit="1" customWidth="1"/>
    <col min="3333" max="3333" width="51.125" style="1" bestFit="1" customWidth="1"/>
    <col min="3334" max="3334" width="6.125" style="1" customWidth="1"/>
    <col min="3335" max="3336" width="9.875" style="1" bestFit="1" customWidth="1"/>
    <col min="3337" max="3337" width="31.375" style="1" bestFit="1" customWidth="1"/>
    <col min="3338" max="3338" width="50.375" style="1" bestFit="1" customWidth="1"/>
    <col min="3339" max="3339" width="23.625" style="1" customWidth="1"/>
    <col min="3340" max="3340" width="11" style="1" customWidth="1"/>
    <col min="3341" max="3341" width="13.875" style="1" customWidth="1"/>
    <col min="3342" max="3342" width="6.375" style="1" customWidth="1"/>
    <col min="3343" max="3343" width="13.125" style="1" customWidth="1"/>
    <col min="3344" max="3344" width="14.5" style="1" customWidth="1"/>
    <col min="3345" max="3345" width="15.625" style="1" customWidth="1"/>
    <col min="3346" max="3584" width="9" style="1"/>
    <col min="3585" max="3585" width="2.625" style="1" customWidth="1"/>
    <col min="3586" max="3586" width="18.875" style="1" bestFit="1" customWidth="1"/>
    <col min="3587" max="3587" width="14.375" style="1" bestFit="1" customWidth="1"/>
    <col min="3588" max="3588" width="13.125" style="1" bestFit="1" customWidth="1"/>
    <col min="3589" max="3589" width="51.125" style="1" bestFit="1" customWidth="1"/>
    <col min="3590" max="3590" width="6.125" style="1" customWidth="1"/>
    <col min="3591" max="3592" width="9.875" style="1" bestFit="1" customWidth="1"/>
    <col min="3593" max="3593" width="31.375" style="1" bestFit="1" customWidth="1"/>
    <col min="3594" max="3594" width="50.375" style="1" bestFit="1" customWidth="1"/>
    <col min="3595" max="3595" width="23.625" style="1" customWidth="1"/>
    <col min="3596" max="3596" width="11" style="1" customWidth="1"/>
    <col min="3597" max="3597" width="13.875" style="1" customWidth="1"/>
    <col min="3598" max="3598" width="6.375" style="1" customWidth="1"/>
    <col min="3599" max="3599" width="13.125" style="1" customWidth="1"/>
    <col min="3600" max="3600" width="14.5" style="1" customWidth="1"/>
    <col min="3601" max="3601" width="15.625" style="1" customWidth="1"/>
    <col min="3602" max="3840" width="9" style="1"/>
    <col min="3841" max="3841" width="2.625" style="1" customWidth="1"/>
    <col min="3842" max="3842" width="18.875" style="1" bestFit="1" customWidth="1"/>
    <col min="3843" max="3843" width="14.375" style="1" bestFit="1" customWidth="1"/>
    <col min="3844" max="3844" width="13.125" style="1" bestFit="1" customWidth="1"/>
    <col min="3845" max="3845" width="51.125" style="1" bestFit="1" customWidth="1"/>
    <col min="3846" max="3846" width="6.125" style="1" customWidth="1"/>
    <col min="3847" max="3848" width="9.875" style="1" bestFit="1" customWidth="1"/>
    <col min="3849" max="3849" width="31.375" style="1" bestFit="1" customWidth="1"/>
    <col min="3850" max="3850" width="50.375" style="1" bestFit="1" customWidth="1"/>
    <col min="3851" max="3851" width="23.625" style="1" customWidth="1"/>
    <col min="3852" max="3852" width="11" style="1" customWidth="1"/>
    <col min="3853" max="3853" width="13.875" style="1" customWidth="1"/>
    <col min="3854" max="3854" width="6.375" style="1" customWidth="1"/>
    <col min="3855" max="3855" width="13.125" style="1" customWidth="1"/>
    <col min="3856" max="3856" width="14.5" style="1" customWidth="1"/>
    <col min="3857" max="3857" width="15.625" style="1" customWidth="1"/>
    <col min="3858" max="4096" width="9" style="1"/>
    <col min="4097" max="4097" width="2.625" style="1" customWidth="1"/>
    <col min="4098" max="4098" width="18.875" style="1" bestFit="1" customWidth="1"/>
    <col min="4099" max="4099" width="14.375" style="1" bestFit="1" customWidth="1"/>
    <col min="4100" max="4100" width="13.125" style="1" bestFit="1" customWidth="1"/>
    <col min="4101" max="4101" width="51.125" style="1" bestFit="1" customWidth="1"/>
    <col min="4102" max="4102" width="6.125" style="1" customWidth="1"/>
    <col min="4103" max="4104" width="9.875" style="1" bestFit="1" customWidth="1"/>
    <col min="4105" max="4105" width="31.375" style="1" bestFit="1" customWidth="1"/>
    <col min="4106" max="4106" width="50.375" style="1" bestFit="1" customWidth="1"/>
    <col min="4107" max="4107" width="23.625" style="1" customWidth="1"/>
    <col min="4108" max="4108" width="11" style="1" customWidth="1"/>
    <col min="4109" max="4109" width="13.875" style="1" customWidth="1"/>
    <col min="4110" max="4110" width="6.375" style="1" customWidth="1"/>
    <col min="4111" max="4111" width="13.125" style="1" customWidth="1"/>
    <col min="4112" max="4112" width="14.5" style="1" customWidth="1"/>
    <col min="4113" max="4113" width="15.625" style="1" customWidth="1"/>
    <col min="4114" max="4352" width="9" style="1"/>
    <col min="4353" max="4353" width="2.625" style="1" customWidth="1"/>
    <col min="4354" max="4354" width="18.875" style="1" bestFit="1" customWidth="1"/>
    <col min="4355" max="4355" width="14.375" style="1" bestFit="1" customWidth="1"/>
    <col min="4356" max="4356" width="13.125" style="1" bestFit="1" customWidth="1"/>
    <col min="4357" max="4357" width="51.125" style="1" bestFit="1" customWidth="1"/>
    <col min="4358" max="4358" width="6.125" style="1" customWidth="1"/>
    <col min="4359" max="4360" width="9.875" style="1" bestFit="1" customWidth="1"/>
    <col min="4361" max="4361" width="31.375" style="1" bestFit="1" customWidth="1"/>
    <col min="4362" max="4362" width="50.375" style="1" bestFit="1" customWidth="1"/>
    <col min="4363" max="4363" width="23.625" style="1" customWidth="1"/>
    <col min="4364" max="4364" width="11" style="1" customWidth="1"/>
    <col min="4365" max="4365" width="13.875" style="1" customWidth="1"/>
    <col min="4366" max="4366" width="6.375" style="1" customWidth="1"/>
    <col min="4367" max="4367" width="13.125" style="1" customWidth="1"/>
    <col min="4368" max="4368" width="14.5" style="1" customWidth="1"/>
    <col min="4369" max="4369" width="15.625" style="1" customWidth="1"/>
    <col min="4370" max="4608" width="9" style="1"/>
    <col min="4609" max="4609" width="2.625" style="1" customWidth="1"/>
    <col min="4610" max="4610" width="18.875" style="1" bestFit="1" customWidth="1"/>
    <col min="4611" max="4611" width="14.375" style="1" bestFit="1" customWidth="1"/>
    <col min="4612" max="4612" width="13.125" style="1" bestFit="1" customWidth="1"/>
    <col min="4613" max="4613" width="51.125" style="1" bestFit="1" customWidth="1"/>
    <col min="4614" max="4614" width="6.125" style="1" customWidth="1"/>
    <col min="4615" max="4616" width="9.875" style="1" bestFit="1" customWidth="1"/>
    <col min="4617" max="4617" width="31.375" style="1" bestFit="1" customWidth="1"/>
    <col min="4618" max="4618" width="50.375" style="1" bestFit="1" customWidth="1"/>
    <col min="4619" max="4619" width="23.625" style="1" customWidth="1"/>
    <col min="4620" max="4620" width="11" style="1" customWidth="1"/>
    <col min="4621" max="4621" width="13.875" style="1" customWidth="1"/>
    <col min="4622" max="4622" width="6.375" style="1" customWidth="1"/>
    <col min="4623" max="4623" width="13.125" style="1" customWidth="1"/>
    <col min="4624" max="4624" width="14.5" style="1" customWidth="1"/>
    <col min="4625" max="4625" width="15.625" style="1" customWidth="1"/>
    <col min="4626" max="4864" width="9" style="1"/>
    <col min="4865" max="4865" width="2.625" style="1" customWidth="1"/>
    <col min="4866" max="4866" width="18.875" style="1" bestFit="1" customWidth="1"/>
    <col min="4867" max="4867" width="14.375" style="1" bestFit="1" customWidth="1"/>
    <col min="4868" max="4868" width="13.125" style="1" bestFit="1" customWidth="1"/>
    <col min="4869" max="4869" width="51.125" style="1" bestFit="1" customWidth="1"/>
    <col min="4870" max="4870" width="6.125" style="1" customWidth="1"/>
    <col min="4871" max="4872" width="9.875" style="1" bestFit="1" customWidth="1"/>
    <col min="4873" max="4873" width="31.375" style="1" bestFit="1" customWidth="1"/>
    <col min="4874" max="4874" width="50.375" style="1" bestFit="1" customWidth="1"/>
    <col min="4875" max="4875" width="23.625" style="1" customWidth="1"/>
    <col min="4876" max="4876" width="11" style="1" customWidth="1"/>
    <col min="4877" max="4877" width="13.875" style="1" customWidth="1"/>
    <col min="4878" max="4878" width="6.375" style="1" customWidth="1"/>
    <col min="4879" max="4879" width="13.125" style="1" customWidth="1"/>
    <col min="4880" max="4880" width="14.5" style="1" customWidth="1"/>
    <col min="4881" max="4881" width="15.625" style="1" customWidth="1"/>
    <col min="4882" max="5120" width="9" style="1"/>
    <col min="5121" max="5121" width="2.625" style="1" customWidth="1"/>
    <col min="5122" max="5122" width="18.875" style="1" bestFit="1" customWidth="1"/>
    <col min="5123" max="5123" width="14.375" style="1" bestFit="1" customWidth="1"/>
    <col min="5124" max="5124" width="13.125" style="1" bestFit="1" customWidth="1"/>
    <col min="5125" max="5125" width="51.125" style="1" bestFit="1" customWidth="1"/>
    <col min="5126" max="5126" width="6.125" style="1" customWidth="1"/>
    <col min="5127" max="5128" width="9.875" style="1" bestFit="1" customWidth="1"/>
    <col min="5129" max="5129" width="31.375" style="1" bestFit="1" customWidth="1"/>
    <col min="5130" max="5130" width="50.375" style="1" bestFit="1" customWidth="1"/>
    <col min="5131" max="5131" width="23.625" style="1" customWidth="1"/>
    <col min="5132" max="5132" width="11" style="1" customWidth="1"/>
    <col min="5133" max="5133" width="13.875" style="1" customWidth="1"/>
    <col min="5134" max="5134" width="6.375" style="1" customWidth="1"/>
    <col min="5135" max="5135" width="13.125" style="1" customWidth="1"/>
    <col min="5136" max="5136" width="14.5" style="1" customWidth="1"/>
    <col min="5137" max="5137" width="15.625" style="1" customWidth="1"/>
    <col min="5138" max="5376" width="9" style="1"/>
    <col min="5377" max="5377" width="2.625" style="1" customWidth="1"/>
    <col min="5378" max="5378" width="18.875" style="1" bestFit="1" customWidth="1"/>
    <col min="5379" max="5379" width="14.375" style="1" bestFit="1" customWidth="1"/>
    <col min="5380" max="5380" width="13.125" style="1" bestFit="1" customWidth="1"/>
    <col min="5381" max="5381" width="51.125" style="1" bestFit="1" customWidth="1"/>
    <col min="5382" max="5382" width="6.125" style="1" customWidth="1"/>
    <col min="5383" max="5384" width="9.875" style="1" bestFit="1" customWidth="1"/>
    <col min="5385" max="5385" width="31.375" style="1" bestFit="1" customWidth="1"/>
    <col min="5386" max="5386" width="50.375" style="1" bestFit="1" customWidth="1"/>
    <col min="5387" max="5387" width="23.625" style="1" customWidth="1"/>
    <col min="5388" max="5388" width="11" style="1" customWidth="1"/>
    <col min="5389" max="5389" width="13.875" style="1" customWidth="1"/>
    <col min="5390" max="5390" width="6.375" style="1" customWidth="1"/>
    <col min="5391" max="5391" width="13.125" style="1" customWidth="1"/>
    <col min="5392" max="5392" width="14.5" style="1" customWidth="1"/>
    <col min="5393" max="5393" width="15.625" style="1" customWidth="1"/>
    <col min="5394" max="5632" width="9" style="1"/>
    <col min="5633" max="5633" width="2.625" style="1" customWidth="1"/>
    <col min="5634" max="5634" width="18.875" style="1" bestFit="1" customWidth="1"/>
    <col min="5635" max="5635" width="14.375" style="1" bestFit="1" customWidth="1"/>
    <col min="5636" max="5636" width="13.125" style="1" bestFit="1" customWidth="1"/>
    <col min="5637" max="5637" width="51.125" style="1" bestFit="1" customWidth="1"/>
    <col min="5638" max="5638" width="6.125" style="1" customWidth="1"/>
    <col min="5639" max="5640" width="9.875" style="1" bestFit="1" customWidth="1"/>
    <col min="5641" max="5641" width="31.375" style="1" bestFit="1" customWidth="1"/>
    <col min="5642" max="5642" width="50.375" style="1" bestFit="1" customWidth="1"/>
    <col min="5643" max="5643" width="23.625" style="1" customWidth="1"/>
    <col min="5644" max="5644" width="11" style="1" customWidth="1"/>
    <col min="5645" max="5645" width="13.875" style="1" customWidth="1"/>
    <col min="5646" max="5646" width="6.375" style="1" customWidth="1"/>
    <col min="5647" max="5647" width="13.125" style="1" customWidth="1"/>
    <col min="5648" max="5648" width="14.5" style="1" customWidth="1"/>
    <col min="5649" max="5649" width="15.625" style="1" customWidth="1"/>
    <col min="5650" max="5888" width="9" style="1"/>
    <col min="5889" max="5889" width="2.625" style="1" customWidth="1"/>
    <col min="5890" max="5890" width="18.875" style="1" bestFit="1" customWidth="1"/>
    <col min="5891" max="5891" width="14.375" style="1" bestFit="1" customWidth="1"/>
    <col min="5892" max="5892" width="13.125" style="1" bestFit="1" customWidth="1"/>
    <col min="5893" max="5893" width="51.125" style="1" bestFit="1" customWidth="1"/>
    <col min="5894" max="5894" width="6.125" style="1" customWidth="1"/>
    <col min="5895" max="5896" width="9.875" style="1" bestFit="1" customWidth="1"/>
    <col min="5897" max="5897" width="31.375" style="1" bestFit="1" customWidth="1"/>
    <col min="5898" max="5898" width="50.375" style="1" bestFit="1" customWidth="1"/>
    <col min="5899" max="5899" width="23.625" style="1" customWidth="1"/>
    <col min="5900" max="5900" width="11" style="1" customWidth="1"/>
    <col min="5901" max="5901" width="13.875" style="1" customWidth="1"/>
    <col min="5902" max="5902" width="6.375" style="1" customWidth="1"/>
    <col min="5903" max="5903" width="13.125" style="1" customWidth="1"/>
    <col min="5904" max="5904" width="14.5" style="1" customWidth="1"/>
    <col min="5905" max="5905" width="15.625" style="1" customWidth="1"/>
    <col min="5906" max="6144" width="9" style="1"/>
    <col min="6145" max="6145" width="2.625" style="1" customWidth="1"/>
    <col min="6146" max="6146" width="18.875" style="1" bestFit="1" customWidth="1"/>
    <col min="6147" max="6147" width="14.375" style="1" bestFit="1" customWidth="1"/>
    <col min="6148" max="6148" width="13.125" style="1" bestFit="1" customWidth="1"/>
    <col min="6149" max="6149" width="51.125" style="1" bestFit="1" customWidth="1"/>
    <col min="6150" max="6150" width="6.125" style="1" customWidth="1"/>
    <col min="6151" max="6152" width="9.875" style="1" bestFit="1" customWidth="1"/>
    <col min="6153" max="6153" width="31.375" style="1" bestFit="1" customWidth="1"/>
    <col min="6154" max="6154" width="50.375" style="1" bestFit="1" customWidth="1"/>
    <col min="6155" max="6155" width="23.625" style="1" customWidth="1"/>
    <col min="6156" max="6156" width="11" style="1" customWidth="1"/>
    <col min="6157" max="6157" width="13.875" style="1" customWidth="1"/>
    <col min="6158" max="6158" width="6.375" style="1" customWidth="1"/>
    <col min="6159" max="6159" width="13.125" style="1" customWidth="1"/>
    <col min="6160" max="6160" width="14.5" style="1" customWidth="1"/>
    <col min="6161" max="6161" width="15.625" style="1" customWidth="1"/>
    <col min="6162" max="6400" width="9" style="1"/>
    <col min="6401" max="6401" width="2.625" style="1" customWidth="1"/>
    <col min="6402" max="6402" width="18.875" style="1" bestFit="1" customWidth="1"/>
    <col min="6403" max="6403" width="14.375" style="1" bestFit="1" customWidth="1"/>
    <col min="6404" max="6404" width="13.125" style="1" bestFit="1" customWidth="1"/>
    <col min="6405" max="6405" width="51.125" style="1" bestFit="1" customWidth="1"/>
    <col min="6406" max="6406" width="6.125" style="1" customWidth="1"/>
    <col min="6407" max="6408" width="9.875" style="1" bestFit="1" customWidth="1"/>
    <col min="6409" max="6409" width="31.375" style="1" bestFit="1" customWidth="1"/>
    <col min="6410" max="6410" width="50.375" style="1" bestFit="1" customWidth="1"/>
    <col min="6411" max="6411" width="23.625" style="1" customWidth="1"/>
    <col min="6412" max="6412" width="11" style="1" customWidth="1"/>
    <col min="6413" max="6413" width="13.875" style="1" customWidth="1"/>
    <col min="6414" max="6414" width="6.375" style="1" customWidth="1"/>
    <col min="6415" max="6415" width="13.125" style="1" customWidth="1"/>
    <col min="6416" max="6416" width="14.5" style="1" customWidth="1"/>
    <col min="6417" max="6417" width="15.625" style="1" customWidth="1"/>
    <col min="6418" max="6656" width="9" style="1"/>
    <col min="6657" max="6657" width="2.625" style="1" customWidth="1"/>
    <col min="6658" max="6658" width="18.875" style="1" bestFit="1" customWidth="1"/>
    <col min="6659" max="6659" width="14.375" style="1" bestFit="1" customWidth="1"/>
    <col min="6660" max="6660" width="13.125" style="1" bestFit="1" customWidth="1"/>
    <col min="6661" max="6661" width="51.125" style="1" bestFit="1" customWidth="1"/>
    <col min="6662" max="6662" width="6.125" style="1" customWidth="1"/>
    <col min="6663" max="6664" width="9.875" style="1" bestFit="1" customWidth="1"/>
    <col min="6665" max="6665" width="31.375" style="1" bestFit="1" customWidth="1"/>
    <col min="6666" max="6666" width="50.375" style="1" bestFit="1" customWidth="1"/>
    <col min="6667" max="6667" width="23.625" style="1" customWidth="1"/>
    <col min="6668" max="6668" width="11" style="1" customWidth="1"/>
    <col min="6669" max="6669" width="13.875" style="1" customWidth="1"/>
    <col min="6670" max="6670" width="6.375" style="1" customWidth="1"/>
    <col min="6671" max="6671" width="13.125" style="1" customWidth="1"/>
    <col min="6672" max="6672" width="14.5" style="1" customWidth="1"/>
    <col min="6673" max="6673" width="15.625" style="1" customWidth="1"/>
    <col min="6674" max="6912" width="9" style="1"/>
    <col min="6913" max="6913" width="2.625" style="1" customWidth="1"/>
    <col min="6914" max="6914" width="18.875" style="1" bestFit="1" customWidth="1"/>
    <col min="6915" max="6915" width="14.375" style="1" bestFit="1" customWidth="1"/>
    <col min="6916" max="6916" width="13.125" style="1" bestFit="1" customWidth="1"/>
    <col min="6917" max="6917" width="51.125" style="1" bestFit="1" customWidth="1"/>
    <col min="6918" max="6918" width="6.125" style="1" customWidth="1"/>
    <col min="6919" max="6920" width="9.875" style="1" bestFit="1" customWidth="1"/>
    <col min="6921" max="6921" width="31.375" style="1" bestFit="1" customWidth="1"/>
    <col min="6922" max="6922" width="50.375" style="1" bestFit="1" customWidth="1"/>
    <col min="6923" max="6923" width="23.625" style="1" customWidth="1"/>
    <col min="6924" max="6924" width="11" style="1" customWidth="1"/>
    <col min="6925" max="6925" width="13.875" style="1" customWidth="1"/>
    <col min="6926" max="6926" width="6.375" style="1" customWidth="1"/>
    <col min="6927" max="6927" width="13.125" style="1" customWidth="1"/>
    <col min="6928" max="6928" width="14.5" style="1" customWidth="1"/>
    <col min="6929" max="6929" width="15.625" style="1" customWidth="1"/>
    <col min="6930" max="7168" width="9" style="1"/>
    <col min="7169" max="7169" width="2.625" style="1" customWidth="1"/>
    <col min="7170" max="7170" width="18.875" style="1" bestFit="1" customWidth="1"/>
    <col min="7171" max="7171" width="14.375" style="1" bestFit="1" customWidth="1"/>
    <col min="7172" max="7172" width="13.125" style="1" bestFit="1" customWidth="1"/>
    <col min="7173" max="7173" width="51.125" style="1" bestFit="1" customWidth="1"/>
    <col min="7174" max="7174" width="6.125" style="1" customWidth="1"/>
    <col min="7175" max="7176" width="9.875" style="1" bestFit="1" customWidth="1"/>
    <col min="7177" max="7177" width="31.375" style="1" bestFit="1" customWidth="1"/>
    <col min="7178" max="7178" width="50.375" style="1" bestFit="1" customWidth="1"/>
    <col min="7179" max="7179" width="23.625" style="1" customWidth="1"/>
    <col min="7180" max="7180" width="11" style="1" customWidth="1"/>
    <col min="7181" max="7181" width="13.875" style="1" customWidth="1"/>
    <col min="7182" max="7182" width="6.375" style="1" customWidth="1"/>
    <col min="7183" max="7183" width="13.125" style="1" customWidth="1"/>
    <col min="7184" max="7184" width="14.5" style="1" customWidth="1"/>
    <col min="7185" max="7185" width="15.625" style="1" customWidth="1"/>
    <col min="7186" max="7424" width="9" style="1"/>
    <col min="7425" max="7425" width="2.625" style="1" customWidth="1"/>
    <col min="7426" max="7426" width="18.875" style="1" bestFit="1" customWidth="1"/>
    <col min="7427" max="7427" width="14.375" style="1" bestFit="1" customWidth="1"/>
    <col min="7428" max="7428" width="13.125" style="1" bestFit="1" customWidth="1"/>
    <col min="7429" max="7429" width="51.125" style="1" bestFit="1" customWidth="1"/>
    <col min="7430" max="7430" width="6.125" style="1" customWidth="1"/>
    <col min="7431" max="7432" width="9.875" style="1" bestFit="1" customWidth="1"/>
    <col min="7433" max="7433" width="31.375" style="1" bestFit="1" customWidth="1"/>
    <col min="7434" max="7434" width="50.375" style="1" bestFit="1" customWidth="1"/>
    <col min="7435" max="7435" width="23.625" style="1" customWidth="1"/>
    <col min="7436" max="7436" width="11" style="1" customWidth="1"/>
    <col min="7437" max="7437" width="13.875" style="1" customWidth="1"/>
    <col min="7438" max="7438" width="6.375" style="1" customWidth="1"/>
    <col min="7439" max="7439" width="13.125" style="1" customWidth="1"/>
    <col min="7440" max="7440" width="14.5" style="1" customWidth="1"/>
    <col min="7441" max="7441" width="15.625" style="1" customWidth="1"/>
    <col min="7442" max="7680" width="9" style="1"/>
    <col min="7681" max="7681" width="2.625" style="1" customWidth="1"/>
    <col min="7682" max="7682" width="18.875" style="1" bestFit="1" customWidth="1"/>
    <col min="7683" max="7683" width="14.375" style="1" bestFit="1" customWidth="1"/>
    <col min="7684" max="7684" width="13.125" style="1" bestFit="1" customWidth="1"/>
    <col min="7685" max="7685" width="51.125" style="1" bestFit="1" customWidth="1"/>
    <col min="7686" max="7686" width="6.125" style="1" customWidth="1"/>
    <col min="7687" max="7688" width="9.875" style="1" bestFit="1" customWidth="1"/>
    <col min="7689" max="7689" width="31.375" style="1" bestFit="1" customWidth="1"/>
    <col min="7690" max="7690" width="50.375" style="1" bestFit="1" customWidth="1"/>
    <col min="7691" max="7691" width="23.625" style="1" customWidth="1"/>
    <col min="7692" max="7692" width="11" style="1" customWidth="1"/>
    <col min="7693" max="7693" width="13.875" style="1" customWidth="1"/>
    <col min="7694" max="7694" width="6.375" style="1" customWidth="1"/>
    <col min="7695" max="7695" width="13.125" style="1" customWidth="1"/>
    <col min="7696" max="7696" width="14.5" style="1" customWidth="1"/>
    <col min="7697" max="7697" width="15.625" style="1" customWidth="1"/>
    <col min="7698" max="7936" width="9" style="1"/>
    <col min="7937" max="7937" width="2.625" style="1" customWidth="1"/>
    <col min="7938" max="7938" width="18.875" style="1" bestFit="1" customWidth="1"/>
    <col min="7939" max="7939" width="14.375" style="1" bestFit="1" customWidth="1"/>
    <col min="7940" max="7940" width="13.125" style="1" bestFit="1" customWidth="1"/>
    <col min="7941" max="7941" width="51.125" style="1" bestFit="1" customWidth="1"/>
    <col min="7942" max="7942" width="6.125" style="1" customWidth="1"/>
    <col min="7943" max="7944" width="9.875" style="1" bestFit="1" customWidth="1"/>
    <col min="7945" max="7945" width="31.375" style="1" bestFit="1" customWidth="1"/>
    <col min="7946" max="7946" width="50.375" style="1" bestFit="1" customWidth="1"/>
    <col min="7947" max="7947" width="23.625" style="1" customWidth="1"/>
    <col min="7948" max="7948" width="11" style="1" customWidth="1"/>
    <col min="7949" max="7949" width="13.875" style="1" customWidth="1"/>
    <col min="7950" max="7950" width="6.375" style="1" customWidth="1"/>
    <col min="7951" max="7951" width="13.125" style="1" customWidth="1"/>
    <col min="7952" max="7952" width="14.5" style="1" customWidth="1"/>
    <col min="7953" max="7953" width="15.625" style="1" customWidth="1"/>
    <col min="7954" max="8192" width="9" style="1"/>
    <col min="8193" max="8193" width="2.625" style="1" customWidth="1"/>
    <col min="8194" max="8194" width="18.875" style="1" bestFit="1" customWidth="1"/>
    <col min="8195" max="8195" width="14.375" style="1" bestFit="1" customWidth="1"/>
    <col min="8196" max="8196" width="13.125" style="1" bestFit="1" customWidth="1"/>
    <col min="8197" max="8197" width="51.125" style="1" bestFit="1" customWidth="1"/>
    <col min="8198" max="8198" width="6.125" style="1" customWidth="1"/>
    <col min="8199" max="8200" width="9.875" style="1" bestFit="1" customWidth="1"/>
    <col min="8201" max="8201" width="31.375" style="1" bestFit="1" customWidth="1"/>
    <col min="8202" max="8202" width="50.375" style="1" bestFit="1" customWidth="1"/>
    <col min="8203" max="8203" width="23.625" style="1" customWidth="1"/>
    <col min="8204" max="8204" width="11" style="1" customWidth="1"/>
    <col min="8205" max="8205" width="13.875" style="1" customWidth="1"/>
    <col min="8206" max="8206" width="6.375" style="1" customWidth="1"/>
    <col min="8207" max="8207" width="13.125" style="1" customWidth="1"/>
    <col min="8208" max="8208" width="14.5" style="1" customWidth="1"/>
    <col min="8209" max="8209" width="15.625" style="1" customWidth="1"/>
    <col min="8210" max="8448" width="9" style="1"/>
    <col min="8449" max="8449" width="2.625" style="1" customWidth="1"/>
    <col min="8450" max="8450" width="18.875" style="1" bestFit="1" customWidth="1"/>
    <col min="8451" max="8451" width="14.375" style="1" bestFit="1" customWidth="1"/>
    <col min="8452" max="8452" width="13.125" style="1" bestFit="1" customWidth="1"/>
    <col min="8453" max="8453" width="51.125" style="1" bestFit="1" customWidth="1"/>
    <col min="8454" max="8454" width="6.125" style="1" customWidth="1"/>
    <col min="8455" max="8456" width="9.875" style="1" bestFit="1" customWidth="1"/>
    <col min="8457" max="8457" width="31.375" style="1" bestFit="1" customWidth="1"/>
    <col min="8458" max="8458" width="50.375" style="1" bestFit="1" customWidth="1"/>
    <col min="8459" max="8459" width="23.625" style="1" customWidth="1"/>
    <col min="8460" max="8460" width="11" style="1" customWidth="1"/>
    <col min="8461" max="8461" width="13.875" style="1" customWidth="1"/>
    <col min="8462" max="8462" width="6.375" style="1" customWidth="1"/>
    <col min="8463" max="8463" width="13.125" style="1" customWidth="1"/>
    <col min="8464" max="8464" width="14.5" style="1" customWidth="1"/>
    <col min="8465" max="8465" width="15.625" style="1" customWidth="1"/>
    <col min="8466" max="8704" width="9" style="1"/>
    <col min="8705" max="8705" width="2.625" style="1" customWidth="1"/>
    <col min="8706" max="8706" width="18.875" style="1" bestFit="1" customWidth="1"/>
    <col min="8707" max="8707" width="14.375" style="1" bestFit="1" customWidth="1"/>
    <col min="8708" max="8708" width="13.125" style="1" bestFit="1" customWidth="1"/>
    <col min="8709" max="8709" width="51.125" style="1" bestFit="1" customWidth="1"/>
    <col min="8710" max="8710" width="6.125" style="1" customWidth="1"/>
    <col min="8711" max="8712" width="9.875" style="1" bestFit="1" customWidth="1"/>
    <col min="8713" max="8713" width="31.375" style="1" bestFit="1" customWidth="1"/>
    <col min="8714" max="8714" width="50.375" style="1" bestFit="1" customWidth="1"/>
    <col min="8715" max="8715" width="23.625" style="1" customWidth="1"/>
    <col min="8716" max="8716" width="11" style="1" customWidth="1"/>
    <col min="8717" max="8717" width="13.875" style="1" customWidth="1"/>
    <col min="8718" max="8718" width="6.375" style="1" customWidth="1"/>
    <col min="8719" max="8719" width="13.125" style="1" customWidth="1"/>
    <col min="8720" max="8720" width="14.5" style="1" customWidth="1"/>
    <col min="8721" max="8721" width="15.625" style="1" customWidth="1"/>
    <col min="8722" max="8960" width="9" style="1"/>
    <col min="8961" max="8961" width="2.625" style="1" customWidth="1"/>
    <col min="8962" max="8962" width="18.875" style="1" bestFit="1" customWidth="1"/>
    <col min="8963" max="8963" width="14.375" style="1" bestFit="1" customWidth="1"/>
    <col min="8964" max="8964" width="13.125" style="1" bestFit="1" customWidth="1"/>
    <col min="8965" max="8965" width="51.125" style="1" bestFit="1" customWidth="1"/>
    <col min="8966" max="8966" width="6.125" style="1" customWidth="1"/>
    <col min="8967" max="8968" width="9.875" style="1" bestFit="1" customWidth="1"/>
    <col min="8969" max="8969" width="31.375" style="1" bestFit="1" customWidth="1"/>
    <col min="8970" max="8970" width="50.375" style="1" bestFit="1" customWidth="1"/>
    <col min="8971" max="8971" width="23.625" style="1" customWidth="1"/>
    <col min="8972" max="8972" width="11" style="1" customWidth="1"/>
    <col min="8973" max="8973" width="13.875" style="1" customWidth="1"/>
    <col min="8974" max="8974" width="6.375" style="1" customWidth="1"/>
    <col min="8975" max="8975" width="13.125" style="1" customWidth="1"/>
    <col min="8976" max="8976" width="14.5" style="1" customWidth="1"/>
    <col min="8977" max="8977" width="15.625" style="1" customWidth="1"/>
    <col min="8978" max="9216" width="9" style="1"/>
    <col min="9217" max="9217" width="2.625" style="1" customWidth="1"/>
    <col min="9218" max="9218" width="18.875" style="1" bestFit="1" customWidth="1"/>
    <col min="9219" max="9219" width="14.375" style="1" bestFit="1" customWidth="1"/>
    <col min="9220" max="9220" width="13.125" style="1" bestFit="1" customWidth="1"/>
    <col min="9221" max="9221" width="51.125" style="1" bestFit="1" customWidth="1"/>
    <col min="9222" max="9222" width="6.125" style="1" customWidth="1"/>
    <col min="9223" max="9224" width="9.875" style="1" bestFit="1" customWidth="1"/>
    <col min="9225" max="9225" width="31.375" style="1" bestFit="1" customWidth="1"/>
    <col min="9226" max="9226" width="50.375" style="1" bestFit="1" customWidth="1"/>
    <col min="9227" max="9227" width="23.625" style="1" customWidth="1"/>
    <col min="9228" max="9228" width="11" style="1" customWidth="1"/>
    <col min="9229" max="9229" width="13.875" style="1" customWidth="1"/>
    <col min="9230" max="9230" width="6.375" style="1" customWidth="1"/>
    <col min="9231" max="9231" width="13.125" style="1" customWidth="1"/>
    <col min="9232" max="9232" width="14.5" style="1" customWidth="1"/>
    <col min="9233" max="9233" width="15.625" style="1" customWidth="1"/>
    <col min="9234" max="9472" width="9" style="1"/>
    <col min="9473" max="9473" width="2.625" style="1" customWidth="1"/>
    <col min="9474" max="9474" width="18.875" style="1" bestFit="1" customWidth="1"/>
    <col min="9475" max="9475" width="14.375" style="1" bestFit="1" customWidth="1"/>
    <col min="9476" max="9476" width="13.125" style="1" bestFit="1" customWidth="1"/>
    <col min="9477" max="9477" width="51.125" style="1" bestFit="1" customWidth="1"/>
    <col min="9478" max="9478" width="6.125" style="1" customWidth="1"/>
    <col min="9479" max="9480" width="9.875" style="1" bestFit="1" customWidth="1"/>
    <col min="9481" max="9481" width="31.375" style="1" bestFit="1" customWidth="1"/>
    <col min="9482" max="9482" width="50.375" style="1" bestFit="1" customWidth="1"/>
    <col min="9483" max="9483" width="23.625" style="1" customWidth="1"/>
    <col min="9484" max="9484" width="11" style="1" customWidth="1"/>
    <col min="9485" max="9485" width="13.875" style="1" customWidth="1"/>
    <col min="9486" max="9486" width="6.375" style="1" customWidth="1"/>
    <col min="9487" max="9487" width="13.125" style="1" customWidth="1"/>
    <col min="9488" max="9488" width="14.5" style="1" customWidth="1"/>
    <col min="9489" max="9489" width="15.625" style="1" customWidth="1"/>
    <col min="9490" max="9728" width="9" style="1"/>
    <col min="9729" max="9729" width="2.625" style="1" customWidth="1"/>
    <col min="9730" max="9730" width="18.875" style="1" bestFit="1" customWidth="1"/>
    <col min="9731" max="9731" width="14.375" style="1" bestFit="1" customWidth="1"/>
    <col min="9732" max="9732" width="13.125" style="1" bestFit="1" customWidth="1"/>
    <col min="9733" max="9733" width="51.125" style="1" bestFit="1" customWidth="1"/>
    <col min="9734" max="9734" width="6.125" style="1" customWidth="1"/>
    <col min="9735" max="9736" width="9.875" style="1" bestFit="1" customWidth="1"/>
    <col min="9737" max="9737" width="31.375" style="1" bestFit="1" customWidth="1"/>
    <col min="9738" max="9738" width="50.375" style="1" bestFit="1" customWidth="1"/>
    <col min="9739" max="9739" width="23.625" style="1" customWidth="1"/>
    <col min="9740" max="9740" width="11" style="1" customWidth="1"/>
    <col min="9741" max="9741" width="13.875" style="1" customWidth="1"/>
    <col min="9742" max="9742" width="6.375" style="1" customWidth="1"/>
    <col min="9743" max="9743" width="13.125" style="1" customWidth="1"/>
    <col min="9744" max="9744" width="14.5" style="1" customWidth="1"/>
    <col min="9745" max="9745" width="15.625" style="1" customWidth="1"/>
    <col min="9746" max="9984" width="9" style="1"/>
    <col min="9985" max="9985" width="2.625" style="1" customWidth="1"/>
    <col min="9986" max="9986" width="18.875" style="1" bestFit="1" customWidth="1"/>
    <col min="9987" max="9987" width="14.375" style="1" bestFit="1" customWidth="1"/>
    <col min="9988" max="9988" width="13.125" style="1" bestFit="1" customWidth="1"/>
    <col min="9989" max="9989" width="51.125" style="1" bestFit="1" customWidth="1"/>
    <col min="9990" max="9990" width="6.125" style="1" customWidth="1"/>
    <col min="9991" max="9992" width="9.875" style="1" bestFit="1" customWidth="1"/>
    <col min="9993" max="9993" width="31.375" style="1" bestFit="1" customWidth="1"/>
    <col min="9994" max="9994" width="50.375" style="1" bestFit="1" customWidth="1"/>
    <col min="9995" max="9995" width="23.625" style="1" customWidth="1"/>
    <col min="9996" max="9996" width="11" style="1" customWidth="1"/>
    <col min="9997" max="9997" width="13.875" style="1" customWidth="1"/>
    <col min="9998" max="9998" width="6.375" style="1" customWidth="1"/>
    <col min="9999" max="9999" width="13.125" style="1" customWidth="1"/>
    <col min="10000" max="10000" width="14.5" style="1" customWidth="1"/>
    <col min="10001" max="10001" width="15.625" style="1" customWidth="1"/>
    <col min="10002" max="10240" width="9" style="1"/>
    <col min="10241" max="10241" width="2.625" style="1" customWidth="1"/>
    <col min="10242" max="10242" width="18.875" style="1" bestFit="1" customWidth="1"/>
    <col min="10243" max="10243" width="14.375" style="1" bestFit="1" customWidth="1"/>
    <col min="10244" max="10244" width="13.125" style="1" bestFit="1" customWidth="1"/>
    <col min="10245" max="10245" width="51.125" style="1" bestFit="1" customWidth="1"/>
    <col min="10246" max="10246" width="6.125" style="1" customWidth="1"/>
    <col min="10247" max="10248" width="9.875" style="1" bestFit="1" customWidth="1"/>
    <col min="10249" max="10249" width="31.375" style="1" bestFit="1" customWidth="1"/>
    <col min="10250" max="10250" width="50.375" style="1" bestFit="1" customWidth="1"/>
    <col min="10251" max="10251" width="23.625" style="1" customWidth="1"/>
    <col min="10252" max="10252" width="11" style="1" customWidth="1"/>
    <col min="10253" max="10253" width="13.875" style="1" customWidth="1"/>
    <col min="10254" max="10254" width="6.375" style="1" customWidth="1"/>
    <col min="10255" max="10255" width="13.125" style="1" customWidth="1"/>
    <col min="10256" max="10256" width="14.5" style="1" customWidth="1"/>
    <col min="10257" max="10257" width="15.625" style="1" customWidth="1"/>
    <col min="10258" max="10496" width="9" style="1"/>
    <col min="10497" max="10497" width="2.625" style="1" customWidth="1"/>
    <col min="10498" max="10498" width="18.875" style="1" bestFit="1" customWidth="1"/>
    <col min="10499" max="10499" width="14.375" style="1" bestFit="1" customWidth="1"/>
    <col min="10500" max="10500" width="13.125" style="1" bestFit="1" customWidth="1"/>
    <col min="10501" max="10501" width="51.125" style="1" bestFit="1" customWidth="1"/>
    <col min="10502" max="10502" width="6.125" style="1" customWidth="1"/>
    <col min="10503" max="10504" width="9.875" style="1" bestFit="1" customWidth="1"/>
    <col min="10505" max="10505" width="31.375" style="1" bestFit="1" customWidth="1"/>
    <col min="10506" max="10506" width="50.375" style="1" bestFit="1" customWidth="1"/>
    <col min="10507" max="10507" width="23.625" style="1" customWidth="1"/>
    <col min="10508" max="10508" width="11" style="1" customWidth="1"/>
    <col min="10509" max="10509" width="13.875" style="1" customWidth="1"/>
    <col min="10510" max="10510" width="6.375" style="1" customWidth="1"/>
    <col min="10511" max="10511" width="13.125" style="1" customWidth="1"/>
    <col min="10512" max="10512" width="14.5" style="1" customWidth="1"/>
    <col min="10513" max="10513" width="15.625" style="1" customWidth="1"/>
    <col min="10514" max="10752" width="9" style="1"/>
    <col min="10753" max="10753" width="2.625" style="1" customWidth="1"/>
    <col min="10754" max="10754" width="18.875" style="1" bestFit="1" customWidth="1"/>
    <col min="10755" max="10755" width="14.375" style="1" bestFit="1" customWidth="1"/>
    <col min="10756" max="10756" width="13.125" style="1" bestFit="1" customWidth="1"/>
    <col min="10757" max="10757" width="51.125" style="1" bestFit="1" customWidth="1"/>
    <col min="10758" max="10758" width="6.125" style="1" customWidth="1"/>
    <col min="10759" max="10760" width="9.875" style="1" bestFit="1" customWidth="1"/>
    <col min="10761" max="10761" width="31.375" style="1" bestFit="1" customWidth="1"/>
    <col min="10762" max="10762" width="50.375" style="1" bestFit="1" customWidth="1"/>
    <col min="10763" max="10763" width="23.625" style="1" customWidth="1"/>
    <col min="10764" max="10764" width="11" style="1" customWidth="1"/>
    <col min="10765" max="10765" width="13.875" style="1" customWidth="1"/>
    <col min="10766" max="10766" width="6.375" style="1" customWidth="1"/>
    <col min="10767" max="10767" width="13.125" style="1" customWidth="1"/>
    <col min="10768" max="10768" width="14.5" style="1" customWidth="1"/>
    <col min="10769" max="10769" width="15.625" style="1" customWidth="1"/>
    <col min="10770" max="11008" width="9" style="1"/>
    <col min="11009" max="11009" width="2.625" style="1" customWidth="1"/>
    <col min="11010" max="11010" width="18.875" style="1" bestFit="1" customWidth="1"/>
    <col min="11011" max="11011" width="14.375" style="1" bestFit="1" customWidth="1"/>
    <col min="11012" max="11012" width="13.125" style="1" bestFit="1" customWidth="1"/>
    <col min="11013" max="11013" width="51.125" style="1" bestFit="1" customWidth="1"/>
    <col min="11014" max="11014" width="6.125" style="1" customWidth="1"/>
    <col min="11015" max="11016" width="9.875" style="1" bestFit="1" customWidth="1"/>
    <col min="11017" max="11017" width="31.375" style="1" bestFit="1" customWidth="1"/>
    <col min="11018" max="11018" width="50.375" style="1" bestFit="1" customWidth="1"/>
    <col min="11019" max="11019" width="23.625" style="1" customWidth="1"/>
    <col min="11020" max="11020" width="11" style="1" customWidth="1"/>
    <col min="11021" max="11021" width="13.875" style="1" customWidth="1"/>
    <col min="11022" max="11022" width="6.375" style="1" customWidth="1"/>
    <col min="11023" max="11023" width="13.125" style="1" customWidth="1"/>
    <col min="11024" max="11024" width="14.5" style="1" customWidth="1"/>
    <col min="11025" max="11025" width="15.625" style="1" customWidth="1"/>
    <col min="11026" max="11264" width="9" style="1"/>
    <col min="11265" max="11265" width="2.625" style="1" customWidth="1"/>
    <col min="11266" max="11266" width="18.875" style="1" bestFit="1" customWidth="1"/>
    <col min="11267" max="11267" width="14.375" style="1" bestFit="1" customWidth="1"/>
    <col min="11268" max="11268" width="13.125" style="1" bestFit="1" customWidth="1"/>
    <col min="11269" max="11269" width="51.125" style="1" bestFit="1" customWidth="1"/>
    <col min="11270" max="11270" width="6.125" style="1" customWidth="1"/>
    <col min="11271" max="11272" width="9.875" style="1" bestFit="1" customWidth="1"/>
    <col min="11273" max="11273" width="31.375" style="1" bestFit="1" customWidth="1"/>
    <col min="11274" max="11274" width="50.375" style="1" bestFit="1" customWidth="1"/>
    <col min="11275" max="11275" width="23.625" style="1" customWidth="1"/>
    <col min="11276" max="11276" width="11" style="1" customWidth="1"/>
    <col min="11277" max="11277" width="13.875" style="1" customWidth="1"/>
    <col min="11278" max="11278" width="6.375" style="1" customWidth="1"/>
    <col min="11279" max="11279" width="13.125" style="1" customWidth="1"/>
    <col min="11280" max="11280" width="14.5" style="1" customWidth="1"/>
    <col min="11281" max="11281" width="15.625" style="1" customWidth="1"/>
    <col min="11282" max="11520" width="9" style="1"/>
    <col min="11521" max="11521" width="2.625" style="1" customWidth="1"/>
    <col min="11522" max="11522" width="18.875" style="1" bestFit="1" customWidth="1"/>
    <col min="11523" max="11523" width="14.375" style="1" bestFit="1" customWidth="1"/>
    <col min="11524" max="11524" width="13.125" style="1" bestFit="1" customWidth="1"/>
    <col min="11525" max="11525" width="51.125" style="1" bestFit="1" customWidth="1"/>
    <col min="11526" max="11526" width="6.125" style="1" customWidth="1"/>
    <col min="11527" max="11528" width="9.875" style="1" bestFit="1" customWidth="1"/>
    <col min="11529" max="11529" width="31.375" style="1" bestFit="1" customWidth="1"/>
    <col min="11530" max="11530" width="50.375" style="1" bestFit="1" customWidth="1"/>
    <col min="11531" max="11531" width="23.625" style="1" customWidth="1"/>
    <col min="11532" max="11532" width="11" style="1" customWidth="1"/>
    <col min="11533" max="11533" width="13.875" style="1" customWidth="1"/>
    <col min="11534" max="11534" width="6.375" style="1" customWidth="1"/>
    <col min="11535" max="11535" width="13.125" style="1" customWidth="1"/>
    <col min="11536" max="11536" width="14.5" style="1" customWidth="1"/>
    <col min="11537" max="11537" width="15.625" style="1" customWidth="1"/>
    <col min="11538" max="11776" width="9" style="1"/>
    <col min="11777" max="11777" width="2.625" style="1" customWidth="1"/>
    <col min="11778" max="11778" width="18.875" style="1" bestFit="1" customWidth="1"/>
    <col min="11779" max="11779" width="14.375" style="1" bestFit="1" customWidth="1"/>
    <col min="11780" max="11780" width="13.125" style="1" bestFit="1" customWidth="1"/>
    <col min="11781" max="11781" width="51.125" style="1" bestFit="1" customWidth="1"/>
    <col min="11782" max="11782" width="6.125" style="1" customWidth="1"/>
    <col min="11783" max="11784" width="9.875" style="1" bestFit="1" customWidth="1"/>
    <col min="11785" max="11785" width="31.375" style="1" bestFit="1" customWidth="1"/>
    <col min="11786" max="11786" width="50.375" style="1" bestFit="1" customWidth="1"/>
    <col min="11787" max="11787" width="23.625" style="1" customWidth="1"/>
    <col min="11788" max="11788" width="11" style="1" customWidth="1"/>
    <col min="11789" max="11789" width="13.875" style="1" customWidth="1"/>
    <col min="11790" max="11790" width="6.375" style="1" customWidth="1"/>
    <col min="11791" max="11791" width="13.125" style="1" customWidth="1"/>
    <col min="11792" max="11792" width="14.5" style="1" customWidth="1"/>
    <col min="11793" max="11793" width="15.625" style="1" customWidth="1"/>
    <col min="11794" max="12032" width="9" style="1"/>
    <col min="12033" max="12033" width="2.625" style="1" customWidth="1"/>
    <col min="12034" max="12034" width="18.875" style="1" bestFit="1" customWidth="1"/>
    <col min="12035" max="12035" width="14.375" style="1" bestFit="1" customWidth="1"/>
    <col min="12036" max="12036" width="13.125" style="1" bestFit="1" customWidth="1"/>
    <col min="12037" max="12037" width="51.125" style="1" bestFit="1" customWidth="1"/>
    <col min="12038" max="12038" width="6.125" style="1" customWidth="1"/>
    <col min="12039" max="12040" width="9.875" style="1" bestFit="1" customWidth="1"/>
    <col min="12041" max="12041" width="31.375" style="1" bestFit="1" customWidth="1"/>
    <col min="12042" max="12042" width="50.375" style="1" bestFit="1" customWidth="1"/>
    <col min="12043" max="12043" width="23.625" style="1" customWidth="1"/>
    <col min="12044" max="12044" width="11" style="1" customWidth="1"/>
    <col min="12045" max="12045" width="13.875" style="1" customWidth="1"/>
    <col min="12046" max="12046" width="6.375" style="1" customWidth="1"/>
    <col min="12047" max="12047" width="13.125" style="1" customWidth="1"/>
    <col min="12048" max="12048" width="14.5" style="1" customWidth="1"/>
    <col min="12049" max="12049" width="15.625" style="1" customWidth="1"/>
    <col min="12050" max="12288" width="9" style="1"/>
    <col min="12289" max="12289" width="2.625" style="1" customWidth="1"/>
    <col min="12290" max="12290" width="18.875" style="1" bestFit="1" customWidth="1"/>
    <col min="12291" max="12291" width="14.375" style="1" bestFit="1" customWidth="1"/>
    <col min="12292" max="12292" width="13.125" style="1" bestFit="1" customWidth="1"/>
    <col min="12293" max="12293" width="51.125" style="1" bestFit="1" customWidth="1"/>
    <col min="12294" max="12294" width="6.125" style="1" customWidth="1"/>
    <col min="12295" max="12296" width="9.875" style="1" bestFit="1" customWidth="1"/>
    <col min="12297" max="12297" width="31.375" style="1" bestFit="1" customWidth="1"/>
    <col min="12298" max="12298" width="50.375" style="1" bestFit="1" customWidth="1"/>
    <col min="12299" max="12299" width="23.625" style="1" customWidth="1"/>
    <col min="12300" max="12300" width="11" style="1" customWidth="1"/>
    <col min="12301" max="12301" width="13.875" style="1" customWidth="1"/>
    <col min="12302" max="12302" width="6.375" style="1" customWidth="1"/>
    <col min="12303" max="12303" width="13.125" style="1" customWidth="1"/>
    <col min="12304" max="12304" width="14.5" style="1" customWidth="1"/>
    <col min="12305" max="12305" width="15.625" style="1" customWidth="1"/>
    <col min="12306" max="12544" width="9" style="1"/>
    <col min="12545" max="12545" width="2.625" style="1" customWidth="1"/>
    <col min="12546" max="12546" width="18.875" style="1" bestFit="1" customWidth="1"/>
    <col min="12547" max="12547" width="14.375" style="1" bestFit="1" customWidth="1"/>
    <col min="12548" max="12548" width="13.125" style="1" bestFit="1" customWidth="1"/>
    <col min="12549" max="12549" width="51.125" style="1" bestFit="1" customWidth="1"/>
    <col min="12550" max="12550" width="6.125" style="1" customWidth="1"/>
    <col min="12551" max="12552" width="9.875" style="1" bestFit="1" customWidth="1"/>
    <col min="12553" max="12553" width="31.375" style="1" bestFit="1" customWidth="1"/>
    <col min="12554" max="12554" width="50.375" style="1" bestFit="1" customWidth="1"/>
    <col min="12555" max="12555" width="23.625" style="1" customWidth="1"/>
    <col min="12556" max="12556" width="11" style="1" customWidth="1"/>
    <col min="12557" max="12557" width="13.875" style="1" customWidth="1"/>
    <col min="12558" max="12558" width="6.375" style="1" customWidth="1"/>
    <col min="12559" max="12559" width="13.125" style="1" customWidth="1"/>
    <col min="12560" max="12560" width="14.5" style="1" customWidth="1"/>
    <col min="12561" max="12561" width="15.625" style="1" customWidth="1"/>
    <col min="12562" max="12800" width="9" style="1"/>
    <col min="12801" max="12801" width="2.625" style="1" customWidth="1"/>
    <col min="12802" max="12802" width="18.875" style="1" bestFit="1" customWidth="1"/>
    <col min="12803" max="12803" width="14.375" style="1" bestFit="1" customWidth="1"/>
    <col min="12804" max="12804" width="13.125" style="1" bestFit="1" customWidth="1"/>
    <col min="12805" max="12805" width="51.125" style="1" bestFit="1" customWidth="1"/>
    <col min="12806" max="12806" width="6.125" style="1" customWidth="1"/>
    <col min="12807" max="12808" width="9.875" style="1" bestFit="1" customWidth="1"/>
    <col min="12809" max="12809" width="31.375" style="1" bestFit="1" customWidth="1"/>
    <col min="12810" max="12810" width="50.375" style="1" bestFit="1" customWidth="1"/>
    <col min="12811" max="12811" width="23.625" style="1" customWidth="1"/>
    <col min="12812" max="12812" width="11" style="1" customWidth="1"/>
    <col min="12813" max="12813" width="13.875" style="1" customWidth="1"/>
    <col min="12814" max="12814" width="6.375" style="1" customWidth="1"/>
    <col min="12815" max="12815" width="13.125" style="1" customWidth="1"/>
    <col min="12816" max="12816" width="14.5" style="1" customWidth="1"/>
    <col min="12817" max="12817" width="15.625" style="1" customWidth="1"/>
    <col min="12818" max="13056" width="9" style="1"/>
    <col min="13057" max="13057" width="2.625" style="1" customWidth="1"/>
    <col min="13058" max="13058" width="18.875" style="1" bestFit="1" customWidth="1"/>
    <col min="13059" max="13059" width="14.375" style="1" bestFit="1" customWidth="1"/>
    <col min="13060" max="13060" width="13.125" style="1" bestFit="1" customWidth="1"/>
    <col min="13061" max="13061" width="51.125" style="1" bestFit="1" customWidth="1"/>
    <col min="13062" max="13062" width="6.125" style="1" customWidth="1"/>
    <col min="13063" max="13064" width="9.875" style="1" bestFit="1" customWidth="1"/>
    <col min="13065" max="13065" width="31.375" style="1" bestFit="1" customWidth="1"/>
    <col min="13066" max="13066" width="50.375" style="1" bestFit="1" customWidth="1"/>
    <col min="13067" max="13067" width="23.625" style="1" customWidth="1"/>
    <col min="13068" max="13068" width="11" style="1" customWidth="1"/>
    <col min="13069" max="13069" width="13.875" style="1" customWidth="1"/>
    <col min="13070" max="13070" width="6.375" style="1" customWidth="1"/>
    <col min="13071" max="13071" width="13.125" style="1" customWidth="1"/>
    <col min="13072" max="13072" width="14.5" style="1" customWidth="1"/>
    <col min="13073" max="13073" width="15.625" style="1" customWidth="1"/>
    <col min="13074" max="13312" width="9" style="1"/>
    <col min="13313" max="13313" width="2.625" style="1" customWidth="1"/>
    <col min="13314" max="13314" width="18.875" style="1" bestFit="1" customWidth="1"/>
    <col min="13315" max="13315" width="14.375" style="1" bestFit="1" customWidth="1"/>
    <col min="13316" max="13316" width="13.125" style="1" bestFit="1" customWidth="1"/>
    <col min="13317" max="13317" width="51.125" style="1" bestFit="1" customWidth="1"/>
    <col min="13318" max="13318" width="6.125" style="1" customWidth="1"/>
    <col min="13319" max="13320" width="9.875" style="1" bestFit="1" customWidth="1"/>
    <col min="13321" max="13321" width="31.375" style="1" bestFit="1" customWidth="1"/>
    <col min="13322" max="13322" width="50.375" style="1" bestFit="1" customWidth="1"/>
    <col min="13323" max="13323" width="23.625" style="1" customWidth="1"/>
    <col min="13324" max="13324" width="11" style="1" customWidth="1"/>
    <col min="13325" max="13325" width="13.875" style="1" customWidth="1"/>
    <col min="13326" max="13326" width="6.375" style="1" customWidth="1"/>
    <col min="13327" max="13327" width="13.125" style="1" customWidth="1"/>
    <col min="13328" max="13328" width="14.5" style="1" customWidth="1"/>
    <col min="13329" max="13329" width="15.625" style="1" customWidth="1"/>
    <col min="13330" max="13568" width="9" style="1"/>
    <col min="13569" max="13569" width="2.625" style="1" customWidth="1"/>
    <col min="13570" max="13570" width="18.875" style="1" bestFit="1" customWidth="1"/>
    <col min="13571" max="13571" width="14.375" style="1" bestFit="1" customWidth="1"/>
    <col min="13572" max="13572" width="13.125" style="1" bestFit="1" customWidth="1"/>
    <col min="13573" max="13573" width="51.125" style="1" bestFit="1" customWidth="1"/>
    <col min="13574" max="13574" width="6.125" style="1" customWidth="1"/>
    <col min="13575" max="13576" width="9.875" style="1" bestFit="1" customWidth="1"/>
    <col min="13577" max="13577" width="31.375" style="1" bestFit="1" customWidth="1"/>
    <col min="13578" max="13578" width="50.375" style="1" bestFit="1" customWidth="1"/>
    <col min="13579" max="13579" width="23.625" style="1" customWidth="1"/>
    <col min="13580" max="13580" width="11" style="1" customWidth="1"/>
    <col min="13581" max="13581" width="13.875" style="1" customWidth="1"/>
    <col min="13582" max="13582" width="6.375" style="1" customWidth="1"/>
    <col min="13583" max="13583" width="13.125" style="1" customWidth="1"/>
    <col min="13584" max="13584" width="14.5" style="1" customWidth="1"/>
    <col min="13585" max="13585" width="15.625" style="1" customWidth="1"/>
    <col min="13586" max="13824" width="9" style="1"/>
    <col min="13825" max="13825" width="2.625" style="1" customWidth="1"/>
    <col min="13826" max="13826" width="18.875" style="1" bestFit="1" customWidth="1"/>
    <col min="13827" max="13827" width="14.375" style="1" bestFit="1" customWidth="1"/>
    <col min="13828" max="13828" width="13.125" style="1" bestFit="1" customWidth="1"/>
    <col min="13829" max="13829" width="51.125" style="1" bestFit="1" customWidth="1"/>
    <col min="13830" max="13830" width="6.125" style="1" customWidth="1"/>
    <col min="13831" max="13832" width="9.875" style="1" bestFit="1" customWidth="1"/>
    <col min="13833" max="13833" width="31.375" style="1" bestFit="1" customWidth="1"/>
    <col min="13834" max="13834" width="50.375" style="1" bestFit="1" customWidth="1"/>
    <col min="13835" max="13835" width="23.625" style="1" customWidth="1"/>
    <col min="13836" max="13836" width="11" style="1" customWidth="1"/>
    <col min="13837" max="13837" width="13.875" style="1" customWidth="1"/>
    <col min="13838" max="13838" width="6.375" style="1" customWidth="1"/>
    <col min="13839" max="13839" width="13.125" style="1" customWidth="1"/>
    <col min="13840" max="13840" width="14.5" style="1" customWidth="1"/>
    <col min="13841" max="13841" width="15.625" style="1" customWidth="1"/>
    <col min="13842" max="14080" width="9" style="1"/>
    <col min="14081" max="14081" width="2.625" style="1" customWidth="1"/>
    <col min="14082" max="14082" width="18.875" style="1" bestFit="1" customWidth="1"/>
    <col min="14083" max="14083" width="14.375" style="1" bestFit="1" customWidth="1"/>
    <col min="14084" max="14084" width="13.125" style="1" bestFit="1" customWidth="1"/>
    <col min="14085" max="14085" width="51.125" style="1" bestFit="1" customWidth="1"/>
    <col min="14086" max="14086" width="6.125" style="1" customWidth="1"/>
    <col min="14087" max="14088" width="9.875" style="1" bestFit="1" customWidth="1"/>
    <col min="14089" max="14089" width="31.375" style="1" bestFit="1" customWidth="1"/>
    <col min="14090" max="14090" width="50.375" style="1" bestFit="1" customWidth="1"/>
    <col min="14091" max="14091" width="23.625" style="1" customWidth="1"/>
    <col min="14092" max="14092" width="11" style="1" customWidth="1"/>
    <col min="14093" max="14093" width="13.875" style="1" customWidth="1"/>
    <col min="14094" max="14094" width="6.375" style="1" customWidth="1"/>
    <col min="14095" max="14095" width="13.125" style="1" customWidth="1"/>
    <col min="14096" max="14096" width="14.5" style="1" customWidth="1"/>
    <col min="14097" max="14097" width="15.625" style="1" customWidth="1"/>
    <col min="14098" max="14336" width="9" style="1"/>
    <col min="14337" max="14337" width="2.625" style="1" customWidth="1"/>
    <col min="14338" max="14338" width="18.875" style="1" bestFit="1" customWidth="1"/>
    <col min="14339" max="14339" width="14.375" style="1" bestFit="1" customWidth="1"/>
    <col min="14340" max="14340" width="13.125" style="1" bestFit="1" customWidth="1"/>
    <col min="14341" max="14341" width="51.125" style="1" bestFit="1" customWidth="1"/>
    <col min="14342" max="14342" width="6.125" style="1" customWidth="1"/>
    <col min="14343" max="14344" width="9.875" style="1" bestFit="1" customWidth="1"/>
    <col min="14345" max="14345" width="31.375" style="1" bestFit="1" customWidth="1"/>
    <col min="14346" max="14346" width="50.375" style="1" bestFit="1" customWidth="1"/>
    <col min="14347" max="14347" width="23.625" style="1" customWidth="1"/>
    <col min="14348" max="14348" width="11" style="1" customWidth="1"/>
    <col min="14349" max="14349" width="13.875" style="1" customWidth="1"/>
    <col min="14350" max="14350" width="6.375" style="1" customWidth="1"/>
    <col min="14351" max="14351" width="13.125" style="1" customWidth="1"/>
    <col min="14352" max="14352" width="14.5" style="1" customWidth="1"/>
    <col min="14353" max="14353" width="15.625" style="1" customWidth="1"/>
    <col min="14354" max="14592" width="9" style="1"/>
    <col min="14593" max="14593" width="2.625" style="1" customWidth="1"/>
    <col min="14594" max="14594" width="18.875" style="1" bestFit="1" customWidth="1"/>
    <col min="14595" max="14595" width="14.375" style="1" bestFit="1" customWidth="1"/>
    <col min="14596" max="14596" width="13.125" style="1" bestFit="1" customWidth="1"/>
    <col min="14597" max="14597" width="51.125" style="1" bestFit="1" customWidth="1"/>
    <col min="14598" max="14598" width="6.125" style="1" customWidth="1"/>
    <col min="14599" max="14600" width="9.875" style="1" bestFit="1" customWidth="1"/>
    <col min="14601" max="14601" width="31.375" style="1" bestFit="1" customWidth="1"/>
    <col min="14602" max="14602" width="50.375" style="1" bestFit="1" customWidth="1"/>
    <col min="14603" max="14603" width="23.625" style="1" customWidth="1"/>
    <col min="14604" max="14604" width="11" style="1" customWidth="1"/>
    <col min="14605" max="14605" width="13.875" style="1" customWidth="1"/>
    <col min="14606" max="14606" width="6.375" style="1" customWidth="1"/>
    <col min="14607" max="14607" width="13.125" style="1" customWidth="1"/>
    <col min="14608" max="14608" width="14.5" style="1" customWidth="1"/>
    <col min="14609" max="14609" width="15.625" style="1" customWidth="1"/>
    <col min="14610" max="14848" width="9" style="1"/>
    <col min="14849" max="14849" width="2.625" style="1" customWidth="1"/>
    <col min="14850" max="14850" width="18.875" style="1" bestFit="1" customWidth="1"/>
    <col min="14851" max="14851" width="14.375" style="1" bestFit="1" customWidth="1"/>
    <col min="14852" max="14852" width="13.125" style="1" bestFit="1" customWidth="1"/>
    <col min="14853" max="14853" width="51.125" style="1" bestFit="1" customWidth="1"/>
    <col min="14854" max="14854" width="6.125" style="1" customWidth="1"/>
    <col min="14855" max="14856" width="9.875" style="1" bestFit="1" customWidth="1"/>
    <col min="14857" max="14857" width="31.375" style="1" bestFit="1" customWidth="1"/>
    <col min="14858" max="14858" width="50.375" style="1" bestFit="1" customWidth="1"/>
    <col min="14859" max="14859" width="23.625" style="1" customWidth="1"/>
    <col min="14860" max="14860" width="11" style="1" customWidth="1"/>
    <col min="14861" max="14861" width="13.875" style="1" customWidth="1"/>
    <col min="14862" max="14862" width="6.375" style="1" customWidth="1"/>
    <col min="14863" max="14863" width="13.125" style="1" customWidth="1"/>
    <col min="14864" max="14864" width="14.5" style="1" customWidth="1"/>
    <col min="14865" max="14865" width="15.625" style="1" customWidth="1"/>
    <col min="14866" max="15104" width="9" style="1"/>
    <col min="15105" max="15105" width="2.625" style="1" customWidth="1"/>
    <col min="15106" max="15106" width="18.875" style="1" bestFit="1" customWidth="1"/>
    <col min="15107" max="15107" width="14.375" style="1" bestFit="1" customWidth="1"/>
    <col min="15108" max="15108" width="13.125" style="1" bestFit="1" customWidth="1"/>
    <col min="15109" max="15109" width="51.125" style="1" bestFit="1" customWidth="1"/>
    <col min="15110" max="15110" width="6.125" style="1" customWidth="1"/>
    <col min="15111" max="15112" width="9.875" style="1" bestFit="1" customWidth="1"/>
    <col min="15113" max="15113" width="31.375" style="1" bestFit="1" customWidth="1"/>
    <col min="15114" max="15114" width="50.375" style="1" bestFit="1" customWidth="1"/>
    <col min="15115" max="15115" width="23.625" style="1" customWidth="1"/>
    <col min="15116" max="15116" width="11" style="1" customWidth="1"/>
    <col min="15117" max="15117" width="13.875" style="1" customWidth="1"/>
    <col min="15118" max="15118" width="6.375" style="1" customWidth="1"/>
    <col min="15119" max="15119" width="13.125" style="1" customWidth="1"/>
    <col min="15120" max="15120" width="14.5" style="1" customWidth="1"/>
    <col min="15121" max="15121" width="15.625" style="1" customWidth="1"/>
    <col min="15122" max="15360" width="9" style="1"/>
    <col min="15361" max="15361" width="2.625" style="1" customWidth="1"/>
    <col min="15362" max="15362" width="18.875" style="1" bestFit="1" customWidth="1"/>
    <col min="15363" max="15363" width="14.375" style="1" bestFit="1" customWidth="1"/>
    <col min="15364" max="15364" width="13.125" style="1" bestFit="1" customWidth="1"/>
    <col min="15365" max="15365" width="51.125" style="1" bestFit="1" customWidth="1"/>
    <col min="15366" max="15366" width="6.125" style="1" customWidth="1"/>
    <col min="15367" max="15368" width="9.875" style="1" bestFit="1" customWidth="1"/>
    <col min="15369" max="15369" width="31.375" style="1" bestFit="1" customWidth="1"/>
    <col min="15370" max="15370" width="50.375" style="1" bestFit="1" customWidth="1"/>
    <col min="15371" max="15371" width="23.625" style="1" customWidth="1"/>
    <col min="15372" max="15372" width="11" style="1" customWidth="1"/>
    <col min="15373" max="15373" width="13.875" style="1" customWidth="1"/>
    <col min="15374" max="15374" width="6.375" style="1" customWidth="1"/>
    <col min="15375" max="15375" width="13.125" style="1" customWidth="1"/>
    <col min="15376" max="15376" width="14.5" style="1" customWidth="1"/>
    <col min="15377" max="15377" width="15.625" style="1" customWidth="1"/>
    <col min="15378" max="15616" width="9" style="1"/>
    <col min="15617" max="15617" width="2.625" style="1" customWidth="1"/>
    <col min="15618" max="15618" width="18.875" style="1" bestFit="1" customWidth="1"/>
    <col min="15619" max="15619" width="14.375" style="1" bestFit="1" customWidth="1"/>
    <col min="15620" max="15620" width="13.125" style="1" bestFit="1" customWidth="1"/>
    <col min="15621" max="15621" width="51.125" style="1" bestFit="1" customWidth="1"/>
    <col min="15622" max="15622" width="6.125" style="1" customWidth="1"/>
    <col min="15623" max="15624" width="9.875" style="1" bestFit="1" customWidth="1"/>
    <col min="15625" max="15625" width="31.375" style="1" bestFit="1" customWidth="1"/>
    <col min="15626" max="15626" width="50.375" style="1" bestFit="1" customWidth="1"/>
    <col min="15627" max="15627" width="23.625" style="1" customWidth="1"/>
    <col min="15628" max="15628" width="11" style="1" customWidth="1"/>
    <col min="15629" max="15629" width="13.875" style="1" customWidth="1"/>
    <col min="15630" max="15630" width="6.375" style="1" customWidth="1"/>
    <col min="15631" max="15631" width="13.125" style="1" customWidth="1"/>
    <col min="15632" max="15632" width="14.5" style="1" customWidth="1"/>
    <col min="15633" max="15633" width="15.625" style="1" customWidth="1"/>
    <col min="15634" max="15872" width="9" style="1"/>
    <col min="15873" max="15873" width="2.625" style="1" customWidth="1"/>
    <col min="15874" max="15874" width="18.875" style="1" bestFit="1" customWidth="1"/>
    <col min="15875" max="15875" width="14.375" style="1" bestFit="1" customWidth="1"/>
    <col min="15876" max="15876" width="13.125" style="1" bestFit="1" customWidth="1"/>
    <col min="15877" max="15877" width="51.125" style="1" bestFit="1" customWidth="1"/>
    <col min="15878" max="15878" width="6.125" style="1" customWidth="1"/>
    <col min="15879" max="15880" width="9.875" style="1" bestFit="1" customWidth="1"/>
    <col min="15881" max="15881" width="31.375" style="1" bestFit="1" customWidth="1"/>
    <col min="15882" max="15882" width="50.375" style="1" bestFit="1" customWidth="1"/>
    <col min="15883" max="15883" width="23.625" style="1" customWidth="1"/>
    <col min="15884" max="15884" width="11" style="1" customWidth="1"/>
    <col min="15885" max="15885" width="13.875" style="1" customWidth="1"/>
    <col min="15886" max="15886" width="6.375" style="1" customWidth="1"/>
    <col min="15887" max="15887" width="13.125" style="1" customWidth="1"/>
    <col min="15888" max="15888" width="14.5" style="1" customWidth="1"/>
    <col min="15889" max="15889" width="15.625" style="1" customWidth="1"/>
    <col min="15890" max="16128" width="9" style="1"/>
    <col min="16129" max="16129" width="2.625" style="1" customWidth="1"/>
    <col min="16130" max="16130" width="18.875" style="1" bestFit="1" customWidth="1"/>
    <col min="16131" max="16131" width="14.375" style="1" bestFit="1" customWidth="1"/>
    <col min="16132" max="16132" width="13.125" style="1" bestFit="1" customWidth="1"/>
    <col min="16133" max="16133" width="51.125" style="1" bestFit="1" customWidth="1"/>
    <col min="16134" max="16134" width="6.125" style="1" customWidth="1"/>
    <col min="16135" max="16136" width="9.875" style="1" bestFit="1" customWidth="1"/>
    <col min="16137" max="16137" width="31.375" style="1" bestFit="1" customWidth="1"/>
    <col min="16138" max="16138" width="50.375" style="1" bestFit="1" customWidth="1"/>
    <col min="16139" max="16139" width="23.625" style="1" customWidth="1"/>
    <col min="16140" max="16140" width="11" style="1" customWidth="1"/>
    <col min="16141" max="16141" width="13.875" style="1" customWidth="1"/>
    <col min="16142" max="16142" width="6.375" style="1" customWidth="1"/>
    <col min="16143" max="16143" width="13.125" style="1" customWidth="1"/>
    <col min="16144" max="16144" width="14.5" style="1" customWidth="1"/>
    <col min="16145" max="16145" width="15.625" style="1" customWidth="1"/>
    <col min="16146" max="16384" width="9" style="1"/>
  </cols>
  <sheetData>
    <row r="2" spans="2:17" ht="20.100000000000001" customHeight="1">
      <c r="B2" s="2" t="s">
        <v>0</v>
      </c>
      <c r="C2" s="2"/>
      <c r="D2" s="2"/>
      <c r="E2" s="2208" t="s">
        <v>6308</v>
      </c>
      <c r="G2" s="5" t="s">
        <v>2</v>
      </c>
      <c r="H2" s="6"/>
      <c r="I2" s="7"/>
      <c r="J2" s="8">
        <f>SUM(H:H)</f>
        <v>2324761</v>
      </c>
    </row>
    <row r="3" spans="2:17" ht="20.100000000000001" customHeight="1">
      <c r="B3" s="2" t="s">
        <v>3</v>
      </c>
      <c r="C3" s="2"/>
      <c r="D3" s="2"/>
      <c r="E3" s="2209" t="s">
        <v>1327</v>
      </c>
    </row>
    <row r="4" spans="2:17" ht="20.100000000000001" customHeight="1">
      <c r="B4" s="2" t="s">
        <v>996</v>
      </c>
      <c r="C4" s="2"/>
      <c r="D4" s="2"/>
      <c r="E4" s="2209">
        <v>230543</v>
      </c>
      <c r="J4" s="451"/>
    </row>
    <row r="5" spans="2:17" ht="20.100000000000001" customHeight="1">
      <c r="B5" s="2" t="s">
        <v>9</v>
      </c>
      <c r="C5" s="2"/>
      <c r="D5" s="2"/>
      <c r="E5" s="2210">
        <v>46139</v>
      </c>
      <c r="J5" s="451"/>
    </row>
    <row r="6" spans="2:17" ht="20.100000000000001" customHeight="1">
      <c r="B6" s="2" t="s">
        <v>10</v>
      </c>
      <c r="C6" s="2"/>
      <c r="D6" s="2"/>
      <c r="E6" s="2210">
        <v>46176</v>
      </c>
      <c r="J6" s="451"/>
    </row>
    <row r="7" spans="2:17" ht="20.100000000000001" customHeight="1">
      <c r="B7" s="453"/>
      <c r="C7" s="453"/>
      <c r="D7" s="453"/>
      <c r="E7" s="2211"/>
      <c r="J7" s="451"/>
      <c r="L7" s="456"/>
    </row>
    <row r="9" spans="2:17" s="4" customFormat="1" ht="19.7" customHeight="1">
      <c r="B9" s="27" t="s">
        <v>32</v>
      </c>
      <c r="C9" s="27" t="s">
        <v>33</v>
      </c>
      <c r="D9" s="27" t="s">
        <v>34</v>
      </c>
      <c r="E9" s="155" t="s">
        <v>35</v>
      </c>
      <c r="F9" s="27" t="s">
        <v>36</v>
      </c>
      <c r="G9" s="384" t="s">
        <v>37</v>
      </c>
      <c r="H9" s="194" t="s">
        <v>38</v>
      </c>
      <c r="I9" s="28" t="s">
        <v>39</v>
      </c>
      <c r="J9" s="26" t="s">
        <v>40</v>
      </c>
      <c r="K9" s="26" t="s">
        <v>41</v>
      </c>
      <c r="L9" s="26" t="s">
        <v>42</v>
      </c>
      <c r="M9" s="30" t="s">
        <v>43</v>
      </c>
      <c r="N9" s="27" t="s">
        <v>44</v>
      </c>
      <c r="O9" s="26" t="s">
        <v>45</v>
      </c>
      <c r="P9" s="30" t="s">
        <v>46</v>
      </c>
      <c r="Q9" s="375" t="s">
        <v>47</v>
      </c>
    </row>
    <row r="10" spans="2:17" s="1720" customFormat="1" ht="19.5" customHeight="1">
      <c r="B10" s="657">
        <v>1</v>
      </c>
      <c r="C10" s="66" t="s">
        <v>997</v>
      </c>
      <c r="D10" s="66" t="s">
        <v>997</v>
      </c>
      <c r="E10" s="40" t="s">
        <v>6309</v>
      </c>
      <c r="F10" s="26" t="s">
        <v>2182</v>
      </c>
      <c r="G10" s="385">
        <v>1050000</v>
      </c>
      <c r="H10" s="415">
        <f t="shared" ref="H10:H73" si="0">F10*G10</f>
        <v>1050000</v>
      </c>
      <c r="I10" s="40" t="s">
        <v>6310</v>
      </c>
      <c r="J10" s="655" t="s">
        <v>6311</v>
      </c>
      <c r="K10" s="155"/>
      <c r="L10" s="155"/>
      <c r="M10" s="483">
        <v>46079</v>
      </c>
      <c r="N10" s="66"/>
      <c r="O10" s="484">
        <v>46139</v>
      </c>
      <c r="P10" s="483"/>
      <c r="Q10" s="391">
        <v>46154</v>
      </c>
    </row>
    <row r="11" spans="2:17" s="1720" customFormat="1" ht="19.5" customHeight="1">
      <c r="B11" s="660"/>
      <c r="C11" s="66" t="s">
        <v>997</v>
      </c>
      <c r="D11" s="66" t="s">
        <v>997</v>
      </c>
      <c r="E11" s="40" t="s">
        <v>1000</v>
      </c>
      <c r="F11" s="26">
        <v>1</v>
      </c>
      <c r="G11" s="385">
        <v>12000</v>
      </c>
      <c r="H11" s="415">
        <f t="shared" si="0"/>
        <v>12000</v>
      </c>
      <c r="I11" s="40" t="s">
        <v>1000</v>
      </c>
      <c r="J11" s="655" t="s">
        <v>6311</v>
      </c>
      <c r="K11" s="155"/>
      <c r="L11" s="155"/>
      <c r="M11" s="483">
        <v>46079</v>
      </c>
      <c r="N11" s="66"/>
      <c r="O11" s="484">
        <v>46139</v>
      </c>
      <c r="P11" s="483"/>
      <c r="Q11" s="391">
        <v>46154</v>
      </c>
    </row>
    <row r="12" spans="2:17" s="1720" customFormat="1" ht="19.5" customHeight="1">
      <c r="B12" s="704">
        <v>2</v>
      </c>
      <c r="C12" s="66" t="s">
        <v>997</v>
      </c>
      <c r="D12" s="66" t="s">
        <v>997</v>
      </c>
      <c r="E12" s="40" t="s">
        <v>1007</v>
      </c>
      <c r="F12" s="26" t="s">
        <v>2182</v>
      </c>
      <c r="G12" s="385">
        <v>58000</v>
      </c>
      <c r="H12" s="415">
        <f t="shared" si="0"/>
        <v>58000</v>
      </c>
      <c r="I12" s="40" t="s">
        <v>6312</v>
      </c>
      <c r="J12" s="655" t="s">
        <v>6311</v>
      </c>
      <c r="K12" s="155"/>
      <c r="L12" s="155"/>
      <c r="M12" s="483">
        <v>46079</v>
      </c>
      <c r="N12" s="66"/>
      <c r="O12" s="484">
        <v>46139</v>
      </c>
      <c r="P12" s="483"/>
      <c r="Q12" s="391">
        <v>46154</v>
      </c>
    </row>
    <row r="13" spans="2:17" s="1720" customFormat="1" ht="19.5" customHeight="1">
      <c r="B13" s="704">
        <v>3</v>
      </c>
      <c r="C13" s="66" t="s">
        <v>997</v>
      </c>
      <c r="D13" s="66" t="s">
        <v>997</v>
      </c>
      <c r="E13" s="40" t="s">
        <v>6313</v>
      </c>
      <c r="F13" s="26" t="s">
        <v>2182</v>
      </c>
      <c r="G13" s="385">
        <v>62000</v>
      </c>
      <c r="H13" s="415">
        <f t="shared" si="0"/>
        <v>62000</v>
      </c>
      <c r="I13" s="40" t="s">
        <v>6313</v>
      </c>
      <c r="J13" s="655" t="s">
        <v>6311</v>
      </c>
      <c r="K13" s="155"/>
      <c r="L13" s="155"/>
      <c r="M13" s="483">
        <v>46079</v>
      </c>
      <c r="N13" s="66"/>
      <c r="O13" s="484">
        <v>46139</v>
      </c>
      <c r="P13" s="483"/>
      <c r="Q13" s="391">
        <v>46154</v>
      </c>
    </row>
    <row r="14" spans="2:17" s="1720" customFormat="1" ht="19.5" customHeight="1">
      <c r="B14" s="704">
        <v>4</v>
      </c>
      <c r="C14" s="66" t="s">
        <v>997</v>
      </c>
      <c r="D14" s="66" t="s">
        <v>997</v>
      </c>
      <c r="E14" s="40" t="s">
        <v>6314</v>
      </c>
      <c r="F14" s="26" t="s">
        <v>2182</v>
      </c>
      <c r="G14" s="385">
        <v>25000</v>
      </c>
      <c r="H14" s="415">
        <f t="shared" si="0"/>
        <v>25000</v>
      </c>
      <c r="I14" s="40" t="s">
        <v>6314</v>
      </c>
      <c r="J14" s="655" t="s">
        <v>6311</v>
      </c>
      <c r="K14" s="155"/>
      <c r="L14" s="155"/>
      <c r="M14" s="483">
        <v>46079</v>
      </c>
      <c r="N14" s="66"/>
      <c r="O14" s="484">
        <v>46139</v>
      </c>
      <c r="P14" s="483"/>
      <c r="Q14" s="391">
        <v>46154</v>
      </c>
    </row>
    <row r="15" spans="2:17" s="1720" customFormat="1" ht="19.5" customHeight="1">
      <c r="B15" s="704">
        <v>5</v>
      </c>
      <c r="C15" s="66" t="s">
        <v>997</v>
      </c>
      <c r="D15" s="66" t="s">
        <v>997</v>
      </c>
      <c r="E15" s="40" t="s">
        <v>6315</v>
      </c>
      <c r="F15" s="26" t="s">
        <v>2182</v>
      </c>
      <c r="G15" s="385">
        <v>18000</v>
      </c>
      <c r="H15" s="415">
        <f t="shared" si="0"/>
        <v>18000</v>
      </c>
      <c r="I15" s="40" t="s">
        <v>6315</v>
      </c>
      <c r="J15" s="655" t="s">
        <v>6311</v>
      </c>
      <c r="K15" s="155"/>
      <c r="L15" s="155"/>
      <c r="M15" s="483">
        <v>46079</v>
      </c>
      <c r="N15" s="66"/>
      <c r="O15" s="484">
        <v>46139</v>
      </c>
      <c r="P15" s="483"/>
      <c r="Q15" s="391">
        <v>46154</v>
      </c>
    </row>
    <row r="16" spans="2:17" s="1720" customFormat="1" ht="19.5" customHeight="1">
      <c r="B16" s="704">
        <v>6</v>
      </c>
      <c r="C16" s="66" t="s">
        <v>997</v>
      </c>
      <c r="D16" s="66" t="s">
        <v>997</v>
      </c>
      <c r="E16" s="69" t="s">
        <v>6316</v>
      </c>
      <c r="F16" s="26" t="s">
        <v>2182</v>
      </c>
      <c r="G16" s="415">
        <v>31000</v>
      </c>
      <c r="H16" s="415">
        <f t="shared" si="0"/>
        <v>31000</v>
      </c>
      <c r="I16" s="69" t="s">
        <v>6316</v>
      </c>
      <c r="J16" s="655" t="s">
        <v>6311</v>
      </c>
      <c r="K16" s="155"/>
      <c r="L16" s="155"/>
      <c r="M16" s="483">
        <v>46079</v>
      </c>
      <c r="N16" s="66"/>
      <c r="O16" s="484">
        <v>46139</v>
      </c>
      <c r="P16" s="483"/>
      <c r="Q16" s="391">
        <v>46154</v>
      </c>
    </row>
    <row r="17" spans="2:17" s="1720" customFormat="1" ht="19.5" customHeight="1">
      <c r="B17" s="704">
        <v>7</v>
      </c>
      <c r="C17" s="66" t="s">
        <v>997</v>
      </c>
      <c r="D17" s="66" t="s">
        <v>997</v>
      </c>
      <c r="E17" s="69" t="s">
        <v>6317</v>
      </c>
      <c r="F17" s="26" t="s">
        <v>2182</v>
      </c>
      <c r="G17" s="415">
        <v>174700</v>
      </c>
      <c r="H17" s="415">
        <f t="shared" si="0"/>
        <v>174700</v>
      </c>
      <c r="I17" s="69" t="s">
        <v>6317</v>
      </c>
      <c r="J17" s="655" t="s">
        <v>6311</v>
      </c>
      <c r="K17" s="155"/>
      <c r="L17" s="155"/>
      <c r="M17" s="483">
        <v>46079</v>
      </c>
      <c r="N17" s="66"/>
      <c r="O17" s="484">
        <v>46139</v>
      </c>
      <c r="P17" s="483"/>
      <c r="Q17" s="391">
        <v>46154</v>
      </c>
    </row>
    <row r="18" spans="2:17" s="1720" customFormat="1" ht="19.5" customHeight="1">
      <c r="B18" s="2212" t="s">
        <v>6318</v>
      </c>
      <c r="C18" s="66" t="s">
        <v>1002</v>
      </c>
      <c r="D18" s="66" t="s">
        <v>1002</v>
      </c>
      <c r="E18" s="40" t="s">
        <v>6319</v>
      </c>
      <c r="F18" s="26">
        <v>1</v>
      </c>
      <c r="G18" s="385">
        <v>2764</v>
      </c>
      <c r="H18" s="415">
        <f t="shared" si="0"/>
        <v>2764</v>
      </c>
      <c r="I18" s="40" t="s">
        <v>6320</v>
      </c>
      <c r="J18" s="155" t="s">
        <v>6321</v>
      </c>
      <c r="K18" s="155"/>
      <c r="L18" s="155"/>
      <c r="M18" s="483">
        <v>46078</v>
      </c>
      <c r="N18" s="66"/>
      <c r="O18" s="155"/>
      <c r="P18" s="483">
        <v>46139</v>
      </c>
      <c r="Q18" s="391"/>
    </row>
    <row r="19" spans="2:17" s="1720" customFormat="1" ht="19.5" customHeight="1">
      <c r="B19" s="2213"/>
      <c r="C19" s="66" t="s">
        <v>1002</v>
      </c>
      <c r="D19" s="66" t="s">
        <v>1002</v>
      </c>
      <c r="E19" s="40" t="s">
        <v>6322</v>
      </c>
      <c r="F19" s="26">
        <v>1</v>
      </c>
      <c r="G19" s="385">
        <v>4335</v>
      </c>
      <c r="H19" s="415">
        <f t="shared" si="0"/>
        <v>4335</v>
      </c>
      <c r="I19" s="40" t="s">
        <v>6323</v>
      </c>
      <c r="J19" s="155" t="s">
        <v>6321</v>
      </c>
      <c r="K19" s="155"/>
      <c r="L19" s="155"/>
      <c r="M19" s="483">
        <v>46078</v>
      </c>
      <c r="N19" s="66"/>
      <c r="O19" s="155"/>
      <c r="P19" s="483">
        <v>46139</v>
      </c>
      <c r="Q19" s="391"/>
    </row>
    <row r="20" spans="2:17" s="1720" customFormat="1" ht="19.5" customHeight="1">
      <c r="B20" s="2213"/>
      <c r="C20" s="66" t="s">
        <v>1002</v>
      </c>
      <c r="D20" s="66" t="s">
        <v>1002</v>
      </c>
      <c r="E20" s="40" t="s">
        <v>6324</v>
      </c>
      <c r="F20" s="26">
        <v>1</v>
      </c>
      <c r="G20" s="385">
        <v>1869</v>
      </c>
      <c r="H20" s="415">
        <f t="shared" si="0"/>
        <v>1869</v>
      </c>
      <c r="I20" s="40" t="s">
        <v>6325</v>
      </c>
      <c r="J20" s="155" t="s">
        <v>6321</v>
      </c>
      <c r="K20" s="155"/>
      <c r="L20" s="155"/>
      <c r="M20" s="483">
        <v>46078</v>
      </c>
      <c r="N20" s="66"/>
      <c r="O20" s="155"/>
      <c r="P20" s="483">
        <v>46139</v>
      </c>
      <c r="Q20" s="391"/>
    </row>
    <row r="21" spans="2:17" s="1720" customFormat="1" ht="19.5" customHeight="1">
      <c r="B21" s="2213"/>
      <c r="C21" s="66" t="s">
        <v>1002</v>
      </c>
      <c r="D21" s="66" t="s">
        <v>1002</v>
      </c>
      <c r="E21" s="40" t="s">
        <v>6326</v>
      </c>
      <c r="F21" s="26">
        <v>1</v>
      </c>
      <c r="G21" s="385">
        <v>1479</v>
      </c>
      <c r="H21" s="415">
        <f t="shared" si="0"/>
        <v>1479</v>
      </c>
      <c r="I21" s="40" t="s">
        <v>6327</v>
      </c>
      <c r="J21" s="155" t="s">
        <v>6321</v>
      </c>
      <c r="K21" s="155"/>
      <c r="L21" s="155"/>
      <c r="M21" s="483">
        <v>46078</v>
      </c>
      <c r="N21" s="66"/>
      <c r="O21" s="155"/>
      <c r="P21" s="483">
        <v>46139</v>
      </c>
      <c r="Q21" s="391"/>
    </row>
    <row r="22" spans="2:17" s="1184" customFormat="1" ht="19.7" customHeight="1">
      <c r="B22" s="2213"/>
      <c r="C22" s="66" t="s">
        <v>1002</v>
      </c>
      <c r="D22" s="66" t="s">
        <v>1002</v>
      </c>
      <c r="E22" s="40" t="s">
        <v>6328</v>
      </c>
      <c r="F22" s="26">
        <v>1</v>
      </c>
      <c r="G22" s="385">
        <v>3796</v>
      </c>
      <c r="H22" s="415">
        <f t="shared" si="0"/>
        <v>3796</v>
      </c>
      <c r="I22" s="40" t="s">
        <v>6329</v>
      </c>
      <c r="J22" s="155" t="s">
        <v>6321</v>
      </c>
      <c r="K22" s="155"/>
      <c r="L22" s="155"/>
      <c r="M22" s="483">
        <v>46078</v>
      </c>
      <c r="N22" s="66"/>
      <c r="O22" s="155"/>
      <c r="P22" s="483">
        <v>46139</v>
      </c>
      <c r="Q22" s="391"/>
    </row>
    <row r="23" spans="2:17" s="1184" customFormat="1" ht="19.7" customHeight="1">
      <c r="B23" s="2213"/>
      <c r="C23" s="66" t="s">
        <v>1002</v>
      </c>
      <c r="D23" s="66" t="s">
        <v>1002</v>
      </c>
      <c r="E23" s="40" t="s">
        <v>6330</v>
      </c>
      <c r="F23" s="26">
        <v>2</v>
      </c>
      <c r="G23" s="385">
        <v>2408</v>
      </c>
      <c r="H23" s="415">
        <f t="shared" si="0"/>
        <v>4816</v>
      </c>
      <c r="I23" s="40" t="s">
        <v>6331</v>
      </c>
      <c r="J23" s="155" t="s">
        <v>6321</v>
      </c>
      <c r="K23" s="155"/>
      <c r="L23" s="155"/>
      <c r="M23" s="483">
        <v>46078</v>
      </c>
      <c r="N23" s="66"/>
      <c r="O23" s="155"/>
      <c r="P23" s="483">
        <v>46139</v>
      </c>
      <c r="Q23" s="391"/>
    </row>
    <row r="24" spans="2:17" s="1184" customFormat="1" ht="19.7" customHeight="1">
      <c r="B24" s="2213"/>
      <c r="C24" s="66" t="s">
        <v>4144</v>
      </c>
      <c r="D24" s="66" t="s">
        <v>4144</v>
      </c>
      <c r="E24" s="40" t="s">
        <v>6332</v>
      </c>
      <c r="F24" s="26">
        <v>2</v>
      </c>
      <c r="G24" s="385">
        <v>3773</v>
      </c>
      <c r="H24" s="415">
        <f t="shared" si="0"/>
        <v>7546</v>
      </c>
      <c r="I24" s="40" t="s">
        <v>6331</v>
      </c>
      <c r="J24" s="155" t="s">
        <v>6321</v>
      </c>
      <c r="K24" s="155"/>
      <c r="L24" s="155"/>
      <c r="M24" s="483">
        <v>46178</v>
      </c>
      <c r="N24" s="66"/>
      <c r="O24" s="155"/>
      <c r="P24" s="483">
        <v>46184</v>
      </c>
      <c r="Q24" s="391"/>
    </row>
    <row r="25" spans="2:17" s="1184" customFormat="1" ht="19.7" customHeight="1">
      <c r="B25" s="2213"/>
      <c r="C25" s="66" t="s">
        <v>1002</v>
      </c>
      <c r="D25" s="66" t="s">
        <v>1002</v>
      </c>
      <c r="E25" s="40" t="s">
        <v>6330</v>
      </c>
      <c r="F25" s="26">
        <v>1</v>
      </c>
      <c r="G25" s="385">
        <v>2672</v>
      </c>
      <c r="H25" s="415">
        <f t="shared" si="0"/>
        <v>2672</v>
      </c>
      <c r="I25" s="40" t="s">
        <v>6333</v>
      </c>
      <c r="J25" s="155" t="s">
        <v>6321</v>
      </c>
      <c r="K25" s="155"/>
      <c r="L25" s="155"/>
      <c r="M25" s="483">
        <v>46078</v>
      </c>
      <c r="N25" s="66"/>
      <c r="O25" s="155"/>
      <c r="P25" s="483">
        <v>46139</v>
      </c>
      <c r="Q25" s="391"/>
    </row>
    <row r="26" spans="2:17" s="1184" customFormat="1" ht="19.7" customHeight="1">
      <c r="B26" s="2213"/>
      <c r="C26" s="66" t="s">
        <v>1002</v>
      </c>
      <c r="D26" s="66" t="s">
        <v>1002</v>
      </c>
      <c r="E26" s="40" t="s">
        <v>6334</v>
      </c>
      <c r="F26" s="26">
        <v>6</v>
      </c>
      <c r="G26" s="385">
        <v>290</v>
      </c>
      <c r="H26" s="415">
        <f t="shared" si="0"/>
        <v>1740</v>
      </c>
      <c r="I26" s="40" t="s">
        <v>6335</v>
      </c>
      <c r="J26" s="155" t="s">
        <v>6321</v>
      </c>
      <c r="K26" s="155"/>
      <c r="L26" s="155"/>
      <c r="M26" s="483">
        <v>46078</v>
      </c>
      <c r="N26" s="66"/>
      <c r="O26" s="155"/>
      <c r="P26" s="483">
        <v>46139</v>
      </c>
      <c r="Q26" s="391"/>
    </row>
    <row r="27" spans="2:17" s="1720" customFormat="1" ht="19.5" customHeight="1">
      <c r="B27" s="2213"/>
      <c r="C27" s="66" t="s">
        <v>1002</v>
      </c>
      <c r="D27" s="66" t="s">
        <v>1002</v>
      </c>
      <c r="E27" s="40" t="s">
        <v>6336</v>
      </c>
      <c r="F27" s="26">
        <v>61</v>
      </c>
      <c r="G27" s="385">
        <v>42</v>
      </c>
      <c r="H27" s="415">
        <f t="shared" si="0"/>
        <v>2562</v>
      </c>
      <c r="I27" s="40" t="s">
        <v>1560</v>
      </c>
      <c r="J27" s="155" t="s">
        <v>6321</v>
      </c>
      <c r="K27" s="155"/>
      <c r="L27" s="155"/>
      <c r="M27" s="483">
        <v>46078</v>
      </c>
      <c r="N27" s="66"/>
      <c r="O27" s="155"/>
      <c r="P27" s="483">
        <v>46139</v>
      </c>
      <c r="Q27" s="391"/>
    </row>
    <row r="28" spans="2:17" s="1720" customFormat="1" ht="19.5" customHeight="1">
      <c r="B28" s="2213"/>
      <c r="C28" s="66" t="s">
        <v>1002</v>
      </c>
      <c r="D28" s="66" t="s">
        <v>1002</v>
      </c>
      <c r="E28" s="40" t="s">
        <v>6337</v>
      </c>
      <c r="F28" s="26">
        <v>4</v>
      </c>
      <c r="G28" s="385">
        <v>336</v>
      </c>
      <c r="H28" s="415">
        <f t="shared" si="0"/>
        <v>1344</v>
      </c>
      <c r="I28" s="40" t="s">
        <v>6338</v>
      </c>
      <c r="J28" s="155" t="s">
        <v>6321</v>
      </c>
      <c r="K28" s="155"/>
      <c r="L28" s="155"/>
      <c r="M28" s="483">
        <v>46078</v>
      </c>
      <c r="N28" s="66"/>
      <c r="O28" s="155"/>
      <c r="P28" s="483">
        <v>46139</v>
      </c>
      <c r="Q28" s="391"/>
    </row>
    <row r="29" spans="2:17" s="1720" customFormat="1" ht="19.5" customHeight="1">
      <c r="B29" s="2213"/>
      <c r="C29" s="66" t="s">
        <v>1002</v>
      </c>
      <c r="D29" s="66" t="s">
        <v>1002</v>
      </c>
      <c r="E29" s="40" t="s">
        <v>6339</v>
      </c>
      <c r="F29" s="26">
        <v>25</v>
      </c>
      <c r="G29" s="385">
        <v>81</v>
      </c>
      <c r="H29" s="415">
        <f t="shared" si="0"/>
        <v>2025</v>
      </c>
      <c r="I29" s="40" t="s">
        <v>1092</v>
      </c>
      <c r="J29" s="155" t="s">
        <v>6321</v>
      </c>
      <c r="K29" s="155"/>
      <c r="L29" s="155"/>
      <c r="M29" s="483">
        <v>46078</v>
      </c>
      <c r="N29" s="66"/>
      <c r="O29" s="155"/>
      <c r="P29" s="483">
        <v>46139</v>
      </c>
      <c r="Q29" s="391"/>
    </row>
    <row r="30" spans="2:17" s="1720" customFormat="1" ht="19.5" customHeight="1">
      <c r="B30" s="2213"/>
      <c r="C30" s="66" t="s">
        <v>1002</v>
      </c>
      <c r="D30" s="66" t="s">
        <v>1002</v>
      </c>
      <c r="E30" s="40" t="s">
        <v>1446</v>
      </c>
      <c r="F30" s="26">
        <v>7</v>
      </c>
      <c r="G30" s="385">
        <v>242</v>
      </c>
      <c r="H30" s="415">
        <f t="shared" si="0"/>
        <v>1694</v>
      </c>
      <c r="I30" s="40" t="s">
        <v>1096</v>
      </c>
      <c r="J30" s="155" t="s">
        <v>6321</v>
      </c>
      <c r="K30" s="155"/>
      <c r="L30" s="155"/>
      <c r="M30" s="483">
        <v>46078</v>
      </c>
      <c r="N30" s="66"/>
      <c r="O30" s="155"/>
      <c r="P30" s="483">
        <v>46139</v>
      </c>
      <c r="Q30" s="391"/>
    </row>
    <row r="31" spans="2:17" s="1720" customFormat="1" ht="19.5" customHeight="1">
      <c r="B31" s="2213"/>
      <c r="C31" s="66" t="s">
        <v>1002</v>
      </c>
      <c r="D31" s="66" t="s">
        <v>1002</v>
      </c>
      <c r="E31" s="40" t="s">
        <v>6340</v>
      </c>
      <c r="F31" s="26">
        <v>1</v>
      </c>
      <c r="G31" s="385">
        <v>268</v>
      </c>
      <c r="H31" s="415">
        <f t="shared" si="0"/>
        <v>268</v>
      </c>
      <c r="I31" s="40" t="s">
        <v>1098</v>
      </c>
      <c r="J31" s="155" t="s">
        <v>6321</v>
      </c>
      <c r="K31" s="155"/>
      <c r="L31" s="155"/>
      <c r="M31" s="483">
        <v>46078</v>
      </c>
      <c r="N31" s="66"/>
      <c r="O31" s="155"/>
      <c r="P31" s="483">
        <v>46139</v>
      </c>
      <c r="Q31" s="391"/>
    </row>
    <row r="32" spans="2:17" s="1720" customFormat="1" ht="19.5" customHeight="1">
      <c r="B32" s="2213"/>
      <c r="C32" s="66" t="s">
        <v>1002</v>
      </c>
      <c r="D32" s="66" t="s">
        <v>1002</v>
      </c>
      <c r="E32" s="40" t="s">
        <v>6341</v>
      </c>
      <c r="F32" s="26">
        <v>4</v>
      </c>
      <c r="G32" s="385">
        <v>268</v>
      </c>
      <c r="H32" s="415">
        <f t="shared" si="0"/>
        <v>1072</v>
      </c>
      <c r="I32" s="40" t="s">
        <v>1098</v>
      </c>
      <c r="J32" s="155" t="s">
        <v>6321</v>
      </c>
      <c r="K32" s="155"/>
      <c r="L32" s="155"/>
      <c r="M32" s="483">
        <v>46078</v>
      </c>
      <c r="N32" s="66"/>
      <c r="O32" s="155"/>
      <c r="P32" s="483">
        <v>46139</v>
      </c>
      <c r="Q32" s="391"/>
    </row>
    <row r="33" spans="2:17" s="1720" customFormat="1" ht="19.5" customHeight="1">
      <c r="B33" s="2213"/>
      <c r="C33" s="66" t="s">
        <v>1002</v>
      </c>
      <c r="D33" s="66" t="s">
        <v>1002</v>
      </c>
      <c r="E33" s="40" t="s">
        <v>6342</v>
      </c>
      <c r="F33" s="26">
        <v>1</v>
      </c>
      <c r="G33" s="385">
        <v>268</v>
      </c>
      <c r="H33" s="415">
        <f t="shared" si="0"/>
        <v>268</v>
      </c>
      <c r="I33" s="40" t="s">
        <v>1098</v>
      </c>
      <c r="J33" s="155" t="s">
        <v>6321</v>
      </c>
      <c r="K33" s="155"/>
      <c r="L33" s="155"/>
      <c r="M33" s="483">
        <v>46078</v>
      </c>
      <c r="N33" s="66"/>
      <c r="O33" s="155"/>
      <c r="P33" s="483">
        <v>46139</v>
      </c>
      <c r="Q33" s="391"/>
    </row>
    <row r="34" spans="2:17" s="1720" customFormat="1" ht="19.5" customHeight="1">
      <c r="B34" s="2213"/>
      <c r="C34" s="66" t="s">
        <v>1002</v>
      </c>
      <c r="D34" s="66" t="s">
        <v>1002</v>
      </c>
      <c r="E34" s="40" t="s">
        <v>6343</v>
      </c>
      <c r="F34" s="26">
        <v>1</v>
      </c>
      <c r="G34" s="385">
        <v>268</v>
      </c>
      <c r="H34" s="415">
        <f t="shared" si="0"/>
        <v>268</v>
      </c>
      <c r="I34" s="40" t="s">
        <v>1098</v>
      </c>
      <c r="J34" s="155" t="s">
        <v>6321</v>
      </c>
      <c r="K34" s="155"/>
      <c r="L34" s="155"/>
      <c r="M34" s="483">
        <v>46078</v>
      </c>
      <c r="N34" s="66"/>
      <c r="O34" s="155"/>
      <c r="P34" s="483">
        <v>46139</v>
      </c>
      <c r="Q34" s="391"/>
    </row>
    <row r="35" spans="2:17" s="1720" customFormat="1" ht="19.5" customHeight="1">
      <c r="B35" s="2213"/>
      <c r="C35" s="66" t="s">
        <v>1002</v>
      </c>
      <c r="D35" s="66" t="s">
        <v>1002</v>
      </c>
      <c r="E35" s="40" t="s">
        <v>6344</v>
      </c>
      <c r="F35" s="26">
        <v>1</v>
      </c>
      <c r="G35" s="385">
        <v>220</v>
      </c>
      <c r="H35" s="415">
        <f t="shared" si="0"/>
        <v>220</v>
      </c>
      <c r="I35" s="40" t="s">
        <v>1098</v>
      </c>
      <c r="J35" s="155" t="s">
        <v>6321</v>
      </c>
      <c r="K35" s="155"/>
      <c r="L35" s="155"/>
      <c r="M35" s="483">
        <v>46078</v>
      </c>
      <c r="N35" s="66"/>
      <c r="O35" s="155"/>
      <c r="P35" s="483">
        <v>46139</v>
      </c>
      <c r="Q35" s="391"/>
    </row>
    <row r="36" spans="2:17" s="1720" customFormat="1" ht="19.5" customHeight="1">
      <c r="B36" s="2213"/>
      <c r="C36" s="66" t="s">
        <v>1002</v>
      </c>
      <c r="D36" s="66" t="s">
        <v>1002</v>
      </c>
      <c r="E36" s="40" t="s">
        <v>6345</v>
      </c>
      <c r="F36" s="26">
        <v>2</v>
      </c>
      <c r="G36" s="385">
        <v>294</v>
      </c>
      <c r="H36" s="415">
        <f t="shared" si="0"/>
        <v>588</v>
      </c>
      <c r="I36" s="40" t="s">
        <v>1098</v>
      </c>
      <c r="J36" s="155" t="s">
        <v>6321</v>
      </c>
      <c r="K36" s="155"/>
      <c r="L36" s="155"/>
      <c r="M36" s="483">
        <v>46078</v>
      </c>
      <c r="N36" s="66"/>
      <c r="O36" s="155"/>
      <c r="P36" s="483">
        <v>46139</v>
      </c>
      <c r="Q36" s="391"/>
    </row>
    <row r="37" spans="2:17" s="1720" customFormat="1" ht="19.5" customHeight="1">
      <c r="B37" s="2213"/>
      <c r="C37" s="66" t="s">
        <v>1002</v>
      </c>
      <c r="D37" s="66" t="s">
        <v>1002</v>
      </c>
      <c r="E37" s="40" t="s">
        <v>6346</v>
      </c>
      <c r="F37" s="26">
        <v>1</v>
      </c>
      <c r="G37" s="385">
        <v>268</v>
      </c>
      <c r="H37" s="415">
        <f t="shared" si="0"/>
        <v>268</v>
      </c>
      <c r="I37" s="40" t="s">
        <v>1098</v>
      </c>
      <c r="J37" s="155" t="s">
        <v>6321</v>
      </c>
      <c r="K37" s="155"/>
      <c r="L37" s="155"/>
      <c r="M37" s="483">
        <v>46078</v>
      </c>
      <c r="N37" s="66"/>
      <c r="O37" s="155"/>
      <c r="P37" s="483">
        <v>46139</v>
      </c>
      <c r="Q37" s="391"/>
    </row>
    <row r="38" spans="2:17" s="1720" customFormat="1" ht="19.5" customHeight="1">
      <c r="B38" s="2213"/>
      <c r="C38" s="66" t="s">
        <v>1002</v>
      </c>
      <c r="D38" s="66" t="s">
        <v>1002</v>
      </c>
      <c r="E38" s="40" t="s">
        <v>6347</v>
      </c>
      <c r="F38" s="26">
        <v>4</v>
      </c>
      <c r="G38" s="385">
        <v>358</v>
      </c>
      <c r="H38" s="415">
        <f t="shared" si="0"/>
        <v>1432</v>
      </c>
      <c r="I38" s="40" t="s">
        <v>1098</v>
      </c>
      <c r="J38" s="155" t="s">
        <v>6321</v>
      </c>
      <c r="K38" s="155"/>
      <c r="L38" s="155"/>
      <c r="M38" s="483">
        <v>46078</v>
      </c>
      <c r="N38" s="66"/>
      <c r="O38" s="155"/>
      <c r="P38" s="483">
        <v>46139</v>
      </c>
      <c r="Q38" s="483"/>
    </row>
    <row r="39" spans="2:17" s="1720" customFormat="1" ht="19.5" customHeight="1">
      <c r="B39" s="2213"/>
      <c r="C39" s="66" t="s">
        <v>1002</v>
      </c>
      <c r="D39" s="66" t="s">
        <v>1002</v>
      </c>
      <c r="E39" s="40" t="s">
        <v>6348</v>
      </c>
      <c r="F39" s="26">
        <v>2</v>
      </c>
      <c r="G39" s="385">
        <v>230</v>
      </c>
      <c r="H39" s="415">
        <f t="shared" si="0"/>
        <v>460</v>
      </c>
      <c r="I39" s="40" t="s">
        <v>1098</v>
      </c>
      <c r="J39" s="155" t="s">
        <v>6321</v>
      </c>
      <c r="K39" s="155"/>
      <c r="L39" s="155"/>
      <c r="M39" s="483">
        <v>46078</v>
      </c>
      <c r="N39" s="66"/>
      <c r="O39" s="155"/>
      <c r="P39" s="483">
        <v>46139</v>
      </c>
      <c r="Q39" s="483"/>
    </row>
    <row r="40" spans="2:17" s="1720" customFormat="1" ht="19.5" customHeight="1">
      <c r="B40" s="2213"/>
      <c r="C40" s="66" t="s">
        <v>1002</v>
      </c>
      <c r="D40" s="66" t="s">
        <v>1002</v>
      </c>
      <c r="E40" s="40" t="s">
        <v>6349</v>
      </c>
      <c r="F40" s="26">
        <v>2</v>
      </c>
      <c r="G40" s="385">
        <v>35</v>
      </c>
      <c r="H40" s="415">
        <f t="shared" si="0"/>
        <v>70</v>
      </c>
      <c r="I40" s="40" t="s">
        <v>1406</v>
      </c>
      <c r="J40" s="155" t="s">
        <v>6321</v>
      </c>
      <c r="K40" s="155"/>
      <c r="L40" s="155"/>
      <c r="M40" s="483">
        <v>46078</v>
      </c>
      <c r="N40" s="66"/>
      <c r="O40" s="155"/>
      <c r="P40" s="483">
        <v>46139</v>
      </c>
      <c r="Q40" s="483"/>
    </row>
    <row r="41" spans="2:17" s="1720" customFormat="1" ht="19.5" customHeight="1">
      <c r="B41" s="2214"/>
      <c r="C41" s="66" t="s">
        <v>1002</v>
      </c>
      <c r="D41" s="66" t="s">
        <v>1002</v>
      </c>
      <c r="E41" s="40" t="s">
        <v>6350</v>
      </c>
      <c r="F41" s="26">
        <v>61</v>
      </c>
      <c r="G41" s="385">
        <v>70</v>
      </c>
      <c r="H41" s="415">
        <f t="shared" si="0"/>
        <v>4270</v>
      </c>
      <c r="I41" s="40" t="s">
        <v>1082</v>
      </c>
      <c r="J41" s="155" t="s">
        <v>6321</v>
      </c>
      <c r="K41" s="155"/>
      <c r="L41" s="155"/>
      <c r="M41" s="483">
        <v>46078</v>
      </c>
      <c r="N41" s="66"/>
      <c r="O41" s="155"/>
      <c r="P41" s="483">
        <v>46139</v>
      </c>
      <c r="Q41" s="391"/>
    </row>
    <row r="42" spans="2:17" s="1720" customFormat="1" ht="19.5" customHeight="1">
      <c r="B42" s="2215" t="s">
        <v>6351</v>
      </c>
      <c r="C42" s="66" t="s">
        <v>4737</v>
      </c>
      <c r="D42" s="66" t="s">
        <v>4738</v>
      </c>
      <c r="E42" s="2216" t="s">
        <v>3519</v>
      </c>
      <c r="F42" s="66">
        <v>1</v>
      </c>
      <c r="G42" s="415">
        <v>32960</v>
      </c>
      <c r="H42" s="415">
        <f t="shared" si="0"/>
        <v>32960</v>
      </c>
      <c r="I42" s="40" t="s">
        <v>6352</v>
      </c>
      <c r="J42" s="655" t="s">
        <v>6353</v>
      </c>
      <c r="K42" s="155"/>
      <c r="L42" s="155"/>
      <c r="M42" s="483">
        <v>46079</v>
      </c>
      <c r="N42" s="66"/>
      <c r="O42" s="484">
        <v>46139</v>
      </c>
      <c r="P42" s="483">
        <v>46139</v>
      </c>
      <c r="Q42" s="391">
        <v>46139</v>
      </c>
    </row>
    <row r="43" spans="2:17" s="1720" customFormat="1" ht="19.5" customHeight="1">
      <c r="B43" s="2215"/>
      <c r="C43" s="66" t="s">
        <v>4737</v>
      </c>
      <c r="D43" s="66" t="s">
        <v>4738</v>
      </c>
      <c r="E43" s="2216" t="s">
        <v>3911</v>
      </c>
      <c r="F43" s="66">
        <v>1</v>
      </c>
      <c r="G43" s="415">
        <v>50000</v>
      </c>
      <c r="H43" s="415">
        <f t="shared" si="0"/>
        <v>50000</v>
      </c>
      <c r="I43" s="40" t="s">
        <v>6354</v>
      </c>
      <c r="J43" s="655" t="s">
        <v>6353</v>
      </c>
      <c r="K43" s="155"/>
      <c r="L43" s="155"/>
      <c r="M43" s="483">
        <v>46079</v>
      </c>
      <c r="N43" s="66"/>
      <c r="O43" s="484">
        <v>46139</v>
      </c>
      <c r="P43" s="483">
        <v>46139</v>
      </c>
      <c r="Q43" s="391">
        <v>46139</v>
      </c>
    </row>
    <row r="44" spans="2:17" s="1720" customFormat="1" ht="19.5" customHeight="1">
      <c r="B44" s="2217"/>
      <c r="C44" s="66" t="s">
        <v>4737</v>
      </c>
      <c r="D44" s="66" t="s">
        <v>4738</v>
      </c>
      <c r="E44" s="2216" t="s">
        <v>4745</v>
      </c>
      <c r="F44" s="66">
        <v>1</v>
      </c>
      <c r="G44" s="415">
        <v>8960</v>
      </c>
      <c r="H44" s="415">
        <f t="shared" si="0"/>
        <v>8960</v>
      </c>
      <c r="I44" s="40" t="s">
        <v>6355</v>
      </c>
      <c r="J44" s="655" t="s">
        <v>6353</v>
      </c>
      <c r="K44" s="155"/>
      <c r="L44" s="155"/>
      <c r="M44" s="483">
        <v>46079</v>
      </c>
      <c r="N44" s="66"/>
      <c r="O44" s="484">
        <v>46139</v>
      </c>
      <c r="P44" s="483">
        <v>46139</v>
      </c>
      <c r="Q44" s="391">
        <v>46139</v>
      </c>
    </row>
    <row r="45" spans="2:17" s="1720" customFormat="1" ht="19.5" customHeight="1">
      <c r="B45" s="2212" t="s">
        <v>6356</v>
      </c>
      <c r="C45" s="66" t="s">
        <v>1002</v>
      </c>
      <c r="D45" s="66" t="s">
        <v>1002</v>
      </c>
      <c r="E45" s="40" t="s">
        <v>6357</v>
      </c>
      <c r="F45" s="26">
        <v>1</v>
      </c>
      <c r="G45" s="385">
        <v>7394</v>
      </c>
      <c r="H45" s="415">
        <f t="shared" si="0"/>
        <v>7394</v>
      </c>
      <c r="I45" s="2216" t="s">
        <v>6358</v>
      </c>
      <c r="J45" s="155" t="s">
        <v>6321</v>
      </c>
      <c r="K45" s="155"/>
      <c r="L45" s="155"/>
      <c r="M45" s="483">
        <v>46078</v>
      </c>
      <c r="N45" s="66"/>
      <c r="O45" s="155"/>
      <c r="P45" s="483">
        <v>46139</v>
      </c>
      <c r="Q45" s="391"/>
    </row>
    <row r="46" spans="2:17" s="1720" customFormat="1" ht="19.5" customHeight="1">
      <c r="B46" s="2215"/>
      <c r="C46" s="66" t="s">
        <v>1002</v>
      </c>
      <c r="D46" s="66" t="s">
        <v>1002</v>
      </c>
      <c r="E46" s="40" t="s">
        <v>6359</v>
      </c>
      <c r="F46" s="26">
        <v>1</v>
      </c>
      <c r="G46" s="385">
        <v>2490</v>
      </c>
      <c r="H46" s="415">
        <f t="shared" si="0"/>
        <v>2490</v>
      </c>
      <c r="I46" s="2216" t="s">
        <v>6360</v>
      </c>
      <c r="J46" s="155" t="s">
        <v>6321</v>
      </c>
      <c r="K46" s="155"/>
      <c r="L46" s="155"/>
      <c r="M46" s="483">
        <v>46078</v>
      </c>
      <c r="N46" s="66"/>
      <c r="O46" s="155"/>
      <c r="P46" s="483">
        <v>46139</v>
      </c>
      <c r="Q46" s="391"/>
    </row>
    <row r="47" spans="2:17" s="1720" customFormat="1" ht="19.5" customHeight="1">
      <c r="B47" s="2215"/>
      <c r="C47" s="66" t="s">
        <v>1002</v>
      </c>
      <c r="D47" s="66" t="s">
        <v>1002</v>
      </c>
      <c r="E47" s="40" t="s">
        <v>1009</v>
      </c>
      <c r="F47" s="26">
        <v>2</v>
      </c>
      <c r="G47" s="385">
        <v>1599</v>
      </c>
      <c r="H47" s="415">
        <f t="shared" si="0"/>
        <v>3198</v>
      </c>
      <c r="I47" s="40" t="s">
        <v>1010</v>
      </c>
      <c r="J47" s="155" t="s">
        <v>6321</v>
      </c>
      <c r="K47" s="155"/>
      <c r="L47" s="155"/>
      <c r="M47" s="483">
        <v>46078</v>
      </c>
      <c r="N47" s="66"/>
      <c r="O47" s="155"/>
      <c r="P47" s="483">
        <v>46139</v>
      </c>
      <c r="Q47" s="391"/>
    </row>
    <row r="48" spans="2:17" s="1720" customFormat="1" ht="19.5" customHeight="1">
      <c r="B48" s="2215"/>
      <c r="C48" s="66" t="s">
        <v>1002</v>
      </c>
      <c r="D48" s="66" t="s">
        <v>1002</v>
      </c>
      <c r="E48" s="40" t="s">
        <v>6361</v>
      </c>
      <c r="F48" s="26">
        <v>1</v>
      </c>
      <c r="G48" s="385">
        <v>4234</v>
      </c>
      <c r="H48" s="415">
        <f t="shared" si="0"/>
        <v>4234</v>
      </c>
      <c r="I48" s="40" t="s">
        <v>1013</v>
      </c>
      <c r="J48" s="155" t="s">
        <v>6321</v>
      </c>
      <c r="K48" s="155"/>
      <c r="L48" s="155"/>
      <c r="M48" s="483">
        <v>46078</v>
      </c>
      <c r="N48" s="66"/>
      <c r="O48" s="155"/>
      <c r="P48" s="483">
        <v>46139</v>
      </c>
      <c r="Q48" s="391"/>
    </row>
    <row r="49" spans="2:17" s="1720" customFormat="1" ht="19.5" customHeight="1">
      <c r="B49" s="2215"/>
      <c r="C49" s="66" t="s">
        <v>1002</v>
      </c>
      <c r="D49" s="66" t="s">
        <v>1002</v>
      </c>
      <c r="E49" s="40" t="s">
        <v>1012</v>
      </c>
      <c r="F49" s="26">
        <v>1</v>
      </c>
      <c r="G49" s="385">
        <v>5373</v>
      </c>
      <c r="H49" s="415">
        <f t="shared" si="0"/>
        <v>5373</v>
      </c>
      <c r="I49" s="40" t="s">
        <v>1013</v>
      </c>
      <c r="J49" s="155" t="s">
        <v>6321</v>
      </c>
      <c r="K49" s="155"/>
      <c r="L49" s="155"/>
      <c r="M49" s="483">
        <v>46078</v>
      </c>
      <c r="N49" s="66"/>
      <c r="O49" s="155"/>
      <c r="P49" s="483">
        <v>46139</v>
      </c>
      <c r="Q49" s="391"/>
    </row>
    <row r="50" spans="2:17" s="1720" customFormat="1" ht="19.5" customHeight="1">
      <c r="B50" s="2215"/>
      <c r="C50" s="66" t="s">
        <v>1002</v>
      </c>
      <c r="D50" s="66" t="s">
        <v>1002</v>
      </c>
      <c r="E50" s="40" t="s">
        <v>4749</v>
      </c>
      <c r="F50" s="26">
        <v>1</v>
      </c>
      <c r="G50" s="385">
        <v>6201</v>
      </c>
      <c r="H50" s="415">
        <f t="shared" si="0"/>
        <v>6201</v>
      </c>
      <c r="I50" s="40" t="s">
        <v>1013</v>
      </c>
      <c r="J50" s="155" t="s">
        <v>6321</v>
      </c>
      <c r="K50" s="155"/>
      <c r="L50" s="155"/>
      <c r="M50" s="483">
        <v>46078</v>
      </c>
      <c r="N50" s="66"/>
      <c r="O50" s="155"/>
      <c r="P50" s="483">
        <v>46139</v>
      </c>
      <c r="Q50" s="391"/>
    </row>
    <row r="51" spans="2:17" s="1720" customFormat="1" ht="19.5" customHeight="1">
      <c r="B51" s="2215"/>
      <c r="C51" s="66" t="s">
        <v>1002</v>
      </c>
      <c r="D51" s="66" t="s">
        <v>1002</v>
      </c>
      <c r="E51" s="40" t="s">
        <v>6362</v>
      </c>
      <c r="F51" s="26">
        <v>1</v>
      </c>
      <c r="G51" s="385">
        <v>5928</v>
      </c>
      <c r="H51" s="415">
        <f t="shared" si="0"/>
        <v>5928</v>
      </c>
      <c r="I51" s="40" t="s">
        <v>1015</v>
      </c>
      <c r="J51" s="155" t="s">
        <v>6321</v>
      </c>
      <c r="K51" s="155"/>
      <c r="L51" s="155"/>
      <c r="M51" s="483">
        <v>46078</v>
      </c>
      <c r="N51" s="66"/>
      <c r="O51" s="155"/>
      <c r="P51" s="483">
        <v>46139</v>
      </c>
      <c r="Q51" s="391"/>
    </row>
    <row r="52" spans="2:17" s="1720" customFormat="1" ht="19.5" customHeight="1">
      <c r="B52" s="2215"/>
      <c r="C52" s="66" t="s">
        <v>1002</v>
      </c>
      <c r="D52" s="66" t="s">
        <v>1002</v>
      </c>
      <c r="E52" s="40" t="s">
        <v>1426</v>
      </c>
      <c r="F52" s="26">
        <v>1</v>
      </c>
      <c r="G52" s="385">
        <v>7884</v>
      </c>
      <c r="H52" s="415">
        <f t="shared" si="0"/>
        <v>7884</v>
      </c>
      <c r="I52" s="40" t="s">
        <v>1015</v>
      </c>
      <c r="J52" s="155" t="s">
        <v>6321</v>
      </c>
      <c r="K52" s="155"/>
      <c r="L52" s="155"/>
      <c r="M52" s="483">
        <v>46078</v>
      </c>
      <c r="N52" s="66"/>
      <c r="O52" s="155"/>
      <c r="P52" s="483">
        <v>46139</v>
      </c>
      <c r="Q52" s="391"/>
    </row>
    <row r="53" spans="2:17" s="1720" customFormat="1" ht="19.5" customHeight="1">
      <c r="B53" s="2215"/>
      <c r="C53" s="66" t="s">
        <v>1002</v>
      </c>
      <c r="D53" s="66" t="s">
        <v>1002</v>
      </c>
      <c r="E53" s="40" t="s">
        <v>6363</v>
      </c>
      <c r="F53" s="26">
        <v>1</v>
      </c>
      <c r="G53" s="385">
        <v>4262</v>
      </c>
      <c r="H53" s="415">
        <f t="shared" si="0"/>
        <v>4262</v>
      </c>
      <c r="I53" s="40" t="s">
        <v>6364</v>
      </c>
      <c r="J53" s="155" t="s">
        <v>6321</v>
      </c>
      <c r="K53" s="155"/>
      <c r="L53" s="155"/>
      <c r="M53" s="483">
        <v>46078</v>
      </c>
      <c r="N53" s="66"/>
      <c r="O53" s="155"/>
      <c r="P53" s="483">
        <v>46139</v>
      </c>
      <c r="Q53" s="391"/>
    </row>
    <row r="54" spans="2:17" s="1720" customFormat="1" ht="19.5" customHeight="1">
      <c r="B54" s="2215"/>
      <c r="C54" s="66" t="s">
        <v>1002</v>
      </c>
      <c r="D54" s="66" t="s">
        <v>1002</v>
      </c>
      <c r="E54" s="40" t="s">
        <v>4747</v>
      </c>
      <c r="F54" s="26">
        <v>1</v>
      </c>
      <c r="G54" s="385">
        <v>19600</v>
      </c>
      <c r="H54" s="415">
        <f t="shared" si="0"/>
        <v>19600</v>
      </c>
      <c r="I54" s="40" t="s">
        <v>4748</v>
      </c>
      <c r="J54" s="155" t="s">
        <v>6321</v>
      </c>
      <c r="K54" s="155"/>
      <c r="L54" s="155"/>
      <c r="M54" s="483">
        <v>46078</v>
      </c>
      <c r="N54" s="66"/>
      <c r="O54" s="155"/>
      <c r="P54" s="483">
        <v>46139</v>
      </c>
      <c r="Q54" s="391"/>
    </row>
    <row r="55" spans="2:17" s="1720" customFormat="1" ht="19.5" customHeight="1">
      <c r="B55" s="2215"/>
      <c r="C55" s="66" t="s">
        <v>1002</v>
      </c>
      <c r="D55" s="66" t="s">
        <v>1002</v>
      </c>
      <c r="E55" s="40" t="s">
        <v>6202</v>
      </c>
      <c r="F55" s="26">
        <v>1</v>
      </c>
      <c r="G55" s="385">
        <v>1259</v>
      </c>
      <c r="H55" s="415">
        <f t="shared" si="0"/>
        <v>1259</v>
      </c>
      <c r="I55" s="40" t="s">
        <v>1111</v>
      </c>
      <c r="J55" s="155" t="s">
        <v>6321</v>
      </c>
      <c r="K55" s="155"/>
      <c r="L55" s="155"/>
      <c r="M55" s="483">
        <v>46078</v>
      </c>
      <c r="N55" s="66"/>
      <c r="O55" s="155"/>
      <c r="P55" s="483">
        <v>46139</v>
      </c>
      <c r="Q55" s="391"/>
    </row>
    <row r="56" spans="2:17" s="1720" customFormat="1" ht="19.5" customHeight="1">
      <c r="B56" s="2215"/>
      <c r="C56" s="66" t="s">
        <v>1002</v>
      </c>
      <c r="D56" s="66" t="s">
        <v>1002</v>
      </c>
      <c r="E56" s="40" t="s">
        <v>6365</v>
      </c>
      <c r="F56" s="26">
        <v>1</v>
      </c>
      <c r="G56" s="385">
        <v>1805</v>
      </c>
      <c r="H56" s="415">
        <f t="shared" si="0"/>
        <v>1805</v>
      </c>
      <c r="I56" s="40" t="s">
        <v>1111</v>
      </c>
      <c r="J56" s="155" t="s">
        <v>6321</v>
      </c>
      <c r="K56" s="155"/>
      <c r="L56" s="155"/>
      <c r="M56" s="483">
        <v>46078</v>
      </c>
      <c r="N56" s="66"/>
      <c r="O56" s="155"/>
      <c r="P56" s="483">
        <v>46139</v>
      </c>
      <c r="Q56" s="391"/>
    </row>
    <row r="57" spans="2:17" s="1720" customFormat="1" ht="19.5" customHeight="1">
      <c r="B57" s="2215"/>
      <c r="C57" s="66" t="s">
        <v>1002</v>
      </c>
      <c r="D57" s="66" t="s">
        <v>1002</v>
      </c>
      <c r="E57" s="40" t="s">
        <v>4789</v>
      </c>
      <c r="F57" s="26">
        <v>2</v>
      </c>
      <c r="G57" s="385">
        <v>664</v>
      </c>
      <c r="H57" s="415">
        <f t="shared" si="0"/>
        <v>1328</v>
      </c>
      <c r="I57" s="40" t="s">
        <v>1683</v>
      </c>
      <c r="J57" s="155" t="s">
        <v>6321</v>
      </c>
      <c r="K57" s="155"/>
      <c r="L57" s="155"/>
      <c r="M57" s="483">
        <v>46078</v>
      </c>
      <c r="N57" s="66"/>
      <c r="O57" s="155"/>
      <c r="P57" s="483">
        <v>46139</v>
      </c>
      <c r="Q57" s="391"/>
    </row>
    <row r="58" spans="2:17" s="1720" customFormat="1" ht="19.5" customHeight="1">
      <c r="B58" s="2215"/>
      <c r="C58" s="66" t="s">
        <v>1002</v>
      </c>
      <c r="D58" s="66" t="s">
        <v>1002</v>
      </c>
      <c r="E58" s="40" t="s">
        <v>1350</v>
      </c>
      <c r="F58" s="26">
        <v>8</v>
      </c>
      <c r="G58" s="385">
        <v>82</v>
      </c>
      <c r="H58" s="415">
        <f t="shared" si="0"/>
        <v>656</v>
      </c>
      <c r="I58" s="40" t="s">
        <v>1351</v>
      </c>
      <c r="J58" s="155" t="s">
        <v>6321</v>
      </c>
      <c r="K58" s="155"/>
      <c r="L58" s="155"/>
      <c r="M58" s="483">
        <v>46078</v>
      </c>
      <c r="N58" s="66"/>
      <c r="O58" s="155"/>
      <c r="P58" s="483">
        <v>46139</v>
      </c>
      <c r="Q58" s="391"/>
    </row>
    <row r="59" spans="2:17" s="1720" customFormat="1" ht="19.5" customHeight="1">
      <c r="B59" s="2215"/>
      <c r="C59" s="66" t="s">
        <v>1002</v>
      </c>
      <c r="D59" s="66" t="s">
        <v>1002</v>
      </c>
      <c r="E59" s="40" t="s">
        <v>1390</v>
      </c>
      <c r="F59" s="26">
        <v>2</v>
      </c>
      <c r="G59" s="385">
        <v>91</v>
      </c>
      <c r="H59" s="415">
        <f t="shared" si="0"/>
        <v>182</v>
      </c>
      <c r="I59" s="40" t="s">
        <v>1391</v>
      </c>
      <c r="J59" s="155" t="s">
        <v>6321</v>
      </c>
      <c r="K59" s="155"/>
      <c r="L59" s="155"/>
      <c r="M59" s="483">
        <v>46078</v>
      </c>
      <c r="N59" s="66"/>
      <c r="O59" s="155"/>
      <c r="P59" s="483">
        <v>46139</v>
      </c>
      <c r="Q59" s="391"/>
    </row>
    <row r="60" spans="2:17" s="1720" customFormat="1" ht="19.5" customHeight="1">
      <c r="B60" s="2215"/>
      <c r="C60" s="66" t="s">
        <v>1002</v>
      </c>
      <c r="D60" s="66" t="s">
        <v>1002</v>
      </c>
      <c r="E60" s="40" t="s">
        <v>6366</v>
      </c>
      <c r="F60" s="26">
        <v>1</v>
      </c>
      <c r="G60" s="385">
        <v>5742</v>
      </c>
      <c r="H60" s="415">
        <f t="shared" si="0"/>
        <v>5742</v>
      </c>
      <c r="I60" s="40" t="s">
        <v>1349</v>
      </c>
      <c r="J60" s="155" t="s">
        <v>6321</v>
      </c>
      <c r="K60" s="155"/>
      <c r="L60" s="155"/>
      <c r="M60" s="483">
        <v>46078</v>
      </c>
      <c r="N60" s="66"/>
      <c r="O60" s="155"/>
      <c r="P60" s="483">
        <v>46139</v>
      </c>
      <c r="Q60" s="391"/>
    </row>
    <row r="61" spans="2:17" s="1720" customFormat="1" ht="19.5" customHeight="1">
      <c r="B61" s="2215"/>
      <c r="C61" s="66" t="s">
        <v>1002</v>
      </c>
      <c r="D61" s="66" t="s">
        <v>1002</v>
      </c>
      <c r="E61" s="40" t="s">
        <v>6367</v>
      </c>
      <c r="F61" s="26">
        <v>1</v>
      </c>
      <c r="G61" s="385">
        <v>2250</v>
      </c>
      <c r="H61" s="415">
        <f>F61*G61</f>
        <v>2250</v>
      </c>
      <c r="I61" s="40" t="s">
        <v>1349</v>
      </c>
      <c r="J61" s="155" t="s">
        <v>6321</v>
      </c>
      <c r="K61" s="155"/>
      <c r="L61" s="155"/>
      <c r="M61" s="483">
        <v>46181</v>
      </c>
      <c r="N61" s="66"/>
      <c r="O61" s="155"/>
      <c r="P61" s="483">
        <v>46182</v>
      </c>
      <c r="Q61" s="391"/>
    </row>
    <row r="62" spans="2:17" s="1720" customFormat="1" ht="19.5" customHeight="1">
      <c r="B62" s="2215"/>
      <c r="C62" s="66" t="s">
        <v>1002</v>
      </c>
      <c r="D62" s="66" t="s">
        <v>1002</v>
      </c>
      <c r="E62" s="40" t="s">
        <v>1132</v>
      </c>
      <c r="F62" s="26">
        <v>2</v>
      </c>
      <c r="G62" s="385">
        <v>326</v>
      </c>
      <c r="H62" s="415">
        <f t="shared" si="0"/>
        <v>652</v>
      </c>
      <c r="I62" s="40" t="s">
        <v>1133</v>
      </c>
      <c r="J62" s="155" t="s">
        <v>6321</v>
      </c>
      <c r="K62" s="155"/>
      <c r="L62" s="155"/>
      <c r="M62" s="483">
        <v>46078</v>
      </c>
      <c r="N62" s="66"/>
      <c r="O62" s="155"/>
      <c r="P62" s="483">
        <v>46139</v>
      </c>
      <c r="Q62" s="391"/>
    </row>
    <row r="63" spans="2:17" s="1720" customFormat="1" ht="19.5" customHeight="1">
      <c r="B63" s="2215"/>
      <c r="C63" s="66" t="s">
        <v>1002</v>
      </c>
      <c r="D63" s="66" t="s">
        <v>1002</v>
      </c>
      <c r="E63" s="40" t="s">
        <v>6368</v>
      </c>
      <c r="F63" s="26">
        <v>2</v>
      </c>
      <c r="G63" s="2218">
        <v>1536</v>
      </c>
      <c r="H63" s="415">
        <f t="shared" si="0"/>
        <v>3072</v>
      </c>
      <c r="I63" s="40" t="s">
        <v>1111</v>
      </c>
      <c r="J63" s="155" t="s">
        <v>6321</v>
      </c>
      <c r="K63" s="155"/>
      <c r="L63" s="155"/>
      <c r="M63" s="483">
        <v>46177</v>
      </c>
      <c r="N63" s="66"/>
      <c r="O63" s="155"/>
      <c r="P63" s="483">
        <v>46182</v>
      </c>
      <c r="Q63" s="391"/>
    </row>
    <row r="64" spans="2:17" s="1720" customFormat="1" ht="19.5" customHeight="1">
      <c r="B64" s="2217"/>
      <c r="C64" s="66" t="s">
        <v>1002</v>
      </c>
      <c r="D64" s="66" t="s">
        <v>1002</v>
      </c>
      <c r="E64" s="40" t="s">
        <v>6369</v>
      </c>
      <c r="F64" s="26">
        <v>2</v>
      </c>
      <c r="G64" s="2218">
        <v>1599</v>
      </c>
      <c r="H64" s="415">
        <f t="shared" si="0"/>
        <v>3198</v>
      </c>
      <c r="I64" s="40" t="s">
        <v>1010</v>
      </c>
      <c r="J64" s="155" t="s">
        <v>6321</v>
      </c>
      <c r="K64" s="155"/>
      <c r="L64" s="155"/>
      <c r="M64" s="483">
        <v>46177</v>
      </c>
      <c r="N64" s="66"/>
      <c r="O64" s="155"/>
      <c r="P64" s="483">
        <v>46182</v>
      </c>
      <c r="Q64" s="391"/>
    </row>
    <row r="65" spans="2:17" s="1184" customFormat="1" ht="19.7" customHeight="1">
      <c r="B65" s="2219" t="s">
        <v>6370</v>
      </c>
      <c r="C65" s="66" t="s">
        <v>1002</v>
      </c>
      <c r="D65" s="66" t="s">
        <v>1002</v>
      </c>
      <c r="E65" s="40" t="s">
        <v>6371</v>
      </c>
      <c r="F65" s="26">
        <v>1</v>
      </c>
      <c r="G65" s="385">
        <v>4550</v>
      </c>
      <c r="H65" s="415">
        <f t="shared" si="0"/>
        <v>4550</v>
      </c>
      <c r="I65" s="2216" t="s">
        <v>6372</v>
      </c>
      <c r="J65" s="155" t="s">
        <v>6321</v>
      </c>
      <c r="K65" s="155"/>
      <c r="L65" s="155"/>
      <c r="M65" s="483">
        <v>46078</v>
      </c>
      <c r="N65" s="66"/>
      <c r="O65" s="155"/>
      <c r="P65" s="483">
        <v>46139</v>
      </c>
      <c r="Q65" s="391"/>
    </row>
    <row r="66" spans="2:17" s="1184" customFormat="1" ht="19.7" customHeight="1">
      <c r="B66" s="2219"/>
      <c r="C66" s="66" t="s">
        <v>1002</v>
      </c>
      <c r="D66" s="66" t="s">
        <v>1002</v>
      </c>
      <c r="E66" s="40" t="s">
        <v>6373</v>
      </c>
      <c r="F66" s="26">
        <v>1</v>
      </c>
      <c r="G66" s="385">
        <v>3193</v>
      </c>
      <c r="H66" s="415">
        <f t="shared" si="0"/>
        <v>3193</v>
      </c>
      <c r="I66" s="2220" t="s">
        <v>6374</v>
      </c>
      <c r="J66" s="155" t="s">
        <v>6321</v>
      </c>
      <c r="K66" s="155"/>
      <c r="L66" s="155"/>
      <c r="M66" s="483">
        <v>46078</v>
      </c>
      <c r="N66" s="66"/>
      <c r="O66" s="155"/>
      <c r="P66" s="483">
        <v>46139</v>
      </c>
      <c r="Q66" s="391"/>
    </row>
    <row r="67" spans="2:17" s="1184" customFormat="1" ht="19.7" customHeight="1">
      <c r="B67" s="2219"/>
      <c r="C67" s="66" t="s">
        <v>1002</v>
      </c>
      <c r="D67" s="66" t="s">
        <v>1002</v>
      </c>
      <c r="E67" s="40" t="s">
        <v>6375</v>
      </c>
      <c r="F67" s="26">
        <v>2</v>
      </c>
      <c r="G67" s="385">
        <v>5914</v>
      </c>
      <c r="H67" s="415">
        <f t="shared" si="0"/>
        <v>11828</v>
      </c>
      <c r="I67" s="2220"/>
      <c r="J67" s="155" t="s">
        <v>6321</v>
      </c>
      <c r="K67" s="155"/>
      <c r="L67" s="155"/>
      <c r="M67" s="483">
        <v>46078</v>
      </c>
      <c r="N67" s="66"/>
      <c r="O67" s="155"/>
      <c r="P67" s="483">
        <v>46139</v>
      </c>
      <c r="Q67" s="391"/>
    </row>
    <row r="68" spans="2:17" s="1184" customFormat="1" ht="19.7" customHeight="1">
      <c r="B68" s="2219"/>
      <c r="C68" s="66" t="s">
        <v>1002</v>
      </c>
      <c r="D68" s="66" t="s">
        <v>1002</v>
      </c>
      <c r="E68" s="40" t="s">
        <v>6376</v>
      </c>
      <c r="F68" s="26">
        <v>1</v>
      </c>
      <c r="G68" s="385">
        <v>3327</v>
      </c>
      <c r="H68" s="415">
        <f t="shared" si="0"/>
        <v>3327</v>
      </c>
      <c r="I68" s="2216" t="s">
        <v>6377</v>
      </c>
      <c r="J68" s="155" t="s">
        <v>6321</v>
      </c>
      <c r="K68" s="155"/>
      <c r="L68" s="155"/>
      <c r="M68" s="483">
        <v>46078</v>
      </c>
      <c r="N68" s="66"/>
      <c r="O68" s="155"/>
      <c r="P68" s="483">
        <v>46139</v>
      </c>
      <c r="Q68" s="391"/>
    </row>
    <row r="69" spans="2:17" s="1184" customFormat="1" ht="19.7" customHeight="1">
      <c r="B69" s="2219"/>
      <c r="C69" s="66" t="s">
        <v>1002</v>
      </c>
      <c r="D69" s="66" t="s">
        <v>1002</v>
      </c>
      <c r="E69" s="40" t="s">
        <v>6378</v>
      </c>
      <c r="F69" s="26">
        <v>1</v>
      </c>
      <c r="G69" s="385">
        <v>4263</v>
      </c>
      <c r="H69" s="415">
        <f t="shared" si="0"/>
        <v>4263</v>
      </c>
      <c r="I69" s="2216" t="s">
        <v>6379</v>
      </c>
      <c r="J69" s="155" t="s">
        <v>6321</v>
      </c>
      <c r="K69" s="155"/>
      <c r="L69" s="155"/>
      <c r="M69" s="483">
        <v>46078</v>
      </c>
      <c r="N69" s="66"/>
      <c r="O69" s="155"/>
      <c r="P69" s="483">
        <v>46139</v>
      </c>
      <c r="Q69" s="391"/>
    </row>
    <row r="70" spans="2:17" s="1184" customFormat="1" ht="19.7" customHeight="1">
      <c r="B70" s="2219"/>
      <c r="C70" s="66" t="s">
        <v>1002</v>
      </c>
      <c r="D70" s="66" t="s">
        <v>1002</v>
      </c>
      <c r="E70" s="40" t="s">
        <v>6380</v>
      </c>
      <c r="F70" s="26">
        <v>3</v>
      </c>
      <c r="G70" s="385">
        <v>3379</v>
      </c>
      <c r="H70" s="415">
        <f t="shared" si="0"/>
        <v>10137</v>
      </c>
      <c r="I70" s="2216" t="s">
        <v>6381</v>
      </c>
      <c r="J70" s="155" t="s">
        <v>6321</v>
      </c>
      <c r="K70" s="155"/>
      <c r="L70" s="155"/>
      <c r="M70" s="483">
        <v>46078</v>
      </c>
      <c r="N70" s="66"/>
      <c r="O70" s="155"/>
      <c r="P70" s="483">
        <v>46139</v>
      </c>
      <c r="Q70" s="391"/>
    </row>
    <row r="71" spans="2:17" s="1184" customFormat="1" ht="19.5" customHeight="1">
      <c r="B71" s="2219"/>
      <c r="C71" s="66" t="s">
        <v>1002</v>
      </c>
      <c r="D71" s="66" t="s">
        <v>1002</v>
      </c>
      <c r="E71" s="40" t="s">
        <v>6382</v>
      </c>
      <c r="F71" s="26">
        <v>3</v>
      </c>
      <c r="G71" s="385">
        <v>3507</v>
      </c>
      <c r="H71" s="415">
        <f t="shared" si="0"/>
        <v>10521</v>
      </c>
      <c r="I71" s="2216" t="s">
        <v>6383</v>
      </c>
      <c r="J71" s="155" t="s">
        <v>6321</v>
      </c>
      <c r="K71" s="155"/>
      <c r="L71" s="155"/>
      <c r="M71" s="483">
        <v>46078</v>
      </c>
      <c r="N71" s="66"/>
      <c r="O71" s="155"/>
      <c r="P71" s="483">
        <v>46139</v>
      </c>
      <c r="Q71" s="391"/>
    </row>
    <row r="72" spans="2:17" s="1184" customFormat="1" ht="19.5" customHeight="1">
      <c r="B72" s="2219"/>
      <c r="C72" s="66" t="s">
        <v>1002</v>
      </c>
      <c r="D72" s="66" t="s">
        <v>1002</v>
      </c>
      <c r="E72" s="40" t="s">
        <v>6384</v>
      </c>
      <c r="F72" s="26">
        <v>1</v>
      </c>
      <c r="G72" s="385">
        <v>5354</v>
      </c>
      <c r="H72" s="415">
        <f t="shared" si="0"/>
        <v>5354</v>
      </c>
      <c r="I72" s="2216" t="s">
        <v>6385</v>
      </c>
      <c r="J72" s="155" t="s">
        <v>6321</v>
      </c>
      <c r="K72" s="155"/>
      <c r="L72" s="155"/>
      <c r="M72" s="483">
        <v>46078</v>
      </c>
      <c r="N72" s="66"/>
      <c r="O72" s="155"/>
      <c r="P72" s="483">
        <v>46139</v>
      </c>
      <c r="Q72" s="391"/>
    </row>
    <row r="73" spans="2:17" s="1184" customFormat="1" ht="19.5" customHeight="1">
      <c r="B73" s="2219"/>
      <c r="C73" s="66" t="s">
        <v>1002</v>
      </c>
      <c r="D73" s="66" t="s">
        <v>1002</v>
      </c>
      <c r="E73" s="40" t="s">
        <v>6386</v>
      </c>
      <c r="F73" s="26">
        <v>1</v>
      </c>
      <c r="G73" s="385">
        <v>4231</v>
      </c>
      <c r="H73" s="415">
        <f t="shared" si="0"/>
        <v>4231</v>
      </c>
      <c r="I73" s="2216" t="s">
        <v>6387</v>
      </c>
      <c r="J73" s="155" t="s">
        <v>6321</v>
      </c>
      <c r="K73" s="155"/>
      <c r="L73" s="155"/>
      <c r="M73" s="483">
        <v>46078</v>
      </c>
      <c r="N73" s="66"/>
      <c r="O73" s="155"/>
      <c r="P73" s="483">
        <v>46139</v>
      </c>
      <c r="Q73" s="391"/>
    </row>
    <row r="74" spans="2:17" s="1720" customFormat="1" ht="19.5" customHeight="1">
      <c r="B74" s="2219"/>
      <c r="C74" s="66" t="s">
        <v>1002</v>
      </c>
      <c r="D74" s="66" t="s">
        <v>1002</v>
      </c>
      <c r="E74" s="40" t="s">
        <v>6388</v>
      </c>
      <c r="F74" s="26">
        <v>1</v>
      </c>
      <c r="G74" s="385">
        <v>6719</v>
      </c>
      <c r="H74" s="415">
        <f t="shared" ref="H74:H140" si="1">F74*G74</f>
        <v>6719</v>
      </c>
      <c r="I74" s="2216" t="s">
        <v>6389</v>
      </c>
      <c r="J74" s="155" t="s">
        <v>6321</v>
      </c>
      <c r="K74" s="155"/>
      <c r="L74" s="155"/>
      <c r="M74" s="483">
        <v>46078</v>
      </c>
      <c r="N74" s="66"/>
      <c r="O74" s="155"/>
      <c r="P74" s="483">
        <v>46139</v>
      </c>
      <c r="Q74" s="391"/>
    </row>
    <row r="75" spans="2:17" s="1720" customFormat="1" ht="19.5" customHeight="1">
      <c r="B75" s="2219"/>
      <c r="C75" s="66" t="s">
        <v>1002</v>
      </c>
      <c r="D75" s="66" t="s">
        <v>1002</v>
      </c>
      <c r="E75" s="40" t="s">
        <v>6390</v>
      </c>
      <c r="F75" s="26">
        <v>1</v>
      </c>
      <c r="G75" s="385">
        <v>5197</v>
      </c>
      <c r="H75" s="415">
        <f t="shared" si="1"/>
        <v>5197</v>
      </c>
      <c r="I75" s="2216" t="s">
        <v>6391</v>
      </c>
      <c r="J75" s="155" t="s">
        <v>6321</v>
      </c>
      <c r="K75" s="155"/>
      <c r="L75" s="155"/>
      <c r="M75" s="483">
        <v>46078</v>
      </c>
      <c r="N75" s="66"/>
      <c r="O75" s="155"/>
      <c r="P75" s="483">
        <v>46139</v>
      </c>
      <c r="Q75" s="391"/>
    </row>
    <row r="76" spans="2:17" s="1720" customFormat="1" ht="19.5" customHeight="1">
      <c r="B76" s="2219"/>
      <c r="C76" s="66" t="s">
        <v>1002</v>
      </c>
      <c r="D76" s="66" t="s">
        <v>1002</v>
      </c>
      <c r="E76" s="40" t="s">
        <v>6392</v>
      </c>
      <c r="F76" s="26">
        <v>1</v>
      </c>
      <c r="G76" s="385">
        <v>4088</v>
      </c>
      <c r="H76" s="415">
        <f t="shared" si="1"/>
        <v>4088</v>
      </c>
      <c r="I76" s="2216" t="s">
        <v>6393</v>
      </c>
      <c r="J76" s="155" t="s">
        <v>6321</v>
      </c>
      <c r="K76" s="155"/>
      <c r="L76" s="155"/>
      <c r="M76" s="483">
        <v>46078</v>
      </c>
      <c r="N76" s="66"/>
      <c r="O76" s="155"/>
      <c r="P76" s="483">
        <v>46139</v>
      </c>
      <c r="Q76" s="391"/>
    </row>
    <row r="77" spans="2:17" s="1720" customFormat="1" ht="19.5" customHeight="1">
      <c r="B77" s="2219"/>
      <c r="C77" s="66" t="s">
        <v>1002</v>
      </c>
      <c r="D77" s="66" t="s">
        <v>1002</v>
      </c>
      <c r="E77" s="40" t="s">
        <v>6394</v>
      </c>
      <c r="F77" s="26">
        <v>1</v>
      </c>
      <c r="G77" s="385">
        <v>1278</v>
      </c>
      <c r="H77" s="415">
        <f t="shared" si="1"/>
        <v>1278</v>
      </c>
      <c r="I77" s="2216" t="s">
        <v>6395</v>
      </c>
      <c r="J77" s="155" t="s">
        <v>6321</v>
      </c>
      <c r="K77" s="155"/>
      <c r="L77" s="155"/>
      <c r="M77" s="483">
        <v>46078</v>
      </c>
      <c r="N77" s="66"/>
      <c r="O77" s="155"/>
      <c r="P77" s="483">
        <v>46139</v>
      </c>
      <c r="Q77" s="391"/>
    </row>
    <row r="78" spans="2:17" s="1720" customFormat="1" ht="19.5" customHeight="1">
      <c r="B78" s="2219"/>
      <c r="C78" s="66" t="s">
        <v>1002</v>
      </c>
      <c r="D78" s="66" t="s">
        <v>1002</v>
      </c>
      <c r="E78" s="40" t="s">
        <v>6396</v>
      </c>
      <c r="F78" s="26">
        <v>1</v>
      </c>
      <c r="G78" s="385">
        <v>1069</v>
      </c>
      <c r="H78" s="415">
        <f t="shared" si="1"/>
        <v>1069</v>
      </c>
      <c r="I78" s="40" t="s">
        <v>6397</v>
      </c>
      <c r="J78" s="155" t="s">
        <v>6321</v>
      </c>
      <c r="K78" s="155"/>
      <c r="L78" s="155"/>
      <c r="M78" s="483">
        <v>46078</v>
      </c>
      <c r="N78" s="66"/>
      <c r="O78" s="155"/>
      <c r="P78" s="483">
        <v>46139</v>
      </c>
      <c r="Q78" s="391"/>
    </row>
    <row r="79" spans="2:17" s="1720" customFormat="1" ht="19.5" customHeight="1">
      <c r="B79" s="2219"/>
      <c r="C79" s="66" t="s">
        <v>1002</v>
      </c>
      <c r="D79" s="66" t="s">
        <v>1002</v>
      </c>
      <c r="E79" s="40" t="s">
        <v>6398</v>
      </c>
      <c r="F79" s="26">
        <v>1</v>
      </c>
      <c r="G79" s="385">
        <v>112</v>
      </c>
      <c r="H79" s="415">
        <f t="shared" si="1"/>
        <v>112</v>
      </c>
      <c r="I79" s="40" t="s">
        <v>1393</v>
      </c>
      <c r="J79" s="155" t="s">
        <v>6321</v>
      </c>
      <c r="K79" s="155"/>
      <c r="L79" s="155"/>
      <c r="M79" s="483">
        <v>46078</v>
      </c>
      <c r="N79" s="66"/>
      <c r="O79" s="155"/>
      <c r="P79" s="483">
        <v>46139</v>
      </c>
      <c r="Q79" s="391"/>
    </row>
    <row r="80" spans="2:17" s="1720" customFormat="1" ht="19.5" customHeight="1">
      <c r="B80" s="2219"/>
      <c r="C80" s="66" t="s">
        <v>1002</v>
      </c>
      <c r="D80" s="66" t="s">
        <v>1002</v>
      </c>
      <c r="E80" s="40" t="s">
        <v>6399</v>
      </c>
      <c r="F80" s="26">
        <v>1</v>
      </c>
      <c r="G80" s="385">
        <v>83</v>
      </c>
      <c r="H80" s="415">
        <f t="shared" si="1"/>
        <v>83</v>
      </c>
      <c r="I80" s="40" t="s">
        <v>1090</v>
      </c>
      <c r="J80" s="155" t="s">
        <v>6321</v>
      </c>
      <c r="K80" s="155"/>
      <c r="L80" s="155"/>
      <c r="M80" s="483">
        <v>46078</v>
      </c>
      <c r="N80" s="66"/>
      <c r="O80" s="155"/>
      <c r="P80" s="483">
        <v>46139</v>
      </c>
      <c r="Q80" s="391"/>
    </row>
    <row r="81" spans="2:17" s="1720" customFormat="1" ht="19.5" customHeight="1">
      <c r="B81" s="2219"/>
      <c r="C81" s="66" t="s">
        <v>1002</v>
      </c>
      <c r="D81" s="66" t="s">
        <v>1002</v>
      </c>
      <c r="E81" s="40" t="s">
        <v>5279</v>
      </c>
      <c r="F81" s="26">
        <v>1</v>
      </c>
      <c r="G81" s="385">
        <v>83</v>
      </c>
      <c r="H81" s="415">
        <f t="shared" si="1"/>
        <v>83</v>
      </c>
      <c r="I81" s="40" t="s">
        <v>1090</v>
      </c>
      <c r="J81" s="155" t="s">
        <v>6321</v>
      </c>
      <c r="K81" s="155"/>
      <c r="L81" s="155"/>
      <c r="M81" s="483">
        <v>46078</v>
      </c>
      <c r="N81" s="66"/>
      <c r="O81" s="155"/>
      <c r="P81" s="483">
        <v>46139</v>
      </c>
      <c r="Q81" s="391"/>
    </row>
    <row r="82" spans="2:17" s="1720" customFormat="1" ht="19.5" customHeight="1">
      <c r="B82" s="2219"/>
      <c r="C82" s="66" t="s">
        <v>1002</v>
      </c>
      <c r="D82" s="66" t="s">
        <v>1002</v>
      </c>
      <c r="E82" s="40" t="s">
        <v>4813</v>
      </c>
      <c r="F82" s="26">
        <v>2</v>
      </c>
      <c r="G82" s="385">
        <v>334</v>
      </c>
      <c r="H82" s="415">
        <f t="shared" si="1"/>
        <v>668</v>
      </c>
      <c r="I82" s="40" t="s">
        <v>4814</v>
      </c>
      <c r="J82" s="155" t="s">
        <v>6321</v>
      </c>
      <c r="K82" s="155"/>
      <c r="L82" s="155"/>
      <c r="M82" s="483">
        <v>46078</v>
      </c>
      <c r="N82" s="66"/>
      <c r="O82" s="155"/>
      <c r="P82" s="483">
        <v>46139</v>
      </c>
      <c r="Q82" s="391"/>
    </row>
    <row r="83" spans="2:17" s="1720" customFormat="1" ht="19.5" customHeight="1">
      <c r="B83" s="2219"/>
      <c r="C83" s="66" t="s">
        <v>1002</v>
      </c>
      <c r="D83" s="66" t="s">
        <v>1002</v>
      </c>
      <c r="E83" s="40" t="s">
        <v>4750</v>
      </c>
      <c r="F83" s="26">
        <v>1</v>
      </c>
      <c r="G83" s="385">
        <v>1044</v>
      </c>
      <c r="H83" s="415">
        <f t="shared" si="1"/>
        <v>1044</v>
      </c>
      <c r="I83" s="40" t="s">
        <v>3165</v>
      </c>
      <c r="J83" s="155" t="s">
        <v>6321</v>
      </c>
      <c r="K83" s="155"/>
      <c r="L83" s="155"/>
      <c r="M83" s="483">
        <v>46078</v>
      </c>
      <c r="N83" s="66"/>
      <c r="O83" s="155"/>
      <c r="P83" s="483">
        <v>46139</v>
      </c>
      <c r="Q83" s="391"/>
    </row>
    <row r="84" spans="2:17" s="1720" customFormat="1" ht="19.5" customHeight="1">
      <c r="B84" s="2219"/>
      <c r="C84" s="66" t="s">
        <v>1002</v>
      </c>
      <c r="D84" s="66" t="s">
        <v>1002</v>
      </c>
      <c r="E84" s="40" t="s">
        <v>4751</v>
      </c>
      <c r="F84" s="26">
        <v>1</v>
      </c>
      <c r="G84" s="385">
        <v>975</v>
      </c>
      <c r="H84" s="415">
        <f t="shared" si="1"/>
        <v>975</v>
      </c>
      <c r="I84" s="40" t="s">
        <v>4752</v>
      </c>
      <c r="J84" s="155" t="s">
        <v>6321</v>
      </c>
      <c r="K84" s="155"/>
      <c r="L84" s="155"/>
      <c r="M84" s="483">
        <v>46078</v>
      </c>
      <c r="N84" s="66"/>
      <c r="O84" s="155"/>
      <c r="P84" s="483">
        <v>46139</v>
      </c>
      <c r="Q84" s="391"/>
    </row>
    <row r="85" spans="2:17" s="1720" customFormat="1" ht="19.5" customHeight="1">
      <c r="B85" s="2219"/>
      <c r="C85" s="66" t="s">
        <v>1002</v>
      </c>
      <c r="D85" s="66" t="s">
        <v>1002</v>
      </c>
      <c r="E85" s="40" t="s">
        <v>6400</v>
      </c>
      <c r="F85" s="26">
        <v>1</v>
      </c>
      <c r="G85" s="385">
        <v>4979</v>
      </c>
      <c r="H85" s="415">
        <f t="shared" si="1"/>
        <v>4979</v>
      </c>
      <c r="I85" s="40" t="s">
        <v>6401</v>
      </c>
      <c r="J85" s="155" t="s">
        <v>6321</v>
      </c>
      <c r="K85" s="155"/>
      <c r="L85" s="155"/>
      <c r="M85" s="483">
        <v>46078</v>
      </c>
      <c r="N85" s="66"/>
      <c r="O85" s="155"/>
      <c r="P85" s="483">
        <v>46139</v>
      </c>
      <c r="Q85" s="391"/>
    </row>
    <row r="86" spans="2:17" s="1720" customFormat="1" ht="19.5" customHeight="1">
      <c r="B86" s="2219"/>
      <c r="C86" s="66" t="s">
        <v>1002</v>
      </c>
      <c r="D86" s="66" t="s">
        <v>1002</v>
      </c>
      <c r="E86" s="40" t="s">
        <v>6402</v>
      </c>
      <c r="F86" s="26">
        <v>2</v>
      </c>
      <c r="G86" s="385">
        <v>1877</v>
      </c>
      <c r="H86" s="415">
        <f t="shared" si="1"/>
        <v>3754</v>
      </c>
      <c r="I86" s="40" t="s">
        <v>6403</v>
      </c>
      <c r="J86" s="155" t="s">
        <v>6321</v>
      </c>
      <c r="K86" s="155"/>
      <c r="L86" s="155"/>
      <c r="M86" s="483">
        <v>46078</v>
      </c>
      <c r="N86" s="66"/>
      <c r="O86" s="155"/>
      <c r="P86" s="483">
        <v>46139</v>
      </c>
      <c r="Q86" s="391"/>
    </row>
    <row r="87" spans="2:17" s="1720" customFormat="1" ht="19.5" customHeight="1">
      <c r="B87" s="2219"/>
      <c r="C87" s="66" t="s">
        <v>1002</v>
      </c>
      <c r="D87" s="66" t="s">
        <v>1002</v>
      </c>
      <c r="E87" s="40" t="s">
        <v>6404</v>
      </c>
      <c r="F87" s="26">
        <v>1</v>
      </c>
      <c r="G87" s="385">
        <v>252</v>
      </c>
      <c r="H87" s="415">
        <f t="shared" si="1"/>
        <v>252</v>
      </c>
      <c r="I87" s="40" t="s">
        <v>6405</v>
      </c>
      <c r="J87" s="155" t="s">
        <v>6321</v>
      </c>
      <c r="K87" s="155"/>
      <c r="L87" s="155"/>
      <c r="M87" s="483">
        <v>46078</v>
      </c>
      <c r="N87" s="66"/>
      <c r="O87" s="155"/>
      <c r="P87" s="483">
        <v>46139</v>
      </c>
      <c r="Q87" s="391"/>
    </row>
    <row r="88" spans="2:17" s="1720" customFormat="1" ht="19.5" customHeight="1">
      <c r="B88" s="2219"/>
      <c r="C88" s="66" t="s">
        <v>1002</v>
      </c>
      <c r="D88" s="66" t="s">
        <v>1002</v>
      </c>
      <c r="E88" s="40" t="s">
        <v>4755</v>
      </c>
      <c r="F88" s="26">
        <v>4</v>
      </c>
      <c r="G88" s="385">
        <v>142</v>
      </c>
      <c r="H88" s="415">
        <f t="shared" si="1"/>
        <v>568</v>
      </c>
      <c r="I88" s="40" t="s">
        <v>1047</v>
      </c>
      <c r="J88" s="155" t="s">
        <v>6321</v>
      </c>
      <c r="K88" s="155"/>
      <c r="L88" s="155"/>
      <c r="M88" s="483">
        <v>46078</v>
      </c>
      <c r="N88" s="66"/>
      <c r="O88" s="155"/>
      <c r="P88" s="483">
        <v>46139</v>
      </c>
      <c r="Q88" s="391"/>
    </row>
    <row r="89" spans="2:17" s="1720" customFormat="1" ht="19.5" customHeight="1">
      <c r="B89" s="2219"/>
      <c r="C89" s="66" t="s">
        <v>1002</v>
      </c>
      <c r="D89" s="66" t="s">
        <v>1002</v>
      </c>
      <c r="E89" s="40" t="s">
        <v>4787</v>
      </c>
      <c r="F89" s="26">
        <v>1</v>
      </c>
      <c r="G89" s="385">
        <v>7730</v>
      </c>
      <c r="H89" s="415">
        <f t="shared" si="1"/>
        <v>7730</v>
      </c>
      <c r="I89" s="40" t="s">
        <v>4788</v>
      </c>
      <c r="J89" s="155" t="s">
        <v>6321</v>
      </c>
      <c r="K89" s="155"/>
      <c r="L89" s="155"/>
      <c r="M89" s="483">
        <v>46078</v>
      </c>
      <c r="N89" s="66"/>
      <c r="O89" s="155"/>
      <c r="P89" s="483">
        <v>46139</v>
      </c>
      <c r="Q89" s="391"/>
    </row>
    <row r="90" spans="2:17" s="1720" customFormat="1" ht="19.5" customHeight="1">
      <c r="B90" s="2219"/>
      <c r="C90" s="66" t="s">
        <v>1002</v>
      </c>
      <c r="D90" s="66" t="s">
        <v>1002</v>
      </c>
      <c r="E90" s="40" t="s">
        <v>6406</v>
      </c>
      <c r="F90" s="26">
        <v>1</v>
      </c>
      <c r="G90" s="385">
        <v>603</v>
      </c>
      <c r="H90" s="415">
        <f t="shared" si="1"/>
        <v>603</v>
      </c>
      <c r="I90" s="40" t="s">
        <v>6407</v>
      </c>
      <c r="J90" s="155" t="s">
        <v>6321</v>
      </c>
      <c r="K90" s="155"/>
      <c r="L90" s="155"/>
      <c r="M90" s="483">
        <v>46078</v>
      </c>
      <c r="N90" s="66"/>
      <c r="O90" s="155"/>
      <c r="P90" s="483">
        <v>46139</v>
      </c>
      <c r="Q90" s="391"/>
    </row>
    <row r="91" spans="2:17" s="1720" customFormat="1" ht="19.5" customHeight="1">
      <c r="B91" s="2219"/>
      <c r="C91" s="66" t="s">
        <v>1002</v>
      </c>
      <c r="D91" s="66" t="s">
        <v>1002</v>
      </c>
      <c r="E91" s="40" t="s">
        <v>6408</v>
      </c>
      <c r="F91" s="26">
        <v>2</v>
      </c>
      <c r="G91" s="385">
        <v>287</v>
      </c>
      <c r="H91" s="415">
        <f t="shared" si="1"/>
        <v>574</v>
      </c>
      <c r="I91" s="40" t="s">
        <v>6409</v>
      </c>
      <c r="J91" s="155" t="s">
        <v>6321</v>
      </c>
      <c r="K91" s="155"/>
      <c r="L91" s="155"/>
      <c r="M91" s="483">
        <v>46078</v>
      </c>
      <c r="N91" s="66"/>
      <c r="O91" s="155"/>
      <c r="P91" s="483">
        <v>46139</v>
      </c>
      <c r="Q91" s="391"/>
    </row>
    <row r="92" spans="2:17" s="1720" customFormat="1" ht="19.5" customHeight="1">
      <c r="B92" s="2219"/>
      <c r="C92" s="66" t="s">
        <v>1002</v>
      </c>
      <c r="D92" s="66" t="s">
        <v>1002</v>
      </c>
      <c r="E92" s="40" t="s">
        <v>6410</v>
      </c>
      <c r="F92" s="26">
        <v>1</v>
      </c>
      <c r="G92" s="385">
        <v>316</v>
      </c>
      <c r="H92" s="415">
        <f t="shared" si="1"/>
        <v>316</v>
      </c>
      <c r="I92" s="40" t="s">
        <v>6409</v>
      </c>
      <c r="J92" s="155" t="s">
        <v>6321</v>
      </c>
      <c r="K92" s="155"/>
      <c r="L92" s="155"/>
      <c r="M92" s="483">
        <v>46078</v>
      </c>
      <c r="N92" s="66"/>
      <c r="O92" s="155"/>
      <c r="P92" s="483">
        <v>46139</v>
      </c>
      <c r="Q92" s="391"/>
    </row>
    <row r="93" spans="2:17" s="1720" customFormat="1" ht="19.5" customHeight="1">
      <c r="B93" s="2219"/>
      <c r="C93" s="66" t="s">
        <v>1002</v>
      </c>
      <c r="D93" s="66" t="s">
        <v>1002</v>
      </c>
      <c r="E93" s="40" t="s">
        <v>2286</v>
      </c>
      <c r="F93" s="26">
        <v>1</v>
      </c>
      <c r="G93" s="385">
        <v>1861</v>
      </c>
      <c r="H93" s="415">
        <f t="shared" si="1"/>
        <v>1861</v>
      </c>
      <c r="I93" s="40" t="s">
        <v>2287</v>
      </c>
      <c r="J93" s="155" t="s">
        <v>6321</v>
      </c>
      <c r="K93" s="155"/>
      <c r="L93" s="155"/>
      <c r="M93" s="483">
        <v>46078</v>
      </c>
      <c r="N93" s="66"/>
      <c r="O93" s="155"/>
      <c r="P93" s="483">
        <v>46139</v>
      </c>
      <c r="Q93" s="391"/>
    </row>
    <row r="94" spans="2:17" s="1720" customFormat="1" ht="19.5" customHeight="1">
      <c r="B94" s="2219"/>
      <c r="C94" s="66" t="s">
        <v>1002</v>
      </c>
      <c r="D94" s="66" t="s">
        <v>1002</v>
      </c>
      <c r="E94" s="40" t="s">
        <v>6411</v>
      </c>
      <c r="F94" s="26">
        <v>2</v>
      </c>
      <c r="G94" s="385">
        <v>67</v>
      </c>
      <c r="H94" s="415">
        <f t="shared" si="1"/>
        <v>134</v>
      </c>
      <c r="I94" s="40" t="s">
        <v>2013</v>
      </c>
      <c r="J94" s="155" t="s">
        <v>6321</v>
      </c>
      <c r="K94" s="155"/>
      <c r="L94" s="155"/>
      <c r="M94" s="483">
        <v>46078</v>
      </c>
      <c r="N94" s="66"/>
      <c r="O94" s="155"/>
      <c r="P94" s="483">
        <v>46139</v>
      </c>
      <c r="Q94" s="391"/>
    </row>
    <row r="95" spans="2:17" s="1720" customFormat="1" ht="19.5" customHeight="1">
      <c r="B95" s="2219"/>
      <c r="C95" s="66" t="s">
        <v>1002</v>
      </c>
      <c r="D95" s="66" t="s">
        <v>1002</v>
      </c>
      <c r="E95" s="40" t="s">
        <v>6204</v>
      </c>
      <c r="F95" s="26">
        <v>1</v>
      </c>
      <c r="G95" s="385">
        <v>67</v>
      </c>
      <c r="H95" s="415">
        <f t="shared" si="1"/>
        <v>67</v>
      </c>
      <c r="I95" s="40" t="s">
        <v>2013</v>
      </c>
      <c r="J95" s="155" t="s">
        <v>6321</v>
      </c>
      <c r="K95" s="155"/>
      <c r="L95" s="155"/>
      <c r="M95" s="483">
        <v>46078</v>
      </c>
      <c r="N95" s="66"/>
      <c r="O95" s="155"/>
      <c r="P95" s="483">
        <v>46139</v>
      </c>
      <c r="Q95" s="391"/>
    </row>
    <row r="96" spans="2:17" s="1184" customFormat="1" ht="19.7" customHeight="1">
      <c r="B96" s="2219"/>
      <c r="C96" s="66" t="s">
        <v>1002</v>
      </c>
      <c r="D96" s="66" t="s">
        <v>1002</v>
      </c>
      <c r="E96" s="40" t="s">
        <v>1392</v>
      </c>
      <c r="F96" s="26">
        <v>2</v>
      </c>
      <c r="G96" s="385">
        <v>83</v>
      </c>
      <c r="H96" s="415">
        <f t="shared" si="1"/>
        <v>166</v>
      </c>
      <c r="I96" s="40" t="s">
        <v>1393</v>
      </c>
      <c r="J96" s="155" t="s">
        <v>6321</v>
      </c>
      <c r="K96" s="655"/>
      <c r="L96" s="155"/>
      <c r="M96" s="483">
        <v>46078</v>
      </c>
      <c r="N96" s="66"/>
      <c r="O96" s="155"/>
      <c r="P96" s="483">
        <v>46139</v>
      </c>
      <c r="Q96" s="391"/>
    </row>
    <row r="97" spans="2:17" s="1184" customFormat="1" ht="19.7" customHeight="1">
      <c r="B97" s="2219"/>
      <c r="C97" s="66" t="s">
        <v>1002</v>
      </c>
      <c r="D97" s="66" t="s">
        <v>1002</v>
      </c>
      <c r="E97" s="40" t="s">
        <v>6412</v>
      </c>
      <c r="F97" s="26">
        <v>2</v>
      </c>
      <c r="G97" s="385">
        <v>56</v>
      </c>
      <c r="H97" s="415">
        <f t="shared" si="1"/>
        <v>112</v>
      </c>
      <c r="I97" s="40" t="s">
        <v>2013</v>
      </c>
      <c r="J97" s="155" t="s">
        <v>6321</v>
      </c>
      <c r="K97" s="655"/>
      <c r="L97" s="155"/>
      <c r="M97" s="483">
        <v>46078</v>
      </c>
      <c r="N97" s="66"/>
      <c r="O97" s="155"/>
      <c r="P97" s="483">
        <v>46139</v>
      </c>
      <c r="Q97" s="391"/>
    </row>
    <row r="98" spans="2:17" s="1184" customFormat="1" ht="19.7" customHeight="1">
      <c r="B98" s="2219"/>
      <c r="C98" s="66" t="s">
        <v>1002</v>
      </c>
      <c r="D98" s="66" t="s">
        <v>1002</v>
      </c>
      <c r="E98" s="40" t="s">
        <v>3759</v>
      </c>
      <c r="F98" s="26">
        <v>2</v>
      </c>
      <c r="G98" s="385">
        <v>151</v>
      </c>
      <c r="H98" s="415">
        <f t="shared" si="1"/>
        <v>302</v>
      </c>
      <c r="I98" s="40" t="s">
        <v>1131</v>
      </c>
      <c r="J98" s="155" t="s">
        <v>6321</v>
      </c>
      <c r="K98" s="655"/>
      <c r="L98" s="155"/>
      <c r="M98" s="483">
        <v>46078</v>
      </c>
      <c r="N98" s="66"/>
      <c r="O98" s="155"/>
      <c r="P98" s="483">
        <v>46139</v>
      </c>
      <c r="Q98" s="391"/>
    </row>
    <row r="99" spans="2:17" s="1184" customFormat="1" ht="19.7" customHeight="1">
      <c r="B99" s="2219"/>
      <c r="C99" s="66" t="s">
        <v>1002</v>
      </c>
      <c r="D99" s="66" t="s">
        <v>1002</v>
      </c>
      <c r="E99" s="40" t="s">
        <v>6413</v>
      </c>
      <c r="F99" s="26">
        <v>2</v>
      </c>
      <c r="G99" s="385">
        <v>112</v>
      </c>
      <c r="H99" s="415">
        <f t="shared" si="1"/>
        <v>224</v>
      </c>
      <c r="I99" s="40" t="s">
        <v>1047</v>
      </c>
      <c r="J99" s="155" t="s">
        <v>6321</v>
      </c>
      <c r="K99" s="655"/>
      <c r="L99" s="155"/>
      <c r="M99" s="483">
        <v>46078</v>
      </c>
      <c r="N99" s="66"/>
      <c r="O99" s="155"/>
      <c r="P99" s="483">
        <v>46139</v>
      </c>
      <c r="Q99" s="391"/>
    </row>
    <row r="100" spans="2:17" s="1720" customFormat="1" ht="19.5" customHeight="1">
      <c r="B100" s="2212" t="s">
        <v>6414</v>
      </c>
      <c r="C100" s="66" t="s">
        <v>1002</v>
      </c>
      <c r="D100" s="66" t="s">
        <v>1002</v>
      </c>
      <c r="E100" s="40" t="s">
        <v>6415</v>
      </c>
      <c r="F100" s="26">
        <v>1</v>
      </c>
      <c r="G100" s="385">
        <v>2023</v>
      </c>
      <c r="H100" s="415">
        <f t="shared" si="1"/>
        <v>2023</v>
      </c>
      <c r="I100" s="2216" t="s">
        <v>6416</v>
      </c>
      <c r="J100" s="155" t="s">
        <v>6321</v>
      </c>
      <c r="K100" s="155"/>
      <c r="L100" s="155"/>
      <c r="M100" s="483">
        <v>46078</v>
      </c>
      <c r="N100" s="66"/>
      <c r="O100" s="155"/>
      <c r="P100" s="483">
        <v>46139</v>
      </c>
      <c r="Q100" s="391"/>
    </row>
    <row r="101" spans="2:17" s="1720" customFormat="1" ht="19.5" customHeight="1">
      <c r="B101" s="2213"/>
      <c r="C101" s="66" t="s">
        <v>1002</v>
      </c>
      <c r="D101" s="66" t="s">
        <v>1002</v>
      </c>
      <c r="E101" s="40" t="s">
        <v>6417</v>
      </c>
      <c r="F101" s="26">
        <v>1</v>
      </c>
      <c r="G101" s="385">
        <v>1556</v>
      </c>
      <c r="H101" s="415">
        <f t="shared" si="1"/>
        <v>1556</v>
      </c>
      <c r="I101" s="2216" t="s">
        <v>6418</v>
      </c>
      <c r="J101" s="155" t="s">
        <v>6321</v>
      </c>
      <c r="K101" s="155"/>
      <c r="L101" s="155"/>
      <c r="M101" s="483">
        <v>46078</v>
      </c>
      <c r="N101" s="66"/>
      <c r="O101" s="155"/>
      <c r="P101" s="483">
        <v>46139</v>
      </c>
      <c r="Q101" s="391"/>
    </row>
    <row r="102" spans="2:17" s="1720" customFormat="1" ht="19.5" customHeight="1">
      <c r="B102" s="2213"/>
      <c r="C102" s="66" t="s">
        <v>1002</v>
      </c>
      <c r="D102" s="66" t="s">
        <v>1002</v>
      </c>
      <c r="E102" s="40" t="s">
        <v>6419</v>
      </c>
      <c r="F102" s="26">
        <v>1</v>
      </c>
      <c r="G102" s="385">
        <v>3725</v>
      </c>
      <c r="H102" s="415">
        <f t="shared" si="1"/>
        <v>3725</v>
      </c>
      <c r="I102" s="2216" t="s">
        <v>6420</v>
      </c>
      <c r="J102" s="155" t="s">
        <v>6321</v>
      </c>
      <c r="K102" s="155"/>
      <c r="L102" s="155"/>
      <c r="M102" s="483">
        <v>46078</v>
      </c>
      <c r="N102" s="66"/>
      <c r="O102" s="155"/>
      <c r="P102" s="483">
        <v>46139</v>
      </c>
      <c r="Q102" s="391"/>
    </row>
    <row r="103" spans="2:17" s="1720" customFormat="1" ht="19.5" customHeight="1">
      <c r="B103" s="2213"/>
      <c r="C103" s="66" t="s">
        <v>1002</v>
      </c>
      <c r="D103" s="66" t="s">
        <v>1002</v>
      </c>
      <c r="E103" s="40" t="s">
        <v>6421</v>
      </c>
      <c r="F103" s="26">
        <v>1</v>
      </c>
      <c r="G103" s="385">
        <v>2980</v>
      </c>
      <c r="H103" s="415">
        <f t="shared" si="1"/>
        <v>2980</v>
      </c>
      <c r="I103" s="2216" t="s">
        <v>6422</v>
      </c>
      <c r="J103" s="155" t="s">
        <v>6321</v>
      </c>
      <c r="K103" s="155"/>
      <c r="L103" s="155"/>
      <c r="M103" s="483">
        <v>46078</v>
      </c>
      <c r="N103" s="66"/>
      <c r="O103" s="155"/>
      <c r="P103" s="483">
        <v>46139</v>
      </c>
      <c r="Q103" s="391"/>
    </row>
    <row r="104" spans="2:17" s="1184" customFormat="1" ht="19.7" customHeight="1">
      <c r="B104" s="2213"/>
      <c r="C104" s="66" t="s">
        <v>1002</v>
      </c>
      <c r="D104" s="66" t="s">
        <v>1002</v>
      </c>
      <c r="E104" s="40" t="s">
        <v>6423</v>
      </c>
      <c r="F104" s="26">
        <v>1</v>
      </c>
      <c r="G104" s="385">
        <v>2335</v>
      </c>
      <c r="H104" s="415">
        <f t="shared" si="1"/>
        <v>2335</v>
      </c>
      <c r="I104" s="2221" t="s">
        <v>6424</v>
      </c>
      <c r="J104" s="155" t="s">
        <v>6321</v>
      </c>
      <c r="K104" s="155"/>
      <c r="L104" s="155"/>
      <c r="M104" s="483">
        <v>46078</v>
      </c>
      <c r="N104" s="66"/>
      <c r="O104" s="155"/>
      <c r="P104" s="483">
        <v>46139</v>
      </c>
      <c r="Q104" s="391"/>
    </row>
    <row r="105" spans="2:17" s="1184" customFormat="1" ht="19.7" customHeight="1">
      <c r="B105" s="2213"/>
      <c r="C105" s="66" t="s">
        <v>1002</v>
      </c>
      <c r="D105" s="66" t="s">
        <v>1002</v>
      </c>
      <c r="E105" s="40" t="s">
        <v>1132</v>
      </c>
      <c r="F105" s="26">
        <v>1</v>
      </c>
      <c r="G105" s="385">
        <v>326</v>
      </c>
      <c r="H105" s="415">
        <f t="shared" si="1"/>
        <v>326</v>
      </c>
      <c r="I105" s="1" t="s">
        <v>1133</v>
      </c>
      <c r="J105" s="155" t="s">
        <v>6321</v>
      </c>
      <c r="K105" s="155"/>
      <c r="L105" s="155"/>
      <c r="M105" s="483">
        <v>46078</v>
      </c>
      <c r="N105" s="66"/>
      <c r="O105" s="155"/>
      <c r="P105" s="483">
        <v>46139</v>
      </c>
      <c r="Q105" s="391"/>
    </row>
    <row r="106" spans="2:17" s="1184" customFormat="1" ht="19.7" customHeight="1">
      <c r="B106" s="2213"/>
      <c r="C106" s="66" t="s">
        <v>1498</v>
      </c>
      <c r="D106" s="66" t="s">
        <v>1498</v>
      </c>
      <c r="E106" s="40" t="s">
        <v>2605</v>
      </c>
      <c r="F106" s="26">
        <v>1</v>
      </c>
      <c r="G106" s="385">
        <v>9700</v>
      </c>
      <c r="H106" s="415">
        <f t="shared" si="1"/>
        <v>9700</v>
      </c>
      <c r="I106" s="2216" t="s">
        <v>6425</v>
      </c>
      <c r="J106" s="655" t="s">
        <v>6353</v>
      </c>
      <c r="K106" s="155"/>
      <c r="L106" s="155"/>
      <c r="M106" s="483">
        <v>46079</v>
      </c>
      <c r="N106" s="66"/>
      <c r="O106" s="484">
        <v>46139</v>
      </c>
      <c r="P106" s="483"/>
      <c r="Q106" s="391">
        <v>46125</v>
      </c>
    </row>
    <row r="107" spans="2:17" s="1184" customFormat="1" ht="19.7" customHeight="1">
      <c r="B107" s="2213"/>
      <c r="C107" s="66" t="s">
        <v>1498</v>
      </c>
      <c r="D107" s="66" t="s">
        <v>1498</v>
      </c>
      <c r="E107" s="40" t="s">
        <v>2246</v>
      </c>
      <c r="F107" s="26">
        <v>1</v>
      </c>
      <c r="G107" s="385">
        <v>17600</v>
      </c>
      <c r="H107" s="415">
        <f t="shared" si="1"/>
        <v>17600</v>
      </c>
      <c r="I107" s="2216" t="s">
        <v>6426</v>
      </c>
      <c r="J107" s="655" t="s">
        <v>6353</v>
      </c>
      <c r="K107" s="155"/>
      <c r="L107" s="155"/>
      <c r="M107" s="483">
        <v>46079</v>
      </c>
      <c r="N107" s="66"/>
      <c r="O107" s="484">
        <v>46139</v>
      </c>
      <c r="P107" s="483"/>
      <c r="Q107" s="391">
        <v>46125</v>
      </c>
    </row>
    <row r="108" spans="2:17" s="1720" customFormat="1" ht="19.5" customHeight="1">
      <c r="B108" s="2213"/>
      <c r="C108" s="66" t="s">
        <v>1002</v>
      </c>
      <c r="D108" s="66" t="s">
        <v>1002</v>
      </c>
      <c r="E108" s="40" t="s">
        <v>2278</v>
      </c>
      <c r="F108" s="26">
        <v>6</v>
      </c>
      <c r="G108" s="385">
        <v>168</v>
      </c>
      <c r="H108" s="415">
        <f t="shared" si="1"/>
        <v>1008</v>
      </c>
      <c r="I108" s="40" t="s">
        <v>1731</v>
      </c>
      <c r="J108" s="155" t="s">
        <v>6321</v>
      </c>
      <c r="K108" s="155"/>
      <c r="L108" s="155"/>
      <c r="M108" s="483">
        <v>46078</v>
      </c>
      <c r="N108" s="66"/>
      <c r="O108" s="155"/>
      <c r="P108" s="483">
        <v>46139</v>
      </c>
      <c r="Q108" s="391"/>
    </row>
    <row r="109" spans="2:17" s="1720" customFormat="1" ht="19.5" customHeight="1">
      <c r="B109" s="2213"/>
      <c r="C109" s="66" t="s">
        <v>1002</v>
      </c>
      <c r="D109" s="66" t="s">
        <v>1002</v>
      </c>
      <c r="E109" s="40" t="s">
        <v>6427</v>
      </c>
      <c r="F109" s="26">
        <v>2</v>
      </c>
      <c r="G109" s="385">
        <v>2983</v>
      </c>
      <c r="H109" s="415">
        <f t="shared" si="1"/>
        <v>5966</v>
      </c>
      <c r="I109" s="40" t="s">
        <v>6428</v>
      </c>
      <c r="J109" s="155" t="s">
        <v>6321</v>
      </c>
      <c r="K109" s="155"/>
      <c r="L109" s="155"/>
      <c r="M109" s="483">
        <v>46078</v>
      </c>
      <c r="N109" s="66"/>
      <c r="O109" s="155"/>
      <c r="P109" s="483">
        <v>46139</v>
      </c>
      <c r="Q109" s="391"/>
    </row>
    <row r="110" spans="2:17" s="1720" customFormat="1" ht="19.5" customHeight="1">
      <c r="B110" s="2213"/>
      <c r="C110" s="66" t="s">
        <v>1002</v>
      </c>
      <c r="D110" s="66" t="s">
        <v>1002</v>
      </c>
      <c r="E110" s="40" t="s">
        <v>6429</v>
      </c>
      <c r="F110" s="26">
        <v>1</v>
      </c>
      <c r="G110" s="385">
        <v>6791</v>
      </c>
      <c r="H110" s="415">
        <f t="shared" si="1"/>
        <v>6791</v>
      </c>
      <c r="I110" s="40" t="s">
        <v>6430</v>
      </c>
      <c r="J110" s="155" t="s">
        <v>6321</v>
      </c>
      <c r="K110" s="155"/>
      <c r="L110" s="155"/>
      <c r="M110" s="483">
        <v>46078</v>
      </c>
      <c r="N110" s="66"/>
      <c r="O110" s="155"/>
      <c r="P110" s="483">
        <v>46139</v>
      </c>
      <c r="Q110" s="391"/>
    </row>
    <row r="111" spans="2:17" s="1720" customFormat="1" ht="19.5" customHeight="1">
      <c r="B111" s="2213"/>
      <c r="C111" s="66" t="s">
        <v>1002</v>
      </c>
      <c r="D111" s="66" t="s">
        <v>1002</v>
      </c>
      <c r="E111" s="40" t="s">
        <v>1777</v>
      </c>
      <c r="F111" s="26">
        <v>1</v>
      </c>
      <c r="G111" s="385">
        <v>257</v>
      </c>
      <c r="H111" s="415">
        <f t="shared" si="1"/>
        <v>257</v>
      </c>
      <c r="I111" s="40" t="s">
        <v>1778</v>
      </c>
      <c r="J111" s="155" t="s">
        <v>6321</v>
      </c>
      <c r="K111" s="155"/>
      <c r="L111" s="155"/>
      <c r="M111" s="483">
        <v>46078</v>
      </c>
      <c r="N111" s="66"/>
      <c r="O111" s="155"/>
      <c r="P111" s="483">
        <v>46139</v>
      </c>
      <c r="Q111" s="391"/>
    </row>
    <row r="112" spans="2:17" s="1720" customFormat="1" ht="19.5" customHeight="1">
      <c r="B112" s="2213"/>
      <c r="C112" s="66" t="s">
        <v>1002</v>
      </c>
      <c r="D112" s="66" t="s">
        <v>1002</v>
      </c>
      <c r="E112" s="40" t="s">
        <v>6431</v>
      </c>
      <c r="F112" s="26">
        <v>1</v>
      </c>
      <c r="G112" s="385">
        <v>277</v>
      </c>
      <c r="H112" s="415">
        <f t="shared" si="1"/>
        <v>277</v>
      </c>
      <c r="I112" s="40" t="s">
        <v>1626</v>
      </c>
      <c r="J112" s="155" t="s">
        <v>6321</v>
      </c>
      <c r="K112" s="155"/>
      <c r="L112" s="155"/>
      <c r="M112" s="483">
        <v>46078</v>
      </c>
      <c r="N112" s="66"/>
      <c r="O112" s="155"/>
      <c r="P112" s="483">
        <v>46139</v>
      </c>
      <c r="Q112" s="391"/>
    </row>
    <row r="113" spans="2:17" s="1720" customFormat="1" ht="19.5" customHeight="1">
      <c r="B113" s="2213"/>
      <c r="C113" s="66" t="s">
        <v>1002</v>
      </c>
      <c r="D113" s="66" t="s">
        <v>1002</v>
      </c>
      <c r="E113" s="40" t="s">
        <v>1781</v>
      </c>
      <c r="F113" s="26">
        <v>2</v>
      </c>
      <c r="G113" s="385">
        <v>217</v>
      </c>
      <c r="H113" s="415">
        <f t="shared" si="1"/>
        <v>434</v>
      </c>
      <c r="I113" s="40" t="s">
        <v>1624</v>
      </c>
      <c r="J113" s="155" t="s">
        <v>6321</v>
      </c>
      <c r="K113" s="155"/>
      <c r="L113" s="155"/>
      <c r="M113" s="483">
        <v>46078</v>
      </c>
      <c r="N113" s="66"/>
      <c r="O113" s="155"/>
      <c r="P113" s="483">
        <v>46139</v>
      </c>
      <c r="Q113" s="391"/>
    </row>
    <row r="114" spans="2:17" s="1720" customFormat="1" ht="19.5" customHeight="1">
      <c r="B114" s="2213"/>
      <c r="C114" s="66" t="s">
        <v>1002</v>
      </c>
      <c r="D114" s="66" t="s">
        <v>1002</v>
      </c>
      <c r="E114" s="40" t="s">
        <v>1782</v>
      </c>
      <c r="F114" s="26">
        <v>1</v>
      </c>
      <c r="G114" s="385">
        <v>257</v>
      </c>
      <c r="H114" s="415">
        <f t="shared" si="1"/>
        <v>257</v>
      </c>
      <c r="I114" s="40" t="s">
        <v>1624</v>
      </c>
      <c r="J114" s="155" t="s">
        <v>6321</v>
      </c>
      <c r="K114" s="155"/>
      <c r="L114" s="155"/>
      <c r="M114" s="483">
        <v>46078</v>
      </c>
      <c r="N114" s="66"/>
      <c r="O114" s="155"/>
      <c r="P114" s="483">
        <v>46139</v>
      </c>
      <c r="Q114" s="391"/>
    </row>
    <row r="115" spans="2:17" s="1720" customFormat="1" ht="19.5" customHeight="1">
      <c r="B115" s="2213"/>
      <c r="C115" s="66" t="s">
        <v>1002</v>
      </c>
      <c r="D115" s="66" t="s">
        <v>1002</v>
      </c>
      <c r="E115" s="40" t="s">
        <v>6432</v>
      </c>
      <c r="F115" s="26">
        <v>1</v>
      </c>
      <c r="G115" s="385">
        <v>346</v>
      </c>
      <c r="H115" s="415">
        <f t="shared" si="1"/>
        <v>346</v>
      </c>
      <c r="I115" s="40" t="s">
        <v>1788</v>
      </c>
      <c r="J115" s="155" t="s">
        <v>6321</v>
      </c>
      <c r="K115" s="155"/>
      <c r="L115" s="155"/>
      <c r="M115" s="483">
        <v>46078</v>
      </c>
      <c r="N115" s="66"/>
      <c r="O115" s="155"/>
      <c r="P115" s="483">
        <v>46139</v>
      </c>
      <c r="Q115" s="391"/>
    </row>
    <row r="116" spans="2:17" s="1720" customFormat="1" ht="19.5" customHeight="1">
      <c r="B116" s="2213"/>
      <c r="C116" s="66" t="s">
        <v>1002</v>
      </c>
      <c r="D116" s="66" t="s">
        <v>1002</v>
      </c>
      <c r="E116" s="40" t="s">
        <v>6433</v>
      </c>
      <c r="F116" s="26">
        <v>2</v>
      </c>
      <c r="G116" s="385">
        <v>172</v>
      </c>
      <c r="H116" s="415">
        <f t="shared" si="1"/>
        <v>344</v>
      </c>
      <c r="I116" s="40" t="s">
        <v>2050</v>
      </c>
      <c r="J116" s="155" t="s">
        <v>6321</v>
      </c>
      <c r="K116" s="155"/>
      <c r="L116" s="155"/>
      <c r="M116" s="483">
        <v>46078</v>
      </c>
      <c r="N116" s="66"/>
      <c r="O116" s="155"/>
      <c r="P116" s="483">
        <v>46139</v>
      </c>
      <c r="Q116" s="391"/>
    </row>
    <row r="117" spans="2:17" s="1720" customFormat="1" ht="19.5" customHeight="1">
      <c r="B117" s="2213"/>
      <c r="C117" s="66" t="s">
        <v>145</v>
      </c>
      <c r="D117" s="66" t="s">
        <v>2239</v>
      </c>
      <c r="E117" s="2216" t="s">
        <v>4215</v>
      </c>
      <c r="F117" s="66">
        <v>1</v>
      </c>
      <c r="G117" s="415">
        <v>4080</v>
      </c>
      <c r="H117" s="415">
        <f t="shared" si="1"/>
        <v>4080</v>
      </c>
      <c r="I117" s="69" t="s">
        <v>6434</v>
      </c>
      <c r="J117" s="655" t="s">
        <v>6353</v>
      </c>
      <c r="K117" s="155"/>
      <c r="L117" s="155"/>
      <c r="M117" s="483">
        <v>46079</v>
      </c>
      <c r="N117" s="66"/>
      <c r="O117" s="484">
        <v>46139</v>
      </c>
      <c r="P117" s="483">
        <v>46135</v>
      </c>
      <c r="Q117" s="391">
        <v>46135</v>
      </c>
    </row>
    <row r="118" spans="2:17" s="1720" customFormat="1" ht="19.5" customHeight="1">
      <c r="B118" s="2213"/>
      <c r="C118" s="66" t="s">
        <v>145</v>
      </c>
      <c r="D118" s="66" t="s">
        <v>2239</v>
      </c>
      <c r="E118" s="69" t="s">
        <v>6435</v>
      </c>
      <c r="F118" s="66">
        <v>1</v>
      </c>
      <c r="G118" s="415">
        <v>2140</v>
      </c>
      <c r="H118" s="415">
        <f t="shared" si="1"/>
        <v>2140</v>
      </c>
      <c r="I118" s="69" t="s">
        <v>4213</v>
      </c>
      <c r="J118" s="655" t="s">
        <v>6353</v>
      </c>
      <c r="K118" s="155"/>
      <c r="L118" s="155"/>
      <c r="M118" s="483">
        <v>46079</v>
      </c>
      <c r="N118" s="66"/>
      <c r="O118" s="484">
        <v>46139</v>
      </c>
      <c r="P118" s="483">
        <v>46135</v>
      </c>
      <c r="Q118" s="391">
        <v>46135</v>
      </c>
    </row>
    <row r="119" spans="2:17" s="1720" customFormat="1" ht="19.5" customHeight="1">
      <c r="B119" s="2213"/>
      <c r="C119" s="66" t="s">
        <v>145</v>
      </c>
      <c r="D119" s="66" t="s">
        <v>2239</v>
      </c>
      <c r="E119" s="2216" t="s">
        <v>6436</v>
      </c>
      <c r="F119" s="66">
        <v>1</v>
      </c>
      <c r="G119" s="415">
        <v>2860</v>
      </c>
      <c r="H119" s="415">
        <f t="shared" si="1"/>
        <v>2860</v>
      </c>
      <c r="I119" s="69" t="s">
        <v>79</v>
      </c>
      <c r="J119" s="655" t="s">
        <v>6353</v>
      </c>
      <c r="K119" s="155"/>
      <c r="L119" s="155"/>
      <c r="M119" s="483">
        <v>46079</v>
      </c>
      <c r="N119" s="66"/>
      <c r="O119" s="484">
        <v>46139</v>
      </c>
      <c r="P119" s="483">
        <v>46135</v>
      </c>
      <c r="Q119" s="391">
        <v>46135</v>
      </c>
    </row>
    <row r="120" spans="2:17" s="1720" customFormat="1" ht="19.5" customHeight="1">
      <c r="B120" s="2214"/>
      <c r="C120" s="66" t="s">
        <v>1378</v>
      </c>
      <c r="D120" s="66" t="s">
        <v>125</v>
      </c>
      <c r="E120" s="2222" t="s">
        <v>1438</v>
      </c>
      <c r="F120" s="66">
        <v>1</v>
      </c>
      <c r="G120" s="415">
        <v>2240</v>
      </c>
      <c r="H120" s="415">
        <f t="shared" si="1"/>
        <v>2240</v>
      </c>
      <c r="I120" s="2216" t="s">
        <v>1381</v>
      </c>
      <c r="J120" s="655" t="s">
        <v>6353</v>
      </c>
      <c r="K120" s="155"/>
      <c r="L120" s="155"/>
      <c r="M120" s="483">
        <v>46079</v>
      </c>
      <c r="N120" s="66"/>
      <c r="O120" s="484">
        <v>46139</v>
      </c>
      <c r="P120" s="483">
        <v>46119</v>
      </c>
      <c r="Q120" s="391">
        <v>46121</v>
      </c>
    </row>
    <row r="121" spans="2:17" s="1720" customFormat="1" ht="19.5" customHeight="1">
      <c r="B121" s="2223" t="s">
        <v>6437</v>
      </c>
      <c r="C121" s="66" t="s">
        <v>1070</v>
      </c>
      <c r="D121" s="66" t="s">
        <v>1070</v>
      </c>
      <c r="E121" s="69" t="s">
        <v>1071</v>
      </c>
      <c r="F121" s="66">
        <v>40</v>
      </c>
      <c r="G121" s="415">
        <v>5000</v>
      </c>
      <c r="H121" s="415">
        <f t="shared" si="1"/>
        <v>200000</v>
      </c>
      <c r="I121" s="69" t="s">
        <v>1071</v>
      </c>
      <c r="J121" s="155"/>
      <c r="K121" s="155"/>
      <c r="L121" s="155"/>
      <c r="M121" s="483"/>
      <c r="N121" s="66"/>
      <c r="O121" s="155"/>
      <c r="P121" s="483"/>
      <c r="Q121" s="391"/>
    </row>
    <row r="122" spans="2:17" s="1720" customFormat="1" ht="19.5" customHeight="1">
      <c r="B122" s="2214"/>
      <c r="C122" s="66" t="s">
        <v>1070</v>
      </c>
      <c r="D122" s="66" t="s">
        <v>1070</v>
      </c>
      <c r="E122" s="69" t="s">
        <v>1072</v>
      </c>
      <c r="F122" s="66">
        <v>60</v>
      </c>
      <c r="G122" s="415">
        <v>5000</v>
      </c>
      <c r="H122" s="415">
        <f t="shared" si="1"/>
        <v>300000</v>
      </c>
      <c r="I122" s="69" t="s">
        <v>1072</v>
      </c>
      <c r="J122" s="155"/>
      <c r="K122" s="155"/>
      <c r="L122" s="155"/>
      <c r="M122" s="483"/>
      <c r="N122" s="66"/>
      <c r="O122" s="155"/>
      <c r="P122" s="483"/>
      <c r="Q122" s="391"/>
    </row>
    <row r="123" spans="2:17" s="1720" customFormat="1" ht="19.5" customHeight="1">
      <c r="B123" s="66"/>
      <c r="C123" s="66"/>
      <c r="D123" s="66"/>
      <c r="E123" s="69"/>
      <c r="F123" s="66"/>
      <c r="G123" s="415"/>
      <c r="H123" s="415"/>
      <c r="I123" s="155"/>
      <c r="J123" s="155"/>
      <c r="K123" s="155"/>
      <c r="L123" s="155"/>
      <c r="M123" s="483"/>
      <c r="N123" s="66"/>
      <c r="O123" s="155"/>
      <c r="P123" s="483"/>
      <c r="Q123" s="391"/>
    </row>
  </sheetData>
  <autoFilter ref="B9:O41" xr:uid="{D889180D-E6D4-4CE3-A5E2-2D26013D0AF1}">
    <sortState xmlns:xlrd2="http://schemas.microsoft.com/office/spreadsheetml/2017/richdata2" ref="B10:O41">
      <sortCondition descending="1" ref="K9:K41"/>
    </sortState>
  </autoFilter>
  <mergeCells count="14">
    <mergeCell ref="B100:B120"/>
    <mergeCell ref="B121:B122"/>
    <mergeCell ref="B10:B11"/>
    <mergeCell ref="B18:B41"/>
    <mergeCell ref="B42:B44"/>
    <mergeCell ref="B45:B64"/>
    <mergeCell ref="B65:B99"/>
    <mergeCell ref="I66:I67"/>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BFE16-FF95-4BEF-AE71-A542F609C769}">
  <sheetPr>
    <tabColor theme="7" tint="0.79998168889431442"/>
  </sheetPr>
  <dimension ref="A2:U33"/>
  <sheetViews>
    <sheetView zoomScale="85" zoomScaleNormal="85" workbookViewId="0">
      <pane xSplit="14" ySplit="9" topLeftCell="Q10" activePane="bottomRight" state="frozen"/>
      <selection pane="topRight" activeCell="K1" sqref="K1"/>
      <selection pane="bottomLeft" activeCell="A9" sqref="A9"/>
      <selection pane="bottomRight" activeCell="U13" sqref="U13:U18"/>
    </sheetView>
  </sheetViews>
  <sheetFormatPr defaultRowHeight="18.75"/>
  <cols>
    <col min="1" max="1" width="9" style="1"/>
    <col min="2" max="2" width="5.875" style="1" customWidth="1"/>
    <col min="3" max="3" width="7.875" style="1" customWidth="1"/>
    <col min="4" max="4" width="4.5" style="1" customWidth="1"/>
    <col min="5" max="5" width="9" style="1" customWidth="1"/>
    <col min="6" max="6" width="13.25" style="4" customWidth="1"/>
    <col min="7" max="7" width="14.375" style="1" bestFit="1" customWidth="1"/>
    <col min="8" max="8" width="13.125" style="1" bestFit="1" customWidth="1"/>
    <col min="9" max="9" width="71.125" style="1" customWidth="1"/>
    <col min="10" max="10" width="6.25" style="4" customWidth="1"/>
    <col min="11" max="12" width="9.875" style="10" bestFit="1" customWidth="1"/>
    <col min="13" max="13" width="5.75" style="10" customWidth="1"/>
    <col min="14" max="14" width="36.5" style="1" customWidth="1"/>
    <col min="15" max="15" width="23.875" style="1" customWidth="1"/>
    <col min="16" max="16" width="20.375" style="4" customWidth="1"/>
    <col min="17" max="17" width="13.75" style="9" customWidth="1"/>
    <col min="18" max="18" width="6.375" style="1" customWidth="1"/>
    <col min="19" max="19" width="13.25" style="10" customWidth="1"/>
    <col min="20" max="20" width="14.5" style="11" customWidth="1"/>
    <col min="21" max="21" width="15.625" style="12" customWidth="1"/>
    <col min="22" max="16384" width="9" style="1"/>
  </cols>
  <sheetData>
    <row r="2" spans="1:21" ht="20.100000000000001" customHeight="1">
      <c r="F2" s="2" t="s">
        <v>0</v>
      </c>
      <c r="G2" s="2"/>
      <c r="H2" s="2"/>
      <c r="I2" s="3" t="s">
        <v>6438</v>
      </c>
      <c r="K2" s="5" t="s">
        <v>2</v>
      </c>
      <c r="L2" s="6"/>
      <c r="M2" s="7"/>
      <c r="N2" s="8">
        <f>SUM(L:L)</f>
        <v>1332000</v>
      </c>
    </row>
    <row r="3" spans="1:21" ht="20.100000000000001" customHeight="1">
      <c r="F3" s="2" t="s">
        <v>3</v>
      </c>
      <c r="G3" s="2"/>
      <c r="H3" s="2"/>
      <c r="I3" s="13" t="s">
        <v>6439</v>
      </c>
    </row>
    <row r="4" spans="1:21" ht="20.100000000000001" customHeight="1">
      <c r="F4" s="2" t="s">
        <v>996</v>
      </c>
      <c r="G4" s="2"/>
      <c r="H4" s="2"/>
      <c r="I4" s="2224" t="s">
        <v>6440</v>
      </c>
      <c r="L4" s="2225"/>
      <c r="N4" s="2226" t="s">
        <v>6441</v>
      </c>
      <c r="O4" s="2227"/>
    </row>
    <row r="5" spans="1:21" ht="20.100000000000001" customHeight="1">
      <c r="F5" s="2" t="s">
        <v>9</v>
      </c>
      <c r="G5" s="2"/>
      <c r="H5" s="2"/>
      <c r="I5" s="16">
        <v>46157</v>
      </c>
      <c r="K5" s="2228" t="s">
        <v>6442</v>
      </c>
      <c r="L5" s="2228"/>
      <c r="N5" s="2229"/>
      <c r="O5" s="2230"/>
    </row>
    <row r="6" spans="1:21" ht="20.100000000000001" customHeight="1">
      <c r="F6" s="2" t="s">
        <v>10</v>
      </c>
      <c r="G6" s="2"/>
      <c r="H6" s="2"/>
      <c r="I6" s="16">
        <v>46160</v>
      </c>
      <c r="K6" s="2228"/>
      <c r="L6" s="2228"/>
      <c r="N6" s="451"/>
      <c r="O6" s="452"/>
    </row>
    <row r="7" spans="1:21" ht="20.100000000000001" customHeight="1">
      <c r="F7" s="453"/>
      <c r="G7" s="453"/>
      <c r="H7" s="453"/>
      <c r="I7" s="454"/>
      <c r="N7" s="451"/>
      <c r="O7" s="452"/>
      <c r="P7" s="456"/>
    </row>
    <row r="9" spans="1:21" s="4" customFormat="1" ht="19.7" customHeight="1">
      <c r="B9" s="26"/>
      <c r="C9" s="332" t="s">
        <v>6443</v>
      </c>
      <c r="E9" s="26" t="s">
        <v>31</v>
      </c>
      <c r="F9" s="27" t="s">
        <v>32</v>
      </c>
      <c r="G9" s="27" t="s">
        <v>33</v>
      </c>
      <c r="H9" s="27" t="s">
        <v>34</v>
      </c>
      <c r="I9" s="26" t="s">
        <v>35</v>
      </c>
      <c r="J9" s="26" t="s">
        <v>36</v>
      </c>
      <c r="K9" s="393" t="s">
        <v>37</v>
      </c>
      <c r="L9" s="548" t="s">
        <v>38</v>
      </c>
      <c r="M9" s="28" t="s">
        <v>39</v>
      </c>
      <c r="N9" s="26" t="s">
        <v>40</v>
      </c>
      <c r="O9" s="26" t="s">
        <v>41</v>
      </c>
      <c r="P9" s="26" t="s">
        <v>42</v>
      </c>
      <c r="Q9" s="30" t="s">
        <v>43</v>
      </c>
      <c r="R9" s="27" t="s">
        <v>44</v>
      </c>
      <c r="S9" s="26" t="s">
        <v>45</v>
      </c>
      <c r="T9" s="30" t="s">
        <v>46</v>
      </c>
      <c r="U9" s="375" t="s">
        <v>47</v>
      </c>
    </row>
    <row r="10" spans="1:21" s="4" customFormat="1" ht="19.7" customHeight="1">
      <c r="D10" s="458"/>
      <c r="E10" s="26"/>
      <c r="F10" s="27"/>
      <c r="G10" s="27"/>
      <c r="H10" s="27"/>
      <c r="I10" s="108"/>
      <c r="J10" s="26"/>
      <c r="K10" s="139"/>
      <c r="L10" s="2231"/>
      <c r="M10" s="28"/>
      <c r="N10" s="40"/>
      <c r="O10" s="460"/>
      <c r="P10" s="27"/>
      <c r="Q10" s="30"/>
      <c r="R10" s="27"/>
      <c r="S10" s="42"/>
      <c r="T10" s="42"/>
      <c r="U10" s="375"/>
    </row>
    <row r="11" spans="1:21" s="4" customFormat="1" ht="19.5" customHeight="1">
      <c r="F11" s="2232" t="s">
        <v>6444</v>
      </c>
      <c r="G11" s="2233"/>
      <c r="H11" s="2233"/>
      <c r="I11" s="2234"/>
      <c r="J11" s="71"/>
      <c r="K11" s="71"/>
      <c r="L11" s="71"/>
      <c r="M11" s="1234"/>
      <c r="N11" s="1235"/>
      <c r="O11" s="1199"/>
      <c r="P11" s="1199"/>
      <c r="Q11" s="1201"/>
      <c r="R11" s="1198"/>
      <c r="S11" s="1199"/>
      <c r="T11" s="1201"/>
      <c r="U11" s="1202"/>
    </row>
    <row r="12" spans="1:21" s="4" customFormat="1" ht="19.5" customHeight="1">
      <c r="A12" s="4" t="s">
        <v>6445</v>
      </c>
      <c r="C12" s="26">
        <v>48</v>
      </c>
      <c r="D12" s="26"/>
      <c r="E12" s="64">
        <v>2</v>
      </c>
      <c r="F12" s="1874">
        <v>1</v>
      </c>
      <c r="G12" s="27" t="s">
        <v>48</v>
      </c>
      <c r="H12" s="27" t="s">
        <v>48</v>
      </c>
      <c r="I12" s="282" t="s">
        <v>6446</v>
      </c>
      <c r="J12" s="197">
        <v>1</v>
      </c>
      <c r="K12" s="333">
        <v>1110000</v>
      </c>
      <c r="L12" s="436">
        <f t="shared" ref="L12:L18" si="0">J12*K12</f>
        <v>1110000</v>
      </c>
      <c r="M12" s="28"/>
      <c r="N12" s="47" t="s">
        <v>6447</v>
      </c>
      <c r="O12" s="831" t="s">
        <v>6448</v>
      </c>
      <c r="P12" s="831"/>
      <c r="Q12" s="1201">
        <v>46086</v>
      </c>
      <c r="R12" s="1198"/>
      <c r="S12" s="1876">
        <v>46157</v>
      </c>
      <c r="T12" s="1201"/>
      <c r="U12" s="1660">
        <v>46167</v>
      </c>
    </row>
    <row r="13" spans="1:21" s="4" customFormat="1" ht="19.5" customHeight="1">
      <c r="A13" s="4" t="s">
        <v>6445</v>
      </c>
      <c r="C13" s="26"/>
      <c r="D13" s="26"/>
      <c r="E13" s="64">
        <v>2</v>
      </c>
      <c r="F13" s="2235">
        <f t="shared" ref="F13:F18" si="1">F12+1</f>
        <v>2</v>
      </c>
      <c r="G13" s="1214" t="s">
        <v>48</v>
      </c>
      <c r="H13" s="1214" t="s">
        <v>48</v>
      </c>
      <c r="I13" s="1215" t="s">
        <v>6449</v>
      </c>
      <c r="J13" s="2236">
        <v>1</v>
      </c>
      <c r="K13" s="2236">
        <v>12000</v>
      </c>
      <c r="L13" s="436">
        <f t="shared" si="0"/>
        <v>12000</v>
      </c>
      <c r="M13" s="28"/>
      <c r="N13" s="47"/>
      <c r="O13" s="831" t="s">
        <v>6448</v>
      </c>
      <c r="P13" s="831"/>
      <c r="Q13" s="1201">
        <v>46086</v>
      </c>
      <c r="R13" s="1197"/>
      <c r="S13" s="1876">
        <v>46157</v>
      </c>
      <c r="T13" s="1201"/>
      <c r="U13" s="1660">
        <v>46167</v>
      </c>
    </row>
    <row r="14" spans="1:21" s="4" customFormat="1" ht="19.5" customHeight="1">
      <c r="A14" s="4" t="s">
        <v>6445</v>
      </c>
      <c r="C14" s="26"/>
      <c r="D14" s="26"/>
      <c r="E14" s="64">
        <v>4</v>
      </c>
      <c r="F14" s="2235">
        <f t="shared" si="1"/>
        <v>3</v>
      </c>
      <c r="G14" s="27" t="s">
        <v>48</v>
      </c>
      <c r="H14" s="27" t="s">
        <v>48</v>
      </c>
      <c r="I14" s="282" t="s">
        <v>6450</v>
      </c>
      <c r="J14" s="197">
        <v>1</v>
      </c>
      <c r="K14" s="200">
        <v>20000</v>
      </c>
      <c r="L14" s="436">
        <f t="shared" si="0"/>
        <v>20000</v>
      </c>
      <c r="M14" s="28"/>
      <c r="N14" s="47" t="s">
        <v>3501</v>
      </c>
      <c r="O14" s="831" t="s">
        <v>6448</v>
      </c>
      <c r="P14" s="831"/>
      <c r="Q14" s="1201">
        <v>46086</v>
      </c>
      <c r="R14" s="1197"/>
      <c r="S14" s="1876">
        <v>46157</v>
      </c>
      <c r="T14" s="1201"/>
      <c r="U14" s="1660">
        <v>46167</v>
      </c>
    </row>
    <row r="15" spans="1:21" s="4" customFormat="1" ht="19.5" customHeight="1">
      <c r="A15" s="4" t="s">
        <v>6445</v>
      </c>
      <c r="C15" s="26"/>
      <c r="D15" s="26"/>
      <c r="E15" s="64">
        <v>5</v>
      </c>
      <c r="F15" s="2235">
        <f t="shared" si="1"/>
        <v>4</v>
      </c>
      <c r="G15" s="27" t="s">
        <v>48</v>
      </c>
      <c r="H15" s="27" t="s">
        <v>48</v>
      </c>
      <c r="I15" s="282" t="s">
        <v>3498</v>
      </c>
      <c r="J15" s="197">
        <v>1</v>
      </c>
      <c r="K15" s="200">
        <v>30000</v>
      </c>
      <c r="L15" s="436">
        <f t="shared" si="0"/>
        <v>30000</v>
      </c>
      <c r="M15" s="28"/>
      <c r="N15" s="47" t="s">
        <v>3499</v>
      </c>
      <c r="O15" s="831" t="s">
        <v>6448</v>
      </c>
      <c r="P15" s="831"/>
      <c r="Q15" s="1201">
        <v>46086</v>
      </c>
      <c r="R15" s="1197"/>
      <c r="S15" s="1876">
        <v>46157</v>
      </c>
      <c r="T15" s="1201"/>
      <c r="U15" s="1660">
        <v>46167</v>
      </c>
    </row>
    <row r="16" spans="1:21" s="4" customFormat="1" ht="19.5" customHeight="1">
      <c r="A16" s="4" t="s">
        <v>6445</v>
      </c>
      <c r="C16" s="26"/>
      <c r="D16" s="26"/>
      <c r="E16" s="64">
        <v>6</v>
      </c>
      <c r="F16" s="2235">
        <f t="shared" si="1"/>
        <v>5</v>
      </c>
      <c r="G16" s="27" t="s">
        <v>48</v>
      </c>
      <c r="H16" s="27" t="s">
        <v>48</v>
      </c>
      <c r="I16" s="1489" t="s">
        <v>6451</v>
      </c>
      <c r="J16" s="197">
        <v>1</v>
      </c>
      <c r="K16" s="333">
        <v>55000</v>
      </c>
      <c r="L16" s="436">
        <f t="shared" si="0"/>
        <v>55000</v>
      </c>
      <c r="M16" s="28"/>
      <c r="N16" s="47" t="s">
        <v>6452</v>
      </c>
      <c r="O16" s="831" t="s">
        <v>6448</v>
      </c>
      <c r="P16" s="831"/>
      <c r="Q16" s="1201">
        <v>46086</v>
      </c>
      <c r="R16" s="1197"/>
      <c r="S16" s="1876">
        <v>46157</v>
      </c>
      <c r="T16" s="1201"/>
      <c r="U16" s="1660">
        <v>46167</v>
      </c>
    </row>
    <row r="17" spans="1:21" s="4" customFormat="1" ht="19.5" customHeight="1">
      <c r="A17" s="4" t="s">
        <v>6445</v>
      </c>
      <c r="C17" s="26">
        <v>10.5</v>
      </c>
      <c r="D17" s="26"/>
      <c r="E17" s="64">
        <v>3</v>
      </c>
      <c r="F17" s="2235">
        <f t="shared" si="1"/>
        <v>6</v>
      </c>
      <c r="G17" s="43" t="s">
        <v>48</v>
      </c>
      <c r="H17" s="43" t="s">
        <v>48</v>
      </c>
      <c r="I17" s="256" t="s">
        <v>6453</v>
      </c>
      <c r="J17" s="208">
        <v>1</v>
      </c>
      <c r="K17" s="208">
        <v>45000</v>
      </c>
      <c r="L17" s="436">
        <f t="shared" si="0"/>
        <v>45000</v>
      </c>
      <c r="M17" s="441"/>
      <c r="N17" s="261" t="s">
        <v>6453</v>
      </c>
      <c r="O17" s="831" t="s">
        <v>6448</v>
      </c>
      <c r="P17" s="831"/>
      <c r="Q17" s="1201">
        <v>46086</v>
      </c>
      <c r="R17" s="1198"/>
      <c r="S17" s="1876">
        <v>46157</v>
      </c>
      <c r="T17" s="1201"/>
      <c r="U17" s="1660">
        <v>46167</v>
      </c>
    </row>
    <row r="18" spans="1:21" s="4" customFormat="1" ht="19.5" customHeight="1">
      <c r="A18" s="4" t="s">
        <v>6445</v>
      </c>
      <c r="C18" s="26"/>
      <c r="D18" s="26"/>
      <c r="E18" s="64">
        <v>7</v>
      </c>
      <c r="F18" s="2235">
        <f t="shared" si="1"/>
        <v>7</v>
      </c>
      <c r="G18" s="27" t="s">
        <v>48</v>
      </c>
      <c r="H18" s="27" t="s">
        <v>48</v>
      </c>
      <c r="I18" s="282" t="s">
        <v>6454</v>
      </c>
      <c r="J18" s="197">
        <v>1</v>
      </c>
      <c r="K18" s="333">
        <v>60000</v>
      </c>
      <c r="L18" s="436">
        <f t="shared" si="0"/>
        <v>60000</v>
      </c>
      <c r="M18" s="28"/>
      <c r="N18" s="47" t="s">
        <v>6455</v>
      </c>
      <c r="O18" s="831" t="s">
        <v>6448</v>
      </c>
      <c r="P18" s="831"/>
      <c r="Q18" s="1201">
        <v>46086</v>
      </c>
      <c r="R18" s="1197"/>
      <c r="S18" s="1876">
        <v>46157</v>
      </c>
      <c r="T18" s="1201"/>
      <c r="U18" s="1660">
        <v>46167</v>
      </c>
    </row>
    <row r="19" spans="1:21" s="4" customFormat="1" ht="19.5" customHeight="1">
      <c r="C19" s="26"/>
      <c r="E19" s="64"/>
      <c r="F19" s="2049"/>
      <c r="G19" s="1222"/>
      <c r="H19" s="1222"/>
      <c r="I19" s="1218"/>
      <c r="J19" s="57"/>
      <c r="K19" s="57"/>
      <c r="L19" s="1223"/>
      <c r="M19" s="1224"/>
      <c r="N19" s="1225"/>
      <c r="O19" s="831"/>
      <c r="P19" s="831"/>
      <c r="Q19" s="30"/>
      <c r="R19" s="1197"/>
      <c r="S19" s="1199"/>
      <c r="T19" s="1201"/>
      <c r="U19" s="1202"/>
    </row>
    <row r="20" spans="1:21" s="4" customFormat="1" ht="19.5" customHeight="1">
      <c r="C20" s="26"/>
      <c r="E20" s="64"/>
      <c r="F20" s="2049"/>
      <c r="G20" s="1208"/>
      <c r="H20" s="1226"/>
      <c r="I20" s="1227">
        <f>SUM(L12:L18)</f>
        <v>1332000</v>
      </c>
      <c r="J20" s="831"/>
      <c r="K20" s="1228"/>
      <c r="L20" s="1229"/>
      <c r="M20" s="479"/>
      <c r="N20" s="852"/>
      <c r="O20" s="831"/>
      <c r="P20" s="831"/>
      <c r="Q20" s="30"/>
      <c r="R20" s="1197"/>
      <c r="S20" s="1199"/>
      <c r="T20" s="1201"/>
      <c r="U20" s="1202"/>
    </row>
    <row r="21" spans="1:21" s="4" customFormat="1" ht="19.5" customHeight="1">
      <c r="C21" s="26"/>
      <c r="E21" s="64"/>
      <c r="F21" s="2049"/>
      <c r="G21" s="293"/>
      <c r="H21" s="293"/>
      <c r="I21" s="47"/>
      <c r="J21" s="1896"/>
      <c r="K21" s="880"/>
      <c r="L21" s="1208"/>
      <c r="M21" s="831"/>
      <c r="N21" s="852"/>
      <c r="O21" s="831"/>
      <c r="P21" s="831"/>
      <c r="Q21" s="30"/>
      <c r="R21" s="1197"/>
      <c r="S21" s="1199"/>
      <c r="T21" s="1201"/>
      <c r="U21" s="1202"/>
    </row>
    <row r="22" spans="1:21" s="4" customFormat="1" ht="19.5" customHeight="1">
      <c r="C22" s="4" t="s">
        <v>6456</v>
      </c>
      <c r="E22" s="64"/>
      <c r="F22" s="2049"/>
      <c r="G22" s="1208"/>
      <c r="H22" s="1208"/>
      <c r="I22" s="879"/>
      <c r="J22" s="831"/>
      <c r="K22" s="880"/>
      <c r="L22" s="1208"/>
      <c r="M22" s="831"/>
      <c r="N22" s="852"/>
      <c r="O22" s="831"/>
      <c r="P22" s="831"/>
      <c r="Q22" s="30"/>
      <c r="R22" s="1197"/>
      <c r="S22" s="1199"/>
      <c r="T22" s="1201"/>
      <c r="U22" s="1202"/>
    </row>
    <row r="23" spans="1:21" s="4" customFormat="1" ht="19.5" customHeight="1">
      <c r="C23" s="65">
        <f>SUM(C11:C21)</f>
        <v>58.5</v>
      </c>
      <c r="E23" s="64"/>
      <c r="F23" s="2049"/>
      <c r="G23" s="1208"/>
      <c r="H23" s="1208"/>
      <c r="I23" s="879"/>
      <c r="J23" s="831"/>
      <c r="K23" s="880"/>
      <c r="L23" s="1208"/>
      <c r="M23" s="831"/>
      <c r="N23" s="852"/>
      <c r="O23" s="831"/>
      <c r="P23" s="831"/>
      <c r="Q23" s="30"/>
      <c r="R23" s="1197"/>
      <c r="S23" s="1199"/>
      <c r="T23" s="1201"/>
      <c r="U23" s="1202"/>
    </row>
    <row r="24" spans="1:21" s="4" customFormat="1" ht="19.5" customHeight="1">
      <c r="C24" s="53" t="s">
        <v>63</v>
      </c>
      <c r="E24" s="64"/>
      <c r="F24" s="2049"/>
      <c r="G24" s="1208"/>
      <c r="H24" s="1208"/>
      <c r="I24" s="879"/>
      <c r="J24" s="831"/>
      <c r="K24" s="880"/>
      <c r="L24" s="1208"/>
      <c r="M24" s="831"/>
      <c r="N24" s="852"/>
      <c r="O24" s="831"/>
      <c r="P24" s="831"/>
      <c r="Q24" s="30"/>
      <c r="R24" s="1197"/>
      <c r="S24" s="1199"/>
      <c r="T24" s="1201"/>
      <c r="U24" s="1202"/>
    </row>
    <row r="25" spans="1:21" s="4" customFormat="1">
      <c r="A25" s="1"/>
      <c r="B25" s="1"/>
      <c r="C25" s="53" t="s">
        <v>63</v>
      </c>
      <c r="D25" s="1"/>
      <c r="E25" s="1"/>
      <c r="F25" s="293"/>
      <c r="G25" s="293"/>
      <c r="H25" s="293"/>
      <c r="I25" s="389"/>
      <c r="J25" s="1896"/>
      <c r="K25" s="551"/>
      <c r="L25" s="385"/>
      <c r="M25" s="287"/>
      <c r="N25" s="288"/>
      <c r="O25" s="296"/>
      <c r="Q25" s="9"/>
      <c r="R25" s="1"/>
      <c r="S25" s="10"/>
      <c r="T25" s="11"/>
      <c r="U25" s="12"/>
    </row>
    <row r="26" spans="1:21" s="4" customFormat="1">
      <c r="A26" s="1"/>
      <c r="B26" s="1"/>
      <c r="D26" s="1"/>
      <c r="E26" s="1"/>
      <c r="F26" s="293"/>
      <c r="G26" s="293"/>
      <c r="H26" s="293"/>
      <c r="I26" s="389"/>
      <c r="J26" s="1896"/>
      <c r="K26" s="551"/>
      <c r="L26" s="385"/>
      <c r="M26" s="287"/>
      <c r="N26" s="288"/>
      <c r="O26" s="296"/>
      <c r="Q26" s="9"/>
      <c r="R26" s="1"/>
      <c r="S26" s="10"/>
      <c r="T26" s="11"/>
      <c r="U26" s="12"/>
    </row>
    <row r="27" spans="1:21" s="4" customFormat="1">
      <c r="A27" s="1"/>
      <c r="B27" s="1"/>
      <c r="D27" s="1"/>
      <c r="E27" s="1"/>
      <c r="F27" s="293"/>
      <c r="G27" s="293"/>
      <c r="H27" s="293"/>
      <c r="I27" s="389"/>
      <c r="J27" s="1896"/>
      <c r="K27" s="551"/>
      <c r="L27" s="385"/>
      <c r="M27" s="287"/>
      <c r="N27" s="288"/>
      <c r="O27" s="296"/>
      <c r="Q27" s="9"/>
      <c r="R27" s="1"/>
      <c r="S27" s="10"/>
      <c r="T27" s="11"/>
      <c r="U27" s="12"/>
    </row>
    <row r="28" spans="1:21" s="4" customFormat="1">
      <c r="A28" s="1"/>
      <c r="B28" s="1"/>
      <c r="D28" s="1"/>
      <c r="E28" s="1"/>
      <c r="F28" s="293"/>
      <c r="G28" s="293"/>
      <c r="H28" s="293"/>
      <c r="I28" s="389"/>
      <c r="J28" s="1896"/>
      <c r="K28" s="551"/>
      <c r="L28" s="385"/>
      <c r="M28" s="287"/>
      <c r="N28" s="288"/>
      <c r="O28" s="296"/>
      <c r="Q28" s="9"/>
      <c r="R28" s="1"/>
      <c r="S28" s="10"/>
      <c r="T28" s="11"/>
      <c r="U28" s="12"/>
    </row>
    <row r="29" spans="1:21" s="4" customFormat="1" ht="19.5" thickBot="1">
      <c r="A29" s="1"/>
      <c r="B29" s="1"/>
      <c r="C29" s="4" t="s">
        <v>6457</v>
      </c>
      <c r="D29" s="1"/>
      <c r="E29" s="1"/>
      <c r="F29" s="293"/>
      <c r="G29" s="293"/>
      <c r="H29" s="293"/>
      <c r="I29" s="389"/>
      <c r="J29" s="1896"/>
      <c r="K29" s="551"/>
      <c r="L29" s="385"/>
      <c r="M29" s="287"/>
      <c r="N29" s="288"/>
      <c r="O29" s="296"/>
      <c r="Q29" s="9"/>
      <c r="R29" s="1"/>
      <c r="S29" s="10"/>
      <c r="T29" s="11"/>
      <c r="U29" s="12"/>
    </row>
    <row r="30" spans="1:21" s="4" customFormat="1" ht="19.5" thickBot="1">
      <c r="A30" s="1"/>
      <c r="B30" s="1"/>
      <c r="C30" s="2237" t="e">
        <f>+#REF!+#REF!+C23</f>
        <v>#REF!</v>
      </c>
      <c r="D30" s="1"/>
      <c r="E30" s="1"/>
      <c r="F30" s="1789"/>
      <c r="G30" s="293"/>
      <c r="H30" s="293"/>
      <c r="I30" s="389"/>
      <c r="J30" s="1896"/>
      <c r="K30" s="551"/>
      <c r="L30" s="385"/>
      <c r="M30" s="287"/>
      <c r="N30" s="288"/>
      <c r="O30" s="296"/>
      <c r="Q30" s="9"/>
      <c r="R30" s="1"/>
      <c r="S30" s="10"/>
      <c r="T30" s="11"/>
      <c r="U30" s="12"/>
    </row>
    <row r="31" spans="1:21" s="4" customFormat="1">
      <c r="A31" s="1"/>
      <c r="B31" s="1"/>
      <c r="C31" s="53" t="s">
        <v>63</v>
      </c>
      <c r="D31" s="1"/>
      <c r="E31" s="1"/>
      <c r="F31" s="293"/>
      <c r="G31" s="293"/>
      <c r="H31" s="293"/>
      <c r="I31" s="389"/>
      <c r="J31" s="1896"/>
      <c r="K31" s="551"/>
      <c r="L31" s="385"/>
      <c r="M31" s="287"/>
      <c r="N31" s="288"/>
      <c r="O31" s="296"/>
      <c r="Q31" s="9"/>
      <c r="R31" s="1"/>
      <c r="S31" s="10"/>
      <c r="T31" s="11"/>
      <c r="U31" s="12"/>
    </row>
    <row r="32" spans="1:21" s="4" customFormat="1">
      <c r="A32" s="1"/>
      <c r="B32" s="1"/>
      <c r="D32" s="1"/>
      <c r="E32" s="1"/>
      <c r="F32" s="293"/>
      <c r="G32" s="293"/>
      <c r="H32" s="293"/>
      <c r="I32" s="389"/>
      <c r="J32" s="1896"/>
      <c r="K32" s="551"/>
      <c r="L32" s="385"/>
      <c r="M32" s="287"/>
      <c r="N32" s="288"/>
      <c r="O32" s="296"/>
      <c r="Q32" s="9"/>
      <c r="R32" s="1"/>
      <c r="S32" s="10"/>
      <c r="T32" s="11"/>
      <c r="U32" s="12"/>
    </row>
    <row r="33" spans="1:21" s="4" customFormat="1">
      <c r="A33" s="1"/>
      <c r="B33" s="1"/>
      <c r="D33" s="1"/>
      <c r="E33" s="1"/>
      <c r="F33" s="293"/>
      <c r="G33" s="293"/>
      <c r="H33" s="293"/>
      <c r="I33" s="389"/>
      <c r="J33" s="1896"/>
      <c r="K33" s="551"/>
      <c r="L33" s="385"/>
      <c r="M33" s="287"/>
      <c r="N33" s="288"/>
      <c r="O33" s="296"/>
      <c r="Q33" s="9"/>
      <c r="R33" s="1"/>
      <c r="S33" s="10"/>
      <c r="T33" s="11"/>
      <c r="U33" s="12"/>
    </row>
  </sheetData>
  <autoFilter ref="F9:S24" xr:uid="{00000000-0009-0000-0000-000000000000}"/>
  <mergeCells count="9">
    <mergeCell ref="F11:I11"/>
    <mergeCell ref="F2:H2"/>
    <mergeCell ref="K2:M2"/>
    <mergeCell ref="F3:H3"/>
    <mergeCell ref="F4:H4"/>
    <mergeCell ref="N4:O5"/>
    <mergeCell ref="F5:H5"/>
    <mergeCell ref="K5:L6"/>
    <mergeCell ref="F6:H6"/>
  </mergeCells>
  <phoneticPr fontId="2"/>
  <pageMargins left="0.2" right="0.2" top="0.36" bottom="0.41" header="0.3" footer="0.3"/>
  <pageSetup paperSize="9" scale="70" orientation="landscape"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3AE58-ECD3-40D9-951E-FE0FB3800D57}">
  <sheetPr>
    <tabColor rgb="FFFFFF00"/>
  </sheetPr>
  <dimension ref="A2:U77"/>
  <sheetViews>
    <sheetView zoomScale="83" zoomScaleNormal="83" workbookViewId="0">
      <pane xSplit="14" ySplit="9" topLeftCell="O10" activePane="bottomRight" state="frozen"/>
      <selection pane="topRight" activeCell="K1" sqref="K1"/>
      <selection pane="bottomLeft" activeCell="A9" sqref="A9"/>
      <selection pane="bottomRight" activeCell="T47" sqref="T47:T50"/>
    </sheetView>
  </sheetViews>
  <sheetFormatPr defaultRowHeight="18.75"/>
  <cols>
    <col min="1" max="1" width="9" style="1"/>
    <col min="2" max="2" width="7.625" style="1" customWidth="1"/>
    <col min="3" max="3" width="7.875" style="1" customWidth="1"/>
    <col min="4" max="4" width="4.5" style="1" customWidth="1"/>
    <col min="5" max="5" width="9" style="1" customWidth="1"/>
    <col min="6" max="6" width="13.25" style="4" customWidth="1"/>
    <col min="7" max="7" width="14.375" style="1" bestFit="1" customWidth="1"/>
    <col min="8" max="8" width="13.125" style="1" bestFit="1" customWidth="1"/>
    <col min="9" max="9" width="71.125" style="1" customWidth="1"/>
    <col min="10" max="10" width="6.25" style="4" customWidth="1"/>
    <col min="11" max="12" width="9.875" style="10" bestFit="1" customWidth="1"/>
    <col min="13" max="13" width="5.75" style="10" customWidth="1"/>
    <col min="14" max="14" width="44.125" style="1" customWidth="1"/>
    <col min="15" max="15" width="23.875" style="1" customWidth="1"/>
    <col min="16" max="16" width="20.375" style="4" customWidth="1"/>
    <col min="17" max="17" width="13.75" style="9" customWidth="1"/>
    <col min="18" max="18" width="6.375" style="1" customWidth="1"/>
    <col min="19" max="19" width="13.25" style="10" customWidth="1"/>
    <col min="20" max="20" width="14.5" style="11" customWidth="1"/>
    <col min="21" max="21" width="15.625" style="12" customWidth="1"/>
    <col min="22" max="16384" width="9" style="1"/>
  </cols>
  <sheetData>
    <row r="2" spans="1:21" ht="20.100000000000001" customHeight="1">
      <c r="F2" s="2" t="s">
        <v>0</v>
      </c>
      <c r="G2" s="2"/>
      <c r="H2" s="2"/>
      <c r="I2" s="3" t="s">
        <v>6438</v>
      </c>
      <c r="K2" s="5" t="s">
        <v>2</v>
      </c>
      <c r="L2" s="6"/>
      <c r="M2" s="7"/>
      <c r="N2" s="8">
        <f>SUM(L:L)</f>
        <v>339827</v>
      </c>
    </row>
    <row r="3" spans="1:21" ht="20.100000000000001" customHeight="1">
      <c r="F3" s="2" t="s">
        <v>3</v>
      </c>
      <c r="G3" s="2"/>
      <c r="H3" s="2"/>
      <c r="I3" s="13" t="s">
        <v>6439</v>
      </c>
    </row>
    <row r="4" spans="1:21" ht="20.100000000000001" customHeight="1">
      <c r="F4" s="2" t="s">
        <v>996</v>
      </c>
      <c r="G4" s="2"/>
      <c r="H4" s="2"/>
      <c r="I4" s="13">
        <v>230762</v>
      </c>
      <c r="L4" s="2225"/>
      <c r="N4" s="2226" t="s">
        <v>6441</v>
      </c>
      <c r="O4" s="2227"/>
    </row>
    <row r="5" spans="1:21" ht="20.100000000000001" customHeight="1">
      <c r="F5" s="2" t="s">
        <v>9</v>
      </c>
      <c r="G5" s="2"/>
      <c r="H5" s="2"/>
      <c r="I5" s="16">
        <v>46153</v>
      </c>
      <c r="K5" s="2238" t="s">
        <v>65</v>
      </c>
      <c r="L5" s="2238"/>
      <c r="N5" s="2229"/>
      <c r="O5" s="2230"/>
    </row>
    <row r="6" spans="1:21" ht="20.100000000000001" customHeight="1">
      <c r="F6" s="2" t="s">
        <v>10</v>
      </c>
      <c r="G6" s="2"/>
      <c r="H6" s="2"/>
      <c r="I6" s="16">
        <v>46154</v>
      </c>
      <c r="K6" s="2238"/>
      <c r="L6" s="2238"/>
      <c r="N6" s="451"/>
      <c r="O6" s="452"/>
    </row>
    <row r="7" spans="1:21" ht="20.100000000000001" customHeight="1">
      <c r="F7" s="453"/>
      <c r="G7" s="453"/>
      <c r="H7" s="453"/>
      <c r="I7" s="454"/>
      <c r="N7" s="2239" t="s">
        <v>6458</v>
      </c>
      <c r="O7" s="452"/>
      <c r="P7" s="456"/>
    </row>
    <row r="9" spans="1:21" s="4" customFormat="1" ht="19.7" customHeight="1">
      <c r="B9" s="26"/>
      <c r="C9" s="332" t="s">
        <v>6443</v>
      </c>
      <c r="E9" s="26" t="s">
        <v>31</v>
      </c>
      <c r="F9" s="27" t="s">
        <v>32</v>
      </c>
      <c r="G9" s="27" t="s">
        <v>33</v>
      </c>
      <c r="H9" s="27" t="s">
        <v>34</v>
      </c>
      <c r="I9" s="26" t="s">
        <v>35</v>
      </c>
      <c r="J9" s="26" t="s">
        <v>36</v>
      </c>
      <c r="K9" s="393" t="s">
        <v>37</v>
      </c>
      <c r="L9" s="548" t="s">
        <v>38</v>
      </c>
      <c r="M9" s="28" t="s">
        <v>39</v>
      </c>
      <c r="N9" s="26" t="s">
        <v>40</v>
      </c>
      <c r="O9" s="26" t="s">
        <v>41</v>
      </c>
      <c r="P9" s="26" t="s">
        <v>42</v>
      </c>
      <c r="Q9" s="30" t="s">
        <v>43</v>
      </c>
      <c r="R9" s="27" t="s">
        <v>44</v>
      </c>
      <c r="S9" s="26" t="s">
        <v>45</v>
      </c>
      <c r="T9" s="30" t="s">
        <v>46</v>
      </c>
      <c r="U9" s="375" t="s">
        <v>47</v>
      </c>
    </row>
    <row r="10" spans="1:21" s="4" customFormat="1" ht="19.7" customHeight="1">
      <c r="D10" s="2240"/>
      <c r="E10" s="779"/>
      <c r="F10" s="27"/>
      <c r="G10" s="27"/>
      <c r="H10" s="27"/>
      <c r="I10" s="108"/>
      <c r="J10" s="26"/>
      <c r="K10" s="139"/>
      <c r="L10" s="2231"/>
      <c r="M10" s="28"/>
      <c r="N10" s="40"/>
      <c r="O10" s="460"/>
      <c r="P10" s="27"/>
      <c r="Q10" s="30"/>
      <c r="R10" s="27"/>
      <c r="S10" s="42"/>
      <c r="T10" s="42"/>
      <c r="U10" s="375"/>
    </row>
    <row r="11" spans="1:21" s="4" customFormat="1" ht="19.5" customHeight="1">
      <c r="E11" s="64"/>
      <c r="F11" s="2049"/>
      <c r="G11" s="1208"/>
      <c r="H11" s="1208"/>
      <c r="I11" s="879"/>
      <c r="J11" s="831"/>
      <c r="K11" s="880"/>
      <c r="L11" s="1208"/>
      <c r="M11" s="831"/>
      <c r="N11" s="852"/>
      <c r="O11" s="1657"/>
      <c r="P11" s="2241"/>
      <c r="Q11" s="1555"/>
      <c r="R11" s="1202"/>
      <c r="S11" s="1700"/>
      <c r="T11" s="42"/>
      <c r="U11" s="1660"/>
    </row>
    <row r="12" spans="1:21" s="4" customFormat="1" ht="19.5" customHeight="1">
      <c r="E12" s="64"/>
      <c r="F12" s="2049"/>
      <c r="G12" s="1208"/>
      <c r="H12" s="1208"/>
      <c r="I12" s="879"/>
      <c r="J12" s="831"/>
      <c r="K12" s="880"/>
      <c r="L12" s="1208"/>
      <c r="M12" s="831"/>
      <c r="N12" s="852"/>
      <c r="O12" s="1657"/>
      <c r="P12" s="2241"/>
      <c r="Q12" s="1555"/>
      <c r="R12" s="1202"/>
      <c r="S12" s="1700"/>
      <c r="T12" s="42"/>
      <c r="U12" s="1660"/>
    </row>
    <row r="13" spans="1:21" s="4" customFormat="1" ht="19.7" customHeight="1">
      <c r="D13" s="2242"/>
      <c r="E13" s="26"/>
      <c r="F13" s="2243" t="s">
        <v>6459</v>
      </c>
      <c r="G13" s="2244"/>
      <c r="H13" s="2244"/>
      <c r="I13" s="2245"/>
      <c r="J13" s="26"/>
      <c r="K13" s="384"/>
      <c r="L13" s="2231"/>
      <c r="M13" s="463"/>
      <c r="N13" s="40"/>
      <c r="O13" s="1657"/>
      <c r="P13" s="2241"/>
      <c r="Q13" s="1555"/>
      <c r="R13" s="1202"/>
      <c r="S13" s="1700"/>
      <c r="T13" s="42"/>
      <c r="U13" s="1660"/>
    </row>
    <row r="14" spans="1:21" s="4" customFormat="1" ht="19.7" customHeight="1">
      <c r="A14" s="197"/>
      <c r="B14" s="35">
        <v>0.15</v>
      </c>
      <c r="C14" s="26">
        <f t="shared" ref="C14:C32" si="0">+B14*J14</f>
        <v>0.3</v>
      </c>
      <c r="D14" s="35"/>
      <c r="E14" s="508">
        <v>13</v>
      </c>
      <c r="F14" s="561">
        <v>1</v>
      </c>
      <c r="G14" s="86" t="s">
        <v>161</v>
      </c>
      <c r="H14" s="469" t="s">
        <v>1186</v>
      </c>
      <c r="I14" s="93" t="s">
        <v>3536</v>
      </c>
      <c r="J14" s="94">
        <v>2</v>
      </c>
      <c r="K14" s="90">
        <v>2100</v>
      </c>
      <c r="L14" s="90">
        <f t="shared" ref="L14:L17" si="1">J14*K14</f>
        <v>4200</v>
      </c>
      <c r="M14" s="28"/>
      <c r="N14" s="40" t="s">
        <v>163</v>
      </c>
      <c r="O14" s="2246" t="s">
        <v>6460</v>
      </c>
      <c r="P14" s="2241"/>
      <c r="Q14" s="1555">
        <v>46125</v>
      </c>
      <c r="R14" s="1202"/>
      <c r="S14" s="1700">
        <v>46153</v>
      </c>
      <c r="T14" s="42">
        <v>46154</v>
      </c>
      <c r="U14" s="1660"/>
    </row>
    <row r="15" spans="1:21" s="4" customFormat="1" ht="19.7" customHeight="1">
      <c r="A15" s="197"/>
      <c r="B15" s="35">
        <v>0.15</v>
      </c>
      <c r="C15" s="26">
        <f t="shared" si="0"/>
        <v>0.15</v>
      </c>
      <c r="D15" s="35"/>
      <c r="E15" s="508">
        <v>13</v>
      </c>
      <c r="F15" s="561">
        <f>+F14+1</f>
        <v>2</v>
      </c>
      <c r="G15" s="172" t="s">
        <v>161</v>
      </c>
      <c r="H15" s="469" t="s">
        <v>1186</v>
      </c>
      <c r="I15" s="190" t="s">
        <v>166</v>
      </c>
      <c r="J15" s="94">
        <v>1</v>
      </c>
      <c r="K15" s="94">
        <v>980</v>
      </c>
      <c r="L15" s="1540">
        <f t="shared" si="1"/>
        <v>980</v>
      </c>
      <c r="M15" s="393"/>
      <c r="N15" s="40" t="s">
        <v>167</v>
      </c>
      <c r="O15" s="2246" t="s">
        <v>6460</v>
      </c>
      <c r="P15" s="2241"/>
      <c r="Q15" s="1555">
        <v>46125</v>
      </c>
      <c r="R15" s="1202"/>
      <c r="S15" s="1700">
        <v>46153</v>
      </c>
      <c r="T15" s="42">
        <v>46154</v>
      </c>
      <c r="U15" s="1660"/>
    </row>
    <row r="16" spans="1:21" s="4" customFormat="1" ht="19.7" customHeight="1">
      <c r="A16" s="26"/>
      <c r="B16" s="26"/>
      <c r="C16" s="26"/>
      <c r="D16" s="26"/>
      <c r="E16" s="64"/>
      <c r="F16" s="2247"/>
      <c r="G16" s="281"/>
      <c r="H16" s="228"/>
      <c r="I16" s="40"/>
      <c r="J16" s="26"/>
      <c r="K16" s="26"/>
      <c r="L16" s="74"/>
      <c r="M16" s="548"/>
      <c r="N16" s="40"/>
      <c r="O16" s="2248"/>
      <c r="P16" s="2241"/>
      <c r="Q16" s="1555"/>
      <c r="R16" s="1202"/>
      <c r="S16" s="1700"/>
      <c r="T16" s="42"/>
      <c r="U16" s="1660"/>
    </row>
    <row r="17" spans="1:21" s="4" customFormat="1" ht="19.7" customHeight="1">
      <c r="A17" s="197"/>
      <c r="B17" s="35">
        <v>0.88</v>
      </c>
      <c r="C17" s="26">
        <f t="shared" si="0"/>
        <v>0.88</v>
      </c>
      <c r="D17" s="35"/>
      <c r="E17" s="508">
        <v>13</v>
      </c>
      <c r="F17" s="561">
        <f>+F15+1</f>
        <v>3</v>
      </c>
      <c r="G17" s="86" t="s">
        <v>156</v>
      </c>
      <c r="H17" s="469" t="s">
        <v>1186</v>
      </c>
      <c r="I17" s="93" t="s">
        <v>3907</v>
      </c>
      <c r="J17" s="94">
        <v>1</v>
      </c>
      <c r="K17" s="90">
        <v>9580</v>
      </c>
      <c r="L17" s="90">
        <f t="shared" si="1"/>
        <v>9580</v>
      </c>
      <c r="M17" s="28"/>
      <c r="N17" s="40" t="s">
        <v>3908</v>
      </c>
      <c r="O17" s="2246" t="s">
        <v>6460</v>
      </c>
      <c r="P17" s="2241"/>
      <c r="Q17" s="1555">
        <v>46125</v>
      </c>
      <c r="R17" s="1202"/>
      <c r="S17" s="1700">
        <v>46153</v>
      </c>
      <c r="T17" s="42">
        <v>46154</v>
      </c>
      <c r="U17" s="1660"/>
    </row>
    <row r="18" spans="1:21" s="4" customFormat="1" ht="19.7" customHeight="1">
      <c r="A18" s="26"/>
      <c r="B18" s="26"/>
      <c r="C18" s="26"/>
      <c r="D18" s="26"/>
      <c r="E18" s="64"/>
      <c r="F18" s="2247"/>
      <c r="G18" s="27"/>
      <c r="H18" s="228"/>
      <c r="I18" s="108"/>
      <c r="J18" s="26"/>
      <c r="K18" s="107"/>
      <c r="L18" s="107"/>
      <c r="M18" s="28"/>
      <c r="N18" s="40"/>
      <c r="O18" s="1199"/>
      <c r="P18" s="2241"/>
      <c r="Q18" s="1555"/>
      <c r="R18" s="1202"/>
      <c r="S18" s="1700"/>
      <c r="T18" s="42"/>
      <c r="U18" s="1660"/>
    </row>
    <row r="19" spans="1:21" s="4" customFormat="1" ht="19.7" customHeight="1">
      <c r="A19" s="197"/>
      <c r="B19" s="35">
        <v>0.3</v>
      </c>
      <c r="C19" s="26">
        <f t="shared" si="0"/>
        <v>0.3</v>
      </c>
      <c r="D19" s="35"/>
      <c r="E19" s="508">
        <v>13</v>
      </c>
      <c r="F19" s="561">
        <f>+F17+1</f>
        <v>4</v>
      </c>
      <c r="G19" s="1544" t="s">
        <v>2610</v>
      </c>
      <c r="H19" s="1544" t="s">
        <v>2611</v>
      </c>
      <c r="I19" s="1545" t="s">
        <v>3519</v>
      </c>
      <c r="J19" s="862">
        <v>1</v>
      </c>
      <c r="K19" s="1304">
        <v>32960</v>
      </c>
      <c r="L19" s="880">
        <f t="shared" ref="L19:L32" si="2">J19*K19</f>
        <v>32960</v>
      </c>
      <c r="M19" s="479"/>
      <c r="N19" s="852" t="s">
        <v>2613</v>
      </c>
      <c r="O19" s="820" t="s">
        <v>3909</v>
      </c>
      <c r="P19" s="2241"/>
      <c r="Q19" s="1555">
        <v>46125</v>
      </c>
      <c r="R19" s="1202"/>
      <c r="S19" s="1700">
        <v>46153</v>
      </c>
      <c r="T19" s="1700">
        <v>46153</v>
      </c>
      <c r="U19" s="1660"/>
    </row>
    <row r="20" spans="1:21" s="4" customFormat="1" ht="19.7" customHeight="1">
      <c r="A20" s="197"/>
      <c r="B20" s="35">
        <v>4.8</v>
      </c>
      <c r="C20" s="26">
        <f t="shared" si="0"/>
        <v>0</v>
      </c>
      <c r="D20" s="35"/>
      <c r="E20" s="508">
        <v>13</v>
      </c>
      <c r="F20" s="561">
        <f t="shared" ref="F20:F22" si="3">+F19+1</f>
        <v>5</v>
      </c>
      <c r="G20" s="1208" t="s">
        <v>2610</v>
      </c>
      <c r="H20" s="1208" t="s">
        <v>2611</v>
      </c>
      <c r="I20" s="2249" t="s">
        <v>6461</v>
      </c>
      <c r="J20" s="831"/>
      <c r="K20" s="880">
        <v>11440</v>
      </c>
      <c r="L20" s="880">
        <f t="shared" si="2"/>
        <v>0</v>
      </c>
      <c r="M20" s="479"/>
      <c r="N20" s="852" t="s">
        <v>6462</v>
      </c>
      <c r="O20" s="820"/>
      <c r="P20" s="2241"/>
      <c r="Q20" s="1555"/>
      <c r="R20" s="1202"/>
      <c r="S20" s="1700"/>
      <c r="T20" s="1700"/>
      <c r="U20" s="1660"/>
    </row>
    <row r="21" spans="1:21" s="4" customFormat="1" ht="19.7" customHeight="1">
      <c r="A21" s="197"/>
      <c r="B21" s="35"/>
      <c r="C21" s="26"/>
      <c r="D21" s="35"/>
      <c r="E21" s="508"/>
      <c r="F21" s="561">
        <f t="shared" si="3"/>
        <v>6</v>
      </c>
      <c r="G21" s="1368" t="s">
        <v>2610</v>
      </c>
      <c r="H21" s="1368" t="s">
        <v>2611</v>
      </c>
      <c r="I21" s="2250" t="s">
        <v>6463</v>
      </c>
      <c r="J21" s="1319">
        <v>1</v>
      </c>
      <c r="K21" s="1304">
        <v>5200</v>
      </c>
      <c r="L21" s="880">
        <f t="shared" si="2"/>
        <v>5200</v>
      </c>
      <c r="M21" s="479"/>
      <c r="N21" s="852" t="s">
        <v>6464</v>
      </c>
      <c r="O21" s="820" t="s">
        <v>6465</v>
      </c>
      <c r="P21" s="2241"/>
      <c r="Q21" s="1555">
        <v>46125</v>
      </c>
      <c r="R21" s="1202"/>
      <c r="S21" s="1700">
        <v>46153</v>
      </c>
      <c r="T21" s="1700">
        <v>46153</v>
      </c>
      <c r="U21" s="1660"/>
    </row>
    <row r="22" spans="1:21" s="4" customFormat="1" ht="19.7" customHeight="1">
      <c r="A22" s="197"/>
      <c r="B22" s="35"/>
      <c r="C22" s="26"/>
      <c r="D22" s="35"/>
      <c r="E22" s="508"/>
      <c r="F22" s="561">
        <f t="shared" si="3"/>
        <v>7</v>
      </c>
      <c r="G22" s="1368" t="s">
        <v>2610</v>
      </c>
      <c r="H22" s="1368" t="s">
        <v>2611</v>
      </c>
      <c r="I22" s="2250" t="s">
        <v>6466</v>
      </c>
      <c r="J22" s="1319">
        <v>1</v>
      </c>
      <c r="K22" s="1304">
        <v>5840</v>
      </c>
      <c r="L22" s="880">
        <f t="shared" si="2"/>
        <v>5840</v>
      </c>
      <c r="M22" s="479"/>
      <c r="N22" s="852" t="s">
        <v>6467</v>
      </c>
      <c r="O22" s="820" t="s">
        <v>6465</v>
      </c>
      <c r="P22" s="2241"/>
      <c r="Q22" s="1555">
        <v>46125</v>
      </c>
      <c r="R22" s="1202"/>
      <c r="S22" s="1700">
        <v>46153</v>
      </c>
      <c r="T22" s="1700">
        <v>46153</v>
      </c>
      <c r="U22" s="1660"/>
    </row>
    <row r="23" spans="1:21" s="4" customFormat="1" ht="19.7" customHeight="1">
      <c r="A23" s="197"/>
      <c r="B23" s="35">
        <v>2</v>
      </c>
      <c r="C23" s="26">
        <f t="shared" si="0"/>
        <v>2</v>
      </c>
      <c r="D23" s="35"/>
      <c r="E23" s="508">
        <v>13</v>
      </c>
      <c r="F23" s="561">
        <f>+F20+1</f>
        <v>6</v>
      </c>
      <c r="G23" s="1544" t="s">
        <v>2610</v>
      </c>
      <c r="H23" s="1544" t="s">
        <v>2611</v>
      </c>
      <c r="I23" s="1545" t="s">
        <v>3911</v>
      </c>
      <c r="J23" s="862">
        <v>1</v>
      </c>
      <c r="K23" s="1304">
        <v>50000</v>
      </c>
      <c r="L23" s="880">
        <f t="shared" si="2"/>
        <v>50000</v>
      </c>
      <c r="M23" s="479"/>
      <c r="N23" s="852" t="s">
        <v>2618</v>
      </c>
      <c r="O23" s="820" t="s">
        <v>3909</v>
      </c>
      <c r="P23" s="2241"/>
      <c r="Q23" s="1555">
        <v>46125</v>
      </c>
      <c r="R23" s="1202"/>
      <c r="S23" s="1700">
        <v>46153</v>
      </c>
      <c r="T23" s="1700">
        <v>46153</v>
      </c>
      <c r="U23" s="1660"/>
    </row>
    <row r="24" spans="1:21" s="4" customFormat="1" ht="19.7" customHeight="1">
      <c r="A24" s="26"/>
      <c r="B24" s="26"/>
      <c r="C24" s="26"/>
      <c r="D24" s="26"/>
      <c r="E24" s="64"/>
      <c r="F24" s="2247"/>
      <c r="G24" s="1403"/>
      <c r="H24" s="1208"/>
      <c r="I24" s="2251"/>
      <c r="J24" s="831"/>
      <c r="K24" s="880"/>
      <c r="L24" s="880"/>
      <c r="M24" s="479"/>
      <c r="N24" s="852"/>
      <c r="O24" s="820"/>
      <c r="P24" s="2241"/>
      <c r="Q24" s="1555"/>
      <c r="R24" s="1202"/>
      <c r="S24" s="1700"/>
      <c r="T24" s="42"/>
      <c r="U24" s="1660"/>
    </row>
    <row r="25" spans="1:21" s="4" customFormat="1" ht="19.7" customHeight="1">
      <c r="A25" s="197"/>
      <c r="B25" s="26"/>
      <c r="C25" s="26">
        <f t="shared" si="0"/>
        <v>0</v>
      </c>
      <c r="D25" s="26"/>
      <c r="E25" s="508">
        <v>13</v>
      </c>
      <c r="F25" s="561">
        <f>+F23+1</f>
        <v>7</v>
      </c>
      <c r="G25" s="2252" t="s">
        <v>534</v>
      </c>
      <c r="H25" s="469" t="s">
        <v>1186</v>
      </c>
      <c r="I25" s="2253" t="s">
        <v>4036</v>
      </c>
      <c r="J25" s="957">
        <v>1</v>
      </c>
      <c r="K25" s="219">
        <v>7210</v>
      </c>
      <c r="L25" s="863">
        <f t="shared" ref="L25:L29" si="4">J25*K25</f>
        <v>7210</v>
      </c>
      <c r="M25" s="479"/>
      <c r="N25" s="55" t="s">
        <v>4037</v>
      </c>
      <c r="O25" s="2246" t="s">
        <v>6460</v>
      </c>
      <c r="P25" s="2241"/>
      <c r="Q25" s="1555">
        <v>46125</v>
      </c>
      <c r="R25" s="1202"/>
      <c r="S25" s="1700">
        <v>46153</v>
      </c>
      <c r="T25" s="42">
        <v>46154</v>
      </c>
      <c r="U25" s="1660"/>
    </row>
    <row r="26" spans="1:21" s="4" customFormat="1" ht="19.7" customHeight="1">
      <c r="A26" s="197"/>
      <c r="B26" s="35">
        <v>1.4999999999999999E-2</v>
      </c>
      <c r="C26" s="26">
        <f t="shared" si="0"/>
        <v>0.03</v>
      </c>
      <c r="D26" s="35"/>
      <c r="E26" s="508">
        <v>13</v>
      </c>
      <c r="F26" s="561">
        <f>+F25+1</f>
        <v>8</v>
      </c>
      <c r="G26" s="188" t="s">
        <v>534</v>
      </c>
      <c r="H26" s="469" t="s">
        <v>1186</v>
      </c>
      <c r="I26" s="1353" t="s">
        <v>535</v>
      </c>
      <c r="J26" s="2254">
        <v>2</v>
      </c>
      <c r="K26" s="2255">
        <v>1040</v>
      </c>
      <c r="L26" s="107">
        <f t="shared" si="4"/>
        <v>2080</v>
      </c>
      <c r="M26" s="1356"/>
      <c r="N26" s="315" t="s">
        <v>3544</v>
      </c>
      <c r="O26" s="2246" t="s">
        <v>6460</v>
      </c>
      <c r="P26" s="2241"/>
      <c r="Q26" s="1555">
        <v>46125</v>
      </c>
      <c r="R26" s="1202"/>
      <c r="S26" s="1700">
        <v>46153</v>
      </c>
      <c r="T26" s="42">
        <v>46154</v>
      </c>
      <c r="U26" s="1660"/>
    </row>
    <row r="27" spans="1:21" s="4" customFormat="1" ht="19.7" customHeight="1">
      <c r="A27" s="197"/>
      <c r="B27" s="35">
        <v>1.4999999999999999E-2</v>
      </c>
      <c r="C27" s="26">
        <f t="shared" si="0"/>
        <v>4.4999999999999998E-2</v>
      </c>
      <c r="D27" s="35"/>
      <c r="E27" s="508">
        <v>13</v>
      </c>
      <c r="F27" s="561">
        <f t="shared" ref="F27:F32" si="5">+F26+1</f>
        <v>9</v>
      </c>
      <c r="G27" s="188" t="s">
        <v>534</v>
      </c>
      <c r="H27" s="469" t="s">
        <v>1186</v>
      </c>
      <c r="I27" s="1353" t="s">
        <v>537</v>
      </c>
      <c r="J27" s="2254">
        <v>3</v>
      </c>
      <c r="K27" s="2255">
        <v>300</v>
      </c>
      <c r="L27" s="107">
        <f t="shared" si="4"/>
        <v>900</v>
      </c>
      <c r="M27" s="1356"/>
      <c r="N27" s="315" t="s">
        <v>538</v>
      </c>
      <c r="O27" s="2246" t="s">
        <v>6460</v>
      </c>
      <c r="P27" s="2241"/>
      <c r="Q27" s="1555">
        <v>46125</v>
      </c>
      <c r="R27" s="1202"/>
      <c r="S27" s="1700">
        <v>46153</v>
      </c>
      <c r="T27" s="42">
        <v>46154</v>
      </c>
      <c r="U27" s="1660"/>
    </row>
    <row r="28" spans="1:21" s="4" customFormat="1" ht="19.7" customHeight="1">
      <c r="A28" s="197"/>
      <c r="B28" s="35">
        <v>1E-3</v>
      </c>
      <c r="C28" s="26">
        <f t="shared" si="0"/>
        <v>3.0000000000000001E-3</v>
      </c>
      <c r="D28" s="35"/>
      <c r="E28" s="508">
        <v>13</v>
      </c>
      <c r="F28" s="561">
        <f t="shared" si="5"/>
        <v>10</v>
      </c>
      <c r="G28" s="188" t="s">
        <v>534</v>
      </c>
      <c r="H28" s="469" t="s">
        <v>1186</v>
      </c>
      <c r="I28" s="1353" t="s">
        <v>539</v>
      </c>
      <c r="J28" s="2254">
        <v>3</v>
      </c>
      <c r="K28" s="2255">
        <v>30</v>
      </c>
      <c r="L28" s="107">
        <f t="shared" si="4"/>
        <v>90</v>
      </c>
      <c r="M28" s="1356"/>
      <c r="N28" s="315" t="s">
        <v>540</v>
      </c>
      <c r="O28" s="2246" t="s">
        <v>6460</v>
      </c>
      <c r="P28" s="2241"/>
      <c r="Q28" s="1555">
        <v>46125</v>
      </c>
      <c r="R28" s="1202"/>
      <c r="S28" s="1700">
        <v>46153</v>
      </c>
      <c r="T28" s="42">
        <v>46154</v>
      </c>
      <c r="U28" s="1660"/>
    </row>
    <row r="29" spans="1:21" s="4" customFormat="1" ht="19.7" customHeight="1">
      <c r="A29" s="197"/>
      <c r="B29" s="35">
        <v>1.4999999999999999E-2</v>
      </c>
      <c r="C29" s="26">
        <f t="shared" si="0"/>
        <v>0.15</v>
      </c>
      <c r="D29" s="35"/>
      <c r="E29" s="508">
        <v>13</v>
      </c>
      <c r="F29" s="561">
        <f t="shared" si="5"/>
        <v>11</v>
      </c>
      <c r="G29" s="188" t="s">
        <v>534</v>
      </c>
      <c r="H29" s="469" t="s">
        <v>1186</v>
      </c>
      <c r="I29" s="475" t="s">
        <v>3546</v>
      </c>
      <c r="J29" s="1298">
        <v>10</v>
      </c>
      <c r="K29" s="2256">
        <v>70</v>
      </c>
      <c r="L29" s="107">
        <f t="shared" si="4"/>
        <v>700</v>
      </c>
      <c r="M29" s="479"/>
      <c r="N29" s="852" t="s">
        <v>3547</v>
      </c>
      <c r="O29" s="2246" t="s">
        <v>6460</v>
      </c>
      <c r="P29" s="2241"/>
      <c r="Q29" s="1555">
        <v>46125</v>
      </c>
      <c r="R29" s="1202"/>
      <c r="S29" s="1700">
        <v>46153</v>
      </c>
      <c r="T29" s="42">
        <v>46154</v>
      </c>
      <c r="U29" s="1660"/>
    </row>
    <row r="30" spans="1:21" s="4" customFormat="1" ht="19.7" customHeight="1">
      <c r="A30" s="26"/>
      <c r="B30" s="26"/>
      <c r="C30" s="26"/>
      <c r="D30" s="26"/>
      <c r="E30" s="64"/>
      <c r="F30" s="2247"/>
      <c r="G30" s="155"/>
      <c r="H30" s="228"/>
      <c r="I30" s="879"/>
      <c r="J30" s="831"/>
      <c r="K30" s="880"/>
      <c r="L30" s="107"/>
      <c r="M30" s="479"/>
      <c r="N30" s="852"/>
      <c r="O30" s="804"/>
      <c r="P30" s="2241"/>
      <c r="Q30" s="1555"/>
      <c r="R30" s="1202"/>
      <c r="S30" s="1700"/>
      <c r="T30" s="42"/>
      <c r="U30" s="1660"/>
    </row>
    <row r="31" spans="1:21" s="4" customFormat="1" ht="19.7" customHeight="1">
      <c r="A31" s="197"/>
      <c r="B31" s="35">
        <v>1E-3</v>
      </c>
      <c r="C31" s="26">
        <f t="shared" si="0"/>
        <v>1E-3</v>
      </c>
      <c r="D31" s="35"/>
      <c r="E31" s="508">
        <v>13</v>
      </c>
      <c r="F31" s="561">
        <f>+F29+1</f>
        <v>12</v>
      </c>
      <c r="G31" s="1544" t="s">
        <v>3526</v>
      </c>
      <c r="H31" s="1544" t="s">
        <v>3526</v>
      </c>
      <c r="I31" s="1545" t="s">
        <v>3527</v>
      </c>
      <c r="J31" s="862">
        <v>1</v>
      </c>
      <c r="K31" s="1123">
        <v>27</v>
      </c>
      <c r="L31" s="880">
        <f t="shared" si="2"/>
        <v>27</v>
      </c>
      <c r="M31" s="479"/>
      <c r="N31" s="852" t="s">
        <v>3528</v>
      </c>
      <c r="O31" s="860" t="s">
        <v>3529</v>
      </c>
      <c r="P31" s="2241"/>
      <c r="Q31" s="1555">
        <v>46125</v>
      </c>
      <c r="R31" s="1202"/>
      <c r="S31" s="1700">
        <v>46153</v>
      </c>
      <c r="T31" s="42"/>
      <c r="U31" s="1660">
        <v>46126</v>
      </c>
    </row>
    <row r="32" spans="1:21" s="4" customFormat="1" ht="19.7" customHeight="1">
      <c r="A32" s="197"/>
      <c r="B32" s="35"/>
      <c r="C32" s="26">
        <f t="shared" si="0"/>
        <v>0</v>
      </c>
      <c r="D32" s="35"/>
      <c r="E32" s="508">
        <v>13</v>
      </c>
      <c r="F32" s="561">
        <f t="shared" si="5"/>
        <v>13</v>
      </c>
      <c r="G32" s="1544" t="s">
        <v>3526</v>
      </c>
      <c r="H32" s="1544" t="s">
        <v>3526</v>
      </c>
      <c r="I32" s="2257" t="s">
        <v>131</v>
      </c>
      <c r="J32" s="862">
        <v>1</v>
      </c>
      <c r="K32" s="855">
        <v>500</v>
      </c>
      <c r="L32" s="479">
        <f t="shared" si="2"/>
        <v>500</v>
      </c>
      <c r="M32" s="1125"/>
      <c r="N32" s="831"/>
      <c r="O32" s="820"/>
      <c r="P32" s="2241"/>
      <c r="Q32" s="1555">
        <v>46125</v>
      </c>
      <c r="R32" s="1202"/>
      <c r="S32" s="1700">
        <v>46153</v>
      </c>
      <c r="T32" s="42"/>
      <c r="U32" s="1660"/>
    </row>
    <row r="33" spans="1:21" s="4" customFormat="1" ht="19.7" customHeight="1">
      <c r="A33" s="26"/>
      <c r="B33" s="26"/>
      <c r="C33" s="26"/>
      <c r="D33" s="26"/>
      <c r="E33" s="64"/>
      <c r="F33" s="27"/>
      <c r="G33" s="27"/>
      <c r="H33" s="27"/>
      <c r="I33" s="69"/>
      <c r="J33" s="40"/>
      <c r="K33" s="26"/>
      <c r="L33" s="460"/>
      <c r="M33" s="26"/>
      <c r="N33" s="47"/>
      <c r="O33" s="1657"/>
      <c r="P33" s="2241"/>
      <c r="Q33" s="1555"/>
      <c r="R33" s="1202"/>
      <c r="S33" s="1700"/>
      <c r="T33" s="42"/>
      <c r="U33" s="1660"/>
    </row>
    <row r="34" spans="1:21" s="4" customFormat="1" ht="19.7" customHeight="1">
      <c r="A34" s="1"/>
      <c r="B34" s="1"/>
      <c r="C34" s="1"/>
      <c r="D34" s="1"/>
      <c r="E34" s="1"/>
      <c r="F34" s="1885"/>
      <c r="G34" s="1886"/>
      <c r="H34" s="1886"/>
      <c r="I34" s="2258">
        <f>SUM(L14:L33)</f>
        <v>120267</v>
      </c>
      <c r="J34" s="2259"/>
      <c r="K34" s="2259"/>
      <c r="L34" s="2260"/>
      <c r="M34" s="2152"/>
      <c r="N34" s="2153"/>
      <c r="O34" s="1657"/>
      <c r="P34" s="2241"/>
      <c r="Q34" s="1555"/>
      <c r="R34" s="1202"/>
      <c r="S34" s="1700"/>
      <c r="T34" s="42"/>
      <c r="U34" s="1660"/>
    </row>
    <row r="35" spans="1:21" s="4" customFormat="1" ht="19.7" customHeight="1">
      <c r="E35" s="64"/>
      <c r="F35" s="66"/>
      <c r="G35" s="2261"/>
      <c r="H35" s="226"/>
      <c r="I35" s="79"/>
      <c r="J35" s="281"/>
      <c r="K35" s="384"/>
      <c r="L35" s="384"/>
      <c r="M35" s="535"/>
      <c r="N35" s="109"/>
      <c r="O35" s="1657"/>
      <c r="P35" s="2241"/>
      <c r="Q35" s="1555"/>
      <c r="R35" s="1202"/>
      <c r="S35" s="1700"/>
      <c r="T35" s="42"/>
      <c r="U35" s="1660"/>
    </row>
    <row r="36" spans="1:21" s="4" customFormat="1" ht="19.7" customHeight="1">
      <c r="E36" s="64"/>
      <c r="F36" s="66"/>
      <c r="G36" s="2261"/>
      <c r="H36" s="226"/>
      <c r="I36" s="79"/>
      <c r="J36" s="281"/>
      <c r="K36" s="384"/>
      <c r="L36" s="384"/>
      <c r="M36" s="535"/>
      <c r="N36" s="109"/>
      <c r="O36" s="1657"/>
      <c r="P36" s="2241"/>
      <c r="Q36" s="1555"/>
      <c r="R36" s="1202"/>
      <c r="S36" s="1700"/>
      <c r="T36" s="42"/>
      <c r="U36" s="1660"/>
    </row>
    <row r="37" spans="1:21" s="4" customFormat="1" ht="19.7" customHeight="1">
      <c r="E37" s="64"/>
      <c r="F37" s="66"/>
      <c r="G37" s="2261"/>
      <c r="H37" s="226"/>
      <c r="I37" s="79"/>
      <c r="J37" s="281"/>
      <c r="K37" s="384"/>
      <c r="L37" s="384"/>
      <c r="M37" s="535"/>
      <c r="N37" s="109"/>
      <c r="O37" s="1657"/>
      <c r="P37" s="2241"/>
      <c r="Q37" s="1555"/>
      <c r="R37" s="1202"/>
      <c r="S37" s="1700"/>
      <c r="T37" s="42"/>
      <c r="U37" s="1660"/>
    </row>
    <row r="38" spans="1:21" s="4" customFormat="1" ht="19.7" customHeight="1">
      <c r="E38" s="64"/>
      <c r="F38" s="27"/>
      <c r="G38" s="432" t="s">
        <v>2836</v>
      </c>
      <c r="H38" s="1534"/>
      <c r="I38" s="1535"/>
      <c r="J38" s="993"/>
      <c r="K38" s="147"/>
      <c r="L38" s="385"/>
      <c r="M38" s="425"/>
      <c r="N38" s="68"/>
      <c r="O38" s="1199"/>
      <c r="P38" s="2241"/>
      <c r="Q38" s="1555"/>
      <c r="R38" s="1202"/>
      <c r="S38" s="1700"/>
      <c r="T38" s="42"/>
      <c r="U38" s="1660"/>
    </row>
    <row r="39" spans="1:21" s="4" customFormat="1" ht="19.7" customHeight="1">
      <c r="A39" s="536" t="s">
        <v>2620</v>
      </c>
      <c r="B39" s="335">
        <v>0.15</v>
      </c>
      <c r="C39" s="26">
        <f t="shared" ref="C39" si="6">+B39*J39</f>
        <v>0.15</v>
      </c>
      <c r="E39" s="2262">
        <v>9</v>
      </c>
      <c r="F39" s="38">
        <f>+F32+1</f>
        <v>14</v>
      </c>
      <c r="G39" s="172" t="s">
        <v>145</v>
      </c>
      <c r="H39" s="469" t="s">
        <v>1186</v>
      </c>
      <c r="I39" s="1536" t="s">
        <v>6468</v>
      </c>
      <c r="J39" s="172">
        <v>1</v>
      </c>
      <c r="K39" s="1127">
        <v>11680</v>
      </c>
      <c r="L39" s="1015">
        <f>J39*K39</f>
        <v>11680</v>
      </c>
      <c r="M39" s="952"/>
      <c r="N39" s="79" t="s">
        <v>6469</v>
      </c>
      <c r="O39" s="2246" t="s">
        <v>6460</v>
      </c>
      <c r="P39" s="2241"/>
      <c r="Q39" s="1555">
        <v>46125</v>
      </c>
      <c r="R39" s="1202"/>
      <c r="S39" s="1700">
        <v>46153</v>
      </c>
      <c r="T39" s="42">
        <v>46154</v>
      </c>
      <c r="U39" s="1660"/>
    </row>
    <row r="40" spans="1:21" s="4" customFormat="1" ht="19.7" customHeight="1">
      <c r="E40" s="64"/>
      <c r="F40" s="27"/>
      <c r="G40" s="66"/>
      <c r="H40" s="66"/>
      <c r="I40" s="47"/>
      <c r="J40" s="67"/>
      <c r="K40" s="26"/>
      <c r="L40" s="63"/>
      <c r="M40" s="29"/>
      <c r="N40" s="68"/>
      <c r="O40" s="1199"/>
      <c r="P40" s="2241"/>
      <c r="Q40" s="1555"/>
      <c r="R40" s="1202"/>
      <c r="S40" s="1700"/>
      <c r="T40" s="42"/>
      <c r="U40" s="1660"/>
    </row>
    <row r="41" spans="1:21" s="4" customFormat="1" ht="19.7" customHeight="1">
      <c r="C41" s="4" t="s">
        <v>6470</v>
      </c>
      <c r="E41" s="64"/>
      <c r="F41" s="27"/>
      <c r="G41" s="27"/>
      <c r="H41" s="27"/>
      <c r="I41" s="60">
        <f>SUM(L39:L39)</f>
        <v>11680</v>
      </c>
      <c r="J41" s="994"/>
      <c r="K41" s="994"/>
      <c r="L41" s="994"/>
      <c r="M41" s="72"/>
      <c r="N41" s="40"/>
      <c r="O41" s="1199"/>
      <c r="P41" s="2241"/>
      <c r="Q41" s="1555"/>
      <c r="R41" s="1202"/>
      <c r="S41" s="1700"/>
      <c r="T41" s="42"/>
      <c r="U41" s="1660"/>
    </row>
    <row r="42" spans="1:21" s="4" customFormat="1" ht="19.7" customHeight="1">
      <c r="C42" s="65">
        <f>SUM(C11:C41)</f>
        <v>4.0089999999999995</v>
      </c>
      <c r="E42" s="64"/>
      <c r="F42" s="66"/>
      <c r="G42" s="2261"/>
      <c r="H42" s="226"/>
      <c r="I42" s="79"/>
      <c r="J42" s="281"/>
      <c r="K42" s="384"/>
      <c r="L42" s="384"/>
      <c r="M42" s="535"/>
      <c r="N42" s="109"/>
      <c r="O42" s="1657"/>
      <c r="P42" s="2241"/>
      <c r="Q42" s="1555"/>
      <c r="R42" s="1202"/>
      <c r="S42" s="1700"/>
      <c r="T42" s="42"/>
      <c r="U42" s="1660"/>
    </row>
    <row r="43" spans="1:21" s="4" customFormat="1" ht="19.7" customHeight="1">
      <c r="C43" s="53" t="s">
        <v>63</v>
      </c>
      <c r="E43" s="64"/>
      <c r="F43" s="66"/>
      <c r="G43" s="2261"/>
      <c r="H43" s="226"/>
      <c r="I43" s="79"/>
      <c r="J43" s="281"/>
      <c r="K43" s="384"/>
      <c r="L43" s="384"/>
      <c r="M43" s="535"/>
      <c r="N43" s="109"/>
      <c r="O43" s="1657"/>
      <c r="P43" s="2241"/>
      <c r="Q43" s="1555"/>
      <c r="R43" s="1202"/>
      <c r="S43" s="1700"/>
      <c r="T43" s="42"/>
      <c r="U43" s="1660"/>
    </row>
    <row r="44" spans="1:21" s="4" customFormat="1" ht="19.7" customHeight="1">
      <c r="E44" s="64"/>
      <c r="F44" s="66"/>
      <c r="G44" s="2261"/>
      <c r="H44" s="226"/>
      <c r="I44" s="79"/>
      <c r="J44" s="281"/>
      <c r="K44" s="384"/>
      <c r="L44" s="384"/>
      <c r="M44" s="535"/>
      <c r="N44" s="109"/>
      <c r="O44" s="1657"/>
      <c r="P44" s="2241"/>
      <c r="Q44" s="1555"/>
      <c r="R44" s="1202"/>
      <c r="S44" s="1700"/>
      <c r="T44" s="42"/>
      <c r="U44" s="1660"/>
    </row>
    <row r="45" spans="1:21" s="4" customFormat="1" ht="19.7" customHeight="1">
      <c r="E45" s="64"/>
      <c r="F45" s="66"/>
      <c r="G45" s="2261"/>
      <c r="H45" s="226"/>
      <c r="I45" s="79"/>
      <c r="J45" s="281"/>
      <c r="K45" s="384"/>
      <c r="L45" s="384"/>
      <c r="M45" s="535"/>
      <c r="N45" s="109"/>
      <c r="O45" s="1657"/>
      <c r="P45" s="2241"/>
      <c r="Q45" s="1555"/>
      <c r="R45" s="1202"/>
      <c r="S45" s="1700"/>
      <c r="T45" s="42"/>
      <c r="U45" s="1660"/>
    </row>
    <row r="46" spans="1:21" s="4" customFormat="1" ht="19.7" customHeight="1">
      <c r="E46" s="64"/>
      <c r="F46" s="21"/>
      <c r="G46" s="2263" t="s">
        <v>1305</v>
      </c>
      <c r="H46" s="2264"/>
      <c r="I46" s="2265"/>
      <c r="J46" s="2266"/>
      <c r="K46" s="551"/>
      <c r="L46" s="385"/>
      <c r="M46" s="287"/>
      <c r="N46" s="288"/>
      <c r="O46" s="1657"/>
      <c r="P46" s="2241"/>
      <c r="Q46" s="1555"/>
      <c r="R46" s="1202"/>
      <c r="S46" s="1700"/>
      <c r="T46" s="42"/>
      <c r="U46" s="1660"/>
    </row>
    <row r="47" spans="1:21" s="4" customFormat="1" ht="19.7" customHeight="1">
      <c r="A47" s="197" t="s">
        <v>6074</v>
      </c>
      <c r="B47" s="335"/>
      <c r="C47" s="26">
        <v>2.5</v>
      </c>
      <c r="D47" s="461"/>
      <c r="E47" s="504">
        <v>15</v>
      </c>
      <c r="F47" s="38">
        <f>+F39+1</f>
        <v>15</v>
      </c>
      <c r="G47" s="150" t="s">
        <v>6471</v>
      </c>
      <c r="H47" s="150" t="s">
        <v>6471</v>
      </c>
      <c r="I47" s="199" t="s">
        <v>6472</v>
      </c>
      <c r="J47" s="355">
        <v>1</v>
      </c>
      <c r="K47" s="120">
        <v>213000</v>
      </c>
      <c r="L47" s="152">
        <f t="shared" ref="L47:L50" si="7">J47*K47</f>
        <v>213000</v>
      </c>
      <c r="M47" s="287"/>
      <c r="N47" s="288" t="s">
        <v>6473</v>
      </c>
      <c r="O47" s="284" t="s">
        <v>6474</v>
      </c>
      <c r="P47" s="27"/>
      <c r="Q47" s="1555">
        <v>46125</v>
      </c>
      <c r="R47" s="1202"/>
      <c r="S47" s="1700">
        <v>46153</v>
      </c>
      <c r="T47" s="42">
        <v>46154</v>
      </c>
      <c r="U47" s="375"/>
    </row>
    <row r="48" spans="1:21" s="4" customFormat="1" ht="19.7" customHeight="1">
      <c r="A48" s="197" t="s">
        <v>6074</v>
      </c>
      <c r="B48" s="335"/>
      <c r="C48" s="26">
        <v>0.05</v>
      </c>
      <c r="D48" s="461"/>
      <c r="E48" s="504">
        <v>15</v>
      </c>
      <c r="F48" s="38">
        <f t="shared" ref="F48:F50" si="8">+F47+1</f>
        <v>16</v>
      </c>
      <c r="G48" s="150" t="s">
        <v>6471</v>
      </c>
      <c r="H48" s="150" t="s">
        <v>6471</v>
      </c>
      <c r="I48" s="280" t="s">
        <v>6475</v>
      </c>
      <c r="J48" s="355">
        <v>1</v>
      </c>
      <c r="K48" s="120">
        <v>5800</v>
      </c>
      <c r="L48" s="152">
        <f t="shared" si="7"/>
        <v>5800</v>
      </c>
      <c r="M48" s="287"/>
      <c r="N48" s="288" t="s">
        <v>6476</v>
      </c>
      <c r="O48" s="284" t="s">
        <v>6474</v>
      </c>
      <c r="P48" s="27"/>
      <c r="Q48" s="1555">
        <v>46125</v>
      </c>
      <c r="R48" s="1202"/>
      <c r="S48" s="1700">
        <v>46153</v>
      </c>
      <c r="T48" s="42">
        <v>46154</v>
      </c>
      <c r="U48" s="375"/>
    </row>
    <row r="49" spans="1:21" s="4" customFormat="1" ht="19.7" customHeight="1">
      <c r="A49" s="197" t="s">
        <v>6074</v>
      </c>
      <c r="B49" s="335"/>
      <c r="C49" s="26">
        <v>4</v>
      </c>
      <c r="D49" s="461"/>
      <c r="E49" s="504">
        <v>15</v>
      </c>
      <c r="F49" s="38">
        <f t="shared" si="8"/>
        <v>17</v>
      </c>
      <c r="G49" s="150" t="s">
        <v>6471</v>
      </c>
      <c r="H49" s="150" t="s">
        <v>6471</v>
      </c>
      <c r="I49" s="280" t="s">
        <v>6477</v>
      </c>
      <c r="J49" s="355">
        <v>1</v>
      </c>
      <c r="K49" s="120">
        <v>6100</v>
      </c>
      <c r="L49" s="152">
        <f t="shared" si="7"/>
        <v>6100</v>
      </c>
      <c r="M49" s="287"/>
      <c r="N49" s="288" t="s">
        <v>6478</v>
      </c>
      <c r="O49" s="284" t="s">
        <v>6474</v>
      </c>
      <c r="P49" s="27"/>
      <c r="Q49" s="1555">
        <v>46125</v>
      </c>
      <c r="R49" s="1202"/>
      <c r="S49" s="1700">
        <v>46153</v>
      </c>
      <c r="T49" s="42">
        <v>46154</v>
      </c>
      <c r="U49" s="375"/>
    </row>
    <row r="50" spans="1:21" s="4" customFormat="1" ht="19.7" customHeight="1">
      <c r="A50" s="197" t="s">
        <v>6074</v>
      </c>
      <c r="B50" s="335"/>
      <c r="C50" s="26"/>
      <c r="D50" s="461"/>
      <c r="E50" s="504">
        <v>15</v>
      </c>
      <c r="F50" s="38">
        <f t="shared" si="8"/>
        <v>18</v>
      </c>
      <c r="G50" s="150" t="s">
        <v>6471</v>
      </c>
      <c r="H50" s="150" t="s">
        <v>6471</v>
      </c>
      <c r="I50" s="280" t="s">
        <v>6479</v>
      </c>
      <c r="J50" s="355">
        <v>1</v>
      </c>
      <c r="K50" s="120">
        <v>-24700</v>
      </c>
      <c r="L50" s="152">
        <f t="shared" si="7"/>
        <v>-24700</v>
      </c>
      <c r="M50" s="287"/>
      <c r="N50" s="288"/>
      <c r="O50" s="284" t="s">
        <v>6474</v>
      </c>
      <c r="P50" s="27"/>
      <c r="Q50" s="1555">
        <v>46125</v>
      </c>
      <c r="R50" s="1202"/>
      <c r="S50" s="1700">
        <v>46153</v>
      </c>
      <c r="T50" s="42">
        <v>46154</v>
      </c>
      <c r="U50" s="375"/>
    </row>
    <row r="51" spans="1:21" s="4" customFormat="1" ht="19.7" customHeight="1">
      <c r="D51" s="461"/>
      <c r="E51" s="26"/>
      <c r="F51" s="27"/>
      <c r="G51" s="364"/>
      <c r="H51" s="364"/>
      <c r="I51" s="47"/>
      <c r="J51" s="978"/>
      <c r="K51" s="393"/>
      <c r="L51" s="385"/>
      <c r="M51" s="28"/>
      <c r="N51" s="68"/>
      <c r="O51" s="47"/>
      <c r="P51" s="27"/>
      <c r="Q51" s="1555"/>
      <c r="R51" s="1202"/>
      <c r="S51" s="1700"/>
      <c r="T51" s="42"/>
      <c r="U51" s="375"/>
    </row>
    <row r="52" spans="1:21" s="4" customFormat="1" ht="19.7" customHeight="1">
      <c r="C52" s="4" t="s">
        <v>6480</v>
      </c>
      <c r="D52" s="461"/>
      <c r="E52" s="26"/>
      <c r="F52" s="293"/>
      <c r="G52" s="293"/>
      <c r="H52" s="293"/>
      <c r="I52" s="47"/>
      <c r="J52" s="1896"/>
      <c r="K52" s="551"/>
      <c r="L52" s="385"/>
      <c r="M52" s="287"/>
      <c r="N52" s="288"/>
      <c r="O52" s="296"/>
      <c r="P52" s="27"/>
      <c r="Q52" s="1555"/>
      <c r="R52" s="1202"/>
      <c r="S52" s="1700"/>
      <c r="T52" s="42"/>
      <c r="U52" s="375"/>
    </row>
    <row r="53" spans="1:21" s="4" customFormat="1" ht="19.7" customHeight="1">
      <c r="C53" s="65">
        <f>SUM(C47:C50)</f>
        <v>6.55</v>
      </c>
      <c r="D53" s="461"/>
      <c r="E53" s="26"/>
      <c r="F53" s="1789"/>
      <c r="G53" s="293"/>
      <c r="H53" s="293"/>
      <c r="I53" s="60">
        <f>SUM(L46:L52)</f>
        <v>200200</v>
      </c>
      <c r="J53" s="1896"/>
      <c r="K53" s="551"/>
      <c r="L53" s="385"/>
      <c r="M53" s="287"/>
      <c r="N53" s="288"/>
      <c r="O53" s="296"/>
      <c r="P53" s="27"/>
      <c r="Q53" s="1555"/>
      <c r="R53" s="1202"/>
      <c r="S53" s="1700"/>
      <c r="T53" s="42"/>
      <c r="U53" s="375"/>
    </row>
    <row r="54" spans="1:21" s="4" customFormat="1" ht="19.7" customHeight="1">
      <c r="C54" s="53" t="s">
        <v>63</v>
      </c>
      <c r="D54" s="461"/>
      <c r="E54" s="26"/>
      <c r="F54" s="293"/>
      <c r="G54" s="293"/>
      <c r="H54" s="293"/>
      <c r="I54" s="47"/>
      <c r="J54" s="1896"/>
      <c r="K54" s="551"/>
      <c r="L54" s="385"/>
      <c r="M54" s="287"/>
      <c r="N54" s="288"/>
      <c r="O54" s="296"/>
      <c r="P54" s="27"/>
      <c r="Q54" s="1555"/>
      <c r="R54" s="1202"/>
      <c r="S54" s="1700"/>
      <c r="T54" s="42"/>
      <c r="U54" s="375"/>
    </row>
    <row r="55" spans="1:21" s="4" customFormat="1" ht="19.7" customHeight="1">
      <c r="C55" s="53"/>
      <c r="D55" s="461"/>
      <c r="E55" s="26"/>
      <c r="F55" s="293"/>
      <c r="G55" s="293"/>
      <c r="H55" s="293"/>
      <c r="I55" s="47"/>
      <c r="J55" s="1896"/>
      <c r="K55" s="551"/>
      <c r="L55" s="385"/>
      <c r="M55" s="287"/>
      <c r="N55" s="288"/>
      <c r="O55" s="296"/>
      <c r="P55" s="27"/>
      <c r="Q55" s="1555"/>
      <c r="R55" s="1202"/>
      <c r="S55" s="1700"/>
      <c r="T55" s="42"/>
      <c r="U55" s="375"/>
    </row>
    <row r="56" spans="1:21" s="4" customFormat="1" ht="19.7" customHeight="1">
      <c r="C56" s="53"/>
      <c r="D56" s="461"/>
      <c r="E56" s="26"/>
      <c r="F56" s="293"/>
      <c r="G56" s="293"/>
      <c r="H56" s="293"/>
      <c r="I56" s="47"/>
      <c r="J56" s="1896"/>
      <c r="K56" s="551"/>
      <c r="L56" s="385"/>
      <c r="M56" s="287"/>
      <c r="N56" s="288"/>
      <c r="O56" s="296"/>
      <c r="P56" s="27"/>
      <c r="Q56" s="1555"/>
      <c r="R56" s="1202"/>
      <c r="S56" s="1700"/>
      <c r="T56" s="42"/>
      <c r="U56" s="375"/>
    </row>
    <row r="57" spans="1:21" s="4" customFormat="1" ht="19.7" customHeight="1">
      <c r="C57" s="53"/>
      <c r="D57" s="461"/>
      <c r="E57" s="26"/>
      <c r="F57" s="293"/>
      <c r="G57" s="2263" t="s">
        <v>5883</v>
      </c>
      <c r="H57" s="2264"/>
      <c r="I57" s="2265"/>
      <c r="J57" s="1896"/>
      <c r="K57" s="551"/>
      <c r="L57" s="385"/>
      <c r="M57" s="287"/>
      <c r="N57" s="288"/>
      <c r="O57" s="296"/>
      <c r="P57" s="27"/>
      <c r="Q57" s="1555"/>
      <c r="R57" s="1202"/>
      <c r="S57" s="1700"/>
      <c r="T57" s="42"/>
      <c r="U57" s="375"/>
    </row>
    <row r="58" spans="1:21" s="4" customFormat="1" ht="19.7" customHeight="1">
      <c r="A58" s="197" t="s">
        <v>6074</v>
      </c>
      <c r="B58" s="335">
        <v>0.2</v>
      </c>
      <c r="C58" s="26">
        <f>+B58*J58</f>
        <v>0.2</v>
      </c>
      <c r="D58" s="461"/>
      <c r="E58" s="2267">
        <v>14</v>
      </c>
      <c r="F58" s="38">
        <f>+F50+1</f>
        <v>19</v>
      </c>
      <c r="G58" s="172" t="s">
        <v>1185</v>
      </c>
      <c r="H58" s="469" t="s">
        <v>1186</v>
      </c>
      <c r="I58" s="470" t="s">
        <v>1187</v>
      </c>
      <c r="J58" s="471">
        <v>1</v>
      </c>
      <c r="K58" s="2078">
        <v>4090</v>
      </c>
      <c r="L58" s="472">
        <f>J58*K58</f>
        <v>4090</v>
      </c>
      <c r="M58" s="28"/>
      <c r="N58" s="29" t="s">
        <v>1188</v>
      </c>
      <c r="O58" s="47" t="s">
        <v>967</v>
      </c>
      <c r="P58" s="2246" t="s">
        <v>6460</v>
      </c>
      <c r="Q58" s="1555">
        <v>46125</v>
      </c>
      <c r="R58" s="1202"/>
      <c r="S58" s="1700">
        <v>46153</v>
      </c>
      <c r="T58" s="42">
        <v>46154</v>
      </c>
      <c r="U58" s="375"/>
    </row>
    <row r="59" spans="1:21" s="4" customFormat="1" ht="19.7" customHeight="1">
      <c r="A59" s="1180"/>
      <c r="B59" s="335">
        <v>0.1</v>
      </c>
      <c r="C59" s="26">
        <f>+B59*J59</f>
        <v>0.1</v>
      </c>
      <c r="D59" s="461"/>
      <c r="E59" s="2267">
        <v>14</v>
      </c>
      <c r="F59" s="38">
        <f>+F58+1</f>
        <v>20</v>
      </c>
      <c r="G59" s="172" t="s">
        <v>1185</v>
      </c>
      <c r="H59" s="469" t="s">
        <v>1186</v>
      </c>
      <c r="I59" s="470" t="s">
        <v>1191</v>
      </c>
      <c r="J59" s="471">
        <v>1</v>
      </c>
      <c r="K59" s="2078">
        <v>190</v>
      </c>
      <c r="L59" s="472">
        <f t="shared" ref="L59:L61" si="9">J59*K59</f>
        <v>190</v>
      </c>
      <c r="M59" s="28"/>
      <c r="N59" s="29" t="s">
        <v>1192</v>
      </c>
      <c r="O59" s="47" t="s">
        <v>967</v>
      </c>
      <c r="P59" s="2246" t="s">
        <v>6460</v>
      </c>
      <c r="Q59" s="1555">
        <v>46125</v>
      </c>
      <c r="R59" s="1202"/>
      <c r="S59" s="1700">
        <v>46153</v>
      </c>
      <c r="T59" s="42">
        <v>46154</v>
      </c>
      <c r="U59" s="375"/>
    </row>
    <row r="60" spans="1:21" s="4" customFormat="1" ht="19.7" customHeight="1">
      <c r="A60" s="1180"/>
      <c r="B60" s="335">
        <v>0.15</v>
      </c>
      <c r="C60" s="26">
        <f>+B60*J60</f>
        <v>0.15</v>
      </c>
      <c r="D60" s="458"/>
      <c r="E60" s="2267">
        <v>14</v>
      </c>
      <c r="F60" s="38">
        <f>+F59+1</f>
        <v>21</v>
      </c>
      <c r="G60" s="172" t="s">
        <v>1185</v>
      </c>
      <c r="H60" s="469" t="s">
        <v>1186</v>
      </c>
      <c r="I60" s="470" t="s">
        <v>1193</v>
      </c>
      <c r="J60" s="471">
        <v>1</v>
      </c>
      <c r="K60" s="2078">
        <v>2930</v>
      </c>
      <c r="L60" s="472">
        <f t="shared" si="9"/>
        <v>2930</v>
      </c>
      <c r="M60" s="28"/>
      <c r="N60" s="29" t="s">
        <v>1194</v>
      </c>
      <c r="O60" s="47" t="s">
        <v>967</v>
      </c>
      <c r="P60" s="2246" t="s">
        <v>6460</v>
      </c>
      <c r="Q60" s="1555">
        <v>46125</v>
      </c>
      <c r="R60" s="1202"/>
      <c r="S60" s="1700">
        <v>46153</v>
      </c>
      <c r="T60" s="42">
        <v>46154</v>
      </c>
      <c r="U60" s="375"/>
    </row>
    <row r="61" spans="1:21" s="4" customFormat="1" ht="19.7" customHeight="1">
      <c r="A61" s="1180"/>
      <c r="B61" s="335">
        <v>0.05</v>
      </c>
      <c r="C61" s="26">
        <f>+B61*J61</f>
        <v>0.05</v>
      </c>
      <c r="D61" s="458"/>
      <c r="E61" s="2267">
        <v>14</v>
      </c>
      <c r="F61" s="38">
        <f t="shared" ref="F61" si="10">+F60+1</f>
        <v>22</v>
      </c>
      <c r="G61" s="172" t="s">
        <v>1185</v>
      </c>
      <c r="H61" s="469" t="s">
        <v>1186</v>
      </c>
      <c r="I61" s="470" t="s">
        <v>1195</v>
      </c>
      <c r="J61" s="471">
        <v>1</v>
      </c>
      <c r="K61" s="2078">
        <v>470</v>
      </c>
      <c r="L61" s="472">
        <f t="shared" si="9"/>
        <v>470</v>
      </c>
      <c r="M61" s="28"/>
      <c r="N61" s="29" t="s">
        <v>1196</v>
      </c>
      <c r="O61" s="47" t="s">
        <v>967</v>
      </c>
      <c r="P61" s="2246" t="s">
        <v>6460</v>
      </c>
      <c r="Q61" s="1555">
        <v>46125</v>
      </c>
      <c r="R61" s="1202"/>
      <c r="S61" s="1700">
        <v>46153</v>
      </c>
      <c r="T61" s="42">
        <v>46154</v>
      </c>
      <c r="U61" s="375"/>
    </row>
    <row r="62" spans="1:21" s="4" customFormat="1" ht="19.7" customHeight="1">
      <c r="C62" s="53"/>
      <c r="D62" s="461"/>
      <c r="E62" s="26"/>
      <c r="F62" s="293"/>
      <c r="G62" s="293"/>
      <c r="H62" s="293"/>
      <c r="I62" s="47"/>
      <c r="J62" s="1896"/>
      <c r="K62" s="551"/>
      <c r="L62" s="385"/>
      <c r="M62" s="287"/>
      <c r="N62" s="288"/>
      <c r="O62" s="296"/>
      <c r="P62" s="27"/>
      <c r="Q62" s="30"/>
      <c r="R62" s="27"/>
      <c r="S62" s="42"/>
      <c r="T62" s="42"/>
      <c r="U62" s="375"/>
    </row>
    <row r="63" spans="1:21" s="4" customFormat="1" ht="19.7" customHeight="1">
      <c r="C63" s="53"/>
      <c r="D63" s="461"/>
      <c r="E63" s="26"/>
      <c r="F63" s="293"/>
      <c r="G63" s="293"/>
      <c r="H63" s="293"/>
      <c r="I63" s="47"/>
      <c r="J63" s="1896"/>
      <c r="K63" s="551"/>
      <c r="L63" s="385"/>
      <c r="M63" s="287"/>
      <c r="N63" s="288"/>
      <c r="O63" s="296"/>
      <c r="P63" s="27"/>
      <c r="Q63" s="30"/>
      <c r="R63" s="27"/>
      <c r="S63" s="42"/>
      <c r="T63" s="42"/>
      <c r="U63" s="375"/>
    </row>
    <row r="64" spans="1:21" s="4" customFormat="1" ht="19.7" customHeight="1">
      <c r="C64" s="53"/>
      <c r="D64" s="461"/>
      <c r="E64" s="26"/>
      <c r="F64" s="293"/>
      <c r="G64" s="293"/>
      <c r="H64" s="293"/>
      <c r="I64" s="47"/>
      <c r="J64" s="1896"/>
      <c r="K64" s="551"/>
      <c r="L64" s="385"/>
      <c r="M64" s="287"/>
      <c r="N64" s="288"/>
      <c r="O64" s="296"/>
      <c r="P64" s="27"/>
      <c r="Q64" s="30"/>
      <c r="R64" s="27"/>
      <c r="S64" s="42"/>
      <c r="T64" s="42"/>
      <c r="U64" s="375"/>
    </row>
    <row r="65" spans="1:21">
      <c r="C65" s="26"/>
      <c r="F65" s="27"/>
      <c r="G65" s="66"/>
      <c r="H65" s="66"/>
      <c r="I65" s="47"/>
      <c r="J65" s="978"/>
      <c r="K65" s="393"/>
      <c r="L65" s="385"/>
      <c r="M65" s="287"/>
      <c r="N65" s="68"/>
      <c r="O65" s="296"/>
    </row>
    <row r="66" spans="1:21">
      <c r="C66" s="26"/>
      <c r="F66" s="27"/>
      <c r="G66" s="27"/>
      <c r="H66" s="27"/>
      <c r="I66" s="389"/>
      <c r="J66" s="978"/>
      <c r="K66" s="393"/>
      <c r="L66" s="385"/>
      <c r="M66" s="287"/>
      <c r="N66" s="109"/>
      <c r="O66" s="296"/>
    </row>
    <row r="67" spans="1:21" ht="25.5">
      <c r="C67" s="4" t="s">
        <v>6481</v>
      </c>
      <c r="F67" s="293"/>
      <c r="G67" s="293"/>
      <c r="H67" s="293"/>
      <c r="I67" s="60">
        <f>SUM(L58:L67)</f>
        <v>7680</v>
      </c>
      <c r="J67" s="1896"/>
      <c r="K67" s="551"/>
      <c r="L67" s="385"/>
      <c r="M67" s="287"/>
      <c r="N67" s="288"/>
      <c r="O67" s="296"/>
    </row>
    <row r="68" spans="1:21" s="4" customFormat="1">
      <c r="A68" s="1"/>
      <c r="B68" s="1"/>
      <c r="C68" s="65">
        <f>SUM(C58:C67)</f>
        <v>0.50000000000000011</v>
      </c>
      <c r="D68" s="1"/>
      <c r="E68" s="1"/>
      <c r="F68" s="1789"/>
      <c r="G68" s="293"/>
      <c r="H68" s="293"/>
      <c r="I68" s="379"/>
      <c r="J68" s="1896"/>
      <c r="K68" s="551"/>
      <c r="L68" s="385"/>
      <c r="M68" s="287"/>
      <c r="N68" s="288"/>
      <c r="O68" s="296"/>
      <c r="Q68" s="9"/>
      <c r="R68" s="1"/>
      <c r="S68" s="10"/>
      <c r="T68" s="11"/>
      <c r="U68" s="12"/>
    </row>
    <row r="69" spans="1:21" s="4" customFormat="1">
      <c r="A69" s="1"/>
      <c r="B69" s="1"/>
      <c r="C69" s="53" t="s">
        <v>63</v>
      </c>
      <c r="D69" s="1"/>
      <c r="E69" s="1"/>
      <c r="F69" s="293"/>
      <c r="G69" s="293"/>
      <c r="H69" s="293"/>
      <c r="I69" s="389"/>
      <c r="J69" s="1896"/>
      <c r="K69" s="551"/>
      <c r="L69" s="385"/>
      <c r="M69" s="287"/>
      <c r="N69" s="288"/>
      <c r="O69" s="296"/>
      <c r="Q69" s="9"/>
      <c r="R69" s="1"/>
      <c r="S69" s="10"/>
      <c r="T69" s="11"/>
      <c r="U69" s="12"/>
    </row>
    <row r="70" spans="1:21" s="4" customFormat="1">
      <c r="A70" s="1"/>
      <c r="B70" s="1"/>
      <c r="D70" s="1"/>
      <c r="E70" s="1"/>
      <c r="F70" s="293"/>
      <c r="G70" s="293"/>
      <c r="H70" s="293"/>
      <c r="I70" s="389"/>
      <c r="J70" s="1896"/>
      <c r="K70" s="551"/>
      <c r="L70" s="385"/>
      <c r="M70" s="287"/>
      <c r="N70" s="288"/>
      <c r="O70" s="296"/>
      <c r="Q70" s="9"/>
      <c r="R70" s="1"/>
      <c r="S70" s="10"/>
      <c r="T70" s="11"/>
      <c r="U70" s="12"/>
    </row>
    <row r="71" spans="1:21" s="4" customFormat="1">
      <c r="A71" s="1"/>
      <c r="B71" s="1"/>
      <c r="D71" s="1"/>
      <c r="E71" s="1"/>
      <c r="F71" s="293"/>
      <c r="G71" s="293"/>
      <c r="H71" s="293"/>
      <c r="I71" s="389"/>
      <c r="J71" s="1896"/>
      <c r="K71" s="551"/>
      <c r="L71" s="385"/>
      <c r="M71" s="287"/>
      <c r="N71" s="288"/>
      <c r="O71" s="296"/>
      <c r="Q71" s="9"/>
      <c r="R71" s="1"/>
      <c r="S71" s="10"/>
      <c r="T71" s="11"/>
      <c r="U71" s="12"/>
    </row>
    <row r="72" spans="1:21" s="4" customFormat="1">
      <c r="A72" s="1"/>
      <c r="B72" s="1"/>
      <c r="D72" s="1"/>
      <c r="E72" s="1"/>
      <c r="F72" s="293"/>
      <c r="G72" s="293"/>
      <c r="H72" s="293"/>
      <c r="I72" s="389"/>
      <c r="J72" s="1896"/>
      <c r="K72" s="551"/>
      <c r="L72" s="385"/>
      <c r="M72" s="287"/>
      <c r="N72" s="288"/>
      <c r="O72" s="296"/>
      <c r="Q72" s="9"/>
      <c r="R72" s="1"/>
      <c r="S72" s="10"/>
      <c r="T72" s="11"/>
      <c r="U72" s="12"/>
    </row>
    <row r="73" spans="1:21" s="4" customFormat="1" ht="19.5" thickBot="1">
      <c r="A73" s="1"/>
      <c r="B73" s="1"/>
      <c r="C73" s="4" t="s">
        <v>6457</v>
      </c>
      <c r="D73" s="1"/>
      <c r="E73" s="1"/>
      <c r="F73" s="293"/>
      <c r="G73" s="293"/>
      <c r="H73" s="293"/>
      <c r="I73" s="389"/>
      <c r="J73" s="1896"/>
      <c r="K73" s="551"/>
      <c r="L73" s="385"/>
      <c r="M73" s="287"/>
      <c r="N73" s="288"/>
      <c r="O73" s="296"/>
      <c r="Q73" s="9"/>
      <c r="R73" s="1"/>
      <c r="S73" s="10"/>
      <c r="T73" s="11"/>
      <c r="U73" s="12"/>
    </row>
    <row r="74" spans="1:21" s="4" customFormat="1" ht="19.5" thickBot="1">
      <c r="A74" s="1"/>
      <c r="B74" s="1"/>
      <c r="C74" s="2237" t="e">
        <f>+C42+C53+#REF!+C68</f>
        <v>#REF!</v>
      </c>
      <c r="D74" s="1"/>
      <c r="E74" s="1"/>
      <c r="F74" s="1789"/>
      <c r="G74" s="293"/>
      <c r="H74" s="293"/>
      <c r="I74" s="389"/>
      <c r="J74" s="1896"/>
      <c r="K74" s="551"/>
      <c r="L74" s="385"/>
      <c r="M74" s="287"/>
      <c r="N74" s="288"/>
      <c r="O74" s="296"/>
      <c r="Q74" s="9"/>
      <c r="R74" s="1"/>
      <c r="S74" s="10"/>
      <c r="T74" s="11"/>
      <c r="U74" s="12"/>
    </row>
    <row r="75" spans="1:21" s="4" customFormat="1">
      <c r="A75" s="1"/>
      <c r="B75" s="1"/>
      <c r="C75" s="53" t="s">
        <v>63</v>
      </c>
      <c r="D75" s="1"/>
      <c r="E75" s="1"/>
      <c r="F75" s="293"/>
      <c r="G75" s="293"/>
      <c r="H75" s="293"/>
      <c r="I75" s="389"/>
      <c r="J75" s="1896"/>
      <c r="K75" s="551"/>
      <c r="L75" s="385"/>
      <c r="M75" s="287"/>
      <c r="N75" s="288"/>
      <c r="O75" s="296"/>
      <c r="Q75" s="9"/>
      <c r="R75" s="1"/>
      <c r="S75" s="10"/>
      <c r="T75" s="11"/>
      <c r="U75" s="12"/>
    </row>
    <row r="76" spans="1:21" s="4" customFormat="1">
      <c r="A76" s="1"/>
      <c r="B76" s="1"/>
      <c r="D76" s="1"/>
      <c r="E76" s="1"/>
      <c r="F76" s="293"/>
      <c r="G76" s="293"/>
      <c r="H76" s="293"/>
      <c r="I76" s="389"/>
      <c r="J76" s="1896"/>
      <c r="K76" s="551"/>
      <c r="L76" s="385"/>
      <c r="M76" s="287"/>
      <c r="N76" s="288"/>
      <c r="O76" s="296"/>
      <c r="Q76" s="9"/>
      <c r="R76" s="1"/>
      <c r="S76" s="10"/>
      <c r="T76" s="11"/>
      <c r="U76" s="12"/>
    </row>
    <row r="77" spans="1:21" s="4" customFormat="1">
      <c r="A77" s="1"/>
      <c r="B77" s="1"/>
      <c r="D77" s="1"/>
      <c r="E77" s="1"/>
      <c r="F77" s="293"/>
      <c r="G77" s="293"/>
      <c r="H77" s="293"/>
      <c r="I77" s="389"/>
      <c r="J77" s="1896"/>
      <c r="K77" s="551"/>
      <c r="L77" s="385"/>
      <c r="M77" s="287"/>
      <c r="N77" s="288"/>
      <c r="O77" s="296"/>
      <c r="Q77" s="9"/>
      <c r="R77" s="1"/>
      <c r="S77" s="10"/>
      <c r="T77" s="11"/>
      <c r="U77" s="12"/>
    </row>
  </sheetData>
  <autoFilter ref="F9:S64" xr:uid="{00000000-0009-0000-0000-000000000000}"/>
  <mergeCells count="13">
    <mergeCell ref="F13:I13"/>
    <mergeCell ref="I34:L34"/>
    <mergeCell ref="G38:I38"/>
    <mergeCell ref="G46:I46"/>
    <mergeCell ref="G57:I57"/>
    <mergeCell ref="F2:H2"/>
    <mergeCell ref="K2:M2"/>
    <mergeCell ref="F3:H3"/>
    <mergeCell ref="F4:H4"/>
    <mergeCell ref="N4:O5"/>
    <mergeCell ref="F5:H5"/>
    <mergeCell ref="K5:L6"/>
    <mergeCell ref="F6:H6"/>
  </mergeCells>
  <phoneticPr fontId="2"/>
  <hyperlinks>
    <hyperlink ref="O31" r:id="rId1" xr:uid="{4DA84380-3B73-46E4-B2D9-7CD729C77888}"/>
  </hyperlinks>
  <pageMargins left="0.2" right="0.2" top="0.36" bottom="0.41" header="0.3" footer="0.3"/>
  <pageSetup paperSize="9" scale="70" orientation="landscape" r:id="rId2"/>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6C39B-D1CE-4D23-BBE6-20DE057A29AA}">
  <dimension ref="J4:M29"/>
  <sheetViews>
    <sheetView workbookViewId="0">
      <selection activeCell="J26" sqref="J26"/>
    </sheetView>
  </sheetViews>
  <sheetFormatPr defaultRowHeight="18.75"/>
  <cols>
    <col min="1" max="16384" width="9" style="1"/>
  </cols>
  <sheetData>
    <row r="4" spans="10:13">
      <c r="J4" s="1">
        <v>7.2</v>
      </c>
      <c r="M4" s="1">
        <v>1395</v>
      </c>
    </row>
    <row r="5" spans="10:13">
      <c r="J5" s="1">
        <v>0.24</v>
      </c>
      <c r="M5" s="1">
        <v>1398</v>
      </c>
    </row>
    <row r="6" spans="10:13">
      <c r="J6" s="1">
        <v>0.8</v>
      </c>
      <c r="M6" s="1">
        <v>12300</v>
      </c>
    </row>
    <row r="7" spans="10:13">
      <c r="J7" s="1">
        <v>0.98399999999999999</v>
      </c>
      <c r="M7" s="1">
        <v>1956</v>
      </c>
    </row>
    <row r="8" spans="10:13">
      <c r="J8" s="1">
        <v>1.9279999999999999</v>
      </c>
      <c r="M8" s="1">
        <v>113</v>
      </c>
    </row>
    <row r="9" spans="10:13">
      <c r="J9" s="1">
        <v>0.08</v>
      </c>
      <c r="M9" s="1">
        <v>568</v>
      </c>
    </row>
    <row r="10" spans="10:13">
      <c r="J10" s="1">
        <v>2.7200000000000002E-2</v>
      </c>
      <c r="M10" s="1">
        <v>10120</v>
      </c>
    </row>
    <row r="11" spans="10:13">
      <c r="J11" s="1">
        <v>3.4</v>
      </c>
      <c r="M11" s="1">
        <v>80</v>
      </c>
    </row>
    <row r="12" spans="10:13">
      <c r="J12" s="1">
        <v>0.24</v>
      </c>
      <c r="M12" s="1">
        <v>374</v>
      </c>
    </row>
    <row r="13" spans="10:13">
      <c r="J13" s="1">
        <v>3.6000000000000004E-2</v>
      </c>
      <c r="M13" s="1">
        <v>480</v>
      </c>
    </row>
    <row r="14" spans="10:13">
      <c r="J14" s="1">
        <v>0.18</v>
      </c>
      <c r="M14" s="1">
        <v>81</v>
      </c>
    </row>
    <row r="15" spans="10:13">
      <c r="J15" s="1">
        <v>3.6000000000000004E-2</v>
      </c>
      <c r="M15" s="1">
        <v>421</v>
      </c>
    </row>
    <row r="16" spans="10:13">
      <c r="J16" s="1">
        <v>0.192</v>
      </c>
      <c r="M16" s="1">
        <v>56</v>
      </c>
    </row>
    <row r="17" spans="10:13">
      <c r="J17" s="1">
        <v>6.4000000000000001E-2</v>
      </c>
      <c r="M17" s="1">
        <v>22040</v>
      </c>
    </row>
    <row r="18" spans="10:13">
      <c r="J18" s="1">
        <v>0.33600000000000002</v>
      </c>
      <c r="M18" s="1">
        <v>156</v>
      </c>
    </row>
    <row r="19" spans="10:13">
      <c r="J19" s="1">
        <v>0.68</v>
      </c>
      <c r="M19" s="1">
        <v>240</v>
      </c>
    </row>
    <row r="20" spans="10:13">
      <c r="J20" s="1">
        <f>SUM(J4:J19)</f>
        <v>16.423200000000001</v>
      </c>
      <c r="M20" s="1">
        <v>113</v>
      </c>
    </row>
    <row r="21" spans="10:13">
      <c r="M21" s="1">
        <v>67</v>
      </c>
    </row>
    <row r="22" spans="10:13">
      <c r="M22" s="1">
        <v>210</v>
      </c>
    </row>
    <row r="23" spans="10:13">
      <c r="M23" s="1">
        <v>11996</v>
      </c>
    </row>
    <row r="24" spans="10:13">
      <c r="M24" s="1">
        <v>1044</v>
      </c>
    </row>
    <row r="25" spans="10:13">
      <c r="M25" s="1">
        <v>975</v>
      </c>
    </row>
    <row r="26" spans="10:13">
      <c r="M26" s="1">
        <v>462</v>
      </c>
    </row>
    <row r="27" spans="10:13">
      <c r="M27" s="1">
        <v>720</v>
      </c>
    </row>
    <row r="29" spans="10:13">
      <c r="M29" s="1">
        <f>SUM(M4:M28)</f>
        <v>67365</v>
      </c>
    </row>
  </sheetData>
  <phoneticPr fontId="2"/>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C487-5D3F-4255-8B16-5970687C94D8}">
  <sheetPr>
    <tabColor rgb="FF00B0F0"/>
  </sheetPr>
  <dimension ref="A2:V322"/>
  <sheetViews>
    <sheetView zoomScale="70" zoomScaleNormal="70" workbookViewId="0">
      <pane xSplit="15" ySplit="9" topLeftCell="P189" activePane="bottomRight" state="frozen"/>
      <selection pane="topRight" activeCell="K1" sqref="K1"/>
      <selection pane="bottomLeft" activeCell="A9" sqref="A9"/>
      <selection pane="bottomRight" activeCell="F203" sqref="F203"/>
    </sheetView>
  </sheetViews>
  <sheetFormatPr defaultRowHeight="18.75"/>
  <cols>
    <col min="1" max="1" width="9" style="1"/>
    <col min="2" max="2" width="19.875" style="2268" customWidth="1"/>
    <col min="3" max="3" width="7.625" style="1" customWidth="1"/>
    <col min="4" max="4" width="7.875" style="1" customWidth="1"/>
    <col min="5" max="5" width="4.5" style="1" customWidth="1"/>
    <col min="6" max="6" width="9" style="1" customWidth="1"/>
    <col min="7" max="7" width="13.25" style="4" customWidth="1"/>
    <col min="8" max="8" width="14.375" style="1" bestFit="1" customWidth="1"/>
    <col min="9" max="9" width="13.125" style="1" bestFit="1" customWidth="1"/>
    <col min="10" max="10" width="71.125" style="1" customWidth="1"/>
    <col min="11" max="11" width="6.25" style="4" customWidth="1"/>
    <col min="12" max="13" width="9.875" style="10" bestFit="1" customWidth="1"/>
    <col min="14" max="14" width="5.75" style="10" customWidth="1"/>
    <col min="15" max="15" width="44.125" style="1" customWidth="1"/>
    <col min="16" max="16" width="23.875" style="1" customWidth="1"/>
    <col min="17" max="17" width="20.375" style="4" customWidth="1"/>
    <col min="18" max="18" width="13.75" style="9" customWidth="1"/>
    <col min="19" max="19" width="6.375" style="1" customWidth="1"/>
    <col min="20" max="20" width="13.25" style="10" customWidth="1"/>
    <col min="21" max="21" width="14.5" style="11" customWidth="1"/>
    <col min="22" max="22" width="15.625" style="12" customWidth="1"/>
    <col min="23" max="16384" width="9" style="1"/>
  </cols>
  <sheetData>
    <row r="2" spans="1:22" ht="20.100000000000001" customHeight="1">
      <c r="G2" s="2" t="s">
        <v>0</v>
      </c>
      <c r="H2" s="2"/>
      <c r="I2" s="2"/>
      <c r="J2" s="3" t="s">
        <v>6438</v>
      </c>
      <c r="L2" s="5" t="s">
        <v>2</v>
      </c>
      <c r="M2" s="6"/>
      <c r="N2" s="7"/>
      <c r="O2" s="8">
        <f>SUM(M:M)</f>
        <v>1427724</v>
      </c>
    </row>
    <row r="3" spans="1:22" ht="20.100000000000001" customHeight="1">
      <c r="G3" s="2" t="s">
        <v>3</v>
      </c>
      <c r="H3" s="2"/>
      <c r="I3" s="2"/>
      <c r="J3" s="13" t="s">
        <v>6439</v>
      </c>
    </row>
    <row r="4" spans="1:22" ht="20.100000000000001" customHeight="1">
      <c r="G4" s="2" t="s">
        <v>996</v>
      </c>
      <c r="H4" s="2"/>
      <c r="I4" s="2"/>
      <c r="J4" s="13">
        <v>230762</v>
      </c>
      <c r="M4" s="2225"/>
      <c r="O4" s="2226" t="s">
        <v>6441</v>
      </c>
      <c r="P4" s="2227"/>
    </row>
    <row r="5" spans="1:22" ht="20.100000000000001" customHeight="1">
      <c r="G5" s="2" t="s">
        <v>9</v>
      </c>
      <c r="H5" s="2"/>
      <c r="I5" s="2"/>
      <c r="J5" s="16">
        <v>46150</v>
      </c>
      <c r="L5" s="2269" t="s">
        <v>171</v>
      </c>
      <c r="M5" s="2269"/>
      <c r="O5" s="2229"/>
      <c r="P5" s="2230"/>
    </row>
    <row r="6" spans="1:22" ht="20.100000000000001" customHeight="1">
      <c r="G6" s="2" t="s">
        <v>10</v>
      </c>
      <c r="H6" s="2"/>
      <c r="I6" s="2"/>
      <c r="J6" s="16">
        <v>46153</v>
      </c>
      <c r="L6" s="2269"/>
      <c r="M6" s="2269"/>
      <c r="O6" s="451"/>
      <c r="P6" s="452"/>
    </row>
    <row r="7" spans="1:22" ht="20.100000000000001" customHeight="1">
      <c r="G7" s="453"/>
      <c r="H7" s="453"/>
      <c r="I7" s="453"/>
      <c r="J7" s="454"/>
      <c r="O7" s="451"/>
      <c r="P7" s="452"/>
      <c r="Q7" s="456"/>
    </row>
    <row r="9" spans="1:22" s="4" customFormat="1" ht="19.7" customHeight="1">
      <c r="A9" s="26"/>
      <c r="B9" s="2270" t="s">
        <v>6482</v>
      </c>
      <c r="C9" s="26"/>
      <c r="D9" s="332" t="s">
        <v>6443</v>
      </c>
      <c r="F9" s="26" t="s">
        <v>31</v>
      </c>
      <c r="G9" s="27" t="s">
        <v>32</v>
      </c>
      <c r="H9" s="27" t="s">
        <v>33</v>
      </c>
      <c r="I9" s="27" t="s">
        <v>34</v>
      </c>
      <c r="J9" s="26" t="s">
        <v>35</v>
      </c>
      <c r="K9" s="26" t="s">
        <v>36</v>
      </c>
      <c r="L9" s="393" t="s">
        <v>37</v>
      </c>
      <c r="M9" s="548" t="s">
        <v>38</v>
      </c>
      <c r="N9" s="28" t="s">
        <v>39</v>
      </c>
      <c r="O9" s="26" t="s">
        <v>40</v>
      </c>
      <c r="P9" s="26" t="s">
        <v>41</v>
      </c>
      <c r="Q9" s="26" t="s">
        <v>42</v>
      </c>
      <c r="R9" s="30" t="s">
        <v>43</v>
      </c>
      <c r="S9" s="27" t="s">
        <v>44</v>
      </c>
      <c r="T9" s="26" t="s">
        <v>45</v>
      </c>
      <c r="U9" s="30" t="s">
        <v>46</v>
      </c>
      <c r="V9" s="375" t="s">
        <v>47</v>
      </c>
    </row>
    <row r="10" spans="1:22" s="4" customFormat="1" ht="19.7" customHeight="1">
      <c r="B10" s="2271"/>
      <c r="E10" s="2240"/>
      <c r="F10" s="779"/>
      <c r="G10" s="27"/>
      <c r="H10" s="27"/>
      <c r="I10" s="27"/>
      <c r="J10" s="108"/>
      <c r="K10" s="26"/>
      <c r="L10" s="139"/>
      <c r="M10" s="2231"/>
      <c r="N10" s="28"/>
      <c r="O10" s="40"/>
      <c r="P10" s="460"/>
      <c r="Q10" s="27"/>
      <c r="R10" s="30"/>
      <c r="S10" s="27"/>
      <c r="T10" s="42"/>
      <c r="U10" s="42"/>
      <c r="V10" s="375"/>
    </row>
    <row r="11" spans="1:22" s="4" customFormat="1" ht="19.5" customHeight="1">
      <c r="B11" s="2271"/>
      <c r="D11" s="4" t="s">
        <v>6456</v>
      </c>
      <c r="F11" s="64"/>
      <c r="G11" s="2049"/>
      <c r="H11" s="1208"/>
      <c r="I11" s="1208"/>
      <c r="J11" s="879"/>
      <c r="K11" s="831"/>
      <c r="L11" s="880"/>
      <c r="M11" s="1208"/>
      <c r="N11" s="831"/>
      <c r="O11" s="852"/>
      <c r="P11" s="831"/>
      <c r="Q11" s="831"/>
      <c r="R11" s="30"/>
      <c r="S11" s="1197"/>
      <c r="T11" s="1199"/>
      <c r="U11" s="1201"/>
      <c r="V11" s="1202"/>
    </row>
    <row r="12" spans="1:22" s="4" customFormat="1" ht="19.5" customHeight="1">
      <c r="B12" s="2271"/>
      <c r="D12" s="65" t="e">
        <f>SUM(#REF!)</f>
        <v>#REF!</v>
      </c>
      <c r="F12" s="64"/>
      <c r="G12" s="2049"/>
      <c r="H12" s="1208"/>
      <c r="I12" s="1208"/>
      <c r="J12" s="879"/>
      <c r="K12" s="831"/>
      <c r="L12" s="880"/>
      <c r="M12" s="1208"/>
      <c r="N12" s="831"/>
      <c r="O12" s="852"/>
      <c r="P12" s="831"/>
      <c r="Q12" s="831"/>
      <c r="R12" s="30"/>
      <c r="S12" s="1197"/>
      <c r="T12" s="1199"/>
      <c r="U12" s="1201"/>
      <c r="V12" s="1202"/>
    </row>
    <row r="13" spans="1:22" s="4" customFormat="1" ht="19.5" customHeight="1">
      <c r="B13" s="2271"/>
      <c r="D13" s="53" t="s">
        <v>63</v>
      </c>
      <c r="F13" s="64"/>
      <c r="G13" s="2049"/>
      <c r="H13" s="1208"/>
      <c r="I13" s="1208"/>
      <c r="J13" s="879"/>
      <c r="K13" s="831"/>
      <c r="L13" s="880"/>
      <c r="M13" s="1208"/>
      <c r="N13" s="831"/>
      <c r="O13" s="852"/>
      <c r="P13" s="831"/>
      <c r="Q13" s="831"/>
      <c r="R13" s="30"/>
      <c r="S13" s="1197"/>
      <c r="T13" s="1199"/>
      <c r="U13" s="1201"/>
      <c r="V13" s="1202"/>
    </row>
    <row r="14" spans="1:22" s="4" customFormat="1" ht="19.5" customHeight="1">
      <c r="A14" s="2272"/>
      <c r="B14" s="2273"/>
      <c r="C14" s="2272"/>
      <c r="D14" s="2272"/>
      <c r="E14" s="2272"/>
      <c r="F14" s="2272"/>
      <c r="G14" s="2274" t="s">
        <v>2333</v>
      </c>
      <c r="H14" s="2275"/>
      <c r="I14" s="2275"/>
      <c r="J14" s="2276"/>
      <c r="K14" s="1684"/>
      <c r="L14" s="1684"/>
      <c r="M14" s="1685"/>
      <c r="N14" s="2100"/>
      <c r="O14" s="1236"/>
      <c r="P14" s="1238"/>
      <c r="Q14" s="831"/>
      <c r="R14" s="30"/>
      <c r="S14" s="1197"/>
      <c r="T14" s="1199"/>
      <c r="U14" s="1201"/>
      <c r="V14" s="1202"/>
    </row>
    <row r="15" spans="1:22" s="4" customFormat="1" ht="19.5" customHeight="1">
      <c r="A15" s="536" t="s">
        <v>200</v>
      </c>
      <c r="B15" s="2277" t="s">
        <v>6483</v>
      </c>
      <c r="C15" s="26">
        <v>0.08</v>
      </c>
      <c r="D15" s="26">
        <f t="shared" ref="D15:D37" si="0">+C15*K15</f>
        <v>0.08</v>
      </c>
      <c r="E15" s="197"/>
      <c r="F15" s="2262">
        <v>9</v>
      </c>
      <c r="G15" s="38">
        <v>1</v>
      </c>
      <c r="H15" s="21" t="s">
        <v>175</v>
      </c>
      <c r="I15" s="21" t="s">
        <v>175</v>
      </c>
      <c r="J15" s="2278" t="s">
        <v>6484</v>
      </c>
      <c r="K15" s="1670">
        <v>1</v>
      </c>
      <c r="L15" s="1670">
        <v>1395</v>
      </c>
      <c r="M15" s="1570">
        <f t="shared" ref="M15:M37" si="1">K15*L15</f>
        <v>1395</v>
      </c>
      <c r="N15" s="23"/>
      <c r="O15" s="69" t="s">
        <v>2335</v>
      </c>
      <c r="P15" s="20"/>
      <c r="Q15" s="2279" t="s">
        <v>6485</v>
      </c>
      <c r="R15" s="30">
        <v>46120</v>
      </c>
      <c r="S15" s="1197"/>
      <c r="T15" s="1876">
        <v>46150</v>
      </c>
      <c r="U15" s="1201">
        <v>46153</v>
      </c>
      <c r="V15" s="1202"/>
    </row>
    <row r="16" spans="1:22" s="4" customFormat="1" ht="19.5" customHeight="1">
      <c r="A16" s="536" t="s">
        <v>200</v>
      </c>
      <c r="B16" s="2277" t="s">
        <v>6483</v>
      </c>
      <c r="C16" s="26">
        <v>0.08</v>
      </c>
      <c r="D16" s="26">
        <f t="shared" si="0"/>
        <v>0.08</v>
      </c>
      <c r="E16" s="197"/>
      <c r="F16" s="2262">
        <v>9</v>
      </c>
      <c r="G16" s="38">
        <f>+G15+1</f>
        <v>2</v>
      </c>
      <c r="H16" s="21" t="s">
        <v>175</v>
      </c>
      <c r="I16" s="21" t="s">
        <v>175</v>
      </c>
      <c r="J16" s="2278" t="s">
        <v>6486</v>
      </c>
      <c r="K16" s="1670">
        <v>1</v>
      </c>
      <c r="L16" s="2137">
        <v>1395</v>
      </c>
      <c r="M16" s="1570">
        <f t="shared" si="1"/>
        <v>1395</v>
      </c>
      <c r="N16" s="23"/>
      <c r="O16" s="69" t="s">
        <v>2335</v>
      </c>
      <c r="P16" s="20"/>
      <c r="Q16" s="2279" t="s">
        <v>6485</v>
      </c>
      <c r="R16" s="30">
        <v>46120</v>
      </c>
      <c r="S16" s="1197"/>
      <c r="T16" s="1876">
        <v>46150</v>
      </c>
      <c r="U16" s="1201">
        <v>46153</v>
      </c>
      <c r="V16" s="1202"/>
    </row>
    <row r="17" spans="1:22" s="4" customFormat="1" ht="19.5" customHeight="1">
      <c r="A17" s="536" t="s">
        <v>172</v>
      </c>
      <c r="B17" s="2277" t="s">
        <v>6483</v>
      </c>
      <c r="C17" s="26">
        <v>5.6000000000000001E-2</v>
      </c>
      <c r="D17" s="26">
        <f t="shared" si="0"/>
        <v>5.6000000000000001E-2</v>
      </c>
      <c r="E17" s="197"/>
      <c r="F17" s="2262">
        <v>9</v>
      </c>
      <c r="G17" s="38">
        <f t="shared" ref="G17:G37" si="2">+G16+1</f>
        <v>3</v>
      </c>
      <c r="H17" s="1671" t="s">
        <v>174</v>
      </c>
      <c r="I17" s="21" t="s">
        <v>175</v>
      </c>
      <c r="J17" s="2278" t="s">
        <v>6487</v>
      </c>
      <c r="K17" s="1670">
        <v>1</v>
      </c>
      <c r="L17" s="1670">
        <v>12300</v>
      </c>
      <c r="M17" s="1570">
        <f t="shared" si="1"/>
        <v>12300</v>
      </c>
      <c r="N17" s="23"/>
      <c r="O17" s="23" t="s">
        <v>6488</v>
      </c>
      <c r="P17" s="20"/>
      <c r="Q17" s="2279" t="s">
        <v>6485</v>
      </c>
      <c r="R17" s="30">
        <v>46120</v>
      </c>
      <c r="S17" s="1197"/>
      <c r="T17" s="1876">
        <v>46150</v>
      </c>
      <c r="U17" s="1201">
        <v>46153</v>
      </c>
      <c r="V17" s="1202"/>
    </row>
    <row r="18" spans="1:22" s="4" customFormat="1" ht="19.5" customHeight="1">
      <c r="A18" s="536" t="s">
        <v>200</v>
      </c>
      <c r="B18" s="2277" t="s">
        <v>6483</v>
      </c>
      <c r="C18" s="26">
        <v>0.01</v>
      </c>
      <c r="D18" s="26">
        <f t="shared" si="0"/>
        <v>0.04</v>
      </c>
      <c r="E18" s="197"/>
      <c r="F18" s="2262">
        <v>9</v>
      </c>
      <c r="G18" s="38">
        <f t="shared" si="2"/>
        <v>4</v>
      </c>
      <c r="H18" s="21" t="s">
        <v>175</v>
      </c>
      <c r="I18" s="21" t="s">
        <v>175</v>
      </c>
      <c r="J18" s="2278" t="s">
        <v>2339</v>
      </c>
      <c r="K18" s="1670">
        <v>4</v>
      </c>
      <c r="L18" s="1670">
        <v>489</v>
      </c>
      <c r="M18" s="1570">
        <f t="shared" si="1"/>
        <v>1956</v>
      </c>
      <c r="N18" s="23"/>
      <c r="O18" s="23" t="s">
        <v>2340</v>
      </c>
      <c r="P18" s="20"/>
      <c r="Q18" s="2279" t="s">
        <v>6485</v>
      </c>
      <c r="R18" s="30">
        <v>46120</v>
      </c>
      <c r="S18" s="1197"/>
      <c r="T18" s="1876">
        <v>46150</v>
      </c>
      <c r="U18" s="1201">
        <v>46153</v>
      </c>
      <c r="V18" s="1202"/>
    </row>
    <row r="19" spans="1:22" s="4" customFormat="1" ht="19.5" customHeight="1">
      <c r="A19" s="536" t="s">
        <v>123</v>
      </c>
      <c r="B19" s="2277" t="s">
        <v>6483</v>
      </c>
      <c r="C19" s="26">
        <v>5.0000000000000001E-3</v>
      </c>
      <c r="D19" s="26">
        <f t="shared" si="0"/>
        <v>0.02</v>
      </c>
      <c r="E19" s="197"/>
      <c r="F19" s="2262">
        <v>9</v>
      </c>
      <c r="G19" s="38">
        <f t="shared" si="2"/>
        <v>5</v>
      </c>
      <c r="H19" s="66" t="s">
        <v>175</v>
      </c>
      <c r="I19" s="66" t="s">
        <v>175</v>
      </c>
      <c r="J19" s="1801" t="s">
        <v>1296</v>
      </c>
      <c r="K19" s="1803">
        <v>4</v>
      </c>
      <c r="L19" s="1160">
        <v>113</v>
      </c>
      <c r="M19" s="1571">
        <f>K19*L19</f>
        <v>452</v>
      </c>
      <c r="N19" s="1575"/>
      <c r="O19" s="1575" t="s">
        <v>6489</v>
      </c>
      <c r="P19" s="69" t="s">
        <v>3924</v>
      </c>
      <c r="Q19" s="2279" t="s">
        <v>6485</v>
      </c>
      <c r="R19" s="30">
        <v>46120</v>
      </c>
      <c r="S19" s="1197"/>
      <c r="T19" s="1876">
        <v>46150</v>
      </c>
      <c r="U19" s="1201">
        <v>46153</v>
      </c>
      <c r="V19" s="1202"/>
    </row>
    <row r="20" spans="1:22" s="4" customFormat="1" ht="19.5" customHeight="1">
      <c r="A20" s="536" t="s">
        <v>6020</v>
      </c>
      <c r="B20" s="2277" t="s">
        <v>6483</v>
      </c>
      <c r="C20" s="26">
        <v>5.0000000000000001E-3</v>
      </c>
      <c r="D20" s="26">
        <f t="shared" si="0"/>
        <v>0.02</v>
      </c>
      <c r="E20" s="197"/>
      <c r="F20" s="2262">
        <v>9</v>
      </c>
      <c r="G20" s="38">
        <f t="shared" si="2"/>
        <v>6</v>
      </c>
      <c r="H20" s="66" t="s">
        <v>175</v>
      </c>
      <c r="I20" s="66" t="s">
        <v>175</v>
      </c>
      <c r="J20" s="1801" t="s">
        <v>3948</v>
      </c>
      <c r="K20" s="2022">
        <v>4</v>
      </c>
      <c r="L20" s="1160">
        <v>142</v>
      </c>
      <c r="M20" s="1577">
        <f t="shared" ref="M20:M21" si="3">K20*L20</f>
        <v>568</v>
      </c>
      <c r="N20" s="556"/>
      <c r="O20" s="556" t="s">
        <v>3649</v>
      </c>
      <c r="P20" s="106"/>
      <c r="Q20" s="2279" t="s">
        <v>6485</v>
      </c>
      <c r="R20" s="30">
        <v>46120</v>
      </c>
      <c r="S20" s="1197"/>
      <c r="T20" s="1876">
        <v>46150</v>
      </c>
      <c r="U20" s="1201">
        <v>46153</v>
      </c>
      <c r="V20" s="1202"/>
    </row>
    <row r="21" spans="1:22" s="4" customFormat="1" ht="19.5" customHeight="1">
      <c r="A21" s="536" t="s">
        <v>172</v>
      </c>
      <c r="B21" s="2277" t="s">
        <v>6483</v>
      </c>
      <c r="C21" s="26">
        <v>8.5000000000000006E-2</v>
      </c>
      <c r="D21" s="26">
        <f t="shared" si="0"/>
        <v>8.5000000000000006E-2</v>
      </c>
      <c r="E21" s="197"/>
      <c r="F21" s="2262">
        <v>9</v>
      </c>
      <c r="G21" s="38">
        <f t="shared" si="2"/>
        <v>7</v>
      </c>
      <c r="H21" s="1671" t="s">
        <v>174</v>
      </c>
      <c r="I21" s="21" t="s">
        <v>175</v>
      </c>
      <c r="J21" s="2280" t="s">
        <v>6490</v>
      </c>
      <c r="K21" s="1670">
        <v>1</v>
      </c>
      <c r="L21" s="1670">
        <v>14730</v>
      </c>
      <c r="M21" s="1570">
        <f t="shared" si="3"/>
        <v>14730</v>
      </c>
      <c r="N21" s="23"/>
      <c r="O21" s="23" t="s">
        <v>6491</v>
      </c>
      <c r="P21" s="20"/>
      <c r="Q21" s="2279" t="s">
        <v>6485</v>
      </c>
      <c r="R21" s="30">
        <v>46120</v>
      </c>
      <c r="S21" s="1197"/>
      <c r="T21" s="1876">
        <v>46150</v>
      </c>
      <c r="U21" s="1201">
        <v>46153</v>
      </c>
      <c r="V21" s="1202"/>
    </row>
    <row r="22" spans="1:22" s="4" customFormat="1" ht="19.5" customHeight="1">
      <c r="A22" s="536" t="s">
        <v>200</v>
      </c>
      <c r="B22" s="2277" t="s">
        <v>6483</v>
      </c>
      <c r="C22" s="26">
        <v>5.0000000000000001E-3</v>
      </c>
      <c r="D22" s="26">
        <f t="shared" si="0"/>
        <v>5.0000000000000001E-3</v>
      </c>
      <c r="E22" s="197"/>
      <c r="F22" s="2262">
        <v>9</v>
      </c>
      <c r="G22" s="38">
        <f t="shared" si="2"/>
        <v>8</v>
      </c>
      <c r="H22" s="27" t="s">
        <v>175</v>
      </c>
      <c r="I22" s="27" t="s">
        <v>175</v>
      </c>
      <c r="J22" s="945" t="s">
        <v>3920</v>
      </c>
      <c r="K22" s="35">
        <v>1</v>
      </c>
      <c r="L22" s="35">
        <v>80</v>
      </c>
      <c r="M22" s="349">
        <f t="shared" si="1"/>
        <v>80</v>
      </c>
      <c r="N22" s="29"/>
      <c r="O22" s="29" t="s">
        <v>246</v>
      </c>
      <c r="P22" s="47" t="s">
        <v>3921</v>
      </c>
      <c r="Q22" s="2279" t="s">
        <v>6485</v>
      </c>
      <c r="R22" s="30">
        <v>46120</v>
      </c>
      <c r="S22" s="1197"/>
      <c r="T22" s="1876">
        <v>46150</v>
      </c>
      <c r="U22" s="1201">
        <v>46153</v>
      </c>
      <c r="V22" s="1202"/>
    </row>
    <row r="23" spans="1:22" s="4" customFormat="1" ht="19.5" customHeight="1">
      <c r="A23" s="536" t="s">
        <v>6492</v>
      </c>
      <c r="B23" s="2277" t="s">
        <v>6483</v>
      </c>
      <c r="C23" s="26">
        <v>5.0000000000000001E-3</v>
      </c>
      <c r="D23" s="26">
        <f t="shared" si="0"/>
        <v>0.01</v>
      </c>
      <c r="E23" s="197"/>
      <c r="F23" s="2262">
        <v>9</v>
      </c>
      <c r="G23" s="38">
        <f t="shared" si="2"/>
        <v>9</v>
      </c>
      <c r="H23" s="66" t="s">
        <v>175</v>
      </c>
      <c r="I23" s="66" t="s">
        <v>175</v>
      </c>
      <c r="J23" s="945" t="s">
        <v>233</v>
      </c>
      <c r="K23" s="35">
        <v>2</v>
      </c>
      <c r="L23" s="35">
        <v>187</v>
      </c>
      <c r="M23" s="1571">
        <f>K23*L23</f>
        <v>374</v>
      </c>
      <c r="N23" s="29"/>
      <c r="O23" s="29" t="s">
        <v>3922</v>
      </c>
      <c r="P23" s="47"/>
      <c r="Q23" s="2279" t="s">
        <v>6485</v>
      </c>
      <c r="R23" s="30">
        <v>46120</v>
      </c>
      <c r="S23" s="1197"/>
      <c r="T23" s="1876">
        <v>46150</v>
      </c>
      <c r="U23" s="1201">
        <v>46153</v>
      </c>
      <c r="V23" s="1202"/>
    </row>
    <row r="24" spans="1:22" s="4" customFormat="1" ht="19.5" customHeight="1">
      <c r="A24" s="536" t="s">
        <v>123</v>
      </c>
      <c r="B24" s="2277" t="s">
        <v>6483</v>
      </c>
      <c r="C24" s="26">
        <v>5.0000000000000001E-3</v>
      </c>
      <c r="D24" s="26">
        <f t="shared" si="0"/>
        <v>0.02</v>
      </c>
      <c r="E24" s="197"/>
      <c r="F24" s="2262">
        <v>9</v>
      </c>
      <c r="G24" s="38">
        <f t="shared" si="2"/>
        <v>10</v>
      </c>
      <c r="H24" s="66" t="s">
        <v>175</v>
      </c>
      <c r="I24" s="66" t="s">
        <v>175</v>
      </c>
      <c r="J24" s="1801" t="s">
        <v>1213</v>
      </c>
      <c r="K24" s="1803">
        <v>4</v>
      </c>
      <c r="L24" s="1160">
        <v>120</v>
      </c>
      <c r="M24" s="1571">
        <f>K24*L24</f>
        <v>480</v>
      </c>
      <c r="N24" s="1575"/>
      <c r="O24" s="1575" t="s">
        <v>3923</v>
      </c>
      <c r="P24" s="69" t="s">
        <v>3924</v>
      </c>
      <c r="Q24" s="2279" t="s">
        <v>6485</v>
      </c>
      <c r="R24" s="30">
        <v>46120</v>
      </c>
      <c r="S24" s="1197"/>
      <c r="T24" s="1876">
        <v>46150</v>
      </c>
      <c r="U24" s="1201">
        <v>46153</v>
      </c>
      <c r="V24" s="1202"/>
    </row>
    <row r="25" spans="1:22" s="4" customFormat="1" ht="19.5" customHeight="1">
      <c r="A25" s="536" t="s">
        <v>123</v>
      </c>
      <c r="B25" s="2277" t="s">
        <v>6483</v>
      </c>
      <c r="C25" s="26">
        <v>5.0000000000000001E-3</v>
      </c>
      <c r="D25" s="26">
        <f t="shared" si="0"/>
        <v>5.0000000000000001E-3</v>
      </c>
      <c r="E25" s="197"/>
      <c r="F25" s="2262">
        <v>9</v>
      </c>
      <c r="G25" s="38">
        <f t="shared" si="2"/>
        <v>11</v>
      </c>
      <c r="H25" s="66" t="s">
        <v>175</v>
      </c>
      <c r="I25" s="66" t="s">
        <v>175</v>
      </c>
      <c r="J25" s="954" t="s">
        <v>1298</v>
      </c>
      <c r="K25" s="1803">
        <v>1</v>
      </c>
      <c r="L25" s="1803">
        <v>81</v>
      </c>
      <c r="M25" s="1571">
        <f t="shared" si="1"/>
        <v>81</v>
      </c>
      <c r="N25" s="425"/>
      <c r="O25" s="425" t="s">
        <v>3925</v>
      </c>
      <c r="P25" s="26"/>
      <c r="Q25" s="2279" t="s">
        <v>6485</v>
      </c>
      <c r="R25" s="30">
        <v>46120</v>
      </c>
      <c r="S25" s="1197"/>
      <c r="T25" s="1876">
        <v>46150</v>
      </c>
      <c r="U25" s="1201">
        <v>46153</v>
      </c>
      <c r="V25" s="1202"/>
    </row>
    <row r="26" spans="1:22" s="4" customFormat="1" ht="19.5" customHeight="1">
      <c r="A26" s="536" t="s">
        <v>123</v>
      </c>
      <c r="B26" s="2277" t="s">
        <v>6483</v>
      </c>
      <c r="C26" s="26">
        <v>5.0000000000000001E-3</v>
      </c>
      <c r="D26" s="26">
        <f t="shared" si="0"/>
        <v>5.0000000000000001E-3</v>
      </c>
      <c r="E26" s="197"/>
      <c r="F26" s="2262">
        <v>9</v>
      </c>
      <c r="G26" s="38">
        <f t="shared" si="2"/>
        <v>12</v>
      </c>
      <c r="H26" s="66" t="s">
        <v>3926</v>
      </c>
      <c r="I26" s="66" t="s">
        <v>175</v>
      </c>
      <c r="J26" s="945" t="s">
        <v>3927</v>
      </c>
      <c r="K26" s="35">
        <v>1</v>
      </c>
      <c r="L26" s="35">
        <v>421</v>
      </c>
      <c r="M26" s="1160">
        <f t="shared" si="1"/>
        <v>421</v>
      </c>
      <c r="N26" s="29"/>
      <c r="O26" s="29" t="s">
        <v>3928</v>
      </c>
      <c r="P26" s="26"/>
      <c r="Q26" s="2279" t="s">
        <v>6485</v>
      </c>
      <c r="R26" s="30">
        <v>46120</v>
      </c>
      <c r="S26" s="1197"/>
      <c r="T26" s="1876">
        <v>46150</v>
      </c>
      <c r="U26" s="1201">
        <v>46153</v>
      </c>
      <c r="V26" s="1202"/>
    </row>
    <row r="27" spans="1:22" s="4" customFormat="1" ht="19.5" customHeight="1">
      <c r="A27" s="536" t="s">
        <v>123</v>
      </c>
      <c r="B27" s="2277" t="s">
        <v>6483</v>
      </c>
      <c r="C27" s="26">
        <v>5.0000000000000001E-3</v>
      </c>
      <c r="D27" s="26">
        <f t="shared" si="0"/>
        <v>5.0000000000000001E-3</v>
      </c>
      <c r="E27" s="197"/>
      <c r="F27" s="2262">
        <v>9</v>
      </c>
      <c r="G27" s="38">
        <f t="shared" si="2"/>
        <v>13</v>
      </c>
      <c r="H27" s="27" t="s">
        <v>175</v>
      </c>
      <c r="I27" s="27" t="s">
        <v>175</v>
      </c>
      <c r="J27" s="945" t="s">
        <v>3929</v>
      </c>
      <c r="K27" s="35">
        <v>1</v>
      </c>
      <c r="L27" s="35">
        <v>56</v>
      </c>
      <c r="M27" s="349">
        <f t="shared" si="1"/>
        <v>56</v>
      </c>
      <c r="N27" s="29"/>
      <c r="O27" s="29" t="s">
        <v>3930</v>
      </c>
      <c r="P27" s="47" t="s">
        <v>3931</v>
      </c>
      <c r="Q27" s="2279" t="s">
        <v>6485</v>
      </c>
      <c r="R27" s="30">
        <v>46120</v>
      </c>
      <c r="S27" s="1197"/>
      <c r="T27" s="1876">
        <v>46150</v>
      </c>
      <c r="U27" s="1201">
        <v>46153</v>
      </c>
      <c r="V27" s="1202"/>
    </row>
    <row r="28" spans="1:22" s="4" customFormat="1" ht="19.5" customHeight="1">
      <c r="A28" s="536" t="s">
        <v>123</v>
      </c>
      <c r="B28" s="2277" t="s">
        <v>6483</v>
      </c>
      <c r="C28" s="26">
        <v>8.7999999999999995E-2</v>
      </c>
      <c r="D28" s="26">
        <f t="shared" si="0"/>
        <v>8.7999999999999995E-2</v>
      </c>
      <c r="E28" s="197"/>
      <c r="F28" s="2262">
        <v>9</v>
      </c>
      <c r="G28" s="38">
        <f t="shared" si="2"/>
        <v>14</v>
      </c>
      <c r="H28" s="38" t="s">
        <v>174</v>
      </c>
      <c r="I28" s="27" t="s">
        <v>175</v>
      </c>
      <c r="J28" s="945" t="s">
        <v>6493</v>
      </c>
      <c r="K28" s="35">
        <v>1</v>
      </c>
      <c r="L28" s="35">
        <v>22040</v>
      </c>
      <c r="M28" s="1571">
        <f t="shared" si="1"/>
        <v>22040</v>
      </c>
      <c r="N28" s="29"/>
      <c r="O28" s="29" t="s">
        <v>6494</v>
      </c>
      <c r="P28" s="26"/>
      <c r="Q28" s="2279" t="s">
        <v>6485</v>
      </c>
      <c r="R28" s="30">
        <v>46120</v>
      </c>
      <c r="S28" s="1197"/>
      <c r="T28" s="1876">
        <v>46150</v>
      </c>
      <c r="U28" s="1201">
        <v>46153</v>
      </c>
      <c r="V28" s="1202"/>
    </row>
    <row r="29" spans="1:22" s="4" customFormat="1" ht="19.5" customHeight="1">
      <c r="A29" s="536" t="s">
        <v>123</v>
      </c>
      <c r="B29" s="2277" t="s">
        <v>6483</v>
      </c>
      <c r="C29" s="26">
        <v>5.0000000000000001E-3</v>
      </c>
      <c r="D29" s="26">
        <f t="shared" si="0"/>
        <v>0.01</v>
      </c>
      <c r="E29" s="197"/>
      <c r="F29" s="2262">
        <v>9</v>
      </c>
      <c r="G29" s="38">
        <f t="shared" si="2"/>
        <v>15</v>
      </c>
      <c r="H29" s="66" t="s">
        <v>175</v>
      </c>
      <c r="I29" s="66" t="s">
        <v>175</v>
      </c>
      <c r="J29" s="945" t="s">
        <v>1211</v>
      </c>
      <c r="K29" s="35">
        <v>2</v>
      </c>
      <c r="L29" s="35">
        <v>78</v>
      </c>
      <c r="M29" s="1571">
        <f t="shared" si="1"/>
        <v>156</v>
      </c>
      <c r="N29" s="29"/>
      <c r="O29" s="29" t="s">
        <v>3934</v>
      </c>
      <c r="P29" s="47" t="s">
        <v>3935</v>
      </c>
      <c r="Q29" s="2279" t="s">
        <v>6485</v>
      </c>
      <c r="R29" s="30">
        <v>46120</v>
      </c>
      <c r="S29" s="1197"/>
      <c r="T29" s="1876">
        <v>46150</v>
      </c>
      <c r="U29" s="1201">
        <v>46153</v>
      </c>
      <c r="V29" s="1202"/>
    </row>
    <row r="30" spans="1:22" s="4" customFormat="1" ht="19.5" customHeight="1">
      <c r="A30" s="536" t="s">
        <v>200</v>
      </c>
      <c r="B30" s="2277" t="s">
        <v>6483</v>
      </c>
      <c r="C30" s="26">
        <v>5.0000000000000001E-3</v>
      </c>
      <c r="D30" s="26">
        <f t="shared" si="0"/>
        <v>5.0000000000000001E-3</v>
      </c>
      <c r="E30" s="197"/>
      <c r="F30" s="2262">
        <v>9</v>
      </c>
      <c r="G30" s="38">
        <f t="shared" si="2"/>
        <v>16</v>
      </c>
      <c r="H30" s="66" t="s">
        <v>175</v>
      </c>
      <c r="I30" s="66" t="s">
        <v>175</v>
      </c>
      <c r="J30" s="1143" t="s">
        <v>990</v>
      </c>
      <c r="K30" s="1803">
        <v>1</v>
      </c>
      <c r="L30" s="1803">
        <v>113</v>
      </c>
      <c r="M30" s="1157">
        <f t="shared" si="1"/>
        <v>113</v>
      </c>
      <c r="N30" s="69"/>
      <c r="O30" s="69" t="s">
        <v>6495</v>
      </c>
      <c r="P30" s="68" t="s">
        <v>3937</v>
      </c>
      <c r="Q30" s="2279" t="s">
        <v>6485</v>
      </c>
      <c r="R30" s="30">
        <v>46120</v>
      </c>
      <c r="S30" s="1197"/>
      <c r="T30" s="1876">
        <v>46150</v>
      </c>
      <c r="U30" s="1201">
        <v>46153</v>
      </c>
      <c r="V30" s="1202"/>
    </row>
    <row r="31" spans="1:22" s="4" customFormat="1" ht="19.5" customHeight="1">
      <c r="A31" s="536" t="s">
        <v>123</v>
      </c>
      <c r="B31" s="2277" t="s">
        <v>6483</v>
      </c>
      <c r="C31" s="26">
        <v>5.0000000000000001E-3</v>
      </c>
      <c r="D31" s="26">
        <f t="shared" si="0"/>
        <v>5.0000000000000001E-3</v>
      </c>
      <c r="E31" s="197"/>
      <c r="F31" s="2262">
        <v>9</v>
      </c>
      <c r="G31" s="38">
        <f t="shared" si="2"/>
        <v>17</v>
      </c>
      <c r="H31" s="66" t="s">
        <v>175</v>
      </c>
      <c r="I31" s="66" t="s">
        <v>175</v>
      </c>
      <c r="J31" s="945" t="s">
        <v>1216</v>
      </c>
      <c r="K31" s="2022">
        <v>1</v>
      </c>
      <c r="L31" s="1160">
        <v>67</v>
      </c>
      <c r="M31" s="1571">
        <f t="shared" si="1"/>
        <v>67</v>
      </c>
      <c r="N31" s="1575"/>
      <c r="O31" s="1575" t="s">
        <v>3930</v>
      </c>
      <c r="P31" s="47" t="s">
        <v>3924</v>
      </c>
      <c r="Q31" s="2279" t="s">
        <v>6485</v>
      </c>
      <c r="R31" s="30">
        <v>46120</v>
      </c>
      <c r="S31" s="1197"/>
      <c r="T31" s="1876">
        <v>46150</v>
      </c>
      <c r="U31" s="1201">
        <v>46153</v>
      </c>
      <c r="V31" s="1202"/>
    </row>
    <row r="32" spans="1:22" s="4" customFormat="1" ht="19.5" customHeight="1">
      <c r="A32" s="536" t="s">
        <v>123</v>
      </c>
      <c r="B32" s="2277" t="s">
        <v>6483</v>
      </c>
      <c r="C32" s="26">
        <v>5.0000000000000001E-3</v>
      </c>
      <c r="D32" s="26">
        <f t="shared" si="0"/>
        <v>5.0000000000000001E-3</v>
      </c>
      <c r="E32" s="197"/>
      <c r="F32" s="2262">
        <v>9</v>
      </c>
      <c r="G32" s="38">
        <f t="shared" si="2"/>
        <v>18</v>
      </c>
      <c r="H32" s="66" t="s">
        <v>175</v>
      </c>
      <c r="I32" s="66" t="s">
        <v>175</v>
      </c>
      <c r="J32" s="945" t="s">
        <v>3938</v>
      </c>
      <c r="K32" s="2022">
        <v>1</v>
      </c>
      <c r="L32" s="1160">
        <v>210</v>
      </c>
      <c r="M32" s="1571">
        <f t="shared" si="1"/>
        <v>210</v>
      </c>
      <c r="N32" s="556"/>
      <c r="O32" s="556" t="s">
        <v>3939</v>
      </c>
      <c r="P32" s="47"/>
      <c r="Q32" s="2279" t="s">
        <v>6485</v>
      </c>
      <c r="R32" s="30">
        <v>46120</v>
      </c>
      <c r="S32" s="1197"/>
      <c r="T32" s="1876">
        <v>46150</v>
      </c>
      <c r="U32" s="1201">
        <v>46153</v>
      </c>
      <c r="V32" s="1202"/>
    </row>
    <row r="33" spans="1:22" s="4" customFormat="1" ht="19.5" customHeight="1">
      <c r="A33" s="536" t="s">
        <v>6020</v>
      </c>
      <c r="B33" s="2277" t="s">
        <v>6483</v>
      </c>
      <c r="C33" s="26">
        <v>0.15</v>
      </c>
      <c r="D33" s="26">
        <f t="shared" si="0"/>
        <v>0.15</v>
      </c>
      <c r="E33" s="197"/>
      <c r="F33" s="2262">
        <v>9</v>
      </c>
      <c r="G33" s="38">
        <f t="shared" si="2"/>
        <v>19</v>
      </c>
      <c r="H33" s="38" t="s">
        <v>174</v>
      </c>
      <c r="I33" s="27" t="s">
        <v>175</v>
      </c>
      <c r="J33" s="945" t="s">
        <v>3940</v>
      </c>
      <c r="K33" s="35">
        <v>1</v>
      </c>
      <c r="L33" s="35">
        <v>11996</v>
      </c>
      <c r="M33" s="349">
        <f t="shared" si="1"/>
        <v>11996</v>
      </c>
      <c r="N33" s="29"/>
      <c r="O33" s="29" t="s">
        <v>6496</v>
      </c>
      <c r="P33" s="26"/>
      <c r="Q33" s="2279" t="s">
        <v>6485</v>
      </c>
      <c r="R33" s="30">
        <v>46120</v>
      </c>
      <c r="S33" s="1197"/>
      <c r="T33" s="1876">
        <v>46150</v>
      </c>
      <c r="U33" s="1201">
        <v>46153</v>
      </c>
      <c r="V33" s="1202"/>
    </row>
    <row r="34" spans="1:22" s="4" customFormat="1" ht="19.5" customHeight="1">
      <c r="A34" s="536" t="s">
        <v>6492</v>
      </c>
      <c r="B34" s="2277" t="s">
        <v>6483</v>
      </c>
      <c r="C34" s="26">
        <v>5.0000000000000001E-3</v>
      </c>
      <c r="D34" s="26">
        <f t="shared" si="0"/>
        <v>5.0000000000000001E-3</v>
      </c>
      <c r="E34" s="197"/>
      <c r="F34" s="2262">
        <v>9</v>
      </c>
      <c r="G34" s="38">
        <f t="shared" si="2"/>
        <v>20</v>
      </c>
      <c r="H34" s="27" t="s">
        <v>175</v>
      </c>
      <c r="I34" s="27" t="s">
        <v>175</v>
      </c>
      <c r="J34" s="945" t="s">
        <v>3942</v>
      </c>
      <c r="K34" s="35">
        <v>1</v>
      </c>
      <c r="L34" s="35">
        <v>1044</v>
      </c>
      <c r="M34" s="349">
        <f t="shared" si="1"/>
        <v>1044</v>
      </c>
      <c r="N34" s="29"/>
      <c r="O34" s="29" t="s">
        <v>3943</v>
      </c>
      <c r="P34" s="47" t="s">
        <v>3944</v>
      </c>
      <c r="Q34" s="2279" t="s">
        <v>6485</v>
      </c>
      <c r="R34" s="30">
        <v>46120</v>
      </c>
      <c r="S34" s="1197"/>
      <c r="T34" s="1876">
        <v>46150</v>
      </c>
      <c r="U34" s="1201">
        <v>46153</v>
      </c>
      <c r="V34" s="1202"/>
    </row>
    <row r="35" spans="1:22" s="4" customFormat="1" ht="19.5" customHeight="1">
      <c r="A35" s="536" t="s">
        <v>6492</v>
      </c>
      <c r="B35" s="2277" t="s">
        <v>6483</v>
      </c>
      <c r="C35" s="26">
        <v>5.0000000000000001E-3</v>
      </c>
      <c r="D35" s="26">
        <f t="shared" si="0"/>
        <v>5.0000000000000001E-3</v>
      </c>
      <c r="E35" s="197"/>
      <c r="F35" s="2262">
        <v>9</v>
      </c>
      <c r="G35" s="38">
        <f t="shared" si="2"/>
        <v>21</v>
      </c>
      <c r="H35" s="27" t="s">
        <v>175</v>
      </c>
      <c r="I35" s="27" t="s">
        <v>175</v>
      </c>
      <c r="J35" s="945" t="s">
        <v>3945</v>
      </c>
      <c r="K35" s="35">
        <v>1</v>
      </c>
      <c r="L35" s="35">
        <v>975</v>
      </c>
      <c r="M35" s="349">
        <f t="shared" si="1"/>
        <v>975</v>
      </c>
      <c r="N35" s="29"/>
      <c r="O35" s="29" t="s">
        <v>3946</v>
      </c>
      <c r="P35" s="47" t="s">
        <v>3944</v>
      </c>
      <c r="Q35" s="2279" t="s">
        <v>6485</v>
      </c>
      <c r="R35" s="30">
        <v>46120</v>
      </c>
      <c r="S35" s="1197"/>
      <c r="T35" s="1876">
        <v>46150</v>
      </c>
      <c r="U35" s="1201">
        <v>46153</v>
      </c>
      <c r="V35" s="1202"/>
    </row>
    <row r="36" spans="1:22" s="4" customFormat="1" ht="19.5" customHeight="1">
      <c r="A36" s="536" t="s">
        <v>6492</v>
      </c>
      <c r="B36" s="2277" t="s">
        <v>6483</v>
      </c>
      <c r="C36" s="26">
        <v>5.0000000000000001E-3</v>
      </c>
      <c r="D36" s="26">
        <f t="shared" si="0"/>
        <v>0.17500000000000002</v>
      </c>
      <c r="E36" s="197"/>
      <c r="F36" s="2262">
        <v>9</v>
      </c>
      <c r="G36" s="38">
        <f t="shared" si="2"/>
        <v>22</v>
      </c>
      <c r="H36" s="66" t="s">
        <v>175</v>
      </c>
      <c r="I36" s="66" t="s">
        <v>175</v>
      </c>
      <c r="J36" s="945" t="s">
        <v>179</v>
      </c>
      <c r="K36" s="35">
        <v>35</v>
      </c>
      <c r="L36" s="110">
        <v>22</v>
      </c>
      <c r="M36" s="1571">
        <f t="shared" si="1"/>
        <v>770</v>
      </c>
      <c r="N36" s="29"/>
      <c r="O36" s="29" t="s">
        <v>6497</v>
      </c>
      <c r="P36" s="26"/>
      <c r="Q36" s="2279" t="s">
        <v>6485</v>
      </c>
      <c r="R36" s="30">
        <v>46120</v>
      </c>
      <c r="S36" s="1197"/>
      <c r="T36" s="1876">
        <v>46150</v>
      </c>
      <c r="U36" s="1201">
        <v>46153</v>
      </c>
      <c r="V36" s="1202"/>
    </row>
    <row r="37" spans="1:22" s="4" customFormat="1" ht="19.5" customHeight="1">
      <c r="A37" s="536" t="s">
        <v>6492</v>
      </c>
      <c r="B37" s="2277" t="s">
        <v>6483</v>
      </c>
      <c r="C37" s="26">
        <v>5.0000000000000001E-3</v>
      </c>
      <c r="D37" s="26">
        <f t="shared" si="0"/>
        <v>0.03</v>
      </c>
      <c r="E37" s="197"/>
      <c r="F37" s="2262">
        <v>9</v>
      </c>
      <c r="G37" s="38">
        <f t="shared" si="2"/>
        <v>23</v>
      </c>
      <c r="H37" s="66" t="s">
        <v>175</v>
      </c>
      <c r="I37" s="66" t="s">
        <v>175</v>
      </c>
      <c r="J37" s="1801" t="s">
        <v>216</v>
      </c>
      <c r="K37" s="2022">
        <v>6</v>
      </c>
      <c r="L37" s="1160">
        <v>120</v>
      </c>
      <c r="M37" s="1160">
        <f t="shared" si="1"/>
        <v>720</v>
      </c>
      <c r="N37" s="1575"/>
      <c r="O37" s="1575" t="s">
        <v>3949</v>
      </c>
      <c r="P37" s="69" t="s">
        <v>3950</v>
      </c>
      <c r="Q37" s="2279" t="s">
        <v>6485</v>
      </c>
      <c r="R37" s="30">
        <v>46120</v>
      </c>
      <c r="S37" s="1197"/>
      <c r="T37" s="1876">
        <v>46150</v>
      </c>
      <c r="U37" s="1201">
        <v>46153</v>
      </c>
      <c r="V37" s="1202"/>
    </row>
    <row r="38" spans="1:22" s="4" customFormat="1" ht="19.5" customHeight="1">
      <c r="A38" s="26"/>
      <c r="B38" s="2270"/>
      <c r="C38" s="26"/>
      <c r="D38" s="26"/>
      <c r="E38" s="26"/>
      <c r="F38" s="64"/>
      <c r="G38" s="27"/>
      <c r="H38" s="21"/>
      <c r="I38" s="21"/>
      <c r="J38" s="2146"/>
      <c r="K38" s="20"/>
      <c r="L38" s="20"/>
      <c r="M38" s="1507"/>
      <c r="N38" s="23"/>
      <c r="O38" s="23"/>
      <c r="P38" s="20"/>
      <c r="Q38" s="831"/>
      <c r="R38" s="30"/>
      <c r="S38" s="1197"/>
      <c r="T38" s="1199"/>
      <c r="U38" s="1201"/>
      <c r="V38" s="1202"/>
    </row>
    <row r="39" spans="1:22" s="4" customFormat="1" ht="19.5" customHeight="1">
      <c r="A39" s="1"/>
      <c r="B39" s="2268"/>
      <c r="C39" s="1"/>
      <c r="D39" s="1"/>
      <c r="E39" s="1"/>
      <c r="F39" s="40"/>
      <c r="G39" s="2281"/>
      <c r="H39" s="1198"/>
      <c r="I39" s="1244"/>
      <c r="J39" s="2282">
        <f>SUM(M15:M38)</f>
        <v>72379</v>
      </c>
      <c r="K39" s="2283"/>
      <c r="L39" s="2283"/>
      <c r="M39" s="2284"/>
      <c r="N39" s="1635"/>
      <c r="O39" s="1245"/>
      <c r="P39" s="1238"/>
      <c r="Q39" s="831"/>
      <c r="R39" s="30"/>
      <c r="S39" s="1197"/>
      <c r="T39" s="1199"/>
      <c r="U39" s="1201"/>
      <c r="V39" s="1202"/>
    </row>
    <row r="40" spans="1:22" s="4" customFormat="1" ht="19.5" customHeight="1">
      <c r="B40" s="2271"/>
      <c r="F40" s="64"/>
      <c r="G40" s="2049"/>
      <c r="H40" s="1208"/>
      <c r="I40" s="1208"/>
      <c r="J40" s="879"/>
      <c r="K40" s="831"/>
      <c r="L40" s="880"/>
      <c r="M40" s="1208"/>
      <c r="N40" s="831"/>
      <c r="O40" s="852"/>
      <c r="P40" s="831"/>
      <c r="Q40" s="831"/>
      <c r="R40" s="30"/>
      <c r="S40" s="1197"/>
      <c r="T40" s="1199"/>
      <c r="U40" s="1201"/>
      <c r="V40" s="1202"/>
    </row>
    <row r="41" spans="1:22" s="4" customFormat="1" ht="19.5" customHeight="1">
      <c r="B41" s="2271"/>
      <c r="F41" s="64"/>
      <c r="G41" s="2049"/>
      <c r="H41" s="1208"/>
      <c r="I41" s="1208"/>
      <c r="J41" s="879"/>
      <c r="K41" s="831"/>
      <c r="L41" s="880"/>
      <c r="M41" s="1208"/>
      <c r="N41" s="831"/>
      <c r="O41" s="852"/>
      <c r="P41" s="831"/>
      <c r="Q41" s="831"/>
      <c r="R41" s="30"/>
      <c r="S41" s="1197"/>
      <c r="T41" s="1199"/>
      <c r="U41" s="1201"/>
      <c r="V41" s="1202"/>
    </row>
    <row r="42" spans="1:22" s="4" customFormat="1" ht="19.5" customHeight="1">
      <c r="B42" s="2271"/>
      <c r="F42" s="26"/>
      <c r="G42" s="2049"/>
      <c r="H42" s="1208"/>
      <c r="I42" s="1208"/>
      <c r="J42" s="879"/>
      <c r="K42" s="831"/>
      <c r="L42" s="880"/>
      <c r="M42" s="1208"/>
      <c r="N42" s="831"/>
      <c r="O42" s="852"/>
      <c r="P42" s="1657"/>
      <c r="Q42" s="2241"/>
      <c r="R42" s="1555"/>
      <c r="S42" s="1202"/>
      <c r="T42" s="1700"/>
      <c r="U42" s="42"/>
      <c r="V42" s="1660"/>
    </row>
    <row r="43" spans="1:22" s="4" customFormat="1" ht="19.5" customHeight="1">
      <c r="A43" s="335"/>
      <c r="B43" s="2285"/>
      <c r="C43" s="335"/>
      <c r="D43" s="335"/>
      <c r="E43" s="335"/>
      <c r="F43" s="35"/>
      <c r="G43" s="333"/>
      <c r="H43" s="328" t="s">
        <v>2817</v>
      </c>
      <c r="I43" s="963"/>
      <c r="J43" s="964"/>
      <c r="K43" s="57"/>
      <c r="L43" s="57"/>
      <c r="M43" s="63"/>
      <c r="N43" s="29"/>
      <c r="O43" s="55"/>
      <c r="P43" s="26"/>
      <c r="Q43" s="2241"/>
      <c r="R43" s="1555"/>
      <c r="S43" s="1202"/>
      <c r="T43" s="1700"/>
      <c r="U43" s="42"/>
      <c r="V43" s="1660"/>
    </row>
    <row r="44" spans="1:22" s="4" customFormat="1" ht="19.5" customHeight="1">
      <c r="A44" s="536" t="s">
        <v>200</v>
      </c>
      <c r="B44" s="2286" t="s">
        <v>6498</v>
      </c>
      <c r="C44" s="4">
        <v>0.25</v>
      </c>
      <c r="D44" s="26">
        <f t="shared" ref="D44:D54" si="4">+C44*K44</f>
        <v>0.25</v>
      </c>
      <c r="F44" s="2287">
        <v>2</v>
      </c>
      <c r="G44" s="38">
        <f>+G37+1</f>
        <v>24</v>
      </c>
      <c r="H44" s="274" t="s">
        <v>174</v>
      </c>
      <c r="I44" s="281" t="s">
        <v>175</v>
      </c>
      <c r="J44" s="2288" t="s">
        <v>6499</v>
      </c>
      <c r="K44" s="988">
        <v>1</v>
      </c>
      <c r="L44" s="35">
        <v>4659</v>
      </c>
      <c r="M44" s="1620">
        <f t="shared" ref="M44:M54" si="5">K44*L44</f>
        <v>4659</v>
      </c>
      <c r="N44" s="28"/>
      <c r="O44" s="1143" t="s">
        <v>6500</v>
      </c>
      <c r="P44" s="47" t="s">
        <v>2498</v>
      </c>
      <c r="Q44" s="2279" t="s">
        <v>6485</v>
      </c>
      <c r="R44" s="30">
        <v>46120</v>
      </c>
      <c r="S44" s="1197"/>
      <c r="T44" s="1876">
        <v>46150</v>
      </c>
      <c r="U44" s="1201">
        <v>46153</v>
      </c>
      <c r="V44" s="1660"/>
    </row>
    <row r="45" spans="1:22" s="4" customFormat="1" ht="19.5" customHeight="1">
      <c r="A45" s="536" t="s">
        <v>200</v>
      </c>
      <c r="B45" s="2286" t="s">
        <v>6498</v>
      </c>
      <c r="C45" s="4">
        <v>0.125</v>
      </c>
      <c r="D45" s="26">
        <f t="shared" si="4"/>
        <v>0.125</v>
      </c>
      <c r="F45" s="2287">
        <v>2</v>
      </c>
      <c r="G45" s="38">
        <f>+G44+1</f>
        <v>25</v>
      </c>
      <c r="H45" s="274" t="s">
        <v>174</v>
      </c>
      <c r="I45" s="281" t="s">
        <v>175</v>
      </c>
      <c r="J45" s="2288" t="s">
        <v>2831</v>
      </c>
      <c r="K45" s="988">
        <v>1</v>
      </c>
      <c r="L45" s="35">
        <v>2724</v>
      </c>
      <c r="M45" s="1620">
        <f t="shared" si="5"/>
        <v>2724</v>
      </c>
      <c r="N45" s="29"/>
      <c r="O45" s="1143" t="s">
        <v>2832</v>
      </c>
      <c r="P45" s="26"/>
      <c r="Q45" s="2279" t="s">
        <v>6485</v>
      </c>
      <c r="R45" s="30">
        <v>46120</v>
      </c>
      <c r="S45" s="1197"/>
      <c r="T45" s="1876">
        <v>46150</v>
      </c>
      <c r="U45" s="1201">
        <v>46153</v>
      </c>
      <c r="V45" s="1660"/>
    </row>
    <row r="46" spans="1:22" s="4" customFormat="1" ht="19.5" customHeight="1">
      <c r="A46" s="536" t="s">
        <v>200</v>
      </c>
      <c r="B46" s="2286" t="s">
        <v>6498</v>
      </c>
      <c r="C46" s="4">
        <v>0.125</v>
      </c>
      <c r="D46" s="26">
        <f t="shared" si="4"/>
        <v>0.125</v>
      </c>
      <c r="F46" s="2287">
        <v>2</v>
      </c>
      <c r="G46" s="38">
        <f t="shared" ref="G46:G54" si="6">+G45+1</f>
        <v>26</v>
      </c>
      <c r="H46" s="274" t="s">
        <v>174</v>
      </c>
      <c r="I46" s="281" t="s">
        <v>175</v>
      </c>
      <c r="J46" s="2288" t="s">
        <v>2834</v>
      </c>
      <c r="K46" s="988">
        <v>1</v>
      </c>
      <c r="L46" s="35">
        <v>2724</v>
      </c>
      <c r="M46" s="1620">
        <f t="shared" si="5"/>
        <v>2724</v>
      </c>
      <c r="N46" s="29"/>
      <c r="O46" s="1143" t="s">
        <v>2835</v>
      </c>
      <c r="P46" s="26"/>
      <c r="Q46" s="2279" t="s">
        <v>6485</v>
      </c>
      <c r="R46" s="30">
        <v>46120</v>
      </c>
      <c r="S46" s="1197"/>
      <c r="T46" s="1876">
        <v>46150</v>
      </c>
      <c r="U46" s="1201">
        <v>46153</v>
      </c>
      <c r="V46" s="1660"/>
    </row>
    <row r="47" spans="1:22" s="4" customFormat="1" ht="19.5" customHeight="1">
      <c r="A47" s="536" t="s">
        <v>200</v>
      </c>
      <c r="B47" s="2286" t="s">
        <v>6498</v>
      </c>
      <c r="C47" s="4">
        <v>1.5</v>
      </c>
      <c r="D47" s="26">
        <f t="shared" si="4"/>
        <v>1.5</v>
      </c>
      <c r="F47" s="2287">
        <v>2</v>
      </c>
      <c r="G47" s="38">
        <f t="shared" si="6"/>
        <v>27</v>
      </c>
      <c r="H47" s="274" t="s">
        <v>174</v>
      </c>
      <c r="I47" s="281" t="s">
        <v>175</v>
      </c>
      <c r="J47" s="2289" t="s">
        <v>6501</v>
      </c>
      <c r="K47" s="988">
        <v>1</v>
      </c>
      <c r="L47" s="35">
        <v>6260</v>
      </c>
      <c r="M47" s="1620">
        <f t="shared" si="5"/>
        <v>6260</v>
      </c>
      <c r="N47" s="28"/>
      <c r="O47" s="1143" t="s">
        <v>2504</v>
      </c>
      <c r="P47" s="26"/>
      <c r="Q47" s="2279" t="s">
        <v>6485</v>
      </c>
      <c r="R47" s="30">
        <v>46120</v>
      </c>
      <c r="S47" s="1197"/>
      <c r="T47" s="1876">
        <v>46150</v>
      </c>
      <c r="U47" s="1201">
        <v>46153</v>
      </c>
      <c r="V47" s="1660"/>
    </row>
    <row r="48" spans="1:22" s="4" customFormat="1" ht="19.5" customHeight="1">
      <c r="A48" s="536" t="s">
        <v>123</v>
      </c>
      <c r="B48" s="2286" t="s">
        <v>6498</v>
      </c>
      <c r="C48" s="4">
        <v>5.0000000000000001E-3</v>
      </c>
      <c r="D48" s="26">
        <f t="shared" si="4"/>
        <v>0.02</v>
      </c>
      <c r="F48" s="2287">
        <v>2</v>
      </c>
      <c r="G48" s="38">
        <f t="shared" si="6"/>
        <v>28</v>
      </c>
      <c r="H48" s="281" t="s">
        <v>385</v>
      </c>
      <c r="I48" s="281" t="s">
        <v>175</v>
      </c>
      <c r="J48" s="2289" t="s">
        <v>2818</v>
      </c>
      <c r="K48" s="988">
        <v>4</v>
      </c>
      <c r="L48" s="35">
        <v>69</v>
      </c>
      <c r="M48" s="1620">
        <f t="shared" si="5"/>
        <v>276</v>
      </c>
      <c r="N48" s="28"/>
      <c r="O48" s="974" t="s">
        <v>2819</v>
      </c>
      <c r="P48" s="26"/>
      <c r="Q48" s="2279" t="s">
        <v>6485</v>
      </c>
      <c r="R48" s="30">
        <v>46120</v>
      </c>
      <c r="S48" s="1197"/>
      <c r="T48" s="1876">
        <v>46150</v>
      </c>
      <c r="U48" s="1201">
        <v>46153</v>
      </c>
      <c r="V48" s="1660"/>
    </row>
    <row r="49" spans="1:22" s="4" customFormat="1" ht="19.5" customHeight="1">
      <c r="A49" s="536" t="s">
        <v>123</v>
      </c>
      <c r="B49" s="2286" t="s">
        <v>6498</v>
      </c>
      <c r="C49" s="4">
        <v>5.0000000000000001E-3</v>
      </c>
      <c r="D49" s="26">
        <f t="shared" si="4"/>
        <v>0.01</v>
      </c>
      <c r="F49" s="2287">
        <v>2</v>
      </c>
      <c r="G49" s="38">
        <f t="shared" si="6"/>
        <v>29</v>
      </c>
      <c r="H49" s="281" t="s">
        <v>385</v>
      </c>
      <c r="I49" s="281" t="s">
        <v>175</v>
      </c>
      <c r="J49" s="2289" t="s">
        <v>2820</v>
      </c>
      <c r="K49" s="988">
        <v>2</v>
      </c>
      <c r="L49" s="35">
        <v>116</v>
      </c>
      <c r="M49" s="1620">
        <f t="shared" si="5"/>
        <v>232</v>
      </c>
      <c r="N49" s="28"/>
      <c r="O49" s="974" t="s">
        <v>2819</v>
      </c>
      <c r="P49" s="26"/>
      <c r="Q49" s="2279" t="s">
        <v>6485</v>
      </c>
      <c r="R49" s="30">
        <v>46120</v>
      </c>
      <c r="S49" s="1197"/>
      <c r="T49" s="1876">
        <v>46150</v>
      </c>
      <c r="U49" s="1201">
        <v>46153</v>
      </c>
      <c r="V49" s="1660"/>
    </row>
    <row r="50" spans="1:22" s="4" customFormat="1" ht="19.5" customHeight="1">
      <c r="A50" s="536" t="s">
        <v>181</v>
      </c>
      <c r="B50" s="2286" t="s">
        <v>6498</v>
      </c>
      <c r="C50" s="4">
        <v>1.4999999999999999E-2</v>
      </c>
      <c r="D50" s="26">
        <f t="shared" si="4"/>
        <v>4.4999999999999998E-2</v>
      </c>
      <c r="F50" s="2287">
        <v>2</v>
      </c>
      <c r="G50" s="38">
        <f t="shared" si="6"/>
        <v>30</v>
      </c>
      <c r="H50" s="202" t="s">
        <v>175</v>
      </c>
      <c r="I50" s="202" t="s">
        <v>175</v>
      </c>
      <c r="J50" s="2288" t="s">
        <v>2821</v>
      </c>
      <c r="K50" s="988">
        <v>3</v>
      </c>
      <c r="L50" s="35">
        <v>414</v>
      </c>
      <c r="M50" s="1799">
        <f t="shared" si="5"/>
        <v>1242</v>
      </c>
      <c r="N50" s="28"/>
      <c r="O50" s="2290" t="s">
        <v>2822</v>
      </c>
      <c r="P50" s="26"/>
      <c r="Q50" s="2279" t="s">
        <v>6485</v>
      </c>
      <c r="R50" s="30">
        <v>46120</v>
      </c>
      <c r="S50" s="1197"/>
      <c r="T50" s="1876">
        <v>46150</v>
      </c>
      <c r="U50" s="1201">
        <v>46153</v>
      </c>
      <c r="V50" s="1660"/>
    </row>
    <row r="51" spans="1:22" s="4" customFormat="1" ht="19.5" customHeight="1">
      <c r="A51" s="536" t="s">
        <v>123</v>
      </c>
      <c r="B51" s="2286" t="s">
        <v>6498</v>
      </c>
      <c r="C51" s="4">
        <v>5.0000000000000001E-3</v>
      </c>
      <c r="D51" s="26">
        <f t="shared" si="4"/>
        <v>0.02</v>
      </c>
      <c r="F51" s="2287">
        <v>2</v>
      </c>
      <c r="G51" s="38">
        <f t="shared" si="6"/>
        <v>31</v>
      </c>
      <c r="H51" s="66" t="s">
        <v>175</v>
      </c>
      <c r="I51" s="66" t="s">
        <v>175</v>
      </c>
      <c r="J51" s="1801" t="s">
        <v>2823</v>
      </c>
      <c r="K51" s="2022">
        <v>4</v>
      </c>
      <c r="L51" s="1160">
        <v>18</v>
      </c>
      <c r="M51" s="1160">
        <f t="shared" si="5"/>
        <v>72</v>
      </c>
      <c r="N51" s="164"/>
      <c r="O51" s="254" t="s">
        <v>2824</v>
      </c>
      <c r="P51" s="26"/>
      <c r="Q51" s="2279" t="s">
        <v>6485</v>
      </c>
      <c r="R51" s="30">
        <v>46120</v>
      </c>
      <c r="S51" s="1197"/>
      <c r="T51" s="1876">
        <v>46150</v>
      </c>
      <c r="U51" s="1201">
        <v>46153</v>
      </c>
      <c r="V51" s="1660"/>
    </row>
    <row r="52" spans="1:22" s="4" customFormat="1" ht="19.5" customHeight="1">
      <c r="A52" s="536" t="s">
        <v>123</v>
      </c>
      <c r="B52" s="2286" t="s">
        <v>6498</v>
      </c>
      <c r="C52" s="4">
        <v>1E-3</v>
      </c>
      <c r="D52" s="26">
        <f t="shared" si="4"/>
        <v>3.0000000000000001E-3</v>
      </c>
      <c r="F52" s="2287">
        <v>2</v>
      </c>
      <c r="G52" s="38">
        <f t="shared" si="6"/>
        <v>32</v>
      </c>
      <c r="H52" s="66" t="s">
        <v>175</v>
      </c>
      <c r="I52" s="66" t="s">
        <v>175</v>
      </c>
      <c r="J52" s="1801" t="s">
        <v>316</v>
      </c>
      <c r="K52" s="2022">
        <v>3</v>
      </c>
      <c r="L52" s="1160">
        <v>127</v>
      </c>
      <c r="M52" s="1160">
        <f t="shared" si="5"/>
        <v>381</v>
      </c>
      <c r="N52" s="164"/>
      <c r="O52" s="254" t="s">
        <v>2825</v>
      </c>
      <c r="P52" s="26"/>
      <c r="Q52" s="2279" t="s">
        <v>6485</v>
      </c>
      <c r="R52" s="30">
        <v>46120</v>
      </c>
      <c r="S52" s="1197"/>
      <c r="T52" s="1876">
        <v>46150</v>
      </c>
      <c r="U52" s="1201">
        <v>46153</v>
      </c>
      <c r="V52" s="1660"/>
    </row>
    <row r="53" spans="1:22" s="4" customFormat="1" ht="19.5" customHeight="1">
      <c r="A53" s="536" t="s">
        <v>123</v>
      </c>
      <c r="B53" s="2286" t="s">
        <v>6498</v>
      </c>
      <c r="C53" s="4">
        <v>2E-3</v>
      </c>
      <c r="D53" s="26">
        <f t="shared" si="4"/>
        <v>8.0000000000000002E-3</v>
      </c>
      <c r="F53" s="2287">
        <v>2</v>
      </c>
      <c r="G53" s="38">
        <f t="shared" si="6"/>
        <v>33</v>
      </c>
      <c r="H53" s="27" t="s">
        <v>175</v>
      </c>
      <c r="I53" s="27" t="s">
        <v>175</v>
      </c>
      <c r="J53" s="1802" t="s">
        <v>1275</v>
      </c>
      <c r="K53" s="349">
        <v>4</v>
      </c>
      <c r="L53" s="1158">
        <v>81</v>
      </c>
      <c r="M53" s="35">
        <f t="shared" si="5"/>
        <v>324</v>
      </c>
      <c r="N53" s="28"/>
      <c r="O53" s="1138" t="s">
        <v>2828</v>
      </c>
      <c r="P53" s="26"/>
      <c r="Q53" s="2279" t="s">
        <v>6485</v>
      </c>
      <c r="R53" s="30">
        <v>46120</v>
      </c>
      <c r="S53" s="1197"/>
      <c r="T53" s="1876">
        <v>46150</v>
      </c>
      <c r="U53" s="1201">
        <v>46153</v>
      </c>
      <c r="V53" s="1660"/>
    </row>
    <row r="54" spans="1:22" s="4" customFormat="1" ht="19.5" customHeight="1">
      <c r="A54" s="536" t="s">
        <v>123</v>
      </c>
      <c r="B54" s="2286" t="s">
        <v>6498</v>
      </c>
      <c r="C54" s="4">
        <v>0.55000000000000004</v>
      </c>
      <c r="D54" s="26">
        <f t="shared" si="4"/>
        <v>0.55000000000000004</v>
      </c>
      <c r="F54" s="2287">
        <v>2</v>
      </c>
      <c r="G54" s="38">
        <f t="shared" si="6"/>
        <v>34</v>
      </c>
      <c r="H54" s="281" t="s">
        <v>175</v>
      </c>
      <c r="I54" s="281" t="s">
        <v>175</v>
      </c>
      <c r="J54" s="2291" t="s">
        <v>2829</v>
      </c>
      <c r="K54" s="1620">
        <v>1</v>
      </c>
      <c r="L54" s="45">
        <v>7038</v>
      </c>
      <c r="M54" s="1620">
        <f t="shared" si="5"/>
        <v>7038</v>
      </c>
      <c r="N54" s="176"/>
      <c r="O54" s="1079" t="s">
        <v>2830</v>
      </c>
      <c r="P54" s="26"/>
      <c r="Q54" s="2279" t="s">
        <v>6485</v>
      </c>
      <c r="R54" s="30">
        <v>46120</v>
      </c>
      <c r="S54" s="1197"/>
      <c r="T54" s="1876">
        <v>46150</v>
      </c>
      <c r="U54" s="1201">
        <v>46153</v>
      </c>
      <c r="V54" s="1660"/>
    </row>
    <row r="55" spans="1:22" s="4" customFormat="1" ht="19.5" customHeight="1">
      <c r="B55" s="2271"/>
      <c r="F55" s="26"/>
      <c r="G55" s="27"/>
      <c r="H55" s="27"/>
      <c r="I55" s="27"/>
      <c r="J55" s="992"/>
      <c r="K55" s="707"/>
      <c r="L55" s="57"/>
      <c r="M55" s="153"/>
      <c r="N55" s="952"/>
      <c r="O55" s="55"/>
      <c r="P55" s="26"/>
      <c r="Q55" s="2241"/>
      <c r="R55" s="1555"/>
      <c r="S55" s="1202"/>
      <c r="T55" s="1700"/>
      <c r="U55" s="42"/>
      <c r="V55" s="1660"/>
    </row>
    <row r="56" spans="1:22" s="4" customFormat="1" ht="19.5" customHeight="1">
      <c r="B56" s="2271"/>
      <c r="F56" s="26"/>
      <c r="G56" s="27"/>
      <c r="H56" s="27"/>
      <c r="I56" s="27"/>
      <c r="J56" s="60">
        <f>SUM(M44:M55)</f>
        <v>25932</v>
      </c>
      <c r="K56" s="26"/>
      <c r="L56" s="63"/>
      <c r="M56" s="63"/>
      <c r="N56" s="75"/>
      <c r="O56" s="40"/>
      <c r="P56" s="26"/>
      <c r="Q56" s="2241"/>
      <c r="R56" s="1555"/>
      <c r="S56" s="1202"/>
      <c r="T56" s="1700"/>
      <c r="U56" s="42"/>
      <c r="V56" s="1660"/>
    </row>
    <row r="57" spans="1:22" s="4" customFormat="1" ht="19.5" customHeight="1">
      <c r="B57" s="2271"/>
      <c r="F57" s="26"/>
      <c r="G57" s="2049"/>
      <c r="H57" s="1208"/>
      <c r="I57" s="1208"/>
      <c r="J57" s="879"/>
      <c r="K57" s="831"/>
      <c r="L57" s="880"/>
      <c r="M57" s="1208"/>
      <c r="N57" s="831"/>
      <c r="O57" s="852"/>
      <c r="P57" s="1657"/>
      <c r="Q57" s="2241"/>
      <c r="R57" s="1555"/>
      <c r="S57" s="1202"/>
      <c r="T57" s="1700"/>
      <c r="U57" s="42"/>
      <c r="V57" s="1660"/>
    </row>
    <row r="58" spans="1:22" s="4" customFormat="1" ht="19.5" customHeight="1">
      <c r="B58" s="2271"/>
      <c r="F58" s="26"/>
      <c r="G58" s="2049"/>
      <c r="H58" s="1208"/>
      <c r="I58" s="1208"/>
      <c r="J58" s="879"/>
      <c r="K58" s="831"/>
      <c r="L58" s="880"/>
      <c r="M58" s="1208"/>
      <c r="N58" s="831"/>
      <c r="O58" s="852"/>
      <c r="P58" s="1657"/>
      <c r="Q58" s="2241"/>
      <c r="R58" s="1555"/>
      <c r="S58" s="1202"/>
      <c r="T58" s="1700"/>
      <c r="U58" s="42"/>
      <c r="V58" s="1660"/>
    </row>
    <row r="59" spans="1:22" s="4" customFormat="1" ht="19.5" customHeight="1">
      <c r="B59" s="2271"/>
      <c r="F59" s="26"/>
      <c r="G59" s="2049"/>
      <c r="H59" s="1208"/>
      <c r="I59" s="1208"/>
      <c r="J59" s="879"/>
      <c r="K59" s="831"/>
      <c r="L59" s="880"/>
      <c r="M59" s="1208"/>
      <c r="N59" s="831"/>
      <c r="O59" s="852"/>
      <c r="P59" s="1657"/>
      <c r="Q59" s="2241"/>
      <c r="R59" s="1555"/>
      <c r="S59" s="1202"/>
      <c r="T59" s="1700"/>
      <c r="U59" s="42"/>
      <c r="V59" s="1660"/>
    </row>
    <row r="60" spans="1:22" s="4" customFormat="1" ht="19.5" customHeight="1">
      <c r="B60" s="2271"/>
      <c r="F60" s="26"/>
      <c r="G60" s="2049"/>
      <c r="H60" s="1208"/>
      <c r="I60" s="1208"/>
      <c r="J60" s="879"/>
      <c r="K60" s="831"/>
      <c r="L60" s="880"/>
      <c r="M60" s="1208"/>
      <c r="N60" s="831"/>
      <c r="O60" s="852"/>
      <c r="P60" s="1657"/>
      <c r="Q60" s="2241"/>
      <c r="R60" s="1555"/>
      <c r="S60" s="1202"/>
      <c r="T60" s="1700"/>
      <c r="U60" s="42"/>
      <c r="V60" s="1660"/>
    </row>
    <row r="61" spans="1:22" ht="18" customHeight="1">
      <c r="A61" s="2272"/>
      <c r="B61" s="2273"/>
      <c r="C61" s="2272"/>
      <c r="D61" s="2272"/>
      <c r="E61" s="2272"/>
      <c r="F61" s="1050"/>
      <c r="G61" s="2292"/>
      <c r="H61" s="2070" t="s">
        <v>5669</v>
      </c>
      <c r="I61" s="2071"/>
      <c r="J61" s="2072"/>
      <c r="K61" s="26"/>
      <c r="L61" s="26"/>
      <c r="M61" s="28"/>
      <c r="N61" s="28"/>
      <c r="O61" s="26"/>
      <c r="P61" s="1657"/>
      <c r="Q61" s="2241"/>
      <c r="R61" s="1555"/>
      <c r="S61" s="1202"/>
      <c r="T61" s="1700"/>
      <c r="U61" s="42"/>
      <c r="V61" s="1660"/>
    </row>
    <row r="62" spans="1:22" ht="18" customHeight="1">
      <c r="A62" s="197" t="s">
        <v>123</v>
      </c>
      <c r="B62" s="2293" t="s">
        <v>6502</v>
      </c>
      <c r="C62" s="35">
        <v>0.08</v>
      </c>
      <c r="D62" s="26">
        <f t="shared" ref="D62:D85" si="7">+C62*K62</f>
        <v>0.08</v>
      </c>
      <c r="E62" s="35"/>
      <c r="F62" s="64">
        <v>11</v>
      </c>
      <c r="G62" s="38">
        <f>+G54+1</f>
        <v>35</v>
      </c>
      <c r="H62" s="38" t="s">
        <v>174</v>
      </c>
      <c r="I62" s="27" t="s">
        <v>175</v>
      </c>
      <c r="J62" s="1802" t="s">
        <v>3963</v>
      </c>
      <c r="K62" s="1803">
        <v>1</v>
      </c>
      <c r="L62" s="2294">
        <v>3897</v>
      </c>
      <c r="M62" s="1157">
        <f t="shared" ref="M62:M83" si="8">K62*L62</f>
        <v>3897</v>
      </c>
      <c r="N62" s="425"/>
      <c r="O62" s="148" t="s">
        <v>3964</v>
      </c>
      <c r="P62" s="1657"/>
      <c r="Q62" s="2279" t="s">
        <v>6485</v>
      </c>
      <c r="R62" s="30">
        <v>46120</v>
      </c>
      <c r="S62" s="1197"/>
      <c r="T62" s="1876">
        <v>46150</v>
      </c>
      <c r="U62" s="1201">
        <v>46153</v>
      </c>
      <c r="V62" s="1660"/>
    </row>
    <row r="63" spans="1:22" ht="18" customHeight="1">
      <c r="A63" s="197" t="s">
        <v>200</v>
      </c>
      <c r="B63" s="2293" t="s">
        <v>6502</v>
      </c>
      <c r="C63" s="35">
        <v>6.3E-2</v>
      </c>
      <c r="D63" s="26">
        <f t="shared" si="7"/>
        <v>6.3E-2</v>
      </c>
      <c r="E63" s="35"/>
      <c r="F63" s="64">
        <v>11</v>
      </c>
      <c r="G63" s="38">
        <f>+G62+1</f>
        <v>36</v>
      </c>
      <c r="H63" s="38" t="s">
        <v>174</v>
      </c>
      <c r="I63" s="27" t="s">
        <v>175</v>
      </c>
      <c r="J63" s="2295" t="s">
        <v>6503</v>
      </c>
      <c r="K63" s="1803">
        <v>1</v>
      </c>
      <c r="L63" s="2294">
        <v>2764</v>
      </c>
      <c r="M63" s="1157">
        <f t="shared" si="8"/>
        <v>2764</v>
      </c>
      <c r="N63" s="425"/>
      <c r="O63" s="148" t="s">
        <v>6504</v>
      </c>
      <c r="P63" s="1657"/>
      <c r="Q63" s="2279" t="s">
        <v>6485</v>
      </c>
      <c r="R63" s="30">
        <v>46120</v>
      </c>
      <c r="S63" s="1197"/>
      <c r="T63" s="1876">
        <v>46150</v>
      </c>
      <c r="U63" s="1201">
        <v>46153</v>
      </c>
      <c r="V63" s="1660"/>
    </row>
    <row r="64" spans="1:22" ht="18" customHeight="1">
      <c r="A64" s="197" t="s">
        <v>123</v>
      </c>
      <c r="B64" s="2293" t="s">
        <v>6502</v>
      </c>
      <c r="C64" s="35">
        <v>2E-3</v>
      </c>
      <c r="D64" s="26">
        <f t="shared" si="7"/>
        <v>6.0000000000000001E-3</v>
      </c>
      <c r="E64" s="35"/>
      <c r="F64" s="64">
        <v>11</v>
      </c>
      <c r="G64" s="38">
        <f t="shared" ref="G64:G85" si="9">+G63+1</f>
        <v>37</v>
      </c>
      <c r="H64" s="26" t="s">
        <v>175</v>
      </c>
      <c r="I64" s="26" t="s">
        <v>175</v>
      </c>
      <c r="J64" s="2296" t="s">
        <v>207</v>
      </c>
      <c r="K64" s="2297">
        <v>3</v>
      </c>
      <c r="L64" s="290">
        <v>83</v>
      </c>
      <c r="M64" s="1158">
        <f t="shared" si="8"/>
        <v>249</v>
      </c>
      <c r="N64" s="28"/>
      <c r="O64" s="261" t="s">
        <v>6505</v>
      </c>
      <c r="P64" s="1657"/>
      <c r="Q64" s="2279" t="s">
        <v>6485</v>
      </c>
      <c r="R64" s="30">
        <v>46120</v>
      </c>
      <c r="S64" s="1197"/>
      <c r="T64" s="1876">
        <v>46150</v>
      </c>
      <c r="U64" s="1201">
        <v>46153</v>
      </c>
      <c r="V64" s="1660"/>
    </row>
    <row r="65" spans="1:22" ht="18" customHeight="1">
      <c r="A65" s="197" t="s">
        <v>200</v>
      </c>
      <c r="B65" s="2293" t="s">
        <v>6502</v>
      </c>
      <c r="C65" s="35">
        <v>0.151</v>
      </c>
      <c r="D65" s="26">
        <f t="shared" si="7"/>
        <v>0.151</v>
      </c>
      <c r="E65" s="35"/>
      <c r="F65" s="64">
        <v>11</v>
      </c>
      <c r="G65" s="38">
        <f t="shared" si="9"/>
        <v>38</v>
      </c>
      <c r="H65" s="38" t="s">
        <v>174</v>
      </c>
      <c r="I65" s="27" t="s">
        <v>175</v>
      </c>
      <c r="J65" s="2295" t="s">
        <v>6506</v>
      </c>
      <c r="K65" s="115">
        <v>1</v>
      </c>
      <c r="L65" s="115">
        <v>2970</v>
      </c>
      <c r="M65" s="1158">
        <f t="shared" si="8"/>
        <v>2970</v>
      </c>
      <c r="N65" s="535"/>
      <c r="O65" s="109" t="s">
        <v>6507</v>
      </c>
      <c r="P65" s="1657"/>
      <c r="Q65" s="2279" t="s">
        <v>6485</v>
      </c>
      <c r="R65" s="30">
        <v>46120</v>
      </c>
      <c r="S65" s="1197"/>
      <c r="T65" s="1876">
        <v>46150</v>
      </c>
      <c r="U65" s="1201">
        <v>46153</v>
      </c>
      <c r="V65" s="1660"/>
    </row>
    <row r="66" spans="1:22" ht="18" customHeight="1">
      <c r="A66" s="197" t="s">
        <v>123</v>
      </c>
      <c r="B66" s="2293" t="s">
        <v>6502</v>
      </c>
      <c r="C66" s="35">
        <v>2E-3</v>
      </c>
      <c r="D66" s="26">
        <f t="shared" si="7"/>
        <v>2E-3</v>
      </c>
      <c r="E66" s="35"/>
      <c r="F66" s="64">
        <v>11</v>
      </c>
      <c r="G66" s="38">
        <f t="shared" si="9"/>
        <v>39</v>
      </c>
      <c r="H66" s="27" t="s">
        <v>175</v>
      </c>
      <c r="I66" s="27" t="s">
        <v>175</v>
      </c>
      <c r="J66" s="2295" t="s">
        <v>1232</v>
      </c>
      <c r="K66" s="35">
        <v>1</v>
      </c>
      <c r="L66" s="2298">
        <v>83</v>
      </c>
      <c r="M66" s="1158">
        <f t="shared" si="8"/>
        <v>83</v>
      </c>
      <c r="N66" s="28"/>
      <c r="O66" s="40" t="s">
        <v>6508</v>
      </c>
      <c r="P66" s="1657"/>
      <c r="Q66" s="2279" t="s">
        <v>6485</v>
      </c>
      <c r="R66" s="30">
        <v>46120</v>
      </c>
      <c r="S66" s="1197"/>
      <c r="T66" s="1876">
        <v>46150</v>
      </c>
      <c r="U66" s="1201">
        <v>46153</v>
      </c>
      <c r="V66" s="1660"/>
    </row>
    <row r="67" spans="1:22" ht="18" customHeight="1">
      <c r="A67" s="197" t="s">
        <v>123</v>
      </c>
      <c r="B67" s="2293" t="s">
        <v>6502</v>
      </c>
      <c r="C67" s="35">
        <v>1E-3</v>
      </c>
      <c r="D67" s="26">
        <f t="shared" si="7"/>
        <v>2E-3</v>
      </c>
      <c r="E67" s="35"/>
      <c r="F67" s="64">
        <v>11</v>
      </c>
      <c r="G67" s="38">
        <f t="shared" si="9"/>
        <v>40</v>
      </c>
      <c r="H67" s="27" t="s">
        <v>3968</v>
      </c>
      <c r="I67" s="27" t="s">
        <v>3969</v>
      </c>
      <c r="J67" s="2299" t="s">
        <v>3386</v>
      </c>
      <c r="K67" s="950">
        <v>2</v>
      </c>
      <c r="L67" s="2300">
        <v>219</v>
      </c>
      <c r="M67" s="1603">
        <f t="shared" si="8"/>
        <v>438</v>
      </c>
      <c r="N67" s="710"/>
      <c r="O67" s="378" t="s">
        <v>6509</v>
      </c>
      <c r="P67" s="1657"/>
      <c r="Q67" s="2279" t="s">
        <v>6485</v>
      </c>
      <c r="R67" s="30">
        <v>46120</v>
      </c>
      <c r="S67" s="1197"/>
      <c r="T67" s="1876">
        <v>46150</v>
      </c>
      <c r="U67" s="1201">
        <v>46153</v>
      </c>
      <c r="V67" s="1660"/>
    </row>
    <row r="68" spans="1:22" ht="18" customHeight="1">
      <c r="A68" s="197" t="s">
        <v>123</v>
      </c>
      <c r="B68" s="2293" t="s">
        <v>6502</v>
      </c>
      <c r="C68" s="35">
        <v>1E-3</v>
      </c>
      <c r="D68" s="26">
        <f t="shared" si="7"/>
        <v>2E-3</v>
      </c>
      <c r="E68" s="35"/>
      <c r="F68" s="64">
        <v>11</v>
      </c>
      <c r="G68" s="38">
        <f t="shared" si="9"/>
        <v>41</v>
      </c>
      <c r="H68" s="27" t="s">
        <v>3969</v>
      </c>
      <c r="I68" s="27" t="s">
        <v>3969</v>
      </c>
      <c r="J68" s="2299" t="s">
        <v>3388</v>
      </c>
      <c r="K68" s="950">
        <v>2</v>
      </c>
      <c r="L68" s="2300">
        <v>51</v>
      </c>
      <c r="M68" s="1603">
        <f t="shared" si="8"/>
        <v>102</v>
      </c>
      <c r="N68" s="710"/>
      <c r="O68" s="378" t="s">
        <v>6510</v>
      </c>
      <c r="P68" s="1657"/>
      <c r="Q68" s="2279" t="s">
        <v>6485</v>
      </c>
      <c r="R68" s="30">
        <v>46120</v>
      </c>
      <c r="S68" s="1197"/>
      <c r="T68" s="1876">
        <v>46150</v>
      </c>
      <c r="U68" s="1201">
        <v>46153</v>
      </c>
      <c r="V68" s="1660"/>
    </row>
    <row r="69" spans="1:22" ht="18" customHeight="1">
      <c r="A69" s="197" t="s">
        <v>123</v>
      </c>
      <c r="B69" s="2293" t="s">
        <v>6502</v>
      </c>
      <c r="C69" s="35">
        <v>1.4999999999999999E-4</v>
      </c>
      <c r="D69" s="26">
        <f t="shared" si="7"/>
        <v>1.0499999999999999E-3</v>
      </c>
      <c r="E69" s="35"/>
      <c r="F69" s="64">
        <v>11</v>
      </c>
      <c r="G69" s="38">
        <f t="shared" si="9"/>
        <v>42</v>
      </c>
      <c r="H69" s="155" t="s">
        <v>175</v>
      </c>
      <c r="I69" s="155" t="s">
        <v>175</v>
      </c>
      <c r="J69" s="1802" t="s">
        <v>5795</v>
      </c>
      <c r="K69" s="1160">
        <v>7</v>
      </c>
      <c r="L69" s="1160">
        <v>47</v>
      </c>
      <c r="M69" s="147">
        <f t="shared" si="8"/>
        <v>329</v>
      </c>
      <c r="N69" s="535"/>
      <c r="O69" s="109" t="s">
        <v>6511</v>
      </c>
      <c r="P69" s="1657"/>
      <c r="Q69" s="2279" t="s">
        <v>6485</v>
      </c>
      <c r="R69" s="30">
        <v>46120</v>
      </c>
      <c r="S69" s="1197"/>
      <c r="T69" s="1876">
        <v>46150</v>
      </c>
      <c r="U69" s="1201">
        <v>46153</v>
      </c>
      <c r="V69" s="1660"/>
    </row>
    <row r="70" spans="1:22" ht="18" customHeight="1">
      <c r="A70" s="197" t="s">
        <v>123</v>
      </c>
      <c r="B70" s="2293" t="s">
        <v>6502</v>
      </c>
      <c r="C70" s="35">
        <v>1.5E-3</v>
      </c>
      <c r="D70" s="26">
        <f t="shared" si="7"/>
        <v>1.5E-3</v>
      </c>
      <c r="E70" s="35"/>
      <c r="F70" s="64">
        <v>11</v>
      </c>
      <c r="G70" s="38">
        <f t="shared" si="9"/>
        <v>43</v>
      </c>
      <c r="H70" s="27" t="s">
        <v>175</v>
      </c>
      <c r="I70" s="27" t="s">
        <v>175</v>
      </c>
      <c r="J70" s="2295" t="s">
        <v>1234</v>
      </c>
      <c r="K70" s="35">
        <v>1</v>
      </c>
      <c r="L70" s="2298">
        <v>32</v>
      </c>
      <c r="M70" s="1158">
        <f t="shared" si="8"/>
        <v>32</v>
      </c>
      <c r="N70" s="28"/>
      <c r="O70" s="40" t="s">
        <v>6512</v>
      </c>
      <c r="P70" s="1657"/>
      <c r="Q70" s="2279" t="s">
        <v>6485</v>
      </c>
      <c r="R70" s="30">
        <v>46120</v>
      </c>
      <c r="S70" s="1197"/>
      <c r="T70" s="1876">
        <v>46150</v>
      </c>
      <c r="U70" s="1201">
        <v>46153</v>
      </c>
      <c r="V70" s="1660"/>
    </row>
    <row r="71" spans="1:22" ht="18" customHeight="1">
      <c r="A71" s="197" t="s">
        <v>200</v>
      </c>
      <c r="B71" s="2293" t="s">
        <v>6502</v>
      </c>
      <c r="C71" s="35">
        <v>0.45100000000000001</v>
      </c>
      <c r="D71" s="26">
        <f t="shared" si="7"/>
        <v>0.45100000000000001</v>
      </c>
      <c r="E71" s="35"/>
      <c r="F71" s="64">
        <v>11</v>
      </c>
      <c r="G71" s="38">
        <f t="shared" si="9"/>
        <v>44</v>
      </c>
      <c r="H71" s="38" t="s">
        <v>174</v>
      </c>
      <c r="I71" s="27" t="s">
        <v>175</v>
      </c>
      <c r="J71" s="2295" t="s">
        <v>6513</v>
      </c>
      <c r="K71" s="115">
        <v>1</v>
      </c>
      <c r="L71" s="115">
        <v>4977</v>
      </c>
      <c r="M71" s="1158">
        <f t="shared" si="8"/>
        <v>4977</v>
      </c>
      <c r="N71" s="535"/>
      <c r="O71" s="109" t="s">
        <v>6514</v>
      </c>
      <c r="P71" s="1657"/>
      <c r="Q71" s="2279" t="s">
        <v>6485</v>
      </c>
      <c r="R71" s="30">
        <v>46120</v>
      </c>
      <c r="S71" s="1197"/>
      <c r="T71" s="1876">
        <v>46150</v>
      </c>
      <c r="U71" s="1201">
        <v>46153</v>
      </c>
      <c r="V71" s="1660"/>
    </row>
    <row r="72" spans="1:22" ht="18" customHeight="1">
      <c r="A72" s="197" t="s">
        <v>123</v>
      </c>
      <c r="B72" s="2293" t="s">
        <v>6502</v>
      </c>
      <c r="C72" s="35">
        <v>1.5E-3</v>
      </c>
      <c r="D72" s="26">
        <f t="shared" si="7"/>
        <v>1.5E-3</v>
      </c>
      <c r="E72" s="35"/>
      <c r="F72" s="64">
        <v>11</v>
      </c>
      <c r="G72" s="38">
        <f t="shared" si="9"/>
        <v>45</v>
      </c>
      <c r="H72" s="27" t="s">
        <v>175</v>
      </c>
      <c r="I72" s="27" t="s">
        <v>175</v>
      </c>
      <c r="J72" s="2295" t="s">
        <v>1232</v>
      </c>
      <c r="K72" s="35">
        <v>1</v>
      </c>
      <c r="L72" s="2298">
        <v>83</v>
      </c>
      <c r="M72" s="1158">
        <f t="shared" si="8"/>
        <v>83</v>
      </c>
      <c r="N72" s="28"/>
      <c r="O72" s="40" t="s">
        <v>6508</v>
      </c>
      <c r="P72" s="1657"/>
      <c r="Q72" s="2279" t="s">
        <v>6485</v>
      </c>
      <c r="R72" s="30">
        <v>46120</v>
      </c>
      <c r="S72" s="1197"/>
      <c r="T72" s="1876">
        <v>46150</v>
      </c>
      <c r="U72" s="1201">
        <v>46153</v>
      </c>
      <c r="V72" s="1660"/>
    </row>
    <row r="73" spans="1:22" ht="18" customHeight="1">
      <c r="A73" s="197" t="s">
        <v>123</v>
      </c>
      <c r="B73" s="2293" t="s">
        <v>6502</v>
      </c>
      <c r="C73" s="35">
        <v>1.5E-3</v>
      </c>
      <c r="D73" s="26">
        <f t="shared" si="7"/>
        <v>3.0000000000000001E-3</v>
      </c>
      <c r="E73" s="35"/>
      <c r="F73" s="64">
        <v>11</v>
      </c>
      <c r="G73" s="38">
        <f t="shared" si="9"/>
        <v>46</v>
      </c>
      <c r="H73" s="27" t="s">
        <v>3968</v>
      </c>
      <c r="I73" s="27" t="s">
        <v>3969</v>
      </c>
      <c r="J73" s="2299" t="s">
        <v>3386</v>
      </c>
      <c r="K73" s="950">
        <v>2</v>
      </c>
      <c r="L73" s="2300">
        <v>219</v>
      </c>
      <c r="M73" s="1603">
        <f t="shared" si="8"/>
        <v>438</v>
      </c>
      <c r="N73" s="710"/>
      <c r="O73" s="378" t="s">
        <v>6509</v>
      </c>
      <c r="P73" s="1657"/>
      <c r="Q73" s="2279" t="s">
        <v>6485</v>
      </c>
      <c r="R73" s="30">
        <v>46120</v>
      </c>
      <c r="S73" s="1197"/>
      <c r="T73" s="1876">
        <v>46150</v>
      </c>
      <c r="U73" s="1201">
        <v>46153</v>
      </c>
      <c r="V73" s="1660"/>
    </row>
    <row r="74" spans="1:22" ht="18" customHeight="1">
      <c r="A74" s="197" t="s">
        <v>123</v>
      </c>
      <c r="B74" s="2293" t="s">
        <v>6502</v>
      </c>
      <c r="C74" s="35">
        <v>1.5E-3</v>
      </c>
      <c r="D74" s="26">
        <f t="shared" si="7"/>
        <v>3.0000000000000001E-3</v>
      </c>
      <c r="E74" s="35"/>
      <c r="F74" s="64">
        <v>11</v>
      </c>
      <c r="G74" s="38">
        <f t="shared" si="9"/>
        <v>47</v>
      </c>
      <c r="H74" s="27" t="s">
        <v>3969</v>
      </c>
      <c r="I74" s="27" t="s">
        <v>3969</v>
      </c>
      <c r="J74" s="2299" t="s">
        <v>3388</v>
      </c>
      <c r="K74" s="950">
        <v>2</v>
      </c>
      <c r="L74" s="2300">
        <v>51</v>
      </c>
      <c r="M74" s="1603">
        <f t="shared" si="8"/>
        <v>102</v>
      </c>
      <c r="N74" s="710"/>
      <c r="O74" s="378" t="s">
        <v>6510</v>
      </c>
      <c r="P74" s="1657"/>
      <c r="Q74" s="2279" t="s">
        <v>6485</v>
      </c>
      <c r="R74" s="30">
        <v>46120</v>
      </c>
      <c r="S74" s="1197"/>
      <c r="T74" s="1876">
        <v>46150</v>
      </c>
      <c r="U74" s="1201">
        <v>46153</v>
      </c>
      <c r="V74" s="1660"/>
    </row>
    <row r="75" spans="1:22" ht="18" customHeight="1">
      <c r="A75" s="197" t="s">
        <v>123</v>
      </c>
      <c r="B75" s="2293" t="s">
        <v>6502</v>
      </c>
      <c r="C75" s="35">
        <v>1.5E-3</v>
      </c>
      <c r="D75" s="26">
        <f t="shared" si="7"/>
        <v>1.5E-3</v>
      </c>
      <c r="E75" s="35"/>
      <c r="F75" s="64">
        <v>11</v>
      </c>
      <c r="G75" s="38">
        <f t="shared" si="9"/>
        <v>48</v>
      </c>
      <c r="H75" s="27" t="s">
        <v>175</v>
      </c>
      <c r="I75" s="27" t="s">
        <v>175</v>
      </c>
      <c r="J75" s="2295" t="s">
        <v>1234</v>
      </c>
      <c r="K75" s="35">
        <v>1</v>
      </c>
      <c r="L75" s="2298">
        <v>32</v>
      </c>
      <c r="M75" s="1158">
        <f t="shared" si="8"/>
        <v>32</v>
      </c>
      <c r="N75" s="28"/>
      <c r="O75" s="40" t="s">
        <v>6512</v>
      </c>
      <c r="P75" s="1657"/>
      <c r="Q75" s="2279" t="s">
        <v>6485</v>
      </c>
      <c r="R75" s="30">
        <v>46120</v>
      </c>
      <c r="S75" s="1197"/>
      <c r="T75" s="1876">
        <v>46150</v>
      </c>
      <c r="U75" s="1201">
        <v>46153</v>
      </c>
      <c r="V75" s="1660"/>
    </row>
    <row r="76" spans="1:22" ht="18" customHeight="1">
      <c r="A76" s="197" t="s">
        <v>123</v>
      </c>
      <c r="B76" s="2293" t="s">
        <v>6502</v>
      </c>
      <c r="C76" s="35">
        <v>2.5000000000000001E-2</v>
      </c>
      <c r="D76" s="26">
        <f t="shared" si="7"/>
        <v>0.05</v>
      </c>
      <c r="E76" s="35"/>
      <c r="F76" s="64">
        <v>11</v>
      </c>
      <c r="G76" s="38">
        <f t="shared" si="9"/>
        <v>49</v>
      </c>
      <c r="H76" s="27" t="s">
        <v>175</v>
      </c>
      <c r="I76" s="27" t="s">
        <v>175</v>
      </c>
      <c r="J76" s="2295" t="s">
        <v>3976</v>
      </c>
      <c r="K76" s="115">
        <v>2</v>
      </c>
      <c r="L76" s="115">
        <v>281</v>
      </c>
      <c r="M76" s="1158">
        <f t="shared" si="8"/>
        <v>562</v>
      </c>
      <c r="N76" s="535"/>
      <c r="O76" s="109" t="s">
        <v>3977</v>
      </c>
      <c r="P76" s="1657"/>
      <c r="Q76" s="2279" t="s">
        <v>6485</v>
      </c>
      <c r="R76" s="30">
        <v>46120</v>
      </c>
      <c r="S76" s="1197"/>
      <c r="T76" s="1876">
        <v>46150</v>
      </c>
      <c r="U76" s="1201">
        <v>46153</v>
      </c>
      <c r="V76" s="1660"/>
    </row>
    <row r="77" spans="1:22" ht="18" customHeight="1">
      <c r="A77" s="197" t="s">
        <v>200</v>
      </c>
      <c r="B77" s="2293" t="s">
        <v>6502</v>
      </c>
      <c r="C77" s="35">
        <v>0.08</v>
      </c>
      <c r="D77" s="26">
        <f t="shared" si="7"/>
        <v>0.08</v>
      </c>
      <c r="E77" s="35"/>
      <c r="F77" s="64">
        <v>11</v>
      </c>
      <c r="G77" s="38">
        <f t="shared" si="9"/>
        <v>50</v>
      </c>
      <c r="H77" s="38" t="s">
        <v>174</v>
      </c>
      <c r="I77" s="27" t="s">
        <v>175</v>
      </c>
      <c r="J77" s="2295" t="s">
        <v>3978</v>
      </c>
      <c r="K77" s="115">
        <v>1</v>
      </c>
      <c r="L77" s="115">
        <v>3391</v>
      </c>
      <c r="M77" s="1158">
        <f t="shared" si="8"/>
        <v>3391</v>
      </c>
      <c r="N77" s="535"/>
      <c r="O77" s="109" t="s">
        <v>6515</v>
      </c>
      <c r="P77" s="1657"/>
      <c r="Q77" s="2279" t="s">
        <v>6485</v>
      </c>
      <c r="R77" s="30">
        <v>46120</v>
      </c>
      <c r="S77" s="1197"/>
      <c r="T77" s="1876">
        <v>46150</v>
      </c>
      <c r="U77" s="1201">
        <v>46153</v>
      </c>
      <c r="V77" s="1660"/>
    </row>
    <row r="78" spans="1:22" ht="18" customHeight="1">
      <c r="A78" s="197" t="s">
        <v>123</v>
      </c>
      <c r="B78" s="2293" t="s">
        <v>6502</v>
      </c>
      <c r="C78" s="35">
        <v>1.5E-3</v>
      </c>
      <c r="D78" s="26">
        <f t="shared" si="7"/>
        <v>1.5E-3</v>
      </c>
      <c r="E78" s="35"/>
      <c r="F78" s="64">
        <v>11</v>
      </c>
      <c r="G78" s="38">
        <f t="shared" si="9"/>
        <v>51</v>
      </c>
      <c r="H78" s="27" t="s">
        <v>3785</v>
      </c>
      <c r="I78" s="27" t="s">
        <v>3980</v>
      </c>
      <c r="J78" s="2295" t="s">
        <v>3981</v>
      </c>
      <c r="K78" s="115">
        <v>1</v>
      </c>
      <c r="L78" s="115">
        <v>167</v>
      </c>
      <c r="M78" s="1158">
        <f t="shared" si="8"/>
        <v>167</v>
      </c>
      <c r="N78" s="535"/>
      <c r="O78" s="109" t="s">
        <v>3982</v>
      </c>
      <c r="P78" s="1657"/>
      <c r="Q78" s="2279" t="s">
        <v>6485</v>
      </c>
      <c r="R78" s="30">
        <v>46120</v>
      </c>
      <c r="S78" s="1197"/>
      <c r="T78" s="1876">
        <v>46150</v>
      </c>
      <c r="U78" s="1201">
        <v>46153</v>
      </c>
      <c r="V78" s="1660"/>
    </row>
    <row r="79" spans="1:22" ht="18" customHeight="1">
      <c r="A79" s="197" t="s">
        <v>123</v>
      </c>
      <c r="B79" s="2293" t="s">
        <v>6502</v>
      </c>
      <c r="C79" s="35">
        <v>1.5E-3</v>
      </c>
      <c r="D79" s="26">
        <f t="shared" si="7"/>
        <v>9.0000000000000011E-3</v>
      </c>
      <c r="E79" s="35"/>
      <c r="F79" s="64">
        <v>11</v>
      </c>
      <c r="G79" s="38">
        <f t="shared" si="9"/>
        <v>52</v>
      </c>
      <c r="H79" s="26" t="s">
        <v>175</v>
      </c>
      <c r="I79" s="26" t="s">
        <v>175</v>
      </c>
      <c r="J79" s="2295" t="s">
        <v>3983</v>
      </c>
      <c r="K79" s="115">
        <v>6</v>
      </c>
      <c r="L79" s="115">
        <v>93</v>
      </c>
      <c r="M79" s="1158">
        <f t="shared" si="8"/>
        <v>558</v>
      </c>
      <c r="N79" s="535"/>
      <c r="O79" s="109" t="s">
        <v>6516</v>
      </c>
      <c r="P79" s="1657"/>
      <c r="Q79" s="2279" t="s">
        <v>6485</v>
      </c>
      <c r="R79" s="30">
        <v>46120</v>
      </c>
      <c r="S79" s="1197"/>
      <c r="T79" s="1876">
        <v>46150</v>
      </c>
      <c r="U79" s="1201">
        <v>46153</v>
      </c>
      <c r="V79" s="1660"/>
    </row>
    <row r="80" spans="1:22" ht="18" customHeight="1">
      <c r="A80" s="197" t="s">
        <v>123</v>
      </c>
      <c r="B80" s="2293" t="s">
        <v>6502</v>
      </c>
      <c r="C80" s="35">
        <v>1E-4</v>
      </c>
      <c r="D80" s="26">
        <f t="shared" si="7"/>
        <v>6.0000000000000006E-4</v>
      </c>
      <c r="E80" s="35"/>
      <c r="F80" s="64">
        <v>11</v>
      </c>
      <c r="G80" s="38">
        <f t="shared" si="9"/>
        <v>53</v>
      </c>
      <c r="H80" s="26" t="s">
        <v>175</v>
      </c>
      <c r="I80" s="26" t="s">
        <v>175</v>
      </c>
      <c r="J80" s="2295" t="s">
        <v>3985</v>
      </c>
      <c r="K80" s="115">
        <v>6</v>
      </c>
      <c r="L80" s="115">
        <v>65</v>
      </c>
      <c r="M80" s="1158">
        <f t="shared" si="8"/>
        <v>390</v>
      </c>
      <c r="N80" s="535"/>
      <c r="O80" s="109" t="s">
        <v>6517</v>
      </c>
      <c r="P80" s="1657"/>
      <c r="Q80" s="2279" t="s">
        <v>6485</v>
      </c>
      <c r="R80" s="30">
        <v>46120</v>
      </c>
      <c r="S80" s="1197"/>
      <c r="T80" s="1876">
        <v>46150</v>
      </c>
      <c r="U80" s="1201">
        <v>46153</v>
      </c>
      <c r="V80" s="1660"/>
    </row>
    <row r="81" spans="1:22" ht="18" customHeight="1">
      <c r="A81" s="197" t="s">
        <v>200</v>
      </c>
      <c r="B81" s="2293" t="s">
        <v>6502</v>
      </c>
      <c r="C81" s="35">
        <v>0.05</v>
      </c>
      <c r="D81" s="26">
        <f t="shared" si="7"/>
        <v>0.05</v>
      </c>
      <c r="E81" s="35"/>
      <c r="F81" s="64">
        <v>11</v>
      </c>
      <c r="G81" s="38">
        <f t="shared" si="9"/>
        <v>54</v>
      </c>
      <c r="H81" s="38" t="s">
        <v>174</v>
      </c>
      <c r="I81" s="38" t="s">
        <v>175</v>
      </c>
      <c r="J81" s="2295" t="s">
        <v>3987</v>
      </c>
      <c r="K81" s="2301">
        <v>1</v>
      </c>
      <c r="L81" s="115">
        <v>2365</v>
      </c>
      <c r="M81" s="115">
        <f t="shared" si="8"/>
        <v>2365</v>
      </c>
      <c r="N81" s="535"/>
      <c r="O81" s="109" t="s">
        <v>6518</v>
      </c>
      <c r="P81" s="1657"/>
      <c r="Q81" s="2279" t="s">
        <v>6485</v>
      </c>
      <c r="R81" s="30">
        <v>46120</v>
      </c>
      <c r="S81" s="1197"/>
      <c r="T81" s="1876">
        <v>46150</v>
      </c>
      <c r="U81" s="1201">
        <v>46153</v>
      </c>
      <c r="V81" s="1660"/>
    </row>
    <row r="82" spans="1:22" ht="18" customHeight="1">
      <c r="A82" s="197" t="s">
        <v>2620</v>
      </c>
      <c r="B82" s="2293" t="s">
        <v>6502</v>
      </c>
      <c r="C82" s="35">
        <v>0.04</v>
      </c>
      <c r="D82" s="26">
        <f t="shared" si="7"/>
        <v>0.04</v>
      </c>
      <c r="E82" s="35"/>
      <c r="F82" s="64">
        <v>11</v>
      </c>
      <c r="G82" s="38">
        <f t="shared" si="9"/>
        <v>55</v>
      </c>
      <c r="H82" s="38" t="s">
        <v>174</v>
      </c>
      <c r="I82" s="38" t="s">
        <v>175</v>
      </c>
      <c r="J82" s="2295" t="s">
        <v>3989</v>
      </c>
      <c r="K82" s="115">
        <v>1</v>
      </c>
      <c r="L82" s="115">
        <v>6148</v>
      </c>
      <c r="M82" s="115">
        <f t="shared" si="8"/>
        <v>6148</v>
      </c>
      <c r="N82" s="535"/>
      <c r="O82" s="109" t="s">
        <v>6519</v>
      </c>
      <c r="P82" s="1657"/>
      <c r="Q82" s="2279" t="s">
        <v>6485</v>
      </c>
      <c r="R82" s="30">
        <v>46120</v>
      </c>
      <c r="S82" s="1197"/>
      <c r="T82" s="1876">
        <v>46150</v>
      </c>
      <c r="U82" s="1201">
        <v>46153</v>
      </c>
      <c r="V82" s="1660"/>
    </row>
    <row r="83" spans="1:22" ht="18" customHeight="1">
      <c r="A83" s="197" t="s">
        <v>3995</v>
      </c>
      <c r="B83" s="2293" t="s">
        <v>6502</v>
      </c>
      <c r="C83" s="35">
        <v>0.75</v>
      </c>
      <c r="D83" s="26">
        <f t="shared" si="7"/>
        <v>0.75</v>
      </c>
      <c r="E83" s="35"/>
      <c r="F83" s="64">
        <v>11</v>
      </c>
      <c r="G83" s="38">
        <f t="shared" si="9"/>
        <v>56</v>
      </c>
      <c r="H83" s="27" t="s">
        <v>3969</v>
      </c>
      <c r="I83" s="27" t="s">
        <v>3969</v>
      </c>
      <c r="J83" s="2299" t="s">
        <v>3993</v>
      </c>
      <c r="K83" s="950">
        <v>1</v>
      </c>
      <c r="L83" s="2300">
        <v>6050</v>
      </c>
      <c r="M83" s="1603">
        <f t="shared" si="8"/>
        <v>6050</v>
      </c>
      <c r="N83" s="710"/>
      <c r="O83" s="378" t="s">
        <v>3994</v>
      </c>
      <c r="P83" s="1657"/>
      <c r="Q83" s="2279" t="s">
        <v>6485</v>
      </c>
      <c r="R83" s="30">
        <v>46120</v>
      </c>
      <c r="S83" s="1197"/>
      <c r="T83" s="1876">
        <v>46150</v>
      </c>
      <c r="U83" s="1201">
        <v>46153</v>
      </c>
      <c r="V83" s="1660"/>
    </row>
    <row r="84" spans="1:22" ht="18" customHeight="1">
      <c r="A84" s="197" t="s">
        <v>200</v>
      </c>
      <c r="B84" s="2293" t="s">
        <v>6502</v>
      </c>
      <c r="C84" s="35">
        <v>0.35499999999999998</v>
      </c>
      <c r="D84" s="26">
        <f t="shared" si="7"/>
        <v>0.35499999999999998</v>
      </c>
      <c r="E84" s="35"/>
      <c r="F84" s="64">
        <v>11</v>
      </c>
      <c r="G84" s="38">
        <f t="shared" si="9"/>
        <v>57</v>
      </c>
      <c r="H84" s="38" t="s">
        <v>174</v>
      </c>
      <c r="I84" s="27" t="s">
        <v>175</v>
      </c>
      <c r="J84" s="1802" t="s">
        <v>3996</v>
      </c>
      <c r="K84" s="988">
        <v>1</v>
      </c>
      <c r="L84" s="1157">
        <v>4870</v>
      </c>
      <c r="M84" s="1603">
        <f>K84*L84</f>
        <v>4870</v>
      </c>
      <c r="N84" s="710"/>
      <c r="O84" s="69" t="s">
        <v>3997</v>
      </c>
      <c r="P84" s="1657"/>
      <c r="Q84" s="2279" t="s">
        <v>6485</v>
      </c>
      <c r="R84" s="30">
        <v>46120</v>
      </c>
      <c r="S84" s="1197"/>
      <c r="T84" s="1876">
        <v>46150</v>
      </c>
      <c r="U84" s="1201">
        <v>46153</v>
      </c>
      <c r="V84" s="1660"/>
    </row>
    <row r="85" spans="1:22" ht="18" customHeight="1">
      <c r="A85" s="197" t="s">
        <v>3995</v>
      </c>
      <c r="B85" s="2293" t="s">
        <v>6502</v>
      </c>
      <c r="C85" s="35">
        <v>5.0000000000000001E-3</v>
      </c>
      <c r="D85" s="26">
        <f t="shared" si="7"/>
        <v>0.02</v>
      </c>
      <c r="E85" s="35"/>
      <c r="F85" s="64">
        <v>11</v>
      </c>
      <c r="G85" s="38">
        <f t="shared" si="9"/>
        <v>58</v>
      </c>
      <c r="H85" s="27" t="s">
        <v>385</v>
      </c>
      <c r="I85" s="27" t="s">
        <v>3969</v>
      </c>
      <c r="J85" s="2299" t="s">
        <v>6520</v>
      </c>
      <c r="K85" s="950">
        <v>4</v>
      </c>
      <c r="L85" s="2300">
        <v>78</v>
      </c>
      <c r="M85" s="1603">
        <f t="shared" ref="M85" si="10">K85*L85</f>
        <v>312</v>
      </c>
      <c r="N85" s="710"/>
      <c r="O85" s="378" t="s">
        <v>6521</v>
      </c>
      <c r="P85" s="1657"/>
      <c r="Q85" s="2279" t="s">
        <v>6485</v>
      </c>
      <c r="R85" s="30">
        <v>46120</v>
      </c>
      <c r="S85" s="1197"/>
      <c r="T85" s="1876">
        <v>46150</v>
      </c>
      <c r="U85" s="1201">
        <v>46153</v>
      </c>
      <c r="V85" s="1660"/>
    </row>
    <row r="86" spans="1:22" ht="18" customHeight="1">
      <c r="F86" s="40"/>
      <c r="G86" s="2302"/>
      <c r="H86" s="202"/>
      <c r="I86" s="202"/>
      <c r="J86" s="47"/>
      <c r="K86" s="26"/>
      <c r="L86" s="63"/>
      <c r="M86" s="63"/>
      <c r="N86" s="28"/>
      <c r="O86" s="378"/>
      <c r="P86" s="1657"/>
      <c r="Q86" s="2241"/>
      <c r="R86" s="1555"/>
      <c r="S86" s="1202"/>
      <c r="T86" s="1700"/>
      <c r="U86" s="42"/>
      <c r="V86" s="1660"/>
    </row>
    <row r="87" spans="1:22" ht="18" customHeight="1">
      <c r="F87" s="40"/>
      <c r="G87" s="332"/>
      <c r="H87" s="1756"/>
      <c r="I87" s="1756"/>
      <c r="J87" s="2303">
        <f>SUM(M62:M86)</f>
        <v>41309</v>
      </c>
      <c r="K87" s="1883"/>
      <c r="L87" s="1883"/>
      <c r="M87" s="1884"/>
      <c r="N87" s="287"/>
      <c r="O87" s="288"/>
      <c r="P87" s="1657"/>
      <c r="Q87" s="2241"/>
      <c r="R87" s="1555"/>
      <c r="S87" s="1202"/>
      <c r="T87" s="1700"/>
      <c r="U87" s="42"/>
      <c r="V87" s="1660"/>
    </row>
    <row r="88" spans="1:22" s="4" customFormat="1" ht="19.5" customHeight="1">
      <c r="B88" s="2271"/>
      <c r="F88" s="64"/>
      <c r="G88" s="2049"/>
      <c r="H88" s="1208"/>
      <c r="I88" s="1208"/>
      <c r="J88" s="879"/>
      <c r="K88" s="831"/>
      <c r="L88" s="880"/>
      <c r="M88" s="1208"/>
      <c r="N88" s="831"/>
      <c r="O88" s="852"/>
      <c r="P88" s="1657"/>
      <c r="Q88" s="2241"/>
      <c r="R88" s="1555"/>
      <c r="S88" s="1202"/>
      <c r="T88" s="1700"/>
      <c r="U88" s="42"/>
      <c r="V88" s="1660"/>
    </row>
    <row r="89" spans="1:22" s="4" customFormat="1" ht="19.5" customHeight="1">
      <c r="B89" s="2271"/>
      <c r="F89" s="64"/>
      <c r="G89" s="2049"/>
      <c r="H89" s="1208"/>
      <c r="I89" s="1208"/>
      <c r="J89" s="879"/>
      <c r="K89" s="831"/>
      <c r="L89" s="880"/>
      <c r="M89" s="1208"/>
      <c r="N89" s="831"/>
      <c r="O89" s="852"/>
      <c r="P89" s="1657"/>
      <c r="Q89" s="2241"/>
      <c r="R89" s="1555"/>
      <c r="S89" s="1202"/>
      <c r="T89" s="1700"/>
      <c r="U89" s="42"/>
      <c r="V89" s="1660"/>
    </row>
    <row r="90" spans="1:22" s="4" customFormat="1" ht="19.7" customHeight="1">
      <c r="A90" s="335"/>
      <c r="B90" s="2285"/>
      <c r="C90" s="335"/>
      <c r="D90" s="335"/>
      <c r="E90" s="2304"/>
      <c r="F90" s="35"/>
      <c r="G90" s="2243" t="s">
        <v>6522</v>
      </c>
      <c r="H90" s="2244"/>
      <c r="I90" s="2244"/>
      <c r="J90" s="2245"/>
      <c r="K90" s="26"/>
      <c r="L90" s="384"/>
      <c r="M90" s="2231"/>
      <c r="N90" s="463"/>
      <c r="O90" s="40"/>
      <c r="P90" s="1657"/>
      <c r="Q90" s="2241"/>
      <c r="R90" s="1555"/>
      <c r="S90" s="1202"/>
      <c r="T90" s="1700"/>
      <c r="U90" s="42"/>
      <c r="V90" s="1660"/>
    </row>
    <row r="91" spans="1:22" s="4" customFormat="1" ht="19.7" customHeight="1">
      <c r="A91" s="2305" t="s">
        <v>814</v>
      </c>
      <c r="B91" s="2306" t="s">
        <v>6523</v>
      </c>
      <c r="C91" s="35">
        <v>4.8</v>
      </c>
      <c r="D91" s="26">
        <f t="shared" ref="D91:D120" si="11">+C91*K91</f>
        <v>4.8</v>
      </c>
      <c r="E91" s="35"/>
      <c r="F91" s="2307">
        <v>12</v>
      </c>
      <c r="G91" s="561">
        <f>G85+1</f>
        <v>59</v>
      </c>
      <c r="H91" s="247" t="s">
        <v>174</v>
      </c>
      <c r="I91" s="27" t="s">
        <v>175</v>
      </c>
      <c r="J91" s="2308" t="s">
        <v>6524</v>
      </c>
      <c r="K91" s="115">
        <v>1</v>
      </c>
      <c r="L91" s="115">
        <v>74911</v>
      </c>
      <c r="M91" s="115">
        <f t="shared" ref="M91:M120" si="12">K91*L91</f>
        <v>74911</v>
      </c>
      <c r="N91" s="535"/>
      <c r="O91" s="109" t="s">
        <v>6525</v>
      </c>
      <c r="P91" s="1199"/>
      <c r="Q91" s="2279" t="s">
        <v>6485</v>
      </c>
      <c r="R91" s="30">
        <v>46120</v>
      </c>
      <c r="S91" s="1197"/>
      <c r="T91" s="1876">
        <v>46150</v>
      </c>
      <c r="U91" s="1201">
        <v>46153</v>
      </c>
      <c r="V91" s="1660"/>
    </row>
    <row r="92" spans="1:22" s="4" customFormat="1" ht="19.7" customHeight="1">
      <c r="A92" s="197" t="s">
        <v>123</v>
      </c>
      <c r="B92" s="2306" t="s">
        <v>6523</v>
      </c>
      <c r="C92" s="35">
        <v>1.2E-2</v>
      </c>
      <c r="D92" s="26">
        <f t="shared" si="11"/>
        <v>0.14400000000000002</v>
      </c>
      <c r="E92" s="35"/>
      <c r="F92" s="2307">
        <v>12</v>
      </c>
      <c r="G92" s="38">
        <f t="shared" ref="G92:G120" si="13">+G91+1</f>
        <v>60</v>
      </c>
      <c r="H92" s="26" t="s">
        <v>175</v>
      </c>
      <c r="I92" s="26" t="s">
        <v>175</v>
      </c>
      <c r="J92" s="2308" t="s">
        <v>6526</v>
      </c>
      <c r="K92" s="115">
        <v>12</v>
      </c>
      <c r="L92" s="115">
        <v>806</v>
      </c>
      <c r="M92" s="115">
        <f t="shared" si="12"/>
        <v>9672</v>
      </c>
      <c r="N92" s="535"/>
      <c r="O92" s="109" t="s">
        <v>6527</v>
      </c>
      <c r="P92" s="1687"/>
      <c r="Q92" s="2279" t="s">
        <v>6485</v>
      </c>
      <c r="R92" s="30">
        <v>46120</v>
      </c>
      <c r="S92" s="1197"/>
      <c r="T92" s="1876">
        <v>46150</v>
      </c>
      <c r="U92" s="1201">
        <v>46153</v>
      </c>
      <c r="V92" s="1660"/>
    </row>
    <row r="93" spans="1:22" s="4" customFormat="1" ht="19.7" customHeight="1">
      <c r="A93" s="197" t="s">
        <v>123</v>
      </c>
      <c r="B93" s="2306" t="s">
        <v>6523</v>
      </c>
      <c r="C93" s="35">
        <v>5.0000000000000001E-3</v>
      </c>
      <c r="D93" s="26">
        <f t="shared" si="11"/>
        <v>0.16</v>
      </c>
      <c r="E93" s="35"/>
      <c r="F93" s="2307">
        <v>12</v>
      </c>
      <c r="G93" s="38">
        <f t="shared" si="13"/>
        <v>61</v>
      </c>
      <c r="H93" s="26" t="s">
        <v>175</v>
      </c>
      <c r="I93" s="26" t="s">
        <v>175</v>
      </c>
      <c r="J93" s="2308" t="s">
        <v>5185</v>
      </c>
      <c r="K93" s="115">
        <v>32</v>
      </c>
      <c r="L93" s="152">
        <v>12</v>
      </c>
      <c r="M93" s="115">
        <f t="shared" si="12"/>
        <v>384</v>
      </c>
      <c r="N93" s="535"/>
      <c r="O93" s="109" t="s">
        <v>6528</v>
      </c>
      <c r="P93" s="1687"/>
      <c r="Q93" s="2279" t="s">
        <v>6485</v>
      </c>
      <c r="R93" s="30">
        <v>46120</v>
      </c>
      <c r="S93" s="1197"/>
      <c r="T93" s="1876">
        <v>46150</v>
      </c>
      <c r="U93" s="1201">
        <v>46153</v>
      </c>
      <c r="V93" s="1660"/>
    </row>
    <row r="94" spans="1:22" s="4" customFormat="1" ht="19.7" customHeight="1">
      <c r="A94" s="197" t="s">
        <v>123</v>
      </c>
      <c r="B94" s="2306" t="s">
        <v>6523</v>
      </c>
      <c r="C94" s="35">
        <v>5.0000000000000001E-3</v>
      </c>
      <c r="D94" s="26">
        <f t="shared" si="11"/>
        <v>0.05</v>
      </c>
      <c r="E94" s="35"/>
      <c r="F94" s="2307">
        <v>12</v>
      </c>
      <c r="G94" s="38">
        <f t="shared" si="13"/>
        <v>62</v>
      </c>
      <c r="H94" s="26" t="s">
        <v>175</v>
      </c>
      <c r="I94" s="26" t="s">
        <v>175</v>
      </c>
      <c r="J94" s="2308" t="s">
        <v>813</v>
      </c>
      <c r="K94" s="115">
        <v>10</v>
      </c>
      <c r="L94" s="152">
        <v>14</v>
      </c>
      <c r="M94" s="115">
        <f t="shared" si="12"/>
        <v>140</v>
      </c>
      <c r="N94" s="535"/>
      <c r="O94" s="109" t="s">
        <v>6529</v>
      </c>
      <c r="P94" s="1687"/>
      <c r="Q94" s="2279" t="s">
        <v>6485</v>
      </c>
      <c r="R94" s="30">
        <v>46120</v>
      </c>
      <c r="S94" s="1197"/>
      <c r="T94" s="1876">
        <v>46150</v>
      </c>
      <c r="U94" s="1201">
        <v>46153</v>
      </c>
      <c r="V94" s="1660"/>
    </row>
    <row r="95" spans="1:22" s="4" customFormat="1" ht="19.5" customHeight="1">
      <c r="A95" s="536" t="s">
        <v>814</v>
      </c>
      <c r="B95" s="2306" t="s">
        <v>6523</v>
      </c>
      <c r="C95" s="335">
        <v>1.75</v>
      </c>
      <c r="D95" s="26">
        <f t="shared" si="11"/>
        <v>1.75</v>
      </c>
      <c r="E95" s="335"/>
      <c r="F95" s="2307">
        <v>12</v>
      </c>
      <c r="G95" s="38">
        <f t="shared" si="13"/>
        <v>63</v>
      </c>
      <c r="H95" s="274" t="s">
        <v>174</v>
      </c>
      <c r="I95" s="281" t="s">
        <v>175</v>
      </c>
      <c r="J95" s="2291" t="s">
        <v>6530</v>
      </c>
      <c r="K95" s="2309">
        <v>1</v>
      </c>
      <c r="L95" s="45">
        <v>35526</v>
      </c>
      <c r="M95" s="115">
        <f t="shared" si="12"/>
        <v>35526</v>
      </c>
      <c r="N95" s="176"/>
      <c r="O95" s="165" t="s">
        <v>6531</v>
      </c>
      <c r="P95" s="1657"/>
      <c r="Q95" s="2279" t="s">
        <v>6485</v>
      </c>
      <c r="R95" s="30">
        <v>46120</v>
      </c>
      <c r="S95" s="1197"/>
      <c r="T95" s="1876">
        <v>46150</v>
      </c>
      <c r="U95" s="1201">
        <v>46153</v>
      </c>
      <c r="V95" s="1660"/>
    </row>
    <row r="96" spans="1:22" s="4" customFormat="1" ht="19.5" customHeight="1">
      <c r="A96" s="536" t="s">
        <v>123</v>
      </c>
      <c r="B96" s="2306" t="s">
        <v>6523</v>
      </c>
      <c r="C96" s="335">
        <v>1.85</v>
      </c>
      <c r="D96" s="26">
        <f t="shared" si="11"/>
        <v>1.85</v>
      </c>
      <c r="E96" s="335"/>
      <c r="F96" s="2307">
        <v>12</v>
      </c>
      <c r="G96" s="38">
        <f t="shared" si="13"/>
        <v>64</v>
      </c>
      <c r="H96" s="66" t="s">
        <v>175</v>
      </c>
      <c r="I96" s="66" t="s">
        <v>175</v>
      </c>
      <c r="J96" s="956" t="s">
        <v>6532</v>
      </c>
      <c r="K96" s="2310">
        <v>1</v>
      </c>
      <c r="L96" s="45">
        <v>18453</v>
      </c>
      <c r="M96" s="863">
        <f t="shared" si="12"/>
        <v>18453</v>
      </c>
      <c r="N96" s="952"/>
      <c r="O96" s="55" t="s">
        <v>6533</v>
      </c>
      <c r="P96" s="1657"/>
      <c r="Q96" s="2279" t="s">
        <v>6485</v>
      </c>
      <c r="R96" s="30">
        <v>46120</v>
      </c>
      <c r="S96" s="1197"/>
      <c r="T96" s="1876">
        <v>46150</v>
      </c>
      <c r="U96" s="1201">
        <v>46153</v>
      </c>
      <c r="V96" s="1660"/>
    </row>
    <row r="97" spans="1:22" s="4" customFormat="1" ht="19.5" customHeight="1">
      <c r="A97" s="536" t="s">
        <v>123</v>
      </c>
      <c r="B97" s="2306" t="s">
        <v>6523</v>
      </c>
      <c r="C97" s="335">
        <v>5.0000000000000001E-3</v>
      </c>
      <c r="D97" s="26">
        <f t="shared" si="11"/>
        <v>0.16</v>
      </c>
      <c r="E97" s="335"/>
      <c r="F97" s="2307">
        <v>12</v>
      </c>
      <c r="G97" s="38">
        <f t="shared" si="13"/>
        <v>65</v>
      </c>
      <c r="H97" s="66" t="s">
        <v>175</v>
      </c>
      <c r="I97" s="66" t="s">
        <v>175</v>
      </c>
      <c r="J97" s="956" t="s">
        <v>3673</v>
      </c>
      <c r="K97" s="2310">
        <v>32</v>
      </c>
      <c r="L97" s="45">
        <v>13</v>
      </c>
      <c r="M97" s="863">
        <f t="shared" si="12"/>
        <v>416</v>
      </c>
      <c r="N97" s="952"/>
      <c r="O97" s="55" t="s">
        <v>6534</v>
      </c>
      <c r="P97" s="1657"/>
      <c r="Q97" s="2279" t="s">
        <v>6485</v>
      </c>
      <c r="R97" s="30">
        <v>46120</v>
      </c>
      <c r="S97" s="1197"/>
      <c r="T97" s="1876">
        <v>46150</v>
      </c>
      <c r="U97" s="1201">
        <v>46153</v>
      </c>
      <c r="V97" s="1660"/>
    </row>
    <row r="98" spans="1:22" s="4" customFormat="1" ht="19.5" customHeight="1">
      <c r="A98" s="536" t="s">
        <v>200</v>
      </c>
      <c r="B98" s="2306" t="s">
        <v>6523</v>
      </c>
      <c r="C98" s="335">
        <v>5.0000000000000001E-3</v>
      </c>
      <c r="D98" s="26">
        <f t="shared" si="11"/>
        <v>0.01</v>
      </c>
      <c r="E98" s="335"/>
      <c r="F98" s="2307">
        <v>12</v>
      </c>
      <c r="G98" s="38">
        <f t="shared" si="13"/>
        <v>66</v>
      </c>
      <c r="H98" s="66" t="s">
        <v>175</v>
      </c>
      <c r="I98" s="66" t="s">
        <v>175</v>
      </c>
      <c r="J98" s="956" t="s">
        <v>6535</v>
      </c>
      <c r="K98" s="2310">
        <v>2</v>
      </c>
      <c r="L98" s="45">
        <v>1079</v>
      </c>
      <c r="M98" s="863">
        <f t="shared" si="12"/>
        <v>2158</v>
      </c>
      <c r="N98" s="952"/>
      <c r="O98" s="55" t="s">
        <v>6536</v>
      </c>
      <c r="P98" s="1657"/>
      <c r="Q98" s="2279" t="s">
        <v>6485</v>
      </c>
      <c r="R98" s="30">
        <v>46120</v>
      </c>
      <c r="S98" s="1197"/>
      <c r="T98" s="1876">
        <v>46150</v>
      </c>
      <c r="U98" s="1201">
        <v>46153</v>
      </c>
      <c r="V98" s="1660"/>
    </row>
    <row r="99" spans="1:22" s="4" customFormat="1" ht="19.5" customHeight="1">
      <c r="A99" s="536" t="s">
        <v>2804</v>
      </c>
      <c r="B99" s="2306" t="s">
        <v>6523</v>
      </c>
      <c r="C99" s="335">
        <v>0.48</v>
      </c>
      <c r="D99" s="26">
        <f t="shared" si="11"/>
        <v>0.48</v>
      </c>
      <c r="E99" s="335"/>
      <c r="F99" s="2307">
        <v>12</v>
      </c>
      <c r="G99" s="38">
        <f t="shared" si="13"/>
        <v>67</v>
      </c>
      <c r="H99" s="274" t="s">
        <v>174</v>
      </c>
      <c r="I99" s="281" t="s">
        <v>175</v>
      </c>
      <c r="J99" s="956" t="s">
        <v>6537</v>
      </c>
      <c r="K99" s="2310">
        <v>1</v>
      </c>
      <c r="L99" s="45">
        <v>11944</v>
      </c>
      <c r="M99" s="863">
        <f t="shared" si="12"/>
        <v>11944</v>
      </c>
      <c r="N99" s="952"/>
      <c r="O99" s="55" t="s">
        <v>6538</v>
      </c>
      <c r="P99" s="1657"/>
      <c r="Q99" s="2279" t="s">
        <v>6485</v>
      </c>
      <c r="R99" s="30">
        <v>46120</v>
      </c>
      <c r="S99" s="1197"/>
      <c r="T99" s="1876">
        <v>46150</v>
      </c>
      <c r="U99" s="1201">
        <v>46153</v>
      </c>
      <c r="V99" s="1660"/>
    </row>
    <row r="100" spans="1:22" s="4" customFormat="1" ht="19.5" customHeight="1">
      <c r="A100" s="536" t="s">
        <v>123</v>
      </c>
      <c r="B100" s="2306" t="s">
        <v>6523</v>
      </c>
      <c r="C100" s="335">
        <v>5.0000000000000001E-3</v>
      </c>
      <c r="D100" s="26">
        <f t="shared" si="11"/>
        <v>0.02</v>
      </c>
      <c r="E100" s="335"/>
      <c r="F100" s="2307">
        <v>12</v>
      </c>
      <c r="G100" s="38">
        <f t="shared" si="13"/>
        <v>68</v>
      </c>
      <c r="H100" s="66" t="s">
        <v>175</v>
      </c>
      <c r="I100" s="66" t="s">
        <v>175</v>
      </c>
      <c r="J100" s="956" t="s">
        <v>6037</v>
      </c>
      <c r="K100" s="2310">
        <v>4</v>
      </c>
      <c r="L100" s="45">
        <v>38</v>
      </c>
      <c r="M100" s="863">
        <f t="shared" si="12"/>
        <v>152</v>
      </c>
      <c r="N100" s="952"/>
      <c r="O100" s="55" t="s">
        <v>6539</v>
      </c>
      <c r="P100" s="1657"/>
      <c r="Q100" s="2279" t="s">
        <v>6485</v>
      </c>
      <c r="R100" s="30">
        <v>46120</v>
      </c>
      <c r="S100" s="1197"/>
      <c r="T100" s="1876">
        <v>46150</v>
      </c>
      <c r="U100" s="1201">
        <v>46153</v>
      </c>
      <c r="V100" s="1660"/>
    </row>
    <row r="101" spans="1:22" s="4" customFormat="1" ht="19.5" customHeight="1">
      <c r="A101" s="536" t="s">
        <v>200</v>
      </c>
      <c r="B101" s="2306" t="s">
        <v>6523</v>
      </c>
      <c r="C101" s="335">
        <v>2.5000000000000001E-2</v>
      </c>
      <c r="D101" s="26">
        <f t="shared" si="11"/>
        <v>0.05</v>
      </c>
      <c r="E101" s="335"/>
      <c r="F101" s="2307">
        <v>12</v>
      </c>
      <c r="G101" s="38">
        <f t="shared" si="13"/>
        <v>69</v>
      </c>
      <c r="H101" s="66" t="s">
        <v>175</v>
      </c>
      <c r="I101" s="66" t="s">
        <v>175</v>
      </c>
      <c r="J101" s="956" t="s">
        <v>6540</v>
      </c>
      <c r="K101" s="2310">
        <v>2</v>
      </c>
      <c r="L101" s="45">
        <v>551</v>
      </c>
      <c r="M101" s="863">
        <f t="shared" si="12"/>
        <v>1102</v>
      </c>
      <c r="N101" s="952"/>
      <c r="O101" s="55" t="s">
        <v>6541</v>
      </c>
      <c r="P101" s="1657"/>
      <c r="Q101" s="2279" t="s">
        <v>6485</v>
      </c>
      <c r="R101" s="30">
        <v>46120</v>
      </c>
      <c r="S101" s="1197"/>
      <c r="T101" s="1876">
        <v>46150</v>
      </c>
      <c r="U101" s="1201">
        <v>46153</v>
      </c>
      <c r="V101" s="1660"/>
    </row>
    <row r="102" spans="1:22" s="4" customFormat="1" ht="19.5" customHeight="1">
      <c r="A102" s="2305" t="s">
        <v>814</v>
      </c>
      <c r="B102" s="2306" t="s">
        <v>6523</v>
      </c>
      <c r="C102" s="35">
        <v>4.75</v>
      </c>
      <c r="D102" s="26">
        <f t="shared" si="11"/>
        <v>4.75</v>
      </c>
      <c r="E102" s="35"/>
      <c r="F102" s="2307">
        <v>12</v>
      </c>
      <c r="G102" s="38">
        <f t="shared" si="13"/>
        <v>70</v>
      </c>
      <c r="H102" s="247" t="s">
        <v>174</v>
      </c>
      <c r="I102" s="27" t="s">
        <v>175</v>
      </c>
      <c r="J102" s="2308" t="s">
        <v>6542</v>
      </c>
      <c r="K102" s="115">
        <v>1</v>
      </c>
      <c r="L102" s="115">
        <v>90373</v>
      </c>
      <c r="M102" s="115">
        <f t="shared" si="12"/>
        <v>90373</v>
      </c>
      <c r="N102" s="535"/>
      <c r="O102" s="109" t="s">
        <v>6543</v>
      </c>
      <c r="P102" s="1657"/>
      <c r="Q102" s="2279" t="s">
        <v>6485</v>
      </c>
      <c r="R102" s="30">
        <v>46120</v>
      </c>
      <c r="S102" s="1197"/>
      <c r="T102" s="1876">
        <v>46150</v>
      </c>
      <c r="U102" s="1201">
        <v>46153</v>
      </c>
      <c r="V102" s="1660"/>
    </row>
    <row r="103" spans="1:22" s="4" customFormat="1" ht="19.5" customHeight="1">
      <c r="A103" s="536" t="s">
        <v>200</v>
      </c>
      <c r="B103" s="2306" t="s">
        <v>6523</v>
      </c>
      <c r="C103" s="335">
        <v>6.0000000000000001E-3</v>
      </c>
      <c r="D103" s="26">
        <f t="shared" si="11"/>
        <v>6.0000000000000001E-3</v>
      </c>
      <c r="E103" s="335"/>
      <c r="F103" s="564">
        <v>10</v>
      </c>
      <c r="G103" s="38">
        <f t="shared" si="13"/>
        <v>71</v>
      </c>
      <c r="H103" s="66" t="s">
        <v>175</v>
      </c>
      <c r="I103" s="66" t="s">
        <v>175</v>
      </c>
      <c r="J103" s="956" t="s">
        <v>680</v>
      </c>
      <c r="K103" s="2310">
        <v>1</v>
      </c>
      <c r="L103" s="45">
        <v>1019</v>
      </c>
      <c r="M103" s="115">
        <f t="shared" si="12"/>
        <v>1019</v>
      </c>
      <c r="N103" s="952"/>
      <c r="O103" s="55" t="s">
        <v>6527</v>
      </c>
      <c r="P103" s="1657"/>
      <c r="Q103" s="2279" t="s">
        <v>6485</v>
      </c>
      <c r="R103" s="30">
        <v>46120</v>
      </c>
      <c r="S103" s="1197"/>
      <c r="T103" s="1876">
        <v>46150</v>
      </c>
      <c r="U103" s="1201">
        <v>46153</v>
      </c>
      <c r="V103" s="1660"/>
    </row>
    <row r="104" spans="1:22" s="4" customFormat="1" ht="19.5" customHeight="1">
      <c r="A104" s="536" t="s">
        <v>200</v>
      </c>
      <c r="B104" s="2306" t="s">
        <v>6523</v>
      </c>
      <c r="C104" s="335">
        <v>5.0000000000000001E-3</v>
      </c>
      <c r="D104" s="26">
        <f t="shared" si="11"/>
        <v>5.0000000000000001E-3</v>
      </c>
      <c r="E104" s="335"/>
      <c r="F104" s="564">
        <v>10</v>
      </c>
      <c r="G104" s="38">
        <f t="shared" si="13"/>
        <v>72</v>
      </c>
      <c r="H104" s="66" t="s">
        <v>175</v>
      </c>
      <c r="I104" s="66" t="s">
        <v>175</v>
      </c>
      <c r="J104" s="956" t="s">
        <v>6544</v>
      </c>
      <c r="K104" s="2310">
        <v>1</v>
      </c>
      <c r="L104" s="45">
        <v>861</v>
      </c>
      <c r="M104" s="115">
        <f t="shared" si="12"/>
        <v>861</v>
      </c>
      <c r="N104" s="952"/>
      <c r="O104" s="55" t="s">
        <v>6545</v>
      </c>
      <c r="P104" s="1657"/>
      <c r="Q104" s="2279" t="s">
        <v>6485</v>
      </c>
      <c r="R104" s="30">
        <v>46120</v>
      </c>
      <c r="S104" s="1197"/>
      <c r="T104" s="1876">
        <v>46150</v>
      </c>
      <c r="U104" s="1201">
        <v>46153</v>
      </c>
      <c r="V104" s="1660"/>
    </row>
    <row r="105" spans="1:22" s="4" customFormat="1" ht="19.5" customHeight="1">
      <c r="A105" s="536" t="s">
        <v>200</v>
      </c>
      <c r="B105" s="2306" t="s">
        <v>6523</v>
      </c>
      <c r="C105" s="335"/>
      <c r="D105" s="26">
        <f t="shared" si="11"/>
        <v>0</v>
      </c>
      <c r="E105" s="335"/>
      <c r="F105" s="564">
        <v>10</v>
      </c>
      <c r="G105" s="38">
        <f t="shared" si="13"/>
        <v>73</v>
      </c>
      <c r="H105" s="66" t="s">
        <v>175</v>
      </c>
      <c r="I105" s="66" t="s">
        <v>175</v>
      </c>
      <c r="J105" s="956" t="s">
        <v>6546</v>
      </c>
      <c r="K105" s="2310">
        <v>1</v>
      </c>
      <c r="L105" s="45">
        <v>504</v>
      </c>
      <c r="M105" s="115">
        <f t="shared" si="12"/>
        <v>504</v>
      </c>
      <c r="N105" s="952"/>
      <c r="O105" s="55" t="s">
        <v>6545</v>
      </c>
      <c r="P105" s="1657"/>
      <c r="Q105" s="2279" t="s">
        <v>6485</v>
      </c>
      <c r="R105" s="30">
        <v>46120</v>
      </c>
      <c r="S105" s="1197"/>
      <c r="T105" s="1876">
        <v>46150</v>
      </c>
      <c r="U105" s="1201">
        <v>46153</v>
      </c>
      <c r="V105" s="1660"/>
    </row>
    <row r="106" spans="1:22" s="4" customFormat="1" ht="19.5" customHeight="1">
      <c r="A106" s="536" t="s">
        <v>123</v>
      </c>
      <c r="B106" s="2306" t="s">
        <v>6523</v>
      </c>
      <c r="C106" s="335">
        <v>2E-3</v>
      </c>
      <c r="D106" s="26">
        <f t="shared" si="11"/>
        <v>4.0000000000000001E-3</v>
      </c>
      <c r="E106" s="335"/>
      <c r="F106" s="2307">
        <v>12</v>
      </c>
      <c r="G106" s="38">
        <f t="shared" si="13"/>
        <v>74</v>
      </c>
      <c r="H106" s="66" t="s">
        <v>175</v>
      </c>
      <c r="I106" s="66" t="s">
        <v>175</v>
      </c>
      <c r="J106" s="956" t="s">
        <v>6547</v>
      </c>
      <c r="K106" s="2310">
        <v>2</v>
      </c>
      <c r="L106" s="45">
        <v>81</v>
      </c>
      <c r="M106" s="115">
        <f t="shared" si="12"/>
        <v>162</v>
      </c>
      <c r="N106" s="952"/>
      <c r="O106" s="55" t="s">
        <v>6539</v>
      </c>
      <c r="P106" s="1657"/>
      <c r="Q106" s="2279" t="s">
        <v>6485</v>
      </c>
      <c r="R106" s="30">
        <v>46120</v>
      </c>
      <c r="S106" s="1197"/>
      <c r="T106" s="1876">
        <v>46150</v>
      </c>
      <c r="U106" s="1201">
        <v>46153</v>
      </c>
      <c r="V106" s="1660"/>
    </row>
    <row r="107" spans="1:22" s="4" customFormat="1" ht="19.5" customHeight="1">
      <c r="A107" s="536" t="s">
        <v>123</v>
      </c>
      <c r="B107" s="2306" t="s">
        <v>6523</v>
      </c>
      <c r="C107" s="335">
        <v>1.4999999999999999E-4</v>
      </c>
      <c r="D107" s="26">
        <f t="shared" si="11"/>
        <v>6.5999999999999991E-3</v>
      </c>
      <c r="E107" s="335"/>
      <c r="F107" s="2307">
        <v>12</v>
      </c>
      <c r="G107" s="38">
        <f t="shared" si="13"/>
        <v>75</v>
      </c>
      <c r="H107" s="66" t="s">
        <v>175</v>
      </c>
      <c r="I107" s="66" t="s">
        <v>175</v>
      </c>
      <c r="J107" s="956" t="s">
        <v>334</v>
      </c>
      <c r="K107" s="2310">
        <v>44</v>
      </c>
      <c r="L107" s="45">
        <v>22</v>
      </c>
      <c r="M107" s="115">
        <f t="shared" si="12"/>
        <v>968</v>
      </c>
      <c r="N107" s="952"/>
      <c r="O107" s="55" t="s">
        <v>6548</v>
      </c>
      <c r="P107" s="1657"/>
      <c r="Q107" s="2279" t="s">
        <v>6485</v>
      </c>
      <c r="R107" s="30">
        <v>46120</v>
      </c>
      <c r="S107" s="1197"/>
      <c r="T107" s="1876">
        <v>46150</v>
      </c>
      <c r="U107" s="1201">
        <v>46153</v>
      </c>
      <c r="V107" s="1660"/>
    </row>
    <row r="108" spans="1:22" s="4" customFormat="1" ht="19.5" customHeight="1">
      <c r="A108" s="536" t="s">
        <v>291</v>
      </c>
      <c r="B108" s="2306" t="s">
        <v>6523</v>
      </c>
      <c r="C108" s="335">
        <v>0.13100000000000001</v>
      </c>
      <c r="D108" s="26">
        <f t="shared" si="11"/>
        <v>1.5720000000000001</v>
      </c>
      <c r="E108" s="335"/>
      <c r="F108" s="2307">
        <v>12</v>
      </c>
      <c r="G108" s="38">
        <f t="shared" si="13"/>
        <v>76</v>
      </c>
      <c r="H108" s="66" t="s">
        <v>175</v>
      </c>
      <c r="I108" s="66" t="s">
        <v>175</v>
      </c>
      <c r="J108" s="956" t="s">
        <v>6549</v>
      </c>
      <c r="K108" s="2310">
        <v>12</v>
      </c>
      <c r="L108" s="863">
        <v>4524</v>
      </c>
      <c r="M108" s="115">
        <f t="shared" si="12"/>
        <v>54288</v>
      </c>
      <c r="N108" s="831"/>
      <c r="O108" s="852" t="s">
        <v>6550</v>
      </c>
      <c r="P108" s="1657"/>
      <c r="Q108" s="2279" t="s">
        <v>6485</v>
      </c>
      <c r="R108" s="30">
        <v>46120</v>
      </c>
      <c r="S108" s="1197"/>
      <c r="T108" s="1876">
        <v>46150</v>
      </c>
      <c r="U108" s="1201">
        <v>46153</v>
      </c>
      <c r="V108" s="1660"/>
    </row>
    <row r="109" spans="1:22" s="4" customFormat="1" ht="19.5" customHeight="1">
      <c r="A109" s="536" t="s">
        <v>291</v>
      </c>
      <c r="B109" s="2306" t="s">
        <v>6523</v>
      </c>
      <c r="C109" s="335">
        <v>0.22</v>
      </c>
      <c r="D109" s="26">
        <f t="shared" si="11"/>
        <v>0.88</v>
      </c>
      <c r="E109" s="335"/>
      <c r="F109" s="2307">
        <v>12</v>
      </c>
      <c r="G109" s="38">
        <f t="shared" si="13"/>
        <v>77</v>
      </c>
      <c r="H109" s="66" t="s">
        <v>175</v>
      </c>
      <c r="I109" s="66" t="s">
        <v>175</v>
      </c>
      <c r="J109" s="956" t="s">
        <v>6551</v>
      </c>
      <c r="K109" s="2310">
        <v>4</v>
      </c>
      <c r="L109" s="863">
        <v>2633</v>
      </c>
      <c r="M109" s="115">
        <f t="shared" si="12"/>
        <v>10532</v>
      </c>
      <c r="N109" s="831"/>
      <c r="O109" s="852" t="s">
        <v>6550</v>
      </c>
      <c r="P109" s="1657"/>
      <c r="Q109" s="2279" t="s">
        <v>6485</v>
      </c>
      <c r="R109" s="30">
        <v>46120</v>
      </c>
      <c r="S109" s="1197"/>
      <c r="T109" s="1876">
        <v>46150</v>
      </c>
      <c r="U109" s="1201">
        <v>46153</v>
      </c>
      <c r="V109" s="1660"/>
    </row>
    <row r="110" spans="1:22" s="4" customFormat="1" ht="19.5" customHeight="1">
      <c r="A110" s="197" t="s">
        <v>123</v>
      </c>
      <c r="B110" s="2306" t="s">
        <v>6523</v>
      </c>
      <c r="C110" s="35">
        <v>5.0000000000000001E-3</v>
      </c>
      <c r="D110" s="26">
        <f t="shared" si="11"/>
        <v>0.16</v>
      </c>
      <c r="E110" s="35"/>
      <c r="F110" s="2307">
        <v>12</v>
      </c>
      <c r="G110" s="38">
        <f t="shared" si="13"/>
        <v>78</v>
      </c>
      <c r="H110" s="26" t="s">
        <v>175</v>
      </c>
      <c r="I110" s="26" t="s">
        <v>175</v>
      </c>
      <c r="J110" s="861" t="s">
        <v>6552</v>
      </c>
      <c r="K110" s="862">
        <v>32</v>
      </c>
      <c r="L110" s="863">
        <v>36</v>
      </c>
      <c r="M110" s="115">
        <f t="shared" si="12"/>
        <v>1152</v>
      </c>
      <c r="N110" s="831"/>
      <c r="O110" s="852" t="s">
        <v>6553</v>
      </c>
      <c r="P110" s="1657"/>
      <c r="Q110" s="2279" t="s">
        <v>6485</v>
      </c>
      <c r="R110" s="30">
        <v>46120</v>
      </c>
      <c r="S110" s="1197"/>
      <c r="T110" s="1876">
        <v>46150</v>
      </c>
      <c r="U110" s="1201">
        <v>46153</v>
      </c>
      <c r="V110" s="1660"/>
    </row>
    <row r="111" spans="1:22" s="4" customFormat="1" ht="19.5" customHeight="1">
      <c r="A111" s="197" t="s">
        <v>123</v>
      </c>
      <c r="B111" s="2306" t="s">
        <v>6523</v>
      </c>
      <c r="C111" s="335">
        <v>1E-3</v>
      </c>
      <c r="D111" s="26">
        <f t="shared" si="11"/>
        <v>1E-3</v>
      </c>
      <c r="E111" s="335"/>
      <c r="F111" s="2307">
        <v>12</v>
      </c>
      <c r="G111" s="38">
        <f t="shared" si="13"/>
        <v>79</v>
      </c>
      <c r="H111" s="26" t="s">
        <v>287</v>
      </c>
      <c r="I111" s="26" t="s">
        <v>287</v>
      </c>
      <c r="J111" s="1611" t="s">
        <v>6554</v>
      </c>
      <c r="K111" s="35">
        <v>1</v>
      </c>
      <c r="L111" s="1158">
        <v>960</v>
      </c>
      <c r="M111" s="115">
        <f t="shared" si="12"/>
        <v>960</v>
      </c>
      <c r="N111" s="2311"/>
      <c r="O111" s="47" t="s">
        <v>6555</v>
      </c>
      <c r="P111" s="1657"/>
      <c r="Q111" s="2279" t="s">
        <v>6485</v>
      </c>
      <c r="R111" s="30">
        <v>46120</v>
      </c>
      <c r="S111" s="1197"/>
      <c r="T111" s="1876">
        <v>46150</v>
      </c>
      <c r="U111" s="1201">
        <v>46153</v>
      </c>
      <c r="V111" s="1660"/>
    </row>
    <row r="112" spans="1:22" s="4" customFormat="1" ht="19.5" customHeight="1">
      <c r="A112" s="197" t="s">
        <v>123</v>
      </c>
      <c r="B112" s="2306" t="s">
        <v>6523</v>
      </c>
      <c r="C112" s="335">
        <v>1E-3</v>
      </c>
      <c r="D112" s="26">
        <f t="shared" si="11"/>
        <v>2E-3</v>
      </c>
      <c r="E112" s="335"/>
      <c r="F112" s="2307">
        <v>12</v>
      </c>
      <c r="G112" s="38">
        <f t="shared" si="13"/>
        <v>80</v>
      </c>
      <c r="H112" s="26" t="s">
        <v>287</v>
      </c>
      <c r="I112" s="26" t="s">
        <v>287</v>
      </c>
      <c r="J112" s="1611" t="s">
        <v>6556</v>
      </c>
      <c r="K112" s="35">
        <v>2</v>
      </c>
      <c r="L112" s="1158">
        <v>732</v>
      </c>
      <c r="M112" s="115">
        <f t="shared" si="12"/>
        <v>1464</v>
      </c>
      <c r="N112" s="2311"/>
      <c r="O112" s="47" t="s">
        <v>6555</v>
      </c>
      <c r="P112" s="1657"/>
      <c r="Q112" s="2279" t="s">
        <v>6485</v>
      </c>
      <c r="R112" s="30">
        <v>46120</v>
      </c>
      <c r="S112" s="1197"/>
      <c r="T112" s="1876">
        <v>46150</v>
      </c>
      <c r="U112" s="1201">
        <v>46153</v>
      </c>
      <c r="V112" s="1660"/>
    </row>
    <row r="113" spans="1:22" s="4" customFormat="1" ht="19.5" customHeight="1">
      <c r="A113" s="2305" t="s">
        <v>814</v>
      </c>
      <c r="B113" s="2306" t="s">
        <v>6523</v>
      </c>
      <c r="C113" s="35">
        <v>4.75</v>
      </c>
      <c r="D113" s="26">
        <f t="shared" si="11"/>
        <v>4.75</v>
      </c>
      <c r="F113" s="2307">
        <v>12</v>
      </c>
      <c r="G113" s="38">
        <f t="shared" si="13"/>
        <v>81</v>
      </c>
      <c r="H113" s="247" t="s">
        <v>174</v>
      </c>
      <c r="I113" s="27" t="s">
        <v>175</v>
      </c>
      <c r="J113" s="2312" t="s">
        <v>6557</v>
      </c>
      <c r="K113" s="120">
        <v>1</v>
      </c>
      <c r="L113" s="95">
        <v>87099</v>
      </c>
      <c r="M113" s="115">
        <f t="shared" si="12"/>
        <v>87099</v>
      </c>
      <c r="N113" s="2311"/>
      <c r="O113" s="47" t="s">
        <v>6558</v>
      </c>
      <c r="P113" s="1657"/>
      <c r="Q113" s="2313" t="s">
        <v>6559</v>
      </c>
      <c r="R113" s="1555">
        <v>46183</v>
      </c>
      <c r="S113" s="1202"/>
      <c r="T113" s="1700">
        <v>46206</v>
      </c>
      <c r="U113" s="42">
        <v>46209</v>
      </c>
      <c r="V113" s="1660"/>
    </row>
    <row r="114" spans="1:22" s="4" customFormat="1" ht="19.5" customHeight="1">
      <c r="A114" s="536" t="s">
        <v>123</v>
      </c>
      <c r="B114" s="2306" t="s">
        <v>6523</v>
      </c>
      <c r="C114" s="335">
        <v>2E-3</v>
      </c>
      <c r="D114" s="26">
        <f t="shared" si="11"/>
        <v>4.0000000000000001E-3</v>
      </c>
      <c r="F114" s="2307">
        <v>12</v>
      </c>
      <c r="G114" s="38">
        <f t="shared" si="13"/>
        <v>82</v>
      </c>
      <c r="H114" s="66" t="s">
        <v>175</v>
      </c>
      <c r="I114" s="66" t="s">
        <v>175</v>
      </c>
      <c r="J114" s="217" t="s">
        <v>6547</v>
      </c>
      <c r="K114" s="1129">
        <v>2</v>
      </c>
      <c r="L114" s="219">
        <v>81</v>
      </c>
      <c r="M114" s="115">
        <f t="shared" si="12"/>
        <v>162</v>
      </c>
      <c r="N114" s="952"/>
      <c r="O114" s="55" t="s">
        <v>6539</v>
      </c>
      <c r="P114" s="1657"/>
      <c r="Q114" s="2313" t="s">
        <v>6559</v>
      </c>
      <c r="R114" s="1555">
        <v>46183</v>
      </c>
      <c r="S114" s="1202"/>
      <c r="T114" s="1700">
        <v>46206</v>
      </c>
      <c r="U114" s="42">
        <v>46209</v>
      </c>
      <c r="V114" s="1660"/>
    </row>
    <row r="115" spans="1:22" s="4" customFormat="1" ht="19.5" customHeight="1">
      <c r="A115" s="536" t="s">
        <v>123</v>
      </c>
      <c r="B115" s="2306" t="s">
        <v>6523</v>
      </c>
      <c r="C115" s="335">
        <v>1.4999999999999999E-4</v>
      </c>
      <c r="D115" s="26">
        <f t="shared" si="11"/>
        <v>3.5999999999999999E-3</v>
      </c>
      <c r="F115" s="2307">
        <v>12</v>
      </c>
      <c r="G115" s="38">
        <f t="shared" si="13"/>
        <v>83</v>
      </c>
      <c r="H115" s="66" t="s">
        <v>175</v>
      </c>
      <c r="I115" s="66" t="s">
        <v>175</v>
      </c>
      <c r="J115" s="217" t="s">
        <v>334</v>
      </c>
      <c r="K115" s="1129">
        <v>24</v>
      </c>
      <c r="L115" s="219">
        <v>37</v>
      </c>
      <c r="M115" s="115">
        <f t="shared" si="12"/>
        <v>888</v>
      </c>
      <c r="N115" s="952"/>
      <c r="O115" s="55" t="s">
        <v>6560</v>
      </c>
      <c r="P115" s="1657"/>
      <c r="Q115" s="2313" t="s">
        <v>6559</v>
      </c>
      <c r="R115" s="1555">
        <v>46183</v>
      </c>
      <c r="S115" s="1202"/>
      <c r="T115" s="1700">
        <v>46206</v>
      </c>
      <c r="U115" s="42">
        <v>46209</v>
      </c>
      <c r="V115" s="1660"/>
    </row>
    <row r="116" spans="1:22" s="4" customFormat="1" ht="19.5" customHeight="1">
      <c r="A116" s="536" t="s">
        <v>123</v>
      </c>
      <c r="B116" s="2306" t="s">
        <v>6523</v>
      </c>
      <c r="C116" s="335">
        <v>1.4999999999999999E-4</v>
      </c>
      <c r="D116" s="26">
        <f t="shared" si="11"/>
        <v>1.3499999999999999E-3</v>
      </c>
      <c r="F116" s="2307">
        <v>12</v>
      </c>
      <c r="G116" s="38">
        <f t="shared" si="13"/>
        <v>84</v>
      </c>
      <c r="H116" s="66" t="s">
        <v>175</v>
      </c>
      <c r="I116" s="66" t="s">
        <v>175</v>
      </c>
      <c r="J116" s="217" t="s">
        <v>6561</v>
      </c>
      <c r="K116" s="1129">
        <v>9</v>
      </c>
      <c r="L116" s="219">
        <v>47</v>
      </c>
      <c r="M116" s="115">
        <f t="shared" si="12"/>
        <v>423</v>
      </c>
      <c r="N116" s="952"/>
      <c r="O116" s="55" t="s">
        <v>6560</v>
      </c>
      <c r="P116" s="1657"/>
      <c r="Q116" s="2313" t="s">
        <v>6559</v>
      </c>
      <c r="R116" s="1555">
        <v>46183</v>
      </c>
      <c r="S116" s="1202"/>
      <c r="T116" s="1700">
        <v>46206</v>
      </c>
      <c r="U116" s="42">
        <v>46209</v>
      </c>
      <c r="V116" s="1660"/>
    </row>
    <row r="117" spans="1:22" s="4" customFormat="1" ht="19.7" customHeight="1">
      <c r="A117" s="197" t="s">
        <v>123</v>
      </c>
      <c r="B117" s="2306" t="s">
        <v>6523</v>
      </c>
      <c r="C117" s="35">
        <v>5.0000000000000001E-3</v>
      </c>
      <c r="D117" s="26">
        <f t="shared" si="11"/>
        <v>0.06</v>
      </c>
      <c r="F117" s="2307">
        <v>12</v>
      </c>
      <c r="G117" s="38">
        <f t="shared" si="13"/>
        <v>85</v>
      </c>
      <c r="H117" s="26" t="s">
        <v>175</v>
      </c>
      <c r="I117" s="26" t="s">
        <v>175</v>
      </c>
      <c r="J117" s="2314" t="s">
        <v>3673</v>
      </c>
      <c r="K117" s="98">
        <v>12</v>
      </c>
      <c r="L117" s="98">
        <v>15</v>
      </c>
      <c r="M117" s="115">
        <f t="shared" si="12"/>
        <v>180</v>
      </c>
      <c r="N117" s="535"/>
      <c r="O117" s="109" t="s">
        <v>6529</v>
      </c>
      <c r="P117" s="1687"/>
      <c r="Q117" s="2313" t="s">
        <v>6559</v>
      </c>
      <c r="R117" s="1555">
        <v>46183</v>
      </c>
      <c r="S117" s="1202"/>
      <c r="T117" s="1700">
        <v>46206</v>
      </c>
      <c r="U117" s="42">
        <v>46209</v>
      </c>
      <c r="V117" s="1660"/>
    </row>
    <row r="118" spans="1:22" s="4" customFormat="1" ht="19.5" customHeight="1">
      <c r="A118" s="536" t="s">
        <v>291</v>
      </c>
      <c r="B118" s="2306" t="s">
        <v>6523</v>
      </c>
      <c r="C118" s="335">
        <v>0.13100000000000001</v>
      </c>
      <c r="D118" s="26">
        <f t="shared" si="11"/>
        <v>0.52400000000000002</v>
      </c>
      <c r="F118" s="2307">
        <v>12</v>
      </c>
      <c r="G118" s="38">
        <f t="shared" si="13"/>
        <v>86</v>
      </c>
      <c r="H118" s="66" t="s">
        <v>175</v>
      </c>
      <c r="I118" s="66" t="s">
        <v>175</v>
      </c>
      <c r="J118" s="217" t="s">
        <v>6551</v>
      </c>
      <c r="K118" s="1129">
        <v>4</v>
      </c>
      <c r="L118" s="1304">
        <v>2633</v>
      </c>
      <c r="M118" s="115">
        <f t="shared" si="12"/>
        <v>10532</v>
      </c>
      <c r="N118" s="831"/>
      <c r="O118" s="852" t="s">
        <v>6550</v>
      </c>
      <c r="P118" s="1657"/>
      <c r="Q118" s="2313" t="s">
        <v>6559</v>
      </c>
      <c r="R118" s="1555">
        <v>46183</v>
      </c>
      <c r="S118" s="1202"/>
      <c r="T118" s="1700">
        <v>46206</v>
      </c>
      <c r="U118" s="42">
        <v>46209</v>
      </c>
      <c r="V118" s="1660"/>
    </row>
    <row r="119" spans="1:22" s="4" customFormat="1" ht="19.5" customHeight="1">
      <c r="A119" s="536" t="s">
        <v>291</v>
      </c>
      <c r="B119" s="2306" t="s">
        <v>6523</v>
      </c>
      <c r="C119" s="335">
        <v>0.13100000000000001</v>
      </c>
      <c r="D119" s="26">
        <f t="shared" si="11"/>
        <v>1.048</v>
      </c>
      <c r="F119" s="2307">
        <v>12</v>
      </c>
      <c r="G119" s="38">
        <f t="shared" si="13"/>
        <v>87</v>
      </c>
      <c r="H119" s="66" t="s">
        <v>175</v>
      </c>
      <c r="I119" s="66" t="s">
        <v>175</v>
      </c>
      <c r="J119" s="1419" t="s">
        <v>6562</v>
      </c>
      <c r="K119" s="1319">
        <v>8</v>
      </c>
      <c r="L119" s="1304">
        <v>1742</v>
      </c>
      <c r="M119" s="1271">
        <f t="shared" si="12"/>
        <v>13936</v>
      </c>
      <c r="N119" s="831"/>
      <c r="O119" s="852" t="s">
        <v>6563</v>
      </c>
      <c r="P119" s="1657"/>
      <c r="Q119" s="2313" t="s">
        <v>6559</v>
      </c>
      <c r="R119" s="1555">
        <v>46183</v>
      </c>
      <c r="S119" s="1202"/>
      <c r="T119" s="1700">
        <v>46206</v>
      </c>
      <c r="U119" s="42">
        <v>46209</v>
      </c>
      <c r="V119" s="1660"/>
    </row>
    <row r="120" spans="1:22" s="4" customFormat="1" ht="19.5" customHeight="1">
      <c r="A120" s="197" t="s">
        <v>123</v>
      </c>
      <c r="B120" s="2306" t="s">
        <v>6523</v>
      </c>
      <c r="C120" s="35">
        <v>5.0000000000000001E-3</v>
      </c>
      <c r="D120" s="26">
        <f t="shared" si="11"/>
        <v>0.25</v>
      </c>
      <c r="F120" s="2307">
        <v>12</v>
      </c>
      <c r="G120" s="38">
        <f t="shared" si="13"/>
        <v>88</v>
      </c>
      <c r="H120" s="26" t="s">
        <v>385</v>
      </c>
      <c r="I120" s="26" t="s">
        <v>175</v>
      </c>
      <c r="J120" s="1419" t="s">
        <v>6564</v>
      </c>
      <c r="K120" s="1319">
        <v>50</v>
      </c>
      <c r="L120" s="1304">
        <v>140</v>
      </c>
      <c r="M120" s="115">
        <f t="shared" si="12"/>
        <v>7000</v>
      </c>
      <c r="N120" s="831"/>
      <c r="O120" s="852" t="s">
        <v>6553</v>
      </c>
      <c r="P120" s="1657"/>
      <c r="Q120" s="2313" t="s">
        <v>6559</v>
      </c>
      <c r="R120" s="1555">
        <v>46183</v>
      </c>
      <c r="S120" s="1202"/>
      <c r="T120" s="1700">
        <v>46206</v>
      </c>
      <c r="U120" s="42">
        <v>46209</v>
      </c>
      <c r="V120" s="1660"/>
    </row>
    <row r="121" spans="1:22" s="4" customFormat="1" ht="19.5" customHeight="1">
      <c r="B121" s="2271"/>
      <c r="F121" s="64"/>
      <c r="G121" s="2049"/>
      <c r="H121" s="1208"/>
      <c r="I121" s="1208"/>
      <c r="J121" s="879"/>
      <c r="K121" s="831"/>
      <c r="L121" s="880"/>
      <c r="M121" s="1208"/>
      <c r="N121" s="831"/>
      <c r="O121" s="852"/>
      <c r="P121" s="1657"/>
      <c r="Q121" s="2241"/>
      <c r="R121" s="1555"/>
      <c r="S121" s="1202"/>
      <c r="T121" s="1700"/>
      <c r="U121" s="42"/>
      <c r="V121" s="1660"/>
    </row>
    <row r="122" spans="1:22" s="4" customFormat="1" ht="19.5" customHeight="1">
      <c r="B122" s="2271"/>
      <c r="F122" s="64"/>
      <c r="G122" s="2049"/>
      <c r="H122" s="1208"/>
      <c r="I122" s="1208"/>
      <c r="J122" s="2258">
        <f>SUM(M91:M121)</f>
        <v>437361</v>
      </c>
      <c r="K122" s="2259"/>
      <c r="L122" s="2259"/>
      <c r="M122" s="2260"/>
      <c r="N122" s="831"/>
      <c r="O122" s="852"/>
      <c r="P122" s="1657"/>
      <c r="Q122" s="2241"/>
      <c r="R122" s="1555"/>
      <c r="S122" s="1202"/>
      <c r="T122" s="1700"/>
      <c r="U122" s="42"/>
      <c r="V122" s="1660"/>
    </row>
    <row r="123" spans="1:22" s="4" customFormat="1" ht="19.5" customHeight="1">
      <c r="B123" s="2271"/>
      <c r="F123" s="64"/>
      <c r="G123" s="2049"/>
      <c r="H123" s="1208"/>
      <c r="I123" s="1208"/>
      <c r="J123" s="879"/>
      <c r="K123" s="831"/>
      <c r="L123" s="880"/>
      <c r="M123" s="1208"/>
      <c r="N123" s="831"/>
      <c r="O123" s="852"/>
      <c r="P123" s="1657"/>
      <c r="Q123" s="2241"/>
      <c r="R123" s="1555"/>
      <c r="S123" s="1202"/>
      <c r="T123" s="1700"/>
      <c r="U123" s="42"/>
      <c r="V123" s="1660"/>
    </row>
    <row r="124" spans="1:22" s="4" customFormat="1" ht="19.5" customHeight="1">
      <c r="B124" s="2271"/>
      <c r="F124" s="64"/>
      <c r="G124" s="2049"/>
      <c r="H124" s="1208"/>
      <c r="I124" s="1208"/>
      <c r="J124" s="879"/>
      <c r="K124" s="831"/>
      <c r="L124" s="880"/>
      <c r="M124" s="1208"/>
      <c r="N124" s="831"/>
      <c r="O124" s="852"/>
      <c r="P124" s="1657"/>
      <c r="Q124" s="2241"/>
      <c r="R124" s="1555"/>
      <c r="S124" s="1202"/>
      <c r="T124" s="1700"/>
      <c r="U124" s="42"/>
      <c r="V124" s="1660"/>
    </row>
    <row r="125" spans="1:22" s="4" customFormat="1" ht="19.5" customHeight="1">
      <c r="B125" s="2271"/>
      <c r="F125" s="64"/>
      <c r="G125" s="2049"/>
      <c r="H125" s="1208"/>
      <c r="I125" s="1208"/>
      <c r="J125" s="879"/>
      <c r="K125" s="831"/>
      <c r="L125" s="880"/>
      <c r="M125" s="1208"/>
      <c r="N125" s="831"/>
      <c r="O125" s="852"/>
      <c r="P125" s="1657"/>
      <c r="Q125" s="2241"/>
      <c r="R125" s="1555"/>
      <c r="S125" s="1202"/>
      <c r="T125" s="1700"/>
      <c r="U125" s="42"/>
      <c r="V125" s="1660"/>
    </row>
    <row r="126" spans="1:22" s="4" customFormat="1" ht="19.7" customHeight="1">
      <c r="A126" s="335"/>
      <c r="B126" s="2285"/>
      <c r="C126" s="335"/>
      <c r="D126" s="335"/>
      <c r="E126" s="2304"/>
      <c r="F126" s="35"/>
      <c r="G126" s="2243" t="s">
        <v>6565</v>
      </c>
      <c r="H126" s="2244"/>
      <c r="I126" s="2244"/>
      <c r="J126" s="2245"/>
      <c r="K126" s="26"/>
      <c r="L126" s="384"/>
      <c r="M126" s="2231"/>
      <c r="N126" s="463"/>
      <c r="O126" s="40"/>
      <c r="P126" s="1657"/>
      <c r="Q126" s="2241"/>
      <c r="R126" s="1555"/>
      <c r="S126" s="1202"/>
      <c r="T126" s="1700"/>
      <c r="U126" s="42"/>
      <c r="V126" s="1660"/>
    </row>
    <row r="127" spans="1:22" s="4" customFormat="1" ht="19.5" customHeight="1">
      <c r="A127" s="536" t="s">
        <v>200</v>
      </c>
      <c r="B127" s="2315" t="s">
        <v>6566</v>
      </c>
      <c r="C127" s="26">
        <v>1.8</v>
      </c>
      <c r="D127" s="26">
        <f t="shared" ref="D127:D142" si="14">+C127*K127</f>
        <v>7.2</v>
      </c>
      <c r="E127" s="26"/>
      <c r="F127" s="468">
        <v>20</v>
      </c>
      <c r="G127" s="38">
        <f>+G112+1</f>
        <v>81</v>
      </c>
      <c r="H127" s="247" t="s">
        <v>174</v>
      </c>
      <c r="I127" s="38" t="s">
        <v>175</v>
      </c>
      <c r="J127" s="861" t="s">
        <v>6567</v>
      </c>
      <c r="K127" s="862">
        <v>4</v>
      </c>
      <c r="L127" s="863">
        <v>11309</v>
      </c>
      <c r="M127" s="1208">
        <f t="shared" ref="M127:M142" si="15">K127*L127</f>
        <v>45236</v>
      </c>
      <c r="N127" s="831"/>
      <c r="O127" s="852" t="s">
        <v>6568</v>
      </c>
      <c r="P127" s="1657"/>
      <c r="Q127" s="2279" t="s">
        <v>6485</v>
      </c>
      <c r="R127" s="30">
        <v>46120</v>
      </c>
      <c r="S127" s="1197"/>
      <c r="T127" s="1876">
        <v>46150</v>
      </c>
      <c r="U127" s="1201">
        <v>46153</v>
      </c>
      <c r="V127" s="1660"/>
    </row>
    <row r="128" spans="1:22" s="4" customFormat="1" ht="19.5" customHeight="1">
      <c r="A128" s="197" t="s">
        <v>123</v>
      </c>
      <c r="B128" s="2315" t="s">
        <v>6566</v>
      </c>
      <c r="C128" s="35">
        <v>0.01</v>
      </c>
      <c r="D128" s="26">
        <f t="shared" si="14"/>
        <v>0.24</v>
      </c>
      <c r="E128" s="35"/>
      <c r="F128" s="468">
        <v>20</v>
      </c>
      <c r="G128" s="38">
        <f t="shared" ref="G128:G142" si="16">+G127+1</f>
        <v>82</v>
      </c>
      <c r="H128" s="26" t="s">
        <v>175</v>
      </c>
      <c r="I128" s="26" t="s">
        <v>175</v>
      </c>
      <c r="J128" s="861" t="s">
        <v>6569</v>
      </c>
      <c r="K128" s="862">
        <v>24</v>
      </c>
      <c r="L128" s="863">
        <v>957</v>
      </c>
      <c r="M128" s="1208">
        <f t="shared" si="15"/>
        <v>22968</v>
      </c>
      <c r="N128" s="831"/>
      <c r="O128" s="852" t="s">
        <v>6570</v>
      </c>
      <c r="P128" s="1657"/>
      <c r="Q128" s="2279" t="s">
        <v>6485</v>
      </c>
      <c r="R128" s="30">
        <v>46120</v>
      </c>
      <c r="S128" s="1197"/>
      <c r="T128" s="1876">
        <v>46150</v>
      </c>
      <c r="U128" s="1201">
        <v>46153</v>
      </c>
      <c r="V128" s="1660"/>
    </row>
    <row r="129" spans="1:22" s="4" customFormat="1" ht="19.5" customHeight="1">
      <c r="A129" s="197" t="s">
        <v>123</v>
      </c>
      <c r="B129" s="2315" t="s">
        <v>6566</v>
      </c>
      <c r="C129" s="35">
        <v>2.5000000000000001E-2</v>
      </c>
      <c r="D129" s="26">
        <f t="shared" si="14"/>
        <v>0.8</v>
      </c>
      <c r="E129" s="35"/>
      <c r="F129" s="468">
        <v>20</v>
      </c>
      <c r="G129" s="38">
        <f t="shared" si="16"/>
        <v>83</v>
      </c>
      <c r="H129" s="26" t="s">
        <v>175</v>
      </c>
      <c r="I129" s="26" t="s">
        <v>175</v>
      </c>
      <c r="J129" s="861" t="s">
        <v>6571</v>
      </c>
      <c r="K129" s="862">
        <v>32</v>
      </c>
      <c r="L129" s="863">
        <v>227</v>
      </c>
      <c r="M129" s="1208">
        <f t="shared" si="15"/>
        <v>7264</v>
      </c>
      <c r="N129" s="831"/>
      <c r="O129" s="852" t="s">
        <v>600</v>
      </c>
      <c r="P129" s="1657"/>
      <c r="Q129" s="2279" t="s">
        <v>6485</v>
      </c>
      <c r="R129" s="30">
        <v>46120</v>
      </c>
      <c r="S129" s="1197"/>
      <c r="T129" s="1876">
        <v>46150</v>
      </c>
      <c r="U129" s="1201">
        <v>46153</v>
      </c>
      <c r="V129" s="1660"/>
    </row>
    <row r="130" spans="1:22" s="4" customFormat="1" ht="19.5" customHeight="1">
      <c r="A130" s="197" t="s">
        <v>123</v>
      </c>
      <c r="B130" s="2315" t="s">
        <v>6566</v>
      </c>
      <c r="C130" s="35">
        <v>8.2000000000000003E-2</v>
      </c>
      <c r="D130" s="26">
        <f t="shared" si="14"/>
        <v>0.98399999999999999</v>
      </c>
      <c r="E130" s="35"/>
      <c r="F130" s="468">
        <v>20</v>
      </c>
      <c r="G130" s="38">
        <f t="shared" si="16"/>
        <v>84</v>
      </c>
      <c r="H130" s="26" t="s">
        <v>175</v>
      </c>
      <c r="I130" s="26" t="s">
        <v>175</v>
      </c>
      <c r="J130" s="861" t="s">
        <v>6572</v>
      </c>
      <c r="K130" s="862">
        <v>12</v>
      </c>
      <c r="L130" s="863">
        <v>281</v>
      </c>
      <c r="M130" s="1208">
        <f t="shared" si="15"/>
        <v>3372</v>
      </c>
      <c r="N130" s="831"/>
      <c r="O130" s="852" t="s">
        <v>3817</v>
      </c>
      <c r="P130" s="1657"/>
      <c r="Q130" s="2279" t="s">
        <v>6485</v>
      </c>
      <c r="R130" s="30">
        <v>46120</v>
      </c>
      <c r="S130" s="1197"/>
      <c r="T130" s="1876">
        <v>46150</v>
      </c>
      <c r="U130" s="1201">
        <v>46153</v>
      </c>
      <c r="V130" s="1660"/>
    </row>
    <row r="131" spans="1:22" s="4" customFormat="1" ht="19.5" customHeight="1">
      <c r="A131" s="197" t="s">
        <v>123</v>
      </c>
      <c r="B131" s="2315" t="s">
        <v>6566</v>
      </c>
      <c r="C131" s="35">
        <v>0.24099999999999999</v>
      </c>
      <c r="D131" s="26">
        <f t="shared" si="14"/>
        <v>1.9279999999999999</v>
      </c>
      <c r="E131" s="35"/>
      <c r="F131" s="468">
        <v>20</v>
      </c>
      <c r="G131" s="38">
        <f t="shared" si="16"/>
        <v>85</v>
      </c>
      <c r="H131" s="26" t="s">
        <v>175</v>
      </c>
      <c r="I131" s="26" t="s">
        <v>175</v>
      </c>
      <c r="J131" s="861" t="s">
        <v>6573</v>
      </c>
      <c r="K131" s="862">
        <v>8</v>
      </c>
      <c r="L131" s="863">
        <v>386</v>
      </c>
      <c r="M131" s="1208">
        <f t="shared" si="15"/>
        <v>3088</v>
      </c>
      <c r="N131" s="831"/>
      <c r="O131" s="852" t="s">
        <v>3817</v>
      </c>
      <c r="P131" s="1657"/>
      <c r="Q131" s="2279" t="s">
        <v>6485</v>
      </c>
      <c r="R131" s="30">
        <v>46120</v>
      </c>
      <c r="S131" s="1197"/>
      <c r="T131" s="1876">
        <v>46150</v>
      </c>
      <c r="U131" s="1201">
        <v>46153</v>
      </c>
      <c r="V131" s="1660"/>
    </row>
    <row r="132" spans="1:22" s="4" customFormat="1" ht="19.5" customHeight="1">
      <c r="A132" s="197" t="s">
        <v>123</v>
      </c>
      <c r="B132" s="2315" t="s">
        <v>6566</v>
      </c>
      <c r="C132" s="35">
        <v>5.0000000000000001E-3</v>
      </c>
      <c r="D132" s="26">
        <f t="shared" si="14"/>
        <v>0.08</v>
      </c>
      <c r="E132" s="35"/>
      <c r="F132" s="468">
        <v>20</v>
      </c>
      <c r="G132" s="38">
        <f t="shared" si="16"/>
        <v>86</v>
      </c>
      <c r="H132" s="26" t="s">
        <v>175</v>
      </c>
      <c r="I132" s="26" t="s">
        <v>175</v>
      </c>
      <c r="J132" s="861" t="s">
        <v>6574</v>
      </c>
      <c r="K132" s="862">
        <v>16</v>
      </c>
      <c r="L132" s="863">
        <v>46</v>
      </c>
      <c r="M132" s="1208">
        <f t="shared" si="15"/>
        <v>736</v>
      </c>
      <c r="N132" s="831"/>
      <c r="O132" s="852" t="s">
        <v>3821</v>
      </c>
      <c r="P132" s="1657"/>
      <c r="Q132" s="2279" t="s">
        <v>6485</v>
      </c>
      <c r="R132" s="30">
        <v>46120</v>
      </c>
      <c r="S132" s="1197"/>
      <c r="T132" s="1876">
        <v>46150</v>
      </c>
      <c r="U132" s="1201">
        <v>46153</v>
      </c>
      <c r="V132" s="1660"/>
    </row>
    <row r="133" spans="1:22" s="4" customFormat="1" ht="19.5" customHeight="1">
      <c r="A133" s="197" t="s">
        <v>123</v>
      </c>
      <c r="B133" s="2315" t="s">
        <v>6566</v>
      </c>
      <c r="C133" s="35">
        <v>4.0000000000000002E-4</v>
      </c>
      <c r="D133" s="26">
        <f t="shared" si="14"/>
        <v>3.2000000000000001E-2</v>
      </c>
      <c r="E133" s="35"/>
      <c r="F133" s="468">
        <v>20</v>
      </c>
      <c r="G133" s="38">
        <f t="shared" si="16"/>
        <v>87</v>
      </c>
      <c r="H133" s="26" t="s">
        <v>175</v>
      </c>
      <c r="I133" s="26" t="s">
        <v>175</v>
      </c>
      <c r="J133" s="861" t="s">
        <v>773</v>
      </c>
      <c r="K133" s="862">
        <v>80</v>
      </c>
      <c r="L133" s="863">
        <v>22</v>
      </c>
      <c r="M133" s="1208">
        <f t="shared" si="15"/>
        <v>1760</v>
      </c>
      <c r="N133" s="831"/>
      <c r="O133" s="852" t="s">
        <v>6575</v>
      </c>
      <c r="P133" s="1657"/>
      <c r="Q133" s="2279" t="s">
        <v>6485</v>
      </c>
      <c r="R133" s="30">
        <v>46120</v>
      </c>
      <c r="S133" s="1197"/>
      <c r="T133" s="1876">
        <v>46150</v>
      </c>
      <c r="U133" s="1201">
        <v>46153</v>
      </c>
      <c r="V133" s="1660"/>
    </row>
    <row r="134" spans="1:22" s="4" customFormat="1" ht="19.5" customHeight="1">
      <c r="A134" s="536" t="s">
        <v>200</v>
      </c>
      <c r="B134" s="2315" t="s">
        <v>6566</v>
      </c>
      <c r="C134" s="26">
        <v>0.85</v>
      </c>
      <c r="D134" s="26">
        <f t="shared" si="14"/>
        <v>3.4</v>
      </c>
      <c r="E134" s="26"/>
      <c r="F134" s="468">
        <v>20</v>
      </c>
      <c r="G134" s="38">
        <f t="shared" si="16"/>
        <v>88</v>
      </c>
      <c r="H134" s="247" t="s">
        <v>174</v>
      </c>
      <c r="I134" s="38" t="s">
        <v>175</v>
      </c>
      <c r="J134" s="861" t="s">
        <v>6576</v>
      </c>
      <c r="K134" s="862">
        <v>4</v>
      </c>
      <c r="L134" s="863">
        <v>5585</v>
      </c>
      <c r="M134" s="1208">
        <f t="shared" si="15"/>
        <v>22340</v>
      </c>
      <c r="N134" s="831"/>
      <c r="O134" s="852" t="s">
        <v>6577</v>
      </c>
      <c r="P134" s="1657"/>
      <c r="Q134" s="2279" t="s">
        <v>6485</v>
      </c>
      <c r="R134" s="30">
        <v>46120</v>
      </c>
      <c r="S134" s="1197"/>
      <c r="T134" s="1876">
        <v>46150</v>
      </c>
      <c r="U134" s="1201">
        <v>46153</v>
      </c>
      <c r="V134" s="1660"/>
    </row>
    <row r="135" spans="1:22" s="4" customFormat="1" ht="19.5" customHeight="1">
      <c r="A135" s="197" t="s">
        <v>123</v>
      </c>
      <c r="B135" s="2315" t="s">
        <v>6566</v>
      </c>
      <c r="C135" s="35">
        <v>0.01</v>
      </c>
      <c r="D135" s="26">
        <f t="shared" si="14"/>
        <v>0.24</v>
      </c>
      <c r="E135" s="35"/>
      <c r="F135" s="468">
        <v>20</v>
      </c>
      <c r="G135" s="38">
        <f t="shared" si="16"/>
        <v>89</v>
      </c>
      <c r="H135" s="26" t="s">
        <v>175</v>
      </c>
      <c r="I135" s="26" t="s">
        <v>175</v>
      </c>
      <c r="J135" s="861" t="s">
        <v>6578</v>
      </c>
      <c r="K135" s="862">
        <v>24</v>
      </c>
      <c r="L135" s="863">
        <v>957</v>
      </c>
      <c r="M135" s="1208">
        <f t="shared" si="15"/>
        <v>22968</v>
      </c>
      <c r="N135" s="831"/>
      <c r="O135" s="852" t="s">
        <v>6570</v>
      </c>
      <c r="P135" s="1657"/>
      <c r="Q135" s="2279" t="s">
        <v>6485</v>
      </c>
      <c r="R135" s="30">
        <v>46120</v>
      </c>
      <c r="S135" s="1197"/>
      <c r="T135" s="1876">
        <v>46150</v>
      </c>
      <c r="U135" s="1201">
        <v>46153</v>
      </c>
      <c r="V135" s="1660"/>
    </row>
    <row r="136" spans="1:22" s="4" customFormat="1" ht="19.5" customHeight="1">
      <c r="A136" s="197" t="s">
        <v>123</v>
      </c>
      <c r="B136" s="2315" t="s">
        <v>6566</v>
      </c>
      <c r="C136" s="35">
        <v>1.5E-3</v>
      </c>
      <c r="D136" s="26">
        <f t="shared" si="14"/>
        <v>7.2000000000000008E-2</v>
      </c>
      <c r="E136" s="35"/>
      <c r="F136" s="468">
        <v>20</v>
      </c>
      <c r="G136" s="38">
        <f t="shared" si="16"/>
        <v>90</v>
      </c>
      <c r="H136" s="26" t="s">
        <v>175</v>
      </c>
      <c r="I136" s="26" t="s">
        <v>175</v>
      </c>
      <c r="J136" s="861" t="s">
        <v>3758</v>
      </c>
      <c r="K136" s="862">
        <v>48</v>
      </c>
      <c r="L136" s="2316">
        <v>27</v>
      </c>
      <c r="M136" s="1208">
        <f t="shared" si="15"/>
        <v>1296</v>
      </c>
      <c r="N136" s="831"/>
      <c r="O136" s="852" t="s">
        <v>6579</v>
      </c>
      <c r="P136" s="1657"/>
      <c r="Q136" s="2279" t="s">
        <v>6485</v>
      </c>
      <c r="R136" s="30">
        <v>46120</v>
      </c>
      <c r="S136" s="1197"/>
      <c r="T136" s="1876">
        <v>46150</v>
      </c>
      <c r="U136" s="1201">
        <v>46153</v>
      </c>
      <c r="V136" s="1660"/>
    </row>
    <row r="137" spans="1:22" s="4" customFormat="1" ht="19.5" customHeight="1">
      <c r="A137" s="197" t="s">
        <v>123</v>
      </c>
      <c r="B137" s="2315" t="s">
        <v>6566</v>
      </c>
      <c r="C137" s="35">
        <v>1.4999999999999999E-2</v>
      </c>
      <c r="D137" s="26">
        <f t="shared" si="14"/>
        <v>0.18</v>
      </c>
      <c r="E137" s="35"/>
      <c r="F137" s="468">
        <v>20</v>
      </c>
      <c r="G137" s="38">
        <f t="shared" si="16"/>
        <v>91</v>
      </c>
      <c r="H137" s="26" t="s">
        <v>175</v>
      </c>
      <c r="I137" s="26" t="s">
        <v>175</v>
      </c>
      <c r="J137" s="2317" t="s">
        <v>6580</v>
      </c>
      <c r="K137" s="862">
        <v>12</v>
      </c>
      <c r="L137" s="863">
        <v>382</v>
      </c>
      <c r="M137" s="1208">
        <f t="shared" si="15"/>
        <v>4584</v>
      </c>
      <c r="N137" s="831"/>
      <c r="O137" s="852" t="s">
        <v>6581</v>
      </c>
      <c r="P137" s="1657"/>
      <c r="Q137" s="2279" t="s">
        <v>6485</v>
      </c>
      <c r="R137" s="30">
        <v>46120</v>
      </c>
      <c r="S137" s="1197"/>
      <c r="T137" s="1876">
        <v>46150</v>
      </c>
      <c r="U137" s="1201">
        <v>46153</v>
      </c>
      <c r="V137" s="1660"/>
    </row>
    <row r="138" spans="1:22" s="4" customFormat="1" ht="19.5" customHeight="1">
      <c r="A138" s="197" t="s">
        <v>291</v>
      </c>
      <c r="B138" s="2315" t="s">
        <v>6566</v>
      </c>
      <c r="C138" s="35">
        <v>1.4999999999999999E-2</v>
      </c>
      <c r="D138" s="26">
        <f t="shared" si="14"/>
        <v>0.06</v>
      </c>
      <c r="E138" s="35"/>
      <c r="F138" s="468">
        <v>20</v>
      </c>
      <c r="G138" s="38">
        <f t="shared" si="16"/>
        <v>92</v>
      </c>
      <c r="H138" s="26" t="s">
        <v>3871</v>
      </c>
      <c r="I138" s="26" t="s">
        <v>175</v>
      </c>
      <c r="J138" s="1419" t="s">
        <v>6582</v>
      </c>
      <c r="K138" s="1319">
        <v>4</v>
      </c>
      <c r="L138" s="1304">
        <v>183</v>
      </c>
      <c r="M138" s="1208">
        <f t="shared" si="15"/>
        <v>732</v>
      </c>
      <c r="N138" s="831"/>
      <c r="O138" s="852" t="s">
        <v>6583</v>
      </c>
      <c r="P138" s="1657"/>
      <c r="Q138" s="1375" t="s">
        <v>6584</v>
      </c>
      <c r="R138" s="30">
        <v>46157</v>
      </c>
      <c r="S138" s="1197"/>
      <c r="T138" s="1876">
        <v>46161</v>
      </c>
      <c r="U138" s="1201">
        <v>46162</v>
      </c>
      <c r="V138" s="1660"/>
    </row>
    <row r="139" spans="1:22" s="4" customFormat="1" ht="19.5" customHeight="1">
      <c r="A139" s="197" t="s">
        <v>123</v>
      </c>
      <c r="B139" s="2315" t="s">
        <v>6566</v>
      </c>
      <c r="C139" s="35">
        <v>4.0000000000000001E-3</v>
      </c>
      <c r="D139" s="26">
        <f t="shared" si="14"/>
        <v>0.20800000000000002</v>
      </c>
      <c r="E139" s="35"/>
      <c r="F139" s="468">
        <v>20</v>
      </c>
      <c r="G139" s="38">
        <f t="shared" si="16"/>
        <v>93</v>
      </c>
      <c r="H139" s="26" t="s">
        <v>175</v>
      </c>
      <c r="I139" s="26" t="s">
        <v>175</v>
      </c>
      <c r="J139" s="861" t="s">
        <v>3873</v>
      </c>
      <c r="K139" s="862">
        <v>52</v>
      </c>
      <c r="L139" s="2316">
        <v>18</v>
      </c>
      <c r="M139" s="1208">
        <f t="shared" si="15"/>
        <v>936</v>
      </c>
      <c r="N139" s="831"/>
      <c r="O139" s="852" t="s">
        <v>6585</v>
      </c>
      <c r="P139" s="1657"/>
      <c r="Q139" s="2279" t="s">
        <v>6485</v>
      </c>
      <c r="R139" s="30">
        <v>46120</v>
      </c>
      <c r="S139" s="1197"/>
      <c r="T139" s="1876">
        <v>46150</v>
      </c>
      <c r="U139" s="1201">
        <v>46153</v>
      </c>
      <c r="V139" s="1660"/>
    </row>
    <row r="140" spans="1:22" s="4" customFormat="1" ht="19.5" customHeight="1">
      <c r="A140" s="197" t="s">
        <v>123</v>
      </c>
      <c r="B140" s="2315" t="s">
        <v>6566</v>
      </c>
      <c r="C140" s="35">
        <v>4.0000000000000001E-3</v>
      </c>
      <c r="D140" s="26">
        <f t="shared" si="14"/>
        <v>6.4000000000000001E-2</v>
      </c>
      <c r="E140" s="35"/>
      <c r="F140" s="468">
        <v>20</v>
      </c>
      <c r="G140" s="38">
        <f t="shared" si="16"/>
        <v>94</v>
      </c>
      <c r="H140" s="26" t="s">
        <v>175</v>
      </c>
      <c r="I140" s="26" t="s">
        <v>175</v>
      </c>
      <c r="J140" s="861" t="s">
        <v>347</v>
      </c>
      <c r="K140" s="862">
        <v>16</v>
      </c>
      <c r="L140" s="863">
        <v>56</v>
      </c>
      <c r="M140" s="1208">
        <f t="shared" si="15"/>
        <v>896</v>
      </c>
      <c r="N140" s="831"/>
      <c r="O140" s="852" t="s">
        <v>405</v>
      </c>
      <c r="P140" s="1657"/>
      <c r="Q140" s="2279" t="s">
        <v>6485</v>
      </c>
      <c r="R140" s="30">
        <v>46120</v>
      </c>
      <c r="S140" s="1197"/>
      <c r="T140" s="1876">
        <v>46150</v>
      </c>
      <c r="U140" s="1201">
        <v>46153</v>
      </c>
      <c r="V140" s="1660"/>
    </row>
    <row r="141" spans="1:22" s="4" customFormat="1" ht="19.5" customHeight="1">
      <c r="A141" s="197" t="s">
        <v>123</v>
      </c>
      <c r="B141" s="2315" t="s">
        <v>6566</v>
      </c>
      <c r="C141" s="35">
        <v>7.0000000000000001E-3</v>
      </c>
      <c r="D141" s="26">
        <f t="shared" si="14"/>
        <v>0.33600000000000002</v>
      </c>
      <c r="E141" s="35"/>
      <c r="F141" s="468">
        <v>20</v>
      </c>
      <c r="G141" s="38">
        <f t="shared" si="16"/>
        <v>95</v>
      </c>
      <c r="H141" s="26" t="s">
        <v>175</v>
      </c>
      <c r="I141" s="26" t="s">
        <v>175</v>
      </c>
      <c r="J141" s="861" t="s">
        <v>6586</v>
      </c>
      <c r="K141" s="862">
        <v>48</v>
      </c>
      <c r="L141" s="863">
        <v>56</v>
      </c>
      <c r="M141" s="1208">
        <f t="shared" si="15"/>
        <v>2688</v>
      </c>
      <c r="N141" s="831"/>
      <c r="O141" s="852" t="s">
        <v>6587</v>
      </c>
      <c r="P141" s="1657"/>
      <c r="Q141" s="2279" t="s">
        <v>6485</v>
      </c>
      <c r="R141" s="30">
        <v>46120</v>
      </c>
      <c r="S141" s="1197"/>
      <c r="T141" s="1876">
        <v>46150</v>
      </c>
      <c r="U141" s="1201">
        <v>46153</v>
      </c>
      <c r="V141" s="1660"/>
    </row>
    <row r="142" spans="1:22" s="4" customFormat="1" ht="19.5" customHeight="1">
      <c r="A142" s="197" t="s">
        <v>123</v>
      </c>
      <c r="B142" s="2315" t="s">
        <v>6566</v>
      </c>
      <c r="C142" s="35">
        <v>8.5000000000000006E-2</v>
      </c>
      <c r="D142" s="26">
        <f t="shared" si="14"/>
        <v>0.68</v>
      </c>
      <c r="E142" s="35"/>
      <c r="F142" s="468">
        <v>20</v>
      </c>
      <c r="G142" s="38">
        <f t="shared" si="16"/>
        <v>96</v>
      </c>
      <c r="H142" s="26" t="s">
        <v>175</v>
      </c>
      <c r="I142" s="26" t="s">
        <v>175</v>
      </c>
      <c r="J142" s="861" t="s">
        <v>6588</v>
      </c>
      <c r="K142" s="862">
        <v>8</v>
      </c>
      <c r="L142" s="863">
        <v>276</v>
      </c>
      <c r="M142" s="1208">
        <f t="shared" si="15"/>
        <v>2208</v>
      </c>
      <c r="N142" s="831"/>
      <c r="O142" s="852" t="s">
        <v>6589</v>
      </c>
      <c r="P142" s="1657"/>
      <c r="Q142" s="2279" t="s">
        <v>6485</v>
      </c>
      <c r="R142" s="30">
        <v>46120</v>
      </c>
      <c r="S142" s="1197"/>
      <c r="T142" s="1876">
        <v>46150</v>
      </c>
      <c r="U142" s="1201">
        <v>46153</v>
      </c>
      <c r="V142" s="1660"/>
    </row>
    <row r="143" spans="1:22" s="4" customFormat="1" ht="19.5" customHeight="1">
      <c r="B143" s="2271"/>
      <c r="F143" s="64"/>
      <c r="G143" s="2049"/>
      <c r="H143" s="1208"/>
      <c r="I143" s="1208"/>
      <c r="J143" s="879"/>
      <c r="K143" s="831"/>
      <c r="L143" s="880"/>
      <c r="M143" s="1208"/>
      <c r="N143" s="831"/>
      <c r="O143" s="852"/>
      <c r="P143" s="1657"/>
      <c r="Q143" s="2241"/>
      <c r="R143" s="1555"/>
      <c r="S143" s="1202"/>
      <c r="T143" s="1700"/>
      <c r="U143" s="42"/>
      <c r="V143" s="1660"/>
    </row>
    <row r="144" spans="1:22" s="4" customFormat="1" ht="19.5" customHeight="1">
      <c r="B144" s="2271"/>
      <c r="F144" s="64"/>
      <c r="G144" s="2049"/>
      <c r="H144" s="1208"/>
      <c r="I144" s="1208"/>
      <c r="J144" s="2258">
        <f>SUM(M127:M143)</f>
        <v>143072</v>
      </c>
      <c r="K144" s="2259"/>
      <c r="L144" s="2259"/>
      <c r="M144" s="2260"/>
      <c r="N144" s="831"/>
      <c r="O144" s="852"/>
      <c r="P144" s="1657"/>
      <c r="Q144" s="2241"/>
      <c r="R144" s="1555"/>
      <c r="S144" s="1202"/>
      <c r="T144" s="1700"/>
      <c r="U144" s="42"/>
      <c r="V144" s="1660"/>
    </row>
    <row r="145" spans="1:22" s="4" customFormat="1" ht="19.5" customHeight="1">
      <c r="B145" s="2271"/>
      <c r="F145" s="64"/>
      <c r="G145" s="2049"/>
      <c r="H145" s="1208"/>
      <c r="I145" s="1208"/>
      <c r="J145" s="879"/>
      <c r="K145" s="831"/>
      <c r="L145" s="880"/>
      <c r="M145" s="1208"/>
      <c r="N145" s="831"/>
      <c r="O145" s="852"/>
      <c r="P145" s="1657"/>
      <c r="Q145" s="2241"/>
      <c r="R145" s="1555"/>
      <c r="S145" s="1202"/>
      <c r="T145" s="1700"/>
      <c r="U145" s="42"/>
      <c r="V145" s="1660"/>
    </row>
    <row r="146" spans="1:22" s="4" customFormat="1" ht="19.5" customHeight="1">
      <c r="B146" s="2271"/>
      <c r="F146" s="64"/>
      <c r="G146" s="2049"/>
      <c r="H146" s="1208"/>
      <c r="I146" s="1208"/>
      <c r="J146" s="879"/>
      <c r="K146" s="831"/>
      <c r="L146" s="880"/>
      <c r="M146" s="1208"/>
      <c r="N146" s="831"/>
      <c r="O146" s="852"/>
      <c r="P146" s="1657"/>
      <c r="Q146" s="2241"/>
      <c r="R146" s="1555"/>
      <c r="S146" s="1202"/>
      <c r="T146" s="1700"/>
      <c r="U146" s="42"/>
      <c r="V146" s="1660"/>
    </row>
    <row r="147" spans="1:22" s="4" customFormat="1" ht="19.5" customHeight="1">
      <c r="B147" s="2271"/>
      <c r="F147" s="64"/>
      <c r="G147" s="2049"/>
      <c r="H147" s="1208"/>
      <c r="I147" s="1208"/>
      <c r="J147" s="879"/>
      <c r="K147" s="831"/>
      <c r="L147" s="880"/>
      <c r="M147" s="1208"/>
      <c r="N147" s="831"/>
      <c r="O147" s="852"/>
      <c r="P147" s="1657"/>
      <c r="Q147" s="2241"/>
      <c r="R147" s="1555"/>
      <c r="S147" s="1202"/>
      <c r="T147" s="1700"/>
      <c r="U147" s="42"/>
      <c r="V147" s="1660"/>
    </row>
    <row r="148" spans="1:22" s="4" customFormat="1" ht="19.7" customHeight="1">
      <c r="B148" s="2271"/>
      <c r="E148" s="2242"/>
      <c r="F148" s="26"/>
      <c r="G148" s="2243" t="s">
        <v>6459</v>
      </c>
      <c r="H148" s="2244"/>
      <c r="I148" s="2244"/>
      <c r="J148" s="2245"/>
      <c r="K148" s="26"/>
      <c r="L148" s="384"/>
      <c r="M148" s="2231"/>
      <c r="N148" s="463"/>
      <c r="O148" s="40"/>
      <c r="P148" s="1657"/>
      <c r="Q148" s="2241"/>
      <c r="R148" s="1555"/>
      <c r="S148" s="1202"/>
      <c r="T148" s="1700"/>
      <c r="U148" s="42"/>
      <c r="V148" s="1660"/>
    </row>
    <row r="149" spans="1:22" s="4" customFormat="1" ht="19.7" customHeight="1">
      <c r="A149" s="197" t="s">
        <v>446</v>
      </c>
      <c r="B149" s="2318" t="s">
        <v>6590</v>
      </c>
      <c r="C149" s="35">
        <v>1.2</v>
      </c>
      <c r="D149" s="26">
        <f t="shared" ref="D149:D200" si="17">+C149*K149</f>
        <v>1.2</v>
      </c>
      <c r="E149" s="35"/>
      <c r="F149" s="508">
        <v>13</v>
      </c>
      <c r="G149" s="561">
        <f>+G142+1</f>
        <v>97</v>
      </c>
      <c r="H149" s="226" t="s">
        <v>175</v>
      </c>
      <c r="I149" s="226" t="s">
        <v>175</v>
      </c>
      <c r="J149" s="2308" t="s">
        <v>276</v>
      </c>
      <c r="K149" s="115">
        <v>1</v>
      </c>
      <c r="L149" s="152">
        <v>2705</v>
      </c>
      <c r="M149" s="115">
        <f t="shared" ref="M149:M182" si="18">K149*L149</f>
        <v>2705</v>
      </c>
      <c r="N149" s="535"/>
      <c r="O149" s="109" t="s">
        <v>277</v>
      </c>
      <c r="P149" s="1199"/>
      <c r="Q149" s="2279" t="s">
        <v>6485</v>
      </c>
      <c r="R149" s="30">
        <v>46120</v>
      </c>
      <c r="S149" s="1197"/>
      <c r="T149" s="1876">
        <v>46150</v>
      </c>
      <c r="U149" s="1201">
        <v>46153</v>
      </c>
      <c r="V149" s="1660"/>
    </row>
    <row r="150" spans="1:22" s="4" customFormat="1" ht="19.7" customHeight="1">
      <c r="A150" s="536" t="s">
        <v>123</v>
      </c>
      <c r="B150" s="2318" t="s">
        <v>6590</v>
      </c>
      <c r="C150" s="35">
        <v>1</v>
      </c>
      <c r="D150" s="26">
        <f t="shared" si="17"/>
        <v>2</v>
      </c>
      <c r="E150" s="35"/>
      <c r="F150" s="508">
        <v>13</v>
      </c>
      <c r="G150" s="561">
        <f>+G149+1</f>
        <v>98</v>
      </c>
      <c r="H150" s="549" t="s">
        <v>3733</v>
      </c>
      <c r="I150" s="66" t="s">
        <v>175</v>
      </c>
      <c r="J150" s="1143" t="s">
        <v>3735</v>
      </c>
      <c r="K150" s="35">
        <v>2</v>
      </c>
      <c r="L150" s="1803">
        <v>1611</v>
      </c>
      <c r="M150" s="1160">
        <f t="shared" si="18"/>
        <v>3222</v>
      </c>
      <c r="N150" s="425"/>
      <c r="O150" s="68" t="s">
        <v>458</v>
      </c>
      <c r="Q150" s="2279" t="s">
        <v>6485</v>
      </c>
      <c r="R150" s="30">
        <v>46120</v>
      </c>
      <c r="S150" s="1197"/>
      <c r="T150" s="1876">
        <v>46150</v>
      </c>
      <c r="U150" s="1201">
        <v>46153</v>
      </c>
      <c r="V150" s="1660"/>
    </row>
    <row r="151" spans="1:22" s="4" customFormat="1" ht="19.7" customHeight="1">
      <c r="A151" s="536" t="s">
        <v>123</v>
      </c>
      <c r="B151" s="2318" t="s">
        <v>6590</v>
      </c>
      <c r="C151" s="35">
        <v>1</v>
      </c>
      <c r="D151" s="26">
        <f t="shared" si="17"/>
        <v>2</v>
      </c>
      <c r="E151" s="35"/>
      <c r="F151" s="508">
        <v>13</v>
      </c>
      <c r="G151" s="561">
        <f t="shared" ref="G151:G201" si="19">+G150+1</f>
        <v>99</v>
      </c>
      <c r="H151" s="549" t="s">
        <v>3733</v>
      </c>
      <c r="I151" s="66" t="s">
        <v>175</v>
      </c>
      <c r="J151" s="1143" t="s">
        <v>6591</v>
      </c>
      <c r="K151" s="35">
        <v>2</v>
      </c>
      <c r="L151" s="1803">
        <v>1443</v>
      </c>
      <c r="M151" s="1160">
        <f t="shared" si="18"/>
        <v>2886</v>
      </c>
      <c r="N151" s="425"/>
      <c r="O151" s="68" t="s">
        <v>458</v>
      </c>
      <c r="Q151" s="2279" t="s">
        <v>6485</v>
      </c>
      <c r="R151" s="30">
        <v>46120</v>
      </c>
      <c r="S151" s="1197"/>
      <c r="T151" s="1876">
        <v>46150</v>
      </c>
      <c r="U151" s="1201">
        <v>46153</v>
      </c>
      <c r="V151" s="1660"/>
    </row>
    <row r="152" spans="1:22" s="4" customFormat="1" ht="19.7" customHeight="1">
      <c r="A152" s="536" t="s">
        <v>123</v>
      </c>
      <c r="B152" s="2318" t="s">
        <v>6590</v>
      </c>
      <c r="C152" s="35">
        <v>5.0000000000000001E-3</v>
      </c>
      <c r="D152" s="26">
        <f t="shared" si="17"/>
        <v>0.35499999999999998</v>
      </c>
      <c r="E152" s="35"/>
      <c r="F152" s="508">
        <v>13</v>
      </c>
      <c r="G152" s="561">
        <f t="shared" si="19"/>
        <v>100</v>
      </c>
      <c r="H152" s="855" t="s">
        <v>2861</v>
      </c>
      <c r="I152" s="831" t="s">
        <v>287</v>
      </c>
      <c r="J152" s="2319" t="s">
        <v>2862</v>
      </c>
      <c r="K152" s="2320">
        <v>71</v>
      </c>
      <c r="L152" s="2321">
        <v>81</v>
      </c>
      <c r="M152" s="1495">
        <f t="shared" si="18"/>
        <v>5751</v>
      </c>
      <c r="N152" s="1496"/>
      <c r="O152" s="480" t="s">
        <v>2863</v>
      </c>
      <c r="P152" s="907" t="s">
        <v>3765</v>
      </c>
      <c r="Q152" s="2279" t="s">
        <v>6485</v>
      </c>
      <c r="R152" s="30">
        <v>46120</v>
      </c>
      <c r="S152" s="1197"/>
      <c r="T152" s="1876">
        <v>46150</v>
      </c>
      <c r="U152" s="1201">
        <v>46153</v>
      </c>
      <c r="V152" s="1660"/>
    </row>
    <row r="153" spans="1:22" s="4" customFormat="1" ht="19.7" customHeight="1">
      <c r="A153" s="536" t="s">
        <v>123</v>
      </c>
      <c r="B153" s="2318" t="s">
        <v>6590</v>
      </c>
      <c r="C153" s="35">
        <v>5.0000000000000001E-3</v>
      </c>
      <c r="D153" s="26">
        <f t="shared" si="17"/>
        <v>0.28000000000000003</v>
      </c>
      <c r="E153" s="35"/>
      <c r="F153" s="508">
        <v>13</v>
      </c>
      <c r="G153" s="561">
        <f t="shared" si="19"/>
        <v>101</v>
      </c>
      <c r="H153" s="1208" t="s">
        <v>175</v>
      </c>
      <c r="I153" s="1208" t="s">
        <v>175</v>
      </c>
      <c r="J153" s="2322" t="s">
        <v>2865</v>
      </c>
      <c r="K153" s="2323">
        <v>56</v>
      </c>
      <c r="L153" s="862">
        <v>53</v>
      </c>
      <c r="M153" s="1410">
        <f t="shared" si="18"/>
        <v>2968</v>
      </c>
      <c r="N153" s="1125"/>
      <c r="O153" s="907" t="s">
        <v>6592</v>
      </c>
      <c r="P153" s="907" t="s">
        <v>3766</v>
      </c>
      <c r="Q153" s="2279" t="s">
        <v>6485</v>
      </c>
      <c r="R153" s="30">
        <v>46120</v>
      </c>
      <c r="S153" s="1197"/>
      <c r="T153" s="1876">
        <v>46150</v>
      </c>
      <c r="U153" s="1201">
        <v>46153</v>
      </c>
      <c r="V153" s="1660"/>
    </row>
    <row r="154" spans="1:22" s="4" customFormat="1" ht="19.7" customHeight="1">
      <c r="A154" s="536" t="s">
        <v>123</v>
      </c>
      <c r="B154" s="2318" t="s">
        <v>6590</v>
      </c>
      <c r="C154" s="35">
        <v>0.25</v>
      </c>
      <c r="D154" s="26">
        <f t="shared" si="17"/>
        <v>0.25</v>
      </c>
      <c r="E154" s="35"/>
      <c r="F154" s="508">
        <v>13</v>
      </c>
      <c r="G154" s="561">
        <f t="shared" si="19"/>
        <v>102</v>
      </c>
      <c r="H154" s="27" t="s">
        <v>175</v>
      </c>
      <c r="I154" s="27" t="s">
        <v>175</v>
      </c>
      <c r="J154" s="2324" t="s">
        <v>510</v>
      </c>
      <c r="K154" s="35">
        <v>1</v>
      </c>
      <c r="L154" s="152">
        <v>6542</v>
      </c>
      <c r="M154" s="115">
        <f t="shared" si="18"/>
        <v>6542</v>
      </c>
      <c r="N154" s="28"/>
      <c r="O154" s="47" t="s">
        <v>511</v>
      </c>
      <c r="P154" s="1199"/>
      <c r="Q154" s="2279" t="s">
        <v>6485</v>
      </c>
      <c r="R154" s="30">
        <v>46120</v>
      </c>
      <c r="S154" s="1197"/>
      <c r="T154" s="1876">
        <v>46150</v>
      </c>
      <c r="U154" s="1201">
        <v>46153</v>
      </c>
      <c r="V154" s="1660"/>
    </row>
    <row r="155" spans="1:22" s="4" customFormat="1" ht="19.7" customHeight="1">
      <c r="A155" s="536" t="s">
        <v>123</v>
      </c>
      <c r="B155" s="2318" t="s">
        <v>6590</v>
      </c>
      <c r="C155" s="35">
        <v>0.02</v>
      </c>
      <c r="D155" s="26">
        <f t="shared" si="17"/>
        <v>0.02</v>
      </c>
      <c r="E155" s="35"/>
      <c r="F155" s="508">
        <v>13</v>
      </c>
      <c r="G155" s="561">
        <f t="shared" si="19"/>
        <v>103</v>
      </c>
      <c r="H155" s="66" t="s">
        <v>175</v>
      </c>
      <c r="I155" s="66" t="s">
        <v>175</v>
      </c>
      <c r="J155" s="1802" t="s">
        <v>512</v>
      </c>
      <c r="K155" s="1803">
        <v>1</v>
      </c>
      <c r="L155" s="2325">
        <v>208</v>
      </c>
      <c r="M155" s="1160">
        <f t="shared" si="18"/>
        <v>208</v>
      </c>
      <c r="N155" s="91"/>
      <c r="O155" s="68" t="s">
        <v>513</v>
      </c>
      <c r="P155" s="1199"/>
      <c r="Q155" s="2279" t="s">
        <v>6485</v>
      </c>
      <c r="R155" s="30">
        <v>46120</v>
      </c>
      <c r="S155" s="1197"/>
      <c r="T155" s="1876">
        <v>46150</v>
      </c>
      <c r="U155" s="1201">
        <v>46153</v>
      </c>
      <c r="V155" s="1660"/>
    </row>
    <row r="156" spans="1:22" s="4" customFormat="1" ht="19.7" customHeight="1">
      <c r="A156" s="536" t="s">
        <v>123</v>
      </c>
      <c r="B156" s="2318" t="s">
        <v>6590</v>
      </c>
      <c r="C156" s="35">
        <v>0.1</v>
      </c>
      <c r="D156" s="26">
        <f t="shared" si="17"/>
        <v>0.1</v>
      </c>
      <c r="E156" s="35"/>
      <c r="F156" s="508">
        <v>13</v>
      </c>
      <c r="G156" s="561">
        <f t="shared" si="19"/>
        <v>104</v>
      </c>
      <c r="H156" s="27" t="s">
        <v>175</v>
      </c>
      <c r="I156" s="27" t="s">
        <v>175</v>
      </c>
      <c r="J156" s="2326" t="s">
        <v>499</v>
      </c>
      <c r="K156" s="1803">
        <v>1</v>
      </c>
      <c r="L156" s="212">
        <v>951</v>
      </c>
      <c r="M156" s="1158">
        <f t="shared" si="18"/>
        <v>951</v>
      </c>
      <c r="N156" s="305"/>
      <c r="O156" s="68" t="s">
        <v>500</v>
      </c>
      <c r="P156" s="1199"/>
      <c r="Q156" s="2279" t="s">
        <v>6485</v>
      </c>
      <c r="R156" s="30">
        <v>46120</v>
      </c>
      <c r="S156" s="1197"/>
      <c r="T156" s="1876">
        <v>46150</v>
      </c>
      <c r="U156" s="1201">
        <v>46153</v>
      </c>
      <c r="V156" s="1660"/>
    </row>
    <row r="157" spans="1:22" s="4" customFormat="1" ht="19.7" customHeight="1">
      <c r="A157" s="536" t="s">
        <v>123</v>
      </c>
      <c r="B157" s="2318" t="s">
        <v>6590</v>
      </c>
      <c r="C157" s="35">
        <v>0.25</v>
      </c>
      <c r="D157" s="26">
        <f t="shared" si="17"/>
        <v>0.25</v>
      </c>
      <c r="E157" s="35"/>
      <c r="F157" s="508">
        <v>13</v>
      </c>
      <c r="G157" s="561">
        <f t="shared" si="19"/>
        <v>105</v>
      </c>
      <c r="H157" s="27" t="s">
        <v>175</v>
      </c>
      <c r="I157" s="27" t="s">
        <v>175</v>
      </c>
      <c r="J157" s="2295" t="s">
        <v>448</v>
      </c>
      <c r="K157" s="944">
        <v>1</v>
      </c>
      <c r="L157" s="294">
        <v>5373</v>
      </c>
      <c r="M157" s="1158">
        <f t="shared" si="18"/>
        <v>5373</v>
      </c>
      <c r="N157" s="29"/>
      <c r="O157" s="47" t="s">
        <v>6593</v>
      </c>
      <c r="P157" s="1199"/>
      <c r="Q157" s="2279" t="s">
        <v>6485</v>
      </c>
      <c r="R157" s="30">
        <v>46120</v>
      </c>
      <c r="S157" s="1197"/>
      <c r="T157" s="1876">
        <v>46150</v>
      </c>
      <c r="U157" s="1201">
        <v>46153</v>
      </c>
      <c r="V157" s="1660"/>
    </row>
    <row r="158" spans="1:22" s="4" customFormat="1" ht="19.7" customHeight="1">
      <c r="A158" s="536" t="s">
        <v>123</v>
      </c>
      <c r="B158" s="2318" t="s">
        <v>6590</v>
      </c>
      <c r="C158" s="35">
        <v>0.3</v>
      </c>
      <c r="D158" s="26">
        <f t="shared" si="17"/>
        <v>0.3</v>
      </c>
      <c r="E158" s="35"/>
      <c r="F158" s="508">
        <v>13</v>
      </c>
      <c r="G158" s="561">
        <f t="shared" si="19"/>
        <v>106</v>
      </c>
      <c r="H158" s="27" t="s">
        <v>175</v>
      </c>
      <c r="I158" s="27" t="s">
        <v>175</v>
      </c>
      <c r="J158" s="2295" t="s">
        <v>3738</v>
      </c>
      <c r="K158" s="944">
        <v>1</v>
      </c>
      <c r="L158" s="1158">
        <v>6201</v>
      </c>
      <c r="M158" s="1158">
        <f t="shared" si="18"/>
        <v>6201</v>
      </c>
      <c r="N158" s="29"/>
      <c r="O158" s="47" t="s">
        <v>6594</v>
      </c>
      <c r="P158" s="1199"/>
      <c r="Q158" s="2279" t="s">
        <v>6485</v>
      </c>
      <c r="R158" s="30">
        <v>46120</v>
      </c>
      <c r="S158" s="1197"/>
      <c r="T158" s="1876">
        <v>46150</v>
      </c>
      <c r="U158" s="1201">
        <v>46153</v>
      </c>
      <c r="V158" s="1660"/>
    </row>
    <row r="159" spans="1:22" s="4" customFormat="1" ht="19.7" customHeight="1">
      <c r="A159" s="536" t="s">
        <v>123</v>
      </c>
      <c r="B159" s="2318" t="s">
        <v>6590</v>
      </c>
      <c r="C159" s="35">
        <v>0.15</v>
      </c>
      <c r="D159" s="26">
        <f t="shared" si="17"/>
        <v>0.3</v>
      </c>
      <c r="E159" s="35"/>
      <c r="F159" s="508">
        <v>13</v>
      </c>
      <c r="G159" s="561">
        <f t="shared" si="19"/>
        <v>107</v>
      </c>
      <c r="H159" s="27" t="s">
        <v>175</v>
      </c>
      <c r="I159" s="27" t="s">
        <v>175</v>
      </c>
      <c r="J159" s="954" t="s">
        <v>4028</v>
      </c>
      <c r="K159" s="35">
        <v>2</v>
      </c>
      <c r="L159" s="45">
        <v>1545</v>
      </c>
      <c r="M159" s="115">
        <f t="shared" si="18"/>
        <v>3090</v>
      </c>
      <c r="N159" s="75"/>
      <c r="O159" s="40" t="s">
        <v>455</v>
      </c>
      <c r="P159" s="1199"/>
      <c r="Q159" s="2279" t="s">
        <v>6485</v>
      </c>
      <c r="R159" s="30">
        <v>46120</v>
      </c>
      <c r="S159" s="1197"/>
      <c r="T159" s="1876">
        <v>46150</v>
      </c>
      <c r="U159" s="1201">
        <v>46153</v>
      </c>
      <c r="V159" s="1660"/>
    </row>
    <row r="160" spans="1:22" s="4" customFormat="1" ht="19.7" customHeight="1">
      <c r="A160" s="536" t="s">
        <v>123</v>
      </c>
      <c r="B160" s="2318" t="s">
        <v>6590</v>
      </c>
      <c r="C160" s="35">
        <v>0.2</v>
      </c>
      <c r="D160" s="26">
        <f t="shared" si="17"/>
        <v>0.2</v>
      </c>
      <c r="E160" s="35"/>
      <c r="F160" s="508">
        <v>13</v>
      </c>
      <c r="G160" s="561">
        <f t="shared" si="19"/>
        <v>108</v>
      </c>
      <c r="H160" s="27" t="s">
        <v>175</v>
      </c>
      <c r="I160" s="27" t="s">
        <v>175</v>
      </c>
      <c r="J160" s="2295" t="s">
        <v>450</v>
      </c>
      <c r="K160" s="944">
        <v>1</v>
      </c>
      <c r="L160" s="1158">
        <v>1638</v>
      </c>
      <c r="M160" s="294">
        <f t="shared" si="18"/>
        <v>1638</v>
      </c>
      <c r="N160" s="28"/>
      <c r="O160" s="47" t="s">
        <v>451</v>
      </c>
      <c r="P160" s="1199"/>
      <c r="Q160" s="2279" t="s">
        <v>6485</v>
      </c>
      <c r="R160" s="30">
        <v>46120</v>
      </c>
      <c r="S160" s="1197"/>
      <c r="T160" s="1876">
        <v>46150</v>
      </c>
      <c r="U160" s="1201">
        <v>46153</v>
      </c>
      <c r="V160" s="1660"/>
    </row>
    <row r="161" spans="1:22" s="4" customFormat="1" ht="19.7" customHeight="1">
      <c r="A161" s="536" t="s">
        <v>123</v>
      </c>
      <c r="B161" s="2318" t="s">
        <v>6590</v>
      </c>
      <c r="C161" s="35">
        <v>2.5</v>
      </c>
      <c r="D161" s="26">
        <f t="shared" si="17"/>
        <v>2.5</v>
      </c>
      <c r="E161" s="35"/>
      <c r="F161" s="508">
        <v>13</v>
      </c>
      <c r="G161" s="561">
        <f t="shared" si="19"/>
        <v>109</v>
      </c>
      <c r="H161" s="66" t="s">
        <v>175</v>
      </c>
      <c r="I161" s="66" t="s">
        <v>175</v>
      </c>
      <c r="J161" s="1802" t="s">
        <v>6595</v>
      </c>
      <c r="K161" s="1803">
        <v>1</v>
      </c>
      <c r="L161" s="2325">
        <v>2477</v>
      </c>
      <c r="M161" s="147">
        <f t="shared" si="18"/>
        <v>2477</v>
      </c>
      <c r="N161" s="91"/>
      <c r="O161" s="68" t="s">
        <v>453</v>
      </c>
      <c r="P161" s="1199"/>
      <c r="Q161" s="2279" t="s">
        <v>6485</v>
      </c>
      <c r="R161" s="30">
        <v>46120</v>
      </c>
      <c r="S161" s="1197"/>
      <c r="T161" s="1876">
        <v>46150</v>
      </c>
      <c r="U161" s="1201">
        <v>46153</v>
      </c>
      <c r="V161" s="1660"/>
    </row>
    <row r="162" spans="1:22" s="4" customFormat="1" ht="19.7" customHeight="1">
      <c r="A162" s="536" t="s">
        <v>123</v>
      </c>
      <c r="B162" s="2318" t="s">
        <v>6590</v>
      </c>
      <c r="C162" s="26">
        <v>0.2</v>
      </c>
      <c r="D162" s="26">
        <f t="shared" si="17"/>
        <v>0.2</v>
      </c>
      <c r="E162" s="26"/>
      <c r="F162" s="508">
        <v>13</v>
      </c>
      <c r="G162" s="561">
        <f t="shared" si="19"/>
        <v>110</v>
      </c>
      <c r="H162" s="247" t="s">
        <v>463</v>
      </c>
      <c r="I162" s="27" t="s">
        <v>175</v>
      </c>
      <c r="J162" s="1489" t="s">
        <v>464</v>
      </c>
      <c r="K162" s="35">
        <v>1</v>
      </c>
      <c r="L162" s="145">
        <v>2560</v>
      </c>
      <c r="M162" s="115">
        <f t="shared" si="18"/>
        <v>2560</v>
      </c>
      <c r="N162" s="75"/>
      <c r="O162" s="40" t="s">
        <v>465</v>
      </c>
      <c r="P162" s="1199"/>
      <c r="Q162" s="2279" t="s">
        <v>6485</v>
      </c>
      <c r="R162" s="30">
        <v>46120</v>
      </c>
      <c r="S162" s="1197"/>
      <c r="T162" s="1876">
        <v>46150</v>
      </c>
      <c r="U162" s="1201">
        <v>46153</v>
      </c>
      <c r="V162" s="1660"/>
    </row>
    <row r="163" spans="1:22" s="4" customFormat="1" ht="19.7" customHeight="1">
      <c r="A163" s="536" t="s">
        <v>123</v>
      </c>
      <c r="B163" s="2318" t="s">
        <v>6590</v>
      </c>
      <c r="C163" s="26">
        <v>0.05</v>
      </c>
      <c r="D163" s="26">
        <f t="shared" si="17"/>
        <v>0.05</v>
      </c>
      <c r="E163" s="26"/>
      <c r="F163" s="508">
        <v>13</v>
      </c>
      <c r="G163" s="561">
        <f t="shared" si="19"/>
        <v>111</v>
      </c>
      <c r="H163" s="247" t="s">
        <v>463</v>
      </c>
      <c r="I163" s="27" t="s">
        <v>175</v>
      </c>
      <c r="J163" s="282" t="s">
        <v>466</v>
      </c>
      <c r="K163" s="944">
        <v>1</v>
      </c>
      <c r="L163" s="145">
        <v>2950</v>
      </c>
      <c r="M163" s="115">
        <f t="shared" si="18"/>
        <v>2950</v>
      </c>
      <c r="N163" s="75"/>
      <c r="O163" s="40" t="s">
        <v>467</v>
      </c>
      <c r="P163" s="1199"/>
      <c r="Q163" s="2279" t="s">
        <v>6485</v>
      </c>
      <c r="R163" s="30">
        <v>46120</v>
      </c>
      <c r="S163" s="1197"/>
      <c r="T163" s="1876">
        <v>46150</v>
      </c>
      <c r="U163" s="1201">
        <v>46153</v>
      </c>
      <c r="V163" s="1660"/>
    </row>
    <row r="164" spans="1:22" s="4" customFormat="1" ht="19.7" customHeight="1">
      <c r="A164" s="536" t="s">
        <v>123</v>
      </c>
      <c r="B164" s="2318" t="s">
        <v>6590</v>
      </c>
      <c r="C164" s="26">
        <v>0.05</v>
      </c>
      <c r="D164" s="26">
        <f t="shared" si="17"/>
        <v>0.05</v>
      </c>
      <c r="E164" s="26"/>
      <c r="F164" s="508">
        <v>13</v>
      </c>
      <c r="G164" s="561">
        <f t="shared" si="19"/>
        <v>112</v>
      </c>
      <c r="H164" s="247" t="s">
        <v>463</v>
      </c>
      <c r="I164" s="27" t="s">
        <v>175</v>
      </c>
      <c r="J164" s="282" t="s">
        <v>468</v>
      </c>
      <c r="K164" s="944">
        <v>1</v>
      </c>
      <c r="L164" s="145">
        <v>2950</v>
      </c>
      <c r="M164" s="115">
        <f t="shared" si="18"/>
        <v>2950</v>
      </c>
      <c r="N164" s="75"/>
      <c r="O164" s="40" t="s">
        <v>469</v>
      </c>
      <c r="P164" s="1199"/>
      <c r="Q164" s="2279" t="s">
        <v>6485</v>
      </c>
      <c r="R164" s="30">
        <v>46120</v>
      </c>
      <c r="S164" s="1197"/>
      <c r="T164" s="1876">
        <v>46150</v>
      </c>
      <c r="U164" s="1201">
        <v>46153</v>
      </c>
      <c r="V164" s="1660"/>
    </row>
    <row r="165" spans="1:22" s="4" customFormat="1" ht="19.7" customHeight="1">
      <c r="A165" s="536" t="s">
        <v>123</v>
      </c>
      <c r="B165" s="2318" t="s">
        <v>6590</v>
      </c>
      <c r="C165" s="26">
        <v>0.25</v>
      </c>
      <c r="D165" s="26">
        <f t="shared" si="17"/>
        <v>0.25</v>
      </c>
      <c r="E165" s="26"/>
      <c r="F165" s="508">
        <v>13</v>
      </c>
      <c r="G165" s="561">
        <f t="shared" si="19"/>
        <v>113</v>
      </c>
      <c r="H165" s="247" t="s">
        <v>463</v>
      </c>
      <c r="I165" s="27" t="s">
        <v>175</v>
      </c>
      <c r="J165" s="282" t="s">
        <v>470</v>
      </c>
      <c r="K165" s="35">
        <v>1</v>
      </c>
      <c r="L165" s="145">
        <v>2950</v>
      </c>
      <c r="M165" s="115">
        <f t="shared" si="18"/>
        <v>2950</v>
      </c>
      <c r="N165" s="75"/>
      <c r="O165" s="40" t="s">
        <v>471</v>
      </c>
      <c r="P165" s="1199"/>
      <c r="Q165" s="2279" t="s">
        <v>6485</v>
      </c>
      <c r="R165" s="30">
        <v>46120</v>
      </c>
      <c r="S165" s="1197"/>
      <c r="T165" s="1876">
        <v>46150</v>
      </c>
      <c r="U165" s="1201">
        <v>46153</v>
      </c>
      <c r="V165" s="1660"/>
    </row>
    <row r="166" spans="1:22" s="4" customFormat="1" ht="19.7" customHeight="1">
      <c r="A166" s="536" t="s">
        <v>123</v>
      </c>
      <c r="B166" s="2318" t="s">
        <v>6590</v>
      </c>
      <c r="C166" s="26">
        <v>0.1</v>
      </c>
      <c r="D166" s="26">
        <f t="shared" si="17"/>
        <v>0.1</v>
      </c>
      <c r="E166" s="26"/>
      <c r="F166" s="508">
        <v>13</v>
      </c>
      <c r="G166" s="561">
        <f t="shared" si="19"/>
        <v>114</v>
      </c>
      <c r="H166" s="247" t="s">
        <v>463</v>
      </c>
      <c r="I166" s="27" t="s">
        <v>175</v>
      </c>
      <c r="J166" s="282" t="s">
        <v>472</v>
      </c>
      <c r="K166" s="35">
        <v>1</v>
      </c>
      <c r="L166" s="145">
        <v>2950</v>
      </c>
      <c r="M166" s="115">
        <f>K166*L166</f>
        <v>2950</v>
      </c>
      <c r="N166" s="75"/>
      <c r="O166" s="40" t="s">
        <v>473</v>
      </c>
      <c r="P166" s="1199"/>
      <c r="Q166" s="2279" t="s">
        <v>6485</v>
      </c>
      <c r="R166" s="30">
        <v>46120</v>
      </c>
      <c r="S166" s="1197"/>
      <c r="T166" s="1876">
        <v>46150</v>
      </c>
      <c r="U166" s="1201">
        <v>46153</v>
      </c>
      <c r="V166" s="1660"/>
    </row>
    <row r="167" spans="1:22" s="4" customFormat="1" ht="19.7" customHeight="1">
      <c r="A167" s="536" t="s">
        <v>123</v>
      </c>
      <c r="B167" s="2318" t="s">
        <v>6590</v>
      </c>
      <c r="C167" s="26">
        <v>0.1</v>
      </c>
      <c r="D167" s="26">
        <f t="shared" si="17"/>
        <v>0.1</v>
      </c>
      <c r="E167" s="26"/>
      <c r="F167" s="508">
        <v>13</v>
      </c>
      <c r="G167" s="561">
        <f t="shared" si="19"/>
        <v>115</v>
      </c>
      <c r="H167" s="247" t="s">
        <v>463</v>
      </c>
      <c r="I167" s="27" t="s">
        <v>175</v>
      </c>
      <c r="J167" s="282" t="s">
        <v>474</v>
      </c>
      <c r="K167" s="35">
        <v>1</v>
      </c>
      <c r="L167" s="145">
        <v>4000</v>
      </c>
      <c r="M167" s="115">
        <f>K167*L167</f>
        <v>4000</v>
      </c>
      <c r="N167" s="75"/>
      <c r="O167" s="40" t="s">
        <v>475</v>
      </c>
      <c r="P167" s="1199"/>
      <c r="Q167" s="2279" t="s">
        <v>6485</v>
      </c>
      <c r="R167" s="30">
        <v>46120</v>
      </c>
      <c r="S167" s="1197"/>
      <c r="T167" s="1876">
        <v>46150</v>
      </c>
      <c r="U167" s="1201">
        <v>46153</v>
      </c>
      <c r="V167" s="1660"/>
    </row>
    <row r="168" spans="1:22" s="4" customFormat="1" ht="19.7" customHeight="1">
      <c r="A168" s="536" t="s">
        <v>123</v>
      </c>
      <c r="B168" s="2318" t="s">
        <v>6590</v>
      </c>
      <c r="C168" s="26">
        <v>0.1</v>
      </c>
      <c r="D168" s="26">
        <f t="shared" si="17"/>
        <v>0.1</v>
      </c>
      <c r="E168" s="26"/>
      <c r="F168" s="508">
        <v>13</v>
      </c>
      <c r="G168" s="561">
        <f t="shared" si="19"/>
        <v>116</v>
      </c>
      <c r="H168" s="247" t="s">
        <v>463</v>
      </c>
      <c r="I168" s="27" t="s">
        <v>175</v>
      </c>
      <c r="J168" s="282" t="s">
        <v>476</v>
      </c>
      <c r="K168" s="35">
        <v>1</v>
      </c>
      <c r="L168" s="145">
        <v>4000</v>
      </c>
      <c r="M168" s="115">
        <f>K168*L168</f>
        <v>4000</v>
      </c>
      <c r="N168" s="75"/>
      <c r="O168" s="40" t="s">
        <v>477</v>
      </c>
      <c r="P168" s="1199"/>
      <c r="Q168" s="2279" t="s">
        <v>6485</v>
      </c>
      <c r="R168" s="30">
        <v>46120</v>
      </c>
      <c r="S168" s="1197"/>
      <c r="T168" s="1876">
        <v>46150</v>
      </c>
      <c r="U168" s="1201">
        <v>46153</v>
      </c>
      <c r="V168" s="1660"/>
    </row>
    <row r="169" spans="1:22" s="4" customFormat="1" ht="19.7" customHeight="1">
      <c r="A169" s="35" t="s">
        <v>123</v>
      </c>
      <c r="B169" s="2318" t="s">
        <v>6590</v>
      </c>
      <c r="C169" s="26">
        <v>2</v>
      </c>
      <c r="D169" s="26">
        <f t="shared" si="17"/>
        <v>2</v>
      </c>
      <c r="E169" s="26"/>
      <c r="F169" s="508">
        <v>13</v>
      </c>
      <c r="G169" s="561">
        <f t="shared" si="19"/>
        <v>117</v>
      </c>
      <c r="H169" s="27" t="s">
        <v>175</v>
      </c>
      <c r="I169" s="27" t="s">
        <v>175</v>
      </c>
      <c r="J169" s="2327" t="s">
        <v>6596</v>
      </c>
      <c r="K169" s="35">
        <v>1</v>
      </c>
      <c r="L169" s="115">
        <v>4080</v>
      </c>
      <c r="M169" s="115">
        <f t="shared" si="18"/>
        <v>4080</v>
      </c>
      <c r="N169" s="29"/>
      <c r="O169" s="47" t="s">
        <v>6597</v>
      </c>
      <c r="P169" s="1199"/>
      <c r="Q169" s="2279" t="s">
        <v>6485</v>
      </c>
      <c r="R169" s="30">
        <v>46120</v>
      </c>
      <c r="S169" s="1197"/>
      <c r="T169" s="1876">
        <v>46150</v>
      </c>
      <c r="U169" s="1201">
        <v>46153</v>
      </c>
      <c r="V169" s="1660"/>
    </row>
    <row r="170" spans="1:22" s="4" customFormat="1" ht="19.7" customHeight="1">
      <c r="A170" s="35" t="s">
        <v>123</v>
      </c>
      <c r="B170" s="2318" t="s">
        <v>6590</v>
      </c>
      <c r="C170" s="26">
        <v>1.8</v>
      </c>
      <c r="D170" s="26">
        <f t="shared" si="17"/>
        <v>1.8</v>
      </c>
      <c r="E170" s="26"/>
      <c r="F170" s="508">
        <v>13</v>
      </c>
      <c r="G170" s="561">
        <f t="shared" si="19"/>
        <v>118</v>
      </c>
      <c r="H170" s="27" t="s">
        <v>175</v>
      </c>
      <c r="I170" s="27" t="s">
        <v>175</v>
      </c>
      <c r="J170" s="2327" t="s">
        <v>6598</v>
      </c>
      <c r="K170" s="35">
        <v>1</v>
      </c>
      <c r="L170" s="115">
        <v>3956</v>
      </c>
      <c r="M170" s="115">
        <f t="shared" si="18"/>
        <v>3956</v>
      </c>
      <c r="N170" s="29"/>
      <c r="O170" s="47" t="s">
        <v>6599</v>
      </c>
      <c r="P170" s="1199"/>
      <c r="Q170" s="2279" t="s">
        <v>6485</v>
      </c>
      <c r="R170" s="30">
        <v>46120</v>
      </c>
      <c r="S170" s="1197"/>
      <c r="T170" s="1876">
        <v>46150</v>
      </c>
      <c r="U170" s="1201">
        <v>46153</v>
      </c>
      <c r="V170" s="1660"/>
    </row>
    <row r="171" spans="1:22" s="4" customFormat="1" ht="19.7" customHeight="1">
      <c r="A171" s="35" t="s">
        <v>200</v>
      </c>
      <c r="B171" s="2318" t="s">
        <v>6590</v>
      </c>
      <c r="C171" s="335">
        <v>3.8</v>
      </c>
      <c r="D171" s="26">
        <f t="shared" si="17"/>
        <v>3.8</v>
      </c>
      <c r="E171" s="35"/>
      <c r="F171" s="508">
        <v>13</v>
      </c>
      <c r="G171" s="561">
        <f t="shared" si="19"/>
        <v>119</v>
      </c>
      <c r="H171" s="247" t="s">
        <v>174</v>
      </c>
      <c r="I171" s="27" t="s">
        <v>175</v>
      </c>
      <c r="J171" s="2327" t="s">
        <v>6600</v>
      </c>
      <c r="K171" s="35">
        <v>1</v>
      </c>
      <c r="L171" s="156">
        <v>12571</v>
      </c>
      <c r="M171" s="115">
        <f t="shared" si="18"/>
        <v>12571</v>
      </c>
      <c r="N171" s="29"/>
      <c r="O171" s="47" t="s">
        <v>6601</v>
      </c>
      <c r="P171" s="1199"/>
      <c r="Q171" s="2279" t="s">
        <v>6485</v>
      </c>
      <c r="R171" s="30">
        <v>46120</v>
      </c>
      <c r="S171" s="1197"/>
      <c r="T171" s="1876">
        <v>46150</v>
      </c>
      <c r="U171" s="1201">
        <v>46153</v>
      </c>
      <c r="V171" s="1660"/>
    </row>
    <row r="172" spans="1:22" s="4" customFormat="1" ht="19.7" customHeight="1">
      <c r="A172" s="35" t="s">
        <v>200</v>
      </c>
      <c r="B172" s="2318" t="s">
        <v>6590</v>
      </c>
      <c r="C172" s="335">
        <v>3.8</v>
      </c>
      <c r="D172" s="26">
        <f t="shared" si="17"/>
        <v>3.8</v>
      </c>
      <c r="E172" s="35"/>
      <c r="F172" s="508">
        <v>13</v>
      </c>
      <c r="G172" s="561">
        <f t="shared" si="19"/>
        <v>120</v>
      </c>
      <c r="H172" s="247" t="s">
        <v>174</v>
      </c>
      <c r="I172" s="27" t="s">
        <v>175</v>
      </c>
      <c r="J172" s="324" t="s">
        <v>6602</v>
      </c>
      <c r="K172" s="120">
        <v>1</v>
      </c>
      <c r="L172" s="98">
        <v>14543</v>
      </c>
      <c r="M172" s="115">
        <f t="shared" si="18"/>
        <v>14543</v>
      </c>
      <c r="N172" s="29"/>
      <c r="O172" s="47" t="s">
        <v>6603</v>
      </c>
      <c r="P172" s="1199"/>
      <c r="Q172" s="1508" t="s">
        <v>6604</v>
      </c>
      <c r="R172" s="30">
        <v>46183</v>
      </c>
      <c r="S172" s="1202"/>
      <c r="T172" s="1876">
        <v>46186</v>
      </c>
      <c r="U172" s="1201">
        <v>46188</v>
      </c>
      <c r="V172" s="1660"/>
    </row>
    <row r="173" spans="1:22" s="4" customFormat="1" ht="19.7" customHeight="1">
      <c r="A173" s="536" t="s">
        <v>123</v>
      </c>
      <c r="B173" s="2318" t="s">
        <v>6590</v>
      </c>
      <c r="C173" s="35">
        <v>4.5</v>
      </c>
      <c r="D173" s="26">
        <f t="shared" si="17"/>
        <v>4.5</v>
      </c>
      <c r="E173" s="35"/>
      <c r="F173" s="508">
        <v>13</v>
      </c>
      <c r="G173" s="561">
        <f t="shared" si="19"/>
        <v>121</v>
      </c>
      <c r="H173" s="27" t="s">
        <v>175</v>
      </c>
      <c r="I173" s="27" t="s">
        <v>175</v>
      </c>
      <c r="J173" s="1143" t="s">
        <v>4030</v>
      </c>
      <c r="K173" s="35">
        <v>1</v>
      </c>
      <c r="L173" s="152">
        <v>31598</v>
      </c>
      <c r="M173" s="115">
        <f t="shared" si="18"/>
        <v>31598</v>
      </c>
      <c r="N173" s="28"/>
      <c r="O173" s="47" t="s">
        <v>488</v>
      </c>
      <c r="P173" s="1199"/>
      <c r="Q173" s="2279" t="s">
        <v>6485</v>
      </c>
      <c r="R173" s="30">
        <v>46120</v>
      </c>
      <c r="S173" s="1197"/>
      <c r="T173" s="1876">
        <v>46150</v>
      </c>
      <c r="U173" s="1201">
        <v>46153</v>
      </c>
      <c r="V173" s="1660"/>
    </row>
    <row r="174" spans="1:22" s="4" customFormat="1" ht="19.7" customHeight="1">
      <c r="A174" s="536" t="s">
        <v>123</v>
      </c>
      <c r="B174" s="2318" t="s">
        <v>6590</v>
      </c>
      <c r="C174" s="35">
        <v>0.08</v>
      </c>
      <c r="D174" s="26">
        <f t="shared" si="17"/>
        <v>0.4</v>
      </c>
      <c r="E174" s="35"/>
      <c r="F174" s="508">
        <v>13</v>
      </c>
      <c r="G174" s="561">
        <f t="shared" si="19"/>
        <v>122</v>
      </c>
      <c r="H174" s="549" t="s">
        <v>489</v>
      </c>
      <c r="I174" s="66" t="s">
        <v>175</v>
      </c>
      <c r="J174" s="1802" t="s">
        <v>490</v>
      </c>
      <c r="K174" s="1803">
        <v>5</v>
      </c>
      <c r="L174" s="1157">
        <v>177</v>
      </c>
      <c r="M174" s="1157">
        <f t="shared" si="18"/>
        <v>885</v>
      </c>
      <c r="N174" s="91"/>
      <c r="O174" s="68" t="s">
        <v>491</v>
      </c>
      <c r="P174" s="1199"/>
      <c r="Q174" s="2279" t="s">
        <v>6485</v>
      </c>
      <c r="R174" s="30">
        <v>46120</v>
      </c>
      <c r="S174" s="1197"/>
      <c r="T174" s="1876">
        <v>46150</v>
      </c>
      <c r="U174" s="1201">
        <v>46153</v>
      </c>
      <c r="V174" s="1660"/>
    </row>
    <row r="175" spans="1:22" s="4" customFormat="1" ht="19.7" customHeight="1">
      <c r="A175" s="536" t="s">
        <v>123</v>
      </c>
      <c r="B175" s="2318" t="s">
        <v>6590</v>
      </c>
      <c r="C175" s="35">
        <v>0.05</v>
      </c>
      <c r="D175" s="26">
        <f t="shared" si="17"/>
        <v>0.2</v>
      </c>
      <c r="E175" s="35"/>
      <c r="F175" s="508">
        <v>13</v>
      </c>
      <c r="G175" s="561">
        <f t="shared" si="19"/>
        <v>123</v>
      </c>
      <c r="H175" s="27" t="s">
        <v>175</v>
      </c>
      <c r="I175" s="27" t="s">
        <v>175</v>
      </c>
      <c r="J175" s="2295" t="s">
        <v>493</v>
      </c>
      <c r="K175" s="35">
        <v>4</v>
      </c>
      <c r="L175" s="294">
        <v>332</v>
      </c>
      <c r="M175" s="1158">
        <f t="shared" si="18"/>
        <v>1328</v>
      </c>
      <c r="N175" s="28"/>
      <c r="O175" s="40" t="s">
        <v>494</v>
      </c>
      <c r="P175" s="1199"/>
      <c r="Q175" s="2279" t="s">
        <v>6485</v>
      </c>
      <c r="R175" s="30">
        <v>46120</v>
      </c>
      <c r="S175" s="1197"/>
      <c r="T175" s="1876">
        <v>46150</v>
      </c>
      <c r="U175" s="1201">
        <v>46153</v>
      </c>
      <c r="V175" s="1660"/>
    </row>
    <row r="176" spans="1:22" s="4" customFormat="1" ht="19.7" customHeight="1">
      <c r="A176" s="536" t="s">
        <v>123</v>
      </c>
      <c r="B176" s="2318" t="s">
        <v>6590</v>
      </c>
      <c r="C176" s="35">
        <v>0.05</v>
      </c>
      <c r="D176" s="26">
        <f t="shared" si="17"/>
        <v>0.2</v>
      </c>
      <c r="E176" s="35"/>
      <c r="F176" s="508">
        <v>13</v>
      </c>
      <c r="G176" s="561">
        <f t="shared" si="19"/>
        <v>124</v>
      </c>
      <c r="H176" s="27" t="s">
        <v>175</v>
      </c>
      <c r="I176" s="27" t="s">
        <v>175</v>
      </c>
      <c r="J176" s="2328" t="s">
        <v>6605</v>
      </c>
      <c r="K176" s="1670">
        <v>4</v>
      </c>
      <c r="L176" s="2329">
        <v>306</v>
      </c>
      <c r="M176" s="1158">
        <f t="shared" si="18"/>
        <v>1224</v>
      </c>
      <c r="N176" s="22"/>
      <c r="O176" s="493" t="s">
        <v>6606</v>
      </c>
      <c r="P176" s="1199"/>
      <c r="Q176" s="2279" t="s">
        <v>6485</v>
      </c>
      <c r="R176" s="30">
        <v>46120</v>
      </c>
      <c r="S176" s="1197"/>
      <c r="T176" s="1876">
        <v>46150</v>
      </c>
      <c r="U176" s="1201">
        <v>46153</v>
      </c>
      <c r="V176" s="1660"/>
    </row>
    <row r="177" spans="1:22" s="4" customFormat="1" ht="19.7" customHeight="1">
      <c r="A177" s="536" t="s">
        <v>123</v>
      </c>
      <c r="B177" s="2318" t="s">
        <v>6590</v>
      </c>
      <c r="C177" s="35">
        <v>0.01</v>
      </c>
      <c r="D177" s="26">
        <f t="shared" si="17"/>
        <v>0.04</v>
      </c>
      <c r="E177" s="35"/>
      <c r="F177" s="508">
        <v>13</v>
      </c>
      <c r="G177" s="561">
        <f t="shared" si="19"/>
        <v>125</v>
      </c>
      <c r="H177" s="301" t="s">
        <v>287</v>
      </c>
      <c r="I177" s="301" t="s">
        <v>287</v>
      </c>
      <c r="J177" s="2328" t="s">
        <v>6607</v>
      </c>
      <c r="K177" s="1670">
        <v>4</v>
      </c>
      <c r="L177" s="2329">
        <v>96</v>
      </c>
      <c r="M177" s="1158">
        <f t="shared" si="18"/>
        <v>384</v>
      </c>
      <c r="N177" s="22"/>
      <c r="O177" s="1059" t="s">
        <v>2642</v>
      </c>
      <c r="P177" s="1199"/>
      <c r="Q177" s="2279" t="s">
        <v>6485</v>
      </c>
      <c r="R177" s="30">
        <v>46120</v>
      </c>
      <c r="S177" s="1197"/>
      <c r="T177" s="1876">
        <v>46150</v>
      </c>
      <c r="U177" s="1201">
        <v>46153</v>
      </c>
      <c r="V177" s="1660"/>
    </row>
    <row r="178" spans="1:22" s="4" customFormat="1" ht="19.7" customHeight="1">
      <c r="A178" s="536" t="s">
        <v>123</v>
      </c>
      <c r="B178" s="2318" t="s">
        <v>6590</v>
      </c>
      <c r="C178" s="35">
        <v>0.01</v>
      </c>
      <c r="D178" s="26">
        <f t="shared" si="17"/>
        <v>0.18</v>
      </c>
      <c r="E178" s="35"/>
      <c r="F178" s="508">
        <v>13</v>
      </c>
      <c r="G178" s="561">
        <f t="shared" si="19"/>
        <v>126</v>
      </c>
      <c r="H178" s="301" t="s">
        <v>287</v>
      </c>
      <c r="I178" s="301" t="s">
        <v>287</v>
      </c>
      <c r="J178" s="2328" t="s">
        <v>6608</v>
      </c>
      <c r="K178" s="1670">
        <v>18</v>
      </c>
      <c r="L178" s="2329">
        <v>56</v>
      </c>
      <c r="M178" s="1158">
        <f t="shared" si="18"/>
        <v>1008</v>
      </c>
      <c r="N178" s="22"/>
      <c r="O178" s="1059" t="s">
        <v>6609</v>
      </c>
      <c r="P178" s="1199"/>
      <c r="Q178" s="2279" t="s">
        <v>6485</v>
      </c>
      <c r="R178" s="30">
        <v>46120</v>
      </c>
      <c r="S178" s="1197"/>
      <c r="T178" s="1876">
        <v>46150</v>
      </c>
      <c r="U178" s="1201">
        <v>46153</v>
      </c>
      <c r="V178" s="1660"/>
    </row>
    <row r="179" spans="1:22" s="4" customFormat="1" ht="19.7" customHeight="1">
      <c r="A179" s="536" t="s">
        <v>123</v>
      </c>
      <c r="B179" s="2318" t="s">
        <v>6590</v>
      </c>
      <c r="C179" s="35">
        <v>7.4999999999999997E-2</v>
      </c>
      <c r="D179" s="26">
        <f t="shared" si="17"/>
        <v>1.05</v>
      </c>
      <c r="E179" s="35"/>
      <c r="F179" s="508">
        <v>13</v>
      </c>
      <c r="G179" s="561">
        <f t="shared" si="19"/>
        <v>127</v>
      </c>
      <c r="H179" s="301" t="s">
        <v>287</v>
      </c>
      <c r="I179" s="301" t="s">
        <v>287</v>
      </c>
      <c r="J179" s="2330" t="s">
        <v>6610</v>
      </c>
      <c r="K179" s="2331">
        <v>14</v>
      </c>
      <c r="L179" s="35">
        <v>52</v>
      </c>
      <c r="M179" s="1158">
        <f t="shared" si="18"/>
        <v>728</v>
      </c>
      <c r="N179" s="1507"/>
      <c r="O179" s="907" t="s">
        <v>6611</v>
      </c>
      <c r="P179" s="1199"/>
      <c r="Q179" s="2279" t="s">
        <v>6485</v>
      </c>
      <c r="R179" s="30">
        <v>46120</v>
      </c>
      <c r="S179" s="1197"/>
      <c r="T179" s="1876">
        <v>46150</v>
      </c>
      <c r="U179" s="1201">
        <v>46153</v>
      </c>
      <c r="V179" s="1660"/>
    </row>
    <row r="180" spans="1:22" s="4" customFormat="1" ht="19.7" customHeight="1">
      <c r="A180" s="536" t="s">
        <v>123</v>
      </c>
      <c r="B180" s="2318" t="s">
        <v>6590</v>
      </c>
      <c r="C180" s="35">
        <v>0.02</v>
      </c>
      <c r="D180" s="26">
        <f t="shared" si="17"/>
        <v>0.08</v>
      </c>
      <c r="E180" s="35"/>
      <c r="F180" s="508">
        <v>13</v>
      </c>
      <c r="G180" s="561">
        <f t="shared" si="19"/>
        <v>128</v>
      </c>
      <c r="H180" s="301" t="s">
        <v>287</v>
      </c>
      <c r="I180" s="301" t="s">
        <v>287</v>
      </c>
      <c r="J180" s="2330" t="s">
        <v>682</v>
      </c>
      <c r="K180" s="2331">
        <v>4</v>
      </c>
      <c r="L180" s="2332">
        <v>81</v>
      </c>
      <c r="M180" s="1158">
        <f t="shared" si="18"/>
        <v>324</v>
      </c>
      <c r="N180" s="1507"/>
      <c r="O180" s="303" t="s">
        <v>683</v>
      </c>
      <c r="P180" s="1199"/>
      <c r="Q180" s="2279" t="s">
        <v>6485</v>
      </c>
      <c r="R180" s="30">
        <v>46120</v>
      </c>
      <c r="S180" s="1197"/>
      <c r="T180" s="1876">
        <v>46150</v>
      </c>
      <c r="U180" s="1201">
        <v>46153</v>
      </c>
      <c r="V180" s="1660"/>
    </row>
    <row r="181" spans="1:22" s="4" customFormat="1" ht="19.7" customHeight="1">
      <c r="A181" s="536" t="s">
        <v>123</v>
      </c>
      <c r="B181" s="2318" t="s">
        <v>6590</v>
      </c>
      <c r="C181" s="35">
        <v>0.01</v>
      </c>
      <c r="D181" s="26">
        <f t="shared" si="17"/>
        <v>0.04</v>
      </c>
      <c r="E181" s="35"/>
      <c r="F181" s="508">
        <v>13</v>
      </c>
      <c r="G181" s="561">
        <f t="shared" si="19"/>
        <v>129</v>
      </c>
      <c r="H181" s="301" t="s">
        <v>287</v>
      </c>
      <c r="I181" s="301" t="s">
        <v>287</v>
      </c>
      <c r="J181" s="2330" t="s">
        <v>5329</v>
      </c>
      <c r="K181" s="2331">
        <v>4</v>
      </c>
      <c r="L181" s="2332">
        <v>93</v>
      </c>
      <c r="M181" s="1158">
        <f t="shared" si="18"/>
        <v>372</v>
      </c>
      <c r="N181" s="1507"/>
      <c r="O181" s="303" t="s">
        <v>762</v>
      </c>
      <c r="P181" s="1199"/>
      <c r="Q181" s="2279" t="s">
        <v>6485</v>
      </c>
      <c r="R181" s="30">
        <v>46120</v>
      </c>
      <c r="S181" s="1197"/>
      <c r="T181" s="1876">
        <v>46150</v>
      </c>
      <c r="U181" s="1201">
        <v>46153</v>
      </c>
      <c r="V181" s="1660"/>
    </row>
    <row r="182" spans="1:22" s="4" customFormat="1" ht="19.7" customHeight="1">
      <c r="A182" s="536" t="s">
        <v>123</v>
      </c>
      <c r="B182" s="2318" t="s">
        <v>6590</v>
      </c>
      <c r="C182" s="35">
        <v>0.05</v>
      </c>
      <c r="D182" s="26">
        <f t="shared" si="17"/>
        <v>0.8</v>
      </c>
      <c r="E182" s="35"/>
      <c r="F182" s="508">
        <v>13</v>
      </c>
      <c r="G182" s="561">
        <f t="shared" si="19"/>
        <v>130</v>
      </c>
      <c r="H182" s="247" t="s">
        <v>501</v>
      </c>
      <c r="I182" s="27" t="s">
        <v>287</v>
      </c>
      <c r="J182" s="954" t="s">
        <v>3742</v>
      </c>
      <c r="K182" s="35">
        <v>16</v>
      </c>
      <c r="L182" s="110">
        <v>150</v>
      </c>
      <c r="M182" s="1158">
        <f t="shared" si="18"/>
        <v>2400</v>
      </c>
      <c r="N182" s="29"/>
      <c r="O182" s="47" t="s">
        <v>4032</v>
      </c>
      <c r="P182" s="1199"/>
      <c r="Q182" s="2279" t="s">
        <v>6485</v>
      </c>
      <c r="R182" s="30">
        <v>46120</v>
      </c>
      <c r="S182" s="1197"/>
      <c r="T182" s="1876">
        <v>46150</v>
      </c>
      <c r="U182" s="1201">
        <v>46153</v>
      </c>
      <c r="V182" s="1660"/>
    </row>
    <row r="183" spans="1:22" s="4" customFormat="1" ht="19.7" customHeight="1">
      <c r="A183" s="536" t="s">
        <v>123</v>
      </c>
      <c r="B183" s="2318" t="s">
        <v>6590</v>
      </c>
      <c r="C183" s="35">
        <v>0.05</v>
      </c>
      <c r="D183" s="26">
        <f t="shared" si="17"/>
        <v>0.2</v>
      </c>
      <c r="E183" s="35"/>
      <c r="F183" s="508">
        <v>13</v>
      </c>
      <c r="G183" s="561">
        <f t="shared" si="19"/>
        <v>131</v>
      </c>
      <c r="H183" s="247" t="s">
        <v>501</v>
      </c>
      <c r="I183" s="27" t="s">
        <v>287</v>
      </c>
      <c r="J183" s="954" t="s">
        <v>3744</v>
      </c>
      <c r="K183" s="35">
        <v>4</v>
      </c>
      <c r="L183" s="110">
        <v>66</v>
      </c>
      <c r="M183" s="1158">
        <f>K183*L183</f>
        <v>264</v>
      </c>
      <c r="N183" s="26"/>
      <c r="O183" s="47" t="s">
        <v>4033</v>
      </c>
      <c r="P183" s="1199"/>
      <c r="Q183" s="2279" t="s">
        <v>6485</v>
      </c>
      <c r="R183" s="30">
        <v>46120</v>
      </c>
      <c r="S183" s="1197"/>
      <c r="T183" s="1876">
        <v>46150</v>
      </c>
      <c r="U183" s="1201">
        <v>46153</v>
      </c>
      <c r="V183" s="1660"/>
    </row>
    <row r="184" spans="1:22" s="4" customFormat="1" ht="19.7" customHeight="1">
      <c r="A184" s="536" t="s">
        <v>123</v>
      </c>
      <c r="B184" s="2318" t="s">
        <v>6590</v>
      </c>
      <c r="C184" s="35">
        <v>0.05</v>
      </c>
      <c r="D184" s="26">
        <f t="shared" si="17"/>
        <v>0.2</v>
      </c>
      <c r="E184" s="35"/>
      <c r="F184" s="508">
        <v>13</v>
      </c>
      <c r="G184" s="561">
        <f t="shared" si="19"/>
        <v>132</v>
      </c>
      <c r="H184" s="247" t="s">
        <v>501</v>
      </c>
      <c r="I184" s="27" t="s">
        <v>287</v>
      </c>
      <c r="J184" s="954" t="s">
        <v>3746</v>
      </c>
      <c r="K184" s="35">
        <v>4</v>
      </c>
      <c r="L184" s="110">
        <v>234</v>
      </c>
      <c r="M184" s="1158">
        <f>K184*L184</f>
        <v>936</v>
      </c>
      <c r="N184" s="29"/>
      <c r="O184" s="47" t="s">
        <v>4034</v>
      </c>
      <c r="P184" s="1199"/>
      <c r="Q184" s="2279" t="s">
        <v>6485</v>
      </c>
      <c r="R184" s="30">
        <v>46120</v>
      </c>
      <c r="S184" s="1197"/>
      <c r="T184" s="1876">
        <v>46150</v>
      </c>
      <c r="U184" s="1201">
        <v>46153</v>
      </c>
      <c r="V184" s="1660"/>
    </row>
    <row r="185" spans="1:22" s="4" customFormat="1" ht="19.7" customHeight="1">
      <c r="A185" s="536" t="s">
        <v>123</v>
      </c>
      <c r="B185" s="2318" t="s">
        <v>6590</v>
      </c>
      <c r="C185" s="35">
        <v>0.05</v>
      </c>
      <c r="D185" s="26">
        <f t="shared" si="17"/>
        <v>0.30000000000000004</v>
      </c>
      <c r="E185" s="35"/>
      <c r="F185" s="508">
        <v>13</v>
      </c>
      <c r="G185" s="561">
        <f t="shared" si="19"/>
        <v>133</v>
      </c>
      <c r="H185" s="247" t="s">
        <v>501</v>
      </c>
      <c r="I185" s="27" t="s">
        <v>287</v>
      </c>
      <c r="J185" s="954" t="s">
        <v>502</v>
      </c>
      <c r="K185" s="35">
        <v>6</v>
      </c>
      <c r="L185" s="110">
        <v>165</v>
      </c>
      <c r="M185" s="1158">
        <f t="shared" ref="M185:M201" si="20">K185*L185</f>
        <v>990</v>
      </c>
      <c r="N185" s="26"/>
      <c r="O185" s="47" t="s">
        <v>503</v>
      </c>
      <c r="P185" s="1199"/>
      <c r="Q185" s="2279" t="s">
        <v>6485</v>
      </c>
      <c r="R185" s="30">
        <v>46120</v>
      </c>
      <c r="S185" s="1197"/>
      <c r="T185" s="1876">
        <v>46150</v>
      </c>
      <c r="U185" s="1201">
        <v>46153</v>
      </c>
      <c r="V185" s="1660"/>
    </row>
    <row r="186" spans="1:22" s="4" customFormat="1" ht="19.7" customHeight="1">
      <c r="A186" s="536" t="s">
        <v>123</v>
      </c>
      <c r="B186" s="2318" t="s">
        <v>6590</v>
      </c>
      <c r="C186" s="35">
        <v>0.05</v>
      </c>
      <c r="D186" s="26">
        <f t="shared" si="17"/>
        <v>0.15000000000000002</v>
      </c>
      <c r="E186" s="35"/>
      <c r="F186" s="508">
        <v>13</v>
      </c>
      <c r="G186" s="561">
        <f t="shared" si="19"/>
        <v>134</v>
      </c>
      <c r="H186" s="247" t="s">
        <v>501</v>
      </c>
      <c r="I186" s="27" t="s">
        <v>287</v>
      </c>
      <c r="J186" s="954" t="s">
        <v>504</v>
      </c>
      <c r="K186" s="35">
        <v>3</v>
      </c>
      <c r="L186" s="110">
        <v>566</v>
      </c>
      <c r="M186" s="1158">
        <f t="shared" si="20"/>
        <v>1698</v>
      </c>
      <c r="N186" s="26"/>
      <c r="O186" s="47" t="s">
        <v>505</v>
      </c>
      <c r="P186" s="1199"/>
      <c r="Q186" s="2279" t="s">
        <v>6485</v>
      </c>
      <c r="R186" s="30">
        <v>46120</v>
      </c>
      <c r="S186" s="1197"/>
      <c r="T186" s="1876">
        <v>46150</v>
      </c>
      <c r="U186" s="1201">
        <v>46153</v>
      </c>
      <c r="V186" s="1660"/>
    </row>
    <row r="187" spans="1:22" s="4" customFormat="1" ht="19.7" customHeight="1">
      <c r="A187" s="536" t="s">
        <v>123</v>
      </c>
      <c r="B187" s="2318" t="s">
        <v>6590</v>
      </c>
      <c r="C187" s="35">
        <v>0.05</v>
      </c>
      <c r="D187" s="26">
        <f t="shared" si="17"/>
        <v>0.25</v>
      </c>
      <c r="E187" s="35"/>
      <c r="F187" s="508">
        <v>13</v>
      </c>
      <c r="G187" s="561">
        <f t="shared" si="19"/>
        <v>135</v>
      </c>
      <c r="H187" s="247" t="s">
        <v>501</v>
      </c>
      <c r="I187" s="27" t="s">
        <v>287</v>
      </c>
      <c r="J187" s="954" t="s">
        <v>4035</v>
      </c>
      <c r="K187" s="35">
        <v>5</v>
      </c>
      <c r="L187" s="110">
        <v>174</v>
      </c>
      <c r="M187" s="1158">
        <f t="shared" si="20"/>
        <v>870</v>
      </c>
      <c r="N187" s="26"/>
      <c r="O187" s="47" t="s">
        <v>507</v>
      </c>
      <c r="P187" s="1199"/>
      <c r="Q187" s="2279" t="s">
        <v>6485</v>
      </c>
      <c r="R187" s="30">
        <v>46120</v>
      </c>
      <c r="S187" s="1197"/>
      <c r="T187" s="1876">
        <v>46150</v>
      </c>
      <c r="U187" s="1201">
        <v>46153</v>
      </c>
      <c r="V187" s="1660"/>
    </row>
    <row r="188" spans="1:22" s="4" customFormat="1" ht="19.7" customHeight="1">
      <c r="A188" s="536" t="s">
        <v>123</v>
      </c>
      <c r="B188" s="2318" t="s">
        <v>6590</v>
      </c>
      <c r="C188" s="35">
        <v>0.01</v>
      </c>
      <c r="D188" s="26">
        <f t="shared" si="17"/>
        <v>0.05</v>
      </c>
      <c r="E188" s="35"/>
      <c r="F188" s="508">
        <v>13</v>
      </c>
      <c r="G188" s="561">
        <f t="shared" si="19"/>
        <v>136</v>
      </c>
      <c r="H188" s="247" t="s">
        <v>501</v>
      </c>
      <c r="I188" s="27" t="s">
        <v>287</v>
      </c>
      <c r="J188" s="954" t="s">
        <v>508</v>
      </c>
      <c r="K188" s="35">
        <v>5</v>
      </c>
      <c r="L188" s="110">
        <v>127</v>
      </c>
      <c r="M188" s="1158">
        <f t="shared" si="20"/>
        <v>635</v>
      </c>
      <c r="N188" s="26"/>
      <c r="O188" s="47" t="s">
        <v>509</v>
      </c>
      <c r="P188" s="1199"/>
      <c r="Q188" s="2279" t="s">
        <v>6485</v>
      </c>
      <c r="R188" s="30">
        <v>46120</v>
      </c>
      <c r="S188" s="1197"/>
      <c r="T188" s="1876">
        <v>46150</v>
      </c>
      <c r="U188" s="1201">
        <v>46153</v>
      </c>
      <c r="V188" s="1660"/>
    </row>
    <row r="189" spans="1:22" s="4" customFormat="1" ht="19.7" customHeight="1">
      <c r="A189" s="35" t="s">
        <v>291</v>
      </c>
      <c r="B189" s="2318" t="s">
        <v>6590</v>
      </c>
      <c r="C189" s="35">
        <v>2.5</v>
      </c>
      <c r="D189" s="26">
        <f t="shared" si="17"/>
        <v>2.5</v>
      </c>
      <c r="E189" s="35"/>
      <c r="F189" s="508">
        <v>13</v>
      </c>
      <c r="G189" s="561">
        <f t="shared" si="19"/>
        <v>137</v>
      </c>
      <c r="H189" s="1208" t="s">
        <v>175</v>
      </c>
      <c r="I189" s="1208" t="s">
        <v>175</v>
      </c>
      <c r="J189" s="844" t="s">
        <v>442</v>
      </c>
      <c r="K189" s="845">
        <v>1</v>
      </c>
      <c r="L189" s="45">
        <v>6159</v>
      </c>
      <c r="M189" s="858">
        <f t="shared" si="20"/>
        <v>6159</v>
      </c>
      <c r="N189" s="905"/>
      <c r="O189" s="852" t="s">
        <v>6612</v>
      </c>
      <c r="P189" s="820"/>
      <c r="Q189" s="2279" t="s">
        <v>6485</v>
      </c>
      <c r="R189" s="30">
        <v>46120</v>
      </c>
      <c r="S189" s="1197"/>
      <c r="T189" s="1876">
        <v>46150</v>
      </c>
      <c r="U189" s="1201">
        <v>46153</v>
      </c>
      <c r="V189" s="1660"/>
    </row>
    <row r="190" spans="1:22" s="4" customFormat="1" ht="19.7" customHeight="1">
      <c r="A190" s="35" t="s">
        <v>291</v>
      </c>
      <c r="B190" s="2318" t="s">
        <v>6590</v>
      </c>
      <c r="C190" s="35">
        <v>0.85</v>
      </c>
      <c r="D190" s="26">
        <f t="shared" si="17"/>
        <v>0.85</v>
      </c>
      <c r="E190" s="35"/>
      <c r="F190" s="508">
        <v>13</v>
      </c>
      <c r="G190" s="561">
        <f t="shared" si="19"/>
        <v>138</v>
      </c>
      <c r="H190" s="1208" t="s">
        <v>175</v>
      </c>
      <c r="I190" s="1208" t="s">
        <v>175</v>
      </c>
      <c r="J190" s="2333" t="s">
        <v>444</v>
      </c>
      <c r="K190" s="845">
        <v>1</v>
      </c>
      <c r="L190" s="45">
        <v>2470</v>
      </c>
      <c r="M190" s="858">
        <f t="shared" si="20"/>
        <v>2470</v>
      </c>
      <c r="N190" s="905"/>
      <c r="O190" s="882" t="s">
        <v>6613</v>
      </c>
      <c r="P190" s="820"/>
      <c r="Q190" s="2279" t="s">
        <v>6485</v>
      </c>
      <c r="R190" s="30">
        <v>46120</v>
      </c>
      <c r="S190" s="1197"/>
      <c r="T190" s="1876">
        <v>46150</v>
      </c>
      <c r="U190" s="1201">
        <v>46153</v>
      </c>
      <c r="V190" s="1660"/>
    </row>
    <row r="191" spans="1:22" s="4" customFormat="1" ht="19.7" customHeight="1">
      <c r="A191" s="35" t="s">
        <v>291</v>
      </c>
      <c r="B191" s="2318" t="s">
        <v>6590</v>
      </c>
      <c r="C191" s="35">
        <v>0.85</v>
      </c>
      <c r="D191" s="26">
        <f t="shared" si="17"/>
        <v>0.85</v>
      </c>
      <c r="E191" s="35"/>
      <c r="F191" s="508">
        <v>13</v>
      </c>
      <c r="G191" s="561">
        <f t="shared" si="19"/>
        <v>139</v>
      </c>
      <c r="H191" s="1208" t="s">
        <v>175</v>
      </c>
      <c r="I191" s="1208" t="s">
        <v>175</v>
      </c>
      <c r="J191" s="2333" t="s">
        <v>6614</v>
      </c>
      <c r="K191" s="845">
        <v>1</v>
      </c>
      <c r="L191" s="45">
        <v>2470</v>
      </c>
      <c r="M191" s="858">
        <f t="shared" si="20"/>
        <v>2470</v>
      </c>
      <c r="N191" s="1438"/>
      <c r="O191" s="882" t="s">
        <v>6615</v>
      </c>
      <c r="P191" s="830" t="s">
        <v>6616</v>
      </c>
      <c r="Q191" s="2279" t="s">
        <v>6485</v>
      </c>
      <c r="R191" s="30">
        <v>46120</v>
      </c>
      <c r="S191" s="1197"/>
      <c r="T191" s="1876">
        <v>46150</v>
      </c>
      <c r="U191" s="1201">
        <v>46153</v>
      </c>
      <c r="V191" s="1660"/>
    </row>
    <row r="192" spans="1:22" s="4" customFormat="1" ht="19.7" customHeight="1">
      <c r="A192" s="536" t="s">
        <v>123</v>
      </c>
      <c r="B192" s="2318" t="s">
        <v>6590</v>
      </c>
      <c r="C192" s="35">
        <v>0.25</v>
      </c>
      <c r="D192" s="26">
        <f t="shared" si="17"/>
        <v>0.25</v>
      </c>
      <c r="E192" s="35"/>
      <c r="F192" s="508">
        <v>13</v>
      </c>
      <c r="G192" s="561">
        <f t="shared" si="19"/>
        <v>140</v>
      </c>
      <c r="H192" s="27" t="s">
        <v>287</v>
      </c>
      <c r="I192" s="27" t="s">
        <v>287</v>
      </c>
      <c r="J192" s="945" t="s">
        <v>6076</v>
      </c>
      <c r="K192" s="988">
        <v>1</v>
      </c>
      <c r="L192" s="110">
        <v>3400</v>
      </c>
      <c r="M192" s="1158">
        <f t="shared" si="20"/>
        <v>3400</v>
      </c>
      <c r="N192" s="29"/>
      <c r="O192" s="68" t="s">
        <v>1302</v>
      </c>
      <c r="P192" s="2334"/>
      <c r="Q192" s="2279" t="s">
        <v>6485</v>
      </c>
      <c r="R192" s="30">
        <v>46120</v>
      </c>
      <c r="S192" s="1197"/>
      <c r="T192" s="1876">
        <v>46150</v>
      </c>
      <c r="U192" s="1201">
        <v>46153</v>
      </c>
      <c r="V192" s="1660"/>
    </row>
    <row r="193" spans="1:22" s="4" customFormat="1" ht="19.7" customHeight="1">
      <c r="A193" s="35" t="s">
        <v>123</v>
      </c>
      <c r="B193" s="2318" t="s">
        <v>6590</v>
      </c>
      <c r="C193" s="26">
        <v>0.05</v>
      </c>
      <c r="D193" s="26">
        <f t="shared" si="17"/>
        <v>0.05</v>
      </c>
      <c r="E193" s="26"/>
      <c r="F193" s="508">
        <v>13</v>
      </c>
      <c r="G193" s="561">
        <f t="shared" si="19"/>
        <v>141</v>
      </c>
      <c r="H193" s="27" t="s">
        <v>287</v>
      </c>
      <c r="I193" s="27" t="s">
        <v>287</v>
      </c>
      <c r="J193" s="2278" t="s">
        <v>6617</v>
      </c>
      <c r="K193" s="2331">
        <v>1</v>
      </c>
      <c r="L193" s="1670">
        <v>1138</v>
      </c>
      <c r="M193" s="1158">
        <f t="shared" si="20"/>
        <v>1138</v>
      </c>
      <c r="N193" s="23"/>
      <c r="O193" s="2335" t="s">
        <v>6618</v>
      </c>
      <c r="P193" s="1373"/>
      <c r="Q193" s="2279" t="s">
        <v>6485</v>
      </c>
      <c r="R193" s="30">
        <v>46120</v>
      </c>
      <c r="S193" s="1197"/>
      <c r="T193" s="1876">
        <v>46150</v>
      </c>
      <c r="U193" s="1201">
        <v>46153</v>
      </c>
      <c r="V193" s="1660"/>
    </row>
    <row r="194" spans="1:22" s="4" customFormat="1" ht="19.7" customHeight="1">
      <c r="A194" s="35" t="s">
        <v>123</v>
      </c>
      <c r="B194" s="2318" t="s">
        <v>6590</v>
      </c>
      <c r="C194" s="26">
        <v>0.05</v>
      </c>
      <c r="D194" s="26">
        <f t="shared" si="17"/>
        <v>0.05</v>
      </c>
      <c r="E194" s="26"/>
      <c r="F194" s="508">
        <v>13</v>
      </c>
      <c r="G194" s="561">
        <f t="shared" si="19"/>
        <v>142</v>
      </c>
      <c r="H194" s="27" t="s">
        <v>287</v>
      </c>
      <c r="I194" s="27" t="s">
        <v>287</v>
      </c>
      <c r="J194" s="2278" t="s">
        <v>6619</v>
      </c>
      <c r="K194" s="2331">
        <v>1</v>
      </c>
      <c r="L194" s="1670">
        <v>1064</v>
      </c>
      <c r="M194" s="1158">
        <f t="shared" si="20"/>
        <v>1064</v>
      </c>
      <c r="N194" s="23"/>
      <c r="O194" s="2335" t="s">
        <v>6620</v>
      </c>
      <c r="P194" s="1373"/>
      <c r="Q194" s="2279" t="s">
        <v>6485</v>
      </c>
      <c r="R194" s="30">
        <v>46120</v>
      </c>
      <c r="S194" s="1197"/>
      <c r="T194" s="1876">
        <v>46150</v>
      </c>
      <c r="U194" s="1201">
        <v>46153</v>
      </c>
      <c r="V194" s="1660"/>
    </row>
    <row r="195" spans="1:22" s="4" customFormat="1" ht="19.7" customHeight="1">
      <c r="A195" s="35" t="s">
        <v>123</v>
      </c>
      <c r="B195" s="2318" t="s">
        <v>6590</v>
      </c>
      <c r="C195" s="26">
        <v>0.05</v>
      </c>
      <c r="D195" s="26">
        <f t="shared" si="17"/>
        <v>0.05</v>
      </c>
      <c r="E195" s="26"/>
      <c r="F195" s="508">
        <v>13</v>
      </c>
      <c r="G195" s="561">
        <f t="shared" si="19"/>
        <v>143</v>
      </c>
      <c r="H195" s="27" t="s">
        <v>287</v>
      </c>
      <c r="I195" s="27" t="s">
        <v>287</v>
      </c>
      <c r="J195" s="2278" t="s">
        <v>6093</v>
      </c>
      <c r="K195" s="2331">
        <v>1</v>
      </c>
      <c r="L195" s="1670">
        <v>1196</v>
      </c>
      <c r="M195" s="1158">
        <f t="shared" si="20"/>
        <v>1196</v>
      </c>
      <c r="N195" s="23"/>
      <c r="O195" s="2335" t="s">
        <v>6621</v>
      </c>
      <c r="P195" s="1373"/>
      <c r="Q195" s="2279" t="s">
        <v>6485</v>
      </c>
      <c r="R195" s="30">
        <v>46120</v>
      </c>
      <c r="S195" s="1197"/>
      <c r="T195" s="1876">
        <v>46150</v>
      </c>
      <c r="U195" s="1201">
        <v>46153</v>
      </c>
      <c r="V195" s="1660"/>
    </row>
    <row r="196" spans="1:22" s="4" customFormat="1" ht="19.7" customHeight="1">
      <c r="A196" s="35" t="s">
        <v>123</v>
      </c>
      <c r="B196" s="2318" t="s">
        <v>6590</v>
      </c>
      <c r="C196" s="26">
        <v>0.05</v>
      </c>
      <c r="D196" s="26">
        <f t="shared" si="17"/>
        <v>0.05</v>
      </c>
      <c r="E196" s="26"/>
      <c r="F196" s="508">
        <v>13</v>
      </c>
      <c r="G196" s="561">
        <f t="shared" si="19"/>
        <v>144</v>
      </c>
      <c r="H196" s="27" t="s">
        <v>287</v>
      </c>
      <c r="I196" s="27" t="s">
        <v>287</v>
      </c>
      <c r="J196" s="2278" t="s">
        <v>6095</v>
      </c>
      <c r="K196" s="2331">
        <v>1</v>
      </c>
      <c r="L196" s="1670">
        <v>1079</v>
      </c>
      <c r="M196" s="1158">
        <f t="shared" si="20"/>
        <v>1079</v>
      </c>
      <c r="N196" s="23"/>
      <c r="O196" s="2335" t="s">
        <v>6622</v>
      </c>
      <c r="P196" s="1373"/>
      <c r="Q196" s="2279" t="s">
        <v>6485</v>
      </c>
      <c r="R196" s="30">
        <v>46120</v>
      </c>
      <c r="S196" s="1197"/>
      <c r="T196" s="1876">
        <v>46150</v>
      </c>
      <c r="U196" s="1201">
        <v>46153</v>
      </c>
      <c r="V196" s="1660"/>
    </row>
    <row r="197" spans="1:22" s="4" customFormat="1" ht="19.7" customHeight="1">
      <c r="A197" s="35" t="s">
        <v>123</v>
      </c>
      <c r="B197" s="2318" t="s">
        <v>6590</v>
      </c>
      <c r="C197" s="26">
        <v>0.05</v>
      </c>
      <c r="D197" s="26">
        <f t="shared" si="17"/>
        <v>0.05</v>
      </c>
      <c r="E197" s="26"/>
      <c r="F197" s="508">
        <v>13</v>
      </c>
      <c r="G197" s="561">
        <f t="shared" si="19"/>
        <v>145</v>
      </c>
      <c r="H197" s="27" t="s">
        <v>287</v>
      </c>
      <c r="I197" s="27" t="s">
        <v>287</v>
      </c>
      <c r="J197" s="2278" t="s">
        <v>6097</v>
      </c>
      <c r="K197" s="2331">
        <v>1</v>
      </c>
      <c r="L197" s="1670">
        <v>1196</v>
      </c>
      <c r="M197" s="1158">
        <f t="shared" si="20"/>
        <v>1196</v>
      </c>
      <c r="N197" s="23"/>
      <c r="O197" s="2335" t="s">
        <v>6623</v>
      </c>
      <c r="P197" s="1373"/>
      <c r="Q197" s="2279" t="s">
        <v>6485</v>
      </c>
      <c r="R197" s="30">
        <v>46120</v>
      </c>
      <c r="S197" s="1197"/>
      <c r="T197" s="1876">
        <v>46150</v>
      </c>
      <c r="U197" s="1201">
        <v>46153</v>
      </c>
      <c r="V197" s="1660"/>
    </row>
    <row r="198" spans="1:22" s="4" customFormat="1" ht="19.7" customHeight="1">
      <c r="A198" s="35" t="s">
        <v>123</v>
      </c>
      <c r="B198" s="2318" t="s">
        <v>6590</v>
      </c>
      <c r="C198" s="26">
        <v>0.05</v>
      </c>
      <c r="D198" s="26">
        <f t="shared" si="17"/>
        <v>0.05</v>
      </c>
      <c r="E198" s="26"/>
      <c r="F198" s="508">
        <v>13</v>
      </c>
      <c r="G198" s="561">
        <f t="shared" si="19"/>
        <v>146</v>
      </c>
      <c r="H198" s="27" t="s">
        <v>287</v>
      </c>
      <c r="I198" s="27" t="s">
        <v>287</v>
      </c>
      <c r="J198" s="2278" t="s">
        <v>3773</v>
      </c>
      <c r="K198" s="2331">
        <v>1</v>
      </c>
      <c r="L198" s="1670">
        <v>1079</v>
      </c>
      <c r="M198" s="1158">
        <f t="shared" si="20"/>
        <v>1079</v>
      </c>
      <c r="N198" s="23"/>
      <c r="O198" s="2335" t="s">
        <v>6624</v>
      </c>
      <c r="P198" s="1373"/>
      <c r="Q198" s="2279" t="s">
        <v>6485</v>
      </c>
      <c r="R198" s="30">
        <v>46120</v>
      </c>
      <c r="S198" s="1197"/>
      <c r="T198" s="1876">
        <v>46150</v>
      </c>
      <c r="U198" s="1201">
        <v>46153</v>
      </c>
      <c r="V198" s="1660"/>
    </row>
    <row r="199" spans="1:22" s="4" customFormat="1" ht="19.7" customHeight="1">
      <c r="A199" s="35" t="s">
        <v>123</v>
      </c>
      <c r="B199" s="2318" t="s">
        <v>6590</v>
      </c>
      <c r="C199" s="26">
        <v>0.05</v>
      </c>
      <c r="D199" s="26">
        <f t="shared" si="17"/>
        <v>0.05</v>
      </c>
      <c r="E199" s="26"/>
      <c r="F199" s="508">
        <v>13</v>
      </c>
      <c r="G199" s="561">
        <f t="shared" si="19"/>
        <v>147</v>
      </c>
      <c r="H199" s="27" t="s">
        <v>287</v>
      </c>
      <c r="I199" s="27" t="s">
        <v>287</v>
      </c>
      <c r="J199" s="2278" t="s">
        <v>3771</v>
      </c>
      <c r="K199" s="2331">
        <v>1</v>
      </c>
      <c r="L199" s="1670">
        <v>1138</v>
      </c>
      <c r="M199" s="1158">
        <f t="shared" si="20"/>
        <v>1138</v>
      </c>
      <c r="N199" s="23"/>
      <c r="O199" s="2335" t="s">
        <v>6625</v>
      </c>
      <c r="P199" s="1373"/>
      <c r="Q199" s="2279" t="s">
        <v>6485</v>
      </c>
      <c r="R199" s="30">
        <v>46120</v>
      </c>
      <c r="S199" s="1197"/>
      <c r="T199" s="1876">
        <v>46150</v>
      </c>
      <c r="U199" s="1201">
        <v>46153</v>
      </c>
      <c r="V199" s="1660"/>
    </row>
    <row r="200" spans="1:22" s="4" customFormat="1" ht="19.7" customHeight="1">
      <c r="A200" s="35" t="s">
        <v>123</v>
      </c>
      <c r="B200" s="2318" t="s">
        <v>6590</v>
      </c>
      <c r="C200" s="26">
        <v>0.05</v>
      </c>
      <c r="D200" s="26">
        <f t="shared" si="17"/>
        <v>0.05</v>
      </c>
      <c r="E200" s="26"/>
      <c r="F200" s="508">
        <v>13</v>
      </c>
      <c r="G200" s="561">
        <f t="shared" si="19"/>
        <v>148</v>
      </c>
      <c r="H200" s="27" t="s">
        <v>287</v>
      </c>
      <c r="I200" s="27" t="s">
        <v>287</v>
      </c>
      <c r="J200" s="2278" t="s">
        <v>6626</v>
      </c>
      <c r="K200" s="2331">
        <v>1</v>
      </c>
      <c r="L200" s="1670">
        <v>1064</v>
      </c>
      <c r="M200" s="1158">
        <f t="shared" si="20"/>
        <v>1064</v>
      </c>
      <c r="N200" s="23"/>
      <c r="O200" s="2335" t="s">
        <v>6627</v>
      </c>
      <c r="P200" s="1373"/>
      <c r="Q200" s="2279" t="s">
        <v>6485</v>
      </c>
      <c r="R200" s="30">
        <v>46120</v>
      </c>
      <c r="S200" s="1197"/>
      <c r="T200" s="1876">
        <v>46150</v>
      </c>
      <c r="U200" s="1201">
        <v>46153</v>
      </c>
      <c r="V200" s="1660"/>
    </row>
    <row r="201" spans="1:22" s="4" customFormat="1" ht="19.7" customHeight="1">
      <c r="A201" s="35" t="s">
        <v>172</v>
      </c>
      <c r="B201" s="2318" t="s">
        <v>6590</v>
      </c>
      <c r="C201" s="26">
        <v>0.05</v>
      </c>
      <c r="D201" s="26">
        <v>4</v>
      </c>
      <c r="E201" s="26"/>
      <c r="F201" s="2336">
        <v>13</v>
      </c>
      <c r="G201" s="2235">
        <f t="shared" si="19"/>
        <v>149</v>
      </c>
      <c r="H201" s="2337" t="s">
        <v>175</v>
      </c>
      <c r="I201" s="2337" t="s">
        <v>175</v>
      </c>
      <c r="J201" s="2338" t="s">
        <v>3583</v>
      </c>
      <c r="K201" s="2339">
        <v>1</v>
      </c>
      <c r="L201" s="2340">
        <v>19600</v>
      </c>
      <c r="M201" s="2341">
        <f t="shared" si="20"/>
        <v>19600</v>
      </c>
      <c r="N201" s="2342"/>
      <c r="O201" s="2343" t="s">
        <v>3584</v>
      </c>
      <c r="P201" s="2344"/>
      <c r="Q201" s="2345" t="s">
        <v>6628</v>
      </c>
      <c r="R201" s="1555">
        <v>46188</v>
      </c>
      <c r="S201" s="1202"/>
      <c r="T201" s="1700">
        <v>46197</v>
      </c>
      <c r="U201" s="42">
        <v>46198</v>
      </c>
      <c r="V201" s="1660"/>
    </row>
    <row r="202" spans="1:22" s="4" customFormat="1" ht="19.7" customHeight="1">
      <c r="B202" s="2271"/>
      <c r="F202" s="64"/>
      <c r="G202" s="2049"/>
      <c r="H202" s="27"/>
      <c r="I202" s="27"/>
      <c r="J202" s="47"/>
      <c r="K202" s="67"/>
      <c r="L202" s="26"/>
      <c r="M202" s="107"/>
      <c r="N202" s="47"/>
      <c r="O202" s="68"/>
      <c r="P202" s="1373"/>
      <c r="Q202" s="2346"/>
      <c r="R202" s="30"/>
      <c r="S202" s="2347"/>
      <c r="T202" s="1700"/>
      <c r="U202" s="42"/>
      <c r="V202" s="1660"/>
    </row>
    <row r="203" spans="1:22" s="4" customFormat="1" ht="19.7" customHeight="1">
      <c r="A203" s="1"/>
      <c r="B203" s="2268"/>
      <c r="C203" s="1"/>
      <c r="D203" s="1"/>
      <c r="E203" s="1"/>
      <c r="F203" s="40"/>
      <c r="G203" s="26"/>
      <c r="H203" s="27"/>
      <c r="I203" s="27"/>
      <c r="J203" s="2348">
        <f>SUM(M149:M201)</f>
        <v>190219</v>
      </c>
      <c r="K203" s="2348"/>
      <c r="L203" s="2348"/>
      <c r="M203" s="2348"/>
      <c r="N203" s="385"/>
      <c r="O203" s="47"/>
      <c r="P203" s="291"/>
      <c r="Q203" s="2346"/>
      <c r="R203" s="30"/>
      <c r="S203" s="2347"/>
      <c r="T203" s="1700"/>
      <c r="U203" s="42"/>
      <c r="V203" s="1660"/>
    </row>
    <row r="204" spans="1:22" s="4" customFormat="1" ht="19.7" customHeight="1">
      <c r="B204" s="2271"/>
      <c r="F204" s="64"/>
      <c r="G204" s="66"/>
      <c r="H204" s="226"/>
      <c r="I204" s="226"/>
      <c r="J204" s="79"/>
      <c r="K204" s="281"/>
      <c r="L204" s="384"/>
      <c r="M204" s="384"/>
      <c r="N204" s="535"/>
      <c r="O204" s="109"/>
      <c r="P204" s="291"/>
      <c r="Q204" s="2346"/>
      <c r="R204" s="30"/>
      <c r="S204" s="2347"/>
      <c r="T204" s="1700"/>
      <c r="U204" s="42"/>
      <c r="V204" s="1660"/>
    </row>
    <row r="205" spans="1:22" s="4" customFormat="1" ht="19.7" customHeight="1">
      <c r="B205" s="2271"/>
      <c r="F205" s="2349"/>
      <c r="G205" s="2350"/>
      <c r="H205" s="2351"/>
      <c r="I205" s="2352"/>
      <c r="J205" s="2353"/>
      <c r="K205" s="2207"/>
      <c r="L205" s="2354"/>
      <c r="M205" s="2354"/>
      <c r="N205" s="2355"/>
      <c r="O205" s="2356"/>
      <c r="P205" s="2357"/>
      <c r="Q205" s="2358"/>
      <c r="R205" s="2359"/>
      <c r="S205" s="1202"/>
      <c r="T205" s="1700"/>
      <c r="U205" s="42"/>
      <c r="V205" s="1660"/>
    </row>
    <row r="206" spans="1:22" s="4" customFormat="1" ht="19.7" customHeight="1">
      <c r="B206" s="2271"/>
      <c r="F206" s="64"/>
      <c r="G206" s="66"/>
      <c r="H206" s="2261"/>
      <c r="I206" s="226"/>
      <c r="J206" s="79"/>
      <c r="K206" s="281"/>
      <c r="L206" s="384"/>
      <c r="M206" s="384"/>
      <c r="N206" s="535"/>
      <c r="O206" s="109"/>
      <c r="P206" s="1657"/>
      <c r="Q206" s="2241"/>
      <c r="R206" s="1555"/>
      <c r="S206" s="1202"/>
      <c r="T206" s="1700"/>
      <c r="U206" s="42"/>
      <c r="V206" s="1660"/>
    </row>
    <row r="207" spans="1:22" s="4" customFormat="1" ht="19.7" customHeight="1">
      <c r="B207" s="2271"/>
      <c r="F207" s="64"/>
      <c r="G207" s="27"/>
      <c r="H207" s="432" t="s">
        <v>2836</v>
      </c>
      <c r="I207" s="1534"/>
      <c r="J207" s="1535"/>
      <c r="K207" s="993"/>
      <c r="L207" s="147"/>
      <c r="M207" s="385"/>
      <c r="N207" s="425"/>
      <c r="O207" s="68"/>
      <c r="P207" s="1199"/>
      <c r="Q207" s="2241"/>
      <c r="R207" s="1555"/>
      <c r="S207" s="1202"/>
      <c r="T207" s="1700"/>
      <c r="U207" s="42"/>
      <c r="V207" s="1660"/>
    </row>
    <row r="208" spans="1:22" s="4" customFormat="1" ht="19.7" customHeight="1">
      <c r="A208" s="435" t="s">
        <v>200</v>
      </c>
      <c r="B208" s="2360" t="s">
        <v>6629</v>
      </c>
      <c r="C208" s="4">
        <v>0.35</v>
      </c>
      <c r="D208" s="26">
        <f t="shared" ref="D208:D216" si="21">+C208*K208</f>
        <v>0.35</v>
      </c>
      <c r="F208" s="2262">
        <v>9</v>
      </c>
      <c r="G208" s="38">
        <f>+G201+1</f>
        <v>150</v>
      </c>
      <c r="H208" s="247" t="s">
        <v>174</v>
      </c>
      <c r="I208" s="27" t="s">
        <v>175</v>
      </c>
      <c r="J208" s="945" t="s">
        <v>6630</v>
      </c>
      <c r="K208" s="35">
        <v>1</v>
      </c>
      <c r="L208" s="35">
        <v>3716</v>
      </c>
      <c r="M208" s="115">
        <f t="shared" ref="M208:M215" si="22">K208*L208</f>
        <v>3716</v>
      </c>
      <c r="N208" s="29"/>
      <c r="O208" s="47" t="s">
        <v>6631</v>
      </c>
      <c r="P208" s="1199"/>
      <c r="Q208" s="2279" t="s">
        <v>6485</v>
      </c>
      <c r="R208" s="30">
        <v>46120</v>
      </c>
      <c r="S208" s="1197"/>
      <c r="T208" s="1876">
        <v>46150</v>
      </c>
      <c r="U208" s="1201">
        <v>46153</v>
      </c>
      <c r="V208" s="1660"/>
    </row>
    <row r="209" spans="1:22" s="4" customFormat="1" ht="19.7" customHeight="1">
      <c r="A209" s="536" t="s">
        <v>123</v>
      </c>
      <c r="B209" s="2360" t="s">
        <v>6629</v>
      </c>
      <c r="C209" s="335">
        <v>0.05</v>
      </c>
      <c r="D209" s="26">
        <f t="shared" si="21"/>
        <v>0.05</v>
      </c>
      <c r="F209" s="2262">
        <v>9</v>
      </c>
      <c r="G209" s="38">
        <f>+G208+1</f>
        <v>151</v>
      </c>
      <c r="H209" s="26" t="s">
        <v>175</v>
      </c>
      <c r="I209" s="26" t="s">
        <v>175</v>
      </c>
      <c r="J209" s="1050" t="s">
        <v>2837</v>
      </c>
      <c r="K209" s="35">
        <v>1</v>
      </c>
      <c r="L209" s="110">
        <v>1178</v>
      </c>
      <c r="M209" s="1614">
        <f>K209*L209</f>
        <v>1178</v>
      </c>
      <c r="N209" s="47"/>
      <c r="O209" s="40" t="s">
        <v>321</v>
      </c>
      <c r="P209" s="1199"/>
      <c r="Q209" s="2279" t="s">
        <v>6485</v>
      </c>
      <c r="R209" s="30">
        <v>46120</v>
      </c>
      <c r="S209" s="1197"/>
      <c r="T209" s="1876">
        <v>46150</v>
      </c>
      <c r="U209" s="1201">
        <v>46153</v>
      </c>
      <c r="V209" s="1660"/>
    </row>
    <row r="210" spans="1:22" s="4" customFormat="1" ht="19.7" customHeight="1">
      <c r="A210" s="536" t="s">
        <v>123</v>
      </c>
      <c r="B210" s="2360" t="s">
        <v>6629</v>
      </c>
      <c r="C210" s="4">
        <v>5.0000000000000001E-3</v>
      </c>
      <c r="D210" s="26">
        <f t="shared" si="21"/>
        <v>0.01</v>
      </c>
      <c r="F210" s="2262">
        <v>9</v>
      </c>
      <c r="G210" s="38">
        <f t="shared" ref="G210" si="23">+G209+1</f>
        <v>152</v>
      </c>
      <c r="H210" s="27" t="s">
        <v>175</v>
      </c>
      <c r="I210" s="27" t="s">
        <v>175</v>
      </c>
      <c r="J210" s="2295" t="s">
        <v>1232</v>
      </c>
      <c r="K210" s="35">
        <v>2</v>
      </c>
      <c r="L210" s="2361">
        <v>83</v>
      </c>
      <c r="M210" s="1158">
        <f t="shared" si="22"/>
        <v>166</v>
      </c>
      <c r="N210" s="29"/>
      <c r="O210" s="40" t="s">
        <v>1233</v>
      </c>
      <c r="P210" s="1199"/>
      <c r="Q210" s="2279" t="s">
        <v>6485</v>
      </c>
      <c r="R210" s="30">
        <v>46120</v>
      </c>
      <c r="S210" s="1197"/>
      <c r="T210" s="1876">
        <v>46150</v>
      </c>
      <c r="U210" s="1201">
        <v>46153</v>
      </c>
      <c r="V210" s="1660"/>
    </row>
    <row r="211" spans="1:22" s="4" customFormat="1" ht="19.7" customHeight="1">
      <c r="A211" s="536" t="s">
        <v>123</v>
      </c>
      <c r="B211" s="2360" t="s">
        <v>6629</v>
      </c>
      <c r="C211" s="335">
        <v>5.0000000000000001E-3</v>
      </c>
      <c r="D211" s="26">
        <f t="shared" si="21"/>
        <v>5.0000000000000001E-3</v>
      </c>
      <c r="F211" s="2262">
        <v>9</v>
      </c>
      <c r="G211" s="38">
        <f>+G210+1</f>
        <v>153</v>
      </c>
      <c r="H211" s="1615" t="s">
        <v>974</v>
      </c>
      <c r="I211" s="1616" t="s">
        <v>175</v>
      </c>
      <c r="J211" s="2362" t="s">
        <v>6632</v>
      </c>
      <c r="K211" s="1170">
        <v>1</v>
      </c>
      <c r="L211" s="2363">
        <v>157</v>
      </c>
      <c r="M211" s="1614">
        <f t="shared" si="22"/>
        <v>157</v>
      </c>
      <c r="N211" s="952"/>
      <c r="O211" s="79" t="s">
        <v>1293</v>
      </c>
      <c r="P211" s="1199"/>
      <c r="Q211" s="2279" t="s">
        <v>6485</v>
      </c>
      <c r="R211" s="30">
        <v>46120</v>
      </c>
      <c r="S211" s="1197"/>
      <c r="T211" s="1876">
        <v>46150</v>
      </c>
      <c r="U211" s="1201">
        <v>46153</v>
      </c>
      <c r="V211" s="1660"/>
    </row>
    <row r="212" spans="1:22" s="4" customFormat="1" ht="19.7" customHeight="1">
      <c r="A212" s="536" t="s">
        <v>123</v>
      </c>
      <c r="B212" s="2360" t="s">
        <v>6629</v>
      </c>
      <c r="C212" s="4">
        <v>5.0000000000000001E-3</v>
      </c>
      <c r="D212" s="26">
        <f t="shared" si="21"/>
        <v>0.01</v>
      </c>
      <c r="F212" s="2262">
        <v>9</v>
      </c>
      <c r="G212" s="38">
        <f>+G211+1</f>
        <v>154</v>
      </c>
      <c r="H212" s="27" t="s">
        <v>175</v>
      </c>
      <c r="I212" s="27" t="s">
        <v>175</v>
      </c>
      <c r="J212" s="2295" t="s">
        <v>1234</v>
      </c>
      <c r="K212" s="35">
        <v>2</v>
      </c>
      <c r="L212" s="2361">
        <v>32</v>
      </c>
      <c r="M212" s="1158">
        <f t="shared" si="22"/>
        <v>64</v>
      </c>
      <c r="N212" s="29"/>
      <c r="O212" s="40" t="s">
        <v>1235</v>
      </c>
      <c r="P212" s="1199"/>
      <c r="Q212" s="2279" t="s">
        <v>6485</v>
      </c>
      <c r="R212" s="30">
        <v>46120</v>
      </c>
      <c r="S212" s="1197"/>
      <c r="T212" s="1876">
        <v>46150</v>
      </c>
      <c r="U212" s="1201">
        <v>46153</v>
      </c>
      <c r="V212" s="1660"/>
    </row>
    <row r="213" spans="1:22" s="4" customFormat="1" ht="19.7" customHeight="1">
      <c r="A213" s="536" t="s">
        <v>123</v>
      </c>
      <c r="B213" s="2360" t="s">
        <v>6629</v>
      </c>
      <c r="C213" s="335">
        <v>0.01</v>
      </c>
      <c r="D213" s="26">
        <f t="shared" si="21"/>
        <v>0.01</v>
      </c>
      <c r="F213" s="2262">
        <v>9</v>
      </c>
      <c r="G213" s="38">
        <f>+G212+1</f>
        <v>155</v>
      </c>
      <c r="H213" s="281" t="s">
        <v>175</v>
      </c>
      <c r="I213" s="281" t="s">
        <v>175</v>
      </c>
      <c r="J213" s="1050" t="s">
        <v>2843</v>
      </c>
      <c r="K213" s="35">
        <v>1</v>
      </c>
      <c r="L213" s="110">
        <v>346</v>
      </c>
      <c r="M213" s="1620">
        <f t="shared" si="22"/>
        <v>346</v>
      </c>
      <c r="N213" s="296"/>
      <c r="O213" s="400" t="s">
        <v>2844</v>
      </c>
      <c r="P213" s="1199"/>
      <c r="Q213" s="2279" t="s">
        <v>6485</v>
      </c>
      <c r="R213" s="30">
        <v>46120</v>
      </c>
      <c r="S213" s="1197"/>
      <c r="T213" s="1876">
        <v>46150</v>
      </c>
      <c r="U213" s="1201">
        <v>46153</v>
      </c>
      <c r="V213" s="1660"/>
    </row>
    <row r="214" spans="1:22" s="4" customFormat="1" ht="19.7" customHeight="1">
      <c r="A214" s="536" t="s">
        <v>123</v>
      </c>
      <c r="B214" s="2360" t="s">
        <v>6629</v>
      </c>
      <c r="C214" s="335">
        <v>0.01</v>
      </c>
      <c r="D214" s="26">
        <f t="shared" si="21"/>
        <v>0.01</v>
      </c>
      <c r="F214" s="2262">
        <v>9</v>
      </c>
      <c r="G214" s="38">
        <f>+G213+1</f>
        <v>156</v>
      </c>
      <c r="H214" s="226" t="s">
        <v>175</v>
      </c>
      <c r="I214" s="66" t="s">
        <v>175</v>
      </c>
      <c r="J214" s="2362" t="s">
        <v>269</v>
      </c>
      <c r="K214" s="1170">
        <v>1</v>
      </c>
      <c r="L214" s="2363">
        <v>217</v>
      </c>
      <c r="M214" s="1614">
        <f t="shared" si="22"/>
        <v>217</v>
      </c>
      <c r="N214" s="952"/>
      <c r="O214" s="79" t="s">
        <v>2845</v>
      </c>
      <c r="P214" s="1199"/>
      <c r="Q214" s="2279" t="s">
        <v>6485</v>
      </c>
      <c r="R214" s="30">
        <v>46120</v>
      </c>
      <c r="S214" s="1197"/>
      <c r="T214" s="1876">
        <v>46150</v>
      </c>
      <c r="U214" s="1201">
        <v>46153</v>
      </c>
      <c r="V214" s="1660"/>
    </row>
    <row r="215" spans="1:22" s="4" customFormat="1" ht="19.7" customHeight="1">
      <c r="A215" s="536" t="s">
        <v>123</v>
      </c>
      <c r="B215" s="2360" t="s">
        <v>6629</v>
      </c>
      <c r="C215" s="335">
        <v>0.01</v>
      </c>
      <c r="D215" s="26">
        <f t="shared" si="21"/>
        <v>0.04</v>
      </c>
      <c r="F215" s="2262">
        <v>9</v>
      </c>
      <c r="G215" s="38">
        <f t="shared" ref="G215:G216" si="24">+G214+1</f>
        <v>157</v>
      </c>
      <c r="H215" s="226" t="s">
        <v>175</v>
      </c>
      <c r="I215" s="66" t="s">
        <v>175</v>
      </c>
      <c r="J215" s="2362" t="s">
        <v>3718</v>
      </c>
      <c r="K215" s="2364">
        <v>4</v>
      </c>
      <c r="L215" s="2363">
        <v>388</v>
      </c>
      <c r="M215" s="1614">
        <f t="shared" si="22"/>
        <v>1552</v>
      </c>
      <c r="N215" s="952"/>
      <c r="O215" s="79" t="s">
        <v>6633</v>
      </c>
      <c r="P215" s="1199"/>
      <c r="Q215" s="2279" t="s">
        <v>6485</v>
      </c>
      <c r="R215" s="30">
        <v>46120</v>
      </c>
      <c r="S215" s="1197"/>
      <c r="T215" s="1876">
        <v>46150</v>
      </c>
      <c r="U215" s="1201">
        <v>46153</v>
      </c>
      <c r="V215" s="1660"/>
    </row>
    <row r="216" spans="1:22" s="4" customFormat="1" ht="19.7" customHeight="1">
      <c r="A216" s="536" t="s">
        <v>123</v>
      </c>
      <c r="B216" s="2360" t="s">
        <v>6629</v>
      </c>
      <c r="C216" s="335">
        <v>0.01</v>
      </c>
      <c r="D216" s="26">
        <f t="shared" si="21"/>
        <v>0.02</v>
      </c>
      <c r="F216" s="2262">
        <v>9</v>
      </c>
      <c r="G216" s="38">
        <f t="shared" si="24"/>
        <v>158</v>
      </c>
      <c r="H216" s="66" t="s">
        <v>175</v>
      </c>
      <c r="I216" s="66" t="s">
        <v>175</v>
      </c>
      <c r="J216" s="1143" t="s">
        <v>676</v>
      </c>
      <c r="K216" s="1571">
        <v>2</v>
      </c>
      <c r="L216" s="2325">
        <v>112</v>
      </c>
      <c r="M216" s="1157">
        <f>K216*L216</f>
        <v>224</v>
      </c>
      <c r="N216" s="91"/>
      <c r="O216" s="68" t="s">
        <v>2846</v>
      </c>
      <c r="P216" s="1199"/>
      <c r="Q216" s="2279" t="s">
        <v>6485</v>
      </c>
      <c r="R216" s="30">
        <v>46120</v>
      </c>
      <c r="S216" s="1197"/>
      <c r="T216" s="1876">
        <v>46150</v>
      </c>
      <c r="U216" s="1201">
        <v>46153</v>
      </c>
      <c r="V216" s="1660"/>
    </row>
    <row r="217" spans="1:22" s="4" customFormat="1" ht="19.7" customHeight="1">
      <c r="B217" s="2271"/>
      <c r="F217" s="64"/>
      <c r="G217" s="27"/>
      <c r="H217" s="66"/>
      <c r="I217" s="66"/>
      <c r="J217" s="47"/>
      <c r="K217" s="67"/>
      <c r="L217" s="26"/>
      <c r="M217" s="63"/>
      <c r="N217" s="29"/>
      <c r="O217" s="68"/>
      <c r="P217" s="1199"/>
      <c r="Q217" s="2241"/>
      <c r="R217" s="1555"/>
      <c r="S217" s="1202"/>
      <c r="T217" s="1700"/>
      <c r="U217" s="42"/>
      <c r="V217" s="1660"/>
    </row>
    <row r="218" spans="1:22" s="4" customFormat="1" ht="19.7" customHeight="1">
      <c r="B218" s="2271"/>
      <c r="D218" s="4" t="s">
        <v>6470</v>
      </c>
      <c r="F218" s="64"/>
      <c r="G218" s="27"/>
      <c r="H218" s="27"/>
      <c r="I218" s="27"/>
      <c r="J218" s="60">
        <f>SUM(M208:M216)</f>
        <v>7620</v>
      </c>
      <c r="K218" s="994"/>
      <c r="L218" s="994"/>
      <c r="M218" s="994"/>
      <c r="N218" s="72"/>
      <c r="O218" s="40"/>
      <c r="P218" s="1199"/>
      <c r="Q218" s="2241"/>
      <c r="R218" s="1555"/>
      <c r="S218" s="1202"/>
      <c r="T218" s="1700"/>
      <c r="U218" s="42"/>
      <c r="V218" s="1660"/>
    </row>
    <row r="219" spans="1:22" s="4" customFormat="1" ht="19.7" customHeight="1">
      <c r="B219" s="2271"/>
      <c r="D219" s="65">
        <f>SUM(D15:D218)</f>
        <v>85.6952</v>
      </c>
      <c r="F219" s="64"/>
      <c r="G219" s="66"/>
      <c r="H219" s="2261"/>
      <c r="I219" s="226"/>
      <c r="J219" s="79"/>
      <c r="K219" s="281"/>
      <c r="L219" s="384"/>
      <c r="M219" s="384"/>
      <c r="N219" s="535"/>
      <c r="O219" s="109"/>
      <c r="P219" s="1657"/>
      <c r="Q219" s="2241"/>
      <c r="R219" s="1555"/>
      <c r="S219" s="1202"/>
      <c r="T219" s="1700"/>
      <c r="U219" s="42"/>
      <c r="V219" s="1660"/>
    </row>
    <row r="220" spans="1:22" s="4" customFormat="1" ht="19.7" customHeight="1">
      <c r="B220" s="2271"/>
      <c r="D220" s="53" t="s">
        <v>63</v>
      </c>
      <c r="F220" s="64"/>
      <c r="G220" s="66"/>
      <c r="H220" s="2261"/>
      <c r="I220" s="226"/>
      <c r="J220" s="79"/>
      <c r="K220" s="281"/>
      <c r="L220" s="384"/>
      <c r="M220" s="384"/>
      <c r="N220" s="535"/>
      <c r="O220" s="109"/>
      <c r="P220" s="1657"/>
      <c r="Q220" s="2241"/>
      <c r="R220" s="1555"/>
      <c r="S220" s="1202"/>
      <c r="T220" s="1700"/>
      <c r="U220" s="42"/>
      <c r="V220" s="1660"/>
    </row>
    <row r="221" spans="1:22" s="4" customFormat="1" ht="19.7" customHeight="1">
      <c r="B221" s="2271"/>
      <c r="F221" s="64"/>
      <c r="G221" s="66"/>
      <c r="H221" s="2261"/>
      <c r="I221" s="226"/>
      <c r="J221" s="79"/>
      <c r="K221" s="281"/>
      <c r="L221" s="384"/>
      <c r="M221" s="384"/>
      <c r="N221" s="535"/>
      <c r="O221" s="109"/>
      <c r="P221" s="1657"/>
      <c r="Q221" s="2241"/>
      <c r="R221" s="1555"/>
      <c r="S221" s="1202"/>
      <c r="T221" s="1700"/>
      <c r="U221" s="42"/>
      <c r="V221" s="1660"/>
    </row>
    <row r="222" spans="1:22" s="4" customFormat="1" ht="19.7" customHeight="1">
      <c r="B222" s="2271"/>
      <c r="F222" s="64"/>
      <c r="G222" s="66"/>
      <c r="H222" s="2261"/>
      <c r="I222" s="226"/>
      <c r="J222" s="79"/>
      <c r="K222" s="281"/>
      <c r="L222" s="384"/>
      <c r="M222" s="384"/>
      <c r="N222" s="535"/>
      <c r="O222" s="109"/>
      <c r="P222" s="1657"/>
      <c r="Q222" s="2241"/>
      <c r="R222" s="1555"/>
      <c r="S222" s="1202"/>
      <c r="T222" s="1700"/>
      <c r="U222" s="42"/>
      <c r="V222" s="1660"/>
    </row>
    <row r="223" spans="1:22" s="4" customFormat="1" ht="19.7" customHeight="1">
      <c r="B223" s="2271"/>
      <c r="F223" s="64"/>
      <c r="G223" s="21"/>
      <c r="H223" s="2263" t="s">
        <v>1305</v>
      </c>
      <c r="I223" s="2264"/>
      <c r="J223" s="2265"/>
      <c r="K223" s="2266"/>
      <c r="L223" s="551"/>
      <c r="M223" s="385"/>
      <c r="N223" s="287"/>
      <c r="O223" s="288"/>
      <c r="P223" s="1657"/>
      <c r="Q223" s="2241"/>
      <c r="R223" s="1555"/>
      <c r="S223" s="1202"/>
      <c r="T223" s="1700"/>
      <c r="U223" s="42"/>
      <c r="V223" s="1660"/>
    </row>
    <row r="224" spans="1:22" s="4" customFormat="1" ht="19.7" customHeight="1">
      <c r="A224" s="197" t="s">
        <v>6074</v>
      </c>
      <c r="B224" s="2365" t="s">
        <v>6634</v>
      </c>
      <c r="C224" s="335"/>
      <c r="D224" s="332">
        <f>0.045*K224</f>
        <v>2.0699999999999998</v>
      </c>
      <c r="E224" s="461"/>
      <c r="F224" s="504">
        <v>15</v>
      </c>
      <c r="G224" s="38">
        <f>+G216+1</f>
        <v>159</v>
      </c>
      <c r="H224" s="364" t="s">
        <v>287</v>
      </c>
      <c r="I224" s="364" t="s">
        <v>287</v>
      </c>
      <c r="J224" s="945" t="s">
        <v>6635</v>
      </c>
      <c r="K224" s="973">
        <v>46</v>
      </c>
      <c r="L224" s="2366">
        <v>194</v>
      </c>
      <c r="M224" s="2367">
        <f t="shared" ref="M224:M229" si="25">K224*L224</f>
        <v>8924</v>
      </c>
      <c r="N224" s="287"/>
      <c r="O224" s="68" t="s">
        <v>6636</v>
      </c>
      <c r="P224" s="296" t="s">
        <v>6637</v>
      </c>
      <c r="Q224" s="2279" t="s">
        <v>6485</v>
      </c>
      <c r="R224" s="30">
        <v>46120</v>
      </c>
      <c r="S224" s="1197"/>
      <c r="T224" s="1876">
        <v>46150</v>
      </c>
      <c r="U224" s="1201">
        <v>46153</v>
      </c>
      <c r="V224" s="375"/>
    </row>
    <row r="225" spans="1:22" s="4" customFormat="1" ht="19.7" customHeight="1">
      <c r="A225" s="197" t="s">
        <v>6074</v>
      </c>
      <c r="B225" s="2365" t="s">
        <v>6634</v>
      </c>
      <c r="C225" s="335"/>
      <c r="D225" s="332">
        <f>0.007*K225</f>
        <v>0.245</v>
      </c>
      <c r="E225" s="461"/>
      <c r="F225" s="504">
        <v>15</v>
      </c>
      <c r="G225" s="38">
        <f t="shared" ref="G225:G247" si="26">+G224+1</f>
        <v>160</v>
      </c>
      <c r="H225" s="364" t="s">
        <v>287</v>
      </c>
      <c r="I225" s="364" t="s">
        <v>287</v>
      </c>
      <c r="J225" s="945" t="s">
        <v>1316</v>
      </c>
      <c r="K225" s="973">
        <v>35</v>
      </c>
      <c r="L225" s="2366">
        <v>40</v>
      </c>
      <c r="M225" s="2367">
        <f t="shared" si="25"/>
        <v>1400</v>
      </c>
      <c r="N225" s="287"/>
      <c r="O225" s="68" t="s">
        <v>1317</v>
      </c>
      <c r="P225" s="296" t="s">
        <v>6637</v>
      </c>
      <c r="Q225" s="2279" t="s">
        <v>6485</v>
      </c>
      <c r="R225" s="30">
        <v>46120</v>
      </c>
      <c r="S225" s="1197"/>
      <c r="T225" s="1876">
        <v>46150</v>
      </c>
      <c r="U225" s="1201">
        <v>46153</v>
      </c>
      <c r="V225" s="375"/>
    </row>
    <row r="226" spans="1:22" s="4" customFormat="1" ht="19.7" customHeight="1">
      <c r="A226" s="197" t="s">
        <v>6074</v>
      </c>
      <c r="B226" s="2365" t="s">
        <v>6634</v>
      </c>
      <c r="C226" s="335"/>
      <c r="D226" s="332">
        <f>0.005*K226</f>
        <v>0.02</v>
      </c>
      <c r="E226" s="461"/>
      <c r="F226" s="504">
        <v>15</v>
      </c>
      <c r="G226" s="38">
        <f t="shared" si="26"/>
        <v>161</v>
      </c>
      <c r="H226" s="364" t="s">
        <v>287</v>
      </c>
      <c r="I226" s="364" t="s">
        <v>287</v>
      </c>
      <c r="J226" s="945" t="s">
        <v>312</v>
      </c>
      <c r="K226" s="973">
        <v>4</v>
      </c>
      <c r="L226" s="2366">
        <v>53</v>
      </c>
      <c r="M226" s="2367">
        <f t="shared" si="25"/>
        <v>212</v>
      </c>
      <c r="N226" s="287"/>
      <c r="O226" s="68" t="s">
        <v>313</v>
      </c>
      <c r="P226" s="296" t="s">
        <v>6637</v>
      </c>
      <c r="Q226" s="2279" t="s">
        <v>6485</v>
      </c>
      <c r="R226" s="30">
        <v>46120</v>
      </c>
      <c r="S226" s="1197"/>
      <c r="T226" s="1876">
        <v>46150</v>
      </c>
      <c r="U226" s="1201">
        <v>46153</v>
      </c>
      <c r="V226" s="375"/>
    </row>
    <row r="227" spans="1:22" s="4" customFormat="1" ht="19.7" customHeight="1">
      <c r="A227" s="197" t="s">
        <v>6074</v>
      </c>
      <c r="B227" s="2365" t="s">
        <v>6634</v>
      </c>
      <c r="C227" s="335"/>
      <c r="D227" s="332">
        <f>+(445/1000)*0.9*K227</f>
        <v>0.80100000000000005</v>
      </c>
      <c r="E227" s="461"/>
      <c r="F227" s="504">
        <v>15</v>
      </c>
      <c r="G227" s="38">
        <f>+G226+1</f>
        <v>162</v>
      </c>
      <c r="H227" s="364" t="s">
        <v>287</v>
      </c>
      <c r="I227" s="364" t="s">
        <v>287</v>
      </c>
      <c r="J227" s="945" t="s">
        <v>6638</v>
      </c>
      <c r="K227" s="973">
        <v>2</v>
      </c>
      <c r="L227" s="2366">
        <v>425</v>
      </c>
      <c r="M227" s="2367">
        <f t="shared" si="25"/>
        <v>850</v>
      </c>
      <c r="N227" s="287"/>
      <c r="O227" s="68" t="s">
        <v>311</v>
      </c>
      <c r="P227" s="296" t="s">
        <v>6637</v>
      </c>
      <c r="Q227" s="2279" t="s">
        <v>6485</v>
      </c>
      <c r="R227" s="30">
        <v>46120</v>
      </c>
      <c r="S227" s="1197"/>
      <c r="T227" s="1876">
        <v>46150</v>
      </c>
      <c r="U227" s="1201">
        <v>46153</v>
      </c>
      <c r="V227" s="375"/>
    </row>
    <row r="228" spans="1:22" s="4" customFormat="1" ht="19.7" customHeight="1">
      <c r="A228" s="197" t="s">
        <v>6074</v>
      </c>
      <c r="B228" s="2365" t="s">
        <v>6634</v>
      </c>
      <c r="C228" s="335"/>
      <c r="D228" s="332">
        <f>+(920/1000)*0.9*K228</f>
        <v>1.6560000000000001</v>
      </c>
      <c r="E228" s="461"/>
      <c r="F228" s="504">
        <v>15</v>
      </c>
      <c r="G228" s="38">
        <f>+G227+1</f>
        <v>163</v>
      </c>
      <c r="H228" s="364" t="s">
        <v>287</v>
      </c>
      <c r="I228" s="364" t="s">
        <v>287</v>
      </c>
      <c r="J228" s="945" t="s">
        <v>6639</v>
      </c>
      <c r="K228" s="973">
        <v>2</v>
      </c>
      <c r="L228" s="2366">
        <v>1118</v>
      </c>
      <c r="M228" s="2367">
        <f t="shared" si="25"/>
        <v>2236</v>
      </c>
      <c r="N228" s="287"/>
      <c r="O228" s="68" t="s">
        <v>311</v>
      </c>
      <c r="P228" s="296" t="s">
        <v>6637</v>
      </c>
      <c r="Q228" s="2279" t="s">
        <v>6485</v>
      </c>
      <c r="R228" s="30">
        <v>46120</v>
      </c>
      <c r="S228" s="1197"/>
      <c r="T228" s="1876">
        <v>46150</v>
      </c>
      <c r="U228" s="1201">
        <v>46153</v>
      </c>
      <c r="V228" s="375"/>
    </row>
    <row r="229" spans="1:22" s="4" customFormat="1" ht="19.7" customHeight="1">
      <c r="A229" s="197" t="s">
        <v>3995</v>
      </c>
      <c r="B229" s="2365" t="s">
        <v>6634</v>
      </c>
      <c r="C229" s="335"/>
      <c r="D229" s="332">
        <f>+(920/1000)*0.9*K230</f>
        <v>1.6560000000000001</v>
      </c>
      <c r="E229" s="461"/>
      <c r="F229" s="504">
        <v>15</v>
      </c>
      <c r="G229" s="38">
        <f>+G228+1</f>
        <v>164</v>
      </c>
      <c r="H229" s="364" t="s">
        <v>5161</v>
      </c>
      <c r="I229" s="364" t="s">
        <v>287</v>
      </c>
      <c r="J229" s="945" t="s">
        <v>6640</v>
      </c>
      <c r="K229" s="973">
        <v>5</v>
      </c>
      <c r="L229" s="2366">
        <v>881</v>
      </c>
      <c r="M229" s="2367">
        <f t="shared" si="25"/>
        <v>4405</v>
      </c>
      <c r="N229" s="28"/>
      <c r="O229" s="68" t="s">
        <v>311</v>
      </c>
      <c r="P229" s="296" t="s">
        <v>6637</v>
      </c>
      <c r="Q229" s="2279" t="s">
        <v>6485</v>
      </c>
      <c r="R229" s="30">
        <v>46120</v>
      </c>
      <c r="S229" s="1197"/>
      <c r="T229" s="1876">
        <v>46150</v>
      </c>
      <c r="U229" s="1201">
        <v>46153</v>
      </c>
      <c r="V229" s="375"/>
    </row>
    <row r="230" spans="1:22" s="4" customFormat="1" ht="19.7" customHeight="1">
      <c r="A230" s="197" t="s">
        <v>6074</v>
      </c>
      <c r="B230" s="2365" t="s">
        <v>6634</v>
      </c>
      <c r="C230" s="335"/>
      <c r="D230" s="332">
        <f>+(980/1000)*0.9*K230</f>
        <v>1.764</v>
      </c>
      <c r="E230" s="461"/>
      <c r="F230" s="504">
        <v>15</v>
      </c>
      <c r="G230" s="38">
        <f t="shared" si="26"/>
        <v>165</v>
      </c>
      <c r="H230" s="364" t="s">
        <v>287</v>
      </c>
      <c r="I230" s="364" t="s">
        <v>287</v>
      </c>
      <c r="J230" s="945" t="s">
        <v>6641</v>
      </c>
      <c r="K230" s="2368">
        <v>2</v>
      </c>
      <c r="L230" s="2366">
        <v>1178</v>
      </c>
      <c r="M230" s="2367">
        <f>K230*L230</f>
        <v>2356</v>
      </c>
      <c r="N230" s="287"/>
      <c r="O230" s="68" t="s">
        <v>311</v>
      </c>
      <c r="P230" s="296" t="s">
        <v>6637</v>
      </c>
      <c r="Q230" s="2279" t="s">
        <v>6485</v>
      </c>
      <c r="R230" s="30">
        <v>46120</v>
      </c>
      <c r="S230" s="1197"/>
      <c r="T230" s="1876">
        <v>46150</v>
      </c>
      <c r="U230" s="1201">
        <v>46153</v>
      </c>
      <c r="V230" s="375"/>
    </row>
    <row r="231" spans="1:22" s="4" customFormat="1" ht="19.7" customHeight="1">
      <c r="A231" s="197" t="s">
        <v>3995</v>
      </c>
      <c r="B231" s="2365" t="s">
        <v>6634</v>
      </c>
      <c r="C231" s="335"/>
      <c r="D231" s="332">
        <f>+(980/1000)*0.9*K231</f>
        <v>1.764</v>
      </c>
      <c r="E231" s="461"/>
      <c r="F231" s="504">
        <v>15</v>
      </c>
      <c r="G231" s="38">
        <f t="shared" si="26"/>
        <v>166</v>
      </c>
      <c r="H231" s="364" t="s">
        <v>287</v>
      </c>
      <c r="I231" s="364" t="s">
        <v>287</v>
      </c>
      <c r="J231" s="1801" t="s">
        <v>6642</v>
      </c>
      <c r="K231" s="2368">
        <v>2</v>
      </c>
      <c r="L231" s="2367">
        <v>940</v>
      </c>
      <c r="M231" s="2367">
        <f>K231*L231</f>
        <v>1880</v>
      </c>
      <c r="N231" s="463"/>
      <c r="O231" s="68" t="s">
        <v>311</v>
      </c>
      <c r="P231" s="296" t="s">
        <v>6637</v>
      </c>
      <c r="Q231" s="2279" t="s">
        <v>6485</v>
      </c>
      <c r="R231" s="30">
        <v>46120</v>
      </c>
      <c r="S231" s="1197"/>
      <c r="T231" s="1876">
        <v>46150</v>
      </c>
      <c r="U231" s="1201">
        <v>46153</v>
      </c>
      <c r="V231" s="375"/>
    </row>
    <row r="232" spans="1:22" s="4" customFormat="1" ht="19.7" customHeight="1">
      <c r="A232" s="197" t="s">
        <v>3995</v>
      </c>
      <c r="B232" s="2365" t="s">
        <v>6634</v>
      </c>
      <c r="C232" s="335"/>
      <c r="D232" s="332">
        <f>+(1040/1000)*0.9*K232</f>
        <v>1.8720000000000001</v>
      </c>
      <c r="E232" s="461"/>
      <c r="F232" s="504">
        <v>15</v>
      </c>
      <c r="G232" s="38">
        <f t="shared" si="26"/>
        <v>167</v>
      </c>
      <c r="H232" s="364" t="s">
        <v>287</v>
      </c>
      <c r="I232" s="364" t="s">
        <v>287</v>
      </c>
      <c r="J232" s="1801" t="s">
        <v>6643</v>
      </c>
      <c r="K232" s="2368">
        <v>2</v>
      </c>
      <c r="L232" s="2367">
        <v>2019</v>
      </c>
      <c r="M232" s="2367">
        <f>K232*L232</f>
        <v>4038</v>
      </c>
      <c r="N232" s="463"/>
      <c r="O232" s="68" t="s">
        <v>311</v>
      </c>
      <c r="P232" s="296" t="s">
        <v>6637</v>
      </c>
      <c r="Q232" s="2279" t="s">
        <v>6485</v>
      </c>
      <c r="R232" s="30">
        <v>46120</v>
      </c>
      <c r="S232" s="1197"/>
      <c r="T232" s="1876">
        <v>46150</v>
      </c>
      <c r="U232" s="1201">
        <v>46153</v>
      </c>
      <c r="V232" s="375"/>
    </row>
    <row r="233" spans="1:22" s="4" customFormat="1" ht="19.7" customHeight="1">
      <c r="A233" s="197" t="s">
        <v>6074</v>
      </c>
      <c r="B233" s="2365" t="s">
        <v>6634</v>
      </c>
      <c r="C233" s="335"/>
      <c r="D233" s="332">
        <f>+(1040/1000)*0.9*K233</f>
        <v>2.8080000000000003</v>
      </c>
      <c r="E233" s="461"/>
      <c r="F233" s="504">
        <v>15</v>
      </c>
      <c r="G233" s="38">
        <f t="shared" si="26"/>
        <v>168</v>
      </c>
      <c r="H233" s="364" t="s">
        <v>287</v>
      </c>
      <c r="I233" s="364" t="s">
        <v>287</v>
      </c>
      <c r="J233" s="945" t="s">
        <v>6644</v>
      </c>
      <c r="K233" s="973">
        <v>3</v>
      </c>
      <c r="L233" s="2366">
        <v>990</v>
      </c>
      <c r="M233" s="2367">
        <f t="shared" ref="M233:M245" si="27">K233*L233</f>
        <v>2970</v>
      </c>
      <c r="N233" s="287"/>
      <c r="O233" s="68" t="s">
        <v>311</v>
      </c>
      <c r="P233" s="296" t="s">
        <v>6637</v>
      </c>
      <c r="Q233" s="2279" t="s">
        <v>6485</v>
      </c>
      <c r="R233" s="30">
        <v>46120</v>
      </c>
      <c r="S233" s="1197"/>
      <c r="T233" s="1876">
        <v>46150</v>
      </c>
      <c r="U233" s="1201">
        <v>46153</v>
      </c>
      <c r="V233" s="375"/>
    </row>
    <row r="234" spans="1:22" s="4" customFormat="1" ht="19.7" customHeight="1">
      <c r="A234" s="197" t="s">
        <v>6074</v>
      </c>
      <c r="B234" s="2365" t="s">
        <v>6634</v>
      </c>
      <c r="C234" s="335"/>
      <c r="D234" s="332">
        <f>0.005*K234</f>
        <v>0.02</v>
      </c>
      <c r="E234" s="461"/>
      <c r="F234" s="504">
        <v>15</v>
      </c>
      <c r="G234" s="38">
        <f>+G233+1</f>
        <v>169</v>
      </c>
      <c r="H234" s="364" t="s">
        <v>287</v>
      </c>
      <c r="I234" s="364" t="s">
        <v>287</v>
      </c>
      <c r="J234" s="945" t="s">
        <v>6645</v>
      </c>
      <c r="K234" s="973">
        <v>4</v>
      </c>
      <c r="L234" s="2366">
        <v>279</v>
      </c>
      <c r="M234" s="2367">
        <f t="shared" si="27"/>
        <v>1116</v>
      </c>
      <c r="N234" s="287"/>
      <c r="O234" s="68" t="s">
        <v>629</v>
      </c>
      <c r="P234" s="296" t="s">
        <v>6637</v>
      </c>
      <c r="Q234" s="2279" t="s">
        <v>6485</v>
      </c>
      <c r="R234" s="30">
        <v>46120</v>
      </c>
      <c r="S234" s="1197"/>
      <c r="T234" s="1876">
        <v>46150</v>
      </c>
      <c r="U234" s="1201">
        <v>46153</v>
      </c>
      <c r="V234" s="375"/>
    </row>
    <row r="235" spans="1:22" s="4" customFormat="1" ht="19.7" customHeight="1">
      <c r="A235" s="197" t="s">
        <v>6074</v>
      </c>
      <c r="B235" s="2365" t="s">
        <v>6634</v>
      </c>
      <c r="C235" s="335"/>
      <c r="D235" s="332">
        <v>0.02</v>
      </c>
      <c r="E235" s="461"/>
      <c r="F235" s="504">
        <v>15</v>
      </c>
      <c r="G235" s="38">
        <f t="shared" ref="G235:G238" si="28">+G234+1</f>
        <v>170</v>
      </c>
      <c r="H235" s="66" t="s">
        <v>385</v>
      </c>
      <c r="I235" s="66" t="s">
        <v>175</v>
      </c>
      <c r="J235" s="2369" t="s">
        <v>6646</v>
      </c>
      <c r="K235" s="2368">
        <v>8</v>
      </c>
      <c r="L235" s="2367">
        <v>48</v>
      </c>
      <c r="M235" s="2367">
        <f t="shared" si="27"/>
        <v>384</v>
      </c>
      <c r="N235" s="385"/>
      <c r="O235" s="40" t="s">
        <v>6647</v>
      </c>
      <c r="P235" s="47" t="s">
        <v>6648</v>
      </c>
      <c r="Q235" s="2279" t="s">
        <v>6485</v>
      </c>
      <c r="R235" s="30">
        <v>46120</v>
      </c>
      <c r="S235" s="1197"/>
      <c r="T235" s="1876">
        <v>46150</v>
      </c>
      <c r="U235" s="1201">
        <v>46153</v>
      </c>
      <c r="V235" s="375"/>
    </row>
    <row r="236" spans="1:22" s="4" customFormat="1" ht="19.7" customHeight="1">
      <c r="A236" s="197" t="s">
        <v>3995</v>
      </c>
      <c r="B236" s="2365" t="s">
        <v>6634</v>
      </c>
      <c r="C236" s="335"/>
      <c r="D236" s="332">
        <f>1.172*K236</f>
        <v>4.6879999999999997</v>
      </c>
      <c r="E236" s="461"/>
      <c r="F236" s="504">
        <v>15</v>
      </c>
      <c r="G236" s="38">
        <f t="shared" si="28"/>
        <v>171</v>
      </c>
      <c r="H236" s="364" t="s">
        <v>287</v>
      </c>
      <c r="I236" s="364" t="s">
        <v>287</v>
      </c>
      <c r="J236" s="954" t="s">
        <v>6649</v>
      </c>
      <c r="K236" s="973">
        <v>4</v>
      </c>
      <c r="L236" s="2370">
        <v>12255</v>
      </c>
      <c r="M236" s="2367">
        <f t="shared" si="27"/>
        <v>49020</v>
      </c>
      <c r="N236" s="287"/>
      <c r="O236" s="68" t="s">
        <v>6650</v>
      </c>
      <c r="P236" s="296" t="s">
        <v>6637</v>
      </c>
      <c r="Q236" s="2279" t="s">
        <v>6485</v>
      </c>
      <c r="R236" s="30">
        <v>46120</v>
      </c>
      <c r="S236" s="1197"/>
      <c r="T236" s="1876">
        <v>46150</v>
      </c>
      <c r="U236" s="1201">
        <v>46153</v>
      </c>
      <c r="V236" s="375"/>
    </row>
    <row r="237" spans="1:22" s="4" customFormat="1" ht="19.7" customHeight="1">
      <c r="A237" s="197" t="s">
        <v>3995</v>
      </c>
      <c r="B237" s="2365" t="s">
        <v>6634</v>
      </c>
      <c r="C237" s="335"/>
      <c r="D237" s="332">
        <f>2.09*K237</f>
        <v>8.36</v>
      </c>
      <c r="E237" s="461"/>
      <c r="F237" s="504">
        <v>15</v>
      </c>
      <c r="G237" s="38">
        <f t="shared" si="28"/>
        <v>172</v>
      </c>
      <c r="H237" s="364" t="s">
        <v>287</v>
      </c>
      <c r="I237" s="364" t="s">
        <v>287</v>
      </c>
      <c r="J237" s="954" t="s">
        <v>6651</v>
      </c>
      <c r="K237" s="973">
        <v>4</v>
      </c>
      <c r="L237" s="2370">
        <v>22630</v>
      </c>
      <c r="M237" s="2367">
        <f t="shared" si="27"/>
        <v>90520</v>
      </c>
      <c r="N237" s="287"/>
      <c r="O237" s="68" t="s">
        <v>6650</v>
      </c>
      <c r="P237" s="296" t="s">
        <v>6637</v>
      </c>
      <c r="Q237" s="2279" t="s">
        <v>6485</v>
      </c>
      <c r="R237" s="30">
        <v>46120</v>
      </c>
      <c r="S237" s="1197"/>
      <c r="T237" s="1876">
        <v>46150</v>
      </c>
      <c r="U237" s="1201">
        <v>46153</v>
      </c>
      <c r="V237" s="375"/>
    </row>
    <row r="238" spans="1:22" s="4" customFormat="1" ht="19.7" customHeight="1">
      <c r="A238" s="197" t="s">
        <v>3995</v>
      </c>
      <c r="B238" s="2365" t="s">
        <v>6634</v>
      </c>
      <c r="C238" s="335"/>
      <c r="D238" s="332">
        <f>2.09*K238</f>
        <v>2.09</v>
      </c>
      <c r="E238" s="461"/>
      <c r="F238" s="504">
        <v>15</v>
      </c>
      <c r="G238" s="38">
        <f t="shared" si="28"/>
        <v>173</v>
      </c>
      <c r="H238" s="364" t="s">
        <v>287</v>
      </c>
      <c r="I238" s="364" t="s">
        <v>287</v>
      </c>
      <c r="J238" s="954" t="s">
        <v>6652</v>
      </c>
      <c r="K238" s="973">
        <v>1</v>
      </c>
      <c r="L238" s="2370">
        <v>18274</v>
      </c>
      <c r="M238" s="2367">
        <f t="shared" si="27"/>
        <v>18274</v>
      </c>
      <c r="N238" s="287"/>
      <c r="O238" s="68" t="s">
        <v>6650</v>
      </c>
      <c r="P238" s="296" t="s">
        <v>6637</v>
      </c>
      <c r="Q238" s="2279" t="s">
        <v>6485</v>
      </c>
      <c r="R238" s="30">
        <v>46120</v>
      </c>
      <c r="S238" s="1197"/>
      <c r="T238" s="1876">
        <v>46150</v>
      </c>
      <c r="U238" s="1201">
        <v>46153</v>
      </c>
      <c r="V238" s="375"/>
    </row>
    <row r="239" spans="1:22" s="4" customFormat="1" ht="19.7" customHeight="1">
      <c r="A239" s="197" t="s">
        <v>3995</v>
      </c>
      <c r="B239" s="2365" t="s">
        <v>6634</v>
      </c>
      <c r="C239" s="335"/>
      <c r="D239" s="332">
        <v>3</v>
      </c>
      <c r="E239" s="461"/>
      <c r="F239" s="504">
        <v>15</v>
      </c>
      <c r="G239" s="38">
        <f>+G238+1</f>
        <v>174</v>
      </c>
      <c r="H239" s="27" t="s">
        <v>174</v>
      </c>
      <c r="I239" s="364" t="s">
        <v>287</v>
      </c>
      <c r="J239" s="1143" t="s">
        <v>6653</v>
      </c>
      <c r="K239" s="973">
        <v>1</v>
      </c>
      <c r="L239" s="2366">
        <v>30234</v>
      </c>
      <c r="M239" s="2367">
        <f t="shared" si="27"/>
        <v>30234</v>
      </c>
      <c r="N239" s="287"/>
      <c r="O239" s="68" t="s">
        <v>6654</v>
      </c>
      <c r="P239" s="296" t="s">
        <v>6637</v>
      </c>
      <c r="Q239" s="2279" t="s">
        <v>6485</v>
      </c>
      <c r="R239" s="30">
        <v>46120</v>
      </c>
      <c r="S239" s="1197"/>
      <c r="T239" s="1876">
        <v>46150</v>
      </c>
      <c r="U239" s="1201">
        <v>46153</v>
      </c>
      <c r="V239" s="375"/>
    </row>
    <row r="240" spans="1:22" s="4" customFormat="1" ht="19.7" customHeight="1">
      <c r="A240" s="197" t="s">
        <v>6074</v>
      </c>
      <c r="B240" s="2365" t="s">
        <v>6634</v>
      </c>
      <c r="C240" s="335"/>
      <c r="D240" s="26">
        <f t="shared" ref="D240:D241" si="29">0.01*K240</f>
        <v>0.01</v>
      </c>
      <c r="E240" s="461"/>
      <c r="F240" s="504">
        <v>15</v>
      </c>
      <c r="G240" s="38">
        <f>+G239+1</f>
        <v>175</v>
      </c>
      <c r="H240" s="66" t="s">
        <v>175</v>
      </c>
      <c r="I240" s="66" t="s">
        <v>175</v>
      </c>
      <c r="J240" s="1143" t="s">
        <v>6655</v>
      </c>
      <c r="K240" s="973">
        <v>1</v>
      </c>
      <c r="L240" s="2366">
        <v>1782</v>
      </c>
      <c r="M240" s="2367">
        <f t="shared" si="27"/>
        <v>1782</v>
      </c>
      <c r="N240" s="68" t="s">
        <v>705</v>
      </c>
      <c r="P240" s="296" t="s">
        <v>6656</v>
      </c>
      <c r="Q240" s="2279" t="s">
        <v>6485</v>
      </c>
      <c r="R240" s="30">
        <v>46120</v>
      </c>
      <c r="S240" s="1197"/>
      <c r="T240" s="1876">
        <v>46150</v>
      </c>
      <c r="U240" s="1201">
        <v>46153</v>
      </c>
      <c r="V240" s="375"/>
    </row>
    <row r="241" spans="1:22" s="4" customFormat="1" ht="19.7" customHeight="1">
      <c r="A241" s="197" t="s">
        <v>6074</v>
      </c>
      <c r="B241" s="2365" t="s">
        <v>6634</v>
      </c>
      <c r="C241" s="335"/>
      <c r="D241" s="26">
        <f t="shared" si="29"/>
        <v>0.01</v>
      </c>
      <c r="E241" s="461"/>
      <c r="F241" s="504">
        <v>15</v>
      </c>
      <c r="G241" s="38">
        <f>+G240+1</f>
        <v>176</v>
      </c>
      <c r="H241" s="66" t="s">
        <v>175</v>
      </c>
      <c r="I241" s="66" t="s">
        <v>175</v>
      </c>
      <c r="J241" s="1143" t="s">
        <v>6657</v>
      </c>
      <c r="K241" s="973">
        <v>1</v>
      </c>
      <c r="L241" s="2366">
        <v>8415</v>
      </c>
      <c r="M241" s="2367">
        <f t="shared" si="27"/>
        <v>8415</v>
      </c>
      <c r="N241" s="28"/>
      <c r="O241" s="68" t="s">
        <v>6658</v>
      </c>
      <c r="P241" s="296" t="s">
        <v>6656</v>
      </c>
      <c r="Q241" s="2279" t="s">
        <v>6485</v>
      </c>
      <c r="R241" s="30">
        <v>46120</v>
      </c>
      <c r="S241" s="1197"/>
      <c r="T241" s="1876">
        <v>46150</v>
      </c>
      <c r="U241" s="1201">
        <v>46153</v>
      </c>
      <c r="V241" s="375"/>
    </row>
    <row r="242" spans="1:22" s="4" customFormat="1" ht="19.7" customHeight="1">
      <c r="A242" s="197" t="s">
        <v>6074</v>
      </c>
      <c r="B242" s="2365" t="s">
        <v>6634</v>
      </c>
      <c r="C242" s="335"/>
      <c r="D242" s="26">
        <f>0.01*K242</f>
        <v>0.04</v>
      </c>
      <c r="E242" s="461"/>
      <c r="F242" s="504">
        <v>15</v>
      </c>
      <c r="G242" s="38">
        <f>+G241+1</f>
        <v>177</v>
      </c>
      <c r="H242" s="66" t="s">
        <v>175</v>
      </c>
      <c r="I242" s="66" t="s">
        <v>175</v>
      </c>
      <c r="J242" s="1801" t="s">
        <v>698</v>
      </c>
      <c r="K242" s="2368">
        <v>4</v>
      </c>
      <c r="L242" s="2367">
        <v>126</v>
      </c>
      <c r="M242" s="2367">
        <f t="shared" si="27"/>
        <v>504</v>
      </c>
      <c r="N242" s="385"/>
      <c r="O242" s="40" t="s">
        <v>6659</v>
      </c>
      <c r="P242" s="296" t="s">
        <v>6656</v>
      </c>
      <c r="Q242" s="2279" t="s">
        <v>6485</v>
      </c>
      <c r="R242" s="30">
        <v>46120</v>
      </c>
      <c r="S242" s="1197"/>
      <c r="T242" s="1876">
        <v>46150</v>
      </c>
      <c r="U242" s="1201">
        <v>46153</v>
      </c>
      <c r="V242" s="375"/>
    </row>
    <row r="243" spans="1:22" s="4" customFormat="1" ht="19.7" customHeight="1">
      <c r="A243" s="197" t="s">
        <v>6074</v>
      </c>
      <c r="B243" s="2365" t="s">
        <v>6634</v>
      </c>
      <c r="C243" s="335"/>
      <c r="D243" s="26">
        <f>0.01*K243</f>
        <v>0.04</v>
      </c>
      <c r="E243" s="461"/>
      <c r="F243" s="504">
        <v>15</v>
      </c>
      <c r="G243" s="38">
        <f>+G242+1</f>
        <v>178</v>
      </c>
      <c r="H243" s="364" t="s">
        <v>287</v>
      </c>
      <c r="I243" s="364" t="s">
        <v>287</v>
      </c>
      <c r="J243" s="1050" t="s">
        <v>706</v>
      </c>
      <c r="K243" s="2366">
        <v>4</v>
      </c>
      <c r="L243" s="1050">
        <v>97</v>
      </c>
      <c r="M243" s="2367">
        <f t="shared" si="27"/>
        <v>388</v>
      </c>
      <c r="N243" s="28"/>
      <c r="O243" s="68" t="s">
        <v>936</v>
      </c>
      <c r="P243" s="296" t="s">
        <v>6656</v>
      </c>
      <c r="Q243" s="2279" t="s">
        <v>6485</v>
      </c>
      <c r="R243" s="30">
        <v>46120</v>
      </c>
      <c r="S243" s="1197"/>
      <c r="T243" s="1876">
        <v>46150</v>
      </c>
      <c r="U243" s="1201">
        <v>46153</v>
      </c>
      <c r="V243" s="375"/>
    </row>
    <row r="244" spans="1:22" s="4" customFormat="1" ht="19.7" customHeight="1">
      <c r="A244" s="197" t="s">
        <v>6074</v>
      </c>
      <c r="B244" s="2365" t="s">
        <v>6634</v>
      </c>
      <c r="C244" s="335"/>
      <c r="D244" s="332">
        <f>0.002*K244</f>
        <v>1.6E-2</v>
      </c>
      <c r="E244" s="461"/>
      <c r="F244" s="504">
        <v>15</v>
      </c>
      <c r="G244" s="38">
        <f t="shared" si="26"/>
        <v>179</v>
      </c>
      <c r="H244" s="66" t="s">
        <v>175</v>
      </c>
      <c r="I244" s="66" t="s">
        <v>175</v>
      </c>
      <c r="J244" s="954" t="s">
        <v>696</v>
      </c>
      <c r="K244" s="973">
        <v>8</v>
      </c>
      <c r="L244" s="1143">
        <v>99</v>
      </c>
      <c r="M244" s="2371">
        <f t="shared" si="27"/>
        <v>792</v>
      </c>
      <c r="N244" s="287"/>
      <c r="O244" s="68" t="s">
        <v>695</v>
      </c>
      <c r="P244" s="296" t="s">
        <v>6656</v>
      </c>
      <c r="Q244" s="2279" t="s">
        <v>6485</v>
      </c>
      <c r="R244" s="30">
        <v>46120</v>
      </c>
      <c r="S244" s="1197"/>
      <c r="T244" s="1876">
        <v>46150</v>
      </c>
      <c r="U244" s="1201">
        <v>46153</v>
      </c>
      <c r="V244" s="375"/>
    </row>
    <row r="245" spans="1:22" s="4" customFormat="1" ht="19.7" customHeight="1">
      <c r="A245" s="197" t="s">
        <v>6074</v>
      </c>
      <c r="B245" s="2365" t="s">
        <v>6634</v>
      </c>
      <c r="C245" s="335"/>
      <c r="D245" s="332">
        <f>0.003*K245</f>
        <v>1.2E-2</v>
      </c>
      <c r="E245" s="461"/>
      <c r="F245" s="504">
        <v>15</v>
      </c>
      <c r="G245" s="38">
        <f t="shared" si="26"/>
        <v>180</v>
      </c>
      <c r="H245" s="66" t="s">
        <v>175</v>
      </c>
      <c r="I245" s="66" t="s">
        <v>175</v>
      </c>
      <c r="J245" s="954" t="s">
        <v>694</v>
      </c>
      <c r="K245" s="973">
        <v>4</v>
      </c>
      <c r="L245" s="1143">
        <v>99</v>
      </c>
      <c r="M245" s="2371">
        <f t="shared" si="27"/>
        <v>396</v>
      </c>
      <c r="N245" s="287"/>
      <c r="O245" s="68" t="s">
        <v>695</v>
      </c>
      <c r="P245" s="296" t="s">
        <v>6656</v>
      </c>
      <c r="Q245" s="2279" t="s">
        <v>6485</v>
      </c>
      <c r="R245" s="30">
        <v>46120</v>
      </c>
      <c r="S245" s="1197"/>
      <c r="T245" s="1876">
        <v>46150</v>
      </c>
      <c r="U245" s="1201">
        <v>46153</v>
      </c>
      <c r="V245" s="375"/>
    </row>
    <row r="246" spans="1:22" s="4" customFormat="1" ht="19.7" customHeight="1">
      <c r="A246" s="197" t="s">
        <v>6074</v>
      </c>
      <c r="B246" s="2365" t="s">
        <v>6634</v>
      </c>
      <c r="C246" s="335"/>
      <c r="D246" s="26">
        <f>0.008*K246</f>
        <v>0.32</v>
      </c>
      <c r="E246" s="461"/>
      <c r="F246" s="504">
        <v>15</v>
      </c>
      <c r="G246" s="38">
        <f t="shared" si="26"/>
        <v>181</v>
      </c>
      <c r="H246" s="364" t="s">
        <v>287</v>
      </c>
      <c r="I246" s="364" t="s">
        <v>287</v>
      </c>
      <c r="J246" s="945" t="s">
        <v>6660</v>
      </c>
      <c r="K246" s="973">
        <v>40</v>
      </c>
      <c r="L246" s="2366">
        <v>35</v>
      </c>
      <c r="M246" s="2367">
        <f>K246*L246</f>
        <v>1400</v>
      </c>
      <c r="N246" s="287"/>
      <c r="O246" s="68" t="s">
        <v>6661</v>
      </c>
      <c r="P246" s="296" t="s">
        <v>6637</v>
      </c>
      <c r="Q246" s="2279" t="s">
        <v>6485</v>
      </c>
      <c r="R246" s="30">
        <v>46120</v>
      </c>
      <c r="S246" s="1197"/>
      <c r="T246" s="1876">
        <v>46150</v>
      </c>
      <c r="U246" s="1201">
        <v>46153</v>
      </c>
      <c r="V246" s="375"/>
    </row>
    <row r="247" spans="1:22" s="4" customFormat="1" ht="19.7" customHeight="1">
      <c r="A247" s="197" t="s">
        <v>6074</v>
      </c>
      <c r="B247" s="2365" t="s">
        <v>6634</v>
      </c>
      <c r="C247" s="335"/>
      <c r="D247" s="26">
        <f>0.008*K247</f>
        <v>0.25600000000000001</v>
      </c>
      <c r="E247" s="461"/>
      <c r="F247" s="504">
        <v>15</v>
      </c>
      <c r="G247" s="38">
        <f t="shared" si="26"/>
        <v>182</v>
      </c>
      <c r="H247" s="364" t="s">
        <v>287</v>
      </c>
      <c r="I247" s="364" t="s">
        <v>287</v>
      </c>
      <c r="J247" s="945" t="s">
        <v>6662</v>
      </c>
      <c r="K247" s="973">
        <v>32</v>
      </c>
      <c r="L247" s="2366">
        <v>35</v>
      </c>
      <c r="M247" s="2367">
        <f>K247*L247</f>
        <v>1120</v>
      </c>
      <c r="N247" s="287"/>
      <c r="O247" s="68" t="s">
        <v>6661</v>
      </c>
      <c r="P247" s="296" t="s">
        <v>6637</v>
      </c>
      <c r="Q247" s="2279" t="s">
        <v>6485</v>
      </c>
      <c r="R247" s="30">
        <v>46120</v>
      </c>
      <c r="S247" s="1197"/>
      <c r="T247" s="1876">
        <v>46150</v>
      </c>
      <c r="U247" s="1201">
        <v>46153</v>
      </c>
      <c r="V247" s="375"/>
    </row>
    <row r="248" spans="1:22" s="4" customFormat="1" ht="19.5" customHeight="1">
      <c r="A248" s="197" t="s">
        <v>6074</v>
      </c>
      <c r="B248" s="2365" t="s">
        <v>6634</v>
      </c>
      <c r="C248" s="335"/>
      <c r="D248" s="332">
        <v>2.2000000000000002</v>
      </c>
      <c r="F248" s="504">
        <v>15</v>
      </c>
      <c r="G248" s="38">
        <f>+G247+1</f>
        <v>183</v>
      </c>
      <c r="H248" s="66" t="s">
        <v>175</v>
      </c>
      <c r="I248" s="66" t="s">
        <v>175</v>
      </c>
      <c r="J248" s="1801" t="s">
        <v>6663</v>
      </c>
      <c r="K248" s="2368">
        <v>4</v>
      </c>
      <c r="L248" s="2367">
        <v>46</v>
      </c>
      <c r="M248" s="2367">
        <f t="shared" ref="M248:M255" si="30">K248*L248</f>
        <v>184</v>
      </c>
      <c r="N248" s="463"/>
      <c r="O248" s="40" t="s">
        <v>3482</v>
      </c>
      <c r="P248" s="296" t="s">
        <v>6664</v>
      </c>
      <c r="Q248" s="2279" t="s">
        <v>6485</v>
      </c>
      <c r="R248" s="30">
        <v>46120</v>
      </c>
      <c r="S248" s="1197"/>
      <c r="T248" s="1876">
        <v>46150</v>
      </c>
      <c r="U248" s="1201">
        <v>46153</v>
      </c>
      <c r="V248" s="1202"/>
    </row>
    <row r="249" spans="1:22" s="4" customFormat="1" ht="19.5" customHeight="1">
      <c r="A249" s="197" t="s">
        <v>6072</v>
      </c>
      <c r="B249" s="2365" t="s">
        <v>6634</v>
      </c>
      <c r="C249" s="35" t="s">
        <v>6665</v>
      </c>
      <c r="D249" s="332">
        <f>+(874/1000)*0.5*K249</f>
        <v>0.874</v>
      </c>
      <c r="F249" s="504">
        <v>15</v>
      </c>
      <c r="G249" s="38">
        <f t="shared" ref="G249:G257" si="31">+G248+1</f>
        <v>184</v>
      </c>
      <c r="H249" s="364" t="s">
        <v>287</v>
      </c>
      <c r="I249" s="364" t="s">
        <v>287</v>
      </c>
      <c r="J249" s="945" t="s">
        <v>6666</v>
      </c>
      <c r="K249" s="973">
        <v>2</v>
      </c>
      <c r="L249" s="2366">
        <v>772</v>
      </c>
      <c r="M249" s="2367">
        <f t="shared" si="30"/>
        <v>1544</v>
      </c>
      <c r="N249" s="28"/>
      <c r="O249" s="68" t="s">
        <v>6667</v>
      </c>
      <c r="P249" s="296" t="s">
        <v>6664</v>
      </c>
      <c r="Q249" s="2279" t="s">
        <v>6485</v>
      </c>
      <c r="R249" s="30">
        <v>46120</v>
      </c>
      <c r="S249" s="1197"/>
      <c r="T249" s="1876">
        <v>46150</v>
      </c>
      <c r="U249" s="1201">
        <v>46153</v>
      </c>
      <c r="V249" s="1202"/>
    </row>
    <row r="250" spans="1:22" s="4" customFormat="1" ht="19.5" customHeight="1">
      <c r="A250" s="197" t="s">
        <v>6072</v>
      </c>
      <c r="B250" s="2365" t="s">
        <v>6634</v>
      </c>
      <c r="C250" s="35" t="s">
        <v>6665</v>
      </c>
      <c r="D250" s="332">
        <f>+(259/1000)*0.5*K250</f>
        <v>0.25900000000000001</v>
      </c>
      <c r="F250" s="504">
        <v>15</v>
      </c>
      <c r="G250" s="38">
        <f t="shared" si="31"/>
        <v>185</v>
      </c>
      <c r="H250" s="364" t="s">
        <v>287</v>
      </c>
      <c r="I250" s="364" t="s">
        <v>287</v>
      </c>
      <c r="J250" s="945" t="s">
        <v>6668</v>
      </c>
      <c r="K250" s="973">
        <v>2</v>
      </c>
      <c r="L250" s="2366">
        <v>662</v>
      </c>
      <c r="M250" s="2367">
        <f t="shared" si="30"/>
        <v>1324</v>
      </c>
      <c r="N250" s="28"/>
      <c r="O250" s="68" t="s">
        <v>6667</v>
      </c>
      <c r="P250" s="296" t="s">
        <v>6664</v>
      </c>
      <c r="Q250" s="2279" t="s">
        <v>6485</v>
      </c>
      <c r="R250" s="30">
        <v>46120</v>
      </c>
      <c r="S250" s="1197"/>
      <c r="T250" s="1876">
        <v>46150</v>
      </c>
      <c r="U250" s="1201">
        <v>46153</v>
      </c>
      <c r="V250" s="1202"/>
    </row>
    <row r="251" spans="1:22" s="4" customFormat="1" ht="19.5" customHeight="1">
      <c r="A251" s="197" t="s">
        <v>6072</v>
      </c>
      <c r="B251" s="2365" t="s">
        <v>6634</v>
      </c>
      <c r="C251" s="35"/>
      <c r="D251" s="332">
        <v>1.5</v>
      </c>
      <c r="F251" s="504">
        <v>15</v>
      </c>
      <c r="G251" s="38">
        <f t="shared" si="31"/>
        <v>186</v>
      </c>
      <c r="H251" s="364" t="s">
        <v>287</v>
      </c>
      <c r="I251" s="364" t="s">
        <v>287</v>
      </c>
      <c r="J251" s="945" t="s">
        <v>6669</v>
      </c>
      <c r="K251" s="973">
        <v>1</v>
      </c>
      <c r="L251" s="2366">
        <v>8131</v>
      </c>
      <c r="M251" s="2367">
        <f t="shared" si="30"/>
        <v>8131</v>
      </c>
      <c r="N251" s="28"/>
      <c r="O251" s="68" t="s">
        <v>6670</v>
      </c>
      <c r="P251" s="296" t="s">
        <v>6664</v>
      </c>
      <c r="Q251" s="2279" t="s">
        <v>6485</v>
      </c>
      <c r="R251" s="30">
        <v>46120</v>
      </c>
      <c r="S251" s="1197"/>
      <c r="T251" s="1876">
        <v>46150</v>
      </c>
      <c r="U251" s="1201">
        <v>46153</v>
      </c>
      <c r="V251" s="1202"/>
    </row>
    <row r="252" spans="1:22" s="4" customFormat="1" ht="19.5" customHeight="1">
      <c r="A252" s="197" t="s">
        <v>6074</v>
      </c>
      <c r="B252" s="2365" t="s">
        <v>6634</v>
      </c>
      <c r="C252" s="335"/>
      <c r="D252" s="332">
        <v>0.15</v>
      </c>
      <c r="F252" s="504">
        <v>15</v>
      </c>
      <c r="G252" s="38">
        <f>+G251+1</f>
        <v>187</v>
      </c>
      <c r="H252" s="364" t="s">
        <v>287</v>
      </c>
      <c r="I252" s="364" t="s">
        <v>287</v>
      </c>
      <c r="J252" s="1801" t="s">
        <v>6671</v>
      </c>
      <c r="K252" s="2368">
        <v>1</v>
      </c>
      <c r="L252" s="2367">
        <v>1122</v>
      </c>
      <c r="M252" s="2367">
        <f t="shared" si="30"/>
        <v>1122</v>
      </c>
      <c r="N252" s="463"/>
      <c r="O252" s="40" t="s">
        <v>6672</v>
      </c>
      <c r="P252" s="296" t="s">
        <v>6664</v>
      </c>
      <c r="Q252" s="2279" t="s">
        <v>6485</v>
      </c>
      <c r="R252" s="30">
        <v>46120</v>
      </c>
      <c r="S252" s="1197"/>
      <c r="T252" s="1876">
        <v>46150</v>
      </c>
      <c r="U252" s="1201">
        <v>46153</v>
      </c>
      <c r="V252" s="1202"/>
    </row>
    <row r="253" spans="1:22" s="4" customFormat="1" ht="19.5" customHeight="1">
      <c r="A253" s="197" t="s">
        <v>6074</v>
      </c>
      <c r="B253" s="2365" t="s">
        <v>6634</v>
      </c>
      <c r="C253" s="335"/>
      <c r="D253" s="332">
        <v>0.1</v>
      </c>
      <c r="F253" s="504">
        <v>15</v>
      </c>
      <c r="G253" s="38">
        <f t="shared" si="31"/>
        <v>188</v>
      </c>
      <c r="H253" s="364" t="s">
        <v>287</v>
      </c>
      <c r="I253" s="364" t="s">
        <v>287</v>
      </c>
      <c r="J253" s="1801" t="s">
        <v>6673</v>
      </c>
      <c r="K253" s="2368">
        <v>2</v>
      </c>
      <c r="L253" s="2367">
        <v>725</v>
      </c>
      <c r="M253" s="2367">
        <f t="shared" si="30"/>
        <v>1450</v>
      </c>
      <c r="N253" s="463"/>
      <c r="O253" s="40" t="s">
        <v>6674</v>
      </c>
      <c r="P253" s="296" t="s">
        <v>6664</v>
      </c>
      <c r="Q253" s="2279" t="s">
        <v>6485</v>
      </c>
      <c r="R253" s="30">
        <v>46120</v>
      </c>
      <c r="S253" s="1197"/>
      <c r="T253" s="1876">
        <v>46150</v>
      </c>
      <c r="U253" s="1201">
        <v>46153</v>
      </c>
      <c r="V253" s="1202"/>
    </row>
    <row r="254" spans="1:22" s="4" customFormat="1" ht="19.5" customHeight="1">
      <c r="A254" s="197" t="s">
        <v>6074</v>
      </c>
      <c r="B254" s="2365" t="s">
        <v>6634</v>
      </c>
      <c r="C254" s="335"/>
      <c r="D254" s="332">
        <v>0.08</v>
      </c>
      <c r="F254" s="504">
        <v>15</v>
      </c>
      <c r="G254" s="38">
        <f t="shared" si="31"/>
        <v>189</v>
      </c>
      <c r="H254" s="364" t="s">
        <v>287</v>
      </c>
      <c r="I254" s="364" t="s">
        <v>287</v>
      </c>
      <c r="J254" s="945" t="s">
        <v>6675</v>
      </c>
      <c r="K254" s="973">
        <v>2</v>
      </c>
      <c r="L254" s="2366">
        <v>913</v>
      </c>
      <c r="M254" s="2367">
        <f t="shared" si="30"/>
        <v>1826</v>
      </c>
      <c r="N254" s="287">
        <v>2</v>
      </c>
      <c r="O254" s="68" t="s">
        <v>6676</v>
      </c>
      <c r="P254" s="296"/>
      <c r="Q254" s="2279" t="s">
        <v>6485</v>
      </c>
      <c r="R254" s="30">
        <v>46120</v>
      </c>
      <c r="S254" s="1197"/>
      <c r="T254" s="1876">
        <v>46150</v>
      </c>
      <c r="U254" s="1201">
        <v>46153</v>
      </c>
      <c r="V254" s="1191"/>
    </row>
    <row r="255" spans="1:22" s="4" customFormat="1" ht="19.5" customHeight="1">
      <c r="A255" s="197" t="s">
        <v>6074</v>
      </c>
      <c r="B255" s="2365" t="s">
        <v>6634</v>
      </c>
      <c r="C255" s="335"/>
      <c r="D255" s="332">
        <v>0.05</v>
      </c>
      <c r="F255" s="504">
        <v>15</v>
      </c>
      <c r="G255" s="38">
        <f t="shared" si="31"/>
        <v>190</v>
      </c>
      <c r="H255" s="364" t="s">
        <v>287</v>
      </c>
      <c r="I255" s="364" t="s">
        <v>287</v>
      </c>
      <c r="J255" s="945" t="s">
        <v>6677</v>
      </c>
      <c r="K255" s="973">
        <v>1</v>
      </c>
      <c r="L255" s="2366">
        <v>1858</v>
      </c>
      <c r="M255" s="2367">
        <f t="shared" si="30"/>
        <v>1858</v>
      </c>
      <c r="N255" s="287">
        <v>2</v>
      </c>
      <c r="O255" s="68" t="s">
        <v>6678</v>
      </c>
      <c r="P255" s="296"/>
      <c r="Q255" s="2279" t="s">
        <v>6485</v>
      </c>
      <c r="R255" s="30">
        <v>46120</v>
      </c>
      <c r="S255" s="1197"/>
      <c r="T255" s="1876">
        <v>46150</v>
      </c>
      <c r="U255" s="1201">
        <v>46153</v>
      </c>
      <c r="V255" s="1191"/>
    </row>
    <row r="256" spans="1:22" s="4" customFormat="1" ht="19.7" customHeight="1">
      <c r="A256" s="197" t="s">
        <v>6072</v>
      </c>
      <c r="B256" s="2365" t="s">
        <v>6634</v>
      </c>
      <c r="C256" s="335"/>
      <c r="D256" s="332">
        <v>0.05</v>
      </c>
      <c r="E256" s="461"/>
      <c r="F256" s="504">
        <v>15</v>
      </c>
      <c r="G256" s="38">
        <f t="shared" si="31"/>
        <v>191</v>
      </c>
      <c r="H256" s="66" t="s">
        <v>175</v>
      </c>
      <c r="I256" s="66" t="s">
        <v>175</v>
      </c>
      <c r="J256" s="1801" t="s">
        <v>6679</v>
      </c>
      <c r="K256" s="2368">
        <v>2</v>
      </c>
      <c r="L256" s="2367">
        <v>128</v>
      </c>
      <c r="M256" s="2367">
        <f>K256*L256</f>
        <v>256</v>
      </c>
      <c r="N256" s="463"/>
      <c r="O256" s="40" t="s">
        <v>6680</v>
      </c>
      <c r="P256" s="296" t="s">
        <v>6664</v>
      </c>
      <c r="Q256" s="2279" t="s">
        <v>6485</v>
      </c>
      <c r="R256" s="30">
        <v>46120</v>
      </c>
      <c r="S256" s="1197"/>
      <c r="T256" s="1876">
        <v>46150</v>
      </c>
      <c r="U256" s="1201">
        <v>46153</v>
      </c>
      <c r="V256" s="375"/>
    </row>
    <row r="257" spans="1:22" s="4" customFormat="1" ht="19.7" customHeight="1">
      <c r="A257" s="197" t="s">
        <v>6072</v>
      </c>
      <c r="B257" s="2365" t="s">
        <v>6634</v>
      </c>
      <c r="C257" s="335"/>
      <c r="D257" s="332">
        <v>0.05</v>
      </c>
      <c r="E257" s="461"/>
      <c r="F257" s="504">
        <v>15</v>
      </c>
      <c r="G257" s="38">
        <f t="shared" si="31"/>
        <v>192</v>
      </c>
      <c r="H257" s="66" t="s">
        <v>175</v>
      </c>
      <c r="I257" s="66" t="s">
        <v>175</v>
      </c>
      <c r="J257" s="1801" t="s">
        <v>6681</v>
      </c>
      <c r="K257" s="2368">
        <v>2</v>
      </c>
      <c r="L257" s="2367">
        <v>534</v>
      </c>
      <c r="M257" s="2367">
        <f>K257*L257</f>
        <v>1068</v>
      </c>
      <c r="N257" s="463"/>
      <c r="O257" s="40" t="s">
        <v>6680</v>
      </c>
      <c r="P257" s="296" t="s">
        <v>6664</v>
      </c>
      <c r="Q257" s="2279" t="s">
        <v>6485</v>
      </c>
      <c r="R257" s="30">
        <v>46120</v>
      </c>
      <c r="S257" s="1197"/>
      <c r="T257" s="1876">
        <v>46150</v>
      </c>
      <c r="U257" s="1201">
        <v>46153</v>
      </c>
      <c r="V257" s="375"/>
    </row>
    <row r="258" spans="1:22" s="4" customFormat="1" ht="19.7" customHeight="1">
      <c r="A258" s="197" t="s">
        <v>6074</v>
      </c>
      <c r="B258" s="2365" t="s">
        <v>6634</v>
      </c>
      <c r="C258" s="335"/>
      <c r="D258" s="26">
        <f>0.01*K258</f>
        <v>0.04</v>
      </c>
      <c r="E258" s="461"/>
      <c r="F258" s="504">
        <v>15</v>
      </c>
      <c r="G258" s="38">
        <f>+G257+1</f>
        <v>193</v>
      </c>
      <c r="H258" s="66" t="s">
        <v>175</v>
      </c>
      <c r="I258" s="66" t="s">
        <v>175</v>
      </c>
      <c r="J258" s="1801" t="s">
        <v>6682</v>
      </c>
      <c r="K258" s="2368">
        <v>4</v>
      </c>
      <c r="L258" s="2367">
        <v>126</v>
      </c>
      <c r="M258" s="2367">
        <f>K258*L258</f>
        <v>504</v>
      </c>
      <c r="N258" s="385"/>
      <c r="O258" s="40" t="s">
        <v>6683</v>
      </c>
      <c r="P258" s="296" t="s">
        <v>6664</v>
      </c>
      <c r="Q258" s="2279" t="s">
        <v>6485</v>
      </c>
      <c r="R258" s="30">
        <v>46120</v>
      </c>
      <c r="S258" s="1197"/>
      <c r="T258" s="1876">
        <v>46150</v>
      </c>
      <c r="U258" s="1201">
        <v>46153</v>
      </c>
      <c r="V258" s="375"/>
    </row>
    <row r="259" spans="1:22" s="4" customFormat="1" ht="19.7" customHeight="1">
      <c r="B259" s="2271"/>
      <c r="E259" s="461"/>
      <c r="F259" s="26"/>
      <c r="G259" s="27"/>
      <c r="H259" s="364"/>
      <c r="I259" s="364"/>
      <c r="J259" s="47"/>
      <c r="K259" s="978"/>
      <c r="L259" s="393"/>
      <c r="M259" s="385"/>
      <c r="N259" s="28"/>
      <c r="O259" s="68"/>
      <c r="P259" s="47"/>
      <c r="Q259" s="27"/>
      <c r="R259" s="30"/>
      <c r="S259" s="27"/>
      <c r="T259" s="42"/>
      <c r="U259" s="42"/>
      <c r="V259" s="375"/>
    </row>
    <row r="260" spans="1:22" s="4" customFormat="1" ht="19.7" customHeight="1">
      <c r="B260" s="2271"/>
      <c r="D260" s="4" t="s">
        <v>6480</v>
      </c>
      <c r="E260" s="461"/>
      <c r="F260" s="26"/>
      <c r="G260" s="293"/>
      <c r="H260" s="293"/>
      <c r="I260" s="293"/>
      <c r="J260" s="47"/>
      <c r="K260" s="1896"/>
      <c r="L260" s="551"/>
      <c r="M260" s="385"/>
      <c r="N260" s="287"/>
      <c r="O260" s="288"/>
      <c r="P260" s="296"/>
      <c r="Q260" s="27"/>
      <c r="R260" s="30"/>
      <c r="S260" s="27"/>
      <c r="T260" s="42"/>
      <c r="U260" s="42"/>
      <c r="V260" s="375"/>
    </row>
    <row r="261" spans="1:22" s="4" customFormat="1" ht="19.7" customHeight="1">
      <c r="B261" s="2271"/>
      <c r="D261" s="65">
        <f>SUM(D224:D258)</f>
        <v>38.890999999999984</v>
      </c>
      <c r="E261" s="461"/>
      <c r="F261" s="26"/>
      <c r="G261" s="1789"/>
      <c r="H261" s="293"/>
      <c r="I261" s="293"/>
      <c r="J261" s="60">
        <f>SUM(M223:M260)</f>
        <v>252883</v>
      </c>
      <c r="K261" s="1896"/>
      <c r="L261" s="551"/>
      <c r="M261" s="385"/>
      <c r="N261" s="287"/>
      <c r="O261" s="288"/>
      <c r="P261" s="296"/>
      <c r="Q261" s="27"/>
      <c r="R261" s="30"/>
      <c r="S261" s="27"/>
      <c r="T261" s="42"/>
      <c r="U261" s="42"/>
      <c r="V261" s="375"/>
    </row>
    <row r="262" spans="1:22" s="4" customFormat="1" ht="19.7" customHeight="1">
      <c r="B262" s="2271"/>
      <c r="D262" s="53" t="s">
        <v>63</v>
      </c>
      <c r="E262" s="461"/>
      <c r="F262" s="26"/>
      <c r="G262" s="293"/>
      <c r="H262" s="293"/>
      <c r="I262" s="293"/>
      <c r="J262" s="47"/>
      <c r="K262" s="1896"/>
      <c r="L262" s="551"/>
      <c r="M262" s="385"/>
      <c r="N262" s="287"/>
      <c r="O262" s="288"/>
      <c r="P262" s="296"/>
      <c r="Q262" s="27"/>
      <c r="R262" s="30"/>
      <c r="S262" s="27"/>
      <c r="T262" s="42"/>
      <c r="U262" s="42"/>
      <c r="V262" s="375"/>
    </row>
    <row r="263" spans="1:22" s="4" customFormat="1" ht="19.7" customHeight="1">
      <c r="B263" s="2271"/>
      <c r="D263" s="53"/>
      <c r="E263" s="461"/>
      <c r="F263" s="26"/>
      <c r="G263" s="293"/>
      <c r="H263" s="293"/>
      <c r="I263" s="293"/>
      <c r="J263" s="47"/>
      <c r="K263" s="1896"/>
      <c r="L263" s="551"/>
      <c r="M263" s="385"/>
      <c r="N263" s="287"/>
      <c r="O263" s="288"/>
      <c r="P263" s="296"/>
      <c r="Q263" s="27"/>
      <c r="R263" s="30"/>
      <c r="S263" s="27"/>
      <c r="T263" s="42"/>
      <c r="U263" s="42"/>
      <c r="V263" s="375"/>
    </row>
    <row r="264" spans="1:22" s="4" customFormat="1" ht="19.7" customHeight="1">
      <c r="B264" s="2271"/>
      <c r="D264" s="53"/>
      <c r="E264" s="461"/>
      <c r="F264" s="26"/>
      <c r="G264" s="293"/>
      <c r="H264" s="293"/>
      <c r="I264" s="293"/>
      <c r="J264" s="47"/>
      <c r="K264" s="1896"/>
      <c r="L264" s="551"/>
      <c r="M264" s="385"/>
      <c r="N264" s="287"/>
      <c r="O264" s="288"/>
      <c r="P264" s="296"/>
      <c r="Q264" s="27"/>
      <c r="R264" s="30"/>
      <c r="S264" s="27"/>
      <c r="T264" s="42"/>
      <c r="U264" s="42"/>
      <c r="V264" s="375"/>
    </row>
    <row r="265" spans="1:22" s="4" customFormat="1" ht="19.7" customHeight="1">
      <c r="B265" s="2271"/>
      <c r="D265" s="53"/>
      <c r="E265" s="461"/>
      <c r="F265" s="26"/>
      <c r="G265" s="293"/>
      <c r="H265" s="2263" t="s">
        <v>5883</v>
      </c>
      <c r="I265" s="2264"/>
      <c r="J265" s="2265"/>
      <c r="K265" s="1896"/>
      <c r="L265" s="551"/>
      <c r="M265" s="385"/>
      <c r="N265" s="287"/>
      <c r="O265" s="288"/>
      <c r="P265" s="296"/>
      <c r="Q265" s="27"/>
      <c r="R265" s="30"/>
      <c r="S265" s="27"/>
      <c r="T265" s="42"/>
      <c r="U265" s="42"/>
      <c r="V265" s="375"/>
    </row>
    <row r="266" spans="1:22" s="4" customFormat="1" ht="19.7" customHeight="1">
      <c r="A266" s="197" t="s">
        <v>6074</v>
      </c>
      <c r="B266" s="2372" t="s">
        <v>6684</v>
      </c>
      <c r="C266" s="335"/>
      <c r="D266" s="26">
        <f>0.053*K266</f>
        <v>5.2999999999999999E-2</v>
      </c>
      <c r="E266" s="2373"/>
      <c r="F266" s="1655">
        <v>16</v>
      </c>
      <c r="G266" s="38">
        <f>+G258+1</f>
        <v>194</v>
      </c>
      <c r="H266" s="364" t="s">
        <v>287</v>
      </c>
      <c r="I266" s="364" t="s">
        <v>287</v>
      </c>
      <c r="J266" s="1050" t="s">
        <v>6685</v>
      </c>
      <c r="K266" s="2366">
        <v>1</v>
      </c>
      <c r="L266" s="1050">
        <v>366</v>
      </c>
      <c r="M266" s="2367">
        <f>K266*L266</f>
        <v>366</v>
      </c>
      <c r="N266" s="28"/>
      <c r="O266" s="68" t="s">
        <v>6686</v>
      </c>
      <c r="P266" s="69"/>
      <c r="Q266" s="2279" t="s">
        <v>6485</v>
      </c>
      <c r="R266" s="30">
        <v>46120</v>
      </c>
      <c r="S266" s="1197"/>
      <c r="T266" s="1876">
        <v>46150</v>
      </c>
      <c r="U266" s="1201">
        <v>46153</v>
      </c>
      <c r="V266" s="375"/>
    </row>
    <row r="267" spans="1:22" s="4" customFormat="1" ht="19.7" customHeight="1">
      <c r="A267" s="197" t="s">
        <v>6074</v>
      </c>
      <c r="B267" s="2372" t="s">
        <v>6684</v>
      </c>
      <c r="C267" s="335"/>
      <c r="D267" s="26">
        <f>0.111*K267</f>
        <v>6.66</v>
      </c>
      <c r="E267" s="2373"/>
      <c r="F267" s="1655">
        <v>16</v>
      </c>
      <c r="G267" s="38">
        <f t="shared" ref="G267:G307" si="32">+G266+1</f>
        <v>195</v>
      </c>
      <c r="H267" s="364" t="s">
        <v>287</v>
      </c>
      <c r="I267" s="364" t="s">
        <v>287</v>
      </c>
      <c r="J267" s="1050" t="s">
        <v>2955</v>
      </c>
      <c r="K267" s="2366">
        <v>60</v>
      </c>
      <c r="L267" s="1050">
        <v>520</v>
      </c>
      <c r="M267" s="2367">
        <f t="shared" ref="M267:M307" si="33">K267*L267</f>
        <v>31200</v>
      </c>
      <c r="N267" s="28"/>
      <c r="O267" s="68" t="s">
        <v>730</v>
      </c>
      <c r="P267" s="47" t="s">
        <v>6687</v>
      </c>
      <c r="Q267" s="2279" t="s">
        <v>6485</v>
      </c>
      <c r="R267" s="30">
        <v>46120</v>
      </c>
      <c r="S267" s="1197"/>
      <c r="T267" s="1876">
        <v>46150</v>
      </c>
      <c r="U267" s="1201">
        <v>46153</v>
      </c>
      <c r="V267" s="375"/>
    </row>
    <row r="268" spans="1:22" s="4" customFormat="1" ht="19.7" customHeight="1">
      <c r="A268" s="197" t="s">
        <v>6074</v>
      </c>
      <c r="B268" s="2372" t="s">
        <v>6684</v>
      </c>
      <c r="C268" s="335"/>
      <c r="D268" s="26">
        <f>0.007*K268</f>
        <v>0.17500000000000002</v>
      </c>
      <c r="E268" s="2373"/>
      <c r="F268" s="1655">
        <v>16</v>
      </c>
      <c r="G268" s="38">
        <f t="shared" si="32"/>
        <v>196</v>
      </c>
      <c r="H268" s="2350" t="s">
        <v>175</v>
      </c>
      <c r="I268" s="2350" t="s">
        <v>175</v>
      </c>
      <c r="J268" s="2374" t="s">
        <v>601</v>
      </c>
      <c r="K268" s="973">
        <v>25</v>
      </c>
      <c r="L268" s="2366">
        <v>40</v>
      </c>
      <c r="M268" s="2367">
        <f t="shared" si="33"/>
        <v>1000</v>
      </c>
      <c r="N268" s="287"/>
      <c r="O268" s="68" t="s">
        <v>602</v>
      </c>
      <c r="P268" s="47" t="s">
        <v>6688</v>
      </c>
      <c r="Q268" s="2279" t="s">
        <v>6485</v>
      </c>
      <c r="R268" s="30">
        <v>46120</v>
      </c>
      <c r="S268" s="1197"/>
      <c r="T268" s="1876">
        <v>46150</v>
      </c>
      <c r="U268" s="1201">
        <v>46153</v>
      </c>
      <c r="V268" s="375"/>
    </row>
    <row r="269" spans="1:22" s="4" customFormat="1" ht="19.7" customHeight="1">
      <c r="A269" s="197" t="s">
        <v>6074</v>
      </c>
      <c r="B269" s="2372" t="s">
        <v>6684</v>
      </c>
      <c r="C269" s="335"/>
      <c r="D269" s="26">
        <f>1.95*K269</f>
        <v>7.8</v>
      </c>
      <c r="E269" s="2373"/>
      <c r="F269" s="1655">
        <v>16</v>
      </c>
      <c r="G269" s="38">
        <f t="shared" si="32"/>
        <v>197</v>
      </c>
      <c r="H269" s="364" t="s">
        <v>287</v>
      </c>
      <c r="I269" s="364" t="s">
        <v>287</v>
      </c>
      <c r="J269" s="1050" t="s">
        <v>722</v>
      </c>
      <c r="K269" s="2366">
        <v>4</v>
      </c>
      <c r="L269" s="1050">
        <v>4941</v>
      </c>
      <c r="M269" s="2367">
        <f t="shared" si="33"/>
        <v>19764</v>
      </c>
      <c r="N269" s="28"/>
      <c r="O269" s="68" t="s">
        <v>723</v>
      </c>
      <c r="P269" s="47" t="s">
        <v>6687</v>
      </c>
      <c r="Q269" s="2279" t="s">
        <v>6485</v>
      </c>
      <c r="R269" s="30">
        <v>46120</v>
      </c>
      <c r="S269" s="1197"/>
      <c r="T269" s="1876">
        <v>46150</v>
      </c>
      <c r="U269" s="1201">
        <v>46153</v>
      </c>
      <c r="V269" s="375"/>
    </row>
    <row r="270" spans="1:22" s="4" customFormat="1" ht="19.7" customHeight="1">
      <c r="A270" s="197" t="s">
        <v>6074</v>
      </c>
      <c r="B270" s="2372" t="s">
        <v>6684</v>
      </c>
      <c r="C270" s="335"/>
      <c r="D270" s="26">
        <f>0.01*K270</f>
        <v>0.04</v>
      </c>
      <c r="E270" s="2373"/>
      <c r="F270" s="1655">
        <v>16</v>
      </c>
      <c r="G270" s="38">
        <f t="shared" si="32"/>
        <v>198</v>
      </c>
      <c r="H270" s="364" t="s">
        <v>287</v>
      </c>
      <c r="I270" s="364" t="s">
        <v>287</v>
      </c>
      <c r="J270" s="1050" t="s">
        <v>764</v>
      </c>
      <c r="K270" s="2366">
        <v>4</v>
      </c>
      <c r="L270" s="1050">
        <v>118</v>
      </c>
      <c r="M270" s="2367">
        <f t="shared" si="33"/>
        <v>472</v>
      </c>
      <c r="N270" s="28"/>
      <c r="O270" s="68" t="s">
        <v>313</v>
      </c>
      <c r="P270" s="47" t="s">
        <v>6687</v>
      </c>
      <c r="Q270" s="2279" t="s">
        <v>6485</v>
      </c>
      <c r="R270" s="30">
        <v>46120</v>
      </c>
      <c r="S270" s="1197"/>
      <c r="T270" s="1876">
        <v>46150</v>
      </c>
      <c r="U270" s="1201">
        <v>46153</v>
      </c>
      <c r="V270" s="375"/>
    </row>
    <row r="271" spans="1:22" s="4" customFormat="1" ht="19.7" customHeight="1">
      <c r="A271" s="197" t="s">
        <v>6074</v>
      </c>
      <c r="B271" s="2372" t="s">
        <v>6684</v>
      </c>
      <c r="C271" s="335"/>
      <c r="D271" s="26">
        <f>+(448/1000)*2.63*K271</f>
        <v>2.3564799999999999</v>
      </c>
      <c r="E271" s="461"/>
      <c r="F271" s="1655">
        <v>16</v>
      </c>
      <c r="G271" s="38">
        <f t="shared" si="32"/>
        <v>199</v>
      </c>
      <c r="H271" s="364" t="s">
        <v>287</v>
      </c>
      <c r="I271" s="364" t="s">
        <v>287</v>
      </c>
      <c r="J271" s="1143" t="s">
        <v>6689</v>
      </c>
      <c r="K271" s="2370">
        <v>2</v>
      </c>
      <c r="L271" s="1050">
        <v>1237</v>
      </c>
      <c r="M271" s="2367">
        <f t="shared" si="33"/>
        <v>2474</v>
      </c>
      <c r="N271" s="28"/>
      <c r="O271" s="68" t="s">
        <v>6690</v>
      </c>
      <c r="P271" s="47" t="s">
        <v>6687</v>
      </c>
      <c r="Q271" s="2279" t="s">
        <v>6485</v>
      </c>
      <c r="R271" s="30">
        <v>46120</v>
      </c>
      <c r="S271" s="1197"/>
      <c r="T271" s="1876">
        <v>46150</v>
      </c>
      <c r="U271" s="1201">
        <v>46153</v>
      </c>
      <c r="V271" s="375"/>
    </row>
    <row r="272" spans="1:22" s="4" customFormat="1" ht="19.7" customHeight="1">
      <c r="A272" s="197" t="s">
        <v>6074</v>
      </c>
      <c r="B272" s="2372" t="s">
        <v>6684</v>
      </c>
      <c r="C272" s="335"/>
      <c r="D272" s="26">
        <f>+(450/1000)*2.63*K272</f>
        <v>2.367</v>
      </c>
      <c r="E272" s="461"/>
      <c r="F272" s="1655">
        <v>16</v>
      </c>
      <c r="G272" s="38">
        <f t="shared" si="32"/>
        <v>200</v>
      </c>
      <c r="H272" s="364" t="s">
        <v>287</v>
      </c>
      <c r="I272" s="364" t="s">
        <v>287</v>
      </c>
      <c r="J272" s="1143" t="s">
        <v>6691</v>
      </c>
      <c r="K272" s="2370">
        <v>2</v>
      </c>
      <c r="L272" s="1050">
        <v>1247</v>
      </c>
      <c r="M272" s="2367">
        <f t="shared" si="33"/>
        <v>2494</v>
      </c>
      <c r="N272" s="28"/>
      <c r="O272" s="68" t="s">
        <v>6692</v>
      </c>
      <c r="P272" s="47" t="s">
        <v>6687</v>
      </c>
      <c r="Q272" s="2279" t="s">
        <v>6485</v>
      </c>
      <c r="R272" s="30">
        <v>46120</v>
      </c>
      <c r="S272" s="1197"/>
      <c r="T272" s="1876">
        <v>46150</v>
      </c>
      <c r="U272" s="1201">
        <v>46153</v>
      </c>
      <c r="V272" s="375"/>
    </row>
    <row r="273" spans="1:22" s="4" customFormat="1" ht="19.7" customHeight="1">
      <c r="A273" s="197" t="s">
        <v>6074</v>
      </c>
      <c r="B273" s="2372" t="s">
        <v>6684</v>
      </c>
      <c r="C273" s="335"/>
      <c r="D273" s="26">
        <f>+(974/1000)*2.63*K273</f>
        <v>5.12324</v>
      </c>
      <c r="E273" s="461"/>
      <c r="F273" s="1655">
        <v>16</v>
      </c>
      <c r="G273" s="38">
        <f t="shared" si="32"/>
        <v>201</v>
      </c>
      <c r="H273" s="364" t="s">
        <v>287</v>
      </c>
      <c r="I273" s="364" t="s">
        <v>287</v>
      </c>
      <c r="J273" s="1050" t="s">
        <v>6693</v>
      </c>
      <c r="K273" s="2366">
        <v>2</v>
      </c>
      <c r="L273" s="1050">
        <v>2692</v>
      </c>
      <c r="M273" s="2367">
        <f t="shared" si="33"/>
        <v>5384</v>
      </c>
      <c r="N273" s="28"/>
      <c r="O273" s="68" t="s">
        <v>2957</v>
      </c>
      <c r="P273" s="47" t="s">
        <v>6687</v>
      </c>
      <c r="Q273" s="2279" t="s">
        <v>6485</v>
      </c>
      <c r="R273" s="30">
        <v>46120</v>
      </c>
      <c r="S273" s="1197"/>
      <c r="T273" s="1876">
        <v>46150</v>
      </c>
      <c r="U273" s="1201">
        <v>46153</v>
      </c>
      <c r="V273" s="375"/>
    </row>
    <row r="274" spans="1:22" s="4" customFormat="1" ht="19.7" customHeight="1">
      <c r="A274" s="197" t="s">
        <v>6074</v>
      </c>
      <c r="B274" s="2372" t="s">
        <v>6684</v>
      </c>
      <c r="C274" s="335"/>
      <c r="D274" s="26">
        <f>+(980/1000)*2.63*K274</f>
        <v>15.464399999999999</v>
      </c>
      <c r="E274" s="461"/>
      <c r="F274" s="1655">
        <v>16</v>
      </c>
      <c r="G274" s="38">
        <f t="shared" si="32"/>
        <v>202</v>
      </c>
      <c r="H274" s="364" t="s">
        <v>287</v>
      </c>
      <c r="I274" s="364" t="s">
        <v>287</v>
      </c>
      <c r="J274" s="1050" t="s">
        <v>6694</v>
      </c>
      <c r="K274" s="2366">
        <v>6</v>
      </c>
      <c r="L274" s="1050">
        <v>2712</v>
      </c>
      <c r="M274" s="2367">
        <f t="shared" si="33"/>
        <v>16272</v>
      </c>
      <c r="N274" s="28"/>
      <c r="O274" s="68" t="s">
        <v>2957</v>
      </c>
      <c r="P274" s="47" t="s">
        <v>6687</v>
      </c>
      <c r="Q274" s="2279" t="s">
        <v>6485</v>
      </c>
      <c r="R274" s="30">
        <v>46120</v>
      </c>
      <c r="S274" s="1197"/>
      <c r="T274" s="1876">
        <v>46150</v>
      </c>
      <c r="U274" s="1201">
        <v>46153</v>
      </c>
      <c r="V274" s="375"/>
    </row>
    <row r="275" spans="1:22" s="4" customFormat="1" ht="19.7" customHeight="1">
      <c r="A275" s="197" t="s">
        <v>6074</v>
      </c>
      <c r="B275" s="2372" t="s">
        <v>6684</v>
      </c>
      <c r="C275" s="335"/>
      <c r="D275" s="26">
        <f>+(508/1000)*4.31*K275</f>
        <v>8.7579199999999986</v>
      </c>
      <c r="E275" s="461"/>
      <c r="F275" s="1655">
        <v>16</v>
      </c>
      <c r="G275" s="38">
        <f t="shared" si="32"/>
        <v>203</v>
      </c>
      <c r="H275" s="364" t="s">
        <v>287</v>
      </c>
      <c r="I275" s="364" t="s">
        <v>287</v>
      </c>
      <c r="J275" s="1050" t="s">
        <v>2959</v>
      </c>
      <c r="K275" s="2366">
        <v>4</v>
      </c>
      <c r="L275" s="1050">
        <v>2395</v>
      </c>
      <c r="M275" s="2367">
        <f t="shared" si="33"/>
        <v>9580</v>
      </c>
      <c r="N275" s="28"/>
      <c r="O275" s="68" t="s">
        <v>2957</v>
      </c>
      <c r="P275" s="47" t="s">
        <v>6687</v>
      </c>
      <c r="Q275" s="2279" t="s">
        <v>6485</v>
      </c>
      <c r="R275" s="30">
        <v>46120</v>
      </c>
      <c r="S275" s="1197"/>
      <c r="T275" s="1876">
        <v>46150</v>
      </c>
      <c r="U275" s="1201">
        <v>46153</v>
      </c>
      <c r="V275" s="375"/>
    </row>
    <row r="276" spans="1:22" s="4" customFormat="1" ht="19.7" customHeight="1">
      <c r="A276" s="197" t="s">
        <v>6074</v>
      </c>
      <c r="B276" s="2372" t="s">
        <v>6684</v>
      </c>
      <c r="C276" s="335"/>
      <c r="D276" s="26">
        <f>+(860/1000)*4.31*K276</f>
        <v>7.4131999999999989</v>
      </c>
      <c r="E276" s="461"/>
      <c r="F276" s="1655">
        <v>16</v>
      </c>
      <c r="G276" s="38">
        <f t="shared" si="32"/>
        <v>204</v>
      </c>
      <c r="H276" s="364" t="s">
        <v>287</v>
      </c>
      <c r="I276" s="364" t="s">
        <v>287</v>
      </c>
      <c r="J276" s="1050" t="s">
        <v>6695</v>
      </c>
      <c r="K276" s="2366">
        <v>2</v>
      </c>
      <c r="L276" s="1050">
        <v>4068</v>
      </c>
      <c r="M276" s="2367">
        <f t="shared" si="33"/>
        <v>8136</v>
      </c>
      <c r="N276" s="28"/>
      <c r="O276" s="68" t="s">
        <v>2957</v>
      </c>
      <c r="P276" s="47" t="s">
        <v>6687</v>
      </c>
      <c r="Q276" s="2279" t="s">
        <v>6485</v>
      </c>
      <c r="R276" s="30">
        <v>46120</v>
      </c>
      <c r="S276" s="1197"/>
      <c r="T276" s="1876">
        <v>46150</v>
      </c>
      <c r="U276" s="1201">
        <v>46153</v>
      </c>
      <c r="V276" s="375"/>
    </row>
    <row r="277" spans="1:22" s="4" customFormat="1" ht="19.7" customHeight="1">
      <c r="A277" s="197" t="s">
        <v>6074</v>
      </c>
      <c r="B277" s="2372" t="s">
        <v>6684</v>
      </c>
      <c r="C277" s="335"/>
      <c r="D277" s="26">
        <f>+(980/1000)*4.31*K277</f>
        <v>8.4475999999999996</v>
      </c>
      <c r="E277" s="461"/>
      <c r="F277" s="1655">
        <v>16</v>
      </c>
      <c r="G277" s="38">
        <f t="shared" si="32"/>
        <v>205</v>
      </c>
      <c r="H277" s="364" t="s">
        <v>287</v>
      </c>
      <c r="I277" s="364" t="s">
        <v>287</v>
      </c>
      <c r="J277" s="1050" t="s">
        <v>2960</v>
      </c>
      <c r="K277" s="2366">
        <v>2</v>
      </c>
      <c r="L277" s="1050">
        <v>4633</v>
      </c>
      <c r="M277" s="2367">
        <f t="shared" si="33"/>
        <v>9266</v>
      </c>
      <c r="N277" s="28"/>
      <c r="O277" s="68" t="s">
        <v>2957</v>
      </c>
      <c r="P277" s="47" t="s">
        <v>6687</v>
      </c>
      <c r="Q277" s="2279" t="s">
        <v>6485</v>
      </c>
      <c r="R277" s="30">
        <v>46120</v>
      </c>
      <c r="S277" s="1197"/>
      <c r="T277" s="1876">
        <v>46150</v>
      </c>
      <c r="U277" s="1201">
        <v>46153</v>
      </c>
      <c r="V277" s="375"/>
    </row>
    <row r="278" spans="1:22" s="4" customFormat="1" ht="19.7" customHeight="1">
      <c r="A278" s="536" t="s">
        <v>123</v>
      </c>
      <c r="B278" s="2372" t="s">
        <v>6684</v>
      </c>
      <c r="C278" s="335">
        <v>7.0000000000000007E-2</v>
      </c>
      <c r="D278" s="26">
        <f t="shared" ref="D278:D299" si="34">+C278*K278</f>
        <v>3.6400000000000006</v>
      </c>
      <c r="E278" s="461"/>
      <c r="F278" s="1655">
        <v>16</v>
      </c>
      <c r="G278" s="38">
        <f t="shared" si="32"/>
        <v>206</v>
      </c>
      <c r="H278" s="364" t="s">
        <v>287</v>
      </c>
      <c r="I278" s="364" t="s">
        <v>287</v>
      </c>
      <c r="J278" s="1050" t="s">
        <v>3840</v>
      </c>
      <c r="K278" s="2366">
        <v>52</v>
      </c>
      <c r="L278" s="1050">
        <v>47</v>
      </c>
      <c r="M278" s="2367">
        <f t="shared" si="33"/>
        <v>2444</v>
      </c>
      <c r="N278" s="28"/>
      <c r="O278" s="68" t="s">
        <v>6696</v>
      </c>
      <c r="P278" s="47"/>
      <c r="Q278" s="2279" t="s">
        <v>6485</v>
      </c>
      <c r="R278" s="30">
        <v>46120</v>
      </c>
      <c r="S278" s="1197"/>
      <c r="T278" s="1876">
        <v>46150</v>
      </c>
      <c r="U278" s="1201">
        <v>46153</v>
      </c>
      <c r="V278" s="375"/>
    </row>
    <row r="279" spans="1:22" s="4" customFormat="1" ht="19.7" customHeight="1">
      <c r="A279" s="536" t="s">
        <v>123</v>
      </c>
      <c r="B279" s="2372" t="s">
        <v>6684</v>
      </c>
      <c r="C279" s="335">
        <v>2.5000000000000001E-2</v>
      </c>
      <c r="D279" s="26">
        <f t="shared" si="34"/>
        <v>0.625</v>
      </c>
      <c r="E279" s="461"/>
      <c r="F279" s="1655">
        <v>16</v>
      </c>
      <c r="G279" s="38">
        <f t="shared" si="32"/>
        <v>207</v>
      </c>
      <c r="H279" s="66" t="s">
        <v>175</v>
      </c>
      <c r="I279" s="66" t="s">
        <v>175</v>
      </c>
      <c r="J279" s="1050" t="s">
        <v>665</v>
      </c>
      <c r="K279" s="2366">
        <v>25</v>
      </c>
      <c r="L279" s="1050">
        <v>23</v>
      </c>
      <c r="M279" s="2367">
        <f t="shared" si="33"/>
        <v>575</v>
      </c>
      <c r="N279" s="28"/>
      <c r="O279" s="40" t="s">
        <v>6697</v>
      </c>
      <c r="P279" s="47"/>
      <c r="Q279" s="2279" t="s">
        <v>6485</v>
      </c>
      <c r="R279" s="30">
        <v>46120</v>
      </c>
      <c r="S279" s="1197"/>
      <c r="T279" s="1876">
        <v>46150</v>
      </c>
      <c r="U279" s="1201">
        <v>46153</v>
      </c>
      <c r="V279" s="375"/>
    </row>
    <row r="280" spans="1:22" s="4" customFormat="1" ht="19.7" customHeight="1">
      <c r="A280" s="197" t="s">
        <v>3995</v>
      </c>
      <c r="B280" s="2372" t="s">
        <v>6684</v>
      </c>
      <c r="C280" s="335">
        <v>3.3</v>
      </c>
      <c r="D280" s="26">
        <f t="shared" si="34"/>
        <v>6.6</v>
      </c>
      <c r="E280" s="461"/>
      <c r="F280" s="1655">
        <v>16</v>
      </c>
      <c r="G280" s="38">
        <f t="shared" si="32"/>
        <v>208</v>
      </c>
      <c r="H280" s="38" t="s">
        <v>174</v>
      </c>
      <c r="I280" s="364" t="s">
        <v>287</v>
      </c>
      <c r="J280" s="1050" t="s">
        <v>6698</v>
      </c>
      <c r="K280" s="2366">
        <v>2</v>
      </c>
      <c r="L280" s="1050">
        <v>8258</v>
      </c>
      <c r="M280" s="2367">
        <f t="shared" si="33"/>
        <v>16516</v>
      </c>
      <c r="N280" s="28"/>
      <c r="O280" s="68" t="s">
        <v>6699</v>
      </c>
      <c r="P280" s="47"/>
      <c r="Q280" s="2279" t="s">
        <v>6485</v>
      </c>
      <c r="R280" s="30">
        <v>46120</v>
      </c>
      <c r="S280" s="1197"/>
      <c r="T280" s="1876">
        <v>46150</v>
      </c>
      <c r="U280" s="1201">
        <v>46153</v>
      </c>
      <c r="V280" s="375"/>
    </row>
    <row r="281" spans="1:22" s="4" customFormat="1" ht="19.7" customHeight="1">
      <c r="A281" s="536" t="s">
        <v>123</v>
      </c>
      <c r="B281" s="2372" t="s">
        <v>6684</v>
      </c>
      <c r="C281" s="335">
        <v>2.5000000000000001E-2</v>
      </c>
      <c r="D281" s="26">
        <f t="shared" si="34"/>
        <v>0.2</v>
      </c>
      <c r="E281" s="461"/>
      <c r="F281" s="1655">
        <v>16</v>
      </c>
      <c r="G281" s="38">
        <f t="shared" si="32"/>
        <v>209</v>
      </c>
      <c r="H281" s="66" t="s">
        <v>175</v>
      </c>
      <c r="I281" s="66" t="s">
        <v>175</v>
      </c>
      <c r="J281" s="1050" t="s">
        <v>6700</v>
      </c>
      <c r="K281" s="2366">
        <v>8</v>
      </c>
      <c r="L281" s="1050">
        <v>27</v>
      </c>
      <c r="M281" s="2367">
        <f t="shared" si="33"/>
        <v>216</v>
      </c>
      <c r="N281" s="28"/>
      <c r="O281" s="68" t="s">
        <v>6701</v>
      </c>
      <c r="P281" s="47"/>
      <c r="Q281" s="2279" t="s">
        <v>6485</v>
      </c>
      <c r="R281" s="30">
        <v>46120</v>
      </c>
      <c r="S281" s="1197"/>
      <c r="T281" s="1876">
        <v>46150</v>
      </c>
      <c r="U281" s="1201">
        <v>46153</v>
      </c>
      <c r="V281" s="375"/>
    </row>
    <row r="282" spans="1:22" s="4" customFormat="1" ht="19.7" customHeight="1">
      <c r="A282" s="197" t="s">
        <v>3995</v>
      </c>
      <c r="B282" s="2372" t="s">
        <v>6684</v>
      </c>
      <c r="C282" s="335">
        <v>0.99</v>
      </c>
      <c r="D282" s="26">
        <f t="shared" si="34"/>
        <v>0.99</v>
      </c>
      <c r="E282" s="461"/>
      <c r="F282" s="1655">
        <v>16</v>
      </c>
      <c r="G282" s="38">
        <f t="shared" si="32"/>
        <v>210</v>
      </c>
      <c r="H282" s="38" t="s">
        <v>174</v>
      </c>
      <c r="I282" s="364" t="s">
        <v>287</v>
      </c>
      <c r="J282" s="1050" t="s">
        <v>3830</v>
      </c>
      <c r="K282" s="2366">
        <v>1</v>
      </c>
      <c r="L282" s="1050">
        <v>5015</v>
      </c>
      <c r="M282" s="2367">
        <f t="shared" si="33"/>
        <v>5015</v>
      </c>
      <c r="N282" s="28"/>
      <c r="O282" s="68" t="s">
        <v>6702</v>
      </c>
      <c r="P282" s="47"/>
      <c r="Q282" s="2279" t="s">
        <v>6485</v>
      </c>
      <c r="R282" s="30">
        <v>46120</v>
      </c>
      <c r="S282" s="1197"/>
      <c r="T282" s="1876">
        <v>46150</v>
      </c>
      <c r="U282" s="1201">
        <v>46153</v>
      </c>
      <c r="V282" s="375"/>
    </row>
    <row r="283" spans="1:22" s="4" customFormat="1" ht="19.7" customHeight="1">
      <c r="A283" s="197" t="s">
        <v>3995</v>
      </c>
      <c r="B283" s="2372" t="s">
        <v>6684</v>
      </c>
      <c r="C283" s="335">
        <v>6.9260000000000002</v>
      </c>
      <c r="D283" s="26">
        <f t="shared" si="34"/>
        <v>6.9260000000000002</v>
      </c>
      <c r="E283" s="461"/>
      <c r="F283" s="1655">
        <v>16</v>
      </c>
      <c r="G283" s="38">
        <f t="shared" si="32"/>
        <v>211</v>
      </c>
      <c r="H283" s="27" t="s">
        <v>174</v>
      </c>
      <c r="I283" s="364" t="s">
        <v>287</v>
      </c>
      <c r="J283" s="1050" t="s">
        <v>6703</v>
      </c>
      <c r="K283" s="2366">
        <v>1</v>
      </c>
      <c r="L283" s="1050">
        <v>20680</v>
      </c>
      <c r="M283" s="2367">
        <f t="shared" si="33"/>
        <v>20680</v>
      </c>
      <c r="N283" s="28"/>
      <c r="O283" s="68" t="s">
        <v>6704</v>
      </c>
      <c r="P283" s="47"/>
      <c r="Q283" s="2279" t="s">
        <v>6485</v>
      </c>
      <c r="R283" s="30">
        <v>46120</v>
      </c>
      <c r="S283" s="1197"/>
      <c r="T283" s="1876">
        <v>46150</v>
      </c>
      <c r="U283" s="1201">
        <v>46153</v>
      </c>
      <c r="V283" s="375"/>
    </row>
    <row r="284" spans="1:22" s="4" customFormat="1" ht="19.7" customHeight="1">
      <c r="A284" s="536" t="s">
        <v>123</v>
      </c>
      <c r="B284" s="2372" t="s">
        <v>6684</v>
      </c>
      <c r="C284" s="335">
        <v>0.15</v>
      </c>
      <c r="D284" s="26">
        <f t="shared" si="34"/>
        <v>0.89999999999999991</v>
      </c>
      <c r="E284" s="461"/>
      <c r="F284" s="1655">
        <v>16</v>
      </c>
      <c r="G284" s="38">
        <f t="shared" si="32"/>
        <v>212</v>
      </c>
      <c r="H284" s="66" t="s">
        <v>853</v>
      </c>
      <c r="I284" s="66" t="s">
        <v>175</v>
      </c>
      <c r="J284" s="1050" t="s">
        <v>854</v>
      </c>
      <c r="K284" s="2366">
        <v>6</v>
      </c>
      <c r="L284" s="1050">
        <v>4898</v>
      </c>
      <c r="M284" s="2367">
        <f t="shared" si="33"/>
        <v>29388</v>
      </c>
      <c r="N284" s="28"/>
      <c r="O284" s="68"/>
      <c r="P284" s="47"/>
      <c r="Q284" s="2279" t="s">
        <v>6485</v>
      </c>
      <c r="R284" s="30">
        <v>46120</v>
      </c>
      <c r="S284" s="1197"/>
      <c r="T284" s="1876">
        <v>46150</v>
      </c>
      <c r="U284" s="1201">
        <v>46153</v>
      </c>
      <c r="V284" s="375"/>
    </row>
    <row r="285" spans="1:22" s="4" customFormat="1" ht="19.7" customHeight="1">
      <c r="A285" s="197" t="s">
        <v>3995</v>
      </c>
      <c r="B285" s="2372" t="s">
        <v>6684</v>
      </c>
      <c r="C285" s="335">
        <v>7.2</v>
      </c>
      <c r="D285" s="26">
        <f t="shared" si="34"/>
        <v>7.2</v>
      </c>
      <c r="E285" s="461"/>
      <c r="F285" s="1655">
        <v>16</v>
      </c>
      <c r="G285" s="38">
        <f t="shared" si="32"/>
        <v>213</v>
      </c>
      <c r="H285" s="27" t="s">
        <v>174</v>
      </c>
      <c r="I285" s="364" t="s">
        <v>287</v>
      </c>
      <c r="J285" s="1050" t="s">
        <v>6705</v>
      </c>
      <c r="K285" s="2366">
        <v>1</v>
      </c>
      <c r="L285" s="1050">
        <v>19625</v>
      </c>
      <c r="M285" s="2367">
        <f t="shared" si="33"/>
        <v>19625</v>
      </c>
      <c r="N285" s="28"/>
      <c r="O285" s="68" t="s">
        <v>6706</v>
      </c>
      <c r="P285" s="47"/>
      <c r="Q285" s="2279" t="s">
        <v>6485</v>
      </c>
      <c r="R285" s="30">
        <v>46120</v>
      </c>
      <c r="S285" s="1197"/>
      <c r="T285" s="1876">
        <v>46150</v>
      </c>
      <c r="U285" s="1201">
        <v>46153</v>
      </c>
      <c r="V285" s="375"/>
    </row>
    <row r="286" spans="1:22" s="4" customFormat="1" ht="19.7" customHeight="1">
      <c r="A286" s="197" t="s">
        <v>3995</v>
      </c>
      <c r="B286" s="2372" t="s">
        <v>6684</v>
      </c>
      <c r="C286" s="335">
        <v>2.25</v>
      </c>
      <c r="D286" s="26">
        <f t="shared" si="34"/>
        <v>4.5</v>
      </c>
      <c r="E286" s="461"/>
      <c r="F286" s="1655">
        <v>16</v>
      </c>
      <c r="G286" s="38">
        <f t="shared" si="32"/>
        <v>214</v>
      </c>
      <c r="H286" s="38" t="s">
        <v>174</v>
      </c>
      <c r="I286" s="364" t="s">
        <v>287</v>
      </c>
      <c r="J286" s="1050" t="s">
        <v>6707</v>
      </c>
      <c r="K286" s="2366">
        <v>2</v>
      </c>
      <c r="L286" s="1050">
        <v>6870</v>
      </c>
      <c r="M286" s="2367">
        <f t="shared" si="33"/>
        <v>13740</v>
      </c>
      <c r="N286" s="28"/>
      <c r="O286" s="68" t="s">
        <v>6708</v>
      </c>
      <c r="P286" s="47"/>
      <c r="Q286" s="2279" t="s">
        <v>6485</v>
      </c>
      <c r="R286" s="30">
        <v>46120</v>
      </c>
      <c r="S286" s="1197"/>
      <c r="T286" s="1876">
        <v>46150</v>
      </c>
      <c r="U286" s="1201">
        <v>46153</v>
      </c>
      <c r="V286" s="375"/>
    </row>
    <row r="287" spans="1:22" s="4" customFormat="1" ht="19.7" customHeight="1">
      <c r="A287" s="536" t="s">
        <v>123</v>
      </c>
      <c r="B287" s="2372" t="s">
        <v>6684</v>
      </c>
      <c r="C287" s="335">
        <v>2.5000000000000001E-2</v>
      </c>
      <c r="D287" s="26">
        <f t="shared" si="34"/>
        <v>0.2</v>
      </c>
      <c r="E287" s="461"/>
      <c r="F287" s="1655">
        <v>16</v>
      </c>
      <c r="G287" s="38">
        <f t="shared" si="32"/>
        <v>215</v>
      </c>
      <c r="H287" s="66" t="s">
        <v>175</v>
      </c>
      <c r="I287" s="66" t="s">
        <v>175</v>
      </c>
      <c r="J287" s="1050" t="s">
        <v>6700</v>
      </c>
      <c r="K287" s="2366">
        <v>8</v>
      </c>
      <c r="L287" s="1050">
        <v>27</v>
      </c>
      <c r="M287" s="2367">
        <f t="shared" si="33"/>
        <v>216</v>
      </c>
      <c r="N287" s="28"/>
      <c r="O287" s="68" t="s">
        <v>6701</v>
      </c>
      <c r="P287" s="47"/>
      <c r="Q287" s="2279" t="s">
        <v>6485</v>
      </c>
      <c r="R287" s="30">
        <v>46120</v>
      </c>
      <c r="S287" s="1197"/>
      <c r="T287" s="1876">
        <v>46150</v>
      </c>
      <c r="U287" s="1201">
        <v>46153</v>
      </c>
      <c r="V287" s="375"/>
    </row>
    <row r="288" spans="1:22" s="4" customFormat="1" ht="19.7" customHeight="1">
      <c r="A288" s="536" t="s">
        <v>123</v>
      </c>
      <c r="B288" s="2372" t="s">
        <v>6684</v>
      </c>
      <c r="C288" s="335">
        <v>2.5000000000000001E-2</v>
      </c>
      <c r="D288" s="26">
        <f t="shared" si="34"/>
        <v>0.1</v>
      </c>
      <c r="E288" s="461"/>
      <c r="F288" s="1655">
        <v>16</v>
      </c>
      <c r="G288" s="38">
        <f t="shared" si="32"/>
        <v>216</v>
      </c>
      <c r="H288" s="66" t="s">
        <v>175</v>
      </c>
      <c r="I288" s="66" t="s">
        <v>175</v>
      </c>
      <c r="J288" s="1050" t="s">
        <v>6709</v>
      </c>
      <c r="K288" s="2366">
        <v>4</v>
      </c>
      <c r="L288" s="1050">
        <v>27</v>
      </c>
      <c r="M288" s="2367">
        <f t="shared" si="33"/>
        <v>108</v>
      </c>
      <c r="N288" s="28"/>
      <c r="O288" s="68" t="s">
        <v>6701</v>
      </c>
      <c r="P288" s="47"/>
      <c r="Q288" s="2279" t="s">
        <v>6485</v>
      </c>
      <c r="R288" s="30">
        <v>46120</v>
      </c>
      <c r="S288" s="1197"/>
      <c r="T288" s="1876">
        <v>46150</v>
      </c>
      <c r="U288" s="1201">
        <v>46153</v>
      </c>
      <c r="V288" s="375"/>
    </row>
    <row r="289" spans="1:22" s="4" customFormat="1" ht="19.7" customHeight="1">
      <c r="A289" s="536" t="s">
        <v>200</v>
      </c>
      <c r="B289" s="2372" t="s">
        <v>6684</v>
      </c>
      <c r="C289" s="335">
        <v>0.2</v>
      </c>
      <c r="D289" s="26">
        <f t="shared" si="34"/>
        <v>0.4</v>
      </c>
      <c r="E289" s="461"/>
      <c r="F289" s="1655">
        <v>16</v>
      </c>
      <c r="G289" s="38">
        <f t="shared" si="32"/>
        <v>217</v>
      </c>
      <c r="H289" s="38" t="s">
        <v>174</v>
      </c>
      <c r="I289" s="364" t="s">
        <v>287</v>
      </c>
      <c r="J289" s="2375" t="s">
        <v>3586</v>
      </c>
      <c r="K289" s="973">
        <v>2</v>
      </c>
      <c r="L289" s="35">
        <v>2991</v>
      </c>
      <c r="M289" s="2367">
        <f t="shared" si="33"/>
        <v>5982</v>
      </c>
      <c r="N289" s="28"/>
      <c r="O289" s="2376" t="s">
        <v>2480</v>
      </c>
      <c r="P289" s="47"/>
      <c r="Q289" s="2279" t="s">
        <v>6485</v>
      </c>
      <c r="R289" s="30">
        <v>46120</v>
      </c>
      <c r="S289" s="1197"/>
      <c r="T289" s="1876">
        <v>46150</v>
      </c>
      <c r="U289" s="1201">
        <v>46153</v>
      </c>
      <c r="V289" s="375"/>
    </row>
    <row r="290" spans="1:22" s="4" customFormat="1" ht="19.7" customHeight="1">
      <c r="A290" s="536" t="s">
        <v>123</v>
      </c>
      <c r="B290" s="2372" t="s">
        <v>6684</v>
      </c>
      <c r="C290" s="335">
        <v>0.01</v>
      </c>
      <c r="D290" s="26">
        <f t="shared" si="34"/>
        <v>0.1</v>
      </c>
      <c r="E290" s="461"/>
      <c r="F290" s="1655">
        <v>16</v>
      </c>
      <c r="G290" s="38">
        <f t="shared" si="32"/>
        <v>218</v>
      </c>
      <c r="H290" s="66" t="s">
        <v>287</v>
      </c>
      <c r="I290" s="66" t="s">
        <v>287</v>
      </c>
      <c r="J290" s="2377" t="s">
        <v>211</v>
      </c>
      <c r="K290" s="976">
        <v>10</v>
      </c>
      <c r="L290" s="35">
        <v>15</v>
      </c>
      <c r="M290" s="2367">
        <f t="shared" si="33"/>
        <v>150</v>
      </c>
      <c r="N290" s="29"/>
      <c r="O290" s="47" t="s">
        <v>2640</v>
      </c>
      <c r="P290" s="47"/>
      <c r="Q290" s="2279" t="s">
        <v>6485</v>
      </c>
      <c r="R290" s="30">
        <v>46120</v>
      </c>
      <c r="S290" s="1197"/>
      <c r="T290" s="1876">
        <v>46150</v>
      </c>
      <c r="U290" s="1201">
        <v>46153</v>
      </c>
      <c r="V290" s="375"/>
    </row>
    <row r="291" spans="1:22" s="4" customFormat="1" ht="19.7" customHeight="1">
      <c r="A291" s="536" t="s">
        <v>123</v>
      </c>
      <c r="B291" s="2372" t="s">
        <v>6684</v>
      </c>
      <c r="C291" s="335">
        <v>0.01</v>
      </c>
      <c r="D291" s="26">
        <f t="shared" si="34"/>
        <v>0.04</v>
      </c>
      <c r="E291" s="461"/>
      <c r="F291" s="1655">
        <v>16</v>
      </c>
      <c r="G291" s="38">
        <f t="shared" si="32"/>
        <v>219</v>
      </c>
      <c r="H291" s="66" t="s">
        <v>287</v>
      </c>
      <c r="I291" s="66" t="s">
        <v>287</v>
      </c>
      <c r="J291" s="2377" t="s">
        <v>1259</v>
      </c>
      <c r="K291" s="976">
        <v>4</v>
      </c>
      <c r="L291" s="35">
        <v>93</v>
      </c>
      <c r="M291" s="2367">
        <f t="shared" si="33"/>
        <v>372</v>
      </c>
      <c r="N291" s="29"/>
      <c r="O291" s="1059" t="s">
        <v>2643</v>
      </c>
      <c r="P291" s="47"/>
      <c r="Q291" s="2279" t="s">
        <v>6485</v>
      </c>
      <c r="R291" s="30">
        <v>46120</v>
      </c>
      <c r="S291" s="1197"/>
      <c r="T291" s="1876">
        <v>46150</v>
      </c>
      <c r="U291" s="1201">
        <v>46153</v>
      </c>
      <c r="V291" s="375"/>
    </row>
    <row r="292" spans="1:22" s="4" customFormat="1" ht="19.7" customHeight="1">
      <c r="A292" s="536" t="s">
        <v>200</v>
      </c>
      <c r="B292" s="2372" t="s">
        <v>6684</v>
      </c>
      <c r="C292" s="335">
        <v>0.5</v>
      </c>
      <c r="D292" s="26">
        <f t="shared" si="34"/>
        <v>1</v>
      </c>
      <c r="E292" s="461"/>
      <c r="F292" s="1655">
        <v>16</v>
      </c>
      <c r="G292" s="38">
        <f t="shared" si="32"/>
        <v>220</v>
      </c>
      <c r="H292" s="38" t="s">
        <v>174</v>
      </c>
      <c r="I292" s="364" t="s">
        <v>287</v>
      </c>
      <c r="J292" s="2375" t="s">
        <v>3590</v>
      </c>
      <c r="K292" s="973">
        <v>2</v>
      </c>
      <c r="L292" s="35">
        <v>3135</v>
      </c>
      <c r="M292" s="2367">
        <f t="shared" si="33"/>
        <v>6270</v>
      </c>
      <c r="N292" s="28"/>
      <c r="O292" s="68" t="s">
        <v>2483</v>
      </c>
      <c r="P292" s="47"/>
      <c r="Q292" s="2279" t="s">
        <v>6485</v>
      </c>
      <c r="R292" s="30">
        <v>46120</v>
      </c>
      <c r="S292" s="1197"/>
      <c r="T292" s="1876">
        <v>46150</v>
      </c>
      <c r="U292" s="1201">
        <v>46153</v>
      </c>
      <c r="V292" s="375"/>
    </row>
    <row r="293" spans="1:22" s="4" customFormat="1" ht="19.7" customHeight="1">
      <c r="A293" s="536" t="s">
        <v>123</v>
      </c>
      <c r="B293" s="2372" t="s">
        <v>6684</v>
      </c>
      <c r="C293" s="335">
        <v>0.01</v>
      </c>
      <c r="D293" s="26">
        <f t="shared" si="34"/>
        <v>0.1</v>
      </c>
      <c r="E293" s="461"/>
      <c r="F293" s="1655">
        <v>16</v>
      </c>
      <c r="G293" s="38">
        <f t="shared" si="32"/>
        <v>221</v>
      </c>
      <c r="H293" s="66" t="s">
        <v>287</v>
      </c>
      <c r="I293" s="66" t="s">
        <v>287</v>
      </c>
      <c r="J293" s="1143" t="s">
        <v>2646</v>
      </c>
      <c r="K293" s="973">
        <v>10</v>
      </c>
      <c r="L293" s="1803">
        <v>14</v>
      </c>
      <c r="M293" s="2367">
        <f t="shared" si="33"/>
        <v>140</v>
      </c>
      <c r="N293" s="91"/>
      <c r="O293" s="68" t="s">
        <v>2647</v>
      </c>
      <c r="P293" s="47"/>
      <c r="Q293" s="2279" t="s">
        <v>6485</v>
      </c>
      <c r="R293" s="30">
        <v>46120</v>
      </c>
      <c r="S293" s="1197"/>
      <c r="T293" s="1876">
        <v>46150</v>
      </c>
      <c r="U293" s="1201">
        <v>46153</v>
      </c>
      <c r="V293" s="375"/>
    </row>
    <row r="294" spans="1:22" s="4" customFormat="1" ht="19.7" customHeight="1">
      <c r="A294" s="536" t="s">
        <v>123</v>
      </c>
      <c r="B294" s="2372" t="s">
        <v>6684</v>
      </c>
      <c r="C294" s="335">
        <v>0.01</v>
      </c>
      <c r="D294" s="26">
        <f t="shared" si="34"/>
        <v>0.18</v>
      </c>
      <c r="E294" s="461"/>
      <c r="F294" s="1655">
        <v>16</v>
      </c>
      <c r="G294" s="38">
        <f t="shared" si="32"/>
        <v>222</v>
      </c>
      <c r="H294" s="66" t="s">
        <v>287</v>
      </c>
      <c r="I294" s="66" t="s">
        <v>287</v>
      </c>
      <c r="J294" s="1143" t="s">
        <v>2648</v>
      </c>
      <c r="K294" s="973">
        <v>18</v>
      </c>
      <c r="L294" s="1803">
        <v>93</v>
      </c>
      <c r="M294" s="2367">
        <f t="shared" si="33"/>
        <v>1674</v>
      </c>
      <c r="N294" s="91"/>
      <c r="O294" s="68" t="s">
        <v>2649</v>
      </c>
      <c r="P294" s="47"/>
      <c r="Q294" s="2279" t="s">
        <v>6485</v>
      </c>
      <c r="R294" s="30">
        <v>46120</v>
      </c>
      <c r="S294" s="1197"/>
      <c r="T294" s="1876">
        <v>46150</v>
      </c>
      <c r="U294" s="1201">
        <v>46153</v>
      </c>
      <c r="V294" s="375"/>
    </row>
    <row r="295" spans="1:22" s="4" customFormat="1" ht="19.7" customHeight="1">
      <c r="A295" s="536" t="s">
        <v>123</v>
      </c>
      <c r="B295" s="2372" t="s">
        <v>6684</v>
      </c>
      <c r="C295" s="335">
        <v>0.01</v>
      </c>
      <c r="D295" s="26">
        <f t="shared" si="34"/>
        <v>0.06</v>
      </c>
      <c r="E295" s="461"/>
      <c r="F295" s="1655">
        <v>16</v>
      </c>
      <c r="G295" s="38">
        <f t="shared" si="32"/>
        <v>223</v>
      </c>
      <c r="H295" s="66" t="s">
        <v>287</v>
      </c>
      <c r="I295" s="66" t="s">
        <v>287</v>
      </c>
      <c r="J295" s="1143" t="s">
        <v>1275</v>
      </c>
      <c r="K295" s="973">
        <v>6</v>
      </c>
      <c r="L295" s="1803">
        <v>81</v>
      </c>
      <c r="M295" s="2367">
        <f t="shared" si="33"/>
        <v>486</v>
      </c>
      <c r="N295" s="91"/>
      <c r="O295" s="68" t="s">
        <v>2650</v>
      </c>
      <c r="P295" s="47"/>
      <c r="Q295" s="2279" t="s">
        <v>6485</v>
      </c>
      <c r="R295" s="30">
        <v>46120</v>
      </c>
      <c r="S295" s="1197"/>
      <c r="T295" s="1876">
        <v>46150</v>
      </c>
      <c r="U295" s="1201">
        <v>46153</v>
      </c>
      <c r="V295" s="375"/>
    </row>
    <row r="296" spans="1:22" s="4" customFormat="1" ht="19.7" customHeight="1">
      <c r="A296" s="536" t="s">
        <v>213</v>
      </c>
      <c r="B296" s="2372" t="s">
        <v>6684</v>
      </c>
      <c r="C296" s="335">
        <v>0.5</v>
      </c>
      <c r="D296" s="26">
        <f t="shared" si="34"/>
        <v>1</v>
      </c>
      <c r="E296" s="461"/>
      <c r="F296" s="1655">
        <v>16</v>
      </c>
      <c r="G296" s="38">
        <f t="shared" si="32"/>
        <v>224</v>
      </c>
      <c r="H296" s="38" t="s">
        <v>174</v>
      </c>
      <c r="I296" s="364" t="s">
        <v>287</v>
      </c>
      <c r="J296" s="2377" t="s">
        <v>3591</v>
      </c>
      <c r="K296" s="976">
        <v>2</v>
      </c>
      <c r="L296" s="35">
        <v>6438</v>
      </c>
      <c r="M296" s="2367">
        <f t="shared" si="33"/>
        <v>12876</v>
      </c>
      <c r="N296" s="29"/>
      <c r="O296" s="68" t="s">
        <v>2485</v>
      </c>
      <c r="P296" s="47"/>
      <c r="Q296" s="2279" t="s">
        <v>6485</v>
      </c>
      <c r="R296" s="30">
        <v>46120</v>
      </c>
      <c r="S296" s="1197"/>
      <c r="T296" s="1876">
        <v>46150</v>
      </c>
      <c r="U296" s="1201">
        <v>46153</v>
      </c>
      <c r="V296" s="375"/>
    </row>
    <row r="297" spans="1:22" s="4" customFormat="1" ht="19.7" customHeight="1">
      <c r="A297" s="197" t="s">
        <v>3995</v>
      </c>
      <c r="B297" s="2372" t="s">
        <v>6684</v>
      </c>
      <c r="C297" s="335">
        <v>0.25</v>
      </c>
      <c r="D297" s="26">
        <f t="shared" si="34"/>
        <v>0.25</v>
      </c>
      <c r="E297" s="461"/>
      <c r="F297" s="1655">
        <v>16</v>
      </c>
      <c r="G297" s="38">
        <f t="shared" si="32"/>
        <v>225</v>
      </c>
      <c r="H297" s="38" t="s">
        <v>174</v>
      </c>
      <c r="I297" s="364" t="s">
        <v>287</v>
      </c>
      <c r="J297" s="945" t="s">
        <v>3862</v>
      </c>
      <c r="K297" s="973">
        <v>1</v>
      </c>
      <c r="L297" s="2366">
        <v>3380</v>
      </c>
      <c r="M297" s="2367">
        <f t="shared" si="33"/>
        <v>3380</v>
      </c>
      <c r="N297" s="28"/>
      <c r="O297" s="68" t="s">
        <v>6710</v>
      </c>
      <c r="P297" s="47"/>
      <c r="Q297" s="2279" t="s">
        <v>6485</v>
      </c>
      <c r="R297" s="30">
        <v>46120</v>
      </c>
      <c r="S297" s="1197"/>
      <c r="T297" s="1876">
        <v>46150</v>
      </c>
      <c r="U297" s="1201">
        <v>46153</v>
      </c>
      <c r="V297" s="375"/>
    </row>
    <row r="298" spans="1:22" s="4" customFormat="1" ht="19.7" customHeight="1">
      <c r="A298" s="536" t="s">
        <v>123</v>
      </c>
      <c r="B298" s="2372" t="s">
        <v>6684</v>
      </c>
      <c r="C298" s="335">
        <v>0.05</v>
      </c>
      <c r="D298" s="26">
        <f t="shared" si="34"/>
        <v>0.1</v>
      </c>
      <c r="E298" s="461"/>
      <c r="F298" s="1655">
        <v>16</v>
      </c>
      <c r="G298" s="38">
        <f t="shared" si="32"/>
        <v>226</v>
      </c>
      <c r="H298" s="66" t="s">
        <v>175</v>
      </c>
      <c r="I298" s="66" t="s">
        <v>175</v>
      </c>
      <c r="J298" s="1801" t="s">
        <v>6711</v>
      </c>
      <c r="K298" s="2368">
        <v>2</v>
      </c>
      <c r="L298" s="2371">
        <v>118</v>
      </c>
      <c r="M298" s="2371">
        <f t="shared" si="33"/>
        <v>236</v>
      </c>
      <c r="N298" s="164"/>
      <c r="O298" s="68" t="s">
        <v>6712</v>
      </c>
      <c r="P298" s="47"/>
      <c r="Q298" s="2279" t="s">
        <v>6485</v>
      </c>
      <c r="R298" s="30">
        <v>46120</v>
      </c>
      <c r="S298" s="1197"/>
      <c r="T298" s="1876">
        <v>46150</v>
      </c>
      <c r="U298" s="1201">
        <v>46153</v>
      </c>
      <c r="V298" s="375"/>
    </row>
    <row r="299" spans="1:22" s="4" customFormat="1" ht="19.7" customHeight="1">
      <c r="A299" s="536" t="s">
        <v>123</v>
      </c>
      <c r="B299" s="2372" t="s">
        <v>6684</v>
      </c>
      <c r="C299" s="335">
        <v>0.05</v>
      </c>
      <c r="D299" s="26">
        <f t="shared" si="34"/>
        <v>0.05</v>
      </c>
      <c r="E299" s="461"/>
      <c r="F299" s="1655">
        <v>16</v>
      </c>
      <c r="G299" s="38">
        <f t="shared" si="32"/>
        <v>227</v>
      </c>
      <c r="H299" s="66" t="s">
        <v>175</v>
      </c>
      <c r="I299" s="66" t="s">
        <v>175</v>
      </c>
      <c r="J299" s="2362" t="s">
        <v>6713</v>
      </c>
      <c r="K299" s="2368">
        <v>1</v>
      </c>
      <c r="L299" s="2371">
        <v>463</v>
      </c>
      <c r="M299" s="2371">
        <f t="shared" si="33"/>
        <v>463</v>
      </c>
      <c r="N299" s="2156"/>
      <c r="O299" s="1551" t="s">
        <v>6714</v>
      </c>
      <c r="P299" s="47"/>
      <c r="Q299" s="2279" t="s">
        <v>6485</v>
      </c>
      <c r="R299" s="30">
        <v>46120</v>
      </c>
      <c r="S299" s="1197"/>
      <c r="T299" s="1876">
        <v>46150</v>
      </c>
      <c r="U299" s="1201">
        <v>46153</v>
      </c>
      <c r="V299" s="375"/>
    </row>
    <row r="300" spans="1:22" s="4" customFormat="1" ht="19.7" customHeight="1">
      <c r="A300" s="197" t="s">
        <v>6074</v>
      </c>
      <c r="B300" s="2372" t="s">
        <v>6684</v>
      </c>
      <c r="C300" s="335"/>
      <c r="D300" s="26">
        <v>0.05</v>
      </c>
      <c r="E300" s="461"/>
      <c r="F300" s="2267">
        <v>14</v>
      </c>
      <c r="G300" s="38">
        <f t="shared" si="32"/>
        <v>228</v>
      </c>
      <c r="H300" s="66" t="s">
        <v>175</v>
      </c>
      <c r="I300" s="66" t="s">
        <v>175</v>
      </c>
      <c r="J300" s="2362" t="s">
        <v>1285</v>
      </c>
      <c r="K300" s="2366">
        <v>3</v>
      </c>
      <c r="L300" s="2041">
        <v>158</v>
      </c>
      <c r="M300" s="2041">
        <f t="shared" si="33"/>
        <v>474</v>
      </c>
      <c r="N300" s="28"/>
      <c r="O300" s="29" t="s">
        <v>1286</v>
      </c>
      <c r="P300" s="47" t="s">
        <v>967</v>
      </c>
      <c r="Q300" s="2279" t="s">
        <v>6485</v>
      </c>
      <c r="R300" s="30">
        <v>46120</v>
      </c>
      <c r="S300" s="1197"/>
      <c r="T300" s="1876">
        <v>46150</v>
      </c>
      <c r="U300" s="1201">
        <v>46153</v>
      </c>
      <c r="V300" s="375"/>
    </row>
    <row r="301" spans="1:22" s="4" customFormat="1" ht="19.7" customHeight="1">
      <c r="A301" s="197" t="s">
        <v>3995</v>
      </c>
      <c r="B301" s="2372" t="s">
        <v>6684</v>
      </c>
      <c r="C301" s="335"/>
      <c r="D301" s="26">
        <f>0.025*K301</f>
        <v>2.5000000000000001E-2</v>
      </c>
      <c r="E301" s="461"/>
      <c r="F301" s="2267">
        <v>14</v>
      </c>
      <c r="G301" s="38">
        <f t="shared" si="32"/>
        <v>229</v>
      </c>
      <c r="H301" s="66" t="s">
        <v>175</v>
      </c>
      <c r="I301" s="66" t="s">
        <v>175</v>
      </c>
      <c r="J301" s="1801" t="s">
        <v>1287</v>
      </c>
      <c r="K301" s="2368">
        <v>1</v>
      </c>
      <c r="L301" s="2367">
        <v>1019</v>
      </c>
      <c r="M301" s="2367">
        <f t="shared" si="33"/>
        <v>1019</v>
      </c>
      <c r="N301" s="463"/>
      <c r="O301" s="40" t="s">
        <v>1288</v>
      </c>
      <c r="P301" s="47" t="s">
        <v>967</v>
      </c>
      <c r="Q301" s="2279" t="s">
        <v>6485</v>
      </c>
      <c r="R301" s="30">
        <v>46120</v>
      </c>
      <c r="S301" s="1197"/>
      <c r="T301" s="1876">
        <v>46150</v>
      </c>
      <c r="U301" s="1201">
        <v>46153</v>
      </c>
      <c r="V301" s="375"/>
    </row>
    <row r="302" spans="1:22" s="4" customFormat="1" ht="19.7" customHeight="1">
      <c r="A302" s="197" t="s">
        <v>6074</v>
      </c>
      <c r="B302" s="2372" t="s">
        <v>6684</v>
      </c>
      <c r="C302" s="335"/>
      <c r="D302" s="26">
        <v>0.04</v>
      </c>
      <c r="E302" s="458"/>
      <c r="F302" s="2267">
        <v>14</v>
      </c>
      <c r="G302" s="38">
        <f t="shared" si="32"/>
        <v>230</v>
      </c>
      <c r="H302" s="281" t="s">
        <v>974</v>
      </c>
      <c r="I302" s="66" t="s">
        <v>175</v>
      </c>
      <c r="J302" s="2362" t="s">
        <v>1292</v>
      </c>
      <c r="K302" s="2366">
        <v>2</v>
      </c>
      <c r="L302" s="2041">
        <v>1039</v>
      </c>
      <c r="M302" s="2041">
        <f t="shared" si="33"/>
        <v>2078</v>
      </c>
      <c r="N302" s="28"/>
      <c r="O302" s="29" t="s">
        <v>1293</v>
      </c>
      <c r="P302" s="47" t="s">
        <v>967</v>
      </c>
      <c r="Q302" s="2279" t="s">
        <v>6485</v>
      </c>
      <c r="R302" s="30">
        <v>46120</v>
      </c>
      <c r="S302" s="1197"/>
      <c r="T302" s="1876">
        <v>46150</v>
      </c>
      <c r="U302" s="1201">
        <v>46153</v>
      </c>
      <c r="V302" s="375"/>
    </row>
    <row r="303" spans="1:22" s="4" customFormat="1" ht="18" customHeight="1">
      <c r="A303" s="197" t="s">
        <v>6074</v>
      </c>
      <c r="B303" s="2372" t="s">
        <v>6684</v>
      </c>
      <c r="C303" s="335"/>
      <c r="D303" s="26">
        <f>0.005*K303</f>
        <v>0.01</v>
      </c>
      <c r="E303" s="458"/>
      <c r="F303" s="2267">
        <v>14</v>
      </c>
      <c r="G303" s="38">
        <f t="shared" si="32"/>
        <v>231</v>
      </c>
      <c r="H303" s="364" t="s">
        <v>287</v>
      </c>
      <c r="I303" s="364" t="s">
        <v>287</v>
      </c>
      <c r="J303" s="1050" t="s">
        <v>1298</v>
      </c>
      <c r="K303" s="2366">
        <v>2</v>
      </c>
      <c r="L303" s="1050">
        <v>81</v>
      </c>
      <c r="M303" s="2367">
        <f t="shared" si="33"/>
        <v>162</v>
      </c>
      <c r="N303" s="28"/>
      <c r="O303" s="68" t="s">
        <v>936</v>
      </c>
      <c r="P303" s="47" t="s">
        <v>967</v>
      </c>
      <c r="Q303" s="2279" t="s">
        <v>6485</v>
      </c>
      <c r="R303" s="30">
        <v>46120</v>
      </c>
      <c r="S303" s="1197"/>
      <c r="T303" s="1876">
        <v>46150</v>
      </c>
      <c r="U303" s="1201">
        <v>46153</v>
      </c>
      <c r="V303" s="375"/>
    </row>
    <row r="304" spans="1:22" s="4" customFormat="1" ht="19.7" customHeight="1">
      <c r="A304" s="197" t="s">
        <v>6074</v>
      </c>
      <c r="B304" s="2372" t="s">
        <v>6684</v>
      </c>
      <c r="C304" s="35">
        <v>1</v>
      </c>
      <c r="D304" s="26">
        <f>+C304*K304</f>
        <v>2</v>
      </c>
      <c r="E304" s="35"/>
      <c r="F304" s="1655">
        <v>16</v>
      </c>
      <c r="G304" s="38">
        <f t="shared" si="32"/>
        <v>232</v>
      </c>
      <c r="H304" s="202" t="s">
        <v>5851</v>
      </c>
      <c r="I304" s="202" t="s">
        <v>175</v>
      </c>
      <c r="J304" s="1801" t="s">
        <v>3735</v>
      </c>
      <c r="K304" s="2022">
        <v>2</v>
      </c>
      <c r="L304" s="1799">
        <v>1611</v>
      </c>
      <c r="M304" s="2035">
        <f t="shared" si="33"/>
        <v>3222</v>
      </c>
      <c r="N304" s="2036"/>
      <c r="O304" s="1045" t="s">
        <v>3358</v>
      </c>
      <c r="P304" s="1657"/>
      <c r="Q304" s="2279" t="s">
        <v>6485</v>
      </c>
      <c r="R304" s="30">
        <v>46120</v>
      </c>
      <c r="S304" s="1197"/>
      <c r="T304" s="1876">
        <v>46150</v>
      </c>
      <c r="U304" s="1201">
        <v>46153</v>
      </c>
      <c r="V304" s="1660"/>
    </row>
    <row r="305" spans="1:22" s="4" customFormat="1" ht="19.7" customHeight="1">
      <c r="A305" s="197" t="s">
        <v>6074</v>
      </c>
      <c r="B305" s="2372" t="s">
        <v>6684</v>
      </c>
      <c r="C305" s="35"/>
      <c r="D305" s="26">
        <v>0.05</v>
      </c>
      <c r="E305" s="35"/>
      <c r="F305" s="1655">
        <v>16</v>
      </c>
      <c r="G305" s="38">
        <f t="shared" si="32"/>
        <v>233</v>
      </c>
      <c r="H305" s="27" t="s">
        <v>367</v>
      </c>
      <c r="I305" s="27" t="s">
        <v>175</v>
      </c>
      <c r="J305" s="954">
        <v>620704006</v>
      </c>
      <c r="K305" s="1803">
        <v>20</v>
      </c>
      <c r="L305" s="45">
        <v>36</v>
      </c>
      <c r="M305" s="115">
        <f t="shared" si="33"/>
        <v>720</v>
      </c>
      <c r="N305" s="463"/>
      <c r="O305" s="40" t="s">
        <v>369</v>
      </c>
      <c r="P305" s="47" t="s">
        <v>6715</v>
      </c>
      <c r="Q305" s="2279" t="s">
        <v>6485</v>
      </c>
      <c r="R305" s="30">
        <v>46120</v>
      </c>
      <c r="S305" s="1197"/>
      <c r="T305" s="1876">
        <v>46150</v>
      </c>
      <c r="U305" s="1201">
        <v>46153</v>
      </c>
      <c r="V305" s="1660"/>
    </row>
    <row r="306" spans="1:22" ht="19.7" customHeight="1">
      <c r="A306" s="197" t="s">
        <v>6074</v>
      </c>
      <c r="B306" s="2372" t="s">
        <v>6684</v>
      </c>
      <c r="C306" s="335"/>
      <c r="D306" s="26">
        <f>0.01*K306</f>
        <v>0.01</v>
      </c>
      <c r="E306" s="458"/>
      <c r="F306" s="1655">
        <v>16</v>
      </c>
      <c r="G306" s="38">
        <f t="shared" si="32"/>
        <v>234</v>
      </c>
      <c r="H306" s="66" t="s">
        <v>175</v>
      </c>
      <c r="I306" s="66" t="s">
        <v>175</v>
      </c>
      <c r="J306" s="2295" t="s">
        <v>6716</v>
      </c>
      <c r="K306" s="2366">
        <v>1</v>
      </c>
      <c r="L306" s="1158">
        <v>1280</v>
      </c>
      <c r="M306" s="115">
        <f t="shared" si="33"/>
        <v>1280</v>
      </c>
      <c r="N306" s="28"/>
      <c r="O306" s="109" t="s">
        <v>6717</v>
      </c>
      <c r="P306" s="296"/>
      <c r="Q306" s="2279" t="s">
        <v>6485</v>
      </c>
      <c r="R306" s="30">
        <v>46120</v>
      </c>
      <c r="S306" s="1197"/>
      <c r="T306" s="1876">
        <v>46150</v>
      </c>
      <c r="U306" s="1201">
        <v>46153</v>
      </c>
      <c r="V306" s="375"/>
    </row>
    <row r="307" spans="1:22" s="4" customFormat="1" ht="19.7" customHeight="1">
      <c r="A307" s="197" t="s">
        <v>6072</v>
      </c>
      <c r="B307" s="2372" t="s">
        <v>6684</v>
      </c>
      <c r="C307" s="335">
        <v>0.05</v>
      </c>
      <c r="D307" s="26">
        <f>+C307*K307</f>
        <v>0.1</v>
      </c>
      <c r="E307" s="458"/>
      <c r="F307" s="2267">
        <v>14</v>
      </c>
      <c r="G307" s="38">
        <f t="shared" si="32"/>
        <v>235</v>
      </c>
      <c r="H307" s="1343" t="s">
        <v>974</v>
      </c>
      <c r="I307" s="1279" t="s">
        <v>175</v>
      </c>
      <c r="J307" s="2333" t="s">
        <v>3863</v>
      </c>
      <c r="K307" s="2323">
        <v>2</v>
      </c>
      <c r="L307" s="863">
        <v>517</v>
      </c>
      <c r="M307" s="2378">
        <f t="shared" si="33"/>
        <v>1034</v>
      </c>
      <c r="N307" s="1125"/>
      <c r="O307" s="1275" t="s">
        <v>3864</v>
      </c>
      <c r="P307" s="296"/>
      <c r="Q307" s="2279" t="s">
        <v>6485</v>
      </c>
      <c r="R307" s="30">
        <v>46120</v>
      </c>
      <c r="S307" s="1197"/>
      <c r="T307" s="1876">
        <v>46150</v>
      </c>
      <c r="U307" s="1201">
        <v>46153</v>
      </c>
      <c r="V307" s="375"/>
    </row>
    <row r="308" spans="1:22" s="4" customFormat="1" ht="19.7" customHeight="1">
      <c r="B308" s="2271"/>
      <c r="D308" s="53"/>
      <c r="E308" s="461"/>
      <c r="F308" s="26"/>
      <c r="G308" s="293"/>
      <c r="H308" s="293"/>
      <c r="I308" s="293"/>
      <c r="J308" s="47"/>
      <c r="K308" s="1896"/>
      <c r="L308" s="551"/>
      <c r="M308" s="385"/>
      <c r="N308" s="287"/>
      <c r="O308" s="288"/>
      <c r="P308" s="296"/>
      <c r="Q308" s="27"/>
      <c r="R308" s="30"/>
      <c r="S308" s="27"/>
      <c r="T308" s="42"/>
      <c r="U308" s="42"/>
      <c r="V308" s="375"/>
    </row>
    <row r="309" spans="1:22" s="4" customFormat="1" ht="19.7" customHeight="1">
      <c r="B309" s="2271"/>
      <c r="D309" s="53"/>
      <c r="E309" s="461"/>
      <c r="F309" s="26"/>
      <c r="G309" s="293"/>
      <c r="H309" s="293"/>
      <c r="I309" s="293"/>
      <c r="J309" s="47"/>
      <c r="K309" s="1896"/>
      <c r="L309" s="551"/>
      <c r="M309" s="385"/>
      <c r="N309" s="287"/>
      <c r="O309" s="288"/>
      <c r="P309" s="296"/>
      <c r="Q309" s="27"/>
      <c r="R309" s="30"/>
      <c r="S309" s="27"/>
      <c r="T309" s="42"/>
      <c r="U309" s="42"/>
      <c r="V309" s="375"/>
    </row>
    <row r="310" spans="1:22">
      <c r="D310" s="26"/>
      <c r="G310" s="27"/>
      <c r="H310" s="66"/>
      <c r="I310" s="66"/>
      <c r="J310" s="47"/>
      <c r="K310" s="978"/>
      <c r="L310" s="393"/>
      <c r="M310" s="385"/>
      <c r="N310" s="287"/>
      <c r="O310" s="68"/>
      <c r="P310" s="296"/>
    </row>
    <row r="311" spans="1:22">
      <c r="D311" s="26"/>
      <c r="G311" s="27"/>
      <c r="H311" s="27"/>
      <c r="I311" s="27"/>
      <c r="J311" s="389"/>
      <c r="K311" s="978"/>
      <c r="L311" s="393"/>
      <c r="M311" s="385"/>
      <c r="N311" s="287"/>
      <c r="O311" s="109"/>
      <c r="P311" s="296"/>
    </row>
    <row r="312" spans="1:22" ht="25.5">
      <c r="D312" s="4" t="s">
        <v>6481</v>
      </c>
      <c r="G312" s="293"/>
      <c r="H312" s="293"/>
      <c r="I312" s="293"/>
      <c r="J312" s="60">
        <f>SUM(M266:M312)</f>
        <v>256949</v>
      </c>
      <c r="K312" s="1896"/>
      <c r="L312" s="551"/>
      <c r="M312" s="385"/>
      <c r="N312" s="287"/>
      <c r="O312" s="288"/>
      <c r="P312" s="296"/>
    </row>
    <row r="313" spans="1:22" s="4" customFormat="1">
      <c r="A313" s="1"/>
      <c r="B313" s="2268"/>
      <c r="C313" s="1"/>
      <c r="D313" s="65">
        <f>SUM(D266:D312)</f>
        <v>102.10384000000001</v>
      </c>
      <c r="E313" s="1"/>
      <c r="F313" s="1"/>
      <c r="G313" s="1789"/>
      <c r="H313" s="293"/>
      <c r="I313" s="293"/>
      <c r="J313" s="379"/>
      <c r="K313" s="1896"/>
      <c r="L313" s="551"/>
      <c r="M313" s="385"/>
      <c r="N313" s="287"/>
      <c r="O313" s="288"/>
      <c r="P313" s="296"/>
      <c r="R313" s="9"/>
      <c r="S313" s="1"/>
      <c r="T313" s="10"/>
      <c r="U313" s="11"/>
      <c r="V313" s="12"/>
    </row>
    <row r="314" spans="1:22" s="4" customFormat="1">
      <c r="A314" s="1"/>
      <c r="B314" s="2268"/>
      <c r="C314" s="1"/>
      <c r="D314" s="53" t="s">
        <v>63</v>
      </c>
      <c r="E314" s="1"/>
      <c r="F314" s="1"/>
      <c r="G314" s="293"/>
      <c r="H314" s="293"/>
      <c r="I314" s="293"/>
      <c r="J314" s="389"/>
      <c r="K314" s="1896"/>
      <c r="L314" s="551"/>
      <c r="M314" s="385"/>
      <c r="N314" s="287"/>
      <c r="O314" s="288"/>
      <c r="P314" s="296"/>
      <c r="R314" s="9"/>
      <c r="S314" s="1"/>
      <c r="T314" s="10"/>
      <c r="U314" s="11"/>
      <c r="V314" s="12"/>
    </row>
    <row r="315" spans="1:22" s="4" customFormat="1">
      <c r="A315" s="1"/>
      <c r="B315" s="2268"/>
      <c r="C315" s="1"/>
      <c r="E315" s="1"/>
      <c r="F315" s="1"/>
      <c r="G315" s="293"/>
      <c r="H315" s="293"/>
      <c r="I315" s="293"/>
      <c r="J315" s="389"/>
      <c r="K315" s="1896"/>
      <c r="L315" s="551"/>
      <c r="M315" s="385"/>
      <c r="N315" s="287"/>
      <c r="O315" s="288"/>
      <c r="P315" s="296"/>
      <c r="R315" s="9"/>
      <c r="S315" s="1"/>
      <c r="T315" s="10"/>
      <c r="U315" s="11"/>
      <c r="V315" s="12"/>
    </row>
    <row r="316" spans="1:22" s="4" customFormat="1">
      <c r="A316" s="1"/>
      <c r="B316" s="2268"/>
      <c r="C316" s="1"/>
      <c r="E316" s="1"/>
      <c r="F316" s="1"/>
      <c r="G316" s="293"/>
      <c r="H316" s="293"/>
      <c r="I316" s="293"/>
      <c r="J316" s="389"/>
      <c r="K316" s="1896"/>
      <c r="L316" s="551"/>
      <c r="M316" s="385"/>
      <c r="N316" s="287"/>
      <c r="O316" s="288"/>
      <c r="P316" s="296"/>
      <c r="R316" s="9"/>
      <c r="S316" s="1"/>
      <c r="T316" s="10"/>
      <c r="U316" s="11"/>
      <c r="V316" s="12"/>
    </row>
    <row r="317" spans="1:22" s="4" customFormat="1">
      <c r="A317" s="1"/>
      <c r="B317" s="2268"/>
      <c r="C317" s="1"/>
      <c r="E317" s="1"/>
      <c r="F317" s="1"/>
      <c r="G317" s="293"/>
      <c r="H317" s="293"/>
      <c r="I317" s="293"/>
      <c r="J317" s="389"/>
      <c r="K317" s="1896"/>
      <c r="L317" s="551"/>
      <c r="M317" s="385"/>
      <c r="N317" s="287"/>
      <c r="O317" s="288"/>
      <c r="P317" s="296"/>
      <c r="R317" s="9"/>
      <c r="S317" s="1"/>
      <c r="T317" s="10"/>
      <c r="U317" s="11"/>
      <c r="V317" s="12"/>
    </row>
    <row r="318" spans="1:22" s="4" customFormat="1" ht="19.5" thickBot="1">
      <c r="A318" s="1"/>
      <c r="B318" s="2268"/>
      <c r="C318" s="1"/>
      <c r="D318" s="4" t="s">
        <v>6457</v>
      </c>
      <c r="E318" s="1"/>
      <c r="F318" s="1"/>
      <c r="G318" s="293"/>
      <c r="H318" s="293"/>
      <c r="I318" s="293"/>
      <c r="J318" s="389"/>
      <c r="K318" s="1896"/>
      <c r="L318" s="551"/>
      <c r="M318" s="385"/>
      <c r="N318" s="287"/>
      <c r="O318" s="288"/>
      <c r="P318" s="296"/>
      <c r="R318" s="9"/>
      <c r="S318" s="1"/>
      <c r="T318" s="10"/>
      <c r="U318" s="11"/>
      <c r="V318" s="12"/>
    </row>
    <row r="319" spans="1:22" s="4" customFormat="1" ht="19.5" thickBot="1">
      <c r="A319" s="1"/>
      <c r="B319" s="2268"/>
      <c r="C319" s="1"/>
      <c r="D319" s="2237" t="e">
        <f>+D219+D261+D12+D313</f>
        <v>#REF!</v>
      </c>
      <c r="E319" s="1"/>
      <c r="F319" s="1"/>
      <c r="G319" s="1789"/>
      <c r="H319" s="293"/>
      <c r="I319" s="293"/>
      <c r="J319" s="389"/>
      <c r="K319" s="1896"/>
      <c r="L319" s="551"/>
      <c r="M319" s="385"/>
      <c r="N319" s="287"/>
      <c r="O319" s="288"/>
      <c r="P319" s="296"/>
      <c r="R319" s="9"/>
      <c r="S319" s="1"/>
      <c r="T319" s="10"/>
      <c r="U319" s="11"/>
      <c r="V319" s="12"/>
    </row>
    <row r="320" spans="1:22" s="4" customFormat="1">
      <c r="A320" s="1"/>
      <c r="B320" s="2268"/>
      <c r="C320" s="1"/>
      <c r="D320" s="53" t="s">
        <v>63</v>
      </c>
      <c r="E320" s="1"/>
      <c r="F320" s="1"/>
      <c r="G320" s="293"/>
      <c r="H320" s="293"/>
      <c r="I320" s="293"/>
      <c r="J320" s="389"/>
      <c r="K320" s="1896"/>
      <c r="L320" s="551"/>
      <c r="M320" s="385"/>
      <c r="N320" s="287"/>
      <c r="O320" s="288"/>
      <c r="P320" s="296"/>
      <c r="R320" s="9"/>
      <c r="S320" s="1"/>
      <c r="T320" s="10"/>
      <c r="U320" s="11"/>
      <c r="V320" s="12"/>
    </row>
    <row r="321" spans="1:22" s="4" customFormat="1">
      <c r="A321" s="1"/>
      <c r="B321" s="2268"/>
      <c r="C321" s="1"/>
      <c r="E321" s="1"/>
      <c r="F321" s="1"/>
      <c r="G321" s="293"/>
      <c r="H321" s="293"/>
      <c r="I321" s="293"/>
      <c r="J321" s="389"/>
      <c r="K321" s="1896"/>
      <c r="L321" s="551"/>
      <c r="M321" s="385"/>
      <c r="N321" s="287"/>
      <c r="O321" s="288"/>
      <c r="P321" s="296"/>
      <c r="R321" s="9"/>
      <c r="S321" s="1"/>
      <c r="T321" s="10"/>
      <c r="U321" s="11"/>
      <c r="V321" s="12"/>
    </row>
    <row r="322" spans="1:22" s="4" customFormat="1">
      <c r="A322" s="1"/>
      <c r="B322" s="2268"/>
      <c r="C322" s="1"/>
      <c r="E322" s="1"/>
      <c r="F322" s="1"/>
      <c r="G322" s="293"/>
      <c r="H322" s="293"/>
      <c r="I322" s="293"/>
      <c r="J322" s="389"/>
      <c r="K322" s="1896"/>
      <c r="L322" s="551"/>
      <c r="M322" s="385"/>
      <c r="N322" s="287"/>
      <c r="O322" s="288"/>
      <c r="P322" s="296"/>
      <c r="R322" s="9"/>
      <c r="S322" s="1"/>
      <c r="T322" s="10"/>
      <c r="U322" s="11"/>
      <c r="V322" s="12"/>
    </row>
  </sheetData>
  <autoFilter ref="G9:T309" xr:uid="{00000000-0009-0000-0000-000000000000}"/>
  <mergeCells count="21">
    <mergeCell ref="H265:J265"/>
    <mergeCell ref="G126:J126"/>
    <mergeCell ref="J144:M144"/>
    <mergeCell ref="G148:J148"/>
    <mergeCell ref="J203:M203"/>
    <mergeCell ref="H207:J207"/>
    <mergeCell ref="H223:J223"/>
    <mergeCell ref="G14:J14"/>
    <mergeCell ref="J39:M39"/>
    <mergeCell ref="H61:J61"/>
    <mergeCell ref="J87:M87"/>
    <mergeCell ref="G90:J90"/>
    <mergeCell ref="J122:M122"/>
    <mergeCell ref="G2:I2"/>
    <mergeCell ref="L2:N2"/>
    <mergeCell ref="G3:I3"/>
    <mergeCell ref="G4:I4"/>
    <mergeCell ref="O4:P5"/>
    <mergeCell ref="G5:I5"/>
    <mergeCell ref="L5:M6"/>
    <mergeCell ref="G6:I6"/>
  </mergeCells>
  <phoneticPr fontId="2"/>
  <dataValidations count="2">
    <dataValidation allowBlank="1" showInputMessage="1" showErrorMessage="1" sqref="O39" xr:uid="{682438F9-B98B-408A-8F52-71FD0987CCF6}"/>
    <dataValidation imeMode="hiragana" allowBlank="1" showInputMessage="1" showErrorMessage="1" sqref="P20 P37 O51:O52 O64 O290" xr:uid="{7C1F793D-E359-4993-BC88-A3CF2C31297A}"/>
  </dataValidations>
  <pageMargins left="0.2" right="0.2" top="0.36" bottom="0.41" header="0.3" footer="0.3"/>
  <pageSetup paperSize="9" scale="70" orientation="landscape"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87532-FFA7-40AF-A2D5-87B9250A4EF6}">
  <dimension ref="J4:M29"/>
  <sheetViews>
    <sheetView workbookViewId="0">
      <selection activeCell="J20" sqref="J20"/>
    </sheetView>
  </sheetViews>
  <sheetFormatPr defaultRowHeight="18.75"/>
  <cols>
    <col min="1" max="16384" width="9" style="1"/>
  </cols>
  <sheetData>
    <row r="4" spans="10:13">
      <c r="J4" s="1">
        <v>7.2</v>
      </c>
      <c r="M4" s="1">
        <v>1395</v>
      </c>
    </row>
    <row r="5" spans="10:13">
      <c r="J5" s="1">
        <v>0.24</v>
      </c>
      <c r="M5" s="1">
        <v>1398</v>
      </c>
    </row>
    <row r="6" spans="10:13">
      <c r="J6" s="1">
        <v>0.8</v>
      </c>
      <c r="M6" s="1">
        <v>12300</v>
      </c>
    </row>
    <row r="7" spans="10:13">
      <c r="J7" s="1">
        <v>0.98399999999999999</v>
      </c>
      <c r="M7" s="1">
        <v>1956</v>
      </c>
    </row>
    <row r="8" spans="10:13">
      <c r="J8" s="1">
        <v>1.9279999999999999</v>
      </c>
      <c r="M8" s="1">
        <v>113</v>
      </c>
    </row>
    <row r="9" spans="10:13">
      <c r="J9" s="1">
        <v>0.08</v>
      </c>
      <c r="M9" s="1">
        <v>568</v>
      </c>
    </row>
    <row r="10" spans="10:13">
      <c r="J10" s="1">
        <v>2.7200000000000002E-2</v>
      </c>
      <c r="M10" s="1">
        <v>10120</v>
      </c>
    </row>
    <row r="11" spans="10:13">
      <c r="J11" s="1">
        <v>3.4</v>
      </c>
      <c r="M11" s="1">
        <v>80</v>
      </c>
    </row>
    <row r="12" spans="10:13">
      <c r="J12" s="1">
        <v>0.24</v>
      </c>
      <c r="M12" s="1">
        <v>374</v>
      </c>
    </row>
    <row r="13" spans="10:13">
      <c r="J13" s="1">
        <v>3.6000000000000004E-2</v>
      </c>
      <c r="M13" s="1">
        <v>480</v>
      </c>
    </row>
    <row r="14" spans="10:13">
      <c r="J14" s="1">
        <v>0.18</v>
      </c>
      <c r="M14" s="1">
        <v>81</v>
      </c>
    </row>
    <row r="15" spans="10:13">
      <c r="J15" s="1">
        <v>3.6000000000000004E-2</v>
      </c>
      <c r="M15" s="1">
        <v>421</v>
      </c>
    </row>
    <row r="16" spans="10:13">
      <c r="J16" s="1">
        <v>0.192</v>
      </c>
      <c r="M16" s="1">
        <v>56</v>
      </c>
    </row>
    <row r="17" spans="10:13">
      <c r="J17" s="1">
        <v>6.4000000000000001E-2</v>
      </c>
      <c r="M17" s="1">
        <v>22040</v>
      </c>
    </row>
    <row r="18" spans="10:13">
      <c r="J18" s="1">
        <v>0.33600000000000002</v>
      </c>
      <c r="M18" s="1">
        <v>156</v>
      </c>
    </row>
    <row r="19" spans="10:13">
      <c r="J19" s="1">
        <v>0.68</v>
      </c>
      <c r="M19" s="1">
        <v>240</v>
      </c>
    </row>
    <row r="20" spans="10:13">
      <c r="J20" s="1">
        <f>SUM(J4:J19)</f>
        <v>16.423200000000001</v>
      </c>
      <c r="M20" s="1">
        <v>113</v>
      </c>
    </row>
    <row r="21" spans="10:13">
      <c r="M21" s="1">
        <v>67</v>
      </c>
    </row>
    <row r="22" spans="10:13">
      <c r="M22" s="1">
        <v>210</v>
      </c>
    </row>
    <row r="23" spans="10:13">
      <c r="M23" s="1">
        <v>11996</v>
      </c>
    </row>
    <row r="24" spans="10:13">
      <c r="M24" s="1">
        <v>1044</v>
      </c>
    </row>
    <row r="25" spans="10:13">
      <c r="M25" s="1">
        <v>975</v>
      </c>
    </row>
    <row r="26" spans="10:13">
      <c r="M26" s="1">
        <v>462</v>
      </c>
    </row>
    <row r="27" spans="10:13">
      <c r="M27" s="1">
        <v>720</v>
      </c>
    </row>
    <row r="29" spans="10:13">
      <c r="M29" s="1">
        <f>SUM(M4:M28)</f>
        <v>67365</v>
      </c>
    </row>
  </sheetData>
  <phoneticPr fontId="2"/>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1CCF0-D56C-43D0-929D-A1B1F1FECD26}">
  <dimension ref="B2:Q53"/>
  <sheetViews>
    <sheetView zoomScale="85" zoomScaleNormal="85" workbookViewId="0">
      <pane ySplit="8" topLeftCell="A18" activePane="bottomLeft" state="frozen"/>
      <selection pane="bottomLeft"/>
    </sheetView>
  </sheetViews>
  <sheetFormatPr defaultRowHeight="18.75"/>
  <cols>
    <col min="1" max="1" width="2.625" style="1" customWidth="1"/>
    <col min="2" max="2" width="15" style="4" bestFit="1" customWidth="1"/>
    <col min="3" max="3" width="20.625" style="1" customWidth="1"/>
    <col min="4" max="4" width="20.75" style="1" customWidth="1"/>
    <col min="5" max="5" width="75.75" style="1" customWidth="1"/>
    <col min="6" max="6" width="6.25" style="1787" customWidth="1"/>
    <col min="7" max="7" width="11.625" style="373" customWidth="1"/>
    <col min="8" max="8" width="11.625" style="495" customWidth="1"/>
    <col min="9" max="9" width="15" style="10" bestFit="1" customWidth="1"/>
    <col min="10" max="10" width="45.75" style="1" customWidth="1"/>
    <col min="11" max="11" width="35.75" style="4" customWidth="1"/>
    <col min="12" max="12" width="55.75" style="4" customWidth="1"/>
    <col min="13" max="13" width="13.75" style="4" customWidth="1"/>
    <col min="14" max="14" width="6.375" style="1" customWidth="1"/>
    <col min="15" max="15" width="13.25" style="10" customWidth="1"/>
    <col min="16" max="16" width="14.5" style="371" customWidth="1"/>
    <col min="17" max="17" width="15.625" style="12" customWidth="1"/>
    <col min="18" max="16384" width="9" style="1"/>
  </cols>
  <sheetData>
    <row r="2" spans="2:17" ht="20.100000000000001" customHeight="1">
      <c r="B2" s="2379" t="s">
        <v>0</v>
      </c>
      <c r="C2" s="2379"/>
      <c r="D2" s="2379"/>
      <c r="E2" s="1714" t="s">
        <v>6718</v>
      </c>
      <c r="G2" s="2380" t="s">
        <v>2</v>
      </c>
      <c r="H2" s="2381"/>
      <c r="I2" s="2382"/>
      <c r="J2" s="2383">
        <f>SUM(H:H)</f>
        <v>830726</v>
      </c>
    </row>
    <row r="3" spans="2:17" ht="20.100000000000001" customHeight="1">
      <c r="B3" s="2379" t="s">
        <v>3</v>
      </c>
      <c r="C3" s="2379"/>
      <c r="D3" s="2379"/>
      <c r="E3" s="1715" t="s">
        <v>6719</v>
      </c>
    </row>
    <row r="4" spans="2:17" ht="20.100000000000001" customHeight="1">
      <c r="B4" s="2379" t="s">
        <v>996</v>
      </c>
      <c r="C4" s="2379"/>
      <c r="D4" s="2379"/>
      <c r="E4" s="1714">
        <v>231026</v>
      </c>
    </row>
    <row r="5" spans="2:17" ht="20.100000000000001" customHeight="1">
      <c r="B5" s="2379" t="s">
        <v>9</v>
      </c>
      <c r="C5" s="2379"/>
      <c r="D5" s="2379"/>
      <c r="E5" s="1716">
        <v>46147</v>
      </c>
    </row>
    <row r="6" spans="2:17" ht="20.100000000000001" customHeight="1">
      <c r="B6" s="2379" t="s">
        <v>10</v>
      </c>
      <c r="C6" s="2379"/>
      <c r="D6" s="2379"/>
      <c r="E6" s="1716">
        <v>46176</v>
      </c>
    </row>
    <row r="8" spans="2:17" s="4" customFormat="1" ht="19.7" customHeight="1">
      <c r="B8" s="27" t="s">
        <v>32</v>
      </c>
      <c r="C8" s="27" t="s">
        <v>33</v>
      </c>
      <c r="D8" s="27" t="s">
        <v>34</v>
      </c>
      <c r="E8" s="26" t="s">
        <v>35</v>
      </c>
      <c r="F8" s="1757" t="s">
        <v>36</v>
      </c>
      <c r="G8" s="384" t="s">
        <v>37</v>
      </c>
      <c r="H8" s="194" t="s">
        <v>38</v>
      </c>
      <c r="I8" s="28" t="s">
        <v>39</v>
      </c>
      <c r="J8" s="26"/>
      <c r="K8" s="26" t="s">
        <v>41</v>
      </c>
      <c r="L8" s="26" t="s">
        <v>42</v>
      </c>
      <c r="M8" s="27" t="s">
        <v>43</v>
      </c>
      <c r="N8" s="27" t="s">
        <v>44</v>
      </c>
      <c r="O8" s="26" t="s">
        <v>45</v>
      </c>
      <c r="P8" s="374" t="s">
        <v>46</v>
      </c>
      <c r="Q8" s="375" t="s">
        <v>47</v>
      </c>
    </row>
    <row r="9" spans="2:17" s="4" customFormat="1" ht="19.7" customHeight="1">
      <c r="B9" s="657" t="s">
        <v>6720</v>
      </c>
      <c r="C9" s="27" t="s">
        <v>997</v>
      </c>
      <c r="D9" s="27" t="s">
        <v>997</v>
      </c>
      <c r="E9" s="47" t="s">
        <v>2176</v>
      </c>
      <c r="F9" s="1757">
        <v>1</v>
      </c>
      <c r="G9" s="384">
        <v>467000</v>
      </c>
      <c r="H9" s="1790">
        <f t="shared" ref="H9:H34" si="0">F9*G9</f>
        <v>467000</v>
      </c>
      <c r="I9" s="26"/>
      <c r="J9" s="47" t="s">
        <v>6721</v>
      </c>
      <c r="K9" s="2384" t="s">
        <v>1418</v>
      </c>
      <c r="L9" s="26"/>
      <c r="M9" s="30">
        <v>46104</v>
      </c>
      <c r="N9" s="27"/>
      <c r="O9" s="42">
        <v>46129</v>
      </c>
      <c r="P9" s="374"/>
      <c r="Q9" s="375">
        <v>46129</v>
      </c>
    </row>
    <row r="10" spans="2:17" s="4" customFormat="1" ht="19.7" customHeight="1">
      <c r="B10" s="660"/>
      <c r="C10" s="27" t="s">
        <v>997</v>
      </c>
      <c r="D10" s="27" t="s">
        <v>997</v>
      </c>
      <c r="E10" s="47" t="s">
        <v>6722</v>
      </c>
      <c r="F10" s="1757">
        <v>1</v>
      </c>
      <c r="G10" s="384">
        <v>12000</v>
      </c>
      <c r="H10" s="1790">
        <f t="shared" si="0"/>
        <v>12000</v>
      </c>
      <c r="I10" s="26"/>
      <c r="J10" s="47" t="s">
        <v>6722</v>
      </c>
      <c r="K10" s="2384" t="s">
        <v>1418</v>
      </c>
      <c r="L10" s="26"/>
      <c r="M10" s="30">
        <v>46104</v>
      </c>
      <c r="N10" s="27"/>
      <c r="O10" s="42">
        <v>46129</v>
      </c>
      <c r="P10" s="374"/>
      <c r="Q10" s="375">
        <v>46129</v>
      </c>
    </row>
    <row r="11" spans="2:17" s="4" customFormat="1" ht="19.7" customHeight="1">
      <c r="B11" s="27">
        <v>3</v>
      </c>
      <c r="C11" s="27" t="s">
        <v>997</v>
      </c>
      <c r="D11" s="27" t="s">
        <v>997</v>
      </c>
      <c r="E11" s="47" t="s">
        <v>6723</v>
      </c>
      <c r="F11" s="1757">
        <v>1</v>
      </c>
      <c r="G11" s="384">
        <v>40000</v>
      </c>
      <c r="H11" s="1790">
        <f t="shared" si="0"/>
        <v>40000</v>
      </c>
      <c r="I11" s="26"/>
      <c r="J11" s="47" t="s">
        <v>6723</v>
      </c>
      <c r="K11" s="2384" t="s">
        <v>1418</v>
      </c>
      <c r="L11" s="26"/>
      <c r="M11" s="30">
        <v>46104</v>
      </c>
      <c r="N11" s="27"/>
      <c r="O11" s="42">
        <v>46129</v>
      </c>
      <c r="P11" s="374"/>
      <c r="Q11" s="375">
        <v>46129</v>
      </c>
    </row>
    <row r="12" spans="2:17" s="4" customFormat="1" ht="19.7" customHeight="1">
      <c r="B12" s="27">
        <v>5</v>
      </c>
      <c r="C12" s="27" t="s">
        <v>997</v>
      </c>
      <c r="D12" s="27" t="s">
        <v>997</v>
      </c>
      <c r="E12" s="47" t="s">
        <v>1007</v>
      </c>
      <c r="F12" s="1757">
        <v>1</v>
      </c>
      <c r="G12" s="384">
        <v>50000</v>
      </c>
      <c r="H12" s="1790">
        <f t="shared" si="0"/>
        <v>50000</v>
      </c>
      <c r="I12" s="26"/>
      <c r="J12" s="47" t="s">
        <v>6724</v>
      </c>
      <c r="K12" s="2384" t="s">
        <v>1418</v>
      </c>
      <c r="L12" s="26"/>
      <c r="M12" s="30">
        <v>46104</v>
      </c>
      <c r="N12" s="27"/>
      <c r="O12" s="42">
        <v>46129</v>
      </c>
      <c r="P12" s="374"/>
      <c r="Q12" s="375">
        <v>46129</v>
      </c>
    </row>
    <row r="13" spans="2:17" s="4" customFormat="1" ht="19.7" customHeight="1">
      <c r="B13" s="657">
        <v>7</v>
      </c>
      <c r="C13" s="27" t="s">
        <v>1002</v>
      </c>
      <c r="D13" s="27" t="s">
        <v>1002</v>
      </c>
      <c r="E13" s="40" t="s">
        <v>6725</v>
      </c>
      <c r="F13" s="26">
        <v>1</v>
      </c>
      <c r="G13" s="385">
        <v>11999</v>
      </c>
      <c r="H13" s="1790">
        <f t="shared" si="0"/>
        <v>11999</v>
      </c>
      <c r="I13" s="26"/>
      <c r="J13" s="40" t="s">
        <v>6726</v>
      </c>
      <c r="K13" s="26" t="s">
        <v>6727</v>
      </c>
      <c r="L13" s="26"/>
      <c r="M13" s="30">
        <v>46100</v>
      </c>
      <c r="N13" s="27"/>
      <c r="O13" s="26"/>
      <c r="P13" s="42">
        <v>46119</v>
      </c>
      <c r="Q13" s="375"/>
    </row>
    <row r="14" spans="2:17" s="82" customFormat="1" ht="19.7" customHeight="1">
      <c r="B14" s="658"/>
      <c r="C14" s="86" t="s">
        <v>1002</v>
      </c>
      <c r="D14" s="86" t="s">
        <v>1002</v>
      </c>
      <c r="E14" s="190" t="s">
        <v>6728</v>
      </c>
      <c r="F14" s="94">
        <v>1</v>
      </c>
      <c r="G14" s="672">
        <v>20400</v>
      </c>
      <c r="H14" s="2385">
        <f t="shared" si="0"/>
        <v>20400</v>
      </c>
      <c r="I14" s="94"/>
      <c r="J14" s="190" t="s">
        <v>6729</v>
      </c>
      <c r="K14" s="94" t="s">
        <v>6727</v>
      </c>
      <c r="L14" s="94"/>
      <c r="M14" s="411">
        <v>46167</v>
      </c>
      <c r="N14" s="86"/>
      <c r="O14" s="94"/>
      <c r="P14" s="412">
        <v>46171</v>
      </c>
      <c r="Q14" s="413"/>
    </row>
    <row r="15" spans="2:17" s="4" customFormat="1" ht="19.7" customHeight="1">
      <c r="B15" s="658"/>
      <c r="C15" s="27" t="s">
        <v>1002</v>
      </c>
      <c r="D15" s="27" t="s">
        <v>1002</v>
      </c>
      <c r="E15" s="40" t="s">
        <v>6730</v>
      </c>
      <c r="F15" s="26">
        <v>1</v>
      </c>
      <c r="G15" s="385">
        <v>6920</v>
      </c>
      <c r="H15" s="1790">
        <f t="shared" si="0"/>
        <v>6920</v>
      </c>
      <c r="I15" s="26"/>
      <c r="J15" s="40" t="s">
        <v>6731</v>
      </c>
      <c r="K15" s="26" t="s">
        <v>6727</v>
      </c>
      <c r="L15" s="26"/>
      <c r="M15" s="30">
        <v>46100</v>
      </c>
      <c r="N15" s="27"/>
      <c r="O15" s="26"/>
      <c r="P15" s="42">
        <v>46119</v>
      </c>
      <c r="Q15" s="375"/>
    </row>
    <row r="16" spans="2:17" s="4" customFormat="1" ht="19.7" customHeight="1">
      <c r="B16" s="660"/>
      <c r="C16" s="27" t="s">
        <v>1002</v>
      </c>
      <c r="D16" s="27" t="s">
        <v>1002</v>
      </c>
      <c r="E16" s="40" t="s">
        <v>1432</v>
      </c>
      <c r="F16" s="26">
        <v>2</v>
      </c>
      <c r="G16" s="385">
        <v>193</v>
      </c>
      <c r="H16" s="1790">
        <f t="shared" si="0"/>
        <v>386</v>
      </c>
      <c r="I16" s="26"/>
      <c r="J16" s="40" t="s">
        <v>1395</v>
      </c>
      <c r="K16" s="26" t="s">
        <v>6727</v>
      </c>
      <c r="L16" s="26"/>
      <c r="M16" s="30">
        <v>46100</v>
      </c>
      <c r="N16" s="27"/>
      <c r="O16" s="26"/>
      <c r="P16" s="42">
        <v>46119</v>
      </c>
      <c r="Q16" s="375"/>
    </row>
    <row r="17" spans="2:17" s="4" customFormat="1" ht="19.7" customHeight="1">
      <c r="B17" s="658">
        <v>9</v>
      </c>
      <c r="C17" s="27" t="s">
        <v>1002</v>
      </c>
      <c r="D17" s="27" t="s">
        <v>1002</v>
      </c>
      <c r="E17" s="40" t="s">
        <v>6732</v>
      </c>
      <c r="F17" s="26">
        <v>1</v>
      </c>
      <c r="G17" s="385">
        <v>5792</v>
      </c>
      <c r="H17" s="1790">
        <f t="shared" si="0"/>
        <v>5792</v>
      </c>
      <c r="I17" s="26"/>
      <c r="J17" s="40" t="s">
        <v>6733</v>
      </c>
      <c r="K17" s="26" t="s">
        <v>6727</v>
      </c>
      <c r="L17" s="26"/>
      <c r="M17" s="30">
        <v>46100</v>
      </c>
      <c r="N17" s="27"/>
      <c r="O17" s="26"/>
      <c r="P17" s="42">
        <v>46119</v>
      </c>
      <c r="Q17" s="375"/>
    </row>
    <row r="18" spans="2:17" s="4" customFormat="1" ht="19.7" customHeight="1">
      <c r="B18" s="658"/>
      <c r="C18" s="27" t="s">
        <v>1002</v>
      </c>
      <c r="D18" s="27" t="s">
        <v>1002</v>
      </c>
      <c r="E18" s="40" t="s">
        <v>6734</v>
      </c>
      <c r="F18" s="26">
        <v>1</v>
      </c>
      <c r="G18" s="385">
        <v>5829</v>
      </c>
      <c r="H18" s="1790">
        <f t="shared" si="0"/>
        <v>5829</v>
      </c>
      <c r="I18" s="26"/>
      <c r="J18" s="40" t="s">
        <v>6735</v>
      </c>
      <c r="K18" s="26" t="s">
        <v>6727</v>
      </c>
      <c r="L18" s="26"/>
      <c r="M18" s="30">
        <v>46100</v>
      </c>
      <c r="N18" s="27"/>
      <c r="O18" s="26"/>
      <c r="P18" s="42">
        <v>46119</v>
      </c>
      <c r="Q18" s="375"/>
    </row>
    <row r="19" spans="2:17" s="4" customFormat="1" ht="19.7" customHeight="1">
      <c r="B19" s="658"/>
      <c r="C19" s="27" t="s">
        <v>1002</v>
      </c>
      <c r="D19" s="27" t="s">
        <v>1002</v>
      </c>
      <c r="E19" s="40" t="s">
        <v>6736</v>
      </c>
      <c r="F19" s="26">
        <v>1</v>
      </c>
      <c r="G19" s="385">
        <v>5998</v>
      </c>
      <c r="H19" s="1790">
        <f t="shared" si="0"/>
        <v>5998</v>
      </c>
      <c r="I19" s="26"/>
      <c r="J19" s="40" t="s">
        <v>6737</v>
      </c>
      <c r="K19" s="26" t="s">
        <v>6727</v>
      </c>
      <c r="L19" s="26"/>
      <c r="M19" s="30">
        <v>46100</v>
      </c>
      <c r="N19" s="27"/>
      <c r="O19" s="26"/>
      <c r="P19" s="42">
        <v>46119</v>
      </c>
      <c r="Q19" s="375"/>
    </row>
    <row r="20" spans="2:17" s="4" customFormat="1" ht="19.7" customHeight="1">
      <c r="B20" s="658"/>
      <c r="C20" s="27" t="s">
        <v>1002</v>
      </c>
      <c r="D20" s="27" t="s">
        <v>1002</v>
      </c>
      <c r="E20" s="40" t="s">
        <v>6738</v>
      </c>
      <c r="F20" s="26">
        <v>1</v>
      </c>
      <c r="G20" s="385">
        <v>3410</v>
      </c>
      <c r="H20" s="1790">
        <f t="shared" si="0"/>
        <v>3410</v>
      </c>
      <c r="I20" s="26"/>
      <c r="J20" s="40" t="s">
        <v>6739</v>
      </c>
      <c r="K20" s="26" t="s">
        <v>6727</v>
      </c>
      <c r="L20" s="26"/>
      <c r="M20" s="30">
        <v>46100</v>
      </c>
      <c r="N20" s="27"/>
      <c r="O20" s="26"/>
      <c r="P20" s="42">
        <v>46119</v>
      </c>
      <c r="Q20" s="375"/>
    </row>
    <row r="21" spans="2:17" s="4" customFormat="1" ht="19.7" customHeight="1">
      <c r="B21" s="658"/>
      <c r="C21" s="27" t="s">
        <v>1002</v>
      </c>
      <c r="D21" s="27" t="s">
        <v>1002</v>
      </c>
      <c r="E21" s="40" t="s">
        <v>5279</v>
      </c>
      <c r="F21" s="26">
        <v>1</v>
      </c>
      <c r="G21" s="385">
        <v>83</v>
      </c>
      <c r="H21" s="1790">
        <f t="shared" si="0"/>
        <v>83</v>
      </c>
      <c r="I21" s="26"/>
      <c r="J21" s="40" t="s">
        <v>1090</v>
      </c>
      <c r="K21" s="26" t="s">
        <v>6727</v>
      </c>
      <c r="L21" s="26"/>
      <c r="M21" s="30">
        <v>46100</v>
      </c>
      <c r="N21" s="27"/>
      <c r="O21" s="26"/>
      <c r="P21" s="42">
        <v>46119</v>
      </c>
      <c r="Q21" s="375"/>
    </row>
    <row r="22" spans="2:17" s="4" customFormat="1" ht="19.7" customHeight="1">
      <c r="B22" s="660"/>
      <c r="C22" s="27" t="s">
        <v>1002</v>
      </c>
      <c r="D22" s="27" t="s">
        <v>1002</v>
      </c>
      <c r="E22" s="40" t="s">
        <v>6740</v>
      </c>
      <c r="F22" s="26">
        <v>1</v>
      </c>
      <c r="G22" s="385">
        <v>16050</v>
      </c>
      <c r="H22" s="1790">
        <f t="shared" si="0"/>
        <v>16050</v>
      </c>
      <c r="I22" s="26"/>
      <c r="J22" s="40" t="s">
        <v>6741</v>
      </c>
      <c r="K22" s="26" t="s">
        <v>6727</v>
      </c>
      <c r="L22" s="26"/>
      <c r="M22" s="30">
        <v>46100</v>
      </c>
      <c r="N22" s="27"/>
      <c r="O22" s="26"/>
      <c r="P22" s="42">
        <v>46119</v>
      </c>
      <c r="Q22" s="375"/>
    </row>
    <row r="23" spans="2:17" s="4" customFormat="1" ht="19.7" customHeight="1">
      <c r="B23" s="27">
        <v>8</v>
      </c>
      <c r="C23" s="27" t="s">
        <v>1002</v>
      </c>
      <c r="D23" s="27" t="s">
        <v>1002</v>
      </c>
      <c r="E23" s="40" t="s">
        <v>6742</v>
      </c>
      <c r="F23" s="26">
        <v>1</v>
      </c>
      <c r="G23" s="385">
        <v>6832</v>
      </c>
      <c r="H23" s="1790">
        <f t="shared" si="0"/>
        <v>6832</v>
      </c>
      <c r="I23" s="26"/>
      <c r="J23" s="40" t="s">
        <v>6743</v>
      </c>
      <c r="K23" s="26" t="s">
        <v>6727</v>
      </c>
      <c r="L23" s="26"/>
      <c r="M23" s="30">
        <v>46100</v>
      </c>
      <c r="N23" s="27"/>
      <c r="O23" s="26"/>
      <c r="P23" s="42">
        <v>46119</v>
      </c>
      <c r="Q23" s="375"/>
    </row>
    <row r="24" spans="2:17" s="4" customFormat="1" ht="19.7" customHeight="1">
      <c r="B24" s="27">
        <v>10</v>
      </c>
      <c r="C24" s="27" t="s">
        <v>1002</v>
      </c>
      <c r="D24" s="27" t="s">
        <v>1002</v>
      </c>
      <c r="E24" s="40" t="s">
        <v>6744</v>
      </c>
      <c r="F24" s="26">
        <v>1</v>
      </c>
      <c r="G24" s="385">
        <v>18606</v>
      </c>
      <c r="H24" s="1790">
        <f t="shared" si="0"/>
        <v>18606</v>
      </c>
      <c r="I24" s="26"/>
      <c r="J24" s="40" t="s">
        <v>6745</v>
      </c>
      <c r="K24" s="26" t="s">
        <v>6727</v>
      </c>
      <c r="L24" s="26"/>
      <c r="M24" s="30">
        <v>46100</v>
      </c>
      <c r="N24" s="27"/>
      <c r="O24" s="26"/>
      <c r="P24" s="42">
        <v>46119</v>
      </c>
      <c r="Q24" s="375"/>
    </row>
    <row r="25" spans="2:17" s="4" customFormat="1" ht="19.7" customHeight="1">
      <c r="B25" s="657">
        <v>11</v>
      </c>
      <c r="C25" s="27" t="s">
        <v>1070</v>
      </c>
      <c r="D25" s="27" t="s">
        <v>1070</v>
      </c>
      <c r="E25" s="40" t="s">
        <v>1071</v>
      </c>
      <c r="F25" s="26">
        <v>10</v>
      </c>
      <c r="G25" s="384">
        <v>5000</v>
      </c>
      <c r="H25" s="1790">
        <f t="shared" si="0"/>
        <v>50000</v>
      </c>
      <c r="I25" s="26"/>
      <c r="J25" s="40" t="s">
        <v>1071</v>
      </c>
      <c r="K25" s="26"/>
      <c r="L25" s="26"/>
      <c r="M25" s="30"/>
      <c r="N25" s="27"/>
      <c r="O25" s="26"/>
      <c r="P25" s="42"/>
      <c r="Q25" s="375"/>
    </row>
    <row r="26" spans="2:17" s="4" customFormat="1" ht="19.7" customHeight="1">
      <c r="B26" s="660"/>
      <c r="C26" s="27" t="s">
        <v>1070</v>
      </c>
      <c r="D26" s="27" t="s">
        <v>1070</v>
      </c>
      <c r="E26" s="40" t="s">
        <v>1072</v>
      </c>
      <c r="F26" s="26">
        <v>20</v>
      </c>
      <c r="G26" s="384">
        <v>5000</v>
      </c>
      <c r="H26" s="1790">
        <f t="shared" si="0"/>
        <v>100000</v>
      </c>
      <c r="I26" s="487"/>
      <c r="J26" s="40" t="s">
        <v>1072</v>
      </c>
      <c r="K26" s="26"/>
      <c r="L26" s="26"/>
      <c r="M26" s="30"/>
      <c r="N26" s="27"/>
      <c r="O26" s="26"/>
      <c r="P26" s="42"/>
      <c r="Q26" s="375"/>
    </row>
    <row r="27" spans="2:17" s="4" customFormat="1" ht="19.7" customHeight="1">
      <c r="B27" s="657" t="s">
        <v>4711</v>
      </c>
      <c r="C27" s="27" t="s">
        <v>1002</v>
      </c>
      <c r="D27" s="27" t="s">
        <v>1002</v>
      </c>
      <c r="E27" s="40" t="s">
        <v>1344</v>
      </c>
      <c r="F27" s="26">
        <v>1</v>
      </c>
      <c r="G27" s="385">
        <v>451</v>
      </c>
      <c r="H27" s="1790">
        <f t="shared" si="0"/>
        <v>451</v>
      </c>
      <c r="I27" s="26"/>
      <c r="J27" s="40" t="s">
        <v>1345</v>
      </c>
      <c r="K27" s="26" t="s">
        <v>6727</v>
      </c>
      <c r="L27" s="26"/>
      <c r="M27" s="30">
        <v>46100</v>
      </c>
      <c r="N27" s="27"/>
      <c r="O27" s="26"/>
      <c r="P27" s="42">
        <v>46119</v>
      </c>
      <c r="Q27" s="375"/>
    </row>
    <row r="28" spans="2:17" s="4" customFormat="1" ht="19.7" customHeight="1">
      <c r="B28" s="658"/>
      <c r="C28" s="27" t="s">
        <v>1002</v>
      </c>
      <c r="D28" s="27" t="s">
        <v>1002</v>
      </c>
      <c r="E28" s="40" t="s">
        <v>6746</v>
      </c>
      <c r="F28" s="26">
        <v>1</v>
      </c>
      <c r="G28" s="385">
        <v>723</v>
      </c>
      <c r="H28" s="1790">
        <f t="shared" si="0"/>
        <v>723</v>
      </c>
      <c r="I28" s="155"/>
      <c r="J28" s="40" t="s">
        <v>6747</v>
      </c>
      <c r="K28" s="26" t="s">
        <v>6727</v>
      </c>
      <c r="L28" s="26"/>
      <c r="M28" s="30">
        <v>46100</v>
      </c>
      <c r="N28" s="27"/>
      <c r="O28" s="26"/>
      <c r="P28" s="42">
        <v>46119</v>
      </c>
      <c r="Q28" s="375"/>
    </row>
    <row r="29" spans="2:17" s="4" customFormat="1" ht="19.7" customHeight="1">
      <c r="B29" s="658"/>
      <c r="C29" s="27" t="s">
        <v>1002</v>
      </c>
      <c r="D29" s="27" t="s">
        <v>1002</v>
      </c>
      <c r="E29" s="40" t="s">
        <v>6748</v>
      </c>
      <c r="F29" s="26">
        <v>1</v>
      </c>
      <c r="G29" s="385">
        <v>320</v>
      </c>
      <c r="H29" s="1790">
        <f t="shared" si="0"/>
        <v>320</v>
      </c>
      <c r="I29" s="26"/>
      <c r="J29" s="40" t="s">
        <v>6749</v>
      </c>
      <c r="K29" s="26" t="s">
        <v>6727</v>
      </c>
      <c r="L29" s="26"/>
      <c r="M29" s="30">
        <v>46100</v>
      </c>
      <c r="N29" s="27"/>
      <c r="O29" s="26"/>
      <c r="P29" s="42">
        <v>46119</v>
      </c>
      <c r="Q29" s="375"/>
    </row>
    <row r="30" spans="2:17" s="4" customFormat="1" ht="19.7" customHeight="1">
      <c r="B30" s="658"/>
      <c r="C30" s="27" t="s">
        <v>1002</v>
      </c>
      <c r="D30" s="27" t="s">
        <v>1002</v>
      </c>
      <c r="E30" s="40" t="s">
        <v>6750</v>
      </c>
      <c r="F30" s="26">
        <v>1</v>
      </c>
      <c r="G30" s="385">
        <v>1045</v>
      </c>
      <c r="H30" s="1790">
        <f t="shared" si="0"/>
        <v>1045</v>
      </c>
      <c r="I30" s="155"/>
      <c r="J30" s="40" t="s">
        <v>6747</v>
      </c>
      <c r="K30" s="26" t="s">
        <v>6727</v>
      </c>
      <c r="L30" s="26"/>
      <c r="M30" s="30">
        <v>46100</v>
      </c>
      <c r="N30" s="27"/>
      <c r="O30" s="26"/>
      <c r="P30" s="42">
        <v>46119</v>
      </c>
      <c r="Q30" s="375"/>
    </row>
    <row r="31" spans="2:17" s="4" customFormat="1" ht="19.7" customHeight="1">
      <c r="B31" s="658"/>
      <c r="C31" s="27" t="s">
        <v>1002</v>
      </c>
      <c r="D31" s="27" t="s">
        <v>1002</v>
      </c>
      <c r="E31" s="40" t="s">
        <v>6751</v>
      </c>
      <c r="F31" s="26">
        <v>1</v>
      </c>
      <c r="G31" s="385">
        <v>3882</v>
      </c>
      <c r="H31" s="1790">
        <f t="shared" si="0"/>
        <v>3882</v>
      </c>
      <c r="I31" s="26"/>
      <c r="J31" s="40" t="s">
        <v>1015</v>
      </c>
      <c r="K31" s="26" t="s">
        <v>6727</v>
      </c>
      <c r="L31" s="26"/>
      <c r="M31" s="30">
        <v>46100</v>
      </c>
      <c r="N31" s="27"/>
      <c r="O31" s="26"/>
      <c r="P31" s="42">
        <v>46119</v>
      </c>
      <c r="Q31" s="375"/>
    </row>
    <row r="32" spans="2:17" s="4" customFormat="1" ht="19.7" customHeight="1">
      <c r="B32" s="658"/>
      <c r="C32" s="27" t="s">
        <v>1002</v>
      </c>
      <c r="D32" s="27" t="s">
        <v>1002</v>
      </c>
      <c r="E32" s="40" t="s">
        <v>6752</v>
      </c>
      <c r="F32" s="26">
        <v>1</v>
      </c>
      <c r="G32" s="385">
        <v>2141</v>
      </c>
      <c r="H32" s="1790">
        <f t="shared" si="0"/>
        <v>2141</v>
      </c>
      <c r="I32" s="26"/>
      <c r="J32" s="40" t="s">
        <v>1661</v>
      </c>
      <c r="K32" s="26" t="s">
        <v>6727</v>
      </c>
      <c r="L32" s="26"/>
      <c r="M32" s="30">
        <v>46100</v>
      </c>
      <c r="N32" s="27"/>
      <c r="O32" s="26"/>
      <c r="P32" s="42">
        <v>46119</v>
      </c>
      <c r="Q32" s="375"/>
    </row>
    <row r="33" spans="2:17" s="4" customFormat="1" ht="19.7" customHeight="1">
      <c r="B33" s="658"/>
      <c r="C33" s="27" t="s">
        <v>1002</v>
      </c>
      <c r="D33" s="27" t="s">
        <v>1002</v>
      </c>
      <c r="E33" s="40" t="s">
        <v>6753</v>
      </c>
      <c r="F33" s="26">
        <v>10</v>
      </c>
      <c r="G33" s="385">
        <v>45</v>
      </c>
      <c r="H33" s="1790">
        <f t="shared" si="0"/>
        <v>450</v>
      </c>
      <c r="I33" s="26"/>
      <c r="J33" s="40" t="s">
        <v>6754</v>
      </c>
      <c r="K33" s="26" t="s">
        <v>6727</v>
      </c>
      <c r="L33" s="26"/>
      <c r="M33" s="30">
        <v>46100</v>
      </c>
      <c r="N33" s="27"/>
      <c r="O33" s="26"/>
      <c r="P33" s="42">
        <v>46119</v>
      </c>
      <c r="Q33" s="375"/>
    </row>
    <row r="34" spans="2:17" s="4" customFormat="1" ht="19.7" customHeight="1">
      <c r="B34" s="660"/>
      <c r="C34" s="27" t="s">
        <v>1002</v>
      </c>
      <c r="D34" s="27" t="s">
        <v>1002</v>
      </c>
      <c r="E34" s="40" t="s">
        <v>3265</v>
      </c>
      <c r="F34" s="26">
        <v>1</v>
      </c>
      <c r="G34" s="385">
        <v>409</v>
      </c>
      <c r="H34" s="1790">
        <f t="shared" si="0"/>
        <v>409</v>
      </c>
      <c r="I34" s="26"/>
      <c r="J34" s="40" t="s">
        <v>1659</v>
      </c>
      <c r="K34" s="26" t="s">
        <v>6727</v>
      </c>
      <c r="L34" s="26"/>
      <c r="M34" s="30">
        <v>46100</v>
      </c>
      <c r="N34" s="27"/>
      <c r="O34" s="26"/>
      <c r="P34" s="42">
        <v>46119</v>
      </c>
      <c r="Q34" s="375"/>
    </row>
    <row r="38" spans="2:17">
      <c r="M38" s="1191"/>
    </row>
    <row r="40" spans="2:17">
      <c r="M40" s="1191"/>
    </row>
    <row r="53" spans="8:8">
      <c r="H53" s="2386"/>
    </row>
  </sheetData>
  <autoFilter ref="B8:O26" xr:uid="{00000000-0009-0000-0000-000000000000}"/>
  <mergeCells count="11">
    <mergeCell ref="B9:B10"/>
    <mergeCell ref="B13:B16"/>
    <mergeCell ref="B17:B22"/>
    <mergeCell ref="B25:B26"/>
    <mergeCell ref="B27:B34"/>
    <mergeCell ref="B2:D2"/>
    <mergeCell ref="G2:I2"/>
    <mergeCell ref="B3:D3"/>
    <mergeCell ref="B4:D4"/>
    <mergeCell ref="B5:D5"/>
    <mergeCell ref="B6:D6"/>
  </mergeCells>
  <phoneticPr fontId="2"/>
  <pageMargins left="0.2" right="0.2" top="0.75" bottom="0.75" header="0.3" footer="0.3"/>
  <pageSetup paperSize="9" orientation="landscape"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7B5A8-15CF-4BA8-8FA5-2DAF4C1D869D}">
  <dimension ref="B2:Q67"/>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6755</v>
      </c>
      <c r="G2" s="5" t="s">
        <v>2</v>
      </c>
      <c r="H2" s="6"/>
      <c r="I2" s="7"/>
      <c r="J2" s="8">
        <f>SUM(H:H)</f>
        <v>390441</v>
      </c>
    </row>
    <row r="3" spans="2:17" ht="20.100000000000001" customHeight="1">
      <c r="B3" s="2" t="s">
        <v>3</v>
      </c>
      <c r="C3" s="2"/>
      <c r="D3" s="2"/>
      <c r="E3" s="13" t="s">
        <v>4401</v>
      </c>
    </row>
    <row r="4" spans="2:17" ht="20.100000000000001" customHeight="1">
      <c r="B4" s="2" t="s">
        <v>996</v>
      </c>
      <c r="C4" s="2"/>
      <c r="D4" s="2"/>
      <c r="E4" s="13">
        <v>231138</v>
      </c>
    </row>
    <row r="5" spans="2:17" ht="20.100000000000001" customHeight="1">
      <c r="B5" s="2" t="s">
        <v>9</v>
      </c>
      <c r="C5" s="2"/>
      <c r="D5" s="2"/>
      <c r="E5" s="16">
        <v>46119</v>
      </c>
    </row>
    <row r="6" spans="2:17" ht="20.100000000000001" customHeight="1">
      <c r="B6" s="2" t="s">
        <v>10</v>
      </c>
      <c r="C6" s="2"/>
      <c r="D6" s="2"/>
      <c r="E6" s="16">
        <v>46184</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 t="shared" ref="H9:H66" si="0">F9*G9</f>
        <v>0</v>
      </c>
      <c r="I9" s="28"/>
      <c r="J9" s="47"/>
      <c r="K9" s="47"/>
      <c r="L9" s="26"/>
      <c r="M9" s="30"/>
      <c r="N9" s="27"/>
      <c r="O9" s="26"/>
      <c r="P9" s="30"/>
      <c r="Q9" s="375"/>
    </row>
    <row r="10" spans="2:17" s="4" customFormat="1" ht="19.7" customHeight="1">
      <c r="B10" s="27">
        <v>6</v>
      </c>
      <c r="C10" s="202"/>
      <c r="D10" s="202"/>
      <c r="E10" s="148" t="s">
        <v>1071</v>
      </c>
      <c r="F10" s="155">
        <v>27</v>
      </c>
      <c r="G10" s="768">
        <v>5000</v>
      </c>
      <c r="H10" s="709">
        <f t="shared" si="0"/>
        <v>135000</v>
      </c>
      <c r="I10" s="710"/>
      <c r="J10" s="69"/>
      <c r="K10" s="26"/>
      <c r="L10" s="26"/>
      <c r="M10" s="30"/>
      <c r="N10" s="27"/>
      <c r="O10" s="26"/>
      <c r="P10" s="30"/>
      <c r="Q10" s="375"/>
    </row>
    <row r="11" spans="2:17" s="4" customFormat="1" ht="19.7" customHeight="1">
      <c r="B11" s="27">
        <v>6</v>
      </c>
      <c r="C11" s="499"/>
      <c r="D11" s="499"/>
      <c r="E11" s="148" t="s">
        <v>1072</v>
      </c>
      <c r="F11" s="155">
        <v>25</v>
      </c>
      <c r="G11" s="768">
        <v>5000</v>
      </c>
      <c r="H11" s="709">
        <f t="shared" si="0"/>
        <v>125000</v>
      </c>
      <c r="I11" s="710"/>
      <c r="J11" s="69"/>
      <c r="K11" s="26"/>
      <c r="L11" s="26"/>
      <c r="M11" s="30"/>
      <c r="N11" s="27"/>
      <c r="O11" s="26"/>
      <c r="P11" s="30"/>
      <c r="Q11" s="375"/>
    </row>
    <row r="12" spans="2:17" s="4" customFormat="1" ht="19.7" customHeight="1">
      <c r="B12" s="66"/>
      <c r="C12" s="66"/>
      <c r="D12" s="66"/>
      <c r="E12" s="148"/>
      <c r="F12" s="155"/>
      <c r="G12" s="708">
        <v>0</v>
      </c>
      <c r="H12" s="709">
        <f t="shared" si="0"/>
        <v>0</v>
      </c>
      <c r="I12" s="710"/>
      <c r="J12" s="69"/>
      <c r="K12" s="26"/>
      <c r="L12" s="26"/>
      <c r="M12" s="30"/>
      <c r="N12" s="27"/>
      <c r="O12" s="26"/>
      <c r="P12" s="30"/>
      <c r="Q12" s="375"/>
    </row>
    <row r="13" spans="2:17" s="4" customFormat="1" ht="19.7" customHeight="1">
      <c r="B13" s="66">
        <v>1</v>
      </c>
      <c r="C13" s="66" t="s">
        <v>2200</v>
      </c>
      <c r="D13" s="66" t="s">
        <v>2200</v>
      </c>
      <c r="E13" s="1650" t="s">
        <v>4404</v>
      </c>
      <c r="F13" s="155">
        <v>1</v>
      </c>
      <c r="G13" s="708">
        <v>0</v>
      </c>
      <c r="H13" s="709">
        <f t="shared" si="0"/>
        <v>0</v>
      </c>
      <c r="I13" s="710"/>
      <c r="J13" s="69" t="s">
        <v>4405</v>
      </c>
      <c r="K13" s="26"/>
      <c r="L13" s="26"/>
      <c r="M13" s="30">
        <v>46100</v>
      </c>
      <c r="N13" s="27"/>
      <c r="O13" s="42">
        <v>46119</v>
      </c>
      <c r="P13" s="30"/>
      <c r="Q13" s="375"/>
    </row>
    <row r="14" spans="2:17" s="4" customFormat="1" ht="19.7" customHeight="1">
      <c r="B14" s="66">
        <v>2</v>
      </c>
      <c r="C14" s="66" t="s">
        <v>2200</v>
      </c>
      <c r="D14" s="66" t="s">
        <v>2200</v>
      </c>
      <c r="E14" s="148" t="s">
        <v>6756</v>
      </c>
      <c r="F14" s="155">
        <v>1</v>
      </c>
      <c r="G14" s="139">
        <v>0</v>
      </c>
      <c r="H14" s="139">
        <f t="shared" si="0"/>
        <v>0</v>
      </c>
      <c r="I14" s="28"/>
      <c r="J14" s="40" t="s">
        <v>6757</v>
      </c>
      <c r="K14" s="26"/>
      <c r="L14" s="26"/>
      <c r="M14" s="30">
        <v>46100</v>
      </c>
      <c r="N14" s="27"/>
      <c r="O14" s="42">
        <v>46119</v>
      </c>
      <c r="P14" s="30"/>
      <c r="Q14" s="375"/>
    </row>
    <row r="15" spans="2:17" s="4" customFormat="1" ht="19.7" customHeight="1">
      <c r="B15" s="66">
        <v>3</v>
      </c>
      <c r="C15" s="66" t="s">
        <v>2200</v>
      </c>
      <c r="D15" s="66" t="s">
        <v>2200</v>
      </c>
      <c r="E15" s="148" t="s">
        <v>6758</v>
      </c>
      <c r="F15" s="155">
        <v>1</v>
      </c>
      <c r="G15" s="139">
        <v>0</v>
      </c>
      <c r="H15" s="139">
        <f t="shared" si="0"/>
        <v>0</v>
      </c>
      <c r="I15" s="28"/>
      <c r="J15" s="40" t="s">
        <v>6759</v>
      </c>
      <c r="K15" s="26"/>
      <c r="L15" s="26"/>
      <c r="M15" s="30">
        <v>46100</v>
      </c>
      <c r="N15" s="27"/>
      <c r="O15" s="42">
        <v>46119</v>
      </c>
      <c r="P15" s="30"/>
      <c r="Q15" s="375"/>
    </row>
    <row r="16" spans="2:17" s="4" customFormat="1" ht="19.7" customHeight="1">
      <c r="B16" s="66">
        <v>4</v>
      </c>
      <c r="C16" s="66" t="s">
        <v>2200</v>
      </c>
      <c r="D16" s="66" t="s">
        <v>2200</v>
      </c>
      <c r="E16" s="148" t="s">
        <v>2211</v>
      </c>
      <c r="F16" s="155">
        <v>1</v>
      </c>
      <c r="G16" s="139">
        <v>0</v>
      </c>
      <c r="H16" s="139">
        <f t="shared" si="0"/>
        <v>0</v>
      </c>
      <c r="I16" s="28"/>
      <c r="J16" s="40" t="s">
        <v>4495</v>
      </c>
      <c r="K16" s="26"/>
      <c r="L16" s="26"/>
      <c r="M16" s="30">
        <v>46100</v>
      </c>
      <c r="N16" s="27"/>
      <c r="O16" s="42">
        <v>46119</v>
      </c>
      <c r="P16" s="30"/>
      <c r="Q16" s="375"/>
    </row>
    <row r="17" spans="2:17" s="4" customFormat="1" ht="19.7" customHeight="1">
      <c r="B17" s="66">
        <v>5</v>
      </c>
      <c r="C17" s="66" t="s">
        <v>2200</v>
      </c>
      <c r="D17" s="66" t="s">
        <v>2200</v>
      </c>
      <c r="E17" s="148" t="s">
        <v>6760</v>
      </c>
      <c r="F17" s="155">
        <v>1</v>
      </c>
      <c r="G17" s="139">
        <v>0</v>
      </c>
      <c r="H17" s="139">
        <f t="shared" si="0"/>
        <v>0</v>
      </c>
      <c r="I17" s="28"/>
      <c r="J17" s="40" t="s">
        <v>6761</v>
      </c>
      <c r="K17" s="26"/>
      <c r="L17" s="26"/>
      <c r="M17" s="30">
        <v>46100</v>
      </c>
      <c r="N17" s="27"/>
      <c r="O17" s="42">
        <v>46119</v>
      </c>
      <c r="P17" s="30"/>
      <c r="Q17" s="375"/>
    </row>
    <row r="18" spans="2:17" s="4" customFormat="1" ht="19.7" customHeight="1">
      <c r="B18" s="27"/>
      <c r="C18" s="27"/>
      <c r="D18" s="27"/>
      <c r="E18" s="108"/>
      <c r="F18" s="26"/>
      <c r="G18" s="139">
        <v>0</v>
      </c>
      <c r="H18" s="139">
        <f t="shared" si="0"/>
        <v>0</v>
      </c>
      <c r="I18" s="28"/>
      <c r="J18" s="40"/>
      <c r="K18" s="26"/>
      <c r="L18" s="26"/>
      <c r="M18" s="30"/>
      <c r="N18" s="27"/>
      <c r="O18" s="26"/>
      <c r="P18" s="30"/>
      <c r="Q18" s="375"/>
    </row>
    <row r="19" spans="2:17" s="4" customFormat="1" ht="19.7" customHeight="1">
      <c r="B19" s="66">
        <v>6</v>
      </c>
      <c r="C19" s="202" t="s">
        <v>145</v>
      </c>
      <c r="D19" s="202" t="s">
        <v>1143</v>
      </c>
      <c r="E19" s="148" t="s">
        <v>4361</v>
      </c>
      <c r="F19" s="155">
        <v>1</v>
      </c>
      <c r="G19" s="708">
        <v>260</v>
      </c>
      <c r="H19" s="709">
        <f t="shared" si="0"/>
        <v>260</v>
      </c>
      <c r="I19" s="710"/>
      <c r="J19" s="69" t="s">
        <v>5098</v>
      </c>
      <c r="K19" s="47" t="s">
        <v>6762</v>
      </c>
      <c r="L19" s="26"/>
      <c r="M19" s="30">
        <v>46129</v>
      </c>
      <c r="N19" s="27"/>
      <c r="O19" s="42">
        <v>46150</v>
      </c>
      <c r="P19" s="42">
        <v>46150</v>
      </c>
      <c r="Q19" s="375">
        <v>46150</v>
      </c>
    </row>
    <row r="20" spans="2:17" s="4" customFormat="1" ht="19.7" customHeight="1">
      <c r="B20" s="66">
        <v>6</v>
      </c>
      <c r="C20" s="202" t="s">
        <v>145</v>
      </c>
      <c r="D20" s="202" t="s">
        <v>1143</v>
      </c>
      <c r="E20" s="148" t="s">
        <v>6763</v>
      </c>
      <c r="F20" s="155">
        <v>1</v>
      </c>
      <c r="G20" s="708">
        <v>70</v>
      </c>
      <c r="H20" s="709">
        <f t="shared" si="0"/>
        <v>70</v>
      </c>
      <c r="I20" s="710"/>
      <c r="J20" s="69" t="s">
        <v>4514</v>
      </c>
      <c r="K20" s="47" t="s">
        <v>6762</v>
      </c>
      <c r="L20" s="26"/>
      <c r="M20" s="30">
        <v>46129</v>
      </c>
      <c r="N20" s="27"/>
      <c r="O20" s="42">
        <v>46150</v>
      </c>
      <c r="P20" s="42">
        <v>46150</v>
      </c>
      <c r="Q20" s="375">
        <v>46150</v>
      </c>
    </row>
    <row r="21" spans="2:17" s="4" customFormat="1" ht="19.7" customHeight="1">
      <c r="B21" s="66">
        <v>6</v>
      </c>
      <c r="C21" s="202" t="s">
        <v>145</v>
      </c>
      <c r="D21" s="202" t="s">
        <v>1143</v>
      </c>
      <c r="E21" s="148" t="s">
        <v>4365</v>
      </c>
      <c r="F21" s="155">
        <v>1</v>
      </c>
      <c r="G21" s="139">
        <v>160</v>
      </c>
      <c r="H21" s="139">
        <f t="shared" si="0"/>
        <v>160</v>
      </c>
      <c r="I21" s="28"/>
      <c r="J21" s="40" t="s">
        <v>4503</v>
      </c>
      <c r="K21" s="47" t="s">
        <v>6762</v>
      </c>
      <c r="L21" s="26"/>
      <c r="M21" s="30">
        <v>46129</v>
      </c>
      <c r="N21" s="27"/>
      <c r="O21" s="42">
        <v>46150</v>
      </c>
      <c r="P21" s="42">
        <v>46150</v>
      </c>
      <c r="Q21" s="375">
        <v>46150</v>
      </c>
    </row>
    <row r="22" spans="2:17" s="4" customFormat="1" ht="19.7" customHeight="1">
      <c r="B22" s="66">
        <v>6</v>
      </c>
      <c r="C22" s="202" t="s">
        <v>145</v>
      </c>
      <c r="D22" s="202" t="s">
        <v>1143</v>
      </c>
      <c r="E22" s="148" t="s">
        <v>3320</v>
      </c>
      <c r="F22" s="155">
        <v>1</v>
      </c>
      <c r="G22" s="139">
        <v>200</v>
      </c>
      <c r="H22" s="139">
        <f t="shared" si="0"/>
        <v>200</v>
      </c>
      <c r="I22" s="28"/>
      <c r="J22" s="40" t="s">
        <v>4367</v>
      </c>
      <c r="K22" s="47" t="s">
        <v>6762</v>
      </c>
      <c r="L22" s="26"/>
      <c r="M22" s="30">
        <v>46129</v>
      </c>
      <c r="N22" s="27"/>
      <c r="O22" s="42">
        <v>46150</v>
      </c>
      <c r="P22" s="42">
        <v>46150</v>
      </c>
      <c r="Q22" s="375">
        <v>46150</v>
      </c>
    </row>
    <row r="23" spans="2:17" s="4" customFormat="1" ht="19.7" customHeight="1">
      <c r="B23" s="66">
        <v>6</v>
      </c>
      <c r="C23" s="202" t="s">
        <v>145</v>
      </c>
      <c r="D23" s="202" t="s">
        <v>1143</v>
      </c>
      <c r="E23" s="148" t="s">
        <v>4372</v>
      </c>
      <c r="F23" s="155">
        <v>1</v>
      </c>
      <c r="G23" s="139">
        <v>4490</v>
      </c>
      <c r="H23" s="139">
        <f t="shared" si="0"/>
        <v>4490</v>
      </c>
      <c r="I23" s="28"/>
      <c r="J23" s="40" t="s">
        <v>5220</v>
      </c>
      <c r="K23" s="47" t="s">
        <v>6762</v>
      </c>
      <c r="L23" s="26"/>
      <c r="M23" s="30">
        <v>46129</v>
      </c>
      <c r="N23" s="27"/>
      <c r="O23" s="42">
        <v>46150</v>
      </c>
      <c r="P23" s="42">
        <v>46150</v>
      </c>
      <c r="Q23" s="375">
        <v>46150</v>
      </c>
    </row>
    <row r="24" spans="2:17" s="4" customFormat="1" ht="19.7" customHeight="1">
      <c r="B24" s="66">
        <v>6</v>
      </c>
      <c r="C24" s="202" t="s">
        <v>145</v>
      </c>
      <c r="D24" s="202" t="s">
        <v>1143</v>
      </c>
      <c r="E24" s="148" t="s">
        <v>4368</v>
      </c>
      <c r="F24" s="155">
        <v>2</v>
      </c>
      <c r="G24" s="139">
        <v>160</v>
      </c>
      <c r="H24" s="139">
        <f t="shared" si="0"/>
        <v>320</v>
      </c>
      <c r="I24" s="28"/>
      <c r="J24" s="40" t="s">
        <v>4367</v>
      </c>
      <c r="K24" s="47" t="s">
        <v>6762</v>
      </c>
      <c r="L24" s="26"/>
      <c r="M24" s="30">
        <v>46129</v>
      </c>
      <c r="N24" s="27"/>
      <c r="O24" s="42">
        <v>46150</v>
      </c>
      <c r="P24" s="42">
        <v>46150</v>
      </c>
      <c r="Q24" s="375">
        <v>46150</v>
      </c>
    </row>
    <row r="25" spans="2:17" s="4" customFormat="1" ht="19.7" customHeight="1">
      <c r="B25" s="66">
        <v>6</v>
      </c>
      <c r="C25" s="202" t="s">
        <v>145</v>
      </c>
      <c r="D25" s="202" t="s">
        <v>1143</v>
      </c>
      <c r="E25" s="1650" t="s">
        <v>6764</v>
      </c>
      <c r="F25" s="155">
        <v>1</v>
      </c>
      <c r="G25" s="708">
        <v>1900</v>
      </c>
      <c r="H25" s="709">
        <f t="shared" si="0"/>
        <v>1900</v>
      </c>
      <c r="I25" s="710"/>
      <c r="J25" s="69" t="s">
        <v>4510</v>
      </c>
      <c r="K25" s="47" t="s">
        <v>6762</v>
      </c>
      <c r="L25" s="26"/>
      <c r="M25" s="30">
        <v>46129</v>
      </c>
      <c r="N25" s="27"/>
      <c r="O25" s="42">
        <v>46150</v>
      </c>
      <c r="P25" s="42">
        <v>46150</v>
      </c>
      <c r="Q25" s="375">
        <v>46150</v>
      </c>
    </row>
    <row r="26" spans="2:17" s="4" customFormat="1" ht="19.7" customHeight="1">
      <c r="B26" s="66">
        <v>6</v>
      </c>
      <c r="C26" s="202" t="s">
        <v>145</v>
      </c>
      <c r="D26" s="202" t="s">
        <v>1143</v>
      </c>
      <c r="E26" s="148" t="s">
        <v>4375</v>
      </c>
      <c r="F26" s="155">
        <v>1</v>
      </c>
      <c r="G26" s="708">
        <v>140</v>
      </c>
      <c r="H26" s="709">
        <f t="shared" si="0"/>
        <v>140</v>
      </c>
      <c r="I26" s="710"/>
      <c r="J26" s="69" t="s">
        <v>4503</v>
      </c>
      <c r="K26" s="47" t="s">
        <v>6762</v>
      </c>
      <c r="L26" s="26"/>
      <c r="M26" s="30">
        <v>46129</v>
      </c>
      <c r="N26" s="27"/>
      <c r="O26" s="42">
        <v>46150</v>
      </c>
      <c r="P26" s="42">
        <v>46150</v>
      </c>
      <c r="Q26" s="375">
        <v>46150</v>
      </c>
    </row>
    <row r="27" spans="2:17" s="4" customFormat="1" ht="19.7" customHeight="1">
      <c r="B27" s="66">
        <v>6</v>
      </c>
      <c r="C27" s="202" t="s">
        <v>145</v>
      </c>
      <c r="D27" s="202" t="s">
        <v>1143</v>
      </c>
      <c r="E27" s="148" t="s">
        <v>4381</v>
      </c>
      <c r="F27" s="155">
        <v>1</v>
      </c>
      <c r="G27" s="708">
        <v>250</v>
      </c>
      <c r="H27" s="709">
        <f t="shared" si="0"/>
        <v>250</v>
      </c>
      <c r="I27" s="710"/>
      <c r="J27" s="69" t="s">
        <v>4382</v>
      </c>
      <c r="K27" s="47" t="s">
        <v>6762</v>
      </c>
      <c r="L27" s="26"/>
      <c r="M27" s="30">
        <v>46129</v>
      </c>
      <c r="N27" s="27"/>
      <c r="O27" s="42">
        <v>46150</v>
      </c>
      <c r="P27" s="42">
        <v>46150</v>
      </c>
      <c r="Q27" s="375">
        <v>46150</v>
      </c>
    </row>
    <row r="28" spans="2:17" s="4" customFormat="1" ht="19.7" customHeight="1">
      <c r="B28" s="66"/>
      <c r="C28" s="66"/>
      <c r="D28" s="66"/>
      <c r="E28" s="1650"/>
      <c r="F28" s="155"/>
      <c r="G28" s="708">
        <v>0</v>
      </c>
      <c r="H28" s="709">
        <f t="shared" si="0"/>
        <v>0</v>
      </c>
      <c r="I28" s="710"/>
      <c r="J28" s="69"/>
      <c r="K28" s="26"/>
      <c r="L28" s="26"/>
      <c r="M28" s="30"/>
      <c r="N28" s="27"/>
      <c r="O28" s="26"/>
      <c r="P28" s="30"/>
      <c r="Q28" s="375"/>
    </row>
    <row r="29" spans="2:17" s="4" customFormat="1" ht="19.7" customHeight="1">
      <c r="B29" s="27">
        <v>7</v>
      </c>
      <c r="C29" s="715" t="s">
        <v>175</v>
      </c>
      <c r="D29" s="715" t="s">
        <v>175</v>
      </c>
      <c r="E29" s="108" t="s">
        <v>6765</v>
      </c>
      <c r="F29" s="26">
        <v>2</v>
      </c>
      <c r="G29" s="701">
        <v>4703</v>
      </c>
      <c r="H29" s="716">
        <f t="shared" si="0"/>
        <v>9406</v>
      </c>
      <c r="I29" s="717"/>
      <c r="J29" s="47" t="s">
        <v>6766</v>
      </c>
      <c r="K29" s="47" t="s">
        <v>6767</v>
      </c>
      <c r="L29" s="26"/>
      <c r="M29" s="30">
        <v>46135</v>
      </c>
      <c r="N29" s="27"/>
      <c r="O29" s="26"/>
      <c r="P29" s="30">
        <v>46153</v>
      </c>
      <c r="Q29" s="375"/>
    </row>
    <row r="30" spans="2:17" s="4" customFormat="1" ht="19.7" customHeight="1">
      <c r="B30" s="27">
        <v>7</v>
      </c>
      <c r="C30" s="715" t="s">
        <v>175</v>
      </c>
      <c r="D30" s="715" t="s">
        <v>175</v>
      </c>
      <c r="E30" s="108" t="s">
        <v>2236</v>
      </c>
      <c r="F30" s="26">
        <v>2</v>
      </c>
      <c r="G30" s="139">
        <v>3548</v>
      </c>
      <c r="H30" s="139">
        <f t="shared" si="0"/>
        <v>7096</v>
      </c>
      <c r="I30" s="28"/>
      <c r="J30" s="40" t="s">
        <v>6768</v>
      </c>
      <c r="K30" s="47" t="s">
        <v>6767</v>
      </c>
      <c r="L30" s="26"/>
      <c r="M30" s="30">
        <v>46135</v>
      </c>
      <c r="N30" s="27"/>
      <c r="O30" s="26"/>
      <c r="P30" s="30">
        <v>46153</v>
      </c>
      <c r="Q30" s="375"/>
    </row>
    <row r="31" spans="2:17" s="4" customFormat="1" ht="19.7" customHeight="1">
      <c r="B31" s="27">
        <v>7</v>
      </c>
      <c r="C31" s="715" t="s">
        <v>175</v>
      </c>
      <c r="D31" s="715" t="s">
        <v>175</v>
      </c>
      <c r="E31" s="108" t="s">
        <v>2238</v>
      </c>
      <c r="F31" s="26">
        <v>1</v>
      </c>
      <c r="G31" s="139">
        <v>4721</v>
      </c>
      <c r="H31" s="139">
        <f t="shared" si="0"/>
        <v>4721</v>
      </c>
      <c r="I31" s="28"/>
      <c r="J31" s="40" t="s">
        <v>6769</v>
      </c>
      <c r="K31" s="47" t="s">
        <v>6767</v>
      </c>
      <c r="L31" s="26"/>
      <c r="M31" s="30">
        <v>46135</v>
      </c>
      <c r="N31" s="27"/>
      <c r="O31" s="26"/>
      <c r="P31" s="30">
        <v>46153</v>
      </c>
      <c r="Q31" s="375"/>
    </row>
    <row r="32" spans="2:17" s="4" customFormat="1" ht="19.7" customHeight="1">
      <c r="B32" s="27">
        <v>7</v>
      </c>
      <c r="C32" s="715" t="s">
        <v>175</v>
      </c>
      <c r="D32" s="715" t="s">
        <v>175</v>
      </c>
      <c r="E32" s="108" t="s">
        <v>1877</v>
      </c>
      <c r="F32" s="26">
        <v>1</v>
      </c>
      <c r="G32" s="139">
        <v>1179</v>
      </c>
      <c r="H32" s="139">
        <f t="shared" si="0"/>
        <v>1179</v>
      </c>
      <c r="I32" s="28"/>
      <c r="J32" s="40" t="s">
        <v>1111</v>
      </c>
      <c r="K32" s="47" t="s">
        <v>6767</v>
      </c>
      <c r="L32" s="26"/>
      <c r="M32" s="30">
        <v>46135</v>
      </c>
      <c r="N32" s="27"/>
      <c r="O32" s="26"/>
      <c r="P32" s="30">
        <v>46153</v>
      </c>
      <c r="Q32" s="375"/>
    </row>
    <row r="33" spans="2:17" s="4" customFormat="1" ht="19.7" customHeight="1">
      <c r="B33" s="27">
        <v>7</v>
      </c>
      <c r="C33" s="27" t="s">
        <v>1878</v>
      </c>
      <c r="D33" s="715" t="s">
        <v>175</v>
      </c>
      <c r="E33" s="108" t="s">
        <v>3735</v>
      </c>
      <c r="F33" s="26">
        <v>1</v>
      </c>
      <c r="G33" s="139">
        <v>1611</v>
      </c>
      <c r="H33" s="139">
        <f t="shared" si="0"/>
        <v>1611</v>
      </c>
      <c r="I33" s="28"/>
      <c r="J33" s="40" t="s">
        <v>5235</v>
      </c>
      <c r="K33" s="47" t="s">
        <v>6767</v>
      </c>
      <c r="L33" s="26"/>
      <c r="M33" s="30">
        <v>46135</v>
      </c>
      <c r="N33" s="27"/>
      <c r="O33" s="26"/>
      <c r="P33" s="30">
        <v>46153</v>
      </c>
      <c r="Q33" s="375"/>
    </row>
    <row r="34" spans="2:17" s="4" customFormat="1" ht="19.7" customHeight="1">
      <c r="B34" s="27">
        <v>7</v>
      </c>
      <c r="C34" s="27" t="s">
        <v>156</v>
      </c>
      <c r="D34" s="715" t="s">
        <v>175</v>
      </c>
      <c r="E34" s="683" t="s">
        <v>1843</v>
      </c>
      <c r="F34" s="26">
        <v>2</v>
      </c>
      <c r="G34" s="701">
        <v>53</v>
      </c>
      <c r="H34" s="716">
        <f t="shared" si="0"/>
        <v>106</v>
      </c>
      <c r="I34" s="717"/>
      <c r="J34" s="47" t="s">
        <v>1844</v>
      </c>
      <c r="K34" s="47" t="s">
        <v>6767</v>
      </c>
      <c r="L34" s="26"/>
      <c r="M34" s="30">
        <v>46135</v>
      </c>
      <c r="N34" s="27"/>
      <c r="O34" s="26"/>
      <c r="P34" s="30">
        <v>46153</v>
      </c>
      <c r="Q34" s="375"/>
    </row>
    <row r="35" spans="2:17" s="4" customFormat="1" ht="19.7" customHeight="1">
      <c r="B35" s="27">
        <v>7</v>
      </c>
      <c r="C35" s="715" t="s">
        <v>175</v>
      </c>
      <c r="D35" s="715" t="s">
        <v>175</v>
      </c>
      <c r="E35" s="108" t="s">
        <v>448</v>
      </c>
      <c r="F35" s="26">
        <v>2</v>
      </c>
      <c r="G35" s="701">
        <v>5105</v>
      </c>
      <c r="H35" s="716">
        <f t="shared" si="0"/>
        <v>10210</v>
      </c>
      <c r="I35" s="717"/>
      <c r="J35" s="47" t="s">
        <v>1881</v>
      </c>
      <c r="K35" s="47" t="s">
        <v>6767</v>
      </c>
      <c r="L35" s="26"/>
      <c r="M35" s="30">
        <v>46135</v>
      </c>
      <c r="N35" s="27"/>
      <c r="O35" s="26"/>
      <c r="P35" s="30">
        <v>46153</v>
      </c>
      <c r="Q35" s="375"/>
    </row>
    <row r="36" spans="2:17" s="4" customFormat="1" ht="19.7" customHeight="1">
      <c r="B36" s="27">
        <v>7</v>
      </c>
      <c r="C36" s="715" t="s">
        <v>385</v>
      </c>
      <c r="D36" s="715" t="s">
        <v>175</v>
      </c>
      <c r="E36" s="108" t="s">
        <v>5232</v>
      </c>
      <c r="F36" s="26">
        <v>5</v>
      </c>
      <c r="G36" s="701">
        <v>32</v>
      </c>
      <c r="H36" s="716">
        <f t="shared" si="0"/>
        <v>160</v>
      </c>
      <c r="I36" s="717"/>
      <c r="J36" s="47" t="s">
        <v>6770</v>
      </c>
      <c r="K36" s="47" t="s">
        <v>6767</v>
      </c>
      <c r="L36" s="26"/>
      <c r="M36" s="30">
        <v>46135</v>
      </c>
      <c r="N36" s="27"/>
      <c r="O36" s="26"/>
      <c r="P36" s="30">
        <v>46153</v>
      </c>
      <c r="Q36" s="375"/>
    </row>
    <row r="37" spans="2:17" s="4" customFormat="1" ht="19.7" customHeight="1">
      <c r="B37" s="27">
        <v>7</v>
      </c>
      <c r="C37" s="27" t="s">
        <v>1853</v>
      </c>
      <c r="D37" s="715" t="s">
        <v>175</v>
      </c>
      <c r="E37" s="108" t="s">
        <v>6771</v>
      </c>
      <c r="F37" s="26">
        <v>1</v>
      </c>
      <c r="G37" s="139">
        <v>11561</v>
      </c>
      <c r="H37" s="139">
        <f t="shared" si="0"/>
        <v>11561</v>
      </c>
      <c r="I37" s="28"/>
      <c r="J37" s="40" t="s">
        <v>6772</v>
      </c>
      <c r="K37" s="47" t="s">
        <v>6767</v>
      </c>
      <c r="L37" s="26"/>
      <c r="M37" s="30">
        <v>46135</v>
      </c>
      <c r="N37" s="27"/>
      <c r="O37" s="26"/>
      <c r="P37" s="30">
        <v>46153</v>
      </c>
      <c r="Q37" s="375"/>
    </row>
    <row r="38" spans="2:17" s="4" customFormat="1" ht="19.7" customHeight="1">
      <c r="B38" s="27">
        <v>7</v>
      </c>
      <c r="C38" s="27" t="s">
        <v>1853</v>
      </c>
      <c r="D38" s="715" t="s">
        <v>175</v>
      </c>
      <c r="E38" s="108" t="s">
        <v>6773</v>
      </c>
      <c r="F38" s="26">
        <v>2</v>
      </c>
      <c r="G38" s="139">
        <v>2649</v>
      </c>
      <c r="H38" s="139">
        <f t="shared" si="0"/>
        <v>5298</v>
      </c>
      <c r="I38" s="28"/>
      <c r="J38" s="40" t="s">
        <v>6774</v>
      </c>
      <c r="K38" s="47" t="s">
        <v>6767</v>
      </c>
      <c r="L38" s="26"/>
      <c r="M38" s="30">
        <v>46135</v>
      </c>
      <c r="N38" s="27"/>
      <c r="O38" s="26"/>
      <c r="P38" s="30">
        <v>46153</v>
      </c>
      <c r="Q38" s="375"/>
    </row>
    <row r="39" spans="2:17" s="4" customFormat="1" ht="19.7" customHeight="1">
      <c r="B39" s="102"/>
      <c r="C39" s="102"/>
      <c r="D39" s="102"/>
      <c r="E39" s="712"/>
      <c r="F39" s="719"/>
      <c r="G39" s="139">
        <v>0</v>
      </c>
      <c r="H39" s="139">
        <f t="shared" si="0"/>
        <v>0</v>
      </c>
      <c r="I39" s="28"/>
      <c r="J39" s="40"/>
      <c r="K39" s="26"/>
      <c r="L39" s="26"/>
      <c r="M39" s="30"/>
      <c r="N39" s="27"/>
      <c r="O39" s="26"/>
      <c r="P39" s="30"/>
      <c r="Q39" s="375"/>
    </row>
    <row r="40" spans="2:17" s="4" customFormat="1" ht="19.7" customHeight="1">
      <c r="B40" s="27">
        <v>6</v>
      </c>
      <c r="C40" s="715" t="s">
        <v>175</v>
      </c>
      <c r="D40" s="715" t="s">
        <v>175</v>
      </c>
      <c r="E40" s="683" t="s">
        <v>4383</v>
      </c>
      <c r="F40" s="26">
        <v>1</v>
      </c>
      <c r="G40" s="701">
        <v>3270</v>
      </c>
      <c r="H40" s="716">
        <f t="shared" si="0"/>
        <v>3270</v>
      </c>
      <c r="I40" s="717"/>
      <c r="J40" s="47" t="s">
        <v>4535</v>
      </c>
      <c r="K40" s="47" t="s">
        <v>6767</v>
      </c>
      <c r="L40" s="26"/>
      <c r="M40" s="30">
        <v>46135</v>
      </c>
      <c r="N40" s="27"/>
      <c r="O40" s="26"/>
      <c r="P40" s="30">
        <v>46153</v>
      </c>
      <c r="Q40" s="375"/>
    </row>
    <row r="41" spans="2:17" s="4" customFormat="1" ht="19.7" customHeight="1">
      <c r="B41" s="27">
        <v>6</v>
      </c>
      <c r="C41" s="27" t="s">
        <v>1853</v>
      </c>
      <c r="D41" s="715" t="s">
        <v>175</v>
      </c>
      <c r="E41" s="108" t="s">
        <v>6775</v>
      </c>
      <c r="F41" s="26">
        <v>1</v>
      </c>
      <c r="G41" s="139">
        <v>3544</v>
      </c>
      <c r="H41" s="139">
        <f t="shared" si="0"/>
        <v>3544</v>
      </c>
      <c r="I41" s="28"/>
      <c r="J41" s="40" t="s">
        <v>6776</v>
      </c>
      <c r="K41" s="47" t="s">
        <v>6767</v>
      </c>
      <c r="L41" s="26"/>
      <c r="M41" s="30">
        <v>46135</v>
      </c>
      <c r="N41" s="27"/>
      <c r="O41" s="26"/>
      <c r="P41" s="30">
        <v>46153</v>
      </c>
      <c r="Q41" s="375"/>
    </row>
    <row r="42" spans="2:17" s="4" customFormat="1" ht="19.7" customHeight="1">
      <c r="B42" s="27">
        <v>6</v>
      </c>
      <c r="C42" s="715" t="s">
        <v>924</v>
      </c>
      <c r="D42" s="715" t="s">
        <v>175</v>
      </c>
      <c r="E42" s="108" t="s">
        <v>1845</v>
      </c>
      <c r="F42" s="26">
        <v>2</v>
      </c>
      <c r="G42" s="701">
        <v>193</v>
      </c>
      <c r="H42" s="716">
        <f t="shared" si="0"/>
        <v>386</v>
      </c>
      <c r="I42" s="717"/>
      <c r="J42" s="47" t="s">
        <v>1846</v>
      </c>
      <c r="K42" s="47" t="s">
        <v>6767</v>
      </c>
      <c r="L42" s="26"/>
      <c r="M42" s="30">
        <v>46135</v>
      </c>
      <c r="N42" s="27"/>
      <c r="O42" s="26"/>
      <c r="P42" s="30">
        <v>46153</v>
      </c>
      <c r="Q42" s="375"/>
    </row>
    <row r="43" spans="2:17" s="4" customFormat="1" ht="19.7" customHeight="1">
      <c r="B43" s="27">
        <v>6</v>
      </c>
      <c r="C43" s="715" t="s">
        <v>924</v>
      </c>
      <c r="D43" s="715" t="s">
        <v>175</v>
      </c>
      <c r="E43" s="108" t="s">
        <v>1870</v>
      </c>
      <c r="F43" s="26">
        <v>2</v>
      </c>
      <c r="G43" s="701">
        <v>174</v>
      </c>
      <c r="H43" s="716">
        <f t="shared" si="0"/>
        <v>348</v>
      </c>
      <c r="I43" s="717"/>
      <c r="J43" s="47" t="s">
        <v>1846</v>
      </c>
      <c r="K43" s="47" t="s">
        <v>6767</v>
      </c>
      <c r="L43" s="26"/>
      <c r="M43" s="30">
        <v>46135</v>
      </c>
      <c r="N43" s="27"/>
      <c r="O43" s="26"/>
      <c r="P43" s="30">
        <v>46153</v>
      </c>
      <c r="Q43" s="375"/>
    </row>
    <row r="44" spans="2:17" s="4" customFormat="1" ht="19.7" customHeight="1">
      <c r="B44" s="27">
        <v>6</v>
      </c>
      <c r="C44" s="715" t="s">
        <v>175</v>
      </c>
      <c r="D44" s="715" t="s">
        <v>175</v>
      </c>
      <c r="E44" s="683" t="s">
        <v>6777</v>
      </c>
      <c r="F44" s="26">
        <v>2</v>
      </c>
      <c r="G44" s="701">
        <v>77</v>
      </c>
      <c r="H44" s="716">
        <f t="shared" si="0"/>
        <v>154</v>
      </c>
      <c r="I44" s="717"/>
      <c r="J44" s="47" t="s">
        <v>6778</v>
      </c>
      <c r="K44" s="47" t="s">
        <v>6767</v>
      </c>
      <c r="L44" s="26"/>
      <c r="M44" s="30">
        <v>46135</v>
      </c>
      <c r="N44" s="27"/>
      <c r="O44" s="26"/>
      <c r="P44" s="30">
        <v>46153</v>
      </c>
      <c r="Q44" s="375"/>
    </row>
    <row r="45" spans="2:17" s="4" customFormat="1" ht="19.7" customHeight="1">
      <c r="B45" s="27">
        <v>6</v>
      </c>
      <c r="C45" s="715" t="s">
        <v>6779</v>
      </c>
      <c r="D45" s="715" t="s">
        <v>175</v>
      </c>
      <c r="E45" s="108" t="s">
        <v>6780</v>
      </c>
      <c r="F45" s="26">
        <v>1</v>
      </c>
      <c r="G45" s="139">
        <v>208</v>
      </c>
      <c r="H45" s="139">
        <f t="shared" si="0"/>
        <v>208</v>
      </c>
      <c r="I45" s="28"/>
      <c r="J45" s="40" t="s">
        <v>6781</v>
      </c>
      <c r="K45" s="47" t="s">
        <v>6767</v>
      </c>
      <c r="L45" s="26"/>
      <c r="M45" s="30">
        <v>46135</v>
      </c>
      <c r="N45" s="27"/>
      <c r="O45" s="26"/>
      <c r="P45" s="30">
        <v>46153</v>
      </c>
      <c r="Q45" s="375"/>
    </row>
    <row r="46" spans="2:17" s="4" customFormat="1" ht="19.7" customHeight="1">
      <c r="B46" s="27">
        <v>6</v>
      </c>
      <c r="C46" s="715" t="s">
        <v>175</v>
      </c>
      <c r="D46" s="715" t="s">
        <v>175</v>
      </c>
      <c r="E46" s="683" t="s">
        <v>1213</v>
      </c>
      <c r="F46" s="26">
        <v>10</v>
      </c>
      <c r="G46" s="701">
        <v>58</v>
      </c>
      <c r="H46" s="716">
        <f t="shared" si="0"/>
        <v>580</v>
      </c>
      <c r="I46" s="717"/>
      <c r="J46" s="47" t="s">
        <v>5254</v>
      </c>
      <c r="K46" s="47" t="s">
        <v>6767</v>
      </c>
      <c r="L46" s="26"/>
      <c r="M46" s="30">
        <v>46135</v>
      </c>
      <c r="N46" s="27"/>
      <c r="O46" s="26"/>
      <c r="P46" s="30">
        <v>46153</v>
      </c>
      <c r="Q46" s="375"/>
    </row>
    <row r="47" spans="2:17" s="4" customFormat="1" ht="19.7" customHeight="1">
      <c r="B47" s="27">
        <v>6</v>
      </c>
      <c r="C47" s="715" t="s">
        <v>175</v>
      </c>
      <c r="D47" s="715" t="s">
        <v>175</v>
      </c>
      <c r="E47" s="108" t="s">
        <v>6782</v>
      </c>
      <c r="F47" s="26">
        <v>10</v>
      </c>
      <c r="G47" s="701">
        <v>70</v>
      </c>
      <c r="H47" s="716">
        <f t="shared" si="0"/>
        <v>700</v>
      </c>
      <c r="I47" s="717"/>
      <c r="J47" s="47" t="s">
        <v>5254</v>
      </c>
      <c r="K47" s="47" t="s">
        <v>6767</v>
      </c>
      <c r="L47" s="26"/>
      <c r="M47" s="30">
        <v>46135</v>
      </c>
      <c r="N47" s="27"/>
      <c r="O47" s="26"/>
      <c r="P47" s="30">
        <v>46153</v>
      </c>
      <c r="Q47" s="375"/>
    </row>
    <row r="48" spans="2:17" s="4" customFormat="1" ht="19.7" customHeight="1">
      <c r="B48" s="27">
        <v>6</v>
      </c>
      <c r="C48" s="715" t="s">
        <v>175</v>
      </c>
      <c r="D48" s="715" t="s">
        <v>175</v>
      </c>
      <c r="E48" s="108" t="s">
        <v>6783</v>
      </c>
      <c r="F48" s="26">
        <v>10</v>
      </c>
      <c r="G48" s="701">
        <v>50</v>
      </c>
      <c r="H48" s="716">
        <f t="shared" si="0"/>
        <v>500</v>
      </c>
      <c r="I48" s="717"/>
      <c r="J48" s="47" t="s">
        <v>5254</v>
      </c>
      <c r="K48" s="47" t="s">
        <v>6767</v>
      </c>
      <c r="L48" s="26"/>
      <c r="M48" s="30">
        <v>46135</v>
      </c>
      <c r="N48" s="27"/>
      <c r="O48" s="26"/>
      <c r="P48" s="30">
        <v>46153</v>
      </c>
      <c r="Q48" s="375"/>
    </row>
    <row r="49" spans="2:17" s="4" customFormat="1" ht="19.7" customHeight="1">
      <c r="B49" s="27">
        <v>6</v>
      </c>
      <c r="C49" s="715" t="s">
        <v>175</v>
      </c>
      <c r="D49" s="715" t="s">
        <v>175</v>
      </c>
      <c r="E49" s="108" t="s">
        <v>2720</v>
      </c>
      <c r="F49" s="26">
        <v>10</v>
      </c>
      <c r="G49" s="139">
        <v>58</v>
      </c>
      <c r="H49" s="139">
        <f t="shared" si="0"/>
        <v>580</v>
      </c>
      <c r="I49" s="28"/>
      <c r="J49" s="47" t="s">
        <v>5254</v>
      </c>
      <c r="K49" s="47" t="s">
        <v>6767</v>
      </c>
      <c r="L49" s="26"/>
      <c r="M49" s="30">
        <v>46135</v>
      </c>
      <c r="N49" s="27"/>
      <c r="O49" s="26"/>
      <c r="P49" s="30">
        <v>46153</v>
      </c>
      <c r="Q49" s="375"/>
    </row>
    <row r="50" spans="2:17" s="4" customFormat="1" ht="19.7" customHeight="1">
      <c r="B50" s="27">
        <v>6</v>
      </c>
      <c r="C50" s="715" t="s">
        <v>175</v>
      </c>
      <c r="D50" s="715" t="s">
        <v>175</v>
      </c>
      <c r="E50" s="108" t="s">
        <v>3948</v>
      </c>
      <c r="F50" s="26">
        <v>10</v>
      </c>
      <c r="G50" s="139">
        <v>68</v>
      </c>
      <c r="H50" s="139">
        <f t="shared" si="0"/>
        <v>680</v>
      </c>
      <c r="I50" s="28"/>
      <c r="J50" s="47" t="s">
        <v>5254</v>
      </c>
      <c r="K50" s="47" t="s">
        <v>6767</v>
      </c>
      <c r="L50" s="26"/>
      <c r="M50" s="30">
        <v>46135</v>
      </c>
      <c r="N50" s="27"/>
      <c r="O50" s="26"/>
      <c r="P50" s="30">
        <v>46153</v>
      </c>
      <c r="Q50" s="375"/>
    </row>
    <row r="51" spans="2:17" s="4" customFormat="1" ht="19.7" customHeight="1">
      <c r="B51" s="27">
        <v>6</v>
      </c>
      <c r="C51" s="715" t="s">
        <v>175</v>
      </c>
      <c r="D51" s="715" t="s">
        <v>175</v>
      </c>
      <c r="E51" s="108" t="s">
        <v>306</v>
      </c>
      <c r="F51" s="26">
        <v>1</v>
      </c>
      <c r="G51" s="139">
        <v>93</v>
      </c>
      <c r="H51" s="139">
        <f t="shared" si="0"/>
        <v>93</v>
      </c>
      <c r="I51" s="28"/>
      <c r="J51" s="40" t="s">
        <v>4411</v>
      </c>
      <c r="K51" s="47" t="s">
        <v>6767</v>
      </c>
      <c r="L51" s="26"/>
      <c r="M51" s="30">
        <v>46135</v>
      </c>
      <c r="N51" s="27"/>
      <c r="O51" s="26"/>
      <c r="P51" s="30">
        <v>46153</v>
      </c>
      <c r="Q51" s="375"/>
    </row>
    <row r="52" spans="2:17" s="4" customFormat="1" ht="19.7" customHeight="1">
      <c r="B52" s="27">
        <v>6</v>
      </c>
      <c r="C52" s="715" t="s">
        <v>175</v>
      </c>
      <c r="D52" s="715" t="s">
        <v>175</v>
      </c>
      <c r="E52" s="108" t="s">
        <v>6784</v>
      </c>
      <c r="F52" s="26">
        <v>1</v>
      </c>
      <c r="G52" s="139">
        <v>1270</v>
      </c>
      <c r="H52" s="139">
        <f t="shared" si="0"/>
        <v>1270</v>
      </c>
      <c r="I52" s="28"/>
      <c r="J52" s="40" t="s">
        <v>6785</v>
      </c>
      <c r="K52" s="47" t="s">
        <v>6767</v>
      </c>
      <c r="L52" s="26"/>
      <c r="M52" s="30">
        <v>46135</v>
      </c>
      <c r="N52" s="27"/>
      <c r="O52" s="26"/>
      <c r="P52" s="30">
        <v>46153</v>
      </c>
      <c r="Q52" s="375"/>
    </row>
    <row r="53" spans="2:17" s="4" customFormat="1" ht="19.7" customHeight="1">
      <c r="B53" s="27">
        <v>6</v>
      </c>
      <c r="C53" s="715" t="s">
        <v>175</v>
      </c>
      <c r="D53" s="715" t="s">
        <v>175</v>
      </c>
      <c r="E53" s="108" t="s">
        <v>6786</v>
      </c>
      <c r="F53" s="26">
        <v>1</v>
      </c>
      <c r="G53" s="139">
        <v>1270</v>
      </c>
      <c r="H53" s="139">
        <f t="shared" si="0"/>
        <v>1270</v>
      </c>
      <c r="I53" s="28"/>
      <c r="J53" s="40" t="s">
        <v>6785</v>
      </c>
      <c r="K53" s="47" t="s">
        <v>6767</v>
      </c>
      <c r="L53" s="26"/>
      <c r="M53" s="30">
        <v>46135</v>
      </c>
      <c r="N53" s="27"/>
      <c r="O53" s="26"/>
      <c r="P53" s="30">
        <v>46153</v>
      </c>
      <c r="Q53" s="375"/>
    </row>
    <row r="54" spans="2:17" s="4" customFormat="1" ht="19.7" customHeight="1">
      <c r="B54" s="27">
        <v>6</v>
      </c>
      <c r="C54" s="715" t="s">
        <v>175</v>
      </c>
      <c r="D54" s="715" t="s">
        <v>175</v>
      </c>
      <c r="E54" s="108" t="s">
        <v>6787</v>
      </c>
      <c r="F54" s="26">
        <v>1</v>
      </c>
      <c r="G54" s="139">
        <v>1270</v>
      </c>
      <c r="H54" s="139">
        <f t="shared" si="0"/>
        <v>1270</v>
      </c>
      <c r="I54" s="28"/>
      <c r="J54" s="40" t="s">
        <v>6785</v>
      </c>
      <c r="K54" s="47" t="s">
        <v>6767</v>
      </c>
      <c r="L54" s="26"/>
      <c r="M54" s="30">
        <v>46135</v>
      </c>
      <c r="N54" s="27"/>
      <c r="O54" s="26"/>
      <c r="P54" s="30">
        <v>46153</v>
      </c>
      <c r="Q54" s="375"/>
    </row>
    <row r="55" spans="2:17" s="4" customFormat="1" ht="19.7" customHeight="1">
      <c r="B55" s="27">
        <v>6</v>
      </c>
      <c r="C55" s="27" t="s">
        <v>1853</v>
      </c>
      <c r="D55" s="715" t="s">
        <v>175</v>
      </c>
      <c r="E55" s="108" t="s">
        <v>6788</v>
      </c>
      <c r="F55" s="26">
        <v>1</v>
      </c>
      <c r="G55" s="139">
        <v>26805</v>
      </c>
      <c r="H55" s="139">
        <f t="shared" si="0"/>
        <v>26805</v>
      </c>
      <c r="I55" s="28"/>
      <c r="J55" s="40" t="s">
        <v>6789</v>
      </c>
      <c r="K55" s="47" t="s">
        <v>6767</v>
      </c>
      <c r="L55" s="26"/>
      <c r="M55" s="30">
        <v>46135</v>
      </c>
      <c r="N55" s="27"/>
      <c r="O55" s="26"/>
      <c r="P55" s="30">
        <v>46157</v>
      </c>
      <c r="Q55" s="375"/>
    </row>
    <row r="56" spans="2:17" s="4" customFormat="1" ht="19.7" customHeight="1">
      <c r="B56" s="27">
        <v>6</v>
      </c>
      <c r="C56" s="27" t="s">
        <v>1853</v>
      </c>
      <c r="D56" s="715" t="s">
        <v>175</v>
      </c>
      <c r="E56" s="2387" t="s">
        <v>6790</v>
      </c>
      <c r="F56" s="1759">
        <v>1</v>
      </c>
      <c r="G56" s="701">
        <v>6954</v>
      </c>
      <c r="H56" s="716">
        <f t="shared" si="0"/>
        <v>6954</v>
      </c>
      <c r="I56" s="717"/>
      <c r="J56" s="2387" t="s">
        <v>6791</v>
      </c>
      <c r="K56" s="47" t="s">
        <v>6767</v>
      </c>
      <c r="L56" s="26"/>
      <c r="M56" s="30">
        <v>46135</v>
      </c>
      <c r="N56" s="27"/>
      <c r="O56" s="26"/>
      <c r="P56" s="30">
        <v>46153</v>
      </c>
      <c r="Q56" s="375"/>
    </row>
    <row r="57" spans="2:17" s="4" customFormat="1" ht="19.7" customHeight="1">
      <c r="B57" s="27">
        <v>6</v>
      </c>
      <c r="C57" s="27" t="s">
        <v>1853</v>
      </c>
      <c r="D57" s="715" t="s">
        <v>175</v>
      </c>
      <c r="E57" s="2387" t="s">
        <v>6792</v>
      </c>
      <c r="F57" s="1759">
        <v>1</v>
      </c>
      <c r="G57" s="701">
        <v>3392</v>
      </c>
      <c r="H57" s="716">
        <f t="shared" si="0"/>
        <v>3392</v>
      </c>
      <c r="I57" s="717"/>
      <c r="J57" s="2387" t="s">
        <v>6793</v>
      </c>
      <c r="K57" s="47" t="s">
        <v>6767</v>
      </c>
      <c r="L57" s="26"/>
      <c r="M57" s="30">
        <v>46135</v>
      </c>
      <c r="N57" s="27"/>
      <c r="O57" s="26"/>
      <c r="P57" s="30">
        <v>46153</v>
      </c>
      <c r="Q57" s="375"/>
    </row>
    <row r="58" spans="2:17" s="4" customFormat="1" ht="19.7" customHeight="1">
      <c r="B58" s="27">
        <v>6</v>
      </c>
      <c r="C58" s="27" t="s">
        <v>1853</v>
      </c>
      <c r="D58" s="715" t="s">
        <v>175</v>
      </c>
      <c r="E58" s="108" t="s">
        <v>6794</v>
      </c>
      <c r="F58" s="26">
        <v>1</v>
      </c>
      <c r="G58" s="701">
        <v>6155</v>
      </c>
      <c r="H58" s="716">
        <f t="shared" si="0"/>
        <v>6155</v>
      </c>
      <c r="I58" s="717"/>
      <c r="J58" s="47" t="s">
        <v>6795</v>
      </c>
      <c r="K58" s="47" t="s">
        <v>6767</v>
      </c>
      <c r="L58" s="26"/>
      <c r="M58" s="30">
        <v>46135</v>
      </c>
      <c r="N58" s="27"/>
      <c r="O58" s="26"/>
      <c r="P58" s="30">
        <v>46153</v>
      </c>
      <c r="Q58" s="375"/>
    </row>
    <row r="59" spans="2:17" s="4" customFormat="1" ht="19.7" customHeight="1">
      <c r="B59" s="27">
        <v>6</v>
      </c>
      <c r="C59" s="27" t="s">
        <v>1853</v>
      </c>
      <c r="D59" s="715" t="s">
        <v>175</v>
      </c>
      <c r="E59" s="108" t="s">
        <v>6796</v>
      </c>
      <c r="F59" s="26">
        <v>1</v>
      </c>
      <c r="G59" s="139">
        <v>6783</v>
      </c>
      <c r="H59" s="139">
        <f t="shared" si="0"/>
        <v>6783</v>
      </c>
      <c r="I59" s="28"/>
      <c r="J59" s="40" t="s">
        <v>6797</v>
      </c>
      <c r="K59" s="47" t="s">
        <v>6767</v>
      </c>
      <c r="L59" s="26"/>
      <c r="M59" s="30">
        <v>46135</v>
      </c>
      <c r="N59" s="27"/>
      <c r="O59" s="26"/>
      <c r="P59" s="30">
        <v>46153</v>
      </c>
      <c r="Q59" s="375"/>
    </row>
    <row r="60" spans="2:17" s="4" customFormat="1" ht="19.7" customHeight="1">
      <c r="B60" s="27">
        <v>6</v>
      </c>
      <c r="C60" s="27" t="s">
        <v>1853</v>
      </c>
      <c r="D60" s="715" t="s">
        <v>175</v>
      </c>
      <c r="E60" s="108" t="s">
        <v>6798</v>
      </c>
      <c r="F60" s="26">
        <v>1</v>
      </c>
      <c r="G60" s="139">
        <v>6361</v>
      </c>
      <c r="H60" s="139">
        <f t="shared" si="0"/>
        <v>6361</v>
      </c>
      <c r="I60" s="28"/>
      <c r="J60" s="40" t="s">
        <v>6799</v>
      </c>
      <c r="K60" s="47" t="s">
        <v>6767</v>
      </c>
      <c r="L60" s="26"/>
      <c r="M60" s="30">
        <v>46135</v>
      </c>
      <c r="N60" s="27"/>
      <c r="O60" s="26"/>
      <c r="P60" s="30">
        <v>46153</v>
      </c>
      <c r="Q60" s="375"/>
    </row>
    <row r="61" spans="2:17" s="4" customFormat="1" ht="19.7" customHeight="1">
      <c r="B61" s="27"/>
      <c r="C61" s="27"/>
      <c r="D61" s="27"/>
      <c r="E61" s="108"/>
      <c r="F61" s="26"/>
      <c r="G61" s="139">
        <v>0</v>
      </c>
      <c r="H61" s="139">
        <f t="shared" si="0"/>
        <v>0</v>
      </c>
      <c r="I61" s="28"/>
      <c r="J61" s="40"/>
      <c r="K61" s="26"/>
      <c r="L61" s="26"/>
      <c r="M61" s="30"/>
      <c r="N61" s="27"/>
      <c r="O61" s="26"/>
      <c r="P61" s="30"/>
      <c r="Q61" s="375"/>
    </row>
    <row r="62" spans="2:17" s="4" customFormat="1" ht="19.7" customHeight="1">
      <c r="B62" s="27"/>
      <c r="C62" s="715"/>
      <c r="D62" s="715"/>
      <c r="E62" s="108"/>
      <c r="F62" s="26"/>
      <c r="G62" s="701">
        <v>0</v>
      </c>
      <c r="H62" s="716">
        <f t="shared" si="0"/>
        <v>0</v>
      </c>
      <c r="I62" s="717"/>
      <c r="J62" s="47"/>
      <c r="K62" s="26"/>
      <c r="L62" s="26"/>
      <c r="M62" s="30"/>
      <c r="N62" s="27"/>
      <c r="O62" s="26"/>
      <c r="P62" s="30"/>
      <c r="Q62" s="375"/>
    </row>
    <row r="63" spans="2:17" s="4" customFormat="1" ht="19.7" customHeight="1">
      <c r="B63" s="27"/>
      <c r="C63" s="715"/>
      <c r="D63" s="715"/>
      <c r="E63" s="108"/>
      <c r="F63" s="26"/>
      <c r="G63" s="701">
        <v>0</v>
      </c>
      <c r="H63" s="716">
        <f t="shared" si="0"/>
        <v>0</v>
      </c>
      <c r="I63" s="717"/>
      <c r="J63" s="47"/>
      <c r="K63" s="26"/>
      <c r="L63" s="26"/>
      <c r="M63" s="30"/>
      <c r="N63" s="27"/>
      <c r="O63" s="26"/>
      <c r="P63" s="30"/>
      <c r="Q63" s="375"/>
    </row>
    <row r="64" spans="2:17" s="4" customFormat="1" ht="19.7" customHeight="1">
      <c r="B64" s="27"/>
      <c r="C64" s="27"/>
      <c r="D64" s="27"/>
      <c r="E64" s="108"/>
      <c r="F64" s="26"/>
      <c r="G64" s="139">
        <v>0</v>
      </c>
      <c r="H64" s="139">
        <f t="shared" si="0"/>
        <v>0</v>
      </c>
      <c r="I64" s="28"/>
      <c r="J64" s="40"/>
      <c r="K64" s="26"/>
      <c r="L64" s="26"/>
      <c r="M64" s="30"/>
      <c r="N64" s="27"/>
      <c r="O64" s="26"/>
      <c r="P64" s="30"/>
      <c r="Q64" s="375"/>
    </row>
    <row r="65" spans="2:17" s="4" customFormat="1" ht="19.7" customHeight="1">
      <c r="B65" s="27"/>
      <c r="C65" s="27"/>
      <c r="D65" s="27"/>
      <c r="E65" s="108"/>
      <c r="F65" s="26"/>
      <c r="G65" s="139">
        <v>0</v>
      </c>
      <c r="H65" s="139">
        <f t="shared" si="0"/>
        <v>0</v>
      </c>
      <c r="I65" s="28"/>
      <c r="J65" s="40"/>
      <c r="K65" s="26"/>
      <c r="L65" s="26"/>
      <c r="M65" s="30"/>
      <c r="N65" s="27"/>
      <c r="O65" s="26"/>
      <c r="P65" s="30"/>
      <c r="Q65" s="375"/>
    </row>
    <row r="66" spans="2:17" s="4" customFormat="1" ht="19.7" customHeight="1">
      <c r="B66" s="27"/>
      <c r="C66" s="27"/>
      <c r="D66" s="27"/>
      <c r="E66" s="108"/>
      <c r="F66" s="26"/>
      <c r="G66" s="139">
        <v>0</v>
      </c>
      <c r="H66" s="139">
        <f t="shared" si="0"/>
        <v>0</v>
      </c>
      <c r="I66" s="28"/>
      <c r="J66" s="40"/>
      <c r="K66" s="26"/>
      <c r="L66" s="26"/>
      <c r="M66" s="30"/>
      <c r="N66" s="27"/>
      <c r="O66" s="26"/>
      <c r="P66" s="30"/>
      <c r="Q66" s="375"/>
    </row>
    <row r="67" spans="2:17">
      <c r="G67" s="10"/>
      <c r="H67" s="10"/>
    </row>
  </sheetData>
  <autoFilter ref="B8:O66" xr:uid="{405FD157-B637-4015-87C0-73672968749D}"/>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7CAA-AB29-4B94-A914-66B3ABC388C9}">
  <dimension ref="B2:Q64"/>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6755</v>
      </c>
      <c r="G2" s="5" t="s">
        <v>2</v>
      </c>
      <c r="H2" s="6"/>
      <c r="I2" s="7"/>
      <c r="J2" s="8">
        <f>SUM(H:H)</f>
        <v>428695</v>
      </c>
    </row>
    <row r="3" spans="2:17" ht="20.100000000000001" customHeight="1">
      <c r="B3" s="2" t="s">
        <v>3</v>
      </c>
      <c r="C3" s="2"/>
      <c r="D3" s="2"/>
      <c r="E3" s="13" t="s">
        <v>4401</v>
      </c>
    </row>
    <row r="4" spans="2:17" ht="20.100000000000001" customHeight="1">
      <c r="B4" s="2" t="s">
        <v>996</v>
      </c>
      <c r="C4" s="2"/>
      <c r="D4" s="2"/>
      <c r="E4" s="13">
        <v>231151</v>
      </c>
    </row>
    <row r="5" spans="2:17" ht="20.100000000000001" customHeight="1">
      <c r="B5" s="2" t="s">
        <v>9</v>
      </c>
      <c r="C5" s="2"/>
      <c r="D5" s="2"/>
      <c r="E5" s="16">
        <v>46119</v>
      </c>
    </row>
    <row r="6" spans="2:17" ht="20.100000000000001" customHeight="1">
      <c r="B6" s="2" t="s">
        <v>10</v>
      </c>
      <c r="C6" s="2"/>
      <c r="D6" s="2"/>
      <c r="E6" s="16">
        <v>46185</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 t="shared" ref="H9:H63" si="0">F9*G9</f>
        <v>0</v>
      </c>
      <c r="I9" s="28"/>
      <c r="J9" s="47"/>
      <c r="K9" s="47"/>
      <c r="L9" s="26"/>
      <c r="M9" s="30"/>
      <c r="N9" s="27"/>
      <c r="O9" s="26"/>
      <c r="P9" s="30"/>
      <c r="Q9" s="375"/>
    </row>
    <row r="10" spans="2:17" s="4" customFormat="1" ht="19.7" customHeight="1">
      <c r="B10" s="27">
        <v>5</v>
      </c>
      <c r="C10" s="202"/>
      <c r="D10" s="202"/>
      <c r="E10" s="148" t="s">
        <v>1071</v>
      </c>
      <c r="F10" s="155">
        <v>31</v>
      </c>
      <c r="G10" s="768">
        <v>5000</v>
      </c>
      <c r="H10" s="709">
        <f t="shared" si="0"/>
        <v>155000</v>
      </c>
      <c r="I10" s="710"/>
      <c r="J10" s="69"/>
      <c r="K10" s="26"/>
      <c r="L10" s="26"/>
      <c r="M10" s="30"/>
      <c r="N10" s="27"/>
      <c r="O10" s="26"/>
      <c r="P10" s="30"/>
      <c r="Q10" s="375"/>
    </row>
    <row r="11" spans="2:17" s="4" customFormat="1" ht="19.7" customHeight="1">
      <c r="B11" s="27">
        <v>5</v>
      </c>
      <c r="C11" s="499"/>
      <c r="D11" s="499"/>
      <c r="E11" s="148" t="s">
        <v>1072</v>
      </c>
      <c r="F11" s="155">
        <v>32</v>
      </c>
      <c r="G11" s="768">
        <v>5000</v>
      </c>
      <c r="H11" s="709">
        <f t="shared" si="0"/>
        <v>160000</v>
      </c>
      <c r="I11" s="710"/>
      <c r="J11" s="69"/>
      <c r="K11" s="26"/>
      <c r="L11" s="26"/>
      <c r="M11" s="30"/>
      <c r="N11" s="27"/>
      <c r="O11" s="26"/>
      <c r="P11" s="30"/>
      <c r="Q11" s="375"/>
    </row>
    <row r="12" spans="2:17" s="4" customFormat="1" ht="19.7" customHeight="1">
      <c r="B12" s="66"/>
      <c r="C12" s="66"/>
      <c r="D12" s="66"/>
      <c r="E12" s="148"/>
      <c r="F12" s="155"/>
      <c r="G12" s="708">
        <v>0</v>
      </c>
      <c r="H12" s="709">
        <f t="shared" si="0"/>
        <v>0</v>
      </c>
      <c r="I12" s="710"/>
      <c r="J12" s="69"/>
      <c r="K12" s="26"/>
      <c r="L12" s="26"/>
      <c r="M12" s="30"/>
      <c r="N12" s="27"/>
      <c r="O12" s="26"/>
      <c r="P12" s="30"/>
      <c r="Q12" s="375"/>
    </row>
    <row r="13" spans="2:17" s="4" customFormat="1" ht="19.7" customHeight="1">
      <c r="B13" s="66">
        <v>1</v>
      </c>
      <c r="C13" s="66" t="s">
        <v>2200</v>
      </c>
      <c r="D13" s="66" t="s">
        <v>2200</v>
      </c>
      <c r="E13" s="1650" t="s">
        <v>6800</v>
      </c>
      <c r="F13" s="155">
        <v>1</v>
      </c>
      <c r="G13" s="708">
        <v>0</v>
      </c>
      <c r="H13" s="709">
        <f t="shared" si="0"/>
        <v>0</v>
      </c>
      <c r="I13" s="710"/>
      <c r="J13" s="69" t="s">
        <v>6801</v>
      </c>
      <c r="K13" s="26"/>
      <c r="L13" s="26"/>
      <c r="M13" s="30">
        <v>46100</v>
      </c>
      <c r="N13" s="27"/>
      <c r="O13" s="42">
        <v>46119</v>
      </c>
      <c r="P13" s="30"/>
      <c r="Q13" s="375"/>
    </row>
    <row r="14" spans="2:17" s="4" customFormat="1" ht="19.7" customHeight="1">
      <c r="B14" s="66">
        <v>2</v>
      </c>
      <c r="C14" s="66" t="s">
        <v>2200</v>
      </c>
      <c r="D14" s="66" t="s">
        <v>2200</v>
      </c>
      <c r="E14" s="148" t="s">
        <v>6802</v>
      </c>
      <c r="F14" s="155">
        <v>1</v>
      </c>
      <c r="G14" s="139">
        <v>0</v>
      </c>
      <c r="H14" s="139">
        <f t="shared" si="0"/>
        <v>0</v>
      </c>
      <c r="I14" s="28"/>
      <c r="J14" s="40" t="s">
        <v>6803</v>
      </c>
      <c r="K14" s="26"/>
      <c r="L14" s="26"/>
      <c r="M14" s="30">
        <v>46100</v>
      </c>
      <c r="N14" s="27"/>
      <c r="O14" s="42">
        <v>46119</v>
      </c>
      <c r="P14" s="30"/>
      <c r="Q14" s="375"/>
    </row>
    <row r="15" spans="2:17" s="4" customFormat="1" ht="19.7" customHeight="1">
      <c r="B15" s="66">
        <v>3</v>
      </c>
      <c r="C15" s="66" t="s">
        <v>2200</v>
      </c>
      <c r="D15" s="66" t="s">
        <v>2200</v>
      </c>
      <c r="E15" s="148" t="s">
        <v>4404</v>
      </c>
      <c r="F15" s="155">
        <v>1</v>
      </c>
      <c r="G15" s="139">
        <v>0</v>
      </c>
      <c r="H15" s="139">
        <f t="shared" si="0"/>
        <v>0</v>
      </c>
      <c r="I15" s="28"/>
      <c r="J15" s="40" t="s">
        <v>4405</v>
      </c>
      <c r="K15" s="26"/>
      <c r="L15" s="26"/>
      <c r="M15" s="30">
        <v>46100</v>
      </c>
      <c r="N15" s="27"/>
      <c r="O15" s="42">
        <v>46119</v>
      </c>
      <c r="P15" s="30"/>
      <c r="Q15" s="375"/>
    </row>
    <row r="16" spans="2:17" s="4" customFormat="1" ht="19.7" customHeight="1">
      <c r="B16" s="66">
        <v>4</v>
      </c>
      <c r="C16" s="66" t="s">
        <v>2200</v>
      </c>
      <c r="D16" s="66" t="s">
        <v>2200</v>
      </c>
      <c r="E16" s="148" t="s">
        <v>2211</v>
      </c>
      <c r="F16" s="155">
        <v>1</v>
      </c>
      <c r="G16" s="139">
        <v>0</v>
      </c>
      <c r="H16" s="139">
        <f t="shared" si="0"/>
        <v>0</v>
      </c>
      <c r="I16" s="28"/>
      <c r="J16" s="40" t="s">
        <v>4495</v>
      </c>
      <c r="K16" s="26"/>
      <c r="L16" s="26"/>
      <c r="M16" s="30">
        <v>46100</v>
      </c>
      <c r="N16" s="27"/>
      <c r="O16" s="42">
        <v>46119</v>
      </c>
      <c r="P16" s="30"/>
      <c r="Q16" s="375"/>
    </row>
    <row r="17" spans="2:17" s="4" customFormat="1" ht="19.7" customHeight="1">
      <c r="B17" s="27"/>
      <c r="C17" s="27"/>
      <c r="D17" s="27"/>
      <c r="E17" s="108"/>
      <c r="F17" s="26"/>
      <c r="G17" s="139">
        <v>0</v>
      </c>
      <c r="H17" s="139">
        <f t="shared" si="0"/>
        <v>0</v>
      </c>
      <c r="I17" s="28"/>
      <c r="J17" s="40"/>
      <c r="K17" s="26"/>
      <c r="L17" s="26"/>
      <c r="M17" s="30"/>
      <c r="N17" s="27"/>
      <c r="O17" s="26"/>
      <c r="P17" s="30"/>
      <c r="Q17" s="375"/>
    </row>
    <row r="18" spans="2:17" s="4" customFormat="1" ht="19.7" customHeight="1">
      <c r="B18" s="66">
        <v>7</v>
      </c>
      <c r="C18" s="202" t="s">
        <v>145</v>
      </c>
      <c r="D18" s="202" t="s">
        <v>1143</v>
      </c>
      <c r="E18" s="148" t="s">
        <v>4361</v>
      </c>
      <c r="F18" s="155">
        <v>1</v>
      </c>
      <c r="G18" s="708">
        <v>260</v>
      </c>
      <c r="H18" s="709">
        <f t="shared" si="0"/>
        <v>260</v>
      </c>
      <c r="I18" s="710"/>
      <c r="J18" s="69" t="s">
        <v>5098</v>
      </c>
      <c r="K18" s="47" t="s">
        <v>6804</v>
      </c>
      <c r="L18" s="26"/>
      <c r="M18" s="30">
        <v>46129</v>
      </c>
      <c r="N18" s="27"/>
      <c r="O18" s="42">
        <v>46150</v>
      </c>
      <c r="P18" s="42">
        <v>46150</v>
      </c>
      <c r="Q18" s="375">
        <v>46150</v>
      </c>
    </row>
    <row r="19" spans="2:17" s="4" customFormat="1" ht="19.7" customHeight="1">
      <c r="B19" s="66">
        <v>7</v>
      </c>
      <c r="C19" s="202" t="s">
        <v>145</v>
      </c>
      <c r="D19" s="202" t="s">
        <v>1143</v>
      </c>
      <c r="E19" s="148" t="s">
        <v>6763</v>
      </c>
      <c r="F19" s="155">
        <v>1</v>
      </c>
      <c r="G19" s="708">
        <v>70</v>
      </c>
      <c r="H19" s="709">
        <f t="shared" si="0"/>
        <v>70</v>
      </c>
      <c r="I19" s="710"/>
      <c r="J19" s="69" t="s">
        <v>4514</v>
      </c>
      <c r="K19" s="47" t="s">
        <v>6804</v>
      </c>
      <c r="L19" s="26"/>
      <c r="M19" s="30">
        <v>46129</v>
      </c>
      <c r="N19" s="27"/>
      <c r="O19" s="42">
        <v>46150</v>
      </c>
      <c r="P19" s="42">
        <v>46150</v>
      </c>
      <c r="Q19" s="375">
        <v>46150</v>
      </c>
    </row>
    <row r="20" spans="2:17" s="4" customFormat="1" ht="19.7" customHeight="1">
      <c r="B20" s="66">
        <v>7</v>
      </c>
      <c r="C20" s="202" t="s">
        <v>145</v>
      </c>
      <c r="D20" s="202" t="s">
        <v>1143</v>
      </c>
      <c r="E20" s="148" t="s">
        <v>4365</v>
      </c>
      <c r="F20" s="155">
        <v>1</v>
      </c>
      <c r="G20" s="139">
        <v>160</v>
      </c>
      <c r="H20" s="139">
        <f t="shared" si="0"/>
        <v>160</v>
      </c>
      <c r="I20" s="28"/>
      <c r="J20" s="40" t="s">
        <v>4503</v>
      </c>
      <c r="K20" s="47" t="s">
        <v>6804</v>
      </c>
      <c r="L20" s="26"/>
      <c r="M20" s="30">
        <v>46129</v>
      </c>
      <c r="N20" s="27"/>
      <c r="O20" s="42">
        <v>46150</v>
      </c>
      <c r="P20" s="42">
        <v>46150</v>
      </c>
      <c r="Q20" s="375">
        <v>46150</v>
      </c>
    </row>
    <row r="21" spans="2:17" s="4" customFormat="1" ht="19.7" customHeight="1">
      <c r="B21" s="66">
        <v>7</v>
      </c>
      <c r="C21" s="202" t="s">
        <v>145</v>
      </c>
      <c r="D21" s="202" t="s">
        <v>1143</v>
      </c>
      <c r="E21" s="148" t="s">
        <v>3320</v>
      </c>
      <c r="F21" s="155">
        <v>1</v>
      </c>
      <c r="G21" s="139">
        <v>200</v>
      </c>
      <c r="H21" s="139">
        <f t="shared" si="0"/>
        <v>200</v>
      </c>
      <c r="I21" s="28"/>
      <c r="J21" s="40" t="s">
        <v>4367</v>
      </c>
      <c r="K21" s="47" t="s">
        <v>6804</v>
      </c>
      <c r="L21" s="26"/>
      <c r="M21" s="30">
        <v>46129</v>
      </c>
      <c r="N21" s="27"/>
      <c r="O21" s="42">
        <v>46150</v>
      </c>
      <c r="P21" s="42">
        <v>46150</v>
      </c>
      <c r="Q21" s="375">
        <v>46150</v>
      </c>
    </row>
    <row r="22" spans="2:17" s="4" customFormat="1" ht="19.7" customHeight="1">
      <c r="B22" s="66">
        <v>7</v>
      </c>
      <c r="C22" s="202" t="s">
        <v>145</v>
      </c>
      <c r="D22" s="202" t="s">
        <v>1143</v>
      </c>
      <c r="E22" s="148" t="s">
        <v>4372</v>
      </c>
      <c r="F22" s="155">
        <v>1</v>
      </c>
      <c r="G22" s="139">
        <v>4490</v>
      </c>
      <c r="H22" s="139">
        <f t="shared" si="0"/>
        <v>4490</v>
      </c>
      <c r="I22" s="28"/>
      <c r="J22" s="40" t="s">
        <v>5220</v>
      </c>
      <c r="K22" s="47" t="s">
        <v>6804</v>
      </c>
      <c r="L22" s="26"/>
      <c r="M22" s="30">
        <v>46129</v>
      </c>
      <c r="N22" s="27"/>
      <c r="O22" s="42">
        <v>46150</v>
      </c>
      <c r="P22" s="42">
        <v>46150</v>
      </c>
      <c r="Q22" s="375">
        <v>46150</v>
      </c>
    </row>
    <row r="23" spans="2:17" s="4" customFormat="1" ht="19.7" customHeight="1">
      <c r="B23" s="66">
        <v>7</v>
      </c>
      <c r="C23" s="202" t="s">
        <v>145</v>
      </c>
      <c r="D23" s="202" t="s">
        <v>1143</v>
      </c>
      <c r="E23" s="1650" t="s">
        <v>4368</v>
      </c>
      <c r="F23" s="155">
        <v>2</v>
      </c>
      <c r="G23" s="708">
        <v>160</v>
      </c>
      <c r="H23" s="709">
        <f t="shared" si="0"/>
        <v>320</v>
      </c>
      <c r="I23" s="710"/>
      <c r="J23" s="69" t="s">
        <v>4367</v>
      </c>
      <c r="K23" s="47" t="s">
        <v>6804</v>
      </c>
      <c r="L23" s="26"/>
      <c r="M23" s="30">
        <v>46129</v>
      </c>
      <c r="N23" s="27"/>
      <c r="O23" s="42">
        <v>46150</v>
      </c>
      <c r="P23" s="42">
        <v>46150</v>
      </c>
      <c r="Q23" s="375">
        <v>46150</v>
      </c>
    </row>
    <row r="24" spans="2:17" s="4" customFormat="1" ht="19.7" customHeight="1">
      <c r="B24" s="66">
        <v>7</v>
      </c>
      <c r="C24" s="202" t="s">
        <v>145</v>
      </c>
      <c r="D24" s="202" t="s">
        <v>1143</v>
      </c>
      <c r="E24" s="148" t="s">
        <v>6764</v>
      </c>
      <c r="F24" s="155">
        <v>1</v>
      </c>
      <c r="G24" s="708">
        <v>1900</v>
      </c>
      <c r="H24" s="709">
        <f t="shared" si="0"/>
        <v>1900</v>
      </c>
      <c r="I24" s="710"/>
      <c r="J24" s="69" t="s">
        <v>4510</v>
      </c>
      <c r="K24" s="47" t="s">
        <v>6804</v>
      </c>
      <c r="L24" s="26"/>
      <c r="M24" s="30">
        <v>46129</v>
      </c>
      <c r="N24" s="27"/>
      <c r="O24" s="42">
        <v>46150</v>
      </c>
      <c r="P24" s="42">
        <v>46150</v>
      </c>
      <c r="Q24" s="375">
        <v>46150</v>
      </c>
    </row>
    <row r="25" spans="2:17" s="4" customFormat="1" ht="19.7" customHeight="1">
      <c r="B25" s="66">
        <v>7</v>
      </c>
      <c r="C25" s="202" t="s">
        <v>145</v>
      </c>
      <c r="D25" s="202" t="s">
        <v>1143</v>
      </c>
      <c r="E25" s="148" t="s">
        <v>4375</v>
      </c>
      <c r="F25" s="155">
        <v>1</v>
      </c>
      <c r="G25" s="708">
        <v>140</v>
      </c>
      <c r="H25" s="709">
        <f t="shared" si="0"/>
        <v>140</v>
      </c>
      <c r="I25" s="710"/>
      <c r="J25" s="69" t="s">
        <v>4503</v>
      </c>
      <c r="K25" s="47" t="s">
        <v>6804</v>
      </c>
      <c r="L25" s="26"/>
      <c r="M25" s="30">
        <v>46129</v>
      </c>
      <c r="N25" s="27"/>
      <c r="O25" s="42">
        <v>46150</v>
      </c>
      <c r="P25" s="42">
        <v>46150</v>
      </c>
      <c r="Q25" s="375">
        <v>46150</v>
      </c>
    </row>
    <row r="26" spans="2:17" s="4" customFormat="1" ht="19.7" customHeight="1">
      <c r="B26" s="66">
        <v>7</v>
      </c>
      <c r="C26" s="202" t="s">
        <v>145</v>
      </c>
      <c r="D26" s="202" t="s">
        <v>1143</v>
      </c>
      <c r="E26" s="148" t="s">
        <v>4381</v>
      </c>
      <c r="F26" s="155">
        <v>1</v>
      </c>
      <c r="G26" s="139">
        <v>250</v>
      </c>
      <c r="H26" s="139">
        <f t="shared" si="0"/>
        <v>250</v>
      </c>
      <c r="I26" s="28"/>
      <c r="J26" s="40" t="s">
        <v>4382</v>
      </c>
      <c r="K26" s="47" t="s">
        <v>6804</v>
      </c>
      <c r="L26" s="26"/>
      <c r="M26" s="30">
        <v>46129</v>
      </c>
      <c r="N26" s="27"/>
      <c r="O26" s="42">
        <v>46150</v>
      </c>
      <c r="P26" s="42">
        <v>46150</v>
      </c>
      <c r="Q26" s="375">
        <v>46150</v>
      </c>
    </row>
    <row r="27" spans="2:17" s="4" customFormat="1" ht="19.7" customHeight="1">
      <c r="B27" s="27"/>
      <c r="C27" s="27"/>
      <c r="D27" s="27"/>
      <c r="E27" s="108"/>
      <c r="F27" s="26"/>
      <c r="G27" s="139">
        <v>0</v>
      </c>
      <c r="H27" s="139">
        <f t="shared" si="0"/>
        <v>0</v>
      </c>
      <c r="I27" s="28"/>
      <c r="J27" s="40"/>
      <c r="K27" s="26"/>
      <c r="L27" s="26"/>
      <c r="M27" s="30"/>
      <c r="N27" s="27"/>
      <c r="O27" s="26"/>
      <c r="P27" s="30"/>
      <c r="Q27" s="375"/>
    </row>
    <row r="28" spans="2:17" s="4" customFormat="1" ht="19.7" customHeight="1">
      <c r="B28" s="66">
        <v>6</v>
      </c>
      <c r="C28" s="202" t="s">
        <v>175</v>
      </c>
      <c r="D28" s="202" t="s">
        <v>175</v>
      </c>
      <c r="E28" s="148" t="s">
        <v>6805</v>
      </c>
      <c r="F28" s="155">
        <v>2</v>
      </c>
      <c r="G28" s="708">
        <v>4612</v>
      </c>
      <c r="H28" s="709">
        <f t="shared" si="0"/>
        <v>9224</v>
      </c>
      <c r="I28" s="710"/>
      <c r="J28" s="69" t="s">
        <v>6806</v>
      </c>
      <c r="K28" s="47" t="s">
        <v>6807</v>
      </c>
      <c r="L28" s="26"/>
      <c r="M28" s="30">
        <v>46135</v>
      </c>
      <c r="N28" s="27"/>
      <c r="O28" s="26"/>
      <c r="P28" s="30">
        <v>46154</v>
      </c>
      <c r="Q28" s="375"/>
    </row>
    <row r="29" spans="2:17" s="4" customFormat="1" ht="19.7" customHeight="1">
      <c r="B29" s="66">
        <v>6</v>
      </c>
      <c r="C29" s="202" t="s">
        <v>175</v>
      </c>
      <c r="D29" s="202" t="s">
        <v>175</v>
      </c>
      <c r="E29" s="148" t="s">
        <v>2236</v>
      </c>
      <c r="F29" s="155">
        <v>2</v>
      </c>
      <c r="G29" s="708">
        <v>3548</v>
      </c>
      <c r="H29" s="709">
        <f t="shared" si="0"/>
        <v>7096</v>
      </c>
      <c r="I29" s="710"/>
      <c r="J29" s="69" t="s">
        <v>6768</v>
      </c>
      <c r="K29" s="47" t="s">
        <v>6807</v>
      </c>
      <c r="L29" s="26"/>
      <c r="M29" s="30">
        <v>46135</v>
      </c>
      <c r="N29" s="27"/>
      <c r="O29" s="26"/>
      <c r="P29" s="30">
        <v>46154</v>
      </c>
      <c r="Q29" s="375"/>
    </row>
    <row r="30" spans="2:17" s="4" customFormat="1" ht="19.7" customHeight="1">
      <c r="B30" s="66">
        <v>6</v>
      </c>
      <c r="C30" s="202" t="s">
        <v>175</v>
      </c>
      <c r="D30" s="202" t="s">
        <v>175</v>
      </c>
      <c r="E30" s="148" t="s">
        <v>2238</v>
      </c>
      <c r="F30" s="155">
        <v>1</v>
      </c>
      <c r="G30" s="139">
        <v>4721</v>
      </c>
      <c r="H30" s="139">
        <f t="shared" si="0"/>
        <v>4721</v>
      </c>
      <c r="I30" s="28"/>
      <c r="J30" s="40" t="s">
        <v>6769</v>
      </c>
      <c r="K30" s="47" t="s">
        <v>6807</v>
      </c>
      <c r="L30" s="26"/>
      <c r="M30" s="30">
        <v>46135</v>
      </c>
      <c r="N30" s="27"/>
      <c r="O30" s="26"/>
      <c r="P30" s="30">
        <v>46154</v>
      </c>
      <c r="Q30" s="375"/>
    </row>
    <row r="31" spans="2:17" s="4" customFormat="1" ht="19.7" customHeight="1">
      <c r="B31" s="66">
        <v>6</v>
      </c>
      <c r="C31" s="202" t="s">
        <v>175</v>
      </c>
      <c r="D31" s="202" t="s">
        <v>175</v>
      </c>
      <c r="E31" s="148" t="s">
        <v>6808</v>
      </c>
      <c r="F31" s="155">
        <v>1</v>
      </c>
      <c r="G31" s="139">
        <v>1541</v>
      </c>
      <c r="H31" s="139">
        <f t="shared" si="0"/>
        <v>1541</v>
      </c>
      <c r="I31" s="28"/>
      <c r="J31" s="40" t="s">
        <v>1111</v>
      </c>
      <c r="K31" s="47" t="s">
        <v>6807</v>
      </c>
      <c r="L31" s="26"/>
      <c r="M31" s="30">
        <v>46135</v>
      </c>
      <c r="N31" s="27"/>
      <c r="O31" s="26"/>
      <c r="P31" s="30">
        <v>46154</v>
      </c>
      <c r="Q31" s="375"/>
    </row>
    <row r="32" spans="2:17" s="4" customFormat="1" ht="19.7" customHeight="1">
      <c r="B32" s="66">
        <v>6</v>
      </c>
      <c r="C32" s="66" t="s">
        <v>1878</v>
      </c>
      <c r="D32" s="202" t="s">
        <v>175</v>
      </c>
      <c r="E32" s="148" t="s">
        <v>1879</v>
      </c>
      <c r="F32" s="155">
        <v>1</v>
      </c>
      <c r="G32" s="139">
        <v>1611</v>
      </c>
      <c r="H32" s="139">
        <f t="shared" si="0"/>
        <v>1611</v>
      </c>
      <c r="I32" s="28"/>
      <c r="J32" s="40" t="s">
        <v>5235</v>
      </c>
      <c r="K32" s="47" t="s">
        <v>6807</v>
      </c>
      <c r="L32" s="26"/>
      <c r="M32" s="30">
        <v>46135</v>
      </c>
      <c r="N32" s="27"/>
      <c r="O32" s="26"/>
      <c r="P32" s="30">
        <v>46154</v>
      </c>
      <c r="Q32" s="375"/>
    </row>
    <row r="33" spans="2:17" s="4" customFormat="1" ht="19.7" customHeight="1">
      <c r="B33" s="66">
        <v>6</v>
      </c>
      <c r="C33" s="66" t="s">
        <v>156</v>
      </c>
      <c r="D33" s="202" t="s">
        <v>175</v>
      </c>
      <c r="E33" s="1650" t="s">
        <v>1843</v>
      </c>
      <c r="F33" s="155">
        <v>2</v>
      </c>
      <c r="G33" s="708">
        <v>53</v>
      </c>
      <c r="H33" s="709">
        <f t="shared" si="0"/>
        <v>106</v>
      </c>
      <c r="I33" s="710"/>
      <c r="J33" s="69" t="s">
        <v>1844</v>
      </c>
      <c r="K33" s="47" t="s">
        <v>6807</v>
      </c>
      <c r="L33" s="26"/>
      <c r="M33" s="30">
        <v>46135</v>
      </c>
      <c r="N33" s="27"/>
      <c r="O33" s="26"/>
      <c r="P33" s="30">
        <v>46154</v>
      </c>
      <c r="Q33" s="375"/>
    </row>
    <row r="34" spans="2:17" s="4" customFormat="1" ht="19.7" customHeight="1">
      <c r="B34" s="66">
        <v>6</v>
      </c>
      <c r="C34" s="202" t="s">
        <v>175</v>
      </c>
      <c r="D34" s="202" t="s">
        <v>175</v>
      </c>
      <c r="E34" s="148" t="s">
        <v>448</v>
      </c>
      <c r="F34" s="155">
        <v>2</v>
      </c>
      <c r="G34" s="708">
        <v>5105</v>
      </c>
      <c r="H34" s="709">
        <f t="shared" si="0"/>
        <v>10210</v>
      </c>
      <c r="I34" s="710"/>
      <c r="J34" s="69" t="s">
        <v>1881</v>
      </c>
      <c r="K34" s="47" t="s">
        <v>6807</v>
      </c>
      <c r="L34" s="26"/>
      <c r="M34" s="30">
        <v>46135</v>
      </c>
      <c r="N34" s="27"/>
      <c r="O34" s="26"/>
      <c r="P34" s="30">
        <v>46154</v>
      </c>
      <c r="Q34" s="375"/>
    </row>
    <row r="35" spans="2:17" s="4" customFormat="1" ht="19.7" customHeight="1">
      <c r="B35" s="66">
        <v>6</v>
      </c>
      <c r="C35" s="202" t="s">
        <v>385</v>
      </c>
      <c r="D35" s="202" t="s">
        <v>175</v>
      </c>
      <c r="E35" s="148" t="s">
        <v>5232</v>
      </c>
      <c r="F35" s="155">
        <v>5</v>
      </c>
      <c r="G35" s="708">
        <v>32</v>
      </c>
      <c r="H35" s="709">
        <f t="shared" si="0"/>
        <v>160</v>
      </c>
      <c r="I35" s="710"/>
      <c r="J35" s="69" t="s">
        <v>6770</v>
      </c>
      <c r="K35" s="47" t="s">
        <v>6807</v>
      </c>
      <c r="L35" s="26"/>
      <c r="M35" s="30">
        <v>46135</v>
      </c>
      <c r="N35" s="27"/>
      <c r="O35" s="26"/>
      <c r="P35" s="30">
        <v>46154</v>
      </c>
      <c r="Q35" s="375"/>
    </row>
    <row r="36" spans="2:17" s="4" customFormat="1" ht="19.7" customHeight="1">
      <c r="B36" s="66">
        <v>6</v>
      </c>
      <c r="C36" s="202" t="s">
        <v>1853</v>
      </c>
      <c r="D36" s="202" t="s">
        <v>175</v>
      </c>
      <c r="E36" s="148" t="s">
        <v>6809</v>
      </c>
      <c r="F36" s="155">
        <v>1</v>
      </c>
      <c r="G36" s="139">
        <v>7375</v>
      </c>
      <c r="H36" s="139">
        <f t="shared" si="0"/>
        <v>7375</v>
      </c>
      <c r="I36" s="28"/>
      <c r="J36" s="40" t="s">
        <v>6810</v>
      </c>
      <c r="K36" s="47" t="s">
        <v>6807</v>
      </c>
      <c r="L36" s="26"/>
      <c r="M36" s="30">
        <v>46135</v>
      </c>
      <c r="N36" s="27"/>
      <c r="O36" s="26"/>
      <c r="P36" s="30">
        <v>46154</v>
      </c>
      <c r="Q36" s="375"/>
    </row>
    <row r="37" spans="2:17" s="4" customFormat="1" ht="19.7" customHeight="1">
      <c r="B37" s="66">
        <v>6</v>
      </c>
      <c r="C37" s="202" t="s">
        <v>1853</v>
      </c>
      <c r="D37" s="202" t="s">
        <v>175</v>
      </c>
      <c r="E37" s="148" t="s">
        <v>6811</v>
      </c>
      <c r="F37" s="155">
        <v>2</v>
      </c>
      <c r="G37" s="139">
        <v>2615</v>
      </c>
      <c r="H37" s="139">
        <f t="shared" si="0"/>
        <v>5230</v>
      </c>
      <c r="I37" s="28"/>
      <c r="J37" s="40" t="s">
        <v>6812</v>
      </c>
      <c r="K37" s="47" t="s">
        <v>6807</v>
      </c>
      <c r="L37" s="26"/>
      <c r="M37" s="30">
        <v>46135</v>
      </c>
      <c r="N37" s="27"/>
      <c r="O37" s="26"/>
      <c r="P37" s="30">
        <v>46154</v>
      </c>
      <c r="Q37" s="375"/>
    </row>
    <row r="38" spans="2:17" s="4" customFormat="1" ht="19.7" customHeight="1">
      <c r="B38" s="66"/>
      <c r="C38" s="66"/>
      <c r="D38" s="66"/>
      <c r="E38" s="148"/>
      <c r="F38" s="155"/>
      <c r="G38" s="139">
        <v>0</v>
      </c>
      <c r="H38" s="139">
        <f t="shared" si="0"/>
        <v>0</v>
      </c>
      <c r="I38" s="28"/>
      <c r="J38" s="40"/>
      <c r="K38" s="26"/>
      <c r="L38" s="26"/>
      <c r="M38" s="30"/>
      <c r="N38" s="27"/>
      <c r="O38" s="26"/>
      <c r="P38" s="30"/>
      <c r="Q38" s="375"/>
    </row>
    <row r="39" spans="2:17" s="4" customFormat="1" ht="19.7" customHeight="1">
      <c r="B39" s="66">
        <v>7</v>
      </c>
      <c r="C39" s="202" t="s">
        <v>175</v>
      </c>
      <c r="D39" s="202" t="s">
        <v>175</v>
      </c>
      <c r="E39" s="1650" t="s">
        <v>4383</v>
      </c>
      <c r="F39" s="155">
        <v>1</v>
      </c>
      <c r="G39" s="708">
        <v>3270</v>
      </c>
      <c r="H39" s="709">
        <f t="shared" si="0"/>
        <v>3270</v>
      </c>
      <c r="I39" s="710"/>
      <c r="J39" s="69" t="s">
        <v>4535</v>
      </c>
      <c r="K39" s="47" t="s">
        <v>6807</v>
      </c>
      <c r="L39" s="26"/>
      <c r="M39" s="30">
        <v>46135</v>
      </c>
      <c r="N39" s="27"/>
      <c r="O39" s="26"/>
      <c r="P39" s="30">
        <v>46154</v>
      </c>
      <c r="Q39" s="375"/>
    </row>
    <row r="40" spans="2:17" s="4" customFormat="1" ht="19.7" customHeight="1">
      <c r="B40" s="66">
        <v>7</v>
      </c>
      <c r="C40" s="202" t="s">
        <v>1853</v>
      </c>
      <c r="D40" s="202" t="s">
        <v>175</v>
      </c>
      <c r="E40" s="148" t="s">
        <v>6813</v>
      </c>
      <c r="F40" s="155">
        <v>1</v>
      </c>
      <c r="G40" s="139">
        <v>3521</v>
      </c>
      <c r="H40" s="139">
        <f t="shared" si="0"/>
        <v>3521</v>
      </c>
      <c r="I40" s="28"/>
      <c r="J40" s="40" t="s">
        <v>6814</v>
      </c>
      <c r="K40" s="47" t="s">
        <v>6807</v>
      </c>
      <c r="L40" s="26"/>
      <c r="M40" s="30">
        <v>46135</v>
      </c>
      <c r="N40" s="27"/>
      <c r="O40" s="26"/>
      <c r="P40" s="30">
        <v>46154</v>
      </c>
      <c r="Q40" s="375"/>
    </row>
    <row r="41" spans="2:17" s="4" customFormat="1" ht="19.7" customHeight="1">
      <c r="B41" s="66">
        <v>7</v>
      </c>
      <c r="C41" s="202" t="s">
        <v>924</v>
      </c>
      <c r="D41" s="202" t="s">
        <v>175</v>
      </c>
      <c r="E41" s="148" t="s">
        <v>1845</v>
      </c>
      <c r="F41" s="155">
        <v>4</v>
      </c>
      <c r="G41" s="708">
        <v>193</v>
      </c>
      <c r="H41" s="709">
        <f t="shared" si="0"/>
        <v>772</v>
      </c>
      <c r="I41" s="710"/>
      <c r="J41" s="69" t="s">
        <v>1846</v>
      </c>
      <c r="K41" s="47" t="s">
        <v>6807</v>
      </c>
      <c r="L41" s="26"/>
      <c r="M41" s="30">
        <v>46135</v>
      </c>
      <c r="N41" s="27"/>
      <c r="O41" s="26"/>
      <c r="P41" s="30">
        <v>46154</v>
      </c>
      <c r="Q41" s="375"/>
    </row>
    <row r="42" spans="2:17" s="4" customFormat="1" ht="19.7" customHeight="1">
      <c r="B42" s="66">
        <v>7</v>
      </c>
      <c r="C42" s="202" t="s">
        <v>175</v>
      </c>
      <c r="D42" s="202" t="s">
        <v>175</v>
      </c>
      <c r="E42" s="148" t="s">
        <v>1213</v>
      </c>
      <c r="F42" s="188">
        <v>0</v>
      </c>
      <c r="G42" s="139">
        <v>58</v>
      </c>
      <c r="H42" s="139">
        <f t="shared" si="0"/>
        <v>0</v>
      </c>
      <c r="I42" s="28"/>
      <c r="J42" s="40" t="s">
        <v>5254</v>
      </c>
      <c r="K42" s="47" t="s">
        <v>6815</v>
      </c>
      <c r="L42" s="26"/>
      <c r="M42" s="30"/>
      <c r="N42" s="27"/>
      <c r="O42" s="26"/>
      <c r="P42" s="30"/>
      <c r="Q42" s="375"/>
    </row>
    <row r="43" spans="2:17" s="4" customFormat="1" ht="19.7" customHeight="1">
      <c r="B43" s="66">
        <v>7</v>
      </c>
      <c r="C43" s="202" t="s">
        <v>175</v>
      </c>
      <c r="D43" s="202" t="s">
        <v>175</v>
      </c>
      <c r="E43" s="148" t="s">
        <v>6782</v>
      </c>
      <c r="F43" s="188">
        <v>0</v>
      </c>
      <c r="G43" s="139">
        <v>70</v>
      </c>
      <c r="H43" s="139">
        <f t="shared" si="0"/>
        <v>0</v>
      </c>
      <c r="I43" s="28"/>
      <c r="J43" s="40" t="s">
        <v>5254</v>
      </c>
      <c r="K43" s="47" t="s">
        <v>6815</v>
      </c>
      <c r="L43" s="26"/>
      <c r="M43" s="30"/>
      <c r="N43" s="27"/>
      <c r="O43" s="26"/>
      <c r="P43" s="30"/>
      <c r="Q43" s="375"/>
    </row>
    <row r="44" spans="2:17" s="4" customFormat="1" ht="19.7" customHeight="1">
      <c r="B44" s="66">
        <v>7</v>
      </c>
      <c r="C44" s="202" t="s">
        <v>175</v>
      </c>
      <c r="D44" s="202" t="s">
        <v>175</v>
      </c>
      <c r="E44" s="148" t="s">
        <v>6783</v>
      </c>
      <c r="F44" s="188">
        <v>0</v>
      </c>
      <c r="G44" s="139">
        <v>50</v>
      </c>
      <c r="H44" s="139">
        <f t="shared" si="0"/>
        <v>0</v>
      </c>
      <c r="I44" s="28"/>
      <c r="J44" s="40" t="s">
        <v>5254</v>
      </c>
      <c r="K44" s="47" t="s">
        <v>6815</v>
      </c>
      <c r="L44" s="26"/>
      <c r="M44" s="30"/>
      <c r="N44" s="27"/>
      <c r="O44" s="26"/>
      <c r="P44" s="30"/>
      <c r="Q44" s="375"/>
    </row>
    <row r="45" spans="2:17" s="4" customFormat="1" ht="19.7" customHeight="1">
      <c r="B45" s="66">
        <v>7</v>
      </c>
      <c r="C45" s="202" t="s">
        <v>175</v>
      </c>
      <c r="D45" s="202" t="s">
        <v>175</v>
      </c>
      <c r="E45" s="1650" t="s">
        <v>2720</v>
      </c>
      <c r="F45" s="188">
        <v>0</v>
      </c>
      <c r="G45" s="708">
        <v>58</v>
      </c>
      <c r="H45" s="709">
        <f t="shared" si="0"/>
        <v>0</v>
      </c>
      <c r="I45" s="710"/>
      <c r="J45" s="40" t="s">
        <v>5254</v>
      </c>
      <c r="K45" s="47" t="s">
        <v>6815</v>
      </c>
      <c r="L45" s="26"/>
      <c r="M45" s="30"/>
      <c r="N45" s="27"/>
      <c r="O45" s="26"/>
      <c r="P45" s="30"/>
      <c r="Q45" s="375"/>
    </row>
    <row r="46" spans="2:17" s="4" customFormat="1" ht="19.7" customHeight="1">
      <c r="B46" s="66">
        <v>7</v>
      </c>
      <c r="C46" s="202" t="s">
        <v>175</v>
      </c>
      <c r="D46" s="202" t="s">
        <v>175</v>
      </c>
      <c r="E46" s="148" t="s">
        <v>3948</v>
      </c>
      <c r="F46" s="188">
        <v>0</v>
      </c>
      <c r="G46" s="708">
        <v>68</v>
      </c>
      <c r="H46" s="709">
        <f t="shared" si="0"/>
        <v>0</v>
      </c>
      <c r="I46" s="710"/>
      <c r="J46" s="40" t="s">
        <v>5254</v>
      </c>
      <c r="K46" s="47" t="s">
        <v>6815</v>
      </c>
      <c r="L46" s="26"/>
      <c r="M46" s="30"/>
      <c r="N46" s="27"/>
      <c r="O46" s="26"/>
      <c r="P46" s="30"/>
      <c r="Q46" s="375"/>
    </row>
    <row r="47" spans="2:17" s="4" customFormat="1" ht="19.7" customHeight="1">
      <c r="B47" s="66">
        <v>7</v>
      </c>
      <c r="C47" s="202" t="s">
        <v>175</v>
      </c>
      <c r="D47" s="202" t="s">
        <v>175</v>
      </c>
      <c r="E47" s="148" t="s">
        <v>306</v>
      </c>
      <c r="F47" s="155">
        <v>1</v>
      </c>
      <c r="G47" s="139">
        <v>93</v>
      </c>
      <c r="H47" s="139">
        <f t="shared" si="0"/>
        <v>93</v>
      </c>
      <c r="I47" s="28"/>
      <c r="J47" s="40" t="s">
        <v>4411</v>
      </c>
      <c r="K47" s="47" t="s">
        <v>6807</v>
      </c>
      <c r="L47" s="26"/>
      <c r="M47" s="30">
        <v>46135</v>
      </c>
      <c r="N47" s="27"/>
      <c r="O47" s="26"/>
      <c r="P47" s="30">
        <v>46154</v>
      </c>
      <c r="Q47" s="375"/>
    </row>
    <row r="48" spans="2:17" s="4" customFormat="1" ht="19.7" customHeight="1">
      <c r="B48" s="66">
        <v>7</v>
      </c>
      <c r="C48" s="202" t="s">
        <v>175</v>
      </c>
      <c r="D48" s="202" t="s">
        <v>175</v>
      </c>
      <c r="E48" s="148" t="s">
        <v>6784</v>
      </c>
      <c r="F48" s="155">
        <v>1</v>
      </c>
      <c r="G48" s="139">
        <v>1270</v>
      </c>
      <c r="H48" s="139">
        <f t="shared" si="0"/>
        <v>1270</v>
      </c>
      <c r="I48" s="28"/>
      <c r="J48" s="40" t="s">
        <v>6785</v>
      </c>
      <c r="K48" s="47" t="s">
        <v>6807</v>
      </c>
      <c r="L48" s="26"/>
      <c r="M48" s="30">
        <v>46135</v>
      </c>
      <c r="N48" s="27"/>
      <c r="O48" s="26"/>
      <c r="P48" s="30">
        <v>46154</v>
      </c>
      <c r="Q48" s="375"/>
    </row>
    <row r="49" spans="2:17" s="4" customFormat="1" ht="19.7" customHeight="1">
      <c r="B49" s="66">
        <v>7</v>
      </c>
      <c r="C49" s="202" t="s">
        <v>175</v>
      </c>
      <c r="D49" s="202" t="s">
        <v>175</v>
      </c>
      <c r="E49" s="1650" t="s">
        <v>6786</v>
      </c>
      <c r="F49" s="155">
        <v>1</v>
      </c>
      <c r="G49" s="708">
        <v>1270</v>
      </c>
      <c r="H49" s="709">
        <f t="shared" si="0"/>
        <v>1270</v>
      </c>
      <c r="I49" s="710"/>
      <c r="J49" s="69" t="s">
        <v>6785</v>
      </c>
      <c r="K49" s="47" t="s">
        <v>6807</v>
      </c>
      <c r="L49" s="26"/>
      <c r="M49" s="30">
        <v>46135</v>
      </c>
      <c r="N49" s="27"/>
      <c r="O49" s="26"/>
      <c r="P49" s="30">
        <v>46154</v>
      </c>
      <c r="Q49" s="375"/>
    </row>
    <row r="50" spans="2:17" s="4" customFormat="1" ht="19.7" customHeight="1">
      <c r="B50" s="66">
        <v>7</v>
      </c>
      <c r="C50" s="202" t="s">
        <v>175</v>
      </c>
      <c r="D50" s="202" t="s">
        <v>175</v>
      </c>
      <c r="E50" s="148" t="s">
        <v>6787</v>
      </c>
      <c r="F50" s="155">
        <v>1</v>
      </c>
      <c r="G50" s="708">
        <v>1270</v>
      </c>
      <c r="H50" s="709">
        <f t="shared" si="0"/>
        <v>1270</v>
      </c>
      <c r="I50" s="710"/>
      <c r="J50" s="69" t="s">
        <v>6785</v>
      </c>
      <c r="K50" s="47" t="s">
        <v>6807</v>
      </c>
      <c r="L50" s="26"/>
      <c r="M50" s="30">
        <v>46135</v>
      </c>
      <c r="N50" s="27"/>
      <c r="O50" s="26"/>
      <c r="P50" s="30">
        <v>46154</v>
      </c>
      <c r="Q50" s="375"/>
    </row>
    <row r="51" spans="2:17" s="4" customFormat="1" ht="19.7" customHeight="1">
      <c r="B51" s="66">
        <v>7</v>
      </c>
      <c r="C51" s="202" t="s">
        <v>1853</v>
      </c>
      <c r="D51" s="202" t="s">
        <v>175</v>
      </c>
      <c r="E51" s="148" t="s">
        <v>6816</v>
      </c>
      <c r="F51" s="155">
        <v>1</v>
      </c>
      <c r="G51" s="708">
        <v>17520</v>
      </c>
      <c r="H51" s="709">
        <f>F51*G51</f>
        <v>17520</v>
      </c>
      <c r="I51" s="710"/>
      <c r="J51" s="69" t="s">
        <v>6817</v>
      </c>
      <c r="K51" s="47" t="s">
        <v>6807</v>
      </c>
      <c r="L51" s="26"/>
      <c r="M51" s="30">
        <v>46135</v>
      </c>
      <c r="N51" s="27"/>
      <c r="O51" s="26"/>
      <c r="P51" s="30">
        <v>46154</v>
      </c>
      <c r="Q51" s="375"/>
    </row>
    <row r="52" spans="2:17" s="4" customFormat="1" ht="19.7" customHeight="1">
      <c r="B52" s="66">
        <v>7</v>
      </c>
      <c r="C52" s="202" t="s">
        <v>1853</v>
      </c>
      <c r="D52" s="202" t="s">
        <v>175</v>
      </c>
      <c r="E52" s="1887" t="s">
        <v>6790</v>
      </c>
      <c r="F52" s="184">
        <v>1</v>
      </c>
      <c r="G52" s="2388">
        <v>6954</v>
      </c>
      <c r="H52" s="709">
        <f>F52*G52</f>
        <v>6954</v>
      </c>
      <c r="I52" s="710"/>
      <c r="J52" s="69" t="s">
        <v>6818</v>
      </c>
      <c r="K52" s="47" t="s">
        <v>6807</v>
      </c>
      <c r="L52" s="26"/>
      <c r="M52" s="30">
        <v>46135</v>
      </c>
      <c r="N52" s="27"/>
      <c r="O52" s="26"/>
      <c r="P52" s="30">
        <v>46154</v>
      </c>
      <c r="Q52" s="375"/>
    </row>
    <row r="53" spans="2:17" s="4" customFormat="1" ht="19.7" customHeight="1">
      <c r="B53" s="66">
        <v>7</v>
      </c>
      <c r="C53" s="202" t="s">
        <v>1853</v>
      </c>
      <c r="D53" s="202" t="s">
        <v>175</v>
      </c>
      <c r="E53" s="1887" t="s">
        <v>6792</v>
      </c>
      <c r="F53" s="184">
        <v>1</v>
      </c>
      <c r="G53" s="2388">
        <v>3392</v>
      </c>
      <c r="H53" s="139">
        <f>F53*G53</f>
        <v>3392</v>
      </c>
      <c r="I53" s="28"/>
      <c r="J53" s="40" t="s">
        <v>6819</v>
      </c>
      <c r="K53" s="47" t="s">
        <v>6807</v>
      </c>
      <c r="L53" s="26"/>
      <c r="M53" s="30">
        <v>46135</v>
      </c>
      <c r="N53" s="27"/>
      <c r="O53" s="26"/>
      <c r="P53" s="30">
        <v>46154</v>
      </c>
      <c r="Q53" s="375"/>
    </row>
    <row r="54" spans="2:17" s="4" customFormat="1" ht="19.7" customHeight="1">
      <c r="B54" s="66">
        <v>7</v>
      </c>
      <c r="C54" s="202" t="s">
        <v>1853</v>
      </c>
      <c r="D54" s="202" t="s">
        <v>175</v>
      </c>
      <c r="E54" s="148" t="s">
        <v>6794</v>
      </c>
      <c r="F54" s="155">
        <v>1</v>
      </c>
      <c r="G54" s="708">
        <v>6155</v>
      </c>
      <c r="H54" s="709">
        <f t="shared" si="0"/>
        <v>6155</v>
      </c>
      <c r="I54" s="710"/>
      <c r="J54" s="69" t="s">
        <v>6795</v>
      </c>
      <c r="K54" s="47" t="s">
        <v>6807</v>
      </c>
      <c r="L54" s="26"/>
      <c r="M54" s="30">
        <v>46135</v>
      </c>
      <c r="N54" s="27"/>
      <c r="O54" s="26"/>
      <c r="P54" s="30">
        <v>46154</v>
      </c>
      <c r="Q54" s="375"/>
    </row>
    <row r="55" spans="2:17" s="4" customFormat="1" ht="19.7" customHeight="1">
      <c r="B55" s="66">
        <v>7</v>
      </c>
      <c r="C55" s="202" t="s">
        <v>1853</v>
      </c>
      <c r="D55" s="202" t="s">
        <v>175</v>
      </c>
      <c r="E55" s="148" t="s">
        <v>6796</v>
      </c>
      <c r="F55" s="155">
        <v>1</v>
      </c>
      <c r="G55" s="139">
        <v>6783</v>
      </c>
      <c r="H55" s="139">
        <f t="shared" si="0"/>
        <v>6783</v>
      </c>
      <c r="I55" s="28"/>
      <c r="J55" s="40" t="s">
        <v>6797</v>
      </c>
      <c r="K55" s="47" t="s">
        <v>6807</v>
      </c>
      <c r="L55" s="26"/>
      <c r="M55" s="30">
        <v>46135</v>
      </c>
      <c r="N55" s="27"/>
      <c r="O55" s="26"/>
      <c r="P55" s="30">
        <v>46154</v>
      </c>
      <c r="Q55" s="375"/>
    </row>
    <row r="56" spans="2:17" s="4" customFormat="1" ht="19.7" customHeight="1">
      <c r="B56" s="66">
        <v>7</v>
      </c>
      <c r="C56" s="202" t="s">
        <v>1853</v>
      </c>
      <c r="D56" s="202" t="s">
        <v>175</v>
      </c>
      <c r="E56" s="148" t="s">
        <v>6798</v>
      </c>
      <c r="F56" s="155">
        <v>1</v>
      </c>
      <c r="G56" s="139">
        <v>6361</v>
      </c>
      <c r="H56" s="139">
        <f t="shared" si="0"/>
        <v>6361</v>
      </c>
      <c r="I56" s="28"/>
      <c r="J56" s="40" t="s">
        <v>6799</v>
      </c>
      <c r="K56" s="47" t="s">
        <v>6807</v>
      </c>
      <c r="L56" s="26"/>
      <c r="M56" s="30">
        <v>46135</v>
      </c>
      <c r="N56" s="27"/>
      <c r="O56" s="26"/>
      <c r="P56" s="30">
        <v>46154</v>
      </c>
      <c r="Q56" s="375"/>
    </row>
    <row r="57" spans="2:17" s="4" customFormat="1" ht="19.7" customHeight="1">
      <c r="B57" s="27"/>
      <c r="C57" s="27"/>
      <c r="D57" s="27"/>
      <c r="E57" s="108"/>
      <c r="F57" s="26"/>
      <c r="G57" s="139">
        <v>0</v>
      </c>
      <c r="H57" s="139">
        <f t="shared" si="0"/>
        <v>0</v>
      </c>
      <c r="I57" s="28"/>
      <c r="J57" s="40"/>
      <c r="K57" s="26"/>
      <c r="L57" s="26"/>
      <c r="M57" s="30"/>
      <c r="N57" s="27"/>
      <c r="O57" s="26"/>
      <c r="P57" s="30"/>
      <c r="Q57" s="375"/>
    </row>
    <row r="58" spans="2:17" s="4" customFormat="1" ht="19.7" customHeight="1">
      <c r="B58" s="66"/>
      <c r="C58" s="66"/>
      <c r="D58" s="66"/>
      <c r="E58" s="1650"/>
      <c r="F58" s="155"/>
      <c r="G58" s="708">
        <v>0</v>
      </c>
      <c r="H58" s="709">
        <f t="shared" si="0"/>
        <v>0</v>
      </c>
      <c r="I58" s="710"/>
      <c r="J58" s="69"/>
      <c r="K58" s="26"/>
      <c r="L58" s="26"/>
      <c r="M58" s="30"/>
      <c r="N58" s="27"/>
      <c r="O58" s="26"/>
      <c r="P58" s="30"/>
      <c r="Q58" s="375"/>
    </row>
    <row r="59" spans="2:17" s="4" customFormat="1" ht="19.7" customHeight="1">
      <c r="B59" s="27"/>
      <c r="C59" s="202"/>
      <c r="D59" s="202"/>
      <c r="E59" s="148"/>
      <c r="F59" s="155"/>
      <c r="G59" s="708">
        <v>0</v>
      </c>
      <c r="H59" s="709">
        <f t="shared" si="0"/>
        <v>0</v>
      </c>
      <c r="I59" s="710"/>
      <c r="J59" s="69"/>
      <c r="K59" s="26"/>
      <c r="L59" s="26"/>
      <c r="M59" s="30"/>
      <c r="N59" s="27"/>
      <c r="O59" s="26"/>
      <c r="P59" s="30"/>
      <c r="Q59" s="375"/>
    </row>
    <row r="60" spans="2:17" s="4" customFormat="1" ht="19.7" customHeight="1">
      <c r="B60" s="27"/>
      <c r="C60" s="202"/>
      <c r="D60" s="202"/>
      <c r="E60" s="148"/>
      <c r="F60" s="155"/>
      <c r="G60" s="708">
        <v>0</v>
      </c>
      <c r="H60" s="709">
        <f t="shared" si="0"/>
        <v>0</v>
      </c>
      <c r="I60" s="710"/>
      <c r="J60" s="69"/>
      <c r="K60" s="26"/>
      <c r="L60" s="26"/>
      <c r="M60" s="30"/>
      <c r="N60" s="27"/>
      <c r="O60" s="26"/>
      <c r="P60" s="30"/>
      <c r="Q60" s="375"/>
    </row>
    <row r="61" spans="2:17" s="4" customFormat="1" ht="19.7" customHeight="1">
      <c r="B61" s="27"/>
      <c r="C61" s="27"/>
      <c r="D61" s="27"/>
      <c r="E61" s="108"/>
      <c r="F61" s="26"/>
      <c r="G61" s="139">
        <v>0</v>
      </c>
      <c r="H61" s="139">
        <f t="shared" si="0"/>
        <v>0</v>
      </c>
      <c r="I61" s="28"/>
      <c r="J61" s="40"/>
      <c r="K61" s="26"/>
      <c r="L61" s="26"/>
      <c r="M61" s="30"/>
      <c r="N61" s="27"/>
      <c r="O61" s="26"/>
      <c r="P61" s="30"/>
      <c r="Q61" s="375"/>
    </row>
    <row r="62" spans="2:17" s="4" customFormat="1" ht="19.7" customHeight="1">
      <c r="B62" s="27"/>
      <c r="C62" s="27"/>
      <c r="D62" s="27"/>
      <c r="E62" s="108"/>
      <c r="F62" s="26"/>
      <c r="G62" s="139">
        <v>0</v>
      </c>
      <c r="H62" s="139">
        <f t="shared" si="0"/>
        <v>0</v>
      </c>
      <c r="I62" s="28"/>
      <c r="J62" s="40"/>
      <c r="K62" s="26"/>
      <c r="L62" s="26"/>
      <c r="M62" s="30"/>
      <c r="N62" s="27"/>
      <c r="O62" s="26"/>
      <c r="P62" s="30"/>
      <c r="Q62" s="375"/>
    </row>
    <row r="63" spans="2:17" s="4" customFormat="1" ht="19.7" customHeight="1">
      <c r="B63" s="27"/>
      <c r="C63" s="27"/>
      <c r="D63" s="27"/>
      <c r="E63" s="108"/>
      <c r="F63" s="26"/>
      <c r="G63" s="139">
        <v>0</v>
      </c>
      <c r="H63" s="139">
        <f t="shared" si="0"/>
        <v>0</v>
      </c>
      <c r="I63" s="28"/>
      <c r="J63" s="40"/>
      <c r="K63" s="26"/>
      <c r="L63" s="26"/>
      <c r="M63" s="30"/>
      <c r="N63" s="27"/>
      <c r="O63" s="26"/>
      <c r="P63" s="30"/>
      <c r="Q63" s="375"/>
    </row>
    <row r="64" spans="2:17">
      <c r="G64" s="10"/>
      <c r="H64" s="10"/>
    </row>
  </sheetData>
  <autoFilter ref="B8:O63" xr:uid="{674E466F-A3A3-498D-8C86-51CE7F3A2D0B}"/>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E44FA-ACB2-42C2-B122-A5C3E502D795}">
  <dimension ref="B2:Q52"/>
  <sheetViews>
    <sheetView topLeftCell="A5" zoomScale="85" zoomScaleNormal="85" workbookViewId="0">
      <pane xSplit="8" topLeftCell="J1" activePane="topRight" state="frozen"/>
      <selection pane="topRight" activeCell="Q19" sqref="Q19"/>
    </sheetView>
  </sheetViews>
  <sheetFormatPr defaultColWidth="9" defaultRowHeight="18.75"/>
  <cols>
    <col min="1" max="1" width="2.625" style="1" customWidth="1"/>
    <col min="2" max="2" width="14.375" style="4" bestFit="1" customWidth="1"/>
    <col min="3" max="4" width="20.625" style="1" customWidth="1"/>
    <col min="5" max="5" width="58.75" style="1" customWidth="1"/>
    <col min="6" max="6" width="6.25" style="4" customWidth="1"/>
    <col min="7" max="7" width="20.5" style="799" customWidth="1"/>
    <col min="8" max="8" width="11.875" style="799" bestFit="1" customWidth="1"/>
    <col min="9" max="9" width="14.375" style="10" customWidth="1"/>
    <col min="10" max="10" width="35.25" style="1" bestFit="1" customWidth="1"/>
    <col min="11" max="11" width="26" style="1" customWidth="1"/>
    <col min="12" max="12" width="28.125" style="19" customWidth="1"/>
    <col min="13" max="13" width="13.75" style="9" customWidth="1"/>
    <col min="14" max="14" width="6.375" style="1" customWidth="1"/>
    <col min="15" max="15" width="13.25" style="4" customWidth="1"/>
    <col min="16" max="16" width="14.5" style="9" customWidth="1"/>
    <col min="17" max="17" width="15.625" style="667" customWidth="1"/>
    <col min="18" max="16384" width="9" style="1"/>
  </cols>
  <sheetData>
    <row r="2" spans="2:17" ht="20.100000000000001" customHeight="1">
      <c r="B2" s="2" t="s">
        <v>0</v>
      </c>
      <c r="C2" s="2"/>
      <c r="D2" s="2"/>
      <c r="E2" s="3" t="s">
        <v>6820</v>
      </c>
      <c r="G2" s="5" t="s">
        <v>2</v>
      </c>
      <c r="H2" s="6"/>
      <c r="I2" s="7"/>
      <c r="J2" s="8">
        <f>SUM(H:H)</f>
        <v>3465094</v>
      </c>
    </row>
    <row r="3" spans="2:17" ht="20.100000000000001" customHeight="1">
      <c r="B3" s="2" t="s">
        <v>3</v>
      </c>
      <c r="C3" s="2"/>
      <c r="D3" s="2"/>
      <c r="E3" s="13" t="s">
        <v>3063</v>
      </c>
      <c r="P3" s="720"/>
    </row>
    <row r="4" spans="2:17" ht="20.100000000000001" customHeight="1">
      <c r="B4" s="2" t="s">
        <v>996</v>
      </c>
      <c r="C4" s="2"/>
      <c r="D4" s="2"/>
      <c r="E4" s="13">
        <v>231256</v>
      </c>
      <c r="I4" s="451"/>
      <c r="J4" s="10"/>
      <c r="K4" s="721"/>
      <c r="L4" s="722"/>
    </row>
    <row r="5" spans="2:17" ht="20.100000000000001" customHeight="1">
      <c r="B5" s="2" t="s">
        <v>9</v>
      </c>
      <c r="C5" s="2"/>
      <c r="D5" s="2"/>
      <c r="E5" s="16">
        <v>46153</v>
      </c>
      <c r="G5" s="2389"/>
      <c r="I5" s="723"/>
      <c r="J5" s="451"/>
      <c r="K5" s="724"/>
      <c r="L5" s="725"/>
    </row>
    <row r="6" spans="2:17" ht="20.100000000000001" customHeight="1">
      <c r="B6" s="2" t="s">
        <v>10</v>
      </c>
      <c r="C6" s="2"/>
      <c r="D6" s="2"/>
      <c r="E6" s="16">
        <v>46177</v>
      </c>
      <c r="I6" s="726"/>
      <c r="J6" s="727"/>
      <c r="K6" s="728"/>
      <c r="L6" s="729"/>
    </row>
    <row r="7" spans="2:17" ht="20.100000000000001" customHeight="1">
      <c r="B7" s="453"/>
      <c r="C7" s="453"/>
      <c r="D7" s="453"/>
      <c r="E7" s="454"/>
      <c r="J7" s="451"/>
      <c r="L7" s="730"/>
    </row>
    <row r="9" spans="2:17" s="4" customFormat="1" ht="19.7" customHeight="1">
      <c r="B9" s="27" t="s">
        <v>32</v>
      </c>
      <c r="C9" s="27" t="s">
        <v>33</v>
      </c>
      <c r="D9" s="27" t="s">
        <v>34</v>
      </c>
      <c r="E9" s="26" t="s">
        <v>35</v>
      </c>
      <c r="F9" s="26" t="s">
        <v>36</v>
      </c>
      <c r="G9" s="2390" t="s">
        <v>37</v>
      </c>
      <c r="H9" s="800" t="s">
        <v>38</v>
      </c>
      <c r="I9" s="28" t="s">
        <v>39</v>
      </c>
      <c r="J9" s="26" t="s">
        <v>40</v>
      </c>
      <c r="K9" s="26" t="s">
        <v>41</v>
      </c>
      <c r="L9" s="26" t="s">
        <v>42</v>
      </c>
      <c r="M9" s="30" t="s">
        <v>43</v>
      </c>
      <c r="N9" s="27" t="s">
        <v>44</v>
      </c>
      <c r="O9" s="26" t="s">
        <v>45</v>
      </c>
      <c r="P9" s="30" t="s">
        <v>46</v>
      </c>
      <c r="Q9" s="375" t="s">
        <v>47</v>
      </c>
    </row>
    <row r="10" spans="2:17" s="4" customFormat="1" ht="19.7" customHeight="1">
      <c r="B10" s="657">
        <v>1</v>
      </c>
      <c r="C10" s="27" t="s">
        <v>997</v>
      </c>
      <c r="D10" s="27" t="s">
        <v>997</v>
      </c>
      <c r="E10" s="47" t="s">
        <v>1417</v>
      </c>
      <c r="F10" s="26">
        <v>2</v>
      </c>
      <c r="G10" s="384">
        <v>792000</v>
      </c>
      <c r="H10" s="384">
        <f t="shared" ref="H10:H52" si="0">F10*G10</f>
        <v>1584000</v>
      </c>
      <c r="I10" s="28"/>
      <c r="J10" s="47" t="s">
        <v>1417</v>
      </c>
      <c r="K10" s="64" t="s">
        <v>999</v>
      </c>
      <c r="L10" s="26"/>
      <c r="M10" s="30">
        <v>46100</v>
      </c>
      <c r="N10" s="27"/>
      <c r="O10" s="42">
        <v>46153</v>
      </c>
      <c r="P10" s="42"/>
      <c r="Q10" s="375">
        <v>46168</v>
      </c>
    </row>
    <row r="11" spans="2:17" s="4" customFormat="1" ht="19.7" customHeight="1">
      <c r="B11" s="660"/>
      <c r="C11" s="27" t="s">
        <v>997</v>
      </c>
      <c r="D11" s="27" t="s">
        <v>997</v>
      </c>
      <c r="E11" s="47" t="s">
        <v>1000</v>
      </c>
      <c r="F11" s="26">
        <v>2</v>
      </c>
      <c r="G11" s="384">
        <v>12000</v>
      </c>
      <c r="H11" s="384">
        <f t="shared" si="0"/>
        <v>24000</v>
      </c>
      <c r="I11" s="26"/>
      <c r="J11" s="47" t="s">
        <v>1000</v>
      </c>
      <c r="K11" s="64" t="s">
        <v>999</v>
      </c>
      <c r="L11" s="26"/>
      <c r="M11" s="30">
        <v>46100</v>
      </c>
      <c r="N11" s="27"/>
      <c r="O11" s="42">
        <v>46153</v>
      </c>
      <c r="P11" s="42"/>
      <c r="Q11" s="375">
        <v>46168</v>
      </c>
    </row>
    <row r="12" spans="2:17" s="4" customFormat="1" ht="19.7" customHeight="1">
      <c r="B12" s="704">
        <v>2</v>
      </c>
      <c r="C12" s="27" t="s">
        <v>997</v>
      </c>
      <c r="D12" s="27" t="s">
        <v>997</v>
      </c>
      <c r="E12" s="47" t="s">
        <v>6821</v>
      </c>
      <c r="F12" s="26">
        <v>2</v>
      </c>
      <c r="G12" s="384">
        <v>8500</v>
      </c>
      <c r="H12" s="384">
        <f t="shared" si="0"/>
        <v>17000</v>
      </c>
      <c r="I12" s="26"/>
      <c r="J12" s="47" t="s">
        <v>6821</v>
      </c>
      <c r="K12" s="64" t="s">
        <v>999</v>
      </c>
      <c r="L12" s="26"/>
      <c r="M12" s="30">
        <v>46100</v>
      </c>
      <c r="N12" s="27"/>
      <c r="O12" s="42">
        <v>46153</v>
      </c>
      <c r="P12" s="42"/>
      <c r="Q12" s="375">
        <v>46168</v>
      </c>
    </row>
    <row r="13" spans="2:17" s="4" customFormat="1" ht="19.7" customHeight="1">
      <c r="B13" s="704">
        <v>3</v>
      </c>
      <c r="C13" s="27" t="s">
        <v>997</v>
      </c>
      <c r="D13" s="27" t="s">
        <v>997</v>
      </c>
      <c r="E13" s="40" t="s">
        <v>6822</v>
      </c>
      <c r="F13" s="26">
        <v>2</v>
      </c>
      <c r="G13" s="384">
        <v>26400</v>
      </c>
      <c r="H13" s="384">
        <f t="shared" si="0"/>
        <v>52800</v>
      </c>
      <c r="I13" s="26"/>
      <c r="J13" s="40" t="s">
        <v>6822</v>
      </c>
      <c r="K13" s="64" t="s">
        <v>999</v>
      </c>
      <c r="L13" s="26"/>
      <c r="M13" s="30">
        <v>46100</v>
      </c>
      <c r="N13" s="27"/>
      <c r="O13" s="42">
        <v>46153</v>
      </c>
      <c r="P13" s="42"/>
      <c r="Q13" s="375">
        <v>46168</v>
      </c>
    </row>
    <row r="14" spans="2:17" s="4" customFormat="1" ht="19.7" customHeight="1">
      <c r="B14" s="704">
        <v>4</v>
      </c>
      <c r="C14" s="27" t="s">
        <v>997</v>
      </c>
      <c r="D14" s="27" t="s">
        <v>997</v>
      </c>
      <c r="E14" s="47" t="s">
        <v>6823</v>
      </c>
      <c r="F14" s="26">
        <v>2</v>
      </c>
      <c r="G14" s="384">
        <v>31500</v>
      </c>
      <c r="H14" s="384">
        <f t="shared" si="0"/>
        <v>63000</v>
      </c>
      <c r="I14" s="26"/>
      <c r="J14" s="47" t="s">
        <v>6823</v>
      </c>
      <c r="K14" s="64" t="s">
        <v>999</v>
      </c>
      <c r="L14" s="26"/>
      <c r="M14" s="30">
        <v>46100</v>
      </c>
      <c r="N14" s="27"/>
      <c r="O14" s="42">
        <v>46153</v>
      </c>
      <c r="P14" s="42"/>
      <c r="Q14" s="375">
        <v>46168</v>
      </c>
    </row>
    <row r="15" spans="2:17" s="4" customFormat="1" ht="19.7" customHeight="1">
      <c r="B15" s="704">
        <v>5</v>
      </c>
      <c r="C15" s="27" t="s">
        <v>997</v>
      </c>
      <c r="D15" s="27" t="s">
        <v>997</v>
      </c>
      <c r="E15" s="47" t="s">
        <v>6824</v>
      </c>
      <c r="F15" s="26">
        <v>2</v>
      </c>
      <c r="G15" s="384">
        <v>87000</v>
      </c>
      <c r="H15" s="384">
        <f t="shared" si="0"/>
        <v>174000</v>
      </c>
      <c r="I15" s="26"/>
      <c r="J15" s="47" t="s">
        <v>6824</v>
      </c>
      <c r="K15" s="64" t="s">
        <v>999</v>
      </c>
      <c r="L15" s="26"/>
      <c r="M15" s="30">
        <v>46100</v>
      </c>
      <c r="N15" s="27"/>
      <c r="O15" s="42">
        <v>46153</v>
      </c>
      <c r="P15" s="42"/>
      <c r="Q15" s="375">
        <v>46168</v>
      </c>
    </row>
    <row r="16" spans="2:17" s="4" customFormat="1" ht="19.7" customHeight="1">
      <c r="B16" s="704">
        <v>6</v>
      </c>
      <c r="C16" s="27" t="s">
        <v>997</v>
      </c>
      <c r="D16" s="27" t="s">
        <v>997</v>
      </c>
      <c r="E16" s="47" t="s">
        <v>6825</v>
      </c>
      <c r="F16" s="26">
        <v>2</v>
      </c>
      <c r="G16" s="384">
        <v>105000</v>
      </c>
      <c r="H16" s="384">
        <f t="shared" si="0"/>
        <v>210000</v>
      </c>
      <c r="I16" s="26"/>
      <c r="J16" s="47" t="s">
        <v>6825</v>
      </c>
      <c r="K16" s="64" t="s">
        <v>999</v>
      </c>
      <c r="L16" s="26"/>
      <c r="M16" s="30">
        <v>46100</v>
      </c>
      <c r="N16" s="27"/>
      <c r="O16" s="42">
        <v>46153</v>
      </c>
      <c r="P16" s="42"/>
      <c r="Q16" s="375">
        <v>46168</v>
      </c>
    </row>
    <row r="17" spans="2:17" s="4" customFormat="1" ht="19.7" customHeight="1">
      <c r="B17" s="704">
        <v>7</v>
      </c>
      <c r="C17" s="27" t="s">
        <v>997</v>
      </c>
      <c r="D17" s="27" t="s">
        <v>997</v>
      </c>
      <c r="E17" s="40" t="s">
        <v>6826</v>
      </c>
      <c r="F17" s="26">
        <v>2</v>
      </c>
      <c r="G17" s="384">
        <v>87000</v>
      </c>
      <c r="H17" s="384">
        <f t="shared" si="0"/>
        <v>174000</v>
      </c>
      <c r="I17" s="26"/>
      <c r="J17" s="40" t="s">
        <v>6826</v>
      </c>
      <c r="K17" s="64" t="s">
        <v>999</v>
      </c>
      <c r="L17" s="26"/>
      <c r="M17" s="30">
        <v>46100</v>
      </c>
      <c r="N17" s="27"/>
      <c r="O17" s="42">
        <v>46153</v>
      </c>
      <c r="P17" s="42"/>
      <c r="Q17" s="375">
        <v>46168</v>
      </c>
    </row>
    <row r="18" spans="2:17" s="4" customFormat="1" ht="19.7" customHeight="1">
      <c r="B18" s="704">
        <v>8</v>
      </c>
      <c r="C18" s="27" t="s">
        <v>997</v>
      </c>
      <c r="D18" s="27" t="s">
        <v>997</v>
      </c>
      <c r="E18" s="40" t="s">
        <v>6827</v>
      </c>
      <c r="F18" s="26">
        <v>2</v>
      </c>
      <c r="G18" s="384">
        <v>17000</v>
      </c>
      <c r="H18" s="384">
        <f t="shared" si="0"/>
        <v>34000</v>
      </c>
      <c r="I18" s="26"/>
      <c r="J18" s="40" t="s">
        <v>6827</v>
      </c>
      <c r="K18" s="64" t="s">
        <v>999</v>
      </c>
      <c r="L18" s="47"/>
      <c r="M18" s="30">
        <v>46100</v>
      </c>
      <c r="N18" s="27"/>
      <c r="O18" s="42">
        <v>46153</v>
      </c>
      <c r="P18" s="42"/>
      <c r="Q18" s="375">
        <v>46168</v>
      </c>
    </row>
    <row r="19" spans="2:17" s="4" customFormat="1" ht="19.7" customHeight="1">
      <c r="B19" s="704">
        <v>9</v>
      </c>
      <c r="C19" s="27" t="s">
        <v>997</v>
      </c>
      <c r="D19" s="27" t="s">
        <v>997</v>
      </c>
      <c r="E19" s="40" t="s">
        <v>6828</v>
      </c>
      <c r="F19" s="26">
        <v>2</v>
      </c>
      <c r="G19" s="384">
        <v>74000</v>
      </c>
      <c r="H19" s="384">
        <f t="shared" si="0"/>
        <v>148000</v>
      </c>
      <c r="I19" s="26"/>
      <c r="J19" s="40" t="s">
        <v>6828</v>
      </c>
      <c r="K19" s="64" t="s">
        <v>999</v>
      </c>
      <c r="L19" s="47"/>
      <c r="M19" s="30">
        <v>46100</v>
      </c>
      <c r="N19" s="27"/>
      <c r="O19" s="42">
        <v>46153</v>
      </c>
      <c r="P19" s="42"/>
      <c r="Q19" s="404">
        <v>46168</v>
      </c>
    </row>
    <row r="20" spans="2:17" s="4" customFormat="1" ht="19.7" customHeight="1">
      <c r="B20" s="704">
        <v>10</v>
      </c>
      <c r="C20" s="27" t="s">
        <v>997</v>
      </c>
      <c r="D20" s="27" t="s">
        <v>997</v>
      </c>
      <c r="E20" s="40" t="s">
        <v>6829</v>
      </c>
      <c r="F20" s="26">
        <v>2</v>
      </c>
      <c r="G20" s="384">
        <v>12000</v>
      </c>
      <c r="H20" s="384">
        <f t="shared" si="0"/>
        <v>24000</v>
      </c>
      <c r="I20" s="26"/>
      <c r="J20" s="40" t="s">
        <v>6829</v>
      </c>
      <c r="K20" s="64" t="s">
        <v>999</v>
      </c>
      <c r="L20" s="47"/>
      <c r="M20" s="30">
        <v>46100</v>
      </c>
      <c r="N20" s="27"/>
      <c r="O20" s="42">
        <v>46153</v>
      </c>
      <c r="P20" s="42"/>
      <c r="Q20" s="375">
        <v>46168</v>
      </c>
    </row>
    <row r="21" spans="2:17" s="4" customFormat="1" ht="19.7" customHeight="1">
      <c r="B21" s="704">
        <v>11</v>
      </c>
      <c r="C21" s="27" t="s">
        <v>997</v>
      </c>
      <c r="D21" s="27" t="s">
        <v>997</v>
      </c>
      <c r="E21" s="40" t="s">
        <v>6830</v>
      </c>
      <c r="F21" s="26">
        <v>2</v>
      </c>
      <c r="G21" s="384">
        <v>3500</v>
      </c>
      <c r="H21" s="384">
        <f t="shared" si="0"/>
        <v>7000</v>
      </c>
      <c r="I21" s="26"/>
      <c r="J21" s="40" t="s">
        <v>6830</v>
      </c>
      <c r="K21" s="64" t="s">
        <v>999</v>
      </c>
      <c r="L21" s="47"/>
      <c r="M21" s="30">
        <v>46100</v>
      </c>
      <c r="N21" s="27"/>
      <c r="O21" s="42">
        <v>46153</v>
      </c>
      <c r="P21" s="42"/>
      <c r="Q21" s="375">
        <v>46168</v>
      </c>
    </row>
    <row r="22" spans="2:17" s="4" customFormat="1" ht="19.7" customHeight="1">
      <c r="B22" s="704">
        <v>12</v>
      </c>
      <c r="C22" s="27" t="s">
        <v>997</v>
      </c>
      <c r="D22" s="27" t="s">
        <v>997</v>
      </c>
      <c r="E22" s="40" t="s">
        <v>6831</v>
      </c>
      <c r="F22" s="26">
        <v>2</v>
      </c>
      <c r="G22" s="384">
        <v>39000</v>
      </c>
      <c r="H22" s="384">
        <f t="shared" si="0"/>
        <v>78000</v>
      </c>
      <c r="I22" s="26"/>
      <c r="J22" s="40" t="s">
        <v>6831</v>
      </c>
      <c r="K22" s="64" t="s">
        <v>999</v>
      </c>
      <c r="L22" s="47"/>
      <c r="M22" s="30">
        <v>46100</v>
      </c>
      <c r="N22" s="27"/>
      <c r="O22" s="42">
        <v>46153</v>
      </c>
      <c r="P22" s="42"/>
      <c r="Q22" s="375">
        <v>46168</v>
      </c>
    </row>
    <row r="23" spans="2:17" s="4" customFormat="1" ht="19.7" customHeight="1">
      <c r="B23" s="704">
        <v>13</v>
      </c>
      <c r="C23" s="27" t="s">
        <v>997</v>
      </c>
      <c r="D23" s="27" t="s">
        <v>997</v>
      </c>
      <c r="E23" s="40" t="s">
        <v>6832</v>
      </c>
      <c r="F23" s="26">
        <v>2</v>
      </c>
      <c r="G23" s="384">
        <v>50000</v>
      </c>
      <c r="H23" s="384">
        <f t="shared" si="0"/>
        <v>100000</v>
      </c>
      <c r="I23" s="26"/>
      <c r="J23" s="40" t="s">
        <v>6832</v>
      </c>
      <c r="K23" s="64" t="s">
        <v>999</v>
      </c>
      <c r="L23" s="47"/>
      <c r="M23" s="30">
        <v>46100</v>
      </c>
      <c r="N23" s="27"/>
      <c r="O23" s="42">
        <v>46153</v>
      </c>
      <c r="P23" s="42"/>
      <c r="Q23" s="375">
        <v>46168</v>
      </c>
    </row>
    <row r="24" spans="2:17" s="4" customFormat="1" ht="19.7" customHeight="1">
      <c r="B24" s="657">
        <v>14</v>
      </c>
      <c r="C24" s="27" t="s">
        <v>1676</v>
      </c>
      <c r="D24" s="27" t="s">
        <v>99</v>
      </c>
      <c r="E24" s="47" t="s">
        <v>6833</v>
      </c>
      <c r="F24" s="26">
        <v>2</v>
      </c>
      <c r="G24" s="384">
        <v>117250</v>
      </c>
      <c r="H24" s="384">
        <f t="shared" si="0"/>
        <v>234500</v>
      </c>
      <c r="I24" s="28"/>
      <c r="J24" s="47" t="s">
        <v>6834</v>
      </c>
      <c r="K24" s="64" t="s">
        <v>999</v>
      </c>
      <c r="L24" s="26"/>
      <c r="M24" s="30">
        <v>46100</v>
      </c>
      <c r="N24" s="27"/>
      <c r="O24" s="42">
        <v>46118</v>
      </c>
      <c r="P24" s="30">
        <v>46118</v>
      </c>
      <c r="Q24" s="375">
        <v>46118</v>
      </c>
    </row>
    <row r="25" spans="2:17" s="4" customFormat="1" ht="19.7" customHeight="1">
      <c r="B25" s="658"/>
      <c r="C25" s="27" t="s">
        <v>1676</v>
      </c>
      <c r="D25" s="27" t="s">
        <v>99</v>
      </c>
      <c r="E25" s="47" t="s">
        <v>6835</v>
      </c>
      <c r="F25" s="26">
        <v>2</v>
      </c>
      <c r="G25" s="384">
        <v>11725</v>
      </c>
      <c r="H25" s="384">
        <f t="shared" si="0"/>
        <v>23450</v>
      </c>
      <c r="I25" s="26"/>
      <c r="J25" s="47" t="s">
        <v>6834</v>
      </c>
      <c r="K25" s="64" t="s">
        <v>999</v>
      </c>
      <c r="L25" s="26"/>
      <c r="M25" s="30">
        <v>46100</v>
      </c>
      <c r="N25" s="27"/>
      <c r="O25" s="42">
        <v>46118</v>
      </c>
      <c r="P25" s="30">
        <v>46118</v>
      </c>
      <c r="Q25" s="375">
        <v>46118</v>
      </c>
    </row>
    <row r="26" spans="2:17" s="4" customFormat="1" ht="19.7" customHeight="1">
      <c r="B26" s="660"/>
      <c r="C26" s="27" t="s">
        <v>1676</v>
      </c>
      <c r="D26" s="27" t="s">
        <v>99</v>
      </c>
      <c r="E26" s="47" t="s">
        <v>6836</v>
      </c>
      <c r="F26" s="26">
        <v>2</v>
      </c>
      <c r="G26" s="384">
        <v>13065</v>
      </c>
      <c r="H26" s="384">
        <f t="shared" si="0"/>
        <v>26130</v>
      </c>
      <c r="I26" s="26"/>
      <c r="J26" s="47" t="s">
        <v>6834</v>
      </c>
      <c r="K26" s="64" t="s">
        <v>999</v>
      </c>
      <c r="L26" s="26"/>
      <c r="M26" s="30">
        <v>46100</v>
      </c>
      <c r="N26" s="27"/>
      <c r="O26" s="42">
        <v>46118</v>
      </c>
      <c r="P26" s="30">
        <v>46118</v>
      </c>
      <c r="Q26" s="375">
        <v>46118</v>
      </c>
    </row>
    <row r="27" spans="2:17" s="4" customFormat="1" ht="19.7" customHeight="1">
      <c r="B27" s="657">
        <v>15</v>
      </c>
      <c r="C27" s="27" t="s">
        <v>1002</v>
      </c>
      <c r="D27" s="27" t="s">
        <v>1002</v>
      </c>
      <c r="E27" s="40" t="s">
        <v>6837</v>
      </c>
      <c r="F27" s="26">
        <v>2</v>
      </c>
      <c r="G27" s="40">
        <v>8973</v>
      </c>
      <c r="H27" s="384">
        <f t="shared" si="0"/>
        <v>17946</v>
      </c>
      <c r="I27" s="26"/>
      <c r="J27" s="40" t="s">
        <v>6838</v>
      </c>
      <c r="K27" s="26" t="s">
        <v>6839</v>
      </c>
      <c r="L27" s="26"/>
      <c r="M27" s="30">
        <v>46099</v>
      </c>
      <c r="N27" s="27"/>
      <c r="O27" s="42"/>
      <c r="P27" s="30">
        <v>46129</v>
      </c>
      <c r="Q27" s="375"/>
    </row>
    <row r="28" spans="2:17" s="4" customFormat="1" ht="19.7" customHeight="1">
      <c r="B28" s="658"/>
      <c r="C28" s="27" t="s">
        <v>1002</v>
      </c>
      <c r="D28" s="27" t="s">
        <v>1002</v>
      </c>
      <c r="E28" s="40" t="s">
        <v>6840</v>
      </c>
      <c r="F28" s="26">
        <v>2</v>
      </c>
      <c r="G28" s="40">
        <v>6948</v>
      </c>
      <c r="H28" s="384">
        <f t="shared" si="0"/>
        <v>13896</v>
      </c>
      <c r="I28" s="26"/>
      <c r="J28" s="47" t="s">
        <v>6841</v>
      </c>
      <c r="K28" s="26" t="s">
        <v>6839</v>
      </c>
      <c r="L28" s="26"/>
      <c r="M28" s="30">
        <v>46099</v>
      </c>
      <c r="N28" s="27"/>
      <c r="O28" s="42"/>
      <c r="P28" s="30">
        <v>46129</v>
      </c>
      <c r="Q28" s="375"/>
    </row>
    <row r="29" spans="2:17" s="4" customFormat="1" ht="19.7" customHeight="1">
      <c r="B29" s="658"/>
      <c r="C29" s="27" t="s">
        <v>1002</v>
      </c>
      <c r="D29" s="27" t="s">
        <v>1002</v>
      </c>
      <c r="E29" s="40" t="s">
        <v>6842</v>
      </c>
      <c r="F29" s="26">
        <v>2</v>
      </c>
      <c r="G29" s="40">
        <v>2034</v>
      </c>
      <c r="H29" s="384">
        <f t="shared" si="0"/>
        <v>4068</v>
      </c>
      <c r="I29" s="26"/>
      <c r="J29" s="47" t="s">
        <v>6843</v>
      </c>
      <c r="K29" s="26" t="s">
        <v>6839</v>
      </c>
      <c r="L29" s="26"/>
      <c r="M29" s="30">
        <v>46099</v>
      </c>
      <c r="N29" s="27"/>
      <c r="O29" s="42"/>
      <c r="P29" s="30">
        <v>46129</v>
      </c>
      <c r="Q29" s="375"/>
    </row>
    <row r="30" spans="2:17" s="4" customFormat="1" ht="19.7" customHeight="1">
      <c r="B30" s="658"/>
      <c r="C30" s="27" t="s">
        <v>1002</v>
      </c>
      <c r="D30" s="27" t="s">
        <v>1002</v>
      </c>
      <c r="E30" s="40" t="s">
        <v>6844</v>
      </c>
      <c r="F30" s="26">
        <v>2</v>
      </c>
      <c r="G30" s="40">
        <v>1478</v>
      </c>
      <c r="H30" s="384">
        <f t="shared" si="0"/>
        <v>2956</v>
      </c>
      <c r="I30" s="26"/>
      <c r="J30" s="47" t="s">
        <v>6845</v>
      </c>
      <c r="K30" s="26" t="s">
        <v>6839</v>
      </c>
      <c r="L30" s="26"/>
      <c r="M30" s="30">
        <v>46099</v>
      </c>
      <c r="N30" s="27"/>
      <c r="O30" s="42"/>
      <c r="P30" s="30">
        <v>46129</v>
      </c>
      <c r="Q30" s="375"/>
    </row>
    <row r="31" spans="2:17" s="4" customFormat="1" ht="19.7" customHeight="1">
      <c r="B31" s="658"/>
      <c r="C31" s="27" t="s">
        <v>1002</v>
      </c>
      <c r="D31" s="27" t="s">
        <v>1002</v>
      </c>
      <c r="E31" s="40" t="s">
        <v>6846</v>
      </c>
      <c r="F31" s="26">
        <v>2</v>
      </c>
      <c r="G31" s="40">
        <v>1845</v>
      </c>
      <c r="H31" s="384">
        <f t="shared" si="0"/>
        <v>3690</v>
      </c>
      <c r="I31" s="26"/>
      <c r="J31" s="40" t="s">
        <v>6847</v>
      </c>
      <c r="K31" s="26" t="s">
        <v>6839</v>
      </c>
      <c r="L31" s="26"/>
      <c r="M31" s="30">
        <v>46099</v>
      </c>
      <c r="N31" s="27"/>
      <c r="O31" s="26"/>
      <c r="P31" s="30">
        <v>46129</v>
      </c>
      <c r="Q31" s="375"/>
    </row>
    <row r="32" spans="2:17" s="4" customFormat="1" ht="19.7" customHeight="1">
      <c r="B32" s="658"/>
      <c r="C32" s="27" t="s">
        <v>1002</v>
      </c>
      <c r="D32" s="27" t="s">
        <v>1002</v>
      </c>
      <c r="E32" s="40" t="s">
        <v>6848</v>
      </c>
      <c r="F32" s="26">
        <v>2</v>
      </c>
      <c r="G32" s="40">
        <v>4314</v>
      </c>
      <c r="H32" s="384">
        <f t="shared" si="0"/>
        <v>8628</v>
      </c>
      <c r="I32" s="26"/>
      <c r="J32" s="40" t="s">
        <v>6849</v>
      </c>
      <c r="K32" s="26" t="s">
        <v>6839</v>
      </c>
      <c r="L32" s="47"/>
      <c r="M32" s="30">
        <v>46099</v>
      </c>
      <c r="N32" s="27"/>
      <c r="O32" s="42"/>
      <c r="P32" s="30">
        <v>46129</v>
      </c>
      <c r="Q32" s="375"/>
    </row>
    <row r="33" spans="2:17" s="4" customFormat="1" ht="19.7" customHeight="1">
      <c r="B33" s="658"/>
      <c r="C33" s="27" t="s">
        <v>1002</v>
      </c>
      <c r="D33" s="27" t="s">
        <v>1002</v>
      </c>
      <c r="E33" s="40" t="s">
        <v>6850</v>
      </c>
      <c r="F33" s="26">
        <v>4</v>
      </c>
      <c r="G33" s="40">
        <v>180</v>
      </c>
      <c r="H33" s="384">
        <f t="shared" si="0"/>
        <v>720</v>
      </c>
      <c r="I33" s="28"/>
      <c r="J33" s="40" t="s">
        <v>1770</v>
      </c>
      <c r="K33" s="26" t="s">
        <v>6839</v>
      </c>
      <c r="L33" s="47"/>
      <c r="M33" s="30">
        <v>46099</v>
      </c>
      <c r="N33" s="27"/>
      <c r="O33" s="42"/>
      <c r="P33" s="30">
        <v>46114</v>
      </c>
      <c r="Q33" s="375"/>
    </row>
    <row r="34" spans="2:17" s="4" customFormat="1" ht="19.7" customHeight="1">
      <c r="B34" s="658"/>
      <c r="C34" s="27" t="s">
        <v>1002</v>
      </c>
      <c r="D34" s="27" t="s">
        <v>1002</v>
      </c>
      <c r="E34" s="40" t="s">
        <v>1425</v>
      </c>
      <c r="F34" s="26">
        <v>2</v>
      </c>
      <c r="G34" s="40">
        <v>1325</v>
      </c>
      <c r="H34" s="384">
        <f t="shared" si="0"/>
        <v>2650</v>
      </c>
      <c r="I34" s="28"/>
      <c r="J34" s="40" t="s">
        <v>1111</v>
      </c>
      <c r="K34" s="26" t="s">
        <v>6839</v>
      </c>
      <c r="L34" s="47"/>
      <c r="M34" s="30">
        <v>46099</v>
      </c>
      <c r="N34" s="27"/>
      <c r="O34" s="42"/>
      <c r="P34" s="30">
        <v>46114</v>
      </c>
      <c r="Q34" s="375"/>
    </row>
    <row r="35" spans="2:17" s="4" customFormat="1" ht="19.7" customHeight="1">
      <c r="B35" s="658"/>
      <c r="C35" s="27" t="s">
        <v>1002</v>
      </c>
      <c r="D35" s="27" t="s">
        <v>1002</v>
      </c>
      <c r="E35" s="40" t="s">
        <v>1009</v>
      </c>
      <c r="F35" s="26">
        <v>4</v>
      </c>
      <c r="G35" s="40">
        <v>1599</v>
      </c>
      <c r="H35" s="384">
        <f t="shared" si="0"/>
        <v>6396</v>
      </c>
      <c r="I35" s="28"/>
      <c r="J35" s="40" t="s">
        <v>1010</v>
      </c>
      <c r="K35" s="26" t="s">
        <v>6839</v>
      </c>
      <c r="L35" s="47"/>
      <c r="M35" s="30">
        <v>46099</v>
      </c>
      <c r="N35" s="27"/>
      <c r="O35" s="42"/>
      <c r="P35" s="30">
        <v>46114</v>
      </c>
      <c r="Q35" s="375"/>
    </row>
    <row r="36" spans="2:17" s="4" customFormat="1" ht="19.7" customHeight="1">
      <c r="B36" s="658"/>
      <c r="C36" s="27" t="s">
        <v>1002</v>
      </c>
      <c r="D36" s="27" t="s">
        <v>1002</v>
      </c>
      <c r="E36" s="40" t="s">
        <v>1012</v>
      </c>
      <c r="F36" s="26">
        <v>2</v>
      </c>
      <c r="G36" s="40">
        <v>5105</v>
      </c>
      <c r="H36" s="384">
        <f t="shared" si="0"/>
        <v>10210</v>
      </c>
      <c r="I36" s="28"/>
      <c r="J36" s="40" t="s">
        <v>1013</v>
      </c>
      <c r="K36" s="26" t="s">
        <v>6839</v>
      </c>
      <c r="L36" s="47"/>
      <c r="M36" s="30">
        <v>46099</v>
      </c>
      <c r="N36" s="27"/>
      <c r="O36" s="42"/>
      <c r="P36" s="30">
        <v>46114</v>
      </c>
      <c r="Q36" s="375"/>
    </row>
    <row r="37" spans="2:17" s="4" customFormat="1" ht="19.7" customHeight="1">
      <c r="B37" s="658"/>
      <c r="C37" s="27" t="s">
        <v>1002</v>
      </c>
      <c r="D37" s="27" t="s">
        <v>1002</v>
      </c>
      <c r="E37" s="40" t="s">
        <v>1426</v>
      </c>
      <c r="F37" s="26">
        <v>2</v>
      </c>
      <c r="G37" s="40">
        <v>7884</v>
      </c>
      <c r="H37" s="384">
        <f t="shared" si="0"/>
        <v>15768</v>
      </c>
      <c r="I37" s="28"/>
      <c r="J37" s="40" t="s">
        <v>1015</v>
      </c>
      <c r="K37" s="26" t="s">
        <v>6839</v>
      </c>
      <c r="L37" s="47"/>
      <c r="M37" s="30">
        <v>46099</v>
      </c>
      <c r="N37" s="27"/>
      <c r="O37" s="42"/>
      <c r="P37" s="30">
        <v>46114</v>
      </c>
      <c r="Q37" s="375"/>
    </row>
    <row r="38" spans="2:17" s="4" customFormat="1" ht="19.7" customHeight="1">
      <c r="B38" s="658"/>
      <c r="C38" s="27" t="s">
        <v>1002</v>
      </c>
      <c r="D38" s="27" t="s">
        <v>1002</v>
      </c>
      <c r="E38" s="40" t="s">
        <v>4787</v>
      </c>
      <c r="F38" s="26">
        <v>2</v>
      </c>
      <c r="G38" s="40">
        <v>7730</v>
      </c>
      <c r="H38" s="384">
        <f t="shared" si="0"/>
        <v>15460</v>
      </c>
      <c r="I38" s="28"/>
      <c r="J38" s="40" t="s">
        <v>4788</v>
      </c>
      <c r="K38" s="26" t="s">
        <v>6839</v>
      </c>
      <c r="L38" s="47"/>
      <c r="M38" s="30">
        <v>46099</v>
      </c>
      <c r="N38" s="27"/>
      <c r="O38" s="42"/>
      <c r="P38" s="30">
        <v>46114</v>
      </c>
      <c r="Q38" s="375"/>
    </row>
    <row r="39" spans="2:17" s="4" customFormat="1" ht="19.7" customHeight="1">
      <c r="B39" s="658"/>
      <c r="C39" s="27" t="s">
        <v>1002</v>
      </c>
      <c r="D39" s="27" t="s">
        <v>1002</v>
      </c>
      <c r="E39" s="40" t="s">
        <v>6851</v>
      </c>
      <c r="F39" s="26">
        <v>2</v>
      </c>
      <c r="G39" s="40">
        <v>4177</v>
      </c>
      <c r="H39" s="384">
        <f t="shared" si="0"/>
        <v>8354</v>
      </c>
      <c r="I39" s="28"/>
      <c r="J39" s="40" t="s">
        <v>1349</v>
      </c>
      <c r="K39" s="26" t="s">
        <v>6839</v>
      </c>
      <c r="L39" s="47"/>
      <c r="M39" s="30">
        <v>46099</v>
      </c>
      <c r="N39" s="27"/>
      <c r="O39" s="42"/>
      <c r="P39" s="30">
        <v>46114</v>
      </c>
      <c r="Q39" s="375"/>
    </row>
    <row r="40" spans="2:17" s="4" customFormat="1" ht="19.7" customHeight="1">
      <c r="B40" s="658"/>
      <c r="C40" s="27" t="s">
        <v>1002</v>
      </c>
      <c r="D40" s="27" t="s">
        <v>1002</v>
      </c>
      <c r="E40" s="40" t="s">
        <v>6852</v>
      </c>
      <c r="F40" s="26">
        <v>2</v>
      </c>
      <c r="G40" s="40">
        <v>3534</v>
      </c>
      <c r="H40" s="384">
        <f t="shared" si="0"/>
        <v>7068</v>
      </c>
      <c r="I40" s="28"/>
      <c r="J40" s="40" t="s">
        <v>1349</v>
      </c>
      <c r="K40" s="26" t="s">
        <v>6839</v>
      </c>
      <c r="L40" s="47"/>
      <c r="M40" s="30">
        <v>46099</v>
      </c>
      <c r="N40" s="27"/>
      <c r="O40" s="42"/>
      <c r="P40" s="30">
        <v>46114</v>
      </c>
      <c r="Q40" s="375"/>
    </row>
    <row r="41" spans="2:17" s="4" customFormat="1" ht="19.7" customHeight="1">
      <c r="B41" s="658"/>
      <c r="C41" s="27" t="s">
        <v>1002</v>
      </c>
      <c r="D41" s="27" t="s">
        <v>1002</v>
      </c>
      <c r="E41" s="40" t="s">
        <v>6853</v>
      </c>
      <c r="F41" s="26">
        <v>24</v>
      </c>
      <c r="G41" s="40">
        <v>74</v>
      </c>
      <c r="H41" s="384">
        <f t="shared" si="0"/>
        <v>1776</v>
      </c>
      <c r="I41" s="28"/>
      <c r="J41" s="40" t="s">
        <v>1395</v>
      </c>
      <c r="K41" s="26" t="s">
        <v>6839</v>
      </c>
      <c r="L41" s="47"/>
      <c r="M41" s="30">
        <v>46099</v>
      </c>
      <c r="N41" s="27"/>
      <c r="O41" s="42"/>
      <c r="P41" s="30">
        <v>46114</v>
      </c>
      <c r="Q41" s="375"/>
    </row>
    <row r="42" spans="2:17" s="4" customFormat="1" ht="19.7" customHeight="1">
      <c r="B42" s="658"/>
      <c r="C42" s="27" t="s">
        <v>1002</v>
      </c>
      <c r="D42" s="27" t="s">
        <v>1002</v>
      </c>
      <c r="E42" s="40" t="s">
        <v>6854</v>
      </c>
      <c r="F42" s="26">
        <v>8</v>
      </c>
      <c r="G42" s="40">
        <v>539</v>
      </c>
      <c r="H42" s="384">
        <f t="shared" si="0"/>
        <v>4312</v>
      </c>
      <c r="I42" s="28"/>
      <c r="J42" s="40" t="s">
        <v>3219</v>
      </c>
      <c r="K42" s="26" t="s">
        <v>6839</v>
      </c>
      <c r="L42" s="47"/>
      <c r="M42" s="30">
        <v>46099</v>
      </c>
      <c r="N42" s="27"/>
      <c r="O42" s="42"/>
      <c r="P42" s="30">
        <v>46114</v>
      </c>
      <c r="Q42" s="375"/>
    </row>
    <row r="43" spans="2:17" s="4" customFormat="1" ht="19.7" customHeight="1">
      <c r="B43" s="658"/>
      <c r="C43" s="27" t="s">
        <v>1002</v>
      </c>
      <c r="D43" s="27" t="s">
        <v>1002</v>
      </c>
      <c r="E43" s="40" t="s">
        <v>1132</v>
      </c>
      <c r="F43" s="26">
        <v>2</v>
      </c>
      <c r="G43" s="40">
        <v>326</v>
      </c>
      <c r="H43" s="384">
        <f t="shared" si="0"/>
        <v>652</v>
      </c>
      <c r="I43" s="28"/>
      <c r="J43" s="40" t="s">
        <v>1133</v>
      </c>
      <c r="K43" s="26" t="s">
        <v>6839</v>
      </c>
      <c r="L43" s="47"/>
      <c r="M43" s="30">
        <v>46099</v>
      </c>
      <c r="N43" s="27"/>
      <c r="O43" s="42"/>
      <c r="P43" s="30">
        <v>46114</v>
      </c>
      <c r="Q43" s="375"/>
    </row>
    <row r="44" spans="2:17" s="4" customFormat="1" ht="19.7" customHeight="1">
      <c r="B44" s="658"/>
      <c r="C44" s="27" t="s">
        <v>1002</v>
      </c>
      <c r="D44" s="27" t="s">
        <v>1002</v>
      </c>
      <c r="E44" s="40" t="s">
        <v>4789</v>
      </c>
      <c r="F44" s="26">
        <v>2</v>
      </c>
      <c r="G44" s="40">
        <v>664</v>
      </c>
      <c r="H44" s="384">
        <f t="shared" si="0"/>
        <v>1328</v>
      </c>
      <c r="I44" s="28"/>
      <c r="J44" s="40" t="s">
        <v>1683</v>
      </c>
      <c r="K44" s="26" t="s">
        <v>6839</v>
      </c>
      <c r="L44" s="47"/>
      <c r="M44" s="30">
        <v>46099</v>
      </c>
      <c r="N44" s="27"/>
      <c r="O44" s="42"/>
      <c r="P44" s="30">
        <v>46114</v>
      </c>
      <c r="Q44" s="375"/>
    </row>
    <row r="45" spans="2:17" s="4" customFormat="1" ht="19.7" customHeight="1">
      <c r="B45" s="658"/>
      <c r="C45" s="27" t="s">
        <v>1002</v>
      </c>
      <c r="D45" s="27" t="s">
        <v>1002</v>
      </c>
      <c r="E45" s="40" t="s">
        <v>6855</v>
      </c>
      <c r="F45" s="26">
        <v>4</v>
      </c>
      <c r="G45" s="40">
        <v>77</v>
      </c>
      <c r="H45" s="384">
        <f t="shared" si="0"/>
        <v>308</v>
      </c>
      <c r="I45" s="28"/>
      <c r="J45" s="40" t="s">
        <v>4185</v>
      </c>
      <c r="K45" s="26" t="s">
        <v>6839</v>
      </c>
      <c r="L45" s="47"/>
      <c r="M45" s="30">
        <v>46099</v>
      </c>
      <c r="N45" s="27"/>
      <c r="O45" s="42"/>
      <c r="P45" s="30">
        <v>46114</v>
      </c>
      <c r="Q45" s="375"/>
    </row>
    <row r="46" spans="2:17" s="4" customFormat="1" ht="19.7" customHeight="1">
      <c r="B46" s="658"/>
      <c r="C46" s="27" t="s">
        <v>1002</v>
      </c>
      <c r="D46" s="27" t="s">
        <v>1002</v>
      </c>
      <c r="E46" s="40" t="s">
        <v>6856</v>
      </c>
      <c r="F46" s="26">
        <v>4</v>
      </c>
      <c r="G46" s="40">
        <v>77</v>
      </c>
      <c r="H46" s="384">
        <f t="shared" si="0"/>
        <v>308</v>
      </c>
      <c r="I46" s="28"/>
      <c r="J46" s="40" t="s">
        <v>4185</v>
      </c>
      <c r="K46" s="26" t="s">
        <v>6839</v>
      </c>
      <c r="L46" s="47"/>
      <c r="M46" s="30">
        <v>46099</v>
      </c>
      <c r="N46" s="27"/>
      <c r="O46" s="42"/>
      <c r="P46" s="30">
        <v>46114</v>
      </c>
      <c r="Q46" s="375"/>
    </row>
    <row r="47" spans="2:17" s="4" customFormat="1" ht="19.7" customHeight="1">
      <c r="B47" s="660"/>
      <c r="C47" s="27" t="s">
        <v>1002</v>
      </c>
      <c r="D47" s="27" t="s">
        <v>1002</v>
      </c>
      <c r="E47" s="40" t="s">
        <v>6850</v>
      </c>
      <c r="F47" s="26">
        <v>4</v>
      </c>
      <c r="G47" s="40">
        <v>180</v>
      </c>
      <c r="H47" s="384">
        <f t="shared" si="0"/>
        <v>720</v>
      </c>
      <c r="I47" s="28"/>
      <c r="J47" s="40" t="s">
        <v>1770</v>
      </c>
      <c r="K47" s="26" t="s">
        <v>6839</v>
      </c>
      <c r="L47" s="47"/>
      <c r="M47" s="30">
        <v>46099</v>
      </c>
      <c r="N47" s="27"/>
      <c r="O47" s="42"/>
      <c r="P47" s="30">
        <v>46114</v>
      </c>
      <c r="Q47" s="375"/>
    </row>
    <row r="48" spans="2:17" s="4" customFormat="1" ht="19.7" customHeight="1">
      <c r="B48" s="657">
        <v>16</v>
      </c>
      <c r="C48" s="27" t="s">
        <v>1498</v>
      </c>
      <c r="D48" s="27" t="s">
        <v>1498</v>
      </c>
      <c r="E48" s="47" t="s">
        <v>6857</v>
      </c>
      <c r="F48" s="26">
        <v>2</v>
      </c>
      <c r="G48" s="384">
        <v>13900</v>
      </c>
      <c r="H48" s="384">
        <f t="shared" si="0"/>
        <v>27800</v>
      </c>
      <c r="I48" s="28"/>
      <c r="J48" s="47" t="s">
        <v>6858</v>
      </c>
      <c r="K48" s="64" t="s">
        <v>999</v>
      </c>
      <c r="L48" s="26"/>
      <c r="M48" s="30">
        <v>46100</v>
      </c>
      <c r="N48" s="27"/>
      <c r="O48" s="42">
        <v>46118</v>
      </c>
      <c r="P48" s="30"/>
      <c r="Q48" s="375">
        <v>46115</v>
      </c>
    </row>
    <row r="49" spans="2:17" s="4" customFormat="1" ht="19.7" customHeight="1">
      <c r="B49" s="660"/>
      <c r="C49" s="27" t="s">
        <v>1498</v>
      </c>
      <c r="D49" s="27" t="s">
        <v>1498</v>
      </c>
      <c r="E49" s="47" t="s">
        <v>6479</v>
      </c>
      <c r="F49" s="26">
        <v>1</v>
      </c>
      <c r="G49" s="384">
        <v>-8800</v>
      </c>
      <c r="H49" s="384">
        <f t="shared" si="0"/>
        <v>-8800</v>
      </c>
      <c r="I49" s="26"/>
      <c r="J49" s="47" t="s">
        <v>6479</v>
      </c>
      <c r="K49" s="64" t="s">
        <v>999</v>
      </c>
      <c r="L49" s="26"/>
      <c r="M49" s="30">
        <v>46100</v>
      </c>
      <c r="N49" s="27"/>
      <c r="O49" s="42">
        <v>46118</v>
      </c>
      <c r="P49" s="30"/>
      <c r="Q49" s="375">
        <v>46115</v>
      </c>
    </row>
    <row r="50" spans="2:17" s="4" customFormat="1" ht="19.7" customHeight="1">
      <c r="B50" s="704">
        <v>20</v>
      </c>
      <c r="C50" s="27" t="s">
        <v>997</v>
      </c>
      <c r="D50" s="27" t="s">
        <v>997</v>
      </c>
      <c r="E50" s="40" t="s">
        <v>6859</v>
      </c>
      <c r="F50" s="26">
        <v>2</v>
      </c>
      <c r="G50" s="384">
        <v>47500</v>
      </c>
      <c r="H50" s="384">
        <f>F50*G50</f>
        <v>95000</v>
      </c>
      <c r="I50" s="28"/>
      <c r="J50" s="40" t="s">
        <v>6860</v>
      </c>
      <c r="K50" s="64" t="s">
        <v>999</v>
      </c>
      <c r="L50" s="47"/>
      <c r="M50" s="30">
        <v>46100</v>
      </c>
      <c r="N50" s="27"/>
      <c r="O50" s="42">
        <v>46153</v>
      </c>
      <c r="P50" s="42"/>
      <c r="Q50" s="404">
        <v>46168</v>
      </c>
    </row>
    <row r="51" spans="2:17" s="4" customFormat="1" ht="19.7" customHeight="1">
      <c r="B51" s="657" t="s">
        <v>6260</v>
      </c>
      <c r="C51" s="27" t="s">
        <v>1070</v>
      </c>
      <c r="D51" s="27" t="s">
        <v>1070</v>
      </c>
      <c r="E51" s="40" t="s">
        <v>1071</v>
      </c>
      <c r="F51" s="26">
        <v>10</v>
      </c>
      <c r="G51" s="384">
        <v>5000</v>
      </c>
      <c r="H51" s="384">
        <f t="shared" si="0"/>
        <v>50000</v>
      </c>
      <c r="I51" s="26"/>
      <c r="J51" s="40" t="s">
        <v>1071</v>
      </c>
      <c r="K51" s="655"/>
      <c r="L51" s="47"/>
      <c r="M51" s="30"/>
      <c r="N51" s="27"/>
      <c r="O51" s="42"/>
      <c r="P51" s="30"/>
      <c r="Q51" s="375"/>
    </row>
    <row r="52" spans="2:17" s="4" customFormat="1" ht="19.7" customHeight="1">
      <c r="B52" s="660"/>
      <c r="C52" s="27" t="s">
        <v>1070</v>
      </c>
      <c r="D52" s="27" t="s">
        <v>1070</v>
      </c>
      <c r="E52" s="40" t="s">
        <v>1072</v>
      </c>
      <c r="F52" s="26">
        <v>40</v>
      </c>
      <c r="G52" s="384">
        <v>5000</v>
      </c>
      <c r="H52" s="384">
        <f t="shared" si="0"/>
        <v>200000</v>
      </c>
      <c r="I52" s="26"/>
      <c r="J52" s="40" t="s">
        <v>1072</v>
      </c>
      <c r="K52" s="655"/>
      <c r="L52" s="47"/>
      <c r="M52" s="30"/>
      <c r="N52" s="27"/>
      <c r="O52" s="42"/>
      <c r="P52" s="30"/>
      <c r="Q52" s="375"/>
    </row>
  </sheetData>
  <autoFilter ref="B9:O31" xr:uid="{00000000-0009-0000-0000-000000000000}"/>
  <mergeCells count="11">
    <mergeCell ref="B10:B11"/>
    <mergeCell ref="B24:B26"/>
    <mergeCell ref="B27:B47"/>
    <mergeCell ref="B48:B49"/>
    <mergeCell ref="B51:B52"/>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CA5F-6650-4777-8442-12613F4C11D4}">
  <sheetPr>
    <tabColor theme="2" tint="-0.499984740745262"/>
  </sheetPr>
  <dimension ref="A2:S29"/>
  <sheetViews>
    <sheetView zoomScale="85" zoomScaleNormal="85" workbookViewId="0">
      <pane xSplit="12" ySplit="8" topLeftCell="M9" activePane="bottomRight" state="frozen"/>
      <selection pane="topRight" activeCell="K1" sqref="K1"/>
      <selection pane="bottomLeft" activeCell="A9" sqref="A9"/>
      <selection pane="bottomRight" activeCell="O12" sqref="O12:Q15"/>
    </sheetView>
  </sheetViews>
  <sheetFormatPr defaultRowHeight="18.75"/>
  <cols>
    <col min="1" max="1" width="9" style="1"/>
    <col min="2" max="2" width="5.875" style="1" customWidth="1"/>
    <col min="3" max="3" width="6.875" style="1" customWidth="1"/>
    <col min="4" max="4" width="6.125" style="4" customWidth="1"/>
    <col min="5" max="5" width="12.125" style="1" customWidth="1"/>
    <col min="6" max="6" width="13" style="1" customWidth="1"/>
    <col min="7" max="7" width="60" style="1" customWidth="1"/>
    <col min="8" max="8" width="6.125" style="4" customWidth="1"/>
    <col min="9" max="9" width="6.5" style="4" customWidth="1"/>
    <col min="10" max="10" width="9.875" style="4" bestFit="1" customWidth="1"/>
    <col min="11" max="11" width="9.125" style="4" customWidth="1"/>
    <col min="12" max="12" width="43.5" style="1" customWidth="1"/>
    <col min="13" max="13" width="47.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6861</v>
      </c>
      <c r="I2" s="5" t="s">
        <v>2</v>
      </c>
      <c r="J2" s="6"/>
      <c r="K2" s="7"/>
      <c r="L2" s="8">
        <f>SUM(J:J)</f>
        <v>0</v>
      </c>
    </row>
    <row r="3" spans="1:19" ht="20.100000000000001" customHeight="1">
      <c r="D3" s="2" t="s">
        <v>3</v>
      </c>
      <c r="E3" s="2"/>
      <c r="F3" s="2"/>
      <c r="G3" s="13" t="s">
        <v>6862</v>
      </c>
      <c r="J3" s="14" t="s">
        <v>6863</v>
      </c>
      <c r="K3" s="14"/>
      <c r="L3" s="14"/>
      <c r="M3" s="14"/>
    </row>
    <row r="4" spans="1:19" ht="20.100000000000001" customHeight="1">
      <c r="D4" s="2" t="s">
        <v>6</v>
      </c>
      <c r="E4" s="2"/>
      <c r="F4" s="2"/>
      <c r="G4" s="13" t="s">
        <v>6864</v>
      </c>
      <c r="I4" s="15" t="s">
        <v>8</v>
      </c>
      <c r="J4" s="14"/>
      <c r="K4" s="14"/>
      <c r="L4" s="14"/>
      <c r="M4" s="14"/>
    </row>
    <row r="5" spans="1:19" ht="20.100000000000001" customHeight="1">
      <c r="D5" s="2" t="s">
        <v>9</v>
      </c>
      <c r="E5" s="2"/>
      <c r="F5" s="2"/>
      <c r="G5" s="16">
        <v>46135</v>
      </c>
      <c r="I5" s="17"/>
      <c r="J5" s="18"/>
    </row>
    <row r="6" spans="1:19" ht="20.100000000000001" customHeight="1">
      <c r="D6" s="2" t="s">
        <v>10</v>
      </c>
      <c r="E6" s="2"/>
      <c r="F6" s="2"/>
      <c r="G6" s="16">
        <v>46136</v>
      </c>
      <c r="J6" s="19"/>
    </row>
    <row r="8" spans="1:19" s="4" customFormat="1" ht="19.7" customHeight="1">
      <c r="A8" s="20" t="s">
        <v>11</v>
      </c>
      <c r="B8" s="20" t="s">
        <v>12</v>
      </c>
      <c r="C8" s="20" t="s">
        <v>13</v>
      </c>
      <c r="D8" s="21" t="s">
        <v>14</v>
      </c>
      <c r="E8" s="21" t="s">
        <v>15</v>
      </c>
      <c r="F8" s="21" t="s">
        <v>16</v>
      </c>
      <c r="G8" s="20" t="s">
        <v>17</v>
      </c>
      <c r="H8" s="20" t="s">
        <v>18</v>
      </c>
      <c r="I8" s="20" t="s">
        <v>19</v>
      </c>
      <c r="J8" s="22" t="s">
        <v>20</v>
      </c>
      <c r="K8" s="22"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26" t="s">
        <v>36</v>
      </c>
      <c r="I9" s="26" t="s">
        <v>37</v>
      </c>
      <c r="J9" s="28" t="s">
        <v>38</v>
      </c>
      <c r="K9" s="28"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26"/>
      <c r="I10" s="26"/>
      <c r="J10" s="28"/>
      <c r="K10" s="28"/>
      <c r="L10" s="26"/>
      <c r="M10" s="26"/>
      <c r="N10" s="26"/>
      <c r="O10" s="30"/>
      <c r="P10" s="27"/>
      <c r="Q10" s="26"/>
      <c r="R10" s="30"/>
      <c r="S10" s="31"/>
    </row>
    <row r="11" spans="1:19" s="4" customFormat="1" ht="19.7" customHeight="1">
      <c r="D11" s="1991"/>
      <c r="E11" s="1992"/>
      <c r="F11" s="1992"/>
      <c r="G11" s="1993" t="s">
        <v>5759</v>
      </c>
      <c r="H11" s="71"/>
      <c r="I11" s="71"/>
      <c r="J11" s="71"/>
      <c r="K11" s="1234"/>
      <c r="L11" s="1235"/>
      <c r="M11" s="26"/>
      <c r="N11" s="26"/>
      <c r="O11" s="30"/>
      <c r="P11" s="27"/>
      <c r="Q11" s="26"/>
      <c r="R11" s="30"/>
      <c r="S11" s="31"/>
    </row>
    <row r="12" spans="1:19" s="4" customFormat="1" ht="19.7" customHeight="1">
      <c r="A12" s="26" t="s">
        <v>132</v>
      </c>
      <c r="B12" s="26"/>
      <c r="C12" s="26"/>
      <c r="D12" s="1994">
        <v>1</v>
      </c>
      <c r="E12" s="1208" t="s">
        <v>5760</v>
      </c>
      <c r="F12" s="1208" t="s">
        <v>5760</v>
      </c>
      <c r="G12" s="1463" t="s">
        <v>6865</v>
      </c>
      <c r="H12" s="1210">
        <v>1</v>
      </c>
      <c r="I12" s="1208"/>
      <c r="J12" s="1403">
        <f>I12*H12</f>
        <v>0</v>
      </c>
      <c r="K12" s="479"/>
      <c r="L12" s="907" t="s">
        <v>5762</v>
      </c>
      <c r="M12" s="2391" t="s">
        <v>6866</v>
      </c>
      <c r="N12" s="26"/>
      <c r="O12" s="30">
        <v>46105</v>
      </c>
      <c r="P12" s="27"/>
      <c r="Q12" s="42">
        <v>46135</v>
      </c>
      <c r="R12" s="30"/>
      <c r="S12" s="31"/>
    </row>
    <row r="13" spans="1:19" s="4" customFormat="1" ht="19.7" customHeight="1">
      <c r="A13" s="26" t="s">
        <v>132</v>
      </c>
      <c r="B13" s="26"/>
      <c r="C13" s="26"/>
      <c r="D13" s="1995">
        <f>D12+1</f>
        <v>2</v>
      </c>
      <c r="E13" s="909" t="s">
        <v>5760</v>
      </c>
      <c r="F13" s="1208" t="s">
        <v>5760</v>
      </c>
      <c r="G13" s="1463" t="s">
        <v>5763</v>
      </c>
      <c r="H13" s="1273">
        <v>1</v>
      </c>
      <c r="I13" s="1208"/>
      <c r="J13" s="1403">
        <f t="shared" ref="J13:J15" si="0">I13*H13</f>
        <v>0</v>
      </c>
      <c r="K13" s="479"/>
      <c r="L13" s="907" t="s">
        <v>5764</v>
      </c>
      <c r="M13" s="26"/>
      <c r="N13" s="26"/>
      <c r="O13" s="30">
        <v>46105</v>
      </c>
      <c r="P13" s="27"/>
      <c r="Q13" s="42">
        <v>46135</v>
      </c>
      <c r="R13" s="30"/>
      <c r="S13" s="31"/>
    </row>
    <row r="14" spans="1:19" s="4" customFormat="1" ht="19.7" customHeight="1">
      <c r="A14" s="26" t="s">
        <v>132</v>
      </c>
      <c r="B14" s="26"/>
      <c r="C14" s="26"/>
      <c r="D14" s="1995">
        <f t="shared" ref="D14:D15" si="1">D13+1</f>
        <v>3</v>
      </c>
      <c r="E14" s="909" t="s">
        <v>5760</v>
      </c>
      <c r="F14" s="1208" t="s">
        <v>5760</v>
      </c>
      <c r="G14" s="1418" t="s">
        <v>5765</v>
      </c>
      <c r="H14" s="1210">
        <v>1</v>
      </c>
      <c r="I14" s="1208"/>
      <c r="J14" s="1403">
        <f t="shared" si="0"/>
        <v>0</v>
      </c>
      <c r="K14" s="479"/>
      <c r="L14" s="879" t="s">
        <v>5765</v>
      </c>
      <c r="M14" s="26"/>
      <c r="N14" s="26"/>
      <c r="O14" s="30">
        <v>46105</v>
      </c>
      <c r="P14" s="27"/>
      <c r="Q14" s="42">
        <v>46135</v>
      </c>
      <c r="R14" s="30"/>
      <c r="S14" s="31"/>
    </row>
    <row r="15" spans="1:19" s="4" customFormat="1" ht="19.7" customHeight="1">
      <c r="A15" s="26" t="s">
        <v>132</v>
      </c>
      <c r="B15" s="26"/>
      <c r="C15" s="26"/>
      <c r="D15" s="1995">
        <f t="shared" si="1"/>
        <v>4</v>
      </c>
      <c r="E15" s="1208" t="s">
        <v>5760</v>
      </c>
      <c r="F15" s="909" t="s">
        <v>5760</v>
      </c>
      <c r="G15" s="2002" t="s">
        <v>5766</v>
      </c>
      <c r="H15" s="2003">
        <v>1</v>
      </c>
      <c r="I15" s="1878"/>
      <c r="J15" s="1403">
        <f t="shared" si="0"/>
        <v>0</v>
      </c>
      <c r="K15" s="1879"/>
      <c r="L15" s="1877" t="s">
        <v>5766</v>
      </c>
      <c r="M15" s="26"/>
      <c r="N15" s="26"/>
      <c r="O15" s="30">
        <v>46105</v>
      </c>
      <c r="P15" s="27"/>
      <c r="Q15" s="42">
        <v>46135</v>
      </c>
      <c r="R15" s="30"/>
      <c r="S15" s="31"/>
    </row>
    <row r="16" spans="1:19" s="4" customFormat="1" ht="19.7" customHeight="1">
      <c r="A16" s="26"/>
      <c r="B16" s="26"/>
      <c r="C16" s="26"/>
      <c r="D16" s="2392"/>
      <c r="E16" s="1208"/>
      <c r="F16" s="909"/>
      <c r="G16" s="879"/>
      <c r="H16" s="1313"/>
      <c r="I16" s="880"/>
      <c r="J16" s="2004"/>
      <c r="K16" s="479"/>
      <c r="L16" s="907"/>
      <c r="M16" s="26"/>
      <c r="N16" s="26"/>
      <c r="O16" s="30"/>
      <c r="P16" s="27"/>
      <c r="Q16" s="26"/>
      <c r="R16" s="30"/>
      <c r="S16" s="31"/>
    </row>
    <row r="17" spans="1:19" s="4" customFormat="1" ht="19.7" customHeight="1">
      <c r="A17" s="26"/>
      <c r="B17" s="26"/>
      <c r="C17" s="26"/>
      <c r="D17" s="2392"/>
      <c r="E17" s="1208"/>
      <c r="F17" s="909"/>
      <c r="G17" s="879"/>
      <c r="H17" s="1313"/>
      <c r="I17" s="880"/>
      <c r="J17" s="2004"/>
      <c r="K17" s="479"/>
      <c r="L17" s="907"/>
      <c r="M17" s="26"/>
      <c r="N17" s="26"/>
      <c r="O17" s="30"/>
      <c r="P17" s="27"/>
      <c r="Q17" s="26"/>
      <c r="R17" s="30"/>
      <c r="S17" s="31"/>
    </row>
    <row r="18" spans="1:19" s="4" customFormat="1" ht="19.7" customHeight="1">
      <c r="A18" s="26"/>
      <c r="B18" s="26"/>
      <c r="C18" s="26"/>
      <c r="D18" s="2005"/>
      <c r="E18" s="1208"/>
      <c r="F18" s="1208"/>
      <c r="G18" s="879"/>
      <c r="H18" s="831"/>
      <c r="I18" s="880"/>
      <c r="J18" s="1208"/>
      <c r="K18" s="831"/>
      <c r="L18" s="852"/>
      <c r="M18" s="26"/>
      <c r="N18" s="26"/>
      <c r="O18" s="30"/>
      <c r="P18" s="27"/>
      <c r="Q18" s="26"/>
      <c r="R18" s="30"/>
      <c r="S18" s="31"/>
    </row>
    <row r="19" spans="1:19" s="4" customFormat="1" ht="19.7" customHeight="1">
      <c r="A19" s="26"/>
      <c r="B19" s="26"/>
      <c r="C19" s="26"/>
      <c r="D19" s="2005"/>
      <c r="E19" s="1208"/>
      <c r="F19" s="1208"/>
      <c r="G19" s="1552">
        <f>SUM(J12:J18)</f>
        <v>0</v>
      </c>
      <c r="H19" s="2006"/>
      <c r="I19" s="2006"/>
      <c r="J19" s="2007"/>
      <c r="K19" s="831"/>
      <c r="L19" s="852"/>
      <c r="M19" s="26"/>
      <c r="N19" s="26"/>
      <c r="O19" s="30"/>
      <c r="P19" s="27"/>
      <c r="Q19" s="26"/>
      <c r="R19" s="30"/>
      <c r="S19" s="31"/>
    </row>
    <row r="20" spans="1:19" s="4" customFormat="1" ht="19.7" customHeight="1">
      <c r="A20" s="26"/>
      <c r="B20" s="26"/>
      <c r="C20" s="26"/>
      <c r="D20" s="2008"/>
      <c r="E20" s="27"/>
      <c r="F20" s="27"/>
      <c r="G20" s="47"/>
      <c r="H20" s="62"/>
      <c r="I20" s="26"/>
      <c r="J20" s="63"/>
      <c r="K20" s="28"/>
      <c r="L20" s="47"/>
      <c r="M20" s="26"/>
      <c r="N20" s="26"/>
      <c r="O20" s="30"/>
      <c r="P20" s="27"/>
      <c r="Q20" s="26"/>
      <c r="R20" s="30"/>
      <c r="S20" s="31"/>
    </row>
    <row r="21" spans="1:19" s="4" customFormat="1" ht="19.7" customHeight="1">
      <c r="A21" s="26"/>
      <c r="B21" s="26"/>
      <c r="C21" s="26"/>
      <c r="D21" s="2008"/>
      <c r="E21" s="27"/>
      <c r="F21" s="27"/>
      <c r="G21" s="47"/>
      <c r="H21" s="62"/>
      <c r="I21" s="26"/>
      <c r="J21" s="63"/>
      <c r="K21" s="28"/>
      <c r="L21" s="47"/>
      <c r="M21" s="26"/>
      <c r="N21" s="26"/>
      <c r="O21" s="30"/>
      <c r="P21" s="27"/>
      <c r="Q21" s="26"/>
      <c r="R21" s="30"/>
      <c r="S21" s="31"/>
    </row>
    <row r="22" spans="1:19" s="4" customFormat="1" ht="19.7" customHeight="1">
      <c r="A22" s="26"/>
      <c r="B22" s="26"/>
      <c r="C22" s="26"/>
      <c r="D22" s="2008"/>
      <c r="E22" s="27"/>
      <c r="F22" s="27"/>
      <c r="G22" s="47"/>
      <c r="H22" s="62"/>
      <c r="I22" s="26"/>
      <c r="J22" s="63"/>
      <c r="K22" s="28"/>
      <c r="L22" s="47"/>
      <c r="M22" s="26"/>
      <c r="N22" s="26"/>
      <c r="O22" s="30"/>
      <c r="P22" s="27"/>
      <c r="Q22" s="26"/>
      <c r="R22" s="30"/>
      <c r="S22" s="31"/>
    </row>
    <row r="23" spans="1:19" s="4" customFormat="1" ht="19.7" customHeight="1">
      <c r="A23" s="26"/>
      <c r="B23" s="26"/>
      <c r="C23" s="26"/>
      <c r="D23" s="27"/>
      <c r="E23" s="27"/>
      <c r="F23" s="27"/>
      <c r="G23" s="26"/>
      <c r="H23" s="26"/>
      <c r="I23" s="26"/>
      <c r="J23" s="28"/>
      <c r="K23" s="28"/>
      <c r="L23" s="26"/>
      <c r="M23" s="26"/>
      <c r="N23" s="26"/>
      <c r="O23" s="30"/>
      <c r="P23" s="27"/>
      <c r="Q23" s="26"/>
      <c r="R23" s="30"/>
      <c r="S23" s="31"/>
    </row>
    <row r="24" spans="1:19" s="4" customFormat="1" ht="19.7" customHeight="1">
      <c r="A24" s="26"/>
      <c r="B24" s="26"/>
      <c r="C24" s="26"/>
      <c r="D24" s="27"/>
      <c r="E24" s="27"/>
      <c r="F24" s="27"/>
      <c r="G24" s="192"/>
      <c r="H24" s="26"/>
      <c r="I24" s="26"/>
      <c r="J24" s="28"/>
      <c r="K24" s="28"/>
      <c r="L24" s="26"/>
      <c r="M24" s="26"/>
      <c r="N24" s="26"/>
      <c r="O24" s="30"/>
      <c r="P24" s="27"/>
      <c r="Q24" s="26"/>
      <c r="R24" s="30"/>
      <c r="S24" s="31"/>
    </row>
    <row r="25" spans="1:19" s="4" customFormat="1" ht="19.7" customHeight="1">
      <c r="A25" s="26"/>
      <c r="B25" s="26"/>
      <c r="C25" s="26"/>
      <c r="D25" s="27"/>
      <c r="E25" s="27"/>
      <c r="F25" s="27"/>
      <c r="G25" s="47"/>
      <c r="H25" s="62"/>
      <c r="I25" s="26"/>
      <c r="J25" s="63"/>
      <c r="K25" s="193"/>
      <c r="L25" s="47"/>
      <c r="M25" s="26"/>
      <c r="N25" s="26"/>
      <c r="O25" s="30"/>
      <c r="P25" s="27"/>
      <c r="Q25" s="26"/>
      <c r="R25" s="30"/>
      <c r="S25" s="31"/>
    </row>
    <row r="26" spans="1:19" s="4" customFormat="1" ht="19.7" customHeight="1">
      <c r="A26" s="26"/>
      <c r="B26" s="26"/>
      <c r="C26" s="26"/>
      <c r="D26" s="27"/>
      <c r="E26" s="27"/>
      <c r="F26" s="27"/>
      <c r="G26" s="47"/>
      <c r="H26" s="62"/>
      <c r="I26" s="26"/>
      <c r="J26" s="63"/>
      <c r="K26" s="28"/>
      <c r="L26" s="47"/>
      <c r="M26" s="26"/>
      <c r="N26" s="26"/>
      <c r="O26" s="30"/>
      <c r="P26" s="27"/>
      <c r="Q26" s="26"/>
      <c r="R26" s="30"/>
      <c r="S26" s="31"/>
    </row>
    <row r="27" spans="1:19" s="4" customFormat="1" ht="19.7" customHeight="1">
      <c r="A27" s="26"/>
      <c r="B27" s="26"/>
      <c r="C27" s="26"/>
      <c r="D27" s="27"/>
      <c r="E27" s="27"/>
      <c r="F27" s="27"/>
      <c r="G27" s="47"/>
      <c r="H27" s="62"/>
      <c r="I27" s="26"/>
      <c r="J27" s="63"/>
      <c r="K27" s="28"/>
      <c r="L27" s="47"/>
      <c r="M27" s="26"/>
      <c r="N27" s="26"/>
      <c r="O27" s="30"/>
      <c r="P27" s="27"/>
      <c r="Q27" s="26"/>
      <c r="R27" s="30"/>
      <c r="S27" s="31"/>
    </row>
    <row r="28" spans="1:19" s="4" customFormat="1" ht="19.7" customHeight="1">
      <c r="A28" s="26"/>
      <c r="B28" s="26"/>
      <c r="C28" s="26"/>
      <c r="D28" s="27"/>
      <c r="E28" s="27"/>
      <c r="F28" s="27"/>
      <c r="G28" s="47"/>
      <c r="H28" s="62"/>
      <c r="I28" s="26"/>
      <c r="J28" s="63"/>
      <c r="K28" s="28"/>
      <c r="L28" s="47"/>
      <c r="M28" s="26"/>
      <c r="N28" s="26"/>
      <c r="O28" s="30"/>
      <c r="P28" s="27"/>
      <c r="Q28" s="26"/>
      <c r="R28" s="30"/>
      <c r="S28" s="31"/>
    </row>
    <row r="29" spans="1:19" s="19" customFormat="1">
      <c r="A29" s="1"/>
      <c r="B29" s="1"/>
      <c r="C29" s="1"/>
      <c r="D29" s="4"/>
      <c r="E29" s="1"/>
      <c r="F29" s="1"/>
      <c r="G29" s="1"/>
      <c r="H29" s="4"/>
      <c r="I29" s="4"/>
      <c r="J29" s="81"/>
      <c r="K29" s="4"/>
      <c r="L29" s="1"/>
      <c r="M29" s="1"/>
      <c r="N29" s="4"/>
      <c r="O29" s="9"/>
      <c r="P29" s="1"/>
      <c r="Q29" s="10"/>
      <c r="R29" s="11"/>
      <c r="S29" s="12"/>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3312-DBE0-4038-8165-070518978076}">
  <dimension ref="B1:G121"/>
  <sheetViews>
    <sheetView topLeftCell="A109" workbookViewId="0">
      <selection activeCell="G123" sqref="G123:J123"/>
    </sheetView>
  </sheetViews>
  <sheetFormatPr defaultRowHeight="18.75"/>
  <cols>
    <col min="1" max="2" width="9" style="1"/>
    <col min="3" max="3" width="19.875" style="1" customWidth="1"/>
    <col min="4" max="16384" width="9" style="1"/>
  </cols>
  <sheetData>
    <row r="1" spans="2:7">
      <c r="B1" s="1" t="s">
        <v>168</v>
      </c>
      <c r="D1" s="1" t="s">
        <v>169</v>
      </c>
      <c r="G1" s="1" t="s">
        <v>170</v>
      </c>
    </row>
    <row r="2" spans="2:7">
      <c r="B2" s="1">
        <v>5914</v>
      </c>
      <c r="D2" s="1">
        <v>30500</v>
      </c>
      <c r="G2" s="1">
        <v>88326</v>
      </c>
    </row>
    <row r="3" spans="2:7">
      <c r="B3" s="1">
        <v>792</v>
      </c>
      <c r="D3" s="1">
        <v>25000</v>
      </c>
      <c r="G3" s="1">
        <v>1596</v>
      </c>
    </row>
    <row r="4" spans="2:7">
      <c r="B4" s="1">
        <v>3960</v>
      </c>
      <c r="D4" s="1">
        <v>25000</v>
      </c>
      <c r="G4" s="1">
        <v>1443</v>
      </c>
    </row>
    <row r="5" spans="2:7">
      <c r="B5" s="1">
        <v>2376</v>
      </c>
      <c r="D5" s="1">
        <v>25000</v>
      </c>
      <c r="G5" s="1">
        <v>684</v>
      </c>
    </row>
    <row r="6" spans="2:7">
      <c r="B6" s="1">
        <v>354</v>
      </c>
      <c r="D6" s="1">
        <v>13000</v>
      </c>
    </row>
    <row r="7" spans="2:7">
      <c r="B7" s="1">
        <v>2376</v>
      </c>
      <c r="D7" s="1">
        <v>6500</v>
      </c>
    </row>
    <row r="8" spans="2:7">
      <c r="B8" s="1">
        <v>354</v>
      </c>
      <c r="D8" s="1">
        <v>24000</v>
      </c>
      <c r="G8" s="1">
        <v>2034</v>
      </c>
    </row>
    <row r="9" spans="2:7">
      <c r="B9" s="1">
        <v>4752</v>
      </c>
      <c r="D9" s="1">
        <v>13500</v>
      </c>
      <c r="G9" s="1">
        <v>67036</v>
      </c>
    </row>
    <row r="10" spans="2:7">
      <c r="B10" s="1">
        <v>792</v>
      </c>
      <c r="G10" s="1">
        <v>82612</v>
      </c>
    </row>
    <row r="11" spans="2:7">
      <c r="B11" s="1">
        <v>4355</v>
      </c>
      <c r="D11" s="1">
        <v>21500</v>
      </c>
      <c r="G11" s="1">
        <v>280</v>
      </c>
    </row>
    <row r="12" spans="2:7">
      <c r="B12" s="1">
        <v>5226</v>
      </c>
      <c r="D12" s="1">
        <v>1080</v>
      </c>
      <c r="G12" s="1">
        <v>792</v>
      </c>
    </row>
    <row r="13" spans="2:7">
      <c r="B13" s="1">
        <v>5820</v>
      </c>
      <c r="D13" s="1">
        <v>3840</v>
      </c>
      <c r="G13" s="1">
        <v>996</v>
      </c>
    </row>
    <row r="14" spans="2:7">
      <c r="B14" s="1">
        <v>14697</v>
      </c>
      <c r="D14" s="1">
        <v>2380</v>
      </c>
      <c r="G14" s="1">
        <v>1120</v>
      </c>
    </row>
    <row r="15" spans="2:7">
      <c r="B15" s="1">
        <v>3544</v>
      </c>
      <c r="G15" s="1">
        <v>3780</v>
      </c>
    </row>
    <row r="16" spans="2:7">
      <c r="B16" s="1">
        <v>18650</v>
      </c>
      <c r="G16" s="1">
        <v>10740</v>
      </c>
    </row>
    <row r="17" spans="2:7">
      <c r="B17" s="1">
        <v>1760</v>
      </c>
      <c r="D17" s="1">
        <v>2400</v>
      </c>
      <c r="G17" s="1">
        <v>1746</v>
      </c>
    </row>
    <row r="18" spans="2:7">
      <c r="B18" s="1">
        <v>13160</v>
      </c>
      <c r="D18" s="1">
        <v>12000</v>
      </c>
      <c r="G18" s="1">
        <v>47364</v>
      </c>
    </row>
    <row r="19" spans="2:7">
      <c r="B19" s="1">
        <v>15760</v>
      </c>
      <c r="D19" s="1">
        <v>124628</v>
      </c>
      <c r="G19" s="1">
        <v>280</v>
      </c>
    </row>
    <row r="20" spans="2:7">
      <c r="B20" s="1">
        <v>17620</v>
      </c>
      <c r="G20" s="1">
        <v>996</v>
      </c>
    </row>
    <row r="21" spans="2:7">
      <c r="B21" s="1">
        <v>472</v>
      </c>
      <c r="D21" s="1">
        <f>SUM(D2:D20)</f>
        <v>330328</v>
      </c>
      <c r="G21" s="1">
        <v>945</v>
      </c>
    </row>
    <row r="22" spans="2:7">
      <c r="B22" s="1">
        <v>880</v>
      </c>
      <c r="G22" s="1">
        <v>1746</v>
      </c>
    </row>
    <row r="23" spans="2:7">
      <c r="B23" s="1">
        <v>60000</v>
      </c>
      <c r="G23" s="1">
        <v>27140</v>
      </c>
    </row>
    <row r="24" spans="2:7">
      <c r="B24" s="1">
        <v>20000</v>
      </c>
      <c r="G24" s="1">
        <v>888</v>
      </c>
    </row>
    <row r="25" spans="2:7">
      <c r="B25" s="1">
        <v>368</v>
      </c>
      <c r="G25" s="1">
        <v>720</v>
      </c>
    </row>
    <row r="26" spans="2:7">
      <c r="B26" s="1">
        <v>4364</v>
      </c>
      <c r="G26" s="1">
        <v>39490</v>
      </c>
    </row>
    <row r="27" spans="2:7">
      <c r="B27" s="1">
        <v>23530</v>
      </c>
      <c r="G27" s="1">
        <v>720</v>
      </c>
    </row>
    <row r="28" spans="2:7">
      <c r="B28" s="1">
        <v>448</v>
      </c>
      <c r="G28" s="1">
        <v>31421</v>
      </c>
    </row>
    <row r="29" spans="2:7">
      <c r="B29" s="1">
        <v>37774</v>
      </c>
      <c r="G29" s="1">
        <v>280</v>
      </c>
    </row>
    <row r="30" spans="2:7">
      <c r="B30" s="1">
        <v>784</v>
      </c>
      <c r="G30" s="1">
        <v>996</v>
      </c>
    </row>
    <row r="31" spans="2:7">
      <c r="B31" s="1">
        <v>308</v>
      </c>
      <c r="G31" s="1">
        <v>945</v>
      </c>
    </row>
    <row r="32" spans="2:7">
      <c r="B32" s="1">
        <v>561</v>
      </c>
      <c r="G32" s="1">
        <v>1608</v>
      </c>
    </row>
    <row r="33" spans="2:7">
      <c r="B33" s="1">
        <v>392</v>
      </c>
      <c r="G33" s="1">
        <v>150000</v>
      </c>
    </row>
    <row r="34" spans="2:7">
      <c r="B34" s="1">
        <v>304</v>
      </c>
      <c r="G34" s="1">
        <v>5076</v>
      </c>
    </row>
    <row r="35" spans="2:7">
      <c r="B35" s="1">
        <v>25343</v>
      </c>
      <c r="G35" s="1">
        <v>3492</v>
      </c>
    </row>
    <row r="36" spans="2:7">
      <c r="B36" s="1">
        <v>374</v>
      </c>
      <c r="G36" s="1">
        <v>90000</v>
      </c>
    </row>
    <row r="37" spans="2:7">
      <c r="B37" s="1">
        <v>308</v>
      </c>
      <c r="G37" s="1">
        <v>8025</v>
      </c>
    </row>
    <row r="38" spans="2:7">
      <c r="B38" s="1">
        <v>191</v>
      </c>
      <c r="G38" s="1">
        <v>20480</v>
      </c>
    </row>
    <row r="39" spans="2:7">
      <c r="B39" s="1">
        <v>2646</v>
      </c>
      <c r="G39" s="1">
        <v>50000</v>
      </c>
    </row>
    <row r="40" spans="2:7">
      <c r="B40" s="1">
        <v>38972</v>
      </c>
      <c r="G40" s="1">
        <v>8025</v>
      </c>
    </row>
    <row r="41" spans="2:7">
      <c r="B41" s="1">
        <v>224</v>
      </c>
      <c r="G41" s="1">
        <v>20480</v>
      </c>
    </row>
    <row r="42" spans="2:7">
      <c r="B42" s="1">
        <v>308</v>
      </c>
      <c r="G42" s="1">
        <v>145000</v>
      </c>
    </row>
    <row r="43" spans="2:7">
      <c r="B43" s="1">
        <v>904</v>
      </c>
      <c r="G43" s="1">
        <v>8025</v>
      </c>
    </row>
    <row r="44" spans="2:7">
      <c r="B44" s="1">
        <v>304</v>
      </c>
      <c r="G44" s="1">
        <v>20480</v>
      </c>
    </row>
    <row r="45" spans="2:7">
      <c r="B45" s="1">
        <v>28588</v>
      </c>
      <c r="G45" s="1">
        <v>1880</v>
      </c>
    </row>
    <row r="46" spans="2:7">
      <c r="B46" s="1">
        <v>224</v>
      </c>
      <c r="G46" s="1">
        <v>50000</v>
      </c>
    </row>
    <row r="47" spans="2:7">
      <c r="B47" s="1">
        <v>374</v>
      </c>
      <c r="G47" s="1">
        <v>8025</v>
      </c>
    </row>
    <row r="48" spans="2:7">
      <c r="B48" s="1">
        <v>374</v>
      </c>
      <c r="G48" s="1">
        <v>20480</v>
      </c>
    </row>
    <row r="49" spans="2:7">
      <c r="B49" s="1">
        <v>191</v>
      </c>
      <c r="G49" s="1">
        <v>80000</v>
      </c>
    </row>
    <row r="50" spans="2:7">
      <c r="B50" s="1">
        <v>904</v>
      </c>
      <c r="G50" s="1">
        <v>8025</v>
      </c>
    </row>
    <row r="51" spans="2:7">
      <c r="B51" s="1">
        <v>8362</v>
      </c>
      <c r="G51" s="1">
        <v>20480</v>
      </c>
    </row>
    <row r="52" spans="2:7">
      <c r="B52" s="1">
        <v>112</v>
      </c>
      <c r="G52" s="1">
        <v>1880</v>
      </c>
    </row>
    <row r="53" spans="2:7">
      <c r="B53" s="1">
        <v>56</v>
      </c>
      <c r="G53" s="1">
        <v>110000</v>
      </c>
    </row>
    <row r="54" spans="2:7">
      <c r="B54" s="1">
        <v>20.6</v>
      </c>
      <c r="G54" s="1">
        <v>8025</v>
      </c>
    </row>
    <row r="55" spans="2:7">
      <c r="B55" s="1">
        <v>5915</v>
      </c>
      <c r="G55" s="1">
        <v>20480</v>
      </c>
    </row>
    <row r="56" spans="2:7">
      <c r="B56" s="1">
        <v>56</v>
      </c>
      <c r="G56" s="1">
        <v>1880</v>
      </c>
    </row>
    <row r="57" spans="2:7">
      <c r="B57" s="1">
        <v>56</v>
      </c>
    </row>
    <row r="58" spans="2:7">
      <c r="B58" s="1">
        <v>20.6</v>
      </c>
      <c r="G58" s="1">
        <f>SUM(G8:G57)</f>
        <v>1186913</v>
      </c>
    </row>
    <row r="59" spans="2:7">
      <c r="B59" s="1">
        <v>23106</v>
      </c>
    </row>
    <row r="60" spans="2:7">
      <c r="B60" s="1">
        <v>224</v>
      </c>
    </row>
    <row r="61" spans="2:7">
      <c r="B61" s="1">
        <v>112</v>
      </c>
    </row>
    <row r="62" spans="2:7">
      <c r="B62" s="1">
        <v>41.2</v>
      </c>
    </row>
    <row r="63" spans="2:7">
      <c r="B63" s="1">
        <v>12832</v>
      </c>
    </row>
    <row r="64" spans="2:7">
      <c r="B64" s="1">
        <v>84</v>
      </c>
    </row>
    <row r="65" spans="2:2">
      <c r="B65" s="1">
        <v>84</v>
      </c>
    </row>
    <row r="66" spans="2:2">
      <c r="B66" s="1">
        <v>30.900000000000002</v>
      </c>
    </row>
    <row r="67" spans="2:2">
      <c r="B67" s="1">
        <v>32635</v>
      </c>
    </row>
    <row r="68" spans="2:2">
      <c r="B68" s="1">
        <v>560</v>
      </c>
    </row>
    <row r="69" spans="2:2">
      <c r="B69" s="1">
        <v>280</v>
      </c>
    </row>
    <row r="70" spans="2:2">
      <c r="B70" s="1">
        <v>103</v>
      </c>
    </row>
    <row r="71" spans="2:2">
      <c r="B71" s="1">
        <v>5826</v>
      </c>
    </row>
    <row r="72" spans="2:2">
      <c r="B72" s="1">
        <v>224</v>
      </c>
    </row>
    <row r="73" spans="2:2">
      <c r="B73" s="1">
        <v>4136</v>
      </c>
    </row>
    <row r="74" spans="2:2">
      <c r="B74" s="1">
        <v>112</v>
      </c>
    </row>
    <row r="75" spans="2:2">
      <c r="B75" s="1">
        <v>4492</v>
      </c>
    </row>
    <row r="76" spans="2:2">
      <c r="B76" s="1">
        <v>112</v>
      </c>
    </row>
    <row r="77" spans="2:2">
      <c r="B77" s="1">
        <v>56</v>
      </c>
    </row>
    <row r="78" spans="2:2">
      <c r="B78" s="1">
        <v>20.6</v>
      </c>
    </row>
    <row r="79" spans="2:2">
      <c r="B79" s="1">
        <v>7294</v>
      </c>
    </row>
    <row r="80" spans="2:2">
      <c r="B80" s="1">
        <v>224</v>
      </c>
    </row>
    <row r="81" spans="2:2">
      <c r="B81" s="1">
        <v>4014</v>
      </c>
    </row>
    <row r="82" spans="2:2">
      <c r="B82" s="1">
        <v>112</v>
      </c>
    </row>
    <row r="83" spans="2:2">
      <c r="B83" s="1">
        <v>56</v>
      </c>
    </row>
    <row r="84" spans="2:2">
      <c r="B84" s="1">
        <v>20.6</v>
      </c>
    </row>
    <row r="85" spans="2:2">
      <c r="B85" s="1">
        <v>7539</v>
      </c>
    </row>
    <row r="86" spans="2:2">
      <c r="B86" s="1">
        <v>112</v>
      </c>
    </row>
    <row r="87" spans="2:2">
      <c r="B87" s="1">
        <v>56</v>
      </c>
    </row>
    <row r="88" spans="2:2">
      <c r="B88" s="1">
        <v>20.6</v>
      </c>
    </row>
    <row r="89" spans="2:2">
      <c r="B89" s="1">
        <v>15987</v>
      </c>
    </row>
    <row r="90" spans="2:2">
      <c r="B90" s="1">
        <v>9784</v>
      </c>
    </row>
    <row r="91" spans="2:2">
      <c r="B91" s="1">
        <v>224</v>
      </c>
    </row>
    <row r="92" spans="2:2">
      <c r="B92" s="1">
        <v>5293</v>
      </c>
    </row>
    <row r="93" spans="2:2">
      <c r="B93" s="1">
        <v>112</v>
      </c>
    </row>
    <row r="94" spans="2:2">
      <c r="B94" s="1">
        <v>56</v>
      </c>
    </row>
    <row r="95" spans="2:2">
      <c r="B95" s="1">
        <v>20.6</v>
      </c>
    </row>
    <row r="96" spans="2:2">
      <c r="B96" s="1">
        <v>8062</v>
      </c>
    </row>
    <row r="97" spans="2:2">
      <c r="B97" s="1">
        <v>112</v>
      </c>
    </row>
    <row r="98" spans="2:2">
      <c r="B98" s="1">
        <v>56</v>
      </c>
    </row>
    <row r="99" spans="2:2">
      <c r="B99" s="1">
        <v>20.6</v>
      </c>
    </row>
    <row r="100" spans="2:2">
      <c r="B100" s="1">
        <v>13788</v>
      </c>
    </row>
    <row r="101" spans="2:2">
      <c r="B101" s="1">
        <v>224</v>
      </c>
    </row>
    <row r="102" spans="2:2">
      <c r="B102" s="1">
        <v>112</v>
      </c>
    </row>
    <row r="103" spans="2:2">
      <c r="B103" s="1">
        <v>41.2</v>
      </c>
    </row>
    <row r="104" spans="2:2">
      <c r="B104" s="1">
        <v>9073</v>
      </c>
    </row>
    <row r="105" spans="2:2">
      <c r="B105" s="1">
        <v>41766</v>
      </c>
    </row>
    <row r="106" spans="2:2">
      <c r="B106" s="1">
        <v>224</v>
      </c>
    </row>
    <row r="107" spans="2:2">
      <c r="B107" s="1">
        <v>224</v>
      </c>
    </row>
    <row r="108" spans="2:2">
      <c r="B108" s="1">
        <v>82.4</v>
      </c>
    </row>
    <row r="109" spans="2:2">
      <c r="B109" s="1">
        <v>48594</v>
      </c>
    </row>
    <row r="110" spans="2:2">
      <c r="B110" s="1">
        <v>112</v>
      </c>
    </row>
    <row r="111" spans="2:2">
      <c r="B111" s="1">
        <v>112</v>
      </c>
    </row>
    <row r="112" spans="2:2">
      <c r="B112" s="1">
        <v>41.2</v>
      </c>
    </row>
    <row r="113" spans="2:2">
      <c r="B113" s="1">
        <v>5015</v>
      </c>
    </row>
    <row r="114" spans="2:2">
      <c r="B114" s="1">
        <v>84</v>
      </c>
    </row>
    <row r="115" spans="2:2">
      <c r="B115" s="1">
        <v>240</v>
      </c>
    </row>
    <row r="116" spans="2:2">
      <c r="B116" s="1">
        <v>339</v>
      </c>
    </row>
    <row r="117" spans="2:2">
      <c r="B117" s="1">
        <v>4364</v>
      </c>
    </row>
    <row r="118" spans="2:2">
      <c r="B118" s="1">
        <v>23530</v>
      </c>
    </row>
    <row r="119" spans="2:2">
      <c r="B119" s="1">
        <v>448</v>
      </c>
    </row>
    <row r="121" spans="2:2">
      <c r="B121" s="1">
        <f>SUM(B2:B119)</f>
        <v>679934.09999999986</v>
      </c>
    </row>
  </sheetData>
  <phoneticPr fontId="2"/>
  <pageMargins left="0.7" right="0.7" top="0.75" bottom="0.75" header="0.3" footer="0.3"/>
  <pageSetup paperSize="9" orientation="portrait" horizontalDpi="1200" verticalDpi="1200"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49B52-F6A7-406E-9814-9C24A4B40BF4}">
  <sheetPr>
    <tabColor theme="3" tint="0.59999389629810485"/>
  </sheetPr>
  <dimension ref="A2:S77"/>
  <sheetViews>
    <sheetView zoomScale="85" zoomScaleNormal="85" workbookViewId="0">
      <pane xSplit="12" ySplit="8" topLeftCell="O15" activePane="bottomRight" state="frozen"/>
      <selection pane="topRight" activeCell="K1" sqref="K1"/>
      <selection pane="bottomLeft" activeCell="A9" sqref="A9"/>
      <selection pane="bottomRight" activeCell="G26" sqref="G26"/>
    </sheetView>
  </sheetViews>
  <sheetFormatPr defaultRowHeight="18.75"/>
  <cols>
    <col min="1" max="1" width="9" style="1"/>
    <col min="2" max="2" width="12.75" style="1" customWidth="1"/>
    <col min="3" max="3" width="11.625" style="1" customWidth="1"/>
    <col min="4" max="4" width="6.125" style="4" customWidth="1"/>
    <col min="5" max="5" width="12.125" style="1" customWidth="1"/>
    <col min="6" max="6" width="13" style="1" customWidth="1"/>
    <col min="7" max="7" width="60" style="1" customWidth="1"/>
    <col min="8" max="8" width="6.125" style="4" customWidth="1"/>
    <col min="9" max="9" width="8.625" style="4" customWidth="1"/>
    <col min="10" max="10" width="9.875" style="4" bestFit="1" customWidth="1"/>
    <col min="11" max="11" width="9.125" style="4" customWidth="1"/>
    <col min="12" max="12" width="43.5" style="1" customWidth="1"/>
    <col min="13" max="13" width="23.125" style="1" customWidth="1"/>
    <col min="14" max="14" width="23.25" style="4" customWidth="1"/>
    <col min="15" max="15" width="8.25" style="9" customWidth="1"/>
    <col min="16" max="16" width="9" style="1" customWidth="1"/>
    <col min="17" max="17" width="9.375" style="10" customWidth="1"/>
    <col min="18" max="18" width="11" style="11" customWidth="1"/>
    <col min="19" max="19" width="15.625" style="12" customWidth="1"/>
    <col min="20" max="16384" width="9" style="1"/>
  </cols>
  <sheetData>
    <row r="2" spans="1:19" ht="20.100000000000001" customHeight="1">
      <c r="D2" s="2" t="s">
        <v>0</v>
      </c>
      <c r="E2" s="2"/>
      <c r="F2" s="2"/>
      <c r="G2" s="3" t="s">
        <v>6861</v>
      </c>
      <c r="I2" s="5" t="s">
        <v>2</v>
      </c>
      <c r="J2" s="6"/>
      <c r="K2" s="7"/>
      <c r="L2" s="8">
        <f>SUM(J:J)</f>
        <v>31153</v>
      </c>
    </row>
    <row r="3" spans="1:19" ht="20.100000000000001" customHeight="1">
      <c r="D3" s="2" t="s">
        <v>3</v>
      </c>
      <c r="E3" s="2"/>
      <c r="F3" s="2"/>
      <c r="G3" s="13" t="s">
        <v>6862</v>
      </c>
      <c r="J3" s="2393"/>
      <c r="K3" s="2393"/>
      <c r="L3" s="2393"/>
      <c r="M3" s="2393"/>
    </row>
    <row r="4" spans="1:19" ht="20.100000000000001" customHeight="1">
      <c r="D4" s="2" t="s">
        <v>6</v>
      </c>
      <c r="E4" s="2"/>
      <c r="F4" s="2"/>
      <c r="G4" s="13" t="s">
        <v>6864</v>
      </c>
      <c r="I4" s="2394" t="s">
        <v>65</v>
      </c>
      <c r="J4" s="2394"/>
      <c r="K4" s="2395" t="s">
        <v>6867</v>
      </c>
      <c r="L4" s="2395"/>
      <c r="M4" s="2395"/>
    </row>
    <row r="5" spans="1:19" ht="20.100000000000001" customHeight="1">
      <c r="D5" s="2" t="s">
        <v>9</v>
      </c>
      <c r="E5" s="2"/>
      <c r="F5" s="2"/>
      <c r="G5" s="16">
        <v>46126</v>
      </c>
      <c r="I5" s="2394"/>
      <c r="J5" s="2394"/>
      <c r="K5" s="2395"/>
      <c r="L5" s="2395"/>
      <c r="M5" s="2395"/>
    </row>
    <row r="6" spans="1:19" ht="20.100000000000001" customHeight="1">
      <c r="D6" s="2" t="s">
        <v>10</v>
      </c>
      <c r="E6" s="2"/>
      <c r="F6" s="2"/>
      <c r="G6" s="16">
        <v>46127</v>
      </c>
      <c r="J6" s="19"/>
    </row>
    <row r="8" spans="1:19" s="4" customFormat="1" ht="19.7" customHeight="1">
      <c r="A8" s="20" t="s">
        <v>11</v>
      </c>
      <c r="B8" s="20" t="s">
        <v>12</v>
      </c>
      <c r="C8" s="20" t="s">
        <v>13</v>
      </c>
      <c r="D8" s="21" t="s">
        <v>14</v>
      </c>
      <c r="E8" s="21" t="s">
        <v>15</v>
      </c>
      <c r="F8" s="21" t="s">
        <v>16</v>
      </c>
      <c r="G8" s="20" t="s">
        <v>17</v>
      </c>
      <c r="H8" s="20" t="s">
        <v>18</v>
      </c>
      <c r="I8" s="20" t="s">
        <v>19</v>
      </c>
      <c r="J8" s="22" t="s">
        <v>20</v>
      </c>
      <c r="K8" s="22"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26" t="s">
        <v>36</v>
      </c>
      <c r="I9" s="26" t="s">
        <v>37</v>
      </c>
      <c r="J9" s="28" t="s">
        <v>38</v>
      </c>
      <c r="K9" s="28"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26"/>
      <c r="I10" s="26"/>
      <c r="J10" s="28"/>
      <c r="K10" s="28"/>
      <c r="L10" s="26"/>
      <c r="M10" s="26"/>
      <c r="N10" s="26"/>
      <c r="O10" s="30"/>
      <c r="P10" s="27"/>
      <c r="Q10" s="26"/>
      <c r="R10" s="30"/>
      <c r="S10" s="31"/>
    </row>
    <row r="11" spans="1:19" s="4" customFormat="1" ht="19.7" customHeight="1">
      <c r="A11" s="26"/>
      <c r="B11" s="26"/>
      <c r="C11" s="26"/>
      <c r="D11" s="27"/>
      <c r="E11" s="27"/>
      <c r="F11" s="27"/>
      <c r="G11" s="47"/>
      <c r="H11" s="62"/>
      <c r="I11" s="26"/>
      <c r="J11" s="63"/>
      <c r="K11" s="28"/>
      <c r="L11" s="47"/>
      <c r="M11" s="26"/>
      <c r="N11" s="26"/>
      <c r="O11" s="30"/>
      <c r="P11" s="27"/>
      <c r="Q11" s="26"/>
      <c r="R11" s="30"/>
      <c r="S11" s="31"/>
    </row>
    <row r="12" spans="1:19" s="4" customFormat="1" ht="19.7" customHeight="1">
      <c r="D12" s="2396"/>
      <c r="E12" s="1992"/>
      <c r="F12" s="1992"/>
      <c r="G12" s="1993" t="s">
        <v>6868</v>
      </c>
      <c r="H12" s="71"/>
      <c r="I12" s="71"/>
      <c r="J12" s="71"/>
      <c r="K12" s="1234"/>
      <c r="L12" s="1235"/>
      <c r="M12" s="26"/>
      <c r="N12" s="26"/>
      <c r="O12" s="30"/>
      <c r="P12" s="27"/>
      <c r="Q12" s="26"/>
      <c r="R12" s="30"/>
      <c r="S12" s="31"/>
    </row>
    <row r="13" spans="1:19" s="4" customFormat="1" ht="19.7" customHeight="1">
      <c r="A13" s="26" t="s">
        <v>200</v>
      </c>
      <c r="B13" s="2397" t="s">
        <v>6869</v>
      </c>
      <c r="C13" s="26"/>
      <c r="D13" s="1995">
        <v>1</v>
      </c>
      <c r="E13" s="1271" t="s">
        <v>4056</v>
      </c>
      <c r="F13" s="1208" t="s">
        <v>5161</v>
      </c>
      <c r="G13" s="1441" t="s">
        <v>5793</v>
      </c>
      <c r="H13" s="862">
        <v>1</v>
      </c>
      <c r="I13" s="1271">
        <v>4037</v>
      </c>
      <c r="J13" s="1403">
        <f>I13*H13</f>
        <v>4037</v>
      </c>
      <c r="K13" s="479"/>
      <c r="L13" s="907" t="s">
        <v>6870</v>
      </c>
      <c r="M13" s="2391" t="s">
        <v>6866</v>
      </c>
      <c r="N13" s="2398" t="s">
        <v>6871</v>
      </c>
      <c r="O13" s="30">
        <v>46114</v>
      </c>
      <c r="P13" s="27"/>
      <c r="Q13" s="42">
        <v>46126</v>
      </c>
      <c r="R13" s="30">
        <v>46127</v>
      </c>
      <c r="S13" s="31"/>
    </row>
    <row r="14" spans="1:19" s="4" customFormat="1" ht="19.7" customHeight="1">
      <c r="A14" s="26" t="s">
        <v>123</v>
      </c>
      <c r="B14" s="2397" t="s">
        <v>6869</v>
      </c>
      <c r="C14" s="26"/>
      <c r="D14" s="1995">
        <f t="shared" ref="D14:D24" si="0">D13+1</f>
        <v>2</v>
      </c>
      <c r="E14" s="1208" t="s">
        <v>5161</v>
      </c>
      <c r="F14" s="1208" t="s">
        <v>5161</v>
      </c>
      <c r="G14" s="945" t="s">
        <v>5795</v>
      </c>
      <c r="H14" s="944">
        <v>8</v>
      </c>
      <c r="I14" s="35">
        <v>47</v>
      </c>
      <c r="J14" s="1403">
        <f t="shared" ref="J14:J24" si="1">I14*H14</f>
        <v>376</v>
      </c>
      <c r="K14" s="28"/>
      <c r="L14" s="47" t="s">
        <v>774</v>
      </c>
      <c r="M14" s="26"/>
      <c r="N14" s="2398" t="s">
        <v>6871</v>
      </c>
      <c r="O14" s="30">
        <v>46114</v>
      </c>
      <c r="P14" s="27"/>
      <c r="Q14" s="42">
        <v>46126</v>
      </c>
      <c r="R14" s="30">
        <v>46127</v>
      </c>
      <c r="S14" s="31"/>
    </row>
    <row r="15" spans="1:19" s="4" customFormat="1" ht="19.7" customHeight="1">
      <c r="A15" s="26" t="s">
        <v>123</v>
      </c>
      <c r="B15" s="2397" t="s">
        <v>6869</v>
      </c>
      <c r="C15" s="26"/>
      <c r="D15" s="1995">
        <f t="shared" si="0"/>
        <v>3</v>
      </c>
      <c r="E15" s="1208" t="s">
        <v>5161</v>
      </c>
      <c r="F15" s="1208" t="s">
        <v>5161</v>
      </c>
      <c r="G15" s="945" t="s">
        <v>3667</v>
      </c>
      <c r="H15" s="944">
        <v>2</v>
      </c>
      <c r="I15" s="35">
        <v>112</v>
      </c>
      <c r="J15" s="1403">
        <f t="shared" si="1"/>
        <v>224</v>
      </c>
      <c r="K15" s="28"/>
      <c r="L15" s="47" t="s">
        <v>6872</v>
      </c>
      <c r="M15" s="26"/>
      <c r="N15" s="2398" t="s">
        <v>6871</v>
      </c>
      <c r="O15" s="30">
        <v>46114</v>
      </c>
      <c r="P15" s="27"/>
      <c r="Q15" s="42">
        <v>46126</v>
      </c>
      <c r="R15" s="30">
        <v>46127</v>
      </c>
      <c r="S15" s="31"/>
    </row>
    <row r="16" spans="1:19" s="4" customFormat="1" ht="19.7" customHeight="1">
      <c r="A16" s="26" t="s">
        <v>123</v>
      </c>
      <c r="B16" s="2397" t="s">
        <v>6869</v>
      </c>
      <c r="C16" s="26"/>
      <c r="D16" s="1995">
        <f t="shared" si="0"/>
        <v>4</v>
      </c>
      <c r="E16" s="1208" t="s">
        <v>5161</v>
      </c>
      <c r="F16" s="1208" t="s">
        <v>5161</v>
      </c>
      <c r="G16" s="945" t="s">
        <v>3698</v>
      </c>
      <c r="H16" s="944">
        <v>2</v>
      </c>
      <c r="I16" s="35">
        <v>112</v>
      </c>
      <c r="J16" s="1403">
        <f t="shared" si="1"/>
        <v>224</v>
      </c>
      <c r="K16" s="28"/>
      <c r="L16" s="47" t="s">
        <v>6872</v>
      </c>
      <c r="M16" s="26"/>
      <c r="N16" s="2398" t="s">
        <v>6871</v>
      </c>
      <c r="O16" s="30">
        <v>46114</v>
      </c>
      <c r="P16" s="27"/>
      <c r="Q16" s="42">
        <v>46126</v>
      </c>
      <c r="R16" s="30">
        <v>46127</v>
      </c>
      <c r="S16" s="31"/>
    </row>
    <row r="17" spans="1:19" s="4" customFormat="1" ht="19.7" customHeight="1">
      <c r="A17" s="26" t="s">
        <v>123</v>
      </c>
      <c r="B17" s="2397" t="s">
        <v>6869</v>
      </c>
      <c r="C17" s="26"/>
      <c r="D17" s="1995">
        <f t="shared" si="0"/>
        <v>5</v>
      </c>
      <c r="E17" s="1208" t="s">
        <v>5161</v>
      </c>
      <c r="F17" s="1208" t="s">
        <v>5161</v>
      </c>
      <c r="G17" s="945" t="s">
        <v>3673</v>
      </c>
      <c r="H17" s="944">
        <v>2</v>
      </c>
      <c r="I17" s="35">
        <v>120</v>
      </c>
      <c r="J17" s="1403">
        <f t="shared" si="1"/>
        <v>240</v>
      </c>
      <c r="K17" s="28"/>
      <c r="L17" s="47" t="s">
        <v>6872</v>
      </c>
      <c r="M17" s="26"/>
      <c r="N17" s="2398" t="s">
        <v>6871</v>
      </c>
      <c r="O17" s="30">
        <v>46114</v>
      </c>
      <c r="P17" s="27"/>
      <c r="Q17" s="42">
        <v>46126</v>
      </c>
      <c r="R17" s="30">
        <v>46127</v>
      </c>
      <c r="S17" s="31"/>
    </row>
    <row r="18" spans="1:19" s="4" customFormat="1" ht="19.7" customHeight="1">
      <c r="A18" s="26" t="s">
        <v>291</v>
      </c>
      <c r="B18" s="2397" t="s">
        <v>6869</v>
      </c>
      <c r="C18" s="26"/>
      <c r="D18" s="1995">
        <f t="shared" si="0"/>
        <v>6</v>
      </c>
      <c r="E18" s="1208" t="s">
        <v>5161</v>
      </c>
      <c r="F18" s="1208" t="s">
        <v>5161</v>
      </c>
      <c r="G18" s="945" t="s">
        <v>6873</v>
      </c>
      <c r="H18" s="944">
        <v>2</v>
      </c>
      <c r="I18" s="35">
        <v>640</v>
      </c>
      <c r="J18" s="1403">
        <f t="shared" si="1"/>
        <v>1280</v>
      </c>
      <c r="K18" s="28"/>
      <c r="L18" s="47" t="s">
        <v>6874</v>
      </c>
      <c r="M18" s="26"/>
      <c r="N18" s="2398" t="s">
        <v>6871</v>
      </c>
      <c r="O18" s="30">
        <v>46114</v>
      </c>
      <c r="P18" s="27"/>
      <c r="Q18" s="42">
        <v>46126</v>
      </c>
      <c r="R18" s="30">
        <v>46127</v>
      </c>
      <c r="S18" s="31"/>
    </row>
    <row r="19" spans="1:19" s="4" customFormat="1" ht="19.7" customHeight="1">
      <c r="A19" s="26" t="s">
        <v>172</v>
      </c>
      <c r="B19" s="2397" t="s">
        <v>6869</v>
      </c>
      <c r="C19" s="26"/>
      <c r="D19" s="1995">
        <f t="shared" si="0"/>
        <v>7</v>
      </c>
      <c r="E19" s="1271" t="s">
        <v>4056</v>
      </c>
      <c r="F19" s="1208" t="s">
        <v>5161</v>
      </c>
      <c r="G19" s="945" t="s">
        <v>6875</v>
      </c>
      <c r="H19" s="944">
        <v>1</v>
      </c>
      <c r="I19" s="35">
        <v>14521</v>
      </c>
      <c r="J19" s="1403">
        <f t="shared" si="1"/>
        <v>14521</v>
      </c>
      <c r="K19" s="28"/>
      <c r="L19" s="47" t="s">
        <v>6876</v>
      </c>
      <c r="M19" s="26"/>
      <c r="N19" s="2398" t="s">
        <v>6871</v>
      </c>
      <c r="O19" s="30">
        <v>46114</v>
      </c>
      <c r="P19" s="27"/>
      <c r="Q19" s="42">
        <v>46126</v>
      </c>
      <c r="R19" s="30">
        <v>46127</v>
      </c>
      <c r="S19" s="31"/>
    </row>
    <row r="20" spans="1:19" s="4" customFormat="1" ht="19.7" customHeight="1">
      <c r="A20" s="26" t="s">
        <v>181</v>
      </c>
      <c r="B20" s="2397" t="s">
        <v>6869</v>
      </c>
      <c r="C20" s="26"/>
      <c r="D20" s="1995">
        <f t="shared" si="0"/>
        <v>8</v>
      </c>
      <c r="E20" s="1208" t="s">
        <v>5161</v>
      </c>
      <c r="F20" s="1208" t="s">
        <v>5161</v>
      </c>
      <c r="G20" s="945" t="s">
        <v>5798</v>
      </c>
      <c r="H20" s="944">
        <v>2</v>
      </c>
      <c r="I20" s="35">
        <v>792</v>
      </c>
      <c r="J20" s="1403">
        <f t="shared" si="1"/>
        <v>1584</v>
      </c>
      <c r="K20" s="28"/>
      <c r="L20" s="47" t="s">
        <v>2340</v>
      </c>
      <c r="M20" s="26"/>
      <c r="N20" s="2398" t="s">
        <v>6871</v>
      </c>
      <c r="O20" s="30">
        <v>46114</v>
      </c>
      <c r="P20" s="27"/>
      <c r="Q20" s="42">
        <v>46126</v>
      </c>
      <c r="R20" s="30">
        <v>46127</v>
      </c>
      <c r="S20" s="31"/>
    </row>
    <row r="21" spans="1:19" s="4" customFormat="1" ht="19.7" customHeight="1">
      <c r="A21" s="26" t="s">
        <v>123</v>
      </c>
      <c r="B21" s="2397" t="s">
        <v>6869</v>
      </c>
      <c r="C21" s="26"/>
      <c r="D21" s="1995">
        <f t="shared" si="0"/>
        <v>9</v>
      </c>
      <c r="E21" s="1208" t="s">
        <v>5161</v>
      </c>
      <c r="F21" s="1208" t="s">
        <v>5161</v>
      </c>
      <c r="G21" s="945" t="s">
        <v>6877</v>
      </c>
      <c r="H21" s="944">
        <v>4</v>
      </c>
      <c r="I21" s="35">
        <v>77</v>
      </c>
      <c r="J21" s="1403">
        <f t="shared" si="1"/>
        <v>308</v>
      </c>
      <c r="K21" s="28"/>
      <c r="L21" s="47" t="s">
        <v>774</v>
      </c>
      <c r="M21" s="26"/>
      <c r="N21" s="2398" t="s">
        <v>6871</v>
      </c>
      <c r="O21" s="30">
        <v>46114</v>
      </c>
      <c r="P21" s="27"/>
      <c r="Q21" s="42">
        <v>46126</v>
      </c>
      <c r="R21" s="30">
        <v>46127</v>
      </c>
      <c r="S21" s="31"/>
    </row>
    <row r="22" spans="1:19" s="4" customFormat="1" ht="19.7" customHeight="1">
      <c r="A22" s="26" t="s">
        <v>123</v>
      </c>
      <c r="B22" s="2397" t="s">
        <v>6869</v>
      </c>
      <c r="C22" s="26"/>
      <c r="D22" s="1995">
        <f t="shared" si="0"/>
        <v>10</v>
      </c>
      <c r="E22" s="1208" t="s">
        <v>5161</v>
      </c>
      <c r="F22" s="1208" t="s">
        <v>5161</v>
      </c>
      <c r="G22" s="945" t="s">
        <v>876</v>
      </c>
      <c r="H22" s="944">
        <v>2</v>
      </c>
      <c r="I22" s="35">
        <v>113</v>
      </c>
      <c r="J22" s="1403">
        <f t="shared" si="1"/>
        <v>226</v>
      </c>
      <c r="K22" s="28"/>
      <c r="L22" s="47" t="s">
        <v>6872</v>
      </c>
      <c r="M22" s="26"/>
      <c r="N22" s="2398" t="s">
        <v>6871</v>
      </c>
      <c r="O22" s="30">
        <v>46114</v>
      </c>
      <c r="P22" s="27"/>
      <c r="Q22" s="42">
        <v>46126</v>
      </c>
      <c r="R22" s="30">
        <v>46127</v>
      </c>
      <c r="S22" s="31"/>
    </row>
    <row r="23" spans="1:19" s="4" customFormat="1" ht="19.7" customHeight="1">
      <c r="A23" s="26" t="s">
        <v>213</v>
      </c>
      <c r="B23" s="2397" t="s">
        <v>6869</v>
      </c>
      <c r="C23" s="26"/>
      <c r="D23" s="1995">
        <f t="shared" si="0"/>
        <v>11</v>
      </c>
      <c r="E23" s="1271" t="s">
        <v>4056</v>
      </c>
      <c r="F23" s="1208" t="s">
        <v>5161</v>
      </c>
      <c r="G23" s="945" t="s">
        <v>6878</v>
      </c>
      <c r="H23" s="944">
        <v>1</v>
      </c>
      <c r="I23" s="35">
        <v>5397</v>
      </c>
      <c r="J23" s="1403">
        <f t="shared" si="1"/>
        <v>5397</v>
      </c>
      <c r="K23" s="28"/>
      <c r="L23" s="47" t="s">
        <v>6879</v>
      </c>
      <c r="M23" s="26"/>
      <c r="N23" s="2398" t="s">
        <v>6871</v>
      </c>
      <c r="O23" s="30">
        <v>46114</v>
      </c>
      <c r="P23" s="27"/>
      <c r="Q23" s="42">
        <v>46126</v>
      </c>
      <c r="R23" s="30">
        <v>46127</v>
      </c>
      <c r="S23" s="31"/>
    </row>
    <row r="24" spans="1:19" s="4" customFormat="1" ht="19.7" customHeight="1">
      <c r="A24" s="26" t="s">
        <v>123</v>
      </c>
      <c r="B24" s="2397" t="s">
        <v>6869</v>
      </c>
      <c r="C24" s="26"/>
      <c r="D24" s="1995">
        <f t="shared" si="0"/>
        <v>12</v>
      </c>
      <c r="E24" s="1208" t="s">
        <v>5161</v>
      </c>
      <c r="F24" s="1208" t="s">
        <v>5161</v>
      </c>
      <c r="G24" s="945" t="s">
        <v>5816</v>
      </c>
      <c r="H24" s="944">
        <v>4</v>
      </c>
      <c r="I24" s="35">
        <v>120</v>
      </c>
      <c r="J24" s="1403">
        <f t="shared" si="1"/>
        <v>480</v>
      </c>
      <c r="K24" s="28"/>
      <c r="L24" s="47" t="s">
        <v>6872</v>
      </c>
      <c r="M24" s="26"/>
      <c r="N24" s="2398" t="s">
        <v>6871</v>
      </c>
      <c r="O24" s="30">
        <v>46114</v>
      </c>
      <c r="P24" s="27"/>
      <c r="Q24" s="42">
        <v>46126</v>
      </c>
      <c r="R24" s="30">
        <v>46127</v>
      </c>
      <c r="S24" s="31"/>
    </row>
    <row r="25" spans="1:19" s="4" customFormat="1" ht="19.7" customHeight="1">
      <c r="A25" s="26"/>
      <c r="B25" s="2399"/>
      <c r="C25" s="26"/>
      <c r="D25" s="27"/>
      <c r="E25" s="27"/>
      <c r="F25" s="27"/>
      <c r="G25" s="47"/>
      <c r="H25" s="62"/>
      <c r="I25" s="26"/>
      <c r="J25" s="63"/>
      <c r="K25" s="28"/>
      <c r="L25" s="47"/>
      <c r="M25" s="26"/>
      <c r="N25" s="1820"/>
      <c r="O25" s="30"/>
      <c r="P25" s="27"/>
      <c r="Q25" s="26"/>
      <c r="R25" s="30"/>
      <c r="S25" s="31"/>
    </row>
    <row r="26" spans="1:19" s="4" customFormat="1" ht="19.7" customHeight="1">
      <c r="A26" s="26"/>
      <c r="B26" s="2399"/>
      <c r="C26" s="26"/>
      <c r="D26" s="27"/>
      <c r="E26" s="27"/>
      <c r="F26" s="27"/>
      <c r="G26" s="1552">
        <f>SUM(J13:J25)</f>
        <v>28897</v>
      </c>
      <c r="H26" s="2006"/>
      <c r="I26" s="2006"/>
      <c r="J26" s="2007"/>
      <c r="K26" s="831"/>
      <c r="L26" s="47"/>
      <c r="M26" s="26"/>
      <c r="N26" s="1820"/>
      <c r="O26" s="30"/>
      <c r="P26" s="27"/>
      <c r="Q26" s="26"/>
      <c r="R26" s="30"/>
      <c r="S26" s="31"/>
    </row>
    <row r="27" spans="1:19" s="4" customFormat="1" ht="19.7" customHeight="1">
      <c r="A27" s="26"/>
      <c r="B27" s="2399"/>
      <c r="C27" s="26"/>
      <c r="D27" s="27"/>
      <c r="E27" s="27"/>
      <c r="F27" s="27"/>
      <c r="G27" s="47"/>
      <c r="H27" s="62"/>
      <c r="I27" s="26"/>
      <c r="J27" s="63"/>
      <c r="K27" s="28"/>
      <c r="L27" s="47"/>
      <c r="M27" s="26"/>
      <c r="N27" s="1820"/>
      <c r="O27" s="30"/>
      <c r="P27" s="27"/>
      <c r="Q27" s="26"/>
      <c r="R27" s="30"/>
      <c r="S27" s="31"/>
    </row>
    <row r="28" spans="1:19" s="4" customFormat="1" ht="19.7" customHeight="1">
      <c r="A28" s="26"/>
      <c r="B28" s="2399"/>
      <c r="C28" s="26"/>
      <c r="D28" s="27"/>
      <c r="E28" s="27"/>
      <c r="F28" s="27"/>
      <c r="G28" s="47"/>
      <c r="H28" s="62"/>
      <c r="I28" s="26"/>
      <c r="J28" s="63"/>
      <c r="K28" s="28"/>
      <c r="L28" s="47"/>
      <c r="M28" s="26"/>
      <c r="N28" s="1820"/>
      <c r="O28" s="30"/>
      <c r="P28" s="27"/>
      <c r="Q28" s="26"/>
      <c r="R28" s="30"/>
      <c r="S28" s="31"/>
    </row>
    <row r="29" spans="1:19" s="4" customFormat="1" ht="19.7" customHeight="1">
      <c r="A29" s="26"/>
      <c r="B29" s="2399"/>
      <c r="C29" s="26"/>
      <c r="D29" s="293"/>
      <c r="E29" s="32"/>
      <c r="F29" s="33"/>
      <c r="G29" s="964" t="s">
        <v>6880</v>
      </c>
      <c r="H29" s="1896"/>
      <c r="I29" s="551"/>
      <c r="J29" s="385"/>
      <c r="K29" s="287"/>
      <c r="L29" s="288"/>
      <c r="M29" s="26"/>
      <c r="N29" s="1820"/>
      <c r="O29" s="30"/>
      <c r="P29" s="27"/>
      <c r="Q29" s="26"/>
      <c r="R29" s="30"/>
      <c r="S29" s="31"/>
    </row>
    <row r="30" spans="1:19" s="4" customFormat="1" ht="19.7" customHeight="1">
      <c r="A30" s="35" t="s">
        <v>144</v>
      </c>
      <c r="B30" s="2397" t="s">
        <v>6869</v>
      </c>
      <c r="C30" s="26"/>
      <c r="D30" s="247">
        <f>+D24+1</f>
        <v>13</v>
      </c>
      <c r="E30" s="2400" t="s">
        <v>287</v>
      </c>
      <c r="F30" s="2400" t="s">
        <v>287</v>
      </c>
      <c r="G30" s="2401" t="s">
        <v>1303</v>
      </c>
      <c r="H30" s="156"/>
      <c r="I30" s="156">
        <v>8500</v>
      </c>
      <c r="J30" s="156">
        <f>H30*I30</f>
        <v>0</v>
      </c>
      <c r="K30" s="535"/>
      <c r="L30" s="109" t="s">
        <v>6881</v>
      </c>
      <c r="M30" s="2391" t="s">
        <v>6866</v>
      </c>
      <c r="N30" s="2398" t="s">
        <v>6871</v>
      </c>
      <c r="O30" s="30">
        <v>46114</v>
      </c>
      <c r="P30" s="27"/>
      <c r="Q30" s="42">
        <v>46126</v>
      </c>
      <c r="R30" s="30">
        <v>46127</v>
      </c>
      <c r="S30" s="31"/>
    </row>
    <row r="31" spans="1:19" s="4" customFormat="1" ht="19.7" customHeight="1">
      <c r="A31" s="26"/>
      <c r="B31" s="26"/>
      <c r="C31" s="26"/>
      <c r="D31" s="27"/>
      <c r="E31" s="27"/>
      <c r="F31" s="27"/>
      <c r="G31" s="47"/>
      <c r="H31" s="62"/>
      <c r="I31" s="26"/>
      <c r="J31" s="63"/>
      <c r="K31" s="28"/>
      <c r="L31" s="47"/>
      <c r="M31" s="26"/>
      <c r="N31" s="26"/>
      <c r="O31" s="30"/>
      <c r="P31" s="27"/>
      <c r="Q31" s="26"/>
      <c r="R31" s="30"/>
      <c r="S31" s="31"/>
    </row>
    <row r="32" spans="1:19" s="4" customFormat="1" ht="19.7" customHeight="1">
      <c r="A32" s="26" t="s">
        <v>181</v>
      </c>
      <c r="B32" s="2397" t="s">
        <v>6869</v>
      </c>
      <c r="C32" s="26"/>
      <c r="D32" s="247">
        <f>+D30+1</f>
        <v>14</v>
      </c>
      <c r="E32" s="27" t="s">
        <v>175</v>
      </c>
      <c r="F32" s="27" t="s">
        <v>175</v>
      </c>
      <c r="G32" s="1488" t="s">
        <v>5840</v>
      </c>
      <c r="H32" s="200">
        <v>1</v>
      </c>
      <c r="I32" s="208">
        <v>2256</v>
      </c>
      <c r="J32" s="211">
        <f t="shared" ref="J32" si="2">H32*I32</f>
        <v>2256</v>
      </c>
      <c r="K32" s="385">
        <v>2</v>
      </c>
      <c r="L32" s="291" t="s">
        <v>445</v>
      </c>
      <c r="M32" s="26"/>
      <c r="N32" s="26" t="s">
        <v>6882</v>
      </c>
      <c r="O32" s="30">
        <v>46114</v>
      </c>
      <c r="P32" s="27"/>
      <c r="Q32" s="42">
        <v>46126</v>
      </c>
      <c r="R32" s="30">
        <v>46127</v>
      </c>
      <c r="S32" s="31"/>
    </row>
    <row r="33" spans="1:19" s="4" customFormat="1" ht="19.7" customHeight="1">
      <c r="A33" s="26"/>
      <c r="B33" s="26"/>
      <c r="C33" s="26"/>
      <c r="D33" s="27"/>
      <c r="E33" s="27"/>
      <c r="F33" s="27"/>
      <c r="G33" s="47"/>
      <c r="H33" s="62"/>
      <c r="I33" s="26"/>
      <c r="J33" s="63"/>
      <c r="K33" s="28"/>
      <c r="L33" s="47"/>
      <c r="M33" s="26"/>
      <c r="N33" s="26"/>
      <c r="O33" s="30"/>
      <c r="P33" s="27"/>
      <c r="Q33" s="26"/>
      <c r="R33" s="30"/>
      <c r="S33" s="31"/>
    </row>
    <row r="34" spans="1:19" s="4" customFormat="1" ht="19.7" customHeight="1">
      <c r="A34" s="26"/>
      <c r="B34" s="26"/>
      <c r="C34" s="26"/>
      <c r="D34" s="27"/>
      <c r="E34" s="27"/>
      <c r="F34" s="27"/>
      <c r="G34" s="47"/>
      <c r="H34" s="62"/>
      <c r="I34" s="26"/>
      <c r="J34" s="63"/>
      <c r="K34" s="28"/>
      <c r="L34" s="47"/>
      <c r="M34" s="26"/>
      <c r="N34" s="26"/>
      <c r="O34" s="30"/>
      <c r="P34" s="27"/>
      <c r="Q34" s="26"/>
      <c r="R34" s="30"/>
      <c r="S34" s="31"/>
    </row>
    <row r="35" spans="1:19" s="4" customFormat="1" ht="19.7" customHeight="1">
      <c r="A35" s="26"/>
      <c r="B35" s="26"/>
      <c r="C35" s="26"/>
      <c r="D35" s="27"/>
      <c r="E35" s="27"/>
      <c r="F35" s="27"/>
      <c r="G35" s="47"/>
      <c r="H35" s="62"/>
      <c r="I35" s="26"/>
      <c r="J35" s="63"/>
      <c r="K35" s="28"/>
      <c r="L35" s="47"/>
      <c r="M35" s="26"/>
      <c r="N35" s="26"/>
      <c r="O35" s="30"/>
      <c r="P35" s="27"/>
      <c r="Q35" s="26"/>
      <c r="R35" s="30"/>
      <c r="S35" s="31"/>
    </row>
    <row r="36" spans="1:19" s="4" customFormat="1" ht="19.7" customHeight="1">
      <c r="A36" s="26"/>
      <c r="B36" s="26"/>
      <c r="C36" s="26"/>
      <c r="D36" s="27"/>
      <c r="E36" s="27"/>
      <c r="F36" s="27"/>
      <c r="G36" s="47"/>
      <c r="H36" s="62"/>
      <c r="I36" s="26"/>
      <c r="J36" s="63"/>
      <c r="K36" s="28"/>
      <c r="L36" s="47"/>
      <c r="M36" s="26"/>
      <c r="N36" s="26"/>
      <c r="O36" s="30"/>
      <c r="P36" s="27"/>
      <c r="Q36" s="26"/>
      <c r="R36" s="30"/>
      <c r="S36" s="31"/>
    </row>
    <row r="37" spans="1:19" s="4" customFormat="1" ht="19.7" customHeight="1">
      <c r="A37" s="26"/>
      <c r="B37" s="26"/>
      <c r="C37" s="26"/>
      <c r="D37" s="27"/>
      <c r="E37" s="27"/>
      <c r="F37" s="27"/>
      <c r="G37" s="47"/>
      <c r="H37" s="62"/>
      <c r="I37" s="26"/>
      <c r="J37" s="63"/>
      <c r="K37" s="28"/>
      <c r="L37" s="47"/>
      <c r="M37" s="26"/>
      <c r="N37" s="26"/>
      <c r="O37" s="30"/>
      <c r="P37" s="27"/>
      <c r="Q37" s="26"/>
      <c r="R37" s="30"/>
      <c r="S37" s="31"/>
    </row>
    <row r="38" spans="1:19" s="4" customFormat="1" ht="19.7" customHeight="1">
      <c r="A38" s="26"/>
      <c r="B38" s="26"/>
      <c r="C38" s="26"/>
      <c r="D38" s="27"/>
      <c r="E38" s="27"/>
      <c r="F38" s="27"/>
      <c r="G38" s="47"/>
      <c r="H38" s="62"/>
      <c r="I38" s="26"/>
      <c r="J38" s="63"/>
      <c r="K38" s="28"/>
      <c r="L38" s="47"/>
      <c r="M38" s="26"/>
      <c r="N38" s="26"/>
      <c r="O38" s="30"/>
      <c r="P38" s="27"/>
      <c r="Q38" s="26"/>
      <c r="R38" s="30"/>
      <c r="S38" s="31"/>
    </row>
    <row r="39" spans="1:19" s="4" customFormat="1" ht="19.7" customHeight="1">
      <c r="A39" s="26"/>
      <c r="B39" s="26"/>
      <c r="C39" s="26"/>
      <c r="D39" s="27"/>
      <c r="E39" s="27"/>
      <c r="F39" s="27"/>
      <c r="G39" s="47"/>
      <c r="H39" s="62"/>
      <c r="I39" s="26"/>
      <c r="J39" s="63"/>
      <c r="K39" s="28"/>
      <c r="L39" s="47"/>
      <c r="M39" s="26"/>
      <c r="N39" s="26"/>
      <c r="O39" s="30"/>
      <c r="P39" s="27"/>
      <c r="Q39" s="26"/>
      <c r="R39" s="30"/>
      <c r="S39" s="31"/>
    </row>
    <row r="40" spans="1:19" s="4" customFormat="1" ht="19.7" customHeight="1">
      <c r="A40" s="26"/>
      <c r="B40" s="26"/>
      <c r="C40" s="26"/>
      <c r="D40" s="27"/>
      <c r="E40" s="27"/>
      <c r="F40" s="27"/>
      <c r="G40" s="47"/>
      <c r="H40" s="62"/>
      <c r="I40" s="26"/>
      <c r="J40" s="63"/>
      <c r="K40" s="28"/>
      <c r="L40" s="47"/>
      <c r="M40" s="26"/>
      <c r="N40" s="26"/>
      <c r="O40" s="30"/>
      <c r="P40" s="27"/>
      <c r="Q40" s="26"/>
      <c r="R40" s="30"/>
      <c r="S40" s="31"/>
    </row>
    <row r="41" spans="1:19" s="4" customFormat="1" ht="19.7" customHeight="1">
      <c r="A41" s="26"/>
      <c r="B41" s="26"/>
      <c r="C41" s="26"/>
      <c r="D41" s="27"/>
      <c r="E41" s="27"/>
      <c r="F41" s="27"/>
      <c r="G41" s="47"/>
      <c r="H41" s="62"/>
      <c r="I41" s="26"/>
      <c r="J41" s="63"/>
      <c r="K41" s="28"/>
      <c r="L41" s="47"/>
      <c r="M41" s="26"/>
      <c r="N41" s="26"/>
      <c r="O41" s="30"/>
      <c r="P41" s="27"/>
      <c r="Q41" s="26"/>
      <c r="R41" s="30"/>
      <c r="S41" s="31"/>
    </row>
    <row r="42" spans="1:19" s="4" customFormat="1" ht="19.7" customHeight="1">
      <c r="A42" s="26"/>
      <c r="B42" s="26"/>
      <c r="C42" s="26"/>
      <c r="D42" s="27"/>
      <c r="E42" s="27"/>
      <c r="F42" s="27"/>
      <c r="G42" s="47"/>
      <c r="H42" s="62"/>
      <c r="I42" s="26"/>
      <c r="J42" s="63"/>
      <c r="K42" s="28"/>
      <c r="L42" s="47"/>
      <c r="M42" s="26"/>
      <c r="N42" s="26"/>
      <c r="O42" s="30"/>
      <c r="P42" s="27"/>
      <c r="Q42" s="26"/>
      <c r="R42" s="30"/>
      <c r="S42" s="31"/>
    </row>
    <row r="43" spans="1:19" s="4" customFormat="1" ht="19.7" customHeight="1">
      <c r="A43" s="26"/>
      <c r="B43" s="26"/>
      <c r="C43" s="26"/>
      <c r="D43" s="27"/>
      <c r="E43" s="27"/>
      <c r="F43" s="27"/>
      <c r="G43" s="47"/>
      <c r="H43" s="62"/>
      <c r="I43" s="26"/>
      <c r="J43" s="63"/>
      <c r="K43" s="28"/>
      <c r="L43" s="47"/>
      <c r="M43" s="26"/>
      <c r="N43" s="26"/>
      <c r="O43" s="30"/>
      <c r="P43" s="27"/>
      <c r="Q43" s="26"/>
      <c r="R43" s="30"/>
      <c r="S43" s="31"/>
    </row>
    <row r="44" spans="1:19" s="4" customFormat="1" ht="19.7" customHeight="1">
      <c r="A44" s="26"/>
      <c r="B44" s="26"/>
      <c r="C44" s="26"/>
      <c r="D44" s="27"/>
      <c r="E44" s="27"/>
      <c r="F44" s="27"/>
      <c r="G44" s="47"/>
      <c r="H44" s="62"/>
      <c r="I44" s="26"/>
      <c r="J44" s="63"/>
      <c r="K44" s="28"/>
      <c r="L44" s="47"/>
      <c r="M44" s="26"/>
      <c r="N44" s="26"/>
      <c r="O44" s="30"/>
      <c r="P44" s="27"/>
      <c r="Q44" s="26"/>
      <c r="R44" s="30"/>
      <c r="S44" s="31"/>
    </row>
    <row r="45" spans="1:19" s="4" customFormat="1" ht="19.7" customHeight="1">
      <c r="A45" s="26"/>
      <c r="B45" s="26"/>
      <c r="C45" s="26"/>
      <c r="D45" s="27"/>
      <c r="E45" s="27"/>
      <c r="F45" s="27"/>
      <c r="G45" s="47"/>
      <c r="H45" s="62"/>
      <c r="I45" s="26"/>
      <c r="J45" s="63"/>
      <c r="K45" s="28"/>
      <c r="L45" s="47"/>
      <c r="M45" s="26"/>
      <c r="N45" s="26"/>
      <c r="O45" s="30"/>
      <c r="P45" s="27"/>
      <c r="Q45" s="26"/>
      <c r="R45" s="30"/>
      <c r="S45" s="31"/>
    </row>
    <row r="46" spans="1:19" s="4" customFormat="1" ht="19.7" customHeight="1">
      <c r="A46" s="26"/>
      <c r="B46" s="26"/>
      <c r="C46" s="26"/>
      <c r="D46" s="27"/>
      <c r="E46" s="27"/>
      <c r="F46" s="27"/>
      <c r="G46" s="47"/>
      <c r="H46" s="62"/>
      <c r="I46" s="26"/>
      <c r="J46" s="63"/>
      <c r="K46" s="28"/>
      <c r="L46" s="47"/>
      <c r="M46" s="26"/>
      <c r="N46" s="26"/>
      <c r="O46" s="30"/>
      <c r="P46" s="27"/>
      <c r="Q46" s="26"/>
      <c r="R46" s="30"/>
      <c r="S46" s="31"/>
    </row>
    <row r="47" spans="1:19" s="4" customFormat="1" ht="19.7" customHeight="1">
      <c r="A47" s="26"/>
      <c r="B47" s="26"/>
      <c r="C47" s="26"/>
      <c r="D47" s="27"/>
      <c r="E47" s="27"/>
      <c r="F47" s="27"/>
      <c r="G47" s="47"/>
      <c r="H47" s="62"/>
      <c r="I47" s="26"/>
      <c r="J47" s="63"/>
      <c r="K47" s="28"/>
      <c r="L47" s="47"/>
      <c r="M47" s="26"/>
      <c r="N47" s="26"/>
      <c r="O47" s="30"/>
      <c r="P47" s="27"/>
      <c r="Q47" s="26"/>
      <c r="R47" s="30"/>
      <c r="S47" s="31"/>
    </row>
    <row r="48" spans="1:19" s="4" customFormat="1" ht="19.7" customHeight="1">
      <c r="A48" s="26"/>
      <c r="B48" s="26"/>
      <c r="C48" s="26"/>
      <c r="D48" s="27"/>
      <c r="E48" s="27"/>
      <c r="F48" s="27"/>
      <c r="G48" s="47"/>
      <c r="H48" s="62"/>
      <c r="I48" s="26"/>
      <c r="J48" s="63"/>
      <c r="K48" s="28"/>
      <c r="L48" s="47"/>
      <c r="M48" s="26"/>
      <c r="N48" s="26"/>
      <c r="O48" s="30"/>
      <c r="P48" s="27"/>
      <c r="Q48" s="26"/>
      <c r="R48" s="30"/>
      <c r="S48" s="31"/>
    </row>
    <row r="49" spans="1:19" s="4" customFormat="1" ht="19.7" customHeight="1">
      <c r="A49" s="26"/>
      <c r="B49" s="26"/>
      <c r="C49" s="26"/>
      <c r="D49" s="27"/>
      <c r="E49" s="27"/>
      <c r="F49" s="27"/>
      <c r="G49" s="47"/>
      <c r="H49" s="62"/>
      <c r="I49" s="26"/>
      <c r="J49" s="63"/>
      <c r="K49" s="28"/>
      <c r="L49" s="47"/>
      <c r="M49" s="26"/>
      <c r="N49" s="26"/>
      <c r="O49" s="30"/>
      <c r="P49" s="27"/>
      <c r="Q49" s="26"/>
      <c r="R49" s="30"/>
      <c r="S49" s="31"/>
    </row>
    <row r="50" spans="1:19" s="4" customFormat="1" ht="19.7" customHeight="1">
      <c r="A50" s="26"/>
      <c r="B50" s="26"/>
      <c r="C50" s="26"/>
      <c r="D50" s="27"/>
      <c r="E50" s="27"/>
      <c r="F50" s="27"/>
      <c r="G50" s="47"/>
      <c r="H50" s="62"/>
      <c r="I50" s="26"/>
      <c r="J50" s="63"/>
      <c r="K50" s="28"/>
      <c r="L50" s="47"/>
      <c r="M50" s="26"/>
      <c r="N50" s="26"/>
      <c r="O50" s="30"/>
      <c r="P50" s="27"/>
      <c r="Q50" s="26"/>
      <c r="R50" s="30"/>
      <c r="S50" s="31"/>
    </row>
    <row r="51" spans="1:19" s="4" customFormat="1" ht="19.7" customHeight="1">
      <c r="A51" s="26"/>
      <c r="B51" s="26"/>
      <c r="C51" s="26"/>
      <c r="D51" s="27"/>
      <c r="E51" s="27"/>
      <c r="F51" s="27"/>
      <c r="G51" s="47"/>
      <c r="H51" s="62"/>
      <c r="I51" s="26"/>
      <c r="J51" s="63"/>
      <c r="K51" s="28"/>
      <c r="L51" s="47"/>
      <c r="M51" s="26"/>
      <c r="N51" s="26"/>
      <c r="O51" s="30"/>
      <c r="P51" s="27"/>
      <c r="Q51" s="26"/>
      <c r="R51" s="30"/>
      <c r="S51" s="31"/>
    </row>
    <row r="52" spans="1:19" s="4" customFormat="1" ht="19.7" customHeight="1">
      <c r="A52" s="26"/>
      <c r="B52" s="26"/>
      <c r="C52" s="26"/>
      <c r="D52" s="27"/>
      <c r="E52" s="27"/>
      <c r="F52" s="27"/>
      <c r="G52" s="47"/>
      <c r="H52" s="62"/>
      <c r="I52" s="26"/>
      <c r="J52" s="63"/>
      <c r="K52" s="28"/>
      <c r="L52" s="47"/>
      <c r="M52" s="26"/>
      <c r="N52" s="26"/>
      <c r="O52" s="30"/>
      <c r="P52" s="27"/>
      <c r="Q52" s="26"/>
      <c r="R52" s="30"/>
      <c r="S52" s="31"/>
    </row>
    <row r="53" spans="1:19" s="4" customFormat="1" ht="19.7" customHeight="1">
      <c r="A53" s="26"/>
      <c r="B53" s="26"/>
      <c r="C53" s="26"/>
      <c r="D53" s="27"/>
      <c r="E53" s="27"/>
      <c r="F53" s="27"/>
      <c r="G53" s="47"/>
      <c r="H53" s="62"/>
      <c r="I53" s="26"/>
      <c r="J53" s="63"/>
      <c r="K53" s="28"/>
      <c r="L53" s="47"/>
      <c r="M53" s="26"/>
      <c r="N53" s="26"/>
      <c r="O53" s="30"/>
      <c r="P53" s="27"/>
      <c r="Q53" s="26"/>
      <c r="R53" s="30"/>
      <c r="S53" s="31"/>
    </row>
    <row r="54" spans="1:19" s="4" customFormat="1" ht="19.7" customHeight="1">
      <c r="A54" s="26"/>
      <c r="B54" s="26"/>
      <c r="C54" s="26"/>
      <c r="D54" s="27"/>
      <c r="E54" s="27"/>
      <c r="F54" s="27"/>
      <c r="G54" s="47"/>
      <c r="H54" s="62"/>
      <c r="I54" s="26"/>
      <c r="J54" s="63"/>
      <c r="K54" s="28"/>
      <c r="L54" s="47"/>
      <c r="M54" s="26"/>
      <c r="N54" s="26"/>
      <c r="O54" s="30"/>
      <c r="P54" s="27"/>
      <c r="Q54" s="26"/>
      <c r="R54" s="30"/>
      <c r="S54" s="31"/>
    </row>
    <row r="55" spans="1:19" s="4" customFormat="1" ht="19.7" customHeight="1">
      <c r="A55" s="26"/>
      <c r="B55" s="26"/>
      <c r="C55" s="26"/>
      <c r="D55" s="27"/>
      <c r="E55" s="27"/>
      <c r="F55" s="27"/>
      <c r="G55" s="47"/>
      <c r="H55" s="62"/>
      <c r="I55" s="26"/>
      <c r="J55" s="63"/>
      <c r="K55" s="28"/>
      <c r="L55" s="47"/>
      <c r="M55" s="26"/>
      <c r="N55" s="26"/>
      <c r="O55" s="30"/>
      <c r="P55" s="27"/>
      <c r="Q55" s="26"/>
      <c r="R55" s="30"/>
      <c r="S55" s="31"/>
    </row>
    <row r="56" spans="1:19" s="4" customFormat="1" ht="19.7" customHeight="1">
      <c r="A56" s="26"/>
      <c r="B56" s="26"/>
      <c r="C56" s="26"/>
      <c r="D56" s="27"/>
      <c r="E56" s="27"/>
      <c r="F56" s="27"/>
      <c r="G56" s="47"/>
      <c r="H56" s="62"/>
      <c r="I56" s="26"/>
      <c r="J56" s="63"/>
      <c r="K56" s="28"/>
      <c r="L56" s="47"/>
      <c r="M56" s="26"/>
      <c r="N56" s="26"/>
      <c r="O56" s="30"/>
      <c r="P56" s="27"/>
      <c r="Q56" s="26"/>
      <c r="R56" s="30"/>
      <c r="S56" s="31"/>
    </row>
    <row r="57" spans="1:19" s="4" customFormat="1" ht="19.7" customHeight="1">
      <c r="A57" s="26"/>
      <c r="B57" s="26"/>
      <c r="C57" s="26"/>
      <c r="D57" s="27"/>
      <c r="E57" s="27"/>
      <c r="F57" s="27"/>
      <c r="G57" s="47"/>
      <c r="H57" s="62"/>
      <c r="I57" s="26"/>
      <c r="J57" s="63"/>
      <c r="K57" s="28"/>
      <c r="L57" s="47"/>
      <c r="M57" s="26"/>
      <c r="N57" s="26"/>
      <c r="O57" s="30"/>
      <c r="P57" s="27"/>
      <c r="Q57" s="26"/>
      <c r="R57" s="30"/>
      <c r="S57" s="31"/>
    </row>
    <row r="58" spans="1:19" s="4" customFormat="1" ht="19.7" customHeight="1">
      <c r="A58" s="26"/>
      <c r="B58" s="26"/>
      <c r="C58" s="26"/>
      <c r="D58" s="27"/>
      <c r="E58" s="27"/>
      <c r="F58" s="27"/>
      <c r="G58" s="47"/>
      <c r="H58" s="62"/>
      <c r="I58" s="26"/>
      <c r="J58" s="63"/>
      <c r="K58" s="28"/>
      <c r="L58" s="47"/>
      <c r="M58" s="26"/>
      <c r="N58" s="26"/>
      <c r="O58" s="30"/>
      <c r="P58" s="27"/>
      <c r="Q58" s="26"/>
      <c r="R58" s="30"/>
      <c r="S58" s="31"/>
    </row>
    <row r="59" spans="1:19" s="4" customFormat="1" ht="19.7" customHeight="1">
      <c r="A59" s="26"/>
      <c r="B59" s="26"/>
      <c r="C59" s="26"/>
      <c r="D59" s="27"/>
      <c r="E59" s="27"/>
      <c r="F59" s="27"/>
      <c r="G59" s="47"/>
      <c r="H59" s="62"/>
      <c r="I59" s="26"/>
      <c r="J59" s="63"/>
      <c r="K59" s="28"/>
      <c r="L59" s="47"/>
      <c r="M59" s="26"/>
      <c r="N59" s="26"/>
      <c r="O59" s="30"/>
      <c r="P59" s="27"/>
      <c r="Q59" s="26"/>
      <c r="R59" s="30"/>
      <c r="S59" s="31"/>
    </row>
    <row r="60" spans="1:19" s="4" customFormat="1" ht="19.7" customHeight="1">
      <c r="A60" s="26"/>
      <c r="B60" s="26"/>
      <c r="C60" s="26"/>
      <c r="D60" s="27"/>
      <c r="E60" s="27"/>
      <c r="F60" s="27"/>
      <c r="G60" s="47"/>
      <c r="H60" s="62"/>
      <c r="I60" s="26"/>
      <c r="J60" s="63"/>
      <c r="K60" s="28"/>
      <c r="L60" s="47"/>
      <c r="M60" s="26"/>
      <c r="N60" s="26"/>
      <c r="O60" s="30"/>
      <c r="P60" s="27"/>
      <c r="Q60" s="26"/>
      <c r="R60" s="30"/>
      <c r="S60" s="31"/>
    </row>
    <row r="61" spans="1:19" s="4" customFormat="1" ht="19.7" customHeight="1">
      <c r="A61" s="26"/>
      <c r="B61" s="26"/>
      <c r="C61" s="26"/>
      <c r="D61" s="27"/>
      <c r="E61" s="27"/>
      <c r="F61" s="27"/>
      <c r="G61" s="47"/>
      <c r="H61" s="62"/>
      <c r="I61" s="26"/>
      <c r="J61" s="63"/>
      <c r="K61" s="28"/>
      <c r="L61" s="47"/>
      <c r="M61" s="26"/>
      <c r="N61" s="26"/>
      <c r="O61" s="30"/>
      <c r="P61" s="27"/>
      <c r="Q61" s="26"/>
      <c r="R61" s="30"/>
      <c r="S61" s="31"/>
    </row>
    <row r="62" spans="1:19" s="4" customFormat="1" ht="19.7" customHeight="1">
      <c r="A62" s="26"/>
      <c r="B62" s="26"/>
      <c r="C62" s="26"/>
      <c r="D62" s="27"/>
      <c r="E62" s="27"/>
      <c r="F62" s="27"/>
      <c r="G62" s="47"/>
      <c r="H62" s="62"/>
      <c r="I62" s="26"/>
      <c r="J62" s="63"/>
      <c r="K62" s="28"/>
      <c r="L62" s="47"/>
      <c r="M62" s="26"/>
      <c r="N62" s="26"/>
      <c r="O62" s="30"/>
      <c r="P62" s="27"/>
      <c r="Q62" s="26"/>
      <c r="R62" s="30"/>
      <c r="S62" s="31"/>
    </row>
    <row r="63" spans="1:19" s="4" customFormat="1" ht="19.7" customHeight="1">
      <c r="A63" s="26"/>
      <c r="B63" s="26"/>
      <c r="C63" s="26"/>
      <c r="D63" s="27"/>
      <c r="E63" s="27"/>
      <c r="F63" s="27"/>
      <c r="G63" s="47"/>
      <c r="H63" s="62"/>
      <c r="I63" s="26"/>
      <c r="J63" s="63"/>
      <c r="K63" s="28"/>
      <c r="L63" s="47"/>
      <c r="M63" s="26"/>
      <c r="N63" s="26"/>
      <c r="O63" s="30"/>
      <c r="P63" s="27"/>
      <c r="Q63" s="26"/>
      <c r="R63" s="30"/>
      <c r="S63" s="31"/>
    </row>
    <row r="64" spans="1:19" s="4" customFormat="1" ht="19.7" customHeight="1">
      <c r="A64" s="26"/>
      <c r="B64" s="26"/>
      <c r="C64" s="26"/>
      <c r="D64" s="27"/>
      <c r="E64" s="27"/>
      <c r="F64" s="27"/>
      <c r="G64" s="47"/>
      <c r="H64" s="62"/>
      <c r="I64" s="26"/>
      <c r="J64" s="63"/>
      <c r="K64" s="28"/>
      <c r="L64" s="47"/>
      <c r="M64" s="26"/>
      <c r="N64" s="26"/>
      <c r="O64" s="30"/>
      <c r="P64" s="27"/>
      <c r="Q64" s="26"/>
      <c r="R64" s="30"/>
      <c r="S64" s="31"/>
    </row>
    <row r="65" spans="1:19" s="4" customFormat="1" ht="19.7" customHeight="1">
      <c r="A65" s="26"/>
      <c r="B65" s="26"/>
      <c r="C65" s="26"/>
      <c r="D65" s="27"/>
      <c r="E65" s="27"/>
      <c r="F65" s="27"/>
      <c r="G65" s="47"/>
      <c r="H65" s="62"/>
      <c r="I65" s="26"/>
      <c r="J65" s="63"/>
      <c r="K65" s="28"/>
      <c r="L65" s="47"/>
      <c r="M65" s="26"/>
      <c r="N65" s="26"/>
      <c r="O65" s="30"/>
      <c r="P65" s="27"/>
      <c r="Q65" s="26"/>
      <c r="R65" s="30"/>
      <c r="S65" s="31"/>
    </row>
    <row r="66" spans="1:19" s="4" customFormat="1" ht="19.7" customHeight="1">
      <c r="A66" s="26"/>
      <c r="B66" s="26"/>
      <c r="C66" s="26"/>
      <c r="D66" s="27"/>
      <c r="E66" s="27"/>
      <c r="F66" s="27"/>
      <c r="G66" s="47"/>
      <c r="H66" s="62"/>
      <c r="I66" s="26"/>
      <c r="J66" s="63"/>
      <c r="K66" s="28"/>
      <c r="L66" s="47"/>
      <c r="M66" s="26"/>
      <c r="N66" s="26"/>
      <c r="O66" s="30"/>
      <c r="P66" s="27"/>
      <c r="Q66" s="26"/>
      <c r="R66" s="30"/>
      <c r="S66" s="31"/>
    </row>
    <row r="67" spans="1:19" s="4" customFormat="1" ht="19.7" customHeight="1">
      <c r="A67" s="26"/>
      <c r="B67" s="26"/>
      <c r="C67" s="26"/>
      <c r="D67" s="27"/>
      <c r="E67" s="27"/>
      <c r="F67" s="27"/>
      <c r="G67" s="47"/>
      <c r="H67" s="62"/>
      <c r="I67" s="26"/>
      <c r="J67" s="63"/>
      <c r="K67" s="28"/>
      <c r="L67" s="47"/>
      <c r="M67" s="26"/>
      <c r="N67" s="26"/>
      <c r="O67" s="30"/>
      <c r="P67" s="27"/>
      <c r="Q67" s="26"/>
      <c r="R67" s="30"/>
      <c r="S67" s="31"/>
    </row>
    <row r="68" spans="1:19" s="4" customFormat="1" ht="19.7" customHeight="1">
      <c r="A68" s="26"/>
      <c r="B68" s="26"/>
      <c r="C68" s="26"/>
      <c r="D68" s="27"/>
      <c r="E68" s="27"/>
      <c r="F68" s="27"/>
      <c r="G68" s="47"/>
      <c r="H68" s="62"/>
      <c r="I68" s="26"/>
      <c r="J68" s="63"/>
      <c r="K68" s="28"/>
      <c r="L68" s="47"/>
      <c r="M68" s="26"/>
      <c r="N68" s="26"/>
      <c r="O68" s="30"/>
      <c r="P68" s="27"/>
      <c r="Q68" s="26"/>
      <c r="R68" s="30"/>
      <c r="S68" s="31"/>
    </row>
    <row r="69" spans="1:19" s="4" customFormat="1" ht="19.7" customHeight="1">
      <c r="A69" s="26"/>
      <c r="B69" s="26"/>
      <c r="C69" s="26"/>
      <c r="D69" s="27"/>
      <c r="E69" s="27"/>
      <c r="F69" s="27"/>
      <c r="G69" s="47"/>
      <c r="H69" s="62"/>
      <c r="I69" s="26"/>
      <c r="J69" s="63"/>
      <c r="K69" s="28"/>
      <c r="L69" s="47"/>
      <c r="M69" s="26"/>
      <c r="N69" s="26"/>
      <c r="O69" s="30"/>
      <c r="P69" s="27"/>
      <c r="Q69" s="26"/>
      <c r="R69" s="30"/>
      <c r="S69" s="31"/>
    </row>
    <row r="70" spans="1:19" s="4" customFormat="1" ht="19.7" customHeight="1">
      <c r="A70" s="26"/>
      <c r="B70" s="26"/>
      <c r="C70" s="26"/>
      <c r="D70" s="2008"/>
      <c r="E70" s="27"/>
      <c r="F70" s="27"/>
      <c r="G70" s="47"/>
      <c r="H70" s="62"/>
      <c r="I70" s="26"/>
      <c r="J70" s="63"/>
      <c r="K70" s="28"/>
      <c r="L70" s="47"/>
      <c r="M70" s="26"/>
      <c r="N70" s="26"/>
      <c r="O70" s="30"/>
      <c r="P70" s="27"/>
      <c r="Q70" s="26"/>
      <c r="R70" s="30"/>
      <c r="S70" s="31"/>
    </row>
    <row r="71" spans="1:19" s="4" customFormat="1" ht="19.7" customHeight="1">
      <c r="A71" s="26"/>
      <c r="B71" s="26"/>
      <c r="C71" s="26"/>
      <c r="D71" s="27"/>
      <c r="E71" s="27"/>
      <c r="F71" s="27"/>
      <c r="G71" s="26"/>
      <c r="H71" s="26"/>
      <c r="I71" s="26"/>
      <c r="J71" s="28"/>
      <c r="K71" s="28"/>
      <c r="L71" s="26"/>
      <c r="M71" s="26"/>
      <c r="N71" s="26"/>
      <c r="O71" s="30"/>
      <c r="P71" s="27"/>
      <c r="Q71" s="26"/>
      <c r="R71" s="30"/>
      <c r="S71" s="31"/>
    </row>
    <row r="72" spans="1:19" s="4" customFormat="1" ht="19.7" customHeight="1">
      <c r="A72" s="26"/>
      <c r="B72" s="26"/>
      <c r="C72" s="26"/>
      <c r="D72" s="27"/>
      <c r="E72" s="27"/>
      <c r="F72" s="27"/>
      <c r="G72" s="192"/>
      <c r="H72" s="26"/>
      <c r="I72" s="26"/>
      <c r="J72" s="28"/>
      <c r="K72" s="28"/>
      <c r="L72" s="26"/>
      <c r="M72" s="26"/>
      <c r="N72" s="26"/>
      <c r="O72" s="30"/>
      <c r="P72" s="27"/>
      <c r="Q72" s="26"/>
      <c r="R72" s="30"/>
      <c r="S72" s="31"/>
    </row>
    <row r="73" spans="1:19" s="4" customFormat="1" ht="19.7" customHeight="1">
      <c r="A73" s="26"/>
      <c r="B73" s="26"/>
      <c r="C73" s="26"/>
      <c r="D73" s="27"/>
      <c r="E73" s="27"/>
      <c r="F73" s="27"/>
      <c r="G73" s="47"/>
      <c r="H73" s="62"/>
      <c r="I73" s="26"/>
      <c r="J73" s="63"/>
      <c r="K73" s="193"/>
      <c r="L73" s="47"/>
      <c r="M73" s="26"/>
      <c r="N73" s="26"/>
      <c r="O73" s="30"/>
      <c r="P73" s="27"/>
      <c r="Q73" s="26"/>
      <c r="R73" s="30"/>
      <c r="S73" s="31"/>
    </row>
    <row r="74" spans="1:19" s="4" customFormat="1" ht="19.7" customHeight="1">
      <c r="A74" s="26"/>
      <c r="B74" s="26"/>
      <c r="C74" s="26"/>
      <c r="D74" s="27"/>
      <c r="E74" s="27"/>
      <c r="F74" s="27"/>
      <c r="G74" s="47"/>
      <c r="H74" s="62"/>
      <c r="I74" s="26"/>
      <c r="J74" s="63"/>
      <c r="K74" s="28"/>
      <c r="L74" s="47"/>
      <c r="M74" s="26"/>
      <c r="N74" s="26"/>
      <c r="O74" s="30"/>
      <c r="P74" s="27"/>
      <c r="Q74" s="26"/>
      <c r="R74" s="30"/>
      <c r="S74" s="31"/>
    </row>
    <row r="75" spans="1:19" s="4" customFormat="1" ht="19.7" customHeight="1">
      <c r="A75" s="26"/>
      <c r="B75" s="26"/>
      <c r="C75" s="26"/>
      <c r="D75" s="27"/>
      <c r="E75" s="27"/>
      <c r="F75" s="27"/>
      <c r="G75" s="47"/>
      <c r="H75" s="62"/>
      <c r="I75" s="26"/>
      <c r="J75" s="63"/>
      <c r="K75" s="28"/>
      <c r="L75" s="47"/>
      <c r="M75" s="26"/>
      <c r="N75" s="26"/>
      <c r="O75" s="30"/>
      <c r="P75" s="27"/>
      <c r="Q75" s="26"/>
      <c r="R75" s="30"/>
      <c r="S75" s="31"/>
    </row>
    <row r="76" spans="1:19" s="4" customFormat="1" ht="19.7" customHeight="1">
      <c r="A76" s="26"/>
      <c r="B76" s="26"/>
      <c r="C76" s="26"/>
      <c r="D76" s="27"/>
      <c r="E76" s="27"/>
      <c r="F76" s="27"/>
      <c r="G76" s="47"/>
      <c r="H76" s="62"/>
      <c r="I76" s="26"/>
      <c r="J76" s="63"/>
      <c r="K76" s="28"/>
      <c r="L76" s="47"/>
      <c r="M76" s="26"/>
      <c r="N76" s="26"/>
      <c r="O76" s="30"/>
      <c r="P76" s="27"/>
      <c r="Q76" s="26"/>
      <c r="R76" s="30"/>
      <c r="S76" s="31"/>
    </row>
    <row r="77" spans="1:19" s="19" customFormat="1">
      <c r="A77" s="1"/>
      <c r="B77" s="1"/>
      <c r="C77" s="1"/>
      <c r="D77" s="4"/>
      <c r="E77" s="1"/>
      <c r="F77" s="1"/>
      <c r="G77" s="1"/>
      <c r="H77" s="4"/>
      <c r="I77" s="4"/>
      <c r="J77" s="81"/>
      <c r="K77" s="4"/>
      <c r="L77" s="1"/>
      <c r="M77" s="1"/>
      <c r="N77" s="4"/>
      <c r="O77" s="9"/>
      <c r="P77" s="1"/>
      <c r="Q77" s="10"/>
      <c r="R77" s="11"/>
      <c r="S77" s="12"/>
    </row>
  </sheetData>
  <mergeCells count="8">
    <mergeCell ref="D6:F6"/>
    <mergeCell ref="D2:F2"/>
    <mergeCell ref="I2:K2"/>
    <mergeCell ref="D3:F3"/>
    <mergeCell ref="D4:F4"/>
    <mergeCell ref="I4:J5"/>
    <mergeCell ref="K4:M5"/>
    <mergeCell ref="D5:F5"/>
  </mergeCells>
  <phoneticPr fontId="2"/>
  <pageMargins left="0" right="0" top="0" bottom="0" header="0" footer="0"/>
  <pageSetup paperSize="8" scale="65" orientation="portrait" r:id="rId1"/>
  <tableParts count="1">
    <tablePart r:id="rId2"/>
  </tableParts>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4F8BB-779C-44BF-924D-5B8F8448C23B}">
  <dimension ref="B1:G121"/>
  <sheetViews>
    <sheetView topLeftCell="A109" workbookViewId="0">
      <selection activeCell="G123" sqref="G123:J123"/>
    </sheetView>
  </sheetViews>
  <sheetFormatPr defaultRowHeight="18.75"/>
  <cols>
    <col min="1" max="2" width="9" style="1"/>
    <col min="3" max="3" width="19.875" style="1" customWidth="1"/>
    <col min="4" max="16384" width="9" style="1"/>
  </cols>
  <sheetData>
    <row r="1" spans="2:7">
      <c r="B1" s="1" t="s">
        <v>168</v>
      </c>
      <c r="D1" s="1" t="s">
        <v>169</v>
      </c>
      <c r="G1" s="1" t="s">
        <v>170</v>
      </c>
    </row>
    <row r="2" spans="2:7">
      <c r="B2" s="1">
        <v>5914</v>
      </c>
      <c r="D2" s="1">
        <v>30500</v>
      </c>
      <c r="G2" s="1">
        <v>88326</v>
      </c>
    </row>
    <row r="3" spans="2:7">
      <c r="B3" s="1">
        <v>792</v>
      </c>
      <c r="D3" s="1">
        <v>25000</v>
      </c>
      <c r="G3" s="1">
        <v>1596</v>
      </c>
    </row>
    <row r="4" spans="2:7">
      <c r="B4" s="1">
        <v>3960</v>
      </c>
      <c r="D4" s="1">
        <v>25000</v>
      </c>
      <c r="G4" s="1">
        <v>1443</v>
      </c>
    </row>
    <row r="5" spans="2:7">
      <c r="B5" s="1">
        <v>2376</v>
      </c>
      <c r="D5" s="1">
        <v>25000</v>
      </c>
      <c r="G5" s="1">
        <v>684</v>
      </c>
    </row>
    <row r="6" spans="2:7">
      <c r="B6" s="1">
        <v>354</v>
      </c>
      <c r="D6" s="1">
        <v>13000</v>
      </c>
    </row>
    <row r="7" spans="2:7">
      <c r="B7" s="1">
        <v>2376</v>
      </c>
      <c r="D7" s="1">
        <v>6500</v>
      </c>
    </row>
    <row r="8" spans="2:7">
      <c r="B8" s="1">
        <v>354</v>
      </c>
      <c r="D8" s="1">
        <v>24000</v>
      </c>
      <c r="G8" s="1">
        <v>2034</v>
      </c>
    </row>
    <row r="9" spans="2:7">
      <c r="B9" s="1">
        <v>4752</v>
      </c>
      <c r="D9" s="1">
        <v>13500</v>
      </c>
      <c r="G9" s="1">
        <v>67036</v>
      </c>
    </row>
    <row r="10" spans="2:7">
      <c r="B10" s="1">
        <v>792</v>
      </c>
      <c r="G10" s="1">
        <v>82612</v>
      </c>
    </row>
    <row r="11" spans="2:7">
      <c r="B11" s="1">
        <v>4355</v>
      </c>
      <c r="D11" s="1">
        <v>21500</v>
      </c>
      <c r="G11" s="1">
        <v>280</v>
      </c>
    </row>
    <row r="12" spans="2:7">
      <c r="B12" s="1">
        <v>5226</v>
      </c>
      <c r="D12" s="1">
        <v>1080</v>
      </c>
      <c r="G12" s="1">
        <v>792</v>
      </c>
    </row>
    <row r="13" spans="2:7">
      <c r="B13" s="1">
        <v>5820</v>
      </c>
      <c r="D13" s="1">
        <v>3840</v>
      </c>
      <c r="G13" s="1">
        <v>996</v>
      </c>
    </row>
    <row r="14" spans="2:7">
      <c r="B14" s="1">
        <v>14697</v>
      </c>
      <c r="D14" s="1">
        <v>2380</v>
      </c>
      <c r="G14" s="1">
        <v>1120</v>
      </c>
    </row>
    <row r="15" spans="2:7">
      <c r="B15" s="1">
        <v>3544</v>
      </c>
      <c r="G15" s="1">
        <v>3780</v>
      </c>
    </row>
    <row r="16" spans="2:7">
      <c r="B16" s="1">
        <v>18650</v>
      </c>
      <c r="G16" s="1">
        <v>10740</v>
      </c>
    </row>
    <row r="17" spans="2:7">
      <c r="B17" s="1">
        <v>1760</v>
      </c>
      <c r="D17" s="1">
        <v>2400</v>
      </c>
      <c r="G17" s="1">
        <v>1746</v>
      </c>
    </row>
    <row r="18" spans="2:7">
      <c r="B18" s="1">
        <v>13160</v>
      </c>
      <c r="D18" s="1">
        <v>12000</v>
      </c>
      <c r="G18" s="1">
        <v>47364</v>
      </c>
    </row>
    <row r="19" spans="2:7">
      <c r="B19" s="1">
        <v>15760</v>
      </c>
      <c r="D19" s="1">
        <v>124628</v>
      </c>
      <c r="G19" s="1">
        <v>280</v>
      </c>
    </row>
    <row r="20" spans="2:7">
      <c r="B20" s="1">
        <v>17620</v>
      </c>
      <c r="G20" s="1">
        <v>996</v>
      </c>
    </row>
    <row r="21" spans="2:7">
      <c r="B21" s="1">
        <v>472</v>
      </c>
      <c r="D21" s="1">
        <f>SUM(D2:D20)</f>
        <v>330328</v>
      </c>
      <c r="G21" s="1">
        <v>945</v>
      </c>
    </row>
    <row r="22" spans="2:7">
      <c r="B22" s="1">
        <v>880</v>
      </c>
      <c r="G22" s="1">
        <v>1746</v>
      </c>
    </row>
    <row r="23" spans="2:7">
      <c r="B23" s="1">
        <v>60000</v>
      </c>
      <c r="G23" s="1">
        <v>27140</v>
      </c>
    </row>
    <row r="24" spans="2:7">
      <c r="B24" s="1">
        <v>20000</v>
      </c>
      <c r="G24" s="1">
        <v>888</v>
      </c>
    </row>
    <row r="25" spans="2:7">
      <c r="B25" s="1">
        <v>368</v>
      </c>
      <c r="G25" s="1">
        <v>720</v>
      </c>
    </row>
    <row r="26" spans="2:7">
      <c r="B26" s="1">
        <v>4364</v>
      </c>
      <c r="G26" s="1">
        <v>39490</v>
      </c>
    </row>
    <row r="27" spans="2:7">
      <c r="B27" s="1">
        <v>23530</v>
      </c>
      <c r="G27" s="1">
        <v>720</v>
      </c>
    </row>
    <row r="28" spans="2:7">
      <c r="B28" s="1">
        <v>448</v>
      </c>
      <c r="G28" s="1">
        <v>31421</v>
      </c>
    </row>
    <row r="29" spans="2:7">
      <c r="B29" s="1">
        <v>37774</v>
      </c>
      <c r="G29" s="1">
        <v>280</v>
      </c>
    </row>
    <row r="30" spans="2:7">
      <c r="B30" s="1">
        <v>784</v>
      </c>
      <c r="G30" s="1">
        <v>996</v>
      </c>
    </row>
    <row r="31" spans="2:7">
      <c r="B31" s="1">
        <v>308</v>
      </c>
      <c r="G31" s="1">
        <v>945</v>
      </c>
    </row>
    <row r="32" spans="2:7">
      <c r="B32" s="1">
        <v>561</v>
      </c>
      <c r="G32" s="1">
        <v>1608</v>
      </c>
    </row>
    <row r="33" spans="2:7">
      <c r="B33" s="1">
        <v>392</v>
      </c>
      <c r="G33" s="1">
        <v>150000</v>
      </c>
    </row>
    <row r="34" spans="2:7">
      <c r="B34" s="1">
        <v>304</v>
      </c>
      <c r="G34" s="1">
        <v>5076</v>
      </c>
    </row>
    <row r="35" spans="2:7">
      <c r="B35" s="1">
        <v>25343</v>
      </c>
      <c r="G35" s="1">
        <v>3492</v>
      </c>
    </row>
    <row r="36" spans="2:7">
      <c r="B36" s="1">
        <v>374</v>
      </c>
      <c r="G36" s="1">
        <v>90000</v>
      </c>
    </row>
    <row r="37" spans="2:7">
      <c r="B37" s="1">
        <v>308</v>
      </c>
      <c r="G37" s="1">
        <v>8025</v>
      </c>
    </row>
    <row r="38" spans="2:7">
      <c r="B38" s="1">
        <v>191</v>
      </c>
      <c r="G38" s="1">
        <v>20480</v>
      </c>
    </row>
    <row r="39" spans="2:7">
      <c r="B39" s="1">
        <v>2646</v>
      </c>
      <c r="G39" s="1">
        <v>50000</v>
      </c>
    </row>
    <row r="40" spans="2:7">
      <c r="B40" s="1">
        <v>38972</v>
      </c>
      <c r="G40" s="1">
        <v>8025</v>
      </c>
    </row>
    <row r="41" spans="2:7">
      <c r="B41" s="1">
        <v>224</v>
      </c>
      <c r="G41" s="1">
        <v>20480</v>
      </c>
    </row>
    <row r="42" spans="2:7">
      <c r="B42" s="1">
        <v>308</v>
      </c>
      <c r="G42" s="1">
        <v>145000</v>
      </c>
    </row>
    <row r="43" spans="2:7">
      <c r="B43" s="1">
        <v>904</v>
      </c>
      <c r="G43" s="1">
        <v>8025</v>
      </c>
    </row>
    <row r="44" spans="2:7">
      <c r="B44" s="1">
        <v>304</v>
      </c>
      <c r="G44" s="1">
        <v>20480</v>
      </c>
    </row>
    <row r="45" spans="2:7">
      <c r="B45" s="1">
        <v>28588</v>
      </c>
      <c r="G45" s="1">
        <v>1880</v>
      </c>
    </row>
    <row r="46" spans="2:7">
      <c r="B46" s="1">
        <v>224</v>
      </c>
      <c r="G46" s="1">
        <v>50000</v>
      </c>
    </row>
    <row r="47" spans="2:7">
      <c r="B47" s="1">
        <v>374</v>
      </c>
      <c r="G47" s="1">
        <v>8025</v>
      </c>
    </row>
    <row r="48" spans="2:7">
      <c r="B48" s="1">
        <v>374</v>
      </c>
      <c r="G48" s="1">
        <v>20480</v>
      </c>
    </row>
    <row r="49" spans="2:7">
      <c r="B49" s="1">
        <v>191</v>
      </c>
      <c r="G49" s="1">
        <v>80000</v>
      </c>
    </row>
    <row r="50" spans="2:7">
      <c r="B50" s="1">
        <v>904</v>
      </c>
      <c r="G50" s="1">
        <v>8025</v>
      </c>
    </row>
    <row r="51" spans="2:7">
      <c r="B51" s="1">
        <v>8362</v>
      </c>
      <c r="G51" s="1">
        <v>20480</v>
      </c>
    </row>
    <row r="52" spans="2:7">
      <c r="B52" s="1">
        <v>112</v>
      </c>
      <c r="G52" s="1">
        <v>1880</v>
      </c>
    </row>
    <row r="53" spans="2:7">
      <c r="B53" s="1">
        <v>56</v>
      </c>
      <c r="G53" s="1">
        <v>110000</v>
      </c>
    </row>
    <row r="54" spans="2:7">
      <c r="B54" s="1">
        <v>20.6</v>
      </c>
      <c r="G54" s="1">
        <v>8025</v>
      </c>
    </row>
    <row r="55" spans="2:7">
      <c r="B55" s="1">
        <v>5915</v>
      </c>
      <c r="G55" s="1">
        <v>20480</v>
      </c>
    </row>
    <row r="56" spans="2:7">
      <c r="B56" s="1">
        <v>56</v>
      </c>
      <c r="G56" s="1">
        <v>1880</v>
      </c>
    </row>
    <row r="57" spans="2:7">
      <c r="B57" s="1">
        <v>56</v>
      </c>
    </row>
    <row r="58" spans="2:7">
      <c r="B58" s="1">
        <v>20.6</v>
      </c>
      <c r="G58" s="1">
        <f>SUM(G8:G57)</f>
        <v>1186913</v>
      </c>
    </row>
    <row r="59" spans="2:7">
      <c r="B59" s="1">
        <v>23106</v>
      </c>
    </row>
    <row r="60" spans="2:7">
      <c r="B60" s="1">
        <v>224</v>
      </c>
    </row>
    <row r="61" spans="2:7">
      <c r="B61" s="1">
        <v>112</v>
      </c>
    </row>
    <row r="62" spans="2:7">
      <c r="B62" s="1">
        <v>41.2</v>
      </c>
    </row>
    <row r="63" spans="2:7">
      <c r="B63" s="1">
        <v>12832</v>
      </c>
    </row>
    <row r="64" spans="2:7">
      <c r="B64" s="1">
        <v>84</v>
      </c>
    </row>
    <row r="65" spans="2:2">
      <c r="B65" s="1">
        <v>84</v>
      </c>
    </row>
    <row r="66" spans="2:2">
      <c r="B66" s="1">
        <v>30.900000000000002</v>
      </c>
    </row>
    <row r="67" spans="2:2">
      <c r="B67" s="1">
        <v>32635</v>
      </c>
    </row>
    <row r="68" spans="2:2">
      <c r="B68" s="1">
        <v>560</v>
      </c>
    </row>
    <row r="69" spans="2:2">
      <c r="B69" s="1">
        <v>280</v>
      </c>
    </row>
    <row r="70" spans="2:2">
      <c r="B70" s="1">
        <v>103</v>
      </c>
    </row>
    <row r="71" spans="2:2">
      <c r="B71" s="1">
        <v>5826</v>
      </c>
    </row>
    <row r="72" spans="2:2">
      <c r="B72" s="1">
        <v>224</v>
      </c>
    </row>
    <row r="73" spans="2:2">
      <c r="B73" s="1">
        <v>4136</v>
      </c>
    </row>
    <row r="74" spans="2:2">
      <c r="B74" s="1">
        <v>112</v>
      </c>
    </row>
    <row r="75" spans="2:2">
      <c r="B75" s="1">
        <v>4492</v>
      </c>
    </row>
    <row r="76" spans="2:2">
      <c r="B76" s="1">
        <v>112</v>
      </c>
    </row>
    <row r="77" spans="2:2">
      <c r="B77" s="1">
        <v>56</v>
      </c>
    </row>
    <row r="78" spans="2:2">
      <c r="B78" s="1">
        <v>20.6</v>
      </c>
    </row>
    <row r="79" spans="2:2">
      <c r="B79" s="1">
        <v>7294</v>
      </c>
    </row>
    <row r="80" spans="2:2">
      <c r="B80" s="1">
        <v>224</v>
      </c>
    </row>
    <row r="81" spans="2:2">
      <c r="B81" s="1">
        <v>4014</v>
      </c>
    </row>
    <row r="82" spans="2:2">
      <c r="B82" s="1">
        <v>112</v>
      </c>
    </row>
    <row r="83" spans="2:2">
      <c r="B83" s="1">
        <v>56</v>
      </c>
    </row>
    <row r="84" spans="2:2">
      <c r="B84" s="1">
        <v>20.6</v>
      </c>
    </row>
    <row r="85" spans="2:2">
      <c r="B85" s="1">
        <v>7539</v>
      </c>
    </row>
    <row r="86" spans="2:2">
      <c r="B86" s="1">
        <v>112</v>
      </c>
    </row>
    <row r="87" spans="2:2">
      <c r="B87" s="1">
        <v>56</v>
      </c>
    </row>
    <row r="88" spans="2:2">
      <c r="B88" s="1">
        <v>20.6</v>
      </c>
    </row>
    <row r="89" spans="2:2">
      <c r="B89" s="1">
        <v>15987</v>
      </c>
    </row>
    <row r="90" spans="2:2">
      <c r="B90" s="1">
        <v>9784</v>
      </c>
    </row>
    <row r="91" spans="2:2">
      <c r="B91" s="1">
        <v>224</v>
      </c>
    </row>
    <row r="92" spans="2:2">
      <c r="B92" s="1">
        <v>5293</v>
      </c>
    </row>
    <row r="93" spans="2:2">
      <c r="B93" s="1">
        <v>112</v>
      </c>
    </row>
    <row r="94" spans="2:2">
      <c r="B94" s="1">
        <v>56</v>
      </c>
    </row>
    <row r="95" spans="2:2">
      <c r="B95" s="1">
        <v>20.6</v>
      </c>
    </row>
    <row r="96" spans="2:2">
      <c r="B96" s="1">
        <v>8062</v>
      </c>
    </row>
    <row r="97" spans="2:2">
      <c r="B97" s="1">
        <v>112</v>
      </c>
    </row>
    <row r="98" spans="2:2">
      <c r="B98" s="1">
        <v>56</v>
      </c>
    </row>
    <row r="99" spans="2:2">
      <c r="B99" s="1">
        <v>20.6</v>
      </c>
    </row>
    <row r="100" spans="2:2">
      <c r="B100" s="1">
        <v>13788</v>
      </c>
    </row>
    <row r="101" spans="2:2">
      <c r="B101" s="1">
        <v>224</v>
      </c>
    </row>
    <row r="102" spans="2:2">
      <c r="B102" s="1">
        <v>112</v>
      </c>
    </row>
    <row r="103" spans="2:2">
      <c r="B103" s="1">
        <v>41.2</v>
      </c>
    </row>
    <row r="104" spans="2:2">
      <c r="B104" s="1">
        <v>9073</v>
      </c>
    </row>
    <row r="105" spans="2:2">
      <c r="B105" s="1">
        <v>41766</v>
      </c>
    </row>
    <row r="106" spans="2:2">
      <c r="B106" s="1">
        <v>224</v>
      </c>
    </row>
    <row r="107" spans="2:2">
      <c r="B107" s="1">
        <v>224</v>
      </c>
    </row>
    <row r="108" spans="2:2">
      <c r="B108" s="1">
        <v>82.4</v>
      </c>
    </row>
    <row r="109" spans="2:2">
      <c r="B109" s="1">
        <v>48594</v>
      </c>
    </row>
    <row r="110" spans="2:2">
      <c r="B110" s="1">
        <v>112</v>
      </c>
    </row>
    <row r="111" spans="2:2">
      <c r="B111" s="1">
        <v>112</v>
      </c>
    </row>
    <row r="112" spans="2:2">
      <c r="B112" s="1">
        <v>41.2</v>
      </c>
    </row>
    <row r="113" spans="2:2">
      <c r="B113" s="1">
        <v>5015</v>
      </c>
    </row>
    <row r="114" spans="2:2">
      <c r="B114" s="1">
        <v>84</v>
      </c>
    </row>
    <row r="115" spans="2:2">
      <c r="B115" s="1">
        <v>240</v>
      </c>
    </row>
    <row r="116" spans="2:2">
      <c r="B116" s="1">
        <v>339</v>
      </c>
    </row>
    <row r="117" spans="2:2">
      <c r="B117" s="1">
        <v>4364</v>
      </c>
    </row>
    <row r="118" spans="2:2">
      <c r="B118" s="1">
        <v>23530</v>
      </c>
    </row>
    <row r="119" spans="2:2">
      <c r="B119" s="1">
        <v>448</v>
      </c>
    </row>
    <row r="121" spans="2:2">
      <c r="B121" s="1">
        <f>SUM(B2:B119)</f>
        <v>679934.09999999986</v>
      </c>
    </row>
  </sheetData>
  <phoneticPr fontId="2"/>
  <pageMargins left="0.7" right="0.7" top="0.75" bottom="0.75" header="0.3" footer="0.3"/>
  <pageSetup paperSize="9" orientation="portrait" horizontalDpi="1200" verticalDpi="1200"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6CF0D-8986-403F-A7EE-8E76B217BAF5}">
  <dimension ref="B2:Q72"/>
  <sheetViews>
    <sheetView zoomScale="85" zoomScaleNormal="85" workbookViewId="0">
      <pane xSplit="10" ySplit="8" topLeftCell="K9" activePane="bottomRight" state="frozen"/>
      <selection pane="topRight" activeCell="K1" sqref="K1"/>
      <selection pane="bottomLeft" activeCell="A9" sqref="A9"/>
      <selection pane="bottomRight" activeCell="E6" sqref="E6"/>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738" t="s">
        <v>6883</v>
      </c>
      <c r="G2" s="5" t="s">
        <v>2</v>
      </c>
      <c r="H2" s="6"/>
      <c r="I2" s="7"/>
      <c r="J2" s="8">
        <f>SUM(H:H)</f>
        <v>1161103</v>
      </c>
    </row>
    <row r="3" spans="2:17" ht="20.100000000000001" customHeight="1">
      <c r="B3" s="2" t="s">
        <v>3</v>
      </c>
      <c r="C3" s="2"/>
      <c r="D3" s="2"/>
      <c r="E3" s="738" t="s">
        <v>4491</v>
      </c>
    </row>
    <row r="4" spans="2:17" ht="20.100000000000001" customHeight="1">
      <c r="B4" s="2" t="s">
        <v>996</v>
      </c>
      <c r="C4" s="2"/>
      <c r="D4" s="2"/>
      <c r="E4" s="13">
        <v>231419</v>
      </c>
    </row>
    <row r="5" spans="2:17" ht="20.100000000000001" customHeight="1">
      <c r="B5" s="2" t="s">
        <v>9</v>
      </c>
      <c r="C5" s="2"/>
      <c r="D5" s="2"/>
      <c r="E5" s="16">
        <v>46170</v>
      </c>
    </row>
    <row r="6" spans="2:17" ht="20.100000000000001" customHeight="1">
      <c r="B6" s="2" t="s">
        <v>10</v>
      </c>
      <c r="C6" s="2"/>
      <c r="D6" s="2"/>
      <c r="E6" s="16">
        <v>46191</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 t="shared" ref="H9:H71" si="0">F9*G9</f>
        <v>0</v>
      </c>
      <c r="I9" s="28"/>
      <c r="J9" s="47"/>
      <c r="K9" s="47"/>
      <c r="L9" s="26"/>
      <c r="M9" s="30"/>
      <c r="N9" s="27"/>
      <c r="O9" s="26"/>
      <c r="P9" s="30"/>
      <c r="Q9" s="375"/>
    </row>
    <row r="10" spans="2:17" s="4" customFormat="1" ht="19.7" customHeight="1">
      <c r="B10" s="27">
        <v>28</v>
      </c>
      <c r="C10" s="202"/>
      <c r="D10" s="202"/>
      <c r="E10" s="148" t="s">
        <v>1071</v>
      </c>
      <c r="F10" s="155">
        <v>24</v>
      </c>
      <c r="G10" s="768">
        <v>5000</v>
      </c>
      <c r="H10" s="709">
        <f t="shared" si="0"/>
        <v>120000</v>
      </c>
      <c r="I10" s="710"/>
      <c r="J10" s="69"/>
      <c r="K10" s="26"/>
      <c r="L10" s="26"/>
      <c r="M10" s="30"/>
      <c r="N10" s="27"/>
      <c r="O10" s="26"/>
      <c r="P10" s="30"/>
      <c r="Q10" s="375"/>
    </row>
    <row r="11" spans="2:17" s="4" customFormat="1" ht="19.7" customHeight="1">
      <c r="B11" s="27">
        <v>29</v>
      </c>
      <c r="C11" s="499"/>
      <c r="D11" s="499"/>
      <c r="E11" s="148" t="s">
        <v>1072</v>
      </c>
      <c r="F11" s="155">
        <v>25</v>
      </c>
      <c r="G11" s="768">
        <v>5000</v>
      </c>
      <c r="H11" s="709">
        <f t="shared" si="0"/>
        <v>125000</v>
      </c>
      <c r="I11" s="710"/>
      <c r="J11" s="69"/>
      <c r="K11" s="26"/>
      <c r="L11" s="26"/>
      <c r="M11" s="30"/>
      <c r="N11" s="27"/>
      <c r="O11" s="26"/>
      <c r="P11" s="30"/>
      <c r="Q11" s="375"/>
    </row>
    <row r="12" spans="2:17" s="4" customFormat="1" ht="19.7" customHeight="1">
      <c r="B12" s="66"/>
      <c r="C12" s="66"/>
      <c r="D12" s="66"/>
      <c r="E12" s="148"/>
      <c r="F12" s="155"/>
      <c r="G12" s="708">
        <v>0</v>
      </c>
      <c r="H12" s="709">
        <f t="shared" si="0"/>
        <v>0</v>
      </c>
      <c r="I12" s="710"/>
      <c r="J12" s="69"/>
      <c r="K12" s="26"/>
      <c r="L12" s="26"/>
      <c r="M12" s="30"/>
      <c r="N12" s="27"/>
      <c r="O12" s="26"/>
      <c r="P12" s="30"/>
      <c r="Q12" s="375"/>
    </row>
    <row r="13" spans="2:17" s="4" customFormat="1" ht="19.7" customHeight="1">
      <c r="B13" s="66">
        <v>1</v>
      </c>
      <c r="C13" s="499" t="s">
        <v>48</v>
      </c>
      <c r="D13" s="499" t="s">
        <v>48</v>
      </c>
      <c r="E13" s="148" t="s">
        <v>6884</v>
      </c>
      <c r="F13" s="67">
        <v>1</v>
      </c>
      <c r="G13" s="708">
        <v>643000</v>
      </c>
      <c r="H13" s="709">
        <f t="shared" si="0"/>
        <v>643000</v>
      </c>
      <c r="I13" s="710"/>
      <c r="J13" s="69"/>
      <c r="K13" s="47" t="s">
        <v>6885</v>
      </c>
      <c r="L13" s="26"/>
      <c r="M13" s="30">
        <v>46157</v>
      </c>
      <c r="N13" s="27"/>
      <c r="O13" s="42">
        <v>46171</v>
      </c>
      <c r="P13" s="30"/>
      <c r="Q13" s="375">
        <v>46171</v>
      </c>
    </row>
    <row r="14" spans="2:17" s="4" customFormat="1" ht="19.7" customHeight="1">
      <c r="B14" s="27">
        <v>1</v>
      </c>
      <c r="C14" s="202" t="s">
        <v>48</v>
      </c>
      <c r="D14" s="499" t="s">
        <v>48</v>
      </c>
      <c r="E14" s="148" t="s">
        <v>6722</v>
      </c>
      <c r="F14" s="67">
        <v>1</v>
      </c>
      <c r="G14" s="708">
        <v>12000</v>
      </c>
      <c r="H14" s="709">
        <f t="shared" si="0"/>
        <v>12000</v>
      </c>
      <c r="I14" s="710"/>
      <c r="J14" s="69"/>
      <c r="K14" s="47" t="s">
        <v>6885</v>
      </c>
      <c r="L14" s="26"/>
      <c r="M14" s="30">
        <v>46157</v>
      </c>
      <c r="N14" s="27"/>
      <c r="O14" s="42">
        <v>46171</v>
      </c>
      <c r="P14" s="30"/>
      <c r="Q14" s="375">
        <v>46171</v>
      </c>
    </row>
    <row r="15" spans="2:17" s="4" customFormat="1" ht="19.7" customHeight="1">
      <c r="B15" s="27">
        <v>2</v>
      </c>
      <c r="C15" s="202" t="s">
        <v>48</v>
      </c>
      <c r="D15" s="499" t="s">
        <v>48</v>
      </c>
      <c r="E15" s="148" t="s">
        <v>1812</v>
      </c>
      <c r="F15" s="67">
        <v>1</v>
      </c>
      <c r="G15" s="708">
        <v>50000</v>
      </c>
      <c r="H15" s="709">
        <f t="shared" si="0"/>
        <v>50000</v>
      </c>
      <c r="I15" s="710"/>
      <c r="J15" s="69"/>
      <c r="K15" s="47" t="s">
        <v>6885</v>
      </c>
      <c r="L15" s="26"/>
      <c r="M15" s="30">
        <v>46157</v>
      </c>
      <c r="N15" s="27"/>
      <c r="O15" s="42">
        <v>46171</v>
      </c>
      <c r="P15" s="30"/>
      <c r="Q15" s="375">
        <v>46171</v>
      </c>
    </row>
    <row r="16" spans="2:17" s="4" customFormat="1" ht="19.7" customHeight="1">
      <c r="B16" s="27">
        <v>3</v>
      </c>
      <c r="C16" s="202" t="s">
        <v>48</v>
      </c>
      <c r="D16" s="499" t="s">
        <v>48</v>
      </c>
      <c r="E16" s="148" t="s">
        <v>6886</v>
      </c>
      <c r="F16" s="67">
        <v>1</v>
      </c>
      <c r="G16" s="708">
        <v>40000</v>
      </c>
      <c r="H16" s="709">
        <f t="shared" si="0"/>
        <v>40000</v>
      </c>
      <c r="I16" s="710"/>
      <c r="J16" s="69"/>
      <c r="K16" s="47" t="s">
        <v>6885</v>
      </c>
      <c r="L16" s="26"/>
      <c r="M16" s="30">
        <v>46157</v>
      </c>
      <c r="N16" s="27"/>
      <c r="O16" s="42">
        <v>46171</v>
      </c>
      <c r="P16" s="30"/>
      <c r="Q16" s="375">
        <v>46171</v>
      </c>
    </row>
    <row r="17" spans="2:17" s="4" customFormat="1" ht="19.7" customHeight="1">
      <c r="B17" s="27"/>
      <c r="C17" s="499"/>
      <c r="D17" s="499"/>
      <c r="E17" s="148"/>
      <c r="F17" s="67"/>
      <c r="G17" s="708">
        <v>0</v>
      </c>
      <c r="H17" s="709">
        <f t="shared" si="0"/>
        <v>0</v>
      </c>
      <c r="I17" s="710"/>
      <c r="J17" s="69"/>
      <c r="K17" s="26"/>
      <c r="L17" s="26"/>
      <c r="M17" s="30"/>
      <c r="N17" s="27"/>
      <c r="O17" s="26"/>
      <c r="P17" s="30"/>
      <c r="Q17" s="375"/>
    </row>
    <row r="18" spans="2:17" s="4" customFormat="1" ht="19.7" customHeight="1">
      <c r="B18" s="27">
        <v>16</v>
      </c>
      <c r="C18" s="715" t="s">
        <v>145</v>
      </c>
      <c r="D18" s="715" t="s">
        <v>1143</v>
      </c>
      <c r="E18" s="108" t="s">
        <v>5221</v>
      </c>
      <c r="F18" s="62">
        <v>1</v>
      </c>
      <c r="G18" s="701">
        <v>6180</v>
      </c>
      <c r="H18" s="716">
        <f t="shared" si="0"/>
        <v>6180</v>
      </c>
      <c r="I18" s="717"/>
      <c r="J18" s="47" t="s">
        <v>5222</v>
      </c>
      <c r="K18" s="47" t="s">
        <v>6887</v>
      </c>
      <c r="L18" s="26"/>
      <c r="M18" s="30">
        <v>46160</v>
      </c>
      <c r="N18" s="27"/>
      <c r="O18" s="26" t="s">
        <v>4399</v>
      </c>
      <c r="P18" s="30"/>
      <c r="Q18" s="375"/>
    </row>
    <row r="19" spans="2:17" s="4" customFormat="1" ht="19.7" customHeight="1">
      <c r="B19" s="27">
        <v>16</v>
      </c>
      <c r="C19" s="715" t="s">
        <v>145</v>
      </c>
      <c r="D19" s="715" t="s">
        <v>1143</v>
      </c>
      <c r="E19" s="108" t="s">
        <v>4381</v>
      </c>
      <c r="F19" s="62">
        <v>1</v>
      </c>
      <c r="G19" s="701">
        <v>250</v>
      </c>
      <c r="H19" s="716">
        <f t="shared" si="0"/>
        <v>250</v>
      </c>
      <c r="I19" s="717"/>
      <c r="J19" s="47" t="s">
        <v>4382</v>
      </c>
      <c r="K19" s="47" t="s">
        <v>6887</v>
      </c>
      <c r="L19" s="26"/>
      <c r="M19" s="30">
        <v>46160</v>
      </c>
      <c r="N19" s="27"/>
      <c r="O19" s="26" t="s">
        <v>4399</v>
      </c>
      <c r="P19" s="30"/>
      <c r="Q19" s="375">
        <v>46163</v>
      </c>
    </row>
    <row r="20" spans="2:17" s="4" customFormat="1" ht="19.7" customHeight="1">
      <c r="B20" s="27">
        <v>16</v>
      </c>
      <c r="C20" s="715" t="s">
        <v>145</v>
      </c>
      <c r="D20" s="715" t="s">
        <v>1143</v>
      </c>
      <c r="E20" s="108" t="s">
        <v>4504</v>
      </c>
      <c r="F20" s="62">
        <v>1</v>
      </c>
      <c r="G20" s="701">
        <v>4490</v>
      </c>
      <c r="H20" s="716">
        <f t="shared" si="0"/>
        <v>4490</v>
      </c>
      <c r="I20" s="717"/>
      <c r="J20" s="47" t="s">
        <v>4505</v>
      </c>
      <c r="K20" s="47" t="s">
        <v>6887</v>
      </c>
      <c r="L20" s="26"/>
      <c r="M20" s="30">
        <v>46160</v>
      </c>
      <c r="N20" s="27"/>
      <c r="O20" s="26" t="s">
        <v>4399</v>
      </c>
      <c r="P20" s="30"/>
      <c r="Q20" s="375">
        <v>46163</v>
      </c>
    </row>
    <row r="21" spans="2:17" s="4" customFormat="1" ht="19.7" customHeight="1">
      <c r="B21" s="27">
        <v>16</v>
      </c>
      <c r="C21" s="715" t="s">
        <v>145</v>
      </c>
      <c r="D21" s="715" t="s">
        <v>1143</v>
      </c>
      <c r="E21" s="108" t="s">
        <v>4368</v>
      </c>
      <c r="F21" s="62">
        <v>2</v>
      </c>
      <c r="G21" s="701">
        <v>160</v>
      </c>
      <c r="H21" s="716">
        <f t="shared" si="0"/>
        <v>320</v>
      </c>
      <c r="I21" s="717"/>
      <c r="J21" s="47" t="s">
        <v>4367</v>
      </c>
      <c r="K21" s="47" t="s">
        <v>6887</v>
      </c>
      <c r="L21" s="26"/>
      <c r="M21" s="30">
        <v>46160</v>
      </c>
      <c r="N21" s="27"/>
      <c r="O21" s="26" t="s">
        <v>4399</v>
      </c>
      <c r="P21" s="30"/>
      <c r="Q21" s="375">
        <v>46163</v>
      </c>
    </row>
    <row r="22" spans="2:17" s="4" customFormat="1" ht="19.7" customHeight="1">
      <c r="B22" s="27">
        <v>16</v>
      </c>
      <c r="C22" s="715" t="s">
        <v>145</v>
      </c>
      <c r="D22" s="715" t="s">
        <v>1143</v>
      </c>
      <c r="E22" s="108" t="s">
        <v>3320</v>
      </c>
      <c r="F22" s="62">
        <v>1</v>
      </c>
      <c r="G22" s="701">
        <v>200</v>
      </c>
      <c r="H22" s="716">
        <f t="shared" si="0"/>
        <v>200</v>
      </c>
      <c r="I22" s="717"/>
      <c r="J22" s="47" t="s">
        <v>4367</v>
      </c>
      <c r="K22" s="47" t="s">
        <v>6887</v>
      </c>
      <c r="L22" s="26"/>
      <c r="M22" s="30">
        <v>46160</v>
      </c>
      <c r="N22" s="27"/>
      <c r="O22" s="26" t="s">
        <v>4399</v>
      </c>
      <c r="P22" s="30"/>
      <c r="Q22" s="375">
        <v>46163</v>
      </c>
    </row>
    <row r="23" spans="2:17" s="4" customFormat="1" ht="19.7" customHeight="1">
      <c r="B23" s="27">
        <v>16</v>
      </c>
      <c r="C23" s="715" t="s">
        <v>145</v>
      </c>
      <c r="D23" s="715" t="s">
        <v>1143</v>
      </c>
      <c r="E23" s="108" t="s">
        <v>4365</v>
      </c>
      <c r="F23" s="62">
        <v>1</v>
      </c>
      <c r="G23" s="701">
        <v>160</v>
      </c>
      <c r="H23" s="716">
        <f t="shared" si="0"/>
        <v>160</v>
      </c>
      <c r="I23" s="717"/>
      <c r="J23" s="47" t="s">
        <v>4503</v>
      </c>
      <c r="K23" s="47" t="s">
        <v>6887</v>
      </c>
      <c r="L23" s="26"/>
      <c r="M23" s="30">
        <v>46160</v>
      </c>
      <c r="N23" s="27"/>
      <c r="O23" s="26" t="s">
        <v>4399</v>
      </c>
      <c r="P23" s="30"/>
      <c r="Q23" s="375">
        <v>46163</v>
      </c>
    </row>
    <row r="24" spans="2:17" s="4" customFormat="1" ht="19.7" customHeight="1">
      <c r="B24" s="27">
        <v>16</v>
      </c>
      <c r="C24" s="715" t="s">
        <v>145</v>
      </c>
      <c r="D24" s="715" t="s">
        <v>1143</v>
      </c>
      <c r="E24" s="108" t="s">
        <v>4361</v>
      </c>
      <c r="F24" s="62">
        <v>1</v>
      </c>
      <c r="G24" s="701">
        <v>260</v>
      </c>
      <c r="H24" s="716">
        <f t="shared" si="0"/>
        <v>260</v>
      </c>
      <c r="I24" s="717"/>
      <c r="J24" s="47" t="s">
        <v>5098</v>
      </c>
      <c r="K24" s="47" t="s">
        <v>6887</v>
      </c>
      <c r="L24" s="26"/>
      <c r="M24" s="30">
        <v>46160</v>
      </c>
      <c r="N24" s="27"/>
      <c r="O24" s="26" t="s">
        <v>4399</v>
      </c>
      <c r="P24" s="30"/>
      <c r="Q24" s="375">
        <v>46163</v>
      </c>
    </row>
    <row r="25" spans="2:17" s="4" customFormat="1" ht="19.7" customHeight="1">
      <c r="B25" s="27"/>
      <c r="C25" s="715"/>
      <c r="D25" s="715"/>
      <c r="E25" s="108"/>
      <c r="F25" s="26"/>
      <c r="G25" s="701">
        <v>0</v>
      </c>
      <c r="H25" s="716">
        <f t="shared" si="0"/>
        <v>0</v>
      </c>
      <c r="I25" s="717"/>
      <c r="J25" s="47"/>
      <c r="K25" s="26"/>
      <c r="L25" s="26"/>
      <c r="M25" s="30"/>
      <c r="N25" s="27"/>
      <c r="O25" s="26"/>
      <c r="P25" s="30"/>
      <c r="Q25" s="375"/>
    </row>
    <row r="26" spans="2:17" s="4" customFormat="1" ht="19.7" customHeight="1">
      <c r="B26" s="27">
        <v>27</v>
      </c>
      <c r="C26" s="715" t="s">
        <v>1837</v>
      </c>
      <c r="D26" s="715" t="s">
        <v>1143</v>
      </c>
      <c r="E26" s="108" t="s">
        <v>5463</v>
      </c>
      <c r="F26" s="62">
        <v>1</v>
      </c>
      <c r="G26" s="701">
        <v>4450</v>
      </c>
      <c r="H26" s="716">
        <f t="shared" si="0"/>
        <v>4450</v>
      </c>
      <c r="I26" s="717"/>
      <c r="J26" s="47" t="s">
        <v>6888</v>
      </c>
      <c r="K26" s="47" t="s">
        <v>6889</v>
      </c>
      <c r="L26" s="26"/>
      <c r="M26" s="30">
        <v>46162</v>
      </c>
      <c r="N26" s="27"/>
      <c r="O26" s="42">
        <v>46171</v>
      </c>
      <c r="P26" s="30"/>
      <c r="Q26" s="375">
        <v>46170</v>
      </c>
    </row>
    <row r="27" spans="2:17" s="4" customFormat="1" ht="19.7" customHeight="1">
      <c r="B27" s="27">
        <v>27</v>
      </c>
      <c r="C27" s="715" t="s">
        <v>1837</v>
      </c>
      <c r="D27" s="715" t="s">
        <v>1143</v>
      </c>
      <c r="E27" s="108" t="s">
        <v>6890</v>
      </c>
      <c r="F27" s="62">
        <v>1</v>
      </c>
      <c r="G27" s="701">
        <v>1750</v>
      </c>
      <c r="H27" s="716">
        <f t="shared" si="0"/>
        <v>1750</v>
      </c>
      <c r="I27" s="717"/>
      <c r="J27" s="47" t="s">
        <v>1839</v>
      </c>
      <c r="K27" s="47" t="s">
        <v>6891</v>
      </c>
      <c r="L27" s="26"/>
      <c r="M27" s="30">
        <v>46162</v>
      </c>
      <c r="N27" s="27"/>
      <c r="O27" s="42">
        <v>46171</v>
      </c>
      <c r="P27" s="30"/>
      <c r="Q27" s="375">
        <v>46170</v>
      </c>
    </row>
    <row r="28" spans="2:17" s="4" customFormat="1" ht="19.7" customHeight="1">
      <c r="B28" s="27"/>
      <c r="C28" s="715"/>
      <c r="D28" s="715"/>
      <c r="E28" s="108"/>
      <c r="F28" s="62"/>
      <c r="G28" s="701">
        <v>0</v>
      </c>
      <c r="H28" s="716">
        <f t="shared" si="0"/>
        <v>0</v>
      </c>
      <c r="I28" s="717"/>
      <c r="J28" s="47"/>
      <c r="K28" s="26"/>
      <c r="L28" s="26"/>
      <c r="M28" s="30"/>
      <c r="N28" s="27"/>
      <c r="O28" s="26"/>
      <c r="P28" s="30"/>
      <c r="Q28" s="375"/>
    </row>
    <row r="29" spans="2:17" s="4" customFormat="1" ht="19.7" customHeight="1">
      <c r="B29" s="66">
        <v>4</v>
      </c>
      <c r="C29" s="202" t="s">
        <v>175</v>
      </c>
      <c r="D29" s="202" t="s">
        <v>175</v>
      </c>
      <c r="E29" s="148" t="s">
        <v>6892</v>
      </c>
      <c r="F29" s="67">
        <v>1</v>
      </c>
      <c r="G29" s="708">
        <v>4620</v>
      </c>
      <c r="H29" s="709">
        <f t="shared" si="0"/>
        <v>4620</v>
      </c>
      <c r="I29" s="710"/>
      <c r="J29" s="69" t="s">
        <v>4856</v>
      </c>
      <c r="K29" s="47" t="s">
        <v>6893</v>
      </c>
      <c r="L29" s="26"/>
      <c r="M29" s="30">
        <v>46160</v>
      </c>
      <c r="N29" s="27"/>
      <c r="O29" s="26"/>
      <c r="P29" s="30">
        <v>46171</v>
      </c>
      <c r="Q29" s="375"/>
    </row>
    <row r="30" spans="2:17" s="4" customFormat="1" ht="19.7" customHeight="1">
      <c r="B30" s="66">
        <v>4</v>
      </c>
      <c r="C30" s="202" t="s">
        <v>385</v>
      </c>
      <c r="D30" s="202" t="s">
        <v>175</v>
      </c>
      <c r="E30" s="148" t="s">
        <v>3379</v>
      </c>
      <c r="F30" s="67">
        <v>4</v>
      </c>
      <c r="G30" s="708">
        <v>28</v>
      </c>
      <c r="H30" s="709">
        <f t="shared" si="0"/>
        <v>112</v>
      </c>
      <c r="I30" s="710"/>
      <c r="J30" s="69" t="s">
        <v>4540</v>
      </c>
      <c r="K30" s="47" t="s">
        <v>6893</v>
      </c>
      <c r="L30" s="26"/>
      <c r="M30" s="30">
        <v>46160</v>
      </c>
      <c r="N30" s="27"/>
      <c r="O30" s="26"/>
      <c r="P30" s="30">
        <v>46171</v>
      </c>
      <c r="Q30" s="375"/>
    </row>
    <row r="31" spans="2:17" s="4" customFormat="1" ht="19.7" customHeight="1">
      <c r="B31" s="66">
        <v>4</v>
      </c>
      <c r="C31" s="202" t="s">
        <v>1853</v>
      </c>
      <c r="D31" s="202" t="s">
        <v>175</v>
      </c>
      <c r="E31" s="148" t="s">
        <v>6894</v>
      </c>
      <c r="F31" s="67">
        <v>1</v>
      </c>
      <c r="G31" s="708">
        <v>8584</v>
      </c>
      <c r="H31" s="709">
        <f t="shared" si="0"/>
        <v>8584</v>
      </c>
      <c r="I31" s="710"/>
      <c r="J31" s="148" t="s">
        <v>6895</v>
      </c>
      <c r="K31" s="47" t="s">
        <v>6893</v>
      </c>
      <c r="L31" s="26"/>
      <c r="M31" s="30">
        <v>46160</v>
      </c>
      <c r="N31" s="27"/>
      <c r="O31" s="26"/>
      <c r="P31" s="30">
        <v>46171</v>
      </c>
      <c r="Q31" s="375"/>
    </row>
    <row r="32" spans="2:17" s="4" customFormat="1" ht="19.7" customHeight="1">
      <c r="B32" s="66">
        <v>4</v>
      </c>
      <c r="C32" s="202" t="s">
        <v>1853</v>
      </c>
      <c r="D32" s="202" t="s">
        <v>175</v>
      </c>
      <c r="E32" s="714" t="s">
        <v>6896</v>
      </c>
      <c r="F32" s="184">
        <v>1</v>
      </c>
      <c r="G32" s="708">
        <v>2590</v>
      </c>
      <c r="H32" s="709">
        <f t="shared" si="0"/>
        <v>2590</v>
      </c>
      <c r="I32" s="710"/>
      <c r="J32" s="148" t="s">
        <v>6897</v>
      </c>
      <c r="K32" s="47" t="s">
        <v>6893</v>
      </c>
      <c r="L32" s="26"/>
      <c r="M32" s="30">
        <v>46160</v>
      </c>
      <c r="N32" s="27"/>
      <c r="O32" s="26"/>
      <c r="P32" s="30">
        <v>46171</v>
      </c>
      <c r="Q32" s="375"/>
    </row>
    <row r="33" spans="2:17" s="4" customFormat="1" ht="19.7" customHeight="1">
      <c r="B33" s="66">
        <v>4</v>
      </c>
      <c r="C33" s="202" t="s">
        <v>1853</v>
      </c>
      <c r="D33" s="202" t="s">
        <v>175</v>
      </c>
      <c r="E33" s="714" t="s">
        <v>6898</v>
      </c>
      <c r="F33" s="184">
        <v>1</v>
      </c>
      <c r="G33" s="708">
        <v>4559</v>
      </c>
      <c r="H33" s="709">
        <f t="shared" si="0"/>
        <v>4559</v>
      </c>
      <c r="I33" s="710"/>
      <c r="J33" s="148" t="s">
        <v>6899</v>
      </c>
      <c r="K33" s="47" t="s">
        <v>6893</v>
      </c>
      <c r="L33" s="26"/>
      <c r="M33" s="30">
        <v>46160</v>
      </c>
      <c r="N33" s="27"/>
      <c r="O33" s="26"/>
      <c r="P33" s="30">
        <v>46171</v>
      </c>
      <c r="Q33" s="375"/>
    </row>
    <row r="34" spans="2:17" s="4" customFormat="1" ht="19.7" customHeight="1">
      <c r="B34" s="66">
        <v>27</v>
      </c>
      <c r="C34" s="202" t="s">
        <v>175</v>
      </c>
      <c r="D34" s="202" t="s">
        <v>175</v>
      </c>
      <c r="E34" s="148" t="s">
        <v>6900</v>
      </c>
      <c r="F34" s="67">
        <v>1</v>
      </c>
      <c r="G34" s="708">
        <v>24378</v>
      </c>
      <c r="H34" s="709">
        <f t="shared" si="0"/>
        <v>24378</v>
      </c>
      <c r="I34" s="710"/>
      <c r="J34" s="69" t="s">
        <v>6901</v>
      </c>
      <c r="K34" s="47" t="s">
        <v>6893</v>
      </c>
      <c r="L34" s="26"/>
      <c r="M34" s="30">
        <v>46160</v>
      </c>
      <c r="N34" s="27"/>
      <c r="O34" s="26"/>
      <c r="P34" s="30">
        <v>46171</v>
      </c>
      <c r="Q34" s="375"/>
    </row>
    <row r="35" spans="2:17" s="4" customFormat="1" ht="19.7" customHeight="1">
      <c r="B35" s="66">
        <v>27</v>
      </c>
      <c r="C35" s="202" t="s">
        <v>4519</v>
      </c>
      <c r="D35" s="202" t="s">
        <v>175</v>
      </c>
      <c r="E35" s="148" t="s">
        <v>490</v>
      </c>
      <c r="F35" s="67">
        <v>5</v>
      </c>
      <c r="G35" s="708">
        <v>177</v>
      </c>
      <c r="H35" s="709">
        <f t="shared" si="0"/>
        <v>885</v>
      </c>
      <c r="I35" s="710"/>
      <c r="J35" s="69" t="s">
        <v>5633</v>
      </c>
      <c r="K35" s="47" t="s">
        <v>6893</v>
      </c>
      <c r="L35" s="26"/>
      <c r="M35" s="30">
        <v>46160</v>
      </c>
      <c r="N35" s="27"/>
      <c r="O35" s="26"/>
      <c r="P35" s="30">
        <v>46171</v>
      </c>
      <c r="Q35" s="375"/>
    </row>
    <row r="36" spans="2:17" s="4" customFormat="1" ht="19.7" customHeight="1">
      <c r="B36" s="66">
        <v>27</v>
      </c>
      <c r="C36" s="202" t="s">
        <v>175</v>
      </c>
      <c r="D36" s="202" t="s">
        <v>175</v>
      </c>
      <c r="E36" s="148" t="s">
        <v>6902</v>
      </c>
      <c r="F36" s="67">
        <v>1</v>
      </c>
      <c r="G36" s="708">
        <v>4929</v>
      </c>
      <c r="H36" s="709">
        <f t="shared" si="0"/>
        <v>4929</v>
      </c>
      <c r="I36" s="710"/>
      <c r="J36" s="69" t="s">
        <v>5231</v>
      </c>
      <c r="K36" s="47" t="s">
        <v>6893</v>
      </c>
      <c r="L36" s="26"/>
      <c r="M36" s="30">
        <v>46160</v>
      </c>
      <c r="N36" s="27"/>
      <c r="O36" s="26"/>
      <c r="P36" s="30">
        <v>46171</v>
      </c>
      <c r="Q36" s="375"/>
    </row>
    <row r="37" spans="2:17" s="4" customFormat="1" ht="19.7" customHeight="1">
      <c r="B37" s="66">
        <v>27</v>
      </c>
      <c r="C37" s="202" t="s">
        <v>175</v>
      </c>
      <c r="D37" s="202" t="s">
        <v>175</v>
      </c>
      <c r="E37" s="148" t="s">
        <v>2236</v>
      </c>
      <c r="F37" s="67">
        <v>1</v>
      </c>
      <c r="G37" s="708">
        <v>3548</v>
      </c>
      <c r="H37" s="709">
        <f t="shared" si="0"/>
        <v>3548</v>
      </c>
      <c r="I37" s="710"/>
      <c r="J37" s="69" t="s">
        <v>6903</v>
      </c>
      <c r="K37" s="47" t="s">
        <v>6893</v>
      </c>
      <c r="L37" s="26"/>
      <c r="M37" s="30">
        <v>46160</v>
      </c>
      <c r="N37" s="27"/>
      <c r="O37" s="26"/>
      <c r="P37" s="30">
        <v>46171</v>
      </c>
      <c r="Q37" s="375"/>
    </row>
    <row r="38" spans="2:17" s="4" customFormat="1" ht="19.7" customHeight="1">
      <c r="B38" s="66">
        <v>27</v>
      </c>
      <c r="C38" s="202" t="s">
        <v>1878</v>
      </c>
      <c r="D38" s="202" t="s">
        <v>175</v>
      </c>
      <c r="E38" s="148" t="s">
        <v>1879</v>
      </c>
      <c r="F38" s="67">
        <v>2</v>
      </c>
      <c r="G38" s="708">
        <v>1611</v>
      </c>
      <c r="H38" s="709">
        <f t="shared" si="0"/>
        <v>3222</v>
      </c>
      <c r="I38" s="710"/>
      <c r="J38" s="69" t="s">
        <v>5235</v>
      </c>
      <c r="K38" s="47" t="s">
        <v>6893</v>
      </c>
      <c r="L38" s="26"/>
      <c r="M38" s="30">
        <v>46160</v>
      </c>
      <c r="N38" s="27"/>
      <c r="O38" s="26"/>
      <c r="P38" s="30">
        <v>46171</v>
      </c>
      <c r="Q38" s="375"/>
    </row>
    <row r="39" spans="2:17" s="4" customFormat="1" ht="19.7" customHeight="1">
      <c r="B39" s="66">
        <v>27</v>
      </c>
      <c r="C39" s="202" t="s">
        <v>175</v>
      </c>
      <c r="D39" s="202" t="s">
        <v>175</v>
      </c>
      <c r="E39" s="148" t="s">
        <v>1877</v>
      </c>
      <c r="F39" s="67">
        <v>1</v>
      </c>
      <c r="G39" s="708">
        <v>1179</v>
      </c>
      <c r="H39" s="709">
        <f t="shared" si="0"/>
        <v>1179</v>
      </c>
      <c r="I39" s="710"/>
      <c r="J39" s="69" t="s">
        <v>1111</v>
      </c>
      <c r="K39" s="47" t="s">
        <v>6893</v>
      </c>
      <c r="L39" s="26"/>
      <c r="M39" s="30">
        <v>46160</v>
      </c>
      <c r="N39" s="27"/>
      <c r="O39" s="26"/>
      <c r="P39" s="30">
        <v>46171</v>
      </c>
      <c r="Q39" s="375"/>
    </row>
    <row r="40" spans="2:17" s="4" customFormat="1" ht="19.7" customHeight="1">
      <c r="B40" s="66">
        <v>27</v>
      </c>
      <c r="C40" s="202" t="s">
        <v>156</v>
      </c>
      <c r="D40" s="202" t="s">
        <v>1143</v>
      </c>
      <c r="E40" s="148" t="s">
        <v>1843</v>
      </c>
      <c r="F40" s="67">
        <v>3</v>
      </c>
      <c r="G40" s="708">
        <v>53</v>
      </c>
      <c r="H40" s="709">
        <f>F40*G40</f>
        <v>159</v>
      </c>
      <c r="I40" s="710"/>
      <c r="J40" s="69" t="s">
        <v>6904</v>
      </c>
      <c r="K40" s="47" t="s">
        <v>6893</v>
      </c>
      <c r="L40" s="26"/>
      <c r="M40" s="30">
        <v>46160</v>
      </c>
      <c r="N40" s="27"/>
      <c r="O40" s="26"/>
      <c r="P40" s="30">
        <v>46171</v>
      </c>
      <c r="Q40" s="375"/>
    </row>
    <row r="41" spans="2:17" s="4" customFormat="1" ht="19.7" customHeight="1">
      <c r="B41" s="66">
        <v>25</v>
      </c>
      <c r="C41" s="202" t="s">
        <v>175</v>
      </c>
      <c r="D41" s="202" t="s">
        <v>175</v>
      </c>
      <c r="E41" s="148" t="s">
        <v>6905</v>
      </c>
      <c r="F41" s="67">
        <v>1</v>
      </c>
      <c r="G41" s="708">
        <v>6421</v>
      </c>
      <c r="H41" s="709">
        <f t="shared" si="0"/>
        <v>6421</v>
      </c>
      <c r="I41" s="710"/>
      <c r="J41" s="69" t="s">
        <v>6906</v>
      </c>
      <c r="K41" s="47" t="s">
        <v>6893</v>
      </c>
      <c r="L41" s="26"/>
      <c r="M41" s="30">
        <v>46160</v>
      </c>
      <c r="N41" s="27"/>
      <c r="O41" s="26"/>
      <c r="P41" s="30">
        <v>46175</v>
      </c>
      <c r="Q41" s="375"/>
    </row>
    <row r="42" spans="2:17" s="4" customFormat="1" ht="19.7" customHeight="1">
      <c r="B42" s="66">
        <v>25</v>
      </c>
      <c r="C42" s="202" t="s">
        <v>385</v>
      </c>
      <c r="D42" s="202" t="s">
        <v>175</v>
      </c>
      <c r="E42" s="148" t="s">
        <v>6907</v>
      </c>
      <c r="F42" s="67">
        <v>2</v>
      </c>
      <c r="G42" s="708">
        <v>223</v>
      </c>
      <c r="H42" s="709">
        <f t="shared" si="0"/>
        <v>446</v>
      </c>
      <c r="I42" s="710"/>
      <c r="J42" s="69" t="s">
        <v>4540</v>
      </c>
      <c r="K42" s="47" t="s">
        <v>6893</v>
      </c>
      <c r="L42" s="26"/>
      <c r="M42" s="30">
        <v>46160</v>
      </c>
      <c r="N42" s="27"/>
      <c r="O42" s="26"/>
      <c r="P42" s="30">
        <v>46171</v>
      </c>
      <c r="Q42" s="375"/>
    </row>
    <row r="43" spans="2:17" s="4" customFormat="1" ht="19.7" customHeight="1">
      <c r="B43" s="66">
        <v>25</v>
      </c>
      <c r="C43" s="202" t="s">
        <v>1853</v>
      </c>
      <c r="D43" s="202" t="s">
        <v>175</v>
      </c>
      <c r="E43" s="148" t="s">
        <v>6908</v>
      </c>
      <c r="F43" s="67">
        <v>1</v>
      </c>
      <c r="G43" s="708">
        <v>3830</v>
      </c>
      <c r="H43" s="709">
        <f t="shared" si="0"/>
        <v>3830</v>
      </c>
      <c r="I43" s="710"/>
      <c r="J43" s="148" t="s">
        <v>6909</v>
      </c>
      <c r="K43" s="47" t="s">
        <v>6893</v>
      </c>
      <c r="L43" s="26"/>
      <c r="M43" s="30">
        <v>46160</v>
      </c>
      <c r="N43" s="27"/>
      <c r="O43" s="26"/>
      <c r="P43" s="30">
        <v>46171</v>
      </c>
      <c r="Q43" s="375"/>
    </row>
    <row r="44" spans="2:17" s="4" customFormat="1" ht="19.7" customHeight="1">
      <c r="B44" s="66">
        <v>16</v>
      </c>
      <c r="C44" s="202" t="s">
        <v>175</v>
      </c>
      <c r="D44" s="202" t="s">
        <v>175</v>
      </c>
      <c r="E44" s="148" t="s">
        <v>4383</v>
      </c>
      <c r="F44" s="67">
        <v>1</v>
      </c>
      <c r="G44" s="708">
        <v>3270</v>
      </c>
      <c r="H44" s="709">
        <f t="shared" si="0"/>
        <v>3270</v>
      </c>
      <c r="I44" s="710"/>
      <c r="J44" s="69" t="s">
        <v>4535</v>
      </c>
      <c r="K44" s="47" t="s">
        <v>6893</v>
      </c>
      <c r="L44" s="26"/>
      <c r="M44" s="30">
        <v>46160</v>
      </c>
      <c r="N44" s="27"/>
      <c r="O44" s="26"/>
      <c r="P44" s="30">
        <v>46171</v>
      </c>
      <c r="Q44" s="375"/>
    </row>
    <row r="45" spans="2:17" s="4" customFormat="1" ht="19.7" customHeight="1">
      <c r="B45" s="66">
        <v>16</v>
      </c>
      <c r="C45" s="202" t="s">
        <v>1853</v>
      </c>
      <c r="D45" s="202" t="s">
        <v>175</v>
      </c>
      <c r="E45" s="148" t="s">
        <v>6910</v>
      </c>
      <c r="F45" s="67">
        <v>1</v>
      </c>
      <c r="G45" s="708">
        <v>3830</v>
      </c>
      <c r="H45" s="709">
        <f t="shared" si="0"/>
        <v>3830</v>
      </c>
      <c r="I45" s="710"/>
      <c r="J45" s="148" t="s">
        <v>6911</v>
      </c>
      <c r="K45" s="47" t="s">
        <v>6893</v>
      </c>
      <c r="L45" s="26"/>
      <c r="M45" s="30">
        <v>46160</v>
      </c>
      <c r="N45" s="27"/>
      <c r="O45" s="26"/>
      <c r="P45" s="30">
        <v>46171</v>
      </c>
      <c r="Q45" s="375"/>
    </row>
    <row r="46" spans="2:17" s="4" customFormat="1" ht="19.7" customHeight="1">
      <c r="B46" s="66">
        <v>27</v>
      </c>
      <c r="C46" s="202" t="s">
        <v>175</v>
      </c>
      <c r="D46" s="202" t="s">
        <v>175</v>
      </c>
      <c r="E46" s="148" t="s">
        <v>6912</v>
      </c>
      <c r="F46" s="155">
        <v>1</v>
      </c>
      <c r="G46" s="708">
        <v>1840</v>
      </c>
      <c r="H46" s="709">
        <f t="shared" si="0"/>
        <v>1840</v>
      </c>
      <c r="I46" s="710"/>
      <c r="J46" s="69" t="s">
        <v>5462</v>
      </c>
      <c r="K46" s="47" t="s">
        <v>6893</v>
      </c>
      <c r="L46" s="26"/>
      <c r="M46" s="30">
        <v>46160</v>
      </c>
      <c r="N46" s="27"/>
      <c r="O46" s="26"/>
      <c r="P46" s="30">
        <v>46171</v>
      </c>
      <c r="Q46" s="375"/>
    </row>
    <row r="47" spans="2:17" s="4" customFormat="1" ht="19.7" customHeight="1">
      <c r="B47" s="66">
        <v>27</v>
      </c>
      <c r="C47" s="202" t="s">
        <v>5401</v>
      </c>
      <c r="D47" s="202" t="s">
        <v>175</v>
      </c>
      <c r="E47" s="148" t="s">
        <v>6913</v>
      </c>
      <c r="F47" s="155">
        <v>1</v>
      </c>
      <c r="G47" s="708">
        <v>2328</v>
      </c>
      <c r="H47" s="709">
        <f t="shared" si="0"/>
        <v>2328</v>
      </c>
      <c r="I47" s="710"/>
      <c r="J47" s="69" t="s">
        <v>6914</v>
      </c>
      <c r="K47" s="47" t="s">
        <v>6893</v>
      </c>
      <c r="L47" s="26"/>
      <c r="M47" s="30">
        <v>46160</v>
      </c>
      <c r="N47" s="27"/>
      <c r="O47" s="26"/>
      <c r="P47" s="30">
        <v>46171</v>
      </c>
      <c r="Q47" s="375"/>
    </row>
    <row r="48" spans="2:17" s="4" customFormat="1" ht="19.7" customHeight="1">
      <c r="B48" s="66">
        <v>27</v>
      </c>
      <c r="C48" s="66" t="s">
        <v>6915</v>
      </c>
      <c r="D48" s="202" t="s">
        <v>175</v>
      </c>
      <c r="E48" s="148" t="s">
        <v>6916</v>
      </c>
      <c r="F48" s="155">
        <v>2</v>
      </c>
      <c r="G48" s="708">
        <v>355</v>
      </c>
      <c r="H48" s="709">
        <f t="shared" si="0"/>
        <v>710</v>
      </c>
      <c r="I48" s="710"/>
      <c r="J48" s="69" t="s">
        <v>6917</v>
      </c>
      <c r="K48" s="47" t="s">
        <v>6893</v>
      </c>
      <c r="L48" s="26"/>
      <c r="M48" s="30">
        <v>46160</v>
      </c>
      <c r="N48" s="27"/>
      <c r="O48" s="26"/>
      <c r="P48" s="30">
        <v>46171</v>
      </c>
      <c r="Q48" s="375"/>
    </row>
    <row r="49" spans="2:17" s="4" customFormat="1" ht="19.7" customHeight="1">
      <c r="B49" s="66">
        <v>27</v>
      </c>
      <c r="C49" s="66" t="s">
        <v>385</v>
      </c>
      <c r="D49" s="202" t="s">
        <v>175</v>
      </c>
      <c r="E49" s="1650" t="s">
        <v>6918</v>
      </c>
      <c r="F49" s="155">
        <v>1</v>
      </c>
      <c r="G49" s="708">
        <v>865</v>
      </c>
      <c r="H49" s="709">
        <f t="shared" si="0"/>
        <v>865</v>
      </c>
      <c r="I49" s="710"/>
      <c r="J49" s="69" t="s">
        <v>6919</v>
      </c>
      <c r="K49" s="47" t="s">
        <v>6893</v>
      </c>
      <c r="L49" s="26"/>
      <c r="M49" s="30">
        <v>46160</v>
      </c>
      <c r="N49" s="27"/>
      <c r="O49" s="26"/>
      <c r="P49" s="30">
        <v>46171</v>
      </c>
      <c r="Q49" s="375"/>
    </row>
    <row r="50" spans="2:17" s="4" customFormat="1" ht="19.7" customHeight="1">
      <c r="B50" s="66">
        <v>27</v>
      </c>
      <c r="C50" s="202" t="s">
        <v>175</v>
      </c>
      <c r="D50" s="202" t="s">
        <v>175</v>
      </c>
      <c r="E50" s="1650" t="s">
        <v>6920</v>
      </c>
      <c r="F50" s="155">
        <v>2</v>
      </c>
      <c r="G50" s="708">
        <v>115</v>
      </c>
      <c r="H50" s="709">
        <f t="shared" si="0"/>
        <v>230</v>
      </c>
      <c r="I50" s="710"/>
      <c r="J50" s="69" t="s">
        <v>6139</v>
      </c>
      <c r="K50" s="47" t="s">
        <v>6893</v>
      </c>
      <c r="L50" s="26"/>
      <c r="M50" s="30">
        <v>46160</v>
      </c>
      <c r="N50" s="27"/>
      <c r="O50" s="26"/>
      <c r="P50" s="30">
        <v>46171</v>
      </c>
      <c r="Q50" s="375"/>
    </row>
    <row r="51" spans="2:17" s="4" customFormat="1" ht="19.7" customHeight="1">
      <c r="B51" s="66">
        <v>27</v>
      </c>
      <c r="C51" s="202" t="s">
        <v>1853</v>
      </c>
      <c r="D51" s="202" t="s">
        <v>175</v>
      </c>
      <c r="E51" s="148" t="s">
        <v>6921</v>
      </c>
      <c r="F51" s="155">
        <v>1</v>
      </c>
      <c r="G51" s="708">
        <v>3785</v>
      </c>
      <c r="H51" s="709">
        <f t="shared" si="0"/>
        <v>3785</v>
      </c>
      <c r="I51" s="710"/>
      <c r="J51" s="69" t="s">
        <v>6922</v>
      </c>
      <c r="K51" s="47" t="s">
        <v>6893</v>
      </c>
      <c r="L51" s="26"/>
      <c r="M51" s="30">
        <v>46160</v>
      </c>
      <c r="N51" s="27"/>
      <c r="O51" s="26"/>
      <c r="P51" s="30">
        <v>46171</v>
      </c>
      <c r="Q51" s="375"/>
    </row>
    <row r="52" spans="2:17" s="4" customFormat="1" ht="19.7" customHeight="1">
      <c r="B52" s="66">
        <v>23</v>
      </c>
      <c r="C52" s="202" t="s">
        <v>924</v>
      </c>
      <c r="D52" s="202" t="s">
        <v>175</v>
      </c>
      <c r="E52" s="148" t="s">
        <v>1845</v>
      </c>
      <c r="F52" s="67">
        <v>2</v>
      </c>
      <c r="G52" s="708">
        <v>193</v>
      </c>
      <c r="H52" s="709">
        <f t="shared" si="0"/>
        <v>386</v>
      </c>
      <c r="I52" s="710"/>
      <c r="J52" s="69" t="s">
        <v>1846</v>
      </c>
      <c r="K52" s="47" t="s">
        <v>6893</v>
      </c>
      <c r="L52" s="26"/>
      <c r="M52" s="30">
        <v>46160</v>
      </c>
      <c r="N52" s="27"/>
      <c r="O52" s="26"/>
      <c r="P52" s="30">
        <v>46171</v>
      </c>
      <c r="Q52" s="375"/>
    </row>
    <row r="53" spans="2:17" s="4" customFormat="1" ht="19.7" customHeight="1">
      <c r="B53" s="66">
        <v>23</v>
      </c>
      <c r="C53" s="202" t="s">
        <v>175</v>
      </c>
      <c r="D53" s="202" t="s">
        <v>175</v>
      </c>
      <c r="E53" s="148" t="s">
        <v>5257</v>
      </c>
      <c r="F53" s="67">
        <v>2</v>
      </c>
      <c r="G53" s="708">
        <v>382</v>
      </c>
      <c r="H53" s="709">
        <f t="shared" si="0"/>
        <v>764</v>
      </c>
      <c r="I53" s="710"/>
      <c r="J53" s="69" t="s">
        <v>5258</v>
      </c>
      <c r="K53" s="47" t="s">
        <v>6893</v>
      </c>
      <c r="L53" s="26"/>
      <c r="M53" s="30">
        <v>46160</v>
      </c>
      <c r="N53" s="27"/>
      <c r="O53" s="26"/>
      <c r="P53" s="30">
        <v>46171</v>
      </c>
      <c r="Q53" s="375"/>
    </row>
    <row r="54" spans="2:17" s="4" customFormat="1" ht="19.7" customHeight="1">
      <c r="B54" s="66">
        <v>23</v>
      </c>
      <c r="C54" s="202" t="s">
        <v>1853</v>
      </c>
      <c r="D54" s="202" t="s">
        <v>175</v>
      </c>
      <c r="E54" s="148" t="s">
        <v>6923</v>
      </c>
      <c r="F54" s="67">
        <v>1</v>
      </c>
      <c r="G54" s="708">
        <v>6576</v>
      </c>
      <c r="H54" s="709">
        <f t="shared" si="0"/>
        <v>6576</v>
      </c>
      <c r="I54" s="710"/>
      <c r="J54" s="148" t="s">
        <v>6924</v>
      </c>
      <c r="K54" s="47" t="s">
        <v>6893</v>
      </c>
      <c r="L54" s="26"/>
      <c r="M54" s="30">
        <v>46160</v>
      </c>
      <c r="N54" s="27"/>
      <c r="O54" s="26"/>
      <c r="P54" s="30">
        <v>46171</v>
      </c>
      <c r="Q54" s="375"/>
    </row>
    <row r="55" spans="2:17" s="4" customFormat="1" ht="19.7" customHeight="1">
      <c r="B55" s="66">
        <v>26</v>
      </c>
      <c r="C55" s="202" t="s">
        <v>924</v>
      </c>
      <c r="D55" s="202" t="s">
        <v>175</v>
      </c>
      <c r="E55" s="148" t="s">
        <v>1845</v>
      </c>
      <c r="F55" s="67">
        <v>4</v>
      </c>
      <c r="G55" s="708">
        <v>193</v>
      </c>
      <c r="H55" s="709">
        <f t="shared" si="0"/>
        <v>772</v>
      </c>
      <c r="I55" s="710"/>
      <c r="J55" s="69" t="s">
        <v>1846</v>
      </c>
      <c r="K55" s="47" t="s">
        <v>6893</v>
      </c>
      <c r="L55" s="26"/>
      <c r="M55" s="30">
        <v>46160</v>
      </c>
      <c r="N55" s="27"/>
      <c r="O55" s="26"/>
      <c r="P55" s="30">
        <v>46171</v>
      </c>
      <c r="Q55" s="375"/>
    </row>
    <row r="56" spans="2:17" s="4" customFormat="1" ht="19.7" customHeight="1">
      <c r="B56" s="66">
        <v>26</v>
      </c>
      <c r="C56" s="202" t="s">
        <v>175</v>
      </c>
      <c r="D56" s="202" t="s">
        <v>175</v>
      </c>
      <c r="E56" s="148" t="s">
        <v>6925</v>
      </c>
      <c r="F56" s="67">
        <v>2</v>
      </c>
      <c r="G56" s="708">
        <v>1420</v>
      </c>
      <c r="H56" s="709">
        <f t="shared" si="0"/>
        <v>2840</v>
      </c>
      <c r="I56" s="710"/>
      <c r="J56" s="69" t="s">
        <v>1889</v>
      </c>
      <c r="K56" s="47" t="s">
        <v>6893</v>
      </c>
      <c r="L56" s="26"/>
      <c r="M56" s="30">
        <v>46160</v>
      </c>
      <c r="N56" s="27"/>
      <c r="O56" s="26"/>
      <c r="P56" s="30">
        <v>46171</v>
      </c>
      <c r="Q56" s="375"/>
    </row>
    <row r="57" spans="2:17" s="4" customFormat="1" ht="19.7" customHeight="1">
      <c r="B57" s="66">
        <v>26</v>
      </c>
      <c r="C57" s="202" t="s">
        <v>175</v>
      </c>
      <c r="D57" s="202" t="s">
        <v>175</v>
      </c>
      <c r="E57" s="148" t="s">
        <v>3483</v>
      </c>
      <c r="F57" s="67">
        <v>12</v>
      </c>
      <c r="G57" s="708">
        <v>36</v>
      </c>
      <c r="H57" s="709">
        <f t="shared" si="0"/>
        <v>432</v>
      </c>
      <c r="I57" s="710"/>
      <c r="J57" s="69" t="s">
        <v>1895</v>
      </c>
      <c r="K57" s="47" t="s">
        <v>6893</v>
      </c>
      <c r="L57" s="26"/>
      <c r="M57" s="30">
        <v>46160</v>
      </c>
      <c r="N57" s="27"/>
      <c r="O57" s="26"/>
      <c r="P57" s="30">
        <v>46171</v>
      </c>
      <c r="Q57" s="375"/>
    </row>
    <row r="58" spans="2:17" s="4" customFormat="1" ht="19.7" customHeight="1">
      <c r="B58" s="66">
        <v>26</v>
      </c>
      <c r="C58" s="202" t="s">
        <v>175</v>
      </c>
      <c r="D58" s="202" t="s">
        <v>175</v>
      </c>
      <c r="E58" s="148" t="s">
        <v>6926</v>
      </c>
      <c r="F58" s="67">
        <v>4</v>
      </c>
      <c r="G58" s="708">
        <v>530</v>
      </c>
      <c r="H58" s="709">
        <f t="shared" si="0"/>
        <v>2120</v>
      </c>
      <c r="I58" s="710"/>
      <c r="J58" s="69" t="s">
        <v>1869</v>
      </c>
      <c r="K58" s="47" t="s">
        <v>6893</v>
      </c>
      <c r="L58" s="26"/>
      <c r="M58" s="30">
        <v>46160</v>
      </c>
      <c r="N58" s="27"/>
      <c r="O58" s="26"/>
      <c r="P58" s="30">
        <v>46171</v>
      </c>
      <c r="Q58" s="375"/>
    </row>
    <row r="59" spans="2:17" s="4" customFormat="1" ht="19.7" customHeight="1">
      <c r="B59" s="66">
        <v>26</v>
      </c>
      <c r="C59" s="202" t="s">
        <v>5117</v>
      </c>
      <c r="D59" s="202" t="s">
        <v>175</v>
      </c>
      <c r="E59" s="148" t="s">
        <v>6927</v>
      </c>
      <c r="F59" s="67">
        <v>2</v>
      </c>
      <c r="G59" s="708">
        <v>1356</v>
      </c>
      <c r="H59" s="709">
        <f t="shared" si="0"/>
        <v>2712</v>
      </c>
      <c r="I59" s="710"/>
      <c r="J59" s="69" t="s">
        <v>6182</v>
      </c>
      <c r="K59" s="47" t="s">
        <v>6893</v>
      </c>
      <c r="L59" s="26"/>
      <c r="M59" s="30">
        <v>46160</v>
      </c>
      <c r="N59" s="27"/>
      <c r="O59" s="26"/>
      <c r="P59" s="30">
        <v>46171</v>
      </c>
      <c r="Q59" s="375"/>
    </row>
    <row r="60" spans="2:17" s="4" customFormat="1" ht="19.7" customHeight="1">
      <c r="B60" s="66">
        <v>26</v>
      </c>
      <c r="C60" s="202" t="s">
        <v>1853</v>
      </c>
      <c r="D60" s="202" t="s">
        <v>175</v>
      </c>
      <c r="E60" s="148" t="s">
        <v>6928</v>
      </c>
      <c r="F60" s="67">
        <v>1</v>
      </c>
      <c r="G60" s="708">
        <v>22505</v>
      </c>
      <c r="H60" s="709">
        <f t="shared" si="0"/>
        <v>22505</v>
      </c>
      <c r="I60" s="710"/>
      <c r="J60" s="148" t="s">
        <v>6929</v>
      </c>
      <c r="K60" s="47" t="s">
        <v>6893</v>
      </c>
      <c r="L60" s="26"/>
      <c r="M60" s="30">
        <v>46160</v>
      </c>
      <c r="N60" s="27"/>
      <c r="O60" s="26"/>
      <c r="P60" s="30">
        <v>46171</v>
      </c>
      <c r="Q60" s="375"/>
    </row>
    <row r="61" spans="2:17" s="4" customFormat="1" ht="19.7" customHeight="1">
      <c r="B61" s="66">
        <v>26</v>
      </c>
      <c r="C61" s="202" t="s">
        <v>1853</v>
      </c>
      <c r="D61" s="202" t="s">
        <v>175</v>
      </c>
      <c r="E61" s="148" t="s">
        <v>6930</v>
      </c>
      <c r="F61" s="67">
        <v>4</v>
      </c>
      <c r="G61" s="708">
        <v>4653</v>
      </c>
      <c r="H61" s="709">
        <f t="shared" si="0"/>
        <v>18612</v>
      </c>
      <c r="I61" s="710"/>
      <c r="J61" s="148" t="s">
        <v>6931</v>
      </c>
      <c r="K61" s="47" t="s">
        <v>6893</v>
      </c>
      <c r="L61" s="26"/>
      <c r="M61" s="30">
        <v>46160</v>
      </c>
      <c r="N61" s="27"/>
      <c r="O61" s="26"/>
      <c r="P61" s="30">
        <v>46171</v>
      </c>
      <c r="Q61" s="375"/>
    </row>
    <row r="62" spans="2:17" s="4" customFormat="1" ht="19.7" customHeight="1">
      <c r="B62" s="66">
        <v>26</v>
      </c>
      <c r="C62" s="202" t="s">
        <v>1853</v>
      </c>
      <c r="D62" s="202" t="s">
        <v>175</v>
      </c>
      <c r="E62" s="148" t="s">
        <v>6932</v>
      </c>
      <c r="F62" s="67">
        <v>2</v>
      </c>
      <c r="G62" s="708">
        <v>2752</v>
      </c>
      <c r="H62" s="709">
        <f t="shared" si="0"/>
        <v>5504</v>
      </c>
      <c r="I62" s="710"/>
      <c r="J62" s="148" t="s">
        <v>6933</v>
      </c>
      <c r="K62" s="47" t="s">
        <v>6893</v>
      </c>
      <c r="L62" s="26"/>
      <c r="M62" s="30">
        <v>46160</v>
      </c>
      <c r="N62" s="27"/>
      <c r="O62" s="26"/>
      <c r="P62" s="30">
        <v>46171</v>
      </c>
      <c r="Q62" s="375"/>
    </row>
    <row r="63" spans="2:17" s="4" customFormat="1" ht="19.7" customHeight="1">
      <c r="B63" s="66"/>
      <c r="C63" s="66"/>
      <c r="D63" s="66"/>
      <c r="E63" s="148"/>
      <c r="F63" s="155"/>
      <c r="G63" s="708">
        <v>0</v>
      </c>
      <c r="H63" s="709">
        <f t="shared" si="0"/>
        <v>0</v>
      </c>
      <c r="I63" s="710"/>
      <c r="J63" s="69"/>
      <c r="K63" s="26"/>
      <c r="L63" s="26"/>
      <c r="M63" s="30"/>
      <c r="N63" s="27"/>
      <c r="O63" s="26"/>
      <c r="P63" s="30"/>
      <c r="Q63" s="375"/>
    </row>
    <row r="64" spans="2:17" s="4" customFormat="1" ht="19.7" customHeight="1">
      <c r="B64" s="66">
        <v>16</v>
      </c>
      <c r="C64" s="66" t="s">
        <v>4522</v>
      </c>
      <c r="D64" s="66" t="s">
        <v>1143</v>
      </c>
      <c r="E64" s="148" t="s">
        <v>6934</v>
      </c>
      <c r="F64" s="155">
        <v>5</v>
      </c>
      <c r="G64" s="708">
        <v>700</v>
      </c>
      <c r="H64" s="709">
        <f t="shared" si="0"/>
        <v>3500</v>
      </c>
      <c r="I64" s="710"/>
      <c r="J64" s="69" t="s">
        <v>6935</v>
      </c>
      <c r="K64" s="47" t="s">
        <v>6936</v>
      </c>
      <c r="L64" s="26"/>
      <c r="M64" s="30"/>
      <c r="N64" s="27"/>
      <c r="O64" s="26"/>
      <c r="P64" s="30"/>
      <c r="Q64" s="375"/>
    </row>
    <row r="65" spans="2:17" s="4" customFormat="1" ht="19.7" customHeight="1">
      <c r="B65" s="27"/>
      <c r="C65" s="27"/>
      <c r="D65" s="27"/>
      <c r="E65" s="108"/>
      <c r="F65" s="26"/>
      <c r="G65" s="139">
        <v>0</v>
      </c>
      <c r="H65" s="139">
        <f t="shared" si="0"/>
        <v>0</v>
      </c>
      <c r="I65" s="28"/>
      <c r="J65" s="40"/>
      <c r="K65" s="26"/>
      <c r="L65" s="26"/>
      <c r="M65" s="30"/>
      <c r="N65" s="27"/>
      <c r="O65" s="26"/>
      <c r="P65" s="30"/>
      <c r="Q65" s="375"/>
    </row>
    <row r="66" spans="2:17" s="4" customFormat="1" ht="19.7" customHeight="1">
      <c r="B66" s="66"/>
      <c r="C66" s="66"/>
      <c r="D66" s="66"/>
      <c r="E66" s="1650"/>
      <c r="F66" s="155"/>
      <c r="G66" s="708">
        <v>0</v>
      </c>
      <c r="H66" s="709">
        <f t="shared" si="0"/>
        <v>0</v>
      </c>
      <c r="I66" s="710"/>
      <c r="J66" s="69"/>
      <c r="K66" s="26"/>
      <c r="L66" s="26"/>
      <c r="M66" s="30"/>
      <c r="N66" s="27"/>
      <c r="O66" s="26"/>
      <c r="P66" s="30"/>
      <c r="Q66" s="375"/>
    </row>
    <row r="67" spans="2:17" s="4" customFormat="1" ht="19.7" customHeight="1">
      <c r="B67" s="66"/>
      <c r="C67" s="66"/>
      <c r="D67" s="66"/>
      <c r="E67" s="1650"/>
      <c r="F67" s="155"/>
      <c r="G67" s="708">
        <v>0</v>
      </c>
      <c r="H67" s="709">
        <f t="shared" si="0"/>
        <v>0</v>
      </c>
      <c r="I67" s="710"/>
      <c r="J67" s="69"/>
      <c r="K67" s="26"/>
      <c r="L67" s="26"/>
      <c r="M67" s="30"/>
      <c r="N67" s="27"/>
      <c r="O67" s="26"/>
      <c r="P67" s="30"/>
      <c r="Q67" s="375"/>
    </row>
    <row r="68" spans="2:17" s="4" customFormat="1" ht="19.7" customHeight="1">
      <c r="B68" s="27"/>
      <c r="C68" s="202"/>
      <c r="D68" s="202"/>
      <c r="E68" s="148"/>
      <c r="F68" s="155"/>
      <c r="G68" s="708">
        <v>0</v>
      </c>
      <c r="H68" s="709">
        <f t="shared" si="0"/>
        <v>0</v>
      </c>
      <c r="I68" s="710"/>
      <c r="J68" s="69"/>
      <c r="K68" s="26"/>
      <c r="L68" s="26"/>
      <c r="M68" s="30"/>
      <c r="N68" s="27"/>
      <c r="O68" s="26"/>
      <c r="P68" s="30"/>
      <c r="Q68" s="375"/>
    </row>
    <row r="69" spans="2:17" s="4" customFormat="1" ht="19.7" customHeight="1">
      <c r="B69" s="27"/>
      <c r="C69" s="27"/>
      <c r="D69" s="27"/>
      <c r="E69" s="108"/>
      <c r="F69" s="26"/>
      <c r="G69" s="139">
        <v>0</v>
      </c>
      <c r="H69" s="139">
        <f t="shared" si="0"/>
        <v>0</v>
      </c>
      <c r="I69" s="28"/>
      <c r="J69" s="40"/>
      <c r="K69" s="26"/>
      <c r="L69" s="26"/>
      <c r="M69" s="30"/>
      <c r="N69" s="27"/>
      <c r="O69" s="26"/>
      <c r="P69" s="30"/>
      <c r="Q69" s="375"/>
    </row>
    <row r="70" spans="2:17" s="4" customFormat="1" ht="19.7" customHeight="1">
      <c r="B70" s="27"/>
      <c r="C70" s="27"/>
      <c r="D70" s="27"/>
      <c r="E70" s="108"/>
      <c r="F70" s="26"/>
      <c r="G70" s="139">
        <v>0</v>
      </c>
      <c r="H70" s="139">
        <f t="shared" si="0"/>
        <v>0</v>
      </c>
      <c r="I70" s="28"/>
      <c r="J70" s="40"/>
      <c r="K70" s="26"/>
      <c r="L70" s="26"/>
      <c r="M70" s="30"/>
      <c r="N70" s="27"/>
      <c r="O70" s="26"/>
      <c r="P70" s="30"/>
      <c r="Q70" s="375"/>
    </row>
    <row r="71" spans="2:17" s="4" customFormat="1" ht="19.7" customHeight="1">
      <c r="B71" s="27"/>
      <c r="C71" s="27"/>
      <c r="D71" s="27"/>
      <c r="E71" s="108"/>
      <c r="F71" s="26"/>
      <c r="G71" s="139">
        <v>0</v>
      </c>
      <c r="H71" s="139">
        <f t="shared" si="0"/>
        <v>0</v>
      </c>
      <c r="I71" s="28"/>
      <c r="J71" s="40"/>
      <c r="K71" s="26"/>
      <c r="L71" s="26"/>
      <c r="M71" s="30"/>
      <c r="N71" s="27"/>
      <c r="O71" s="26"/>
      <c r="P71" s="30"/>
      <c r="Q71" s="375"/>
    </row>
    <row r="72" spans="2:17">
      <c r="G72" s="10"/>
      <c r="H72" s="10"/>
    </row>
  </sheetData>
  <autoFilter ref="B8:O71" xr:uid="{78A3EEBC-BFAF-4DEE-95EA-E5A9B5C94FDF}"/>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F7365-AAA9-4F01-B71F-3B1DBB0CCF6A}">
  <dimension ref="B2:Q34"/>
  <sheetViews>
    <sheetView zoomScale="85" zoomScaleNormal="85" workbookViewId="0">
      <pane xSplit="10" ySplit="9" topLeftCell="K10" activePane="bottomRight" state="frozen"/>
      <selection pane="topRight" activeCell="K1" sqref="K1"/>
      <selection pane="bottomLeft" activeCell="A9" sqref="A9"/>
      <selection pane="bottomRight"/>
    </sheetView>
  </sheetViews>
  <sheetFormatPr defaultRowHeight="18.75"/>
  <cols>
    <col min="1" max="1" width="2.625" style="1" customWidth="1"/>
    <col min="2" max="2" width="18.75" style="4" bestFit="1" customWidth="1"/>
    <col min="3" max="3" width="14.375" style="1" bestFit="1" customWidth="1"/>
    <col min="4" max="4" width="13.125" style="1" bestFit="1" customWidth="1"/>
    <col min="5" max="5" width="51.125" style="1" bestFit="1" customWidth="1"/>
    <col min="6" max="6" width="6.25" style="681" customWidth="1"/>
    <col min="7" max="7" width="9.875" style="373" bestFit="1" customWidth="1"/>
    <col min="8" max="8" width="9.875" style="495" bestFit="1" customWidth="1"/>
    <col min="9" max="9" width="31.375" style="10" bestFit="1" customWidth="1"/>
    <col min="10" max="10" width="29.5" style="1" customWidth="1"/>
    <col min="11" max="11" width="23.625" style="1" customWidth="1"/>
    <col min="12" max="12" width="11" style="4" customWidth="1"/>
    <col min="13" max="13" width="13.75" style="9" customWidth="1"/>
    <col min="14" max="14" width="6.375" style="1" customWidth="1"/>
    <col min="15" max="15" width="13.25" style="10" customWidth="1"/>
    <col min="16" max="16" width="14.5" style="11" customWidth="1"/>
    <col min="17" max="17" width="15.625" style="667" customWidth="1"/>
    <col min="18" max="256" width="9" style="1"/>
    <col min="257" max="257" width="2.625" style="1" customWidth="1"/>
    <col min="258" max="258" width="18.75" style="1" bestFit="1" customWidth="1"/>
    <col min="259" max="259" width="14.375" style="1" bestFit="1" customWidth="1"/>
    <col min="260" max="260" width="13.125" style="1" bestFit="1" customWidth="1"/>
    <col min="261" max="261" width="51.125" style="1" bestFit="1" customWidth="1"/>
    <col min="262" max="262" width="6.25" style="1" customWidth="1"/>
    <col min="263" max="264" width="9.875" style="1" bestFit="1" customWidth="1"/>
    <col min="265" max="265" width="31.375" style="1" bestFit="1" customWidth="1"/>
    <col min="266" max="266" width="29.5" style="1" customWidth="1"/>
    <col min="267" max="267" width="23.625" style="1" customWidth="1"/>
    <col min="268" max="268" width="11"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18.75" style="1" bestFit="1" customWidth="1"/>
    <col min="515" max="515" width="14.375" style="1" bestFit="1" customWidth="1"/>
    <col min="516" max="516" width="13.125" style="1" bestFit="1" customWidth="1"/>
    <col min="517" max="517" width="51.125" style="1" bestFit="1" customWidth="1"/>
    <col min="518" max="518" width="6.25" style="1" customWidth="1"/>
    <col min="519" max="520" width="9.875" style="1" bestFit="1" customWidth="1"/>
    <col min="521" max="521" width="31.375" style="1" bestFit="1" customWidth="1"/>
    <col min="522" max="522" width="29.5" style="1" customWidth="1"/>
    <col min="523" max="523" width="23.625" style="1" customWidth="1"/>
    <col min="524" max="524" width="11"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18.75" style="1" bestFit="1" customWidth="1"/>
    <col min="771" max="771" width="14.375" style="1" bestFit="1" customWidth="1"/>
    <col min="772" max="772" width="13.125" style="1" bestFit="1" customWidth="1"/>
    <col min="773" max="773" width="51.125" style="1" bestFit="1" customWidth="1"/>
    <col min="774" max="774" width="6.25" style="1" customWidth="1"/>
    <col min="775" max="776" width="9.875" style="1" bestFit="1" customWidth="1"/>
    <col min="777" max="777" width="31.375" style="1" bestFit="1" customWidth="1"/>
    <col min="778" max="778" width="29.5" style="1" customWidth="1"/>
    <col min="779" max="779" width="23.625" style="1" customWidth="1"/>
    <col min="780" max="780" width="11"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18.75" style="1" bestFit="1" customWidth="1"/>
    <col min="1027" max="1027" width="14.375" style="1" bestFit="1" customWidth="1"/>
    <col min="1028" max="1028" width="13.125" style="1" bestFit="1" customWidth="1"/>
    <col min="1029" max="1029" width="51.125" style="1" bestFit="1" customWidth="1"/>
    <col min="1030" max="1030" width="6.25" style="1" customWidth="1"/>
    <col min="1031" max="1032" width="9.875" style="1" bestFit="1" customWidth="1"/>
    <col min="1033" max="1033" width="31.375" style="1" bestFit="1" customWidth="1"/>
    <col min="1034" max="1034" width="29.5" style="1" customWidth="1"/>
    <col min="1035" max="1035" width="23.625" style="1" customWidth="1"/>
    <col min="1036" max="1036" width="11"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18.75" style="1" bestFit="1" customWidth="1"/>
    <col min="1283" max="1283" width="14.375" style="1" bestFit="1" customWidth="1"/>
    <col min="1284" max="1284" width="13.125" style="1" bestFit="1" customWidth="1"/>
    <col min="1285" max="1285" width="51.125" style="1" bestFit="1" customWidth="1"/>
    <col min="1286" max="1286" width="6.25" style="1" customWidth="1"/>
    <col min="1287" max="1288" width="9.875" style="1" bestFit="1" customWidth="1"/>
    <col min="1289" max="1289" width="31.375" style="1" bestFit="1" customWidth="1"/>
    <col min="1290" max="1290" width="29.5" style="1" customWidth="1"/>
    <col min="1291" max="1291" width="23.625" style="1" customWidth="1"/>
    <col min="1292" max="1292" width="11"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18.75" style="1" bestFit="1" customWidth="1"/>
    <col min="1539" max="1539" width="14.375" style="1" bestFit="1" customWidth="1"/>
    <col min="1540" max="1540" width="13.125" style="1" bestFit="1" customWidth="1"/>
    <col min="1541" max="1541" width="51.125" style="1" bestFit="1" customWidth="1"/>
    <col min="1542" max="1542" width="6.25" style="1" customWidth="1"/>
    <col min="1543" max="1544" width="9.875" style="1" bestFit="1" customWidth="1"/>
    <col min="1545" max="1545" width="31.375" style="1" bestFit="1" customWidth="1"/>
    <col min="1546" max="1546" width="29.5" style="1" customWidth="1"/>
    <col min="1547" max="1547" width="23.625" style="1" customWidth="1"/>
    <col min="1548" max="1548" width="11"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18.75" style="1" bestFit="1" customWidth="1"/>
    <col min="1795" max="1795" width="14.375" style="1" bestFit="1" customWidth="1"/>
    <col min="1796" max="1796" width="13.125" style="1" bestFit="1" customWidth="1"/>
    <col min="1797" max="1797" width="51.125" style="1" bestFit="1" customWidth="1"/>
    <col min="1798" max="1798" width="6.25" style="1" customWidth="1"/>
    <col min="1799" max="1800" width="9.875" style="1" bestFit="1" customWidth="1"/>
    <col min="1801" max="1801" width="31.375" style="1" bestFit="1" customWidth="1"/>
    <col min="1802" max="1802" width="29.5" style="1" customWidth="1"/>
    <col min="1803" max="1803" width="23.625" style="1" customWidth="1"/>
    <col min="1804" max="1804" width="11"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18.75" style="1" bestFit="1" customWidth="1"/>
    <col min="2051" max="2051" width="14.375" style="1" bestFit="1" customWidth="1"/>
    <col min="2052" max="2052" width="13.125" style="1" bestFit="1" customWidth="1"/>
    <col min="2053" max="2053" width="51.125" style="1" bestFit="1" customWidth="1"/>
    <col min="2054" max="2054" width="6.25" style="1" customWidth="1"/>
    <col min="2055" max="2056" width="9.875" style="1" bestFit="1" customWidth="1"/>
    <col min="2057" max="2057" width="31.375" style="1" bestFit="1" customWidth="1"/>
    <col min="2058" max="2058" width="29.5" style="1" customWidth="1"/>
    <col min="2059" max="2059" width="23.625" style="1" customWidth="1"/>
    <col min="2060" max="2060" width="11"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18.75" style="1" bestFit="1" customWidth="1"/>
    <col min="2307" max="2307" width="14.375" style="1" bestFit="1" customWidth="1"/>
    <col min="2308" max="2308" width="13.125" style="1" bestFit="1" customWidth="1"/>
    <col min="2309" max="2309" width="51.125" style="1" bestFit="1" customWidth="1"/>
    <col min="2310" max="2310" width="6.25" style="1" customWidth="1"/>
    <col min="2311" max="2312" width="9.875" style="1" bestFit="1" customWidth="1"/>
    <col min="2313" max="2313" width="31.375" style="1" bestFit="1" customWidth="1"/>
    <col min="2314" max="2314" width="29.5" style="1" customWidth="1"/>
    <col min="2315" max="2315" width="23.625" style="1" customWidth="1"/>
    <col min="2316" max="2316" width="11"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18.75" style="1" bestFit="1" customWidth="1"/>
    <col min="2563" max="2563" width="14.375" style="1" bestFit="1" customWidth="1"/>
    <col min="2564" max="2564" width="13.125" style="1" bestFit="1" customWidth="1"/>
    <col min="2565" max="2565" width="51.125" style="1" bestFit="1" customWidth="1"/>
    <col min="2566" max="2566" width="6.25" style="1" customWidth="1"/>
    <col min="2567" max="2568" width="9.875" style="1" bestFit="1" customWidth="1"/>
    <col min="2569" max="2569" width="31.375" style="1" bestFit="1" customWidth="1"/>
    <col min="2570" max="2570" width="29.5" style="1" customWidth="1"/>
    <col min="2571" max="2571" width="23.625" style="1" customWidth="1"/>
    <col min="2572" max="2572" width="11"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18.75" style="1" bestFit="1" customWidth="1"/>
    <col min="2819" max="2819" width="14.375" style="1" bestFit="1" customWidth="1"/>
    <col min="2820" max="2820" width="13.125" style="1" bestFit="1" customWidth="1"/>
    <col min="2821" max="2821" width="51.125" style="1" bestFit="1" customWidth="1"/>
    <col min="2822" max="2822" width="6.25" style="1" customWidth="1"/>
    <col min="2823" max="2824" width="9.875" style="1" bestFit="1" customWidth="1"/>
    <col min="2825" max="2825" width="31.375" style="1" bestFit="1" customWidth="1"/>
    <col min="2826" max="2826" width="29.5" style="1" customWidth="1"/>
    <col min="2827" max="2827" width="23.625" style="1" customWidth="1"/>
    <col min="2828" max="2828" width="11"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18.75" style="1" bestFit="1" customWidth="1"/>
    <col min="3075" max="3075" width="14.375" style="1" bestFit="1" customWidth="1"/>
    <col min="3076" max="3076" width="13.125" style="1" bestFit="1" customWidth="1"/>
    <col min="3077" max="3077" width="51.125" style="1" bestFit="1" customWidth="1"/>
    <col min="3078" max="3078" width="6.25" style="1" customWidth="1"/>
    <col min="3079" max="3080" width="9.875" style="1" bestFit="1" customWidth="1"/>
    <col min="3081" max="3081" width="31.375" style="1" bestFit="1" customWidth="1"/>
    <col min="3082" max="3082" width="29.5" style="1" customWidth="1"/>
    <col min="3083" max="3083" width="23.625" style="1" customWidth="1"/>
    <col min="3084" max="3084" width="11"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18.75" style="1" bestFit="1" customWidth="1"/>
    <col min="3331" max="3331" width="14.375" style="1" bestFit="1" customWidth="1"/>
    <col min="3332" max="3332" width="13.125" style="1" bestFit="1" customWidth="1"/>
    <col min="3333" max="3333" width="51.125" style="1" bestFit="1" customWidth="1"/>
    <col min="3334" max="3334" width="6.25" style="1" customWidth="1"/>
    <col min="3335" max="3336" width="9.875" style="1" bestFit="1" customWidth="1"/>
    <col min="3337" max="3337" width="31.375" style="1" bestFit="1" customWidth="1"/>
    <col min="3338" max="3338" width="29.5" style="1" customWidth="1"/>
    <col min="3339" max="3339" width="23.625" style="1" customWidth="1"/>
    <col min="3340" max="3340" width="11"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18.75" style="1" bestFit="1" customWidth="1"/>
    <col min="3587" max="3587" width="14.375" style="1" bestFit="1" customWidth="1"/>
    <col min="3588" max="3588" width="13.125" style="1" bestFit="1" customWidth="1"/>
    <col min="3589" max="3589" width="51.125" style="1" bestFit="1" customWidth="1"/>
    <col min="3590" max="3590" width="6.25" style="1" customWidth="1"/>
    <col min="3591" max="3592" width="9.875" style="1" bestFit="1" customWidth="1"/>
    <col min="3593" max="3593" width="31.375" style="1" bestFit="1" customWidth="1"/>
    <col min="3594" max="3594" width="29.5" style="1" customWidth="1"/>
    <col min="3595" max="3595" width="23.625" style="1" customWidth="1"/>
    <col min="3596" max="3596" width="11"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18.75" style="1" bestFit="1" customWidth="1"/>
    <col min="3843" max="3843" width="14.375" style="1" bestFit="1" customWidth="1"/>
    <col min="3844" max="3844" width="13.125" style="1" bestFit="1" customWidth="1"/>
    <col min="3845" max="3845" width="51.125" style="1" bestFit="1" customWidth="1"/>
    <col min="3846" max="3846" width="6.25" style="1" customWidth="1"/>
    <col min="3847" max="3848" width="9.875" style="1" bestFit="1" customWidth="1"/>
    <col min="3849" max="3849" width="31.375" style="1" bestFit="1" customWidth="1"/>
    <col min="3850" max="3850" width="29.5" style="1" customWidth="1"/>
    <col min="3851" max="3851" width="23.625" style="1" customWidth="1"/>
    <col min="3852" max="3852" width="11"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18.75" style="1" bestFit="1" customWidth="1"/>
    <col min="4099" max="4099" width="14.375" style="1" bestFit="1" customWidth="1"/>
    <col min="4100" max="4100" width="13.125" style="1" bestFit="1" customWidth="1"/>
    <col min="4101" max="4101" width="51.125" style="1" bestFit="1" customWidth="1"/>
    <col min="4102" max="4102" width="6.25" style="1" customWidth="1"/>
    <col min="4103" max="4104" width="9.875" style="1" bestFit="1" customWidth="1"/>
    <col min="4105" max="4105" width="31.375" style="1" bestFit="1" customWidth="1"/>
    <col min="4106" max="4106" width="29.5" style="1" customWidth="1"/>
    <col min="4107" max="4107" width="23.625" style="1" customWidth="1"/>
    <col min="4108" max="4108" width="11"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18.75" style="1" bestFit="1" customWidth="1"/>
    <col min="4355" max="4355" width="14.375" style="1" bestFit="1" customWidth="1"/>
    <col min="4356" max="4356" width="13.125" style="1" bestFit="1" customWidth="1"/>
    <col min="4357" max="4357" width="51.125" style="1" bestFit="1" customWidth="1"/>
    <col min="4358" max="4358" width="6.25" style="1" customWidth="1"/>
    <col min="4359" max="4360" width="9.875" style="1" bestFit="1" customWidth="1"/>
    <col min="4361" max="4361" width="31.375" style="1" bestFit="1" customWidth="1"/>
    <col min="4362" max="4362" width="29.5" style="1" customWidth="1"/>
    <col min="4363" max="4363" width="23.625" style="1" customWidth="1"/>
    <col min="4364" max="4364" width="11"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18.75" style="1" bestFit="1" customWidth="1"/>
    <col min="4611" max="4611" width="14.375" style="1" bestFit="1" customWidth="1"/>
    <col min="4612" max="4612" width="13.125" style="1" bestFit="1" customWidth="1"/>
    <col min="4613" max="4613" width="51.125" style="1" bestFit="1" customWidth="1"/>
    <col min="4614" max="4614" width="6.25" style="1" customWidth="1"/>
    <col min="4615" max="4616" width="9.875" style="1" bestFit="1" customWidth="1"/>
    <col min="4617" max="4617" width="31.375" style="1" bestFit="1" customWidth="1"/>
    <col min="4618" max="4618" width="29.5" style="1" customWidth="1"/>
    <col min="4619" max="4619" width="23.625" style="1" customWidth="1"/>
    <col min="4620" max="4620" width="11"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18.75" style="1" bestFit="1" customWidth="1"/>
    <col min="4867" max="4867" width="14.375" style="1" bestFit="1" customWidth="1"/>
    <col min="4868" max="4868" width="13.125" style="1" bestFit="1" customWidth="1"/>
    <col min="4869" max="4869" width="51.125" style="1" bestFit="1" customWidth="1"/>
    <col min="4870" max="4870" width="6.25" style="1" customWidth="1"/>
    <col min="4871" max="4872" width="9.875" style="1" bestFit="1" customWidth="1"/>
    <col min="4873" max="4873" width="31.375" style="1" bestFit="1" customWidth="1"/>
    <col min="4874" max="4874" width="29.5" style="1" customWidth="1"/>
    <col min="4875" max="4875" width="23.625" style="1" customWidth="1"/>
    <col min="4876" max="4876" width="11"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18.75" style="1" bestFit="1" customWidth="1"/>
    <col min="5123" max="5123" width="14.375" style="1" bestFit="1" customWidth="1"/>
    <col min="5124" max="5124" width="13.125" style="1" bestFit="1" customWidth="1"/>
    <col min="5125" max="5125" width="51.125" style="1" bestFit="1" customWidth="1"/>
    <col min="5126" max="5126" width="6.25" style="1" customWidth="1"/>
    <col min="5127" max="5128" width="9.875" style="1" bestFit="1" customWidth="1"/>
    <col min="5129" max="5129" width="31.375" style="1" bestFit="1" customWidth="1"/>
    <col min="5130" max="5130" width="29.5" style="1" customWidth="1"/>
    <col min="5131" max="5131" width="23.625" style="1" customWidth="1"/>
    <col min="5132" max="5132" width="11"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18.75" style="1" bestFit="1" customWidth="1"/>
    <col min="5379" max="5379" width="14.375" style="1" bestFit="1" customWidth="1"/>
    <col min="5380" max="5380" width="13.125" style="1" bestFit="1" customWidth="1"/>
    <col min="5381" max="5381" width="51.125" style="1" bestFit="1" customWidth="1"/>
    <col min="5382" max="5382" width="6.25" style="1" customWidth="1"/>
    <col min="5383" max="5384" width="9.875" style="1" bestFit="1" customWidth="1"/>
    <col min="5385" max="5385" width="31.375" style="1" bestFit="1" customWidth="1"/>
    <col min="5386" max="5386" width="29.5" style="1" customWidth="1"/>
    <col min="5387" max="5387" width="23.625" style="1" customWidth="1"/>
    <col min="5388" max="5388" width="11"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18.75" style="1" bestFit="1" customWidth="1"/>
    <col min="5635" max="5635" width="14.375" style="1" bestFit="1" customWidth="1"/>
    <col min="5636" max="5636" width="13.125" style="1" bestFit="1" customWidth="1"/>
    <col min="5637" max="5637" width="51.125" style="1" bestFit="1" customWidth="1"/>
    <col min="5638" max="5638" width="6.25" style="1" customWidth="1"/>
    <col min="5639" max="5640" width="9.875" style="1" bestFit="1" customWidth="1"/>
    <col min="5641" max="5641" width="31.375" style="1" bestFit="1" customWidth="1"/>
    <col min="5642" max="5642" width="29.5" style="1" customWidth="1"/>
    <col min="5643" max="5643" width="23.625" style="1" customWidth="1"/>
    <col min="5644" max="5644" width="11"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18.75" style="1" bestFit="1" customWidth="1"/>
    <col min="5891" max="5891" width="14.375" style="1" bestFit="1" customWidth="1"/>
    <col min="5892" max="5892" width="13.125" style="1" bestFit="1" customWidth="1"/>
    <col min="5893" max="5893" width="51.125" style="1" bestFit="1" customWidth="1"/>
    <col min="5894" max="5894" width="6.25" style="1" customWidth="1"/>
    <col min="5895" max="5896" width="9.875" style="1" bestFit="1" customWidth="1"/>
    <col min="5897" max="5897" width="31.375" style="1" bestFit="1" customWidth="1"/>
    <col min="5898" max="5898" width="29.5" style="1" customWidth="1"/>
    <col min="5899" max="5899" width="23.625" style="1" customWidth="1"/>
    <col min="5900" max="5900" width="11"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18.75" style="1" bestFit="1" customWidth="1"/>
    <col min="6147" max="6147" width="14.375" style="1" bestFit="1" customWidth="1"/>
    <col min="6148" max="6148" width="13.125" style="1" bestFit="1" customWidth="1"/>
    <col min="6149" max="6149" width="51.125" style="1" bestFit="1" customWidth="1"/>
    <col min="6150" max="6150" width="6.25" style="1" customWidth="1"/>
    <col min="6151" max="6152" width="9.875" style="1" bestFit="1" customWidth="1"/>
    <col min="6153" max="6153" width="31.375" style="1" bestFit="1" customWidth="1"/>
    <col min="6154" max="6154" width="29.5" style="1" customWidth="1"/>
    <col min="6155" max="6155" width="23.625" style="1" customWidth="1"/>
    <col min="6156" max="6156" width="11"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18.75" style="1" bestFit="1" customWidth="1"/>
    <col min="6403" max="6403" width="14.375" style="1" bestFit="1" customWidth="1"/>
    <col min="6404" max="6404" width="13.125" style="1" bestFit="1" customWidth="1"/>
    <col min="6405" max="6405" width="51.125" style="1" bestFit="1" customWidth="1"/>
    <col min="6406" max="6406" width="6.25" style="1" customWidth="1"/>
    <col min="6407" max="6408" width="9.875" style="1" bestFit="1" customWidth="1"/>
    <col min="6409" max="6409" width="31.375" style="1" bestFit="1" customWidth="1"/>
    <col min="6410" max="6410" width="29.5" style="1" customWidth="1"/>
    <col min="6411" max="6411" width="23.625" style="1" customWidth="1"/>
    <col min="6412" max="6412" width="11"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18.75" style="1" bestFit="1" customWidth="1"/>
    <col min="6659" max="6659" width="14.375" style="1" bestFit="1" customWidth="1"/>
    <col min="6660" max="6660" width="13.125" style="1" bestFit="1" customWidth="1"/>
    <col min="6661" max="6661" width="51.125" style="1" bestFit="1" customWidth="1"/>
    <col min="6662" max="6662" width="6.25" style="1" customWidth="1"/>
    <col min="6663" max="6664" width="9.875" style="1" bestFit="1" customWidth="1"/>
    <col min="6665" max="6665" width="31.375" style="1" bestFit="1" customWidth="1"/>
    <col min="6666" max="6666" width="29.5" style="1" customWidth="1"/>
    <col min="6667" max="6667" width="23.625" style="1" customWidth="1"/>
    <col min="6668" max="6668" width="11"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18.75" style="1" bestFit="1" customWidth="1"/>
    <col min="6915" max="6915" width="14.375" style="1" bestFit="1" customWidth="1"/>
    <col min="6916" max="6916" width="13.125" style="1" bestFit="1" customWidth="1"/>
    <col min="6917" max="6917" width="51.125" style="1" bestFit="1" customWidth="1"/>
    <col min="6918" max="6918" width="6.25" style="1" customWidth="1"/>
    <col min="6919" max="6920" width="9.875" style="1" bestFit="1" customWidth="1"/>
    <col min="6921" max="6921" width="31.375" style="1" bestFit="1" customWidth="1"/>
    <col min="6922" max="6922" width="29.5" style="1" customWidth="1"/>
    <col min="6923" max="6923" width="23.625" style="1" customWidth="1"/>
    <col min="6924" max="6924" width="11"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18.75" style="1" bestFit="1" customWidth="1"/>
    <col min="7171" max="7171" width="14.375" style="1" bestFit="1" customWidth="1"/>
    <col min="7172" max="7172" width="13.125" style="1" bestFit="1" customWidth="1"/>
    <col min="7173" max="7173" width="51.125" style="1" bestFit="1" customWidth="1"/>
    <col min="7174" max="7174" width="6.25" style="1" customWidth="1"/>
    <col min="7175" max="7176" width="9.875" style="1" bestFit="1" customWidth="1"/>
    <col min="7177" max="7177" width="31.375" style="1" bestFit="1" customWidth="1"/>
    <col min="7178" max="7178" width="29.5" style="1" customWidth="1"/>
    <col min="7179" max="7179" width="23.625" style="1" customWidth="1"/>
    <col min="7180" max="7180" width="11"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18.75" style="1" bestFit="1" customWidth="1"/>
    <col min="7427" max="7427" width="14.375" style="1" bestFit="1" customWidth="1"/>
    <col min="7428" max="7428" width="13.125" style="1" bestFit="1" customWidth="1"/>
    <col min="7429" max="7429" width="51.125" style="1" bestFit="1" customWidth="1"/>
    <col min="7430" max="7430" width="6.25" style="1" customWidth="1"/>
    <col min="7431" max="7432" width="9.875" style="1" bestFit="1" customWidth="1"/>
    <col min="7433" max="7433" width="31.375" style="1" bestFit="1" customWidth="1"/>
    <col min="7434" max="7434" width="29.5" style="1" customWidth="1"/>
    <col min="7435" max="7435" width="23.625" style="1" customWidth="1"/>
    <col min="7436" max="7436" width="11"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18.75" style="1" bestFit="1" customWidth="1"/>
    <col min="7683" max="7683" width="14.375" style="1" bestFit="1" customWidth="1"/>
    <col min="7684" max="7684" width="13.125" style="1" bestFit="1" customWidth="1"/>
    <col min="7685" max="7685" width="51.125" style="1" bestFit="1" customWidth="1"/>
    <col min="7686" max="7686" width="6.25" style="1" customWidth="1"/>
    <col min="7687" max="7688" width="9.875" style="1" bestFit="1" customWidth="1"/>
    <col min="7689" max="7689" width="31.375" style="1" bestFit="1" customWidth="1"/>
    <col min="7690" max="7690" width="29.5" style="1" customWidth="1"/>
    <col min="7691" max="7691" width="23.625" style="1" customWidth="1"/>
    <col min="7692" max="7692" width="11"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18.75" style="1" bestFit="1" customWidth="1"/>
    <col min="7939" max="7939" width="14.375" style="1" bestFit="1" customWidth="1"/>
    <col min="7940" max="7940" width="13.125" style="1" bestFit="1" customWidth="1"/>
    <col min="7941" max="7941" width="51.125" style="1" bestFit="1" customWidth="1"/>
    <col min="7942" max="7942" width="6.25" style="1" customWidth="1"/>
    <col min="7943" max="7944" width="9.875" style="1" bestFit="1" customWidth="1"/>
    <col min="7945" max="7945" width="31.375" style="1" bestFit="1" customWidth="1"/>
    <col min="7946" max="7946" width="29.5" style="1" customWidth="1"/>
    <col min="7947" max="7947" width="23.625" style="1" customWidth="1"/>
    <col min="7948" max="7948" width="11"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18.75" style="1" bestFit="1" customWidth="1"/>
    <col min="8195" max="8195" width="14.375" style="1" bestFit="1" customWidth="1"/>
    <col min="8196" max="8196" width="13.125" style="1" bestFit="1" customWidth="1"/>
    <col min="8197" max="8197" width="51.125" style="1" bestFit="1" customWidth="1"/>
    <col min="8198" max="8198" width="6.25" style="1" customWidth="1"/>
    <col min="8199" max="8200" width="9.875" style="1" bestFit="1" customWidth="1"/>
    <col min="8201" max="8201" width="31.375" style="1" bestFit="1" customWidth="1"/>
    <col min="8202" max="8202" width="29.5" style="1" customWidth="1"/>
    <col min="8203" max="8203" width="23.625" style="1" customWidth="1"/>
    <col min="8204" max="8204" width="11"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18.75" style="1" bestFit="1" customWidth="1"/>
    <col min="8451" max="8451" width="14.375" style="1" bestFit="1" customWidth="1"/>
    <col min="8452" max="8452" width="13.125" style="1" bestFit="1" customWidth="1"/>
    <col min="8453" max="8453" width="51.125" style="1" bestFit="1" customWidth="1"/>
    <col min="8454" max="8454" width="6.25" style="1" customWidth="1"/>
    <col min="8455" max="8456" width="9.875" style="1" bestFit="1" customWidth="1"/>
    <col min="8457" max="8457" width="31.375" style="1" bestFit="1" customWidth="1"/>
    <col min="8458" max="8458" width="29.5" style="1" customWidth="1"/>
    <col min="8459" max="8459" width="23.625" style="1" customWidth="1"/>
    <col min="8460" max="8460" width="11"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18.75" style="1" bestFit="1" customWidth="1"/>
    <col min="8707" max="8707" width="14.375" style="1" bestFit="1" customWidth="1"/>
    <col min="8708" max="8708" width="13.125" style="1" bestFit="1" customWidth="1"/>
    <col min="8709" max="8709" width="51.125" style="1" bestFit="1" customWidth="1"/>
    <col min="8710" max="8710" width="6.25" style="1" customWidth="1"/>
    <col min="8711" max="8712" width="9.875" style="1" bestFit="1" customWidth="1"/>
    <col min="8713" max="8713" width="31.375" style="1" bestFit="1" customWidth="1"/>
    <col min="8714" max="8714" width="29.5" style="1" customWidth="1"/>
    <col min="8715" max="8715" width="23.625" style="1" customWidth="1"/>
    <col min="8716" max="8716" width="11"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18.75" style="1" bestFit="1" customWidth="1"/>
    <col min="8963" max="8963" width="14.375" style="1" bestFit="1" customWidth="1"/>
    <col min="8964" max="8964" width="13.125" style="1" bestFit="1" customWidth="1"/>
    <col min="8965" max="8965" width="51.125" style="1" bestFit="1" customWidth="1"/>
    <col min="8966" max="8966" width="6.25" style="1" customWidth="1"/>
    <col min="8967" max="8968" width="9.875" style="1" bestFit="1" customWidth="1"/>
    <col min="8969" max="8969" width="31.375" style="1" bestFit="1" customWidth="1"/>
    <col min="8970" max="8970" width="29.5" style="1" customWidth="1"/>
    <col min="8971" max="8971" width="23.625" style="1" customWidth="1"/>
    <col min="8972" max="8972" width="11"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18.75" style="1" bestFit="1" customWidth="1"/>
    <col min="9219" max="9219" width="14.375" style="1" bestFit="1" customWidth="1"/>
    <col min="9220" max="9220" width="13.125" style="1" bestFit="1" customWidth="1"/>
    <col min="9221" max="9221" width="51.125" style="1" bestFit="1" customWidth="1"/>
    <col min="9222" max="9222" width="6.25" style="1" customWidth="1"/>
    <col min="9223" max="9224" width="9.875" style="1" bestFit="1" customWidth="1"/>
    <col min="9225" max="9225" width="31.375" style="1" bestFit="1" customWidth="1"/>
    <col min="9226" max="9226" width="29.5" style="1" customWidth="1"/>
    <col min="9227" max="9227" width="23.625" style="1" customWidth="1"/>
    <col min="9228" max="9228" width="11"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18.75" style="1" bestFit="1" customWidth="1"/>
    <col min="9475" max="9475" width="14.375" style="1" bestFit="1" customWidth="1"/>
    <col min="9476" max="9476" width="13.125" style="1" bestFit="1" customWidth="1"/>
    <col min="9477" max="9477" width="51.125" style="1" bestFit="1" customWidth="1"/>
    <col min="9478" max="9478" width="6.25" style="1" customWidth="1"/>
    <col min="9479" max="9480" width="9.875" style="1" bestFit="1" customWidth="1"/>
    <col min="9481" max="9481" width="31.375" style="1" bestFit="1" customWidth="1"/>
    <col min="9482" max="9482" width="29.5" style="1" customWidth="1"/>
    <col min="9483" max="9483" width="23.625" style="1" customWidth="1"/>
    <col min="9484" max="9484" width="11"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18.75" style="1" bestFit="1" customWidth="1"/>
    <col min="9731" max="9731" width="14.375" style="1" bestFit="1" customWidth="1"/>
    <col min="9732" max="9732" width="13.125" style="1" bestFit="1" customWidth="1"/>
    <col min="9733" max="9733" width="51.125" style="1" bestFit="1" customWidth="1"/>
    <col min="9734" max="9734" width="6.25" style="1" customWidth="1"/>
    <col min="9735" max="9736" width="9.875" style="1" bestFit="1" customWidth="1"/>
    <col min="9737" max="9737" width="31.375" style="1" bestFit="1" customWidth="1"/>
    <col min="9738" max="9738" width="29.5" style="1" customWidth="1"/>
    <col min="9739" max="9739" width="23.625" style="1" customWidth="1"/>
    <col min="9740" max="9740" width="11"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18.75" style="1" bestFit="1" customWidth="1"/>
    <col min="9987" max="9987" width="14.375" style="1" bestFit="1" customWidth="1"/>
    <col min="9988" max="9988" width="13.125" style="1" bestFit="1" customWidth="1"/>
    <col min="9989" max="9989" width="51.125" style="1" bestFit="1" customWidth="1"/>
    <col min="9990" max="9990" width="6.25" style="1" customWidth="1"/>
    <col min="9991" max="9992" width="9.875" style="1" bestFit="1" customWidth="1"/>
    <col min="9993" max="9993" width="31.375" style="1" bestFit="1" customWidth="1"/>
    <col min="9994" max="9994" width="29.5" style="1" customWidth="1"/>
    <col min="9995" max="9995" width="23.625" style="1" customWidth="1"/>
    <col min="9996" max="9996" width="11"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18.75" style="1" bestFit="1" customWidth="1"/>
    <col min="10243" max="10243" width="14.375" style="1" bestFit="1" customWidth="1"/>
    <col min="10244" max="10244" width="13.125" style="1" bestFit="1" customWidth="1"/>
    <col min="10245" max="10245" width="51.125" style="1" bestFit="1" customWidth="1"/>
    <col min="10246" max="10246" width="6.25" style="1" customWidth="1"/>
    <col min="10247" max="10248" width="9.875" style="1" bestFit="1" customWidth="1"/>
    <col min="10249" max="10249" width="31.375" style="1" bestFit="1" customWidth="1"/>
    <col min="10250" max="10250" width="29.5" style="1" customWidth="1"/>
    <col min="10251" max="10251" width="23.625" style="1" customWidth="1"/>
    <col min="10252" max="10252" width="11"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18.75" style="1" bestFit="1" customWidth="1"/>
    <col min="10499" max="10499" width="14.375" style="1" bestFit="1" customWidth="1"/>
    <col min="10500" max="10500" width="13.125" style="1" bestFit="1" customWidth="1"/>
    <col min="10501" max="10501" width="51.125" style="1" bestFit="1" customWidth="1"/>
    <col min="10502" max="10502" width="6.25" style="1" customWidth="1"/>
    <col min="10503" max="10504" width="9.875" style="1" bestFit="1" customWidth="1"/>
    <col min="10505" max="10505" width="31.375" style="1" bestFit="1" customWidth="1"/>
    <col min="10506" max="10506" width="29.5" style="1" customWidth="1"/>
    <col min="10507" max="10507" width="23.625" style="1" customWidth="1"/>
    <col min="10508" max="10508" width="11"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18.75" style="1" bestFit="1" customWidth="1"/>
    <col min="10755" max="10755" width="14.375" style="1" bestFit="1" customWidth="1"/>
    <col min="10756" max="10756" width="13.125" style="1" bestFit="1" customWidth="1"/>
    <col min="10757" max="10757" width="51.125" style="1" bestFit="1" customWidth="1"/>
    <col min="10758" max="10758" width="6.25" style="1" customWidth="1"/>
    <col min="10759" max="10760" width="9.875" style="1" bestFit="1" customWidth="1"/>
    <col min="10761" max="10761" width="31.375" style="1" bestFit="1" customWidth="1"/>
    <col min="10762" max="10762" width="29.5" style="1" customWidth="1"/>
    <col min="10763" max="10763" width="23.625" style="1" customWidth="1"/>
    <col min="10764" max="10764" width="11"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18.75" style="1" bestFit="1" customWidth="1"/>
    <col min="11011" max="11011" width="14.375" style="1" bestFit="1" customWidth="1"/>
    <col min="11012" max="11012" width="13.125" style="1" bestFit="1" customWidth="1"/>
    <col min="11013" max="11013" width="51.125" style="1" bestFit="1" customWidth="1"/>
    <col min="11014" max="11014" width="6.25" style="1" customWidth="1"/>
    <col min="11015" max="11016" width="9.875" style="1" bestFit="1" customWidth="1"/>
    <col min="11017" max="11017" width="31.375" style="1" bestFit="1" customWidth="1"/>
    <col min="11018" max="11018" width="29.5" style="1" customWidth="1"/>
    <col min="11019" max="11019" width="23.625" style="1" customWidth="1"/>
    <col min="11020" max="11020" width="11"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18.75" style="1" bestFit="1" customWidth="1"/>
    <col min="11267" max="11267" width="14.375" style="1" bestFit="1" customWidth="1"/>
    <col min="11268" max="11268" width="13.125" style="1" bestFit="1" customWidth="1"/>
    <col min="11269" max="11269" width="51.125" style="1" bestFit="1" customWidth="1"/>
    <col min="11270" max="11270" width="6.25" style="1" customWidth="1"/>
    <col min="11271" max="11272" width="9.875" style="1" bestFit="1" customWidth="1"/>
    <col min="11273" max="11273" width="31.375" style="1" bestFit="1" customWidth="1"/>
    <col min="11274" max="11274" width="29.5" style="1" customWidth="1"/>
    <col min="11275" max="11275" width="23.625" style="1" customWidth="1"/>
    <col min="11276" max="11276" width="11"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18.75" style="1" bestFit="1" customWidth="1"/>
    <col min="11523" max="11523" width="14.375" style="1" bestFit="1" customWidth="1"/>
    <col min="11524" max="11524" width="13.125" style="1" bestFit="1" customWidth="1"/>
    <col min="11525" max="11525" width="51.125" style="1" bestFit="1" customWidth="1"/>
    <col min="11526" max="11526" width="6.25" style="1" customWidth="1"/>
    <col min="11527" max="11528" width="9.875" style="1" bestFit="1" customWidth="1"/>
    <col min="11529" max="11529" width="31.375" style="1" bestFit="1" customWidth="1"/>
    <col min="11530" max="11530" width="29.5" style="1" customWidth="1"/>
    <col min="11531" max="11531" width="23.625" style="1" customWidth="1"/>
    <col min="11532" max="11532" width="11"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18.75" style="1" bestFit="1" customWidth="1"/>
    <col min="11779" max="11779" width="14.375" style="1" bestFit="1" customWidth="1"/>
    <col min="11780" max="11780" width="13.125" style="1" bestFit="1" customWidth="1"/>
    <col min="11781" max="11781" width="51.125" style="1" bestFit="1" customWidth="1"/>
    <col min="11782" max="11782" width="6.25" style="1" customWidth="1"/>
    <col min="11783" max="11784" width="9.875" style="1" bestFit="1" customWidth="1"/>
    <col min="11785" max="11785" width="31.375" style="1" bestFit="1" customWidth="1"/>
    <col min="11786" max="11786" width="29.5" style="1" customWidth="1"/>
    <col min="11787" max="11787" width="23.625" style="1" customWidth="1"/>
    <col min="11788" max="11788" width="11"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18.75" style="1" bestFit="1" customWidth="1"/>
    <col min="12035" max="12035" width="14.375" style="1" bestFit="1" customWidth="1"/>
    <col min="12036" max="12036" width="13.125" style="1" bestFit="1" customWidth="1"/>
    <col min="12037" max="12037" width="51.125" style="1" bestFit="1" customWidth="1"/>
    <col min="12038" max="12038" width="6.25" style="1" customWidth="1"/>
    <col min="12039" max="12040" width="9.875" style="1" bestFit="1" customWidth="1"/>
    <col min="12041" max="12041" width="31.375" style="1" bestFit="1" customWidth="1"/>
    <col min="12042" max="12042" width="29.5" style="1" customWidth="1"/>
    <col min="12043" max="12043" width="23.625" style="1" customWidth="1"/>
    <col min="12044" max="12044" width="11"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18.75" style="1" bestFit="1" customWidth="1"/>
    <col min="12291" max="12291" width="14.375" style="1" bestFit="1" customWidth="1"/>
    <col min="12292" max="12292" width="13.125" style="1" bestFit="1" customWidth="1"/>
    <col min="12293" max="12293" width="51.125" style="1" bestFit="1" customWidth="1"/>
    <col min="12294" max="12294" width="6.25" style="1" customWidth="1"/>
    <col min="12295" max="12296" width="9.875" style="1" bestFit="1" customWidth="1"/>
    <col min="12297" max="12297" width="31.375" style="1" bestFit="1" customWidth="1"/>
    <col min="12298" max="12298" width="29.5" style="1" customWidth="1"/>
    <col min="12299" max="12299" width="23.625" style="1" customWidth="1"/>
    <col min="12300" max="12300" width="11"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18.75" style="1" bestFit="1" customWidth="1"/>
    <col min="12547" max="12547" width="14.375" style="1" bestFit="1" customWidth="1"/>
    <col min="12548" max="12548" width="13.125" style="1" bestFit="1" customWidth="1"/>
    <col min="12549" max="12549" width="51.125" style="1" bestFit="1" customWidth="1"/>
    <col min="12550" max="12550" width="6.25" style="1" customWidth="1"/>
    <col min="12551" max="12552" width="9.875" style="1" bestFit="1" customWidth="1"/>
    <col min="12553" max="12553" width="31.375" style="1" bestFit="1" customWidth="1"/>
    <col min="12554" max="12554" width="29.5" style="1" customWidth="1"/>
    <col min="12555" max="12555" width="23.625" style="1" customWidth="1"/>
    <col min="12556" max="12556" width="11"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18.75" style="1" bestFit="1" customWidth="1"/>
    <col min="12803" max="12803" width="14.375" style="1" bestFit="1" customWidth="1"/>
    <col min="12804" max="12804" width="13.125" style="1" bestFit="1" customWidth="1"/>
    <col min="12805" max="12805" width="51.125" style="1" bestFit="1" customWidth="1"/>
    <col min="12806" max="12806" width="6.25" style="1" customWidth="1"/>
    <col min="12807" max="12808" width="9.875" style="1" bestFit="1" customWidth="1"/>
    <col min="12809" max="12809" width="31.375" style="1" bestFit="1" customWidth="1"/>
    <col min="12810" max="12810" width="29.5" style="1" customWidth="1"/>
    <col min="12811" max="12811" width="23.625" style="1" customWidth="1"/>
    <col min="12812" max="12812" width="11"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18.75" style="1" bestFit="1" customWidth="1"/>
    <col min="13059" max="13059" width="14.375" style="1" bestFit="1" customWidth="1"/>
    <col min="13060" max="13060" width="13.125" style="1" bestFit="1" customWidth="1"/>
    <col min="13061" max="13061" width="51.125" style="1" bestFit="1" customWidth="1"/>
    <col min="13062" max="13062" width="6.25" style="1" customWidth="1"/>
    <col min="13063" max="13064" width="9.875" style="1" bestFit="1" customWidth="1"/>
    <col min="13065" max="13065" width="31.375" style="1" bestFit="1" customWidth="1"/>
    <col min="13066" max="13066" width="29.5" style="1" customWidth="1"/>
    <col min="13067" max="13067" width="23.625" style="1" customWidth="1"/>
    <col min="13068" max="13068" width="11"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18.75" style="1" bestFit="1" customWidth="1"/>
    <col min="13315" max="13315" width="14.375" style="1" bestFit="1" customWidth="1"/>
    <col min="13316" max="13316" width="13.125" style="1" bestFit="1" customWidth="1"/>
    <col min="13317" max="13317" width="51.125" style="1" bestFit="1" customWidth="1"/>
    <col min="13318" max="13318" width="6.25" style="1" customWidth="1"/>
    <col min="13319" max="13320" width="9.875" style="1" bestFit="1" customWidth="1"/>
    <col min="13321" max="13321" width="31.375" style="1" bestFit="1" customWidth="1"/>
    <col min="13322" max="13322" width="29.5" style="1" customWidth="1"/>
    <col min="13323" max="13323" width="23.625" style="1" customWidth="1"/>
    <col min="13324" max="13324" width="11"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18.75" style="1" bestFit="1" customWidth="1"/>
    <col min="13571" max="13571" width="14.375" style="1" bestFit="1" customWidth="1"/>
    <col min="13572" max="13572" width="13.125" style="1" bestFit="1" customWidth="1"/>
    <col min="13573" max="13573" width="51.125" style="1" bestFit="1" customWidth="1"/>
    <col min="13574" max="13574" width="6.25" style="1" customWidth="1"/>
    <col min="13575" max="13576" width="9.875" style="1" bestFit="1" customWidth="1"/>
    <col min="13577" max="13577" width="31.375" style="1" bestFit="1" customWidth="1"/>
    <col min="13578" max="13578" width="29.5" style="1" customWidth="1"/>
    <col min="13579" max="13579" width="23.625" style="1" customWidth="1"/>
    <col min="13580" max="13580" width="11"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18.75" style="1" bestFit="1" customWidth="1"/>
    <col min="13827" max="13827" width="14.375" style="1" bestFit="1" customWidth="1"/>
    <col min="13828" max="13828" width="13.125" style="1" bestFit="1" customWidth="1"/>
    <col min="13829" max="13829" width="51.125" style="1" bestFit="1" customWidth="1"/>
    <col min="13830" max="13830" width="6.25" style="1" customWidth="1"/>
    <col min="13831" max="13832" width="9.875" style="1" bestFit="1" customWidth="1"/>
    <col min="13833" max="13833" width="31.375" style="1" bestFit="1" customWidth="1"/>
    <col min="13834" max="13834" width="29.5" style="1" customWidth="1"/>
    <col min="13835" max="13835" width="23.625" style="1" customWidth="1"/>
    <col min="13836" max="13836" width="11"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18.75" style="1" bestFit="1" customWidth="1"/>
    <col min="14083" max="14083" width="14.375" style="1" bestFit="1" customWidth="1"/>
    <col min="14084" max="14084" width="13.125" style="1" bestFit="1" customWidth="1"/>
    <col min="14085" max="14085" width="51.125" style="1" bestFit="1" customWidth="1"/>
    <col min="14086" max="14086" width="6.25" style="1" customWidth="1"/>
    <col min="14087" max="14088" width="9.875" style="1" bestFit="1" customWidth="1"/>
    <col min="14089" max="14089" width="31.375" style="1" bestFit="1" customWidth="1"/>
    <col min="14090" max="14090" width="29.5" style="1" customWidth="1"/>
    <col min="14091" max="14091" width="23.625" style="1" customWidth="1"/>
    <col min="14092" max="14092" width="11"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18.75" style="1" bestFit="1" customWidth="1"/>
    <col min="14339" max="14339" width="14.375" style="1" bestFit="1" customWidth="1"/>
    <col min="14340" max="14340" width="13.125" style="1" bestFit="1" customWidth="1"/>
    <col min="14341" max="14341" width="51.125" style="1" bestFit="1" customWidth="1"/>
    <col min="14342" max="14342" width="6.25" style="1" customWidth="1"/>
    <col min="14343" max="14344" width="9.875" style="1" bestFit="1" customWidth="1"/>
    <col min="14345" max="14345" width="31.375" style="1" bestFit="1" customWidth="1"/>
    <col min="14346" max="14346" width="29.5" style="1" customWidth="1"/>
    <col min="14347" max="14347" width="23.625" style="1" customWidth="1"/>
    <col min="14348" max="14348" width="11"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18.75" style="1" bestFit="1" customWidth="1"/>
    <col min="14595" max="14595" width="14.375" style="1" bestFit="1" customWidth="1"/>
    <col min="14596" max="14596" width="13.125" style="1" bestFit="1" customWidth="1"/>
    <col min="14597" max="14597" width="51.125" style="1" bestFit="1" customWidth="1"/>
    <col min="14598" max="14598" width="6.25" style="1" customWidth="1"/>
    <col min="14599" max="14600" width="9.875" style="1" bestFit="1" customWidth="1"/>
    <col min="14601" max="14601" width="31.375" style="1" bestFit="1" customWidth="1"/>
    <col min="14602" max="14602" width="29.5" style="1" customWidth="1"/>
    <col min="14603" max="14603" width="23.625" style="1" customWidth="1"/>
    <col min="14604" max="14604" width="11"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18.75" style="1" bestFit="1" customWidth="1"/>
    <col min="14851" max="14851" width="14.375" style="1" bestFit="1" customWidth="1"/>
    <col min="14852" max="14852" width="13.125" style="1" bestFit="1" customWidth="1"/>
    <col min="14853" max="14853" width="51.125" style="1" bestFit="1" customWidth="1"/>
    <col min="14854" max="14854" width="6.25" style="1" customWidth="1"/>
    <col min="14855" max="14856" width="9.875" style="1" bestFit="1" customWidth="1"/>
    <col min="14857" max="14857" width="31.375" style="1" bestFit="1" customWidth="1"/>
    <col min="14858" max="14858" width="29.5" style="1" customWidth="1"/>
    <col min="14859" max="14859" width="23.625" style="1" customWidth="1"/>
    <col min="14860" max="14860" width="11"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18.75" style="1" bestFit="1" customWidth="1"/>
    <col min="15107" max="15107" width="14.375" style="1" bestFit="1" customWidth="1"/>
    <col min="15108" max="15108" width="13.125" style="1" bestFit="1" customWidth="1"/>
    <col min="15109" max="15109" width="51.125" style="1" bestFit="1" customWidth="1"/>
    <col min="15110" max="15110" width="6.25" style="1" customWidth="1"/>
    <col min="15111" max="15112" width="9.875" style="1" bestFit="1" customWidth="1"/>
    <col min="15113" max="15113" width="31.375" style="1" bestFit="1" customWidth="1"/>
    <col min="15114" max="15114" width="29.5" style="1" customWidth="1"/>
    <col min="15115" max="15115" width="23.625" style="1" customWidth="1"/>
    <col min="15116" max="15116" width="11"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18.75" style="1" bestFit="1" customWidth="1"/>
    <col min="15363" max="15363" width="14.375" style="1" bestFit="1" customWidth="1"/>
    <col min="15364" max="15364" width="13.125" style="1" bestFit="1" customWidth="1"/>
    <col min="15365" max="15365" width="51.125" style="1" bestFit="1" customWidth="1"/>
    <col min="15366" max="15366" width="6.25" style="1" customWidth="1"/>
    <col min="15367" max="15368" width="9.875" style="1" bestFit="1" customWidth="1"/>
    <col min="15369" max="15369" width="31.375" style="1" bestFit="1" customWidth="1"/>
    <col min="15370" max="15370" width="29.5" style="1" customWidth="1"/>
    <col min="15371" max="15371" width="23.625" style="1" customWidth="1"/>
    <col min="15372" max="15372" width="11"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18.75" style="1" bestFit="1" customWidth="1"/>
    <col min="15619" max="15619" width="14.375" style="1" bestFit="1" customWidth="1"/>
    <col min="15620" max="15620" width="13.125" style="1" bestFit="1" customWidth="1"/>
    <col min="15621" max="15621" width="51.125" style="1" bestFit="1" customWidth="1"/>
    <col min="15622" max="15622" width="6.25" style="1" customWidth="1"/>
    <col min="15623" max="15624" width="9.875" style="1" bestFit="1" customWidth="1"/>
    <col min="15625" max="15625" width="31.375" style="1" bestFit="1" customWidth="1"/>
    <col min="15626" max="15626" width="29.5" style="1" customWidth="1"/>
    <col min="15627" max="15627" width="23.625" style="1" customWidth="1"/>
    <col min="15628" max="15628" width="11"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18.75" style="1" bestFit="1" customWidth="1"/>
    <col min="15875" max="15875" width="14.375" style="1" bestFit="1" customWidth="1"/>
    <col min="15876" max="15876" width="13.125" style="1" bestFit="1" customWidth="1"/>
    <col min="15877" max="15877" width="51.125" style="1" bestFit="1" customWidth="1"/>
    <col min="15878" max="15878" width="6.25" style="1" customWidth="1"/>
    <col min="15879" max="15880" width="9.875" style="1" bestFit="1" customWidth="1"/>
    <col min="15881" max="15881" width="31.375" style="1" bestFit="1" customWidth="1"/>
    <col min="15882" max="15882" width="29.5" style="1" customWidth="1"/>
    <col min="15883" max="15883" width="23.625" style="1" customWidth="1"/>
    <col min="15884" max="15884" width="11"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18.75" style="1" bestFit="1" customWidth="1"/>
    <col min="16131" max="16131" width="14.375" style="1" bestFit="1" customWidth="1"/>
    <col min="16132" max="16132" width="13.125" style="1" bestFit="1" customWidth="1"/>
    <col min="16133" max="16133" width="51.125" style="1" bestFit="1" customWidth="1"/>
    <col min="16134" max="16134" width="6.25" style="1" customWidth="1"/>
    <col min="16135" max="16136" width="9.875" style="1" bestFit="1" customWidth="1"/>
    <col min="16137" max="16137" width="31.375" style="1" bestFit="1" customWidth="1"/>
    <col min="16138" max="16138" width="29.5" style="1" customWidth="1"/>
    <col min="16139" max="16139" width="23.625" style="1" customWidth="1"/>
    <col min="16140" max="16140" width="11"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1697</v>
      </c>
      <c r="G2" s="5" t="s">
        <v>2</v>
      </c>
      <c r="H2" s="6"/>
      <c r="I2" s="7"/>
      <c r="J2" s="8">
        <f>SUM(H:H)</f>
        <v>270694</v>
      </c>
    </row>
    <row r="3" spans="2:17" ht="20.100000000000001" customHeight="1">
      <c r="B3" s="2" t="s">
        <v>3</v>
      </c>
      <c r="C3" s="2"/>
      <c r="D3" s="2"/>
      <c r="E3" s="13" t="s">
        <v>1698</v>
      </c>
    </row>
    <row r="4" spans="2:17" ht="20.100000000000001" customHeight="1">
      <c r="B4" s="2" t="s">
        <v>996</v>
      </c>
      <c r="C4" s="2"/>
      <c r="D4" s="2"/>
      <c r="E4" s="13">
        <v>231561</v>
      </c>
      <c r="J4" s="451"/>
    </row>
    <row r="5" spans="2:17" ht="20.100000000000001" customHeight="1">
      <c r="B5" s="2" t="s">
        <v>9</v>
      </c>
      <c r="C5" s="2"/>
      <c r="D5" s="2"/>
      <c r="E5" s="16">
        <v>46174</v>
      </c>
      <c r="J5" s="451"/>
    </row>
    <row r="6" spans="2:17" ht="20.100000000000001" customHeight="1">
      <c r="B6" s="2" t="s">
        <v>10</v>
      </c>
      <c r="C6" s="2"/>
      <c r="D6" s="2"/>
      <c r="E6" s="16">
        <v>46188</v>
      </c>
      <c r="J6" s="451"/>
    </row>
    <row r="7" spans="2:17" ht="20.100000000000001" customHeight="1">
      <c r="B7" s="453"/>
      <c r="C7" s="453"/>
      <c r="D7" s="453"/>
      <c r="E7" s="454"/>
      <c r="J7" s="451"/>
      <c r="L7" s="456"/>
    </row>
    <row r="9" spans="2:17" s="4" customFormat="1" ht="19.7" customHeight="1">
      <c r="B9" s="27" t="s">
        <v>32</v>
      </c>
      <c r="C9" s="27" t="s">
        <v>33</v>
      </c>
      <c r="D9" s="27" t="s">
        <v>34</v>
      </c>
      <c r="E9" s="26" t="s">
        <v>35</v>
      </c>
      <c r="F9" s="27" t="s">
        <v>36</v>
      </c>
      <c r="G9" s="384" t="s">
        <v>37</v>
      </c>
      <c r="H9" s="63" t="s">
        <v>38</v>
      </c>
      <c r="I9" s="26" t="s">
        <v>39</v>
      </c>
      <c r="J9" s="26" t="s">
        <v>40</v>
      </c>
      <c r="K9" s="26" t="s">
        <v>41</v>
      </c>
      <c r="L9" s="26" t="s">
        <v>42</v>
      </c>
      <c r="M9" s="30" t="s">
        <v>43</v>
      </c>
      <c r="N9" s="27" t="s">
        <v>44</v>
      </c>
      <c r="O9" s="26" t="s">
        <v>45</v>
      </c>
      <c r="P9" s="30" t="s">
        <v>46</v>
      </c>
      <c r="Q9" s="375" t="s">
        <v>47</v>
      </c>
    </row>
    <row r="10" spans="2:17" ht="19.5" customHeight="1">
      <c r="B10" s="682">
        <v>11</v>
      </c>
      <c r="C10" s="27" t="s">
        <v>1002</v>
      </c>
      <c r="D10" s="27" t="s">
        <v>1002</v>
      </c>
      <c r="E10" s="2402" t="s">
        <v>1699</v>
      </c>
      <c r="F10" s="2403">
        <v>0</v>
      </c>
      <c r="G10" s="40">
        <v>7008</v>
      </c>
      <c r="H10" s="384">
        <f t="shared" ref="H10:H32" si="0">G10*F10</f>
        <v>0</v>
      </c>
      <c r="I10" s="683" t="s">
        <v>1700</v>
      </c>
      <c r="J10" s="26" t="s">
        <v>6937</v>
      </c>
      <c r="K10" s="40"/>
      <c r="L10" s="26"/>
      <c r="M10" s="30"/>
      <c r="N10" s="40"/>
      <c r="O10" s="393"/>
      <c r="P10" s="684"/>
      <c r="Q10" s="375"/>
    </row>
    <row r="11" spans="2:17" ht="19.5" customHeight="1">
      <c r="B11" s="682"/>
      <c r="C11" s="27" t="s">
        <v>1002</v>
      </c>
      <c r="D11" s="27" t="s">
        <v>1002</v>
      </c>
      <c r="E11" s="40" t="s">
        <v>1734</v>
      </c>
      <c r="F11" s="40">
        <v>5</v>
      </c>
      <c r="G11" s="40">
        <v>198</v>
      </c>
      <c r="H11" s="384">
        <f>G11*F11</f>
        <v>990</v>
      </c>
      <c r="I11" s="73" t="s">
        <v>1735</v>
      </c>
      <c r="J11" s="26" t="s">
        <v>6938</v>
      </c>
      <c r="K11" s="40"/>
      <c r="L11" s="26"/>
      <c r="M11" s="30">
        <v>46111</v>
      </c>
      <c r="N11" s="40"/>
      <c r="O11" s="393"/>
      <c r="P11" s="684">
        <v>46122</v>
      </c>
      <c r="Q11" s="375"/>
    </row>
    <row r="12" spans="2:17" ht="19.5" customHeight="1">
      <c r="B12" s="675"/>
      <c r="C12" s="27" t="s">
        <v>1002</v>
      </c>
      <c r="D12" s="27" t="s">
        <v>1002</v>
      </c>
      <c r="E12" s="40" t="s">
        <v>1432</v>
      </c>
      <c r="F12" s="40">
        <v>2</v>
      </c>
      <c r="G12" s="40">
        <v>193</v>
      </c>
      <c r="H12" s="384">
        <f t="shared" si="0"/>
        <v>386</v>
      </c>
      <c r="I12" s="73" t="s">
        <v>1395</v>
      </c>
      <c r="J12" s="26" t="s">
        <v>6938</v>
      </c>
      <c r="K12" s="40"/>
      <c r="L12" s="26"/>
      <c r="M12" s="30">
        <v>46111</v>
      </c>
      <c r="N12" s="40"/>
      <c r="O12" s="393"/>
      <c r="P12" s="684">
        <v>46122</v>
      </c>
      <c r="Q12" s="375"/>
    </row>
    <row r="13" spans="2:17" ht="19.5" customHeight="1">
      <c r="B13" s="685">
        <v>13</v>
      </c>
      <c r="C13" s="27" t="s">
        <v>1002</v>
      </c>
      <c r="D13" s="27" t="s">
        <v>1002</v>
      </c>
      <c r="E13" s="40" t="s">
        <v>1710</v>
      </c>
      <c r="F13" s="40">
        <v>1</v>
      </c>
      <c r="G13" s="40">
        <v>26096</v>
      </c>
      <c r="H13" s="384">
        <f>G13*F13</f>
        <v>26096</v>
      </c>
      <c r="I13" s="2404" t="s">
        <v>1711</v>
      </c>
      <c r="J13" s="26" t="s">
        <v>6938</v>
      </c>
      <c r="K13" s="40"/>
      <c r="L13" s="26"/>
      <c r="M13" s="30">
        <v>46111</v>
      </c>
      <c r="N13" s="40"/>
      <c r="O13" s="393"/>
      <c r="P13" s="684">
        <v>46122</v>
      </c>
      <c r="Q13" s="375"/>
    </row>
    <row r="14" spans="2:17" ht="19.5" customHeight="1">
      <c r="B14" s="686"/>
      <c r="C14" s="27" t="s">
        <v>1002</v>
      </c>
      <c r="D14" s="27" t="s">
        <v>1002</v>
      </c>
      <c r="E14" s="40" t="s">
        <v>1712</v>
      </c>
      <c r="F14" s="40">
        <v>1</v>
      </c>
      <c r="G14" s="40">
        <v>710</v>
      </c>
      <c r="H14" s="384">
        <f t="shared" si="0"/>
        <v>710</v>
      </c>
      <c r="I14" s="73" t="s">
        <v>1713</v>
      </c>
      <c r="J14" s="26" t="s">
        <v>6938</v>
      </c>
      <c r="K14" s="40"/>
      <c r="L14" s="26"/>
      <c r="M14" s="30">
        <v>46111</v>
      </c>
      <c r="N14" s="40"/>
      <c r="O14" s="393"/>
      <c r="P14" s="684">
        <v>46122</v>
      </c>
      <c r="Q14" s="375"/>
    </row>
    <row r="15" spans="2:17" ht="19.5" customHeight="1">
      <c r="B15" s="686"/>
      <c r="C15" s="27" t="s">
        <v>1002</v>
      </c>
      <c r="D15" s="27" t="s">
        <v>1002</v>
      </c>
      <c r="E15" s="40" t="s">
        <v>1714</v>
      </c>
      <c r="F15" s="40">
        <v>1</v>
      </c>
      <c r="G15" s="40">
        <v>870</v>
      </c>
      <c r="H15" s="384">
        <f t="shared" si="0"/>
        <v>870</v>
      </c>
      <c r="I15" s="73" t="s">
        <v>1715</v>
      </c>
      <c r="J15" s="26" t="s">
        <v>6938</v>
      </c>
      <c r="K15" s="40"/>
      <c r="L15" s="26"/>
      <c r="M15" s="30">
        <v>46111</v>
      </c>
      <c r="N15" s="40"/>
      <c r="O15" s="393"/>
      <c r="P15" s="684">
        <v>46122</v>
      </c>
      <c r="Q15" s="375"/>
    </row>
    <row r="16" spans="2:17" s="4" customFormat="1" ht="19.7" customHeight="1">
      <c r="B16" s="666">
        <v>14</v>
      </c>
      <c r="C16" s="27" t="s">
        <v>1002</v>
      </c>
      <c r="D16" s="27" t="s">
        <v>1002</v>
      </c>
      <c r="E16" s="40" t="s">
        <v>1719</v>
      </c>
      <c r="F16" s="40">
        <v>1</v>
      </c>
      <c r="G16" s="40">
        <v>2764</v>
      </c>
      <c r="H16" s="384">
        <f t="shared" si="0"/>
        <v>2764</v>
      </c>
      <c r="I16" s="2404" t="s">
        <v>1720</v>
      </c>
      <c r="J16" s="26" t="s">
        <v>6938</v>
      </c>
      <c r="K16" s="26"/>
      <c r="L16" s="26"/>
      <c r="M16" s="30">
        <v>46111</v>
      </c>
      <c r="N16" s="27"/>
      <c r="O16" s="26"/>
      <c r="P16" s="684">
        <v>46122</v>
      </c>
      <c r="Q16" s="375"/>
    </row>
    <row r="17" spans="2:17" s="4" customFormat="1" ht="19.7" customHeight="1">
      <c r="B17" s="666"/>
      <c r="C17" s="27" t="s">
        <v>1002</v>
      </c>
      <c r="D17" s="27" t="s">
        <v>1002</v>
      </c>
      <c r="E17" s="40" t="s">
        <v>6939</v>
      </c>
      <c r="F17" s="40">
        <v>1</v>
      </c>
      <c r="G17" s="40">
        <v>3108</v>
      </c>
      <c r="H17" s="384">
        <f t="shared" si="0"/>
        <v>3108</v>
      </c>
      <c r="I17" s="2404" t="s">
        <v>6940</v>
      </c>
      <c r="J17" s="26" t="s">
        <v>6938</v>
      </c>
      <c r="K17" s="26"/>
      <c r="L17" s="26"/>
      <c r="M17" s="30">
        <v>46177</v>
      </c>
      <c r="N17" s="27"/>
      <c r="O17" s="26"/>
      <c r="P17" s="684">
        <v>46182</v>
      </c>
      <c r="Q17" s="375"/>
    </row>
    <row r="18" spans="2:17" ht="19.5" customHeight="1">
      <c r="B18" s="654"/>
      <c r="C18" s="27" t="s">
        <v>1002</v>
      </c>
      <c r="D18" s="27" t="s">
        <v>1002</v>
      </c>
      <c r="E18" s="40" t="s">
        <v>1721</v>
      </c>
      <c r="F18" s="40">
        <v>1</v>
      </c>
      <c r="G18" s="40">
        <v>726</v>
      </c>
      <c r="H18" s="384">
        <f t="shared" si="0"/>
        <v>726</v>
      </c>
      <c r="I18" s="73" t="s">
        <v>1722</v>
      </c>
      <c r="J18" s="26" t="s">
        <v>6938</v>
      </c>
      <c r="K18" s="40"/>
      <c r="L18" s="26"/>
      <c r="M18" s="30">
        <v>46111</v>
      </c>
      <c r="N18" s="40"/>
      <c r="O18" s="393"/>
      <c r="P18" s="684">
        <v>46122</v>
      </c>
      <c r="Q18" s="375"/>
    </row>
    <row r="19" spans="2:17" ht="19.5" customHeight="1">
      <c r="B19" s="654"/>
      <c r="C19" s="27" t="s">
        <v>1002</v>
      </c>
      <c r="D19" s="27" t="s">
        <v>1002</v>
      </c>
      <c r="E19" s="40" t="s">
        <v>1723</v>
      </c>
      <c r="F19" s="40">
        <v>1</v>
      </c>
      <c r="G19" s="40">
        <v>3766</v>
      </c>
      <c r="H19" s="384">
        <f t="shared" si="0"/>
        <v>3766</v>
      </c>
      <c r="I19" s="73" t="s">
        <v>1724</v>
      </c>
      <c r="J19" s="26" t="s">
        <v>6938</v>
      </c>
      <c r="K19" s="40"/>
      <c r="L19" s="26"/>
      <c r="M19" s="30">
        <v>46111</v>
      </c>
      <c r="N19" s="40"/>
      <c r="O19" s="393"/>
      <c r="P19" s="684">
        <v>46122</v>
      </c>
      <c r="Q19" s="375"/>
    </row>
    <row r="20" spans="2:17" ht="19.5" customHeight="1">
      <c r="B20" s="654"/>
      <c r="C20" s="27" t="s">
        <v>1002</v>
      </c>
      <c r="D20" s="27" t="s">
        <v>1002</v>
      </c>
      <c r="E20" s="40" t="s">
        <v>1725</v>
      </c>
      <c r="F20" s="40">
        <v>1</v>
      </c>
      <c r="G20" s="40">
        <v>15507</v>
      </c>
      <c r="H20" s="384">
        <f t="shared" si="0"/>
        <v>15507</v>
      </c>
      <c r="I20" s="29" t="s">
        <v>1726</v>
      </c>
      <c r="J20" s="26" t="s">
        <v>6938</v>
      </c>
      <c r="K20" s="40"/>
      <c r="L20" s="26"/>
      <c r="M20" s="30">
        <v>46111</v>
      </c>
      <c r="N20" s="40"/>
      <c r="O20" s="664"/>
      <c r="P20" s="684">
        <v>46122</v>
      </c>
      <c r="Q20" s="375"/>
    </row>
    <row r="21" spans="2:17" ht="19.5" customHeight="1">
      <c r="B21" s="669">
        <v>15</v>
      </c>
      <c r="C21" s="27" t="s">
        <v>1002</v>
      </c>
      <c r="D21" s="27" t="s">
        <v>1002</v>
      </c>
      <c r="E21" s="40" t="s">
        <v>6941</v>
      </c>
      <c r="F21" s="26">
        <v>1</v>
      </c>
      <c r="G21" s="40">
        <v>4092</v>
      </c>
      <c r="H21" s="384">
        <f t="shared" si="0"/>
        <v>4092</v>
      </c>
      <c r="I21" s="73" t="s">
        <v>1730</v>
      </c>
      <c r="J21" s="26" t="s">
        <v>6938</v>
      </c>
      <c r="K21" s="40"/>
      <c r="L21" s="26"/>
      <c r="M21" s="30">
        <v>46111</v>
      </c>
      <c r="N21" s="40"/>
      <c r="O21" s="393"/>
      <c r="P21" s="684">
        <v>46122</v>
      </c>
      <c r="Q21" s="375"/>
    </row>
    <row r="22" spans="2:17" ht="19.5" customHeight="1">
      <c r="B22" s="669"/>
      <c r="C22" s="27" t="s">
        <v>1002</v>
      </c>
      <c r="D22" s="27" t="s">
        <v>1002</v>
      </c>
      <c r="E22" s="40" t="s">
        <v>1732</v>
      </c>
      <c r="F22" s="26">
        <v>1</v>
      </c>
      <c r="G22" s="40">
        <v>2752</v>
      </c>
      <c r="H22" s="384">
        <f t="shared" si="0"/>
        <v>2752</v>
      </c>
      <c r="I22" s="2404" t="s">
        <v>1733</v>
      </c>
      <c r="J22" s="26" t="s">
        <v>6938</v>
      </c>
      <c r="K22" s="40"/>
      <c r="L22" s="26"/>
      <c r="M22" s="30">
        <v>46111</v>
      </c>
      <c r="N22" s="40"/>
      <c r="O22" s="393"/>
      <c r="P22" s="684">
        <v>46122</v>
      </c>
      <c r="Q22" s="375"/>
    </row>
    <row r="23" spans="2:17" ht="20.25" customHeight="1">
      <c r="B23" s="403">
        <v>16</v>
      </c>
      <c r="C23" s="293" t="s">
        <v>1002</v>
      </c>
      <c r="D23" s="293" t="s">
        <v>1002</v>
      </c>
      <c r="E23" s="40" t="s">
        <v>6942</v>
      </c>
      <c r="F23" s="26">
        <v>1</v>
      </c>
      <c r="G23" s="40">
        <v>5998</v>
      </c>
      <c r="H23" s="688">
        <f t="shared" si="0"/>
        <v>5998</v>
      </c>
      <c r="I23" s="2405" t="s">
        <v>6943</v>
      </c>
      <c r="J23" s="26" t="s">
        <v>6938</v>
      </c>
      <c r="K23" s="40"/>
      <c r="L23" s="26"/>
      <c r="M23" s="30">
        <v>46111</v>
      </c>
      <c r="N23" s="40"/>
      <c r="O23" s="393"/>
      <c r="P23" s="684">
        <v>46122</v>
      </c>
      <c r="Q23" s="375"/>
    </row>
    <row r="24" spans="2:17" ht="19.5" customHeight="1">
      <c r="B24" s="417"/>
      <c r="C24" s="293" t="s">
        <v>1002</v>
      </c>
      <c r="D24" s="293" t="s">
        <v>1002</v>
      </c>
      <c r="E24" s="40" t="s">
        <v>1009</v>
      </c>
      <c r="F24" s="26">
        <v>2</v>
      </c>
      <c r="G24" s="40">
        <v>1599</v>
      </c>
      <c r="H24" s="688">
        <f t="shared" si="0"/>
        <v>3198</v>
      </c>
      <c r="I24" s="73" t="s">
        <v>1010</v>
      </c>
      <c r="J24" s="26" t="s">
        <v>6938</v>
      </c>
      <c r="K24" s="40"/>
      <c r="L24" s="26"/>
      <c r="M24" s="30">
        <v>46111</v>
      </c>
      <c r="N24" s="40"/>
      <c r="O24" s="393"/>
      <c r="P24" s="684">
        <v>46122</v>
      </c>
      <c r="Q24" s="375"/>
    </row>
    <row r="25" spans="2:17" ht="19.5" customHeight="1">
      <c r="B25" s="417"/>
      <c r="C25" s="293" t="s">
        <v>1002</v>
      </c>
      <c r="D25" s="293" t="s">
        <v>1002</v>
      </c>
      <c r="E25" s="40" t="s">
        <v>1012</v>
      </c>
      <c r="F25" s="26">
        <v>1</v>
      </c>
      <c r="G25" s="40">
        <v>5373</v>
      </c>
      <c r="H25" s="688">
        <f t="shared" si="0"/>
        <v>5373</v>
      </c>
      <c r="I25" s="73" t="s">
        <v>1013</v>
      </c>
      <c r="J25" s="26" t="s">
        <v>6938</v>
      </c>
      <c r="K25" s="40"/>
      <c r="L25" s="26"/>
      <c r="M25" s="30">
        <v>46111</v>
      </c>
      <c r="N25" s="40"/>
      <c r="O25" s="393"/>
      <c r="P25" s="684">
        <v>46122</v>
      </c>
      <c r="Q25" s="375"/>
    </row>
    <row r="26" spans="2:17" ht="19.5" customHeight="1">
      <c r="B26" s="417"/>
      <c r="C26" s="293" t="s">
        <v>1002</v>
      </c>
      <c r="D26" s="293" t="s">
        <v>1002</v>
      </c>
      <c r="E26" s="40" t="s">
        <v>1426</v>
      </c>
      <c r="F26" s="26">
        <v>1</v>
      </c>
      <c r="G26" s="40">
        <v>7884</v>
      </c>
      <c r="H26" s="688">
        <f t="shared" si="0"/>
        <v>7884</v>
      </c>
      <c r="I26" s="73" t="s">
        <v>1015</v>
      </c>
      <c r="J26" s="26" t="s">
        <v>6938</v>
      </c>
      <c r="K26" s="40"/>
      <c r="L26" s="26"/>
      <c r="M26" s="30">
        <v>46111</v>
      </c>
      <c r="N26" s="40"/>
      <c r="O26" s="393"/>
      <c r="P26" s="684">
        <v>46122</v>
      </c>
      <c r="Q26" s="375"/>
    </row>
    <row r="27" spans="2:17" ht="19.5" customHeight="1">
      <c r="B27" s="417"/>
      <c r="C27" s="293" t="s">
        <v>1002</v>
      </c>
      <c r="D27" s="293" t="s">
        <v>1002</v>
      </c>
      <c r="E27" s="40" t="s">
        <v>1743</v>
      </c>
      <c r="F27" s="26">
        <v>1</v>
      </c>
      <c r="G27" s="40">
        <v>3170</v>
      </c>
      <c r="H27" s="688">
        <f t="shared" si="0"/>
        <v>3170</v>
      </c>
      <c r="I27" s="73" t="s">
        <v>1343</v>
      </c>
      <c r="J27" s="26" t="s">
        <v>6938</v>
      </c>
      <c r="K27" s="40"/>
      <c r="L27" s="26"/>
      <c r="M27" s="30">
        <v>46111</v>
      </c>
      <c r="N27" s="40"/>
      <c r="O27" s="393"/>
      <c r="P27" s="684">
        <v>46122</v>
      </c>
      <c r="Q27" s="375"/>
    </row>
    <row r="28" spans="2:17" ht="19.5" customHeight="1">
      <c r="B28" s="417"/>
      <c r="C28" s="293" t="s">
        <v>1002</v>
      </c>
      <c r="D28" s="293" t="s">
        <v>1002</v>
      </c>
      <c r="E28" s="40" t="s">
        <v>1132</v>
      </c>
      <c r="F28" s="26">
        <v>1</v>
      </c>
      <c r="G28" s="40">
        <v>326</v>
      </c>
      <c r="H28" s="688">
        <f t="shared" si="0"/>
        <v>326</v>
      </c>
      <c r="I28" s="73" t="s">
        <v>1133</v>
      </c>
      <c r="J28" s="26" t="s">
        <v>6938</v>
      </c>
      <c r="K28" s="40"/>
      <c r="L28" s="26"/>
      <c r="M28" s="30">
        <v>46111</v>
      </c>
      <c r="N28" s="40"/>
      <c r="O28" s="393"/>
      <c r="P28" s="684">
        <v>46122</v>
      </c>
      <c r="Q28" s="375"/>
    </row>
    <row r="29" spans="2:17" ht="19.5" customHeight="1">
      <c r="B29" s="417"/>
      <c r="C29" s="293" t="s">
        <v>1002</v>
      </c>
      <c r="D29" s="293" t="s">
        <v>1002</v>
      </c>
      <c r="E29" s="40" t="s">
        <v>1744</v>
      </c>
      <c r="F29" s="26">
        <v>1</v>
      </c>
      <c r="G29" s="40">
        <v>1326</v>
      </c>
      <c r="H29" s="688">
        <f t="shared" si="0"/>
        <v>1326</v>
      </c>
      <c r="I29" s="73" t="s">
        <v>1111</v>
      </c>
      <c r="J29" s="26" t="s">
        <v>6938</v>
      </c>
      <c r="K29" s="40"/>
      <c r="L29" s="26"/>
      <c r="M29" s="30">
        <v>46111</v>
      </c>
      <c r="N29" s="40"/>
      <c r="O29" s="393"/>
      <c r="P29" s="684">
        <v>46122</v>
      </c>
      <c r="Q29" s="375"/>
    </row>
    <row r="30" spans="2:17" ht="19.5" customHeight="1">
      <c r="B30" s="417"/>
      <c r="C30" s="293" t="s">
        <v>1002</v>
      </c>
      <c r="D30" s="293" t="s">
        <v>1002</v>
      </c>
      <c r="E30" s="40" t="s">
        <v>1745</v>
      </c>
      <c r="F30" s="26">
        <v>1</v>
      </c>
      <c r="G30" s="40">
        <v>9446</v>
      </c>
      <c r="H30" s="688">
        <f t="shared" si="0"/>
        <v>9446</v>
      </c>
      <c r="I30" s="73" t="s">
        <v>1746</v>
      </c>
      <c r="J30" s="26" t="s">
        <v>6938</v>
      </c>
      <c r="K30" s="40"/>
      <c r="L30" s="26"/>
      <c r="M30" s="30">
        <v>46111</v>
      </c>
      <c r="N30" s="40"/>
      <c r="O30" s="393"/>
      <c r="P30" s="684">
        <v>46122</v>
      </c>
      <c r="Q30" s="375"/>
    </row>
    <row r="31" spans="2:17" ht="19.5" customHeight="1">
      <c r="B31" s="417"/>
      <c r="C31" s="293" t="s">
        <v>1002</v>
      </c>
      <c r="D31" s="293" t="s">
        <v>1002</v>
      </c>
      <c r="E31" s="40" t="s">
        <v>6944</v>
      </c>
      <c r="F31" s="779">
        <v>1</v>
      </c>
      <c r="G31" s="2173">
        <v>1073</v>
      </c>
      <c r="H31" s="2406">
        <f t="shared" si="0"/>
        <v>1073</v>
      </c>
      <c r="I31" s="1" t="s">
        <v>1601</v>
      </c>
      <c r="J31" s="779" t="s">
        <v>6938</v>
      </c>
      <c r="K31" s="40"/>
      <c r="L31" s="26"/>
      <c r="M31" s="30">
        <v>46111</v>
      </c>
      <c r="N31" s="40"/>
      <c r="O31" s="393"/>
      <c r="P31" s="684">
        <v>46122</v>
      </c>
      <c r="Q31" s="375"/>
    </row>
    <row r="32" spans="2:17" ht="19.5" customHeight="1">
      <c r="B32" s="428"/>
      <c r="C32" s="27" t="s">
        <v>1002</v>
      </c>
      <c r="D32" s="27" t="s">
        <v>1002</v>
      </c>
      <c r="E32" s="40" t="s">
        <v>3340</v>
      </c>
      <c r="F32" s="26">
        <v>1</v>
      </c>
      <c r="G32" s="40">
        <v>1133</v>
      </c>
      <c r="H32" s="384">
        <f t="shared" si="0"/>
        <v>1133</v>
      </c>
      <c r="I32" s="40" t="s">
        <v>1601</v>
      </c>
      <c r="J32" s="26" t="s">
        <v>6938</v>
      </c>
      <c r="K32" s="40"/>
      <c r="L32" s="26"/>
      <c r="M32" s="30">
        <v>46182</v>
      </c>
      <c r="N32" s="40"/>
      <c r="O32" s="393"/>
      <c r="P32" s="684">
        <v>46183</v>
      </c>
      <c r="Q32" s="375"/>
    </row>
    <row r="33" spans="2:17" ht="19.5" customHeight="1">
      <c r="B33" s="661">
        <v>17</v>
      </c>
      <c r="C33" s="26" t="s">
        <v>1070</v>
      </c>
      <c r="D33" s="26" t="s">
        <v>1070</v>
      </c>
      <c r="E33" s="40" t="s">
        <v>1071</v>
      </c>
      <c r="F33" s="27">
        <v>10</v>
      </c>
      <c r="G33" s="384">
        <v>5000</v>
      </c>
      <c r="H33" s="384">
        <f>G33*F33</f>
        <v>50000</v>
      </c>
      <c r="I33" s="40" t="s">
        <v>1071</v>
      </c>
      <c r="J33" s="40"/>
      <c r="K33" s="40"/>
      <c r="L33" s="26"/>
      <c r="M33" s="30"/>
      <c r="N33" s="40"/>
      <c r="O33" s="393"/>
      <c r="P33" s="665"/>
      <c r="Q33" s="375"/>
    </row>
    <row r="34" spans="2:17" ht="19.5" customHeight="1">
      <c r="B34" s="662"/>
      <c r="C34" s="26" t="s">
        <v>1070</v>
      </c>
      <c r="D34" s="26" t="s">
        <v>1070</v>
      </c>
      <c r="E34" s="40" t="s">
        <v>1072</v>
      </c>
      <c r="F34" s="27">
        <v>24</v>
      </c>
      <c r="G34" s="384">
        <v>5000</v>
      </c>
      <c r="H34" s="384">
        <f>G34*F34</f>
        <v>120000</v>
      </c>
      <c r="I34" s="40" t="s">
        <v>1072</v>
      </c>
      <c r="J34" s="40"/>
      <c r="K34" s="40"/>
      <c r="L34" s="26"/>
      <c r="M34" s="30"/>
      <c r="N34" s="40"/>
      <c r="O34" s="393"/>
      <c r="P34" s="665"/>
      <c r="Q34" s="375"/>
    </row>
  </sheetData>
  <autoFilter ref="B9:O20" xr:uid="{6BF6EA0A-F43A-4BF2-BE35-E04736A5F034}">
    <sortState xmlns:xlrd2="http://schemas.microsoft.com/office/spreadsheetml/2017/richdata2" ref="B10:O12">
      <sortCondition descending="1" ref="K9:K12"/>
    </sortState>
  </autoFilter>
  <mergeCells count="12">
    <mergeCell ref="B10:B12"/>
    <mergeCell ref="B13:B15"/>
    <mergeCell ref="B16:B20"/>
    <mergeCell ref="B21:B22"/>
    <mergeCell ref="B23:B32"/>
    <mergeCell ref="B33:B34"/>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3265C-4892-44C3-AEC9-D0CFA734860C}">
  <dimension ref="B2:Q156"/>
  <sheetViews>
    <sheetView zoomScale="80" zoomScaleNormal="80" workbookViewId="0">
      <pane xSplit="10" ySplit="8" topLeftCell="K9" activePane="bottomRight" state="frozen"/>
      <selection pane="topRight" activeCell="K1" sqref="K1"/>
      <selection pane="bottomLeft" activeCell="A9" sqref="A9"/>
      <selection pane="bottomRight"/>
    </sheetView>
  </sheetViews>
  <sheetFormatPr defaultRowHeight="18.75"/>
  <cols>
    <col min="1" max="1" width="2.625" style="1" customWidth="1"/>
    <col min="2" max="2" width="10.75" style="4" customWidth="1"/>
    <col min="3" max="4" width="20.75" style="1" customWidth="1"/>
    <col min="5" max="5" width="74.375" style="1" customWidth="1"/>
    <col min="6" max="6" width="6.25" style="4" customWidth="1"/>
    <col min="7" max="7" width="9.875" style="372" bestFit="1" customWidth="1"/>
    <col min="8" max="8" width="9.875" style="1" customWidth="1"/>
    <col min="9" max="9" width="7.25" style="10" customWidth="1"/>
    <col min="10" max="10" width="40.75" style="1" customWidth="1"/>
    <col min="11" max="11" width="35.75" style="1" customWidth="1" collapsed="1"/>
    <col min="12" max="12" width="35.75" style="4" customWidth="1"/>
    <col min="13" max="13" width="20.75" style="4" customWidth="1"/>
    <col min="14" max="14" width="10.75" style="1" customWidth="1"/>
    <col min="15" max="15" width="16" style="10" customWidth="1"/>
    <col min="16" max="16" width="30.125" style="1191" customWidth="1"/>
    <col min="17" max="17" width="20.75" style="12" customWidth="1"/>
    <col min="18" max="256" width="9" style="1"/>
    <col min="257" max="257" width="2.625" style="1" customWidth="1"/>
    <col min="258" max="258" width="10.75" style="1" customWidth="1"/>
    <col min="259" max="260" width="20.75" style="1" customWidth="1"/>
    <col min="261" max="261" width="74.375" style="1" customWidth="1"/>
    <col min="262" max="262" width="6.25" style="1" customWidth="1"/>
    <col min="263" max="263" width="9.875" style="1" bestFit="1" customWidth="1"/>
    <col min="264" max="264" width="9.875" style="1" customWidth="1"/>
    <col min="265" max="265" width="7.25" style="1" customWidth="1"/>
    <col min="266" max="266" width="40.75" style="1" customWidth="1"/>
    <col min="267" max="268" width="35.75" style="1" customWidth="1"/>
    <col min="269" max="269" width="20.75" style="1" customWidth="1"/>
    <col min="270" max="270" width="10.75" style="1" customWidth="1"/>
    <col min="271" max="271" width="16" style="1" customWidth="1"/>
    <col min="272" max="272" width="30.125" style="1" customWidth="1"/>
    <col min="273" max="273" width="20.75" style="1" customWidth="1"/>
    <col min="274" max="512" width="9" style="1"/>
    <col min="513" max="513" width="2.625" style="1" customWidth="1"/>
    <col min="514" max="514" width="10.75" style="1" customWidth="1"/>
    <col min="515" max="516" width="20.75" style="1" customWidth="1"/>
    <col min="517" max="517" width="74.375" style="1" customWidth="1"/>
    <col min="518" max="518" width="6.25" style="1" customWidth="1"/>
    <col min="519" max="519" width="9.875" style="1" bestFit="1" customWidth="1"/>
    <col min="520" max="520" width="9.875" style="1" customWidth="1"/>
    <col min="521" max="521" width="7.25" style="1" customWidth="1"/>
    <col min="522" max="522" width="40.75" style="1" customWidth="1"/>
    <col min="523" max="524" width="35.75" style="1" customWidth="1"/>
    <col min="525" max="525" width="20.75" style="1" customWidth="1"/>
    <col min="526" max="526" width="10.75" style="1" customWidth="1"/>
    <col min="527" max="527" width="16" style="1" customWidth="1"/>
    <col min="528" max="528" width="30.125" style="1" customWidth="1"/>
    <col min="529" max="529" width="20.75" style="1" customWidth="1"/>
    <col min="530" max="768" width="9" style="1"/>
    <col min="769" max="769" width="2.625" style="1" customWidth="1"/>
    <col min="770" max="770" width="10.75" style="1" customWidth="1"/>
    <col min="771" max="772" width="20.75" style="1" customWidth="1"/>
    <col min="773" max="773" width="74.375" style="1" customWidth="1"/>
    <col min="774" max="774" width="6.25" style="1" customWidth="1"/>
    <col min="775" max="775" width="9.875" style="1" bestFit="1" customWidth="1"/>
    <col min="776" max="776" width="9.875" style="1" customWidth="1"/>
    <col min="777" max="777" width="7.25" style="1" customWidth="1"/>
    <col min="778" max="778" width="40.75" style="1" customWidth="1"/>
    <col min="779" max="780" width="35.75" style="1" customWidth="1"/>
    <col min="781" max="781" width="20.75" style="1" customWidth="1"/>
    <col min="782" max="782" width="10.75" style="1" customWidth="1"/>
    <col min="783" max="783" width="16" style="1" customWidth="1"/>
    <col min="784" max="784" width="30.125" style="1" customWidth="1"/>
    <col min="785" max="785" width="20.75" style="1" customWidth="1"/>
    <col min="786" max="1024" width="9" style="1"/>
    <col min="1025" max="1025" width="2.625" style="1" customWidth="1"/>
    <col min="1026" max="1026" width="10.75" style="1" customWidth="1"/>
    <col min="1027" max="1028" width="20.75" style="1" customWidth="1"/>
    <col min="1029" max="1029" width="74.375" style="1" customWidth="1"/>
    <col min="1030" max="1030" width="6.25" style="1" customWidth="1"/>
    <col min="1031" max="1031" width="9.875" style="1" bestFit="1" customWidth="1"/>
    <col min="1032" max="1032" width="9.875" style="1" customWidth="1"/>
    <col min="1033" max="1033" width="7.25" style="1" customWidth="1"/>
    <col min="1034" max="1034" width="40.75" style="1" customWidth="1"/>
    <col min="1035" max="1036" width="35.75" style="1" customWidth="1"/>
    <col min="1037" max="1037" width="20.75" style="1" customWidth="1"/>
    <col min="1038" max="1038" width="10.75" style="1" customWidth="1"/>
    <col min="1039" max="1039" width="16" style="1" customWidth="1"/>
    <col min="1040" max="1040" width="30.125" style="1" customWidth="1"/>
    <col min="1041" max="1041" width="20.75" style="1" customWidth="1"/>
    <col min="1042" max="1280" width="9" style="1"/>
    <col min="1281" max="1281" width="2.625" style="1" customWidth="1"/>
    <col min="1282" max="1282" width="10.75" style="1" customWidth="1"/>
    <col min="1283" max="1284" width="20.75" style="1" customWidth="1"/>
    <col min="1285" max="1285" width="74.375" style="1" customWidth="1"/>
    <col min="1286" max="1286" width="6.25" style="1" customWidth="1"/>
    <col min="1287" max="1287" width="9.875" style="1" bestFit="1" customWidth="1"/>
    <col min="1288" max="1288" width="9.875" style="1" customWidth="1"/>
    <col min="1289" max="1289" width="7.25" style="1" customWidth="1"/>
    <col min="1290" max="1290" width="40.75" style="1" customWidth="1"/>
    <col min="1291" max="1292" width="35.75" style="1" customWidth="1"/>
    <col min="1293" max="1293" width="20.75" style="1" customWidth="1"/>
    <col min="1294" max="1294" width="10.75" style="1" customWidth="1"/>
    <col min="1295" max="1295" width="16" style="1" customWidth="1"/>
    <col min="1296" max="1296" width="30.125" style="1" customWidth="1"/>
    <col min="1297" max="1297" width="20.75" style="1" customWidth="1"/>
    <col min="1298" max="1536" width="9" style="1"/>
    <col min="1537" max="1537" width="2.625" style="1" customWidth="1"/>
    <col min="1538" max="1538" width="10.75" style="1" customWidth="1"/>
    <col min="1539" max="1540" width="20.75" style="1" customWidth="1"/>
    <col min="1541" max="1541" width="74.375" style="1" customWidth="1"/>
    <col min="1542" max="1542" width="6.25" style="1" customWidth="1"/>
    <col min="1543" max="1543" width="9.875" style="1" bestFit="1" customWidth="1"/>
    <col min="1544" max="1544" width="9.875" style="1" customWidth="1"/>
    <col min="1545" max="1545" width="7.25" style="1" customWidth="1"/>
    <col min="1546" max="1546" width="40.75" style="1" customWidth="1"/>
    <col min="1547" max="1548" width="35.75" style="1" customWidth="1"/>
    <col min="1549" max="1549" width="20.75" style="1" customWidth="1"/>
    <col min="1550" max="1550" width="10.75" style="1" customWidth="1"/>
    <col min="1551" max="1551" width="16" style="1" customWidth="1"/>
    <col min="1552" max="1552" width="30.125" style="1" customWidth="1"/>
    <col min="1553" max="1553" width="20.75" style="1" customWidth="1"/>
    <col min="1554" max="1792" width="9" style="1"/>
    <col min="1793" max="1793" width="2.625" style="1" customWidth="1"/>
    <col min="1794" max="1794" width="10.75" style="1" customWidth="1"/>
    <col min="1795" max="1796" width="20.75" style="1" customWidth="1"/>
    <col min="1797" max="1797" width="74.375" style="1" customWidth="1"/>
    <col min="1798" max="1798" width="6.25" style="1" customWidth="1"/>
    <col min="1799" max="1799" width="9.875" style="1" bestFit="1" customWidth="1"/>
    <col min="1800" max="1800" width="9.875" style="1" customWidth="1"/>
    <col min="1801" max="1801" width="7.25" style="1" customWidth="1"/>
    <col min="1802" max="1802" width="40.75" style="1" customWidth="1"/>
    <col min="1803" max="1804" width="35.75" style="1" customWidth="1"/>
    <col min="1805" max="1805" width="20.75" style="1" customWidth="1"/>
    <col min="1806" max="1806" width="10.75" style="1" customWidth="1"/>
    <col min="1807" max="1807" width="16" style="1" customWidth="1"/>
    <col min="1808" max="1808" width="30.125" style="1" customWidth="1"/>
    <col min="1809" max="1809" width="20.75" style="1" customWidth="1"/>
    <col min="1810" max="2048" width="9" style="1"/>
    <col min="2049" max="2049" width="2.625" style="1" customWidth="1"/>
    <col min="2050" max="2050" width="10.75" style="1" customWidth="1"/>
    <col min="2051" max="2052" width="20.75" style="1" customWidth="1"/>
    <col min="2053" max="2053" width="74.375" style="1" customWidth="1"/>
    <col min="2054" max="2054" width="6.25" style="1" customWidth="1"/>
    <col min="2055" max="2055" width="9.875" style="1" bestFit="1" customWidth="1"/>
    <col min="2056" max="2056" width="9.875" style="1" customWidth="1"/>
    <col min="2057" max="2057" width="7.25" style="1" customWidth="1"/>
    <col min="2058" max="2058" width="40.75" style="1" customWidth="1"/>
    <col min="2059" max="2060" width="35.75" style="1" customWidth="1"/>
    <col min="2061" max="2061" width="20.75" style="1" customWidth="1"/>
    <col min="2062" max="2062" width="10.75" style="1" customWidth="1"/>
    <col min="2063" max="2063" width="16" style="1" customWidth="1"/>
    <col min="2064" max="2064" width="30.125" style="1" customWidth="1"/>
    <col min="2065" max="2065" width="20.75" style="1" customWidth="1"/>
    <col min="2066" max="2304" width="9" style="1"/>
    <col min="2305" max="2305" width="2.625" style="1" customWidth="1"/>
    <col min="2306" max="2306" width="10.75" style="1" customWidth="1"/>
    <col min="2307" max="2308" width="20.75" style="1" customWidth="1"/>
    <col min="2309" max="2309" width="74.375" style="1" customWidth="1"/>
    <col min="2310" max="2310" width="6.25" style="1" customWidth="1"/>
    <col min="2311" max="2311" width="9.875" style="1" bestFit="1" customWidth="1"/>
    <col min="2312" max="2312" width="9.875" style="1" customWidth="1"/>
    <col min="2313" max="2313" width="7.25" style="1" customWidth="1"/>
    <col min="2314" max="2314" width="40.75" style="1" customWidth="1"/>
    <col min="2315" max="2316" width="35.75" style="1" customWidth="1"/>
    <col min="2317" max="2317" width="20.75" style="1" customWidth="1"/>
    <col min="2318" max="2318" width="10.75" style="1" customWidth="1"/>
    <col min="2319" max="2319" width="16" style="1" customWidth="1"/>
    <col min="2320" max="2320" width="30.125" style="1" customWidth="1"/>
    <col min="2321" max="2321" width="20.75" style="1" customWidth="1"/>
    <col min="2322" max="2560" width="9" style="1"/>
    <col min="2561" max="2561" width="2.625" style="1" customWidth="1"/>
    <col min="2562" max="2562" width="10.75" style="1" customWidth="1"/>
    <col min="2563" max="2564" width="20.75" style="1" customWidth="1"/>
    <col min="2565" max="2565" width="74.375" style="1" customWidth="1"/>
    <col min="2566" max="2566" width="6.25" style="1" customWidth="1"/>
    <col min="2567" max="2567" width="9.875" style="1" bestFit="1" customWidth="1"/>
    <col min="2568" max="2568" width="9.875" style="1" customWidth="1"/>
    <col min="2569" max="2569" width="7.25" style="1" customWidth="1"/>
    <col min="2570" max="2570" width="40.75" style="1" customWidth="1"/>
    <col min="2571" max="2572" width="35.75" style="1" customWidth="1"/>
    <col min="2573" max="2573" width="20.75" style="1" customWidth="1"/>
    <col min="2574" max="2574" width="10.75" style="1" customWidth="1"/>
    <col min="2575" max="2575" width="16" style="1" customWidth="1"/>
    <col min="2576" max="2576" width="30.125" style="1" customWidth="1"/>
    <col min="2577" max="2577" width="20.75" style="1" customWidth="1"/>
    <col min="2578" max="2816" width="9" style="1"/>
    <col min="2817" max="2817" width="2.625" style="1" customWidth="1"/>
    <col min="2818" max="2818" width="10.75" style="1" customWidth="1"/>
    <col min="2819" max="2820" width="20.75" style="1" customWidth="1"/>
    <col min="2821" max="2821" width="74.375" style="1" customWidth="1"/>
    <col min="2822" max="2822" width="6.25" style="1" customWidth="1"/>
    <col min="2823" max="2823" width="9.875" style="1" bestFit="1" customWidth="1"/>
    <col min="2824" max="2824" width="9.875" style="1" customWidth="1"/>
    <col min="2825" max="2825" width="7.25" style="1" customWidth="1"/>
    <col min="2826" max="2826" width="40.75" style="1" customWidth="1"/>
    <col min="2827" max="2828" width="35.75" style="1" customWidth="1"/>
    <col min="2829" max="2829" width="20.75" style="1" customWidth="1"/>
    <col min="2830" max="2830" width="10.75" style="1" customWidth="1"/>
    <col min="2831" max="2831" width="16" style="1" customWidth="1"/>
    <col min="2832" max="2832" width="30.125" style="1" customWidth="1"/>
    <col min="2833" max="2833" width="20.75" style="1" customWidth="1"/>
    <col min="2834" max="3072" width="9" style="1"/>
    <col min="3073" max="3073" width="2.625" style="1" customWidth="1"/>
    <col min="3074" max="3074" width="10.75" style="1" customWidth="1"/>
    <col min="3075" max="3076" width="20.75" style="1" customWidth="1"/>
    <col min="3077" max="3077" width="74.375" style="1" customWidth="1"/>
    <col min="3078" max="3078" width="6.25" style="1" customWidth="1"/>
    <col min="3079" max="3079" width="9.875" style="1" bestFit="1" customWidth="1"/>
    <col min="3080" max="3080" width="9.875" style="1" customWidth="1"/>
    <col min="3081" max="3081" width="7.25" style="1" customWidth="1"/>
    <col min="3082" max="3082" width="40.75" style="1" customWidth="1"/>
    <col min="3083" max="3084" width="35.75" style="1" customWidth="1"/>
    <col min="3085" max="3085" width="20.75" style="1" customWidth="1"/>
    <col min="3086" max="3086" width="10.75" style="1" customWidth="1"/>
    <col min="3087" max="3087" width="16" style="1" customWidth="1"/>
    <col min="3088" max="3088" width="30.125" style="1" customWidth="1"/>
    <col min="3089" max="3089" width="20.75" style="1" customWidth="1"/>
    <col min="3090" max="3328" width="9" style="1"/>
    <col min="3329" max="3329" width="2.625" style="1" customWidth="1"/>
    <col min="3330" max="3330" width="10.75" style="1" customWidth="1"/>
    <col min="3331" max="3332" width="20.75" style="1" customWidth="1"/>
    <col min="3333" max="3333" width="74.375" style="1" customWidth="1"/>
    <col min="3334" max="3334" width="6.25" style="1" customWidth="1"/>
    <col min="3335" max="3335" width="9.875" style="1" bestFit="1" customWidth="1"/>
    <col min="3336" max="3336" width="9.875" style="1" customWidth="1"/>
    <col min="3337" max="3337" width="7.25" style="1" customWidth="1"/>
    <col min="3338" max="3338" width="40.75" style="1" customWidth="1"/>
    <col min="3339" max="3340" width="35.75" style="1" customWidth="1"/>
    <col min="3341" max="3341" width="20.75" style="1" customWidth="1"/>
    <col min="3342" max="3342" width="10.75" style="1" customWidth="1"/>
    <col min="3343" max="3343" width="16" style="1" customWidth="1"/>
    <col min="3344" max="3344" width="30.125" style="1" customWidth="1"/>
    <col min="3345" max="3345" width="20.75" style="1" customWidth="1"/>
    <col min="3346" max="3584" width="9" style="1"/>
    <col min="3585" max="3585" width="2.625" style="1" customWidth="1"/>
    <col min="3586" max="3586" width="10.75" style="1" customWidth="1"/>
    <col min="3587" max="3588" width="20.75" style="1" customWidth="1"/>
    <col min="3589" max="3589" width="74.375" style="1" customWidth="1"/>
    <col min="3590" max="3590" width="6.25" style="1" customWidth="1"/>
    <col min="3591" max="3591" width="9.875" style="1" bestFit="1" customWidth="1"/>
    <col min="3592" max="3592" width="9.875" style="1" customWidth="1"/>
    <col min="3593" max="3593" width="7.25" style="1" customWidth="1"/>
    <col min="3594" max="3594" width="40.75" style="1" customWidth="1"/>
    <col min="3595" max="3596" width="35.75" style="1" customWidth="1"/>
    <col min="3597" max="3597" width="20.75" style="1" customWidth="1"/>
    <col min="3598" max="3598" width="10.75" style="1" customWidth="1"/>
    <col min="3599" max="3599" width="16" style="1" customWidth="1"/>
    <col min="3600" max="3600" width="30.125" style="1" customWidth="1"/>
    <col min="3601" max="3601" width="20.75" style="1" customWidth="1"/>
    <col min="3602" max="3840" width="9" style="1"/>
    <col min="3841" max="3841" width="2.625" style="1" customWidth="1"/>
    <col min="3842" max="3842" width="10.75" style="1" customWidth="1"/>
    <col min="3843" max="3844" width="20.75" style="1" customWidth="1"/>
    <col min="3845" max="3845" width="74.375" style="1" customWidth="1"/>
    <col min="3846" max="3846" width="6.25" style="1" customWidth="1"/>
    <col min="3847" max="3847" width="9.875" style="1" bestFit="1" customWidth="1"/>
    <col min="3848" max="3848" width="9.875" style="1" customWidth="1"/>
    <col min="3849" max="3849" width="7.25" style="1" customWidth="1"/>
    <col min="3850" max="3850" width="40.75" style="1" customWidth="1"/>
    <col min="3851" max="3852" width="35.75" style="1" customWidth="1"/>
    <col min="3853" max="3853" width="20.75" style="1" customWidth="1"/>
    <col min="3854" max="3854" width="10.75" style="1" customWidth="1"/>
    <col min="3855" max="3855" width="16" style="1" customWidth="1"/>
    <col min="3856" max="3856" width="30.125" style="1" customWidth="1"/>
    <col min="3857" max="3857" width="20.75" style="1" customWidth="1"/>
    <col min="3858" max="4096" width="9" style="1"/>
    <col min="4097" max="4097" width="2.625" style="1" customWidth="1"/>
    <col min="4098" max="4098" width="10.75" style="1" customWidth="1"/>
    <col min="4099" max="4100" width="20.75" style="1" customWidth="1"/>
    <col min="4101" max="4101" width="74.375" style="1" customWidth="1"/>
    <col min="4102" max="4102" width="6.25" style="1" customWidth="1"/>
    <col min="4103" max="4103" width="9.875" style="1" bestFit="1" customWidth="1"/>
    <col min="4104" max="4104" width="9.875" style="1" customWidth="1"/>
    <col min="4105" max="4105" width="7.25" style="1" customWidth="1"/>
    <col min="4106" max="4106" width="40.75" style="1" customWidth="1"/>
    <col min="4107" max="4108" width="35.75" style="1" customWidth="1"/>
    <col min="4109" max="4109" width="20.75" style="1" customWidth="1"/>
    <col min="4110" max="4110" width="10.75" style="1" customWidth="1"/>
    <col min="4111" max="4111" width="16" style="1" customWidth="1"/>
    <col min="4112" max="4112" width="30.125" style="1" customWidth="1"/>
    <col min="4113" max="4113" width="20.75" style="1" customWidth="1"/>
    <col min="4114" max="4352" width="9" style="1"/>
    <col min="4353" max="4353" width="2.625" style="1" customWidth="1"/>
    <col min="4354" max="4354" width="10.75" style="1" customWidth="1"/>
    <col min="4355" max="4356" width="20.75" style="1" customWidth="1"/>
    <col min="4357" max="4357" width="74.375" style="1" customWidth="1"/>
    <col min="4358" max="4358" width="6.25" style="1" customWidth="1"/>
    <col min="4359" max="4359" width="9.875" style="1" bestFit="1" customWidth="1"/>
    <col min="4360" max="4360" width="9.875" style="1" customWidth="1"/>
    <col min="4361" max="4361" width="7.25" style="1" customWidth="1"/>
    <col min="4362" max="4362" width="40.75" style="1" customWidth="1"/>
    <col min="4363" max="4364" width="35.75" style="1" customWidth="1"/>
    <col min="4365" max="4365" width="20.75" style="1" customWidth="1"/>
    <col min="4366" max="4366" width="10.75" style="1" customWidth="1"/>
    <col min="4367" max="4367" width="16" style="1" customWidth="1"/>
    <col min="4368" max="4368" width="30.125" style="1" customWidth="1"/>
    <col min="4369" max="4369" width="20.75" style="1" customWidth="1"/>
    <col min="4370" max="4608" width="9" style="1"/>
    <col min="4609" max="4609" width="2.625" style="1" customWidth="1"/>
    <col min="4610" max="4610" width="10.75" style="1" customWidth="1"/>
    <col min="4611" max="4612" width="20.75" style="1" customWidth="1"/>
    <col min="4613" max="4613" width="74.375" style="1" customWidth="1"/>
    <col min="4614" max="4614" width="6.25" style="1" customWidth="1"/>
    <col min="4615" max="4615" width="9.875" style="1" bestFit="1" customWidth="1"/>
    <col min="4616" max="4616" width="9.875" style="1" customWidth="1"/>
    <col min="4617" max="4617" width="7.25" style="1" customWidth="1"/>
    <col min="4618" max="4618" width="40.75" style="1" customWidth="1"/>
    <col min="4619" max="4620" width="35.75" style="1" customWidth="1"/>
    <col min="4621" max="4621" width="20.75" style="1" customWidth="1"/>
    <col min="4622" max="4622" width="10.75" style="1" customWidth="1"/>
    <col min="4623" max="4623" width="16" style="1" customWidth="1"/>
    <col min="4624" max="4624" width="30.125" style="1" customWidth="1"/>
    <col min="4625" max="4625" width="20.75" style="1" customWidth="1"/>
    <col min="4626" max="4864" width="9" style="1"/>
    <col min="4865" max="4865" width="2.625" style="1" customWidth="1"/>
    <col min="4866" max="4866" width="10.75" style="1" customWidth="1"/>
    <col min="4867" max="4868" width="20.75" style="1" customWidth="1"/>
    <col min="4869" max="4869" width="74.375" style="1" customWidth="1"/>
    <col min="4870" max="4870" width="6.25" style="1" customWidth="1"/>
    <col min="4871" max="4871" width="9.875" style="1" bestFit="1" customWidth="1"/>
    <col min="4872" max="4872" width="9.875" style="1" customWidth="1"/>
    <col min="4873" max="4873" width="7.25" style="1" customWidth="1"/>
    <col min="4874" max="4874" width="40.75" style="1" customWidth="1"/>
    <col min="4875" max="4876" width="35.75" style="1" customWidth="1"/>
    <col min="4877" max="4877" width="20.75" style="1" customWidth="1"/>
    <col min="4878" max="4878" width="10.75" style="1" customWidth="1"/>
    <col min="4879" max="4879" width="16" style="1" customWidth="1"/>
    <col min="4880" max="4880" width="30.125" style="1" customWidth="1"/>
    <col min="4881" max="4881" width="20.75" style="1" customWidth="1"/>
    <col min="4882" max="5120" width="9" style="1"/>
    <col min="5121" max="5121" width="2.625" style="1" customWidth="1"/>
    <col min="5122" max="5122" width="10.75" style="1" customWidth="1"/>
    <col min="5123" max="5124" width="20.75" style="1" customWidth="1"/>
    <col min="5125" max="5125" width="74.375" style="1" customWidth="1"/>
    <col min="5126" max="5126" width="6.25" style="1" customWidth="1"/>
    <col min="5127" max="5127" width="9.875" style="1" bestFit="1" customWidth="1"/>
    <col min="5128" max="5128" width="9.875" style="1" customWidth="1"/>
    <col min="5129" max="5129" width="7.25" style="1" customWidth="1"/>
    <col min="5130" max="5130" width="40.75" style="1" customWidth="1"/>
    <col min="5131" max="5132" width="35.75" style="1" customWidth="1"/>
    <col min="5133" max="5133" width="20.75" style="1" customWidth="1"/>
    <col min="5134" max="5134" width="10.75" style="1" customWidth="1"/>
    <col min="5135" max="5135" width="16" style="1" customWidth="1"/>
    <col min="5136" max="5136" width="30.125" style="1" customWidth="1"/>
    <col min="5137" max="5137" width="20.75" style="1" customWidth="1"/>
    <col min="5138" max="5376" width="9" style="1"/>
    <col min="5377" max="5377" width="2.625" style="1" customWidth="1"/>
    <col min="5378" max="5378" width="10.75" style="1" customWidth="1"/>
    <col min="5379" max="5380" width="20.75" style="1" customWidth="1"/>
    <col min="5381" max="5381" width="74.375" style="1" customWidth="1"/>
    <col min="5382" max="5382" width="6.25" style="1" customWidth="1"/>
    <col min="5383" max="5383" width="9.875" style="1" bestFit="1" customWidth="1"/>
    <col min="5384" max="5384" width="9.875" style="1" customWidth="1"/>
    <col min="5385" max="5385" width="7.25" style="1" customWidth="1"/>
    <col min="5386" max="5386" width="40.75" style="1" customWidth="1"/>
    <col min="5387" max="5388" width="35.75" style="1" customWidth="1"/>
    <col min="5389" max="5389" width="20.75" style="1" customWidth="1"/>
    <col min="5390" max="5390" width="10.75" style="1" customWidth="1"/>
    <col min="5391" max="5391" width="16" style="1" customWidth="1"/>
    <col min="5392" max="5392" width="30.125" style="1" customWidth="1"/>
    <col min="5393" max="5393" width="20.75" style="1" customWidth="1"/>
    <col min="5394" max="5632" width="9" style="1"/>
    <col min="5633" max="5633" width="2.625" style="1" customWidth="1"/>
    <col min="5634" max="5634" width="10.75" style="1" customWidth="1"/>
    <col min="5635" max="5636" width="20.75" style="1" customWidth="1"/>
    <col min="5637" max="5637" width="74.375" style="1" customWidth="1"/>
    <col min="5638" max="5638" width="6.25" style="1" customWidth="1"/>
    <col min="5639" max="5639" width="9.875" style="1" bestFit="1" customWidth="1"/>
    <col min="5640" max="5640" width="9.875" style="1" customWidth="1"/>
    <col min="5641" max="5641" width="7.25" style="1" customWidth="1"/>
    <col min="5642" max="5642" width="40.75" style="1" customWidth="1"/>
    <col min="5643" max="5644" width="35.75" style="1" customWidth="1"/>
    <col min="5645" max="5645" width="20.75" style="1" customWidth="1"/>
    <col min="5646" max="5646" width="10.75" style="1" customWidth="1"/>
    <col min="5647" max="5647" width="16" style="1" customWidth="1"/>
    <col min="5648" max="5648" width="30.125" style="1" customWidth="1"/>
    <col min="5649" max="5649" width="20.75" style="1" customWidth="1"/>
    <col min="5650" max="5888" width="9" style="1"/>
    <col min="5889" max="5889" width="2.625" style="1" customWidth="1"/>
    <col min="5890" max="5890" width="10.75" style="1" customWidth="1"/>
    <col min="5891" max="5892" width="20.75" style="1" customWidth="1"/>
    <col min="5893" max="5893" width="74.375" style="1" customWidth="1"/>
    <col min="5894" max="5894" width="6.25" style="1" customWidth="1"/>
    <col min="5895" max="5895" width="9.875" style="1" bestFit="1" customWidth="1"/>
    <col min="5896" max="5896" width="9.875" style="1" customWidth="1"/>
    <col min="5897" max="5897" width="7.25" style="1" customWidth="1"/>
    <col min="5898" max="5898" width="40.75" style="1" customWidth="1"/>
    <col min="5899" max="5900" width="35.75" style="1" customWidth="1"/>
    <col min="5901" max="5901" width="20.75" style="1" customWidth="1"/>
    <col min="5902" max="5902" width="10.75" style="1" customWidth="1"/>
    <col min="5903" max="5903" width="16" style="1" customWidth="1"/>
    <col min="5904" max="5904" width="30.125" style="1" customWidth="1"/>
    <col min="5905" max="5905" width="20.75" style="1" customWidth="1"/>
    <col min="5906" max="6144" width="9" style="1"/>
    <col min="6145" max="6145" width="2.625" style="1" customWidth="1"/>
    <col min="6146" max="6146" width="10.75" style="1" customWidth="1"/>
    <col min="6147" max="6148" width="20.75" style="1" customWidth="1"/>
    <col min="6149" max="6149" width="74.375" style="1" customWidth="1"/>
    <col min="6150" max="6150" width="6.25" style="1" customWidth="1"/>
    <col min="6151" max="6151" width="9.875" style="1" bestFit="1" customWidth="1"/>
    <col min="6152" max="6152" width="9.875" style="1" customWidth="1"/>
    <col min="6153" max="6153" width="7.25" style="1" customWidth="1"/>
    <col min="6154" max="6154" width="40.75" style="1" customWidth="1"/>
    <col min="6155" max="6156" width="35.75" style="1" customWidth="1"/>
    <col min="6157" max="6157" width="20.75" style="1" customWidth="1"/>
    <col min="6158" max="6158" width="10.75" style="1" customWidth="1"/>
    <col min="6159" max="6159" width="16" style="1" customWidth="1"/>
    <col min="6160" max="6160" width="30.125" style="1" customWidth="1"/>
    <col min="6161" max="6161" width="20.75" style="1" customWidth="1"/>
    <col min="6162" max="6400" width="9" style="1"/>
    <col min="6401" max="6401" width="2.625" style="1" customWidth="1"/>
    <col min="6402" max="6402" width="10.75" style="1" customWidth="1"/>
    <col min="6403" max="6404" width="20.75" style="1" customWidth="1"/>
    <col min="6405" max="6405" width="74.375" style="1" customWidth="1"/>
    <col min="6406" max="6406" width="6.25" style="1" customWidth="1"/>
    <col min="6407" max="6407" width="9.875" style="1" bestFit="1" customWidth="1"/>
    <col min="6408" max="6408" width="9.875" style="1" customWidth="1"/>
    <col min="6409" max="6409" width="7.25" style="1" customWidth="1"/>
    <col min="6410" max="6410" width="40.75" style="1" customWidth="1"/>
    <col min="6411" max="6412" width="35.75" style="1" customWidth="1"/>
    <col min="6413" max="6413" width="20.75" style="1" customWidth="1"/>
    <col min="6414" max="6414" width="10.75" style="1" customWidth="1"/>
    <col min="6415" max="6415" width="16" style="1" customWidth="1"/>
    <col min="6416" max="6416" width="30.125" style="1" customWidth="1"/>
    <col min="6417" max="6417" width="20.75" style="1" customWidth="1"/>
    <col min="6418" max="6656" width="9" style="1"/>
    <col min="6657" max="6657" width="2.625" style="1" customWidth="1"/>
    <col min="6658" max="6658" width="10.75" style="1" customWidth="1"/>
    <col min="6659" max="6660" width="20.75" style="1" customWidth="1"/>
    <col min="6661" max="6661" width="74.375" style="1" customWidth="1"/>
    <col min="6662" max="6662" width="6.25" style="1" customWidth="1"/>
    <col min="6663" max="6663" width="9.875" style="1" bestFit="1" customWidth="1"/>
    <col min="6664" max="6664" width="9.875" style="1" customWidth="1"/>
    <col min="6665" max="6665" width="7.25" style="1" customWidth="1"/>
    <col min="6666" max="6666" width="40.75" style="1" customWidth="1"/>
    <col min="6667" max="6668" width="35.75" style="1" customWidth="1"/>
    <col min="6669" max="6669" width="20.75" style="1" customWidth="1"/>
    <col min="6670" max="6670" width="10.75" style="1" customWidth="1"/>
    <col min="6671" max="6671" width="16" style="1" customWidth="1"/>
    <col min="6672" max="6672" width="30.125" style="1" customWidth="1"/>
    <col min="6673" max="6673" width="20.75" style="1" customWidth="1"/>
    <col min="6674" max="6912" width="9" style="1"/>
    <col min="6913" max="6913" width="2.625" style="1" customWidth="1"/>
    <col min="6914" max="6914" width="10.75" style="1" customWidth="1"/>
    <col min="6915" max="6916" width="20.75" style="1" customWidth="1"/>
    <col min="6917" max="6917" width="74.375" style="1" customWidth="1"/>
    <col min="6918" max="6918" width="6.25" style="1" customWidth="1"/>
    <col min="6919" max="6919" width="9.875" style="1" bestFit="1" customWidth="1"/>
    <col min="6920" max="6920" width="9.875" style="1" customWidth="1"/>
    <col min="6921" max="6921" width="7.25" style="1" customWidth="1"/>
    <col min="6922" max="6922" width="40.75" style="1" customWidth="1"/>
    <col min="6923" max="6924" width="35.75" style="1" customWidth="1"/>
    <col min="6925" max="6925" width="20.75" style="1" customWidth="1"/>
    <col min="6926" max="6926" width="10.75" style="1" customWidth="1"/>
    <col min="6927" max="6927" width="16" style="1" customWidth="1"/>
    <col min="6928" max="6928" width="30.125" style="1" customWidth="1"/>
    <col min="6929" max="6929" width="20.75" style="1" customWidth="1"/>
    <col min="6930" max="7168" width="9" style="1"/>
    <col min="7169" max="7169" width="2.625" style="1" customWidth="1"/>
    <col min="7170" max="7170" width="10.75" style="1" customWidth="1"/>
    <col min="7171" max="7172" width="20.75" style="1" customWidth="1"/>
    <col min="7173" max="7173" width="74.375" style="1" customWidth="1"/>
    <col min="7174" max="7174" width="6.25" style="1" customWidth="1"/>
    <col min="7175" max="7175" width="9.875" style="1" bestFit="1" customWidth="1"/>
    <col min="7176" max="7176" width="9.875" style="1" customWidth="1"/>
    <col min="7177" max="7177" width="7.25" style="1" customWidth="1"/>
    <col min="7178" max="7178" width="40.75" style="1" customWidth="1"/>
    <col min="7179" max="7180" width="35.75" style="1" customWidth="1"/>
    <col min="7181" max="7181" width="20.75" style="1" customWidth="1"/>
    <col min="7182" max="7182" width="10.75" style="1" customWidth="1"/>
    <col min="7183" max="7183" width="16" style="1" customWidth="1"/>
    <col min="7184" max="7184" width="30.125" style="1" customWidth="1"/>
    <col min="7185" max="7185" width="20.75" style="1" customWidth="1"/>
    <col min="7186" max="7424" width="9" style="1"/>
    <col min="7425" max="7425" width="2.625" style="1" customWidth="1"/>
    <col min="7426" max="7426" width="10.75" style="1" customWidth="1"/>
    <col min="7427" max="7428" width="20.75" style="1" customWidth="1"/>
    <col min="7429" max="7429" width="74.375" style="1" customWidth="1"/>
    <col min="7430" max="7430" width="6.25" style="1" customWidth="1"/>
    <col min="7431" max="7431" width="9.875" style="1" bestFit="1" customWidth="1"/>
    <col min="7432" max="7432" width="9.875" style="1" customWidth="1"/>
    <col min="7433" max="7433" width="7.25" style="1" customWidth="1"/>
    <col min="7434" max="7434" width="40.75" style="1" customWidth="1"/>
    <col min="7435" max="7436" width="35.75" style="1" customWidth="1"/>
    <col min="7437" max="7437" width="20.75" style="1" customWidth="1"/>
    <col min="7438" max="7438" width="10.75" style="1" customWidth="1"/>
    <col min="7439" max="7439" width="16" style="1" customWidth="1"/>
    <col min="7440" max="7440" width="30.125" style="1" customWidth="1"/>
    <col min="7441" max="7441" width="20.75" style="1" customWidth="1"/>
    <col min="7442" max="7680" width="9" style="1"/>
    <col min="7681" max="7681" width="2.625" style="1" customWidth="1"/>
    <col min="7682" max="7682" width="10.75" style="1" customWidth="1"/>
    <col min="7683" max="7684" width="20.75" style="1" customWidth="1"/>
    <col min="7685" max="7685" width="74.375" style="1" customWidth="1"/>
    <col min="7686" max="7686" width="6.25" style="1" customWidth="1"/>
    <col min="7687" max="7687" width="9.875" style="1" bestFit="1" customWidth="1"/>
    <col min="7688" max="7688" width="9.875" style="1" customWidth="1"/>
    <col min="7689" max="7689" width="7.25" style="1" customWidth="1"/>
    <col min="7690" max="7690" width="40.75" style="1" customWidth="1"/>
    <col min="7691" max="7692" width="35.75" style="1" customWidth="1"/>
    <col min="7693" max="7693" width="20.75" style="1" customWidth="1"/>
    <col min="7694" max="7694" width="10.75" style="1" customWidth="1"/>
    <col min="7695" max="7695" width="16" style="1" customWidth="1"/>
    <col min="7696" max="7696" width="30.125" style="1" customWidth="1"/>
    <col min="7697" max="7697" width="20.75" style="1" customWidth="1"/>
    <col min="7698" max="7936" width="9" style="1"/>
    <col min="7937" max="7937" width="2.625" style="1" customWidth="1"/>
    <col min="7938" max="7938" width="10.75" style="1" customWidth="1"/>
    <col min="7939" max="7940" width="20.75" style="1" customWidth="1"/>
    <col min="7941" max="7941" width="74.375" style="1" customWidth="1"/>
    <col min="7942" max="7942" width="6.25" style="1" customWidth="1"/>
    <col min="7943" max="7943" width="9.875" style="1" bestFit="1" customWidth="1"/>
    <col min="7944" max="7944" width="9.875" style="1" customWidth="1"/>
    <col min="7945" max="7945" width="7.25" style="1" customWidth="1"/>
    <col min="7946" max="7946" width="40.75" style="1" customWidth="1"/>
    <col min="7947" max="7948" width="35.75" style="1" customWidth="1"/>
    <col min="7949" max="7949" width="20.75" style="1" customWidth="1"/>
    <col min="7950" max="7950" width="10.75" style="1" customWidth="1"/>
    <col min="7951" max="7951" width="16" style="1" customWidth="1"/>
    <col min="7952" max="7952" width="30.125" style="1" customWidth="1"/>
    <col min="7953" max="7953" width="20.75" style="1" customWidth="1"/>
    <col min="7954" max="8192" width="9" style="1"/>
    <col min="8193" max="8193" width="2.625" style="1" customWidth="1"/>
    <col min="8194" max="8194" width="10.75" style="1" customWidth="1"/>
    <col min="8195" max="8196" width="20.75" style="1" customWidth="1"/>
    <col min="8197" max="8197" width="74.375" style="1" customWidth="1"/>
    <col min="8198" max="8198" width="6.25" style="1" customWidth="1"/>
    <col min="8199" max="8199" width="9.875" style="1" bestFit="1" customWidth="1"/>
    <col min="8200" max="8200" width="9.875" style="1" customWidth="1"/>
    <col min="8201" max="8201" width="7.25" style="1" customWidth="1"/>
    <col min="8202" max="8202" width="40.75" style="1" customWidth="1"/>
    <col min="8203" max="8204" width="35.75" style="1" customWidth="1"/>
    <col min="8205" max="8205" width="20.75" style="1" customWidth="1"/>
    <col min="8206" max="8206" width="10.75" style="1" customWidth="1"/>
    <col min="8207" max="8207" width="16" style="1" customWidth="1"/>
    <col min="8208" max="8208" width="30.125" style="1" customWidth="1"/>
    <col min="8209" max="8209" width="20.75" style="1" customWidth="1"/>
    <col min="8210" max="8448" width="9" style="1"/>
    <col min="8449" max="8449" width="2.625" style="1" customWidth="1"/>
    <col min="8450" max="8450" width="10.75" style="1" customWidth="1"/>
    <col min="8451" max="8452" width="20.75" style="1" customWidth="1"/>
    <col min="8453" max="8453" width="74.375" style="1" customWidth="1"/>
    <col min="8454" max="8454" width="6.25" style="1" customWidth="1"/>
    <col min="8455" max="8455" width="9.875" style="1" bestFit="1" customWidth="1"/>
    <col min="8456" max="8456" width="9.875" style="1" customWidth="1"/>
    <col min="8457" max="8457" width="7.25" style="1" customWidth="1"/>
    <col min="8458" max="8458" width="40.75" style="1" customWidth="1"/>
    <col min="8459" max="8460" width="35.75" style="1" customWidth="1"/>
    <col min="8461" max="8461" width="20.75" style="1" customWidth="1"/>
    <col min="8462" max="8462" width="10.75" style="1" customWidth="1"/>
    <col min="8463" max="8463" width="16" style="1" customWidth="1"/>
    <col min="8464" max="8464" width="30.125" style="1" customWidth="1"/>
    <col min="8465" max="8465" width="20.75" style="1" customWidth="1"/>
    <col min="8466" max="8704" width="9" style="1"/>
    <col min="8705" max="8705" width="2.625" style="1" customWidth="1"/>
    <col min="8706" max="8706" width="10.75" style="1" customWidth="1"/>
    <col min="8707" max="8708" width="20.75" style="1" customWidth="1"/>
    <col min="8709" max="8709" width="74.375" style="1" customWidth="1"/>
    <col min="8710" max="8710" width="6.25" style="1" customWidth="1"/>
    <col min="8711" max="8711" width="9.875" style="1" bestFit="1" customWidth="1"/>
    <col min="8712" max="8712" width="9.875" style="1" customWidth="1"/>
    <col min="8713" max="8713" width="7.25" style="1" customWidth="1"/>
    <col min="8714" max="8714" width="40.75" style="1" customWidth="1"/>
    <col min="8715" max="8716" width="35.75" style="1" customWidth="1"/>
    <col min="8717" max="8717" width="20.75" style="1" customWidth="1"/>
    <col min="8718" max="8718" width="10.75" style="1" customWidth="1"/>
    <col min="8719" max="8719" width="16" style="1" customWidth="1"/>
    <col min="8720" max="8720" width="30.125" style="1" customWidth="1"/>
    <col min="8721" max="8721" width="20.75" style="1" customWidth="1"/>
    <col min="8722" max="8960" width="9" style="1"/>
    <col min="8961" max="8961" width="2.625" style="1" customWidth="1"/>
    <col min="8962" max="8962" width="10.75" style="1" customWidth="1"/>
    <col min="8963" max="8964" width="20.75" style="1" customWidth="1"/>
    <col min="8965" max="8965" width="74.375" style="1" customWidth="1"/>
    <col min="8966" max="8966" width="6.25" style="1" customWidth="1"/>
    <col min="8967" max="8967" width="9.875" style="1" bestFit="1" customWidth="1"/>
    <col min="8968" max="8968" width="9.875" style="1" customWidth="1"/>
    <col min="8969" max="8969" width="7.25" style="1" customWidth="1"/>
    <col min="8970" max="8970" width="40.75" style="1" customWidth="1"/>
    <col min="8971" max="8972" width="35.75" style="1" customWidth="1"/>
    <col min="8973" max="8973" width="20.75" style="1" customWidth="1"/>
    <col min="8974" max="8974" width="10.75" style="1" customWidth="1"/>
    <col min="8975" max="8975" width="16" style="1" customWidth="1"/>
    <col min="8976" max="8976" width="30.125" style="1" customWidth="1"/>
    <col min="8977" max="8977" width="20.75" style="1" customWidth="1"/>
    <col min="8978" max="9216" width="9" style="1"/>
    <col min="9217" max="9217" width="2.625" style="1" customWidth="1"/>
    <col min="9218" max="9218" width="10.75" style="1" customWidth="1"/>
    <col min="9219" max="9220" width="20.75" style="1" customWidth="1"/>
    <col min="9221" max="9221" width="74.375" style="1" customWidth="1"/>
    <col min="9222" max="9222" width="6.25" style="1" customWidth="1"/>
    <col min="9223" max="9223" width="9.875" style="1" bestFit="1" customWidth="1"/>
    <col min="9224" max="9224" width="9.875" style="1" customWidth="1"/>
    <col min="9225" max="9225" width="7.25" style="1" customWidth="1"/>
    <col min="9226" max="9226" width="40.75" style="1" customWidth="1"/>
    <col min="9227" max="9228" width="35.75" style="1" customWidth="1"/>
    <col min="9229" max="9229" width="20.75" style="1" customWidth="1"/>
    <col min="9230" max="9230" width="10.75" style="1" customWidth="1"/>
    <col min="9231" max="9231" width="16" style="1" customWidth="1"/>
    <col min="9232" max="9232" width="30.125" style="1" customWidth="1"/>
    <col min="9233" max="9233" width="20.75" style="1" customWidth="1"/>
    <col min="9234" max="9472" width="9" style="1"/>
    <col min="9473" max="9473" width="2.625" style="1" customWidth="1"/>
    <col min="9474" max="9474" width="10.75" style="1" customWidth="1"/>
    <col min="9475" max="9476" width="20.75" style="1" customWidth="1"/>
    <col min="9477" max="9477" width="74.375" style="1" customWidth="1"/>
    <col min="9478" max="9478" width="6.25" style="1" customWidth="1"/>
    <col min="9479" max="9479" width="9.875" style="1" bestFit="1" customWidth="1"/>
    <col min="9480" max="9480" width="9.875" style="1" customWidth="1"/>
    <col min="9481" max="9481" width="7.25" style="1" customWidth="1"/>
    <col min="9482" max="9482" width="40.75" style="1" customWidth="1"/>
    <col min="9483" max="9484" width="35.75" style="1" customWidth="1"/>
    <col min="9485" max="9485" width="20.75" style="1" customWidth="1"/>
    <col min="9486" max="9486" width="10.75" style="1" customWidth="1"/>
    <col min="9487" max="9487" width="16" style="1" customWidth="1"/>
    <col min="9488" max="9488" width="30.125" style="1" customWidth="1"/>
    <col min="9489" max="9489" width="20.75" style="1" customWidth="1"/>
    <col min="9490" max="9728" width="9" style="1"/>
    <col min="9729" max="9729" width="2.625" style="1" customWidth="1"/>
    <col min="9730" max="9730" width="10.75" style="1" customWidth="1"/>
    <col min="9731" max="9732" width="20.75" style="1" customWidth="1"/>
    <col min="9733" max="9733" width="74.375" style="1" customWidth="1"/>
    <col min="9734" max="9734" width="6.25" style="1" customWidth="1"/>
    <col min="9735" max="9735" width="9.875" style="1" bestFit="1" customWidth="1"/>
    <col min="9736" max="9736" width="9.875" style="1" customWidth="1"/>
    <col min="9737" max="9737" width="7.25" style="1" customWidth="1"/>
    <col min="9738" max="9738" width="40.75" style="1" customWidth="1"/>
    <col min="9739" max="9740" width="35.75" style="1" customWidth="1"/>
    <col min="9741" max="9741" width="20.75" style="1" customWidth="1"/>
    <col min="9742" max="9742" width="10.75" style="1" customWidth="1"/>
    <col min="9743" max="9743" width="16" style="1" customWidth="1"/>
    <col min="9744" max="9744" width="30.125" style="1" customWidth="1"/>
    <col min="9745" max="9745" width="20.75" style="1" customWidth="1"/>
    <col min="9746" max="9984" width="9" style="1"/>
    <col min="9985" max="9985" width="2.625" style="1" customWidth="1"/>
    <col min="9986" max="9986" width="10.75" style="1" customWidth="1"/>
    <col min="9987" max="9988" width="20.75" style="1" customWidth="1"/>
    <col min="9989" max="9989" width="74.375" style="1" customWidth="1"/>
    <col min="9990" max="9990" width="6.25" style="1" customWidth="1"/>
    <col min="9991" max="9991" width="9.875" style="1" bestFit="1" customWidth="1"/>
    <col min="9992" max="9992" width="9.875" style="1" customWidth="1"/>
    <col min="9993" max="9993" width="7.25" style="1" customWidth="1"/>
    <col min="9994" max="9994" width="40.75" style="1" customWidth="1"/>
    <col min="9995" max="9996" width="35.75" style="1" customWidth="1"/>
    <col min="9997" max="9997" width="20.75" style="1" customWidth="1"/>
    <col min="9998" max="9998" width="10.75" style="1" customWidth="1"/>
    <col min="9999" max="9999" width="16" style="1" customWidth="1"/>
    <col min="10000" max="10000" width="30.125" style="1" customWidth="1"/>
    <col min="10001" max="10001" width="20.75" style="1" customWidth="1"/>
    <col min="10002" max="10240" width="9" style="1"/>
    <col min="10241" max="10241" width="2.625" style="1" customWidth="1"/>
    <col min="10242" max="10242" width="10.75" style="1" customWidth="1"/>
    <col min="10243" max="10244" width="20.75" style="1" customWidth="1"/>
    <col min="10245" max="10245" width="74.375" style="1" customWidth="1"/>
    <col min="10246" max="10246" width="6.25" style="1" customWidth="1"/>
    <col min="10247" max="10247" width="9.875" style="1" bestFit="1" customWidth="1"/>
    <col min="10248" max="10248" width="9.875" style="1" customWidth="1"/>
    <col min="10249" max="10249" width="7.25" style="1" customWidth="1"/>
    <col min="10250" max="10250" width="40.75" style="1" customWidth="1"/>
    <col min="10251" max="10252" width="35.75" style="1" customWidth="1"/>
    <col min="10253" max="10253" width="20.75" style="1" customWidth="1"/>
    <col min="10254" max="10254" width="10.75" style="1" customWidth="1"/>
    <col min="10255" max="10255" width="16" style="1" customWidth="1"/>
    <col min="10256" max="10256" width="30.125" style="1" customWidth="1"/>
    <col min="10257" max="10257" width="20.75" style="1" customWidth="1"/>
    <col min="10258" max="10496" width="9" style="1"/>
    <col min="10497" max="10497" width="2.625" style="1" customWidth="1"/>
    <col min="10498" max="10498" width="10.75" style="1" customWidth="1"/>
    <col min="10499" max="10500" width="20.75" style="1" customWidth="1"/>
    <col min="10501" max="10501" width="74.375" style="1" customWidth="1"/>
    <col min="10502" max="10502" width="6.25" style="1" customWidth="1"/>
    <col min="10503" max="10503" width="9.875" style="1" bestFit="1" customWidth="1"/>
    <col min="10504" max="10504" width="9.875" style="1" customWidth="1"/>
    <col min="10505" max="10505" width="7.25" style="1" customWidth="1"/>
    <col min="10506" max="10506" width="40.75" style="1" customWidth="1"/>
    <col min="10507" max="10508" width="35.75" style="1" customWidth="1"/>
    <col min="10509" max="10509" width="20.75" style="1" customWidth="1"/>
    <col min="10510" max="10510" width="10.75" style="1" customWidth="1"/>
    <col min="10511" max="10511" width="16" style="1" customWidth="1"/>
    <col min="10512" max="10512" width="30.125" style="1" customWidth="1"/>
    <col min="10513" max="10513" width="20.75" style="1" customWidth="1"/>
    <col min="10514" max="10752" width="9" style="1"/>
    <col min="10753" max="10753" width="2.625" style="1" customWidth="1"/>
    <col min="10754" max="10754" width="10.75" style="1" customWidth="1"/>
    <col min="10755" max="10756" width="20.75" style="1" customWidth="1"/>
    <col min="10757" max="10757" width="74.375" style="1" customWidth="1"/>
    <col min="10758" max="10758" width="6.25" style="1" customWidth="1"/>
    <col min="10759" max="10759" width="9.875" style="1" bestFit="1" customWidth="1"/>
    <col min="10760" max="10760" width="9.875" style="1" customWidth="1"/>
    <col min="10761" max="10761" width="7.25" style="1" customWidth="1"/>
    <col min="10762" max="10762" width="40.75" style="1" customWidth="1"/>
    <col min="10763" max="10764" width="35.75" style="1" customWidth="1"/>
    <col min="10765" max="10765" width="20.75" style="1" customWidth="1"/>
    <col min="10766" max="10766" width="10.75" style="1" customWidth="1"/>
    <col min="10767" max="10767" width="16" style="1" customWidth="1"/>
    <col min="10768" max="10768" width="30.125" style="1" customWidth="1"/>
    <col min="10769" max="10769" width="20.75" style="1" customWidth="1"/>
    <col min="10770" max="11008" width="9" style="1"/>
    <col min="11009" max="11009" width="2.625" style="1" customWidth="1"/>
    <col min="11010" max="11010" width="10.75" style="1" customWidth="1"/>
    <col min="11011" max="11012" width="20.75" style="1" customWidth="1"/>
    <col min="11013" max="11013" width="74.375" style="1" customWidth="1"/>
    <col min="11014" max="11014" width="6.25" style="1" customWidth="1"/>
    <col min="11015" max="11015" width="9.875" style="1" bestFit="1" customWidth="1"/>
    <col min="11016" max="11016" width="9.875" style="1" customWidth="1"/>
    <col min="11017" max="11017" width="7.25" style="1" customWidth="1"/>
    <col min="11018" max="11018" width="40.75" style="1" customWidth="1"/>
    <col min="11019" max="11020" width="35.75" style="1" customWidth="1"/>
    <col min="11021" max="11021" width="20.75" style="1" customWidth="1"/>
    <col min="11022" max="11022" width="10.75" style="1" customWidth="1"/>
    <col min="11023" max="11023" width="16" style="1" customWidth="1"/>
    <col min="11024" max="11024" width="30.125" style="1" customWidth="1"/>
    <col min="11025" max="11025" width="20.75" style="1" customWidth="1"/>
    <col min="11026" max="11264" width="9" style="1"/>
    <col min="11265" max="11265" width="2.625" style="1" customWidth="1"/>
    <col min="11266" max="11266" width="10.75" style="1" customWidth="1"/>
    <col min="11267" max="11268" width="20.75" style="1" customWidth="1"/>
    <col min="11269" max="11269" width="74.375" style="1" customWidth="1"/>
    <col min="11270" max="11270" width="6.25" style="1" customWidth="1"/>
    <col min="11271" max="11271" width="9.875" style="1" bestFit="1" customWidth="1"/>
    <col min="11272" max="11272" width="9.875" style="1" customWidth="1"/>
    <col min="11273" max="11273" width="7.25" style="1" customWidth="1"/>
    <col min="11274" max="11274" width="40.75" style="1" customWidth="1"/>
    <col min="11275" max="11276" width="35.75" style="1" customWidth="1"/>
    <col min="11277" max="11277" width="20.75" style="1" customWidth="1"/>
    <col min="11278" max="11278" width="10.75" style="1" customWidth="1"/>
    <col min="11279" max="11279" width="16" style="1" customWidth="1"/>
    <col min="11280" max="11280" width="30.125" style="1" customWidth="1"/>
    <col min="11281" max="11281" width="20.75" style="1" customWidth="1"/>
    <col min="11282" max="11520" width="9" style="1"/>
    <col min="11521" max="11521" width="2.625" style="1" customWidth="1"/>
    <col min="11522" max="11522" width="10.75" style="1" customWidth="1"/>
    <col min="11523" max="11524" width="20.75" style="1" customWidth="1"/>
    <col min="11525" max="11525" width="74.375" style="1" customWidth="1"/>
    <col min="11526" max="11526" width="6.25" style="1" customWidth="1"/>
    <col min="11527" max="11527" width="9.875" style="1" bestFit="1" customWidth="1"/>
    <col min="11528" max="11528" width="9.875" style="1" customWidth="1"/>
    <col min="11529" max="11529" width="7.25" style="1" customWidth="1"/>
    <col min="11530" max="11530" width="40.75" style="1" customWidth="1"/>
    <col min="11531" max="11532" width="35.75" style="1" customWidth="1"/>
    <col min="11533" max="11533" width="20.75" style="1" customWidth="1"/>
    <col min="11534" max="11534" width="10.75" style="1" customWidth="1"/>
    <col min="11535" max="11535" width="16" style="1" customWidth="1"/>
    <col min="11536" max="11536" width="30.125" style="1" customWidth="1"/>
    <col min="11537" max="11537" width="20.75" style="1" customWidth="1"/>
    <col min="11538" max="11776" width="9" style="1"/>
    <col min="11777" max="11777" width="2.625" style="1" customWidth="1"/>
    <col min="11778" max="11778" width="10.75" style="1" customWidth="1"/>
    <col min="11779" max="11780" width="20.75" style="1" customWidth="1"/>
    <col min="11781" max="11781" width="74.375" style="1" customWidth="1"/>
    <col min="11782" max="11782" width="6.25" style="1" customWidth="1"/>
    <col min="11783" max="11783" width="9.875" style="1" bestFit="1" customWidth="1"/>
    <col min="11784" max="11784" width="9.875" style="1" customWidth="1"/>
    <col min="11785" max="11785" width="7.25" style="1" customWidth="1"/>
    <col min="11786" max="11786" width="40.75" style="1" customWidth="1"/>
    <col min="11787" max="11788" width="35.75" style="1" customWidth="1"/>
    <col min="11789" max="11789" width="20.75" style="1" customWidth="1"/>
    <col min="11790" max="11790" width="10.75" style="1" customWidth="1"/>
    <col min="11791" max="11791" width="16" style="1" customWidth="1"/>
    <col min="11792" max="11792" width="30.125" style="1" customWidth="1"/>
    <col min="11793" max="11793" width="20.75" style="1" customWidth="1"/>
    <col min="11794" max="12032" width="9" style="1"/>
    <col min="12033" max="12033" width="2.625" style="1" customWidth="1"/>
    <col min="12034" max="12034" width="10.75" style="1" customWidth="1"/>
    <col min="12035" max="12036" width="20.75" style="1" customWidth="1"/>
    <col min="12037" max="12037" width="74.375" style="1" customWidth="1"/>
    <col min="12038" max="12038" width="6.25" style="1" customWidth="1"/>
    <col min="12039" max="12039" width="9.875" style="1" bestFit="1" customWidth="1"/>
    <col min="12040" max="12040" width="9.875" style="1" customWidth="1"/>
    <col min="12041" max="12041" width="7.25" style="1" customWidth="1"/>
    <col min="12042" max="12042" width="40.75" style="1" customWidth="1"/>
    <col min="12043" max="12044" width="35.75" style="1" customWidth="1"/>
    <col min="12045" max="12045" width="20.75" style="1" customWidth="1"/>
    <col min="12046" max="12046" width="10.75" style="1" customWidth="1"/>
    <col min="12047" max="12047" width="16" style="1" customWidth="1"/>
    <col min="12048" max="12048" width="30.125" style="1" customWidth="1"/>
    <col min="12049" max="12049" width="20.75" style="1" customWidth="1"/>
    <col min="12050" max="12288" width="9" style="1"/>
    <col min="12289" max="12289" width="2.625" style="1" customWidth="1"/>
    <col min="12290" max="12290" width="10.75" style="1" customWidth="1"/>
    <col min="12291" max="12292" width="20.75" style="1" customWidth="1"/>
    <col min="12293" max="12293" width="74.375" style="1" customWidth="1"/>
    <col min="12294" max="12294" width="6.25" style="1" customWidth="1"/>
    <col min="12295" max="12295" width="9.875" style="1" bestFit="1" customWidth="1"/>
    <col min="12296" max="12296" width="9.875" style="1" customWidth="1"/>
    <col min="12297" max="12297" width="7.25" style="1" customWidth="1"/>
    <col min="12298" max="12298" width="40.75" style="1" customWidth="1"/>
    <col min="12299" max="12300" width="35.75" style="1" customWidth="1"/>
    <col min="12301" max="12301" width="20.75" style="1" customWidth="1"/>
    <col min="12302" max="12302" width="10.75" style="1" customWidth="1"/>
    <col min="12303" max="12303" width="16" style="1" customWidth="1"/>
    <col min="12304" max="12304" width="30.125" style="1" customWidth="1"/>
    <col min="12305" max="12305" width="20.75" style="1" customWidth="1"/>
    <col min="12306" max="12544" width="9" style="1"/>
    <col min="12545" max="12545" width="2.625" style="1" customWidth="1"/>
    <col min="12546" max="12546" width="10.75" style="1" customWidth="1"/>
    <col min="12547" max="12548" width="20.75" style="1" customWidth="1"/>
    <col min="12549" max="12549" width="74.375" style="1" customWidth="1"/>
    <col min="12550" max="12550" width="6.25" style="1" customWidth="1"/>
    <col min="12551" max="12551" width="9.875" style="1" bestFit="1" customWidth="1"/>
    <col min="12552" max="12552" width="9.875" style="1" customWidth="1"/>
    <col min="12553" max="12553" width="7.25" style="1" customWidth="1"/>
    <col min="12554" max="12554" width="40.75" style="1" customWidth="1"/>
    <col min="12555" max="12556" width="35.75" style="1" customWidth="1"/>
    <col min="12557" max="12557" width="20.75" style="1" customWidth="1"/>
    <col min="12558" max="12558" width="10.75" style="1" customWidth="1"/>
    <col min="12559" max="12559" width="16" style="1" customWidth="1"/>
    <col min="12560" max="12560" width="30.125" style="1" customWidth="1"/>
    <col min="12561" max="12561" width="20.75" style="1" customWidth="1"/>
    <col min="12562" max="12800" width="9" style="1"/>
    <col min="12801" max="12801" width="2.625" style="1" customWidth="1"/>
    <col min="12802" max="12802" width="10.75" style="1" customWidth="1"/>
    <col min="12803" max="12804" width="20.75" style="1" customWidth="1"/>
    <col min="12805" max="12805" width="74.375" style="1" customWidth="1"/>
    <col min="12806" max="12806" width="6.25" style="1" customWidth="1"/>
    <col min="12807" max="12807" width="9.875" style="1" bestFit="1" customWidth="1"/>
    <col min="12808" max="12808" width="9.875" style="1" customWidth="1"/>
    <col min="12809" max="12809" width="7.25" style="1" customWidth="1"/>
    <col min="12810" max="12810" width="40.75" style="1" customWidth="1"/>
    <col min="12811" max="12812" width="35.75" style="1" customWidth="1"/>
    <col min="12813" max="12813" width="20.75" style="1" customWidth="1"/>
    <col min="12814" max="12814" width="10.75" style="1" customWidth="1"/>
    <col min="12815" max="12815" width="16" style="1" customWidth="1"/>
    <col min="12816" max="12816" width="30.125" style="1" customWidth="1"/>
    <col min="12817" max="12817" width="20.75" style="1" customWidth="1"/>
    <col min="12818" max="13056" width="9" style="1"/>
    <col min="13057" max="13057" width="2.625" style="1" customWidth="1"/>
    <col min="13058" max="13058" width="10.75" style="1" customWidth="1"/>
    <col min="13059" max="13060" width="20.75" style="1" customWidth="1"/>
    <col min="13061" max="13061" width="74.375" style="1" customWidth="1"/>
    <col min="13062" max="13062" width="6.25" style="1" customWidth="1"/>
    <col min="13063" max="13063" width="9.875" style="1" bestFit="1" customWidth="1"/>
    <col min="13064" max="13064" width="9.875" style="1" customWidth="1"/>
    <col min="13065" max="13065" width="7.25" style="1" customWidth="1"/>
    <col min="13066" max="13066" width="40.75" style="1" customWidth="1"/>
    <col min="13067" max="13068" width="35.75" style="1" customWidth="1"/>
    <col min="13069" max="13069" width="20.75" style="1" customWidth="1"/>
    <col min="13070" max="13070" width="10.75" style="1" customWidth="1"/>
    <col min="13071" max="13071" width="16" style="1" customWidth="1"/>
    <col min="13072" max="13072" width="30.125" style="1" customWidth="1"/>
    <col min="13073" max="13073" width="20.75" style="1" customWidth="1"/>
    <col min="13074" max="13312" width="9" style="1"/>
    <col min="13313" max="13313" width="2.625" style="1" customWidth="1"/>
    <col min="13314" max="13314" width="10.75" style="1" customWidth="1"/>
    <col min="13315" max="13316" width="20.75" style="1" customWidth="1"/>
    <col min="13317" max="13317" width="74.375" style="1" customWidth="1"/>
    <col min="13318" max="13318" width="6.25" style="1" customWidth="1"/>
    <col min="13319" max="13319" width="9.875" style="1" bestFit="1" customWidth="1"/>
    <col min="13320" max="13320" width="9.875" style="1" customWidth="1"/>
    <col min="13321" max="13321" width="7.25" style="1" customWidth="1"/>
    <col min="13322" max="13322" width="40.75" style="1" customWidth="1"/>
    <col min="13323" max="13324" width="35.75" style="1" customWidth="1"/>
    <col min="13325" max="13325" width="20.75" style="1" customWidth="1"/>
    <col min="13326" max="13326" width="10.75" style="1" customWidth="1"/>
    <col min="13327" max="13327" width="16" style="1" customWidth="1"/>
    <col min="13328" max="13328" width="30.125" style="1" customWidth="1"/>
    <col min="13329" max="13329" width="20.75" style="1" customWidth="1"/>
    <col min="13330" max="13568" width="9" style="1"/>
    <col min="13569" max="13569" width="2.625" style="1" customWidth="1"/>
    <col min="13570" max="13570" width="10.75" style="1" customWidth="1"/>
    <col min="13571" max="13572" width="20.75" style="1" customWidth="1"/>
    <col min="13573" max="13573" width="74.375" style="1" customWidth="1"/>
    <col min="13574" max="13574" width="6.25" style="1" customWidth="1"/>
    <col min="13575" max="13575" width="9.875" style="1" bestFit="1" customWidth="1"/>
    <col min="13576" max="13576" width="9.875" style="1" customWidth="1"/>
    <col min="13577" max="13577" width="7.25" style="1" customWidth="1"/>
    <col min="13578" max="13578" width="40.75" style="1" customWidth="1"/>
    <col min="13579" max="13580" width="35.75" style="1" customWidth="1"/>
    <col min="13581" max="13581" width="20.75" style="1" customWidth="1"/>
    <col min="13582" max="13582" width="10.75" style="1" customWidth="1"/>
    <col min="13583" max="13583" width="16" style="1" customWidth="1"/>
    <col min="13584" max="13584" width="30.125" style="1" customWidth="1"/>
    <col min="13585" max="13585" width="20.75" style="1" customWidth="1"/>
    <col min="13586" max="13824" width="9" style="1"/>
    <col min="13825" max="13825" width="2.625" style="1" customWidth="1"/>
    <col min="13826" max="13826" width="10.75" style="1" customWidth="1"/>
    <col min="13827" max="13828" width="20.75" style="1" customWidth="1"/>
    <col min="13829" max="13829" width="74.375" style="1" customWidth="1"/>
    <col min="13830" max="13830" width="6.25" style="1" customWidth="1"/>
    <col min="13831" max="13831" width="9.875" style="1" bestFit="1" customWidth="1"/>
    <col min="13832" max="13832" width="9.875" style="1" customWidth="1"/>
    <col min="13833" max="13833" width="7.25" style="1" customWidth="1"/>
    <col min="13834" max="13834" width="40.75" style="1" customWidth="1"/>
    <col min="13835" max="13836" width="35.75" style="1" customWidth="1"/>
    <col min="13837" max="13837" width="20.75" style="1" customWidth="1"/>
    <col min="13838" max="13838" width="10.75" style="1" customWidth="1"/>
    <col min="13839" max="13839" width="16" style="1" customWidth="1"/>
    <col min="13840" max="13840" width="30.125" style="1" customWidth="1"/>
    <col min="13841" max="13841" width="20.75" style="1" customWidth="1"/>
    <col min="13842" max="14080" width="9" style="1"/>
    <col min="14081" max="14081" width="2.625" style="1" customWidth="1"/>
    <col min="14082" max="14082" width="10.75" style="1" customWidth="1"/>
    <col min="14083" max="14084" width="20.75" style="1" customWidth="1"/>
    <col min="14085" max="14085" width="74.375" style="1" customWidth="1"/>
    <col min="14086" max="14086" width="6.25" style="1" customWidth="1"/>
    <col min="14087" max="14087" width="9.875" style="1" bestFit="1" customWidth="1"/>
    <col min="14088" max="14088" width="9.875" style="1" customWidth="1"/>
    <col min="14089" max="14089" width="7.25" style="1" customWidth="1"/>
    <col min="14090" max="14090" width="40.75" style="1" customWidth="1"/>
    <col min="14091" max="14092" width="35.75" style="1" customWidth="1"/>
    <col min="14093" max="14093" width="20.75" style="1" customWidth="1"/>
    <col min="14094" max="14094" width="10.75" style="1" customWidth="1"/>
    <col min="14095" max="14095" width="16" style="1" customWidth="1"/>
    <col min="14096" max="14096" width="30.125" style="1" customWidth="1"/>
    <col min="14097" max="14097" width="20.75" style="1" customWidth="1"/>
    <col min="14098" max="14336" width="9" style="1"/>
    <col min="14337" max="14337" width="2.625" style="1" customWidth="1"/>
    <col min="14338" max="14338" width="10.75" style="1" customWidth="1"/>
    <col min="14339" max="14340" width="20.75" style="1" customWidth="1"/>
    <col min="14341" max="14341" width="74.375" style="1" customWidth="1"/>
    <col min="14342" max="14342" width="6.25" style="1" customWidth="1"/>
    <col min="14343" max="14343" width="9.875" style="1" bestFit="1" customWidth="1"/>
    <col min="14344" max="14344" width="9.875" style="1" customWidth="1"/>
    <col min="14345" max="14345" width="7.25" style="1" customWidth="1"/>
    <col min="14346" max="14346" width="40.75" style="1" customWidth="1"/>
    <col min="14347" max="14348" width="35.75" style="1" customWidth="1"/>
    <col min="14349" max="14349" width="20.75" style="1" customWidth="1"/>
    <col min="14350" max="14350" width="10.75" style="1" customWidth="1"/>
    <col min="14351" max="14351" width="16" style="1" customWidth="1"/>
    <col min="14352" max="14352" width="30.125" style="1" customWidth="1"/>
    <col min="14353" max="14353" width="20.75" style="1" customWidth="1"/>
    <col min="14354" max="14592" width="9" style="1"/>
    <col min="14593" max="14593" width="2.625" style="1" customWidth="1"/>
    <col min="14594" max="14594" width="10.75" style="1" customWidth="1"/>
    <col min="14595" max="14596" width="20.75" style="1" customWidth="1"/>
    <col min="14597" max="14597" width="74.375" style="1" customWidth="1"/>
    <col min="14598" max="14598" width="6.25" style="1" customWidth="1"/>
    <col min="14599" max="14599" width="9.875" style="1" bestFit="1" customWidth="1"/>
    <col min="14600" max="14600" width="9.875" style="1" customWidth="1"/>
    <col min="14601" max="14601" width="7.25" style="1" customWidth="1"/>
    <col min="14602" max="14602" width="40.75" style="1" customWidth="1"/>
    <col min="14603" max="14604" width="35.75" style="1" customWidth="1"/>
    <col min="14605" max="14605" width="20.75" style="1" customWidth="1"/>
    <col min="14606" max="14606" width="10.75" style="1" customWidth="1"/>
    <col min="14607" max="14607" width="16" style="1" customWidth="1"/>
    <col min="14608" max="14608" width="30.125" style="1" customWidth="1"/>
    <col min="14609" max="14609" width="20.75" style="1" customWidth="1"/>
    <col min="14610" max="14848" width="9" style="1"/>
    <col min="14849" max="14849" width="2.625" style="1" customWidth="1"/>
    <col min="14850" max="14850" width="10.75" style="1" customWidth="1"/>
    <col min="14851" max="14852" width="20.75" style="1" customWidth="1"/>
    <col min="14853" max="14853" width="74.375" style="1" customWidth="1"/>
    <col min="14854" max="14854" width="6.25" style="1" customWidth="1"/>
    <col min="14855" max="14855" width="9.875" style="1" bestFit="1" customWidth="1"/>
    <col min="14856" max="14856" width="9.875" style="1" customWidth="1"/>
    <col min="14857" max="14857" width="7.25" style="1" customWidth="1"/>
    <col min="14858" max="14858" width="40.75" style="1" customWidth="1"/>
    <col min="14859" max="14860" width="35.75" style="1" customWidth="1"/>
    <col min="14861" max="14861" width="20.75" style="1" customWidth="1"/>
    <col min="14862" max="14862" width="10.75" style="1" customWidth="1"/>
    <col min="14863" max="14863" width="16" style="1" customWidth="1"/>
    <col min="14864" max="14864" width="30.125" style="1" customWidth="1"/>
    <col min="14865" max="14865" width="20.75" style="1" customWidth="1"/>
    <col min="14866" max="15104" width="9" style="1"/>
    <col min="15105" max="15105" width="2.625" style="1" customWidth="1"/>
    <col min="15106" max="15106" width="10.75" style="1" customWidth="1"/>
    <col min="15107" max="15108" width="20.75" style="1" customWidth="1"/>
    <col min="15109" max="15109" width="74.375" style="1" customWidth="1"/>
    <col min="15110" max="15110" width="6.25" style="1" customWidth="1"/>
    <col min="15111" max="15111" width="9.875" style="1" bestFit="1" customWidth="1"/>
    <col min="15112" max="15112" width="9.875" style="1" customWidth="1"/>
    <col min="15113" max="15113" width="7.25" style="1" customWidth="1"/>
    <col min="15114" max="15114" width="40.75" style="1" customWidth="1"/>
    <col min="15115" max="15116" width="35.75" style="1" customWidth="1"/>
    <col min="15117" max="15117" width="20.75" style="1" customWidth="1"/>
    <col min="15118" max="15118" width="10.75" style="1" customWidth="1"/>
    <col min="15119" max="15119" width="16" style="1" customWidth="1"/>
    <col min="15120" max="15120" width="30.125" style="1" customWidth="1"/>
    <col min="15121" max="15121" width="20.75" style="1" customWidth="1"/>
    <col min="15122" max="15360" width="9" style="1"/>
    <col min="15361" max="15361" width="2.625" style="1" customWidth="1"/>
    <col min="15362" max="15362" width="10.75" style="1" customWidth="1"/>
    <col min="15363" max="15364" width="20.75" style="1" customWidth="1"/>
    <col min="15365" max="15365" width="74.375" style="1" customWidth="1"/>
    <col min="15366" max="15366" width="6.25" style="1" customWidth="1"/>
    <col min="15367" max="15367" width="9.875" style="1" bestFit="1" customWidth="1"/>
    <col min="15368" max="15368" width="9.875" style="1" customWidth="1"/>
    <col min="15369" max="15369" width="7.25" style="1" customWidth="1"/>
    <col min="15370" max="15370" width="40.75" style="1" customWidth="1"/>
    <col min="15371" max="15372" width="35.75" style="1" customWidth="1"/>
    <col min="15373" max="15373" width="20.75" style="1" customWidth="1"/>
    <col min="15374" max="15374" width="10.75" style="1" customWidth="1"/>
    <col min="15375" max="15375" width="16" style="1" customWidth="1"/>
    <col min="15376" max="15376" width="30.125" style="1" customWidth="1"/>
    <col min="15377" max="15377" width="20.75" style="1" customWidth="1"/>
    <col min="15378" max="15616" width="9" style="1"/>
    <col min="15617" max="15617" width="2.625" style="1" customWidth="1"/>
    <col min="15618" max="15618" width="10.75" style="1" customWidth="1"/>
    <col min="15619" max="15620" width="20.75" style="1" customWidth="1"/>
    <col min="15621" max="15621" width="74.375" style="1" customWidth="1"/>
    <col min="15622" max="15622" width="6.25" style="1" customWidth="1"/>
    <col min="15623" max="15623" width="9.875" style="1" bestFit="1" customWidth="1"/>
    <col min="15624" max="15624" width="9.875" style="1" customWidth="1"/>
    <col min="15625" max="15625" width="7.25" style="1" customWidth="1"/>
    <col min="15626" max="15626" width="40.75" style="1" customWidth="1"/>
    <col min="15627" max="15628" width="35.75" style="1" customWidth="1"/>
    <col min="15629" max="15629" width="20.75" style="1" customWidth="1"/>
    <col min="15630" max="15630" width="10.75" style="1" customWidth="1"/>
    <col min="15631" max="15631" width="16" style="1" customWidth="1"/>
    <col min="15632" max="15632" width="30.125" style="1" customWidth="1"/>
    <col min="15633" max="15633" width="20.75" style="1" customWidth="1"/>
    <col min="15634" max="15872" width="9" style="1"/>
    <col min="15873" max="15873" width="2.625" style="1" customWidth="1"/>
    <col min="15874" max="15874" width="10.75" style="1" customWidth="1"/>
    <col min="15875" max="15876" width="20.75" style="1" customWidth="1"/>
    <col min="15877" max="15877" width="74.375" style="1" customWidth="1"/>
    <col min="15878" max="15878" width="6.25" style="1" customWidth="1"/>
    <col min="15879" max="15879" width="9.875" style="1" bestFit="1" customWidth="1"/>
    <col min="15880" max="15880" width="9.875" style="1" customWidth="1"/>
    <col min="15881" max="15881" width="7.25" style="1" customWidth="1"/>
    <col min="15882" max="15882" width="40.75" style="1" customWidth="1"/>
    <col min="15883" max="15884" width="35.75" style="1" customWidth="1"/>
    <col min="15885" max="15885" width="20.75" style="1" customWidth="1"/>
    <col min="15886" max="15886" width="10.75" style="1" customWidth="1"/>
    <col min="15887" max="15887" width="16" style="1" customWidth="1"/>
    <col min="15888" max="15888" width="30.125" style="1" customWidth="1"/>
    <col min="15889" max="15889" width="20.75" style="1" customWidth="1"/>
    <col min="15890" max="16128" width="9" style="1"/>
    <col min="16129" max="16129" width="2.625" style="1" customWidth="1"/>
    <col min="16130" max="16130" width="10.75" style="1" customWidth="1"/>
    <col min="16131" max="16132" width="20.75" style="1" customWidth="1"/>
    <col min="16133" max="16133" width="74.375" style="1" customWidth="1"/>
    <col min="16134" max="16134" width="6.25" style="1" customWidth="1"/>
    <col min="16135" max="16135" width="9.875" style="1" bestFit="1" customWidth="1"/>
    <col min="16136" max="16136" width="9.875" style="1" customWidth="1"/>
    <col min="16137" max="16137" width="7.25" style="1" customWidth="1"/>
    <col min="16138" max="16138" width="40.75" style="1" customWidth="1"/>
    <col min="16139" max="16140" width="35.75" style="1" customWidth="1"/>
    <col min="16141" max="16141" width="20.75" style="1" customWidth="1"/>
    <col min="16142" max="16142" width="10.75" style="1" customWidth="1"/>
    <col min="16143" max="16143" width="16" style="1" customWidth="1"/>
    <col min="16144" max="16144" width="30.125" style="1" customWidth="1"/>
    <col min="16145" max="16145" width="20.75" style="1" customWidth="1"/>
    <col min="16146" max="16384" width="9" style="1"/>
  </cols>
  <sheetData>
    <row r="2" spans="2:17" ht="20.100000000000001" customHeight="1">
      <c r="B2" s="2" t="s">
        <v>0</v>
      </c>
      <c r="C2" s="2"/>
      <c r="D2" s="2"/>
      <c r="E2" s="3" t="s">
        <v>6945</v>
      </c>
      <c r="G2" s="5" t="s">
        <v>2</v>
      </c>
      <c r="H2" s="6"/>
      <c r="I2" s="7"/>
      <c r="J2" s="8">
        <f>SUM(H:H)</f>
        <v>1142342</v>
      </c>
    </row>
    <row r="3" spans="2:17" ht="20.100000000000001" customHeight="1">
      <c r="B3" s="2" t="s">
        <v>3</v>
      </c>
      <c r="C3" s="2"/>
      <c r="D3" s="2"/>
      <c r="E3" s="13" t="s">
        <v>2296</v>
      </c>
    </row>
    <row r="4" spans="2:17" ht="20.100000000000001" customHeight="1">
      <c r="B4" s="2" t="s">
        <v>996</v>
      </c>
      <c r="C4" s="2"/>
      <c r="D4" s="2"/>
      <c r="E4" s="3">
        <v>231700</v>
      </c>
    </row>
    <row r="5" spans="2:17" ht="20.100000000000001" customHeight="1">
      <c r="B5" s="2" t="s">
        <v>9</v>
      </c>
      <c r="C5" s="2"/>
      <c r="D5" s="2"/>
      <c r="E5" s="16">
        <v>46185</v>
      </c>
      <c r="I5" s="373"/>
    </row>
    <row r="6" spans="2:17" ht="20.100000000000001" customHeight="1">
      <c r="B6" s="2" t="s">
        <v>10</v>
      </c>
      <c r="C6" s="2"/>
      <c r="D6" s="2"/>
      <c r="E6" s="16">
        <v>46203</v>
      </c>
    </row>
    <row r="8" spans="2:17" s="4" customFormat="1" ht="19.5" customHeight="1">
      <c r="B8" s="27" t="s">
        <v>32</v>
      </c>
      <c r="C8" s="27" t="s">
        <v>33</v>
      </c>
      <c r="D8" s="27" t="s">
        <v>34</v>
      </c>
      <c r="E8" s="26" t="s">
        <v>35</v>
      </c>
      <c r="F8" s="26" t="s">
        <v>36</v>
      </c>
      <c r="G8" s="26" t="s">
        <v>37</v>
      </c>
      <c r="H8" s="26" t="s">
        <v>38</v>
      </c>
      <c r="I8" s="26" t="s">
        <v>39</v>
      </c>
      <c r="J8" s="26" t="s">
        <v>40</v>
      </c>
      <c r="K8" s="26" t="s">
        <v>41</v>
      </c>
      <c r="L8" s="26" t="s">
        <v>42</v>
      </c>
      <c r="M8" s="27" t="s">
        <v>43</v>
      </c>
      <c r="N8" s="27" t="s">
        <v>44</v>
      </c>
      <c r="O8" s="26" t="s">
        <v>45</v>
      </c>
      <c r="P8" s="374" t="s">
        <v>46</v>
      </c>
      <c r="Q8" s="375" t="s">
        <v>47</v>
      </c>
    </row>
    <row r="9" spans="2:17" s="4" customFormat="1" ht="19.5" customHeight="1">
      <c r="B9" s="668" t="s">
        <v>6946</v>
      </c>
      <c r="C9" s="27" t="s">
        <v>1002</v>
      </c>
      <c r="D9" s="27" t="s">
        <v>1002</v>
      </c>
      <c r="E9" s="40" t="s">
        <v>6947</v>
      </c>
      <c r="F9" s="26">
        <v>1</v>
      </c>
      <c r="G9" s="40">
        <v>10643</v>
      </c>
      <c r="H9" s="40">
        <f t="shared" ref="H9:H73" si="0">F9*G9</f>
        <v>10643</v>
      </c>
      <c r="I9" s="158"/>
      <c r="J9" s="40" t="s">
        <v>6948</v>
      </c>
      <c r="K9" s="378" t="s">
        <v>6949</v>
      </c>
      <c r="L9" s="655"/>
      <c r="M9" s="30">
        <v>46161</v>
      </c>
      <c r="N9" s="27"/>
      <c r="O9" s="26"/>
      <c r="P9" s="30">
        <v>46176</v>
      </c>
      <c r="Q9" s="375"/>
    </row>
    <row r="10" spans="2:17" s="4" customFormat="1" ht="19.5" customHeight="1">
      <c r="B10" s="658"/>
      <c r="C10" s="27" t="s">
        <v>1002</v>
      </c>
      <c r="D10" s="27" t="s">
        <v>1002</v>
      </c>
      <c r="E10" s="40" t="s">
        <v>6950</v>
      </c>
      <c r="F10" s="26">
        <v>1</v>
      </c>
      <c r="G10" s="40">
        <v>6301</v>
      </c>
      <c r="H10" s="40">
        <f t="shared" si="0"/>
        <v>6301</v>
      </c>
      <c r="I10" s="40"/>
      <c r="J10" s="40" t="s">
        <v>6951</v>
      </c>
      <c r="K10" s="378" t="s">
        <v>6949</v>
      </c>
      <c r="L10" s="655"/>
      <c r="M10" s="30">
        <v>46161</v>
      </c>
      <c r="N10" s="27"/>
      <c r="O10" s="26"/>
      <c r="P10" s="30">
        <v>46176</v>
      </c>
      <c r="Q10" s="375"/>
    </row>
    <row r="11" spans="2:17" s="4" customFormat="1" ht="19.5" customHeight="1">
      <c r="B11" s="658"/>
      <c r="C11" s="27" t="s">
        <v>1002</v>
      </c>
      <c r="D11" s="27" t="s">
        <v>1002</v>
      </c>
      <c r="E11" s="40" t="s">
        <v>6952</v>
      </c>
      <c r="F11" s="26">
        <v>1</v>
      </c>
      <c r="G11" s="40">
        <v>7163</v>
      </c>
      <c r="H11" s="40">
        <f t="shared" si="0"/>
        <v>7163</v>
      </c>
      <c r="I11" s="158"/>
      <c r="J11" s="40" t="s">
        <v>6953</v>
      </c>
      <c r="K11" s="378" t="s">
        <v>6949</v>
      </c>
      <c r="L11" s="655"/>
      <c r="M11" s="30">
        <v>46161</v>
      </c>
      <c r="N11" s="27"/>
      <c r="O11" s="26"/>
      <c r="P11" s="30">
        <v>46176</v>
      </c>
      <c r="Q11" s="375"/>
    </row>
    <row r="12" spans="2:17" s="4" customFormat="1" ht="19.5" customHeight="1">
      <c r="B12" s="658"/>
      <c r="C12" s="27" t="s">
        <v>1002</v>
      </c>
      <c r="D12" s="27" t="s">
        <v>1002</v>
      </c>
      <c r="E12" s="40" t="s">
        <v>6954</v>
      </c>
      <c r="F12" s="26">
        <v>1</v>
      </c>
      <c r="G12" s="40">
        <v>6699</v>
      </c>
      <c r="H12" s="40">
        <f t="shared" si="0"/>
        <v>6699</v>
      </c>
      <c r="I12" s="40"/>
      <c r="J12" s="40" t="s">
        <v>6955</v>
      </c>
      <c r="K12" s="378" t="s">
        <v>6949</v>
      </c>
      <c r="L12" s="655"/>
      <c r="M12" s="30">
        <v>46161</v>
      </c>
      <c r="N12" s="27"/>
      <c r="O12" s="26"/>
      <c r="P12" s="30">
        <v>46176</v>
      </c>
      <c r="Q12" s="375"/>
    </row>
    <row r="13" spans="2:17" s="4" customFormat="1" ht="19.5" customHeight="1">
      <c r="B13" s="658"/>
      <c r="C13" s="27" t="s">
        <v>1002</v>
      </c>
      <c r="D13" s="27" t="s">
        <v>1002</v>
      </c>
      <c r="E13" s="40" t="s">
        <v>6956</v>
      </c>
      <c r="F13" s="26">
        <v>1</v>
      </c>
      <c r="G13" s="40">
        <v>12873</v>
      </c>
      <c r="H13" s="40">
        <f t="shared" si="0"/>
        <v>12873</v>
      </c>
      <c r="I13" s="40"/>
      <c r="J13" s="40" t="s">
        <v>6957</v>
      </c>
      <c r="K13" s="378" t="s">
        <v>6949</v>
      </c>
      <c r="L13" s="655"/>
      <c r="M13" s="30">
        <v>46161</v>
      </c>
      <c r="N13" s="27"/>
      <c r="O13" s="26"/>
      <c r="P13" s="30">
        <v>46176</v>
      </c>
      <c r="Q13" s="375"/>
    </row>
    <row r="14" spans="2:17" s="4" customFormat="1" ht="19.5" customHeight="1">
      <c r="B14" s="658"/>
      <c r="C14" s="27" t="s">
        <v>1002</v>
      </c>
      <c r="D14" s="27" t="s">
        <v>1002</v>
      </c>
      <c r="E14" s="40" t="s">
        <v>6958</v>
      </c>
      <c r="F14" s="26">
        <v>1</v>
      </c>
      <c r="G14" s="40">
        <v>2511</v>
      </c>
      <c r="H14" s="40">
        <f t="shared" si="0"/>
        <v>2511</v>
      </c>
      <c r="I14" s="40"/>
      <c r="J14" s="40" t="s">
        <v>6959</v>
      </c>
      <c r="K14" s="378" t="s">
        <v>6949</v>
      </c>
      <c r="L14" s="655"/>
      <c r="M14" s="30">
        <v>46161</v>
      </c>
      <c r="N14" s="27"/>
      <c r="O14" s="26"/>
      <c r="P14" s="30">
        <v>46176</v>
      </c>
      <c r="Q14" s="375"/>
    </row>
    <row r="15" spans="2:17" s="4" customFormat="1" ht="19.5" customHeight="1">
      <c r="B15" s="658"/>
      <c r="C15" s="27" t="s">
        <v>1002</v>
      </c>
      <c r="D15" s="27" t="s">
        <v>1002</v>
      </c>
      <c r="E15" s="40" t="s">
        <v>6960</v>
      </c>
      <c r="F15" s="26">
        <v>1</v>
      </c>
      <c r="G15" s="40">
        <v>1395</v>
      </c>
      <c r="H15" s="40">
        <f t="shared" si="0"/>
        <v>1395</v>
      </c>
      <c r="I15" s="40"/>
      <c r="J15" s="40" t="s">
        <v>6961</v>
      </c>
      <c r="K15" s="378" t="s">
        <v>6949</v>
      </c>
      <c r="L15" s="655"/>
      <c r="M15" s="30">
        <v>46161</v>
      </c>
      <c r="N15" s="27"/>
      <c r="O15" s="26"/>
      <c r="P15" s="30">
        <v>46176</v>
      </c>
      <c r="Q15" s="375"/>
    </row>
    <row r="16" spans="2:17" s="4" customFormat="1" ht="19.5" customHeight="1">
      <c r="B16" s="658"/>
      <c r="C16" s="27" t="s">
        <v>1002</v>
      </c>
      <c r="D16" s="27" t="s">
        <v>1002</v>
      </c>
      <c r="E16" s="40" t="s">
        <v>1432</v>
      </c>
      <c r="F16" s="26">
        <v>2</v>
      </c>
      <c r="G16" s="40">
        <v>193</v>
      </c>
      <c r="H16" s="40">
        <f t="shared" si="0"/>
        <v>386</v>
      </c>
      <c r="I16" s="40"/>
      <c r="J16" s="40" t="s">
        <v>1395</v>
      </c>
      <c r="K16" s="378" t="s">
        <v>6949</v>
      </c>
      <c r="L16" s="655"/>
      <c r="M16" s="30">
        <v>46161</v>
      </c>
      <c r="N16" s="27"/>
      <c r="O16" s="26"/>
      <c r="P16" s="30">
        <v>46176</v>
      </c>
      <c r="Q16" s="375"/>
    </row>
    <row r="17" spans="2:17" s="4" customFormat="1" ht="19.5" customHeight="1">
      <c r="B17" s="658"/>
      <c r="C17" s="27" t="s">
        <v>1002</v>
      </c>
      <c r="D17" s="27" t="s">
        <v>1002</v>
      </c>
      <c r="E17" s="40" t="s">
        <v>6962</v>
      </c>
      <c r="F17" s="26">
        <v>2</v>
      </c>
      <c r="G17" s="40">
        <v>464</v>
      </c>
      <c r="H17" s="40">
        <f t="shared" si="0"/>
        <v>928</v>
      </c>
      <c r="I17" s="40"/>
      <c r="J17" s="40" t="s">
        <v>6963</v>
      </c>
      <c r="K17" s="378" t="s">
        <v>6949</v>
      </c>
      <c r="L17" s="655"/>
      <c r="M17" s="30">
        <v>46161</v>
      </c>
      <c r="N17" s="27"/>
      <c r="O17" s="26"/>
      <c r="P17" s="30">
        <v>46176</v>
      </c>
      <c r="Q17" s="375"/>
    </row>
    <row r="18" spans="2:17" ht="19.5" customHeight="1">
      <c r="B18" s="658"/>
      <c r="C18" s="27" t="s">
        <v>1002</v>
      </c>
      <c r="D18" s="27" t="s">
        <v>1002</v>
      </c>
      <c r="E18" s="40" t="s">
        <v>6964</v>
      </c>
      <c r="F18" s="26">
        <v>2</v>
      </c>
      <c r="G18" s="40">
        <v>346</v>
      </c>
      <c r="H18" s="40">
        <f t="shared" si="0"/>
        <v>692</v>
      </c>
      <c r="I18" s="158"/>
      <c r="J18" s="40" t="s">
        <v>1454</v>
      </c>
      <c r="K18" s="378" t="s">
        <v>6949</v>
      </c>
      <c r="L18" s="26"/>
      <c r="M18" s="30">
        <v>46161</v>
      </c>
      <c r="N18" s="40"/>
      <c r="O18" s="393"/>
      <c r="P18" s="30">
        <v>46176</v>
      </c>
      <c r="Q18" s="659"/>
    </row>
    <row r="19" spans="2:17" s="4" customFormat="1" ht="19.5" customHeight="1">
      <c r="B19" s="658"/>
      <c r="C19" s="27" t="s">
        <v>1002</v>
      </c>
      <c r="D19" s="27" t="s">
        <v>1002</v>
      </c>
      <c r="E19" s="40" t="s">
        <v>6965</v>
      </c>
      <c r="F19" s="26">
        <v>2</v>
      </c>
      <c r="G19" s="40">
        <v>187</v>
      </c>
      <c r="H19" s="40">
        <f t="shared" si="0"/>
        <v>374</v>
      </c>
      <c r="I19" s="40"/>
      <c r="J19" s="40" t="s">
        <v>1492</v>
      </c>
      <c r="K19" s="378" t="s">
        <v>6949</v>
      </c>
      <c r="L19" s="655"/>
      <c r="M19" s="30">
        <v>46161</v>
      </c>
      <c r="N19" s="27"/>
      <c r="O19" s="26"/>
      <c r="P19" s="30">
        <v>46176</v>
      </c>
      <c r="Q19" s="375"/>
    </row>
    <row r="20" spans="2:17" s="4" customFormat="1" ht="19.5" customHeight="1">
      <c r="B20" s="658"/>
      <c r="C20" s="27" t="s">
        <v>1002</v>
      </c>
      <c r="D20" s="27" t="s">
        <v>1002</v>
      </c>
      <c r="E20" s="40" t="s">
        <v>6966</v>
      </c>
      <c r="F20" s="26">
        <v>1</v>
      </c>
      <c r="G20" s="40">
        <v>113</v>
      </c>
      <c r="H20" s="40">
        <f t="shared" si="0"/>
        <v>113</v>
      </c>
      <c r="I20" s="40"/>
      <c r="J20" s="40" t="s">
        <v>1047</v>
      </c>
      <c r="K20" s="378" t="s">
        <v>6949</v>
      </c>
      <c r="L20" s="655"/>
      <c r="M20" s="30">
        <v>46161</v>
      </c>
      <c r="N20" s="27"/>
      <c r="O20" s="26"/>
      <c r="P20" s="30">
        <v>46176</v>
      </c>
      <c r="Q20" s="375"/>
    </row>
    <row r="21" spans="2:17" s="4" customFormat="1" ht="19.5" customHeight="1">
      <c r="B21" s="658"/>
      <c r="C21" s="27" t="s">
        <v>1002</v>
      </c>
      <c r="D21" s="27" t="s">
        <v>1002</v>
      </c>
      <c r="E21" s="40" t="s">
        <v>6967</v>
      </c>
      <c r="F21" s="26">
        <v>2</v>
      </c>
      <c r="G21" s="40">
        <v>712</v>
      </c>
      <c r="H21" s="40">
        <f t="shared" si="0"/>
        <v>1424</v>
      </c>
      <c r="I21" s="40"/>
      <c r="J21" s="40" t="s">
        <v>6968</v>
      </c>
      <c r="K21" s="378" t="s">
        <v>6949</v>
      </c>
      <c r="L21" s="655"/>
      <c r="M21" s="30">
        <v>46161</v>
      </c>
      <c r="N21" s="27"/>
      <c r="O21" s="26"/>
      <c r="P21" s="30">
        <v>46176</v>
      </c>
      <c r="Q21" s="375"/>
    </row>
    <row r="22" spans="2:17" s="4" customFormat="1" ht="19.5" customHeight="1">
      <c r="B22" s="658"/>
      <c r="C22" s="27" t="s">
        <v>1002</v>
      </c>
      <c r="D22" s="27" t="s">
        <v>1002</v>
      </c>
      <c r="E22" s="40" t="s">
        <v>1494</v>
      </c>
      <c r="F22" s="26">
        <v>2</v>
      </c>
      <c r="G22" s="40">
        <v>653</v>
      </c>
      <c r="H22" s="40">
        <f t="shared" si="0"/>
        <v>1306</v>
      </c>
      <c r="I22" s="158"/>
      <c r="J22" s="40" t="s">
        <v>1495</v>
      </c>
      <c r="K22" s="378" t="s">
        <v>6949</v>
      </c>
      <c r="L22" s="655"/>
      <c r="M22" s="30">
        <v>46161</v>
      </c>
      <c r="N22" s="27"/>
      <c r="O22" s="26"/>
      <c r="P22" s="30">
        <v>46176</v>
      </c>
      <c r="Q22" s="375"/>
    </row>
    <row r="23" spans="2:17" s="4" customFormat="1" ht="19.5" customHeight="1">
      <c r="B23" s="658"/>
      <c r="C23" s="27" t="s">
        <v>145</v>
      </c>
      <c r="D23" s="27" t="s">
        <v>1143</v>
      </c>
      <c r="E23" s="40" t="s">
        <v>6969</v>
      </c>
      <c r="F23" s="26" t="s">
        <v>2182</v>
      </c>
      <c r="G23" s="40">
        <v>28730</v>
      </c>
      <c r="H23" s="40">
        <f t="shared" si="0"/>
        <v>28730</v>
      </c>
      <c r="I23" s="40"/>
      <c r="J23" s="40" t="s">
        <v>6970</v>
      </c>
      <c r="K23" s="1649" t="s">
        <v>4214</v>
      </c>
      <c r="L23" s="655"/>
      <c r="M23" s="30">
        <v>46168</v>
      </c>
      <c r="N23" s="27"/>
      <c r="O23" s="26"/>
      <c r="P23" s="30">
        <v>46185</v>
      </c>
      <c r="Q23" s="375">
        <v>46182</v>
      </c>
    </row>
    <row r="24" spans="2:17" s="4" customFormat="1" ht="19.5" customHeight="1">
      <c r="B24" s="660"/>
      <c r="C24" s="27" t="s">
        <v>145</v>
      </c>
      <c r="D24" s="27" t="s">
        <v>1143</v>
      </c>
      <c r="E24" s="40" t="s">
        <v>6971</v>
      </c>
      <c r="F24" s="26" t="s">
        <v>2182</v>
      </c>
      <c r="G24" s="40">
        <v>38440</v>
      </c>
      <c r="H24" s="40">
        <f t="shared" si="0"/>
        <v>38440</v>
      </c>
      <c r="I24" s="393"/>
      <c r="J24" s="40" t="s">
        <v>6972</v>
      </c>
      <c r="K24" s="1649" t="s">
        <v>4214</v>
      </c>
      <c r="L24" s="655"/>
      <c r="M24" s="30">
        <v>46168</v>
      </c>
      <c r="N24" s="27"/>
      <c r="O24" s="26"/>
      <c r="P24" s="30">
        <v>46185</v>
      </c>
      <c r="Q24" s="375">
        <v>46182</v>
      </c>
    </row>
    <row r="25" spans="2:17" ht="19.5" customHeight="1">
      <c r="B25" s="668" t="s">
        <v>6973</v>
      </c>
      <c r="C25" s="27" t="s">
        <v>1002</v>
      </c>
      <c r="D25" s="27" t="s">
        <v>1002</v>
      </c>
      <c r="E25" s="40" t="s">
        <v>6974</v>
      </c>
      <c r="F25" s="26">
        <v>1</v>
      </c>
      <c r="G25" s="40">
        <v>7399</v>
      </c>
      <c r="H25" s="40">
        <f t="shared" si="0"/>
        <v>7399</v>
      </c>
      <c r="I25" s="40"/>
      <c r="J25" s="40" t="s">
        <v>6975</v>
      </c>
      <c r="K25" s="378" t="s">
        <v>6949</v>
      </c>
      <c r="L25" s="26"/>
      <c r="M25" s="30">
        <v>46161</v>
      </c>
      <c r="N25" s="40"/>
      <c r="O25" s="393"/>
      <c r="P25" s="30">
        <v>46176</v>
      </c>
      <c r="Q25" s="659"/>
    </row>
    <row r="26" spans="2:17" s="4" customFormat="1" ht="19.5" customHeight="1">
      <c r="B26" s="658"/>
      <c r="C26" s="27" t="s">
        <v>1002</v>
      </c>
      <c r="D26" s="27" t="s">
        <v>1002</v>
      </c>
      <c r="E26" s="40" t="s">
        <v>6976</v>
      </c>
      <c r="F26" s="26">
        <v>1</v>
      </c>
      <c r="G26" s="40">
        <v>1869</v>
      </c>
      <c r="H26" s="40">
        <f t="shared" si="0"/>
        <v>1869</v>
      </c>
      <c r="I26" s="40"/>
      <c r="J26" s="40" t="s">
        <v>6977</v>
      </c>
      <c r="K26" s="378" t="s">
        <v>6949</v>
      </c>
      <c r="L26" s="655"/>
      <c r="M26" s="30">
        <v>46161</v>
      </c>
      <c r="N26" s="27"/>
      <c r="O26" s="26"/>
      <c r="P26" s="30">
        <v>46176</v>
      </c>
      <c r="Q26" s="375"/>
    </row>
    <row r="27" spans="2:17" s="4" customFormat="1" ht="19.5" customHeight="1">
      <c r="B27" s="658"/>
      <c r="C27" s="27" t="s">
        <v>1002</v>
      </c>
      <c r="D27" s="27" t="s">
        <v>1002</v>
      </c>
      <c r="E27" s="40" t="s">
        <v>6978</v>
      </c>
      <c r="F27" s="26">
        <v>1</v>
      </c>
      <c r="G27" s="40">
        <v>2110</v>
      </c>
      <c r="H27" s="40">
        <f t="shared" si="0"/>
        <v>2110</v>
      </c>
      <c r="I27" s="40"/>
      <c r="J27" s="40" t="s">
        <v>6979</v>
      </c>
      <c r="K27" s="378" t="s">
        <v>6949</v>
      </c>
      <c r="L27" s="655"/>
      <c r="M27" s="30">
        <v>46161</v>
      </c>
      <c r="N27" s="27"/>
      <c r="O27" s="26"/>
      <c r="P27" s="30">
        <v>46176</v>
      </c>
      <c r="Q27" s="375"/>
    </row>
    <row r="28" spans="2:17" s="4" customFormat="1" ht="19.5" customHeight="1">
      <c r="B28" s="658"/>
      <c r="C28" s="27" t="s">
        <v>1002</v>
      </c>
      <c r="D28" s="27" t="s">
        <v>1002</v>
      </c>
      <c r="E28" s="40" t="s">
        <v>6980</v>
      </c>
      <c r="F28" s="26">
        <v>1</v>
      </c>
      <c r="G28" s="40">
        <v>1915</v>
      </c>
      <c r="H28" s="40">
        <f t="shared" si="0"/>
        <v>1915</v>
      </c>
      <c r="I28" s="158"/>
      <c r="J28" s="40" t="s">
        <v>6981</v>
      </c>
      <c r="K28" s="378" t="s">
        <v>6949</v>
      </c>
      <c r="L28" s="655"/>
      <c r="M28" s="30">
        <v>46161</v>
      </c>
      <c r="N28" s="27"/>
      <c r="O28" s="26"/>
      <c r="P28" s="30">
        <v>46176</v>
      </c>
      <c r="Q28" s="375"/>
    </row>
    <row r="29" spans="2:17" s="4" customFormat="1" ht="19.5" customHeight="1">
      <c r="B29" s="658"/>
      <c r="C29" s="27" t="s">
        <v>1002</v>
      </c>
      <c r="D29" s="27" t="s">
        <v>1002</v>
      </c>
      <c r="E29" s="40" t="s">
        <v>6982</v>
      </c>
      <c r="F29" s="26">
        <v>1</v>
      </c>
      <c r="G29" s="40">
        <v>2030</v>
      </c>
      <c r="H29" s="40">
        <f t="shared" si="0"/>
        <v>2030</v>
      </c>
      <c r="I29" s="40"/>
      <c r="J29" s="40" t="s">
        <v>6983</v>
      </c>
      <c r="K29" s="378" t="s">
        <v>6949</v>
      </c>
      <c r="L29" s="655"/>
      <c r="M29" s="30">
        <v>46161</v>
      </c>
      <c r="N29" s="27"/>
      <c r="O29" s="26"/>
      <c r="P29" s="30">
        <v>46176</v>
      </c>
      <c r="Q29" s="375"/>
    </row>
    <row r="30" spans="2:17" s="4" customFormat="1" ht="19.5" customHeight="1">
      <c r="B30" s="658"/>
      <c r="C30" s="27" t="s">
        <v>1002</v>
      </c>
      <c r="D30" s="27" t="s">
        <v>1002</v>
      </c>
      <c r="E30" s="40" t="s">
        <v>6984</v>
      </c>
      <c r="F30" s="26">
        <v>4</v>
      </c>
      <c r="G30" s="40">
        <v>165</v>
      </c>
      <c r="H30" s="40">
        <f t="shared" si="0"/>
        <v>660</v>
      </c>
      <c r="I30" s="40"/>
      <c r="J30" s="40" t="s">
        <v>1770</v>
      </c>
      <c r="K30" s="378" t="s">
        <v>6949</v>
      </c>
      <c r="L30" s="655"/>
      <c r="M30" s="30">
        <v>46161</v>
      </c>
      <c r="N30" s="27"/>
      <c r="O30" s="26"/>
      <c r="P30" s="30">
        <v>46176</v>
      </c>
      <c r="Q30" s="375"/>
    </row>
    <row r="31" spans="2:17" s="4" customFormat="1" ht="19.5" customHeight="1">
      <c r="B31" s="658"/>
      <c r="C31" s="27" t="s">
        <v>1002</v>
      </c>
      <c r="D31" s="27" t="s">
        <v>1002</v>
      </c>
      <c r="E31" s="40" t="s">
        <v>6985</v>
      </c>
      <c r="F31" s="26">
        <v>4</v>
      </c>
      <c r="G31" s="40">
        <v>165</v>
      </c>
      <c r="H31" s="40">
        <f t="shared" si="0"/>
        <v>660</v>
      </c>
      <c r="I31" s="40"/>
      <c r="J31" s="40" t="s">
        <v>1770</v>
      </c>
      <c r="K31" s="378" t="s">
        <v>6949</v>
      </c>
      <c r="L31" s="655"/>
      <c r="M31" s="30">
        <v>46161</v>
      </c>
      <c r="N31" s="27"/>
      <c r="O31" s="26"/>
      <c r="P31" s="30">
        <v>46176</v>
      </c>
      <c r="Q31" s="375"/>
    </row>
    <row r="32" spans="2:17" s="4" customFormat="1" ht="19.5" customHeight="1">
      <c r="B32" s="658"/>
      <c r="C32" s="27" t="s">
        <v>1002</v>
      </c>
      <c r="D32" s="27" t="s">
        <v>1002</v>
      </c>
      <c r="E32" s="40" t="s">
        <v>6986</v>
      </c>
      <c r="F32" s="26">
        <v>4</v>
      </c>
      <c r="G32" s="40">
        <v>290</v>
      </c>
      <c r="H32" s="40">
        <f t="shared" si="0"/>
        <v>1160</v>
      </c>
      <c r="I32" s="40"/>
      <c r="J32" s="40" t="s">
        <v>1770</v>
      </c>
      <c r="K32" s="378" t="s">
        <v>6949</v>
      </c>
      <c r="L32" s="655"/>
      <c r="M32" s="30">
        <v>46161</v>
      </c>
      <c r="N32" s="27"/>
      <c r="O32" s="26"/>
      <c r="P32" s="30">
        <v>46176</v>
      </c>
      <c r="Q32" s="375"/>
    </row>
    <row r="33" spans="2:17" s="4" customFormat="1" ht="19.5" customHeight="1">
      <c r="B33" s="658"/>
      <c r="C33" s="27" t="s">
        <v>1002</v>
      </c>
      <c r="D33" s="27" t="s">
        <v>1002</v>
      </c>
      <c r="E33" s="40" t="s">
        <v>6941</v>
      </c>
      <c r="F33" s="26">
        <v>1</v>
      </c>
      <c r="G33" s="40">
        <v>4092</v>
      </c>
      <c r="H33" s="40">
        <f t="shared" si="0"/>
        <v>4092</v>
      </c>
      <c r="I33" s="158"/>
      <c r="J33" s="40" t="s">
        <v>1373</v>
      </c>
      <c r="K33" s="378" t="s">
        <v>6949</v>
      </c>
      <c r="L33" s="655"/>
      <c r="M33" s="30">
        <v>46161</v>
      </c>
      <c r="N33" s="27"/>
      <c r="O33" s="26"/>
      <c r="P33" s="30">
        <v>46176</v>
      </c>
      <c r="Q33" s="375"/>
    </row>
    <row r="34" spans="2:17" s="4" customFormat="1" ht="19.5" customHeight="1">
      <c r="B34" s="658"/>
      <c r="C34" s="27" t="s">
        <v>1002</v>
      </c>
      <c r="D34" s="27" t="s">
        <v>1002</v>
      </c>
      <c r="E34" s="40" t="s">
        <v>6987</v>
      </c>
      <c r="F34" s="26">
        <v>4</v>
      </c>
      <c r="G34" s="40">
        <v>285</v>
      </c>
      <c r="H34" s="40">
        <f t="shared" si="0"/>
        <v>1140</v>
      </c>
      <c r="I34" s="40"/>
      <c r="J34" s="40" t="s">
        <v>2230</v>
      </c>
      <c r="K34" s="378" t="s">
        <v>6949</v>
      </c>
      <c r="L34" s="655"/>
      <c r="M34" s="30">
        <v>46161</v>
      </c>
      <c r="N34" s="27"/>
      <c r="O34" s="26"/>
      <c r="P34" s="30">
        <v>46176</v>
      </c>
      <c r="Q34" s="375"/>
    </row>
    <row r="35" spans="2:17" s="4" customFormat="1" ht="19.5" customHeight="1">
      <c r="B35" s="658"/>
      <c r="C35" s="27" t="s">
        <v>1002</v>
      </c>
      <c r="D35" s="27" t="s">
        <v>1002</v>
      </c>
      <c r="E35" s="40" t="s">
        <v>6988</v>
      </c>
      <c r="F35" s="26">
        <v>2</v>
      </c>
      <c r="G35" s="40">
        <v>880</v>
      </c>
      <c r="H35" s="40">
        <f t="shared" si="0"/>
        <v>1760</v>
      </c>
      <c r="I35" s="40"/>
      <c r="J35" s="40" t="s">
        <v>6989</v>
      </c>
      <c r="K35" s="378" t="s">
        <v>6949</v>
      </c>
      <c r="L35" s="655"/>
      <c r="M35" s="30">
        <v>46161</v>
      </c>
      <c r="N35" s="27"/>
      <c r="O35" s="26"/>
      <c r="P35" s="30">
        <v>46176</v>
      </c>
      <c r="Q35" s="375"/>
    </row>
    <row r="36" spans="2:17" s="4" customFormat="1" ht="19.5" customHeight="1">
      <c r="B36" s="658"/>
      <c r="C36" s="27" t="s">
        <v>1002</v>
      </c>
      <c r="D36" s="27" t="s">
        <v>1002</v>
      </c>
      <c r="E36" s="40" t="s">
        <v>6990</v>
      </c>
      <c r="F36" s="26">
        <v>2</v>
      </c>
      <c r="G36" s="40">
        <v>1170</v>
      </c>
      <c r="H36" s="40">
        <f t="shared" si="0"/>
        <v>2340</v>
      </c>
      <c r="I36" s="158"/>
      <c r="J36" s="40" t="s">
        <v>6991</v>
      </c>
      <c r="K36" s="378" t="s">
        <v>6949</v>
      </c>
      <c r="L36" s="655"/>
      <c r="M36" s="30">
        <v>46161</v>
      </c>
      <c r="N36" s="27"/>
      <c r="O36" s="26"/>
      <c r="P36" s="30">
        <v>46176</v>
      </c>
      <c r="Q36" s="375"/>
    </row>
    <row r="37" spans="2:17" s="4" customFormat="1" ht="19.5" customHeight="1">
      <c r="B37" s="658"/>
      <c r="C37" s="27" t="s">
        <v>1378</v>
      </c>
      <c r="D37" s="27" t="s">
        <v>125</v>
      </c>
      <c r="E37" s="40" t="s">
        <v>1438</v>
      </c>
      <c r="F37" s="26" t="s">
        <v>2182</v>
      </c>
      <c r="G37" s="40">
        <v>2480</v>
      </c>
      <c r="H37" s="40">
        <f t="shared" si="0"/>
        <v>2480</v>
      </c>
      <c r="I37" s="40"/>
      <c r="J37" s="40" t="s">
        <v>1439</v>
      </c>
      <c r="K37" s="1649" t="s">
        <v>999</v>
      </c>
      <c r="L37" s="655"/>
      <c r="M37" s="30">
        <v>46164</v>
      </c>
      <c r="N37" s="27"/>
      <c r="O37" s="26"/>
      <c r="P37" s="30">
        <v>46185</v>
      </c>
      <c r="Q37" s="375"/>
    </row>
    <row r="38" spans="2:17" s="4" customFormat="1" ht="19.5" customHeight="1">
      <c r="B38" s="660"/>
      <c r="C38" s="27" t="s">
        <v>1378</v>
      </c>
      <c r="D38" s="27" t="s">
        <v>125</v>
      </c>
      <c r="E38" s="40" t="s">
        <v>6992</v>
      </c>
      <c r="F38" s="26">
        <v>1</v>
      </c>
      <c r="G38" s="40">
        <v>1360</v>
      </c>
      <c r="H38" s="40">
        <f t="shared" si="0"/>
        <v>1360</v>
      </c>
      <c r="I38" s="40"/>
      <c r="J38" s="40" t="s">
        <v>6993</v>
      </c>
      <c r="K38" s="1649" t="s">
        <v>999</v>
      </c>
      <c r="L38" s="655"/>
      <c r="M38" s="30">
        <v>46164</v>
      </c>
      <c r="N38" s="27"/>
      <c r="O38" s="26"/>
      <c r="P38" s="30">
        <v>46185</v>
      </c>
      <c r="Q38" s="375"/>
    </row>
    <row r="39" spans="2:17" s="4" customFormat="1" ht="19.5" customHeight="1">
      <c r="B39" s="666" t="s">
        <v>6994</v>
      </c>
      <c r="C39" s="27" t="s">
        <v>1002</v>
      </c>
      <c r="D39" s="27" t="s">
        <v>1002</v>
      </c>
      <c r="E39" s="40" t="s">
        <v>6995</v>
      </c>
      <c r="F39" s="26">
        <v>1</v>
      </c>
      <c r="G39" s="40">
        <v>7260</v>
      </c>
      <c r="H39" s="40">
        <f t="shared" si="0"/>
        <v>7260</v>
      </c>
      <c r="I39" s="40"/>
      <c r="J39" s="40" t="s">
        <v>6996</v>
      </c>
      <c r="K39" s="378" t="s">
        <v>6949</v>
      </c>
      <c r="L39" s="655"/>
      <c r="M39" s="30">
        <v>46161</v>
      </c>
      <c r="N39" s="27"/>
      <c r="O39" s="26"/>
      <c r="P39" s="30">
        <v>46176</v>
      </c>
      <c r="Q39" s="375"/>
    </row>
    <row r="40" spans="2:17" s="4" customFormat="1" ht="19.5" customHeight="1">
      <c r="B40" s="654"/>
      <c r="C40" s="27" t="s">
        <v>1002</v>
      </c>
      <c r="D40" s="27" t="s">
        <v>1002</v>
      </c>
      <c r="E40" s="40" t="s">
        <v>6997</v>
      </c>
      <c r="F40" s="26">
        <v>1</v>
      </c>
      <c r="G40" s="40">
        <v>4324</v>
      </c>
      <c r="H40" s="40">
        <f t="shared" si="0"/>
        <v>4324</v>
      </c>
      <c r="I40" s="40"/>
      <c r="J40" s="40" t="s">
        <v>6998</v>
      </c>
      <c r="K40" s="378" t="s">
        <v>6949</v>
      </c>
      <c r="L40" s="655"/>
      <c r="M40" s="30">
        <v>46161</v>
      </c>
      <c r="N40" s="27"/>
      <c r="O40" s="26"/>
      <c r="P40" s="30">
        <v>46176</v>
      </c>
      <c r="Q40" s="375"/>
    </row>
    <row r="41" spans="2:17" s="4" customFormat="1" ht="19.5" customHeight="1">
      <c r="B41" s="654"/>
      <c r="C41" s="27" t="s">
        <v>1002</v>
      </c>
      <c r="D41" s="27" t="s">
        <v>1002</v>
      </c>
      <c r="E41" s="40" t="s">
        <v>6999</v>
      </c>
      <c r="F41" s="26">
        <v>1</v>
      </c>
      <c r="G41" s="40">
        <v>10517</v>
      </c>
      <c r="H41" s="40">
        <f t="shared" si="0"/>
        <v>10517</v>
      </c>
      <c r="I41" s="158"/>
      <c r="J41" s="40" t="s">
        <v>7000</v>
      </c>
      <c r="K41" s="378" t="s">
        <v>6949</v>
      </c>
      <c r="L41" s="655"/>
      <c r="M41" s="30">
        <v>46161</v>
      </c>
      <c r="N41" s="27"/>
      <c r="O41" s="26"/>
      <c r="P41" s="30">
        <v>46176</v>
      </c>
      <c r="Q41" s="375"/>
    </row>
    <row r="42" spans="2:17" s="4" customFormat="1" ht="19.5" customHeight="1">
      <c r="B42" s="654"/>
      <c r="C42" s="27" t="s">
        <v>1002</v>
      </c>
      <c r="D42" s="27" t="s">
        <v>1002</v>
      </c>
      <c r="E42" s="40" t="s">
        <v>7001</v>
      </c>
      <c r="F42" s="26">
        <v>1</v>
      </c>
      <c r="G42" s="40">
        <v>2030</v>
      </c>
      <c r="H42" s="40">
        <f t="shared" si="0"/>
        <v>2030</v>
      </c>
      <c r="I42" s="158"/>
      <c r="J42" s="40" t="s">
        <v>7002</v>
      </c>
      <c r="K42" s="378" t="s">
        <v>6949</v>
      </c>
      <c r="L42" s="655"/>
      <c r="M42" s="30">
        <v>46161</v>
      </c>
      <c r="N42" s="27"/>
      <c r="O42" s="26"/>
      <c r="P42" s="30">
        <v>46176</v>
      </c>
      <c r="Q42" s="375"/>
    </row>
    <row r="43" spans="2:17" s="82" customFormat="1" ht="19.5" customHeight="1">
      <c r="B43" s="654"/>
      <c r="C43" s="86" t="s">
        <v>1002</v>
      </c>
      <c r="D43" s="86" t="s">
        <v>1002</v>
      </c>
      <c r="E43" s="190" t="s">
        <v>7003</v>
      </c>
      <c r="F43" s="94">
        <v>1</v>
      </c>
      <c r="G43" s="190">
        <v>2041</v>
      </c>
      <c r="H43" s="190">
        <f>F43*G43</f>
        <v>2041</v>
      </c>
      <c r="I43" s="1171"/>
      <c r="J43" s="190" t="s">
        <v>7004</v>
      </c>
      <c r="K43" s="1648" t="s">
        <v>7005</v>
      </c>
      <c r="L43" s="410"/>
      <c r="M43" s="411">
        <v>46199</v>
      </c>
      <c r="N43" s="86"/>
      <c r="O43" s="94"/>
      <c r="P43" s="411">
        <v>46205</v>
      </c>
      <c r="Q43" s="413"/>
    </row>
    <row r="44" spans="2:17" s="4" customFormat="1" ht="19.5" customHeight="1">
      <c r="B44" s="654"/>
      <c r="C44" s="27" t="s">
        <v>1002</v>
      </c>
      <c r="D44" s="27" t="s">
        <v>1002</v>
      </c>
      <c r="E44" s="40" t="s">
        <v>7006</v>
      </c>
      <c r="F44" s="26">
        <v>1</v>
      </c>
      <c r="G44" s="40">
        <v>2018</v>
      </c>
      <c r="H44" s="40">
        <f t="shared" si="0"/>
        <v>2018</v>
      </c>
      <c r="I44" s="40"/>
      <c r="J44" s="40" t="s">
        <v>7007</v>
      </c>
      <c r="K44" s="378" t="s">
        <v>6949</v>
      </c>
      <c r="L44" s="655"/>
      <c r="M44" s="30">
        <v>46161</v>
      </c>
      <c r="N44" s="27"/>
      <c r="O44" s="26"/>
      <c r="P44" s="30">
        <v>46176</v>
      </c>
      <c r="Q44" s="375"/>
    </row>
    <row r="45" spans="2:17" s="4" customFormat="1" ht="19.5" customHeight="1">
      <c r="B45" s="654"/>
      <c r="C45" s="27" t="s">
        <v>1002</v>
      </c>
      <c r="D45" s="27" t="s">
        <v>1002</v>
      </c>
      <c r="E45" s="40" t="s">
        <v>7008</v>
      </c>
      <c r="F45" s="26">
        <v>1</v>
      </c>
      <c r="G45" s="40">
        <v>5276</v>
      </c>
      <c r="H45" s="40">
        <f t="shared" si="0"/>
        <v>5276</v>
      </c>
      <c r="I45" s="40"/>
      <c r="J45" s="40" t="s">
        <v>7009</v>
      </c>
      <c r="K45" s="378" t="s">
        <v>6949</v>
      </c>
      <c r="L45" s="655"/>
      <c r="M45" s="30">
        <v>46161</v>
      </c>
      <c r="N45" s="27"/>
      <c r="O45" s="26"/>
      <c r="P45" s="30">
        <v>46176</v>
      </c>
      <c r="Q45" s="375"/>
    </row>
    <row r="46" spans="2:17" s="4" customFormat="1" ht="19.5" customHeight="1">
      <c r="B46" s="654"/>
      <c r="C46" s="27" t="s">
        <v>1002</v>
      </c>
      <c r="D46" s="27" t="s">
        <v>1002</v>
      </c>
      <c r="E46" s="40" t="s">
        <v>7010</v>
      </c>
      <c r="F46" s="26">
        <v>2</v>
      </c>
      <c r="G46" s="40">
        <v>2523</v>
      </c>
      <c r="H46" s="40">
        <f t="shared" si="0"/>
        <v>5046</v>
      </c>
      <c r="I46" s="158"/>
      <c r="J46" s="40" t="s">
        <v>7011</v>
      </c>
      <c r="K46" s="378" t="s">
        <v>6949</v>
      </c>
      <c r="L46" s="655"/>
      <c r="M46" s="30">
        <v>46161</v>
      </c>
      <c r="N46" s="27"/>
      <c r="O46" s="26"/>
      <c r="P46" s="30">
        <v>46176</v>
      </c>
      <c r="Q46" s="375"/>
    </row>
    <row r="47" spans="2:17" s="4" customFormat="1" ht="19.5" customHeight="1">
      <c r="B47" s="654"/>
      <c r="C47" s="27" t="s">
        <v>1002</v>
      </c>
      <c r="D47" s="27" t="s">
        <v>1002</v>
      </c>
      <c r="E47" s="40" t="s">
        <v>7012</v>
      </c>
      <c r="F47" s="26">
        <v>2</v>
      </c>
      <c r="G47" s="40">
        <v>2523</v>
      </c>
      <c r="H47" s="40">
        <f t="shared" si="0"/>
        <v>5046</v>
      </c>
      <c r="I47" s="40"/>
      <c r="J47" s="40" t="s">
        <v>7013</v>
      </c>
      <c r="K47" s="378" t="s">
        <v>6949</v>
      </c>
      <c r="L47" s="655"/>
      <c r="M47" s="30">
        <v>46161</v>
      </c>
      <c r="N47" s="27"/>
      <c r="O47" s="26"/>
      <c r="P47" s="30">
        <v>46176</v>
      </c>
      <c r="Q47" s="375"/>
    </row>
    <row r="48" spans="2:17" s="4" customFormat="1" ht="19.5" customHeight="1">
      <c r="B48" s="654"/>
      <c r="C48" s="27" t="s">
        <v>1002</v>
      </c>
      <c r="D48" s="27" t="s">
        <v>1002</v>
      </c>
      <c r="E48" s="40" t="s">
        <v>7014</v>
      </c>
      <c r="F48" s="26">
        <v>1</v>
      </c>
      <c r="G48" s="40">
        <v>3223</v>
      </c>
      <c r="H48" s="40">
        <f t="shared" si="0"/>
        <v>3223</v>
      </c>
      <c r="I48" s="40"/>
      <c r="J48" s="40" t="s">
        <v>7015</v>
      </c>
      <c r="K48" s="378" t="s">
        <v>6949</v>
      </c>
      <c r="L48" s="655"/>
      <c r="M48" s="30">
        <v>46161</v>
      </c>
      <c r="N48" s="27"/>
      <c r="O48" s="26"/>
      <c r="P48" s="30">
        <v>46176</v>
      </c>
      <c r="Q48" s="375"/>
    </row>
    <row r="49" spans="2:17" s="4" customFormat="1" ht="19.5" customHeight="1">
      <c r="B49" s="654"/>
      <c r="C49" s="27" t="s">
        <v>1002</v>
      </c>
      <c r="D49" s="27" t="s">
        <v>1002</v>
      </c>
      <c r="E49" s="40" t="s">
        <v>4182</v>
      </c>
      <c r="F49" s="26">
        <v>6</v>
      </c>
      <c r="G49" s="40">
        <v>23</v>
      </c>
      <c r="H49" s="40">
        <f t="shared" si="0"/>
        <v>138</v>
      </c>
      <c r="I49" s="158"/>
      <c r="J49" s="40" t="s">
        <v>4183</v>
      </c>
      <c r="K49" s="378" t="s">
        <v>6949</v>
      </c>
      <c r="L49" s="655"/>
      <c r="M49" s="30">
        <v>46161</v>
      </c>
      <c r="N49" s="27"/>
      <c r="O49" s="26"/>
      <c r="P49" s="30">
        <v>46176</v>
      </c>
      <c r="Q49" s="375"/>
    </row>
    <row r="50" spans="2:17" s="4" customFormat="1" ht="19.5" customHeight="1">
      <c r="B50" s="654"/>
      <c r="C50" s="27" t="s">
        <v>1002</v>
      </c>
      <c r="D50" s="27" t="s">
        <v>1002</v>
      </c>
      <c r="E50" s="40" t="s">
        <v>4186</v>
      </c>
      <c r="F50" s="26">
        <v>4</v>
      </c>
      <c r="G50" s="40">
        <v>156</v>
      </c>
      <c r="H50" s="40">
        <f t="shared" si="0"/>
        <v>624</v>
      </c>
      <c r="I50" s="40"/>
      <c r="J50" s="40" t="s">
        <v>1092</v>
      </c>
      <c r="K50" s="378" t="s">
        <v>6949</v>
      </c>
      <c r="L50" s="655"/>
      <c r="M50" s="30">
        <v>46161</v>
      </c>
      <c r="N50" s="27"/>
      <c r="O50" s="26"/>
      <c r="P50" s="30">
        <v>46176</v>
      </c>
      <c r="Q50" s="375"/>
    </row>
    <row r="51" spans="2:17" s="4" customFormat="1" ht="19.5" customHeight="1">
      <c r="B51" s="654"/>
      <c r="C51" s="27" t="s">
        <v>1002</v>
      </c>
      <c r="D51" s="27" t="s">
        <v>1002</v>
      </c>
      <c r="E51" s="40" t="s">
        <v>1535</v>
      </c>
      <c r="F51" s="26">
        <v>83</v>
      </c>
      <c r="G51" s="40">
        <v>194</v>
      </c>
      <c r="H51" s="40">
        <f t="shared" si="0"/>
        <v>16102</v>
      </c>
      <c r="I51" s="26"/>
      <c r="J51" s="40" t="s">
        <v>1092</v>
      </c>
      <c r="K51" s="378" t="s">
        <v>6949</v>
      </c>
      <c r="L51" s="655"/>
      <c r="M51" s="30">
        <v>46161</v>
      </c>
      <c r="N51" s="27"/>
      <c r="O51" s="26"/>
      <c r="P51" s="30">
        <v>46176</v>
      </c>
      <c r="Q51" s="375"/>
    </row>
    <row r="52" spans="2:17" s="4" customFormat="1" ht="19.5" customHeight="1">
      <c r="B52" s="654"/>
      <c r="C52" s="27" t="s">
        <v>1002</v>
      </c>
      <c r="D52" s="27" t="s">
        <v>1002</v>
      </c>
      <c r="E52" s="40" t="s">
        <v>1093</v>
      </c>
      <c r="F52" s="26">
        <v>32</v>
      </c>
      <c r="G52" s="40">
        <v>40</v>
      </c>
      <c r="H52" s="40">
        <f t="shared" si="0"/>
        <v>1280</v>
      </c>
      <c r="I52" s="40"/>
      <c r="J52" s="40" t="s">
        <v>1094</v>
      </c>
      <c r="K52" s="378" t="s">
        <v>6949</v>
      </c>
      <c r="L52" s="26"/>
      <c r="M52" s="30">
        <v>46161</v>
      </c>
      <c r="N52" s="27"/>
      <c r="O52" s="26"/>
      <c r="P52" s="30">
        <v>46176</v>
      </c>
      <c r="Q52" s="375"/>
    </row>
    <row r="53" spans="2:17" s="4" customFormat="1" ht="19.5" customHeight="1">
      <c r="B53" s="654"/>
      <c r="C53" s="27" t="s">
        <v>1002</v>
      </c>
      <c r="D53" s="27" t="s">
        <v>1002</v>
      </c>
      <c r="E53" s="40" t="s">
        <v>1538</v>
      </c>
      <c r="F53" s="26">
        <v>4</v>
      </c>
      <c r="G53" s="40">
        <v>128</v>
      </c>
      <c r="H53" s="40">
        <f t="shared" si="0"/>
        <v>512</v>
      </c>
      <c r="I53" s="158"/>
      <c r="J53" s="40" t="s">
        <v>1096</v>
      </c>
      <c r="K53" s="378" t="s">
        <v>6949</v>
      </c>
      <c r="L53" s="655"/>
      <c r="M53" s="30">
        <v>46161</v>
      </c>
      <c r="N53" s="27"/>
      <c r="O53" s="26"/>
      <c r="P53" s="30">
        <v>46176</v>
      </c>
      <c r="Q53" s="375"/>
    </row>
    <row r="54" spans="2:17" s="4" customFormat="1" ht="19.5" customHeight="1">
      <c r="B54" s="654"/>
      <c r="C54" s="27" t="s">
        <v>1002</v>
      </c>
      <c r="D54" s="27" t="s">
        <v>1002</v>
      </c>
      <c r="E54" s="40" t="s">
        <v>7016</v>
      </c>
      <c r="F54" s="26">
        <v>1</v>
      </c>
      <c r="G54" s="40">
        <v>5082</v>
      </c>
      <c r="H54" s="40">
        <f t="shared" si="0"/>
        <v>5082</v>
      </c>
      <c r="I54" s="40"/>
      <c r="J54" s="40" t="s">
        <v>1540</v>
      </c>
      <c r="K54" s="378" t="s">
        <v>6949</v>
      </c>
      <c r="L54" s="655"/>
      <c r="M54" s="30">
        <v>46161</v>
      </c>
      <c r="N54" s="27"/>
      <c r="O54" s="26"/>
      <c r="P54" s="30">
        <v>46176</v>
      </c>
      <c r="Q54" s="375"/>
    </row>
    <row r="55" spans="2:17" s="4" customFormat="1" ht="19.5" customHeight="1">
      <c r="B55" s="654"/>
      <c r="C55" s="27" t="s">
        <v>1002</v>
      </c>
      <c r="D55" s="27" t="s">
        <v>1002</v>
      </c>
      <c r="E55" s="40" t="s">
        <v>7017</v>
      </c>
      <c r="F55" s="26">
        <v>2</v>
      </c>
      <c r="G55" s="40">
        <v>4156</v>
      </c>
      <c r="H55" s="40">
        <f t="shared" si="0"/>
        <v>8312</v>
      </c>
      <c r="I55" s="40"/>
      <c r="J55" s="40" t="s">
        <v>1540</v>
      </c>
      <c r="K55" s="378" t="s">
        <v>6949</v>
      </c>
      <c r="L55" s="655"/>
      <c r="M55" s="30">
        <v>46161</v>
      </c>
      <c r="N55" s="27"/>
      <c r="O55" s="26"/>
      <c r="P55" s="30">
        <v>46176</v>
      </c>
      <c r="Q55" s="375"/>
    </row>
    <row r="56" spans="2:17" s="4" customFormat="1" ht="19.5" customHeight="1">
      <c r="B56" s="654"/>
      <c r="C56" s="27" t="s">
        <v>1002</v>
      </c>
      <c r="D56" s="27" t="s">
        <v>1002</v>
      </c>
      <c r="E56" s="40" t="s">
        <v>7018</v>
      </c>
      <c r="F56" s="26">
        <v>4</v>
      </c>
      <c r="G56" s="40">
        <v>5082</v>
      </c>
      <c r="H56" s="40">
        <f t="shared" si="0"/>
        <v>20328</v>
      </c>
      <c r="I56" s="40"/>
      <c r="J56" s="40" t="s">
        <v>1540</v>
      </c>
      <c r="K56" s="378" t="s">
        <v>6949</v>
      </c>
      <c r="L56" s="655"/>
      <c r="M56" s="30">
        <v>46161</v>
      </c>
      <c r="N56" s="27"/>
      <c r="O56" s="26"/>
      <c r="P56" s="30">
        <v>46176</v>
      </c>
      <c r="Q56" s="375"/>
    </row>
    <row r="57" spans="2:17" s="4" customFormat="1" ht="19.5" customHeight="1">
      <c r="B57" s="654"/>
      <c r="C57" s="27" t="s">
        <v>1002</v>
      </c>
      <c r="D57" s="27" t="s">
        <v>1002</v>
      </c>
      <c r="E57" s="40" t="s">
        <v>7019</v>
      </c>
      <c r="F57" s="26">
        <v>2</v>
      </c>
      <c r="G57" s="40">
        <v>2079</v>
      </c>
      <c r="H57" s="40">
        <f t="shared" si="0"/>
        <v>4158</v>
      </c>
      <c r="I57" s="40"/>
      <c r="J57" s="40" t="s">
        <v>1098</v>
      </c>
      <c r="K57" s="378" t="s">
        <v>6949</v>
      </c>
      <c r="L57" s="655"/>
      <c r="M57" s="30">
        <v>46161</v>
      </c>
      <c r="N57" s="27"/>
      <c r="O57" s="26"/>
      <c r="P57" s="30">
        <v>46176</v>
      </c>
      <c r="Q57" s="375"/>
    </row>
    <row r="58" spans="2:17" s="4" customFormat="1" ht="19.5" customHeight="1">
      <c r="B58" s="654"/>
      <c r="C58" s="27" t="s">
        <v>1002</v>
      </c>
      <c r="D58" s="27" t="s">
        <v>1002</v>
      </c>
      <c r="E58" s="40" t="s">
        <v>4189</v>
      </c>
      <c r="F58" s="26">
        <v>6</v>
      </c>
      <c r="G58" s="40">
        <v>36</v>
      </c>
      <c r="H58" s="40">
        <f t="shared" si="0"/>
        <v>216</v>
      </c>
      <c r="I58" s="40"/>
      <c r="J58" s="40" t="s">
        <v>1406</v>
      </c>
      <c r="K58" s="378" t="s">
        <v>6949</v>
      </c>
      <c r="L58" s="655"/>
      <c r="M58" s="30">
        <v>46161</v>
      </c>
      <c r="N58" s="27"/>
      <c r="O58" s="26"/>
      <c r="P58" s="30">
        <v>46176</v>
      </c>
      <c r="Q58" s="375"/>
    </row>
    <row r="59" spans="2:17" s="4" customFormat="1" ht="19.5" customHeight="1">
      <c r="B59" s="654"/>
      <c r="C59" s="27" t="s">
        <v>1002</v>
      </c>
      <c r="D59" s="27" t="s">
        <v>1002</v>
      </c>
      <c r="E59" s="40" t="s">
        <v>4224</v>
      </c>
      <c r="F59" s="26">
        <v>1</v>
      </c>
      <c r="G59" s="40">
        <v>8415</v>
      </c>
      <c r="H59" s="40">
        <f t="shared" si="0"/>
        <v>8415</v>
      </c>
      <c r="I59" s="40"/>
      <c r="J59" s="40" t="s">
        <v>4225</v>
      </c>
      <c r="K59" s="378" t="s">
        <v>6949</v>
      </c>
      <c r="L59" s="655"/>
      <c r="M59" s="30">
        <v>46161</v>
      </c>
      <c r="N59" s="27"/>
      <c r="O59" s="26"/>
      <c r="P59" s="30">
        <v>46176</v>
      </c>
      <c r="Q59" s="375"/>
    </row>
    <row r="60" spans="2:17" s="4" customFormat="1" ht="19.5" customHeight="1">
      <c r="B60" s="654"/>
      <c r="C60" s="27" t="s">
        <v>1002</v>
      </c>
      <c r="D60" s="27" t="s">
        <v>1002</v>
      </c>
      <c r="E60" s="40" t="s">
        <v>1995</v>
      </c>
      <c r="F60" s="26">
        <v>4</v>
      </c>
      <c r="G60" s="40">
        <v>369</v>
      </c>
      <c r="H60" s="40">
        <f t="shared" si="0"/>
        <v>1476</v>
      </c>
      <c r="I60" s="40"/>
      <c r="J60" s="40" t="s">
        <v>1996</v>
      </c>
      <c r="K60" s="378" t="s">
        <v>6949</v>
      </c>
      <c r="L60" s="655"/>
      <c r="M60" s="30">
        <v>46161</v>
      </c>
      <c r="N60" s="27"/>
      <c r="O60" s="26"/>
      <c r="P60" s="30">
        <v>46176</v>
      </c>
      <c r="Q60" s="375"/>
    </row>
    <row r="61" spans="2:17" s="4" customFormat="1" ht="19.5" customHeight="1">
      <c r="B61" s="654"/>
      <c r="C61" s="27" t="s">
        <v>1002</v>
      </c>
      <c r="D61" s="27" t="s">
        <v>1002</v>
      </c>
      <c r="E61" s="40" t="s">
        <v>1779</v>
      </c>
      <c r="F61" s="26">
        <v>2</v>
      </c>
      <c r="G61" s="40">
        <v>198</v>
      </c>
      <c r="H61" s="40">
        <f t="shared" si="0"/>
        <v>396</v>
      </c>
      <c r="I61" s="40"/>
      <c r="J61" s="40" t="s">
        <v>1780</v>
      </c>
      <c r="K61" s="378" t="s">
        <v>6949</v>
      </c>
      <c r="L61" s="655"/>
      <c r="M61" s="30">
        <v>46161</v>
      </c>
      <c r="N61" s="27"/>
      <c r="O61" s="26"/>
      <c r="P61" s="30">
        <v>46176</v>
      </c>
      <c r="Q61" s="375"/>
    </row>
    <row r="62" spans="2:17" s="4" customFormat="1" ht="19.5" customHeight="1">
      <c r="B62" s="654"/>
      <c r="C62" s="27" t="s">
        <v>1002</v>
      </c>
      <c r="D62" s="27" t="s">
        <v>1002</v>
      </c>
      <c r="E62" s="40" t="s">
        <v>1781</v>
      </c>
      <c r="F62" s="26">
        <v>2</v>
      </c>
      <c r="G62" s="40">
        <v>217</v>
      </c>
      <c r="H62" s="40">
        <f t="shared" si="0"/>
        <v>434</v>
      </c>
      <c r="I62" s="40"/>
      <c r="J62" s="40" t="s">
        <v>1624</v>
      </c>
      <c r="K62" s="378" t="s">
        <v>6949</v>
      </c>
      <c r="L62" s="655"/>
      <c r="M62" s="30">
        <v>46161</v>
      </c>
      <c r="N62" s="27"/>
      <c r="O62" s="26"/>
      <c r="P62" s="30">
        <v>46176</v>
      </c>
      <c r="Q62" s="375"/>
    </row>
    <row r="63" spans="2:17" s="4" customFormat="1" ht="19.5" customHeight="1">
      <c r="B63" s="654"/>
      <c r="C63" s="27" t="s">
        <v>1002</v>
      </c>
      <c r="D63" s="27" t="s">
        <v>1002</v>
      </c>
      <c r="E63" s="40" t="s">
        <v>1782</v>
      </c>
      <c r="F63" s="26">
        <v>2</v>
      </c>
      <c r="G63" s="40">
        <v>257</v>
      </c>
      <c r="H63" s="40">
        <f t="shared" si="0"/>
        <v>514</v>
      </c>
      <c r="I63" s="40"/>
      <c r="J63" s="40" t="s">
        <v>1624</v>
      </c>
      <c r="K63" s="378" t="s">
        <v>6949</v>
      </c>
      <c r="L63" s="655"/>
      <c r="M63" s="30">
        <v>46161</v>
      </c>
      <c r="N63" s="27"/>
      <c r="O63" s="26"/>
      <c r="P63" s="30">
        <v>46176</v>
      </c>
      <c r="Q63" s="375"/>
    </row>
    <row r="64" spans="2:17" s="4" customFormat="1" ht="19.5" customHeight="1">
      <c r="B64" s="654"/>
      <c r="C64" s="27" t="s">
        <v>1002</v>
      </c>
      <c r="D64" s="27" t="s">
        <v>1002</v>
      </c>
      <c r="E64" s="40" t="s">
        <v>4205</v>
      </c>
      <c r="F64" s="26">
        <v>1</v>
      </c>
      <c r="G64" s="40">
        <v>227</v>
      </c>
      <c r="H64" s="40">
        <f t="shared" si="0"/>
        <v>227</v>
      </c>
      <c r="I64" s="40"/>
      <c r="J64" s="40" t="s">
        <v>1624</v>
      </c>
      <c r="K64" s="378" t="s">
        <v>6949</v>
      </c>
      <c r="L64" s="655"/>
      <c r="M64" s="30">
        <v>46161</v>
      </c>
      <c r="N64" s="27"/>
      <c r="O64" s="26"/>
      <c r="P64" s="30">
        <v>46176</v>
      </c>
      <c r="Q64" s="375"/>
    </row>
    <row r="65" spans="2:17" s="4" customFormat="1" ht="19.5" customHeight="1">
      <c r="B65" s="654"/>
      <c r="C65" s="27" t="s">
        <v>1002</v>
      </c>
      <c r="D65" s="27" t="s">
        <v>1002</v>
      </c>
      <c r="E65" s="40" t="s">
        <v>4207</v>
      </c>
      <c r="F65" s="26">
        <v>1</v>
      </c>
      <c r="G65" s="40">
        <v>257</v>
      </c>
      <c r="H65" s="40">
        <f t="shared" si="0"/>
        <v>257</v>
      </c>
      <c r="I65" s="158"/>
      <c r="J65" s="40" t="s">
        <v>1624</v>
      </c>
      <c r="K65" s="378" t="s">
        <v>6949</v>
      </c>
      <c r="L65" s="655"/>
      <c r="M65" s="30">
        <v>46161</v>
      </c>
      <c r="N65" s="27"/>
      <c r="O65" s="26"/>
      <c r="P65" s="30">
        <v>46176</v>
      </c>
      <c r="Q65" s="375"/>
    </row>
    <row r="66" spans="2:17" s="4" customFormat="1" ht="19.5" customHeight="1">
      <c r="B66" s="654"/>
      <c r="C66" s="27" t="s">
        <v>1002</v>
      </c>
      <c r="D66" s="27" t="s">
        <v>1002</v>
      </c>
      <c r="E66" s="40" t="s">
        <v>1783</v>
      </c>
      <c r="F66" s="26">
        <v>2</v>
      </c>
      <c r="G66" s="40">
        <v>3237</v>
      </c>
      <c r="H66" s="40">
        <f t="shared" si="0"/>
        <v>6474</v>
      </c>
      <c r="I66" s="158"/>
      <c r="J66" s="40" t="s">
        <v>1784</v>
      </c>
      <c r="K66" s="378" t="s">
        <v>6949</v>
      </c>
      <c r="L66" s="655"/>
      <c r="M66" s="30">
        <v>46161</v>
      </c>
      <c r="N66" s="27"/>
      <c r="O66" s="26"/>
      <c r="P66" s="30">
        <v>46176</v>
      </c>
      <c r="Q66" s="375"/>
    </row>
    <row r="67" spans="2:17" s="4" customFormat="1" ht="19.5" customHeight="1">
      <c r="B67" s="654"/>
      <c r="C67" s="27" t="s">
        <v>1002</v>
      </c>
      <c r="D67" s="27" t="s">
        <v>1002</v>
      </c>
      <c r="E67" s="40" t="s">
        <v>1785</v>
      </c>
      <c r="F67" s="26">
        <v>2</v>
      </c>
      <c r="G67" s="40">
        <v>316</v>
      </c>
      <c r="H67" s="40">
        <f t="shared" si="0"/>
        <v>632</v>
      </c>
      <c r="I67" s="40"/>
      <c r="J67" s="40" t="s">
        <v>1786</v>
      </c>
      <c r="K67" s="378" t="s">
        <v>6949</v>
      </c>
      <c r="L67" s="655"/>
      <c r="M67" s="30">
        <v>46161</v>
      </c>
      <c r="N67" s="27"/>
      <c r="O67" s="26"/>
      <c r="P67" s="30">
        <v>46176</v>
      </c>
      <c r="Q67" s="375"/>
    </row>
    <row r="68" spans="2:17" s="4" customFormat="1" ht="19.5" customHeight="1">
      <c r="B68" s="654"/>
      <c r="C68" s="27" t="s">
        <v>1002</v>
      </c>
      <c r="D68" s="27" t="s">
        <v>1002</v>
      </c>
      <c r="E68" s="40" t="s">
        <v>7020</v>
      </c>
      <c r="F68" s="26">
        <v>2</v>
      </c>
      <c r="G68" s="40">
        <v>207</v>
      </c>
      <c r="H68" s="40">
        <f t="shared" si="0"/>
        <v>414</v>
      </c>
      <c r="I68" s="40"/>
      <c r="J68" s="40" t="s">
        <v>1589</v>
      </c>
      <c r="K68" s="378" t="s">
        <v>6949</v>
      </c>
      <c r="L68" s="655"/>
      <c r="M68" s="30">
        <v>46161</v>
      </c>
      <c r="N68" s="27"/>
      <c r="O68" s="26"/>
      <c r="P68" s="30">
        <v>46176</v>
      </c>
      <c r="Q68" s="375"/>
    </row>
    <row r="69" spans="2:17" s="4" customFormat="1" ht="19.5" customHeight="1">
      <c r="B69" s="654"/>
      <c r="C69" s="27" t="s">
        <v>1002</v>
      </c>
      <c r="D69" s="27" t="s">
        <v>1002</v>
      </c>
      <c r="E69" s="40" t="s">
        <v>7021</v>
      </c>
      <c r="F69" s="26">
        <v>11</v>
      </c>
      <c r="G69" s="40">
        <v>396</v>
      </c>
      <c r="H69" s="40">
        <f t="shared" si="0"/>
        <v>4356</v>
      </c>
      <c r="I69" s="40"/>
      <c r="J69" s="40" t="s">
        <v>1589</v>
      </c>
      <c r="K69" s="378" t="s">
        <v>6949</v>
      </c>
      <c r="L69" s="655"/>
      <c r="M69" s="30">
        <v>46161</v>
      </c>
      <c r="N69" s="27"/>
      <c r="O69" s="26"/>
      <c r="P69" s="30">
        <v>46176</v>
      </c>
      <c r="Q69" s="375"/>
    </row>
    <row r="70" spans="2:17" s="4" customFormat="1" ht="19.5" customHeight="1">
      <c r="B70" s="654"/>
      <c r="C70" s="27" t="s">
        <v>1002</v>
      </c>
      <c r="D70" s="27" t="s">
        <v>1002</v>
      </c>
      <c r="E70" s="40" t="s">
        <v>7022</v>
      </c>
      <c r="F70" s="26">
        <v>8</v>
      </c>
      <c r="G70" s="40">
        <v>445</v>
      </c>
      <c r="H70" s="40">
        <f t="shared" si="0"/>
        <v>3560</v>
      </c>
      <c r="I70" s="40"/>
      <c r="J70" s="40" t="s">
        <v>1589</v>
      </c>
      <c r="K70" s="378" t="s">
        <v>6949</v>
      </c>
      <c r="L70" s="655"/>
      <c r="M70" s="30">
        <v>46161</v>
      </c>
      <c r="N70" s="27"/>
      <c r="O70" s="26"/>
      <c r="P70" s="30">
        <v>46176</v>
      </c>
      <c r="Q70" s="375"/>
    </row>
    <row r="71" spans="2:17" s="4" customFormat="1" ht="19.5" customHeight="1">
      <c r="B71" s="654"/>
      <c r="C71" s="27" t="s">
        <v>1002</v>
      </c>
      <c r="D71" s="27" t="s">
        <v>1002</v>
      </c>
      <c r="E71" s="40" t="s">
        <v>4192</v>
      </c>
      <c r="F71" s="26">
        <v>4</v>
      </c>
      <c r="G71" s="40">
        <v>643</v>
      </c>
      <c r="H71" s="40">
        <f t="shared" si="0"/>
        <v>2572</v>
      </c>
      <c r="I71" s="40"/>
      <c r="J71" s="40" t="s">
        <v>1589</v>
      </c>
      <c r="K71" s="378" t="s">
        <v>6949</v>
      </c>
      <c r="L71" s="655"/>
      <c r="M71" s="30">
        <v>46161</v>
      </c>
      <c r="N71" s="27"/>
      <c r="O71" s="26"/>
      <c r="P71" s="30">
        <v>46176</v>
      </c>
      <c r="Q71" s="375"/>
    </row>
    <row r="72" spans="2:17" s="4" customFormat="1" ht="19.5" customHeight="1">
      <c r="B72" s="654"/>
      <c r="C72" s="27" t="s">
        <v>1002</v>
      </c>
      <c r="D72" s="27" t="s">
        <v>1002</v>
      </c>
      <c r="E72" s="40" t="s">
        <v>7023</v>
      </c>
      <c r="F72" s="26">
        <v>4</v>
      </c>
      <c r="G72" s="40">
        <v>2155</v>
      </c>
      <c r="H72" s="40">
        <f t="shared" si="0"/>
        <v>8620</v>
      </c>
      <c r="I72" s="393"/>
      <c r="J72" s="40" t="s">
        <v>1555</v>
      </c>
      <c r="K72" s="378" t="s">
        <v>6949</v>
      </c>
      <c r="L72" s="376"/>
      <c r="M72" s="30">
        <v>46161</v>
      </c>
      <c r="N72" s="27"/>
      <c r="O72" s="26"/>
      <c r="P72" s="30">
        <v>46176</v>
      </c>
      <c r="Q72" s="375"/>
    </row>
    <row r="73" spans="2:17" ht="19.5" customHeight="1">
      <c r="B73" s="654"/>
      <c r="C73" s="27" t="s">
        <v>1002</v>
      </c>
      <c r="D73" s="27" t="s">
        <v>1002</v>
      </c>
      <c r="E73" s="40" t="s">
        <v>4154</v>
      </c>
      <c r="F73" s="26">
        <v>1</v>
      </c>
      <c r="G73" s="40">
        <v>5651</v>
      </c>
      <c r="H73" s="40">
        <f t="shared" si="0"/>
        <v>5651</v>
      </c>
      <c r="I73" s="393"/>
      <c r="J73" s="40" t="s">
        <v>4155</v>
      </c>
      <c r="K73" s="378" t="s">
        <v>6949</v>
      </c>
      <c r="L73" s="26"/>
      <c r="M73" s="30">
        <v>46161</v>
      </c>
      <c r="N73" s="40"/>
      <c r="O73" s="393"/>
      <c r="P73" s="30">
        <v>46176</v>
      </c>
      <c r="Q73" s="659"/>
    </row>
    <row r="74" spans="2:17" ht="19.5" customHeight="1">
      <c r="B74" s="654"/>
      <c r="C74" s="27" t="s">
        <v>1002</v>
      </c>
      <c r="D74" s="27" t="s">
        <v>1002</v>
      </c>
      <c r="E74" s="40" t="s">
        <v>4193</v>
      </c>
      <c r="F74" s="26">
        <v>4</v>
      </c>
      <c r="G74" s="40">
        <v>149</v>
      </c>
      <c r="H74" s="40">
        <f t="shared" ref="H74:H107" si="1">F74*G74</f>
        <v>596</v>
      </c>
      <c r="I74" s="393"/>
      <c r="J74" s="40" t="s">
        <v>1047</v>
      </c>
      <c r="K74" s="378" t="s">
        <v>6949</v>
      </c>
      <c r="L74" s="26"/>
      <c r="M74" s="30">
        <v>46161</v>
      </c>
      <c r="N74" s="40"/>
      <c r="O74" s="393"/>
      <c r="P74" s="30">
        <v>46176</v>
      </c>
      <c r="Q74" s="659"/>
    </row>
    <row r="75" spans="2:17" ht="19.5" customHeight="1">
      <c r="B75" s="654"/>
      <c r="C75" s="27" t="s">
        <v>1002</v>
      </c>
      <c r="D75" s="27" t="s">
        <v>1002</v>
      </c>
      <c r="E75" s="40" t="s">
        <v>2000</v>
      </c>
      <c r="F75" s="26">
        <v>4</v>
      </c>
      <c r="G75" s="40">
        <v>202</v>
      </c>
      <c r="H75" s="40">
        <f t="shared" si="1"/>
        <v>808</v>
      </c>
      <c r="I75" s="393"/>
      <c r="J75" s="40" t="s">
        <v>1047</v>
      </c>
      <c r="K75" s="378" t="s">
        <v>6949</v>
      </c>
      <c r="L75" s="26"/>
      <c r="M75" s="30">
        <v>46161</v>
      </c>
      <c r="N75" s="40"/>
      <c r="O75" s="393"/>
      <c r="P75" s="30">
        <v>46176</v>
      </c>
      <c r="Q75" s="659"/>
    </row>
    <row r="76" spans="2:17" ht="19.5" customHeight="1">
      <c r="B76" s="654"/>
      <c r="C76" s="27" t="s">
        <v>1002</v>
      </c>
      <c r="D76" s="27" t="s">
        <v>1002</v>
      </c>
      <c r="E76" s="40" t="s">
        <v>7024</v>
      </c>
      <c r="F76" s="26">
        <v>8</v>
      </c>
      <c r="G76" s="40">
        <v>89</v>
      </c>
      <c r="H76" s="40">
        <f t="shared" si="1"/>
        <v>712</v>
      </c>
      <c r="I76" s="393"/>
      <c r="J76" s="40" t="s">
        <v>7025</v>
      </c>
      <c r="K76" s="378" t="s">
        <v>6949</v>
      </c>
      <c r="L76" s="26"/>
      <c r="M76" s="30">
        <v>46161</v>
      </c>
      <c r="N76" s="40"/>
      <c r="O76" s="393"/>
      <c r="P76" s="30">
        <v>46176</v>
      </c>
      <c r="Q76" s="659"/>
    </row>
    <row r="77" spans="2:17" ht="19.5" customHeight="1">
      <c r="B77" s="654"/>
      <c r="C77" s="27" t="s">
        <v>1002</v>
      </c>
      <c r="D77" s="27" t="s">
        <v>1002</v>
      </c>
      <c r="E77" s="40" t="s">
        <v>4197</v>
      </c>
      <c r="F77" s="26">
        <v>8</v>
      </c>
      <c r="G77" s="40">
        <v>79</v>
      </c>
      <c r="H77" s="40">
        <f t="shared" si="1"/>
        <v>632</v>
      </c>
      <c r="I77" s="393"/>
      <c r="J77" s="40" t="s">
        <v>4198</v>
      </c>
      <c r="K77" s="378" t="s">
        <v>6949</v>
      </c>
      <c r="L77" s="26"/>
      <c r="M77" s="30">
        <v>46161</v>
      </c>
      <c r="N77" s="40"/>
      <c r="O77" s="393"/>
      <c r="P77" s="30">
        <v>46176</v>
      </c>
      <c r="Q77" s="659"/>
    </row>
    <row r="78" spans="2:17" ht="19.5" customHeight="1">
      <c r="B78" s="654"/>
      <c r="C78" s="27" t="s">
        <v>1002</v>
      </c>
      <c r="D78" s="27" t="s">
        <v>1002</v>
      </c>
      <c r="E78" s="40" t="s">
        <v>1081</v>
      </c>
      <c r="F78" s="26">
        <v>15</v>
      </c>
      <c r="G78" s="40">
        <v>27</v>
      </c>
      <c r="H78" s="40">
        <f t="shared" si="1"/>
        <v>405</v>
      </c>
      <c r="I78" s="393"/>
      <c r="J78" s="40" t="s">
        <v>1082</v>
      </c>
      <c r="K78" s="378" t="s">
        <v>6949</v>
      </c>
      <c r="L78" s="26"/>
      <c r="M78" s="30">
        <v>46161</v>
      </c>
      <c r="N78" s="40"/>
      <c r="O78" s="393"/>
      <c r="P78" s="30">
        <v>46176</v>
      </c>
      <c r="Q78" s="659"/>
    </row>
    <row r="79" spans="2:17" ht="19.5" customHeight="1">
      <c r="B79" s="654"/>
      <c r="C79" s="27" t="s">
        <v>1002</v>
      </c>
      <c r="D79" s="27" t="s">
        <v>1002</v>
      </c>
      <c r="E79" s="40" t="s">
        <v>1130</v>
      </c>
      <c r="F79" s="26">
        <v>4</v>
      </c>
      <c r="G79" s="40">
        <v>113</v>
      </c>
      <c r="H79" s="40">
        <f t="shared" si="1"/>
        <v>452</v>
      </c>
      <c r="I79" s="393"/>
      <c r="J79" s="40" t="s">
        <v>1131</v>
      </c>
      <c r="K79" s="378" t="s">
        <v>6949</v>
      </c>
      <c r="L79" s="26"/>
      <c r="M79" s="30">
        <v>46161</v>
      </c>
      <c r="N79" s="40"/>
      <c r="O79" s="393"/>
      <c r="P79" s="30">
        <v>46176</v>
      </c>
      <c r="Q79" s="659"/>
    </row>
    <row r="80" spans="2:17" ht="19.5" customHeight="1">
      <c r="B80" s="654"/>
      <c r="C80" s="27" t="s">
        <v>1002</v>
      </c>
      <c r="D80" s="27" t="s">
        <v>1002</v>
      </c>
      <c r="E80" s="40" t="s">
        <v>4199</v>
      </c>
      <c r="F80" s="26">
        <v>24</v>
      </c>
      <c r="G80" s="40">
        <v>90</v>
      </c>
      <c r="H80" s="40">
        <f t="shared" si="1"/>
        <v>2160</v>
      </c>
      <c r="I80" s="393"/>
      <c r="J80" s="40" t="s">
        <v>1560</v>
      </c>
      <c r="K80" s="378" t="s">
        <v>6949</v>
      </c>
      <c r="L80" s="26"/>
      <c r="M80" s="30">
        <v>46161</v>
      </c>
      <c r="N80" s="40"/>
      <c r="O80" s="393"/>
      <c r="P80" s="30">
        <v>46176</v>
      </c>
      <c r="Q80" s="659"/>
    </row>
    <row r="81" spans="2:17" ht="19.5" customHeight="1">
      <c r="B81" s="654"/>
      <c r="C81" s="27" t="s">
        <v>1002</v>
      </c>
      <c r="D81" s="27" t="s">
        <v>1002</v>
      </c>
      <c r="E81" s="40" t="s">
        <v>4200</v>
      </c>
      <c r="F81" s="26">
        <v>72</v>
      </c>
      <c r="G81" s="40">
        <v>42</v>
      </c>
      <c r="H81" s="40">
        <f t="shared" si="1"/>
        <v>3024</v>
      </c>
      <c r="I81" s="393"/>
      <c r="J81" s="40" t="s">
        <v>1560</v>
      </c>
      <c r="K81" s="378" t="s">
        <v>6949</v>
      </c>
      <c r="L81" s="26"/>
      <c r="M81" s="30">
        <v>46161</v>
      </c>
      <c r="N81" s="40"/>
      <c r="O81" s="393"/>
      <c r="P81" s="30">
        <v>46176</v>
      </c>
      <c r="Q81" s="659"/>
    </row>
    <row r="82" spans="2:17" ht="19.5" customHeight="1">
      <c r="B82" s="654"/>
      <c r="C82" s="27" t="s">
        <v>1002</v>
      </c>
      <c r="D82" s="27" t="s">
        <v>1002</v>
      </c>
      <c r="E82" s="40" t="s">
        <v>4201</v>
      </c>
      <c r="F82" s="26">
        <v>4</v>
      </c>
      <c r="G82" s="40">
        <v>1097</v>
      </c>
      <c r="H82" s="40">
        <f t="shared" si="1"/>
        <v>4388</v>
      </c>
      <c r="I82" s="393"/>
      <c r="J82" s="40" t="s">
        <v>4202</v>
      </c>
      <c r="K82" s="378" t="s">
        <v>6949</v>
      </c>
      <c r="L82" s="26"/>
      <c r="M82" s="30">
        <v>46161</v>
      </c>
      <c r="N82" s="40"/>
      <c r="O82" s="393"/>
      <c r="P82" s="30">
        <v>46176</v>
      </c>
      <c r="Q82" s="659"/>
    </row>
    <row r="83" spans="2:17" ht="19.5" customHeight="1">
      <c r="B83" s="654"/>
      <c r="C83" s="27" t="s">
        <v>1002</v>
      </c>
      <c r="D83" s="27" t="s">
        <v>1002</v>
      </c>
      <c r="E83" s="40" t="s">
        <v>1787</v>
      </c>
      <c r="F83" s="26">
        <v>3</v>
      </c>
      <c r="G83" s="40">
        <v>346</v>
      </c>
      <c r="H83" s="40">
        <f t="shared" si="1"/>
        <v>1038</v>
      </c>
      <c r="I83" s="393"/>
      <c r="J83" s="40" t="s">
        <v>1788</v>
      </c>
      <c r="K83" s="378" t="s">
        <v>6949</v>
      </c>
      <c r="L83" s="26"/>
      <c r="M83" s="30">
        <v>46161</v>
      </c>
      <c r="N83" s="40"/>
      <c r="O83" s="393"/>
      <c r="P83" s="30">
        <v>46176</v>
      </c>
      <c r="Q83" s="659"/>
    </row>
    <row r="84" spans="2:17" s="4" customFormat="1" ht="19.5" customHeight="1">
      <c r="B84" s="654"/>
      <c r="C84" s="27" t="s">
        <v>145</v>
      </c>
      <c r="D84" s="27" t="s">
        <v>1143</v>
      </c>
      <c r="E84" s="40" t="s">
        <v>4215</v>
      </c>
      <c r="F84" s="26" t="s">
        <v>3098</v>
      </c>
      <c r="G84" s="40">
        <v>4490</v>
      </c>
      <c r="H84" s="40">
        <f t="shared" si="1"/>
        <v>8980</v>
      </c>
      <c r="I84" s="40"/>
      <c r="J84" s="40" t="s">
        <v>1456</v>
      </c>
      <c r="K84" s="1649" t="s">
        <v>4214</v>
      </c>
      <c r="L84" s="655"/>
      <c r="M84" s="30">
        <v>46168</v>
      </c>
      <c r="N84" s="27"/>
      <c r="O84" s="26"/>
      <c r="P84" s="30">
        <v>46185</v>
      </c>
      <c r="Q84" s="375">
        <v>46182</v>
      </c>
    </row>
    <row r="85" spans="2:17" s="4" customFormat="1" ht="19.5" customHeight="1">
      <c r="B85" s="654"/>
      <c r="C85" s="27" t="s">
        <v>145</v>
      </c>
      <c r="D85" s="27" t="s">
        <v>1143</v>
      </c>
      <c r="E85" s="40" t="s">
        <v>7026</v>
      </c>
      <c r="F85" s="26" t="s">
        <v>3098</v>
      </c>
      <c r="G85" s="40">
        <v>6180</v>
      </c>
      <c r="H85" s="40">
        <f t="shared" si="1"/>
        <v>12360</v>
      </c>
      <c r="I85" s="40"/>
      <c r="J85" s="40" t="s">
        <v>2017</v>
      </c>
      <c r="K85" s="1649" t="s">
        <v>4214</v>
      </c>
      <c r="L85" s="655"/>
      <c r="M85" s="30">
        <v>46168</v>
      </c>
      <c r="N85" s="27"/>
      <c r="O85" s="26"/>
      <c r="P85" s="30">
        <v>46185</v>
      </c>
      <c r="Q85" s="375">
        <v>46182</v>
      </c>
    </row>
    <row r="86" spans="2:17" s="4" customFormat="1" ht="19.5" customHeight="1">
      <c r="B86" s="654"/>
      <c r="C86" s="27" t="s">
        <v>145</v>
      </c>
      <c r="D86" s="27" t="s">
        <v>1143</v>
      </c>
      <c r="E86" s="40" t="s">
        <v>5143</v>
      </c>
      <c r="F86" s="26" t="s">
        <v>2182</v>
      </c>
      <c r="G86" s="40">
        <v>4240</v>
      </c>
      <c r="H86" s="40">
        <f t="shared" si="1"/>
        <v>4240</v>
      </c>
      <c r="I86" s="158"/>
      <c r="J86" s="40" t="s">
        <v>4217</v>
      </c>
      <c r="K86" s="1649" t="s">
        <v>4214</v>
      </c>
      <c r="L86" s="655"/>
      <c r="M86" s="30">
        <v>46168</v>
      </c>
      <c r="N86" s="27"/>
      <c r="O86" s="26"/>
      <c r="P86" s="30">
        <v>46185</v>
      </c>
      <c r="Q86" s="375">
        <v>46182</v>
      </c>
    </row>
    <row r="87" spans="2:17" ht="19.5" customHeight="1">
      <c r="B87" s="666" t="s">
        <v>7027</v>
      </c>
      <c r="C87" s="27" t="s">
        <v>1002</v>
      </c>
      <c r="D87" s="27" t="s">
        <v>1002</v>
      </c>
      <c r="E87" s="40" t="s">
        <v>1535</v>
      </c>
      <c r="F87" s="26">
        <v>8</v>
      </c>
      <c r="G87" s="40">
        <v>194</v>
      </c>
      <c r="H87" s="40">
        <f t="shared" si="1"/>
        <v>1552</v>
      </c>
      <c r="I87" s="40"/>
      <c r="J87" s="40" t="s">
        <v>1092</v>
      </c>
      <c r="K87" s="378" t="s">
        <v>6949</v>
      </c>
      <c r="L87" s="26"/>
      <c r="M87" s="30">
        <v>46161</v>
      </c>
      <c r="N87" s="40"/>
      <c r="O87" s="393"/>
      <c r="P87" s="30">
        <v>46176</v>
      </c>
      <c r="Q87" s="659"/>
    </row>
    <row r="88" spans="2:17" s="4" customFormat="1" ht="19.5" customHeight="1">
      <c r="B88" s="654"/>
      <c r="C88" s="27" t="s">
        <v>1002</v>
      </c>
      <c r="D88" s="27" t="s">
        <v>1002</v>
      </c>
      <c r="E88" s="40" t="s">
        <v>1093</v>
      </c>
      <c r="F88" s="26">
        <v>4</v>
      </c>
      <c r="G88" s="40">
        <v>40</v>
      </c>
      <c r="H88" s="40">
        <f t="shared" si="1"/>
        <v>160</v>
      </c>
      <c r="I88" s="40"/>
      <c r="J88" s="40" t="s">
        <v>1094</v>
      </c>
      <c r="K88" s="378" t="s">
        <v>6949</v>
      </c>
      <c r="L88" s="655"/>
      <c r="M88" s="30">
        <v>46161</v>
      </c>
      <c r="N88" s="27"/>
      <c r="O88" s="26"/>
      <c r="P88" s="30">
        <v>46176</v>
      </c>
      <c r="Q88" s="375"/>
    </row>
    <row r="89" spans="2:17" s="4" customFormat="1" ht="19.5" customHeight="1">
      <c r="B89" s="654"/>
      <c r="C89" s="27" t="s">
        <v>1002</v>
      </c>
      <c r="D89" s="27" t="s">
        <v>1002</v>
      </c>
      <c r="E89" s="40" t="s">
        <v>1538</v>
      </c>
      <c r="F89" s="26">
        <v>8</v>
      </c>
      <c r="G89" s="40">
        <v>128</v>
      </c>
      <c r="H89" s="40">
        <f t="shared" si="1"/>
        <v>1024</v>
      </c>
      <c r="I89" s="40"/>
      <c r="J89" s="40" t="s">
        <v>1096</v>
      </c>
      <c r="K89" s="378" t="s">
        <v>6949</v>
      </c>
      <c r="L89" s="655"/>
      <c r="M89" s="30">
        <v>46161</v>
      </c>
      <c r="N89" s="27"/>
      <c r="O89" s="26"/>
      <c r="P89" s="30">
        <v>46176</v>
      </c>
      <c r="Q89" s="375"/>
    </row>
    <row r="90" spans="2:17" s="4" customFormat="1" ht="19.5" customHeight="1">
      <c r="B90" s="654"/>
      <c r="C90" s="27" t="s">
        <v>1002</v>
      </c>
      <c r="D90" s="27" t="s">
        <v>1002</v>
      </c>
      <c r="E90" s="40" t="s">
        <v>3119</v>
      </c>
      <c r="F90" s="26">
        <v>4</v>
      </c>
      <c r="G90" s="40">
        <v>235</v>
      </c>
      <c r="H90" s="40">
        <f t="shared" si="1"/>
        <v>940</v>
      </c>
      <c r="I90" s="158"/>
      <c r="J90" s="40" t="s">
        <v>1548</v>
      </c>
      <c r="K90" s="378" t="s">
        <v>6949</v>
      </c>
      <c r="L90" s="655"/>
      <c r="M90" s="30">
        <v>46161</v>
      </c>
      <c r="N90" s="27"/>
      <c r="O90" s="26"/>
      <c r="P90" s="30">
        <v>46176</v>
      </c>
      <c r="Q90" s="375"/>
    </row>
    <row r="91" spans="2:17" s="4" customFormat="1" ht="19.5" customHeight="1">
      <c r="B91" s="654"/>
      <c r="C91" s="27" t="s">
        <v>1002</v>
      </c>
      <c r="D91" s="27" t="s">
        <v>1002</v>
      </c>
      <c r="E91" s="40" t="s">
        <v>1551</v>
      </c>
      <c r="F91" s="26">
        <v>2</v>
      </c>
      <c r="G91" s="40">
        <v>1065</v>
      </c>
      <c r="H91" s="40">
        <f t="shared" si="1"/>
        <v>2130</v>
      </c>
      <c r="I91" s="40"/>
      <c r="J91" s="40" t="s">
        <v>1552</v>
      </c>
      <c r="K91" s="378" t="s">
        <v>6949</v>
      </c>
      <c r="L91" s="655"/>
      <c r="M91" s="30">
        <v>46161</v>
      </c>
      <c r="N91" s="27"/>
      <c r="O91" s="26"/>
      <c r="P91" s="30">
        <v>46176</v>
      </c>
      <c r="Q91" s="375"/>
    </row>
    <row r="92" spans="2:17" s="4" customFormat="1" ht="19.5" customHeight="1">
      <c r="B92" s="654"/>
      <c r="C92" s="27" t="s">
        <v>1002</v>
      </c>
      <c r="D92" s="27" t="s">
        <v>1002</v>
      </c>
      <c r="E92" s="40" t="s">
        <v>1553</v>
      </c>
      <c r="F92" s="26">
        <v>2</v>
      </c>
      <c r="G92" s="40">
        <v>1994</v>
      </c>
      <c r="H92" s="40">
        <f t="shared" si="1"/>
        <v>3988</v>
      </c>
      <c r="I92" s="40"/>
      <c r="J92" s="40" t="s">
        <v>1552</v>
      </c>
      <c r="K92" s="378" t="s">
        <v>6949</v>
      </c>
      <c r="L92" s="655"/>
      <c r="M92" s="30">
        <v>46161</v>
      </c>
      <c r="N92" s="27"/>
      <c r="O92" s="26"/>
      <c r="P92" s="30">
        <v>46176</v>
      </c>
      <c r="Q92" s="375"/>
    </row>
    <row r="93" spans="2:17" s="4" customFormat="1" ht="19.5" customHeight="1">
      <c r="B93" s="654"/>
      <c r="C93" s="27" t="s">
        <v>1002</v>
      </c>
      <c r="D93" s="27" t="s">
        <v>1002</v>
      </c>
      <c r="E93" s="40" t="s">
        <v>7028</v>
      </c>
      <c r="F93" s="26">
        <v>4</v>
      </c>
      <c r="G93" s="40">
        <v>176</v>
      </c>
      <c r="H93" s="40">
        <f t="shared" si="1"/>
        <v>704</v>
      </c>
      <c r="I93" s="40"/>
      <c r="J93" s="40" t="s">
        <v>1589</v>
      </c>
      <c r="K93" s="378" t="s">
        <v>6949</v>
      </c>
      <c r="L93" s="655"/>
      <c r="M93" s="30">
        <v>46161</v>
      </c>
      <c r="N93" s="27"/>
      <c r="O93" s="26"/>
      <c r="P93" s="30">
        <v>46176</v>
      </c>
      <c r="Q93" s="375"/>
    </row>
    <row r="94" spans="2:17" s="4" customFormat="1" ht="19.5" customHeight="1">
      <c r="B94" s="654"/>
      <c r="C94" s="27" t="s">
        <v>1002</v>
      </c>
      <c r="D94" s="27" t="s">
        <v>1002</v>
      </c>
      <c r="E94" s="40" t="s">
        <v>7029</v>
      </c>
      <c r="F94" s="26">
        <v>4</v>
      </c>
      <c r="G94" s="40">
        <v>366</v>
      </c>
      <c r="H94" s="40">
        <f t="shared" si="1"/>
        <v>1464</v>
      </c>
      <c r="I94" s="40"/>
      <c r="J94" s="40" t="s">
        <v>1589</v>
      </c>
      <c r="K94" s="378" t="s">
        <v>6949</v>
      </c>
      <c r="L94" s="655"/>
      <c r="M94" s="30">
        <v>46161</v>
      </c>
      <c r="N94" s="27"/>
      <c r="O94" s="26"/>
      <c r="P94" s="30">
        <v>46176</v>
      </c>
      <c r="Q94" s="375"/>
    </row>
    <row r="95" spans="2:17" s="4" customFormat="1" ht="19.5" customHeight="1">
      <c r="B95" s="654"/>
      <c r="C95" s="27" t="s">
        <v>1002</v>
      </c>
      <c r="D95" s="27" t="s">
        <v>1002</v>
      </c>
      <c r="E95" s="40" t="s">
        <v>7030</v>
      </c>
      <c r="F95" s="26">
        <v>2</v>
      </c>
      <c r="G95" s="40">
        <v>2617</v>
      </c>
      <c r="H95" s="40">
        <f t="shared" si="1"/>
        <v>5234</v>
      </c>
      <c r="I95" s="158"/>
      <c r="J95" s="40" t="s">
        <v>1555</v>
      </c>
      <c r="K95" s="378" t="s">
        <v>6949</v>
      </c>
      <c r="L95" s="655"/>
      <c r="M95" s="30">
        <v>46161</v>
      </c>
      <c r="N95" s="27"/>
      <c r="O95" s="26"/>
      <c r="P95" s="30">
        <v>46176</v>
      </c>
      <c r="Q95" s="375"/>
    </row>
    <row r="96" spans="2:17" s="4" customFormat="1" ht="19.5" customHeight="1">
      <c r="B96" s="654"/>
      <c r="C96" s="27" t="s">
        <v>1002</v>
      </c>
      <c r="D96" s="27" t="s">
        <v>1002</v>
      </c>
      <c r="E96" s="40" t="s">
        <v>1559</v>
      </c>
      <c r="F96" s="26">
        <v>12</v>
      </c>
      <c r="G96" s="40">
        <v>90</v>
      </c>
      <c r="H96" s="40">
        <f t="shared" si="1"/>
        <v>1080</v>
      </c>
      <c r="I96" s="40"/>
      <c r="J96" s="40" t="s">
        <v>1560</v>
      </c>
      <c r="K96" s="378" t="s">
        <v>6949</v>
      </c>
      <c r="L96" s="655"/>
      <c r="M96" s="30">
        <v>46161</v>
      </c>
      <c r="N96" s="27"/>
      <c r="O96" s="26"/>
      <c r="P96" s="30">
        <v>46176</v>
      </c>
      <c r="Q96" s="375"/>
    </row>
    <row r="97" spans="2:17" s="4" customFormat="1" ht="19.5" customHeight="1">
      <c r="B97" s="654"/>
      <c r="C97" s="27" t="s">
        <v>1002</v>
      </c>
      <c r="D97" s="27" t="s">
        <v>1002</v>
      </c>
      <c r="E97" s="40" t="s">
        <v>3127</v>
      </c>
      <c r="F97" s="26">
        <v>2</v>
      </c>
      <c r="G97" s="40">
        <v>436</v>
      </c>
      <c r="H97" s="40">
        <f t="shared" si="1"/>
        <v>872</v>
      </c>
      <c r="I97" s="40"/>
      <c r="J97" s="40" t="s">
        <v>1563</v>
      </c>
      <c r="K97" s="378" t="s">
        <v>6949</v>
      </c>
      <c r="L97" s="655"/>
      <c r="M97" s="30">
        <v>46161</v>
      </c>
      <c r="N97" s="27"/>
      <c r="O97" s="26"/>
      <c r="P97" s="30">
        <v>46176</v>
      </c>
      <c r="Q97" s="375"/>
    </row>
    <row r="98" spans="2:17" ht="19.5" customHeight="1">
      <c r="B98" s="666" t="s">
        <v>7031</v>
      </c>
      <c r="C98" s="27" t="s">
        <v>1002</v>
      </c>
      <c r="D98" s="27" t="s">
        <v>1002</v>
      </c>
      <c r="E98" s="40" t="s">
        <v>7032</v>
      </c>
      <c r="F98" s="26">
        <v>1</v>
      </c>
      <c r="G98" s="40">
        <v>16011</v>
      </c>
      <c r="H98" s="40">
        <f t="shared" si="1"/>
        <v>16011</v>
      </c>
      <c r="I98" s="40"/>
      <c r="J98" s="40" t="s">
        <v>4152</v>
      </c>
      <c r="K98" s="378" t="s">
        <v>6949</v>
      </c>
      <c r="L98" s="26"/>
      <c r="M98" s="30">
        <v>46161</v>
      </c>
      <c r="N98" s="40"/>
      <c r="O98" s="393"/>
      <c r="P98" s="30">
        <v>46176</v>
      </c>
      <c r="Q98" s="659"/>
    </row>
    <row r="99" spans="2:17" s="4" customFormat="1" ht="19.5" customHeight="1">
      <c r="B99" s="654"/>
      <c r="C99" s="27" t="s">
        <v>1002</v>
      </c>
      <c r="D99" s="27" t="s">
        <v>1002</v>
      </c>
      <c r="E99" s="40" t="s">
        <v>7033</v>
      </c>
      <c r="F99" s="26">
        <v>1</v>
      </c>
      <c r="G99" s="40">
        <v>1536</v>
      </c>
      <c r="H99" s="40">
        <f t="shared" si="1"/>
        <v>1536</v>
      </c>
      <c r="I99" s="158"/>
      <c r="J99" s="40" t="s">
        <v>1111</v>
      </c>
      <c r="K99" s="378" t="s">
        <v>6949</v>
      </c>
      <c r="L99" s="655"/>
      <c r="M99" s="30">
        <v>46161</v>
      </c>
      <c r="N99" s="27"/>
      <c r="O99" s="26"/>
      <c r="P99" s="30">
        <v>46176</v>
      </c>
      <c r="Q99" s="375"/>
    </row>
    <row r="100" spans="2:17" s="4" customFormat="1" ht="19.5" customHeight="1">
      <c r="B100" s="654"/>
      <c r="C100" s="27" t="s">
        <v>1002</v>
      </c>
      <c r="D100" s="27" t="s">
        <v>1002</v>
      </c>
      <c r="E100" s="40" t="s">
        <v>1009</v>
      </c>
      <c r="F100" s="26">
        <v>2</v>
      </c>
      <c r="G100" s="40">
        <v>1599</v>
      </c>
      <c r="H100" s="40">
        <f t="shared" si="1"/>
        <v>3198</v>
      </c>
      <c r="I100" s="40"/>
      <c r="J100" s="40" t="s">
        <v>1010</v>
      </c>
      <c r="K100" s="378" t="s">
        <v>6949</v>
      </c>
      <c r="L100" s="655"/>
      <c r="M100" s="30">
        <v>46161</v>
      </c>
      <c r="N100" s="27"/>
      <c r="O100" s="26"/>
      <c r="P100" s="30">
        <v>46176</v>
      </c>
      <c r="Q100" s="375"/>
    </row>
    <row r="101" spans="2:17" s="4" customFormat="1" ht="19.5" customHeight="1">
      <c r="B101" s="654"/>
      <c r="C101" s="27" t="s">
        <v>1002</v>
      </c>
      <c r="D101" s="27" t="s">
        <v>1002</v>
      </c>
      <c r="E101" s="40" t="s">
        <v>1012</v>
      </c>
      <c r="F101" s="26">
        <v>1</v>
      </c>
      <c r="G101" s="40">
        <v>5373</v>
      </c>
      <c r="H101" s="40">
        <f t="shared" si="1"/>
        <v>5373</v>
      </c>
      <c r="I101" s="40"/>
      <c r="J101" s="40" t="s">
        <v>1013</v>
      </c>
      <c r="K101" s="378" t="s">
        <v>6949</v>
      </c>
      <c r="L101" s="655"/>
      <c r="M101" s="30">
        <v>46161</v>
      </c>
      <c r="N101" s="27"/>
      <c r="O101" s="26"/>
      <c r="P101" s="30">
        <v>46176</v>
      </c>
      <c r="Q101" s="375"/>
    </row>
    <row r="102" spans="2:17" s="4" customFormat="1" ht="19.5" customHeight="1">
      <c r="B102" s="654"/>
      <c r="C102" s="27" t="s">
        <v>1002</v>
      </c>
      <c r="D102" s="27" t="s">
        <v>1002</v>
      </c>
      <c r="E102" s="40" t="s">
        <v>7034</v>
      </c>
      <c r="F102" s="26">
        <v>1</v>
      </c>
      <c r="G102" s="40">
        <v>4558</v>
      </c>
      <c r="H102" s="40">
        <f t="shared" si="1"/>
        <v>4558</v>
      </c>
      <c r="I102" s="40"/>
      <c r="J102" s="40" t="s">
        <v>7035</v>
      </c>
      <c r="K102" s="378" t="s">
        <v>6949</v>
      </c>
      <c r="L102" s="655"/>
      <c r="M102" s="30">
        <v>46161</v>
      </c>
      <c r="N102" s="27"/>
      <c r="O102" s="26"/>
      <c r="P102" s="30">
        <v>46176</v>
      </c>
      <c r="Q102" s="375"/>
    </row>
    <row r="103" spans="2:17" s="4" customFormat="1" ht="19.5" customHeight="1">
      <c r="B103" s="654"/>
      <c r="C103" s="27" t="s">
        <v>1002</v>
      </c>
      <c r="D103" s="27" t="s">
        <v>1002</v>
      </c>
      <c r="E103" s="40" t="s">
        <v>1132</v>
      </c>
      <c r="F103" s="26">
        <v>2</v>
      </c>
      <c r="G103" s="40">
        <v>326</v>
      </c>
      <c r="H103" s="40">
        <f t="shared" si="1"/>
        <v>652</v>
      </c>
      <c r="I103" s="40"/>
      <c r="J103" s="40" t="s">
        <v>1133</v>
      </c>
      <c r="K103" s="378" t="s">
        <v>6949</v>
      </c>
      <c r="L103" s="655"/>
      <c r="M103" s="30">
        <v>46161</v>
      </c>
      <c r="N103" s="27"/>
      <c r="O103" s="26"/>
      <c r="P103" s="30">
        <v>46176</v>
      </c>
      <c r="Q103" s="375"/>
    </row>
    <row r="104" spans="2:17" s="4" customFormat="1" ht="19.5" customHeight="1">
      <c r="B104" s="654"/>
      <c r="C104" s="27" t="s">
        <v>1002</v>
      </c>
      <c r="D104" s="27" t="s">
        <v>1002</v>
      </c>
      <c r="E104" s="40" t="s">
        <v>1342</v>
      </c>
      <c r="F104" s="26">
        <v>2</v>
      </c>
      <c r="G104" s="40">
        <v>3548</v>
      </c>
      <c r="H104" s="40">
        <f t="shared" si="1"/>
        <v>7096</v>
      </c>
      <c r="I104" s="40"/>
      <c r="J104" s="1" t="s">
        <v>1343</v>
      </c>
      <c r="K104" s="378" t="s">
        <v>6949</v>
      </c>
      <c r="L104" s="655"/>
      <c r="M104" s="30"/>
      <c r="N104" s="27"/>
      <c r="O104" s="26"/>
      <c r="P104" s="30"/>
      <c r="Q104" s="375"/>
    </row>
    <row r="105" spans="2:17" s="4" customFormat="1" ht="19.5" customHeight="1">
      <c r="B105" s="654"/>
      <c r="C105" s="27" t="s">
        <v>145</v>
      </c>
      <c r="D105" s="27" t="s">
        <v>1143</v>
      </c>
      <c r="E105" s="40" t="s">
        <v>7036</v>
      </c>
      <c r="F105" s="26" t="s">
        <v>2182</v>
      </c>
      <c r="G105" s="40">
        <v>5960</v>
      </c>
      <c r="H105" s="40">
        <f t="shared" si="1"/>
        <v>5960</v>
      </c>
      <c r="I105" s="40"/>
      <c r="J105" s="40" t="s">
        <v>5385</v>
      </c>
      <c r="K105" s="1649" t="s">
        <v>4214</v>
      </c>
      <c r="L105" s="655"/>
      <c r="M105" s="30">
        <v>46168</v>
      </c>
      <c r="N105" s="27"/>
      <c r="O105" s="26"/>
      <c r="P105" s="30">
        <v>46185</v>
      </c>
      <c r="Q105" s="375">
        <v>46182</v>
      </c>
    </row>
    <row r="106" spans="2:17" s="4" customFormat="1" ht="19.5" customHeight="1">
      <c r="B106" s="654"/>
      <c r="C106" s="27" t="s">
        <v>145</v>
      </c>
      <c r="D106" s="27" t="s">
        <v>1143</v>
      </c>
      <c r="E106" s="40" t="s">
        <v>7037</v>
      </c>
      <c r="F106" s="26" t="s">
        <v>3098</v>
      </c>
      <c r="G106" s="40">
        <v>7440</v>
      </c>
      <c r="H106" s="40">
        <f t="shared" si="1"/>
        <v>14880</v>
      </c>
      <c r="I106" s="40"/>
      <c r="J106" s="40" t="s">
        <v>79</v>
      </c>
      <c r="K106" s="1649" t="s">
        <v>4214</v>
      </c>
      <c r="L106" s="655"/>
      <c r="M106" s="30">
        <v>46168</v>
      </c>
      <c r="N106" s="27"/>
      <c r="O106" s="26"/>
      <c r="P106" s="30">
        <v>46185</v>
      </c>
      <c r="Q106" s="375">
        <v>46182</v>
      </c>
    </row>
    <row r="107" spans="2:17" ht="19.5" customHeight="1">
      <c r="B107" s="26">
        <v>18</v>
      </c>
      <c r="C107" s="27" t="s">
        <v>1002</v>
      </c>
      <c r="D107" s="27" t="s">
        <v>1002</v>
      </c>
      <c r="E107" s="40" t="s">
        <v>4154</v>
      </c>
      <c r="F107" s="26">
        <v>1</v>
      </c>
      <c r="G107" s="40">
        <v>5651</v>
      </c>
      <c r="H107" s="40">
        <f t="shared" si="1"/>
        <v>5651</v>
      </c>
      <c r="I107" s="393"/>
      <c r="J107" s="40" t="s">
        <v>7038</v>
      </c>
      <c r="K107" s="378" t="s">
        <v>6949</v>
      </c>
      <c r="L107" s="26"/>
      <c r="M107" s="30">
        <v>46161</v>
      </c>
      <c r="N107" s="40"/>
      <c r="O107" s="393"/>
      <c r="P107" s="30">
        <v>46176</v>
      </c>
      <c r="Q107" s="659"/>
    </row>
    <row r="108" spans="2:17" ht="19.5" customHeight="1">
      <c r="B108" s="661">
        <v>19</v>
      </c>
      <c r="C108" s="27" t="s">
        <v>1070</v>
      </c>
      <c r="D108" s="27" t="s">
        <v>1070</v>
      </c>
      <c r="E108" s="40" t="s">
        <v>1071</v>
      </c>
      <c r="F108" s="26">
        <v>80</v>
      </c>
      <c r="G108" s="40">
        <v>5000</v>
      </c>
      <c r="H108" s="40">
        <f>F108*G108</f>
        <v>400000</v>
      </c>
      <c r="I108" s="40"/>
      <c r="J108" s="40" t="s">
        <v>1071</v>
      </c>
      <c r="K108" s="40"/>
      <c r="L108" s="26"/>
      <c r="M108" s="26"/>
      <c r="N108" s="40"/>
      <c r="O108" s="393"/>
      <c r="P108" s="374"/>
      <c r="Q108" s="659"/>
    </row>
    <row r="109" spans="2:17" ht="19.5" customHeight="1">
      <c r="B109" s="662"/>
      <c r="C109" s="27" t="s">
        <v>1070</v>
      </c>
      <c r="D109" s="27" t="s">
        <v>1070</v>
      </c>
      <c r="E109" s="40" t="s">
        <v>1072</v>
      </c>
      <c r="F109" s="26">
        <v>64</v>
      </c>
      <c r="G109" s="40">
        <v>5000</v>
      </c>
      <c r="H109" s="40">
        <f>F109*G109</f>
        <v>320000</v>
      </c>
      <c r="I109" s="40"/>
      <c r="J109" s="40" t="s">
        <v>1072</v>
      </c>
      <c r="K109" s="40"/>
      <c r="L109" s="26"/>
      <c r="M109" s="26"/>
      <c r="N109" s="40"/>
      <c r="O109" s="393"/>
      <c r="P109" s="374"/>
      <c r="Q109" s="659"/>
    </row>
    <row r="110" spans="2:17" ht="19.5" customHeight="1"/>
    <row r="111" spans="2:17" ht="19.5" customHeight="1"/>
    <row r="112" spans="2:17"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sheetData>
  <autoFilter ref="B8:O72" xr:uid="{0C9823A2-873C-4928-A665-129256A2FC7F}"/>
  <mergeCells count="12">
    <mergeCell ref="B9:B24"/>
    <mergeCell ref="B25:B38"/>
    <mergeCell ref="B39:B86"/>
    <mergeCell ref="B87:B97"/>
    <mergeCell ref="B98:B106"/>
    <mergeCell ref="B108:B109"/>
    <mergeCell ref="B2:D2"/>
    <mergeCell ref="G2:I2"/>
    <mergeCell ref="B3:D3"/>
    <mergeCell ref="B4:D4"/>
    <mergeCell ref="B5:D5"/>
    <mergeCell ref="B6:D6"/>
  </mergeCells>
  <phoneticPr fontId="2"/>
  <pageMargins left="0.2" right="0.2" top="0.75" bottom="0.75" header="0.3" footer="0.3"/>
  <pageSetup paperSize="9" scale="120" orientation="landscape"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8DF4-74F8-4157-9742-B1ADA4695A94}">
  <dimension ref="B2:Q50"/>
  <sheetViews>
    <sheetView zoomScale="85" zoomScaleNormal="85" workbookViewId="0">
      <pane xSplit="10" ySplit="8" topLeftCell="K9" activePane="bottomRight" state="frozen"/>
      <selection pane="topRight" activeCell="K1" sqref="K1"/>
      <selection pane="bottomLeft" activeCell="A9" sqref="A9"/>
      <selection pane="bottomRight" activeCell="C9" sqref="C9"/>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7039</v>
      </c>
      <c r="G2" s="5" t="s">
        <v>2</v>
      </c>
      <c r="H2" s="6"/>
      <c r="I2" s="7"/>
      <c r="J2" s="8">
        <f>SUM(H:H)</f>
        <v>1758710</v>
      </c>
    </row>
    <row r="3" spans="2:17" ht="20.100000000000001" customHeight="1">
      <c r="B3" s="2" t="s">
        <v>3</v>
      </c>
      <c r="C3" s="2"/>
      <c r="D3" s="2"/>
      <c r="E3" s="13" t="s">
        <v>7040</v>
      </c>
    </row>
    <row r="4" spans="2:17" ht="20.100000000000001" customHeight="1">
      <c r="B4" s="2" t="s">
        <v>996</v>
      </c>
      <c r="C4" s="2"/>
      <c r="D4" s="2"/>
      <c r="E4" s="13">
        <v>231718</v>
      </c>
    </row>
    <row r="5" spans="2:17" ht="20.100000000000001" customHeight="1">
      <c r="B5" s="2" t="s">
        <v>9</v>
      </c>
      <c r="C5" s="2"/>
      <c r="D5" s="2"/>
      <c r="E5" s="16">
        <v>46156</v>
      </c>
    </row>
    <row r="6" spans="2:17" ht="20.100000000000001" customHeight="1">
      <c r="B6" s="2" t="s">
        <v>10</v>
      </c>
      <c r="C6" s="2"/>
      <c r="D6" s="2"/>
      <c r="E6" s="16">
        <v>46185</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 t="shared" ref="H9:H18" si="0">F9*G9</f>
        <v>0</v>
      </c>
      <c r="I9" s="28"/>
      <c r="J9" s="47"/>
      <c r="K9" s="47"/>
      <c r="L9" s="26"/>
      <c r="M9" s="30"/>
      <c r="N9" s="27"/>
      <c r="O9" s="26"/>
      <c r="P9" s="30"/>
      <c r="Q9" s="375"/>
    </row>
    <row r="10" spans="2:17" s="4" customFormat="1" ht="19.7" customHeight="1">
      <c r="B10" s="27">
        <v>8</v>
      </c>
      <c r="C10" s="202"/>
      <c r="D10" s="202"/>
      <c r="E10" s="148" t="s">
        <v>1071</v>
      </c>
      <c r="F10" s="155">
        <v>12</v>
      </c>
      <c r="G10" s="768">
        <v>5000</v>
      </c>
      <c r="H10" s="709">
        <f t="shared" si="0"/>
        <v>60000</v>
      </c>
      <c r="I10" s="710"/>
      <c r="J10" s="69"/>
      <c r="K10" s="26"/>
      <c r="L10" s="26"/>
      <c r="M10" s="30"/>
      <c r="N10" s="27"/>
      <c r="O10" s="26"/>
      <c r="P10" s="30"/>
      <c r="Q10" s="375"/>
    </row>
    <row r="11" spans="2:17" s="4" customFormat="1" ht="19.7" customHeight="1">
      <c r="B11" s="27">
        <v>8</v>
      </c>
      <c r="C11" s="499"/>
      <c r="D11" s="499"/>
      <c r="E11" s="148" t="s">
        <v>1072</v>
      </c>
      <c r="F11" s="155">
        <v>32</v>
      </c>
      <c r="G11" s="768">
        <v>5000</v>
      </c>
      <c r="H11" s="709">
        <f t="shared" si="0"/>
        <v>160000</v>
      </c>
      <c r="I11" s="710"/>
      <c r="J11" s="69"/>
      <c r="K11" s="26"/>
      <c r="L11" s="26"/>
      <c r="M11" s="30"/>
      <c r="N11" s="27"/>
      <c r="O11" s="26"/>
      <c r="P11" s="30"/>
      <c r="Q11" s="375"/>
    </row>
    <row r="12" spans="2:17" s="4" customFormat="1" ht="19.7" customHeight="1">
      <c r="B12" s="66"/>
      <c r="C12" s="66"/>
      <c r="D12" s="66"/>
      <c r="E12" s="148"/>
      <c r="F12" s="155"/>
      <c r="G12" s="708">
        <v>0</v>
      </c>
      <c r="H12" s="709">
        <f t="shared" si="0"/>
        <v>0</v>
      </c>
      <c r="I12" s="710"/>
      <c r="J12" s="69"/>
      <c r="K12" s="26"/>
      <c r="L12" s="26"/>
      <c r="M12" s="30"/>
      <c r="N12" s="27"/>
      <c r="O12" s="26"/>
      <c r="P12" s="30"/>
      <c r="Q12" s="375"/>
    </row>
    <row r="13" spans="2:17" s="4" customFormat="1" ht="19.7" customHeight="1">
      <c r="B13" s="66">
        <v>1</v>
      </c>
      <c r="C13" s="66" t="s">
        <v>2200</v>
      </c>
      <c r="D13" s="66" t="s">
        <v>2200</v>
      </c>
      <c r="E13" s="69" t="s">
        <v>7041</v>
      </c>
      <c r="F13" s="155">
        <v>1</v>
      </c>
      <c r="G13" s="768">
        <v>544500</v>
      </c>
      <c r="H13" s="768">
        <f t="shared" si="0"/>
        <v>544500</v>
      </c>
      <c r="I13" s="91"/>
      <c r="J13" s="69" t="s">
        <v>7042</v>
      </c>
      <c r="K13" s="26"/>
      <c r="L13" s="26"/>
      <c r="M13" s="30">
        <v>46115</v>
      </c>
      <c r="N13" s="27"/>
      <c r="O13" s="42">
        <v>46156</v>
      </c>
      <c r="P13" s="30"/>
      <c r="Q13" s="375"/>
    </row>
    <row r="14" spans="2:17" s="4" customFormat="1" ht="19.7" customHeight="1">
      <c r="B14" s="66">
        <v>2</v>
      </c>
      <c r="C14" s="66" t="s">
        <v>2200</v>
      </c>
      <c r="D14" s="66" t="s">
        <v>2200</v>
      </c>
      <c r="E14" s="148" t="s">
        <v>6802</v>
      </c>
      <c r="F14" s="155">
        <v>1</v>
      </c>
      <c r="G14" s="768">
        <v>552750</v>
      </c>
      <c r="H14" s="768">
        <f t="shared" si="0"/>
        <v>552750</v>
      </c>
      <c r="I14" s="91"/>
      <c r="J14" s="68" t="s">
        <v>6803</v>
      </c>
      <c r="K14" s="26"/>
      <c r="L14" s="26"/>
      <c r="M14" s="30">
        <v>46115</v>
      </c>
      <c r="N14" s="27"/>
      <c r="O14" s="42">
        <v>46156</v>
      </c>
      <c r="P14" s="30"/>
      <c r="Q14" s="375"/>
    </row>
    <row r="15" spans="2:17" s="4" customFormat="1" ht="19.7" customHeight="1">
      <c r="B15" s="66">
        <v>3</v>
      </c>
      <c r="C15" s="66" t="s">
        <v>2107</v>
      </c>
      <c r="D15" s="66" t="s">
        <v>2107</v>
      </c>
      <c r="E15" s="148" t="s">
        <v>7043</v>
      </c>
      <c r="F15" s="155">
        <v>1</v>
      </c>
      <c r="G15" s="768">
        <v>139000</v>
      </c>
      <c r="H15" s="768">
        <f t="shared" si="0"/>
        <v>139000</v>
      </c>
      <c r="I15" s="91"/>
      <c r="J15" s="68" t="s">
        <v>7044</v>
      </c>
      <c r="K15" s="26"/>
      <c r="L15" s="26"/>
      <c r="M15" s="30">
        <v>46120</v>
      </c>
      <c r="N15" s="27"/>
      <c r="O15" s="42">
        <v>46156</v>
      </c>
      <c r="P15" s="30">
        <v>46132</v>
      </c>
      <c r="Q15" s="375">
        <v>46132</v>
      </c>
    </row>
    <row r="16" spans="2:17" s="4" customFormat="1" ht="19.7" customHeight="1">
      <c r="B16" s="66">
        <v>4</v>
      </c>
      <c r="C16" s="66" t="s">
        <v>2200</v>
      </c>
      <c r="D16" s="66" t="s">
        <v>2200</v>
      </c>
      <c r="E16" s="148" t="s">
        <v>7045</v>
      </c>
      <c r="F16" s="155">
        <v>1</v>
      </c>
      <c r="G16" s="768">
        <v>66000</v>
      </c>
      <c r="H16" s="768">
        <f t="shared" si="0"/>
        <v>66000</v>
      </c>
      <c r="I16" s="91"/>
      <c r="J16" s="68" t="s">
        <v>7046</v>
      </c>
      <c r="K16" s="26"/>
      <c r="L16" s="26"/>
      <c r="M16" s="30">
        <v>46115</v>
      </c>
      <c r="N16" s="27"/>
      <c r="O16" s="42">
        <v>46156</v>
      </c>
      <c r="P16" s="30"/>
      <c r="Q16" s="375"/>
    </row>
    <row r="17" spans="2:17" s="4" customFormat="1" ht="19.7" customHeight="1">
      <c r="B17" s="66">
        <v>5</v>
      </c>
      <c r="C17" s="66" t="s">
        <v>2200</v>
      </c>
      <c r="D17" s="66" t="s">
        <v>2200</v>
      </c>
      <c r="E17" s="148" t="s">
        <v>2211</v>
      </c>
      <c r="F17" s="155">
        <v>1</v>
      </c>
      <c r="G17" s="768">
        <v>145200</v>
      </c>
      <c r="H17" s="768">
        <f t="shared" si="0"/>
        <v>145200</v>
      </c>
      <c r="I17" s="91"/>
      <c r="J17" s="68" t="s">
        <v>4495</v>
      </c>
      <c r="K17" s="26"/>
      <c r="L17" s="26"/>
      <c r="M17" s="30">
        <v>46115</v>
      </c>
      <c r="N17" s="27"/>
      <c r="O17" s="42">
        <v>46156</v>
      </c>
      <c r="P17" s="30"/>
      <c r="Q17" s="375"/>
    </row>
    <row r="18" spans="2:17" s="4" customFormat="1" ht="19.5" customHeight="1">
      <c r="B18" s="66"/>
      <c r="C18" s="66"/>
      <c r="D18" s="66"/>
      <c r="E18" s="148"/>
      <c r="F18" s="155"/>
      <c r="G18" s="139">
        <v>0</v>
      </c>
      <c r="H18" s="139">
        <f t="shared" si="0"/>
        <v>0</v>
      </c>
      <c r="I18" s="28"/>
      <c r="J18" s="40"/>
      <c r="K18" s="26"/>
      <c r="L18" s="26"/>
      <c r="M18" s="30"/>
      <c r="N18" s="27"/>
      <c r="O18" s="26"/>
      <c r="P18" s="30"/>
      <c r="Q18" s="375"/>
    </row>
    <row r="19" spans="2:17" s="4" customFormat="1" ht="19.7" customHeight="1">
      <c r="B19" s="66">
        <v>9</v>
      </c>
      <c r="C19" s="66" t="s">
        <v>287</v>
      </c>
      <c r="D19" s="66" t="s">
        <v>287</v>
      </c>
      <c r="E19" s="1650" t="s">
        <v>7047</v>
      </c>
      <c r="F19" s="155">
        <v>2</v>
      </c>
      <c r="G19" s="708">
        <v>5065</v>
      </c>
      <c r="H19" s="709">
        <v>10130</v>
      </c>
      <c r="I19" s="710"/>
      <c r="J19" s="69" t="s">
        <v>5231</v>
      </c>
      <c r="K19" s="47" t="s">
        <v>7048</v>
      </c>
      <c r="L19" s="26"/>
      <c r="M19" s="30">
        <v>46120</v>
      </c>
      <c r="N19" s="27"/>
      <c r="O19" s="26"/>
      <c r="P19" s="30">
        <v>46133</v>
      </c>
      <c r="Q19" s="375"/>
    </row>
    <row r="20" spans="2:17" s="4" customFormat="1" ht="19.7" customHeight="1">
      <c r="B20" s="66">
        <v>9</v>
      </c>
      <c r="C20" s="66" t="s">
        <v>287</v>
      </c>
      <c r="D20" s="66" t="s">
        <v>287</v>
      </c>
      <c r="E20" s="148" t="s">
        <v>1342</v>
      </c>
      <c r="F20" s="155">
        <v>1</v>
      </c>
      <c r="G20" s="708">
        <v>3548</v>
      </c>
      <c r="H20" s="709">
        <v>3548</v>
      </c>
      <c r="I20" s="710"/>
      <c r="J20" s="69" t="s">
        <v>6903</v>
      </c>
      <c r="K20" s="47" t="s">
        <v>7048</v>
      </c>
      <c r="L20" s="26"/>
      <c r="M20" s="30">
        <v>46120</v>
      </c>
      <c r="N20" s="27"/>
      <c r="O20" s="26"/>
      <c r="P20" s="30">
        <v>46133</v>
      </c>
      <c r="Q20" s="375"/>
    </row>
    <row r="21" spans="2:17" s="4" customFormat="1" ht="19.7" customHeight="1">
      <c r="B21" s="66">
        <v>9</v>
      </c>
      <c r="C21" s="66" t="s">
        <v>287</v>
      </c>
      <c r="D21" s="66" t="s">
        <v>287</v>
      </c>
      <c r="E21" s="148" t="s">
        <v>7049</v>
      </c>
      <c r="F21" s="155">
        <v>1</v>
      </c>
      <c r="G21" s="708">
        <v>1543</v>
      </c>
      <c r="H21" s="709">
        <v>1543</v>
      </c>
      <c r="I21" s="710"/>
      <c r="J21" s="69" t="s">
        <v>1111</v>
      </c>
      <c r="K21" s="47" t="s">
        <v>7048</v>
      </c>
      <c r="L21" s="26"/>
      <c r="M21" s="30">
        <v>46120</v>
      </c>
      <c r="N21" s="27"/>
      <c r="O21" s="26"/>
      <c r="P21" s="30">
        <v>46133</v>
      </c>
      <c r="Q21" s="375"/>
    </row>
    <row r="22" spans="2:17" s="4" customFormat="1" ht="19.7" customHeight="1">
      <c r="B22" s="66">
        <v>9</v>
      </c>
      <c r="C22" s="66" t="s">
        <v>4280</v>
      </c>
      <c r="D22" s="66" t="s">
        <v>287</v>
      </c>
      <c r="E22" s="148" t="s">
        <v>7050</v>
      </c>
      <c r="F22" s="155">
        <v>1</v>
      </c>
      <c r="G22" s="139">
        <v>1611</v>
      </c>
      <c r="H22" s="139">
        <v>1611</v>
      </c>
      <c r="I22" s="28"/>
      <c r="J22" s="40" t="s">
        <v>5235</v>
      </c>
      <c r="K22" s="47" t="s">
        <v>7048</v>
      </c>
      <c r="L22" s="26"/>
      <c r="M22" s="30">
        <v>46120</v>
      </c>
      <c r="N22" s="27"/>
      <c r="O22" s="26"/>
      <c r="P22" s="30">
        <v>46133</v>
      </c>
      <c r="Q22" s="375"/>
    </row>
    <row r="23" spans="2:17" s="4" customFormat="1" ht="19.7" customHeight="1">
      <c r="B23" s="66">
        <v>9</v>
      </c>
      <c r="C23" s="66" t="s">
        <v>7051</v>
      </c>
      <c r="D23" s="66" t="s">
        <v>287</v>
      </c>
      <c r="E23" s="148" t="s">
        <v>7052</v>
      </c>
      <c r="F23" s="155">
        <v>2</v>
      </c>
      <c r="G23" s="139">
        <v>53</v>
      </c>
      <c r="H23" s="139">
        <v>106</v>
      </c>
      <c r="I23" s="28"/>
      <c r="J23" s="40" t="s">
        <v>1844</v>
      </c>
      <c r="K23" s="47" t="s">
        <v>7048</v>
      </c>
      <c r="L23" s="26"/>
      <c r="M23" s="30">
        <v>46120</v>
      </c>
      <c r="N23" s="27"/>
      <c r="O23" s="26"/>
      <c r="P23" s="30">
        <v>46133</v>
      </c>
      <c r="Q23" s="375"/>
    </row>
    <row r="24" spans="2:17" s="4" customFormat="1" ht="19.7" customHeight="1">
      <c r="B24" s="66">
        <v>9</v>
      </c>
      <c r="C24" s="66" t="s">
        <v>287</v>
      </c>
      <c r="D24" s="66" t="s">
        <v>287</v>
      </c>
      <c r="E24" s="148" t="s">
        <v>1012</v>
      </c>
      <c r="F24" s="155">
        <v>2</v>
      </c>
      <c r="G24" s="139">
        <v>5105</v>
      </c>
      <c r="H24" s="139">
        <v>10210</v>
      </c>
      <c r="I24" s="28"/>
      <c r="J24" s="40" t="s">
        <v>1881</v>
      </c>
      <c r="K24" s="47" t="s">
        <v>7048</v>
      </c>
      <c r="L24" s="26"/>
      <c r="M24" s="30">
        <v>46120</v>
      </c>
      <c r="N24" s="27"/>
      <c r="O24" s="26"/>
      <c r="P24" s="30">
        <v>46133</v>
      </c>
      <c r="Q24" s="375"/>
    </row>
    <row r="25" spans="2:17" s="4" customFormat="1" ht="19.5" customHeight="1">
      <c r="B25" s="66">
        <v>9</v>
      </c>
      <c r="C25" s="66" t="s">
        <v>4291</v>
      </c>
      <c r="D25" s="66" t="s">
        <v>287</v>
      </c>
      <c r="E25" s="1650" t="s">
        <v>7053</v>
      </c>
      <c r="F25" s="155">
        <v>5</v>
      </c>
      <c r="G25" s="708">
        <v>32</v>
      </c>
      <c r="H25" s="709">
        <v>160</v>
      </c>
      <c r="I25" s="710"/>
      <c r="J25" s="69" t="s">
        <v>7054</v>
      </c>
      <c r="K25" s="47" t="s">
        <v>7048</v>
      </c>
      <c r="L25" s="26"/>
      <c r="M25" s="30">
        <v>46120</v>
      </c>
      <c r="N25" s="27"/>
      <c r="O25" s="26"/>
      <c r="P25" s="30">
        <v>46133</v>
      </c>
      <c r="Q25" s="375"/>
    </row>
    <row r="26" spans="2:17" s="4" customFormat="1" ht="19.7" customHeight="1">
      <c r="B26" s="66">
        <v>9</v>
      </c>
      <c r="C26" s="202" t="s">
        <v>4294</v>
      </c>
      <c r="D26" s="66" t="s">
        <v>287</v>
      </c>
      <c r="E26" s="148" t="s">
        <v>7055</v>
      </c>
      <c r="F26" s="155">
        <v>1</v>
      </c>
      <c r="G26" s="708">
        <v>8315</v>
      </c>
      <c r="H26" s="709">
        <v>8315</v>
      </c>
      <c r="I26" s="710"/>
      <c r="J26" s="148" t="s">
        <v>7056</v>
      </c>
      <c r="K26" s="47" t="s">
        <v>7048</v>
      </c>
      <c r="L26" s="26"/>
      <c r="M26" s="30">
        <v>46120</v>
      </c>
      <c r="N26" s="27"/>
      <c r="O26" s="26"/>
      <c r="P26" s="30">
        <v>46133</v>
      </c>
      <c r="Q26" s="375"/>
    </row>
    <row r="27" spans="2:17" s="4" customFormat="1" ht="19.7" customHeight="1">
      <c r="B27" s="66">
        <v>9</v>
      </c>
      <c r="C27" s="66" t="s">
        <v>4294</v>
      </c>
      <c r="D27" s="66" t="s">
        <v>287</v>
      </c>
      <c r="E27" s="148" t="s">
        <v>7057</v>
      </c>
      <c r="F27" s="155">
        <v>2</v>
      </c>
      <c r="G27" s="139">
        <v>2615</v>
      </c>
      <c r="H27" s="139">
        <v>5230</v>
      </c>
      <c r="I27" s="28"/>
      <c r="J27" s="108" t="s">
        <v>7058</v>
      </c>
      <c r="K27" s="47" t="s">
        <v>7048</v>
      </c>
      <c r="L27" s="26"/>
      <c r="M27" s="30">
        <v>46120</v>
      </c>
      <c r="N27" s="27"/>
      <c r="O27" s="26"/>
      <c r="P27" s="30">
        <v>46133</v>
      </c>
      <c r="Q27" s="375"/>
    </row>
    <row r="28" spans="2:17" s="4" customFormat="1" ht="19.7" customHeight="1">
      <c r="B28" s="102"/>
      <c r="C28" s="102"/>
      <c r="D28" s="102"/>
      <c r="E28" s="712"/>
      <c r="F28" s="719"/>
      <c r="G28" s="139">
        <v>0</v>
      </c>
      <c r="H28" s="139">
        <v>0</v>
      </c>
      <c r="I28" s="28"/>
      <c r="J28" s="40"/>
      <c r="K28" s="26"/>
      <c r="L28" s="26"/>
      <c r="M28" s="30"/>
      <c r="N28" s="27"/>
      <c r="O28" s="26"/>
      <c r="P28" s="30"/>
      <c r="Q28" s="375"/>
    </row>
    <row r="29" spans="2:17" s="4" customFormat="1" ht="19.7" customHeight="1">
      <c r="B29" s="66">
        <v>8</v>
      </c>
      <c r="C29" s="66" t="s">
        <v>924</v>
      </c>
      <c r="D29" s="66" t="s">
        <v>287</v>
      </c>
      <c r="E29" s="148" t="s">
        <v>1432</v>
      </c>
      <c r="F29" s="155">
        <v>4</v>
      </c>
      <c r="G29" s="139">
        <v>193</v>
      </c>
      <c r="H29" s="139">
        <v>772</v>
      </c>
      <c r="I29" s="28"/>
      <c r="J29" s="40" t="s">
        <v>1846</v>
      </c>
      <c r="K29" s="47" t="s">
        <v>7048</v>
      </c>
      <c r="L29" s="26"/>
      <c r="M29" s="30">
        <v>46120</v>
      </c>
      <c r="N29" s="27"/>
      <c r="O29" s="26"/>
      <c r="P29" s="30">
        <v>46133</v>
      </c>
      <c r="Q29" s="375"/>
    </row>
    <row r="30" spans="2:17" s="4" customFormat="1" ht="19.7" customHeight="1">
      <c r="B30" s="66">
        <v>8</v>
      </c>
      <c r="C30" s="66" t="s">
        <v>287</v>
      </c>
      <c r="D30" s="66" t="s">
        <v>287</v>
      </c>
      <c r="E30" s="148" t="s">
        <v>5145</v>
      </c>
      <c r="F30" s="155">
        <v>10</v>
      </c>
      <c r="G30" s="139">
        <v>58</v>
      </c>
      <c r="H30" s="139">
        <v>580</v>
      </c>
      <c r="I30" s="28"/>
      <c r="J30" s="40" t="s">
        <v>7059</v>
      </c>
      <c r="K30" s="47" t="s">
        <v>7048</v>
      </c>
      <c r="L30" s="26"/>
      <c r="M30" s="30">
        <v>46120</v>
      </c>
      <c r="N30" s="27"/>
      <c r="O30" s="26"/>
      <c r="P30" s="30">
        <v>46133</v>
      </c>
      <c r="Q30" s="375"/>
    </row>
    <row r="31" spans="2:17" s="4" customFormat="1" ht="19.7" customHeight="1">
      <c r="B31" s="66">
        <v>8</v>
      </c>
      <c r="C31" s="66" t="s">
        <v>287</v>
      </c>
      <c r="D31" s="66" t="s">
        <v>287</v>
      </c>
      <c r="E31" s="1650" t="s">
        <v>7060</v>
      </c>
      <c r="F31" s="155">
        <v>10</v>
      </c>
      <c r="G31" s="708">
        <v>70</v>
      </c>
      <c r="H31" s="709">
        <v>700</v>
      </c>
      <c r="I31" s="710"/>
      <c r="J31" s="40" t="s">
        <v>7059</v>
      </c>
      <c r="K31" s="47" t="s">
        <v>7048</v>
      </c>
      <c r="L31" s="26"/>
      <c r="M31" s="30">
        <v>46120</v>
      </c>
      <c r="N31" s="27"/>
      <c r="O31" s="26"/>
      <c r="P31" s="30">
        <v>46133</v>
      </c>
      <c r="Q31" s="375"/>
    </row>
    <row r="32" spans="2:17" s="4" customFormat="1" ht="19.7" customHeight="1">
      <c r="B32" s="66">
        <v>8</v>
      </c>
      <c r="C32" s="66" t="s">
        <v>287</v>
      </c>
      <c r="D32" s="66" t="s">
        <v>287</v>
      </c>
      <c r="E32" s="148" t="s">
        <v>7061</v>
      </c>
      <c r="F32" s="155">
        <v>10</v>
      </c>
      <c r="G32" s="708">
        <v>50</v>
      </c>
      <c r="H32" s="709">
        <v>500</v>
      </c>
      <c r="I32" s="710"/>
      <c r="J32" s="40" t="s">
        <v>7059</v>
      </c>
      <c r="K32" s="47" t="s">
        <v>7048</v>
      </c>
      <c r="L32" s="26"/>
      <c r="M32" s="30">
        <v>46120</v>
      </c>
      <c r="N32" s="27"/>
      <c r="O32" s="26"/>
      <c r="P32" s="30">
        <v>46133</v>
      </c>
      <c r="Q32" s="375"/>
    </row>
    <row r="33" spans="2:17" s="4" customFormat="1" ht="19.5" customHeight="1">
      <c r="B33" s="66">
        <v>8</v>
      </c>
      <c r="C33" s="66" t="s">
        <v>287</v>
      </c>
      <c r="D33" s="66" t="s">
        <v>287</v>
      </c>
      <c r="E33" s="148" t="s">
        <v>1569</v>
      </c>
      <c r="F33" s="155">
        <v>10</v>
      </c>
      <c r="G33" s="708">
        <v>58</v>
      </c>
      <c r="H33" s="709">
        <v>580</v>
      </c>
      <c r="I33" s="710"/>
      <c r="J33" s="40" t="s">
        <v>7059</v>
      </c>
      <c r="K33" s="47" t="s">
        <v>7048</v>
      </c>
      <c r="L33" s="26"/>
      <c r="M33" s="30">
        <v>46120</v>
      </c>
      <c r="N33" s="27"/>
      <c r="O33" s="26"/>
      <c r="P33" s="30">
        <v>46133</v>
      </c>
      <c r="Q33" s="375"/>
    </row>
    <row r="34" spans="2:17" s="4" customFormat="1" ht="19.7" customHeight="1">
      <c r="B34" s="66">
        <v>8</v>
      </c>
      <c r="C34" s="66" t="s">
        <v>287</v>
      </c>
      <c r="D34" s="66" t="s">
        <v>287</v>
      </c>
      <c r="E34" s="148" t="s">
        <v>4755</v>
      </c>
      <c r="F34" s="155">
        <v>10</v>
      </c>
      <c r="G34" s="139">
        <v>68</v>
      </c>
      <c r="H34" s="139">
        <v>680</v>
      </c>
      <c r="I34" s="28"/>
      <c r="J34" s="40" t="s">
        <v>7059</v>
      </c>
      <c r="K34" s="47" t="s">
        <v>7048</v>
      </c>
      <c r="L34" s="26"/>
      <c r="M34" s="30">
        <v>46120</v>
      </c>
      <c r="N34" s="27"/>
      <c r="O34" s="26"/>
      <c r="P34" s="30">
        <v>46133</v>
      </c>
      <c r="Q34" s="375"/>
    </row>
    <row r="35" spans="2:17" s="4" customFormat="1" ht="19.7" customHeight="1">
      <c r="B35" s="66">
        <v>8</v>
      </c>
      <c r="C35" s="202" t="s">
        <v>4294</v>
      </c>
      <c r="D35" s="66" t="s">
        <v>287</v>
      </c>
      <c r="E35" s="148" t="s">
        <v>7062</v>
      </c>
      <c r="F35" s="155">
        <v>1</v>
      </c>
      <c r="G35" s="139">
        <v>16273</v>
      </c>
      <c r="H35" s="139">
        <v>16273</v>
      </c>
      <c r="I35" s="28"/>
      <c r="J35" s="108" t="s">
        <v>7063</v>
      </c>
      <c r="K35" s="47" t="s">
        <v>7048</v>
      </c>
      <c r="L35" s="26"/>
      <c r="M35" s="30">
        <v>46120</v>
      </c>
      <c r="N35" s="27"/>
      <c r="O35" s="26"/>
      <c r="P35" s="30">
        <v>46133</v>
      </c>
      <c r="Q35" s="375"/>
    </row>
    <row r="36" spans="2:17" s="4" customFormat="1" ht="19.7" customHeight="1">
      <c r="B36" s="66">
        <v>8</v>
      </c>
      <c r="C36" s="202" t="s">
        <v>4294</v>
      </c>
      <c r="D36" s="66" t="s">
        <v>287</v>
      </c>
      <c r="E36" s="1887" t="s">
        <v>7064</v>
      </c>
      <c r="F36" s="184">
        <v>1</v>
      </c>
      <c r="G36" s="2388">
        <v>6954</v>
      </c>
      <c r="H36" s="2407">
        <v>6954</v>
      </c>
      <c r="I36" s="2408"/>
      <c r="J36" s="1887" t="s">
        <v>6818</v>
      </c>
      <c r="K36" s="47" t="s">
        <v>7048</v>
      </c>
      <c r="L36" s="26"/>
      <c r="M36" s="30">
        <v>46120</v>
      </c>
      <c r="N36" s="27"/>
      <c r="O36" s="26"/>
      <c r="P36" s="30">
        <v>46133</v>
      </c>
      <c r="Q36" s="375"/>
    </row>
    <row r="37" spans="2:17" s="4" customFormat="1" ht="19.7" customHeight="1">
      <c r="B37" s="66">
        <v>8</v>
      </c>
      <c r="C37" s="202" t="s">
        <v>4294</v>
      </c>
      <c r="D37" s="66" t="s">
        <v>287</v>
      </c>
      <c r="E37" s="1887" t="s">
        <v>7065</v>
      </c>
      <c r="F37" s="184">
        <v>1</v>
      </c>
      <c r="G37" s="2388">
        <v>3392</v>
      </c>
      <c r="H37" s="2407">
        <v>3392</v>
      </c>
      <c r="I37" s="2408"/>
      <c r="J37" s="1887" t="s">
        <v>6819</v>
      </c>
      <c r="K37" s="47" t="s">
        <v>7048</v>
      </c>
      <c r="L37" s="26"/>
      <c r="M37" s="30">
        <v>46120</v>
      </c>
      <c r="N37" s="27"/>
      <c r="O37" s="26"/>
      <c r="P37" s="30">
        <v>46133</v>
      </c>
      <c r="Q37" s="375"/>
    </row>
    <row r="38" spans="2:17" s="4" customFormat="1" ht="19.7" customHeight="1">
      <c r="B38" s="66">
        <v>8</v>
      </c>
      <c r="C38" s="66" t="s">
        <v>287</v>
      </c>
      <c r="D38" s="66" t="s">
        <v>287</v>
      </c>
      <c r="E38" s="1650" t="s">
        <v>4410</v>
      </c>
      <c r="F38" s="155">
        <v>1</v>
      </c>
      <c r="G38" s="708">
        <v>93</v>
      </c>
      <c r="H38" s="709">
        <v>93</v>
      </c>
      <c r="I38" s="710"/>
      <c r="J38" s="69" t="s">
        <v>4411</v>
      </c>
      <c r="K38" s="47" t="s">
        <v>7048</v>
      </c>
      <c r="L38" s="26"/>
      <c r="M38" s="30">
        <v>46120</v>
      </c>
      <c r="N38" s="27"/>
      <c r="O38" s="26"/>
      <c r="P38" s="30">
        <v>46133</v>
      </c>
      <c r="Q38" s="375"/>
    </row>
    <row r="39" spans="2:17" s="4" customFormat="1" ht="19.7" customHeight="1">
      <c r="B39" s="66">
        <v>8</v>
      </c>
      <c r="C39" s="66" t="s">
        <v>287</v>
      </c>
      <c r="D39" s="66" t="s">
        <v>287</v>
      </c>
      <c r="E39" s="148" t="s">
        <v>7066</v>
      </c>
      <c r="F39" s="155">
        <v>1</v>
      </c>
      <c r="G39" s="708">
        <v>1270</v>
      </c>
      <c r="H39" s="709">
        <v>1270</v>
      </c>
      <c r="I39" s="710"/>
      <c r="J39" s="69" t="s">
        <v>6785</v>
      </c>
      <c r="K39" s="47" t="s">
        <v>7048</v>
      </c>
      <c r="L39" s="26"/>
      <c r="M39" s="30">
        <v>46120</v>
      </c>
      <c r="N39" s="27"/>
      <c r="O39" s="26"/>
      <c r="P39" s="30">
        <v>46133</v>
      </c>
      <c r="Q39" s="375"/>
    </row>
    <row r="40" spans="2:17" s="4" customFormat="1" ht="19.7" customHeight="1">
      <c r="B40" s="66">
        <v>8</v>
      </c>
      <c r="C40" s="66" t="s">
        <v>287</v>
      </c>
      <c r="D40" s="66" t="s">
        <v>287</v>
      </c>
      <c r="E40" s="148" t="s">
        <v>7067</v>
      </c>
      <c r="F40" s="155">
        <v>1</v>
      </c>
      <c r="G40" s="708">
        <v>1270</v>
      </c>
      <c r="H40" s="709">
        <v>1270</v>
      </c>
      <c r="I40" s="710"/>
      <c r="J40" s="69" t="s">
        <v>6785</v>
      </c>
      <c r="K40" s="47" t="s">
        <v>7048</v>
      </c>
      <c r="L40" s="26"/>
      <c r="M40" s="30">
        <v>46120</v>
      </c>
      <c r="N40" s="27"/>
      <c r="O40" s="26"/>
      <c r="P40" s="30">
        <v>46133</v>
      </c>
      <c r="Q40" s="375"/>
    </row>
    <row r="41" spans="2:17" s="4" customFormat="1" ht="19.5" customHeight="1">
      <c r="B41" s="66">
        <v>8</v>
      </c>
      <c r="C41" s="66" t="s">
        <v>287</v>
      </c>
      <c r="D41" s="66" t="s">
        <v>287</v>
      </c>
      <c r="E41" s="148" t="s">
        <v>7068</v>
      </c>
      <c r="F41" s="155">
        <v>1</v>
      </c>
      <c r="G41" s="139">
        <v>1270</v>
      </c>
      <c r="H41" s="139">
        <v>1270</v>
      </c>
      <c r="I41" s="28"/>
      <c r="J41" s="40" t="s">
        <v>6785</v>
      </c>
      <c r="K41" s="47" t="s">
        <v>7048</v>
      </c>
      <c r="L41" s="26"/>
      <c r="M41" s="30">
        <v>46120</v>
      </c>
      <c r="N41" s="27"/>
      <c r="O41" s="26"/>
      <c r="P41" s="30">
        <v>46133</v>
      </c>
      <c r="Q41" s="375"/>
    </row>
    <row r="42" spans="2:17" s="4" customFormat="1" ht="19.7" customHeight="1">
      <c r="B42" s="66">
        <v>8</v>
      </c>
      <c r="C42" s="202" t="s">
        <v>4294</v>
      </c>
      <c r="D42" s="66" t="s">
        <v>287</v>
      </c>
      <c r="E42" s="148" t="s">
        <v>7069</v>
      </c>
      <c r="F42" s="67">
        <v>1</v>
      </c>
      <c r="G42" s="2388">
        <v>5254</v>
      </c>
      <c r="H42" s="2407">
        <v>5254</v>
      </c>
      <c r="I42" s="2408"/>
      <c r="J42" s="148" t="s">
        <v>7070</v>
      </c>
      <c r="K42" s="47" t="s">
        <v>7048</v>
      </c>
      <c r="L42" s="26"/>
      <c r="M42" s="30">
        <v>46120</v>
      </c>
      <c r="N42" s="27"/>
      <c r="O42" s="26"/>
      <c r="P42" s="30">
        <v>46133</v>
      </c>
      <c r="Q42" s="375"/>
    </row>
    <row r="43" spans="2:17" s="4" customFormat="1" ht="19.7" customHeight="1">
      <c r="B43" s="66">
        <v>8</v>
      </c>
      <c r="C43" s="202" t="s">
        <v>4294</v>
      </c>
      <c r="D43" s="66" t="s">
        <v>287</v>
      </c>
      <c r="E43" s="148" t="s">
        <v>7071</v>
      </c>
      <c r="F43" s="67">
        <v>1</v>
      </c>
      <c r="G43" s="2388">
        <v>5348</v>
      </c>
      <c r="H43" s="2407">
        <v>5348</v>
      </c>
      <c r="I43" s="2408"/>
      <c r="J43" s="148" t="s">
        <v>7072</v>
      </c>
      <c r="K43" s="47" t="s">
        <v>7048</v>
      </c>
      <c r="L43" s="26"/>
      <c r="M43" s="30">
        <v>46120</v>
      </c>
      <c r="N43" s="27"/>
      <c r="O43" s="26"/>
      <c r="P43" s="30">
        <v>46133</v>
      </c>
      <c r="Q43" s="375"/>
    </row>
    <row r="44" spans="2:17" s="4" customFormat="1" ht="19.7" customHeight="1">
      <c r="B44" s="66">
        <v>8</v>
      </c>
      <c r="C44" s="202" t="s">
        <v>4294</v>
      </c>
      <c r="D44" s="66" t="s">
        <v>287</v>
      </c>
      <c r="E44" s="148" t="s">
        <v>7073</v>
      </c>
      <c r="F44" s="67">
        <v>1</v>
      </c>
      <c r="G44" s="2388">
        <v>5471</v>
      </c>
      <c r="H44" s="2407">
        <v>5471</v>
      </c>
      <c r="I44" s="2408"/>
      <c r="J44" s="148" t="s">
        <v>7074</v>
      </c>
      <c r="K44" s="47" t="s">
        <v>7048</v>
      </c>
      <c r="L44" s="26"/>
      <c r="M44" s="30">
        <v>46120</v>
      </c>
      <c r="N44" s="27"/>
      <c r="O44" s="26"/>
      <c r="P44" s="30">
        <v>46133</v>
      </c>
      <c r="Q44" s="375"/>
    </row>
    <row r="45" spans="2:17" s="4" customFormat="1" ht="19.7" customHeight="1">
      <c r="B45" s="27"/>
      <c r="C45" s="202"/>
      <c r="D45" s="202"/>
      <c r="E45" s="148"/>
      <c r="F45" s="155"/>
      <c r="G45" s="708">
        <v>0</v>
      </c>
      <c r="H45" s="709">
        <f>F45*G45</f>
        <v>0</v>
      </c>
      <c r="I45" s="710"/>
      <c r="J45" s="69"/>
      <c r="K45" s="26"/>
      <c r="L45" s="26"/>
      <c r="M45" s="30"/>
      <c r="N45" s="27"/>
      <c r="O45" s="26"/>
      <c r="P45" s="30"/>
      <c r="Q45" s="375"/>
    </row>
    <row r="46" spans="2:17" s="4" customFormat="1" ht="19.7" customHeight="1">
      <c r="B46" s="27"/>
      <c r="C46" s="27"/>
      <c r="D46" s="27"/>
      <c r="E46" s="108"/>
      <c r="F46" s="26"/>
      <c r="G46" s="139">
        <v>0</v>
      </c>
      <c r="H46" s="139">
        <f>F46*G46</f>
        <v>0</v>
      </c>
      <c r="I46" s="28"/>
      <c r="J46" s="40"/>
      <c r="K46" s="26"/>
      <c r="L46" s="26"/>
      <c r="M46" s="30"/>
      <c r="N46" s="27"/>
      <c r="O46" s="26"/>
      <c r="P46" s="30"/>
      <c r="Q46" s="375"/>
    </row>
    <row r="47" spans="2:17" s="4" customFormat="1" ht="19.7" customHeight="1">
      <c r="B47" s="27"/>
      <c r="C47" s="27"/>
      <c r="D47" s="27"/>
      <c r="E47" s="108"/>
      <c r="F47" s="26"/>
      <c r="G47" s="139">
        <v>0</v>
      </c>
      <c r="H47" s="139">
        <f>F47*G47</f>
        <v>0</v>
      </c>
      <c r="I47" s="28"/>
      <c r="J47" s="40"/>
      <c r="K47" s="26"/>
      <c r="L47" s="26"/>
      <c r="M47" s="30"/>
      <c r="N47" s="27"/>
      <c r="O47" s="26"/>
      <c r="P47" s="30"/>
      <c r="Q47" s="375"/>
    </row>
    <row r="48" spans="2:17" s="4" customFormat="1" ht="19.7" customHeight="1">
      <c r="B48" s="27"/>
      <c r="C48" s="27"/>
      <c r="D48" s="27"/>
      <c r="E48" s="108"/>
      <c r="F48" s="26"/>
      <c r="G48" s="139">
        <v>0</v>
      </c>
      <c r="H48" s="139">
        <f>F48*G48</f>
        <v>0</v>
      </c>
      <c r="I48" s="28"/>
      <c r="J48" s="40"/>
      <c r="K48" s="26"/>
      <c r="L48" s="26"/>
      <c r="M48" s="30"/>
      <c r="N48" s="27"/>
      <c r="O48" s="26"/>
      <c r="P48" s="30"/>
      <c r="Q48" s="375"/>
    </row>
    <row r="49" spans="2:17" s="4" customFormat="1" ht="19.7" customHeight="1">
      <c r="B49" s="27"/>
      <c r="C49" s="27"/>
      <c r="D49" s="27"/>
      <c r="E49" s="108"/>
      <c r="F49" s="26"/>
      <c r="G49" s="139">
        <v>0</v>
      </c>
      <c r="H49" s="139">
        <f>F49*G49</f>
        <v>0</v>
      </c>
      <c r="I49" s="28"/>
      <c r="J49" s="40"/>
      <c r="K49" s="26"/>
      <c r="L49" s="26"/>
      <c r="M49" s="30"/>
      <c r="N49" s="27"/>
      <c r="O49" s="26"/>
      <c r="P49" s="30"/>
      <c r="Q49" s="375"/>
    </row>
    <row r="50" spans="2:17">
      <c r="G50" s="10"/>
      <c r="H50" s="10"/>
    </row>
  </sheetData>
  <autoFilter ref="B8:O49" xr:uid="{52BA8144-BF1A-4077-8B0E-553B42FEFD8D}"/>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EF0A-8839-4E23-9A6A-652675EBE8A5}">
  <sheetPr>
    <tabColor theme="7" tint="0.59999389629810485"/>
  </sheetPr>
  <dimension ref="A2:S70"/>
  <sheetViews>
    <sheetView zoomScale="85" zoomScaleNormal="85" workbookViewId="0">
      <pane xSplit="12" ySplit="8" topLeftCell="M9" activePane="bottomRight" state="frozen"/>
      <selection pane="topRight" activeCell="K1" sqref="K1"/>
      <selection pane="bottomLeft" activeCell="A9" sqref="A9"/>
      <selection pane="bottomRight" activeCell="B12" sqref="B12:B20"/>
    </sheetView>
  </sheetViews>
  <sheetFormatPr defaultRowHeight="18.75"/>
  <cols>
    <col min="1" max="1" width="9" style="1"/>
    <col min="2" max="2" width="13.625" style="1" customWidth="1"/>
    <col min="3" max="3" width="6.75" style="1" customWidth="1"/>
    <col min="4" max="4" width="6.125" style="4" customWidth="1"/>
    <col min="5" max="5" width="12.125" style="1" customWidth="1"/>
    <col min="6" max="6" width="13" style="1" customWidth="1"/>
    <col min="7" max="7" width="60" style="1" customWidth="1"/>
    <col min="8" max="8" width="6.125" style="4" customWidth="1"/>
    <col min="9" max="9" width="8.625" style="4" customWidth="1"/>
    <col min="10" max="10" width="9.875" style="4" bestFit="1" customWidth="1"/>
    <col min="11" max="11" width="9.125" style="4" customWidth="1"/>
    <col min="12" max="12" width="43.5" style="1" customWidth="1"/>
    <col min="13" max="13" width="47.5" style="1" customWidth="1"/>
    <col min="14" max="14" width="30.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6861</v>
      </c>
      <c r="I2" s="5" t="s">
        <v>2</v>
      </c>
      <c r="J2" s="6"/>
      <c r="K2" s="7"/>
      <c r="L2" s="8">
        <f>SUM(J:J)</f>
        <v>47603</v>
      </c>
    </row>
    <row r="3" spans="1:19" ht="20.100000000000001" customHeight="1">
      <c r="D3" s="2" t="s">
        <v>3</v>
      </c>
      <c r="E3" s="2"/>
      <c r="F3" s="2"/>
      <c r="G3" s="13" t="s">
        <v>6862</v>
      </c>
      <c r="J3" s="2393"/>
      <c r="K3" s="2393"/>
      <c r="L3" s="2393"/>
      <c r="M3" s="2393"/>
    </row>
    <row r="4" spans="1:19" ht="20.100000000000001" customHeight="1">
      <c r="D4" s="2" t="s">
        <v>6</v>
      </c>
      <c r="E4" s="2"/>
      <c r="F4" s="2"/>
      <c r="G4" s="2409" t="s">
        <v>7075</v>
      </c>
      <c r="I4" s="2410" t="s">
        <v>171</v>
      </c>
      <c r="J4" s="2410"/>
      <c r="K4" s="2411" t="s">
        <v>6867</v>
      </c>
      <c r="L4" s="2411"/>
      <c r="M4" s="2411"/>
    </row>
    <row r="5" spans="1:19" ht="20.100000000000001" customHeight="1">
      <c r="D5" s="2" t="s">
        <v>9</v>
      </c>
      <c r="E5" s="2"/>
      <c r="F5" s="2"/>
      <c r="G5" s="16">
        <v>46134</v>
      </c>
      <c r="I5" s="2410"/>
      <c r="J5" s="2410"/>
      <c r="K5" s="2411"/>
      <c r="L5" s="2411"/>
      <c r="M5" s="2411"/>
    </row>
    <row r="6" spans="1:19" ht="20.100000000000001" customHeight="1">
      <c r="D6" s="2" t="s">
        <v>10</v>
      </c>
      <c r="E6" s="2"/>
      <c r="F6" s="2"/>
      <c r="G6" s="16">
        <v>46135</v>
      </c>
      <c r="J6" s="19"/>
    </row>
    <row r="8" spans="1:19" s="4" customFormat="1" ht="19.7" customHeight="1">
      <c r="A8" s="20" t="s">
        <v>11</v>
      </c>
      <c r="B8" s="20" t="s">
        <v>12</v>
      </c>
      <c r="C8" s="20" t="s">
        <v>13</v>
      </c>
      <c r="D8" s="21" t="s">
        <v>14</v>
      </c>
      <c r="E8" s="21" t="s">
        <v>15</v>
      </c>
      <c r="F8" s="21" t="s">
        <v>16</v>
      </c>
      <c r="G8" s="20" t="s">
        <v>17</v>
      </c>
      <c r="H8" s="20" t="s">
        <v>18</v>
      </c>
      <c r="I8" s="20" t="s">
        <v>19</v>
      </c>
      <c r="J8" s="22" t="s">
        <v>20</v>
      </c>
      <c r="K8" s="22"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26" t="s">
        <v>36</v>
      </c>
      <c r="I9" s="26" t="s">
        <v>37</v>
      </c>
      <c r="J9" s="28" t="s">
        <v>38</v>
      </c>
      <c r="K9" s="28"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26"/>
      <c r="I10" s="26"/>
      <c r="J10" s="28"/>
      <c r="K10" s="28"/>
      <c r="L10" s="26"/>
      <c r="M10" s="26"/>
      <c r="N10" s="26"/>
      <c r="O10" s="30"/>
      <c r="P10" s="27"/>
      <c r="Q10" s="26"/>
      <c r="R10" s="30"/>
      <c r="S10" s="31"/>
    </row>
    <row r="11" spans="1:19" s="4" customFormat="1" ht="19.7" customHeight="1">
      <c r="D11" s="2396"/>
      <c r="E11" s="1992"/>
      <c r="F11" s="1992"/>
      <c r="G11" s="1993" t="s">
        <v>7076</v>
      </c>
      <c r="H11" s="71"/>
      <c r="I11" s="71"/>
      <c r="J11" s="71"/>
      <c r="K11" s="1234"/>
      <c r="L11" s="1235"/>
      <c r="M11" s="26"/>
      <c r="N11" s="26"/>
      <c r="O11" s="30"/>
      <c r="P11" s="27"/>
      <c r="Q11" s="26"/>
      <c r="R11" s="30"/>
      <c r="S11" s="31"/>
    </row>
    <row r="12" spans="1:19" s="4" customFormat="1" ht="19.7" customHeight="1">
      <c r="A12" s="26" t="s">
        <v>200</v>
      </c>
      <c r="B12" s="2412" t="s">
        <v>7077</v>
      </c>
      <c r="C12" s="26"/>
      <c r="D12" s="1995">
        <v>1</v>
      </c>
      <c r="E12" s="1271" t="s">
        <v>4056</v>
      </c>
      <c r="F12" s="1208" t="s">
        <v>5161</v>
      </c>
      <c r="G12" s="1441" t="s">
        <v>7078</v>
      </c>
      <c r="H12" s="862">
        <v>1</v>
      </c>
      <c r="I12" s="1271">
        <v>2156</v>
      </c>
      <c r="J12" s="2413">
        <f>I12*H12</f>
        <v>2156</v>
      </c>
      <c r="K12" s="479"/>
      <c r="L12" s="907" t="s">
        <v>6025</v>
      </c>
      <c r="M12" s="2391" t="s">
        <v>6866</v>
      </c>
      <c r="N12" s="1144" t="s">
        <v>7079</v>
      </c>
      <c r="O12" s="30">
        <v>46122</v>
      </c>
      <c r="P12" s="27"/>
      <c r="Q12" s="42">
        <v>46134</v>
      </c>
      <c r="R12" s="30">
        <v>46135</v>
      </c>
      <c r="S12" s="31"/>
    </row>
    <row r="13" spans="1:19" s="4" customFormat="1" ht="19.7" customHeight="1">
      <c r="A13" s="26" t="s">
        <v>123</v>
      </c>
      <c r="B13" s="2412" t="s">
        <v>7077</v>
      </c>
      <c r="C13" s="26"/>
      <c r="D13" s="1995">
        <f t="shared" ref="D13:D19" si="0">D12+1</f>
        <v>2</v>
      </c>
      <c r="E13" s="1208" t="s">
        <v>5161</v>
      </c>
      <c r="F13" s="1208" t="s">
        <v>5161</v>
      </c>
      <c r="G13" s="945" t="s">
        <v>7080</v>
      </c>
      <c r="H13" s="944">
        <v>4</v>
      </c>
      <c r="I13" s="35">
        <v>14</v>
      </c>
      <c r="J13" s="2413">
        <f t="shared" ref="J13:J19" si="1">I13*H13</f>
        <v>56</v>
      </c>
      <c r="K13" s="479"/>
      <c r="L13" s="907" t="s">
        <v>2342</v>
      </c>
      <c r="M13" s="2391"/>
      <c r="N13" s="1144" t="s">
        <v>7079</v>
      </c>
      <c r="O13" s="30">
        <v>46122</v>
      </c>
      <c r="P13" s="27"/>
      <c r="Q13" s="42">
        <v>46134</v>
      </c>
      <c r="R13" s="30">
        <v>46135</v>
      </c>
      <c r="S13" s="31"/>
    </row>
    <row r="14" spans="1:19" s="4" customFormat="1" ht="19.7" customHeight="1">
      <c r="A14" s="26" t="s">
        <v>172</v>
      </c>
      <c r="B14" s="2412" t="s">
        <v>7077</v>
      </c>
      <c r="C14" s="26"/>
      <c r="D14" s="1995">
        <f t="shared" si="0"/>
        <v>3</v>
      </c>
      <c r="E14" s="1271" t="s">
        <v>4056</v>
      </c>
      <c r="F14" s="1208" t="s">
        <v>5161</v>
      </c>
      <c r="G14" s="945" t="s">
        <v>7081</v>
      </c>
      <c r="H14" s="944">
        <v>1</v>
      </c>
      <c r="I14" s="35">
        <v>34665</v>
      </c>
      <c r="J14" s="2413">
        <f t="shared" si="1"/>
        <v>34665</v>
      </c>
      <c r="K14" s="28"/>
      <c r="L14" s="47" t="s">
        <v>7082</v>
      </c>
      <c r="M14" s="26"/>
      <c r="N14" s="1144" t="s">
        <v>7079</v>
      </c>
      <c r="O14" s="30">
        <v>46122</v>
      </c>
      <c r="P14" s="27"/>
      <c r="Q14" s="42">
        <v>46134</v>
      </c>
      <c r="R14" s="30">
        <v>46135</v>
      </c>
      <c r="S14" s="31"/>
    </row>
    <row r="15" spans="1:19" s="4" customFormat="1" ht="19.7" customHeight="1">
      <c r="A15" s="26" t="s">
        <v>123</v>
      </c>
      <c r="B15" s="2412" t="s">
        <v>7077</v>
      </c>
      <c r="C15" s="26"/>
      <c r="D15" s="1995">
        <f t="shared" si="0"/>
        <v>4</v>
      </c>
      <c r="E15" s="1208" t="s">
        <v>5161</v>
      </c>
      <c r="F15" s="1208" t="s">
        <v>5161</v>
      </c>
      <c r="G15" s="945" t="s">
        <v>4613</v>
      </c>
      <c r="H15" s="944">
        <v>12</v>
      </c>
      <c r="I15" s="35">
        <v>41</v>
      </c>
      <c r="J15" s="2413">
        <f t="shared" si="1"/>
        <v>492</v>
      </c>
      <c r="K15" s="28"/>
      <c r="L15" s="47" t="s">
        <v>7083</v>
      </c>
      <c r="M15" s="26"/>
      <c r="N15" s="1144" t="s">
        <v>7079</v>
      </c>
      <c r="O15" s="30">
        <v>46122</v>
      </c>
      <c r="P15" s="27"/>
      <c r="Q15" s="42">
        <v>46134</v>
      </c>
      <c r="R15" s="30">
        <v>46135</v>
      </c>
      <c r="S15" s="31"/>
    </row>
    <row r="16" spans="1:19" s="4" customFormat="1" ht="19.7" customHeight="1">
      <c r="A16" s="26" t="s">
        <v>123</v>
      </c>
      <c r="B16" s="2412" t="s">
        <v>7077</v>
      </c>
      <c r="C16" s="26"/>
      <c r="D16" s="1995">
        <f t="shared" si="0"/>
        <v>5</v>
      </c>
      <c r="E16" s="1208" t="s">
        <v>5161</v>
      </c>
      <c r="F16" s="1208" t="s">
        <v>5161</v>
      </c>
      <c r="G16" s="945" t="s">
        <v>3698</v>
      </c>
      <c r="H16" s="944">
        <v>4</v>
      </c>
      <c r="I16" s="35">
        <v>112</v>
      </c>
      <c r="J16" s="2413">
        <f t="shared" si="1"/>
        <v>448</v>
      </c>
      <c r="K16" s="28"/>
      <c r="L16" s="47" t="s">
        <v>7084</v>
      </c>
      <c r="M16" s="26"/>
      <c r="N16" s="1144" t="s">
        <v>7079</v>
      </c>
      <c r="O16" s="30">
        <v>46122</v>
      </c>
      <c r="P16" s="27"/>
      <c r="Q16" s="42">
        <v>46134</v>
      </c>
      <c r="R16" s="30">
        <v>46135</v>
      </c>
      <c r="S16" s="31"/>
    </row>
    <row r="17" spans="1:19" s="4" customFormat="1" ht="19.7" customHeight="1">
      <c r="A17" s="26" t="s">
        <v>123</v>
      </c>
      <c r="B17" s="2412" t="s">
        <v>7077</v>
      </c>
      <c r="C17" s="26"/>
      <c r="D17" s="1995">
        <f t="shared" si="0"/>
        <v>6</v>
      </c>
      <c r="E17" s="1208" t="s">
        <v>5161</v>
      </c>
      <c r="F17" s="1208" t="s">
        <v>5161</v>
      </c>
      <c r="G17" s="945" t="s">
        <v>3673</v>
      </c>
      <c r="H17" s="944">
        <v>4</v>
      </c>
      <c r="I17" s="35">
        <v>120</v>
      </c>
      <c r="J17" s="2413">
        <f>I17*H17</f>
        <v>480</v>
      </c>
      <c r="K17" s="28"/>
      <c r="L17" s="47" t="s">
        <v>6872</v>
      </c>
      <c r="M17" s="26"/>
      <c r="N17" s="1144" t="s">
        <v>7079</v>
      </c>
      <c r="O17" s="30">
        <v>46122</v>
      </c>
      <c r="P17" s="27"/>
      <c r="Q17" s="42">
        <v>46134</v>
      </c>
      <c r="R17" s="30">
        <v>46135</v>
      </c>
      <c r="S17" s="31"/>
    </row>
    <row r="18" spans="1:19" s="4" customFormat="1" ht="19.7" customHeight="1">
      <c r="A18" s="26" t="s">
        <v>200</v>
      </c>
      <c r="B18" s="2412" t="s">
        <v>7077</v>
      </c>
      <c r="C18" s="26"/>
      <c r="D18" s="1995">
        <f t="shared" si="0"/>
        <v>7</v>
      </c>
      <c r="E18" s="1271" t="s">
        <v>4056</v>
      </c>
      <c r="F18" s="1208" t="s">
        <v>5161</v>
      </c>
      <c r="G18" s="945" t="s">
        <v>7085</v>
      </c>
      <c r="H18" s="944">
        <v>1</v>
      </c>
      <c r="I18" s="35">
        <v>3601</v>
      </c>
      <c r="J18" s="2413">
        <f t="shared" si="1"/>
        <v>3601</v>
      </c>
      <c r="K18" s="28"/>
      <c r="L18" s="47" t="s">
        <v>7086</v>
      </c>
      <c r="M18" s="26"/>
      <c r="N18" s="1144" t="s">
        <v>7079</v>
      </c>
      <c r="O18" s="30">
        <v>46122</v>
      </c>
      <c r="P18" s="27"/>
      <c r="Q18" s="42">
        <v>46134</v>
      </c>
      <c r="R18" s="30">
        <v>46135</v>
      </c>
      <c r="S18" s="31"/>
    </row>
    <row r="19" spans="1:19" s="4" customFormat="1" ht="19.7" customHeight="1">
      <c r="A19" s="26" t="s">
        <v>123</v>
      </c>
      <c r="B19" s="2412" t="s">
        <v>7077</v>
      </c>
      <c r="C19" s="26"/>
      <c r="D19" s="1995">
        <f t="shared" si="0"/>
        <v>8</v>
      </c>
      <c r="E19" s="1208" t="s">
        <v>5161</v>
      </c>
      <c r="F19" s="1208" t="s">
        <v>5161</v>
      </c>
      <c r="G19" s="945" t="s">
        <v>5826</v>
      </c>
      <c r="H19" s="944">
        <v>2</v>
      </c>
      <c r="I19" s="35">
        <v>127</v>
      </c>
      <c r="J19" s="2413">
        <f t="shared" si="1"/>
        <v>254</v>
      </c>
      <c r="K19" s="28"/>
      <c r="L19" s="47" t="s">
        <v>7087</v>
      </c>
      <c r="M19" s="26"/>
      <c r="N19" s="1144" t="s">
        <v>7079</v>
      </c>
      <c r="O19" s="30">
        <v>46122</v>
      </c>
      <c r="P19" s="27"/>
      <c r="Q19" s="42">
        <v>46134</v>
      </c>
      <c r="R19" s="30">
        <v>46135</v>
      </c>
      <c r="S19" s="31"/>
    </row>
    <row r="20" spans="1:19" s="4" customFormat="1" ht="19.7" customHeight="1">
      <c r="A20" s="26" t="s">
        <v>123</v>
      </c>
      <c r="B20" s="2412" t="s">
        <v>7077</v>
      </c>
      <c r="C20" s="26"/>
      <c r="D20" s="247">
        <f t="shared" ref="D20" si="2">+D19+1</f>
        <v>9</v>
      </c>
      <c r="E20" s="226" t="s">
        <v>175</v>
      </c>
      <c r="F20" s="226" t="s">
        <v>175</v>
      </c>
      <c r="G20" s="2308" t="s">
        <v>478</v>
      </c>
      <c r="H20" s="115">
        <v>1</v>
      </c>
      <c r="I20" s="115">
        <v>5451</v>
      </c>
      <c r="J20" s="2032">
        <f t="shared" ref="J20" si="3">H20*I20</f>
        <v>5451</v>
      </c>
      <c r="K20" s="535"/>
      <c r="L20" s="109" t="s">
        <v>479</v>
      </c>
      <c r="M20" s="26"/>
      <c r="N20" s="1144" t="s">
        <v>7079</v>
      </c>
      <c r="O20" s="30">
        <v>46122</v>
      </c>
      <c r="P20" s="27"/>
      <c r="Q20" s="42">
        <v>46134</v>
      </c>
      <c r="R20" s="30">
        <v>46135</v>
      </c>
      <c r="S20" s="31"/>
    </row>
    <row r="21" spans="1:19" s="4" customFormat="1" ht="19.7" customHeight="1">
      <c r="A21" s="26"/>
      <c r="B21" s="26"/>
      <c r="C21" s="26"/>
      <c r="D21" s="27"/>
      <c r="E21" s="27"/>
      <c r="F21" s="27"/>
      <c r="G21" s="47"/>
      <c r="H21" s="62"/>
      <c r="I21" s="26"/>
      <c r="J21" s="881"/>
      <c r="K21" s="28"/>
      <c r="L21" s="47"/>
      <c r="M21" s="26"/>
      <c r="N21" s="26"/>
      <c r="O21" s="30"/>
      <c r="P21" s="27"/>
      <c r="Q21" s="26"/>
      <c r="R21" s="30"/>
      <c r="S21" s="31"/>
    </row>
    <row r="22" spans="1:19" s="4" customFormat="1" ht="19.7" customHeight="1">
      <c r="A22" s="26"/>
      <c r="B22" s="26"/>
      <c r="C22" s="26"/>
      <c r="D22" s="27"/>
      <c r="E22" s="27"/>
      <c r="F22" s="27"/>
      <c r="G22" s="1552">
        <f>SUM(J12:J20)</f>
        <v>47603</v>
      </c>
      <c r="H22" s="2006"/>
      <c r="I22" s="2006"/>
      <c r="J22" s="2007"/>
      <c r="K22" s="831"/>
      <c r="L22" s="47"/>
      <c r="M22" s="26"/>
      <c r="N22" s="26"/>
      <c r="O22" s="30"/>
      <c r="P22" s="27"/>
      <c r="Q22" s="26"/>
      <c r="R22" s="30"/>
      <c r="S22" s="31"/>
    </row>
    <row r="23" spans="1:19" s="4" customFormat="1" ht="19.7" customHeight="1">
      <c r="A23" s="26"/>
      <c r="B23" s="26"/>
      <c r="C23" s="26"/>
      <c r="D23" s="27"/>
      <c r="E23" s="27"/>
      <c r="F23" s="27"/>
      <c r="G23" s="47"/>
      <c r="H23" s="62"/>
      <c r="I23" s="26"/>
      <c r="J23" s="63"/>
      <c r="K23" s="28"/>
      <c r="L23" s="47"/>
      <c r="M23" s="26"/>
      <c r="N23" s="26"/>
      <c r="O23" s="30"/>
      <c r="P23" s="27"/>
      <c r="Q23" s="26"/>
      <c r="R23" s="30"/>
      <c r="S23" s="31"/>
    </row>
    <row r="24" spans="1:19" s="4" customFormat="1" ht="19.7" customHeight="1">
      <c r="A24" s="26"/>
      <c r="B24" s="26"/>
      <c r="C24" s="26"/>
      <c r="D24" s="27"/>
      <c r="E24" s="27"/>
      <c r="F24" s="27"/>
      <c r="G24" s="47"/>
      <c r="H24" s="62"/>
      <c r="I24" s="26"/>
      <c r="J24" s="63"/>
      <c r="K24" s="28"/>
      <c r="L24" s="47"/>
      <c r="M24" s="26"/>
      <c r="N24" s="26"/>
      <c r="O24" s="30"/>
      <c r="P24" s="27"/>
      <c r="Q24" s="26"/>
      <c r="R24" s="30"/>
      <c r="S24" s="31"/>
    </row>
    <row r="25" spans="1:19" s="4" customFormat="1" ht="19.7" customHeight="1">
      <c r="A25" s="26"/>
      <c r="B25" s="26"/>
      <c r="C25" s="26"/>
      <c r="D25" s="27"/>
      <c r="E25" s="27"/>
      <c r="F25" s="27"/>
      <c r="G25" s="47"/>
      <c r="H25" s="62"/>
      <c r="I25" s="26"/>
      <c r="J25" s="63"/>
      <c r="K25" s="28"/>
      <c r="L25" s="47"/>
      <c r="M25" s="26"/>
      <c r="N25" s="26"/>
      <c r="O25" s="30"/>
      <c r="P25" s="27"/>
      <c r="Q25" s="26"/>
      <c r="R25" s="30"/>
      <c r="S25" s="31"/>
    </row>
    <row r="26" spans="1:19" s="4" customFormat="1" ht="19.7" customHeight="1">
      <c r="A26" s="26"/>
      <c r="B26" s="26"/>
      <c r="C26" s="26"/>
      <c r="D26" s="27"/>
      <c r="E26" s="27"/>
      <c r="F26" s="27"/>
      <c r="G26" s="47"/>
      <c r="H26" s="62"/>
      <c r="I26" s="26"/>
      <c r="J26" s="63"/>
      <c r="K26" s="28"/>
      <c r="L26" s="47"/>
      <c r="M26" s="26"/>
      <c r="N26" s="26"/>
      <c r="O26" s="30"/>
      <c r="P26" s="27"/>
      <c r="Q26" s="26"/>
      <c r="R26" s="30"/>
      <c r="S26" s="31"/>
    </row>
    <row r="27" spans="1:19" s="4" customFormat="1" ht="19.7" customHeight="1">
      <c r="A27" s="26"/>
      <c r="B27" s="26"/>
      <c r="C27" s="26"/>
      <c r="D27" s="27"/>
      <c r="E27" s="27"/>
      <c r="F27" s="27"/>
      <c r="G27" s="47"/>
      <c r="H27" s="62"/>
      <c r="I27" s="26"/>
      <c r="J27" s="63"/>
      <c r="K27" s="28"/>
      <c r="L27" s="47"/>
      <c r="M27" s="26"/>
      <c r="N27" s="26"/>
      <c r="O27" s="30"/>
      <c r="P27" s="27"/>
      <c r="Q27" s="26"/>
      <c r="R27" s="30"/>
      <c r="S27" s="31"/>
    </row>
    <row r="28" spans="1:19" s="4" customFormat="1" ht="19.7" customHeight="1">
      <c r="A28" s="26"/>
      <c r="B28" s="26"/>
      <c r="C28" s="26"/>
      <c r="D28" s="27"/>
      <c r="E28" s="27"/>
      <c r="F28" s="27"/>
      <c r="G28" s="47"/>
      <c r="H28" s="62"/>
      <c r="I28" s="26"/>
      <c r="J28" s="63"/>
      <c r="K28" s="28"/>
      <c r="L28" s="47"/>
      <c r="M28" s="26"/>
      <c r="N28" s="26"/>
      <c r="O28" s="30"/>
      <c r="P28" s="27"/>
      <c r="Q28" s="26"/>
      <c r="R28" s="30"/>
      <c r="S28" s="31"/>
    </row>
    <row r="29" spans="1:19" s="4" customFormat="1" ht="19.7" customHeight="1">
      <c r="A29" s="26"/>
      <c r="B29" s="26"/>
      <c r="C29" s="26"/>
      <c r="D29" s="27"/>
      <c r="E29" s="27"/>
      <c r="F29" s="27"/>
      <c r="G29" s="47"/>
      <c r="H29" s="62"/>
      <c r="I29" s="26"/>
      <c r="J29" s="63"/>
      <c r="K29" s="28"/>
      <c r="L29" s="47"/>
      <c r="M29" s="26"/>
      <c r="N29" s="26"/>
      <c r="O29" s="30"/>
      <c r="P29" s="27"/>
      <c r="Q29" s="26"/>
      <c r="R29" s="30"/>
      <c r="S29" s="31"/>
    </row>
    <row r="30" spans="1:19" s="4" customFormat="1" ht="19.7" customHeight="1">
      <c r="A30" s="26"/>
      <c r="B30" s="26"/>
      <c r="C30" s="26"/>
      <c r="D30" s="27"/>
      <c r="E30" s="27"/>
      <c r="F30" s="27"/>
      <c r="G30" s="47"/>
      <c r="H30" s="62"/>
      <c r="I30" s="26"/>
      <c r="J30" s="63"/>
      <c r="K30" s="28"/>
      <c r="L30" s="47"/>
      <c r="M30" s="26"/>
      <c r="N30" s="26"/>
      <c r="O30" s="30"/>
      <c r="P30" s="27"/>
      <c r="Q30" s="26"/>
      <c r="R30" s="30"/>
      <c r="S30" s="31"/>
    </row>
    <row r="31" spans="1:19" s="4" customFormat="1" ht="19.7" customHeight="1">
      <c r="A31" s="26"/>
      <c r="B31" s="26"/>
      <c r="C31" s="26"/>
      <c r="D31" s="27"/>
      <c r="E31" s="27"/>
      <c r="F31" s="27"/>
      <c r="G31" s="47"/>
      <c r="H31" s="62"/>
      <c r="I31" s="26"/>
      <c r="J31" s="63"/>
      <c r="K31" s="28"/>
      <c r="L31" s="47"/>
      <c r="M31" s="26"/>
      <c r="N31" s="26"/>
      <c r="O31" s="30"/>
      <c r="P31" s="27"/>
      <c r="Q31" s="26"/>
      <c r="R31" s="30"/>
      <c r="S31" s="31"/>
    </row>
    <row r="32" spans="1:19" s="4" customFormat="1" ht="19.7" customHeight="1">
      <c r="A32" s="26"/>
      <c r="B32" s="26"/>
      <c r="C32" s="26"/>
      <c r="D32" s="27"/>
      <c r="E32" s="27"/>
      <c r="F32" s="27"/>
      <c r="G32" s="47"/>
      <c r="H32" s="62"/>
      <c r="I32" s="26"/>
      <c r="J32" s="63"/>
      <c r="K32" s="28"/>
      <c r="L32" s="47"/>
      <c r="M32" s="26"/>
      <c r="N32" s="26"/>
      <c r="O32" s="30"/>
      <c r="P32" s="27"/>
      <c r="Q32" s="26"/>
      <c r="R32" s="30"/>
      <c r="S32" s="31"/>
    </row>
    <row r="33" spans="1:19" s="4" customFormat="1" ht="19.7" customHeight="1">
      <c r="A33" s="26"/>
      <c r="B33" s="26"/>
      <c r="C33" s="26"/>
      <c r="D33" s="27"/>
      <c r="E33" s="27"/>
      <c r="F33" s="27"/>
      <c r="G33" s="47"/>
      <c r="H33" s="62"/>
      <c r="I33" s="26"/>
      <c r="J33" s="63"/>
      <c r="K33" s="28"/>
      <c r="L33" s="47"/>
      <c r="M33" s="26"/>
      <c r="N33" s="26"/>
      <c r="O33" s="30"/>
      <c r="P33" s="27"/>
      <c r="Q33" s="26"/>
      <c r="R33" s="30"/>
      <c r="S33" s="31"/>
    </row>
    <row r="34" spans="1:19" s="4" customFormat="1" ht="19.7" customHeight="1">
      <c r="A34" s="26"/>
      <c r="B34" s="26"/>
      <c r="C34" s="26"/>
      <c r="D34" s="27"/>
      <c r="E34" s="27"/>
      <c r="F34" s="27"/>
      <c r="G34" s="47"/>
      <c r="H34" s="62"/>
      <c r="I34" s="26"/>
      <c r="J34" s="63"/>
      <c r="K34" s="28"/>
      <c r="L34" s="47"/>
      <c r="M34" s="26"/>
      <c r="N34" s="26"/>
      <c r="O34" s="30"/>
      <c r="P34" s="27"/>
      <c r="Q34" s="26"/>
      <c r="R34" s="30"/>
      <c r="S34" s="31"/>
    </row>
    <row r="35" spans="1:19" s="4" customFormat="1" ht="19.7" customHeight="1">
      <c r="A35" s="26"/>
      <c r="B35" s="26"/>
      <c r="C35" s="26"/>
      <c r="D35" s="27"/>
      <c r="E35" s="27"/>
      <c r="F35" s="27"/>
      <c r="G35" s="47"/>
      <c r="H35" s="62"/>
      <c r="I35" s="26"/>
      <c r="J35" s="63"/>
      <c r="K35" s="28"/>
      <c r="L35" s="47"/>
      <c r="M35" s="26"/>
      <c r="N35" s="26"/>
      <c r="O35" s="30"/>
      <c r="P35" s="27"/>
      <c r="Q35" s="26"/>
      <c r="R35" s="30"/>
      <c r="S35" s="31"/>
    </row>
    <row r="36" spans="1:19" s="4" customFormat="1" ht="19.7" customHeight="1">
      <c r="A36" s="26"/>
      <c r="B36" s="26"/>
      <c r="C36" s="26"/>
      <c r="D36" s="27"/>
      <c r="E36" s="27"/>
      <c r="F36" s="27"/>
      <c r="G36" s="47"/>
      <c r="H36" s="62"/>
      <c r="I36" s="26"/>
      <c r="J36" s="63"/>
      <c r="K36" s="28"/>
      <c r="L36" s="47"/>
      <c r="M36" s="26"/>
      <c r="N36" s="26"/>
      <c r="O36" s="30"/>
      <c r="P36" s="27"/>
      <c r="Q36" s="26"/>
      <c r="R36" s="30"/>
      <c r="S36" s="31"/>
    </row>
    <row r="37" spans="1:19" s="4" customFormat="1" ht="19.7" customHeight="1">
      <c r="A37" s="26"/>
      <c r="B37" s="26"/>
      <c r="C37" s="26"/>
      <c r="D37" s="27"/>
      <c r="E37" s="27"/>
      <c r="F37" s="27"/>
      <c r="G37" s="47"/>
      <c r="H37" s="62"/>
      <c r="I37" s="26"/>
      <c r="J37" s="63"/>
      <c r="K37" s="28"/>
      <c r="L37" s="47"/>
      <c r="M37" s="26"/>
      <c r="N37" s="26"/>
      <c r="O37" s="30"/>
      <c r="P37" s="27"/>
      <c r="Q37" s="26"/>
      <c r="R37" s="30"/>
      <c r="S37" s="31"/>
    </row>
    <row r="38" spans="1:19" s="4" customFormat="1" ht="19.7" customHeight="1">
      <c r="A38" s="26"/>
      <c r="B38" s="26"/>
      <c r="C38" s="26"/>
      <c r="D38" s="27"/>
      <c r="E38" s="27"/>
      <c r="F38" s="27"/>
      <c r="G38" s="47"/>
      <c r="H38" s="62"/>
      <c r="I38" s="26"/>
      <c r="J38" s="63"/>
      <c r="K38" s="28"/>
      <c r="L38" s="47"/>
      <c r="M38" s="26"/>
      <c r="N38" s="26"/>
      <c r="O38" s="30"/>
      <c r="P38" s="27"/>
      <c r="Q38" s="26"/>
      <c r="R38" s="30"/>
      <c r="S38" s="31"/>
    </row>
    <row r="39" spans="1:19" s="4" customFormat="1" ht="19.7" customHeight="1">
      <c r="A39" s="26"/>
      <c r="B39" s="26"/>
      <c r="C39" s="26"/>
      <c r="D39" s="27"/>
      <c r="E39" s="27"/>
      <c r="F39" s="27"/>
      <c r="G39" s="47"/>
      <c r="H39" s="62"/>
      <c r="I39" s="26"/>
      <c r="J39" s="63"/>
      <c r="K39" s="28"/>
      <c r="L39" s="47"/>
      <c r="M39" s="26"/>
      <c r="N39" s="26"/>
      <c r="O39" s="30"/>
      <c r="P39" s="27"/>
      <c r="Q39" s="26"/>
      <c r="R39" s="30"/>
      <c r="S39" s="31"/>
    </row>
    <row r="40" spans="1:19" s="4" customFormat="1" ht="19.7" customHeight="1">
      <c r="A40" s="26"/>
      <c r="B40" s="26"/>
      <c r="C40" s="26"/>
      <c r="D40" s="27"/>
      <c r="E40" s="27"/>
      <c r="F40" s="27"/>
      <c r="G40" s="47"/>
      <c r="H40" s="62"/>
      <c r="I40" s="26"/>
      <c r="J40" s="63"/>
      <c r="K40" s="28"/>
      <c r="L40" s="47"/>
      <c r="M40" s="26"/>
      <c r="N40" s="26"/>
      <c r="O40" s="30"/>
      <c r="P40" s="27"/>
      <c r="Q40" s="26"/>
      <c r="R40" s="30"/>
      <c r="S40" s="31"/>
    </row>
    <row r="41" spans="1:19" s="4" customFormat="1" ht="19.7" customHeight="1">
      <c r="A41" s="26"/>
      <c r="B41" s="26"/>
      <c r="C41" s="26"/>
      <c r="D41" s="27"/>
      <c r="E41" s="27"/>
      <c r="F41" s="27"/>
      <c r="G41" s="47"/>
      <c r="H41" s="62"/>
      <c r="I41" s="26"/>
      <c r="J41" s="63"/>
      <c r="K41" s="28"/>
      <c r="L41" s="47"/>
      <c r="M41" s="26"/>
      <c r="N41" s="26"/>
      <c r="O41" s="30"/>
      <c r="P41" s="27"/>
      <c r="Q41" s="26"/>
      <c r="R41" s="30"/>
      <c r="S41" s="31"/>
    </row>
    <row r="42" spans="1:19" s="4" customFormat="1" ht="19.7" customHeight="1">
      <c r="A42" s="26"/>
      <c r="B42" s="26"/>
      <c r="C42" s="26"/>
      <c r="D42" s="27"/>
      <c r="E42" s="27"/>
      <c r="F42" s="27"/>
      <c r="G42" s="47"/>
      <c r="H42" s="62"/>
      <c r="I42" s="26"/>
      <c r="J42" s="63"/>
      <c r="K42" s="28"/>
      <c r="L42" s="47"/>
      <c r="M42" s="26"/>
      <c r="N42" s="26"/>
      <c r="O42" s="30"/>
      <c r="P42" s="27"/>
      <c r="Q42" s="26"/>
      <c r="R42" s="30"/>
      <c r="S42" s="31"/>
    </row>
    <row r="43" spans="1:19" s="4" customFormat="1" ht="19.7" customHeight="1">
      <c r="A43" s="26"/>
      <c r="B43" s="26"/>
      <c r="C43" s="26"/>
      <c r="D43" s="27"/>
      <c r="E43" s="27"/>
      <c r="F43" s="27"/>
      <c r="G43" s="47"/>
      <c r="H43" s="62"/>
      <c r="I43" s="26"/>
      <c r="J43" s="63"/>
      <c r="K43" s="28"/>
      <c r="L43" s="47"/>
      <c r="M43" s="26"/>
      <c r="N43" s="26"/>
      <c r="O43" s="30"/>
      <c r="P43" s="27"/>
      <c r="Q43" s="26"/>
      <c r="R43" s="30"/>
      <c r="S43" s="31"/>
    </row>
    <row r="44" spans="1:19" s="4" customFormat="1" ht="19.7" customHeight="1">
      <c r="A44" s="26"/>
      <c r="B44" s="26"/>
      <c r="C44" s="26"/>
      <c r="D44" s="27"/>
      <c r="E44" s="27"/>
      <c r="F44" s="27"/>
      <c r="G44" s="47"/>
      <c r="H44" s="62"/>
      <c r="I44" s="26"/>
      <c r="J44" s="63"/>
      <c r="K44" s="28"/>
      <c r="L44" s="47"/>
      <c r="M44" s="26"/>
      <c r="N44" s="26"/>
      <c r="O44" s="30"/>
      <c r="P44" s="27"/>
      <c r="Q44" s="26"/>
      <c r="R44" s="30"/>
      <c r="S44" s="31"/>
    </row>
    <row r="45" spans="1:19" s="4" customFormat="1" ht="19.7" customHeight="1">
      <c r="A45" s="26"/>
      <c r="B45" s="26"/>
      <c r="C45" s="26"/>
      <c r="D45" s="27"/>
      <c r="E45" s="27"/>
      <c r="F45" s="27"/>
      <c r="G45" s="47"/>
      <c r="H45" s="62"/>
      <c r="I45" s="26"/>
      <c r="J45" s="63"/>
      <c r="K45" s="28"/>
      <c r="L45" s="47"/>
      <c r="M45" s="26"/>
      <c r="N45" s="26"/>
      <c r="O45" s="30"/>
      <c r="P45" s="27"/>
      <c r="Q45" s="26"/>
      <c r="R45" s="30"/>
      <c r="S45" s="31"/>
    </row>
    <row r="46" spans="1:19" s="4" customFormat="1" ht="19.7" customHeight="1">
      <c r="A46" s="26"/>
      <c r="B46" s="26"/>
      <c r="C46" s="26"/>
      <c r="D46" s="27"/>
      <c r="E46" s="27"/>
      <c r="F46" s="27"/>
      <c r="G46" s="47"/>
      <c r="H46" s="62"/>
      <c r="I46" s="26"/>
      <c r="J46" s="63"/>
      <c r="K46" s="28"/>
      <c r="L46" s="47"/>
      <c r="M46" s="26"/>
      <c r="N46" s="26"/>
      <c r="O46" s="30"/>
      <c r="P46" s="27"/>
      <c r="Q46" s="26"/>
      <c r="R46" s="30"/>
      <c r="S46" s="31"/>
    </row>
    <row r="47" spans="1:19" s="4" customFormat="1" ht="19.7" customHeight="1">
      <c r="A47" s="26"/>
      <c r="B47" s="26"/>
      <c r="C47" s="26"/>
      <c r="D47" s="27"/>
      <c r="E47" s="27"/>
      <c r="F47" s="27"/>
      <c r="G47" s="47"/>
      <c r="H47" s="62"/>
      <c r="I47" s="26"/>
      <c r="J47" s="63"/>
      <c r="K47" s="28"/>
      <c r="L47" s="47"/>
      <c r="M47" s="26"/>
      <c r="N47" s="26"/>
      <c r="O47" s="30"/>
      <c r="P47" s="27"/>
      <c r="Q47" s="26"/>
      <c r="R47" s="30"/>
      <c r="S47" s="31"/>
    </row>
    <row r="48" spans="1:19" s="4" customFormat="1" ht="19.7" customHeight="1">
      <c r="A48" s="26"/>
      <c r="B48" s="26"/>
      <c r="C48" s="26"/>
      <c r="D48" s="27"/>
      <c r="E48" s="27"/>
      <c r="F48" s="27"/>
      <c r="G48" s="47"/>
      <c r="H48" s="62"/>
      <c r="I48" s="26"/>
      <c r="J48" s="63"/>
      <c r="K48" s="28"/>
      <c r="L48" s="47"/>
      <c r="M48" s="26"/>
      <c r="N48" s="26"/>
      <c r="O48" s="30"/>
      <c r="P48" s="27"/>
      <c r="Q48" s="26"/>
      <c r="R48" s="30"/>
      <c r="S48" s="31"/>
    </row>
    <row r="49" spans="1:19" s="4" customFormat="1" ht="19.7" customHeight="1">
      <c r="A49" s="26"/>
      <c r="B49" s="26"/>
      <c r="C49" s="26"/>
      <c r="D49" s="27"/>
      <c r="E49" s="27"/>
      <c r="F49" s="27"/>
      <c r="G49" s="47"/>
      <c r="H49" s="62"/>
      <c r="I49" s="26"/>
      <c r="J49" s="63"/>
      <c r="K49" s="28"/>
      <c r="L49" s="47"/>
      <c r="M49" s="26"/>
      <c r="N49" s="26"/>
      <c r="O49" s="30"/>
      <c r="P49" s="27"/>
      <c r="Q49" s="26"/>
      <c r="R49" s="30"/>
      <c r="S49" s="31"/>
    </row>
    <row r="50" spans="1:19" s="4" customFormat="1" ht="19.7" customHeight="1">
      <c r="A50" s="26"/>
      <c r="B50" s="26"/>
      <c r="C50" s="26"/>
      <c r="D50" s="27"/>
      <c r="E50" s="27"/>
      <c r="F50" s="27"/>
      <c r="G50" s="47"/>
      <c r="H50" s="62"/>
      <c r="I50" s="26"/>
      <c r="J50" s="63"/>
      <c r="K50" s="28"/>
      <c r="L50" s="47"/>
      <c r="M50" s="26"/>
      <c r="N50" s="26"/>
      <c r="O50" s="30"/>
      <c r="P50" s="27"/>
      <c r="Q50" s="26"/>
      <c r="R50" s="30"/>
      <c r="S50" s="31"/>
    </row>
    <row r="51" spans="1:19" s="4" customFormat="1" ht="19.7" customHeight="1">
      <c r="A51" s="26"/>
      <c r="B51" s="26"/>
      <c r="C51" s="26"/>
      <c r="D51" s="27"/>
      <c r="E51" s="27"/>
      <c r="F51" s="27"/>
      <c r="G51" s="47"/>
      <c r="H51" s="62"/>
      <c r="I51" s="26"/>
      <c r="J51" s="63"/>
      <c r="K51" s="28"/>
      <c r="L51" s="47"/>
      <c r="M51" s="26"/>
      <c r="N51" s="26"/>
      <c r="O51" s="30"/>
      <c r="P51" s="27"/>
      <c r="Q51" s="26"/>
      <c r="R51" s="30"/>
      <c r="S51" s="31"/>
    </row>
    <row r="52" spans="1:19" s="4" customFormat="1" ht="19.7" customHeight="1">
      <c r="A52" s="26"/>
      <c r="B52" s="26"/>
      <c r="C52" s="26"/>
      <c r="D52" s="27"/>
      <c r="E52" s="27"/>
      <c r="F52" s="27"/>
      <c r="G52" s="47"/>
      <c r="H52" s="62"/>
      <c r="I52" s="26"/>
      <c r="J52" s="63"/>
      <c r="K52" s="28"/>
      <c r="L52" s="47"/>
      <c r="M52" s="26"/>
      <c r="N52" s="26"/>
      <c r="O52" s="30"/>
      <c r="P52" s="27"/>
      <c r="Q52" s="26"/>
      <c r="R52" s="30"/>
      <c r="S52" s="31"/>
    </row>
    <row r="53" spans="1:19" s="4" customFormat="1" ht="19.7" customHeight="1">
      <c r="A53" s="26"/>
      <c r="B53" s="26"/>
      <c r="C53" s="26"/>
      <c r="D53" s="27"/>
      <c r="E53" s="27"/>
      <c r="F53" s="27"/>
      <c r="G53" s="47"/>
      <c r="H53" s="62"/>
      <c r="I53" s="26"/>
      <c r="J53" s="63"/>
      <c r="K53" s="28"/>
      <c r="L53" s="47"/>
      <c r="M53" s="26"/>
      <c r="N53" s="26"/>
      <c r="O53" s="30"/>
      <c r="P53" s="27"/>
      <c r="Q53" s="26"/>
      <c r="R53" s="30"/>
      <c r="S53" s="31"/>
    </row>
    <row r="54" spans="1:19" s="4" customFormat="1" ht="19.7" customHeight="1">
      <c r="A54" s="26"/>
      <c r="B54" s="26"/>
      <c r="C54" s="26"/>
      <c r="D54" s="27"/>
      <c r="E54" s="27"/>
      <c r="F54" s="27"/>
      <c r="G54" s="47"/>
      <c r="H54" s="62"/>
      <c r="I54" s="26"/>
      <c r="J54" s="63"/>
      <c r="K54" s="28"/>
      <c r="L54" s="47"/>
      <c r="M54" s="26"/>
      <c r="N54" s="26"/>
      <c r="O54" s="30"/>
      <c r="P54" s="27"/>
      <c r="Q54" s="26"/>
      <c r="R54" s="30"/>
      <c r="S54" s="31"/>
    </row>
    <row r="55" spans="1:19" s="4" customFormat="1" ht="19.7" customHeight="1">
      <c r="A55" s="26"/>
      <c r="B55" s="26"/>
      <c r="C55" s="26"/>
      <c r="D55" s="27"/>
      <c r="E55" s="27"/>
      <c r="F55" s="27"/>
      <c r="G55" s="47"/>
      <c r="H55" s="62"/>
      <c r="I55" s="26"/>
      <c r="J55" s="63"/>
      <c r="K55" s="28"/>
      <c r="L55" s="47"/>
      <c r="M55" s="26"/>
      <c r="N55" s="26"/>
      <c r="O55" s="30"/>
      <c r="P55" s="27"/>
      <c r="Q55" s="26"/>
      <c r="R55" s="30"/>
      <c r="S55" s="31"/>
    </row>
    <row r="56" spans="1:19" s="4" customFormat="1" ht="19.7" customHeight="1">
      <c r="A56" s="26"/>
      <c r="B56" s="26"/>
      <c r="C56" s="26"/>
      <c r="D56" s="27"/>
      <c r="E56" s="27"/>
      <c r="F56" s="27"/>
      <c r="G56" s="47"/>
      <c r="H56" s="62"/>
      <c r="I56" s="26"/>
      <c r="J56" s="63"/>
      <c r="K56" s="28"/>
      <c r="L56" s="47"/>
      <c r="M56" s="26"/>
      <c r="N56" s="26"/>
      <c r="O56" s="30"/>
      <c r="P56" s="27"/>
      <c r="Q56" s="26"/>
      <c r="R56" s="30"/>
      <c r="S56" s="31"/>
    </row>
    <row r="57" spans="1:19" s="4" customFormat="1" ht="19.7" customHeight="1">
      <c r="A57" s="26"/>
      <c r="B57" s="26"/>
      <c r="C57" s="26"/>
      <c r="D57" s="27"/>
      <c r="E57" s="27"/>
      <c r="F57" s="27"/>
      <c r="G57" s="47"/>
      <c r="H57" s="62"/>
      <c r="I57" s="26"/>
      <c r="J57" s="63"/>
      <c r="K57" s="28"/>
      <c r="L57" s="47"/>
      <c r="M57" s="26"/>
      <c r="N57" s="26"/>
      <c r="O57" s="30"/>
      <c r="P57" s="27"/>
      <c r="Q57" s="26"/>
      <c r="R57" s="30"/>
      <c r="S57" s="31"/>
    </row>
    <row r="58" spans="1:19" s="4" customFormat="1" ht="19.7" customHeight="1">
      <c r="A58" s="26"/>
      <c r="B58" s="26"/>
      <c r="C58" s="26"/>
      <c r="D58" s="27"/>
      <c r="E58" s="27"/>
      <c r="F58" s="27"/>
      <c r="G58" s="47"/>
      <c r="H58" s="62"/>
      <c r="I58" s="26"/>
      <c r="J58" s="63"/>
      <c r="K58" s="28"/>
      <c r="L58" s="47"/>
      <c r="M58" s="26"/>
      <c r="N58" s="26"/>
      <c r="O58" s="30"/>
      <c r="P58" s="27"/>
      <c r="Q58" s="26"/>
      <c r="R58" s="30"/>
      <c r="S58" s="31"/>
    </row>
    <row r="59" spans="1:19" s="4" customFormat="1" ht="19.7" customHeight="1">
      <c r="A59" s="26"/>
      <c r="B59" s="26"/>
      <c r="C59" s="26"/>
      <c r="D59" s="27"/>
      <c r="E59" s="27"/>
      <c r="F59" s="27"/>
      <c r="G59" s="47"/>
      <c r="H59" s="62"/>
      <c r="I59" s="26"/>
      <c r="J59" s="63"/>
      <c r="K59" s="28"/>
      <c r="L59" s="47"/>
      <c r="M59" s="26"/>
      <c r="N59" s="26"/>
      <c r="O59" s="30"/>
      <c r="P59" s="27"/>
      <c r="Q59" s="26"/>
      <c r="R59" s="30"/>
      <c r="S59" s="31"/>
    </row>
    <row r="60" spans="1:19" s="4" customFormat="1" ht="19.7" customHeight="1">
      <c r="A60" s="26"/>
      <c r="B60" s="26"/>
      <c r="C60" s="26"/>
      <c r="D60" s="27"/>
      <c r="E60" s="27"/>
      <c r="F60" s="27"/>
      <c r="G60" s="47"/>
      <c r="H60" s="62"/>
      <c r="I60" s="26"/>
      <c r="J60" s="63"/>
      <c r="K60" s="28"/>
      <c r="L60" s="47"/>
      <c r="M60" s="26"/>
      <c r="N60" s="26"/>
      <c r="O60" s="30"/>
      <c r="P60" s="27"/>
      <c r="Q60" s="26"/>
      <c r="R60" s="30"/>
      <c r="S60" s="31"/>
    </row>
    <row r="61" spans="1:19" s="4" customFormat="1" ht="19.7" customHeight="1">
      <c r="A61" s="26"/>
      <c r="B61" s="26"/>
      <c r="C61" s="26"/>
      <c r="D61" s="27"/>
      <c r="E61" s="27"/>
      <c r="F61" s="27"/>
      <c r="G61" s="47"/>
      <c r="H61" s="62"/>
      <c r="I61" s="26"/>
      <c r="J61" s="63"/>
      <c r="K61" s="28"/>
      <c r="L61" s="47"/>
      <c r="M61" s="26"/>
      <c r="N61" s="26"/>
      <c r="O61" s="30"/>
      <c r="P61" s="27"/>
      <c r="Q61" s="26"/>
      <c r="R61" s="30"/>
      <c r="S61" s="31"/>
    </row>
    <row r="62" spans="1:19" s="4" customFormat="1" ht="19.7" customHeight="1">
      <c r="A62" s="26"/>
      <c r="B62" s="26"/>
      <c r="C62" s="26"/>
      <c r="D62" s="27"/>
      <c r="E62" s="27"/>
      <c r="F62" s="27"/>
      <c r="G62" s="47"/>
      <c r="H62" s="62"/>
      <c r="I62" s="26"/>
      <c r="J62" s="63"/>
      <c r="K62" s="28"/>
      <c r="L62" s="47"/>
      <c r="M62" s="26"/>
      <c r="N62" s="26"/>
      <c r="O62" s="30"/>
      <c r="P62" s="27"/>
      <c r="Q62" s="26"/>
      <c r="R62" s="30"/>
      <c r="S62" s="31"/>
    </row>
    <row r="63" spans="1:19" s="4" customFormat="1" ht="19.7" customHeight="1">
      <c r="A63" s="26"/>
      <c r="B63" s="26"/>
      <c r="C63" s="26"/>
      <c r="D63" s="2008"/>
      <c r="E63" s="27"/>
      <c r="F63" s="27"/>
      <c r="G63" s="47"/>
      <c r="H63" s="62"/>
      <c r="I63" s="26"/>
      <c r="J63" s="63"/>
      <c r="K63" s="28"/>
      <c r="L63" s="47"/>
      <c r="M63" s="26"/>
      <c r="N63" s="26"/>
      <c r="O63" s="30"/>
      <c r="P63" s="27"/>
      <c r="Q63" s="26"/>
      <c r="R63" s="30"/>
      <c r="S63" s="31"/>
    </row>
    <row r="64" spans="1:19" s="4" customFormat="1" ht="19.7" customHeight="1">
      <c r="A64" s="26"/>
      <c r="B64" s="26"/>
      <c r="C64" s="26"/>
      <c r="D64" s="27"/>
      <c r="E64" s="27"/>
      <c r="F64" s="27"/>
      <c r="G64" s="26"/>
      <c r="H64" s="26"/>
      <c r="I64" s="26"/>
      <c r="J64" s="28"/>
      <c r="K64" s="28"/>
      <c r="L64" s="26"/>
      <c r="M64" s="26"/>
      <c r="N64" s="26"/>
      <c r="O64" s="30"/>
      <c r="P64" s="27"/>
      <c r="Q64" s="26"/>
      <c r="R64" s="30"/>
      <c r="S64" s="31"/>
    </row>
    <row r="65" spans="1:19" s="4" customFormat="1" ht="19.7" customHeight="1">
      <c r="A65" s="26"/>
      <c r="B65" s="26"/>
      <c r="C65" s="26"/>
      <c r="D65" s="27"/>
      <c r="E65" s="27"/>
      <c r="F65" s="27"/>
      <c r="G65" s="192"/>
      <c r="H65" s="26"/>
      <c r="I65" s="26"/>
      <c r="J65" s="28"/>
      <c r="K65" s="28"/>
      <c r="L65" s="26"/>
      <c r="M65" s="26"/>
      <c r="N65" s="26"/>
      <c r="O65" s="30"/>
      <c r="P65" s="27"/>
      <c r="Q65" s="26"/>
      <c r="R65" s="30"/>
      <c r="S65" s="31"/>
    </row>
    <row r="66" spans="1:19" s="4" customFormat="1" ht="19.7" customHeight="1">
      <c r="A66" s="26"/>
      <c r="B66" s="26"/>
      <c r="C66" s="26"/>
      <c r="D66" s="27"/>
      <c r="E66" s="27"/>
      <c r="F66" s="27"/>
      <c r="G66" s="47"/>
      <c r="H66" s="62"/>
      <c r="I66" s="26"/>
      <c r="J66" s="63"/>
      <c r="K66" s="193"/>
      <c r="L66" s="47"/>
      <c r="M66" s="26"/>
      <c r="N66" s="26"/>
      <c r="O66" s="30"/>
      <c r="P66" s="27"/>
      <c r="Q66" s="26"/>
      <c r="R66" s="30"/>
      <c r="S66" s="31"/>
    </row>
    <row r="67" spans="1:19" s="4" customFormat="1" ht="19.7" customHeight="1">
      <c r="A67" s="26"/>
      <c r="B67" s="26"/>
      <c r="C67" s="26"/>
      <c r="D67" s="27"/>
      <c r="E67" s="27"/>
      <c r="F67" s="27"/>
      <c r="G67" s="47"/>
      <c r="H67" s="62"/>
      <c r="I67" s="26"/>
      <c r="J67" s="63"/>
      <c r="K67" s="28"/>
      <c r="L67" s="47"/>
      <c r="M67" s="26"/>
      <c r="N67" s="26"/>
      <c r="O67" s="30"/>
      <c r="P67" s="27"/>
      <c r="Q67" s="26"/>
      <c r="R67" s="30"/>
      <c r="S67" s="31"/>
    </row>
    <row r="68" spans="1:19" s="4" customFormat="1" ht="19.7" customHeight="1">
      <c r="A68" s="26"/>
      <c r="B68" s="26"/>
      <c r="C68" s="26"/>
      <c r="D68" s="27"/>
      <c r="E68" s="27"/>
      <c r="F68" s="27"/>
      <c r="G68" s="47"/>
      <c r="H68" s="62"/>
      <c r="I68" s="26"/>
      <c r="J68" s="63"/>
      <c r="K68" s="28"/>
      <c r="L68" s="47"/>
      <c r="M68" s="26"/>
      <c r="N68" s="26"/>
      <c r="O68" s="30"/>
      <c r="P68" s="27"/>
      <c r="Q68" s="26"/>
      <c r="R68" s="30"/>
      <c r="S68" s="31"/>
    </row>
    <row r="69" spans="1:19" s="4" customFormat="1" ht="19.7" customHeight="1">
      <c r="A69" s="26"/>
      <c r="B69" s="26"/>
      <c r="C69" s="26"/>
      <c r="D69" s="27"/>
      <c r="E69" s="27"/>
      <c r="F69" s="27"/>
      <c r="G69" s="47"/>
      <c r="H69" s="62"/>
      <c r="I69" s="26"/>
      <c r="J69" s="63"/>
      <c r="K69" s="28"/>
      <c r="L69" s="47"/>
      <c r="M69" s="26"/>
      <c r="N69" s="26"/>
      <c r="O69" s="30"/>
      <c r="P69" s="27"/>
      <c r="Q69" s="26"/>
      <c r="R69" s="30"/>
      <c r="S69" s="31"/>
    </row>
    <row r="70" spans="1:19" s="19" customFormat="1">
      <c r="A70" s="1"/>
      <c r="B70" s="1"/>
      <c r="C70" s="1"/>
      <c r="D70" s="4"/>
      <c r="E70" s="1"/>
      <c r="F70" s="1"/>
      <c r="G70" s="1"/>
      <c r="H70" s="4"/>
      <c r="I70" s="4"/>
      <c r="J70" s="81"/>
      <c r="K70" s="4"/>
      <c r="L70" s="1"/>
      <c r="M70" s="1"/>
      <c r="N70" s="4"/>
      <c r="O70" s="9"/>
      <c r="P70" s="1"/>
      <c r="Q70" s="10"/>
      <c r="R70" s="11"/>
      <c r="S70" s="12"/>
    </row>
  </sheetData>
  <mergeCells count="8">
    <mergeCell ref="D6:F6"/>
    <mergeCell ref="D2:F2"/>
    <mergeCell ref="I2:K2"/>
    <mergeCell ref="D3:F3"/>
    <mergeCell ref="D4:F4"/>
    <mergeCell ref="I4:J5"/>
    <mergeCell ref="K4:M5"/>
    <mergeCell ref="D5:F5"/>
  </mergeCells>
  <phoneticPr fontId="2"/>
  <pageMargins left="0" right="0" top="0" bottom="0" header="0" footer="0"/>
  <pageSetup paperSize="8" scale="65" orientation="portrait" r:id="rId1"/>
  <tableParts count="1">
    <tablePart r:id="rId2"/>
  </tableParts>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8D103-8084-4180-BF63-A86E2DE55479}">
  <dimension ref="B1:G121"/>
  <sheetViews>
    <sheetView topLeftCell="A109" workbookViewId="0">
      <selection activeCell="G123" sqref="G123:J123"/>
    </sheetView>
  </sheetViews>
  <sheetFormatPr defaultRowHeight="18.75"/>
  <cols>
    <col min="1" max="2" width="9" style="1"/>
    <col min="3" max="3" width="19.875" style="1" customWidth="1"/>
    <col min="4" max="16384" width="9" style="1"/>
  </cols>
  <sheetData>
    <row r="1" spans="2:7">
      <c r="B1" s="1" t="s">
        <v>168</v>
      </c>
      <c r="D1" s="1" t="s">
        <v>169</v>
      </c>
      <c r="G1" s="1" t="s">
        <v>170</v>
      </c>
    </row>
    <row r="2" spans="2:7">
      <c r="B2" s="1">
        <v>5914</v>
      </c>
      <c r="D2" s="1">
        <v>30500</v>
      </c>
      <c r="G2" s="1">
        <v>88326</v>
      </c>
    </row>
    <row r="3" spans="2:7">
      <c r="B3" s="1">
        <v>792</v>
      </c>
      <c r="D3" s="1">
        <v>25000</v>
      </c>
      <c r="G3" s="1">
        <v>1596</v>
      </c>
    </row>
    <row r="4" spans="2:7">
      <c r="B4" s="1">
        <v>3960</v>
      </c>
      <c r="D4" s="1">
        <v>25000</v>
      </c>
      <c r="G4" s="1">
        <v>1443</v>
      </c>
    </row>
    <row r="5" spans="2:7">
      <c r="B5" s="1">
        <v>2376</v>
      </c>
      <c r="D5" s="1">
        <v>25000</v>
      </c>
      <c r="G5" s="1">
        <v>684</v>
      </c>
    </row>
    <row r="6" spans="2:7">
      <c r="B6" s="1">
        <v>354</v>
      </c>
      <c r="D6" s="1">
        <v>13000</v>
      </c>
    </row>
    <row r="7" spans="2:7">
      <c r="B7" s="1">
        <v>2376</v>
      </c>
      <c r="D7" s="1">
        <v>6500</v>
      </c>
    </row>
    <row r="8" spans="2:7">
      <c r="B8" s="1">
        <v>354</v>
      </c>
      <c r="D8" s="1">
        <v>24000</v>
      </c>
      <c r="G8" s="1">
        <v>2034</v>
      </c>
    </row>
    <row r="9" spans="2:7">
      <c r="B9" s="1">
        <v>4752</v>
      </c>
      <c r="D9" s="1">
        <v>13500</v>
      </c>
      <c r="G9" s="1">
        <v>67036</v>
      </c>
    </row>
    <row r="10" spans="2:7">
      <c r="B10" s="1">
        <v>792</v>
      </c>
      <c r="G10" s="1">
        <v>82612</v>
      </c>
    </row>
    <row r="11" spans="2:7">
      <c r="B11" s="1">
        <v>4355</v>
      </c>
      <c r="D11" s="1">
        <v>21500</v>
      </c>
      <c r="G11" s="1">
        <v>280</v>
      </c>
    </row>
    <row r="12" spans="2:7">
      <c r="B12" s="1">
        <v>5226</v>
      </c>
      <c r="D12" s="1">
        <v>1080</v>
      </c>
      <c r="G12" s="1">
        <v>792</v>
      </c>
    </row>
    <row r="13" spans="2:7">
      <c r="B13" s="1">
        <v>5820</v>
      </c>
      <c r="D13" s="1">
        <v>3840</v>
      </c>
      <c r="G13" s="1">
        <v>996</v>
      </c>
    </row>
    <row r="14" spans="2:7">
      <c r="B14" s="1">
        <v>14697</v>
      </c>
      <c r="D14" s="1">
        <v>2380</v>
      </c>
      <c r="G14" s="1">
        <v>1120</v>
      </c>
    </row>
    <row r="15" spans="2:7">
      <c r="B15" s="1">
        <v>3544</v>
      </c>
      <c r="G15" s="1">
        <v>3780</v>
      </c>
    </row>
    <row r="16" spans="2:7">
      <c r="B16" s="1">
        <v>18650</v>
      </c>
      <c r="G16" s="1">
        <v>10740</v>
      </c>
    </row>
    <row r="17" spans="2:7">
      <c r="B17" s="1">
        <v>1760</v>
      </c>
      <c r="D17" s="1">
        <v>2400</v>
      </c>
      <c r="G17" s="1">
        <v>1746</v>
      </c>
    </row>
    <row r="18" spans="2:7">
      <c r="B18" s="1">
        <v>13160</v>
      </c>
      <c r="D18" s="1">
        <v>12000</v>
      </c>
      <c r="G18" s="1">
        <v>47364</v>
      </c>
    </row>
    <row r="19" spans="2:7">
      <c r="B19" s="1">
        <v>15760</v>
      </c>
      <c r="D19" s="1">
        <v>124628</v>
      </c>
      <c r="G19" s="1">
        <v>280</v>
      </c>
    </row>
    <row r="20" spans="2:7">
      <c r="B20" s="1">
        <v>17620</v>
      </c>
      <c r="G20" s="1">
        <v>996</v>
      </c>
    </row>
    <row r="21" spans="2:7">
      <c r="B21" s="1">
        <v>472</v>
      </c>
      <c r="D21" s="1">
        <f>SUM(D2:D20)</f>
        <v>330328</v>
      </c>
      <c r="G21" s="1">
        <v>945</v>
      </c>
    </row>
    <row r="22" spans="2:7">
      <c r="B22" s="1">
        <v>880</v>
      </c>
      <c r="G22" s="1">
        <v>1746</v>
      </c>
    </row>
    <row r="23" spans="2:7">
      <c r="B23" s="1">
        <v>60000</v>
      </c>
      <c r="G23" s="1">
        <v>27140</v>
      </c>
    </row>
    <row r="24" spans="2:7">
      <c r="B24" s="1">
        <v>20000</v>
      </c>
      <c r="G24" s="1">
        <v>888</v>
      </c>
    </row>
    <row r="25" spans="2:7">
      <c r="B25" s="1">
        <v>368</v>
      </c>
      <c r="G25" s="1">
        <v>720</v>
      </c>
    </row>
    <row r="26" spans="2:7">
      <c r="B26" s="1">
        <v>4364</v>
      </c>
      <c r="G26" s="1">
        <v>39490</v>
      </c>
    </row>
    <row r="27" spans="2:7">
      <c r="B27" s="1">
        <v>23530</v>
      </c>
      <c r="G27" s="1">
        <v>720</v>
      </c>
    </row>
    <row r="28" spans="2:7">
      <c r="B28" s="1">
        <v>448</v>
      </c>
      <c r="G28" s="1">
        <v>31421</v>
      </c>
    </row>
    <row r="29" spans="2:7">
      <c r="B29" s="1">
        <v>37774</v>
      </c>
      <c r="G29" s="1">
        <v>280</v>
      </c>
    </row>
    <row r="30" spans="2:7">
      <c r="B30" s="1">
        <v>784</v>
      </c>
      <c r="G30" s="1">
        <v>996</v>
      </c>
    </row>
    <row r="31" spans="2:7">
      <c r="B31" s="1">
        <v>308</v>
      </c>
      <c r="G31" s="1">
        <v>945</v>
      </c>
    </row>
    <row r="32" spans="2:7">
      <c r="B32" s="1">
        <v>561</v>
      </c>
      <c r="G32" s="1">
        <v>1608</v>
      </c>
    </row>
    <row r="33" spans="2:7">
      <c r="B33" s="1">
        <v>392</v>
      </c>
      <c r="G33" s="1">
        <v>150000</v>
      </c>
    </row>
    <row r="34" spans="2:7">
      <c r="B34" s="1">
        <v>304</v>
      </c>
      <c r="G34" s="1">
        <v>5076</v>
      </c>
    </row>
    <row r="35" spans="2:7">
      <c r="B35" s="1">
        <v>25343</v>
      </c>
      <c r="G35" s="1">
        <v>3492</v>
      </c>
    </row>
    <row r="36" spans="2:7">
      <c r="B36" s="1">
        <v>374</v>
      </c>
      <c r="G36" s="1">
        <v>90000</v>
      </c>
    </row>
    <row r="37" spans="2:7">
      <c r="B37" s="1">
        <v>308</v>
      </c>
      <c r="G37" s="1">
        <v>8025</v>
      </c>
    </row>
    <row r="38" spans="2:7">
      <c r="B38" s="1">
        <v>191</v>
      </c>
      <c r="G38" s="1">
        <v>20480</v>
      </c>
    </row>
    <row r="39" spans="2:7">
      <c r="B39" s="1">
        <v>2646</v>
      </c>
      <c r="G39" s="1">
        <v>50000</v>
      </c>
    </row>
    <row r="40" spans="2:7">
      <c r="B40" s="1">
        <v>38972</v>
      </c>
      <c r="G40" s="1">
        <v>8025</v>
      </c>
    </row>
    <row r="41" spans="2:7">
      <c r="B41" s="1">
        <v>224</v>
      </c>
      <c r="G41" s="1">
        <v>20480</v>
      </c>
    </row>
    <row r="42" spans="2:7">
      <c r="B42" s="1">
        <v>308</v>
      </c>
      <c r="G42" s="1">
        <v>145000</v>
      </c>
    </row>
    <row r="43" spans="2:7">
      <c r="B43" s="1">
        <v>904</v>
      </c>
      <c r="G43" s="1">
        <v>8025</v>
      </c>
    </row>
    <row r="44" spans="2:7">
      <c r="B44" s="1">
        <v>304</v>
      </c>
      <c r="G44" s="1">
        <v>20480</v>
      </c>
    </row>
    <row r="45" spans="2:7">
      <c r="B45" s="1">
        <v>28588</v>
      </c>
      <c r="G45" s="1">
        <v>1880</v>
      </c>
    </row>
    <row r="46" spans="2:7">
      <c r="B46" s="1">
        <v>224</v>
      </c>
      <c r="G46" s="1">
        <v>50000</v>
      </c>
    </row>
    <row r="47" spans="2:7">
      <c r="B47" s="1">
        <v>374</v>
      </c>
      <c r="G47" s="1">
        <v>8025</v>
      </c>
    </row>
    <row r="48" spans="2:7">
      <c r="B48" s="1">
        <v>374</v>
      </c>
      <c r="G48" s="1">
        <v>20480</v>
      </c>
    </row>
    <row r="49" spans="2:7">
      <c r="B49" s="1">
        <v>191</v>
      </c>
      <c r="G49" s="1">
        <v>80000</v>
      </c>
    </row>
    <row r="50" spans="2:7">
      <c r="B50" s="1">
        <v>904</v>
      </c>
      <c r="G50" s="1">
        <v>8025</v>
      </c>
    </row>
    <row r="51" spans="2:7">
      <c r="B51" s="1">
        <v>8362</v>
      </c>
      <c r="G51" s="1">
        <v>20480</v>
      </c>
    </row>
    <row r="52" spans="2:7">
      <c r="B52" s="1">
        <v>112</v>
      </c>
      <c r="G52" s="1">
        <v>1880</v>
      </c>
    </row>
    <row r="53" spans="2:7">
      <c r="B53" s="1">
        <v>56</v>
      </c>
      <c r="G53" s="1">
        <v>110000</v>
      </c>
    </row>
    <row r="54" spans="2:7">
      <c r="B54" s="1">
        <v>20.6</v>
      </c>
      <c r="G54" s="1">
        <v>8025</v>
      </c>
    </row>
    <row r="55" spans="2:7">
      <c r="B55" s="1">
        <v>5915</v>
      </c>
      <c r="G55" s="1">
        <v>20480</v>
      </c>
    </row>
    <row r="56" spans="2:7">
      <c r="B56" s="1">
        <v>56</v>
      </c>
      <c r="G56" s="1">
        <v>1880</v>
      </c>
    </row>
    <row r="57" spans="2:7">
      <c r="B57" s="1">
        <v>56</v>
      </c>
    </row>
    <row r="58" spans="2:7">
      <c r="B58" s="1">
        <v>20.6</v>
      </c>
      <c r="G58" s="1">
        <f>SUM(G8:G57)</f>
        <v>1186913</v>
      </c>
    </row>
    <row r="59" spans="2:7">
      <c r="B59" s="1">
        <v>23106</v>
      </c>
    </row>
    <row r="60" spans="2:7">
      <c r="B60" s="1">
        <v>224</v>
      </c>
    </row>
    <row r="61" spans="2:7">
      <c r="B61" s="1">
        <v>112</v>
      </c>
    </row>
    <row r="62" spans="2:7">
      <c r="B62" s="1">
        <v>41.2</v>
      </c>
    </row>
    <row r="63" spans="2:7">
      <c r="B63" s="1">
        <v>12832</v>
      </c>
    </row>
    <row r="64" spans="2:7">
      <c r="B64" s="1">
        <v>84</v>
      </c>
    </row>
    <row r="65" spans="2:2">
      <c r="B65" s="1">
        <v>84</v>
      </c>
    </row>
    <row r="66" spans="2:2">
      <c r="B66" s="1">
        <v>30.900000000000002</v>
      </c>
    </row>
    <row r="67" spans="2:2">
      <c r="B67" s="1">
        <v>32635</v>
      </c>
    </row>
    <row r="68" spans="2:2">
      <c r="B68" s="1">
        <v>560</v>
      </c>
    </row>
    <row r="69" spans="2:2">
      <c r="B69" s="1">
        <v>280</v>
      </c>
    </row>
    <row r="70" spans="2:2">
      <c r="B70" s="1">
        <v>103</v>
      </c>
    </row>
    <row r="71" spans="2:2">
      <c r="B71" s="1">
        <v>5826</v>
      </c>
    </row>
    <row r="72" spans="2:2">
      <c r="B72" s="1">
        <v>224</v>
      </c>
    </row>
    <row r="73" spans="2:2">
      <c r="B73" s="1">
        <v>4136</v>
      </c>
    </row>
    <row r="74" spans="2:2">
      <c r="B74" s="1">
        <v>112</v>
      </c>
    </row>
    <row r="75" spans="2:2">
      <c r="B75" s="1">
        <v>4492</v>
      </c>
    </row>
    <row r="76" spans="2:2">
      <c r="B76" s="1">
        <v>112</v>
      </c>
    </row>
    <row r="77" spans="2:2">
      <c r="B77" s="1">
        <v>56</v>
      </c>
    </row>
    <row r="78" spans="2:2">
      <c r="B78" s="1">
        <v>20.6</v>
      </c>
    </row>
    <row r="79" spans="2:2">
      <c r="B79" s="1">
        <v>7294</v>
      </c>
    </row>
    <row r="80" spans="2:2">
      <c r="B80" s="1">
        <v>224</v>
      </c>
    </row>
    <row r="81" spans="2:2">
      <c r="B81" s="1">
        <v>4014</v>
      </c>
    </row>
    <row r="82" spans="2:2">
      <c r="B82" s="1">
        <v>112</v>
      </c>
    </row>
    <row r="83" spans="2:2">
      <c r="B83" s="1">
        <v>56</v>
      </c>
    </row>
    <row r="84" spans="2:2">
      <c r="B84" s="1">
        <v>20.6</v>
      </c>
    </row>
    <row r="85" spans="2:2">
      <c r="B85" s="1">
        <v>7539</v>
      </c>
    </row>
    <row r="86" spans="2:2">
      <c r="B86" s="1">
        <v>112</v>
      </c>
    </row>
    <row r="87" spans="2:2">
      <c r="B87" s="1">
        <v>56</v>
      </c>
    </row>
    <row r="88" spans="2:2">
      <c r="B88" s="1">
        <v>20.6</v>
      </c>
    </row>
    <row r="89" spans="2:2">
      <c r="B89" s="1">
        <v>15987</v>
      </c>
    </row>
    <row r="90" spans="2:2">
      <c r="B90" s="1">
        <v>9784</v>
      </c>
    </row>
    <row r="91" spans="2:2">
      <c r="B91" s="1">
        <v>224</v>
      </c>
    </row>
    <row r="92" spans="2:2">
      <c r="B92" s="1">
        <v>5293</v>
      </c>
    </row>
    <row r="93" spans="2:2">
      <c r="B93" s="1">
        <v>112</v>
      </c>
    </row>
    <row r="94" spans="2:2">
      <c r="B94" s="1">
        <v>56</v>
      </c>
    </row>
    <row r="95" spans="2:2">
      <c r="B95" s="1">
        <v>20.6</v>
      </c>
    </row>
    <row r="96" spans="2:2">
      <c r="B96" s="1">
        <v>8062</v>
      </c>
    </row>
    <row r="97" spans="2:2">
      <c r="B97" s="1">
        <v>112</v>
      </c>
    </row>
    <row r="98" spans="2:2">
      <c r="B98" s="1">
        <v>56</v>
      </c>
    </row>
    <row r="99" spans="2:2">
      <c r="B99" s="1">
        <v>20.6</v>
      </c>
    </row>
    <row r="100" spans="2:2">
      <c r="B100" s="1">
        <v>13788</v>
      </c>
    </row>
    <row r="101" spans="2:2">
      <c r="B101" s="1">
        <v>224</v>
      </c>
    </row>
    <row r="102" spans="2:2">
      <c r="B102" s="1">
        <v>112</v>
      </c>
    </row>
    <row r="103" spans="2:2">
      <c r="B103" s="1">
        <v>41.2</v>
      </c>
    </row>
    <row r="104" spans="2:2">
      <c r="B104" s="1">
        <v>9073</v>
      </c>
    </row>
    <row r="105" spans="2:2">
      <c r="B105" s="1">
        <v>41766</v>
      </c>
    </row>
    <row r="106" spans="2:2">
      <c r="B106" s="1">
        <v>224</v>
      </c>
    </row>
    <row r="107" spans="2:2">
      <c r="B107" s="1">
        <v>224</v>
      </c>
    </row>
    <row r="108" spans="2:2">
      <c r="B108" s="1">
        <v>82.4</v>
      </c>
    </row>
    <row r="109" spans="2:2">
      <c r="B109" s="1">
        <v>48594</v>
      </c>
    </row>
    <row r="110" spans="2:2">
      <c r="B110" s="1">
        <v>112</v>
      </c>
    </row>
    <row r="111" spans="2:2">
      <c r="B111" s="1">
        <v>112</v>
      </c>
    </row>
    <row r="112" spans="2:2">
      <c r="B112" s="1">
        <v>41.2</v>
      </c>
    </row>
    <row r="113" spans="2:2">
      <c r="B113" s="1">
        <v>5015</v>
      </c>
    </row>
    <row r="114" spans="2:2">
      <c r="B114" s="1">
        <v>84</v>
      </c>
    </row>
    <row r="115" spans="2:2">
      <c r="B115" s="1">
        <v>240</v>
      </c>
    </row>
    <row r="116" spans="2:2">
      <c r="B116" s="1">
        <v>339</v>
      </c>
    </row>
    <row r="117" spans="2:2">
      <c r="B117" s="1">
        <v>4364</v>
      </c>
    </row>
    <row r="118" spans="2:2">
      <c r="B118" s="1">
        <v>23530</v>
      </c>
    </row>
    <row r="119" spans="2:2">
      <c r="B119" s="1">
        <v>448</v>
      </c>
    </row>
    <row r="121" spans="2:2">
      <c r="B121" s="1">
        <f>SUM(B2:B119)</f>
        <v>679934.09999999986</v>
      </c>
    </row>
  </sheetData>
  <phoneticPr fontId="2"/>
  <pageMargins left="0.7" right="0.7" top="0.75" bottom="0.75" header="0.3" footer="0.3"/>
  <pageSetup paperSize="9" orientation="portrait" horizontalDpi="1200" verticalDpi="1200"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ADC4-8E51-4D40-B870-243053638D74}">
  <dimension ref="B2:Q43"/>
  <sheetViews>
    <sheetView zoomScale="70" zoomScaleNormal="70" workbookViewId="0">
      <pane ySplit="8" topLeftCell="A9" activePane="bottomLeft" state="frozen"/>
      <selection pane="bottomLeft" activeCell="A2" sqref="A2"/>
    </sheetView>
  </sheetViews>
  <sheetFormatPr defaultRowHeight="18.75"/>
  <cols>
    <col min="1" max="1" width="2.625" style="1" customWidth="1"/>
    <col min="2" max="2" width="5.125" style="4" customWidth="1"/>
    <col min="3" max="3" width="20.625" style="1" customWidth="1"/>
    <col min="4" max="4" width="20.75" style="1" customWidth="1"/>
    <col min="5" max="5" width="75.75" style="1" customWidth="1"/>
    <col min="6" max="6" width="6.25" style="1787" customWidth="1"/>
    <col min="7" max="8" width="11.625" style="1" customWidth="1"/>
    <col min="9" max="9" width="15" style="10" bestFit="1" customWidth="1"/>
    <col min="10" max="10" width="45.75" style="1" customWidth="1"/>
    <col min="11" max="11" width="35.75" style="1" customWidth="1"/>
    <col min="12" max="12" width="55.75" style="4" customWidth="1"/>
    <col min="13" max="13" width="13.75" style="4" customWidth="1"/>
    <col min="14" max="14" width="6.375" style="1" customWidth="1"/>
    <col min="15" max="15" width="13.25" style="10" customWidth="1"/>
    <col min="16" max="16" width="14.5" style="371" customWidth="1"/>
    <col min="17" max="17" width="15.625" style="12" customWidth="1"/>
    <col min="18" max="16384" width="9" style="1"/>
  </cols>
  <sheetData>
    <row r="2" spans="2:17" ht="20.100000000000001" customHeight="1">
      <c r="B2" s="2379" t="s">
        <v>0</v>
      </c>
      <c r="C2" s="2379"/>
      <c r="D2" s="2379"/>
      <c r="E2" s="1714" t="s">
        <v>6718</v>
      </c>
      <c r="G2" s="2380" t="s">
        <v>2</v>
      </c>
      <c r="H2" s="2381"/>
      <c r="I2" s="2382"/>
      <c r="J2" s="2383">
        <f>SUM(H:H)</f>
        <v>574000</v>
      </c>
    </row>
    <row r="3" spans="2:17" ht="20.100000000000001" customHeight="1">
      <c r="B3" s="2379" t="s">
        <v>3</v>
      </c>
      <c r="C3" s="2379"/>
      <c r="D3" s="2379"/>
      <c r="E3" s="1715" t="s">
        <v>6719</v>
      </c>
    </row>
    <row r="4" spans="2:17" ht="20.100000000000001" customHeight="1">
      <c r="B4" s="2379" t="s">
        <v>996</v>
      </c>
      <c r="C4" s="2379"/>
      <c r="D4" s="2379"/>
      <c r="E4" s="1714">
        <v>232041</v>
      </c>
    </row>
    <row r="5" spans="2:17" ht="20.100000000000001" customHeight="1">
      <c r="B5" s="2379" t="s">
        <v>9</v>
      </c>
      <c r="C5" s="2379"/>
      <c r="D5" s="2379"/>
      <c r="E5" s="1716">
        <v>46178</v>
      </c>
    </row>
    <row r="6" spans="2:17" ht="20.100000000000001" customHeight="1">
      <c r="B6" s="2379" t="s">
        <v>10</v>
      </c>
      <c r="C6" s="2379"/>
      <c r="D6" s="2379"/>
      <c r="E6" s="1716">
        <v>46199</v>
      </c>
    </row>
    <row r="8" spans="2:17" s="4" customFormat="1" ht="19.7" customHeight="1">
      <c r="B8" s="27" t="s">
        <v>32</v>
      </c>
      <c r="C8" s="27" t="s">
        <v>33</v>
      </c>
      <c r="D8" s="27" t="s">
        <v>34</v>
      </c>
      <c r="E8" s="26" t="s">
        <v>35</v>
      </c>
      <c r="F8" s="1757" t="s">
        <v>36</v>
      </c>
      <c r="G8" s="26" t="s">
        <v>37</v>
      </c>
      <c r="H8" s="28" t="s">
        <v>38</v>
      </c>
      <c r="I8" s="28" t="s">
        <v>39</v>
      </c>
      <c r="J8" s="26"/>
      <c r="K8" s="26" t="s">
        <v>41</v>
      </c>
      <c r="L8" s="26" t="s">
        <v>42</v>
      </c>
      <c r="M8" s="27" t="s">
        <v>43</v>
      </c>
      <c r="N8" s="27" t="s">
        <v>44</v>
      </c>
      <c r="O8" s="26" t="s">
        <v>45</v>
      </c>
      <c r="P8" s="374" t="s">
        <v>46</v>
      </c>
      <c r="Q8" s="375" t="s">
        <v>47</v>
      </c>
    </row>
    <row r="9" spans="2:17" s="4" customFormat="1" ht="19.7" customHeight="1">
      <c r="B9" s="657">
        <v>1</v>
      </c>
      <c r="C9" s="27" t="s">
        <v>7088</v>
      </c>
      <c r="D9" s="27" t="s">
        <v>7088</v>
      </c>
      <c r="E9" s="40" t="s">
        <v>2176</v>
      </c>
      <c r="F9" s="26">
        <v>1</v>
      </c>
      <c r="G9" s="40">
        <v>467000</v>
      </c>
      <c r="H9" s="701">
        <f t="shared" ref="H9:H12" si="0">F9*G9</f>
        <v>467000</v>
      </c>
      <c r="I9" s="26"/>
      <c r="J9" s="40" t="s">
        <v>7089</v>
      </c>
      <c r="K9" s="64" t="s">
        <v>999</v>
      </c>
      <c r="L9" s="26"/>
      <c r="M9" s="30">
        <v>46128</v>
      </c>
      <c r="N9" s="27"/>
      <c r="O9" s="42">
        <v>46188</v>
      </c>
      <c r="P9" s="42"/>
      <c r="Q9" s="375">
        <v>46213</v>
      </c>
    </row>
    <row r="10" spans="2:17" s="4" customFormat="1" ht="19.7" customHeight="1">
      <c r="B10" s="660"/>
      <c r="C10" s="27" t="s">
        <v>7088</v>
      </c>
      <c r="D10" s="27" t="s">
        <v>7088</v>
      </c>
      <c r="E10" s="40" t="s">
        <v>5355</v>
      </c>
      <c r="F10" s="26">
        <v>1</v>
      </c>
      <c r="G10" s="40">
        <v>12000</v>
      </c>
      <c r="H10" s="701">
        <f t="shared" si="0"/>
        <v>12000</v>
      </c>
      <c r="I10" s="26"/>
      <c r="J10" s="40" t="s">
        <v>5355</v>
      </c>
      <c r="K10" s="64" t="s">
        <v>999</v>
      </c>
      <c r="L10" s="26"/>
      <c r="M10" s="30">
        <v>46128</v>
      </c>
      <c r="N10" s="27"/>
      <c r="O10" s="42">
        <v>46188</v>
      </c>
      <c r="P10" s="42"/>
      <c r="Q10" s="375">
        <v>46213</v>
      </c>
    </row>
    <row r="11" spans="2:17" s="4" customFormat="1" ht="19.7" customHeight="1">
      <c r="B11" s="27">
        <v>5</v>
      </c>
      <c r="C11" s="27" t="s">
        <v>7088</v>
      </c>
      <c r="D11" s="27" t="s">
        <v>7088</v>
      </c>
      <c r="E11" s="40" t="s">
        <v>7090</v>
      </c>
      <c r="F11" s="26">
        <v>1</v>
      </c>
      <c r="G11" s="40">
        <v>40000</v>
      </c>
      <c r="H11" s="701">
        <f t="shared" si="0"/>
        <v>40000</v>
      </c>
      <c r="I11" s="26"/>
      <c r="J11" s="40" t="s">
        <v>7090</v>
      </c>
      <c r="K11" s="64" t="s">
        <v>999</v>
      </c>
      <c r="L11" s="26"/>
      <c r="M11" s="30">
        <v>46128</v>
      </c>
      <c r="N11" s="27"/>
      <c r="O11" s="42">
        <v>46188</v>
      </c>
      <c r="P11" s="42"/>
      <c r="Q11" s="375">
        <v>46213</v>
      </c>
    </row>
    <row r="12" spans="2:17" s="4" customFormat="1" ht="19.7" customHeight="1">
      <c r="B12" s="21"/>
      <c r="C12" s="27"/>
      <c r="D12" s="27"/>
      <c r="E12" s="40" t="s">
        <v>1007</v>
      </c>
      <c r="F12" s="26">
        <v>1</v>
      </c>
      <c r="G12" s="40">
        <v>55000</v>
      </c>
      <c r="H12" s="701">
        <f t="shared" si="0"/>
        <v>55000</v>
      </c>
      <c r="I12" s="26"/>
      <c r="J12" s="40" t="s">
        <v>7091</v>
      </c>
      <c r="K12" s="655" t="s">
        <v>999</v>
      </c>
      <c r="L12" s="26"/>
      <c r="M12" s="30"/>
      <c r="N12" s="27"/>
      <c r="O12" s="42"/>
      <c r="P12" s="42"/>
      <c r="Q12" s="375"/>
    </row>
    <row r="13" spans="2:17" s="4" customFormat="1" ht="19.7" customHeight="1">
      <c r="B13" s="21"/>
      <c r="C13" s="27"/>
      <c r="D13" s="27"/>
      <c r="E13" s="40"/>
      <c r="F13" s="26"/>
      <c r="G13" s="139"/>
      <c r="H13" s="701"/>
      <c r="I13" s="487"/>
      <c r="J13" s="40"/>
      <c r="K13" s="26"/>
      <c r="L13" s="26"/>
      <c r="M13" s="27"/>
      <c r="N13" s="27"/>
      <c r="O13" s="26"/>
      <c r="P13" s="374"/>
      <c r="Q13" s="375"/>
    </row>
    <row r="17" spans="8:13">
      <c r="M17" s="1191"/>
    </row>
    <row r="19" spans="8:13">
      <c r="M19" s="1191"/>
    </row>
    <row r="21" spans="8:13">
      <c r="H21" s="495"/>
    </row>
    <row r="22" spans="8:13">
      <c r="H22" s="495"/>
    </row>
    <row r="23" spans="8:13">
      <c r="H23" s="495"/>
    </row>
    <row r="24" spans="8:13">
      <c r="H24" s="495"/>
    </row>
    <row r="25" spans="8:13">
      <c r="H25" s="495"/>
    </row>
    <row r="26" spans="8:13">
      <c r="H26" s="495"/>
    </row>
    <row r="27" spans="8:13">
      <c r="H27" s="495"/>
    </row>
    <row r="28" spans="8:13">
      <c r="H28" s="495"/>
    </row>
    <row r="29" spans="8:13">
      <c r="H29" s="495"/>
    </row>
    <row r="30" spans="8:13">
      <c r="H30" s="495"/>
    </row>
    <row r="31" spans="8:13">
      <c r="H31" s="495"/>
    </row>
    <row r="32" spans="8:13">
      <c r="H32" s="2386"/>
    </row>
    <row r="33" spans="8:8">
      <c r="H33" s="495"/>
    </row>
    <row r="34" spans="8:8">
      <c r="H34" s="495"/>
    </row>
    <row r="35" spans="8:8">
      <c r="H35" s="495"/>
    </row>
    <row r="36" spans="8:8">
      <c r="H36" s="495"/>
    </row>
    <row r="37" spans="8:8">
      <c r="H37" s="495"/>
    </row>
    <row r="38" spans="8:8">
      <c r="H38" s="495"/>
    </row>
    <row r="39" spans="8:8">
      <c r="H39" s="495"/>
    </row>
    <row r="40" spans="8:8">
      <c r="H40" s="495"/>
    </row>
    <row r="41" spans="8:8">
      <c r="H41" s="495"/>
    </row>
    <row r="43" spans="8:8">
      <c r="H43" s="495"/>
    </row>
  </sheetData>
  <autoFilter ref="B8:O13" xr:uid="{00000000-0009-0000-0000-000000000000}"/>
  <mergeCells count="7">
    <mergeCell ref="B9:B10"/>
    <mergeCell ref="B2:D2"/>
    <mergeCell ref="G2:I2"/>
    <mergeCell ref="B3:D3"/>
    <mergeCell ref="B4:D4"/>
    <mergeCell ref="B5:D5"/>
    <mergeCell ref="B6:D6"/>
  </mergeCells>
  <phoneticPr fontId="2"/>
  <pageMargins left="0.2" right="0.2" top="0.75" bottom="0.75" header="0.3" footer="0.3"/>
  <pageSetup paperSize="9" orientation="landscape"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D5E96-FACB-4C5E-B0F6-FB6038311FBA}">
  <dimension ref="B2:Q50"/>
  <sheetViews>
    <sheetView zoomScale="70" zoomScaleNormal="70" workbookViewId="0">
      <pane ySplit="8" topLeftCell="A9" activePane="bottomLeft" state="frozen"/>
      <selection pane="bottomLeft"/>
    </sheetView>
  </sheetViews>
  <sheetFormatPr defaultRowHeight="18.75"/>
  <cols>
    <col min="1" max="1" width="2.625" style="1" customWidth="1"/>
    <col min="2" max="2" width="16.375" style="4" bestFit="1" customWidth="1"/>
    <col min="3" max="3" width="20.625" style="1" customWidth="1"/>
    <col min="4" max="4" width="20.75" style="1" customWidth="1"/>
    <col min="5" max="5" width="75.75" style="1" customWidth="1"/>
    <col min="6" max="6" width="6.25" style="1787" customWidth="1"/>
    <col min="7" max="7" width="11.625" style="495" customWidth="1"/>
    <col min="8" max="8" width="11.625" style="1" customWidth="1"/>
    <col min="9" max="9" width="15" style="10" bestFit="1" customWidth="1"/>
    <col min="10" max="10" width="45.75" style="1" customWidth="1"/>
    <col min="11" max="11" width="35.75" style="1" customWidth="1"/>
    <col min="12" max="12" width="55.75" style="4" customWidth="1"/>
    <col min="13" max="13" width="13.75" style="4" customWidth="1"/>
    <col min="14" max="14" width="6.375" style="1" customWidth="1"/>
    <col min="15" max="15" width="13.25" style="10" customWidth="1"/>
    <col min="16" max="16" width="14.5" style="371" customWidth="1"/>
    <col min="17" max="17" width="15.625" style="12" customWidth="1"/>
    <col min="18" max="16384" width="9" style="1"/>
  </cols>
  <sheetData>
    <row r="2" spans="2:17" ht="20.100000000000001" customHeight="1">
      <c r="B2" s="2379" t="s">
        <v>0</v>
      </c>
      <c r="C2" s="2379"/>
      <c r="D2" s="2379"/>
      <c r="E2" s="1714" t="s">
        <v>7092</v>
      </c>
      <c r="G2" s="2380" t="s">
        <v>2</v>
      </c>
      <c r="H2" s="2381"/>
      <c r="I2" s="2382"/>
      <c r="J2" s="2383">
        <f>SUM(H:H)</f>
        <v>171393</v>
      </c>
    </row>
    <row r="3" spans="2:17" ht="20.100000000000001" customHeight="1">
      <c r="B3" s="2379" t="s">
        <v>3</v>
      </c>
      <c r="C3" s="2379"/>
      <c r="D3" s="2379"/>
      <c r="E3" s="1715" t="s">
        <v>6719</v>
      </c>
    </row>
    <row r="4" spans="2:17" ht="20.100000000000001" customHeight="1">
      <c r="B4" s="2379" t="s">
        <v>996</v>
      </c>
      <c r="C4" s="2379"/>
      <c r="D4" s="2379"/>
      <c r="E4" s="1714">
        <v>232041</v>
      </c>
    </row>
    <row r="5" spans="2:17" ht="20.100000000000001" customHeight="1">
      <c r="B5" s="2379" t="s">
        <v>9</v>
      </c>
      <c r="C5" s="2379"/>
      <c r="D5" s="2379"/>
      <c r="E5" s="1716">
        <v>46178</v>
      </c>
    </row>
    <row r="6" spans="2:17" ht="20.100000000000001" customHeight="1">
      <c r="B6" s="2379" t="s">
        <v>10</v>
      </c>
      <c r="C6" s="2379"/>
      <c r="D6" s="2379"/>
      <c r="E6" s="1716">
        <v>46199</v>
      </c>
    </row>
    <row r="8" spans="2:17" s="4" customFormat="1" ht="19.7" customHeight="1">
      <c r="B8" s="27" t="s">
        <v>32</v>
      </c>
      <c r="C8" s="27" t="s">
        <v>33</v>
      </c>
      <c r="D8" s="27" t="s">
        <v>34</v>
      </c>
      <c r="E8" s="26" t="s">
        <v>35</v>
      </c>
      <c r="F8" s="1757" t="s">
        <v>36</v>
      </c>
      <c r="G8" s="63" t="s">
        <v>37</v>
      </c>
      <c r="H8" s="28" t="s">
        <v>38</v>
      </c>
      <c r="I8" s="28" t="s">
        <v>39</v>
      </c>
      <c r="J8" s="26"/>
      <c r="K8" s="26" t="s">
        <v>41</v>
      </c>
      <c r="L8" s="26" t="s">
        <v>42</v>
      </c>
      <c r="M8" s="27" t="s">
        <v>43</v>
      </c>
      <c r="N8" s="27" t="s">
        <v>44</v>
      </c>
      <c r="O8" s="26" t="s">
        <v>45</v>
      </c>
      <c r="P8" s="374" t="s">
        <v>46</v>
      </c>
      <c r="Q8" s="375" t="s">
        <v>47</v>
      </c>
    </row>
    <row r="9" spans="2:17" s="4" customFormat="1" ht="19.7" customHeight="1">
      <c r="B9" s="657">
        <v>7</v>
      </c>
      <c r="C9" s="27" t="s">
        <v>1002</v>
      </c>
      <c r="D9" s="27" t="s">
        <v>1002</v>
      </c>
      <c r="E9" s="40" t="s">
        <v>7093</v>
      </c>
      <c r="F9" s="26">
        <v>1</v>
      </c>
      <c r="G9" s="385">
        <v>5980</v>
      </c>
      <c r="H9" s="701">
        <f t="shared" ref="H9:H19" si="0">F9*G9</f>
        <v>5980</v>
      </c>
      <c r="I9" s="26"/>
      <c r="J9" s="40" t="s">
        <v>7094</v>
      </c>
      <c r="K9" s="155" t="s">
        <v>7095</v>
      </c>
      <c r="L9" s="26"/>
      <c r="M9" s="30">
        <v>46155</v>
      </c>
      <c r="N9" s="27"/>
      <c r="O9" s="26"/>
      <c r="P9" s="42">
        <v>46167</v>
      </c>
      <c r="Q9" s="375"/>
    </row>
    <row r="10" spans="2:17" s="4" customFormat="1" ht="19.7" customHeight="1">
      <c r="B10" s="658"/>
      <c r="C10" s="27" t="s">
        <v>1002</v>
      </c>
      <c r="D10" s="27" t="s">
        <v>1002</v>
      </c>
      <c r="E10" s="40" t="s">
        <v>7096</v>
      </c>
      <c r="F10" s="26">
        <v>1</v>
      </c>
      <c r="G10" s="385">
        <v>7024</v>
      </c>
      <c r="H10" s="701">
        <f t="shared" si="0"/>
        <v>7024</v>
      </c>
      <c r="I10" s="26"/>
      <c r="J10" s="40" t="s">
        <v>7097</v>
      </c>
      <c r="K10" s="155" t="s">
        <v>7095</v>
      </c>
      <c r="L10" s="26"/>
      <c r="M10" s="30">
        <v>46155</v>
      </c>
      <c r="N10" s="27"/>
      <c r="O10" s="26"/>
      <c r="P10" s="42">
        <v>46167</v>
      </c>
      <c r="Q10" s="375"/>
    </row>
    <row r="11" spans="2:17" s="4" customFormat="1" ht="19.7" customHeight="1">
      <c r="B11" s="658"/>
      <c r="C11" s="27" t="s">
        <v>1002</v>
      </c>
      <c r="D11" s="27" t="s">
        <v>1002</v>
      </c>
      <c r="E11" s="40" t="s">
        <v>1344</v>
      </c>
      <c r="F11" s="26">
        <v>1</v>
      </c>
      <c r="G11" s="385">
        <v>451</v>
      </c>
      <c r="H11" s="701">
        <f t="shared" si="0"/>
        <v>451</v>
      </c>
      <c r="I11" s="26"/>
      <c r="J11" s="40" t="s">
        <v>1345</v>
      </c>
      <c r="K11" s="155" t="s">
        <v>7095</v>
      </c>
      <c r="L11" s="26"/>
      <c r="M11" s="30">
        <v>46155</v>
      </c>
      <c r="N11" s="27"/>
      <c r="O11" s="26"/>
      <c r="P11" s="42">
        <v>46167</v>
      </c>
      <c r="Q11" s="375"/>
    </row>
    <row r="12" spans="2:17" s="4" customFormat="1" ht="19.7" customHeight="1">
      <c r="B12" s="658"/>
      <c r="C12" s="27" t="s">
        <v>1002</v>
      </c>
      <c r="D12" s="27" t="s">
        <v>1002</v>
      </c>
      <c r="E12" s="40" t="s">
        <v>6746</v>
      </c>
      <c r="F12" s="26">
        <v>1</v>
      </c>
      <c r="G12" s="385">
        <v>723</v>
      </c>
      <c r="H12" s="701">
        <f t="shared" si="0"/>
        <v>723</v>
      </c>
      <c r="I12" s="155"/>
      <c r="J12" s="40" t="s">
        <v>6747</v>
      </c>
      <c r="K12" s="155" t="s">
        <v>7095</v>
      </c>
      <c r="L12" s="26"/>
      <c r="M12" s="30">
        <v>46155</v>
      </c>
      <c r="N12" s="27"/>
      <c r="O12" s="26"/>
      <c r="P12" s="42">
        <v>46167</v>
      </c>
      <c r="Q12" s="375"/>
    </row>
    <row r="13" spans="2:17" s="4" customFormat="1" ht="19.7" customHeight="1">
      <c r="B13" s="658"/>
      <c r="C13" s="27" t="s">
        <v>1002</v>
      </c>
      <c r="D13" s="27" t="s">
        <v>1002</v>
      </c>
      <c r="E13" s="40" t="s">
        <v>6751</v>
      </c>
      <c r="F13" s="26">
        <v>1</v>
      </c>
      <c r="G13" s="385">
        <v>3882</v>
      </c>
      <c r="H13" s="701">
        <f t="shared" si="0"/>
        <v>3882</v>
      </c>
      <c r="I13" s="26"/>
      <c r="J13" s="40" t="s">
        <v>1015</v>
      </c>
      <c r="K13" s="155" t="s">
        <v>7095</v>
      </c>
      <c r="L13" s="26"/>
      <c r="M13" s="30">
        <v>46155</v>
      </c>
      <c r="N13" s="27"/>
      <c r="O13" s="26"/>
      <c r="P13" s="42">
        <v>46167</v>
      </c>
      <c r="Q13" s="375"/>
    </row>
    <row r="14" spans="2:17" s="4" customFormat="1" ht="19.7" customHeight="1">
      <c r="B14" s="658"/>
      <c r="C14" s="27" t="s">
        <v>1002</v>
      </c>
      <c r="D14" s="27" t="s">
        <v>1002</v>
      </c>
      <c r="E14" s="40" t="s">
        <v>1660</v>
      </c>
      <c r="F14" s="26">
        <v>1</v>
      </c>
      <c r="G14" s="385">
        <v>1450</v>
      </c>
      <c r="H14" s="701">
        <f t="shared" si="0"/>
        <v>1450</v>
      </c>
      <c r="I14" s="26"/>
      <c r="J14" s="40" t="s">
        <v>1661</v>
      </c>
      <c r="K14" s="155" t="s">
        <v>7095</v>
      </c>
      <c r="L14" s="26"/>
      <c r="M14" s="30">
        <v>46155</v>
      </c>
      <c r="N14" s="27"/>
      <c r="O14" s="26"/>
      <c r="P14" s="42">
        <v>46167</v>
      </c>
      <c r="Q14" s="375"/>
    </row>
    <row r="15" spans="2:17" s="4" customFormat="1" ht="19.7" customHeight="1">
      <c r="B15" s="658"/>
      <c r="C15" s="27" t="s">
        <v>1002</v>
      </c>
      <c r="D15" s="27" t="s">
        <v>1002</v>
      </c>
      <c r="E15" s="40" t="s">
        <v>3265</v>
      </c>
      <c r="F15" s="26">
        <v>1</v>
      </c>
      <c r="G15" s="385">
        <v>409</v>
      </c>
      <c r="H15" s="701">
        <f t="shared" si="0"/>
        <v>409</v>
      </c>
      <c r="I15" s="26"/>
      <c r="J15" s="40" t="s">
        <v>1659</v>
      </c>
      <c r="K15" s="155" t="s">
        <v>7095</v>
      </c>
      <c r="L15" s="26"/>
      <c r="M15" s="30">
        <v>46155</v>
      </c>
      <c r="N15" s="27"/>
      <c r="O15" s="26"/>
      <c r="P15" s="42">
        <v>46167</v>
      </c>
      <c r="Q15" s="375"/>
    </row>
    <row r="16" spans="2:17" s="4" customFormat="1" ht="19.7" customHeight="1">
      <c r="B16" s="660"/>
      <c r="C16" s="27" t="s">
        <v>1002</v>
      </c>
      <c r="D16" s="27" t="s">
        <v>1002</v>
      </c>
      <c r="E16" s="40" t="s">
        <v>7098</v>
      </c>
      <c r="F16" s="26">
        <v>1</v>
      </c>
      <c r="G16" s="385">
        <v>2868</v>
      </c>
      <c r="H16" s="701">
        <f t="shared" si="0"/>
        <v>2868</v>
      </c>
      <c r="I16" s="26"/>
      <c r="J16" s="2414" t="s">
        <v>1673</v>
      </c>
      <c r="K16" s="155" t="s">
        <v>7095</v>
      </c>
      <c r="L16" s="26"/>
      <c r="M16" s="30">
        <v>46195</v>
      </c>
      <c r="N16" s="27"/>
      <c r="O16" s="26"/>
      <c r="P16" s="42">
        <v>46205</v>
      </c>
      <c r="Q16" s="375"/>
    </row>
    <row r="17" spans="2:17" s="4" customFormat="1" ht="19.7" customHeight="1">
      <c r="B17" s="27">
        <v>8</v>
      </c>
      <c r="C17" s="27" t="s">
        <v>1002</v>
      </c>
      <c r="D17" s="27" t="s">
        <v>1002</v>
      </c>
      <c r="E17" s="40" t="s">
        <v>7099</v>
      </c>
      <c r="F17" s="26">
        <v>1</v>
      </c>
      <c r="G17" s="385">
        <v>18606</v>
      </c>
      <c r="H17" s="701">
        <f>F17*G17</f>
        <v>18606</v>
      </c>
      <c r="I17" s="26"/>
      <c r="J17" s="40" t="s">
        <v>7100</v>
      </c>
      <c r="K17" s="155" t="s">
        <v>7095</v>
      </c>
      <c r="L17" s="26"/>
      <c r="M17" s="30">
        <v>46155</v>
      </c>
      <c r="N17" s="27"/>
      <c r="O17" s="26"/>
      <c r="P17" s="42">
        <v>46167</v>
      </c>
      <c r="Q17" s="375"/>
    </row>
    <row r="18" spans="2:17" s="4" customFormat="1" ht="19.7" customHeight="1">
      <c r="B18" s="657">
        <v>9</v>
      </c>
      <c r="C18" s="27" t="s">
        <v>1070</v>
      </c>
      <c r="D18" s="27" t="s">
        <v>1070</v>
      </c>
      <c r="E18" s="40" t="s">
        <v>1071</v>
      </c>
      <c r="F18" s="26">
        <v>10</v>
      </c>
      <c r="G18" s="385">
        <v>5000</v>
      </c>
      <c r="H18" s="701">
        <f t="shared" si="0"/>
        <v>50000</v>
      </c>
      <c r="I18" s="26"/>
      <c r="J18" s="40"/>
      <c r="K18" s="655"/>
      <c r="L18" s="26"/>
      <c r="M18" s="30"/>
      <c r="N18" s="27"/>
      <c r="O18" s="26"/>
      <c r="P18" s="42"/>
      <c r="Q18" s="375"/>
    </row>
    <row r="19" spans="2:17" s="4" customFormat="1" ht="19.7" customHeight="1">
      <c r="B19" s="660"/>
      <c r="C19" s="27" t="s">
        <v>1070</v>
      </c>
      <c r="D19" s="27" t="s">
        <v>1070</v>
      </c>
      <c r="E19" s="40" t="s">
        <v>1072</v>
      </c>
      <c r="F19" s="26">
        <v>16</v>
      </c>
      <c r="G19" s="385">
        <v>5000</v>
      </c>
      <c r="H19" s="701">
        <f t="shared" si="0"/>
        <v>80000</v>
      </c>
      <c r="I19" s="26"/>
      <c r="J19" s="40"/>
      <c r="K19" s="655"/>
      <c r="L19" s="26"/>
      <c r="M19" s="30"/>
      <c r="N19" s="27"/>
      <c r="O19" s="26"/>
      <c r="P19" s="42"/>
      <c r="Q19" s="375"/>
    </row>
    <row r="20" spans="2:17" s="4" customFormat="1" ht="19.7" customHeight="1">
      <c r="B20" s="21"/>
      <c r="C20" s="27"/>
      <c r="D20" s="27"/>
      <c r="E20" s="40"/>
      <c r="F20" s="26"/>
      <c r="G20" s="384"/>
      <c r="H20" s="701"/>
      <c r="I20" s="487"/>
      <c r="J20" s="40"/>
      <c r="K20" s="26"/>
      <c r="L20" s="26"/>
      <c r="M20" s="27"/>
      <c r="N20" s="27"/>
      <c r="O20" s="26"/>
      <c r="P20" s="374"/>
      <c r="Q20" s="375"/>
    </row>
    <row r="24" spans="2:17">
      <c r="M24" s="1191"/>
    </row>
    <row r="26" spans="2:17">
      <c r="M26" s="1191"/>
    </row>
    <row r="28" spans="2:17">
      <c r="H28" s="495"/>
    </row>
    <row r="29" spans="2:17">
      <c r="H29" s="495"/>
    </row>
    <row r="30" spans="2:17">
      <c r="H30" s="495"/>
    </row>
    <row r="31" spans="2:17">
      <c r="H31" s="495"/>
    </row>
    <row r="32" spans="2:17">
      <c r="H32" s="495"/>
    </row>
    <row r="33" spans="8:8">
      <c r="H33" s="495"/>
    </row>
    <row r="34" spans="8:8">
      <c r="H34" s="495"/>
    </row>
    <row r="35" spans="8:8">
      <c r="H35" s="495"/>
    </row>
    <row r="36" spans="8:8">
      <c r="H36" s="495"/>
    </row>
    <row r="37" spans="8:8">
      <c r="H37" s="495"/>
    </row>
    <row r="38" spans="8:8">
      <c r="H38" s="495"/>
    </row>
    <row r="39" spans="8:8">
      <c r="H39" s="2386"/>
    </row>
    <row r="40" spans="8:8">
      <c r="H40" s="495"/>
    </row>
    <row r="41" spans="8:8">
      <c r="H41" s="495"/>
    </row>
    <row r="42" spans="8:8">
      <c r="H42" s="495"/>
    </row>
    <row r="43" spans="8:8">
      <c r="H43" s="495"/>
    </row>
    <row r="44" spans="8:8">
      <c r="H44" s="495"/>
    </row>
    <row r="45" spans="8:8">
      <c r="H45" s="495"/>
    </row>
    <row r="46" spans="8:8">
      <c r="H46" s="495"/>
    </row>
    <row r="47" spans="8:8">
      <c r="H47" s="495"/>
    </row>
    <row r="48" spans="8:8">
      <c r="H48" s="495"/>
    </row>
    <row r="50" spans="8:8">
      <c r="H50" s="495"/>
    </row>
  </sheetData>
  <autoFilter ref="B8:O20" xr:uid="{00000000-0009-0000-0000-000000000000}"/>
  <mergeCells count="8">
    <mergeCell ref="B9:B16"/>
    <mergeCell ref="B18:B19"/>
    <mergeCell ref="B2:D2"/>
    <mergeCell ref="G2:I2"/>
    <mergeCell ref="B3:D3"/>
    <mergeCell ref="B4:D4"/>
    <mergeCell ref="B5:D5"/>
    <mergeCell ref="B6:D6"/>
  </mergeCells>
  <phoneticPr fontId="2"/>
  <pageMargins left="0.2" right="0.2" top="0.75" bottom="0.75" header="0.3" footer="0.3"/>
  <pageSetup paperSize="9" orientation="landscape"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5DC9-11AE-4130-BD0B-A6ED5A8BEAB9}">
  <dimension ref="B2:Q24"/>
  <sheetViews>
    <sheetView zoomScale="85" zoomScaleNormal="85" workbookViewId="0">
      <pane xSplit="10" ySplit="8" topLeftCell="K9" activePane="bottomRight" state="frozen"/>
      <selection pane="topRight" activeCell="K1" sqref="K1"/>
      <selection pane="bottomLeft" activeCell="A9" sqref="A9"/>
      <selection pane="bottomRight" activeCell="E6" sqref="E6"/>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7101</v>
      </c>
      <c r="G2" s="5" t="s">
        <v>2</v>
      </c>
      <c r="H2" s="6"/>
      <c r="I2" s="7"/>
      <c r="J2" s="8">
        <f>SUM(H:H)</f>
        <v>18011</v>
      </c>
    </row>
    <row r="3" spans="2:17" ht="20.100000000000001" customHeight="1">
      <c r="B3" s="2" t="s">
        <v>3</v>
      </c>
      <c r="C3" s="2"/>
      <c r="D3" s="2"/>
      <c r="E3" s="13" t="s">
        <v>5081</v>
      </c>
    </row>
    <row r="4" spans="2:17" ht="20.100000000000001" customHeight="1">
      <c r="B4" s="2" t="s">
        <v>996</v>
      </c>
      <c r="C4" s="2"/>
      <c r="D4" s="2"/>
      <c r="E4" s="13">
        <v>232059</v>
      </c>
    </row>
    <row r="5" spans="2:17" ht="20.100000000000001" customHeight="1">
      <c r="B5" s="2" t="s">
        <v>9</v>
      </c>
      <c r="C5" s="2"/>
      <c r="D5" s="2"/>
      <c r="E5" s="16">
        <v>46150</v>
      </c>
    </row>
    <row r="6" spans="2:17" ht="20.100000000000001" customHeight="1">
      <c r="B6" s="2" t="s">
        <v>10</v>
      </c>
      <c r="C6" s="2"/>
      <c r="D6" s="2"/>
      <c r="E6" s="16">
        <v>46177</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 t="shared" ref="H9:H21" si="0">F9*G9</f>
        <v>0</v>
      </c>
      <c r="I9" s="28"/>
      <c r="J9" s="47"/>
      <c r="K9" s="47"/>
      <c r="L9" s="26"/>
      <c r="M9" s="30"/>
      <c r="N9" s="27"/>
      <c r="O9" s="26"/>
      <c r="P9" s="30"/>
      <c r="Q9" s="375"/>
    </row>
    <row r="10" spans="2:17" s="4" customFormat="1" ht="19.7" customHeight="1">
      <c r="B10" s="27">
        <v>6</v>
      </c>
      <c r="C10" s="202"/>
      <c r="D10" s="202"/>
      <c r="E10" s="148" t="s">
        <v>1071</v>
      </c>
      <c r="F10" s="155">
        <v>0</v>
      </c>
      <c r="G10" s="768">
        <v>5000</v>
      </c>
      <c r="H10" s="709">
        <f t="shared" si="0"/>
        <v>0</v>
      </c>
      <c r="I10" s="710"/>
      <c r="J10" s="69"/>
      <c r="K10" s="26"/>
      <c r="L10" s="26"/>
      <c r="M10" s="30"/>
      <c r="N10" s="27"/>
      <c r="O10" s="26"/>
      <c r="P10" s="30"/>
      <c r="Q10" s="375"/>
    </row>
    <row r="11" spans="2:17" s="4" customFormat="1" ht="19.7" customHeight="1">
      <c r="B11" s="27">
        <v>6</v>
      </c>
      <c r="C11" s="202"/>
      <c r="D11" s="202"/>
      <c r="E11" s="148" t="s">
        <v>1071</v>
      </c>
      <c r="F11" s="155">
        <v>1</v>
      </c>
      <c r="G11" s="768">
        <v>5000</v>
      </c>
      <c r="H11" s="709">
        <f t="shared" si="0"/>
        <v>5000</v>
      </c>
      <c r="I11" s="710"/>
      <c r="J11" s="69"/>
      <c r="K11" s="26"/>
      <c r="L11" s="26"/>
      <c r="M11" s="30"/>
      <c r="N11" s="27"/>
      <c r="O11" s="26"/>
      <c r="P11" s="30"/>
      <c r="Q11" s="375"/>
    </row>
    <row r="12" spans="2:17" s="4" customFormat="1" ht="19.7" customHeight="1">
      <c r="B12" s="66"/>
      <c r="C12" s="66"/>
      <c r="D12" s="66"/>
      <c r="E12" s="148"/>
      <c r="F12" s="155"/>
      <c r="G12" s="708">
        <v>0</v>
      </c>
      <c r="H12" s="709">
        <f t="shared" si="0"/>
        <v>0</v>
      </c>
      <c r="I12" s="710"/>
      <c r="J12" s="69"/>
      <c r="K12" s="26"/>
      <c r="L12" s="26"/>
      <c r="M12" s="30"/>
      <c r="N12" s="27"/>
      <c r="O12" s="26"/>
      <c r="P12" s="30"/>
      <c r="Q12" s="375"/>
    </row>
    <row r="13" spans="2:17" s="4" customFormat="1" ht="19.7" customHeight="1">
      <c r="B13" s="66"/>
      <c r="C13" s="66"/>
      <c r="D13" s="66"/>
      <c r="E13" s="148"/>
      <c r="F13" s="155"/>
      <c r="G13" s="708">
        <v>0</v>
      </c>
      <c r="H13" s="709">
        <f t="shared" si="0"/>
        <v>0</v>
      </c>
      <c r="I13" s="710"/>
      <c r="J13" s="69"/>
      <c r="K13" s="26"/>
      <c r="L13" s="26"/>
      <c r="M13" s="30"/>
      <c r="N13" s="27"/>
      <c r="O13" s="26"/>
      <c r="P13" s="30"/>
      <c r="Q13" s="375"/>
    </row>
    <row r="14" spans="2:17" s="4" customFormat="1" ht="19.7" customHeight="1">
      <c r="B14" s="27">
        <v>6</v>
      </c>
      <c r="C14" s="27" t="s">
        <v>1853</v>
      </c>
      <c r="D14" s="27" t="s">
        <v>287</v>
      </c>
      <c r="E14" s="108" t="s">
        <v>1360</v>
      </c>
      <c r="F14" s="26">
        <v>1</v>
      </c>
      <c r="G14" s="139">
        <v>1488</v>
      </c>
      <c r="H14" s="139">
        <f t="shared" si="0"/>
        <v>1488</v>
      </c>
      <c r="I14" s="28"/>
      <c r="J14" s="40" t="s">
        <v>7102</v>
      </c>
      <c r="K14" s="47" t="s">
        <v>7103</v>
      </c>
      <c r="L14" s="26"/>
      <c r="M14" s="30">
        <v>46127</v>
      </c>
      <c r="N14" s="27"/>
      <c r="O14" s="26"/>
      <c r="P14" s="30">
        <v>46150</v>
      </c>
      <c r="Q14" s="375">
        <v>46150</v>
      </c>
    </row>
    <row r="15" spans="2:17" s="4" customFormat="1" ht="19.7" customHeight="1">
      <c r="B15" s="27">
        <v>6</v>
      </c>
      <c r="C15" s="27" t="s">
        <v>1853</v>
      </c>
      <c r="D15" s="27" t="s">
        <v>287</v>
      </c>
      <c r="E15" s="108" t="s">
        <v>1358</v>
      </c>
      <c r="F15" s="26">
        <v>1</v>
      </c>
      <c r="G15" s="139">
        <v>1536</v>
      </c>
      <c r="H15" s="139">
        <f t="shared" si="0"/>
        <v>1536</v>
      </c>
      <c r="I15" s="28"/>
      <c r="J15" s="40" t="s">
        <v>7104</v>
      </c>
      <c r="K15" s="47" t="s">
        <v>7103</v>
      </c>
      <c r="L15" s="26"/>
      <c r="M15" s="30">
        <v>46127</v>
      </c>
      <c r="N15" s="27"/>
      <c r="O15" s="26"/>
      <c r="P15" s="30">
        <v>46150</v>
      </c>
      <c r="Q15" s="375">
        <v>46150</v>
      </c>
    </row>
    <row r="16" spans="2:17" s="4" customFormat="1" ht="19.7" customHeight="1">
      <c r="B16" s="27">
        <v>6</v>
      </c>
      <c r="C16" s="27" t="s">
        <v>1853</v>
      </c>
      <c r="D16" s="27" t="s">
        <v>175</v>
      </c>
      <c r="E16" s="108" t="s">
        <v>2301</v>
      </c>
      <c r="F16" s="26">
        <v>1</v>
      </c>
      <c r="G16" s="701">
        <v>2477</v>
      </c>
      <c r="H16" s="716">
        <f t="shared" si="0"/>
        <v>2477</v>
      </c>
      <c r="I16" s="717"/>
      <c r="J16" s="108" t="s">
        <v>2302</v>
      </c>
      <c r="K16" s="47" t="s">
        <v>7103</v>
      </c>
      <c r="L16" s="26"/>
      <c r="M16" s="30">
        <v>46127</v>
      </c>
      <c r="N16" s="27"/>
      <c r="O16" s="26"/>
      <c r="P16" s="30">
        <v>46150</v>
      </c>
      <c r="Q16" s="375">
        <v>46150</v>
      </c>
    </row>
    <row r="17" spans="2:17" s="4" customFormat="1" ht="19.7" customHeight="1">
      <c r="B17" s="27">
        <v>6</v>
      </c>
      <c r="C17" s="27" t="s">
        <v>1853</v>
      </c>
      <c r="D17" s="27" t="s">
        <v>175</v>
      </c>
      <c r="E17" s="108" t="s">
        <v>2304</v>
      </c>
      <c r="F17" s="26">
        <v>1</v>
      </c>
      <c r="G17" s="701">
        <v>7510</v>
      </c>
      <c r="H17" s="139">
        <f t="shared" si="0"/>
        <v>7510</v>
      </c>
      <c r="I17" s="28"/>
      <c r="J17" s="108" t="s">
        <v>2305</v>
      </c>
      <c r="K17" s="47" t="s">
        <v>7103</v>
      </c>
      <c r="L17" s="26"/>
      <c r="M17" s="30">
        <v>46127</v>
      </c>
      <c r="N17" s="27"/>
      <c r="O17" s="26"/>
      <c r="P17" s="30">
        <v>46150</v>
      </c>
      <c r="Q17" s="375">
        <v>46150</v>
      </c>
    </row>
    <row r="18" spans="2:17" s="4" customFormat="1" ht="19.7" customHeight="1">
      <c r="B18" s="27"/>
      <c r="C18" s="27"/>
      <c r="D18" s="27"/>
      <c r="E18" s="108"/>
      <c r="F18" s="26"/>
      <c r="G18" s="139">
        <v>0</v>
      </c>
      <c r="H18" s="139">
        <f t="shared" si="0"/>
        <v>0</v>
      </c>
      <c r="I18" s="28"/>
      <c r="J18" s="40"/>
      <c r="K18" s="26"/>
      <c r="L18" s="26"/>
      <c r="M18" s="30"/>
      <c r="N18" s="27"/>
      <c r="O18" s="26"/>
      <c r="P18" s="30"/>
      <c r="Q18" s="375"/>
    </row>
    <row r="19" spans="2:17" s="4" customFormat="1" ht="19.7" customHeight="1">
      <c r="B19" s="27"/>
      <c r="C19" s="27"/>
      <c r="D19" s="27"/>
      <c r="E19" s="108"/>
      <c r="F19" s="26"/>
      <c r="G19" s="139">
        <v>0</v>
      </c>
      <c r="H19" s="139">
        <f t="shared" si="0"/>
        <v>0</v>
      </c>
      <c r="I19" s="28"/>
      <c r="J19" s="40"/>
      <c r="K19" s="26"/>
      <c r="L19" s="26"/>
      <c r="M19" s="30"/>
      <c r="N19" s="27"/>
      <c r="O19" s="26"/>
      <c r="P19" s="30"/>
      <c r="Q19" s="375"/>
    </row>
    <row r="20" spans="2:17" s="4" customFormat="1" ht="19.7" customHeight="1">
      <c r="B20" s="27"/>
      <c r="C20" s="27"/>
      <c r="D20" s="27"/>
      <c r="E20" s="108"/>
      <c r="F20" s="26"/>
      <c r="G20" s="139">
        <v>0</v>
      </c>
      <c r="H20" s="139">
        <f t="shared" si="0"/>
        <v>0</v>
      </c>
      <c r="I20" s="28"/>
      <c r="J20" s="40"/>
      <c r="K20" s="26"/>
      <c r="L20" s="26"/>
      <c r="M20" s="30"/>
      <c r="N20" s="27"/>
      <c r="O20" s="26"/>
      <c r="P20" s="30"/>
      <c r="Q20" s="375"/>
    </row>
    <row r="21" spans="2:17" s="4" customFormat="1" ht="19.7" customHeight="1">
      <c r="B21" s="27"/>
      <c r="C21" s="27"/>
      <c r="D21" s="27"/>
      <c r="E21" s="108"/>
      <c r="F21" s="26"/>
      <c r="G21" s="139">
        <v>0</v>
      </c>
      <c r="H21" s="139">
        <f t="shared" si="0"/>
        <v>0</v>
      </c>
      <c r="I21" s="28"/>
      <c r="J21" s="40"/>
      <c r="K21" s="26"/>
      <c r="L21" s="26"/>
      <c r="M21" s="30"/>
      <c r="N21" s="27"/>
      <c r="O21" s="26"/>
      <c r="P21" s="30"/>
      <c r="Q21" s="375"/>
    </row>
    <row r="22" spans="2:17" s="4" customFormat="1" ht="19.7" customHeight="1">
      <c r="B22" s="27"/>
      <c r="C22" s="27"/>
      <c r="D22" s="27"/>
      <c r="E22" s="108"/>
      <c r="F22" s="26"/>
      <c r="G22" s="139">
        <v>0</v>
      </c>
      <c r="H22" s="139">
        <f>F22*G22</f>
        <v>0</v>
      </c>
      <c r="I22" s="28"/>
      <c r="J22" s="40"/>
      <c r="K22" s="26"/>
      <c r="L22" s="26"/>
      <c r="M22" s="30"/>
      <c r="N22" s="27"/>
      <c r="O22" s="26"/>
      <c r="P22" s="30"/>
      <c r="Q22" s="375"/>
    </row>
    <row r="23" spans="2:17" s="4" customFormat="1" ht="19.7" customHeight="1">
      <c r="B23" s="27"/>
      <c r="C23" s="27"/>
      <c r="D23" s="27"/>
      <c r="E23" s="108"/>
      <c r="F23" s="26"/>
      <c r="G23" s="139">
        <v>0</v>
      </c>
      <c r="H23" s="139">
        <f>F23*G23</f>
        <v>0</v>
      </c>
      <c r="I23" s="28"/>
      <c r="J23" s="40"/>
      <c r="K23" s="26"/>
      <c r="L23" s="26"/>
      <c r="M23" s="30"/>
      <c r="N23" s="27"/>
      <c r="O23" s="26"/>
      <c r="P23" s="30"/>
      <c r="Q23" s="375"/>
    </row>
    <row r="24" spans="2:17">
      <c r="G24" s="10"/>
      <c r="H24" s="10"/>
    </row>
  </sheetData>
  <autoFilter ref="B8:O23" xr:uid="{5E30F331-0C78-4E2C-A9E3-0E9524C8DE4B}"/>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7D036-3034-433E-BFEC-C9C821A6CBC7}">
  <dimension ref="B2:Q25"/>
  <sheetViews>
    <sheetView zoomScale="85" zoomScaleNormal="85" workbookViewId="0">
      <pane xSplit="10" ySplit="8" topLeftCell="K9" activePane="bottomRight" state="frozen"/>
      <selection pane="topRight" activeCell="K1" sqref="K1"/>
      <selection pane="bottomLeft" activeCell="A9" sqref="A9"/>
      <selection pane="bottomRight" activeCell="E8" sqref="E8"/>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738" t="s">
        <v>7105</v>
      </c>
      <c r="G2" s="5" t="s">
        <v>2</v>
      </c>
      <c r="H2" s="6"/>
      <c r="I2" s="7"/>
      <c r="J2" s="8">
        <f>SUM(H:H)</f>
        <v>12674</v>
      </c>
    </row>
    <row r="3" spans="2:17" ht="20.100000000000001" customHeight="1">
      <c r="B3" s="2" t="s">
        <v>3</v>
      </c>
      <c r="C3" s="2"/>
      <c r="D3" s="2"/>
      <c r="E3" s="738" t="s">
        <v>6171</v>
      </c>
    </row>
    <row r="4" spans="2:17" ht="20.100000000000001" customHeight="1">
      <c r="B4" s="2" t="s">
        <v>996</v>
      </c>
      <c r="C4" s="2"/>
      <c r="D4" s="2"/>
      <c r="E4" s="13">
        <v>232699</v>
      </c>
    </row>
    <row r="5" spans="2:17" ht="20.100000000000001" customHeight="1">
      <c r="B5" s="2" t="s">
        <v>9</v>
      </c>
      <c r="C5" s="2"/>
      <c r="D5" s="2"/>
      <c r="E5" s="16">
        <v>46171</v>
      </c>
    </row>
    <row r="6" spans="2:17" ht="20.100000000000001" customHeight="1">
      <c r="B6" s="2" t="s">
        <v>10</v>
      </c>
      <c r="C6" s="2"/>
      <c r="D6" s="2"/>
      <c r="E6" s="16">
        <v>46175</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 t="shared" ref="H9:H24" si="0">F9*G9</f>
        <v>0</v>
      </c>
      <c r="I9" s="28"/>
      <c r="J9" s="47"/>
      <c r="K9" s="47"/>
      <c r="L9" s="26"/>
      <c r="M9" s="30"/>
      <c r="N9" s="27"/>
      <c r="O9" s="26"/>
      <c r="P9" s="30"/>
      <c r="Q9" s="375"/>
    </row>
    <row r="10" spans="2:17" s="4" customFormat="1" ht="19.7" customHeight="1">
      <c r="B10" s="27">
        <v>2</v>
      </c>
      <c r="C10" s="202"/>
      <c r="D10" s="202"/>
      <c r="E10" s="148" t="s">
        <v>1071</v>
      </c>
      <c r="F10" s="155">
        <v>0</v>
      </c>
      <c r="G10" s="768">
        <v>5000</v>
      </c>
      <c r="H10" s="709">
        <f t="shared" si="0"/>
        <v>0</v>
      </c>
      <c r="I10" s="710"/>
      <c r="J10" s="69"/>
      <c r="K10" s="26"/>
      <c r="L10" s="26"/>
      <c r="M10" s="30"/>
      <c r="N10" s="27"/>
      <c r="O10" s="26"/>
      <c r="P10" s="30"/>
      <c r="Q10" s="375"/>
    </row>
    <row r="11" spans="2:17" s="4" customFormat="1" ht="19.7" customHeight="1">
      <c r="B11" s="27">
        <v>2</v>
      </c>
      <c r="C11" s="499"/>
      <c r="D11" s="499"/>
      <c r="E11" s="148" t="s">
        <v>1072</v>
      </c>
      <c r="F11" s="155">
        <v>0</v>
      </c>
      <c r="G11" s="768">
        <v>5000</v>
      </c>
      <c r="H11" s="709">
        <f t="shared" si="0"/>
        <v>0</v>
      </c>
      <c r="I11" s="710"/>
      <c r="J11" s="69"/>
      <c r="K11" s="26"/>
      <c r="L11" s="26"/>
      <c r="M11" s="30"/>
      <c r="N11" s="27"/>
      <c r="O11" s="26"/>
      <c r="P11" s="30"/>
      <c r="Q11" s="375"/>
    </row>
    <row r="12" spans="2:17" s="4" customFormat="1" ht="19.7" customHeight="1">
      <c r="B12" s="66"/>
      <c r="C12" s="66"/>
      <c r="D12" s="66"/>
      <c r="E12" s="148"/>
      <c r="F12" s="155"/>
      <c r="G12" s="708">
        <v>0</v>
      </c>
      <c r="H12" s="709">
        <f t="shared" si="0"/>
        <v>0</v>
      </c>
      <c r="I12" s="710"/>
      <c r="J12" s="69"/>
      <c r="K12" s="26"/>
      <c r="L12" s="26"/>
      <c r="M12" s="30"/>
      <c r="N12" s="27"/>
      <c r="O12" s="26"/>
      <c r="P12" s="30"/>
      <c r="Q12" s="375"/>
    </row>
    <row r="13" spans="2:17" s="4" customFormat="1" ht="19.7" customHeight="1">
      <c r="B13" s="27">
        <v>1</v>
      </c>
      <c r="C13" s="715" t="s">
        <v>1821</v>
      </c>
      <c r="D13" s="715" t="s">
        <v>1821</v>
      </c>
      <c r="E13" s="108" t="s">
        <v>7106</v>
      </c>
      <c r="F13" s="62">
        <v>1</v>
      </c>
      <c r="G13" s="701">
        <v>8000</v>
      </c>
      <c r="H13" s="716">
        <f>F13*G13</f>
        <v>8000</v>
      </c>
      <c r="I13" s="717"/>
      <c r="J13" s="108" t="s">
        <v>7107</v>
      </c>
      <c r="K13" s="26" t="s">
        <v>7108</v>
      </c>
      <c r="L13" s="26"/>
      <c r="M13" s="30">
        <v>46161</v>
      </c>
      <c r="N13" s="27"/>
      <c r="O13" s="42">
        <v>46171</v>
      </c>
      <c r="P13" s="30" t="s">
        <v>7109</v>
      </c>
      <c r="Q13" s="375">
        <v>46171</v>
      </c>
    </row>
    <row r="14" spans="2:17" s="4" customFormat="1" ht="19.7" customHeight="1">
      <c r="B14" s="102"/>
      <c r="C14" s="102"/>
      <c r="D14" s="102"/>
      <c r="E14" s="2415"/>
      <c r="F14" s="719"/>
      <c r="G14" s="708">
        <v>0</v>
      </c>
      <c r="H14" s="709">
        <f t="shared" si="0"/>
        <v>0</v>
      </c>
      <c r="I14" s="710"/>
      <c r="J14" s="69"/>
      <c r="K14" s="26"/>
      <c r="L14" s="26"/>
      <c r="M14" s="30"/>
      <c r="N14" s="27"/>
      <c r="O14" s="26"/>
      <c r="P14" s="30"/>
      <c r="Q14" s="375"/>
    </row>
    <row r="15" spans="2:17" s="4" customFormat="1" ht="19.7" customHeight="1">
      <c r="B15" s="27">
        <v>1</v>
      </c>
      <c r="C15" s="715" t="s">
        <v>175</v>
      </c>
      <c r="D15" s="715" t="s">
        <v>175</v>
      </c>
      <c r="E15" s="108" t="s">
        <v>7110</v>
      </c>
      <c r="F15" s="62">
        <v>2</v>
      </c>
      <c r="G15" s="701">
        <v>980</v>
      </c>
      <c r="H15" s="716">
        <f t="shared" si="0"/>
        <v>1960</v>
      </c>
      <c r="I15" s="717"/>
      <c r="J15" s="47" t="s">
        <v>4312</v>
      </c>
      <c r="K15" s="47" t="s">
        <v>7111</v>
      </c>
      <c r="L15" s="26"/>
      <c r="M15" s="30">
        <v>46157</v>
      </c>
      <c r="N15" s="27"/>
      <c r="O15" s="26"/>
      <c r="P15" s="30">
        <v>46168</v>
      </c>
      <c r="Q15" s="375"/>
    </row>
    <row r="16" spans="2:17" s="4" customFormat="1" ht="19.7" customHeight="1">
      <c r="B16" s="27">
        <v>1</v>
      </c>
      <c r="C16" s="715" t="s">
        <v>175</v>
      </c>
      <c r="D16" s="715" t="s">
        <v>175</v>
      </c>
      <c r="E16" s="108" t="s">
        <v>7112</v>
      </c>
      <c r="F16" s="62">
        <v>2</v>
      </c>
      <c r="G16" s="701">
        <v>260</v>
      </c>
      <c r="H16" s="716">
        <f t="shared" si="0"/>
        <v>520</v>
      </c>
      <c r="I16" s="717"/>
      <c r="J16" s="47" t="s">
        <v>1883</v>
      </c>
      <c r="K16" s="47" t="s">
        <v>7111</v>
      </c>
      <c r="L16" s="26"/>
      <c r="M16" s="30">
        <v>46157</v>
      </c>
      <c r="N16" s="27"/>
      <c r="O16" s="26"/>
      <c r="P16" s="30">
        <v>46168</v>
      </c>
      <c r="Q16" s="375"/>
    </row>
    <row r="17" spans="2:17" s="4" customFormat="1" ht="19.7" customHeight="1">
      <c r="B17" s="27">
        <v>1</v>
      </c>
      <c r="C17" s="715" t="s">
        <v>385</v>
      </c>
      <c r="D17" s="715" t="s">
        <v>175</v>
      </c>
      <c r="E17" s="108" t="s">
        <v>7113</v>
      </c>
      <c r="F17" s="62">
        <v>4</v>
      </c>
      <c r="G17" s="701">
        <v>21</v>
      </c>
      <c r="H17" s="716">
        <f t="shared" si="0"/>
        <v>84</v>
      </c>
      <c r="I17" s="717"/>
      <c r="J17" s="47" t="s">
        <v>7114</v>
      </c>
      <c r="K17" s="47" t="s">
        <v>7111</v>
      </c>
      <c r="L17" s="26"/>
      <c r="M17" s="30">
        <v>46157</v>
      </c>
      <c r="N17" s="27"/>
      <c r="O17" s="26"/>
      <c r="P17" s="30">
        <v>46168</v>
      </c>
      <c r="Q17" s="375"/>
    </row>
    <row r="18" spans="2:17" s="4" customFormat="1" ht="19.7" customHeight="1">
      <c r="B18" s="27">
        <v>1</v>
      </c>
      <c r="C18" s="715" t="s">
        <v>1853</v>
      </c>
      <c r="D18" s="715" t="s">
        <v>175</v>
      </c>
      <c r="E18" s="108" t="s">
        <v>7115</v>
      </c>
      <c r="F18" s="62">
        <v>1</v>
      </c>
      <c r="G18" s="701">
        <v>2110</v>
      </c>
      <c r="H18" s="716">
        <f t="shared" si="0"/>
        <v>2110</v>
      </c>
      <c r="I18" s="717"/>
      <c r="J18" s="108" t="s">
        <v>7116</v>
      </c>
      <c r="K18" s="47" t="s">
        <v>7111</v>
      </c>
      <c r="L18" s="26"/>
      <c r="M18" s="30">
        <v>46157</v>
      </c>
      <c r="N18" s="27"/>
      <c r="O18" s="26"/>
      <c r="P18" s="30">
        <v>46168</v>
      </c>
      <c r="Q18" s="375"/>
    </row>
    <row r="19" spans="2:17" s="4" customFormat="1" ht="19.7" customHeight="1">
      <c r="B19" s="66"/>
      <c r="C19" s="66"/>
      <c r="D19" s="66"/>
      <c r="E19" s="1650"/>
      <c r="F19" s="155"/>
      <c r="G19" s="708">
        <v>0</v>
      </c>
      <c r="H19" s="709">
        <f t="shared" si="0"/>
        <v>0</v>
      </c>
      <c r="I19" s="710"/>
      <c r="J19" s="69"/>
      <c r="K19" s="26"/>
      <c r="L19" s="26"/>
      <c r="M19" s="30"/>
      <c r="N19" s="27"/>
      <c r="O19" s="26"/>
      <c r="P19" s="30"/>
      <c r="Q19" s="375"/>
    </row>
    <row r="20" spans="2:17" s="4" customFormat="1" ht="19.7" customHeight="1">
      <c r="B20" s="27"/>
      <c r="C20" s="202"/>
      <c r="D20" s="202"/>
      <c r="E20" s="148"/>
      <c r="F20" s="155"/>
      <c r="G20" s="708">
        <v>0</v>
      </c>
      <c r="H20" s="709">
        <f t="shared" si="0"/>
        <v>0</v>
      </c>
      <c r="I20" s="710"/>
      <c r="J20" s="69"/>
      <c r="K20" s="26"/>
      <c r="L20" s="26"/>
      <c r="M20" s="30"/>
      <c r="N20" s="27"/>
      <c r="O20" s="26"/>
      <c r="P20" s="30"/>
      <c r="Q20" s="375"/>
    </row>
    <row r="21" spans="2:17" s="4" customFormat="1" ht="19.7" customHeight="1">
      <c r="B21" s="27"/>
      <c r="C21" s="202"/>
      <c r="D21" s="202"/>
      <c r="E21" s="148"/>
      <c r="F21" s="155"/>
      <c r="G21" s="708">
        <v>0</v>
      </c>
      <c r="H21" s="709">
        <f t="shared" si="0"/>
        <v>0</v>
      </c>
      <c r="I21" s="710"/>
      <c r="J21" s="69"/>
      <c r="K21" s="26"/>
      <c r="L21" s="26"/>
      <c r="M21" s="30"/>
      <c r="N21" s="27"/>
      <c r="O21" s="26"/>
      <c r="P21" s="30"/>
      <c r="Q21" s="375"/>
    </row>
    <row r="22" spans="2:17" s="4" customFormat="1" ht="19.7" customHeight="1">
      <c r="B22" s="27"/>
      <c r="C22" s="27"/>
      <c r="D22" s="27"/>
      <c r="E22" s="108"/>
      <c r="F22" s="26"/>
      <c r="G22" s="139">
        <v>0</v>
      </c>
      <c r="H22" s="139">
        <f t="shared" si="0"/>
        <v>0</v>
      </c>
      <c r="I22" s="28"/>
      <c r="J22" s="40"/>
      <c r="K22" s="26"/>
      <c r="L22" s="26"/>
      <c r="M22" s="30"/>
      <c r="N22" s="27"/>
      <c r="O22" s="26"/>
      <c r="P22" s="30"/>
      <c r="Q22" s="375"/>
    </row>
    <row r="23" spans="2:17" s="4" customFormat="1" ht="19.7" customHeight="1">
      <c r="B23" s="27"/>
      <c r="C23" s="27"/>
      <c r="D23" s="27"/>
      <c r="E23" s="108"/>
      <c r="F23" s="26"/>
      <c r="G23" s="139">
        <v>0</v>
      </c>
      <c r="H23" s="139">
        <f t="shared" si="0"/>
        <v>0</v>
      </c>
      <c r="I23" s="28"/>
      <c r="J23" s="40"/>
      <c r="K23" s="26"/>
      <c r="L23" s="26"/>
      <c r="M23" s="30"/>
      <c r="N23" s="27"/>
      <c r="O23" s="26"/>
      <c r="P23" s="30"/>
      <c r="Q23" s="375"/>
    </row>
    <row r="24" spans="2:17" s="4" customFormat="1" ht="19.7" customHeight="1">
      <c r="B24" s="27"/>
      <c r="C24" s="27"/>
      <c r="D24" s="27"/>
      <c r="E24" s="108"/>
      <c r="F24" s="26"/>
      <c r="G24" s="139">
        <v>0</v>
      </c>
      <c r="H24" s="139">
        <f t="shared" si="0"/>
        <v>0</v>
      </c>
      <c r="I24" s="28"/>
      <c r="J24" s="40"/>
      <c r="K24" s="26"/>
      <c r="L24" s="26"/>
      <c r="M24" s="30"/>
      <c r="N24" s="27"/>
      <c r="O24" s="26"/>
      <c r="P24" s="30"/>
      <c r="Q24" s="375"/>
    </row>
    <row r="25" spans="2:17">
      <c r="G25" s="10"/>
      <c r="H25" s="10"/>
    </row>
  </sheetData>
  <autoFilter ref="B8:O24" xr:uid="{7EE5C4C3-9432-43DD-BC68-9D2C7CEB8312}"/>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DEE11-4DB2-4162-858F-C55065841B6F}">
  <sheetPr>
    <tabColor theme="2" tint="-0.499984740745262"/>
  </sheetPr>
  <dimension ref="A2:R45"/>
  <sheetViews>
    <sheetView zoomScale="85" zoomScaleNormal="85" workbookViewId="0">
      <pane xSplit="11" ySplit="8" topLeftCell="L9" activePane="bottomRight" state="frozen"/>
      <selection pane="topRight" activeCell="K1" sqref="K1"/>
      <selection pane="bottomLeft" activeCell="A9" sqref="A9"/>
      <selection pane="bottomRight" activeCell="E27" sqref="E27"/>
    </sheetView>
  </sheetViews>
  <sheetFormatPr defaultRowHeight="18.75"/>
  <cols>
    <col min="1" max="1" width="10.125" style="1" customWidth="1"/>
    <col min="2" max="2" width="2.625" style="1" customWidth="1"/>
    <col min="3" max="3" width="5.75" style="4" customWidth="1"/>
    <col min="4" max="5" width="15.75" style="1" customWidth="1"/>
    <col min="6" max="6" width="73" style="1" customWidth="1"/>
    <col min="7" max="7" width="6.25" style="1" customWidth="1"/>
    <col min="8" max="9" width="9.875" style="1" bestFit="1" customWidth="1"/>
    <col min="10" max="10" width="5.75" style="10" customWidth="1"/>
    <col min="11" max="11" width="52.25" style="1" customWidth="1"/>
    <col min="12" max="12" width="29.875" style="1" customWidth="1"/>
    <col min="13" max="13" width="30.75" style="4" customWidth="1"/>
    <col min="14" max="14" width="13.75" style="9" customWidth="1"/>
    <col min="15" max="15" width="6.375" style="1" customWidth="1"/>
    <col min="16" max="16" width="13.25" style="10" customWidth="1"/>
    <col min="17" max="17" width="14.5" style="11" customWidth="1"/>
    <col min="18" max="18" width="15.625" style="12" customWidth="1"/>
    <col min="19" max="256" width="9" style="1"/>
    <col min="257" max="257" width="10.125" style="1" customWidth="1"/>
    <col min="258" max="258" width="2.625" style="1" customWidth="1"/>
    <col min="259" max="259" width="5.75" style="1" customWidth="1"/>
    <col min="260" max="261" width="15.75" style="1" customWidth="1"/>
    <col min="262" max="262" width="73" style="1" customWidth="1"/>
    <col min="263" max="263" width="6.25" style="1" customWidth="1"/>
    <col min="264" max="265" width="9.875" style="1" bestFit="1" customWidth="1"/>
    <col min="266" max="266" width="5.75" style="1" customWidth="1"/>
    <col min="267" max="267" width="52.25" style="1" customWidth="1"/>
    <col min="268" max="268" width="29.875" style="1" customWidth="1"/>
    <col min="269" max="269" width="30.75" style="1" customWidth="1"/>
    <col min="270" max="270" width="13.75" style="1" customWidth="1"/>
    <col min="271" max="271" width="6.375" style="1" customWidth="1"/>
    <col min="272" max="272" width="13.25" style="1" customWidth="1"/>
    <col min="273" max="273" width="14.5" style="1" customWidth="1"/>
    <col min="274" max="274" width="15.625" style="1" customWidth="1"/>
    <col min="275" max="512" width="9" style="1"/>
    <col min="513" max="513" width="10.125" style="1" customWidth="1"/>
    <col min="514" max="514" width="2.625" style="1" customWidth="1"/>
    <col min="515" max="515" width="5.75" style="1" customWidth="1"/>
    <col min="516" max="517" width="15.75" style="1" customWidth="1"/>
    <col min="518" max="518" width="73" style="1" customWidth="1"/>
    <col min="519" max="519" width="6.25" style="1" customWidth="1"/>
    <col min="520" max="521" width="9.875" style="1" bestFit="1" customWidth="1"/>
    <col min="522" max="522" width="5.75" style="1" customWidth="1"/>
    <col min="523" max="523" width="52.25" style="1" customWidth="1"/>
    <col min="524" max="524" width="29.875" style="1" customWidth="1"/>
    <col min="525" max="525" width="30.75" style="1" customWidth="1"/>
    <col min="526" max="526" width="13.75" style="1" customWidth="1"/>
    <col min="527" max="527" width="6.375" style="1" customWidth="1"/>
    <col min="528" max="528" width="13.25" style="1" customWidth="1"/>
    <col min="529" max="529" width="14.5" style="1" customWidth="1"/>
    <col min="530" max="530" width="15.625" style="1" customWidth="1"/>
    <col min="531" max="768" width="9" style="1"/>
    <col min="769" max="769" width="10.125" style="1" customWidth="1"/>
    <col min="770" max="770" width="2.625" style="1" customWidth="1"/>
    <col min="771" max="771" width="5.75" style="1" customWidth="1"/>
    <col min="772" max="773" width="15.75" style="1" customWidth="1"/>
    <col min="774" max="774" width="73" style="1" customWidth="1"/>
    <col min="775" max="775" width="6.25" style="1" customWidth="1"/>
    <col min="776" max="777" width="9.875" style="1" bestFit="1" customWidth="1"/>
    <col min="778" max="778" width="5.75" style="1" customWidth="1"/>
    <col min="779" max="779" width="52.25" style="1" customWidth="1"/>
    <col min="780" max="780" width="29.875" style="1" customWidth="1"/>
    <col min="781" max="781" width="30.75" style="1" customWidth="1"/>
    <col min="782" max="782" width="13.75" style="1" customWidth="1"/>
    <col min="783" max="783" width="6.375" style="1" customWidth="1"/>
    <col min="784" max="784" width="13.25" style="1" customWidth="1"/>
    <col min="785" max="785" width="14.5" style="1" customWidth="1"/>
    <col min="786" max="786" width="15.625" style="1" customWidth="1"/>
    <col min="787" max="1024" width="9" style="1"/>
    <col min="1025" max="1025" width="10.125" style="1" customWidth="1"/>
    <col min="1026" max="1026" width="2.625" style="1" customWidth="1"/>
    <col min="1027" max="1027" width="5.75" style="1" customWidth="1"/>
    <col min="1028" max="1029" width="15.75" style="1" customWidth="1"/>
    <col min="1030" max="1030" width="73" style="1" customWidth="1"/>
    <col min="1031" max="1031" width="6.25" style="1" customWidth="1"/>
    <col min="1032" max="1033" width="9.875" style="1" bestFit="1" customWidth="1"/>
    <col min="1034" max="1034" width="5.75" style="1" customWidth="1"/>
    <col min="1035" max="1035" width="52.25" style="1" customWidth="1"/>
    <col min="1036" max="1036" width="29.875" style="1" customWidth="1"/>
    <col min="1037" max="1037" width="30.75" style="1" customWidth="1"/>
    <col min="1038" max="1038" width="13.75" style="1" customWidth="1"/>
    <col min="1039" max="1039" width="6.375" style="1" customWidth="1"/>
    <col min="1040" max="1040" width="13.25" style="1" customWidth="1"/>
    <col min="1041" max="1041" width="14.5" style="1" customWidth="1"/>
    <col min="1042" max="1042" width="15.625" style="1" customWidth="1"/>
    <col min="1043" max="1280" width="9" style="1"/>
    <col min="1281" max="1281" width="10.125" style="1" customWidth="1"/>
    <col min="1282" max="1282" width="2.625" style="1" customWidth="1"/>
    <col min="1283" max="1283" width="5.75" style="1" customWidth="1"/>
    <col min="1284" max="1285" width="15.75" style="1" customWidth="1"/>
    <col min="1286" max="1286" width="73" style="1" customWidth="1"/>
    <col min="1287" max="1287" width="6.25" style="1" customWidth="1"/>
    <col min="1288" max="1289" width="9.875" style="1" bestFit="1" customWidth="1"/>
    <col min="1290" max="1290" width="5.75" style="1" customWidth="1"/>
    <col min="1291" max="1291" width="52.25" style="1" customWidth="1"/>
    <col min="1292" max="1292" width="29.875" style="1" customWidth="1"/>
    <col min="1293" max="1293" width="30.75" style="1" customWidth="1"/>
    <col min="1294" max="1294" width="13.75" style="1" customWidth="1"/>
    <col min="1295" max="1295" width="6.375" style="1" customWidth="1"/>
    <col min="1296" max="1296" width="13.25" style="1" customWidth="1"/>
    <col min="1297" max="1297" width="14.5" style="1" customWidth="1"/>
    <col min="1298" max="1298" width="15.625" style="1" customWidth="1"/>
    <col min="1299" max="1536" width="9" style="1"/>
    <col min="1537" max="1537" width="10.125" style="1" customWidth="1"/>
    <col min="1538" max="1538" width="2.625" style="1" customWidth="1"/>
    <col min="1539" max="1539" width="5.75" style="1" customWidth="1"/>
    <col min="1540" max="1541" width="15.75" style="1" customWidth="1"/>
    <col min="1542" max="1542" width="73" style="1" customWidth="1"/>
    <col min="1543" max="1543" width="6.25" style="1" customWidth="1"/>
    <col min="1544" max="1545" width="9.875" style="1" bestFit="1" customWidth="1"/>
    <col min="1546" max="1546" width="5.75" style="1" customWidth="1"/>
    <col min="1547" max="1547" width="52.25" style="1" customWidth="1"/>
    <col min="1548" max="1548" width="29.875" style="1" customWidth="1"/>
    <col min="1549" max="1549" width="30.75" style="1" customWidth="1"/>
    <col min="1550" max="1550" width="13.75" style="1" customWidth="1"/>
    <col min="1551" max="1551" width="6.375" style="1" customWidth="1"/>
    <col min="1552" max="1552" width="13.25" style="1" customWidth="1"/>
    <col min="1553" max="1553" width="14.5" style="1" customWidth="1"/>
    <col min="1554" max="1554" width="15.625" style="1" customWidth="1"/>
    <col min="1555" max="1792" width="9" style="1"/>
    <col min="1793" max="1793" width="10.125" style="1" customWidth="1"/>
    <col min="1794" max="1794" width="2.625" style="1" customWidth="1"/>
    <col min="1795" max="1795" width="5.75" style="1" customWidth="1"/>
    <col min="1796" max="1797" width="15.75" style="1" customWidth="1"/>
    <col min="1798" max="1798" width="73" style="1" customWidth="1"/>
    <col min="1799" max="1799" width="6.25" style="1" customWidth="1"/>
    <col min="1800" max="1801" width="9.875" style="1" bestFit="1" customWidth="1"/>
    <col min="1802" max="1802" width="5.75" style="1" customWidth="1"/>
    <col min="1803" max="1803" width="52.25" style="1" customWidth="1"/>
    <col min="1804" max="1804" width="29.875" style="1" customWidth="1"/>
    <col min="1805" max="1805" width="30.75" style="1" customWidth="1"/>
    <col min="1806" max="1806" width="13.75" style="1" customWidth="1"/>
    <col min="1807" max="1807" width="6.375" style="1" customWidth="1"/>
    <col min="1808" max="1808" width="13.25" style="1" customWidth="1"/>
    <col min="1809" max="1809" width="14.5" style="1" customWidth="1"/>
    <col min="1810" max="1810" width="15.625" style="1" customWidth="1"/>
    <col min="1811" max="2048" width="9" style="1"/>
    <col min="2049" max="2049" width="10.125" style="1" customWidth="1"/>
    <col min="2050" max="2050" width="2.625" style="1" customWidth="1"/>
    <col min="2051" max="2051" width="5.75" style="1" customWidth="1"/>
    <col min="2052" max="2053" width="15.75" style="1" customWidth="1"/>
    <col min="2054" max="2054" width="73" style="1" customWidth="1"/>
    <col min="2055" max="2055" width="6.25" style="1" customWidth="1"/>
    <col min="2056" max="2057" width="9.875" style="1" bestFit="1" customWidth="1"/>
    <col min="2058" max="2058" width="5.75" style="1" customWidth="1"/>
    <col min="2059" max="2059" width="52.25" style="1" customWidth="1"/>
    <col min="2060" max="2060" width="29.875" style="1" customWidth="1"/>
    <col min="2061" max="2061" width="30.75" style="1" customWidth="1"/>
    <col min="2062" max="2062" width="13.75" style="1" customWidth="1"/>
    <col min="2063" max="2063" width="6.375" style="1" customWidth="1"/>
    <col min="2064" max="2064" width="13.25" style="1" customWidth="1"/>
    <col min="2065" max="2065" width="14.5" style="1" customWidth="1"/>
    <col min="2066" max="2066" width="15.625" style="1" customWidth="1"/>
    <col min="2067" max="2304" width="9" style="1"/>
    <col min="2305" max="2305" width="10.125" style="1" customWidth="1"/>
    <col min="2306" max="2306" width="2.625" style="1" customWidth="1"/>
    <col min="2307" max="2307" width="5.75" style="1" customWidth="1"/>
    <col min="2308" max="2309" width="15.75" style="1" customWidth="1"/>
    <col min="2310" max="2310" width="73" style="1" customWidth="1"/>
    <col min="2311" max="2311" width="6.25" style="1" customWidth="1"/>
    <col min="2312" max="2313" width="9.875" style="1" bestFit="1" customWidth="1"/>
    <col min="2314" max="2314" width="5.75" style="1" customWidth="1"/>
    <col min="2315" max="2315" width="52.25" style="1" customWidth="1"/>
    <col min="2316" max="2316" width="29.875" style="1" customWidth="1"/>
    <col min="2317" max="2317" width="30.75" style="1" customWidth="1"/>
    <col min="2318" max="2318" width="13.75" style="1" customWidth="1"/>
    <col min="2319" max="2319" width="6.375" style="1" customWidth="1"/>
    <col min="2320" max="2320" width="13.25" style="1" customWidth="1"/>
    <col min="2321" max="2321" width="14.5" style="1" customWidth="1"/>
    <col min="2322" max="2322" width="15.625" style="1" customWidth="1"/>
    <col min="2323" max="2560" width="9" style="1"/>
    <col min="2561" max="2561" width="10.125" style="1" customWidth="1"/>
    <col min="2562" max="2562" width="2.625" style="1" customWidth="1"/>
    <col min="2563" max="2563" width="5.75" style="1" customWidth="1"/>
    <col min="2564" max="2565" width="15.75" style="1" customWidth="1"/>
    <col min="2566" max="2566" width="73" style="1" customWidth="1"/>
    <col min="2567" max="2567" width="6.25" style="1" customWidth="1"/>
    <col min="2568" max="2569" width="9.875" style="1" bestFit="1" customWidth="1"/>
    <col min="2570" max="2570" width="5.75" style="1" customWidth="1"/>
    <col min="2571" max="2571" width="52.25" style="1" customWidth="1"/>
    <col min="2572" max="2572" width="29.875" style="1" customWidth="1"/>
    <col min="2573" max="2573" width="30.75" style="1" customWidth="1"/>
    <col min="2574" max="2574" width="13.75" style="1" customWidth="1"/>
    <col min="2575" max="2575" width="6.375" style="1" customWidth="1"/>
    <col min="2576" max="2576" width="13.25" style="1" customWidth="1"/>
    <col min="2577" max="2577" width="14.5" style="1" customWidth="1"/>
    <col min="2578" max="2578" width="15.625" style="1" customWidth="1"/>
    <col min="2579" max="2816" width="9" style="1"/>
    <col min="2817" max="2817" width="10.125" style="1" customWidth="1"/>
    <col min="2818" max="2818" width="2.625" style="1" customWidth="1"/>
    <col min="2819" max="2819" width="5.75" style="1" customWidth="1"/>
    <col min="2820" max="2821" width="15.75" style="1" customWidth="1"/>
    <col min="2822" max="2822" width="73" style="1" customWidth="1"/>
    <col min="2823" max="2823" width="6.25" style="1" customWidth="1"/>
    <col min="2824" max="2825" width="9.875" style="1" bestFit="1" customWidth="1"/>
    <col min="2826" max="2826" width="5.75" style="1" customWidth="1"/>
    <col min="2827" max="2827" width="52.25" style="1" customWidth="1"/>
    <col min="2828" max="2828" width="29.875" style="1" customWidth="1"/>
    <col min="2829" max="2829" width="30.75" style="1" customWidth="1"/>
    <col min="2830" max="2830" width="13.75" style="1" customWidth="1"/>
    <col min="2831" max="2831" width="6.375" style="1" customWidth="1"/>
    <col min="2832" max="2832" width="13.25" style="1" customWidth="1"/>
    <col min="2833" max="2833" width="14.5" style="1" customWidth="1"/>
    <col min="2834" max="2834" width="15.625" style="1" customWidth="1"/>
    <col min="2835" max="3072" width="9" style="1"/>
    <col min="3073" max="3073" width="10.125" style="1" customWidth="1"/>
    <col min="3074" max="3074" width="2.625" style="1" customWidth="1"/>
    <col min="3075" max="3075" width="5.75" style="1" customWidth="1"/>
    <col min="3076" max="3077" width="15.75" style="1" customWidth="1"/>
    <col min="3078" max="3078" width="73" style="1" customWidth="1"/>
    <col min="3079" max="3079" width="6.25" style="1" customWidth="1"/>
    <col min="3080" max="3081" width="9.875" style="1" bestFit="1" customWidth="1"/>
    <col min="3082" max="3082" width="5.75" style="1" customWidth="1"/>
    <col min="3083" max="3083" width="52.25" style="1" customWidth="1"/>
    <col min="3084" max="3084" width="29.875" style="1" customWidth="1"/>
    <col min="3085" max="3085" width="30.75" style="1" customWidth="1"/>
    <col min="3086" max="3086" width="13.75" style="1" customWidth="1"/>
    <col min="3087" max="3087" width="6.375" style="1" customWidth="1"/>
    <col min="3088" max="3088" width="13.25" style="1" customWidth="1"/>
    <col min="3089" max="3089" width="14.5" style="1" customWidth="1"/>
    <col min="3090" max="3090" width="15.625" style="1" customWidth="1"/>
    <col min="3091" max="3328" width="9" style="1"/>
    <col min="3329" max="3329" width="10.125" style="1" customWidth="1"/>
    <col min="3330" max="3330" width="2.625" style="1" customWidth="1"/>
    <col min="3331" max="3331" width="5.75" style="1" customWidth="1"/>
    <col min="3332" max="3333" width="15.75" style="1" customWidth="1"/>
    <col min="3334" max="3334" width="73" style="1" customWidth="1"/>
    <col min="3335" max="3335" width="6.25" style="1" customWidth="1"/>
    <col min="3336" max="3337" width="9.875" style="1" bestFit="1" customWidth="1"/>
    <col min="3338" max="3338" width="5.75" style="1" customWidth="1"/>
    <col min="3339" max="3339" width="52.25" style="1" customWidth="1"/>
    <col min="3340" max="3340" width="29.875" style="1" customWidth="1"/>
    <col min="3341" max="3341" width="30.75" style="1" customWidth="1"/>
    <col min="3342" max="3342" width="13.75" style="1" customWidth="1"/>
    <col min="3343" max="3343" width="6.375" style="1" customWidth="1"/>
    <col min="3344" max="3344" width="13.25" style="1" customWidth="1"/>
    <col min="3345" max="3345" width="14.5" style="1" customWidth="1"/>
    <col min="3346" max="3346" width="15.625" style="1" customWidth="1"/>
    <col min="3347" max="3584" width="9" style="1"/>
    <col min="3585" max="3585" width="10.125" style="1" customWidth="1"/>
    <col min="3586" max="3586" width="2.625" style="1" customWidth="1"/>
    <col min="3587" max="3587" width="5.75" style="1" customWidth="1"/>
    <col min="3588" max="3589" width="15.75" style="1" customWidth="1"/>
    <col min="3590" max="3590" width="73" style="1" customWidth="1"/>
    <col min="3591" max="3591" width="6.25" style="1" customWidth="1"/>
    <col min="3592" max="3593" width="9.875" style="1" bestFit="1" customWidth="1"/>
    <col min="3594" max="3594" width="5.75" style="1" customWidth="1"/>
    <col min="3595" max="3595" width="52.25" style="1" customWidth="1"/>
    <col min="3596" max="3596" width="29.875" style="1" customWidth="1"/>
    <col min="3597" max="3597" width="30.75" style="1" customWidth="1"/>
    <col min="3598" max="3598" width="13.75" style="1" customWidth="1"/>
    <col min="3599" max="3599" width="6.375" style="1" customWidth="1"/>
    <col min="3600" max="3600" width="13.25" style="1" customWidth="1"/>
    <col min="3601" max="3601" width="14.5" style="1" customWidth="1"/>
    <col min="3602" max="3602" width="15.625" style="1" customWidth="1"/>
    <col min="3603" max="3840" width="9" style="1"/>
    <col min="3841" max="3841" width="10.125" style="1" customWidth="1"/>
    <col min="3842" max="3842" width="2.625" style="1" customWidth="1"/>
    <col min="3843" max="3843" width="5.75" style="1" customWidth="1"/>
    <col min="3844" max="3845" width="15.75" style="1" customWidth="1"/>
    <col min="3846" max="3846" width="73" style="1" customWidth="1"/>
    <col min="3847" max="3847" width="6.25" style="1" customWidth="1"/>
    <col min="3848" max="3849" width="9.875" style="1" bestFit="1" customWidth="1"/>
    <col min="3850" max="3850" width="5.75" style="1" customWidth="1"/>
    <col min="3851" max="3851" width="52.25" style="1" customWidth="1"/>
    <col min="3852" max="3852" width="29.875" style="1" customWidth="1"/>
    <col min="3853" max="3853" width="30.75" style="1" customWidth="1"/>
    <col min="3854" max="3854" width="13.75" style="1" customWidth="1"/>
    <col min="3855" max="3855" width="6.375" style="1" customWidth="1"/>
    <col min="3856" max="3856" width="13.25" style="1" customWidth="1"/>
    <col min="3857" max="3857" width="14.5" style="1" customWidth="1"/>
    <col min="3858" max="3858" width="15.625" style="1" customWidth="1"/>
    <col min="3859" max="4096" width="9" style="1"/>
    <col min="4097" max="4097" width="10.125" style="1" customWidth="1"/>
    <col min="4098" max="4098" width="2.625" style="1" customWidth="1"/>
    <col min="4099" max="4099" width="5.75" style="1" customWidth="1"/>
    <col min="4100" max="4101" width="15.75" style="1" customWidth="1"/>
    <col min="4102" max="4102" width="73" style="1" customWidth="1"/>
    <col min="4103" max="4103" width="6.25" style="1" customWidth="1"/>
    <col min="4104" max="4105" width="9.875" style="1" bestFit="1" customWidth="1"/>
    <col min="4106" max="4106" width="5.75" style="1" customWidth="1"/>
    <col min="4107" max="4107" width="52.25" style="1" customWidth="1"/>
    <col min="4108" max="4108" width="29.875" style="1" customWidth="1"/>
    <col min="4109" max="4109" width="30.75" style="1" customWidth="1"/>
    <col min="4110" max="4110" width="13.75" style="1" customWidth="1"/>
    <col min="4111" max="4111" width="6.375" style="1" customWidth="1"/>
    <col min="4112" max="4112" width="13.25" style="1" customWidth="1"/>
    <col min="4113" max="4113" width="14.5" style="1" customWidth="1"/>
    <col min="4114" max="4114" width="15.625" style="1" customWidth="1"/>
    <col min="4115" max="4352" width="9" style="1"/>
    <col min="4353" max="4353" width="10.125" style="1" customWidth="1"/>
    <col min="4354" max="4354" width="2.625" style="1" customWidth="1"/>
    <col min="4355" max="4355" width="5.75" style="1" customWidth="1"/>
    <col min="4356" max="4357" width="15.75" style="1" customWidth="1"/>
    <col min="4358" max="4358" width="73" style="1" customWidth="1"/>
    <col min="4359" max="4359" width="6.25" style="1" customWidth="1"/>
    <col min="4360" max="4361" width="9.875" style="1" bestFit="1" customWidth="1"/>
    <col min="4362" max="4362" width="5.75" style="1" customWidth="1"/>
    <col min="4363" max="4363" width="52.25" style="1" customWidth="1"/>
    <col min="4364" max="4364" width="29.875" style="1" customWidth="1"/>
    <col min="4365" max="4365" width="30.75" style="1" customWidth="1"/>
    <col min="4366" max="4366" width="13.75" style="1" customWidth="1"/>
    <col min="4367" max="4367" width="6.375" style="1" customWidth="1"/>
    <col min="4368" max="4368" width="13.25" style="1" customWidth="1"/>
    <col min="4369" max="4369" width="14.5" style="1" customWidth="1"/>
    <col min="4370" max="4370" width="15.625" style="1" customWidth="1"/>
    <col min="4371" max="4608" width="9" style="1"/>
    <col min="4609" max="4609" width="10.125" style="1" customWidth="1"/>
    <col min="4610" max="4610" width="2.625" style="1" customWidth="1"/>
    <col min="4611" max="4611" width="5.75" style="1" customWidth="1"/>
    <col min="4612" max="4613" width="15.75" style="1" customWidth="1"/>
    <col min="4614" max="4614" width="73" style="1" customWidth="1"/>
    <col min="4615" max="4615" width="6.25" style="1" customWidth="1"/>
    <col min="4616" max="4617" width="9.875" style="1" bestFit="1" customWidth="1"/>
    <col min="4618" max="4618" width="5.75" style="1" customWidth="1"/>
    <col min="4619" max="4619" width="52.25" style="1" customWidth="1"/>
    <col min="4620" max="4620" width="29.875" style="1" customWidth="1"/>
    <col min="4621" max="4621" width="30.75" style="1" customWidth="1"/>
    <col min="4622" max="4622" width="13.75" style="1" customWidth="1"/>
    <col min="4623" max="4623" width="6.375" style="1" customWidth="1"/>
    <col min="4624" max="4624" width="13.25" style="1" customWidth="1"/>
    <col min="4625" max="4625" width="14.5" style="1" customWidth="1"/>
    <col min="4626" max="4626" width="15.625" style="1" customWidth="1"/>
    <col min="4627" max="4864" width="9" style="1"/>
    <col min="4865" max="4865" width="10.125" style="1" customWidth="1"/>
    <col min="4866" max="4866" width="2.625" style="1" customWidth="1"/>
    <col min="4867" max="4867" width="5.75" style="1" customWidth="1"/>
    <col min="4868" max="4869" width="15.75" style="1" customWidth="1"/>
    <col min="4870" max="4870" width="73" style="1" customWidth="1"/>
    <col min="4871" max="4871" width="6.25" style="1" customWidth="1"/>
    <col min="4872" max="4873" width="9.875" style="1" bestFit="1" customWidth="1"/>
    <col min="4874" max="4874" width="5.75" style="1" customWidth="1"/>
    <col min="4875" max="4875" width="52.25" style="1" customWidth="1"/>
    <col min="4876" max="4876" width="29.875" style="1" customWidth="1"/>
    <col min="4877" max="4877" width="30.75" style="1" customWidth="1"/>
    <col min="4878" max="4878" width="13.75" style="1" customWidth="1"/>
    <col min="4879" max="4879" width="6.375" style="1" customWidth="1"/>
    <col min="4880" max="4880" width="13.25" style="1" customWidth="1"/>
    <col min="4881" max="4881" width="14.5" style="1" customWidth="1"/>
    <col min="4882" max="4882" width="15.625" style="1" customWidth="1"/>
    <col min="4883" max="5120" width="9" style="1"/>
    <col min="5121" max="5121" width="10.125" style="1" customWidth="1"/>
    <col min="5122" max="5122" width="2.625" style="1" customWidth="1"/>
    <col min="5123" max="5123" width="5.75" style="1" customWidth="1"/>
    <col min="5124" max="5125" width="15.75" style="1" customWidth="1"/>
    <col min="5126" max="5126" width="73" style="1" customWidth="1"/>
    <col min="5127" max="5127" width="6.25" style="1" customWidth="1"/>
    <col min="5128" max="5129" width="9.875" style="1" bestFit="1" customWidth="1"/>
    <col min="5130" max="5130" width="5.75" style="1" customWidth="1"/>
    <col min="5131" max="5131" width="52.25" style="1" customWidth="1"/>
    <col min="5132" max="5132" width="29.875" style="1" customWidth="1"/>
    <col min="5133" max="5133" width="30.75" style="1" customWidth="1"/>
    <col min="5134" max="5134" width="13.75" style="1" customWidth="1"/>
    <col min="5135" max="5135" width="6.375" style="1" customWidth="1"/>
    <col min="5136" max="5136" width="13.25" style="1" customWidth="1"/>
    <col min="5137" max="5137" width="14.5" style="1" customWidth="1"/>
    <col min="5138" max="5138" width="15.625" style="1" customWidth="1"/>
    <col min="5139" max="5376" width="9" style="1"/>
    <col min="5377" max="5377" width="10.125" style="1" customWidth="1"/>
    <col min="5378" max="5378" width="2.625" style="1" customWidth="1"/>
    <col min="5379" max="5379" width="5.75" style="1" customWidth="1"/>
    <col min="5380" max="5381" width="15.75" style="1" customWidth="1"/>
    <col min="5382" max="5382" width="73" style="1" customWidth="1"/>
    <col min="5383" max="5383" width="6.25" style="1" customWidth="1"/>
    <col min="5384" max="5385" width="9.875" style="1" bestFit="1" customWidth="1"/>
    <col min="5386" max="5386" width="5.75" style="1" customWidth="1"/>
    <col min="5387" max="5387" width="52.25" style="1" customWidth="1"/>
    <col min="5388" max="5388" width="29.875" style="1" customWidth="1"/>
    <col min="5389" max="5389" width="30.75" style="1" customWidth="1"/>
    <col min="5390" max="5390" width="13.75" style="1" customWidth="1"/>
    <col min="5391" max="5391" width="6.375" style="1" customWidth="1"/>
    <col min="5392" max="5392" width="13.25" style="1" customWidth="1"/>
    <col min="5393" max="5393" width="14.5" style="1" customWidth="1"/>
    <col min="5394" max="5394" width="15.625" style="1" customWidth="1"/>
    <col min="5395" max="5632" width="9" style="1"/>
    <col min="5633" max="5633" width="10.125" style="1" customWidth="1"/>
    <col min="5634" max="5634" width="2.625" style="1" customWidth="1"/>
    <col min="5635" max="5635" width="5.75" style="1" customWidth="1"/>
    <col min="5636" max="5637" width="15.75" style="1" customWidth="1"/>
    <col min="5638" max="5638" width="73" style="1" customWidth="1"/>
    <col min="5639" max="5639" width="6.25" style="1" customWidth="1"/>
    <col min="5640" max="5641" width="9.875" style="1" bestFit="1" customWidth="1"/>
    <col min="5642" max="5642" width="5.75" style="1" customWidth="1"/>
    <col min="5643" max="5643" width="52.25" style="1" customWidth="1"/>
    <col min="5644" max="5644" width="29.875" style="1" customWidth="1"/>
    <col min="5645" max="5645" width="30.75" style="1" customWidth="1"/>
    <col min="5646" max="5646" width="13.75" style="1" customWidth="1"/>
    <col min="5647" max="5647" width="6.375" style="1" customWidth="1"/>
    <col min="5648" max="5648" width="13.25" style="1" customWidth="1"/>
    <col min="5649" max="5649" width="14.5" style="1" customWidth="1"/>
    <col min="5650" max="5650" width="15.625" style="1" customWidth="1"/>
    <col min="5651" max="5888" width="9" style="1"/>
    <col min="5889" max="5889" width="10.125" style="1" customWidth="1"/>
    <col min="5890" max="5890" width="2.625" style="1" customWidth="1"/>
    <col min="5891" max="5891" width="5.75" style="1" customWidth="1"/>
    <col min="5892" max="5893" width="15.75" style="1" customWidth="1"/>
    <col min="5894" max="5894" width="73" style="1" customWidth="1"/>
    <col min="5895" max="5895" width="6.25" style="1" customWidth="1"/>
    <col min="5896" max="5897" width="9.875" style="1" bestFit="1" customWidth="1"/>
    <col min="5898" max="5898" width="5.75" style="1" customWidth="1"/>
    <col min="5899" max="5899" width="52.25" style="1" customWidth="1"/>
    <col min="5900" max="5900" width="29.875" style="1" customWidth="1"/>
    <col min="5901" max="5901" width="30.75" style="1" customWidth="1"/>
    <col min="5902" max="5902" width="13.75" style="1" customWidth="1"/>
    <col min="5903" max="5903" width="6.375" style="1" customWidth="1"/>
    <col min="5904" max="5904" width="13.25" style="1" customWidth="1"/>
    <col min="5905" max="5905" width="14.5" style="1" customWidth="1"/>
    <col min="5906" max="5906" width="15.625" style="1" customWidth="1"/>
    <col min="5907" max="6144" width="9" style="1"/>
    <col min="6145" max="6145" width="10.125" style="1" customWidth="1"/>
    <col min="6146" max="6146" width="2.625" style="1" customWidth="1"/>
    <col min="6147" max="6147" width="5.75" style="1" customWidth="1"/>
    <col min="6148" max="6149" width="15.75" style="1" customWidth="1"/>
    <col min="6150" max="6150" width="73" style="1" customWidth="1"/>
    <col min="6151" max="6151" width="6.25" style="1" customWidth="1"/>
    <col min="6152" max="6153" width="9.875" style="1" bestFit="1" customWidth="1"/>
    <col min="6154" max="6154" width="5.75" style="1" customWidth="1"/>
    <col min="6155" max="6155" width="52.25" style="1" customWidth="1"/>
    <col min="6156" max="6156" width="29.875" style="1" customWidth="1"/>
    <col min="6157" max="6157" width="30.75" style="1" customWidth="1"/>
    <col min="6158" max="6158" width="13.75" style="1" customWidth="1"/>
    <col min="6159" max="6159" width="6.375" style="1" customWidth="1"/>
    <col min="6160" max="6160" width="13.25" style="1" customWidth="1"/>
    <col min="6161" max="6161" width="14.5" style="1" customWidth="1"/>
    <col min="6162" max="6162" width="15.625" style="1" customWidth="1"/>
    <col min="6163" max="6400" width="9" style="1"/>
    <col min="6401" max="6401" width="10.125" style="1" customWidth="1"/>
    <col min="6402" max="6402" width="2.625" style="1" customWidth="1"/>
    <col min="6403" max="6403" width="5.75" style="1" customWidth="1"/>
    <col min="6404" max="6405" width="15.75" style="1" customWidth="1"/>
    <col min="6406" max="6406" width="73" style="1" customWidth="1"/>
    <col min="6407" max="6407" width="6.25" style="1" customWidth="1"/>
    <col min="6408" max="6409" width="9.875" style="1" bestFit="1" customWidth="1"/>
    <col min="6410" max="6410" width="5.75" style="1" customWidth="1"/>
    <col min="6411" max="6411" width="52.25" style="1" customWidth="1"/>
    <col min="6412" max="6412" width="29.875" style="1" customWidth="1"/>
    <col min="6413" max="6413" width="30.75" style="1" customWidth="1"/>
    <col min="6414" max="6414" width="13.75" style="1" customWidth="1"/>
    <col min="6415" max="6415" width="6.375" style="1" customWidth="1"/>
    <col min="6416" max="6416" width="13.25" style="1" customWidth="1"/>
    <col min="6417" max="6417" width="14.5" style="1" customWidth="1"/>
    <col min="6418" max="6418" width="15.625" style="1" customWidth="1"/>
    <col min="6419" max="6656" width="9" style="1"/>
    <col min="6657" max="6657" width="10.125" style="1" customWidth="1"/>
    <col min="6658" max="6658" width="2.625" style="1" customWidth="1"/>
    <col min="6659" max="6659" width="5.75" style="1" customWidth="1"/>
    <col min="6660" max="6661" width="15.75" style="1" customWidth="1"/>
    <col min="6662" max="6662" width="73" style="1" customWidth="1"/>
    <col min="6663" max="6663" width="6.25" style="1" customWidth="1"/>
    <col min="6664" max="6665" width="9.875" style="1" bestFit="1" customWidth="1"/>
    <col min="6666" max="6666" width="5.75" style="1" customWidth="1"/>
    <col min="6667" max="6667" width="52.25" style="1" customWidth="1"/>
    <col min="6668" max="6668" width="29.875" style="1" customWidth="1"/>
    <col min="6669" max="6669" width="30.75" style="1" customWidth="1"/>
    <col min="6670" max="6670" width="13.75" style="1" customWidth="1"/>
    <col min="6671" max="6671" width="6.375" style="1" customWidth="1"/>
    <col min="6672" max="6672" width="13.25" style="1" customWidth="1"/>
    <col min="6673" max="6673" width="14.5" style="1" customWidth="1"/>
    <col min="6674" max="6674" width="15.625" style="1" customWidth="1"/>
    <col min="6675" max="6912" width="9" style="1"/>
    <col min="6913" max="6913" width="10.125" style="1" customWidth="1"/>
    <col min="6914" max="6914" width="2.625" style="1" customWidth="1"/>
    <col min="6915" max="6915" width="5.75" style="1" customWidth="1"/>
    <col min="6916" max="6917" width="15.75" style="1" customWidth="1"/>
    <col min="6918" max="6918" width="73" style="1" customWidth="1"/>
    <col min="6919" max="6919" width="6.25" style="1" customWidth="1"/>
    <col min="6920" max="6921" width="9.875" style="1" bestFit="1" customWidth="1"/>
    <col min="6922" max="6922" width="5.75" style="1" customWidth="1"/>
    <col min="6923" max="6923" width="52.25" style="1" customWidth="1"/>
    <col min="6924" max="6924" width="29.875" style="1" customWidth="1"/>
    <col min="6925" max="6925" width="30.75" style="1" customWidth="1"/>
    <col min="6926" max="6926" width="13.75" style="1" customWidth="1"/>
    <col min="6927" max="6927" width="6.375" style="1" customWidth="1"/>
    <col min="6928" max="6928" width="13.25" style="1" customWidth="1"/>
    <col min="6929" max="6929" width="14.5" style="1" customWidth="1"/>
    <col min="6930" max="6930" width="15.625" style="1" customWidth="1"/>
    <col min="6931" max="7168" width="9" style="1"/>
    <col min="7169" max="7169" width="10.125" style="1" customWidth="1"/>
    <col min="7170" max="7170" width="2.625" style="1" customWidth="1"/>
    <col min="7171" max="7171" width="5.75" style="1" customWidth="1"/>
    <col min="7172" max="7173" width="15.75" style="1" customWidth="1"/>
    <col min="7174" max="7174" width="73" style="1" customWidth="1"/>
    <col min="7175" max="7175" width="6.25" style="1" customWidth="1"/>
    <col min="7176" max="7177" width="9.875" style="1" bestFit="1" customWidth="1"/>
    <col min="7178" max="7178" width="5.75" style="1" customWidth="1"/>
    <col min="7179" max="7179" width="52.25" style="1" customWidth="1"/>
    <col min="7180" max="7180" width="29.875" style="1" customWidth="1"/>
    <col min="7181" max="7181" width="30.75" style="1" customWidth="1"/>
    <col min="7182" max="7182" width="13.75" style="1" customWidth="1"/>
    <col min="7183" max="7183" width="6.375" style="1" customWidth="1"/>
    <col min="7184" max="7184" width="13.25" style="1" customWidth="1"/>
    <col min="7185" max="7185" width="14.5" style="1" customWidth="1"/>
    <col min="7186" max="7186" width="15.625" style="1" customWidth="1"/>
    <col min="7187" max="7424" width="9" style="1"/>
    <col min="7425" max="7425" width="10.125" style="1" customWidth="1"/>
    <col min="7426" max="7426" width="2.625" style="1" customWidth="1"/>
    <col min="7427" max="7427" width="5.75" style="1" customWidth="1"/>
    <col min="7428" max="7429" width="15.75" style="1" customWidth="1"/>
    <col min="7430" max="7430" width="73" style="1" customWidth="1"/>
    <col min="7431" max="7431" width="6.25" style="1" customWidth="1"/>
    <col min="7432" max="7433" width="9.875" style="1" bestFit="1" customWidth="1"/>
    <col min="7434" max="7434" width="5.75" style="1" customWidth="1"/>
    <col min="7435" max="7435" width="52.25" style="1" customWidth="1"/>
    <col min="7436" max="7436" width="29.875" style="1" customWidth="1"/>
    <col min="7437" max="7437" width="30.75" style="1" customWidth="1"/>
    <col min="7438" max="7438" width="13.75" style="1" customWidth="1"/>
    <col min="7439" max="7439" width="6.375" style="1" customWidth="1"/>
    <col min="7440" max="7440" width="13.25" style="1" customWidth="1"/>
    <col min="7441" max="7441" width="14.5" style="1" customWidth="1"/>
    <col min="7442" max="7442" width="15.625" style="1" customWidth="1"/>
    <col min="7443" max="7680" width="9" style="1"/>
    <col min="7681" max="7681" width="10.125" style="1" customWidth="1"/>
    <col min="7682" max="7682" width="2.625" style="1" customWidth="1"/>
    <col min="7683" max="7683" width="5.75" style="1" customWidth="1"/>
    <col min="7684" max="7685" width="15.75" style="1" customWidth="1"/>
    <col min="7686" max="7686" width="73" style="1" customWidth="1"/>
    <col min="7687" max="7687" width="6.25" style="1" customWidth="1"/>
    <col min="7688" max="7689" width="9.875" style="1" bestFit="1" customWidth="1"/>
    <col min="7690" max="7690" width="5.75" style="1" customWidth="1"/>
    <col min="7691" max="7691" width="52.25" style="1" customWidth="1"/>
    <col min="7692" max="7692" width="29.875" style="1" customWidth="1"/>
    <col min="7693" max="7693" width="30.75" style="1" customWidth="1"/>
    <col min="7694" max="7694" width="13.75" style="1" customWidth="1"/>
    <col min="7695" max="7695" width="6.375" style="1" customWidth="1"/>
    <col min="7696" max="7696" width="13.25" style="1" customWidth="1"/>
    <col min="7697" max="7697" width="14.5" style="1" customWidth="1"/>
    <col min="7698" max="7698" width="15.625" style="1" customWidth="1"/>
    <col min="7699" max="7936" width="9" style="1"/>
    <col min="7937" max="7937" width="10.125" style="1" customWidth="1"/>
    <col min="7938" max="7938" width="2.625" style="1" customWidth="1"/>
    <col min="7939" max="7939" width="5.75" style="1" customWidth="1"/>
    <col min="7940" max="7941" width="15.75" style="1" customWidth="1"/>
    <col min="7942" max="7942" width="73" style="1" customWidth="1"/>
    <col min="7943" max="7943" width="6.25" style="1" customWidth="1"/>
    <col min="7944" max="7945" width="9.875" style="1" bestFit="1" customWidth="1"/>
    <col min="7946" max="7946" width="5.75" style="1" customWidth="1"/>
    <col min="7947" max="7947" width="52.25" style="1" customWidth="1"/>
    <col min="7948" max="7948" width="29.875" style="1" customWidth="1"/>
    <col min="7949" max="7949" width="30.75" style="1" customWidth="1"/>
    <col min="7950" max="7950" width="13.75" style="1" customWidth="1"/>
    <col min="7951" max="7951" width="6.375" style="1" customWidth="1"/>
    <col min="7952" max="7952" width="13.25" style="1" customWidth="1"/>
    <col min="7953" max="7953" width="14.5" style="1" customWidth="1"/>
    <col min="7954" max="7954" width="15.625" style="1" customWidth="1"/>
    <col min="7955" max="8192" width="9" style="1"/>
    <col min="8193" max="8193" width="10.125" style="1" customWidth="1"/>
    <col min="8194" max="8194" width="2.625" style="1" customWidth="1"/>
    <col min="8195" max="8195" width="5.75" style="1" customWidth="1"/>
    <col min="8196" max="8197" width="15.75" style="1" customWidth="1"/>
    <col min="8198" max="8198" width="73" style="1" customWidth="1"/>
    <col min="8199" max="8199" width="6.25" style="1" customWidth="1"/>
    <col min="8200" max="8201" width="9.875" style="1" bestFit="1" customWidth="1"/>
    <col min="8202" max="8202" width="5.75" style="1" customWidth="1"/>
    <col min="8203" max="8203" width="52.25" style="1" customWidth="1"/>
    <col min="8204" max="8204" width="29.875" style="1" customWidth="1"/>
    <col min="8205" max="8205" width="30.75" style="1" customWidth="1"/>
    <col min="8206" max="8206" width="13.75" style="1" customWidth="1"/>
    <col min="8207" max="8207" width="6.375" style="1" customWidth="1"/>
    <col min="8208" max="8208" width="13.25" style="1" customWidth="1"/>
    <col min="8209" max="8209" width="14.5" style="1" customWidth="1"/>
    <col min="8210" max="8210" width="15.625" style="1" customWidth="1"/>
    <col min="8211" max="8448" width="9" style="1"/>
    <col min="8449" max="8449" width="10.125" style="1" customWidth="1"/>
    <col min="8450" max="8450" width="2.625" style="1" customWidth="1"/>
    <col min="8451" max="8451" width="5.75" style="1" customWidth="1"/>
    <col min="8452" max="8453" width="15.75" style="1" customWidth="1"/>
    <col min="8454" max="8454" width="73" style="1" customWidth="1"/>
    <col min="8455" max="8455" width="6.25" style="1" customWidth="1"/>
    <col min="8456" max="8457" width="9.875" style="1" bestFit="1" customWidth="1"/>
    <col min="8458" max="8458" width="5.75" style="1" customWidth="1"/>
    <col min="8459" max="8459" width="52.25" style="1" customWidth="1"/>
    <col min="8460" max="8460" width="29.875" style="1" customWidth="1"/>
    <col min="8461" max="8461" width="30.75" style="1" customWidth="1"/>
    <col min="8462" max="8462" width="13.75" style="1" customWidth="1"/>
    <col min="8463" max="8463" width="6.375" style="1" customWidth="1"/>
    <col min="8464" max="8464" width="13.25" style="1" customWidth="1"/>
    <col min="8465" max="8465" width="14.5" style="1" customWidth="1"/>
    <col min="8466" max="8466" width="15.625" style="1" customWidth="1"/>
    <col min="8467" max="8704" width="9" style="1"/>
    <col min="8705" max="8705" width="10.125" style="1" customWidth="1"/>
    <col min="8706" max="8706" width="2.625" style="1" customWidth="1"/>
    <col min="8707" max="8707" width="5.75" style="1" customWidth="1"/>
    <col min="8708" max="8709" width="15.75" style="1" customWidth="1"/>
    <col min="8710" max="8710" width="73" style="1" customWidth="1"/>
    <col min="8711" max="8711" width="6.25" style="1" customWidth="1"/>
    <col min="8712" max="8713" width="9.875" style="1" bestFit="1" customWidth="1"/>
    <col min="8714" max="8714" width="5.75" style="1" customWidth="1"/>
    <col min="8715" max="8715" width="52.25" style="1" customWidth="1"/>
    <col min="8716" max="8716" width="29.875" style="1" customWidth="1"/>
    <col min="8717" max="8717" width="30.75" style="1" customWidth="1"/>
    <col min="8718" max="8718" width="13.75" style="1" customWidth="1"/>
    <col min="8719" max="8719" width="6.375" style="1" customWidth="1"/>
    <col min="8720" max="8720" width="13.25" style="1" customWidth="1"/>
    <col min="8721" max="8721" width="14.5" style="1" customWidth="1"/>
    <col min="8722" max="8722" width="15.625" style="1" customWidth="1"/>
    <col min="8723" max="8960" width="9" style="1"/>
    <col min="8961" max="8961" width="10.125" style="1" customWidth="1"/>
    <col min="8962" max="8962" width="2.625" style="1" customWidth="1"/>
    <col min="8963" max="8963" width="5.75" style="1" customWidth="1"/>
    <col min="8964" max="8965" width="15.75" style="1" customWidth="1"/>
    <col min="8966" max="8966" width="73" style="1" customWidth="1"/>
    <col min="8967" max="8967" width="6.25" style="1" customWidth="1"/>
    <col min="8968" max="8969" width="9.875" style="1" bestFit="1" customWidth="1"/>
    <col min="8970" max="8970" width="5.75" style="1" customWidth="1"/>
    <col min="8971" max="8971" width="52.25" style="1" customWidth="1"/>
    <col min="8972" max="8972" width="29.875" style="1" customWidth="1"/>
    <col min="8973" max="8973" width="30.75" style="1" customWidth="1"/>
    <col min="8974" max="8974" width="13.75" style="1" customWidth="1"/>
    <col min="8975" max="8975" width="6.375" style="1" customWidth="1"/>
    <col min="8976" max="8976" width="13.25" style="1" customWidth="1"/>
    <col min="8977" max="8977" width="14.5" style="1" customWidth="1"/>
    <col min="8978" max="8978" width="15.625" style="1" customWidth="1"/>
    <col min="8979" max="9216" width="9" style="1"/>
    <col min="9217" max="9217" width="10.125" style="1" customWidth="1"/>
    <col min="9218" max="9218" width="2.625" style="1" customWidth="1"/>
    <col min="9219" max="9219" width="5.75" style="1" customWidth="1"/>
    <col min="9220" max="9221" width="15.75" style="1" customWidth="1"/>
    <col min="9222" max="9222" width="73" style="1" customWidth="1"/>
    <col min="9223" max="9223" width="6.25" style="1" customWidth="1"/>
    <col min="9224" max="9225" width="9.875" style="1" bestFit="1" customWidth="1"/>
    <col min="9226" max="9226" width="5.75" style="1" customWidth="1"/>
    <col min="9227" max="9227" width="52.25" style="1" customWidth="1"/>
    <col min="9228" max="9228" width="29.875" style="1" customWidth="1"/>
    <col min="9229" max="9229" width="30.75" style="1" customWidth="1"/>
    <col min="9230" max="9230" width="13.75" style="1" customWidth="1"/>
    <col min="9231" max="9231" width="6.375" style="1" customWidth="1"/>
    <col min="9232" max="9232" width="13.25" style="1" customWidth="1"/>
    <col min="9233" max="9233" width="14.5" style="1" customWidth="1"/>
    <col min="9234" max="9234" width="15.625" style="1" customWidth="1"/>
    <col min="9235" max="9472" width="9" style="1"/>
    <col min="9473" max="9473" width="10.125" style="1" customWidth="1"/>
    <col min="9474" max="9474" width="2.625" style="1" customWidth="1"/>
    <col min="9475" max="9475" width="5.75" style="1" customWidth="1"/>
    <col min="9476" max="9477" width="15.75" style="1" customWidth="1"/>
    <col min="9478" max="9478" width="73" style="1" customWidth="1"/>
    <col min="9479" max="9479" width="6.25" style="1" customWidth="1"/>
    <col min="9480" max="9481" width="9.875" style="1" bestFit="1" customWidth="1"/>
    <col min="9482" max="9482" width="5.75" style="1" customWidth="1"/>
    <col min="9483" max="9483" width="52.25" style="1" customWidth="1"/>
    <col min="9484" max="9484" width="29.875" style="1" customWidth="1"/>
    <col min="9485" max="9485" width="30.75" style="1" customWidth="1"/>
    <col min="9486" max="9486" width="13.75" style="1" customWidth="1"/>
    <col min="9487" max="9487" width="6.375" style="1" customWidth="1"/>
    <col min="9488" max="9488" width="13.25" style="1" customWidth="1"/>
    <col min="9489" max="9489" width="14.5" style="1" customWidth="1"/>
    <col min="9490" max="9490" width="15.625" style="1" customWidth="1"/>
    <col min="9491" max="9728" width="9" style="1"/>
    <col min="9729" max="9729" width="10.125" style="1" customWidth="1"/>
    <col min="9730" max="9730" width="2.625" style="1" customWidth="1"/>
    <col min="9731" max="9731" width="5.75" style="1" customWidth="1"/>
    <col min="9732" max="9733" width="15.75" style="1" customWidth="1"/>
    <col min="9734" max="9734" width="73" style="1" customWidth="1"/>
    <col min="9735" max="9735" width="6.25" style="1" customWidth="1"/>
    <col min="9736" max="9737" width="9.875" style="1" bestFit="1" customWidth="1"/>
    <col min="9738" max="9738" width="5.75" style="1" customWidth="1"/>
    <col min="9739" max="9739" width="52.25" style="1" customWidth="1"/>
    <col min="9740" max="9740" width="29.875" style="1" customWidth="1"/>
    <col min="9741" max="9741" width="30.75" style="1" customWidth="1"/>
    <col min="9742" max="9742" width="13.75" style="1" customWidth="1"/>
    <col min="9743" max="9743" width="6.375" style="1" customWidth="1"/>
    <col min="9744" max="9744" width="13.25" style="1" customWidth="1"/>
    <col min="9745" max="9745" width="14.5" style="1" customWidth="1"/>
    <col min="9746" max="9746" width="15.625" style="1" customWidth="1"/>
    <col min="9747" max="9984" width="9" style="1"/>
    <col min="9985" max="9985" width="10.125" style="1" customWidth="1"/>
    <col min="9986" max="9986" width="2.625" style="1" customWidth="1"/>
    <col min="9987" max="9987" width="5.75" style="1" customWidth="1"/>
    <col min="9988" max="9989" width="15.75" style="1" customWidth="1"/>
    <col min="9990" max="9990" width="73" style="1" customWidth="1"/>
    <col min="9991" max="9991" width="6.25" style="1" customWidth="1"/>
    <col min="9992" max="9993" width="9.875" style="1" bestFit="1" customWidth="1"/>
    <col min="9994" max="9994" width="5.75" style="1" customWidth="1"/>
    <col min="9995" max="9995" width="52.25" style="1" customWidth="1"/>
    <col min="9996" max="9996" width="29.875" style="1" customWidth="1"/>
    <col min="9997" max="9997" width="30.75" style="1" customWidth="1"/>
    <col min="9998" max="9998" width="13.75" style="1" customWidth="1"/>
    <col min="9999" max="9999" width="6.375" style="1" customWidth="1"/>
    <col min="10000" max="10000" width="13.25" style="1" customWidth="1"/>
    <col min="10001" max="10001" width="14.5" style="1" customWidth="1"/>
    <col min="10002" max="10002" width="15.625" style="1" customWidth="1"/>
    <col min="10003" max="10240" width="9" style="1"/>
    <col min="10241" max="10241" width="10.125" style="1" customWidth="1"/>
    <col min="10242" max="10242" width="2.625" style="1" customWidth="1"/>
    <col min="10243" max="10243" width="5.75" style="1" customWidth="1"/>
    <col min="10244" max="10245" width="15.75" style="1" customWidth="1"/>
    <col min="10246" max="10246" width="73" style="1" customWidth="1"/>
    <col min="10247" max="10247" width="6.25" style="1" customWidth="1"/>
    <col min="10248" max="10249" width="9.875" style="1" bestFit="1" customWidth="1"/>
    <col min="10250" max="10250" width="5.75" style="1" customWidth="1"/>
    <col min="10251" max="10251" width="52.25" style="1" customWidth="1"/>
    <col min="10252" max="10252" width="29.875" style="1" customWidth="1"/>
    <col min="10253" max="10253" width="30.75" style="1" customWidth="1"/>
    <col min="10254" max="10254" width="13.75" style="1" customWidth="1"/>
    <col min="10255" max="10255" width="6.375" style="1" customWidth="1"/>
    <col min="10256" max="10256" width="13.25" style="1" customWidth="1"/>
    <col min="10257" max="10257" width="14.5" style="1" customWidth="1"/>
    <col min="10258" max="10258" width="15.625" style="1" customWidth="1"/>
    <col min="10259" max="10496" width="9" style="1"/>
    <col min="10497" max="10497" width="10.125" style="1" customWidth="1"/>
    <col min="10498" max="10498" width="2.625" style="1" customWidth="1"/>
    <col min="10499" max="10499" width="5.75" style="1" customWidth="1"/>
    <col min="10500" max="10501" width="15.75" style="1" customWidth="1"/>
    <col min="10502" max="10502" width="73" style="1" customWidth="1"/>
    <col min="10503" max="10503" width="6.25" style="1" customWidth="1"/>
    <col min="10504" max="10505" width="9.875" style="1" bestFit="1" customWidth="1"/>
    <col min="10506" max="10506" width="5.75" style="1" customWidth="1"/>
    <col min="10507" max="10507" width="52.25" style="1" customWidth="1"/>
    <col min="10508" max="10508" width="29.875" style="1" customWidth="1"/>
    <col min="10509" max="10509" width="30.75" style="1" customWidth="1"/>
    <col min="10510" max="10510" width="13.75" style="1" customWidth="1"/>
    <col min="10511" max="10511" width="6.375" style="1" customWidth="1"/>
    <col min="10512" max="10512" width="13.25" style="1" customWidth="1"/>
    <col min="10513" max="10513" width="14.5" style="1" customWidth="1"/>
    <col min="10514" max="10514" width="15.625" style="1" customWidth="1"/>
    <col min="10515" max="10752" width="9" style="1"/>
    <col min="10753" max="10753" width="10.125" style="1" customWidth="1"/>
    <col min="10754" max="10754" width="2.625" style="1" customWidth="1"/>
    <col min="10755" max="10755" width="5.75" style="1" customWidth="1"/>
    <col min="10756" max="10757" width="15.75" style="1" customWidth="1"/>
    <col min="10758" max="10758" width="73" style="1" customWidth="1"/>
    <col min="10759" max="10759" width="6.25" style="1" customWidth="1"/>
    <col min="10760" max="10761" width="9.875" style="1" bestFit="1" customWidth="1"/>
    <col min="10762" max="10762" width="5.75" style="1" customWidth="1"/>
    <col min="10763" max="10763" width="52.25" style="1" customWidth="1"/>
    <col min="10764" max="10764" width="29.875" style="1" customWidth="1"/>
    <col min="10765" max="10765" width="30.75" style="1" customWidth="1"/>
    <col min="10766" max="10766" width="13.75" style="1" customWidth="1"/>
    <col min="10767" max="10767" width="6.375" style="1" customWidth="1"/>
    <col min="10768" max="10768" width="13.25" style="1" customWidth="1"/>
    <col min="10769" max="10769" width="14.5" style="1" customWidth="1"/>
    <col min="10770" max="10770" width="15.625" style="1" customWidth="1"/>
    <col min="10771" max="11008" width="9" style="1"/>
    <col min="11009" max="11009" width="10.125" style="1" customWidth="1"/>
    <col min="11010" max="11010" width="2.625" style="1" customWidth="1"/>
    <col min="11011" max="11011" width="5.75" style="1" customWidth="1"/>
    <col min="11012" max="11013" width="15.75" style="1" customWidth="1"/>
    <col min="11014" max="11014" width="73" style="1" customWidth="1"/>
    <col min="11015" max="11015" width="6.25" style="1" customWidth="1"/>
    <col min="11016" max="11017" width="9.875" style="1" bestFit="1" customWidth="1"/>
    <col min="11018" max="11018" width="5.75" style="1" customWidth="1"/>
    <col min="11019" max="11019" width="52.25" style="1" customWidth="1"/>
    <col min="11020" max="11020" width="29.875" style="1" customWidth="1"/>
    <col min="11021" max="11021" width="30.75" style="1" customWidth="1"/>
    <col min="11022" max="11022" width="13.75" style="1" customWidth="1"/>
    <col min="11023" max="11023" width="6.375" style="1" customWidth="1"/>
    <col min="11024" max="11024" width="13.25" style="1" customWidth="1"/>
    <col min="11025" max="11025" width="14.5" style="1" customWidth="1"/>
    <col min="11026" max="11026" width="15.625" style="1" customWidth="1"/>
    <col min="11027" max="11264" width="9" style="1"/>
    <col min="11265" max="11265" width="10.125" style="1" customWidth="1"/>
    <col min="11266" max="11266" width="2.625" style="1" customWidth="1"/>
    <col min="11267" max="11267" width="5.75" style="1" customWidth="1"/>
    <col min="11268" max="11269" width="15.75" style="1" customWidth="1"/>
    <col min="11270" max="11270" width="73" style="1" customWidth="1"/>
    <col min="11271" max="11271" width="6.25" style="1" customWidth="1"/>
    <col min="11272" max="11273" width="9.875" style="1" bestFit="1" customWidth="1"/>
    <col min="11274" max="11274" width="5.75" style="1" customWidth="1"/>
    <col min="11275" max="11275" width="52.25" style="1" customWidth="1"/>
    <col min="11276" max="11276" width="29.875" style="1" customWidth="1"/>
    <col min="11277" max="11277" width="30.75" style="1" customWidth="1"/>
    <col min="11278" max="11278" width="13.75" style="1" customWidth="1"/>
    <col min="11279" max="11279" width="6.375" style="1" customWidth="1"/>
    <col min="11280" max="11280" width="13.25" style="1" customWidth="1"/>
    <col min="11281" max="11281" width="14.5" style="1" customWidth="1"/>
    <col min="11282" max="11282" width="15.625" style="1" customWidth="1"/>
    <col min="11283" max="11520" width="9" style="1"/>
    <col min="11521" max="11521" width="10.125" style="1" customWidth="1"/>
    <col min="11522" max="11522" width="2.625" style="1" customWidth="1"/>
    <col min="11523" max="11523" width="5.75" style="1" customWidth="1"/>
    <col min="11524" max="11525" width="15.75" style="1" customWidth="1"/>
    <col min="11526" max="11526" width="73" style="1" customWidth="1"/>
    <col min="11527" max="11527" width="6.25" style="1" customWidth="1"/>
    <col min="11528" max="11529" width="9.875" style="1" bestFit="1" customWidth="1"/>
    <col min="11530" max="11530" width="5.75" style="1" customWidth="1"/>
    <col min="11531" max="11531" width="52.25" style="1" customWidth="1"/>
    <col min="11532" max="11532" width="29.875" style="1" customWidth="1"/>
    <col min="11533" max="11533" width="30.75" style="1" customWidth="1"/>
    <col min="11534" max="11534" width="13.75" style="1" customWidth="1"/>
    <col min="11535" max="11535" width="6.375" style="1" customWidth="1"/>
    <col min="11536" max="11536" width="13.25" style="1" customWidth="1"/>
    <col min="11537" max="11537" width="14.5" style="1" customWidth="1"/>
    <col min="11538" max="11538" width="15.625" style="1" customWidth="1"/>
    <col min="11539" max="11776" width="9" style="1"/>
    <col min="11777" max="11777" width="10.125" style="1" customWidth="1"/>
    <col min="11778" max="11778" width="2.625" style="1" customWidth="1"/>
    <col min="11779" max="11779" width="5.75" style="1" customWidth="1"/>
    <col min="11780" max="11781" width="15.75" style="1" customWidth="1"/>
    <col min="11782" max="11782" width="73" style="1" customWidth="1"/>
    <col min="11783" max="11783" width="6.25" style="1" customWidth="1"/>
    <col min="11784" max="11785" width="9.875" style="1" bestFit="1" customWidth="1"/>
    <col min="11786" max="11786" width="5.75" style="1" customWidth="1"/>
    <col min="11787" max="11787" width="52.25" style="1" customWidth="1"/>
    <col min="11788" max="11788" width="29.875" style="1" customWidth="1"/>
    <col min="11789" max="11789" width="30.75" style="1" customWidth="1"/>
    <col min="11790" max="11790" width="13.75" style="1" customWidth="1"/>
    <col min="11791" max="11791" width="6.375" style="1" customWidth="1"/>
    <col min="11792" max="11792" width="13.25" style="1" customWidth="1"/>
    <col min="11793" max="11793" width="14.5" style="1" customWidth="1"/>
    <col min="11794" max="11794" width="15.625" style="1" customWidth="1"/>
    <col min="11795" max="12032" width="9" style="1"/>
    <col min="12033" max="12033" width="10.125" style="1" customWidth="1"/>
    <col min="12034" max="12034" width="2.625" style="1" customWidth="1"/>
    <col min="12035" max="12035" width="5.75" style="1" customWidth="1"/>
    <col min="12036" max="12037" width="15.75" style="1" customWidth="1"/>
    <col min="12038" max="12038" width="73" style="1" customWidth="1"/>
    <col min="12039" max="12039" width="6.25" style="1" customWidth="1"/>
    <col min="12040" max="12041" width="9.875" style="1" bestFit="1" customWidth="1"/>
    <col min="12042" max="12042" width="5.75" style="1" customWidth="1"/>
    <col min="12043" max="12043" width="52.25" style="1" customWidth="1"/>
    <col min="12044" max="12044" width="29.875" style="1" customWidth="1"/>
    <col min="12045" max="12045" width="30.75" style="1" customWidth="1"/>
    <col min="12046" max="12046" width="13.75" style="1" customWidth="1"/>
    <col min="12047" max="12047" width="6.375" style="1" customWidth="1"/>
    <col min="12048" max="12048" width="13.25" style="1" customWidth="1"/>
    <col min="12049" max="12049" width="14.5" style="1" customWidth="1"/>
    <col min="12050" max="12050" width="15.625" style="1" customWidth="1"/>
    <col min="12051" max="12288" width="9" style="1"/>
    <col min="12289" max="12289" width="10.125" style="1" customWidth="1"/>
    <col min="12290" max="12290" width="2.625" style="1" customWidth="1"/>
    <col min="12291" max="12291" width="5.75" style="1" customWidth="1"/>
    <col min="12292" max="12293" width="15.75" style="1" customWidth="1"/>
    <col min="12294" max="12294" width="73" style="1" customWidth="1"/>
    <col min="12295" max="12295" width="6.25" style="1" customWidth="1"/>
    <col min="12296" max="12297" width="9.875" style="1" bestFit="1" customWidth="1"/>
    <col min="12298" max="12298" width="5.75" style="1" customWidth="1"/>
    <col min="12299" max="12299" width="52.25" style="1" customWidth="1"/>
    <col min="12300" max="12300" width="29.875" style="1" customWidth="1"/>
    <col min="12301" max="12301" width="30.75" style="1" customWidth="1"/>
    <col min="12302" max="12302" width="13.75" style="1" customWidth="1"/>
    <col min="12303" max="12303" width="6.375" style="1" customWidth="1"/>
    <col min="12304" max="12304" width="13.25" style="1" customWidth="1"/>
    <col min="12305" max="12305" width="14.5" style="1" customWidth="1"/>
    <col min="12306" max="12306" width="15.625" style="1" customWidth="1"/>
    <col min="12307" max="12544" width="9" style="1"/>
    <col min="12545" max="12545" width="10.125" style="1" customWidth="1"/>
    <col min="12546" max="12546" width="2.625" style="1" customWidth="1"/>
    <col min="12547" max="12547" width="5.75" style="1" customWidth="1"/>
    <col min="12548" max="12549" width="15.75" style="1" customWidth="1"/>
    <col min="12550" max="12550" width="73" style="1" customWidth="1"/>
    <col min="12551" max="12551" width="6.25" style="1" customWidth="1"/>
    <col min="12552" max="12553" width="9.875" style="1" bestFit="1" customWidth="1"/>
    <col min="12554" max="12554" width="5.75" style="1" customWidth="1"/>
    <col min="12555" max="12555" width="52.25" style="1" customWidth="1"/>
    <col min="12556" max="12556" width="29.875" style="1" customWidth="1"/>
    <col min="12557" max="12557" width="30.75" style="1" customWidth="1"/>
    <col min="12558" max="12558" width="13.75" style="1" customWidth="1"/>
    <col min="12559" max="12559" width="6.375" style="1" customWidth="1"/>
    <col min="12560" max="12560" width="13.25" style="1" customWidth="1"/>
    <col min="12561" max="12561" width="14.5" style="1" customWidth="1"/>
    <col min="12562" max="12562" width="15.625" style="1" customWidth="1"/>
    <col min="12563" max="12800" width="9" style="1"/>
    <col min="12801" max="12801" width="10.125" style="1" customWidth="1"/>
    <col min="12802" max="12802" width="2.625" style="1" customWidth="1"/>
    <col min="12803" max="12803" width="5.75" style="1" customWidth="1"/>
    <col min="12804" max="12805" width="15.75" style="1" customWidth="1"/>
    <col min="12806" max="12806" width="73" style="1" customWidth="1"/>
    <col min="12807" max="12807" width="6.25" style="1" customWidth="1"/>
    <col min="12808" max="12809" width="9.875" style="1" bestFit="1" customWidth="1"/>
    <col min="12810" max="12810" width="5.75" style="1" customWidth="1"/>
    <col min="12811" max="12811" width="52.25" style="1" customWidth="1"/>
    <col min="12812" max="12812" width="29.875" style="1" customWidth="1"/>
    <col min="12813" max="12813" width="30.75" style="1" customWidth="1"/>
    <col min="12814" max="12814" width="13.75" style="1" customWidth="1"/>
    <col min="12815" max="12815" width="6.375" style="1" customWidth="1"/>
    <col min="12816" max="12816" width="13.25" style="1" customWidth="1"/>
    <col min="12817" max="12817" width="14.5" style="1" customWidth="1"/>
    <col min="12818" max="12818" width="15.625" style="1" customWidth="1"/>
    <col min="12819" max="13056" width="9" style="1"/>
    <col min="13057" max="13057" width="10.125" style="1" customWidth="1"/>
    <col min="13058" max="13058" width="2.625" style="1" customWidth="1"/>
    <col min="13059" max="13059" width="5.75" style="1" customWidth="1"/>
    <col min="13060" max="13061" width="15.75" style="1" customWidth="1"/>
    <col min="13062" max="13062" width="73" style="1" customWidth="1"/>
    <col min="13063" max="13063" width="6.25" style="1" customWidth="1"/>
    <col min="13064" max="13065" width="9.875" style="1" bestFit="1" customWidth="1"/>
    <col min="13066" max="13066" width="5.75" style="1" customWidth="1"/>
    <col min="13067" max="13067" width="52.25" style="1" customWidth="1"/>
    <col min="13068" max="13068" width="29.875" style="1" customWidth="1"/>
    <col min="13069" max="13069" width="30.75" style="1" customWidth="1"/>
    <col min="13070" max="13070" width="13.75" style="1" customWidth="1"/>
    <col min="13071" max="13071" width="6.375" style="1" customWidth="1"/>
    <col min="13072" max="13072" width="13.25" style="1" customWidth="1"/>
    <col min="13073" max="13073" width="14.5" style="1" customWidth="1"/>
    <col min="13074" max="13074" width="15.625" style="1" customWidth="1"/>
    <col min="13075" max="13312" width="9" style="1"/>
    <col min="13313" max="13313" width="10.125" style="1" customWidth="1"/>
    <col min="13314" max="13314" width="2.625" style="1" customWidth="1"/>
    <col min="13315" max="13315" width="5.75" style="1" customWidth="1"/>
    <col min="13316" max="13317" width="15.75" style="1" customWidth="1"/>
    <col min="13318" max="13318" width="73" style="1" customWidth="1"/>
    <col min="13319" max="13319" width="6.25" style="1" customWidth="1"/>
    <col min="13320" max="13321" width="9.875" style="1" bestFit="1" customWidth="1"/>
    <col min="13322" max="13322" width="5.75" style="1" customWidth="1"/>
    <col min="13323" max="13323" width="52.25" style="1" customWidth="1"/>
    <col min="13324" max="13324" width="29.875" style="1" customWidth="1"/>
    <col min="13325" max="13325" width="30.75" style="1" customWidth="1"/>
    <col min="13326" max="13326" width="13.75" style="1" customWidth="1"/>
    <col min="13327" max="13327" width="6.375" style="1" customWidth="1"/>
    <col min="13328" max="13328" width="13.25" style="1" customWidth="1"/>
    <col min="13329" max="13329" width="14.5" style="1" customWidth="1"/>
    <col min="13330" max="13330" width="15.625" style="1" customWidth="1"/>
    <col min="13331" max="13568" width="9" style="1"/>
    <col min="13569" max="13569" width="10.125" style="1" customWidth="1"/>
    <col min="13570" max="13570" width="2.625" style="1" customWidth="1"/>
    <col min="13571" max="13571" width="5.75" style="1" customWidth="1"/>
    <col min="13572" max="13573" width="15.75" style="1" customWidth="1"/>
    <col min="13574" max="13574" width="73" style="1" customWidth="1"/>
    <col min="13575" max="13575" width="6.25" style="1" customWidth="1"/>
    <col min="13576" max="13577" width="9.875" style="1" bestFit="1" customWidth="1"/>
    <col min="13578" max="13578" width="5.75" style="1" customWidth="1"/>
    <col min="13579" max="13579" width="52.25" style="1" customWidth="1"/>
    <col min="13580" max="13580" width="29.875" style="1" customWidth="1"/>
    <col min="13581" max="13581" width="30.75" style="1" customWidth="1"/>
    <col min="13582" max="13582" width="13.75" style="1" customWidth="1"/>
    <col min="13583" max="13583" width="6.375" style="1" customWidth="1"/>
    <col min="13584" max="13584" width="13.25" style="1" customWidth="1"/>
    <col min="13585" max="13585" width="14.5" style="1" customWidth="1"/>
    <col min="13586" max="13586" width="15.625" style="1" customWidth="1"/>
    <col min="13587" max="13824" width="9" style="1"/>
    <col min="13825" max="13825" width="10.125" style="1" customWidth="1"/>
    <col min="13826" max="13826" width="2.625" style="1" customWidth="1"/>
    <col min="13827" max="13827" width="5.75" style="1" customWidth="1"/>
    <col min="13828" max="13829" width="15.75" style="1" customWidth="1"/>
    <col min="13830" max="13830" width="73" style="1" customWidth="1"/>
    <col min="13831" max="13831" width="6.25" style="1" customWidth="1"/>
    <col min="13832" max="13833" width="9.875" style="1" bestFit="1" customWidth="1"/>
    <col min="13834" max="13834" width="5.75" style="1" customWidth="1"/>
    <col min="13835" max="13835" width="52.25" style="1" customWidth="1"/>
    <col min="13836" max="13836" width="29.875" style="1" customWidth="1"/>
    <col min="13837" max="13837" width="30.75" style="1" customWidth="1"/>
    <col min="13838" max="13838" width="13.75" style="1" customWidth="1"/>
    <col min="13839" max="13839" width="6.375" style="1" customWidth="1"/>
    <col min="13840" max="13840" width="13.25" style="1" customWidth="1"/>
    <col min="13841" max="13841" width="14.5" style="1" customWidth="1"/>
    <col min="13842" max="13842" width="15.625" style="1" customWidth="1"/>
    <col min="13843" max="14080" width="9" style="1"/>
    <col min="14081" max="14081" width="10.125" style="1" customWidth="1"/>
    <col min="14082" max="14082" width="2.625" style="1" customWidth="1"/>
    <col min="14083" max="14083" width="5.75" style="1" customWidth="1"/>
    <col min="14084" max="14085" width="15.75" style="1" customWidth="1"/>
    <col min="14086" max="14086" width="73" style="1" customWidth="1"/>
    <col min="14087" max="14087" width="6.25" style="1" customWidth="1"/>
    <col min="14088" max="14089" width="9.875" style="1" bestFit="1" customWidth="1"/>
    <col min="14090" max="14090" width="5.75" style="1" customWidth="1"/>
    <col min="14091" max="14091" width="52.25" style="1" customWidth="1"/>
    <col min="14092" max="14092" width="29.875" style="1" customWidth="1"/>
    <col min="14093" max="14093" width="30.75" style="1" customWidth="1"/>
    <col min="14094" max="14094" width="13.75" style="1" customWidth="1"/>
    <col min="14095" max="14095" width="6.375" style="1" customWidth="1"/>
    <col min="14096" max="14096" width="13.25" style="1" customWidth="1"/>
    <col min="14097" max="14097" width="14.5" style="1" customWidth="1"/>
    <col min="14098" max="14098" width="15.625" style="1" customWidth="1"/>
    <col min="14099" max="14336" width="9" style="1"/>
    <col min="14337" max="14337" width="10.125" style="1" customWidth="1"/>
    <col min="14338" max="14338" width="2.625" style="1" customWidth="1"/>
    <col min="14339" max="14339" width="5.75" style="1" customWidth="1"/>
    <col min="14340" max="14341" width="15.75" style="1" customWidth="1"/>
    <col min="14342" max="14342" width="73" style="1" customWidth="1"/>
    <col min="14343" max="14343" width="6.25" style="1" customWidth="1"/>
    <col min="14344" max="14345" width="9.875" style="1" bestFit="1" customWidth="1"/>
    <col min="14346" max="14346" width="5.75" style="1" customWidth="1"/>
    <col min="14347" max="14347" width="52.25" style="1" customWidth="1"/>
    <col min="14348" max="14348" width="29.875" style="1" customWidth="1"/>
    <col min="14349" max="14349" width="30.75" style="1" customWidth="1"/>
    <col min="14350" max="14350" width="13.75" style="1" customWidth="1"/>
    <col min="14351" max="14351" width="6.375" style="1" customWidth="1"/>
    <col min="14352" max="14352" width="13.25" style="1" customWidth="1"/>
    <col min="14353" max="14353" width="14.5" style="1" customWidth="1"/>
    <col min="14354" max="14354" width="15.625" style="1" customWidth="1"/>
    <col min="14355" max="14592" width="9" style="1"/>
    <col min="14593" max="14593" width="10.125" style="1" customWidth="1"/>
    <col min="14594" max="14594" width="2.625" style="1" customWidth="1"/>
    <col min="14595" max="14595" width="5.75" style="1" customWidth="1"/>
    <col min="14596" max="14597" width="15.75" style="1" customWidth="1"/>
    <col min="14598" max="14598" width="73" style="1" customWidth="1"/>
    <col min="14599" max="14599" width="6.25" style="1" customWidth="1"/>
    <col min="14600" max="14601" width="9.875" style="1" bestFit="1" customWidth="1"/>
    <col min="14602" max="14602" width="5.75" style="1" customWidth="1"/>
    <col min="14603" max="14603" width="52.25" style="1" customWidth="1"/>
    <col min="14604" max="14604" width="29.875" style="1" customWidth="1"/>
    <col min="14605" max="14605" width="30.75" style="1" customWidth="1"/>
    <col min="14606" max="14606" width="13.75" style="1" customWidth="1"/>
    <col min="14607" max="14607" width="6.375" style="1" customWidth="1"/>
    <col min="14608" max="14608" width="13.25" style="1" customWidth="1"/>
    <col min="14609" max="14609" width="14.5" style="1" customWidth="1"/>
    <col min="14610" max="14610" width="15.625" style="1" customWidth="1"/>
    <col min="14611" max="14848" width="9" style="1"/>
    <col min="14849" max="14849" width="10.125" style="1" customWidth="1"/>
    <col min="14850" max="14850" width="2.625" style="1" customWidth="1"/>
    <col min="14851" max="14851" width="5.75" style="1" customWidth="1"/>
    <col min="14852" max="14853" width="15.75" style="1" customWidth="1"/>
    <col min="14854" max="14854" width="73" style="1" customWidth="1"/>
    <col min="14855" max="14855" width="6.25" style="1" customWidth="1"/>
    <col min="14856" max="14857" width="9.875" style="1" bestFit="1" customWidth="1"/>
    <col min="14858" max="14858" width="5.75" style="1" customWidth="1"/>
    <col min="14859" max="14859" width="52.25" style="1" customWidth="1"/>
    <col min="14860" max="14860" width="29.875" style="1" customWidth="1"/>
    <col min="14861" max="14861" width="30.75" style="1" customWidth="1"/>
    <col min="14862" max="14862" width="13.75" style="1" customWidth="1"/>
    <col min="14863" max="14863" width="6.375" style="1" customWidth="1"/>
    <col min="14864" max="14864" width="13.25" style="1" customWidth="1"/>
    <col min="14865" max="14865" width="14.5" style="1" customWidth="1"/>
    <col min="14866" max="14866" width="15.625" style="1" customWidth="1"/>
    <col min="14867" max="15104" width="9" style="1"/>
    <col min="15105" max="15105" width="10.125" style="1" customWidth="1"/>
    <col min="15106" max="15106" width="2.625" style="1" customWidth="1"/>
    <col min="15107" max="15107" width="5.75" style="1" customWidth="1"/>
    <col min="15108" max="15109" width="15.75" style="1" customWidth="1"/>
    <col min="15110" max="15110" width="73" style="1" customWidth="1"/>
    <col min="15111" max="15111" width="6.25" style="1" customWidth="1"/>
    <col min="15112" max="15113" width="9.875" style="1" bestFit="1" customWidth="1"/>
    <col min="15114" max="15114" width="5.75" style="1" customWidth="1"/>
    <col min="15115" max="15115" width="52.25" style="1" customWidth="1"/>
    <col min="15116" max="15116" width="29.875" style="1" customWidth="1"/>
    <col min="15117" max="15117" width="30.75" style="1" customWidth="1"/>
    <col min="15118" max="15118" width="13.75" style="1" customWidth="1"/>
    <col min="15119" max="15119" width="6.375" style="1" customWidth="1"/>
    <col min="15120" max="15120" width="13.25" style="1" customWidth="1"/>
    <col min="15121" max="15121" width="14.5" style="1" customWidth="1"/>
    <col min="15122" max="15122" width="15.625" style="1" customWidth="1"/>
    <col min="15123" max="15360" width="9" style="1"/>
    <col min="15361" max="15361" width="10.125" style="1" customWidth="1"/>
    <col min="15362" max="15362" width="2.625" style="1" customWidth="1"/>
    <col min="15363" max="15363" width="5.75" style="1" customWidth="1"/>
    <col min="15364" max="15365" width="15.75" style="1" customWidth="1"/>
    <col min="15366" max="15366" width="73" style="1" customWidth="1"/>
    <col min="15367" max="15367" width="6.25" style="1" customWidth="1"/>
    <col min="15368" max="15369" width="9.875" style="1" bestFit="1" customWidth="1"/>
    <col min="15370" max="15370" width="5.75" style="1" customWidth="1"/>
    <col min="15371" max="15371" width="52.25" style="1" customWidth="1"/>
    <col min="15372" max="15372" width="29.875" style="1" customWidth="1"/>
    <col min="15373" max="15373" width="30.75" style="1" customWidth="1"/>
    <col min="15374" max="15374" width="13.75" style="1" customWidth="1"/>
    <col min="15375" max="15375" width="6.375" style="1" customWidth="1"/>
    <col min="15376" max="15376" width="13.25" style="1" customWidth="1"/>
    <col min="15377" max="15377" width="14.5" style="1" customWidth="1"/>
    <col min="15378" max="15378" width="15.625" style="1" customWidth="1"/>
    <col min="15379" max="15616" width="9" style="1"/>
    <col min="15617" max="15617" width="10.125" style="1" customWidth="1"/>
    <col min="15618" max="15618" width="2.625" style="1" customWidth="1"/>
    <col min="15619" max="15619" width="5.75" style="1" customWidth="1"/>
    <col min="15620" max="15621" width="15.75" style="1" customWidth="1"/>
    <col min="15622" max="15622" width="73" style="1" customWidth="1"/>
    <col min="15623" max="15623" width="6.25" style="1" customWidth="1"/>
    <col min="15624" max="15625" width="9.875" style="1" bestFit="1" customWidth="1"/>
    <col min="15626" max="15626" width="5.75" style="1" customWidth="1"/>
    <col min="15627" max="15627" width="52.25" style="1" customWidth="1"/>
    <col min="15628" max="15628" width="29.875" style="1" customWidth="1"/>
    <col min="15629" max="15629" width="30.75" style="1" customWidth="1"/>
    <col min="15630" max="15630" width="13.75" style="1" customWidth="1"/>
    <col min="15631" max="15631" width="6.375" style="1" customWidth="1"/>
    <col min="15632" max="15632" width="13.25" style="1" customWidth="1"/>
    <col min="15633" max="15633" width="14.5" style="1" customWidth="1"/>
    <col min="15634" max="15634" width="15.625" style="1" customWidth="1"/>
    <col min="15635" max="15872" width="9" style="1"/>
    <col min="15873" max="15873" width="10.125" style="1" customWidth="1"/>
    <col min="15874" max="15874" width="2.625" style="1" customWidth="1"/>
    <col min="15875" max="15875" width="5.75" style="1" customWidth="1"/>
    <col min="15876" max="15877" width="15.75" style="1" customWidth="1"/>
    <col min="15878" max="15878" width="73" style="1" customWidth="1"/>
    <col min="15879" max="15879" width="6.25" style="1" customWidth="1"/>
    <col min="15880" max="15881" width="9.875" style="1" bestFit="1" customWidth="1"/>
    <col min="15882" max="15882" width="5.75" style="1" customWidth="1"/>
    <col min="15883" max="15883" width="52.25" style="1" customWidth="1"/>
    <col min="15884" max="15884" width="29.875" style="1" customWidth="1"/>
    <col min="15885" max="15885" width="30.75" style="1" customWidth="1"/>
    <col min="15886" max="15886" width="13.75" style="1" customWidth="1"/>
    <col min="15887" max="15887" width="6.375" style="1" customWidth="1"/>
    <col min="15888" max="15888" width="13.25" style="1" customWidth="1"/>
    <col min="15889" max="15889" width="14.5" style="1" customWidth="1"/>
    <col min="15890" max="15890" width="15.625" style="1" customWidth="1"/>
    <col min="15891" max="16128" width="9" style="1"/>
    <col min="16129" max="16129" width="10.125" style="1" customWidth="1"/>
    <col min="16130" max="16130" width="2.625" style="1" customWidth="1"/>
    <col min="16131" max="16131" width="5.75" style="1" customWidth="1"/>
    <col min="16132" max="16133" width="15.75" style="1" customWidth="1"/>
    <col min="16134" max="16134" width="73" style="1" customWidth="1"/>
    <col min="16135" max="16135" width="6.25" style="1" customWidth="1"/>
    <col min="16136" max="16137" width="9.875" style="1" bestFit="1" customWidth="1"/>
    <col min="16138" max="16138" width="5.75" style="1" customWidth="1"/>
    <col min="16139" max="16139" width="52.25" style="1" customWidth="1"/>
    <col min="16140" max="16140" width="29.875" style="1" customWidth="1"/>
    <col min="16141" max="16141" width="30.75" style="1" customWidth="1"/>
    <col min="16142" max="16142" width="13.75" style="1" customWidth="1"/>
    <col min="16143" max="16143" width="6.375" style="1" customWidth="1"/>
    <col min="16144" max="16144" width="13.25" style="1" customWidth="1"/>
    <col min="16145" max="16145" width="14.5" style="1" customWidth="1"/>
    <col min="16146" max="16146" width="15.625" style="1" customWidth="1"/>
    <col min="16147" max="16384" width="9" style="1"/>
  </cols>
  <sheetData>
    <row r="2" spans="1:18" ht="20.100000000000001" customHeight="1">
      <c r="C2" s="2" t="s">
        <v>0</v>
      </c>
      <c r="D2" s="2"/>
      <c r="E2" s="2"/>
      <c r="F2" s="3" t="s">
        <v>7117</v>
      </c>
      <c r="H2" s="5" t="s">
        <v>2</v>
      </c>
      <c r="I2" s="6"/>
      <c r="J2" s="7"/>
      <c r="K2" s="8">
        <f>SUM(I:I)</f>
        <v>0</v>
      </c>
    </row>
    <row r="3" spans="1:18" ht="20.100000000000001" customHeight="1">
      <c r="C3" s="2" t="s">
        <v>3</v>
      </c>
      <c r="D3" s="2"/>
      <c r="E3" s="2"/>
      <c r="F3" s="13" t="s">
        <v>7118</v>
      </c>
    </row>
    <row r="4" spans="1:18" ht="20.100000000000001" customHeight="1">
      <c r="C4" s="2" t="s">
        <v>6</v>
      </c>
      <c r="D4" s="2"/>
      <c r="E4" s="2"/>
      <c r="F4" s="13" t="s">
        <v>7119</v>
      </c>
      <c r="H4" s="429" t="s">
        <v>5757</v>
      </c>
      <c r="K4" s="1" t="s">
        <v>7120</v>
      </c>
    </row>
    <row r="5" spans="1:18" ht="20.100000000000001" customHeight="1">
      <c r="C5" s="2" t="s">
        <v>9</v>
      </c>
      <c r="D5" s="2"/>
      <c r="E5" s="2"/>
      <c r="F5" s="16">
        <v>45853</v>
      </c>
      <c r="H5" s="430"/>
    </row>
    <row r="6" spans="1:18" ht="20.100000000000001" customHeight="1">
      <c r="C6" s="2" t="s">
        <v>10</v>
      </c>
      <c r="D6" s="2"/>
      <c r="E6" s="2"/>
      <c r="F6" s="16">
        <v>45854</v>
      </c>
      <c r="H6" s="2416"/>
      <c r="I6" s="1" t="s">
        <v>7121</v>
      </c>
    </row>
    <row r="8" spans="1:18" s="4" customFormat="1" ht="19.7" customHeight="1">
      <c r="A8" s="4" t="s">
        <v>7122</v>
      </c>
      <c r="C8" s="27" t="s">
        <v>32</v>
      </c>
      <c r="D8" s="27" t="s">
        <v>33</v>
      </c>
      <c r="E8" s="27" t="s">
        <v>34</v>
      </c>
      <c r="F8" s="26" t="s">
        <v>35</v>
      </c>
      <c r="G8" s="26" t="s">
        <v>36</v>
      </c>
      <c r="H8" s="26" t="s">
        <v>37</v>
      </c>
      <c r="I8" s="28" t="s">
        <v>38</v>
      </c>
      <c r="J8" s="28" t="s">
        <v>39</v>
      </c>
      <c r="K8" s="26" t="s">
        <v>40</v>
      </c>
      <c r="L8" s="26" t="s">
        <v>41</v>
      </c>
      <c r="M8" s="26" t="s">
        <v>42</v>
      </c>
      <c r="N8" s="30" t="s">
        <v>43</v>
      </c>
      <c r="O8" s="27" t="s">
        <v>44</v>
      </c>
      <c r="P8" s="26" t="s">
        <v>45</v>
      </c>
      <c r="Q8" s="30" t="s">
        <v>46</v>
      </c>
      <c r="R8" s="375" t="s">
        <v>47</v>
      </c>
    </row>
    <row r="9" spans="1:18" s="4" customFormat="1" ht="19.7" customHeight="1">
      <c r="C9" s="27"/>
      <c r="D9" s="21"/>
      <c r="E9" s="21"/>
      <c r="F9" s="20"/>
      <c r="G9" s="26"/>
      <c r="H9" s="26"/>
      <c r="I9" s="28"/>
      <c r="J9" s="28"/>
      <c r="K9" s="26"/>
      <c r="L9" s="26"/>
      <c r="M9" s="26"/>
      <c r="N9" s="30"/>
      <c r="O9" s="27"/>
      <c r="P9" s="26"/>
      <c r="Q9" s="30"/>
      <c r="R9" s="375"/>
    </row>
    <row r="10" spans="1:18" s="4" customFormat="1" ht="19.7" customHeight="1">
      <c r="C10" s="27"/>
      <c r="D10" s="2417" t="s">
        <v>7123</v>
      </c>
      <c r="E10" s="2417"/>
      <c r="F10" s="2417"/>
      <c r="G10" s="26"/>
      <c r="H10" s="26"/>
      <c r="I10" s="28"/>
      <c r="J10" s="28"/>
      <c r="K10" s="26"/>
      <c r="L10" s="26"/>
      <c r="M10" s="26"/>
      <c r="N10" s="30"/>
      <c r="O10" s="27"/>
      <c r="P10" s="26"/>
      <c r="Q10" s="30"/>
      <c r="R10" s="375"/>
    </row>
    <row r="11" spans="1:18" s="4" customFormat="1" ht="19.7" customHeight="1">
      <c r="C11" s="27">
        <v>1</v>
      </c>
      <c r="D11" s="2418" t="s">
        <v>5760</v>
      </c>
      <c r="E11" s="2418" t="s">
        <v>5760</v>
      </c>
      <c r="F11" s="2419" t="s">
        <v>7124</v>
      </c>
      <c r="G11" s="831">
        <v>1</v>
      </c>
      <c r="H11" s="1208">
        <v>0</v>
      </c>
      <c r="I11" s="1403">
        <v>0</v>
      </c>
      <c r="J11" s="479"/>
      <c r="K11" s="907" t="s">
        <v>7125</v>
      </c>
      <c r="L11" s="26"/>
      <c r="M11" s="26"/>
      <c r="N11" s="30"/>
      <c r="O11" s="27"/>
      <c r="P11" s="26"/>
      <c r="Q11" s="30"/>
      <c r="R11" s="375"/>
    </row>
    <row r="12" spans="1:18" s="4" customFormat="1" ht="19.7" customHeight="1">
      <c r="C12" s="27">
        <f>+C11+1</f>
        <v>2</v>
      </c>
      <c r="D12" s="2418" t="s">
        <v>5760</v>
      </c>
      <c r="E12" s="2418" t="s">
        <v>5760</v>
      </c>
      <c r="F12" s="2420" t="s">
        <v>4404</v>
      </c>
      <c r="G12" s="831">
        <v>1</v>
      </c>
      <c r="H12" s="1208">
        <v>0</v>
      </c>
      <c r="I12" s="1208">
        <v>0</v>
      </c>
      <c r="J12" s="479"/>
      <c r="K12" s="907" t="s">
        <v>4405</v>
      </c>
      <c r="L12" s="26"/>
      <c r="M12" s="26"/>
      <c r="N12" s="30"/>
      <c r="O12" s="27"/>
      <c r="P12" s="26"/>
      <c r="Q12" s="30"/>
      <c r="R12" s="375"/>
    </row>
    <row r="13" spans="1:18" s="4" customFormat="1" ht="19.7" customHeight="1">
      <c r="C13" s="27">
        <f>+C12+1</f>
        <v>3</v>
      </c>
      <c r="D13" s="2418" t="s">
        <v>5760</v>
      </c>
      <c r="E13" s="2418" t="s">
        <v>5760</v>
      </c>
      <c r="F13" s="2420" t="s">
        <v>7126</v>
      </c>
      <c r="G13" s="912">
        <v>1</v>
      </c>
      <c r="H13" s="1878">
        <v>0</v>
      </c>
      <c r="I13" s="1878">
        <v>0</v>
      </c>
      <c r="J13" s="1879"/>
      <c r="K13" s="852" t="s">
        <v>7127</v>
      </c>
      <c r="L13" s="26"/>
      <c r="M13" s="26"/>
      <c r="N13" s="30"/>
      <c r="O13" s="27"/>
      <c r="P13" s="26"/>
      <c r="Q13" s="30"/>
      <c r="R13" s="375"/>
    </row>
    <row r="14" spans="1:18" s="4" customFormat="1" ht="19.7" customHeight="1">
      <c r="C14" s="27"/>
      <c r="D14" s="21"/>
      <c r="E14" s="21"/>
      <c r="F14" s="879"/>
      <c r="G14" s="26"/>
      <c r="H14" s="26"/>
      <c r="I14" s="28"/>
      <c r="J14" s="28"/>
      <c r="K14" s="26"/>
      <c r="L14" s="26"/>
      <c r="M14" s="26"/>
      <c r="N14" s="30"/>
      <c r="O14" s="27"/>
      <c r="P14" s="26"/>
      <c r="Q14" s="30"/>
      <c r="R14" s="375"/>
    </row>
    <row r="15" spans="1:18" s="4" customFormat="1" ht="19.7" customHeight="1">
      <c r="C15" s="27"/>
      <c r="D15" s="21"/>
      <c r="E15" s="21"/>
      <c r="F15" s="2421">
        <f>SUM(I11:I14)</f>
        <v>0</v>
      </c>
      <c r="G15" s="26"/>
      <c r="H15" s="26"/>
      <c r="I15" s="28"/>
      <c r="J15" s="28"/>
      <c r="K15" s="26"/>
      <c r="L15" s="26"/>
      <c r="M15" s="26"/>
      <c r="N15" s="30"/>
      <c r="O15" s="27"/>
      <c r="P15" s="26"/>
      <c r="Q15" s="30"/>
      <c r="R15" s="375"/>
    </row>
    <row r="16" spans="1:18" s="4" customFormat="1" ht="19.7" customHeight="1">
      <c r="C16" s="27"/>
      <c r="D16" s="21"/>
      <c r="E16" s="21"/>
      <c r="F16" s="20"/>
      <c r="G16" s="26"/>
      <c r="H16" s="26"/>
      <c r="I16" s="28"/>
      <c r="J16" s="28"/>
      <c r="K16" s="26"/>
      <c r="L16" s="26"/>
      <c r="M16" s="26"/>
      <c r="N16" s="30"/>
      <c r="O16" s="27"/>
      <c r="P16" s="26"/>
      <c r="Q16" s="30"/>
      <c r="R16" s="375"/>
    </row>
    <row r="17" spans="3:18" s="4" customFormat="1" ht="19.7" customHeight="1">
      <c r="C17" s="27"/>
      <c r="D17" s="21"/>
      <c r="E17" s="21"/>
      <c r="F17" s="20"/>
      <c r="G17" s="26"/>
      <c r="H17" s="26"/>
      <c r="I17" s="28"/>
      <c r="J17" s="28"/>
      <c r="K17" s="26"/>
      <c r="L17" s="26"/>
      <c r="M17" s="26"/>
      <c r="N17" s="30"/>
      <c r="O17" s="27"/>
      <c r="P17" s="26"/>
      <c r="Q17" s="30"/>
      <c r="R17" s="375"/>
    </row>
    <row r="18" spans="3:18" s="4" customFormat="1" ht="19.7" customHeight="1">
      <c r="C18" s="27"/>
      <c r="D18" s="21"/>
      <c r="E18" s="21"/>
      <c r="F18" s="20"/>
      <c r="G18" s="26"/>
      <c r="H18" s="26"/>
      <c r="I18" s="28"/>
      <c r="J18" s="28"/>
      <c r="K18" s="26"/>
      <c r="L18" s="26"/>
      <c r="M18" s="26"/>
      <c r="N18" s="30"/>
      <c r="O18" s="27"/>
      <c r="P18" s="26"/>
      <c r="Q18" s="30"/>
      <c r="R18" s="375"/>
    </row>
    <row r="19" spans="3:18" s="4" customFormat="1" ht="19.7" customHeight="1">
      <c r="C19" s="27"/>
      <c r="D19" s="27"/>
      <c r="E19" s="27"/>
      <c r="F19" s="26"/>
      <c r="G19" s="26"/>
      <c r="H19" s="26"/>
      <c r="I19" s="385"/>
      <c r="J19" s="28"/>
      <c r="K19" s="26"/>
      <c r="L19" s="26"/>
      <c r="M19" s="26"/>
      <c r="N19" s="30"/>
      <c r="O19" s="27"/>
      <c r="P19" s="26"/>
      <c r="Q19" s="30"/>
      <c r="R19" s="375"/>
    </row>
    <row r="20" spans="3:18" s="4" customFormat="1" ht="19.7" customHeight="1">
      <c r="C20" s="27"/>
      <c r="D20" s="27"/>
      <c r="E20" s="27"/>
      <c r="F20" s="26"/>
      <c r="G20" s="26"/>
      <c r="H20" s="26"/>
      <c r="I20" s="385"/>
      <c r="J20" s="28"/>
      <c r="K20" s="26"/>
      <c r="L20" s="26"/>
      <c r="M20" s="26"/>
      <c r="N20" s="30"/>
      <c r="O20" s="27"/>
      <c r="P20" s="26"/>
      <c r="Q20" s="30"/>
      <c r="R20" s="375"/>
    </row>
    <row r="21" spans="3:18" s="4" customFormat="1" ht="19.7" customHeight="1">
      <c r="C21" s="27"/>
      <c r="D21" s="27"/>
      <c r="E21" s="27"/>
      <c r="F21" s="26"/>
      <c r="G21" s="26"/>
      <c r="H21" s="26"/>
      <c r="I21" s="385"/>
      <c r="J21" s="28"/>
      <c r="K21" s="26"/>
      <c r="L21" s="26"/>
      <c r="M21" s="26"/>
      <c r="N21" s="30"/>
      <c r="O21" s="27"/>
      <c r="P21" s="26"/>
      <c r="Q21" s="30"/>
      <c r="R21" s="375"/>
    </row>
    <row r="22" spans="3:18" s="4" customFormat="1" ht="19.7" customHeight="1">
      <c r="C22" s="27"/>
      <c r="D22" s="27"/>
      <c r="E22" s="27"/>
      <c r="F22" s="26"/>
      <c r="G22" s="26"/>
      <c r="H22" s="26"/>
      <c r="I22" s="385"/>
      <c r="J22" s="28"/>
      <c r="K22" s="26"/>
      <c r="L22" s="26"/>
      <c r="M22" s="26"/>
      <c r="N22" s="30"/>
      <c r="O22" s="27"/>
      <c r="P22" s="26"/>
      <c r="Q22" s="30"/>
      <c r="R22" s="375"/>
    </row>
    <row r="23" spans="3:18" s="4" customFormat="1" ht="19.7" customHeight="1">
      <c r="C23" s="27"/>
      <c r="D23" s="27"/>
      <c r="E23" s="27"/>
      <c r="F23" s="26"/>
      <c r="G23" s="26"/>
      <c r="H23" s="26"/>
      <c r="I23" s="385"/>
      <c r="J23" s="28"/>
      <c r="K23" s="26"/>
      <c r="L23" s="26"/>
      <c r="M23" s="26"/>
      <c r="N23" s="30"/>
      <c r="O23" s="27"/>
      <c r="P23" s="26"/>
      <c r="Q23" s="30"/>
      <c r="R23" s="375"/>
    </row>
    <row r="24" spans="3:18" s="4" customFormat="1" ht="19.7" customHeight="1">
      <c r="C24" s="27"/>
      <c r="D24" s="27"/>
      <c r="E24" s="27"/>
      <c r="F24" s="26"/>
      <c r="G24" s="26"/>
      <c r="H24" s="26"/>
      <c r="I24" s="385"/>
      <c r="J24" s="28"/>
      <c r="K24" s="26"/>
      <c r="L24" s="26"/>
      <c r="M24" s="26"/>
      <c r="N24" s="30"/>
      <c r="O24" s="27"/>
      <c r="P24" s="26"/>
      <c r="Q24" s="30"/>
      <c r="R24" s="375"/>
    </row>
    <row r="25" spans="3:18" s="4" customFormat="1" ht="19.7" customHeight="1">
      <c r="C25" s="27"/>
      <c r="D25" s="27"/>
      <c r="E25" s="27"/>
      <c r="F25" s="26"/>
      <c r="G25" s="26"/>
      <c r="H25" s="26"/>
      <c r="I25" s="385"/>
      <c r="J25" s="28"/>
      <c r="K25" s="26"/>
      <c r="L25" s="26"/>
      <c r="M25" s="26"/>
      <c r="N25" s="30"/>
      <c r="O25" s="27"/>
      <c r="P25" s="26"/>
      <c r="Q25" s="30"/>
      <c r="R25" s="375"/>
    </row>
    <row r="26" spans="3:18" s="4" customFormat="1" ht="19.7" customHeight="1">
      <c r="C26" s="27"/>
      <c r="D26" s="27"/>
      <c r="E26" s="27"/>
      <c r="F26" s="26"/>
      <c r="G26" s="26"/>
      <c r="H26" s="26"/>
      <c r="I26" s="385"/>
      <c r="J26" s="28"/>
      <c r="K26" s="26"/>
      <c r="L26" s="26"/>
      <c r="M26" s="26"/>
      <c r="N26" s="30"/>
      <c r="O26" s="27"/>
      <c r="P26" s="26"/>
      <c r="Q26" s="30"/>
      <c r="R26" s="375"/>
    </row>
    <row r="27" spans="3:18" s="4" customFormat="1" ht="19.7" customHeight="1">
      <c r="C27" s="27"/>
      <c r="D27" s="27"/>
      <c r="E27" s="27"/>
      <c r="F27" s="26"/>
      <c r="G27" s="26"/>
      <c r="H27" s="26"/>
      <c r="I27" s="385"/>
      <c r="J27" s="28"/>
      <c r="K27" s="26"/>
      <c r="L27" s="26"/>
      <c r="M27" s="26"/>
      <c r="N27" s="30"/>
      <c r="O27" s="27"/>
      <c r="P27" s="26"/>
      <c r="Q27" s="30"/>
      <c r="R27" s="375"/>
    </row>
    <row r="28" spans="3:18" s="4" customFormat="1" ht="19.7" customHeight="1">
      <c r="C28" s="27"/>
      <c r="D28" s="27"/>
      <c r="E28" s="27"/>
      <c r="F28" s="26"/>
      <c r="G28" s="26"/>
      <c r="H28" s="26"/>
      <c r="I28" s="385"/>
      <c r="J28" s="28"/>
      <c r="K28" s="26"/>
      <c r="L28" s="26"/>
      <c r="M28" s="26"/>
      <c r="N28" s="30"/>
      <c r="O28" s="27"/>
      <c r="P28" s="26"/>
      <c r="Q28" s="30"/>
      <c r="R28" s="375"/>
    </row>
    <row r="29" spans="3:18" s="4" customFormat="1" ht="19.7" customHeight="1">
      <c r="C29" s="27"/>
      <c r="D29" s="27"/>
      <c r="E29" s="27"/>
      <c r="F29" s="26"/>
      <c r="G29" s="26"/>
      <c r="H29" s="26"/>
      <c r="I29" s="385"/>
      <c r="J29" s="28"/>
      <c r="K29" s="26"/>
      <c r="L29" s="26"/>
      <c r="M29" s="26"/>
      <c r="N29" s="30"/>
      <c r="O29" s="27"/>
      <c r="P29" s="26"/>
      <c r="Q29" s="30"/>
      <c r="R29" s="375"/>
    </row>
    <row r="30" spans="3:18" s="4" customFormat="1" ht="19.7" customHeight="1">
      <c r="C30" s="27"/>
      <c r="D30" s="27"/>
      <c r="E30" s="27"/>
      <c r="F30" s="26"/>
      <c r="G30" s="26"/>
      <c r="H30" s="26"/>
      <c r="I30" s="385">
        <f t="shared" ref="I30:I36" si="0">G30*H30</f>
        <v>0</v>
      </c>
      <c r="J30" s="28"/>
      <c r="K30" s="26"/>
      <c r="L30" s="26"/>
      <c r="M30" s="26"/>
      <c r="N30" s="30"/>
      <c r="O30" s="27"/>
      <c r="P30" s="26"/>
      <c r="Q30" s="30"/>
      <c r="R30" s="375"/>
    </row>
    <row r="31" spans="3:18" s="4" customFormat="1" ht="19.7" customHeight="1">
      <c r="C31" s="27"/>
      <c r="D31" s="27"/>
      <c r="E31" s="27"/>
      <c r="F31" s="26"/>
      <c r="G31" s="26"/>
      <c r="H31" s="26"/>
      <c r="I31" s="385">
        <f t="shared" si="0"/>
        <v>0</v>
      </c>
      <c r="J31" s="28"/>
      <c r="K31" s="26"/>
      <c r="L31" s="26"/>
      <c r="M31" s="26"/>
      <c r="N31" s="30"/>
      <c r="O31" s="27"/>
      <c r="P31" s="26"/>
      <c r="Q31" s="30"/>
      <c r="R31" s="375"/>
    </row>
    <row r="32" spans="3:18" s="4" customFormat="1" ht="19.7" customHeight="1">
      <c r="C32" s="27"/>
      <c r="D32" s="27"/>
      <c r="E32" s="27"/>
      <c r="F32" s="26"/>
      <c r="G32" s="26"/>
      <c r="H32" s="26"/>
      <c r="I32" s="385">
        <f t="shared" si="0"/>
        <v>0</v>
      </c>
      <c r="J32" s="28"/>
      <c r="K32" s="26"/>
      <c r="L32" s="26"/>
      <c r="M32" s="26"/>
      <c r="N32" s="30"/>
      <c r="O32" s="27"/>
      <c r="P32" s="26"/>
      <c r="Q32" s="30"/>
      <c r="R32" s="375"/>
    </row>
    <row r="33" spans="1:18" s="4" customFormat="1" ht="19.7" customHeight="1">
      <c r="C33" s="27"/>
      <c r="D33" s="27"/>
      <c r="E33" s="27"/>
      <c r="F33" s="26"/>
      <c r="G33" s="26"/>
      <c r="H33" s="26"/>
      <c r="I33" s="385">
        <f t="shared" si="0"/>
        <v>0</v>
      </c>
      <c r="J33" s="28"/>
      <c r="K33" s="26"/>
      <c r="L33" s="26"/>
      <c r="M33" s="26"/>
      <c r="N33" s="30"/>
      <c r="O33" s="27"/>
      <c r="P33" s="26"/>
      <c r="Q33" s="30"/>
      <c r="R33" s="375"/>
    </row>
    <row r="34" spans="1:18" s="4" customFormat="1" ht="19.7" customHeight="1">
      <c r="C34" s="27"/>
      <c r="D34" s="27"/>
      <c r="E34" s="27"/>
      <c r="F34" s="26"/>
      <c r="G34" s="26"/>
      <c r="H34" s="26"/>
      <c r="I34" s="385">
        <f t="shared" si="0"/>
        <v>0</v>
      </c>
      <c r="J34" s="28"/>
      <c r="K34" s="26"/>
      <c r="L34" s="26"/>
      <c r="M34" s="26"/>
      <c r="N34" s="30"/>
      <c r="O34" s="27"/>
      <c r="P34" s="26"/>
      <c r="Q34" s="30"/>
      <c r="R34" s="375"/>
    </row>
    <row r="35" spans="1:18" s="4" customFormat="1" ht="19.7" customHeight="1">
      <c r="C35" s="27"/>
      <c r="D35" s="27"/>
      <c r="E35" s="27"/>
      <c r="F35" s="26"/>
      <c r="G35" s="26"/>
      <c r="H35" s="26"/>
      <c r="I35" s="385">
        <f t="shared" si="0"/>
        <v>0</v>
      </c>
      <c r="J35" s="28"/>
      <c r="K35" s="26"/>
      <c r="L35" s="26"/>
      <c r="M35" s="26"/>
      <c r="N35" s="30"/>
      <c r="O35" s="27"/>
      <c r="P35" s="26"/>
      <c r="Q35" s="30"/>
      <c r="R35" s="375"/>
    </row>
    <row r="36" spans="1:18" s="4" customFormat="1" ht="19.7" customHeight="1">
      <c r="C36" s="27"/>
      <c r="D36" s="27"/>
      <c r="E36" s="27"/>
      <c r="F36" s="26"/>
      <c r="G36" s="26"/>
      <c r="H36" s="26"/>
      <c r="I36" s="385">
        <f t="shared" si="0"/>
        <v>0</v>
      </c>
      <c r="J36" s="28"/>
      <c r="K36" s="26"/>
      <c r="L36" s="26"/>
      <c r="M36" s="26"/>
      <c r="N36" s="30"/>
      <c r="O36" s="27"/>
      <c r="P36" s="26"/>
      <c r="Q36" s="30"/>
      <c r="R36" s="375"/>
    </row>
    <row r="37" spans="1:18" s="379" customFormat="1" ht="19.7" customHeight="1">
      <c r="A37" s="4"/>
      <c r="B37" s="4"/>
      <c r="C37" s="293"/>
      <c r="D37" s="202"/>
      <c r="E37" s="202"/>
      <c r="F37" s="47"/>
      <c r="G37" s="26"/>
      <c r="H37" s="384"/>
      <c r="I37" s="385"/>
      <c r="J37" s="28"/>
      <c r="K37" s="378"/>
      <c r="L37" s="286"/>
      <c r="M37" s="296"/>
      <c r="N37" s="387"/>
      <c r="O37" s="293"/>
      <c r="P37" s="286"/>
      <c r="Q37" s="387"/>
      <c r="R37" s="404"/>
    </row>
    <row r="38" spans="1:18" s="379" customFormat="1" ht="19.7" customHeight="1">
      <c r="A38" s="4"/>
      <c r="B38" s="4"/>
      <c r="C38" s="293"/>
      <c r="D38" s="293"/>
      <c r="E38" s="293"/>
      <c r="F38" s="223"/>
      <c r="G38" s="1896"/>
      <c r="H38" s="551"/>
      <c r="I38" s="385"/>
      <c r="J38" s="287"/>
      <c r="K38" s="288"/>
      <c r="L38" s="286"/>
      <c r="M38" s="296"/>
      <c r="N38" s="387"/>
      <c r="O38" s="293"/>
      <c r="P38" s="286"/>
      <c r="Q38" s="387"/>
      <c r="R38" s="404"/>
    </row>
    <row r="39" spans="1:18" s="379" customFormat="1" ht="19.7" customHeight="1">
      <c r="A39" s="4"/>
      <c r="B39" s="4"/>
      <c r="C39" s="293"/>
      <c r="D39" s="293"/>
      <c r="E39" s="293"/>
      <c r="F39" s="223"/>
      <c r="G39" s="1896"/>
      <c r="H39" s="551"/>
      <c r="I39" s="385"/>
      <c r="J39" s="287"/>
      <c r="K39" s="288"/>
      <c r="L39" s="286"/>
      <c r="M39" s="296"/>
      <c r="N39" s="387"/>
      <c r="O39" s="293"/>
      <c r="P39" s="286"/>
      <c r="Q39" s="387"/>
      <c r="R39" s="404"/>
    </row>
    <row r="40" spans="1:18" s="379" customFormat="1" ht="19.7" customHeight="1">
      <c r="A40" s="4"/>
      <c r="B40" s="4"/>
      <c r="C40" s="293"/>
      <c r="D40" s="293"/>
      <c r="E40" s="293"/>
      <c r="F40" s="389"/>
      <c r="G40" s="1896"/>
      <c r="H40" s="551"/>
      <c r="I40" s="385"/>
      <c r="J40" s="287"/>
      <c r="K40" s="288"/>
      <c r="L40" s="286"/>
      <c r="M40" s="296"/>
      <c r="N40" s="387"/>
      <c r="O40" s="293"/>
      <c r="P40" s="286"/>
      <c r="Q40" s="387"/>
      <c r="R40" s="404"/>
    </row>
    <row r="41" spans="1:18" s="4" customFormat="1" ht="19.7" customHeight="1">
      <c r="C41" s="27"/>
      <c r="D41" s="27"/>
      <c r="E41" s="27"/>
      <c r="F41" s="78"/>
      <c r="G41" s="1903"/>
      <c r="H41" s="393"/>
      <c r="I41" s="385"/>
      <c r="J41" s="28"/>
      <c r="K41" s="79"/>
      <c r="L41" s="26"/>
      <c r="M41" s="26"/>
      <c r="N41" s="30"/>
      <c r="O41" s="27"/>
      <c r="P41" s="26"/>
      <c r="Q41" s="30"/>
      <c r="R41" s="375"/>
    </row>
    <row r="42" spans="1:18" s="4" customFormat="1" ht="19.7" customHeight="1">
      <c r="C42" s="27"/>
      <c r="D42" s="27"/>
      <c r="E42" s="27"/>
      <c r="F42" s="47"/>
      <c r="G42" s="1903"/>
      <c r="H42" s="393"/>
      <c r="I42" s="385"/>
      <c r="J42" s="28"/>
      <c r="K42" s="47"/>
      <c r="L42" s="26"/>
      <c r="M42" s="26"/>
      <c r="N42" s="30"/>
      <c r="O42" s="27"/>
      <c r="P42" s="26"/>
      <c r="Q42" s="30"/>
      <c r="R42" s="375"/>
    </row>
    <row r="43" spans="1:18" s="4" customFormat="1" ht="19.7" customHeight="1">
      <c r="C43" s="27"/>
      <c r="D43" s="27"/>
      <c r="E43" s="27"/>
      <c r="F43" s="47"/>
      <c r="G43" s="1903"/>
      <c r="H43" s="393"/>
      <c r="I43" s="385"/>
      <c r="J43" s="28"/>
      <c r="K43" s="47"/>
      <c r="L43" s="26"/>
      <c r="M43" s="26"/>
      <c r="N43" s="30"/>
      <c r="O43" s="27"/>
      <c r="P43" s="26"/>
      <c r="Q43" s="30"/>
      <c r="R43" s="375"/>
    </row>
    <row r="44" spans="1:18" s="4" customFormat="1" ht="19.7" customHeight="1">
      <c r="C44" s="27"/>
      <c r="D44" s="27"/>
      <c r="E44" s="27"/>
      <c r="F44" s="47"/>
      <c r="G44" s="1903"/>
      <c r="H44" s="393"/>
      <c r="I44" s="385"/>
      <c r="J44" s="28"/>
      <c r="K44" s="47"/>
      <c r="L44" s="47"/>
      <c r="M44" s="26"/>
      <c r="N44" s="30"/>
      <c r="O44" s="27"/>
      <c r="P44" s="26"/>
      <c r="Q44" s="30"/>
      <c r="R44" s="375"/>
    </row>
    <row r="45" spans="1:18" s="4" customFormat="1" ht="19.7" customHeight="1">
      <c r="C45" s="27"/>
      <c r="D45" s="27"/>
      <c r="E45" s="27"/>
      <c r="F45" s="47"/>
      <c r="G45" s="1903"/>
      <c r="H45" s="393"/>
      <c r="I45" s="385"/>
      <c r="J45" s="28"/>
      <c r="K45" s="47"/>
      <c r="L45" s="26"/>
      <c r="M45" s="26"/>
      <c r="N45" s="30"/>
      <c r="O45" s="27"/>
      <c r="P45" s="26"/>
      <c r="Q45" s="30"/>
      <c r="R45" s="375"/>
    </row>
  </sheetData>
  <autoFilter ref="C8:P45" xr:uid="{C8679C83-A1BF-4985-9A38-AA9647AE0C6B}"/>
  <mergeCells count="8">
    <mergeCell ref="C6:E6"/>
    <mergeCell ref="D10:F10"/>
    <mergeCell ref="C2:E2"/>
    <mergeCell ref="H2:J2"/>
    <mergeCell ref="C3:E3"/>
    <mergeCell ref="C4:E4"/>
    <mergeCell ref="H4:H5"/>
    <mergeCell ref="C5:E5"/>
  </mergeCells>
  <phoneticPr fontId="2"/>
  <pageMargins left="0.2" right="0.2" top="0.36" bottom="0.41" header="0.3" footer="0.3"/>
  <pageSetup paperSize="9" scale="70" orientation="landscape"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4FD38-3674-4559-9F5C-A3A4118B8673}">
  <sheetPr>
    <tabColor rgb="FFFFC000"/>
  </sheetPr>
  <dimension ref="A2:T98"/>
  <sheetViews>
    <sheetView zoomScale="70" zoomScaleNormal="70" workbookViewId="0">
      <pane xSplit="13" ySplit="8" topLeftCell="N9" activePane="bottomRight" state="frozen"/>
      <selection pane="topRight" activeCell="K1" sqref="K1"/>
      <selection pane="bottomLeft" activeCell="A9" sqref="A9"/>
      <selection pane="bottomRight" activeCell="N54" sqref="N54"/>
    </sheetView>
  </sheetViews>
  <sheetFormatPr defaultRowHeight="18.75"/>
  <cols>
    <col min="1" max="1" width="9" style="1"/>
    <col min="2" max="2" width="21.875" style="1" customWidth="1"/>
    <col min="3" max="3" width="5.5" style="1" customWidth="1"/>
    <col min="4" max="4" width="2.625" style="1" customWidth="1"/>
    <col min="5" max="5" width="5.75" style="4" customWidth="1"/>
    <col min="6" max="7" width="15.75" style="1" customWidth="1"/>
    <col min="8" max="8" width="51.5" style="1" customWidth="1"/>
    <col min="9" max="9" width="6.25" style="1" customWidth="1"/>
    <col min="10" max="11" width="9.875" style="1" bestFit="1" customWidth="1"/>
    <col min="12" max="12" width="5.75" style="10" customWidth="1"/>
    <col min="13" max="13" width="52.25" style="1" customWidth="1"/>
    <col min="14" max="14" width="29.875" style="1" customWidth="1"/>
    <col min="15" max="15" width="30.75" style="4" customWidth="1"/>
    <col min="16" max="16" width="13.75" style="9" customWidth="1"/>
    <col min="17" max="17" width="6.375" style="1" customWidth="1"/>
    <col min="18" max="18" width="13.25" style="10" customWidth="1"/>
    <col min="19" max="19" width="14.5" style="11" customWidth="1"/>
    <col min="20" max="20" width="15.625" style="12" customWidth="1"/>
    <col min="21" max="257" width="9" style="1"/>
    <col min="258" max="258" width="21.875" style="1" customWidth="1"/>
    <col min="259" max="259" width="5.5" style="1" customWidth="1"/>
    <col min="260" max="260" width="2.625" style="1" customWidth="1"/>
    <col min="261" max="261" width="5.75" style="1" customWidth="1"/>
    <col min="262" max="263" width="15.75" style="1" customWidth="1"/>
    <col min="264" max="264" width="51.5" style="1" customWidth="1"/>
    <col min="265" max="265" width="6.25" style="1" customWidth="1"/>
    <col min="266" max="267" width="9.875" style="1" bestFit="1" customWidth="1"/>
    <col min="268" max="268" width="5.75" style="1" customWidth="1"/>
    <col min="269" max="269" width="52.25" style="1" customWidth="1"/>
    <col min="270" max="270" width="29.875" style="1" customWidth="1"/>
    <col min="271" max="271" width="30.75" style="1" customWidth="1"/>
    <col min="272" max="272" width="13.75" style="1" customWidth="1"/>
    <col min="273" max="273" width="6.375" style="1" customWidth="1"/>
    <col min="274" max="274" width="13.25" style="1" customWidth="1"/>
    <col min="275" max="275" width="14.5" style="1" customWidth="1"/>
    <col min="276" max="276" width="15.625" style="1" customWidth="1"/>
    <col min="277" max="513" width="9" style="1"/>
    <col min="514" max="514" width="21.875" style="1" customWidth="1"/>
    <col min="515" max="515" width="5.5" style="1" customWidth="1"/>
    <col min="516" max="516" width="2.625" style="1" customWidth="1"/>
    <col min="517" max="517" width="5.75" style="1" customWidth="1"/>
    <col min="518" max="519" width="15.75" style="1" customWidth="1"/>
    <col min="520" max="520" width="51.5" style="1" customWidth="1"/>
    <col min="521" max="521" width="6.25" style="1" customWidth="1"/>
    <col min="522" max="523" width="9.875" style="1" bestFit="1" customWidth="1"/>
    <col min="524" max="524" width="5.75" style="1" customWidth="1"/>
    <col min="525" max="525" width="52.25" style="1" customWidth="1"/>
    <col min="526" max="526" width="29.875" style="1" customWidth="1"/>
    <col min="527" max="527" width="30.75" style="1" customWidth="1"/>
    <col min="528" max="528" width="13.75" style="1" customWidth="1"/>
    <col min="529" max="529" width="6.375" style="1" customWidth="1"/>
    <col min="530" max="530" width="13.25" style="1" customWidth="1"/>
    <col min="531" max="531" width="14.5" style="1" customWidth="1"/>
    <col min="532" max="532" width="15.625" style="1" customWidth="1"/>
    <col min="533" max="769" width="9" style="1"/>
    <col min="770" max="770" width="21.875" style="1" customWidth="1"/>
    <col min="771" max="771" width="5.5" style="1" customWidth="1"/>
    <col min="772" max="772" width="2.625" style="1" customWidth="1"/>
    <col min="773" max="773" width="5.75" style="1" customWidth="1"/>
    <col min="774" max="775" width="15.75" style="1" customWidth="1"/>
    <col min="776" max="776" width="51.5" style="1" customWidth="1"/>
    <col min="777" max="777" width="6.25" style="1" customWidth="1"/>
    <col min="778" max="779" width="9.875" style="1" bestFit="1" customWidth="1"/>
    <col min="780" max="780" width="5.75" style="1" customWidth="1"/>
    <col min="781" max="781" width="52.25" style="1" customWidth="1"/>
    <col min="782" max="782" width="29.875" style="1" customWidth="1"/>
    <col min="783" max="783" width="30.75" style="1" customWidth="1"/>
    <col min="784" max="784" width="13.75" style="1" customWidth="1"/>
    <col min="785" max="785" width="6.375" style="1" customWidth="1"/>
    <col min="786" max="786" width="13.25" style="1" customWidth="1"/>
    <col min="787" max="787" width="14.5" style="1" customWidth="1"/>
    <col min="788" max="788" width="15.625" style="1" customWidth="1"/>
    <col min="789" max="1025" width="9" style="1"/>
    <col min="1026" max="1026" width="21.875" style="1" customWidth="1"/>
    <col min="1027" max="1027" width="5.5" style="1" customWidth="1"/>
    <col min="1028" max="1028" width="2.625" style="1" customWidth="1"/>
    <col min="1029" max="1029" width="5.75" style="1" customWidth="1"/>
    <col min="1030" max="1031" width="15.75" style="1" customWidth="1"/>
    <col min="1032" max="1032" width="51.5" style="1" customWidth="1"/>
    <col min="1033" max="1033" width="6.25" style="1" customWidth="1"/>
    <col min="1034" max="1035" width="9.875" style="1" bestFit="1" customWidth="1"/>
    <col min="1036" max="1036" width="5.75" style="1" customWidth="1"/>
    <col min="1037" max="1037" width="52.25" style="1" customWidth="1"/>
    <col min="1038" max="1038" width="29.875" style="1" customWidth="1"/>
    <col min="1039" max="1039" width="30.75" style="1" customWidth="1"/>
    <col min="1040" max="1040" width="13.75" style="1" customWidth="1"/>
    <col min="1041" max="1041" width="6.375" style="1" customWidth="1"/>
    <col min="1042" max="1042" width="13.25" style="1" customWidth="1"/>
    <col min="1043" max="1043" width="14.5" style="1" customWidth="1"/>
    <col min="1044" max="1044" width="15.625" style="1" customWidth="1"/>
    <col min="1045" max="1281" width="9" style="1"/>
    <col min="1282" max="1282" width="21.875" style="1" customWidth="1"/>
    <col min="1283" max="1283" width="5.5" style="1" customWidth="1"/>
    <col min="1284" max="1284" width="2.625" style="1" customWidth="1"/>
    <col min="1285" max="1285" width="5.75" style="1" customWidth="1"/>
    <col min="1286" max="1287" width="15.75" style="1" customWidth="1"/>
    <col min="1288" max="1288" width="51.5" style="1" customWidth="1"/>
    <col min="1289" max="1289" width="6.25" style="1" customWidth="1"/>
    <col min="1290" max="1291" width="9.875" style="1" bestFit="1" customWidth="1"/>
    <col min="1292" max="1292" width="5.75" style="1" customWidth="1"/>
    <col min="1293" max="1293" width="52.25" style="1" customWidth="1"/>
    <col min="1294" max="1294" width="29.875" style="1" customWidth="1"/>
    <col min="1295" max="1295" width="30.75" style="1" customWidth="1"/>
    <col min="1296" max="1296" width="13.75" style="1" customWidth="1"/>
    <col min="1297" max="1297" width="6.375" style="1" customWidth="1"/>
    <col min="1298" max="1298" width="13.25" style="1" customWidth="1"/>
    <col min="1299" max="1299" width="14.5" style="1" customWidth="1"/>
    <col min="1300" max="1300" width="15.625" style="1" customWidth="1"/>
    <col min="1301" max="1537" width="9" style="1"/>
    <col min="1538" max="1538" width="21.875" style="1" customWidth="1"/>
    <col min="1539" max="1539" width="5.5" style="1" customWidth="1"/>
    <col min="1540" max="1540" width="2.625" style="1" customWidth="1"/>
    <col min="1541" max="1541" width="5.75" style="1" customWidth="1"/>
    <col min="1542" max="1543" width="15.75" style="1" customWidth="1"/>
    <col min="1544" max="1544" width="51.5" style="1" customWidth="1"/>
    <col min="1545" max="1545" width="6.25" style="1" customWidth="1"/>
    <col min="1546" max="1547" width="9.875" style="1" bestFit="1" customWidth="1"/>
    <col min="1548" max="1548" width="5.75" style="1" customWidth="1"/>
    <col min="1549" max="1549" width="52.25" style="1" customWidth="1"/>
    <col min="1550" max="1550" width="29.875" style="1" customWidth="1"/>
    <col min="1551" max="1551" width="30.75" style="1" customWidth="1"/>
    <col min="1552" max="1552" width="13.75" style="1" customWidth="1"/>
    <col min="1553" max="1553" width="6.375" style="1" customWidth="1"/>
    <col min="1554" max="1554" width="13.25" style="1" customWidth="1"/>
    <col min="1555" max="1555" width="14.5" style="1" customWidth="1"/>
    <col min="1556" max="1556" width="15.625" style="1" customWidth="1"/>
    <col min="1557" max="1793" width="9" style="1"/>
    <col min="1794" max="1794" width="21.875" style="1" customWidth="1"/>
    <col min="1795" max="1795" width="5.5" style="1" customWidth="1"/>
    <col min="1796" max="1796" width="2.625" style="1" customWidth="1"/>
    <col min="1797" max="1797" width="5.75" style="1" customWidth="1"/>
    <col min="1798" max="1799" width="15.75" style="1" customWidth="1"/>
    <col min="1800" max="1800" width="51.5" style="1" customWidth="1"/>
    <col min="1801" max="1801" width="6.25" style="1" customWidth="1"/>
    <col min="1802" max="1803" width="9.875" style="1" bestFit="1" customWidth="1"/>
    <col min="1804" max="1804" width="5.75" style="1" customWidth="1"/>
    <col min="1805" max="1805" width="52.25" style="1" customWidth="1"/>
    <col min="1806" max="1806" width="29.875" style="1" customWidth="1"/>
    <col min="1807" max="1807" width="30.75" style="1" customWidth="1"/>
    <col min="1808" max="1808" width="13.75" style="1" customWidth="1"/>
    <col min="1809" max="1809" width="6.375" style="1" customWidth="1"/>
    <col min="1810" max="1810" width="13.25" style="1" customWidth="1"/>
    <col min="1811" max="1811" width="14.5" style="1" customWidth="1"/>
    <col min="1812" max="1812" width="15.625" style="1" customWidth="1"/>
    <col min="1813" max="2049" width="9" style="1"/>
    <col min="2050" max="2050" width="21.875" style="1" customWidth="1"/>
    <col min="2051" max="2051" width="5.5" style="1" customWidth="1"/>
    <col min="2052" max="2052" width="2.625" style="1" customWidth="1"/>
    <col min="2053" max="2053" width="5.75" style="1" customWidth="1"/>
    <col min="2054" max="2055" width="15.75" style="1" customWidth="1"/>
    <col min="2056" max="2056" width="51.5" style="1" customWidth="1"/>
    <col min="2057" max="2057" width="6.25" style="1" customWidth="1"/>
    <col min="2058" max="2059" width="9.875" style="1" bestFit="1" customWidth="1"/>
    <col min="2060" max="2060" width="5.75" style="1" customWidth="1"/>
    <col min="2061" max="2061" width="52.25" style="1" customWidth="1"/>
    <col min="2062" max="2062" width="29.875" style="1" customWidth="1"/>
    <col min="2063" max="2063" width="30.75" style="1" customWidth="1"/>
    <col min="2064" max="2064" width="13.75" style="1" customWidth="1"/>
    <col min="2065" max="2065" width="6.375" style="1" customWidth="1"/>
    <col min="2066" max="2066" width="13.25" style="1" customWidth="1"/>
    <col min="2067" max="2067" width="14.5" style="1" customWidth="1"/>
    <col min="2068" max="2068" width="15.625" style="1" customWidth="1"/>
    <col min="2069" max="2305" width="9" style="1"/>
    <col min="2306" max="2306" width="21.875" style="1" customWidth="1"/>
    <col min="2307" max="2307" width="5.5" style="1" customWidth="1"/>
    <col min="2308" max="2308" width="2.625" style="1" customWidth="1"/>
    <col min="2309" max="2309" width="5.75" style="1" customWidth="1"/>
    <col min="2310" max="2311" width="15.75" style="1" customWidth="1"/>
    <col min="2312" max="2312" width="51.5" style="1" customWidth="1"/>
    <col min="2313" max="2313" width="6.25" style="1" customWidth="1"/>
    <col min="2314" max="2315" width="9.875" style="1" bestFit="1" customWidth="1"/>
    <col min="2316" max="2316" width="5.75" style="1" customWidth="1"/>
    <col min="2317" max="2317" width="52.25" style="1" customWidth="1"/>
    <col min="2318" max="2318" width="29.875" style="1" customWidth="1"/>
    <col min="2319" max="2319" width="30.75" style="1" customWidth="1"/>
    <col min="2320" max="2320" width="13.75" style="1" customWidth="1"/>
    <col min="2321" max="2321" width="6.375" style="1" customWidth="1"/>
    <col min="2322" max="2322" width="13.25" style="1" customWidth="1"/>
    <col min="2323" max="2323" width="14.5" style="1" customWidth="1"/>
    <col min="2324" max="2324" width="15.625" style="1" customWidth="1"/>
    <col min="2325" max="2561" width="9" style="1"/>
    <col min="2562" max="2562" width="21.875" style="1" customWidth="1"/>
    <col min="2563" max="2563" width="5.5" style="1" customWidth="1"/>
    <col min="2564" max="2564" width="2.625" style="1" customWidth="1"/>
    <col min="2565" max="2565" width="5.75" style="1" customWidth="1"/>
    <col min="2566" max="2567" width="15.75" style="1" customWidth="1"/>
    <col min="2568" max="2568" width="51.5" style="1" customWidth="1"/>
    <col min="2569" max="2569" width="6.25" style="1" customWidth="1"/>
    <col min="2570" max="2571" width="9.875" style="1" bestFit="1" customWidth="1"/>
    <col min="2572" max="2572" width="5.75" style="1" customWidth="1"/>
    <col min="2573" max="2573" width="52.25" style="1" customWidth="1"/>
    <col min="2574" max="2574" width="29.875" style="1" customWidth="1"/>
    <col min="2575" max="2575" width="30.75" style="1" customWidth="1"/>
    <col min="2576" max="2576" width="13.75" style="1" customWidth="1"/>
    <col min="2577" max="2577" width="6.375" style="1" customWidth="1"/>
    <col min="2578" max="2578" width="13.25" style="1" customWidth="1"/>
    <col min="2579" max="2579" width="14.5" style="1" customWidth="1"/>
    <col min="2580" max="2580" width="15.625" style="1" customWidth="1"/>
    <col min="2581" max="2817" width="9" style="1"/>
    <col min="2818" max="2818" width="21.875" style="1" customWidth="1"/>
    <col min="2819" max="2819" width="5.5" style="1" customWidth="1"/>
    <col min="2820" max="2820" width="2.625" style="1" customWidth="1"/>
    <col min="2821" max="2821" width="5.75" style="1" customWidth="1"/>
    <col min="2822" max="2823" width="15.75" style="1" customWidth="1"/>
    <col min="2824" max="2824" width="51.5" style="1" customWidth="1"/>
    <col min="2825" max="2825" width="6.25" style="1" customWidth="1"/>
    <col min="2826" max="2827" width="9.875" style="1" bestFit="1" customWidth="1"/>
    <col min="2828" max="2828" width="5.75" style="1" customWidth="1"/>
    <col min="2829" max="2829" width="52.25" style="1" customWidth="1"/>
    <col min="2830" max="2830" width="29.875" style="1" customWidth="1"/>
    <col min="2831" max="2831" width="30.75" style="1" customWidth="1"/>
    <col min="2832" max="2832" width="13.75" style="1" customWidth="1"/>
    <col min="2833" max="2833" width="6.375" style="1" customWidth="1"/>
    <col min="2834" max="2834" width="13.25" style="1" customWidth="1"/>
    <col min="2835" max="2835" width="14.5" style="1" customWidth="1"/>
    <col min="2836" max="2836" width="15.625" style="1" customWidth="1"/>
    <col min="2837" max="3073" width="9" style="1"/>
    <col min="3074" max="3074" width="21.875" style="1" customWidth="1"/>
    <col min="3075" max="3075" width="5.5" style="1" customWidth="1"/>
    <col min="3076" max="3076" width="2.625" style="1" customWidth="1"/>
    <col min="3077" max="3077" width="5.75" style="1" customWidth="1"/>
    <col min="3078" max="3079" width="15.75" style="1" customWidth="1"/>
    <col min="3080" max="3080" width="51.5" style="1" customWidth="1"/>
    <col min="3081" max="3081" width="6.25" style="1" customWidth="1"/>
    <col min="3082" max="3083" width="9.875" style="1" bestFit="1" customWidth="1"/>
    <col min="3084" max="3084" width="5.75" style="1" customWidth="1"/>
    <col min="3085" max="3085" width="52.25" style="1" customWidth="1"/>
    <col min="3086" max="3086" width="29.875" style="1" customWidth="1"/>
    <col min="3087" max="3087" width="30.75" style="1" customWidth="1"/>
    <col min="3088" max="3088" width="13.75" style="1" customWidth="1"/>
    <col min="3089" max="3089" width="6.375" style="1" customWidth="1"/>
    <col min="3090" max="3090" width="13.25" style="1" customWidth="1"/>
    <col min="3091" max="3091" width="14.5" style="1" customWidth="1"/>
    <col min="3092" max="3092" width="15.625" style="1" customWidth="1"/>
    <col min="3093" max="3329" width="9" style="1"/>
    <col min="3330" max="3330" width="21.875" style="1" customWidth="1"/>
    <col min="3331" max="3331" width="5.5" style="1" customWidth="1"/>
    <col min="3332" max="3332" width="2.625" style="1" customWidth="1"/>
    <col min="3333" max="3333" width="5.75" style="1" customWidth="1"/>
    <col min="3334" max="3335" width="15.75" style="1" customWidth="1"/>
    <col min="3336" max="3336" width="51.5" style="1" customWidth="1"/>
    <col min="3337" max="3337" width="6.25" style="1" customWidth="1"/>
    <col min="3338" max="3339" width="9.875" style="1" bestFit="1" customWidth="1"/>
    <col min="3340" max="3340" width="5.75" style="1" customWidth="1"/>
    <col min="3341" max="3341" width="52.25" style="1" customWidth="1"/>
    <col min="3342" max="3342" width="29.875" style="1" customWidth="1"/>
    <col min="3343" max="3343" width="30.75" style="1" customWidth="1"/>
    <col min="3344" max="3344" width="13.75" style="1" customWidth="1"/>
    <col min="3345" max="3345" width="6.375" style="1" customWidth="1"/>
    <col min="3346" max="3346" width="13.25" style="1" customWidth="1"/>
    <col min="3347" max="3347" width="14.5" style="1" customWidth="1"/>
    <col min="3348" max="3348" width="15.625" style="1" customWidth="1"/>
    <col min="3349" max="3585" width="9" style="1"/>
    <col min="3586" max="3586" width="21.875" style="1" customWidth="1"/>
    <col min="3587" max="3587" width="5.5" style="1" customWidth="1"/>
    <col min="3588" max="3588" width="2.625" style="1" customWidth="1"/>
    <col min="3589" max="3589" width="5.75" style="1" customWidth="1"/>
    <col min="3590" max="3591" width="15.75" style="1" customWidth="1"/>
    <col min="3592" max="3592" width="51.5" style="1" customWidth="1"/>
    <col min="3593" max="3593" width="6.25" style="1" customWidth="1"/>
    <col min="3594" max="3595" width="9.875" style="1" bestFit="1" customWidth="1"/>
    <col min="3596" max="3596" width="5.75" style="1" customWidth="1"/>
    <col min="3597" max="3597" width="52.25" style="1" customWidth="1"/>
    <col min="3598" max="3598" width="29.875" style="1" customWidth="1"/>
    <col min="3599" max="3599" width="30.75" style="1" customWidth="1"/>
    <col min="3600" max="3600" width="13.75" style="1" customWidth="1"/>
    <col min="3601" max="3601" width="6.375" style="1" customWidth="1"/>
    <col min="3602" max="3602" width="13.25" style="1" customWidth="1"/>
    <col min="3603" max="3603" width="14.5" style="1" customWidth="1"/>
    <col min="3604" max="3604" width="15.625" style="1" customWidth="1"/>
    <col min="3605" max="3841" width="9" style="1"/>
    <col min="3842" max="3842" width="21.875" style="1" customWidth="1"/>
    <col min="3843" max="3843" width="5.5" style="1" customWidth="1"/>
    <col min="3844" max="3844" width="2.625" style="1" customWidth="1"/>
    <col min="3845" max="3845" width="5.75" style="1" customWidth="1"/>
    <col min="3846" max="3847" width="15.75" style="1" customWidth="1"/>
    <col min="3848" max="3848" width="51.5" style="1" customWidth="1"/>
    <col min="3849" max="3849" width="6.25" style="1" customWidth="1"/>
    <col min="3850" max="3851" width="9.875" style="1" bestFit="1" customWidth="1"/>
    <col min="3852" max="3852" width="5.75" style="1" customWidth="1"/>
    <col min="3853" max="3853" width="52.25" style="1" customWidth="1"/>
    <col min="3854" max="3854" width="29.875" style="1" customWidth="1"/>
    <col min="3855" max="3855" width="30.75" style="1" customWidth="1"/>
    <col min="3856" max="3856" width="13.75" style="1" customWidth="1"/>
    <col min="3857" max="3857" width="6.375" style="1" customWidth="1"/>
    <col min="3858" max="3858" width="13.25" style="1" customWidth="1"/>
    <col min="3859" max="3859" width="14.5" style="1" customWidth="1"/>
    <col min="3860" max="3860" width="15.625" style="1" customWidth="1"/>
    <col min="3861" max="4097" width="9" style="1"/>
    <col min="4098" max="4098" width="21.875" style="1" customWidth="1"/>
    <col min="4099" max="4099" width="5.5" style="1" customWidth="1"/>
    <col min="4100" max="4100" width="2.625" style="1" customWidth="1"/>
    <col min="4101" max="4101" width="5.75" style="1" customWidth="1"/>
    <col min="4102" max="4103" width="15.75" style="1" customWidth="1"/>
    <col min="4104" max="4104" width="51.5" style="1" customWidth="1"/>
    <col min="4105" max="4105" width="6.25" style="1" customWidth="1"/>
    <col min="4106" max="4107" width="9.875" style="1" bestFit="1" customWidth="1"/>
    <col min="4108" max="4108" width="5.75" style="1" customWidth="1"/>
    <col min="4109" max="4109" width="52.25" style="1" customWidth="1"/>
    <col min="4110" max="4110" width="29.875" style="1" customWidth="1"/>
    <col min="4111" max="4111" width="30.75" style="1" customWidth="1"/>
    <col min="4112" max="4112" width="13.75" style="1" customWidth="1"/>
    <col min="4113" max="4113" width="6.375" style="1" customWidth="1"/>
    <col min="4114" max="4114" width="13.25" style="1" customWidth="1"/>
    <col min="4115" max="4115" width="14.5" style="1" customWidth="1"/>
    <col min="4116" max="4116" width="15.625" style="1" customWidth="1"/>
    <col min="4117" max="4353" width="9" style="1"/>
    <col min="4354" max="4354" width="21.875" style="1" customWidth="1"/>
    <col min="4355" max="4355" width="5.5" style="1" customWidth="1"/>
    <col min="4356" max="4356" width="2.625" style="1" customWidth="1"/>
    <col min="4357" max="4357" width="5.75" style="1" customWidth="1"/>
    <col min="4358" max="4359" width="15.75" style="1" customWidth="1"/>
    <col min="4360" max="4360" width="51.5" style="1" customWidth="1"/>
    <col min="4361" max="4361" width="6.25" style="1" customWidth="1"/>
    <col min="4362" max="4363" width="9.875" style="1" bestFit="1" customWidth="1"/>
    <col min="4364" max="4364" width="5.75" style="1" customWidth="1"/>
    <col min="4365" max="4365" width="52.25" style="1" customWidth="1"/>
    <col min="4366" max="4366" width="29.875" style="1" customWidth="1"/>
    <col min="4367" max="4367" width="30.75" style="1" customWidth="1"/>
    <col min="4368" max="4368" width="13.75" style="1" customWidth="1"/>
    <col min="4369" max="4369" width="6.375" style="1" customWidth="1"/>
    <col min="4370" max="4370" width="13.25" style="1" customWidth="1"/>
    <col min="4371" max="4371" width="14.5" style="1" customWidth="1"/>
    <col min="4372" max="4372" width="15.625" style="1" customWidth="1"/>
    <col min="4373" max="4609" width="9" style="1"/>
    <col min="4610" max="4610" width="21.875" style="1" customWidth="1"/>
    <col min="4611" max="4611" width="5.5" style="1" customWidth="1"/>
    <col min="4612" max="4612" width="2.625" style="1" customWidth="1"/>
    <col min="4613" max="4613" width="5.75" style="1" customWidth="1"/>
    <col min="4614" max="4615" width="15.75" style="1" customWidth="1"/>
    <col min="4616" max="4616" width="51.5" style="1" customWidth="1"/>
    <col min="4617" max="4617" width="6.25" style="1" customWidth="1"/>
    <col min="4618" max="4619" width="9.875" style="1" bestFit="1" customWidth="1"/>
    <col min="4620" max="4620" width="5.75" style="1" customWidth="1"/>
    <col min="4621" max="4621" width="52.25" style="1" customWidth="1"/>
    <col min="4622" max="4622" width="29.875" style="1" customWidth="1"/>
    <col min="4623" max="4623" width="30.75" style="1" customWidth="1"/>
    <col min="4624" max="4624" width="13.75" style="1" customWidth="1"/>
    <col min="4625" max="4625" width="6.375" style="1" customWidth="1"/>
    <col min="4626" max="4626" width="13.25" style="1" customWidth="1"/>
    <col min="4627" max="4627" width="14.5" style="1" customWidth="1"/>
    <col min="4628" max="4628" width="15.625" style="1" customWidth="1"/>
    <col min="4629" max="4865" width="9" style="1"/>
    <col min="4866" max="4866" width="21.875" style="1" customWidth="1"/>
    <col min="4867" max="4867" width="5.5" style="1" customWidth="1"/>
    <col min="4868" max="4868" width="2.625" style="1" customWidth="1"/>
    <col min="4869" max="4869" width="5.75" style="1" customWidth="1"/>
    <col min="4870" max="4871" width="15.75" style="1" customWidth="1"/>
    <col min="4872" max="4872" width="51.5" style="1" customWidth="1"/>
    <col min="4873" max="4873" width="6.25" style="1" customWidth="1"/>
    <col min="4874" max="4875" width="9.875" style="1" bestFit="1" customWidth="1"/>
    <col min="4876" max="4876" width="5.75" style="1" customWidth="1"/>
    <col min="4877" max="4877" width="52.25" style="1" customWidth="1"/>
    <col min="4878" max="4878" width="29.875" style="1" customWidth="1"/>
    <col min="4879" max="4879" width="30.75" style="1" customWidth="1"/>
    <col min="4880" max="4880" width="13.75" style="1" customWidth="1"/>
    <col min="4881" max="4881" width="6.375" style="1" customWidth="1"/>
    <col min="4882" max="4882" width="13.25" style="1" customWidth="1"/>
    <col min="4883" max="4883" width="14.5" style="1" customWidth="1"/>
    <col min="4884" max="4884" width="15.625" style="1" customWidth="1"/>
    <col min="4885" max="5121" width="9" style="1"/>
    <col min="5122" max="5122" width="21.875" style="1" customWidth="1"/>
    <col min="5123" max="5123" width="5.5" style="1" customWidth="1"/>
    <col min="5124" max="5124" width="2.625" style="1" customWidth="1"/>
    <col min="5125" max="5125" width="5.75" style="1" customWidth="1"/>
    <col min="5126" max="5127" width="15.75" style="1" customWidth="1"/>
    <col min="5128" max="5128" width="51.5" style="1" customWidth="1"/>
    <col min="5129" max="5129" width="6.25" style="1" customWidth="1"/>
    <col min="5130" max="5131" width="9.875" style="1" bestFit="1" customWidth="1"/>
    <col min="5132" max="5132" width="5.75" style="1" customWidth="1"/>
    <col min="5133" max="5133" width="52.25" style="1" customWidth="1"/>
    <col min="5134" max="5134" width="29.875" style="1" customWidth="1"/>
    <col min="5135" max="5135" width="30.75" style="1" customWidth="1"/>
    <col min="5136" max="5136" width="13.75" style="1" customWidth="1"/>
    <col min="5137" max="5137" width="6.375" style="1" customWidth="1"/>
    <col min="5138" max="5138" width="13.25" style="1" customWidth="1"/>
    <col min="5139" max="5139" width="14.5" style="1" customWidth="1"/>
    <col min="5140" max="5140" width="15.625" style="1" customWidth="1"/>
    <col min="5141" max="5377" width="9" style="1"/>
    <col min="5378" max="5378" width="21.875" style="1" customWidth="1"/>
    <col min="5379" max="5379" width="5.5" style="1" customWidth="1"/>
    <col min="5380" max="5380" width="2.625" style="1" customWidth="1"/>
    <col min="5381" max="5381" width="5.75" style="1" customWidth="1"/>
    <col min="5382" max="5383" width="15.75" style="1" customWidth="1"/>
    <col min="5384" max="5384" width="51.5" style="1" customWidth="1"/>
    <col min="5385" max="5385" width="6.25" style="1" customWidth="1"/>
    <col min="5386" max="5387" width="9.875" style="1" bestFit="1" customWidth="1"/>
    <col min="5388" max="5388" width="5.75" style="1" customWidth="1"/>
    <col min="5389" max="5389" width="52.25" style="1" customWidth="1"/>
    <col min="5390" max="5390" width="29.875" style="1" customWidth="1"/>
    <col min="5391" max="5391" width="30.75" style="1" customWidth="1"/>
    <col min="5392" max="5392" width="13.75" style="1" customWidth="1"/>
    <col min="5393" max="5393" width="6.375" style="1" customWidth="1"/>
    <col min="5394" max="5394" width="13.25" style="1" customWidth="1"/>
    <col min="5395" max="5395" width="14.5" style="1" customWidth="1"/>
    <col min="5396" max="5396" width="15.625" style="1" customWidth="1"/>
    <col min="5397" max="5633" width="9" style="1"/>
    <col min="5634" max="5634" width="21.875" style="1" customWidth="1"/>
    <col min="5635" max="5635" width="5.5" style="1" customWidth="1"/>
    <col min="5636" max="5636" width="2.625" style="1" customWidth="1"/>
    <col min="5637" max="5637" width="5.75" style="1" customWidth="1"/>
    <col min="5638" max="5639" width="15.75" style="1" customWidth="1"/>
    <col min="5640" max="5640" width="51.5" style="1" customWidth="1"/>
    <col min="5641" max="5641" width="6.25" style="1" customWidth="1"/>
    <col min="5642" max="5643" width="9.875" style="1" bestFit="1" customWidth="1"/>
    <col min="5644" max="5644" width="5.75" style="1" customWidth="1"/>
    <col min="5645" max="5645" width="52.25" style="1" customWidth="1"/>
    <col min="5646" max="5646" width="29.875" style="1" customWidth="1"/>
    <col min="5647" max="5647" width="30.75" style="1" customWidth="1"/>
    <col min="5648" max="5648" width="13.75" style="1" customWidth="1"/>
    <col min="5649" max="5649" width="6.375" style="1" customWidth="1"/>
    <col min="5650" max="5650" width="13.25" style="1" customWidth="1"/>
    <col min="5651" max="5651" width="14.5" style="1" customWidth="1"/>
    <col min="5652" max="5652" width="15.625" style="1" customWidth="1"/>
    <col min="5653" max="5889" width="9" style="1"/>
    <col min="5890" max="5890" width="21.875" style="1" customWidth="1"/>
    <col min="5891" max="5891" width="5.5" style="1" customWidth="1"/>
    <col min="5892" max="5892" width="2.625" style="1" customWidth="1"/>
    <col min="5893" max="5893" width="5.75" style="1" customWidth="1"/>
    <col min="5894" max="5895" width="15.75" style="1" customWidth="1"/>
    <col min="5896" max="5896" width="51.5" style="1" customWidth="1"/>
    <col min="5897" max="5897" width="6.25" style="1" customWidth="1"/>
    <col min="5898" max="5899" width="9.875" style="1" bestFit="1" customWidth="1"/>
    <col min="5900" max="5900" width="5.75" style="1" customWidth="1"/>
    <col min="5901" max="5901" width="52.25" style="1" customWidth="1"/>
    <col min="5902" max="5902" width="29.875" style="1" customWidth="1"/>
    <col min="5903" max="5903" width="30.75" style="1" customWidth="1"/>
    <col min="5904" max="5904" width="13.75" style="1" customWidth="1"/>
    <col min="5905" max="5905" width="6.375" style="1" customWidth="1"/>
    <col min="5906" max="5906" width="13.25" style="1" customWidth="1"/>
    <col min="5907" max="5907" width="14.5" style="1" customWidth="1"/>
    <col min="5908" max="5908" width="15.625" style="1" customWidth="1"/>
    <col min="5909" max="6145" width="9" style="1"/>
    <col min="6146" max="6146" width="21.875" style="1" customWidth="1"/>
    <col min="6147" max="6147" width="5.5" style="1" customWidth="1"/>
    <col min="6148" max="6148" width="2.625" style="1" customWidth="1"/>
    <col min="6149" max="6149" width="5.75" style="1" customWidth="1"/>
    <col min="6150" max="6151" width="15.75" style="1" customWidth="1"/>
    <col min="6152" max="6152" width="51.5" style="1" customWidth="1"/>
    <col min="6153" max="6153" width="6.25" style="1" customWidth="1"/>
    <col min="6154" max="6155" width="9.875" style="1" bestFit="1" customWidth="1"/>
    <col min="6156" max="6156" width="5.75" style="1" customWidth="1"/>
    <col min="6157" max="6157" width="52.25" style="1" customWidth="1"/>
    <col min="6158" max="6158" width="29.875" style="1" customWidth="1"/>
    <col min="6159" max="6159" width="30.75" style="1" customWidth="1"/>
    <col min="6160" max="6160" width="13.75" style="1" customWidth="1"/>
    <col min="6161" max="6161" width="6.375" style="1" customWidth="1"/>
    <col min="6162" max="6162" width="13.25" style="1" customWidth="1"/>
    <col min="6163" max="6163" width="14.5" style="1" customWidth="1"/>
    <col min="6164" max="6164" width="15.625" style="1" customWidth="1"/>
    <col min="6165" max="6401" width="9" style="1"/>
    <col min="6402" max="6402" width="21.875" style="1" customWidth="1"/>
    <col min="6403" max="6403" width="5.5" style="1" customWidth="1"/>
    <col min="6404" max="6404" width="2.625" style="1" customWidth="1"/>
    <col min="6405" max="6405" width="5.75" style="1" customWidth="1"/>
    <col min="6406" max="6407" width="15.75" style="1" customWidth="1"/>
    <col min="6408" max="6408" width="51.5" style="1" customWidth="1"/>
    <col min="6409" max="6409" width="6.25" style="1" customWidth="1"/>
    <col min="6410" max="6411" width="9.875" style="1" bestFit="1" customWidth="1"/>
    <col min="6412" max="6412" width="5.75" style="1" customWidth="1"/>
    <col min="6413" max="6413" width="52.25" style="1" customWidth="1"/>
    <col min="6414" max="6414" width="29.875" style="1" customWidth="1"/>
    <col min="6415" max="6415" width="30.75" style="1" customWidth="1"/>
    <col min="6416" max="6416" width="13.75" style="1" customWidth="1"/>
    <col min="6417" max="6417" width="6.375" style="1" customWidth="1"/>
    <col min="6418" max="6418" width="13.25" style="1" customWidth="1"/>
    <col min="6419" max="6419" width="14.5" style="1" customWidth="1"/>
    <col min="6420" max="6420" width="15.625" style="1" customWidth="1"/>
    <col min="6421" max="6657" width="9" style="1"/>
    <col min="6658" max="6658" width="21.875" style="1" customWidth="1"/>
    <col min="6659" max="6659" width="5.5" style="1" customWidth="1"/>
    <col min="6660" max="6660" width="2.625" style="1" customWidth="1"/>
    <col min="6661" max="6661" width="5.75" style="1" customWidth="1"/>
    <col min="6662" max="6663" width="15.75" style="1" customWidth="1"/>
    <col min="6664" max="6664" width="51.5" style="1" customWidth="1"/>
    <col min="6665" max="6665" width="6.25" style="1" customWidth="1"/>
    <col min="6666" max="6667" width="9.875" style="1" bestFit="1" customWidth="1"/>
    <col min="6668" max="6668" width="5.75" style="1" customWidth="1"/>
    <col min="6669" max="6669" width="52.25" style="1" customWidth="1"/>
    <col min="6670" max="6670" width="29.875" style="1" customWidth="1"/>
    <col min="6671" max="6671" width="30.75" style="1" customWidth="1"/>
    <col min="6672" max="6672" width="13.75" style="1" customWidth="1"/>
    <col min="6673" max="6673" width="6.375" style="1" customWidth="1"/>
    <col min="6674" max="6674" width="13.25" style="1" customWidth="1"/>
    <col min="6675" max="6675" width="14.5" style="1" customWidth="1"/>
    <col min="6676" max="6676" width="15.625" style="1" customWidth="1"/>
    <col min="6677" max="6913" width="9" style="1"/>
    <col min="6914" max="6914" width="21.875" style="1" customWidth="1"/>
    <col min="6915" max="6915" width="5.5" style="1" customWidth="1"/>
    <col min="6916" max="6916" width="2.625" style="1" customWidth="1"/>
    <col min="6917" max="6917" width="5.75" style="1" customWidth="1"/>
    <col min="6918" max="6919" width="15.75" style="1" customWidth="1"/>
    <col min="6920" max="6920" width="51.5" style="1" customWidth="1"/>
    <col min="6921" max="6921" width="6.25" style="1" customWidth="1"/>
    <col min="6922" max="6923" width="9.875" style="1" bestFit="1" customWidth="1"/>
    <col min="6924" max="6924" width="5.75" style="1" customWidth="1"/>
    <col min="6925" max="6925" width="52.25" style="1" customWidth="1"/>
    <col min="6926" max="6926" width="29.875" style="1" customWidth="1"/>
    <col min="6927" max="6927" width="30.75" style="1" customWidth="1"/>
    <col min="6928" max="6928" width="13.75" style="1" customWidth="1"/>
    <col min="6929" max="6929" width="6.375" style="1" customWidth="1"/>
    <col min="6930" max="6930" width="13.25" style="1" customWidth="1"/>
    <col min="6931" max="6931" width="14.5" style="1" customWidth="1"/>
    <col min="6932" max="6932" width="15.625" style="1" customWidth="1"/>
    <col min="6933" max="7169" width="9" style="1"/>
    <col min="7170" max="7170" width="21.875" style="1" customWidth="1"/>
    <col min="7171" max="7171" width="5.5" style="1" customWidth="1"/>
    <col min="7172" max="7172" width="2.625" style="1" customWidth="1"/>
    <col min="7173" max="7173" width="5.75" style="1" customWidth="1"/>
    <col min="7174" max="7175" width="15.75" style="1" customWidth="1"/>
    <col min="7176" max="7176" width="51.5" style="1" customWidth="1"/>
    <col min="7177" max="7177" width="6.25" style="1" customWidth="1"/>
    <col min="7178" max="7179" width="9.875" style="1" bestFit="1" customWidth="1"/>
    <col min="7180" max="7180" width="5.75" style="1" customWidth="1"/>
    <col min="7181" max="7181" width="52.25" style="1" customWidth="1"/>
    <col min="7182" max="7182" width="29.875" style="1" customWidth="1"/>
    <col min="7183" max="7183" width="30.75" style="1" customWidth="1"/>
    <col min="7184" max="7184" width="13.75" style="1" customWidth="1"/>
    <col min="7185" max="7185" width="6.375" style="1" customWidth="1"/>
    <col min="7186" max="7186" width="13.25" style="1" customWidth="1"/>
    <col min="7187" max="7187" width="14.5" style="1" customWidth="1"/>
    <col min="7188" max="7188" width="15.625" style="1" customWidth="1"/>
    <col min="7189" max="7425" width="9" style="1"/>
    <col min="7426" max="7426" width="21.875" style="1" customWidth="1"/>
    <col min="7427" max="7427" width="5.5" style="1" customWidth="1"/>
    <col min="7428" max="7428" width="2.625" style="1" customWidth="1"/>
    <col min="7429" max="7429" width="5.75" style="1" customWidth="1"/>
    <col min="7430" max="7431" width="15.75" style="1" customWidth="1"/>
    <col min="7432" max="7432" width="51.5" style="1" customWidth="1"/>
    <col min="7433" max="7433" width="6.25" style="1" customWidth="1"/>
    <col min="7434" max="7435" width="9.875" style="1" bestFit="1" customWidth="1"/>
    <col min="7436" max="7436" width="5.75" style="1" customWidth="1"/>
    <col min="7437" max="7437" width="52.25" style="1" customWidth="1"/>
    <col min="7438" max="7438" width="29.875" style="1" customWidth="1"/>
    <col min="7439" max="7439" width="30.75" style="1" customWidth="1"/>
    <col min="7440" max="7440" width="13.75" style="1" customWidth="1"/>
    <col min="7441" max="7441" width="6.375" style="1" customWidth="1"/>
    <col min="7442" max="7442" width="13.25" style="1" customWidth="1"/>
    <col min="7443" max="7443" width="14.5" style="1" customWidth="1"/>
    <col min="7444" max="7444" width="15.625" style="1" customWidth="1"/>
    <col min="7445" max="7681" width="9" style="1"/>
    <col min="7682" max="7682" width="21.875" style="1" customWidth="1"/>
    <col min="7683" max="7683" width="5.5" style="1" customWidth="1"/>
    <col min="7684" max="7684" width="2.625" style="1" customWidth="1"/>
    <col min="7685" max="7685" width="5.75" style="1" customWidth="1"/>
    <col min="7686" max="7687" width="15.75" style="1" customWidth="1"/>
    <col min="7688" max="7688" width="51.5" style="1" customWidth="1"/>
    <col min="7689" max="7689" width="6.25" style="1" customWidth="1"/>
    <col min="7690" max="7691" width="9.875" style="1" bestFit="1" customWidth="1"/>
    <col min="7692" max="7692" width="5.75" style="1" customWidth="1"/>
    <col min="7693" max="7693" width="52.25" style="1" customWidth="1"/>
    <col min="7694" max="7694" width="29.875" style="1" customWidth="1"/>
    <col min="7695" max="7695" width="30.75" style="1" customWidth="1"/>
    <col min="7696" max="7696" width="13.75" style="1" customWidth="1"/>
    <col min="7697" max="7697" width="6.375" style="1" customWidth="1"/>
    <col min="7698" max="7698" width="13.25" style="1" customWidth="1"/>
    <col min="7699" max="7699" width="14.5" style="1" customWidth="1"/>
    <col min="7700" max="7700" width="15.625" style="1" customWidth="1"/>
    <col min="7701" max="7937" width="9" style="1"/>
    <col min="7938" max="7938" width="21.875" style="1" customWidth="1"/>
    <col min="7939" max="7939" width="5.5" style="1" customWidth="1"/>
    <col min="7940" max="7940" width="2.625" style="1" customWidth="1"/>
    <col min="7941" max="7941" width="5.75" style="1" customWidth="1"/>
    <col min="7942" max="7943" width="15.75" style="1" customWidth="1"/>
    <col min="7944" max="7944" width="51.5" style="1" customWidth="1"/>
    <col min="7945" max="7945" width="6.25" style="1" customWidth="1"/>
    <col min="7946" max="7947" width="9.875" style="1" bestFit="1" customWidth="1"/>
    <col min="7948" max="7948" width="5.75" style="1" customWidth="1"/>
    <col min="7949" max="7949" width="52.25" style="1" customWidth="1"/>
    <col min="7950" max="7950" width="29.875" style="1" customWidth="1"/>
    <col min="7951" max="7951" width="30.75" style="1" customWidth="1"/>
    <col min="7952" max="7952" width="13.75" style="1" customWidth="1"/>
    <col min="7953" max="7953" width="6.375" style="1" customWidth="1"/>
    <col min="7954" max="7954" width="13.25" style="1" customWidth="1"/>
    <col min="7955" max="7955" width="14.5" style="1" customWidth="1"/>
    <col min="7956" max="7956" width="15.625" style="1" customWidth="1"/>
    <col min="7957" max="8193" width="9" style="1"/>
    <col min="8194" max="8194" width="21.875" style="1" customWidth="1"/>
    <col min="8195" max="8195" width="5.5" style="1" customWidth="1"/>
    <col min="8196" max="8196" width="2.625" style="1" customWidth="1"/>
    <col min="8197" max="8197" width="5.75" style="1" customWidth="1"/>
    <col min="8198" max="8199" width="15.75" style="1" customWidth="1"/>
    <col min="8200" max="8200" width="51.5" style="1" customWidth="1"/>
    <col min="8201" max="8201" width="6.25" style="1" customWidth="1"/>
    <col min="8202" max="8203" width="9.875" style="1" bestFit="1" customWidth="1"/>
    <col min="8204" max="8204" width="5.75" style="1" customWidth="1"/>
    <col min="8205" max="8205" width="52.25" style="1" customWidth="1"/>
    <col min="8206" max="8206" width="29.875" style="1" customWidth="1"/>
    <col min="8207" max="8207" width="30.75" style="1" customWidth="1"/>
    <col min="8208" max="8208" width="13.75" style="1" customWidth="1"/>
    <col min="8209" max="8209" width="6.375" style="1" customWidth="1"/>
    <col min="8210" max="8210" width="13.25" style="1" customWidth="1"/>
    <col min="8211" max="8211" width="14.5" style="1" customWidth="1"/>
    <col min="8212" max="8212" width="15.625" style="1" customWidth="1"/>
    <col min="8213" max="8449" width="9" style="1"/>
    <col min="8450" max="8450" width="21.875" style="1" customWidth="1"/>
    <col min="8451" max="8451" width="5.5" style="1" customWidth="1"/>
    <col min="8452" max="8452" width="2.625" style="1" customWidth="1"/>
    <col min="8453" max="8453" width="5.75" style="1" customWidth="1"/>
    <col min="8454" max="8455" width="15.75" style="1" customWidth="1"/>
    <col min="8456" max="8456" width="51.5" style="1" customWidth="1"/>
    <col min="8457" max="8457" width="6.25" style="1" customWidth="1"/>
    <col min="8458" max="8459" width="9.875" style="1" bestFit="1" customWidth="1"/>
    <col min="8460" max="8460" width="5.75" style="1" customWidth="1"/>
    <col min="8461" max="8461" width="52.25" style="1" customWidth="1"/>
    <col min="8462" max="8462" width="29.875" style="1" customWidth="1"/>
    <col min="8463" max="8463" width="30.75" style="1" customWidth="1"/>
    <col min="8464" max="8464" width="13.75" style="1" customWidth="1"/>
    <col min="8465" max="8465" width="6.375" style="1" customWidth="1"/>
    <col min="8466" max="8466" width="13.25" style="1" customWidth="1"/>
    <col min="8467" max="8467" width="14.5" style="1" customWidth="1"/>
    <col min="8468" max="8468" width="15.625" style="1" customWidth="1"/>
    <col min="8469" max="8705" width="9" style="1"/>
    <col min="8706" max="8706" width="21.875" style="1" customWidth="1"/>
    <col min="8707" max="8707" width="5.5" style="1" customWidth="1"/>
    <col min="8708" max="8708" width="2.625" style="1" customWidth="1"/>
    <col min="8709" max="8709" width="5.75" style="1" customWidth="1"/>
    <col min="8710" max="8711" width="15.75" style="1" customWidth="1"/>
    <col min="8712" max="8712" width="51.5" style="1" customWidth="1"/>
    <col min="8713" max="8713" width="6.25" style="1" customWidth="1"/>
    <col min="8714" max="8715" width="9.875" style="1" bestFit="1" customWidth="1"/>
    <col min="8716" max="8716" width="5.75" style="1" customWidth="1"/>
    <col min="8717" max="8717" width="52.25" style="1" customWidth="1"/>
    <col min="8718" max="8718" width="29.875" style="1" customWidth="1"/>
    <col min="8719" max="8719" width="30.75" style="1" customWidth="1"/>
    <col min="8720" max="8720" width="13.75" style="1" customWidth="1"/>
    <col min="8721" max="8721" width="6.375" style="1" customWidth="1"/>
    <col min="8722" max="8722" width="13.25" style="1" customWidth="1"/>
    <col min="8723" max="8723" width="14.5" style="1" customWidth="1"/>
    <col min="8724" max="8724" width="15.625" style="1" customWidth="1"/>
    <col min="8725" max="8961" width="9" style="1"/>
    <col min="8962" max="8962" width="21.875" style="1" customWidth="1"/>
    <col min="8963" max="8963" width="5.5" style="1" customWidth="1"/>
    <col min="8964" max="8964" width="2.625" style="1" customWidth="1"/>
    <col min="8965" max="8965" width="5.75" style="1" customWidth="1"/>
    <col min="8966" max="8967" width="15.75" style="1" customWidth="1"/>
    <col min="8968" max="8968" width="51.5" style="1" customWidth="1"/>
    <col min="8969" max="8969" width="6.25" style="1" customWidth="1"/>
    <col min="8970" max="8971" width="9.875" style="1" bestFit="1" customWidth="1"/>
    <col min="8972" max="8972" width="5.75" style="1" customWidth="1"/>
    <col min="8973" max="8973" width="52.25" style="1" customWidth="1"/>
    <col min="8974" max="8974" width="29.875" style="1" customWidth="1"/>
    <col min="8975" max="8975" width="30.75" style="1" customWidth="1"/>
    <col min="8976" max="8976" width="13.75" style="1" customWidth="1"/>
    <col min="8977" max="8977" width="6.375" style="1" customWidth="1"/>
    <col min="8978" max="8978" width="13.25" style="1" customWidth="1"/>
    <col min="8979" max="8979" width="14.5" style="1" customWidth="1"/>
    <col min="8980" max="8980" width="15.625" style="1" customWidth="1"/>
    <col min="8981" max="9217" width="9" style="1"/>
    <col min="9218" max="9218" width="21.875" style="1" customWidth="1"/>
    <col min="9219" max="9219" width="5.5" style="1" customWidth="1"/>
    <col min="9220" max="9220" width="2.625" style="1" customWidth="1"/>
    <col min="9221" max="9221" width="5.75" style="1" customWidth="1"/>
    <col min="9222" max="9223" width="15.75" style="1" customWidth="1"/>
    <col min="9224" max="9224" width="51.5" style="1" customWidth="1"/>
    <col min="9225" max="9225" width="6.25" style="1" customWidth="1"/>
    <col min="9226" max="9227" width="9.875" style="1" bestFit="1" customWidth="1"/>
    <col min="9228" max="9228" width="5.75" style="1" customWidth="1"/>
    <col min="9229" max="9229" width="52.25" style="1" customWidth="1"/>
    <col min="9230" max="9230" width="29.875" style="1" customWidth="1"/>
    <col min="9231" max="9231" width="30.75" style="1" customWidth="1"/>
    <col min="9232" max="9232" width="13.75" style="1" customWidth="1"/>
    <col min="9233" max="9233" width="6.375" style="1" customWidth="1"/>
    <col min="9234" max="9234" width="13.25" style="1" customWidth="1"/>
    <col min="9235" max="9235" width="14.5" style="1" customWidth="1"/>
    <col min="9236" max="9236" width="15.625" style="1" customWidth="1"/>
    <col min="9237" max="9473" width="9" style="1"/>
    <col min="9474" max="9474" width="21.875" style="1" customWidth="1"/>
    <col min="9475" max="9475" width="5.5" style="1" customWidth="1"/>
    <col min="9476" max="9476" width="2.625" style="1" customWidth="1"/>
    <col min="9477" max="9477" width="5.75" style="1" customWidth="1"/>
    <col min="9478" max="9479" width="15.75" style="1" customWidth="1"/>
    <col min="9480" max="9480" width="51.5" style="1" customWidth="1"/>
    <col min="9481" max="9481" width="6.25" style="1" customWidth="1"/>
    <col min="9482" max="9483" width="9.875" style="1" bestFit="1" customWidth="1"/>
    <col min="9484" max="9484" width="5.75" style="1" customWidth="1"/>
    <col min="9485" max="9485" width="52.25" style="1" customWidth="1"/>
    <col min="9486" max="9486" width="29.875" style="1" customWidth="1"/>
    <col min="9487" max="9487" width="30.75" style="1" customWidth="1"/>
    <col min="9488" max="9488" width="13.75" style="1" customWidth="1"/>
    <col min="9489" max="9489" width="6.375" style="1" customWidth="1"/>
    <col min="9490" max="9490" width="13.25" style="1" customWidth="1"/>
    <col min="9491" max="9491" width="14.5" style="1" customWidth="1"/>
    <col min="9492" max="9492" width="15.625" style="1" customWidth="1"/>
    <col min="9493" max="9729" width="9" style="1"/>
    <col min="9730" max="9730" width="21.875" style="1" customWidth="1"/>
    <col min="9731" max="9731" width="5.5" style="1" customWidth="1"/>
    <col min="9732" max="9732" width="2.625" style="1" customWidth="1"/>
    <col min="9733" max="9733" width="5.75" style="1" customWidth="1"/>
    <col min="9734" max="9735" width="15.75" style="1" customWidth="1"/>
    <col min="9736" max="9736" width="51.5" style="1" customWidth="1"/>
    <col min="9737" max="9737" width="6.25" style="1" customWidth="1"/>
    <col min="9738" max="9739" width="9.875" style="1" bestFit="1" customWidth="1"/>
    <col min="9740" max="9740" width="5.75" style="1" customWidth="1"/>
    <col min="9741" max="9741" width="52.25" style="1" customWidth="1"/>
    <col min="9742" max="9742" width="29.875" style="1" customWidth="1"/>
    <col min="9743" max="9743" width="30.75" style="1" customWidth="1"/>
    <col min="9744" max="9744" width="13.75" style="1" customWidth="1"/>
    <col min="9745" max="9745" width="6.375" style="1" customWidth="1"/>
    <col min="9746" max="9746" width="13.25" style="1" customWidth="1"/>
    <col min="9747" max="9747" width="14.5" style="1" customWidth="1"/>
    <col min="9748" max="9748" width="15.625" style="1" customWidth="1"/>
    <col min="9749" max="9985" width="9" style="1"/>
    <col min="9986" max="9986" width="21.875" style="1" customWidth="1"/>
    <col min="9987" max="9987" width="5.5" style="1" customWidth="1"/>
    <col min="9988" max="9988" width="2.625" style="1" customWidth="1"/>
    <col min="9989" max="9989" width="5.75" style="1" customWidth="1"/>
    <col min="9990" max="9991" width="15.75" style="1" customWidth="1"/>
    <col min="9992" max="9992" width="51.5" style="1" customWidth="1"/>
    <col min="9993" max="9993" width="6.25" style="1" customWidth="1"/>
    <col min="9994" max="9995" width="9.875" style="1" bestFit="1" customWidth="1"/>
    <col min="9996" max="9996" width="5.75" style="1" customWidth="1"/>
    <col min="9997" max="9997" width="52.25" style="1" customWidth="1"/>
    <col min="9998" max="9998" width="29.875" style="1" customWidth="1"/>
    <col min="9999" max="9999" width="30.75" style="1" customWidth="1"/>
    <col min="10000" max="10000" width="13.75" style="1" customWidth="1"/>
    <col min="10001" max="10001" width="6.375" style="1" customWidth="1"/>
    <col min="10002" max="10002" width="13.25" style="1" customWidth="1"/>
    <col min="10003" max="10003" width="14.5" style="1" customWidth="1"/>
    <col min="10004" max="10004" width="15.625" style="1" customWidth="1"/>
    <col min="10005" max="10241" width="9" style="1"/>
    <col min="10242" max="10242" width="21.875" style="1" customWidth="1"/>
    <col min="10243" max="10243" width="5.5" style="1" customWidth="1"/>
    <col min="10244" max="10244" width="2.625" style="1" customWidth="1"/>
    <col min="10245" max="10245" width="5.75" style="1" customWidth="1"/>
    <col min="10246" max="10247" width="15.75" style="1" customWidth="1"/>
    <col min="10248" max="10248" width="51.5" style="1" customWidth="1"/>
    <col min="10249" max="10249" width="6.25" style="1" customWidth="1"/>
    <col min="10250" max="10251" width="9.875" style="1" bestFit="1" customWidth="1"/>
    <col min="10252" max="10252" width="5.75" style="1" customWidth="1"/>
    <col min="10253" max="10253" width="52.25" style="1" customWidth="1"/>
    <col min="10254" max="10254" width="29.875" style="1" customWidth="1"/>
    <col min="10255" max="10255" width="30.75" style="1" customWidth="1"/>
    <col min="10256" max="10256" width="13.75" style="1" customWidth="1"/>
    <col min="10257" max="10257" width="6.375" style="1" customWidth="1"/>
    <col min="10258" max="10258" width="13.25" style="1" customWidth="1"/>
    <col min="10259" max="10259" width="14.5" style="1" customWidth="1"/>
    <col min="10260" max="10260" width="15.625" style="1" customWidth="1"/>
    <col min="10261" max="10497" width="9" style="1"/>
    <col min="10498" max="10498" width="21.875" style="1" customWidth="1"/>
    <col min="10499" max="10499" width="5.5" style="1" customWidth="1"/>
    <col min="10500" max="10500" width="2.625" style="1" customWidth="1"/>
    <col min="10501" max="10501" width="5.75" style="1" customWidth="1"/>
    <col min="10502" max="10503" width="15.75" style="1" customWidth="1"/>
    <col min="10504" max="10504" width="51.5" style="1" customWidth="1"/>
    <col min="10505" max="10505" width="6.25" style="1" customWidth="1"/>
    <col min="10506" max="10507" width="9.875" style="1" bestFit="1" customWidth="1"/>
    <col min="10508" max="10508" width="5.75" style="1" customWidth="1"/>
    <col min="10509" max="10509" width="52.25" style="1" customWidth="1"/>
    <col min="10510" max="10510" width="29.875" style="1" customWidth="1"/>
    <col min="10511" max="10511" width="30.75" style="1" customWidth="1"/>
    <col min="10512" max="10512" width="13.75" style="1" customWidth="1"/>
    <col min="10513" max="10513" width="6.375" style="1" customWidth="1"/>
    <col min="10514" max="10514" width="13.25" style="1" customWidth="1"/>
    <col min="10515" max="10515" width="14.5" style="1" customWidth="1"/>
    <col min="10516" max="10516" width="15.625" style="1" customWidth="1"/>
    <col min="10517" max="10753" width="9" style="1"/>
    <col min="10754" max="10754" width="21.875" style="1" customWidth="1"/>
    <col min="10755" max="10755" width="5.5" style="1" customWidth="1"/>
    <col min="10756" max="10756" width="2.625" style="1" customWidth="1"/>
    <col min="10757" max="10757" width="5.75" style="1" customWidth="1"/>
    <col min="10758" max="10759" width="15.75" style="1" customWidth="1"/>
    <col min="10760" max="10760" width="51.5" style="1" customWidth="1"/>
    <col min="10761" max="10761" width="6.25" style="1" customWidth="1"/>
    <col min="10762" max="10763" width="9.875" style="1" bestFit="1" customWidth="1"/>
    <col min="10764" max="10764" width="5.75" style="1" customWidth="1"/>
    <col min="10765" max="10765" width="52.25" style="1" customWidth="1"/>
    <col min="10766" max="10766" width="29.875" style="1" customWidth="1"/>
    <col min="10767" max="10767" width="30.75" style="1" customWidth="1"/>
    <col min="10768" max="10768" width="13.75" style="1" customWidth="1"/>
    <col min="10769" max="10769" width="6.375" style="1" customWidth="1"/>
    <col min="10770" max="10770" width="13.25" style="1" customWidth="1"/>
    <col min="10771" max="10771" width="14.5" style="1" customWidth="1"/>
    <col min="10772" max="10772" width="15.625" style="1" customWidth="1"/>
    <col min="10773" max="11009" width="9" style="1"/>
    <col min="11010" max="11010" width="21.875" style="1" customWidth="1"/>
    <col min="11011" max="11011" width="5.5" style="1" customWidth="1"/>
    <col min="11012" max="11012" width="2.625" style="1" customWidth="1"/>
    <col min="11013" max="11013" width="5.75" style="1" customWidth="1"/>
    <col min="11014" max="11015" width="15.75" style="1" customWidth="1"/>
    <col min="11016" max="11016" width="51.5" style="1" customWidth="1"/>
    <col min="11017" max="11017" width="6.25" style="1" customWidth="1"/>
    <col min="11018" max="11019" width="9.875" style="1" bestFit="1" customWidth="1"/>
    <col min="11020" max="11020" width="5.75" style="1" customWidth="1"/>
    <col min="11021" max="11021" width="52.25" style="1" customWidth="1"/>
    <col min="11022" max="11022" width="29.875" style="1" customWidth="1"/>
    <col min="11023" max="11023" width="30.75" style="1" customWidth="1"/>
    <col min="11024" max="11024" width="13.75" style="1" customWidth="1"/>
    <col min="11025" max="11025" width="6.375" style="1" customWidth="1"/>
    <col min="11026" max="11026" width="13.25" style="1" customWidth="1"/>
    <col min="11027" max="11027" width="14.5" style="1" customWidth="1"/>
    <col min="11028" max="11028" width="15.625" style="1" customWidth="1"/>
    <col min="11029" max="11265" width="9" style="1"/>
    <col min="11266" max="11266" width="21.875" style="1" customWidth="1"/>
    <col min="11267" max="11267" width="5.5" style="1" customWidth="1"/>
    <col min="11268" max="11268" width="2.625" style="1" customWidth="1"/>
    <col min="11269" max="11269" width="5.75" style="1" customWidth="1"/>
    <col min="11270" max="11271" width="15.75" style="1" customWidth="1"/>
    <col min="11272" max="11272" width="51.5" style="1" customWidth="1"/>
    <col min="11273" max="11273" width="6.25" style="1" customWidth="1"/>
    <col min="11274" max="11275" width="9.875" style="1" bestFit="1" customWidth="1"/>
    <col min="11276" max="11276" width="5.75" style="1" customWidth="1"/>
    <col min="11277" max="11277" width="52.25" style="1" customWidth="1"/>
    <col min="11278" max="11278" width="29.875" style="1" customWidth="1"/>
    <col min="11279" max="11279" width="30.75" style="1" customWidth="1"/>
    <col min="11280" max="11280" width="13.75" style="1" customWidth="1"/>
    <col min="11281" max="11281" width="6.375" style="1" customWidth="1"/>
    <col min="11282" max="11282" width="13.25" style="1" customWidth="1"/>
    <col min="11283" max="11283" width="14.5" style="1" customWidth="1"/>
    <col min="11284" max="11284" width="15.625" style="1" customWidth="1"/>
    <col min="11285" max="11521" width="9" style="1"/>
    <col min="11522" max="11522" width="21.875" style="1" customWidth="1"/>
    <col min="11523" max="11523" width="5.5" style="1" customWidth="1"/>
    <col min="11524" max="11524" width="2.625" style="1" customWidth="1"/>
    <col min="11525" max="11525" width="5.75" style="1" customWidth="1"/>
    <col min="11526" max="11527" width="15.75" style="1" customWidth="1"/>
    <col min="11528" max="11528" width="51.5" style="1" customWidth="1"/>
    <col min="11529" max="11529" width="6.25" style="1" customWidth="1"/>
    <col min="11530" max="11531" width="9.875" style="1" bestFit="1" customWidth="1"/>
    <col min="11532" max="11532" width="5.75" style="1" customWidth="1"/>
    <col min="11533" max="11533" width="52.25" style="1" customWidth="1"/>
    <col min="11534" max="11534" width="29.875" style="1" customWidth="1"/>
    <col min="11535" max="11535" width="30.75" style="1" customWidth="1"/>
    <col min="11536" max="11536" width="13.75" style="1" customWidth="1"/>
    <col min="11537" max="11537" width="6.375" style="1" customWidth="1"/>
    <col min="11538" max="11538" width="13.25" style="1" customWidth="1"/>
    <col min="11539" max="11539" width="14.5" style="1" customWidth="1"/>
    <col min="11540" max="11540" width="15.625" style="1" customWidth="1"/>
    <col min="11541" max="11777" width="9" style="1"/>
    <col min="11778" max="11778" width="21.875" style="1" customWidth="1"/>
    <col min="11779" max="11779" width="5.5" style="1" customWidth="1"/>
    <col min="11780" max="11780" width="2.625" style="1" customWidth="1"/>
    <col min="11781" max="11781" width="5.75" style="1" customWidth="1"/>
    <col min="11782" max="11783" width="15.75" style="1" customWidth="1"/>
    <col min="11784" max="11784" width="51.5" style="1" customWidth="1"/>
    <col min="11785" max="11785" width="6.25" style="1" customWidth="1"/>
    <col min="11786" max="11787" width="9.875" style="1" bestFit="1" customWidth="1"/>
    <col min="11788" max="11788" width="5.75" style="1" customWidth="1"/>
    <col min="11789" max="11789" width="52.25" style="1" customWidth="1"/>
    <col min="11790" max="11790" width="29.875" style="1" customWidth="1"/>
    <col min="11791" max="11791" width="30.75" style="1" customWidth="1"/>
    <col min="11792" max="11792" width="13.75" style="1" customWidth="1"/>
    <col min="11793" max="11793" width="6.375" style="1" customWidth="1"/>
    <col min="11794" max="11794" width="13.25" style="1" customWidth="1"/>
    <col min="11795" max="11795" width="14.5" style="1" customWidth="1"/>
    <col min="11796" max="11796" width="15.625" style="1" customWidth="1"/>
    <col min="11797" max="12033" width="9" style="1"/>
    <col min="12034" max="12034" width="21.875" style="1" customWidth="1"/>
    <col min="12035" max="12035" width="5.5" style="1" customWidth="1"/>
    <col min="12036" max="12036" width="2.625" style="1" customWidth="1"/>
    <col min="12037" max="12037" width="5.75" style="1" customWidth="1"/>
    <col min="12038" max="12039" width="15.75" style="1" customWidth="1"/>
    <col min="12040" max="12040" width="51.5" style="1" customWidth="1"/>
    <col min="12041" max="12041" width="6.25" style="1" customWidth="1"/>
    <col min="12042" max="12043" width="9.875" style="1" bestFit="1" customWidth="1"/>
    <col min="12044" max="12044" width="5.75" style="1" customWidth="1"/>
    <col min="12045" max="12045" width="52.25" style="1" customWidth="1"/>
    <col min="12046" max="12046" width="29.875" style="1" customWidth="1"/>
    <col min="12047" max="12047" width="30.75" style="1" customWidth="1"/>
    <col min="12048" max="12048" width="13.75" style="1" customWidth="1"/>
    <col min="12049" max="12049" width="6.375" style="1" customWidth="1"/>
    <col min="12050" max="12050" width="13.25" style="1" customWidth="1"/>
    <col min="12051" max="12051" width="14.5" style="1" customWidth="1"/>
    <col min="12052" max="12052" width="15.625" style="1" customWidth="1"/>
    <col min="12053" max="12289" width="9" style="1"/>
    <col min="12290" max="12290" width="21.875" style="1" customWidth="1"/>
    <col min="12291" max="12291" width="5.5" style="1" customWidth="1"/>
    <col min="12292" max="12292" width="2.625" style="1" customWidth="1"/>
    <col min="12293" max="12293" width="5.75" style="1" customWidth="1"/>
    <col min="12294" max="12295" width="15.75" style="1" customWidth="1"/>
    <col min="12296" max="12296" width="51.5" style="1" customWidth="1"/>
    <col min="12297" max="12297" width="6.25" style="1" customWidth="1"/>
    <col min="12298" max="12299" width="9.875" style="1" bestFit="1" customWidth="1"/>
    <col min="12300" max="12300" width="5.75" style="1" customWidth="1"/>
    <col min="12301" max="12301" width="52.25" style="1" customWidth="1"/>
    <col min="12302" max="12302" width="29.875" style="1" customWidth="1"/>
    <col min="12303" max="12303" width="30.75" style="1" customWidth="1"/>
    <col min="12304" max="12304" width="13.75" style="1" customWidth="1"/>
    <col min="12305" max="12305" width="6.375" style="1" customWidth="1"/>
    <col min="12306" max="12306" width="13.25" style="1" customWidth="1"/>
    <col min="12307" max="12307" width="14.5" style="1" customWidth="1"/>
    <col min="12308" max="12308" width="15.625" style="1" customWidth="1"/>
    <col min="12309" max="12545" width="9" style="1"/>
    <col min="12546" max="12546" width="21.875" style="1" customWidth="1"/>
    <col min="12547" max="12547" width="5.5" style="1" customWidth="1"/>
    <col min="12548" max="12548" width="2.625" style="1" customWidth="1"/>
    <col min="12549" max="12549" width="5.75" style="1" customWidth="1"/>
    <col min="12550" max="12551" width="15.75" style="1" customWidth="1"/>
    <col min="12552" max="12552" width="51.5" style="1" customWidth="1"/>
    <col min="12553" max="12553" width="6.25" style="1" customWidth="1"/>
    <col min="12554" max="12555" width="9.875" style="1" bestFit="1" customWidth="1"/>
    <col min="12556" max="12556" width="5.75" style="1" customWidth="1"/>
    <col min="12557" max="12557" width="52.25" style="1" customWidth="1"/>
    <col min="12558" max="12558" width="29.875" style="1" customWidth="1"/>
    <col min="12559" max="12559" width="30.75" style="1" customWidth="1"/>
    <col min="12560" max="12560" width="13.75" style="1" customWidth="1"/>
    <col min="12561" max="12561" width="6.375" style="1" customWidth="1"/>
    <col min="12562" max="12562" width="13.25" style="1" customWidth="1"/>
    <col min="12563" max="12563" width="14.5" style="1" customWidth="1"/>
    <col min="12564" max="12564" width="15.625" style="1" customWidth="1"/>
    <col min="12565" max="12801" width="9" style="1"/>
    <col min="12802" max="12802" width="21.875" style="1" customWidth="1"/>
    <col min="12803" max="12803" width="5.5" style="1" customWidth="1"/>
    <col min="12804" max="12804" width="2.625" style="1" customWidth="1"/>
    <col min="12805" max="12805" width="5.75" style="1" customWidth="1"/>
    <col min="12806" max="12807" width="15.75" style="1" customWidth="1"/>
    <col min="12808" max="12808" width="51.5" style="1" customWidth="1"/>
    <col min="12809" max="12809" width="6.25" style="1" customWidth="1"/>
    <col min="12810" max="12811" width="9.875" style="1" bestFit="1" customWidth="1"/>
    <col min="12812" max="12812" width="5.75" style="1" customWidth="1"/>
    <col min="12813" max="12813" width="52.25" style="1" customWidth="1"/>
    <col min="12814" max="12814" width="29.875" style="1" customWidth="1"/>
    <col min="12815" max="12815" width="30.75" style="1" customWidth="1"/>
    <col min="12816" max="12816" width="13.75" style="1" customWidth="1"/>
    <col min="12817" max="12817" width="6.375" style="1" customWidth="1"/>
    <col min="12818" max="12818" width="13.25" style="1" customWidth="1"/>
    <col min="12819" max="12819" width="14.5" style="1" customWidth="1"/>
    <col min="12820" max="12820" width="15.625" style="1" customWidth="1"/>
    <col min="12821" max="13057" width="9" style="1"/>
    <col min="13058" max="13058" width="21.875" style="1" customWidth="1"/>
    <col min="13059" max="13059" width="5.5" style="1" customWidth="1"/>
    <col min="13060" max="13060" width="2.625" style="1" customWidth="1"/>
    <col min="13061" max="13061" width="5.75" style="1" customWidth="1"/>
    <col min="13062" max="13063" width="15.75" style="1" customWidth="1"/>
    <col min="13064" max="13064" width="51.5" style="1" customWidth="1"/>
    <col min="13065" max="13065" width="6.25" style="1" customWidth="1"/>
    <col min="13066" max="13067" width="9.875" style="1" bestFit="1" customWidth="1"/>
    <col min="13068" max="13068" width="5.75" style="1" customWidth="1"/>
    <col min="13069" max="13069" width="52.25" style="1" customWidth="1"/>
    <col min="13070" max="13070" width="29.875" style="1" customWidth="1"/>
    <col min="13071" max="13071" width="30.75" style="1" customWidth="1"/>
    <col min="13072" max="13072" width="13.75" style="1" customWidth="1"/>
    <col min="13073" max="13073" width="6.375" style="1" customWidth="1"/>
    <col min="13074" max="13074" width="13.25" style="1" customWidth="1"/>
    <col min="13075" max="13075" width="14.5" style="1" customWidth="1"/>
    <col min="13076" max="13076" width="15.625" style="1" customWidth="1"/>
    <col min="13077" max="13313" width="9" style="1"/>
    <col min="13314" max="13314" width="21.875" style="1" customWidth="1"/>
    <col min="13315" max="13315" width="5.5" style="1" customWidth="1"/>
    <col min="13316" max="13316" width="2.625" style="1" customWidth="1"/>
    <col min="13317" max="13317" width="5.75" style="1" customWidth="1"/>
    <col min="13318" max="13319" width="15.75" style="1" customWidth="1"/>
    <col min="13320" max="13320" width="51.5" style="1" customWidth="1"/>
    <col min="13321" max="13321" width="6.25" style="1" customWidth="1"/>
    <col min="13322" max="13323" width="9.875" style="1" bestFit="1" customWidth="1"/>
    <col min="13324" max="13324" width="5.75" style="1" customWidth="1"/>
    <col min="13325" max="13325" width="52.25" style="1" customWidth="1"/>
    <col min="13326" max="13326" width="29.875" style="1" customWidth="1"/>
    <col min="13327" max="13327" width="30.75" style="1" customWidth="1"/>
    <col min="13328" max="13328" width="13.75" style="1" customWidth="1"/>
    <col min="13329" max="13329" width="6.375" style="1" customWidth="1"/>
    <col min="13330" max="13330" width="13.25" style="1" customWidth="1"/>
    <col min="13331" max="13331" width="14.5" style="1" customWidth="1"/>
    <col min="13332" max="13332" width="15.625" style="1" customWidth="1"/>
    <col min="13333" max="13569" width="9" style="1"/>
    <col min="13570" max="13570" width="21.875" style="1" customWidth="1"/>
    <col min="13571" max="13571" width="5.5" style="1" customWidth="1"/>
    <col min="13572" max="13572" width="2.625" style="1" customWidth="1"/>
    <col min="13573" max="13573" width="5.75" style="1" customWidth="1"/>
    <col min="13574" max="13575" width="15.75" style="1" customWidth="1"/>
    <col min="13576" max="13576" width="51.5" style="1" customWidth="1"/>
    <col min="13577" max="13577" width="6.25" style="1" customWidth="1"/>
    <col min="13578" max="13579" width="9.875" style="1" bestFit="1" customWidth="1"/>
    <col min="13580" max="13580" width="5.75" style="1" customWidth="1"/>
    <col min="13581" max="13581" width="52.25" style="1" customWidth="1"/>
    <col min="13582" max="13582" width="29.875" style="1" customWidth="1"/>
    <col min="13583" max="13583" width="30.75" style="1" customWidth="1"/>
    <col min="13584" max="13584" width="13.75" style="1" customWidth="1"/>
    <col min="13585" max="13585" width="6.375" style="1" customWidth="1"/>
    <col min="13586" max="13586" width="13.25" style="1" customWidth="1"/>
    <col min="13587" max="13587" width="14.5" style="1" customWidth="1"/>
    <col min="13588" max="13588" width="15.625" style="1" customWidth="1"/>
    <col min="13589" max="13825" width="9" style="1"/>
    <col min="13826" max="13826" width="21.875" style="1" customWidth="1"/>
    <col min="13827" max="13827" width="5.5" style="1" customWidth="1"/>
    <col min="13828" max="13828" width="2.625" style="1" customWidth="1"/>
    <col min="13829" max="13829" width="5.75" style="1" customWidth="1"/>
    <col min="13830" max="13831" width="15.75" style="1" customWidth="1"/>
    <col min="13832" max="13832" width="51.5" style="1" customWidth="1"/>
    <col min="13833" max="13833" width="6.25" style="1" customWidth="1"/>
    <col min="13834" max="13835" width="9.875" style="1" bestFit="1" customWidth="1"/>
    <col min="13836" max="13836" width="5.75" style="1" customWidth="1"/>
    <col min="13837" max="13837" width="52.25" style="1" customWidth="1"/>
    <col min="13838" max="13838" width="29.875" style="1" customWidth="1"/>
    <col min="13839" max="13839" width="30.75" style="1" customWidth="1"/>
    <col min="13840" max="13840" width="13.75" style="1" customWidth="1"/>
    <col min="13841" max="13841" width="6.375" style="1" customWidth="1"/>
    <col min="13842" max="13842" width="13.25" style="1" customWidth="1"/>
    <col min="13843" max="13843" width="14.5" style="1" customWidth="1"/>
    <col min="13844" max="13844" width="15.625" style="1" customWidth="1"/>
    <col min="13845" max="14081" width="9" style="1"/>
    <col min="14082" max="14082" width="21.875" style="1" customWidth="1"/>
    <col min="14083" max="14083" width="5.5" style="1" customWidth="1"/>
    <col min="14084" max="14084" width="2.625" style="1" customWidth="1"/>
    <col min="14085" max="14085" width="5.75" style="1" customWidth="1"/>
    <col min="14086" max="14087" width="15.75" style="1" customWidth="1"/>
    <col min="14088" max="14088" width="51.5" style="1" customWidth="1"/>
    <col min="14089" max="14089" width="6.25" style="1" customWidth="1"/>
    <col min="14090" max="14091" width="9.875" style="1" bestFit="1" customWidth="1"/>
    <col min="14092" max="14092" width="5.75" style="1" customWidth="1"/>
    <col min="14093" max="14093" width="52.25" style="1" customWidth="1"/>
    <col min="14094" max="14094" width="29.875" style="1" customWidth="1"/>
    <col min="14095" max="14095" width="30.75" style="1" customWidth="1"/>
    <col min="14096" max="14096" width="13.75" style="1" customWidth="1"/>
    <col min="14097" max="14097" width="6.375" style="1" customWidth="1"/>
    <col min="14098" max="14098" width="13.25" style="1" customWidth="1"/>
    <col min="14099" max="14099" width="14.5" style="1" customWidth="1"/>
    <col min="14100" max="14100" width="15.625" style="1" customWidth="1"/>
    <col min="14101" max="14337" width="9" style="1"/>
    <col min="14338" max="14338" width="21.875" style="1" customWidth="1"/>
    <col min="14339" max="14339" width="5.5" style="1" customWidth="1"/>
    <col min="14340" max="14340" width="2.625" style="1" customWidth="1"/>
    <col min="14341" max="14341" width="5.75" style="1" customWidth="1"/>
    <col min="14342" max="14343" width="15.75" style="1" customWidth="1"/>
    <col min="14344" max="14344" width="51.5" style="1" customWidth="1"/>
    <col min="14345" max="14345" width="6.25" style="1" customWidth="1"/>
    <col min="14346" max="14347" width="9.875" style="1" bestFit="1" customWidth="1"/>
    <col min="14348" max="14348" width="5.75" style="1" customWidth="1"/>
    <col min="14349" max="14349" width="52.25" style="1" customWidth="1"/>
    <col min="14350" max="14350" width="29.875" style="1" customWidth="1"/>
    <col min="14351" max="14351" width="30.75" style="1" customWidth="1"/>
    <col min="14352" max="14352" width="13.75" style="1" customWidth="1"/>
    <col min="14353" max="14353" width="6.375" style="1" customWidth="1"/>
    <col min="14354" max="14354" width="13.25" style="1" customWidth="1"/>
    <col min="14355" max="14355" width="14.5" style="1" customWidth="1"/>
    <col min="14356" max="14356" width="15.625" style="1" customWidth="1"/>
    <col min="14357" max="14593" width="9" style="1"/>
    <col min="14594" max="14594" width="21.875" style="1" customWidth="1"/>
    <col min="14595" max="14595" width="5.5" style="1" customWidth="1"/>
    <col min="14596" max="14596" width="2.625" style="1" customWidth="1"/>
    <col min="14597" max="14597" width="5.75" style="1" customWidth="1"/>
    <col min="14598" max="14599" width="15.75" style="1" customWidth="1"/>
    <col min="14600" max="14600" width="51.5" style="1" customWidth="1"/>
    <col min="14601" max="14601" width="6.25" style="1" customWidth="1"/>
    <col min="14602" max="14603" width="9.875" style="1" bestFit="1" customWidth="1"/>
    <col min="14604" max="14604" width="5.75" style="1" customWidth="1"/>
    <col min="14605" max="14605" width="52.25" style="1" customWidth="1"/>
    <col min="14606" max="14606" width="29.875" style="1" customWidth="1"/>
    <col min="14607" max="14607" width="30.75" style="1" customWidth="1"/>
    <col min="14608" max="14608" width="13.75" style="1" customWidth="1"/>
    <col min="14609" max="14609" width="6.375" style="1" customWidth="1"/>
    <col min="14610" max="14610" width="13.25" style="1" customWidth="1"/>
    <col min="14611" max="14611" width="14.5" style="1" customWidth="1"/>
    <col min="14612" max="14612" width="15.625" style="1" customWidth="1"/>
    <col min="14613" max="14849" width="9" style="1"/>
    <col min="14850" max="14850" width="21.875" style="1" customWidth="1"/>
    <col min="14851" max="14851" width="5.5" style="1" customWidth="1"/>
    <col min="14852" max="14852" width="2.625" style="1" customWidth="1"/>
    <col min="14853" max="14853" width="5.75" style="1" customWidth="1"/>
    <col min="14854" max="14855" width="15.75" style="1" customWidth="1"/>
    <col min="14856" max="14856" width="51.5" style="1" customWidth="1"/>
    <col min="14857" max="14857" width="6.25" style="1" customWidth="1"/>
    <col min="14858" max="14859" width="9.875" style="1" bestFit="1" customWidth="1"/>
    <col min="14860" max="14860" width="5.75" style="1" customWidth="1"/>
    <col min="14861" max="14861" width="52.25" style="1" customWidth="1"/>
    <col min="14862" max="14862" width="29.875" style="1" customWidth="1"/>
    <col min="14863" max="14863" width="30.75" style="1" customWidth="1"/>
    <col min="14864" max="14864" width="13.75" style="1" customWidth="1"/>
    <col min="14865" max="14865" width="6.375" style="1" customWidth="1"/>
    <col min="14866" max="14866" width="13.25" style="1" customWidth="1"/>
    <col min="14867" max="14867" width="14.5" style="1" customWidth="1"/>
    <col min="14868" max="14868" width="15.625" style="1" customWidth="1"/>
    <col min="14869" max="15105" width="9" style="1"/>
    <col min="15106" max="15106" width="21.875" style="1" customWidth="1"/>
    <col min="15107" max="15107" width="5.5" style="1" customWidth="1"/>
    <col min="15108" max="15108" width="2.625" style="1" customWidth="1"/>
    <col min="15109" max="15109" width="5.75" style="1" customWidth="1"/>
    <col min="15110" max="15111" width="15.75" style="1" customWidth="1"/>
    <col min="15112" max="15112" width="51.5" style="1" customWidth="1"/>
    <col min="15113" max="15113" width="6.25" style="1" customWidth="1"/>
    <col min="15114" max="15115" width="9.875" style="1" bestFit="1" customWidth="1"/>
    <col min="15116" max="15116" width="5.75" style="1" customWidth="1"/>
    <col min="15117" max="15117" width="52.25" style="1" customWidth="1"/>
    <col min="15118" max="15118" width="29.875" style="1" customWidth="1"/>
    <col min="15119" max="15119" width="30.75" style="1" customWidth="1"/>
    <col min="15120" max="15120" width="13.75" style="1" customWidth="1"/>
    <col min="15121" max="15121" width="6.375" style="1" customWidth="1"/>
    <col min="15122" max="15122" width="13.25" style="1" customWidth="1"/>
    <col min="15123" max="15123" width="14.5" style="1" customWidth="1"/>
    <col min="15124" max="15124" width="15.625" style="1" customWidth="1"/>
    <col min="15125" max="15361" width="9" style="1"/>
    <col min="15362" max="15362" width="21.875" style="1" customWidth="1"/>
    <col min="15363" max="15363" width="5.5" style="1" customWidth="1"/>
    <col min="15364" max="15364" width="2.625" style="1" customWidth="1"/>
    <col min="15365" max="15365" width="5.75" style="1" customWidth="1"/>
    <col min="15366" max="15367" width="15.75" style="1" customWidth="1"/>
    <col min="15368" max="15368" width="51.5" style="1" customWidth="1"/>
    <col min="15369" max="15369" width="6.25" style="1" customWidth="1"/>
    <col min="15370" max="15371" width="9.875" style="1" bestFit="1" customWidth="1"/>
    <col min="15372" max="15372" width="5.75" style="1" customWidth="1"/>
    <col min="15373" max="15373" width="52.25" style="1" customWidth="1"/>
    <col min="15374" max="15374" width="29.875" style="1" customWidth="1"/>
    <col min="15375" max="15375" width="30.75" style="1" customWidth="1"/>
    <col min="15376" max="15376" width="13.75" style="1" customWidth="1"/>
    <col min="15377" max="15377" width="6.375" style="1" customWidth="1"/>
    <col min="15378" max="15378" width="13.25" style="1" customWidth="1"/>
    <col min="15379" max="15379" width="14.5" style="1" customWidth="1"/>
    <col min="15380" max="15380" width="15.625" style="1" customWidth="1"/>
    <col min="15381" max="15617" width="9" style="1"/>
    <col min="15618" max="15618" width="21.875" style="1" customWidth="1"/>
    <col min="15619" max="15619" width="5.5" style="1" customWidth="1"/>
    <col min="15620" max="15620" width="2.625" style="1" customWidth="1"/>
    <col min="15621" max="15621" width="5.75" style="1" customWidth="1"/>
    <col min="15622" max="15623" width="15.75" style="1" customWidth="1"/>
    <col min="15624" max="15624" width="51.5" style="1" customWidth="1"/>
    <col min="15625" max="15625" width="6.25" style="1" customWidth="1"/>
    <col min="15626" max="15627" width="9.875" style="1" bestFit="1" customWidth="1"/>
    <col min="15628" max="15628" width="5.75" style="1" customWidth="1"/>
    <col min="15629" max="15629" width="52.25" style="1" customWidth="1"/>
    <col min="15630" max="15630" width="29.875" style="1" customWidth="1"/>
    <col min="15631" max="15631" width="30.75" style="1" customWidth="1"/>
    <col min="15632" max="15632" width="13.75" style="1" customWidth="1"/>
    <col min="15633" max="15633" width="6.375" style="1" customWidth="1"/>
    <col min="15634" max="15634" width="13.25" style="1" customWidth="1"/>
    <col min="15635" max="15635" width="14.5" style="1" customWidth="1"/>
    <col min="15636" max="15636" width="15.625" style="1" customWidth="1"/>
    <col min="15637" max="15873" width="9" style="1"/>
    <col min="15874" max="15874" width="21.875" style="1" customWidth="1"/>
    <col min="15875" max="15875" width="5.5" style="1" customWidth="1"/>
    <col min="15876" max="15876" width="2.625" style="1" customWidth="1"/>
    <col min="15877" max="15877" width="5.75" style="1" customWidth="1"/>
    <col min="15878" max="15879" width="15.75" style="1" customWidth="1"/>
    <col min="15880" max="15880" width="51.5" style="1" customWidth="1"/>
    <col min="15881" max="15881" width="6.25" style="1" customWidth="1"/>
    <col min="15882" max="15883" width="9.875" style="1" bestFit="1" customWidth="1"/>
    <col min="15884" max="15884" width="5.75" style="1" customWidth="1"/>
    <col min="15885" max="15885" width="52.25" style="1" customWidth="1"/>
    <col min="15886" max="15886" width="29.875" style="1" customWidth="1"/>
    <col min="15887" max="15887" width="30.75" style="1" customWidth="1"/>
    <col min="15888" max="15888" width="13.75" style="1" customWidth="1"/>
    <col min="15889" max="15889" width="6.375" style="1" customWidth="1"/>
    <col min="15890" max="15890" width="13.25" style="1" customWidth="1"/>
    <col min="15891" max="15891" width="14.5" style="1" customWidth="1"/>
    <col min="15892" max="15892" width="15.625" style="1" customWidth="1"/>
    <col min="15893" max="16129" width="9" style="1"/>
    <col min="16130" max="16130" width="21.875" style="1" customWidth="1"/>
    <col min="16131" max="16131" width="5.5" style="1" customWidth="1"/>
    <col min="16132" max="16132" width="2.625" style="1" customWidth="1"/>
    <col min="16133" max="16133" width="5.75" style="1" customWidth="1"/>
    <col min="16134" max="16135" width="15.75" style="1" customWidth="1"/>
    <col min="16136" max="16136" width="51.5" style="1" customWidth="1"/>
    <col min="16137" max="16137" width="6.25" style="1" customWidth="1"/>
    <col min="16138" max="16139" width="9.875" style="1" bestFit="1" customWidth="1"/>
    <col min="16140" max="16140" width="5.75" style="1" customWidth="1"/>
    <col min="16141" max="16141" width="52.25" style="1" customWidth="1"/>
    <col min="16142" max="16142" width="29.875" style="1" customWidth="1"/>
    <col min="16143" max="16143" width="30.75" style="1" customWidth="1"/>
    <col min="16144" max="16144" width="13.75" style="1" customWidth="1"/>
    <col min="16145" max="16145" width="6.375" style="1" customWidth="1"/>
    <col min="16146" max="16146" width="13.25" style="1" customWidth="1"/>
    <col min="16147" max="16147" width="14.5" style="1" customWidth="1"/>
    <col min="16148" max="16148" width="15.625" style="1" customWidth="1"/>
    <col min="16149" max="16384" width="9" style="1"/>
  </cols>
  <sheetData>
    <row r="2" spans="1:20" ht="20.100000000000001" customHeight="1">
      <c r="E2" s="2" t="s">
        <v>0</v>
      </c>
      <c r="F2" s="2"/>
      <c r="G2" s="2"/>
      <c r="H2" s="3" t="s">
        <v>7117</v>
      </c>
      <c r="J2" s="5" t="s">
        <v>2</v>
      </c>
      <c r="K2" s="6"/>
      <c r="L2" s="7"/>
      <c r="M2" s="8">
        <f>SUM(K:K)</f>
        <v>118921</v>
      </c>
    </row>
    <row r="3" spans="1:20" ht="20.100000000000001" customHeight="1">
      <c r="E3" s="2" t="s">
        <v>3</v>
      </c>
      <c r="F3" s="2"/>
      <c r="G3" s="2"/>
      <c r="H3" s="13" t="s">
        <v>7118</v>
      </c>
    </row>
    <row r="4" spans="1:20" ht="20.100000000000001" customHeight="1">
      <c r="E4" s="2" t="s">
        <v>6</v>
      </c>
      <c r="F4" s="2"/>
      <c r="G4" s="2"/>
      <c r="H4" s="13" t="s">
        <v>7128</v>
      </c>
      <c r="J4" s="429" t="s">
        <v>65</v>
      </c>
      <c r="M4" s="2422" t="s">
        <v>7129</v>
      </c>
    </row>
    <row r="5" spans="1:20" ht="20.100000000000001" customHeight="1">
      <c r="E5" s="2" t="s">
        <v>9</v>
      </c>
      <c r="F5" s="2"/>
      <c r="G5" s="2"/>
      <c r="H5" s="16">
        <v>46197</v>
      </c>
      <c r="J5" s="430"/>
    </row>
    <row r="6" spans="1:20" ht="20.100000000000001" customHeight="1">
      <c r="E6" s="2" t="s">
        <v>10</v>
      </c>
      <c r="F6" s="2"/>
      <c r="G6" s="2"/>
      <c r="H6" s="16">
        <v>46198</v>
      </c>
      <c r="J6" s="2416"/>
      <c r="K6" s="1" t="s">
        <v>7121</v>
      </c>
    </row>
    <row r="8" spans="1:20" s="4" customFormat="1" ht="19.7" customHeight="1">
      <c r="C8" s="4" t="s">
        <v>7122</v>
      </c>
      <c r="E8" s="27" t="s">
        <v>32</v>
      </c>
      <c r="F8" s="27" t="s">
        <v>33</v>
      </c>
      <c r="G8" s="27" t="s">
        <v>34</v>
      </c>
      <c r="H8" s="26" t="s">
        <v>35</v>
      </c>
      <c r="I8" s="26" t="s">
        <v>36</v>
      </c>
      <c r="J8" s="26" t="s">
        <v>37</v>
      </c>
      <c r="K8" s="28" t="s">
        <v>38</v>
      </c>
      <c r="L8" s="28" t="s">
        <v>39</v>
      </c>
      <c r="M8" s="26" t="s">
        <v>40</v>
      </c>
      <c r="N8" s="26" t="s">
        <v>41</v>
      </c>
      <c r="O8" s="26" t="s">
        <v>42</v>
      </c>
      <c r="P8" s="30" t="s">
        <v>43</v>
      </c>
      <c r="Q8" s="27" t="s">
        <v>44</v>
      </c>
      <c r="R8" s="26" t="s">
        <v>45</v>
      </c>
      <c r="S8" s="30" t="s">
        <v>46</v>
      </c>
      <c r="T8" s="375" t="s">
        <v>47</v>
      </c>
    </row>
    <row r="9" spans="1:20" s="4" customFormat="1" ht="19.7" customHeight="1">
      <c r="E9" s="27"/>
      <c r="F9" s="21"/>
      <c r="G9" s="21"/>
      <c r="H9" s="20"/>
      <c r="I9" s="26"/>
      <c r="J9" s="26"/>
      <c r="K9" s="28"/>
      <c r="L9" s="28"/>
      <c r="M9" s="26"/>
      <c r="N9" s="26"/>
      <c r="O9" s="26"/>
      <c r="P9" s="30"/>
      <c r="Q9" s="27"/>
      <c r="R9" s="26"/>
      <c r="S9" s="30"/>
      <c r="T9" s="375"/>
    </row>
    <row r="10" spans="1:20" s="4" customFormat="1" ht="19.7" customHeight="1">
      <c r="E10" s="27"/>
      <c r="F10" s="2417" t="s">
        <v>7130</v>
      </c>
      <c r="G10" s="2417"/>
      <c r="H10" s="2417"/>
      <c r="I10" s="26"/>
      <c r="J10" s="26"/>
      <c r="K10" s="385"/>
      <c r="L10" s="28"/>
      <c r="M10" s="26"/>
      <c r="N10" s="26"/>
      <c r="O10" s="26"/>
      <c r="P10" s="30"/>
      <c r="Q10" s="27"/>
      <c r="R10" s="26"/>
      <c r="S10" s="30"/>
      <c r="T10" s="375"/>
    </row>
    <row r="11" spans="1:20" s="4" customFormat="1" ht="19.7" customHeight="1">
      <c r="A11" s="197" t="s">
        <v>172</v>
      </c>
      <c r="B11" s="2423" t="s">
        <v>7131</v>
      </c>
      <c r="E11" s="2424">
        <v>1</v>
      </c>
      <c r="F11" s="247" t="s">
        <v>174</v>
      </c>
      <c r="G11" s="66" t="s">
        <v>175</v>
      </c>
      <c r="H11" s="282" t="s">
        <v>7132</v>
      </c>
      <c r="I11" s="197">
        <v>1</v>
      </c>
      <c r="J11" s="35">
        <v>25002</v>
      </c>
      <c r="K11" s="1571">
        <f t="shared" ref="K11:K29" si="0">I11*J11</f>
        <v>25002</v>
      </c>
      <c r="L11" s="28"/>
      <c r="M11" s="47" t="s">
        <v>7133</v>
      </c>
      <c r="N11" s="26"/>
      <c r="O11" s="1694" t="s">
        <v>7134</v>
      </c>
      <c r="P11" s="30">
        <v>46184</v>
      </c>
      <c r="Q11" s="27"/>
      <c r="R11" s="42">
        <v>46196</v>
      </c>
      <c r="S11" s="30">
        <v>46197</v>
      </c>
      <c r="T11" s="375"/>
    </row>
    <row r="12" spans="1:20" s="4" customFormat="1" ht="19.7" customHeight="1">
      <c r="A12" s="197" t="s">
        <v>123</v>
      </c>
      <c r="B12" s="2423" t="s">
        <v>7131</v>
      </c>
      <c r="E12" s="2424">
        <f>+E11+1</f>
        <v>2</v>
      </c>
      <c r="F12" s="66" t="s">
        <v>175</v>
      </c>
      <c r="G12" s="66" t="s">
        <v>175</v>
      </c>
      <c r="H12" s="282" t="s">
        <v>7135</v>
      </c>
      <c r="I12" s="197">
        <v>1</v>
      </c>
      <c r="J12" s="35">
        <v>821</v>
      </c>
      <c r="K12" s="1571">
        <f t="shared" si="0"/>
        <v>821</v>
      </c>
      <c r="L12" s="28"/>
      <c r="M12" s="47" t="s">
        <v>7136</v>
      </c>
      <c r="N12" s="26"/>
      <c r="O12" s="1694" t="s">
        <v>7134</v>
      </c>
      <c r="P12" s="30">
        <v>46184</v>
      </c>
      <c r="Q12" s="27"/>
      <c r="R12" s="42">
        <v>46196</v>
      </c>
      <c r="S12" s="30">
        <v>46197</v>
      </c>
      <c r="T12" s="375"/>
    </row>
    <row r="13" spans="1:20" s="4" customFormat="1" ht="19.7" customHeight="1">
      <c r="A13" s="197" t="s">
        <v>123</v>
      </c>
      <c r="B13" s="2423" t="s">
        <v>7131</v>
      </c>
      <c r="E13" s="2424">
        <f t="shared" ref="E13:E29" si="1">+E12+1</f>
        <v>3</v>
      </c>
      <c r="F13" s="66" t="s">
        <v>175</v>
      </c>
      <c r="G13" s="66" t="s">
        <v>175</v>
      </c>
      <c r="H13" s="282" t="s">
        <v>7137</v>
      </c>
      <c r="I13" s="197">
        <v>1</v>
      </c>
      <c r="J13" s="35">
        <v>821</v>
      </c>
      <c r="K13" s="1571">
        <f t="shared" si="0"/>
        <v>821</v>
      </c>
      <c r="L13" s="28"/>
      <c r="M13" s="47" t="s">
        <v>7136</v>
      </c>
      <c r="N13" s="26"/>
      <c r="O13" s="1694" t="s">
        <v>7134</v>
      </c>
      <c r="P13" s="30">
        <v>46184</v>
      </c>
      <c r="Q13" s="27"/>
      <c r="R13" s="42">
        <v>46196</v>
      </c>
      <c r="S13" s="30">
        <v>46197</v>
      </c>
      <c r="T13" s="375"/>
    </row>
    <row r="14" spans="1:20" s="4" customFormat="1" ht="19.7" customHeight="1">
      <c r="A14" s="197" t="s">
        <v>123</v>
      </c>
      <c r="B14" s="2423" t="s">
        <v>7131</v>
      </c>
      <c r="E14" s="2424">
        <f t="shared" si="1"/>
        <v>4</v>
      </c>
      <c r="F14" s="66" t="s">
        <v>175</v>
      </c>
      <c r="G14" s="66" t="s">
        <v>175</v>
      </c>
      <c r="H14" s="282" t="s">
        <v>7138</v>
      </c>
      <c r="I14" s="197">
        <v>2</v>
      </c>
      <c r="J14" s="35">
        <v>81</v>
      </c>
      <c r="K14" s="1571">
        <f t="shared" si="0"/>
        <v>162</v>
      </c>
      <c r="L14" s="28"/>
      <c r="M14" s="47" t="s">
        <v>246</v>
      </c>
      <c r="N14" s="26"/>
      <c r="O14" s="1694" t="s">
        <v>7134</v>
      </c>
      <c r="P14" s="30">
        <v>46184</v>
      </c>
      <c r="Q14" s="27"/>
      <c r="R14" s="42">
        <v>46196</v>
      </c>
      <c r="S14" s="30">
        <v>46197</v>
      </c>
      <c r="T14" s="375"/>
    </row>
    <row r="15" spans="1:20" s="4" customFormat="1" ht="19.7" customHeight="1">
      <c r="A15" s="197" t="s">
        <v>123</v>
      </c>
      <c r="B15" s="2423" t="s">
        <v>7131</v>
      </c>
      <c r="E15" s="2424">
        <f t="shared" si="1"/>
        <v>5</v>
      </c>
      <c r="F15" s="66" t="s">
        <v>175</v>
      </c>
      <c r="G15" s="66" t="s">
        <v>175</v>
      </c>
      <c r="H15" s="282" t="s">
        <v>2664</v>
      </c>
      <c r="I15" s="197">
        <v>8</v>
      </c>
      <c r="J15" s="35">
        <v>24</v>
      </c>
      <c r="K15" s="1571">
        <f t="shared" si="0"/>
        <v>192</v>
      </c>
      <c r="L15" s="28"/>
      <c r="M15" s="47" t="s">
        <v>246</v>
      </c>
      <c r="N15" s="26"/>
      <c r="O15" s="1694" t="s">
        <v>7134</v>
      </c>
      <c r="P15" s="30">
        <v>46184</v>
      </c>
      <c r="Q15" s="27"/>
      <c r="R15" s="42">
        <v>46196</v>
      </c>
      <c r="S15" s="30">
        <v>46197</v>
      </c>
      <c r="T15" s="375"/>
    </row>
    <row r="16" spans="1:20" s="4" customFormat="1" ht="19.7" customHeight="1">
      <c r="A16" s="197" t="s">
        <v>123</v>
      </c>
      <c r="B16" s="2423" t="s">
        <v>7131</v>
      </c>
      <c r="E16" s="2424">
        <f t="shared" si="1"/>
        <v>6</v>
      </c>
      <c r="F16" s="66" t="s">
        <v>175</v>
      </c>
      <c r="G16" s="66" t="s">
        <v>175</v>
      </c>
      <c r="H16" s="282" t="s">
        <v>7139</v>
      </c>
      <c r="I16" s="197">
        <v>1</v>
      </c>
      <c r="J16" s="35">
        <v>83</v>
      </c>
      <c r="K16" s="1571">
        <f t="shared" si="0"/>
        <v>83</v>
      </c>
      <c r="L16" s="28"/>
      <c r="M16" s="47" t="s">
        <v>246</v>
      </c>
      <c r="N16" s="26"/>
      <c r="O16" s="1694" t="s">
        <v>7134</v>
      </c>
      <c r="P16" s="30">
        <v>46184</v>
      </c>
      <c r="Q16" s="27"/>
      <c r="R16" s="42">
        <v>46196</v>
      </c>
      <c r="S16" s="30">
        <v>46197</v>
      </c>
      <c r="T16" s="375"/>
    </row>
    <row r="17" spans="1:20" s="4" customFormat="1" ht="19.7" customHeight="1">
      <c r="A17" s="197" t="s">
        <v>123</v>
      </c>
      <c r="B17" s="2423" t="s">
        <v>7131</v>
      </c>
      <c r="E17" s="2424">
        <f t="shared" si="1"/>
        <v>7</v>
      </c>
      <c r="F17" s="66" t="s">
        <v>175</v>
      </c>
      <c r="G17" s="66" t="s">
        <v>175</v>
      </c>
      <c r="H17" s="282" t="s">
        <v>188</v>
      </c>
      <c r="I17" s="197">
        <v>3</v>
      </c>
      <c r="J17" s="35">
        <v>187</v>
      </c>
      <c r="K17" s="1571">
        <f t="shared" si="0"/>
        <v>561</v>
      </c>
      <c r="L17" s="28"/>
      <c r="M17" s="47" t="s">
        <v>2645</v>
      </c>
      <c r="N17" s="26"/>
      <c r="O17" s="1694" t="s">
        <v>7134</v>
      </c>
      <c r="P17" s="30">
        <v>46184</v>
      </c>
      <c r="Q17" s="27"/>
      <c r="R17" s="42">
        <v>46196</v>
      </c>
      <c r="S17" s="30">
        <v>46197</v>
      </c>
      <c r="T17" s="375"/>
    </row>
    <row r="18" spans="1:20" s="4" customFormat="1" ht="19.7" customHeight="1">
      <c r="A18" s="197" t="s">
        <v>123</v>
      </c>
      <c r="B18" s="2423" t="s">
        <v>7131</v>
      </c>
      <c r="E18" s="2424">
        <f t="shared" si="1"/>
        <v>8</v>
      </c>
      <c r="F18" s="66" t="s">
        <v>175</v>
      </c>
      <c r="G18" s="66" t="s">
        <v>175</v>
      </c>
      <c r="H18" s="282" t="s">
        <v>2637</v>
      </c>
      <c r="I18" s="197">
        <v>6</v>
      </c>
      <c r="J18" s="35">
        <v>77</v>
      </c>
      <c r="K18" s="1571">
        <f t="shared" si="0"/>
        <v>462</v>
      </c>
      <c r="L18" s="28"/>
      <c r="M18" s="47" t="s">
        <v>2645</v>
      </c>
      <c r="N18" s="26"/>
      <c r="O18" s="1694" t="s">
        <v>7134</v>
      </c>
      <c r="P18" s="30">
        <v>46184</v>
      </c>
      <c r="Q18" s="27"/>
      <c r="R18" s="42">
        <v>46196</v>
      </c>
      <c r="S18" s="30">
        <v>46197</v>
      </c>
      <c r="T18" s="375"/>
    </row>
    <row r="19" spans="1:20" s="4" customFormat="1" ht="19.7" customHeight="1">
      <c r="A19" s="197" t="s">
        <v>123</v>
      </c>
      <c r="B19" s="2423" t="s">
        <v>7131</v>
      </c>
      <c r="E19" s="2424">
        <f t="shared" si="1"/>
        <v>9</v>
      </c>
      <c r="F19" s="66" t="s">
        <v>175</v>
      </c>
      <c r="G19" s="66" t="s">
        <v>175</v>
      </c>
      <c r="H19" s="282" t="s">
        <v>7140</v>
      </c>
      <c r="I19" s="197">
        <v>6</v>
      </c>
      <c r="J19" s="35">
        <v>77</v>
      </c>
      <c r="K19" s="1571">
        <f t="shared" si="0"/>
        <v>462</v>
      </c>
      <c r="L19" s="28"/>
      <c r="M19" s="47" t="s">
        <v>2645</v>
      </c>
      <c r="N19" s="26"/>
      <c r="O19" s="1694" t="s">
        <v>7134</v>
      </c>
      <c r="P19" s="30">
        <v>46184</v>
      </c>
      <c r="Q19" s="27"/>
      <c r="R19" s="42">
        <v>46196</v>
      </c>
      <c r="S19" s="30">
        <v>46197</v>
      </c>
      <c r="T19" s="375"/>
    </row>
    <row r="20" spans="1:20" s="4" customFormat="1" ht="19.7" customHeight="1">
      <c r="A20" s="197" t="s">
        <v>200</v>
      </c>
      <c r="B20" s="2423" t="s">
        <v>7131</v>
      </c>
      <c r="E20" s="2424">
        <f t="shared" si="1"/>
        <v>10</v>
      </c>
      <c r="F20" s="247" t="s">
        <v>174</v>
      </c>
      <c r="G20" s="66" t="s">
        <v>175</v>
      </c>
      <c r="H20" s="282" t="s">
        <v>7141</v>
      </c>
      <c r="I20" s="197">
        <v>1</v>
      </c>
      <c r="J20" s="35">
        <v>6127</v>
      </c>
      <c r="K20" s="1571">
        <f t="shared" si="0"/>
        <v>6127</v>
      </c>
      <c r="L20" s="28"/>
      <c r="M20" s="47" t="s">
        <v>7142</v>
      </c>
      <c r="N20" s="26"/>
      <c r="O20" s="1694" t="s">
        <v>7134</v>
      </c>
      <c r="P20" s="30">
        <v>46184</v>
      </c>
      <c r="Q20" s="27"/>
      <c r="R20" s="42">
        <v>46196</v>
      </c>
      <c r="S20" s="30">
        <v>46197</v>
      </c>
      <c r="T20" s="375"/>
    </row>
    <row r="21" spans="1:20" s="4" customFormat="1" ht="19.7" customHeight="1">
      <c r="A21" s="197" t="s">
        <v>123</v>
      </c>
      <c r="B21" s="2423" t="s">
        <v>7131</v>
      </c>
      <c r="E21" s="2424">
        <f t="shared" si="1"/>
        <v>11</v>
      </c>
      <c r="F21" s="66" t="s">
        <v>175</v>
      </c>
      <c r="G21" s="66" t="s">
        <v>175</v>
      </c>
      <c r="H21" s="282" t="s">
        <v>2815</v>
      </c>
      <c r="I21" s="197">
        <v>7</v>
      </c>
      <c r="J21" s="35">
        <v>47</v>
      </c>
      <c r="K21" s="1571">
        <f t="shared" si="0"/>
        <v>329</v>
      </c>
      <c r="L21" s="28"/>
      <c r="M21" s="47" t="s">
        <v>2645</v>
      </c>
      <c r="N21" s="26"/>
      <c r="O21" s="1694" t="s">
        <v>7134</v>
      </c>
      <c r="P21" s="30">
        <v>46184</v>
      </c>
      <c r="Q21" s="27"/>
      <c r="R21" s="42">
        <v>46196</v>
      </c>
      <c r="S21" s="30">
        <v>46197</v>
      </c>
      <c r="T21" s="375"/>
    </row>
    <row r="22" spans="1:20" s="4" customFormat="1" ht="19.7" customHeight="1">
      <c r="A22" s="197" t="s">
        <v>123</v>
      </c>
      <c r="B22" s="2423" t="s">
        <v>7131</v>
      </c>
      <c r="E22" s="2424">
        <f t="shared" si="1"/>
        <v>12</v>
      </c>
      <c r="F22" s="66" t="s">
        <v>175</v>
      </c>
      <c r="G22" s="66" t="s">
        <v>175</v>
      </c>
      <c r="H22" s="282" t="s">
        <v>188</v>
      </c>
      <c r="I22" s="197">
        <v>6</v>
      </c>
      <c r="J22" s="35">
        <v>77</v>
      </c>
      <c r="K22" s="1571">
        <f t="shared" si="0"/>
        <v>462</v>
      </c>
      <c r="L22" s="28"/>
      <c r="M22" s="47" t="s">
        <v>2645</v>
      </c>
      <c r="N22" s="26"/>
      <c r="O22" s="1694" t="s">
        <v>7134</v>
      </c>
      <c r="P22" s="30">
        <v>46184</v>
      </c>
      <c r="Q22" s="27"/>
      <c r="R22" s="42">
        <v>46196</v>
      </c>
      <c r="S22" s="30">
        <v>46197</v>
      </c>
      <c r="T22" s="375"/>
    </row>
    <row r="23" spans="1:20" s="4" customFormat="1" ht="19.149999999999999" customHeight="1">
      <c r="A23" s="197" t="s">
        <v>123</v>
      </c>
      <c r="B23" s="2423" t="s">
        <v>7131</v>
      </c>
      <c r="E23" s="2424">
        <f>+E22+1</f>
        <v>13</v>
      </c>
      <c r="F23" s="66" t="s">
        <v>175</v>
      </c>
      <c r="G23" s="66" t="s">
        <v>175</v>
      </c>
      <c r="H23" s="282" t="s">
        <v>7143</v>
      </c>
      <c r="I23" s="197">
        <v>7</v>
      </c>
      <c r="J23" s="35">
        <v>112</v>
      </c>
      <c r="K23" s="1571">
        <f t="shared" si="0"/>
        <v>784</v>
      </c>
      <c r="L23" s="28"/>
      <c r="M23" s="47" t="s">
        <v>193</v>
      </c>
      <c r="N23" s="26"/>
      <c r="O23" s="1694" t="s">
        <v>7134</v>
      </c>
      <c r="P23" s="30">
        <v>46184</v>
      </c>
      <c r="Q23" s="27"/>
      <c r="R23" s="42">
        <v>46196</v>
      </c>
      <c r="S23" s="30">
        <v>46197</v>
      </c>
      <c r="T23" s="375"/>
    </row>
    <row r="24" spans="1:20" s="4" customFormat="1" ht="19.149999999999999" customHeight="1">
      <c r="A24" s="197" t="s">
        <v>123</v>
      </c>
      <c r="B24" s="2423" t="s">
        <v>7131</v>
      </c>
      <c r="E24" s="2424">
        <f t="shared" si="1"/>
        <v>14</v>
      </c>
      <c r="F24" s="66" t="s">
        <v>175</v>
      </c>
      <c r="G24" s="66" t="s">
        <v>175</v>
      </c>
      <c r="H24" s="1488" t="s">
        <v>7144</v>
      </c>
      <c r="I24" s="200">
        <v>1</v>
      </c>
      <c r="J24" s="1803">
        <v>1168</v>
      </c>
      <c r="K24" s="1571">
        <f t="shared" si="0"/>
        <v>1168</v>
      </c>
      <c r="L24" s="91"/>
      <c r="M24" s="69" t="s">
        <v>2335</v>
      </c>
      <c r="N24" s="26"/>
      <c r="O24" s="1694" t="s">
        <v>7134</v>
      </c>
      <c r="P24" s="30">
        <v>46184</v>
      </c>
      <c r="Q24" s="27"/>
      <c r="R24" s="42">
        <v>46196</v>
      </c>
      <c r="S24" s="30">
        <v>46197</v>
      </c>
      <c r="T24" s="375"/>
    </row>
    <row r="25" spans="1:20" s="4" customFormat="1" ht="19.149999999999999" customHeight="1">
      <c r="A25" s="197" t="s">
        <v>123</v>
      </c>
      <c r="B25" s="2423" t="s">
        <v>7131</v>
      </c>
      <c r="E25" s="2424">
        <f t="shared" si="1"/>
        <v>15</v>
      </c>
      <c r="F25" s="66" t="s">
        <v>175</v>
      </c>
      <c r="G25" s="66" t="s">
        <v>175</v>
      </c>
      <c r="H25" s="2088" t="s">
        <v>1220</v>
      </c>
      <c r="I25" s="1971">
        <v>1</v>
      </c>
      <c r="J25" s="2425">
        <v>1584</v>
      </c>
      <c r="K25" s="115">
        <f t="shared" si="0"/>
        <v>1584</v>
      </c>
      <c r="L25" s="2059"/>
      <c r="M25" s="1245" t="s">
        <v>1221</v>
      </c>
      <c r="N25" s="26"/>
      <c r="O25" s="1694" t="s">
        <v>7134</v>
      </c>
      <c r="P25" s="30">
        <v>46184</v>
      </c>
      <c r="Q25" s="27"/>
      <c r="R25" s="42">
        <v>46196</v>
      </c>
      <c r="S25" s="30">
        <v>46197</v>
      </c>
      <c r="T25" s="375"/>
    </row>
    <row r="26" spans="1:20" s="4" customFormat="1" ht="19.7" customHeight="1">
      <c r="A26" s="197" t="s">
        <v>200</v>
      </c>
      <c r="B26" s="2423" t="s">
        <v>7131</v>
      </c>
      <c r="E26" s="2424">
        <f t="shared" si="1"/>
        <v>16</v>
      </c>
      <c r="F26" s="247" t="s">
        <v>174</v>
      </c>
      <c r="G26" s="66" t="s">
        <v>175</v>
      </c>
      <c r="H26" s="282" t="s">
        <v>1277</v>
      </c>
      <c r="I26" s="197">
        <v>1</v>
      </c>
      <c r="J26" s="35">
        <v>2550</v>
      </c>
      <c r="K26" s="115">
        <f t="shared" si="0"/>
        <v>2550</v>
      </c>
      <c r="L26" s="28"/>
      <c r="M26" s="47" t="s">
        <v>7145</v>
      </c>
      <c r="N26" s="26"/>
      <c r="O26" s="1694" t="s">
        <v>7134</v>
      </c>
      <c r="P26" s="30">
        <v>46184</v>
      </c>
      <c r="Q26" s="27"/>
      <c r="R26" s="42">
        <v>46196</v>
      </c>
      <c r="S26" s="30">
        <v>46197</v>
      </c>
      <c r="T26" s="375"/>
    </row>
    <row r="27" spans="1:20" s="4" customFormat="1" ht="19.7" customHeight="1">
      <c r="A27" s="197" t="s">
        <v>123</v>
      </c>
      <c r="B27" s="2423" t="s">
        <v>7131</v>
      </c>
      <c r="E27" s="2424">
        <f t="shared" si="1"/>
        <v>17</v>
      </c>
      <c r="F27" s="66" t="s">
        <v>175</v>
      </c>
      <c r="G27" s="66" t="s">
        <v>175</v>
      </c>
      <c r="H27" s="282" t="s">
        <v>1272</v>
      </c>
      <c r="I27" s="197">
        <v>2</v>
      </c>
      <c r="J27" s="35">
        <v>14</v>
      </c>
      <c r="K27" s="115">
        <f t="shared" si="0"/>
        <v>28</v>
      </c>
      <c r="L27" s="28"/>
      <c r="M27" s="47" t="s">
        <v>2879</v>
      </c>
      <c r="N27" s="26"/>
      <c r="O27" s="1694" t="s">
        <v>7134</v>
      </c>
      <c r="P27" s="30">
        <v>46184</v>
      </c>
      <c r="Q27" s="27"/>
      <c r="R27" s="42">
        <v>46196</v>
      </c>
      <c r="S27" s="30">
        <v>46197</v>
      </c>
      <c r="T27" s="375"/>
    </row>
    <row r="28" spans="1:20" s="4" customFormat="1" ht="19.7" customHeight="1">
      <c r="A28" s="197" t="s">
        <v>123</v>
      </c>
      <c r="B28" s="2423" t="s">
        <v>7131</v>
      </c>
      <c r="E28" s="2424">
        <f t="shared" si="1"/>
        <v>18</v>
      </c>
      <c r="F28" s="66" t="s">
        <v>175</v>
      </c>
      <c r="G28" s="66" t="s">
        <v>175</v>
      </c>
      <c r="H28" s="282" t="s">
        <v>1259</v>
      </c>
      <c r="I28" s="197">
        <v>2</v>
      </c>
      <c r="J28" s="35">
        <v>93</v>
      </c>
      <c r="K28" s="115">
        <f t="shared" si="0"/>
        <v>186</v>
      </c>
      <c r="L28" s="28"/>
      <c r="M28" s="47" t="s">
        <v>2643</v>
      </c>
      <c r="N28" s="26"/>
      <c r="O28" s="1694" t="s">
        <v>7134</v>
      </c>
      <c r="P28" s="30">
        <v>46184</v>
      </c>
      <c r="Q28" s="27"/>
      <c r="R28" s="42">
        <v>46196</v>
      </c>
      <c r="S28" s="30">
        <v>46197</v>
      </c>
      <c r="T28" s="375"/>
    </row>
    <row r="29" spans="1:20" s="4" customFormat="1" ht="19.7" customHeight="1">
      <c r="A29" s="197" t="s">
        <v>123</v>
      </c>
      <c r="B29" s="2423" t="s">
        <v>7131</v>
      </c>
      <c r="E29" s="2424">
        <f t="shared" si="1"/>
        <v>19</v>
      </c>
      <c r="F29" s="66" t="s">
        <v>175</v>
      </c>
      <c r="G29" s="66" t="s">
        <v>175</v>
      </c>
      <c r="H29" s="282" t="s">
        <v>1279</v>
      </c>
      <c r="I29" s="197">
        <v>2</v>
      </c>
      <c r="J29" s="35">
        <v>120</v>
      </c>
      <c r="K29" s="115">
        <f t="shared" si="0"/>
        <v>240</v>
      </c>
      <c r="L29" s="28"/>
      <c r="M29" s="47" t="s">
        <v>193</v>
      </c>
      <c r="N29" s="26"/>
      <c r="O29" s="1694" t="s">
        <v>7134</v>
      </c>
      <c r="P29" s="30">
        <v>46184</v>
      </c>
      <c r="Q29" s="27"/>
      <c r="R29" s="42">
        <v>46196</v>
      </c>
      <c r="S29" s="30">
        <v>46197</v>
      </c>
      <c r="T29" s="375"/>
    </row>
    <row r="30" spans="1:20" s="4" customFormat="1" ht="19.7" customHeight="1">
      <c r="A30" s="26"/>
      <c r="E30" s="27"/>
      <c r="F30" s="66"/>
      <c r="G30" s="66"/>
      <c r="H30" s="26"/>
      <c r="I30" s="26"/>
      <c r="J30" s="26"/>
      <c r="K30" s="385"/>
      <c r="L30" s="28"/>
      <c r="M30" s="47"/>
      <c r="N30" s="26"/>
      <c r="O30" s="26"/>
      <c r="P30" s="30"/>
      <c r="Q30" s="27"/>
      <c r="R30" s="26"/>
      <c r="S30" s="30"/>
      <c r="T30" s="375"/>
    </row>
    <row r="31" spans="1:20" s="4" customFormat="1" ht="19.7" customHeight="1">
      <c r="E31" s="27"/>
      <c r="F31" s="27"/>
      <c r="G31" s="27"/>
      <c r="H31" s="60">
        <f>SUM(K11:K30)</f>
        <v>42024</v>
      </c>
      <c r="I31" s="26"/>
      <c r="J31" s="26"/>
      <c r="K31" s="385"/>
      <c r="L31" s="28"/>
      <c r="M31" s="26"/>
      <c r="N31" s="26"/>
      <c r="O31" s="26"/>
      <c r="P31" s="30"/>
      <c r="Q31" s="27"/>
      <c r="R31" s="26"/>
      <c r="S31" s="30"/>
      <c r="T31" s="375"/>
    </row>
    <row r="32" spans="1:20" s="4" customFormat="1" ht="19.7" customHeight="1">
      <c r="E32" s="27"/>
      <c r="F32" s="27"/>
      <c r="G32" s="27"/>
      <c r="H32" s="26"/>
      <c r="I32" s="26"/>
      <c r="J32" s="26"/>
      <c r="K32" s="385"/>
      <c r="L32" s="28"/>
      <c r="M32" s="26"/>
      <c r="N32" s="26"/>
      <c r="O32" s="26"/>
      <c r="P32" s="30"/>
      <c r="Q32" s="27"/>
      <c r="R32" s="26"/>
      <c r="S32" s="30"/>
      <c r="T32" s="375"/>
    </row>
    <row r="33" spans="1:20" s="4" customFormat="1" ht="19.7" customHeight="1">
      <c r="E33" s="27"/>
      <c r="F33" s="27"/>
      <c r="G33" s="27"/>
      <c r="H33" s="26"/>
      <c r="I33" s="26"/>
      <c r="J33" s="26"/>
      <c r="K33" s="463"/>
      <c r="L33" s="28"/>
      <c r="M33" s="26"/>
      <c r="N33" s="26"/>
      <c r="O33" s="26"/>
      <c r="P33" s="30"/>
      <c r="Q33" s="27"/>
      <c r="R33" s="26"/>
      <c r="S33" s="30"/>
      <c r="T33" s="375"/>
    </row>
    <row r="34" spans="1:20" s="4" customFormat="1" ht="19.7" customHeight="1">
      <c r="E34" s="27"/>
      <c r="F34" s="27"/>
      <c r="G34" s="27"/>
      <c r="H34" s="26"/>
      <c r="I34" s="26"/>
      <c r="J34" s="26"/>
      <c r="K34" s="463"/>
      <c r="L34" s="28"/>
      <c r="M34" s="26"/>
      <c r="N34" s="26"/>
      <c r="O34" s="26"/>
      <c r="P34" s="30"/>
      <c r="Q34" s="27"/>
      <c r="R34" s="26"/>
      <c r="S34" s="30"/>
      <c r="T34" s="375"/>
    </row>
    <row r="35" spans="1:20" s="4" customFormat="1" ht="19.7" customHeight="1">
      <c r="E35" s="27"/>
      <c r="F35" s="1634" t="s">
        <v>5666</v>
      </c>
      <c r="G35" s="433"/>
      <c r="H35" s="434"/>
      <c r="I35" s="26"/>
      <c r="J35" s="26"/>
      <c r="K35" s="28"/>
      <c r="L35" s="28"/>
      <c r="M35" s="26"/>
      <c r="N35" s="26"/>
      <c r="O35" s="26"/>
      <c r="P35" s="30"/>
      <c r="Q35" s="27"/>
      <c r="R35" s="26"/>
      <c r="S35" s="30"/>
      <c r="T35" s="375"/>
    </row>
    <row r="36" spans="1:20" s="4" customFormat="1" ht="19.7" customHeight="1">
      <c r="A36" s="197" t="s">
        <v>200</v>
      </c>
      <c r="B36" s="1140" t="s">
        <v>7146</v>
      </c>
      <c r="E36" s="2424">
        <f>+E29+1</f>
        <v>20</v>
      </c>
      <c r="F36" s="27" t="s">
        <v>175</v>
      </c>
      <c r="G36" s="27" t="s">
        <v>175</v>
      </c>
      <c r="H36" s="1802" t="s">
        <v>1241</v>
      </c>
      <c r="I36" s="200">
        <v>1</v>
      </c>
      <c r="J36" s="1157">
        <v>2484</v>
      </c>
      <c r="K36" s="1157">
        <f t="shared" ref="K36:K44" si="2">I36*J36</f>
        <v>2484</v>
      </c>
      <c r="L36" s="91"/>
      <c r="M36" s="68" t="s">
        <v>1242</v>
      </c>
      <c r="N36" s="26"/>
      <c r="O36" s="1694" t="s">
        <v>7134</v>
      </c>
      <c r="P36" s="30">
        <v>46184</v>
      </c>
      <c r="Q36" s="27"/>
      <c r="R36" s="42">
        <v>46196</v>
      </c>
      <c r="S36" s="30">
        <v>46197</v>
      </c>
      <c r="T36" s="375"/>
    </row>
    <row r="37" spans="1:20" s="4" customFormat="1" ht="19.7" customHeight="1">
      <c r="A37" s="197" t="s">
        <v>200</v>
      </c>
      <c r="B37" s="1140" t="s">
        <v>7146</v>
      </c>
      <c r="E37" s="2424">
        <f>+E36+1</f>
        <v>21</v>
      </c>
      <c r="F37" s="27" t="s">
        <v>175</v>
      </c>
      <c r="G37" s="27" t="s">
        <v>175</v>
      </c>
      <c r="H37" s="1802" t="s">
        <v>1244</v>
      </c>
      <c r="I37" s="200">
        <v>1</v>
      </c>
      <c r="J37" s="1157">
        <v>2581</v>
      </c>
      <c r="K37" s="1157">
        <f t="shared" si="2"/>
        <v>2581</v>
      </c>
      <c r="L37" s="91"/>
      <c r="M37" s="68" t="s">
        <v>1245</v>
      </c>
      <c r="N37" s="26"/>
      <c r="O37" s="1694" t="s">
        <v>7134</v>
      </c>
      <c r="P37" s="30">
        <v>46184</v>
      </c>
      <c r="Q37" s="27"/>
      <c r="R37" s="42">
        <v>46196</v>
      </c>
      <c r="S37" s="30">
        <v>46197</v>
      </c>
      <c r="T37" s="375"/>
    </row>
    <row r="38" spans="1:20" s="4" customFormat="1" ht="19.7" customHeight="1">
      <c r="A38" s="197" t="s">
        <v>200</v>
      </c>
      <c r="B38" s="1140" t="s">
        <v>7146</v>
      </c>
      <c r="E38" s="2424">
        <f t="shared" ref="E38:E44" si="3">+E37+1</f>
        <v>22</v>
      </c>
      <c r="F38" s="27" t="s">
        <v>175</v>
      </c>
      <c r="G38" s="27" t="s">
        <v>175</v>
      </c>
      <c r="H38" s="1802" t="s">
        <v>1247</v>
      </c>
      <c r="I38" s="200">
        <v>1</v>
      </c>
      <c r="J38" s="1157">
        <v>6480</v>
      </c>
      <c r="K38" s="1157">
        <f t="shared" si="2"/>
        <v>6480</v>
      </c>
      <c r="L38" s="91"/>
      <c r="M38" s="68" t="s">
        <v>1248</v>
      </c>
      <c r="N38" s="26"/>
      <c r="O38" s="1694" t="s">
        <v>7134</v>
      </c>
      <c r="P38" s="30">
        <v>46184</v>
      </c>
      <c r="Q38" s="27"/>
      <c r="R38" s="42">
        <v>46196</v>
      </c>
      <c r="S38" s="30">
        <v>46197</v>
      </c>
      <c r="T38" s="375"/>
    </row>
    <row r="39" spans="1:20" s="4" customFormat="1" ht="19.7" customHeight="1">
      <c r="A39" s="197" t="s">
        <v>123</v>
      </c>
      <c r="B39" s="1140" t="s">
        <v>7146</v>
      </c>
      <c r="E39" s="2424">
        <f t="shared" si="3"/>
        <v>23</v>
      </c>
      <c r="F39" s="27" t="s">
        <v>175</v>
      </c>
      <c r="G39" s="27" t="s">
        <v>175</v>
      </c>
      <c r="H39" s="148" t="s">
        <v>1249</v>
      </c>
      <c r="I39" s="200">
        <v>2</v>
      </c>
      <c r="J39" s="1157">
        <v>244</v>
      </c>
      <c r="K39" s="1157">
        <f t="shared" si="2"/>
        <v>488</v>
      </c>
      <c r="L39" s="91"/>
      <c r="M39" s="68" t="s">
        <v>1250</v>
      </c>
      <c r="N39" s="26"/>
      <c r="O39" s="1694" t="s">
        <v>7134</v>
      </c>
      <c r="P39" s="30">
        <v>46184</v>
      </c>
      <c r="Q39" s="27"/>
      <c r="R39" s="42">
        <v>46196</v>
      </c>
      <c r="S39" s="30">
        <v>46197</v>
      </c>
      <c r="T39" s="375"/>
    </row>
    <row r="40" spans="1:20" s="4" customFormat="1" ht="19.7" customHeight="1">
      <c r="A40" s="197" t="s">
        <v>123</v>
      </c>
      <c r="B40" s="1140" t="s">
        <v>7146</v>
      </c>
      <c r="E40" s="2424">
        <f t="shared" si="3"/>
        <v>24</v>
      </c>
      <c r="F40" s="27" t="s">
        <v>175</v>
      </c>
      <c r="G40" s="27" t="s">
        <v>175</v>
      </c>
      <c r="H40" s="148" t="s">
        <v>1251</v>
      </c>
      <c r="I40" s="200">
        <v>7</v>
      </c>
      <c r="J40" s="1157">
        <v>47</v>
      </c>
      <c r="K40" s="1157">
        <f t="shared" si="2"/>
        <v>329</v>
      </c>
      <c r="L40" s="91"/>
      <c r="M40" s="68" t="s">
        <v>5987</v>
      </c>
      <c r="N40" s="26"/>
      <c r="O40" s="1694" t="s">
        <v>7134</v>
      </c>
      <c r="P40" s="30">
        <v>46184</v>
      </c>
      <c r="Q40" s="27"/>
      <c r="R40" s="42">
        <v>46196</v>
      </c>
      <c r="S40" s="30">
        <v>46197</v>
      </c>
      <c r="T40" s="375"/>
    </row>
    <row r="41" spans="1:20" s="4" customFormat="1" ht="19.7" customHeight="1">
      <c r="A41" s="197" t="s">
        <v>123</v>
      </c>
      <c r="B41" s="1140" t="s">
        <v>7146</v>
      </c>
      <c r="E41" s="2424">
        <f t="shared" si="3"/>
        <v>25</v>
      </c>
      <c r="F41" s="27" t="s">
        <v>175</v>
      </c>
      <c r="G41" s="27" t="s">
        <v>175</v>
      </c>
      <c r="H41" s="108" t="s">
        <v>1253</v>
      </c>
      <c r="I41" s="197">
        <v>1</v>
      </c>
      <c r="J41" s="1158">
        <v>1016</v>
      </c>
      <c r="K41" s="1158">
        <f t="shared" si="2"/>
        <v>1016</v>
      </c>
      <c r="L41" s="28"/>
      <c r="M41" s="40" t="s">
        <v>1254</v>
      </c>
      <c r="N41" s="26"/>
      <c r="O41" s="1694" t="s">
        <v>7134</v>
      </c>
      <c r="P41" s="30">
        <v>46184</v>
      </c>
      <c r="Q41" s="27"/>
      <c r="R41" s="42">
        <v>46196</v>
      </c>
      <c r="S41" s="30">
        <v>46197</v>
      </c>
      <c r="T41" s="375"/>
    </row>
    <row r="42" spans="1:20" s="4" customFormat="1" ht="19.7" customHeight="1">
      <c r="A42" s="197" t="s">
        <v>123</v>
      </c>
      <c r="B42" s="1140" t="s">
        <v>7146</v>
      </c>
      <c r="E42" s="2424">
        <f t="shared" si="3"/>
        <v>26</v>
      </c>
      <c r="F42" s="27" t="s">
        <v>175</v>
      </c>
      <c r="G42" s="27" t="s">
        <v>175</v>
      </c>
      <c r="H42" s="108" t="s">
        <v>1256</v>
      </c>
      <c r="I42" s="197">
        <v>1</v>
      </c>
      <c r="J42" s="1158">
        <v>821</v>
      </c>
      <c r="K42" s="1158">
        <f t="shared" si="2"/>
        <v>821</v>
      </c>
      <c r="L42" s="28"/>
      <c r="M42" s="40" t="s">
        <v>1257</v>
      </c>
      <c r="N42" s="26"/>
      <c r="O42" s="1694" t="s">
        <v>7134</v>
      </c>
      <c r="P42" s="30">
        <v>46184</v>
      </c>
      <c r="Q42" s="27"/>
      <c r="R42" s="42">
        <v>46196</v>
      </c>
      <c r="S42" s="30">
        <v>46197</v>
      </c>
      <c r="T42" s="375"/>
    </row>
    <row r="43" spans="1:20" s="4" customFormat="1" ht="19.7" customHeight="1">
      <c r="A43" s="197" t="s">
        <v>123</v>
      </c>
      <c r="B43" s="1140" t="s">
        <v>7146</v>
      </c>
      <c r="E43" s="2424">
        <f t="shared" si="3"/>
        <v>27</v>
      </c>
      <c r="F43" s="66" t="s">
        <v>175</v>
      </c>
      <c r="G43" s="66" t="s">
        <v>175</v>
      </c>
      <c r="H43" s="68" t="s">
        <v>316</v>
      </c>
      <c r="I43" s="1931">
        <v>10</v>
      </c>
      <c r="J43" s="1157">
        <v>17</v>
      </c>
      <c r="K43" s="1157">
        <f t="shared" si="2"/>
        <v>170</v>
      </c>
      <c r="L43" s="91"/>
      <c r="M43" s="68" t="s">
        <v>1258</v>
      </c>
      <c r="N43" s="26"/>
      <c r="O43" s="1694" t="s">
        <v>7134</v>
      </c>
      <c r="P43" s="30">
        <v>46184</v>
      </c>
      <c r="Q43" s="27"/>
      <c r="R43" s="42">
        <v>46196</v>
      </c>
      <c r="S43" s="30">
        <v>46197</v>
      </c>
      <c r="T43" s="375"/>
    </row>
    <row r="44" spans="1:20" s="4" customFormat="1" ht="19.7" customHeight="1">
      <c r="A44" s="197" t="s">
        <v>123</v>
      </c>
      <c r="B44" s="1140" t="s">
        <v>7146</v>
      </c>
      <c r="E44" s="2424">
        <f t="shared" si="3"/>
        <v>28</v>
      </c>
      <c r="F44" s="66" t="s">
        <v>175</v>
      </c>
      <c r="G44" s="66" t="s">
        <v>175</v>
      </c>
      <c r="H44" s="68" t="s">
        <v>1259</v>
      </c>
      <c r="I44" s="1931">
        <v>6</v>
      </c>
      <c r="J44" s="1157">
        <v>93</v>
      </c>
      <c r="K44" s="1587">
        <f t="shared" si="2"/>
        <v>558</v>
      </c>
      <c r="L44" s="91"/>
      <c r="M44" s="68" t="s">
        <v>3960</v>
      </c>
      <c r="N44" s="26"/>
      <c r="O44" s="1694" t="s">
        <v>7134</v>
      </c>
      <c r="P44" s="30">
        <v>46184</v>
      </c>
      <c r="Q44" s="27"/>
      <c r="R44" s="42">
        <v>46196</v>
      </c>
      <c r="S44" s="30">
        <v>46197</v>
      </c>
      <c r="T44" s="375"/>
    </row>
    <row r="45" spans="1:20" s="4" customFormat="1" ht="19.7" customHeight="1">
      <c r="E45" s="27"/>
      <c r="F45" s="27"/>
      <c r="G45" s="27"/>
      <c r="H45" s="26"/>
      <c r="I45" s="26"/>
      <c r="J45" s="26"/>
      <c r="K45" s="28"/>
      <c r="L45" s="28"/>
      <c r="M45" s="26"/>
      <c r="N45" s="26"/>
      <c r="O45" s="26"/>
      <c r="P45" s="30"/>
      <c r="Q45" s="27"/>
      <c r="R45" s="26"/>
      <c r="S45" s="30"/>
      <c r="T45" s="375"/>
    </row>
    <row r="46" spans="1:20" s="4" customFormat="1" ht="19.7" customHeight="1">
      <c r="E46" s="27"/>
      <c r="F46" s="436"/>
      <c r="G46" s="27"/>
      <c r="H46" s="60">
        <f>SUM(K36:K45)</f>
        <v>14927</v>
      </c>
      <c r="I46" s="26"/>
      <c r="J46" s="26"/>
      <c r="K46" s="28"/>
      <c r="L46" s="28"/>
      <c r="M46" s="26"/>
      <c r="N46" s="26"/>
      <c r="O46" s="26"/>
      <c r="P46" s="30"/>
      <c r="Q46" s="27"/>
      <c r="R46" s="26"/>
      <c r="S46" s="30"/>
      <c r="T46" s="375"/>
    </row>
    <row r="47" spans="1:20" s="4" customFormat="1" ht="19.7" customHeight="1">
      <c r="E47" s="27"/>
      <c r="F47" s="27"/>
      <c r="G47" s="27"/>
      <c r="H47" s="26"/>
      <c r="I47" s="26"/>
      <c r="J47" s="26"/>
      <c r="K47" s="385"/>
      <c r="L47" s="28"/>
      <c r="M47" s="26"/>
      <c r="N47" s="26"/>
      <c r="O47" s="26"/>
      <c r="P47" s="30"/>
      <c r="Q47" s="27"/>
      <c r="R47" s="26"/>
      <c r="S47" s="30"/>
      <c r="T47" s="375"/>
    </row>
    <row r="48" spans="1:20" s="4" customFormat="1" ht="19.7" customHeight="1">
      <c r="E48" s="27"/>
      <c r="F48" s="21"/>
      <c r="G48" s="21"/>
      <c r="H48" s="20"/>
      <c r="I48" s="26"/>
      <c r="J48" s="26"/>
      <c r="K48" s="385"/>
      <c r="L48" s="28"/>
      <c r="M48" s="26"/>
      <c r="N48" s="26"/>
      <c r="O48" s="26"/>
      <c r="P48" s="30"/>
      <c r="Q48" s="27"/>
      <c r="R48" s="26"/>
      <c r="S48" s="30"/>
      <c r="T48" s="375"/>
    </row>
    <row r="49" spans="1:20" s="4" customFormat="1" ht="19.7" customHeight="1">
      <c r="E49" s="27"/>
      <c r="F49" s="21"/>
      <c r="G49" s="21"/>
      <c r="H49" s="20"/>
      <c r="I49" s="26"/>
      <c r="J49" s="26"/>
      <c r="K49" s="385"/>
      <c r="L49" s="28"/>
      <c r="M49" s="26"/>
      <c r="N49" s="26"/>
      <c r="O49" s="26"/>
      <c r="P49" s="30"/>
      <c r="Q49" s="27"/>
      <c r="R49" s="26"/>
      <c r="S49" s="30"/>
      <c r="T49" s="375"/>
    </row>
    <row r="50" spans="1:20" s="4" customFormat="1" ht="19.7" customHeight="1">
      <c r="E50" s="27"/>
      <c r="F50" s="2417" t="s">
        <v>7147</v>
      </c>
      <c r="G50" s="2417"/>
      <c r="H50" s="2417"/>
      <c r="I50" s="26"/>
      <c r="J50" s="26"/>
      <c r="K50" s="385"/>
      <c r="L50" s="28"/>
      <c r="M50" s="26"/>
      <c r="N50" s="26"/>
      <c r="O50" s="26"/>
      <c r="P50" s="30"/>
      <c r="Q50" s="27"/>
      <c r="R50" s="26"/>
      <c r="S50" s="30"/>
      <c r="T50" s="375"/>
    </row>
    <row r="51" spans="1:20" s="4" customFormat="1" ht="19.7" customHeight="1">
      <c r="A51" s="26" t="s">
        <v>123</v>
      </c>
      <c r="B51" s="2426" t="s">
        <v>7148</v>
      </c>
      <c r="E51" s="2424">
        <f>+E44+1</f>
        <v>29</v>
      </c>
      <c r="F51" s="66" t="s">
        <v>175</v>
      </c>
      <c r="G51" s="66" t="s">
        <v>175</v>
      </c>
      <c r="H51" s="282" t="s">
        <v>7149</v>
      </c>
      <c r="I51" s="197">
        <v>4</v>
      </c>
      <c r="J51" s="35">
        <v>2673</v>
      </c>
      <c r="K51" s="2367">
        <f t="shared" ref="K51:K57" si="4">I51*J51</f>
        <v>10692</v>
      </c>
      <c r="L51" s="28"/>
      <c r="M51" s="47" t="s">
        <v>7150</v>
      </c>
      <c r="N51" s="26"/>
      <c r="O51" s="1694" t="s">
        <v>7134</v>
      </c>
      <c r="P51" s="30">
        <v>46184</v>
      </c>
      <c r="Q51" s="27"/>
      <c r="R51" s="42">
        <v>46196</v>
      </c>
      <c r="S51" s="30">
        <v>46197</v>
      </c>
      <c r="T51" s="375"/>
    </row>
    <row r="52" spans="1:20" s="4" customFormat="1" ht="19.7" customHeight="1">
      <c r="A52" s="26" t="s">
        <v>123</v>
      </c>
      <c r="B52" s="2426" t="s">
        <v>7148</v>
      </c>
      <c r="E52" s="2424">
        <f t="shared" ref="E52:E57" si="5">+E51+1</f>
        <v>30</v>
      </c>
      <c r="F52" s="66" t="s">
        <v>175</v>
      </c>
      <c r="G52" s="66" t="s">
        <v>175</v>
      </c>
      <c r="H52" s="282" t="s">
        <v>7151</v>
      </c>
      <c r="I52" s="197">
        <v>8</v>
      </c>
      <c r="J52" s="35">
        <v>569</v>
      </c>
      <c r="K52" s="2367">
        <f t="shared" si="4"/>
        <v>4552</v>
      </c>
      <c r="L52" s="28"/>
      <c r="M52" s="47" t="s">
        <v>7152</v>
      </c>
      <c r="N52" s="26"/>
      <c r="O52" s="1694" t="s">
        <v>7134</v>
      </c>
      <c r="P52" s="30">
        <v>46184</v>
      </c>
      <c r="Q52" s="27"/>
      <c r="R52" s="42">
        <v>46196</v>
      </c>
      <c r="S52" s="30">
        <v>46197</v>
      </c>
      <c r="T52" s="375"/>
    </row>
    <row r="53" spans="1:20" s="4" customFormat="1" ht="19.7" customHeight="1">
      <c r="A53" s="26" t="s">
        <v>123</v>
      </c>
      <c r="B53" s="2426" t="s">
        <v>7148</v>
      </c>
      <c r="E53" s="2424">
        <f t="shared" si="5"/>
        <v>31</v>
      </c>
      <c r="F53" s="66" t="s">
        <v>175</v>
      </c>
      <c r="G53" s="66" t="s">
        <v>175</v>
      </c>
      <c r="H53" s="282" t="s">
        <v>7153</v>
      </c>
      <c r="I53" s="197">
        <v>16</v>
      </c>
      <c r="J53" s="35">
        <v>15</v>
      </c>
      <c r="K53" s="2367">
        <f t="shared" si="4"/>
        <v>240</v>
      </c>
      <c r="L53" s="28"/>
      <c r="M53" s="47" t="s">
        <v>7154</v>
      </c>
      <c r="N53" s="26"/>
      <c r="O53" s="1694" t="s">
        <v>7134</v>
      </c>
      <c r="P53" s="30">
        <v>46184</v>
      </c>
      <c r="Q53" s="27"/>
      <c r="R53" s="42">
        <v>46196</v>
      </c>
      <c r="S53" s="30">
        <v>46197</v>
      </c>
      <c r="T53" s="375"/>
    </row>
    <row r="54" spans="1:20" s="4" customFormat="1" ht="19.7" customHeight="1">
      <c r="A54" s="26" t="s">
        <v>123</v>
      </c>
      <c r="B54" s="2426" t="s">
        <v>7148</v>
      </c>
      <c r="E54" s="2424">
        <f t="shared" si="5"/>
        <v>32</v>
      </c>
      <c r="F54" s="66" t="s">
        <v>175</v>
      </c>
      <c r="G54" s="66" t="s">
        <v>175</v>
      </c>
      <c r="H54" s="282" t="s">
        <v>696</v>
      </c>
      <c r="I54" s="197">
        <v>16</v>
      </c>
      <c r="J54" s="35">
        <v>99</v>
      </c>
      <c r="K54" s="2367">
        <f t="shared" si="4"/>
        <v>1584</v>
      </c>
      <c r="L54" s="28"/>
      <c r="M54" s="47" t="s">
        <v>695</v>
      </c>
      <c r="N54" s="26"/>
      <c r="O54" s="1694" t="s">
        <v>7134</v>
      </c>
      <c r="P54" s="30">
        <v>46184</v>
      </c>
      <c r="Q54" s="27"/>
      <c r="R54" s="42">
        <v>46196</v>
      </c>
      <c r="S54" s="30">
        <v>46197</v>
      </c>
      <c r="T54" s="375"/>
    </row>
    <row r="55" spans="1:20" s="4" customFormat="1" ht="19.7" customHeight="1">
      <c r="A55" s="26" t="s">
        <v>123</v>
      </c>
      <c r="B55" s="2426" t="s">
        <v>7148</v>
      </c>
      <c r="E55" s="2424">
        <f t="shared" si="5"/>
        <v>33</v>
      </c>
      <c r="F55" s="66" t="s">
        <v>175</v>
      </c>
      <c r="G55" s="66" t="s">
        <v>175</v>
      </c>
      <c r="H55" s="282" t="s">
        <v>708</v>
      </c>
      <c r="I55" s="197">
        <v>16</v>
      </c>
      <c r="J55" s="35">
        <v>99</v>
      </c>
      <c r="K55" s="2367">
        <f t="shared" si="4"/>
        <v>1584</v>
      </c>
      <c r="L55" s="28"/>
      <c r="M55" s="47" t="s">
        <v>695</v>
      </c>
      <c r="N55" s="26"/>
      <c r="O55" s="1694" t="s">
        <v>7134</v>
      </c>
      <c r="P55" s="30">
        <v>46184</v>
      </c>
      <c r="Q55" s="27"/>
      <c r="R55" s="42">
        <v>46196</v>
      </c>
      <c r="S55" s="30">
        <v>46197</v>
      </c>
      <c r="T55" s="375"/>
    </row>
    <row r="56" spans="1:20" s="4" customFormat="1" ht="19.7" customHeight="1">
      <c r="A56" s="26" t="s">
        <v>123</v>
      </c>
      <c r="B56" s="2426" t="s">
        <v>7148</v>
      </c>
      <c r="E56" s="2424">
        <f t="shared" si="5"/>
        <v>34</v>
      </c>
      <c r="F56" s="66" t="s">
        <v>175</v>
      </c>
      <c r="G56" s="66" t="s">
        <v>175</v>
      </c>
      <c r="H56" s="282" t="s">
        <v>7155</v>
      </c>
      <c r="I56" s="197">
        <v>8</v>
      </c>
      <c r="J56" s="35">
        <v>727</v>
      </c>
      <c r="K56" s="2367">
        <f t="shared" si="4"/>
        <v>5816</v>
      </c>
      <c r="L56" s="28"/>
      <c r="M56" s="47" t="s">
        <v>7156</v>
      </c>
      <c r="N56" s="26"/>
      <c r="O56" s="1694" t="s">
        <v>7134</v>
      </c>
      <c r="P56" s="30">
        <v>46184</v>
      </c>
      <c r="Q56" s="27"/>
      <c r="R56" s="42">
        <v>46196</v>
      </c>
      <c r="S56" s="30">
        <v>46197</v>
      </c>
      <c r="T56" s="375"/>
    </row>
    <row r="57" spans="1:20" s="4" customFormat="1" ht="19.7" customHeight="1">
      <c r="A57" s="26" t="s">
        <v>123</v>
      </c>
      <c r="B57" s="2426" t="s">
        <v>7148</v>
      </c>
      <c r="E57" s="2424">
        <f t="shared" si="5"/>
        <v>35</v>
      </c>
      <c r="F57" s="66" t="s">
        <v>175</v>
      </c>
      <c r="G57" s="66" t="s">
        <v>175</v>
      </c>
      <c r="H57" s="282" t="s">
        <v>766</v>
      </c>
      <c r="I57" s="1946">
        <v>16</v>
      </c>
      <c r="J57" s="35">
        <v>28</v>
      </c>
      <c r="K57" s="1158">
        <f t="shared" si="4"/>
        <v>448</v>
      </c>
      <c r="L57" s="29"/>
      <c r="M57" s="68" t="s">
        <v>333</v>
      </c>
      <c r="N57" s="26"/>
      <c r="O57" s="1694" t="s">
        <v>7134</v>
      </c>
      <c r="P57" s="30">
        <v>46184</v>
      </c>
      <c r="Q57" s="27"/>
      <c r="R57" s="42">
        <v>46196</v>
      </c>
      <c r="S57" s="30">
        <v>46197</v>
      </c>
      <c r="T57" s="375"/>
    </row>
    <row r="58" spans="1:20" s="4" customFormat="1" ht="19.7" customHeight="1">
      <c r="E58" s="27"/>
      <c r="F58" s="27"/>
      <c r="G58" s="27"/>
      <c r="H58" s="47"/>
      <c r="I58" s="67"/>
      <c r="J58" s="26"/>
      <c r="K58" s="107"/>
      <c r="L58" s="29"/>
      <c r="M58" s="68"/>
      <c r="N58" s="26"/>
      <c r="O58" s="26"/>
      <c r="P58" s="30"/>
      <c r="Q58" s="27"/>
      <c r="R58" s="26"/>
      <c r="S58" s="30"/>
      <c r="T58" s="375"/>
    </row>
    <row r="59" spans="1:20" s="379" customFormat="1" ht="19.7" customHeight="1">
      <c r="A59" s="4"/>
      <c r="B59" s="4"/>
      <c r="C59" s="4"/>
      <c r="D59" s="4"/>
      <c r="E59" s="293"/>
      <c r="F59" s="202"/>
      <c r="G59" s="202"/>
      <c r="H59" s="60">
        <f>SUM(K51:K58)</f>
        <v>24916</v>
      </c>
      <c r="I59" s="26"/>
      <c r="J59" s="384"/>
      <c r="K59" s="385"/>
      <c r="L59" s="28"/>
      <c r="M59" s="378"/>
      <c r="N59" s="286"/>
      <c r="O59" s="296"/>
      <c r="P59" s="387"/>
      <c r="Q59" s="293"/>
      <c r="R59" s="286"/>
      <c r="S59" s="387"/>
      <c r="T59" s="404"/>
    </row>
    <row r="60" spans="1:20" s="379" customFormat="1" ht="19.7" customHeight="1">
      <c r="A60" s="4"/>
      <c r="B60" s="4"/>
      <c r="C60" s="4"/>
      <c r="D60" s="4"/>
      <c r="E60" s="293"/>
      <c r="F60" s="293"/>
      <c r="G60" s="293"/>
      <c r="H60" s="223"/>
      <c r="I60" s="1896"/>
      <c r="J60" s="551"/>
      <c r="K60" s="385"/>
      <c r="L60" s="287"/>
      <c r="M60" s="288"/>
      <c r="N60" s="286"/>
      <c r="O60" s="296"/>
      <c r="P60" s="387"/>
      <c r="Q60" s="293"/>
      <c r="R60" s="286"/>
      <c r="S60" s="387"/>
      <c r="T60" s="404"/>
    </row>
    <row r="61" spans="1:20" s="379" customFormat="1" ht="19.7" customHeight="1">
      <c r="A61" s="4"/>
      <c r="B61" s="4"/>
      <c r="C61" s="4"/>
      <c r="D61" s="4"/>
      <c r="E61" s="293"/>
      <c r="F61" s="293"/>
      <c r="G61" s="293"/>
      <c r="H61" s="223"/>
      <c r="I61" s="1896"/>
      <c r="J61" s="551"/>
      <c r="K61" s="385"/>
      <c r="L61" s="287"/>
      <c r="M61" s="288"/>
      <c r="N61" s="286"/>
      <c r="O61" s="296"/>
      <c r="P61" s="387"/>
      <c r="Q61" s="293"/>
      <c r="R61" s="286"/>
      <c r="S61" s="387"/>
      <c r="T61" s="404"/>
    </row>
    <row r="62" spans="1:20" s="379" customFormat="1" ht="19.7" customHeight="1">
      <c r="A62" s="4"/>
      <c r="B62" s="4"/>
      <c r="C62" s="4"/>
      <c r="D62" s="4"/>
      <c r="E62" s="293"/>
      <c r="F62" s="293"/>
      <c r="G62" s="293"/>
      <c r="H62" s="223"/>
      <c r="I62" s="1896"/>
      <c r="J62" s="551"/>
      <c r="K62" s="385"/>
      <c r="L62" s="287"/>
      <c r="M62" s="288"/>
      <c r="N62" s="286"/>
      <c r="O62" s="296"/>
      <c r="P62" s="387"/>
      <c r="Q62" s="293"/>
      <c r="R62" s="286"/>
      <c r="S62" s="387"/>
      <c r="T62" s="404"/>
    </row>
    <row r="63" spans="1:20" s="379" customFormat="1" ht="19.7" customHeight="1">
      <c r="A63" s="4"/>
      <c r="B63" s="4"/>
      <c r="C63" s="4"/>
      <c r="D63" s="4"/>
      <c r="E63" s="293"/>
      <c r="F63" s="2417" t="s">
        <v>7157</v>
      </c>
      <c r="G63" s="2417"/>
      <c r="H63" s="2417"/>
      <c r="I63" s="1896"/>
      <c r="J63" s="551"/>
      <c r="K63" s="385"/>
      <c r="L63" s="287"/>
      <c r="M63" s="288"/>
      <c r="N63" s="286"/>
      <c r="O63" s="296"/>
      <c r="P63" s="387"/>
      <c r="Q63" s="293"/>
      <c r="R63" s="286"/>
      <c r="S63" s="387"/>
      <c r="T63" s="404"/>
    </row>
    <row r="64" spans="1:20" s="379" customFormat="1" ht="19.7" customHeight="1">
      <c r="A64" s="26" t="s">
        <v>123</v>
      </c>
      <c r="B64" s="1945" t="s">
        <v>7158</v>
      </c>
      <c r="C64" s="4"/>
      <c r="D64" s="4"/>
      <c r="E64" s="2424">
        <f>+E57+1</f>
        <v>36</v>
      </c>
      <c r="F64" s="27" t="s">
        <v>175</v>
      </c>
      <c r="G64" s="27" t="s">
        <v>175</v>
      </c>
      <c r="H64" s="179" t="s">
        <v>7159</v>
      </c>
      <c r="I64" s="200">
        <v>1</v>
      </c>
      <c r="J64" s="2427">
        <v>2080</v>
      </c>
      <c r="K64" s="2032">
        <f>I64*J64</f>
        <v>2080</v>
      </c>
      <c r="L64" s="385"/>
      <c r="M64" s="2428" t="s">
        <v>445</v>
      </c>
      <c r="N64" s="26"/>
      <c r="O64" s="1694" t="s">
        <v>7134</v>
      </c>
      <c r="P64" s="30">
        <v>46184</v>
      </c>
      <c r="Q64" s="27"/>
      <c r="R64" s="42">
        <v>46196</v>
      </c>
      <c r="S64" s="30">
        <v>46197</v>
      </c>
      <c r="T64" s="404"/>
    </row>
    <row r="65" spans="1:20" s="379" customFormat="1" ht="19.7" customHeight="1">
      <c r="A65" s="26" t="s">
        <v>123</v>
      </c>
      <c r="B65" s="1945" t="s">
        <v>7158</v>
      </c>
      <c r="C65" s="4"/>
      <c r="D65" s="4"/>
      <c r="E65" s="2424">
        <f>+E64+1</f>
        <v>37</v>
      </c>
      <c r="F65" s="27" t="s">
        <v>175</v>
      </c>
      <c r="G65" s="27" t="s">
        <v>175</v>
      </c>
      <c r="H65" s="1954" t="s">
        <v>7160</v>
      </c>
      <c r="I65" s="200">
        <v>1</v>
      </c>
      <c r="J65" s="2427">
        <v>5751</v>
      </c>
      <c r="K65" s="2032">
        <f t="shared" ref="K65:K76" si="6">I65*J65</f>
        <v>5751</v>
      </c>
      <c r="L65" s="385"/>
      <c r="M65" s="1138" t="s">
        <v>2849</v>
      </c>
      <c r="N65" s="26"/>
      <c r="O65" s="1694" t="s">
        <v>7134</v>
      </c>
      <c r="P65" s="30">
        <v>46184</v>
      </c>
      <c r="Q65" s="27"/>
      <c r="R65" s="42">
        <v>46196</v>
      </c>
      <c r="S65" s="30">
        <v>46197</v>
      </c>
      <c r="T65" s="404"/>
    </row>
    <row r="66" spans="1:20" s="379" customFormat="1" ht="19.7" customHeight="1">
      <c r="A66" s="26" t="s">
        <v>123</v>
      </c>
      <c r="B66" s="1945" t="s">
        <v>7158</v>
      </c>
      <c r="C66" s="4"/>
      <c r="D66" s="4"/>
      <c r="E66" s="2424">
        <f t="shared" ref="E66:E77" si="7">+E65+1</f>
        <v>38</v>
      </c>
      <c r="F66" s="27" t="s">
        <v>175</v>
      </c>
      <c r="G66" s="27" t="s">
        <v>175</v>
      </c>
      <c r="H66" s="1488" t="s">
        <v>448</v>
      </c>
      <c r="I66" s="200">
        <v>1</v>
      </c>
      <c r="J66" s="2427">
        <v>5373</v>
      </c>
      <c r="K66" s="2032">
        <f t="shared" si="6"/>
        <v>5373</v>
      </c>
      <c r="L66" s="385"/>
      <c r="M66" s="1138" t="s">
        <v>5845</v>
      </c>
      <c r="N66" s="26"/>
      <c r="O66" s="1694" t="s">
        <v>7134</v>
      </c>
      <c r="P66" s="30">
        <v>46184</v>
      </c>
      <c r="Q66" s="27"/>
      <c r="R66" s="42">
        <v>46196</v>
      </c>
      <c r="S66" s="30">
        <v>46197</v>
      </c>
      <c r="T66" s="404"/>
    </row>
    <row r="67" spans="1:20" s="379" customFormat="1" ht="19.7" customHeight="1">
      <c r="A67" s="26" t="s">
        <v>123</v>
      </c>
      <c r="B67" s="1945" t="s">
        <v>7158</v>
      </c>
      <c r="C67" s="4"/>
      <c r="D67" s="4"/>
      <c r="E67" s="2424">
        <f t="shared" si="7"/>
        <v>39</v>
      </c>
      <c r="F67" s="27" t="s">
        <v>175</v>
      </c>
      <c r="G67" s="27" t="s">
        <v>175</v>
      </c>
      <c r="H67" s="1488" t="s">
        <v>450</v>
      </c>
      <c r="I67" s="200">
        <v>1</v>
      </c>
      <c r="J67" s="2427">
        <v>1638</v>
      </c>
      <c r="K67" s="2032">
        <f t="shared" si="6"/>
        <v>1638</v>
      </c>
      <c r="L67" s="73"/>
      <c r="M67" s="1138" t="s">
        <v>7161</v>
      </c>
      <c r="N67" s="26"/>
      <c r="O67" s="1694" t="s">
        <v>7134</v>
      </c>
      <c r="P67" s="30">
        <v>46184</v>
      </c>
      <c r="Q67" s="27"/>
      <c r="R67" s="42">
        <v>46196</v>
      </c>
      <c r="S67" s="30">
        <v>46197</v>
      </c>
      <c r="T67" s="404"/>
    </row>
    <row r="68" spans="1:20" s="379" customFormat="1" ht="19.7" customHeight="1">
      <c r="A68" s="26" t="s">
        <v>123</v>
      </c>
      <c r="B68" s="1945" t="s">
        <v>7158</v>
      </c>
      <c r="C68" s="4"/>
      <c r="D68" s="4"/>
      <c r="E68" s="2424">
        <f t="shared" si="7"/>
        <v>40</v>
      </c>
      <c r="F68" s="27" t="s">
        <v>175</v>
      </c>
      <c r="G68" s="27" t="s">
        <v>175</v>
      </c>
      <c r="H68" s="1488" t="s">
        <v>7162</v>
      </c>
      <c r="I68" s="200">
        <v>1</v>
      </c>
      <c r="J68" s="2427">
        <v>1540</v>
      </c>
      <c r="K68" s="2032">
        <f t="shared" si="6"/>
        <v>1540</v>
      </c>
      <c r="L68" s="463"/>
      <c r="M68" s="1138" t="s">
        <v>455</v>
      </c>
      <c r="N68" s="26"/>
      <c r="O68" s="1694" t="s">
        <v>7134</v>
      </c>
      <c r="P68" s="30">
        <v>46184</v>
      </c>
      <c r="Q68" s="27"/>
      <c r="R68" s="42">
        <v>46196</v>
      </c>
      <c r="S68" s="30">
        <v>46197</v>
      </c>
      <c r="T68" s="404"/>
    </row>
    <row r="69" spans="1:20" s="379" customFormat="1" ht="19.7" customHeight="1">
      <c r="A69" s="26" t="s">
        <v>123</v>
      </c>
      <c r="B69" s="1945" t="s">
        <v>7158</v>
      </c>
      <c r="C69" s="4"/>
      <c r="D69" s="4"/>
      <c r="E69" s="2424">
        <f t="shared" si="7"/>
        <v>41</v>
      </c>
      <c r="F69" s="27" t="s">
        <v>175</v>
      </c>
      <c r="G69" s="27" t="s">
        <v>175</v>
      </c>
      <c r="H69" s="1159" t="s">
        <v>499</v>
      </c>
      <c r="I69" s="200">
        <v>1</v>
      </c>
      <c r="J69" s="2429">
        <v>951</v>
      </c>
      <c r="K69" s="51">
        <f>I69*J69</f>
        <v>951</v>
      </c>
      <c r="L69" s="305"/>
      <c r="M69" s="974" t="s">
        <v>500</v>
      </c>
      <c r="N69" s="26"/>
      <c r="O69" s="1694" t="s">
        <v>7134</v>
      </c>
      <c r="P69" s="30">
        <v>46184</v>
      </c>
      <c r="Q69" s="27"/>
      <c r="R69" s="42">
        <v>46196</v>
      </c>
      <c r="S69" s="30">
        <v>46197</v>
      </c>
      <c r="T69" s="404"/>
    </row>
    <row r="70" spans="1:20" s="379" customFormat="1" ht="19.7" customHeight="1">
      <c r="A70" s="26" t="s">
        <v>200</v>
      </c>
      <c r="B70" s="1945" t="s">
        <v>7158</v>
      </c>
      <c r="C70" s="4"/>
      <c r="D70" s="4"/>
      <c r="E70" s="2424">
        <f t="shared" si="7"/>
        <v>42</v>
      </c>
      <c r="F70" s="38" t="s">
        <v>174</v>
      </c>
      <c r="G70" s="27" t="s">
        <v>175</v>
      </c>
      <c r="H70" s="542" t="s">
        <v>7163</v>
      </c>
      <c r="I70" s="197">
        <v>1</v>
      </c>
      <c r="J70" s="51">
        <v>9162</v>
      </c>
      <c r="K70" s="2039">
        <f t="shared" si="6"/>
        <v>9162</v>
      </c>
      <c r="L70" s="28"/>
      <c r="M70" s="1138" t="s">
        <v>7164</v>
      </c>
      <c r="N70" s="26"/>
      <c r="O70" s="1694" t="s">
        <v>7134</v>
      </c>
      <c r="P70" s="30">
        <v>46184</v>
      </c>
      <c r="Q70" s="27"/>
      <c r="R70" s="42">
        <v>46196</v>
      </c>
      <c r="S70" s="30">
        <v>46197</v>
      </c>
      <c r="T70" s="404"/>
    </row>
    <row r="71" spans="1:20" s="379" customFormat="1" ht="19.7" customHeight="1">
      <c r="A71" s="26" t="s">
        <v>123</v>
      </c>
      <c r="B71" s="1945" t="s">
        <v>7158</v>
      </c>
      <c r="C71" s="4"/>
      <c r="D71" s="4"/>
      <c r="E71" s="2424">
        <f t="shared" si="7"/>
        <v>43</v>
      </c>
      <c r="F71" s="293" t="s">
        <v>7165</v>
      </c>
      <c r="G71" s="27" t="s">
        <v>287</v>
      </c>
      <c r="H71" s="1488" t="s">
        <v>2862</v>
      </c>
      <c r="I71" s="2166">
        <v>10</v>
      </c>
      <c r="J71" s="51">
        <v>81</v>
      </c>
      <c r="K71" s="2039">
        <f t="shared" si="6"/>
        <v>810</v>
      </c>
      <c r="L71" s="28"/>
      <c r="M71" s="1138" t="s">
        <v>2863</v>
      </c>
      <c r="N71" s="26"/>
      <c r="O71" s="1694" t="s">
        <v>7134</v>
      </c>
      <c r="P71" s="30">
        <v>46184</v>
      </c>
      <c r="Q71" s="27"/>
      <c r="R71" s="42">
        <v>46196</v>
      </c>
      <c r="S71" s="30">
        <v>46197</v>
      </c>
      <c r="T71" s="404"/>
    </row>
    <row r="72" spans="1:20" s="379" customFormat="1" ht="19.7" customHeight="1">
      <c r="A72" s="26" t="s">
        <v>123</v>
      </c>
      <c r="B72" s="1945" t="s">
        <v>7158</v>
      </c>
      <c r="C72" s="4"/>
      <c r="D72" s="4"/>
      <c r="E72" s="2424">
        <f t="shared" si="7"/>
        <v>44</v>
      </c>
      <c r="F72" s="27" t="s">
        <v>175</v>
      </c>
      <c r="G72" s="27" t="s">
        <v>175</v>
      </c>
      <c r="H72" s="1488" t="s">
        <v>1259</v>
      </c>
      <c r="I72" s="2166">
        <v>10</v>
      </c>
      <c r="J72" s="51">
        <v>93</v>
      </c>
      <c r="K72" s="2039">
        <f t="shared" si="6"/>
        <v>930</v>
      </c>
      <c r="L72" s="28"/>
      <c r="M72" s="1155" t="s">
        <v>2643</v>
      </c>
      <c r="N72" s="26"/>
      <c r="O72" s="1694" t="s">
        <v>7134</v>
      </c>
      <c r="P72" s="30">
        <v>46184</v>
      </c>
      <c r="Q72" s="27"/>
      <c r="R72" s="42">
        <v>46196</v>
      </c>
      <c r="S72" s="30">
        <v>46197</v>
      </c>
      <c r="T72" s="404"/>
    </row>
    <row r="73" spans="1:20" s="379" customFormat="1" ht="19.7" customHeight="1">
      <c r="A73" s="26" t="s">
        <v>123</v>
      </c>
      <c r="B73" s="1945" t="s">
        <v>7158</v>
      </c>
      <c r="C73" s="4"/>
      <c r="D73" s="4"/>
      <c r="E73" s="2424">
        <f t="shared" si="7"/>
        <v>45</v>
      </c>
      <c r="F73" s="202" t="s">
        <v>5851</v>
      </c>
      <c r="G73" s="202" t="s">
        <v>175</v>
      </c>
      <c r="H73" s="1572" t="s">
        <v>3735</v>
      </c>
      <c r="I73" s="1913">
        <v>1</v>
      </c>
      <c r="J73" s="2430">
        <v>1611</v>
      </c>
      <c r="K73" s="2035">
        <f>I73*J73</f>
        <v>1611</v>
      </c>
      <c r="L73" s="2036"/>
      <c r="M73" s="1045" t="s">
        <v>3358</v>
      </c>
      <c r="N73" s="26"/>
      <c r="O73" s="1694" t="s">
        <v>7134</v>
      </c>
      <c r="P73" s="30">
        <v>46184</v>
      </c>
      <c r="Q73" s="27"/>
      <c r="R73" s="42">
        <v>46196</v>
      </c>
      <c r="S73" s="30">
        <v>46197</v>
      </c>
      <c r="T73" s="404"/>
    </row>
    <row r="74" spans="1:20" s="379" customFormat="1" ht="19.7" customHeight="1">
      <c r="A74" s="26" t="s">
        <v>123</v>
      </c>
      <c r="B74" s="1945" t="s">
        <v>7158</v>
      </c>
      <c r="C74" s="4"/>
      <c r="D74" s="4"/>
      <c r="E74" s="2424">
        <f t="shared" si="7"/>
        <v>46</v>
      </c>
      <c r="F74" s="155" t="s">
        <v>560</v>
      </c>
      <c r="G74" s="27" t="s">
        <v>287</v>
      </c>
      <c r="H74" s="2042" t="s">
        <v>5215</v>
      </c>
      <c r="I74" s="2158">
        <v>2</v>
      </c>
      <c r="J74" s="2044">
        <v>1450</v>
      </c>
      <c r="K74" s="1158">
        <f t="shared" si="6"/>
        <v>2900</v>
      </c>
      <c r="L74" s="1356"/>
      <c r="M74" s="315" t="s">
        <v>7166</v>
      </c>
      <c r="N74" s="26"/>
      <c r="O74" s="1694" t="s">
        <v>7134</v>
      </c>
      <c r="P74" s="30">
        <v>46184</v>
      </c>
      <c r="Q74" s="27"/>
      <c r="R74" s="42">
        <v>46196</v>
      </c>
      <c r="S74" s="30">
        <v>46197</v>
      </c>
      <c r="T74" s="404"/>
    </row>
    <row r="75" spans="1:20" s="379" customFormat="1" ht="19.7" customHeight="1">
      <c r="A75" s="26" t="s">
        <v>123</v>
      </c>
      <c r="B75" s="1945" t="s">
        <v>7158</v>
      </c>
      <c r="C75" s="4"/>
      <c r="D75" s="4"/>
      <c r="E75" s="2424">
        <f t="shared" si="7"/>
        <v>47</v>
      </c>
      <c r="F75" s="155" t="s">
        <v>560</v>
      </c>
      <c r="G75" s="27" t="s">
        <v>287</v>
      </c>
      <c r="H75" s="2042" t="s">
        <v>5216</v>
      </c>
      <c r="I75" s="2158">
        <v>2</v>
      </c>
      <c r="J75" s="2044">
        <v>409</v>
      </c>
      <c r="K75" s="2045">
        <f t="shared" si="6"/>
        <v>818</v>
      </c>
      <c r="L75" s="1356"/>
      <c r="M75" s="315" t="s">
        <v>7167</v>
      </c>
      <c r="N75" s="26"/>
      <c r="O75" s="1694" t="s">
        <v>7134</v>
      </c>
      <c r="P75" s="30">
        <v>46184</v>
      </c>
      <c r="Q75" s="27"/>
      <c r="R75" s="42">
        <v>46196</v>
      </c>
      <c r="S75" s="30">
        <v>46197</v>
      </c>
      <c r="T75" s="404"/>
    </row>
    <row r="76" spans="1:20" s="379" customFormat="1" ht="19.7" customHeight="1">
      <c r="A76" s="26" t="s">
        <v>123</v>
      </c>
      <c r="B76" s="1945" t="s">
        <v>7158</v>
      </c>
      <c r="C76" s="4"/>
      <c r="D76" s="4"/>
      <c r="E76" s="2424">
        <f t="shared" si="7"/>
        <v>48</v>
      </c>
      <c r="F76" s="155" t="s">
        <v>560</v>
      </c>
      <c r="G76" s="27" t="s">
        <v>287</v>
      </c>
      <c r="H76" s="2042" t="s">
        <v>7168</v>
      </c>
      <c r="I76" s="2158">
        <v>2</v>
      </c>
      <c r="J76" s="2044">
        <v>45</v>
      </c>
      <c r="K76" s="2045">
        <f t="shared" si="6"/>
        <v>90</v>
      </c>
      <c r="L76" s="1356"/>
      <c r="M76" s="315" t="s">
        <v>7169</v>
      </c>
      <c r="N76" s="26"/>
      <c r="O76" s="1694" t="s">
        <v>7134</v>
      </c>
      <c r="P76" s="30">
        <v>46184</v>
      </c>
      <c r="Q76" s="27"/>
      <c r="R76" s="42">
        <v>46196</v>
      </c>
      <c r="S76" s="30">
        <v>46197</v>
      </c>
      <c r="T76" s="404"/>
    </row>
    <row r="77" spans="1:20" s="379" customFormat="1" ht="19.7" customHeight="1">
      <c r="A77" s="26" t="s">
        <v>200</v>
      </c>
      <c r="B77" s="1945" t="s">
        <v>7158</v>
      </c>
      <c r="C77" s="4"/>
      <c r="D77" s="4"/>
      <c r="E77" s="2424">
        <f t="shared" si="7"/>
        <v>49</v>
      </c>
      <c r="F77" s="27" t="s">
        <v>287</v>
      </c>
      <c r="G77" s="27" t="s">
        <v>287</v>
      </c>
      <c r="H77" s="282" t="s">
        <v>6076</v>
      </c>
      <c r="I77" s="1946">
        <v>1</v>
      </c>
      <c r="J77" s="35">
        <v>3400</v>
      </c>
      <c r="K77" s="1158">
        <f>I77*J77</f>
        <v>3400</v>
      </c>
      <c r="L77" s="29"/>
      <c r="M77" s="68" t="s">
        <v>1302</v>
      </c>
      <c r="N77" s="26"/>
      <c r="O77" s="1694" t="s">
        <v>7134</v>
      </c>
      <c r="P77" s="30">
        <v>46184</v>
      </c>
      <c r="Q77" s="27"/>
      <c r="R77" s="42">
        <v>46196</v>
      </c>
      <c r="S77" s="30">
        <v>46197</v>
      </c>
      <c r="T77" s="404"/>
    </row>
    <row r="78" spans="1:20" s="379" customFormat="1" ht="19.7" customHeight="1">
      <c r="A78" s="4"/>
      <c r="B78" s="4"/>
      <c r="C78" s="4"/>
      <c r="D78" s="4"/>
      <c r="E78" s="293"/>
      <c r="F78" s="293"/>
      <c r="G78" s="293"/>
      <c r="H78" s="223"/>
      <c r="I78" s="1896"/>
      <c r="J78" s="551"/>
      <c r="K78" s="385"/>
      <c r="L78" s="287"/>
      <c r="M78" s="288"/>
      <c r="N78" s="286"/>
      <c r="O78" s="296"/>
      <c r="P78" s="387"/>
      <c r="Q78" s="293"/>
      <c r="R78" s="286"/>
      <c r="S78" s="387"/>
      <c r="T78" s="404"/>
    </row>
    <row r="79" spans="1:20" s="379" customFormat="1" ht="19.7" customHeight="1">
      <c r="A79" s="4"/>
      <c r="B79" s="4"/>
      <c r="C79" s="4"/>
      <c r="D79" s="4"/>
      <c r="E79" s="293"/>
      <c r="F79" s="293"/>
      <c r="G79" s="293"/>
      <c r="H79" s="223"/>
      <c r="I79" s="1896"/>
      <c r="J79" s="551"/>
      <c r="K79" s="385"/>
      <c r="L79" s="287"/>
      <c r="M79" s="288"/>
      <c r="N79" s="286"/>
      <c r="O79" s="296"/>
      <c r="P79" s="387"/>
      <c r="Q79" s="293"/>
      <c r="R79" s="286"/>
      <c r="S79" s="387"/>
      <c r="T79" s="404"/>
    </row>
    <row r="80" spans="1:20" s="379" customFormat="1" ht="19.7" customHeight="1">
      <c r="A80" s="4"/>
      <c r="B80" s="4"/>
      <c r="C80" s="4"/>
      <c r="D80" s="4"/>
      <c r="E80" s="293"/>
      <c r="F80" s="293"/>
      <c r="G80" s="293"/>
      <c r="H80" s="60">
        <f>SUM(K64:K77)</f>
        <v>37054</v>
      </c>
      <c r="I80" s="1896"/>
      <c r="J80" s="551"/>
      <c r="K80" s="385"/>
      <c r="L80" s="287"/>
      <c r="M80" s="288"/>
      <c r="N80" s="286"/>
      <c r="O80" s="296"/>
      <c r="P80" s="387"/>
      <c r="Q80" s="293"/>
      <c r="R80" s="286"/>
      <c r="S80" s="387"/>
      <c r="T80" s="404"/>
    </row>
    <row r="81" spans="1:20" s="379" customFormat="1" ht="19.7" customHeight="1">
      <c r="A81" s="4"/>
      <c r="B81" s="4"/>
      <c r="C81" s="4"/>
      <c r="D81" s="4"/>
      <c r="E81" s="293"/>
      <c r="F81" s="293"/>
      <c r="G81" s="293"/>
      <c r="H81" s="223"/>
      <c r="I81" s="1896"/>
      <c r="J81" s="551"/>
      <c r="K81" s="385"/>
      <c r="L81" s="287"/>
      <c r="M81" s="288"/>
      <c r="N81" s="286"/>
      <c r="O81" s="296"/>
      <c r="P81" s="387"/>
      <c r="Q81" s="293"/>
      <c r="R81" s="286"/>
      <c r="S81" s="387"/>
      <c r="T81" s="404"/>
    </row>
    <row r="82" spans="1:20" s="379" customFormat="1" ht="19.7" customHeight="1">
      <c r="A82" s="4"/>
      <c r="B82" s="4"/>
      <c r="C82" s="4"/>
      <c r="D82" s="4"/>
      <c r="E82" s="293"/>
      <c r="F82" s="293"/>
      <c r="G82" s="293"/>
      <c r="H82" s="223"/>
      <c r="I82" s="1896"/>
      <c r="J82" s="551"/>
      <c r="K82" s="385"/>
      <c r="L82" s="287"/>
      <c r="M82" s="288"/>
      <c r="N82" s="286"/>
      <c r="O82" s="296"/>
      <c r="P82" s="387"/>
      <c r="Q82" s="293"/>
      <c r="R82" s="286"/>
      <c r="S82" s="387"/>
      <c r="T82" s="404"/>
    </row>
    <row r="83" spans="1:20" s="379" customFormat="1" ht="19.7" customHeight="1">
      <c r="A83" s="4"/>
      <c r="B83" s="4"/>
      <c r="C83" s="4"/>
      <c r="D83" s="4"/>
      <c r="E83" s="293"/>
      <c r="F83" s="293"/>
      <c r="G83" s="293"/>
      <c r="H83" s="223"/>
      <c r="I83" s="1896"/>
      <c r="J83" s="551"/>
      <c r="K83" s="385"/>
      <c r="L83" s="287"/>
      <c r="M83" s="288"/>
      <c r="N83" s="286"/>
      <c r="O83" s="296"/>
      <c r="P83" s="387"/>
      <c r="Q83" s="293"/>
      <c r="R83" s="286"/>
      <c r="S83" s="387"/>
      <c r="T83" s="404"/>
    </row>
    <row r="84" spans="1:20" s="379" customFormat="1" ht="19.7" customHeight="1">
      <c r="A84" s="4"/>
      <c r="B84" s="4"/>
      <c r="C84" s="4"/>
      <c r="D84" s="4"/>
      <c r="E84" s="293"/>
      <c r="F84" s="293"/>
      <c r="G84" s="293"/>
      <c r="H84" s="223"/>
      <c r="I84" s="1896"/>
      <c r="J84" s="551"/>
      <c r="K84" s="385"/>
      <c r="L84" s="287"/>
      <c r="M84" s="288"/>
      <c r="N84" s="286"/>
      <c r="O84" s="296"/>
      <c r="P84" s="387"/>
      <c r="Q84" s="293"/>
      <c r="R84" s="286"/>
      <c r="S84" s="387"/>
      <c r="T84" s="404"/>
    </row>
    <row r="85" spans="1:20" s="379" customFormat="1" ht="19.7" customHeight="1">
      <c r="A85" s="4"/>
      <c r="B85" s="4"/>
      <c r="C85" s="4"/>
      <c r="D85" s="4"/>
      <c r="E85" s="293"/>
      <c r="F85" s="293"/>
      <c r="G85" s="293"/>
      <c r="H85" s="223"/>
      <c r="I85" s="1896"/>
      <c r="J85" s="551"/>
      <c r="K85" s="385"/>
      <c r="L85" s="287"/>
      <c r="M85" s="288"/>
      <c r="N85" s="286"/>
      <c r="O85" s="296"/>
      <c r="P85" s="387"/>
      <c r="Q85" s="293"/>
      <c r="R85" s="286"/>
      <c r="S85" s="387"/>
      <c r="T85" s="404"/>
    </row>
    <row r="86" spans="1:20" s="379" customFormat="1" ht="19.7" customHeight="1">
      <c r="A86" s="4"/>
      <c r="B86" s="4"/>
      <c r="C86" s="4"/>
      <c r="D86" s="4"/>
      <c r="E86" s="293"/>
      <c r="F86" s="293"/>
      <c r="G86" s="293"/>
      <c r="H86" s="223"/>
      <c r="I86" s="1896"/>
      <c r="J86" s="551"/>
      <c r="K86" s="385"/>
      <c r="L86" s="287"/>
      <c r="M86" s="288"/>
      <c r="N86" s="286"/>
      <c r="O86" s="296"/>
      <c r="P86" s="387"/>
      <c r="Q86" s="293"/>
      <c r="R86" s="286"/>
      <c r="S86" s="387"/>
      <c r="T86" s="404"/>
    </row>
    <row r="87" spans="1:20" s="379" customFormat="1" ht="19.7" customHeight="1">
      <c r="A87" s="4"/>
      <c r="B87" s="4"/>
      <c r="C87" s="4"/>
      <c r="D87" s="4"/>
      <c r="E87" s="293"/>
      <c r="F87" s="293"/>
      <c r="G87" s="293"/>
      <c r="H87" s="223"/>
      <c r="I87" s="1896"/>
      <c r="J87" s="551"/>
      <c r="K87" s="385"/>
      <c r="L87" s="287"/>
      <c r="M87" s="288"/>
      <c r="N87" s="286"/>
      <c r="O87" s="296"/>
      <c r="P87" s="387"/>
      <c r="Q87" s="293"/>
      <c r="R87" s="286"/>
      <c r="S87" s="387"/>
      <c r="T87" s="404"/>
    </row>
    <row r="88" spans="1:20" s="379" customFormat="1" ht="19.7" customHeight="1">
      <c r="A88" s="4"/>
      <c r="B88" s="4"/>
      <c r="C88" s="4"/>
      <c r="D88" s="4"/>
      <c r="E88" s="293"/>
      <c r="F88" s="293"/>
      <c r="G88" s="293"/>
      <c r="H88" s="223"/>
      <c r="I88" s="1896"/>
      <c r="J88" s="551"/>
      <c r="K88" s="385"/>
      <c r="L88" s="287"/>
      <c r="M88" s="288"/>
      <c r="N88" s="286"/>
      <c r="O88" s="296"/>
      <c r="P88" s="387"/>
      <c r="Q88" s="293"/>
      <c r="R88" s="286"/>
      <c r="S88" s="387"/>
      <c r="T88" s="404"/>
    </row>
    <row r="89" spans="1:20" s="379" customFormat="1" ht="19.7" customHeight="1">
      <c r="A89" s="4"/>
      <c r="B89" s="4"/>
      <c r="C89" s="4"/>
      <c r="D89" s="4"/>
      <c r="E89" s="293"/>
      <c r="F89" s="293"/>
      <c r="G89" s="293"/>
      <c r="H89" s="223"/>
      <c r="I89" s="1896"/>
      <c r="J89" s="551"/>
      <c r="K89" s="385"/>
      <c r="L89" s="287"/>
      <c r="M89" s="288"/>
      <c r="N89" s="286"/>
      <c r="O89" s="296"/>
      <c r="P89" s="387"/>
      <c r="Q89" s="293"/>
      <c r="R89" s="286"/>
      <c r="S89" s="387"/>
      <c r="T89" s="404"/>
    </row>
    <row r="90" spans="1:20" s="379" customFormat="1" ht="19.7" customHeight="1">
      <c r="A90" s="4"/>
      <c r="B90" s="4"/>
      <c r="C90" s="4"/>
      <c r="D90" s="4"/>
      <c r="E90" s="293"/>
      <c r="F90" s="293"/>
      <c r="G90" s="293"/>
      <c r="H90" s="223"/>
      <c r="I90" s="1896"/>
      <c r="J90" s="551"/>
      <c r="K90" s="385"/>
      <c r="L90" s="287"/>
      <c r="M90" s="288"/>
      <c r="N90" s="286"/>
      <c r="O90" s="296"/>
      <c r="P90" s="387"/>
      <c r="Q90" s="293"/>
      <c r="R90" s="286"/>
      <c r="S90" s="387"/>
      <c r="T90" s="404"/>
    </row>
    <row r="91" spans="1:20" s="379" customFormat="1" ht="19.7" customHeight="1">
      <c r="A91" s="4"/>
      <c r="B91" s="4"/>
      <c r="C91" s="4"/>
      <c r="D91" s="4"/>
      <c r="E91" s="293"/>
      <c r="F91" s="293"/>
      <c r="G91" s="293"/>
      <c r="H91" s="223"/>
      <c r="I91" s="1896"/>
      <c r="J91" s="551"/>
      <c r="K91" s="385"/>
      <c r="L91" s="287"/>
      <c r="M91" s="288"/>
      <c r="N91" s="286"/>
      <c r="O91" s="296"/>
      <c r="P91" s="387"/>
      <c r="Q91" s="293"/>
      <c r="R91" s="286"/>
      <c r="S91" s="387"/>
      <c r="T91" s="404"/>
    </row>
    <row r="92" spans="1:20" s="379" customFormat="1" ht="19.7" customHeight="1">
      <c r="A92" s="4"/>
      <c r="B92" s="4"/>
      <c r="C92" s="4"/>
      <c r="D92" s="4"/>
      <c r="E92" s="293"/>
      <c r="F92" s="293"/>
      <c r="G92" s="293"/>
      <c r="H92" s="223"/>
      <c r="I92" s="1896"/>
      <c r="J92" s="551"/>
      <c r="K92" s="385"/>
      <c r="L92" s="287"/>
      <c r="M92" s="288"/>
      <c r="N92" s="286"/>
      <c r="O92" s="296"/>
      <c r="P92" s="387"/>
      <c r="Q92" s="293"/>
      <c r="R92" s="286"/>
      <c r="S92" s="387"/>
      <c r="T92" s="404"/>
    </row>
    <row r="93" spans="1:20" s="379" customFormat="1" ht="19.7" customHeight="1">
      <c r="A93" s="4"/>
      <c r="B93" s="4"/>
      <c r="C93" s="4"/>
      <c r="D93" s="4"/>
      <c r="E93" s="293"/>
      <c r="F93" s="293"/>
      <c r="G93" s="293"/>
      <c r="H93" s="389"/>
      <c r="I93" s="1896"/>
      <c r="J93" s="551"/>
      <c r="K93" s="385"/>
      <c r="L93" s="287"/>
      <c r="M93" s="288"/>
      <c r="N93" s="286"/>
      <c r="O93" s="296"/>
      <c r="P93" s="387"/>
      <c r="Q93" s="293"/>
      <c r="R93" s="286"/>
      <c r="S93" s="387"/>
      <c r="T93" s="404"/>
    </row>
    <row r="94" spans="1:20" s="4" customFormat="1" ht="19.7" customHeight="1">
      <c r="E94" s="27"/>
      <c r="F94" s="27"/>
      <c r="G94" s="27"/>
      <c r="H94" s="78"/>
      <c r="I94" s="1903"/>
      <c r="J94" s="393"/>
      <c r="K94" s="385"/>
      <c r="L94" s="28"/>
      <c r="M94" s="79"/>
      <c r="N94" s="26"/>
      <c r="O94" s="26"/>
      <c r="P94" s="30"/>
      <c r="Q94" s="27"/>
      <c r="R94" s="26"/>
      <c r="S94" s="30"/>
      <c r="T94" s="375"/>
    </row>
    <row r="95" spans="1:20" s="4" customFormat="1" ht="19.7" customHeight="1">
      <c r="E95" s="27"/>
      <c r="F95" s="27"/>
      <c r="G95" s="27"/>
      <c r="H95" s="47"/>
      <c r="I95" s="1903"/>
      <c r="J95" s="393"/>
      <c r="K95" s="385"/>
      <c r="L95" s="28"/>
      <c r="M95" s="47"/>
      <c r="N95" s="26"/>
      <c r="O95" s="26"/>
      <c r="P95" s="30"/>
      <c r="Q95" s="27"/>
      <c r="R95" s="26"/>
      <c r="S95" s="30"/>
      <c r="T95" s="375"/>
    </row>
    <row r="96" spans="1:20" s="4" customFormat="1" ht="19.7" customHeight="1">
      <c r="E96" s="27"/>
      <c r="F96" s="27"/>
      <c r="G96" s="27"/>
      <c r="H96" s="47"/>
      <c r="I96" s="1903"/>
      <c r="J96" s="393"/>
      <c r="K96" s="385"/>
      <c r="L96" s="28"/>
      <c r="M96" s="47"/>
      <c r="N96" s="26"/>
      <c r="O96" s="26"/>
      <c r="P96" s="30"/>
      <c r="Q96" s="27"/>
      <c r="R96" s="26"/>
      <c r="S96" s="30"/>
      <c r="T96" s="375"/>
    </row>
    <row r="97" spans="5:20" s="4" customFormat="1" ht="19.7" customHeight="1">
      <c r="E97" s="27"/>
      <c r="F97" s="27"/>
      <c r="G97" s="27"/>
      <c r="H97" s="47"/>
      <c r="I97" s="1903"/>
      <c r="J97" s="393"/>
      <c r="K97" s="385"/>
      <c r="L97" s="28"/>
      <c r="M97" s="47"/>
      <c r="N97" s="47"/>
      <c r="O97" s="26"/>
      <c r="P97" s="30"/>
      <c r="Q97" s="27"/>
      <c r="R97" s="26"/>
      <c r="S97" s="30"/>
      <c r="T97" s="375"/>
    </row>
    <row r="98" spans="5:20" s="4" customFormat="1" ht="19.7" customHeight="1">
      <c r="E98" s="27"/>
      <c r="F98" s="27"/>
      <c r="G98" s="27"/>
      <c r="H98" s="47"/>
      <c r="I98" s="1903"/>
      <c r="J98" s="393"/>
      <c r="K98" s="385"/>
      <c r="L98" s="28"/>
      <c r="M98" s="47"/>
      <c r="N98" s="26"/>
      <c r="O98" s="26"/>
      <c r="P98" s="30"/>
      <c r="Q98" s="27"/>
      <c r="R98" s="26"/>
      <c r="S98" s="30"/>
      <c r="T98" s="375"/>
    </row>
  </sheetData>
  <autoFilter ref="E8:R98" xr:uid="{FE4E62C3-90EC-452C-AAAC-9560BFA253E0}"/>
  <mergeCells count="11">
    <mergeCell ref="E6:G6"/>
    <mergeCell ref="F10:H10"/>
    <mergeCell ref="F35:H35"/>
    <mergeCell ref="F50:H50"/>
    <mergeCell ref="F63:H63"/>
    <mergeCell ref="E2:G2"/>
    <mergeCell ref="J2:L2"/>
    <mergeCell ref="E3:G3"/>
    <mergeCell ref="E4:G4"/>
    <mergeCell ref="J4:J5"/>
    <mergeCell ref="E5:G5"/>
  </mergeCells>
  <phoneticPr fontId="2"/>
  <dataValidations count="1">
    <dataValidation allowBlank="1" showInputMessage="1" showErrorMessage="1" sqref="M25 JI25 TE25 ADA25 AMW25 AWS25 BGO25 BQK25 CAG25 CKC25 CTY25 DDU25 DNQ25 DXM25 EHI25 ERE25 FBA25 FKW25 FUS25 GEO25 GOK25 GYG25 HIC25 HRY25 IBU25 ILQ25 IVM25 JFI25 JPE25 JZA25 KIW25 KSS25 LCO25 LMK25 LWG25 MGC25 MPY25 MZU25 NJQ25 NTM25 ODI25 ONE25 OXA25 PGW25 PQS25 QAO25 QKK25 QUG25 REC25 RNY25 RXU25 SHQ25 SRM25 TBI25 TLE25 TVA25 UEW25 UOS25 UYO25 VIK25 VSG25 WCC25 WLY25 WVU25 M65561 JI65561 TE65561 ADA65561 AMW65561 AWS65561 BGO65561 BQK65561 CAG65561 CKC65561 CTY65561 DDU65561 DNQ65561 DXM65561 EHI65561 ERE65561 FBA65561 FKW65561 FUS65561 GEO65561 GOK65561 GYG65561 HIC65561 HRY65561 IBU65561 ILQ65561 IVM65561 JFI65561 JPE65561 JZA65561 KIW65561 KSS65561 LCO65561 LMK65561 LWG65561 MGC65561 MPY65561 MZU65561 NJQ65561 NTM65561 ODI65561 ONE65561 OXA65561 PGW65561 PQS65561 QAO65561 QKK65561 QUG65561 REC65561 RNY65561 RXU65561 SHQ65561 SRM65561 TBI65561 TLE65561 TVA65561 UEW65561 UOS65561 UYO65561 VIK65561 VSG65561 WCC65561 WLY65561 WVU65561 M131097 JI131097 TE131097 ADA131097 AMW131097 AWS131097 BGO131097 BQK131097 CAG131097 CKC131097 CTY131097 DDU131097 DNQ131097 DXM131097 EHI131097 ERE131097 FBA131097 FKW131097 FUS131097 GEO131097 GOK131097 GYG131097 HIC131097 HRY131097 IBU131097 ILQ131097 IVM131097 JFI131097 JPE131097 JZA131097 KIW131097 KSS131097 LCO131097 LMK131097 LWG131097 MGC131097 MPY131097 MZU131097 NJQ131097 NTM131097 ODI131097 ONE131097 OXA131097 PGW131097 PQS131097 QAO131097 QKK131097 QUG131097 REC131097 RNY131097 RXU131097 SHQ131097 SRM131097 TBI131097 TLE131097 TVA131097 UEW131097 UOS131097 UYO131097 VIK131097 VSG131097 WCC131097 WLY131097 WVU131097 M196633 JI196633 TE196633 ADA196633 AMW196633 AWS196633 BGO196633 BQK196633 CAG196633 CKC196633 CTY196633 DDU196633 DNQ196633 DXM196633 EHI196633 ERE196633 FBA196633 FKW196633 FUS196633 GEO196633 GOK196633 GYG196633 HIC196633 HRY196633 IBU196633 ILQ196633 IVM196633 JFI196633 JPE196633 JZA196633 KIW196633 KSS196633 LCO196633 LMK196633 LWG196633 MGC196633 MPY196633 MZU196633 NJQ196633 NTM196633 ODI196633 ONE196633 OXA196633 PGW196633 PQS196633 QAO196633 QKK196633 QUG196633 REC196633 RNY196633 RXU196633 SHQ196633 SRM196633 TBI196633 TLE196633 TVA196633 UEW196633 UOS196633 UYO196633 VIK196633 VSG196633 WCC196633 WLY196633 WVU196633 M262169 JI262169 TE262169 ADA262169 AMW262169 AWS262169 BGO262169 BQK262169 CAG262169 CKC262169 CTY262169 DDU262169 DNQ262169 DXM262169 EHI262169 ERE262169 FBA262169 FKW262169 FUS262169 GEO262169 GOK262169 GYG262169 HIC262169 HRY262169 IBU262169 ILQ262169 IVM262169 JFI262169 JPE262169 JZA262169 KIW262169 KSS262169 LCO262169 LMK262169 LWG262169 MGC262169 MPY262169 MZU262169 NJQ262169 NTM262169 ODI262169 ONE262169 OXA262169 PGW262169 PQS262169 QAO262169 QKK262169 QUG262169 REC262169 RNY262169 RXU262169 SHQ262169 SRM262169 TBI262169 TLE262169 TVA262169 UEW262169 UOS262169 UYO262169 VIK262169 VSG262169 WCC262169 WLY262169 WVU262169 M327705 JI327705 TE327705 ADA327705 AMW327705 AWS327705 BGO327705 BQK327705 CAG327705 CKC327705 CTY327705 DDU327705 DNQ327705 DXM327705 EHI327705 ERE327705 FBA327705 FKW327705 FUS327705 GEO327705 GOK327705 GYG327705 HIC327705 HRY327705 IBU327705 ILQ327705 IVM327705 JFI327705 JPE327705 JZA327705 KIW327705 KSS327705 LCO327705 LMK327705 LWG327705 MGC327705 MPY327705 MZU327705 NJQ327705 NTM327705 ODI327705 ONE327705 OXA327705 PGW327705 PQS327705 QAO327705 QKK327705 QUG327705 REC327705 RNY327705 RXU327705 SHQ327705 SRM327705 TBI327705 TLE327705 TVA327705 UEW327705 UOS327705 UYO327705 VIK327705 VSG327705 WCC327705 WLY327705 WVU327705 M393241 JI393241 TE393241 ADA393241 AMW393241 AWS393241 BGO393241 BQK393241 CAG393241 CKC393241 CTY393241 DDU393241 DNQ393241 DXM393241 EHI393241 ERE393241 FBA393241 FKW393241 FUS393241 GEO393241 GOK393241 GYG393241 HIC393241 HRY393241 IBU393241 ILQ393241 IVM393241 JFI393241 JPE393241 JZA393241 KIW393241 KSS393241 LCO393241 LMK393241 LWG393241 MGC393241 MPY393241 MZU393241 NJQ393241 NTM393241 ODI393241 ONE393241 OXA393241 PGW393241 PQS393241 QAO393241 QKK393241 QUG393241 REC393241 RNY393241 RXU393241 SHQ393241 SRM393241 TBI393241 TLE393241 TVA393241 UEW393241 UOS393241 UYO393241 VIK393241 VSG393241 WCC393241 WLY393241 WVU393241 M458777 JI458777 TE458777 ADA458777 AMW458777 AWS458777 BGO458777 BQK458777 CAG458777 CKC458777 CTY458777 DDU458777 DNQ458777 DXM458777 EHI458777 ERE458777 FBA458777 FKW458777 FUS458777 GEO458777 GOK458777 GYG458777 HIC458777 HRY458777 IBU458777 ILQ458777 IVM458777 JFI458777 JPE458777 JZA458777 KIW458777 KSS458777 LCO458777 LMK458777 LWG458777 MGC458777 MPY458777 MZU458777 NJQ458777 NTM458777 ODI458777 ONE458777 OXA458777 PGW458777 PQS458777 QAO458777 QKK458777 QUG458777 REC458777 RNY458777 RXU458777 SHQ458777 SRM458777 TBI458777 TLE458777 TVA458777 UEW458777 UOS458777 UYO458777 VIK458777 VSG458777 WCC458777 WLY458777 WVU458777 M524313 JI524313 TE524313 ADA524313 AMW524313 AWS524313 BGO524313 BQK524313 CAG524313 CKC524313 CTY524313 DDU524313 DNQ524313 DXM524313 EHI524313 ERE524313 FBA524313 FKW524313 FUS524313 GEO524313 GOK524313 GYG524313 HIC524313 HRY524313 IBU524313 ILQ524313 IVM524313 JFI524313 JPE524313 JZA524313 KIW524313 KSS524313 LCO524313 LMK524313 LWG524313 MGC524313 MPY524313 MZU524313 NJQ524313 NTM524313 ODI524313 ONE524313 OXA524313 PGW524313 PQS524313 QAO524313 QKK524313 QUG524313 REC524313 RNY524313 RXU524313 SHQ524313 SRM524313 TBI524313 TLE524313 TVA524313 UEW524313 UOS524313 UYO524313 VIK524313 VSG524313 WCC524313 WLY524313 WVU524313 M589849 JI589849 TE589849 ADA589849 AMW589849 AWS589849 BGO589849 BQK589849 CAG589849 CKC589849 CTY589849 DDU589849 DNQ589849 DXM589849 EHI589849 ERE589849 FBA589849 FKW589849 FUS589849 GEO589849 GOK589849 GYG589849 HIC589849 HRY589849 IBU589849 ILQ589849 IVM589849 JFI589849 JPE589849 JZA589849 KIW589849 KSS589849 LCO589849 LMK589849 LWG589849 MGC589849 MPY589849 MZU589849 NJQ589849 NTM589849 ODI589849 ONE589849 OXA589849 PGW589849 PQS589849 QAO589849 QKK589849 QUG589849 REC589849 RNY589849 RXU589849 SHQ589849 SRM589849 TBI589849 TLE589849 TVA589849 UEW589849 UOS589849 UYO589849 VIK589849 VSG589849 WCC589849 WLY589849 WVU589849 M655385 JI655385 TE655385 ADA655385 AMW655385 AWS655385 BGO655385 BQK655385 CAG655385 CKC655385 CTY655385 DDU655385 DNQ655385 DXM655385 EHI655385 ERE655385 FBA655385 FKW655385 FUS655385 GEO655385 GOK655385 GYG655385 HIC655385 HRY655385 IBU655385 ILQ655385 IVM655385 JFI655385 JPE655385 JZA655385 KIW655385 KSS655385 LCO655385 LMK655385 LWG655385 MGC655385 MPY655385 MZU655385 NJQ655385 NTM655385 ODI655385 ONE655385 OXA655385 PGW655385 PQS655385 QAO655385 QKK655385 QUG655385 REC655385 RNY655385 RXU655385 SHQ655385 SRM655385 TBI655385 TLE655385 TVA655385 UEW655385 UOS655385 UYO655385 VIK655385 VSG655385 WCC655385 WLY655385 WVU655385 M720921 JI720921 TE720921 ADA720921 AMW720921 AWS720921 BGO720921 BQK720921 CAG720921 CKC720921 CTY720921 DDU720921 DNQ720921 DXM720921 EHI720921 ERE720921 FBA720921 FKW720921 FUS720921 GEO720921 GOK720921 GYG720921 HIC720921 HRY720921 IBU720921 ILQ720921 IVM720921 JFI720921 JPE720921 JZA720921 KIW720921 KSS720921 LCO720921 LMK720921 LWG720921 MGC720921 MPY720921 MZU720921 NJQ720921 NTM720921 ODI720921 ONE720921 OXA720921 PGW720921 PQS720921 QAO720921 QKK720921 QUG720921 REC720921 RNY720921 RXU720921 SHQ720921 SRM720921 TBI720921 TLE720921 TVA720921 UEW720921 UOS720921 UYO720921 VIK720921 VSG720921 WCC720921 WLY720921 WVU720921 M786457 JI786457 TE786457 ADA786457 AMW786457 AWS786457 BGO786457 BQK786457 CAG786457 CKC786457 CTY786457 DDU786457 DNQ786457 DXM786457 EHI786457 ERE786457 FBA786457 FKW786457 FUS786457 GEO786457 GOK786457 GYG786457 HIC786457 HRY786457 IBU786457 ILQ786457 IVM786457 JFI786457 JPE786457 JZA786457 KIW786457 KSS786457 LCO786457 LMK786457 LWG786457 MGC786457 MPY786457 MZU786457 NJQ786457 NTM786457 ODI786457 ONE786457 OXA786457 PGW786457 PQS786457 QAO786457 QKK786457 QUG786457 REC786457 RNY786457 RXU786457 SHQ786457 SRM786457 TBI786457 TLE786457 TVA786457 UEW786457 UOS786457 UYO786457 VIK786457 VSG786457 WCC786457 WLY786457 WVU786457 M851993 JI851993 TE851993 ADA851993 AMW851993 AWS851993 BGO851993 BQK851993 CAG851993 CKC851993 CTY851993 DDU851993 DNQ851993 DXM851993 EHI851993 ERE851993 FBA851993 FKW851993 FUS851993 GEO851993 GOK851993 GYG851993 HIC851993 HRY851993 IBU851993 ILQ851993 IVM851993 JFI851993 JPE851993 JZA851993 KIW851993 KSS851993 LCO851993 LMK851993 LWG851993 MGC851993 MPY851993 MZU851993 NJQ851993 NTM851993 ODI851993 ONE851993 OXA851993 PGW851993 PQS851993 QAO851993 QKK851993 QUG851993 REC851993 RNY851993 RXU851993 SHQ851993 SRM851993 TBI851993 TLE851993 TVA851993 UEW851993 UOS851993 UYO851993 VIK851993 VSG851993 WCC851993 WLY851993 WVU851993 M917529 JI917529 TE917529 ADA917529 AMW917529 AWS917529 BGO917529 BQK917529 CAG917529 CKC917529 CTY917529 DDU917529 DNQ917529 DXM917529 EHI917529 ERE917529 FBA917529 FKW917529 FUS917529 GEO917529 GOK917529 GYG917529 HIC917529 HRY917529 IBU917529 ILQ917529 IVM917529 JFI917529 JPE917529 JZA917529 KIW917529 KSS917529 LCO917529 LMK917529 LWG917529 MGC917529 MPY917529 MZU917529 NJQ917529 NTM917529 ODI917529 ONE917529 OXA917529 PGW917529 PQS917529 QAO917529 QKK917529 QUG917529 REC917529 RNY917529 RXU917529 SHQ917529 SRM917529 TBI917529 TLE917529 TVA917529 UEW917529 UOS917529 UYO917529 VIK917529 VSG917529 WCC917529 WLY917529 WVU917529 M983065 JI983065 TE983065 ADA983065 AMW983065 AWS983065 BGO983065 BQK983065 CAG983065 CKC983065 CTY983065 DDU983065 DNQ983065 DXM983065 EHI983065 ERE983065 FBA983065 FKW983065 FUS983065 GEO983065 GOK983065 GYG983065 HIC983065 HRY983065 IBU983065 ILQ983065 IVM983065 JFI983065 JPE983065 JZA983065 KIW983065 KSS983065 LCO983065 LMK983065 LWG983065 MGC983065 MPY983065 MZU983065 NJQ983065 NTM983065 ODI983065 ONE983065 OXA983065 PGW983065 PQS983065 QAO983065 QKK983065 QUG983065 REC983065 RNY983065 RXU983065 SHQ983065 SRM983065 TBI983065 TLE983065 TVA983065 UEW983065 UOS983065 UYO983065 VIK983065 VSG983065 WCC983065 WLY983065 WVU983065" xr:uid="{97A6F971-CFAC-41F7-BF59-47EEAA6F79B8}"/>
  </dataValidations>
  <pageMargins left="0.2" right="0.2" top="0.36" bottom="0.41" header="0.3" footer="0.3"/>
  <pageSetup paperSize="9" scale="70" orientation="landscape"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6AE1-5A75-43A0-900E-D76517A21059}">
  <sheetPr>
    <tabColor rgb="FF00B050"/>
  </sheetPr>
  <dimension ref="A2:T108"/>
  <sheetViews>
    <sheetView zoomScale="70" zoomScaleNormal="70" workbookViewId="0">
      <pane xSplit="13" ySplit="8" topLeftCell="N9" activePane="bottomRight" state="frozen"/>
      <selection pane="topRight" activeCell="K1" sqref="K1"/>
      <selection pane="bottomLeft" activeCell="A9" sqref="A9"/>
      <selection pane="bottomRight" activeCell="M20" sqref="M20"/>
    </sheetView>
  </sheetViews>
  <sheetFormatPr defaultRowHeight="18.75"/>
  <cols>
    <col min="1" max="1" width="9" style="1"/>
    <col min="2" max="2" width="5.875" style="1" customWidth="1"/>
    <col min="3" max="3" width="7.125" style="1" customWidth="1"/>
    <col min="4" max="4" width="2.625" style="1" customWidth="1"/>
    <col min="5" max="5" width="5.75" style="4" customWidth="1"/>
    <col min="6" max="7" width="15.75" style="1" customWidth="1"/>
    <col min="8" max="8" width="73" style="1" customWidth="1"/>
    <col min="9" max="9" width="6.25" style="1" customWidth="1"/>
    <col min="10" max="11" width="9.875" style="1" bestFit="1" customWidth="1"/>
    <col min="12" max="12" width="5.75" style="10" customWidth="1"/>
    <col min="13" max="13" width="52.25" style="1" customWidth="1"/>
    <col min="14" max="14" width="29.875" style="1" customWidth="1"/>
    <col min="15" max="15" width="30.75" style="4" customWidth="1"/>
    <col min="16" max="16" width="13.75" style="9" customWidth="1"/>
    <col min="17" max="17" width="6.375" style="1" customWidth="1"/>
    <col min="18" max="18" width="13.25" style="10" customWidth="1"/>
    <col min="19" max="19" width="14.5" style="11" customWidth="1"/>
    <col min="20" max="20" width="15.625" style="12" customWidth="1"/>
    <col min="21" max="257" width="9" style="1"/>
    <col min="258" max="258" width="5.875" style="1" customWidth="1"/>
    <col min="259" max="259" width="7.125" style="1" customWidth="1"/>
    <col min="260" max="260" width="2.625" style="1" customWidth="1"/>
    <col min="261" max="261" width="5.75" style="1" customWidth="1"/>
    <col min="262" max="263" width="15.75" style="1" customWidth="1"/>
    <col min="264" max="264" width="73" style="1" customWidth="1"/>
    <col min="265" max="265" width="6.25" style="1" customWidth="1"/>
    <col min="266" max="267" width="9.875" style="1" bestFit="1" customWidth="1"/>
    <col min="268" max="268" width="5.75" style="1" customWidth="1"/>
    <col min="269" max="269" width="52.25" style="1" customWidth="1"/>
    <col min="270" max="270" width="29.875" style="1" customWidth="1"/>
    <col min="271" max="271" width="30.75" style="1" customWidth="1"/>
    <col min="272" max="272" width="13.75" style="1" customWidth="1"/>
    <col min="273" max="273" width="6.375" style="1" customWidth="1"/>
    <col min="274" max="274" width="13.25" style="1" customWidth="1"/>
    <col min="275" max="275" width="14.5" style="1" customWidth="1"/>
    <col min="276" max="276" width="15.625" style="1" customWidth="1"/>
    <col min="277" max="513" width="9" style="1"/>
    <col min="514" max="514" width="5.875" style="1" customWidth="1"/>
    <col min="515" max="515" width="7.125" style="1" customWidth="1"/>
    <col min="516" max="516" width="2.625" style="1" customWidth="1"/>
    <col min="517" max="517" width="5.75" style="1" customWidth="1"/>
    <col min="518" max="519" width="15.75" style="1" customWidth="1"/>
    <col min="520" max="520" width="73" style="1" customWidth="1"/>
    <col min="521" max="521" width="6.25" style="1" customWidth="1"/>
    <col min="522" max="523" width="9.875" style="1" bestFit="1" customWidth="1"/>
    <col min="524" max="524" width="5.75" style="1" customWidth="1"/>
    <col min="525" max="525" width="52.25" style="1" customWidth="1"/>
    <col min="526" max="526" width="29.875" style="1" customWidth="1"/>
    <col min="527" max="527" width="30.75" style="1" customWidth="1"/>
    <col min="528" max="528" width="13.75" style="1" customWidth="1"/>
    <col min="529" max="529" width="6.375" style="1" customWidth="1"/>
    <col min="530" max="530" width="13.25" style="1" customWidth="1"/>
    <col min="531" max="531" width="14.5" style="1" customWidth="1"/>
    <col min="532" max="532" width="15.625" style="1" customWidth="1"/>
    <col min="533" max="769" width="9" style="1"/>
    <col min="770" max="770" width="5.875" style="1" customWidth="1"/>
    <col min="771" max="771" width="7.125" style="1" customWidth="1"/>
    <col min="772" max="772" width="2.625" style="1" customWidth="1"/>
    <col min="773" max="773" width="5.75" style="1" customWidth="1"/>
    <col min="774" max="775" width="15.75" style="1" customWidth="1"/>
    <col min="776" max="776" width="73" style="1" customWidth="1"/>
    <col min="777" max="777" width="6.25" style="1" customWidth="1"/>
    <col min="778" max="779" width="9.875" style="1" bestFit="1" customWidth="1"/>
    <col min="780" max="780" width="5.75" style="1" customWidth="1"/>
    <col min="781" max="781" width="52.25" style="1" customWidth="1"/>
    <col min="782" max="782" width="29.875" style="1" customWidth="1"/>
    <col min="783" max="783" width="30.75" style="1" customWidth="1"/>
    <col min="784" max="784" width="13.75" style="1" customWidth="1"/>
    <col min="785" max="785" width="6.375" style="1" customWidth="1"/>
    <col min="786" max="786" width="13.25" style="1" customWidth="1"/>
    <col min="787" max="787" width="14.5" style="1" customWidth="1"/>
    <col min="788" max="788" width="15.625" style="1" customWidth="1"/>
    <col min="789" max="1025" width="9" style="1"/>
    <col min="1026" max="1026" width="5.875" style="1" customWidth="1"/>
    <col min="1027" max="1027" width="7.125" style="1" customWidth="1"/>
    <col min="1028" max="1028" width="2.625" style="1" customWidth="1"/>
    <col min="1029" max="1029" width="5.75" style="1" customWidth="1"/>
    <col min="1030" max="1031" width="15.75" style="1" customWidth="1"/>
    <col min="1032" max="1032" width="73" style="1" customWidth="1"/>
    <col min="1033" max="1033" width="6.25" style="1" customWidth="1"/>
    <col min="1034" max="1035" width="9.875" style="1" bestFit="1" customWidth="1"/>
    <col min="1036" max="1036" width="5.75" style="1" customWidth="1"/>
    <col min="1037" max="1037" width="52.25" style="1" customWidth="1"/>
    <col min="1038" max="1038" width="29.875" style="1" customWidth="1"/>
    <col min="1039" max="1039" width="30.75" style="1" customWidth="1"/>
    <col min="1040" max="1040" width="13.75" style="1" customWidth="1"/>
    <col min="1041" max="1041" width="6.375" style="1" customWidth="1"/>
    <col min="1042" max="1042" width="13.25" style="1" customWidth="1"/>
    <col min="1043" max="1043" width="14.5" style="1" customWidth="1"/>
    <col min="1044" max="1044" width="15.625" style="1" customWidth="1"/>
    <col min="1045" max="1281" width="9" style="1"/>
    <col min="1282" max="1282" width="5.875" style="1" customWidth="1"/>
    <col min="1283" max="1283" width="7.125" style="1" customWidth="1"/>
    <col min="1284" max="1284" width="2.625" style="1" customWidth="1"/>
    <col min="1285" max="1285" width="5.75" style="1" customWidth="1"/>
    <col min="1286" max="1287" width="15.75" style="1" customWidth="1"/>
    <col min="1288" max="1288" width="73" style="1" customWidth="1"/>
    <col min="1289" max="1289" width="6.25" style="1" customWidth="1"/>
    <col min="1290" max="1291" width="9.875" style="1" bestFit="1" customWidth="1"/>
    <col min="1292" max="1292" width="5.75" style="1" customWidth="1"/>
    <col min="1293" max="1293" width="52.25" style="1" customWidth="1"/>
    <col min="1294" max="1294" width="29.875" style="1" customWidth="1"/>
    <col min="1295" max="1295" width="30.75" style="1" customWidth="1"/>
    <col min="1296" max="1296" width="13.75" style="1" customWidth="1"/>
    <col min="1297" max="1297" width="6.375" style="1" customWidth="1"/>
    <col min="1298" max="1298" width="13.25" style="1" customWidth="1"/>
    <col min="1299" max="1299" width="14.5" style="1" customWidth="1"/>
    <col min="1300" max="1300" width="15.625" style="1" customWidth="1"/>
    <col min="1301" max="1537" width="9" style="1"/>
    <col min="1538" max="1538" width="5.875" style="1" customWidth="1"/>
    <col min="1539" max="1539" width="7.125" style="1" customWidth="1"/>
    <col min="1540" max="1540" width="2.625" style="1" customWidth="1"/>
    <col min="1541" max="1541" width="5.75" style="1" customWidth="1"/>
    <col min="1542" max="1543" width="15.75" style="1" customWidth="1"/>
    <col min="1544" max="1544" width="73" style="1" customWidth="1"/>
    <col min="1545" max="1545" width="6.25" style="1" customWidth="1"/>
    <col min="1546" max="1547" width="9.875" style="1" bestFit="1" customWidth="1"/>
    <col min="1548" max="1548" width="5.75" style="1" customWidth="1"/>
    <col min="1549" max="1549" width="52.25" style="1" customWidth="1"/>
    <col min="1550" max="1550" width="29.875" style="1" customWidth="1"/>
    <col min="1551" max="1551" width="30.75" style="1" customWidth="1"/>
    <col min="1552" max="1552" width="13.75" style="1" customWidth="1"/>
    <col min="1553" max="1553" width="6.375" style="1" customWidth="1"/>
    <col min="1554" max="1554" width="13.25" style="1" customWidth="1"/>
    <col min="1555" max="1555" width="14.5" style="1" customWidth="1"/>
    <col min="1556" max="1556" width="15.625" style="1" customWidth="1"/>
    <col min="1557" max="1793" width="9" style="1"/>
    <col min="1794" max="1794" width="5.875" style="1" customWidth="1"/>
    <col min="1795" max="1795" width="7.125" style="1" customWidth="1"/>
    <col min="1796" max="1796" width="2.625" style="1" customWidth="1"/>
    <col min="1797" max="1797" width="5.75" style="1" customWidth="1"/>
    <col min="1798" max="1799" width="15.75" style="1" customWidth="1"/>
    <col min="1800" max="1800" width="73" style="1" customWidth="1"/>
    <col min="1801" max="1801" width="6.25" style="1" customWidth="1"/>
    <col min="1802" max="1803" width="9.875" style="1" bestFit="1" customWidth="1"/>
    <col min="1804" max="1804" width="5.75" style="1" customWidth="1"/>
    <col min="1805" max="1805" width="52.25" style="1" customWidth="1"/>
    <col min="1806" max="1806" width="29.875" style="1" customWidth="1"/>
    <col min="1807" max="1807" width="30.75" style="1" customWidth="1"/>
    <col min="1808" max="1808" width="13.75" style="1" customWidth="1"/>
    <col min="1809" max="1809" width="6.375" style="1" customWidth="1"/>
    <col min="1810" max="1810" width="13.25" style="1" customWidth="1"/>
    <col min="1811" max="1811" width="14.5" style="1" customWidth="1"/>
    <col min="1812" max="1812" width="15.625" style="1" customWidth="1"/>
    <col min="1813" max="2049" width="9" style="1"/>
    <col min="2050" max="2050" width="5.875" style="1" customWidth="1"/>
    <col min="2051" max="2051" width="7.125" style="1" customWidth="1"/>
    <col min="2052" max="2052" width="2.625" style="1" customWidth="1"/>
    <col min="2053" max="2053" width="5.75" style="1" customWidth="1"/>
    <col min="2054" max="2055" width="15.75" style="1" customWidth="1"/>
    <col min="2056" max="2056" width="73" style="1" customWidth="1"/>
    <col min="2057" max="2057" width="6.25" style="1" customWidth="1"/>
    <col min="2058" max="2059" width="9.875" style="1" bestFit="1" customWidth="1"/>
    <col min="2060" max="2060" width="5.75" style="1" customWidth="1"/>
    <col min="2061" max="2061" width="52.25" style="1" customWidth="1"/>
    <col min="2062" max="2062" width="29.875" style="1" customWidth="1"/>
    <col min="2063" max="2063" width="30.75" style="1" customWidth="1"/>
    <col min="2064" max="2064" width="13.75" style="1" customWidth="1"/>
    <col min="2065" max="2065" width="6.375" style="1" customWidth="1"/>
    <col min="2066" max="2066" width="13.25" style="1" customWidth="1"/>
    <col min="2067" max="2067" width="14.5" style="1" customWidth="1"/>
    <col min="2068" max="2068" width="15.625" style="1" customWidth="1"/>
    <col min="2069" max="2305" width="9" style="1"/>
    <col min="2306" max="2306" width="5.875" style="1" customWidth="1"/>
    <col min="2307" max="2307" width="7.125" style="1" customWidth="1"/>
    <col min="2308" max="2308" width="2.625" style="1" customWidth="1"/>
    <col min="2309" max="2309" width="5.75" style="1" customWidth="1"/>
    <col min="2310" max="2311" width="15.75" style="1" customWidth="1"/>
    <col min="2312" max="2312" width="73" style="1" customWidth="1"/>
    <col min="2313" max="2313" width="6.25" style="1" customWidth="1"/>
    <col min="2314" max="2315" width="9.875" style="1" bestFit="1" customWidth="1"/>
    <col min="2316" max="2316" width="5.75" style="1" customWidth="1"/>
    <col min="2317" max="2317" width="52.25" style="1" customWidth="1"/>
    <col min="2318" max="2318" width="29.875" style="1" customWidth="1"/>
    <col min="2319" max="2319" width="30.75" style="1" customWidth="1"/>
    <col min="2320" max="2320" width="13.75" style="1" customWidth="1"/>
    <col min="2321" max="2321" width="6.375" style="1" customWidth="1"/>
    <col min="2322" max="2322" width="13.25" style="1" customWidth="1"/>
    <col min="2323" max="2323" width="14.5" style="1" customWidth="1"/>
    <col min="2324" max="2324" width="15.625" style="1" customWidth="1"/>
    <col min="2325" max="2561" width="9" style="1"/>
    <col min="2562" max="2562" width="5.875" style="1" customWidth="1"/>
    <col min="2563" max="2563" width="7.125" style="1" customWidth="1"/>
    <col min="2564" max="2564" width="2.625" style="1" customWidth="1"/>
    <col min="2565" max="2565" width="5.75" style="1" customWidth="1"/>
    <col min="2566" max="2567" width="15.75" style="1" customWidth="1"/>
    <col min="2568" max="2568" width="73" style="1" customWidth="1"/>
    <col min="2569" max="2569" width="6.25" style="1" customWidth="1"/>
    <col min="2570" max="2571" width="9.875" style="1" bestFit="1" customWidth="1"/>
    <col min="2572" max="2572" width="5.75" style="1" customWidth="1"/>
    <col min="2573" max="2573" width="52.25" style="1" customWidth="1"/>
    <col min="2574" max="2574" width="29.875" style="1" customWidth="1"/>
    <col min="2575" max="2575" width="30.75" style="1" customWidth="1"/>
    <col min="2576" max="2576" width="13.75" style="1" customWidth="1"/>
    <col min="2577" max="2577" width="6.375" style="1" customWidth="1"/>
    <col min="2578" max="2578" width="13.25" style="1" customWidth="1"/>
    <col min="2579" max="2579" width="14.5" style="1" customWidth="1"/>
    <col min="2580" max="2580" width="15.625" style="1" customWidth="1"/>
    <col min="2581" max="2817" width="9" style="1"/>
    <col min="2818" max="2818" width="5.875" style="1" customWidth="1"/>
    <col min="2819" max="2819" width="7.125" style="1" customWidth="1"/>
    <col min="2820" max="2820" width="2.625" style="1" customWidth="1"/>
    <col min="2821" max="2821" width="5.75" style="1" customWidth="1"/>
    <col min="2822" max="2823" width="15.75" style="1" customWidth="1"/>
    <col min="2824" max="2824" width="73" style="1" customWidth="1"/>
    <col min="2825" max="2825" width="6.25" style="1" customWidth="1"/>
    <col min="2826" max="2827" width="9.875" style="1" bestFit="1" customWidth="1"/>
    <col min="2828" max="2828" width="5.75" style="1" customWidth="1"/>
    <col min="2829" max="2829" width="52.25" style="1" customWidth="1"/>
    <col min="2830" max="2830" width="29.875" style="1" customWidth="1"/>
    <col min="2831" max="2831" width="30.75" style="1" customWidth="1"/>
    <col min="2832" max="2832" width="13.75" style="1" customWidth="1"/>
    <col min="2833" max="2833" width="6.375" style="1" customWidth="1"/>
    <col min="2834" max="2834" width="13.25" style="1" customWidth="1"/>
    <col min="2835" max="2835" width="14.5" style="1" customWidth="1"/>
    <col min="2836" max="2836" width="15.625" style="1" customWidth="1"/>
    <col min="2837" max="3073" width="9" style="1"/>
    <col min="3074" max="3074" width="5.875" style="1" customWidth="1"/>
    <col min="3075" max="3075" width="7.125" style="1" customWidth="1"/>
    <col min="3076" max="3076" width="2.625" style="1" customWidth="1"/>
    <col min="3077" max="3077" width="5.75" style="1" customWidth="1"/>
    <col min="3078" max="3079" width="15.75" style="1" customWidth="1"/>
    <col min="3080" max="3080" width="73" style="1" customWidth="1"/>
    <col min="3081" max="3081" width="6.25" style="1" customWidth="1"/>
    <col min="3082" max="3083" width="9.875" style="1" bestFit="1" customWidth="1"/>
    <col min="3084" max="3084" width="5.75" style="1" customWidth="1"/>
    <col min="3085" max="3085" width="52.25" style="1" customWidth="1"/>
    <col min="3086" max="3086" width="29.875" style="1" customWidth="1"/>
    <col min="3087" max="3087" width="30.75" style="1" customWidth="1"/>
    <col min="3088" max="3088" width="13.75" style="1" customWidth="1"/>
    <col min="3089" max="3089" width="6.375" style="1" customWidth="1"/>
    <col min="3090" max="3090" width="13.25" style="1" customWidth="1"/>
    <col min="3091" max="3091" width="14.5" style="1" customWidth="1"/>
    <col min="3092" max="3092" width="15.625" style="1" customWidth="1"/>
    <col min="3093" max="3329" width="9" style="1"/>
    <col min="3330" max="3330" width="5.875" style="1" customWidth="1"/>
    <col min="3331" max="3331" width="7.125" style="1" customWidth="1"/>
    <col min="3332" max="3332" width="2.625" style="1" customWidth="1"/>
    <col min="3333" max="3333" width="5.75" style="1" customWidth="1"/>
    <col min="3334" max="3335" width="15.75" style="1" customWidth="1"/>
    <col min="3336" max="3336" width="73" style="1" customWidth="1"/>
    <col min="3337" max="3337" width="6.25" style="1" customWidth="1"/>
    <col min="3338" max="3339" width="9.875" style="1" bestFit="1" customWidth="1"/>
    <col min="3340" max="3340" width="5.75" style="1" customWidth="1"/>
    <col min="3341" max="3341" width="52.25" style="1" customWidth="1"/>
    <col min="3342" max="3342" width="29.875" style="1" customWidth="1"/>
    <col min="3343" max="3343" width="30.75" style="1" customWidth="1"/>
    <col min="3344" max="3344" width="13.75" style="1" customWidth="1"/>
    <col min="3345" max="3345" width="6.375" style="1" customWidth="1"/>
    <col min="3346" max="3346" width="13.25" style="1" customWidth="1"/>
    <col min="3347" max="3347" width="14.5" style="1" customWidth="1"/>
    <col min="3348" max="3348" width="15.625" style="1" customWidth="1"/>
    <col min="3349" max="3585" width="9" style="1"/>
    <col min="3586" max="3586" width="5.875" style="1" customWidth="1"/>
    <col min="3587" max="3587" width="7.125" style="1" customWidth="1"/>
    <col min="3588" max="3588" width="2.625" style="1" customWidth="1"/>
    <col min="3589" max="3589" width="5.75" style="1" customWidth="1"/>
    <col min="3590" max="3591" width="15.75" style="1" customWidth="1"/>
    <col min="3592" max="3592" width="73" style="1" customWidth="1"/>
    <col min="3593" max="3593" width="6.25" style="1" customWidth="1"/>
    <col min="3594" max="3595" width="9.875" style="1" bestFit="1" customWidth="1"/>
    <col min="3596" max="3596" width="5.75" style="1" customWidth="1"/>
    <col min="3597" max="3597" width="52.25" style="1" customWidth="1"/>
    <col min="3598" max="3598" width="29.875" style="1" customWidth="1"/>
    <col min="3599" max="3599" width="30.75" style="1" customWidth="1"/>
    <col min="3600" max="3600" width="13.75" style="1" customWidth="1"/>
    <col min="3601" max="3601" width="6.375" style="1" customWidth="1"/>
    <col min="3602" max="3602" width="13.25" style="1" customWidth="1"/>
    <col min="3603" max="3603" width="14.5" style="1" customWidth="1"/>
    <col min="3604" max="3604" width="15.625" style="1" customWidth="1"/>
    <col min="3605" max="3841" width="9" style="1"/>
    <col min="3842" max="3842" width="5.875" style="1" customWidth="1"/>
    <col min="3843" max="3843" width="7.125" style="1" customWidth="1"/>
    <col min="3844" max="3844" width="2.625" style="1" customWidth="1"/>
    <col min="3845" max="3845" width="5.75" style="1" customWidth="1"/>
    <col min="3846" max="3847" width="15.75" style="1" customWidth="1"/>
    <col min="3848" max="3848" width="73" style="1" customWidth="1"/>
    <col min="3849" max="3849" width="6.25" style="1" customWidth="1"/>
    <col min="3850" max="3851" width="9.875" style="1" bestFit="1" customWidth="1"/>
    <col min="3852" max="3852" width="5.75" style="1" customWidth="1"/>
    <col min="3853" max="3853" width="52.25" style="1" customWidth="1"/>
    <col min="3854" max="3854" width="29.875" style="1" customWidth="1"/>
    <col min="3855" max="3855" width="30.75" style="1" customWidth="1"/>
    <col min="3856" max="3856" width="13.75" style="1" customWidth="1"/>
    <col min="3857" max="3857" width="6.375" style="1" customWidth="1"/>
    <col min="3858" max="3858" width="13.25" style="1" customWidth="1"/>
    <col min="3859" max="3859" width="14.5" style="1" customWidth="1"/>
    <col min="3860" max="3860" width="15.625" style="1" customWidth="1"/>
    <col min="3861" max="4097" width="9" style="1"/>
    <col min="4098" max="4098" width="5.875" style="1" customWidth="1"/>
    <col min="4099" max="4099" width="7.125" style="1" customWidth="1"/>
    <col min="4100" max="4100" width="2.625" style="1" customWidth="1"/>
    <col min="4101" max="4101" width="5.75" style="1" customWidth="1"/>
    <col min="4102" max="4103" width="15.75" style="1" customWidth="1"/>
    <col min="4104" max="4104" width="73" style="1" customWidth="1"/>
    <col min="4105" max="4105" width="6.25" style="1" customWidth="1"/>
    <col min="4106" max="4107" width="9.875" style="1" bestFit="1" customWidth="1"/>
    <col min="4108" max="4108" width="5.75" style="1" customWidth="1"/>
    <col min="4109" max="4109" width="52.25" style="1" customWidth="1"/>
    <col min="4110" max="4110" width="29.875" style="1" customWidth="1"/>
    <col min="4111" max="4111" width="30.75" style="1" customWidth="1"/>
    <col min="4112" max="4112" width="13.75" style="1" customWidth="1"/>
    <col min="4113" max="4113" width="6.375" style="1" customWidth="1"/>
    <col min="4114" max="4114" width="13.25" style="1" customWidth="1"/>
    <col min="4115" max="4115" width="14.5" style="1" customWidth="1"/>
    <col min="4116" max="4116" width="15.625" style="1" customWidth="1"/>
    <col min="4117" max="4353" width="9" style="1"/>
    <col min="4354" max="4354" width="5.875" style="1" customWidth="1"/>
    <col min="4355" max="4355" width="7.125" style="1" customWidth="1"/>
    <col min="4356" max="4356" width="2.625" style="1" customWidth="1"/>
    <col min="4357" max="4357" width="5.75" style="1" customWidth="1"/>
    <col min="4358" max="4359" width="15.75" style="1" customWidth="1"/>
    <col min="4360" max="4360" width="73" style="1" customWidth="1"/>
    <col min="4361" max="4361" width="6.25" style="1" customWidth="1"/>
    <col min="4362" max="4363" width="9.875" style="1" bestFit="1" customWidth="1"/>
    <col min="4364" max="4364" width="5.75" style="1" customWidth="1"/>
    <col min="4365" max="4365" width="52.25" style="1" customWidth="1"/>
    <col min="4366" max="4366" width="29.875" style="1" customWidth="1"/>
    <col min="4367" max="4367" width="30.75" style="1" customWidth="1"/>
    <col min="4368" max="4368" width="13.75" style="1" customWidth="1"/>
    <col min="4369" max="4369" width="6.375" style="1" customWidth="1"/>
    <col min="4370" max="4370" width="13.25" style="1" customWidth="1"/>
    <col min="4371" max="4371" width="14.5" style="1" customWidth="1"/>
    <col min="4372" max="4372" width="15.625" style="1" customWidth="1"/>
    <col min="4373" max="4609" width="9" style="1"/>
    <col min="4610" max="4610" width="5.875" style="1" customWidth="1"/>
    <col min="4611" max="4611" width="7.125" style="1" customWidth="1"/>
    <col min="4612" max="4612" width="2.625" style="1" customWidth="1"/>
    <col min="4613" max="4613" width="5.75" style="1" customWidth="1"/>
    <col min="4614" max="4615" width="15.75" style="1" customWidth="1"/>
    <col min="4616" max="4616" width="73" style="1" customWidth="1"/>
    <col min="4617" max="4617" width="6.25" style="1" customWidth="1"/>
    <col min="4618" max="4619" width="9.875" style="1" bestFit="1" customWidth="1"/>
    <col min="4620" max="4620" width="5.75" style="1" customWidth="1"/>
    <col min="4621" max="4621" width="52.25" style="1" customWidth="1"/>
    <col min="4622" max="4622" width="29.875" style="1" customWidth="1"/>
    <col min="4623" max="4623" width="30.75" style="1" customWidth="1"/>
    <col min="4624" max="4624" width="13.75" style="1" customWidth="1"/>
    <col min="4625" max="4625" width="6.375" style="1" customWidth="1"/>
    <col min="4626" max="4626" width="13.25" style="1" customWidth="1"/>
    <col min="4627" max="4627" width="14.5" style="1" customWidth="1"/>
    <col min="4628" max="4628" width="15.625" style="1" customWidth="1"/>
    <col min="4629" max="4865" width="9" style="1"/>
    <col min="4866" max="4866" width="5.875" style="1" customWidth="1"/>
    <col min="4867" max="4867" width="7.125" style="1" customWidth="1"/>
    <col min="4868" max="4868" width="2.625" style="1" customWidth="1"/>
    <col min="4869" max="4869" width="5.75" style="1" customWidth="1"/>
    <col min="4870" max="4871" width="15.75" style="1" customWidth="1"/>
    <col min="4872" max="4872" width="73" style="1" customWidth="1"/>
    <col min="4873" max="4873" width="6.25" style="1" customWidth="1"/>
    <col min="4874" max="4875" width="9.875" style="1" bestFit="1" customWidth="1"/>
    <col min="4876" max="4876" width="5.75" style="1" customWidth="1"/>
    <col min="4877" max="4877" width="52.25" style="1" customWidth="1"/>
    <col min="4878" max="4878" width="29.875" style="1" customWidth="1"/>
    <col min="4879" max="4879" width="30.75" style="1" customWidth="1"/>
    <col min="4880" max="4880" width="13.75" style="1" customWidth="1"/>
    <col min="4881" max="4881" width="6.375" style="1" customWidth="1"/>
    <col min="4882" max="4882" width="13.25" style="1" customWidth="1"/>
    <col min="4883" max="4883" width="14.5" style="1" customWidth="1"/>
    <col min="4884" max="4884" width="15.625" style="1" customWidth="1"/>
    <col min="4885" max="5121" width="9" style="1"/>
    <col min="5122" max="5122" width="5.875" style="1" customWidth="1"/>
    <col min="5123" max="5123" width="7.125" style="1" customWidth="1"/>
    <col min="5124" max="5124" width="2.625" style="1" customWidth="1"/>
    <col min="5125" max="5125" width="5.75" style="1" customWidth="1"/>
    <col min="5126" max="5127" width="15.75" style="1" customWidth="1"/>
    <col min="5128" max="5128" width="73" style="1" customWidth="1"/>
    <col min="5129" max="5129" width="6.25" style="1" customWidth="1"/>
    <col min="5130" max="5131" width="9.875" style="1" bestFit="1" customWidth="1"/>
    <col min="5132" max="5132" width="5.75" style="1" customWidth="1"/>
    <col min="5133" max="5133" width="52.25" style="1" customWidth="1"/>
    <col min="5134" max="5134" width="29.875" style="1" customWidth="1"/>
    <col min="5135" max="5135" width="30.75" style="1" customWidth="1"/>
    <col min="5136" max="5136" width="13.75" style="1" customWidth="1"/>
    <col min="5137" max="5137" width="6.375" style="1" customWidth="1"/>
    <col min="5138" max="5138" width="13.25" style="1" customWidth="1"/>
    <col min="5139" max="5139" width="14.5" style="1" customWidth="1"/>
    <col min="5140" max="5140" width="15.625" style="1" customWidth="1"/>
    <col min="5141" max="5377" width="9" style="1"/>
    <col min="5378" max="5378" width="5.875" style="1" customWidth="1"/>
    <col min="5379" max="5379" width="7.125" style="1" customWidth="1"/>
    <col min="5380" max="5380" width="2.625" style="1" customWidth="1"/>
    <col min="5381" max="5381" width="5.75" style="1" customWidth="1"/>
    <col min="5382" max="5383" width="15.75" style="1" customWidth="1"/>
    <col min="5384" max="5384" width="73" style="1" customWidth="1"/>
    <col min="5385" max="5385" width="6.25" style="1" customWidth="1"/>
    <col min="5386" max="5387" width="9.875" style="1" bestFit="1" customWidth="1"/>
    <col min="5388" max="5388" width="5.75" style="1" customWidth="1"/>
    <col min="5389" max="5389" width="52.25" style="1" customWidth="1"/>
    <col min="5390" max="5390" width="29.875" style="1" customWidth="1"/>
    <col min="5391" max="5391" width="30.75" style="1" customWidth="1"/>
    <col min="5392" max="5392" width="13.75" style="1" customWidth="1"/>
    <col min="5393" max="5393" width="6.375" style="1" customWidth="1"/>
    <col min="5394" max="5394" width="13.25" style="1" customWidth="1"/>
    <col min="5395" max="5395" width="14.5" style="1" customWidth="1"/>
    <col min="5396" max="5396" width="15.625" style="1" customWidth="1"/>
    <col min="5397" max="5633" width="9" style="1"/>
    <col min="5634" max="5634" width="5.875" style="1" customWidth="1"/>
    <col min="5635" max="5635" width="7.125" style="1" customWidth="1"/>
    <col min="5636" max="5636" width="2.625" style="1" customWidth="1"/>
    <col min="5637" max="5637" width="5.75" style="1" customWidth="1"/>
    <col min="5638" max="5639" width="15.75" style="1" customWidth="1"/>
    <col min="5640" max="5640" width="73" style="1" customWidth="1"/>
    <col min="5641" max="5641" width="6.25" style="1" customWidth="1"/>
    <col min="5642" max="5643" width="9.875" style="1" bestFit="1" customWidth="1"/>
    <col min="5644" max="5644" width="5.75" style="1" customWidth="1"/>
    <col min="5645" max="5645" width="52.25" style="1" customWidth="1"/>
    <col min="5646" max="5646" width="29.875" style="1" customWidth="1"/>
    <col min="5647" max="5647" width="30.75" style="1" customWidth="1"/>
    <col min="5648" max="5648" width="13.75" style="1" customWidth="1"/>
    <col min="5649" max="5649" width="6.375" style="1" customWidth="1"/>
    <col min="5650" max="5650" width="13.25" style="1" customWidth="1"/>
    <col min="5651" max="5651" width="14.5" style="1" customWidth="1"/>
    <col min="5652" max="5652" width="15.625" style="1" customWidth="1"/>
    <col min="5653" max="5889" width="9" style="1"/>
    <col min="5890" max="5890" width="5.875" style="1" customWidth="1"/>
    <col min="5891" max="5891" width="7.125" style="1" customWidth="1"/>
    <col min="5892" max="5892" width="2.625" style="1" customWidth="1"/>
    <col min="5893" max="5893" width="5.75" style="1" customWidth="1"/>
    <col min="5894" max="5895" width="15.75" style="1" customWidth="1"/>
    <col min="5896" max="5896" width="73" style="1" customWidth="1"/>
    <col min="5897" max="5897" width="6.25" style="1" customWidth="1"/>
    <col min="5898" max="5899" width="9.875" style="1" bestFit="1" customWidth="1"/>
    <col min="5900" max="5900" width="5.75" style="1" customWidth="1"/>
    <col min="5901" max="5901" width="52.25" style="1" customWidth="1"/>
    <col min="5902" max="5902" width="29.875" style="1" customWidth="1"/>
    <col min="5903" max="5903" width="30.75" style="1" customWidth="1"/>
    <col min="5904" max="5904" width="13.75" style="1" customWidth="1"/>
    <col min="5905" max="5905" width="6.375" style="1" customWidth="1"/>
    <col min="5906" max="5906" width="13.25" style="1" customWidth="1"/>
    <col min="5907" max="5907" width="14.5" style="1" customWidth="1"/>
    <col min="5908" max="5908" width="15.625" style="1" customWidth="1"/>
    <col min="5909" max="6145" width="9" style="1"/>
    <col min="6146" max="6146" width="5.875" style="1" customWidth="1"/>
    <col min="6147" max="6147" width="7.125" style="1" customWidth="1"/>
    <col min="6148" max="6148" width="2.625" style="1" customWidth="1"/>
    <col min="6149" max="6149" width="5.75" style="1" customWidth="1"/>
    <col min="6150" max="6151" width="15.75" style="1" customWidth="1"/>
    <col min="6152" max="6152" width="73" style="1" customWidth="1"/>
    <col min="6153" max="6153" width="6.25" style="1" customWidth="1"/>
    <col min="6154" max="6155" width="9.875" style="1" bestFit="1" customWidth="1"/>
    <col min="6156" max="6156" width="5.75" style="1" customWidth="1"/>
    <col min="6157" max="6157" width="52.25" style="1" customWidth="1"/>
    <col min="6158" max="6158" width="29.875" style="1" customWidth="1"/>
    <col min="6159" max="6159" width="30.75" style="1" customWidth="1"/>
    <col min="6160" max="6160" width="13.75" style="1" customWidth="1"/>
    <col min="6161" max="6161" width="6.375" style="1" customWidth="1"/>
    <col min="6162" max="6162" width="13.25" style="1" customWidth="1"/>
    <col min="6163" max="6163" width="14.5" style="1" customWidth="1"/>
    <col min="6164" max="6164" width="15.625" style="1" customWidth="1"/>
    <col min="6165" max="6401" width="9" style="1"/>
    <col min="6402" max="6402" width="5.875" style="1" customWidth="1"/>
    <col min="6403" max="6403" width="7.125" style="1" customWidth="1"/>
    <col min="6404" max="6404" width="2.625" style="1" customWidth="1"/>
    <col min="6405" max="6405" width="5.75" style="1" customWidth="1"/>
    <col min="6406" max="6407" width="15.75" style="1" customWidth="1"/>
    <col min="6408" max="6408" width="73" style="1" customWidth="1"/>
    <col min="6409" max="6409" width="6.25" style="1" customWidth="1"/>
    <col min="6410" max="6411" width="9.875" style="1" bestFit="1" customWidth="1"/>
    <col min="6412" max="6412" width="5.75" style="1" customWidth="1"/>
    <col min="6413" max="6413" width="52.25" style="1" customWidth="1"/>
    <col min="6414" max="6414" width="29.875" style="1" customWidth="1"/>
    <col min="6415" max="6415" width="30.75" style="1" customWidth="1"/>
    <col min="6416" max="6416" width="13.75" style="1" customWidth="1"/>
    <col min="6417" max="6417" width="6.375" style="1" customWidth="1"/>
    <col min="6418" max="6418" width="13.25" style="1" customWidth="1"/>
    <col min="6419" max="6419" width="14.5" style="1" customWidth="1"/>
    <col min="6420" max="6420" width="15.625" style="1" customWidth="1"/>
    <col min="6421" max="6657" width="9" style="1"/>
    <col min="6658" max="6658" width="5.875" style="1" customWidth="1"/>
    <col min="6659" max="6659" width="7.125" style="1" customWidth="1"/>
    <col min="6660" max="6660" width="2.625" style="1" customWidth="1"/>
    <col min="6661" max="6661" width="5.75" style="1" customWidth="1"/>
    <col min="6662" max="6663" width="15.75" style="1" customWidth="1"/>
    <col min="6664" max="6664" width="73" style="1" customWidth="1"/>
    <col min="6665" max="6665" width="6.25" style="1" customWidth="1"/>
    <col min="6666" max="6667" width="9.875" style="1" bestFit="1" customWidth="1"/>
    <col min="6668" max="6668" width="5.75" style="1" customWidth="1"/>
    <col min="6669" max="6669" width="52.25" style="1" customWidth="1"/>
    <col min="6670" max="6670" width="29.875" style="1" customWidth="1"/>
    <col min="6671" max="6671" width="30.75" style="1" customWidth="1"/>
    <col min="6672" max="6672" width="13.75" style="1" customWidth="1"/>
    <col min="6673" max="6673" width="6.375" style="1" customWidth="1"/>
    <col min="6674" max="6674" width="13.25" style="1" customWidth="1"/>
    <col min="6675" max="6675" width="14.5" style="1" customWidth="1"/>
    <col min="6676" max="6676" width="15.625" style="1" customWidth="1"/>
    <col min="6677" max="6913" width="9" style="1"/>
    <col min="6914" max="6914" width="5.875" style="1" customWidth="1"/>
    <col min="6915" max="6915" width="7.125" style="1" customWidth="1"/>
    <col min="6916" max="6916" width="2.625" style="1" customWidth="1"/>
    <col min="6917" max="6917" width="5.75" style="1" customWidth="1"/>
    <col min="6918" max="6919" width="15.75" style="1" customWidth="1"/>
    <col min="6920" max="6920" width="73" style="1" customWidth="1"/>
    <col min="6921" max="6921" width="6.25" style="1" customWidth="1"/>
    <col min="6922" max="6923" width="9.875" style="1" bestFit="1" customWidth="1"/>
    <col min="6924" max="6924" width="5.75" style="1" customWidth="1"/>
    <col min="6925" max="6925" width="52.25" style="1" customWidth="1"/>
    <col min="6926" max="6926" width="29.875" style="1" customWidth="1"/>
    <col min="6927" max="6927" width="30.75" style="1" customWidth="1"/>
    <col min="6928" max="6928" width="13.75" style="1" customWidth="1"/>
    <col min="6929" max="6929" width="6.375" style="1" customWidth="1"/>
    <col min="6930" max="6930" width="13.25" style="1" customWidth="1"/>
    <col min="6931" max="6931" width="14.5" style="1" customWidth="1"/>
    <col min="6932" max="6932" width="15.625" style="1" customWidth="1"/>
    <col min="6933" max="7169" width="9" style="1"/>
    <col min="7170" max="7170" width="5.875" style="1" customWidth="1"/>
    <col min="7171" max="7171" width="7.125" style="1" customWidth="1"/>
    <col min="7172" max="7172" width="2.625" style="1" customWidth="1"/>
    <col min="7173" max="7173" width="5.75" style="1" customWidth="1"/>
    <col min="7174" max="7175" width="15.75" style="1" customWidth="1"/>
    <col min="7176" max="7176" width="73" style="1" customWidth="1"/>
    <col min="7177" max="7177" width="6.25" style="1" customWidth="1"/>
    <col min="7178" max="7179" width="9.875" style="1" bestFit="1" customWidth="1"/>
    <col min="7180" max="7180" width="5.75" style="1" customWidth="1"/>
    <col min="7181" max="7181" width="52.25" style="1" customWidth="1"/>
    <col min="7182" max="7182" width="29.875" style="1" customWidth="1"/>
    <col min="7183" max="7183" width="30.75" style="1" customWidth="1"/>
    <col min="7184" max="7184" width="13.75" style="1" customWidth="1"/>
    <col min="7185" max="7185" width="6.375" style="1" customWidth="1"/>
    <col min="7186" max="7186" width="13.25" style="1" customWidth="1"/>
    <col min="7187" max="7187" width="14.5" style="1" customWidth="1"/>
    <col min="7188" max="7188" width="15.625" style="1" customWidth="1"/>
    <col min="7189" max="7425" width="9" style="1"/>
    <col min="7426" max="7426" width="5.875" style="1" customWidth="1"/>
    <col min="7427" max="7427" width="7.125" style="1" customWidth="1"/>
    <col min="7428" max="7428" width="2.625" style="1" customWidth="1"/>
    <col min="7429" max="7429" width="5.75" style="1" customWidth="1"/>
    <col min="7430" max="7431" width="15.75" style="1" customWidth="1"/>
    <col min="7432" max="7432" width="73" style="1" customWidth="1"/>
    <col min="7433" max="7433" width="6.25" style="1" customWidth="1"/>
    <col min="7434" max="7435" width="9.875" style="1" bestFit="1" customWidth="1"/>
    <col min="7436" max="7436" width="5.75" style="1" customWidth="1"/>
    <col min="7437" max="7437" width="52.25" style="1" customWidth="1"/>
    <col min="7438" max="7438" width="29.875" style="1" customWidth="1"/>
    <col min="7439" max="7439" width="30.75" style="1" customWidth="1"/>
    <col min="7440" max="7440" width="13.75" style="1" customWidth="1"/>
    <col min="7441" max="7441" width="6.375" style="1" customWidth="1"/>
    <col min="7442" max="7442" width="13.25" style="1" customWidth="1"/>
    <col min="7443" max="7443" width="14.5" style="1" customWidth="1"/>
    <col min="7444" max="7444" width="15.625" style="1" customWidth="1"/>
    <col min="7445" max="7681" width="9" style="1"/>
    <col min="7682" max="7682" width="5.875" style="1" customWidth="1"/>
    <col min="7683" max="7683" width="7.125" style="1" customWidth="1"/>
    <col min="7684" max="7684" width="2.625" style="1" customWidth="1"/>
    <col min="7685" max="7685" width="5.75" style="1" customWidth="1"/>
    <col min="7686" max="7687" width="15.75" style="1" customWidth="1"/>
    <col min="7688" max="7688" width="73" style="1" customWidth="1"/>
    <col min="7689" max="7689" width="6.25" style="1" customWidth="1"/>
    <col min="7690" max="7691" width="9.875" style="1" bestFit="1" customWidth="1"/>
    <col min="7692" max="7692" width="5.75" style="1" customWidth="1"/>
    <col min="7693" max="7693" width="52.25" style="1" customWidth="1"/>
    <col min="7694" max="7694" width="29.875" style="1" customWidth="1"/>
    <col min="7695" max="7695" width="30.75" style="1" customWidth="1"/>
    <col min="7696" max="7696" width="13.75" style="1" customWidth="1"/>
    <col min="7697" max="7697" width="6.375" style="1" customWidth="1"/>
    <col min="7698" max="7698" width="13.25" style="1" customWidth="1"/>
    <col min="7699" max="7699" width="14.5" style="1" customWidth="1"/>
    <col min="7700" max="7700" width="15.625" style="1" customWidth="1"/>
    <col min="7701" max="7937" width="9" style="1"/>
    <col min="7938" max="7938" width="5.875" style="1" customWidth="1"/>
    <col min="7939" max="7939" width="7.125" style="1" customWidth="1"/>
    <col min="7940" max="7940" width="2.625" style="1" customWidth="1"/>
    <col min="7941" max="7941" width="5.75" style="1" customWidth="1"/>
    <col min="7942" max="7943" width="15.75" style="1" customWidth="1"/>
    <col min="7944" max="7944" width="73" style="1" customWidth="1"/>
    <col min="7945" max="7945" width="6.25" style="1" customWidth="1"/>
    <col min="7946" max="7947" width="9.875" style="1" bestFit="1" customWidth="1"/>
    <col min="7948" max="7948" width="5.75" style="1" customWidth="1"/>
    <col min="7949" max="7949" width="52.25" style="1" customWidth="1"/>
    <col min="7950" max="7950" width="29.875" style="1" customWidth="1"/>
    <col min="7951" max="7951" width="30.75" style="1" customWidth="1"/>
    <col min="7952" max="7952" width="13.75" style="1" customWidth="1"/>
    <col min="7953" max="7953" width="6.375" style="1" customWidth="1"/>
    <col min="7954" max="7954" width="13.25" style="1" customWidth="1"/>
    <col min="7955" max="7955" width="14.5" style="1" customWidth="1"/>
    <col min="7956" max="7956" width="15.625" style="1" customWidth="1"/>
    <col min="7957" max="8193" width="9" style="1"/>
    <col min="8194" max="8194" width="5.875" style="1" customWidth="1"/>
    <col min="8195" max="8195" width="7.125" style="1" customWidth="1"/>
    <col min="8196" max="8196" width="2.625" style="1" customWidth="1"/>
    <col min="8197" max="8197" width="5.75" style="1" customWidth="1"/>
    <col min="8198" max="8199" width="15.75" style="1" customWidth="1"/>
    <col min="8200" max="8200" width="73" style="1" customWidth="1"/>
    <col min="8201" max="8201" width="6.25" style="1" customWidth="1"/>
    <col min="8202" max="8203" width="9.875" style="1" bestFit="1" customWidth="1"/>
    <col min="8204" max="8204" width="5.75" style="1" customWidth="1"/>
    <col min="8205" max="8205" width="52.25" style="1" customWidth="1"/>
    <col min="8206" max="8206" width="29.875" style="1" customWidth="1"/>
    <col min="8207" max="8207" width="30.75" style="1" customWidth="1"/>
    <col min="8208" max="8208" width="13.75" style="1" customWidth="1"/>
    <col min="8209" max="8209" width="6.375" style="1" customWidth="1"/>
    <col min="8210" max="8210" width="13.25" style="1" customWidth="1"/>
    <col min="8211" max="8211" width="14.5" style="1" customWidth="1"/>
    <col min="8212" max="8212" width="15.625" style="1" customWidth="1"/>
    <col min="8213" max="8449" width="9" style="1"/>
    <col min="8450" max="8450" width="5.875" style="1" customWidth="1"/>
    <col min="8451" max="8451" width="7.125" style="1" customWidth="1"/>
    <col min="8452" max="8452" width="2.625" style="1" customWidth="1"/>
    <col min="8453" max="8453" width="5.75" style="1" customWidth="1"/>
    <col min="8454" max="8455" width="15.75" style="1" customWidth="1"/>
    <col min="8456" max="8456" width="73" style="1" customWidth="1"/>
    <col min="8457" max="8457" width="6.25" style="1" customWidth="1"/>
    <col min="8458" max="8459" width="9.875" style="1" bestFit="1" customWidth="1"/>
    <col min="8460" max="8460" width="5.75" style="1" customWidth="1"/>
    <col min="8461" max="8461" width="52.25" style="1" customWidth="1"/>
    <col min="8462" max="8462" width="29.875" style="1" customWidth="1"/>
    <col min="8463" max="8463" width="30.75" style="1" customWidth="1"/>
    <col min="8464" max="8464" width="13.75" style="1" customWidth="1"/>
    <col min="8465" max="8465" width="6.375" style="1" customWidth="1"/>
    <col min="8466" max="8466" width="13.25" style="1" customWidth="1"/>
    <col min="8467" max="8467" width="14.5" style="1" customWidth="1"/>
    <col min="8468" max="8468" width="15.625" style="1" customWidth="1"/>
    <col min="8469" max="8705" width="9" style="1"/>
    <col min="8706" max="8706" width="5.875" style="1" customWidth="1"/>
    <col min="8707" max="8707" width="7.125" style="1" customWidth="1"/>
    <col min="8708" max="8708" width="2.625" style="1" customWidth="1"/>
    <col min="8709" max="8709" width="5.75" style="1" customWidth="1"/>
    <col min="8710" max="8711" width="15.75" style="1" customWidth="1"/>
    <col min="8712" max="8712" width="73" style="1" customWidth="1"/>
    <col min="8713" max="8713" width="6.25" style="1" customWidth="1"/>
    <col min="8714" max="8715" width="9.875" style="1" bestFit="1" customWidth="1"/>
    <col min="8716" max="8716" width="5.75" style="1" customWidth="1"/>
    <col min="8717" max="8717" width="52.25" style="1" customWidth="1"/>
    <col min="8718" max="8718" width="29.875" style="1" customWidth="1"/>
    <col min="8719" max="8719" width="30.75" style="1" customWidth="1"/>
    <col min="8720" max="8720" width="13.75" style="1" customWidth="1"/>
    <col min="8721" max="8721" width="6.375" style="1" customWidth="1"/>
    <col min="8722" max="8722" width="13.25" style="1" customWidth="1"/>
    <col min="8723" max="8723" width="14.5" style="1" customWidth="1"/>
    <col min="8724" max="8724" width="15.625" style="1" customWidth="1"/>
    <col min="8725" max="8961" width="9" style="1"/>
    <col min="8962" max="8962" width="5.875" style="1" customWidth="1"/>
    <col min="8963" max="8963" width="7.125" style="1" customWidth="1"/>
    <col min="8964" max="8964" width="2.625" style="1" customWidth="1"/>
    <col min="8965" max="8965" width="5.75" style="1" customWidth="1"/>
    <col min="8966" max="8967" width="15.75" style="1" customWidth="1"/>
    <col min="8968" max="8968" width="73" style="1" customWidth="1"/>
    <col min="8969" max="8969" width="6.25" style="1" customWidth="1"/>
    <col min="8970" max="8971" width="9.875" style="1" bestFit="1" customWidth="1"/>
    <col min="8972" max="8972" width="5.75" style="1" customWidth="1"/>
    <col min="8973" max="8973" width="52.25" style="1" customWidth="1"/>
    <col min="8974" max="8974" width="29.875" style="1" customWidth="1"/>
    <col min="8975" max="8975" width="30.75" style="1" customWidth="1"/>
    <col min="8976" max="8976" width="13.75" style="1" customWidth="1"/>
    <col min="8977" max="8977" width="6.375" style="1" customWidth="1"/>
    <col min="8978" max="8978" width="13.25" style="1" customWidth="1"/>
    <col min="8979" max="8979" width="14.5" style="1" customWidth="1"/>
    <col min="8980" max="8980" width="15.625" style="1" customWidth="1"/>
    <col min="8981" max="9217" width="9" style="1"/>
    <col min="9218" max="9218" width="5.875" style="1" customWidth="1"/>
    <col min="9219" max="9219" width="7.125" style="1" customWidth="1"/>
    <col min="9220" max="9220" width="2.625" style="1" customWidth="1"/>
    <col min="9221" max="9221" width="5.75" style="1" customWidth="1"/>
    <col min="9222" max="9223" width="15.75" style="1" customWidth="1"/>
    <col min="9224" max="9224" width="73" style="1" customWidth="1"/>
    <col min="9225" max="9225" width="6.25" style="1" customWidth="1"/>
    <col min="9226" max="9227" width="9.875" style="1" bestFit="1" customWidth="1"/>
    <col min="9228" max="9228" width="5.75" style="1" customWidth="1"/>
    <col min="9229" max="9229" width="52.25" style="1" customWidth="1"/>
    <col min="9230" max="9230" width="29.875" style="1" customWidth="1"/>
    <col min="9231" max="9231" width="30.75" style="1" customWidth="1"/>
    <col min="9232" max="9232" width="13.75" style="1" customWidth="1"/>
    <col min="9233" max="9233" width="6.375" style="1" customWidth="1"/>
    <col min="9234" max="9234" width="13.25" style="1" customWidth="1"/>
    <col min="9235" max="9235" width="14.5" style="1" customWidth="1"/>
    <col min="9236" max="9236" width="15.625" style="1" customWidth="1"/>
    <col min="9237" max="9473" width="9" style="1"/>
    <col min="9474" max="9474" width="5.875" style="1" customWidth="1"/>
    <col min="9475" max="9475" width="7.125" style="1" customWidth="1"/>
    <col min="9476" max="9476" width="2.625" style="1" customWidth="1"/>
    <col min="9477" max="9477" width="5.75" style="1" customWidth="1"/>
    <col min="9478" max="9479" width="15.75" style="1" customWidth="1"/>
    <col min="9480" max="9480" width="73" style="1" customWidth="1"/>
    <col min="9481" max="9481" width="6.25" style="1" customWidth="1"/>
    <col min="9482" max="9483" width="9.875" style="1" bestFit="1" customWidth="1"/>
    <col min="9484" max="9484" width="5.75" style="1" customWidth="1"/>
    <col min="9485" max="9485" width="52.25" style="1" customWidth="1"/>
    <col min="9486" max="9486" width="29.875" style="1" customWidth="1"/>
    <col min="9487" max="9487" width="30.75" style="1" customWidth="1"/>
    <col min="9488" max="9488" width="13.75" style="1" customWidth="1"/>
    <col min="9489" max="9489" width="6.375" style="1" customWidth="1"/>
    <col min="9490" max="9490" width="13.25" style="1" customWidth="1"/>
    <col min="9491" max="9491" width="14.5" style="1" customWidth="1"/>
    <col min="9492" max="9492" width="15.625" style="1" customWidth="1"/>
    <col min="9493" max="9729" width="9" style="1"/>
    <col min="9730" max="9730" width="5.875" style="1" customWidth="1"/>
    <col min="9731" max="9731" width="7.125" style="1" customWidth="1"/>
    <col min="9732" max="9732" width="2.625" style="1" customWidth="1"/>
    <col min="9733" max="9733" width="5.75" style="1" customWidth="1"/>
    <col min="9734" max="9735" width="15.75" style="1" customWidth="1"/>
    <col min="9736" max="9736" width="73" style="1" customWidth="1"/>
    <col min="9737" max="9737" width="6.25" style="1" customWidth="1"/>
    <col min="9738" max="9739" width="9.875" style="1" bestFit="1" customWidth="1"/>
    <col min="9740" max="9740" width="5.75" style="1" customWidth="1"/>
    <col min="9741" max="9741" width="52.25" style="1" customWidth="1"/>
    <col min="9742" max="9742" width="29.875" style="1" customWidth="1"/>
    <col min="9743" max="9743" width="30.75" style="1" customWidth="1"/>
    <col min="9744" max="9744" width="13.75" style="1" customWidth="1"/>
    <col min="9745" max="9745" width="6.375" style="1" customWidth="1"/>
    <col min="9746" max="9746" width="13.25" style="1" customWidth="1"/>
    <col min="9747" max="9747" width="14.5" style="1" customWidth="1"/>
    <col min="9748" max="9748" width="15.625" style="1" customWidth="1"/>
    <col min="9749" max="9985" width="9" style="1"/>
    <col min="9986" max="9986" width="5.875" style="1" customWidth="1"/>
    <col min="9987" max="9987" width="7.125" style="1" customWidth="1"/>
    <col min="9988" max="9988" width="2.625" style="1" customWidth="1"/>
    <col min="9989" max="9989" width="5.75" style="1" customWidth="1"/>
    <col min="9990" max="9991" width="15.75" style="1" customWidth="1"/>
    <col min="9992" max="9992" width="73" style="1" customWidth="1"/>
    <col min="9993" max="9993" width="6.25" style="1" customWidth="1"/>
    <col min="9994" max="9995" width="9.875" style="1" bestFit="1" customWidth="1"/>
    <col min="9996" max="9996" width="5.75" style="1" customWidth="1"/>
    <col min="9997" max="9997" width="52.25" style="1" customWidth="1"/>
    <col min="9998" max="9998" width="29.875" style="1" customWidth="1"/>
    <col min="9999" max="9999" width="30.75" style="1" customWidth="1"/>
    <col min="10000" max="10000" width="13.75" style="1" customWidth="1"/>
    <col min="10001" max="10001" width="6.375" style="1" customWidth="1"/>
    <col min="10002" max="10002" width="13.25" style="1" customWidth="1"/>
    <col min="10003" max="10003" width="14.5" style="1" customWidth="1"/>
    <col min="10004" max="10004" width="15.625" style="1" customWidth="1"/>
    <col min="10005" max="10241" width="9" style="1"/>
    <col min="10242" max="10242" width="5.875" style="1" customWidth="1"/>
    <col min="10243" max="10243" width="7.125" style="1" customWidth="1"/>
    <col min="10244" max="10244" width="2.625" style="1" customWidth="1"/>
    <col min="10245" max="10245" width="5.75" style="1" customWidth="1"/>
    <col min="10246" max="10247" width="15.75" style="1" customWidth="1"/>
    <col min="10248" max="10248" width="73" style="1" customWidth="1"/>
    <col min="10249" max="10249" width="6.25" style="1" customWidth="1"/>
    <col min="10250" max="10251" width="9.875" style="1" bestFit="1" customWidth="1"/>
    <col min="10252" max="10252" width="5.75" style="1" customWidth="1"/>
    <col min="10253" max="10253" width="52.25" style="1" customWidth="1"/>
    <col min="10254" max="10254" width="29.875" style="1" customWidth="1"/>
    <col min="10255" max="10255" width="30.75" style="1" customWidth="1"/>
    <col min="10256" max="10256" width="13.75" style="1" customWidth="1"/>
    <col min="10257" max="10257" width="6.375" style="1" customWidth="1"/>
    <col min="10258" max="10258" width="13.25" style="1" customWidth="1"/>
    <col min="10259" max="10259" width="14.5" style="1" customWidth="1"/>
    <col min="10260" max="10260" width="15.625" style="1" customWidth="1"/>
    <col min="10261" max="10497" width="9" style="1"/>
    <col min="10498" max="10498" width="5.875" style="1" customWidth="1"/>
    <col min="10499" max="10499" width="7.125" style="1" customWidth="1"/>
    <col min="10500" max="10500" width="2.625" style="1" customWidth="1"/>
    <col min="10501" max="10501" width="5.75" style="1" customWidth="1"/>
    <col min="10502" max="10503" width="15.75" style="1" customWidth="1"/>
    <col min="10504" max="10504" width="73" style="1" customWidth="1"/>
    <col min="10505" max="10505" width="6.25" style="1" customWidth="1"/>
    <col min="10506" max="10507" width="9.875" style="1" bestFit="1" customWidth="1"/>
    <col min="10508" max="10508" width="5.75" style="1" customWidth="1"/>
    <col min="10509" max="10509" width="52.25" style="1" customWidth="1"/>
    <col min="10510" max="10510" width="29.875" style="1" customWidth="1"/>
    <col min="10511" max="10511" width="30.75" style="1" customWidth="1"/>
    <col min="10512" max="10512" width="13.75" style="1" customWidth="1"/>
    <col min="10513" max="10513" width="6.375" style="1" customWidth="1"/>
    <col min="10514" max="10514" width="13.25" style="1" customWidth="1"/>
    <col min="10515" max="10515" width="14.5" style="1" customWidth="1"/>
    <col min="10516" max="10516" width="15.625" style="1" customWidth="1"/>
    <col min="10517" max="10753" width="9" style="1"/>
    <col min="10754" max="10754" width="5.875" style="1" customWidth="1"/>
    <col min="10755" max="10755" width="7.125" style="1" customWidth="1"/>
    <col min="10756" max="10756" width="2.625" style="1" customWidth="1"/>
    <col min="10757" max="10757" width="5.75" style="1" customWidth="1"/>
    <col min="10758" max="10759" width="15.75" style="1" customWidth="1"/>
    <col min="10760" max="10760" width="73" style="1" customWidth="1"/>
    <col min="10761" max="10761" width="6.25" style="1" customWidth="1"/>
    <col min="10762" max="10763" width="9.875" style="1" bestFit="1" customWidth="1"/>
    <col min="10764" max="10764" width="5.75" style="1" customWidth="1"/>
    <col min="10765" max="10765" width="52.25" style="1" customWidth="1"/>
    <col min="10766" max="10766" width="29.875" style="1" customWidth="1"/>
    <col min="10767" max="10767" width="30.75" style="1" customWidth="1"/>
    <col min="10768" max="10768" width="13.75" style="1" customWidth="1"/>
    <col min="10769" max="10769" width="6.375" style="1" customWidth="1"/>
    <col min="10770" max="10770" width="13.25" style="1" customWidth="1"/>
    <col min="10771" max="10771" width="14.5" style="1" customWidth="1"/>
    <col min="10772" max="10772" width="15.625" style="1" customWidth="1"/>
    <col min="10773" max="11009" width="9" style="1"/>
    <col min="11010" max="11010" width="5.875" style="1" customWidth="1"/>
    <col min="11011" max="11011" width="7.125" style="1" customWidth="1"/>
    <col min="11012" max="11012" width="2.625" style="1" customWidth="1"/>
    <col min="11013" max="11013" width="5.75" style="1" customWidth="1"/>
    <col min="11014" max="11015" width="15.75" style="1" customWidth="1"/>
    <col min="11016" max="11016" width="73" style="1" customWidth="1"/>
    <col min="11017" max="11017" width="6.25" style="1" customWidth="1"/>
    <col min="11018" max="11019" width="9.875" style="1" bestFit="1" customWidth="1"/>
    <col min="11020" max="11020" width="5.75" style="1" customWidth="1"/>
    <col min="11021" max="11021" width="52.25" style="1" customWidth="1"/>
    <col min="11022" max="11022" width="29.875" style="1" customWidth="1"/>
    <col min="11023" max="11023" width="30.75" style="1" customWidth="1"/>
    <col min="11024" max="11024" width="13.75" style="1" customWidth="1"/>
    <col min="11025" max="11025" width="6.375" style="1" customWidth="1"/>
    <col min="11026" max="11026" width="13.25" style="1" customWidth="1"/>
    <col min="11027" max="11027" width="14.5" style="1" customWidth="1"/>
    <col min="11028" max="11028" width="15.625" style="1" customWidth="1"/>
    <col min="11029" max="11265" width="9" style="1"/>
    <col min="11266" max="11266" width="5.875" style="1" customWidth="1"/>
    <col min="11267" max="11267" width="7.125" style="1" customWidth="1"/>
    <col min="11268" max="11268" width="2.625" style="1" customWidth="1"/>
    <col min="11269" max="11269" width="5.75" style="1" customWidth="1"/>
    <col min="11270" max="11271" width="15.75" style="1" customWidth="1"/>
    <col min="11272" max="11272" width="73" style="1" customWidth="1"/>
    <col min="11273" max="11273" width="6.25" style="1" customWidth="1"/>
    <col min="11274" max="11275" width="9.875" style="1" bestFit="1" customWidth="1"/>
    <col min="11276" max="11276" width="5.75" style="1" customWidth="1"/>
    <col min="11277" max="11277" width="52.25" style="1" customWidth="1"/>
    <col min="11278" max="11278" width="29.875" style="1" customWidth="1"/>
    <col min="11279" max="11279" width="30.75" style="1" customWidth="1"/>
    <col min="11280" max="11280" width="13.75" style="1" customWidth="1"/>
    <col min="11281" max="11281" width="6.375" style="1" customWidth="1"/>
    <col min="11282" max="11282" width="13.25" style="1" customWidth="1"/>
    <col min="11283" max="11283" width="14.5" style="1" customWidth="1"/>
    <col min="11284" max="11284" width="15.625" style="1" customWidth="1"/>
    <col min="11285" max="11521" width="9" style="1"/>
    <col min="11522" max="11522" width="5.875" style="1" customWidth="1"/>
    <col min="11523" max="11523" width="7.125" style="1" customWidth="1"/>
    <col min="11524" max="11524" width="2.625" style="1" customWidth="1"/>
    <col min="11525" max="11525" width="5.75" style="1" customWidth="1"/>
    <col min="11526" max="11527" width="15.75" style="1" customWidth="1"/>
    <col min="11528" max="11528" width="73" style="1" customWidth="1"/>
    <col min="11529" max="11529" width="6.25" style="1" customWidth="1"/>
    <col min="11530" max="11531" width="9.875" style="1" bestFit="1" customWidth="1"/>
    <col min="11532" max="11532" width="5.75" style="1" customWidth="1"/>
    <col min="11533" max="11533" width="52.25" style="1" customWidth="1"/>
    <col min="11534" max="11534" width="29.875" style="1" customWidth="1"/>
    <col min="11535" max="11535" width="30.75" style="1" customWidth="1"/>
    <col min="11536" max="11536" width="13.75" style="1" customWidth="1"/>
    <col min="11537" max="11537" width="6.375" style="1" customWidth="1"/>
    <col min="11538" max="11538" width="13.25" style="1" customWidth="1"/>
    <col min="11539" max="11539" width="14.5" style="1" customWidth="1"/>
    <col min="11540" max="11540" width="15.625" style="1" customWidth="1"/>
    <col min="11541" max="11777" width="9" style="1"/>
    <col min="11778" max="11778" width="5.875" style="1" customWidth="1"/>
    <col min="11779" max="11779" width="7.125" style="1" customWidth="1"/>
    <col min="11780" max="11780" width="2.625" style="1" customWidth="1"/>
    <col min="11781" max="11781" width="5.75" style="1" customWidth="1"/>
    <col min="11782" max="11783" width="15.75" style="1" customWidth="1"/>
    <col min="11784" max="11784" width="73" style="1" customWidth="1"/>
    <col min="11785" max="11785" width="6.25" style="1" customWidth="1"/>
    <col min="11786" max="11787" width="9.875" style="1" bestFit="1" customWidth="1"/>
    <col min="11788" max="11788" width="5.75" style="1" customWidth="1"/>
    <col min="11789" max="11789" width="52.25" style="1" customWidth="1"/>
    <col min="11790" max="11790" width="29.875" style="1" customWidth="1"/>
    <col min="11791" max="11791" width="30.75" style="1" customWidth="1"/>
    <col min="11792" max="11792" width="13.75" style="1" customWidth="1"/>
    <col min="11793" max="11793" width="6.375" style="1" customWidth="1"/>
    <col min="11794" max="11794" width="13.25" style="1" customWidth="1"/>
    <col min="11795" max="11795" width="14.5" style="1" customWidth="1"/>
    <col min="11796" max="11796" width="15.625" style="1" customWidth="1"/>
    <col min="11797" max="12033" width="9" style="1"/>
    <col min="12034" max="12034" width="5.875" style="1" customWidth="1"/>
    <col min="12035" max="12035" width="7.125" style="1" customWidth="1"/>
    <col min="12036" max="12036" width="2.625" style="1" customWidth="1"/>
    <col min="12037" max="12037" width="5.75" style="1" customWidth="1"/>
    <col min="12038" max="12039" width="15.75" style="1" customWidth="1"/>
    <col min="12040" max="12040" width="73" style="1" customWidth="1"/>
    <col min="12041" max="12041" width="6.25" style="1" customWidth="1"/>
    <col min="12042" max="12043" width="9.875" style="1" bestFit="1" customWidth="1"/>
    <col min="12044" max="12044" width="5.75" style="1" customWidth="1"/>
    <col min="12045" max="12045" width="52.25" style="1" customWidth="1"/>
    <col min="12046" max="12046" width="29.875" style="1" customWidth="1"/>
    <col min="12047" max="12047" width="30.75" style="1" customWidth="1"/>
    <col min="12048" max="12048" width="13.75" style="1" customWidth="1"/>
    <col min="12049" max="12049" width="6.375" style="1" customWidth="1"/>
    <col min="12050" max="12050" width="13.25" style="1" customWidth="1"/>
    <col min="12051" max="12051" width="14.5" style="1" customWidth="1"/>
    <col min="12052" max="12052" width="15.625" style="1" customWidth="1"/>
    <col min="12053" max="12289" width="9" style="1"/>
    <col min="12290" max="12290" width="5.875" style="1" customWidth="1"/>
    <col min="12291" max="12291" width="7.125" style="1" customWidth="1"/>
    <col min="12292" max="12292" width="2.625" style="1" customWidth="1"/>
    <col min="12293" max="12293" width="5.75" style="1" customWidth="1"/>
    <col min="12294" max="12295" width="15.75" style="1" customWidth="1"/>
    <col min="12296" max="12296" width="73" style="1" customWidth="1"/>
    <col min="12297" max="12297" width="6.25" style="1" customWidth="1"/>
    <col min="12298" max="12299" width="9.875" style="1" bestFit="1" customWidth="1"/>
    <col min="12300" max="12300" width="5.75" style="1" customWidth="1"/>
    <col min="12301" max="12301" width="52.25" style="1" customWidth="1"/>
    <col min="12302" max="12302" width="29.875" style="1" customWidth="1"/>
    <col min="12303" max="12303" width="30.75" style="1" customWidth="1"/>
    <col min="12304" max="12304" width="13.75" style="1" customWidth="1"/>
    <col min="12305" max="12305" width="6.375" style="1" customWidth="1"/>
    <col min="12306" max="12306" width="13.25" style="1" customWidth="1"/>
    <col min="12307" max="12307" width="14.5" style="1" customWidth="1"/>
    <col min="12308" max="12308" width="15.625" style="1" customWidth="1"/>
    <col min="12309" max="12545" width="9" style="1"/>
    <col min="12546" max="12546" width="5.875" style="1" customWidth="1"/>
    <col min="12547" max="12547" width="7.125" style="1" customWidth="1"/>
    <col min="12548" max="12548" width="2.625" style="1" customWidth="1"/>
    <col min="12549" max="12549" width="5.75" style="1" customWidth="1"/>
    <col min="12550" max="12551" width="15.75" style="1" customWidth="1"/>
    <col min="12552" max="12552" width="73" style="1" customWidth="1"/>
    <col min="12553" max="12553" width="6.25" style="1" customWidth="1"/>
    <col min="12554" max="12555" width="9.875" style="1" bestFit="1" customWidth="1"/>
    <col min="12556" max="12556" width="5.75" style="1" customWidth="1"/>
    <col min="12557" max="12557" width="52.25" style="1" customWidth="1"/>
    <col min="12558" max="12558" width="29.875" style="1" customWidth="1"/>
    <col min="12559" max="12559" width="30.75" style="1" customWidth="1"/>
    <col min="12560" max="12560" width="13.75" style="1" customWidth="1"/>
    <col min="12561" max="12561" width="6.375" style="1" customWidth="1"/>
    <col min="12562" max="12562" width="13.25" style="1" customWidth="1"/>
    <col min="12563" max="12563" width="14.5" style="1" customWidth="1"/>
    <col min="12564" max="12564" width="15.625" style="1" customWidth="1"/>
    <col min="12565" max="12801" width="9" style="1"/>
    <col min="12802" max="12802" width="5.875" style="1" customWidth="1"/>
    <col min="12803" max="12803" width="7.125" style="1" customWidth="1"/>
    <col min="12804" max="12804" width="2.625" style="1" customWidth="1"/>
    <col min="12805" max="12805" width="5.75" style="1" customWidth="1"/>
    <col min="12806" max="12807" width="15.75" style="1" customWidth="1"/>
    <col min="12808" max="12808" width="73" style="1" customWidth="1"/>
    <col min="12809" max="12809" width="6.25" style="1" customWidth="1"/>
    <col min="12810" max="12811" width="9.875" style="1" bestFit="1" customWidth="1"/>
    <col min="12812" max="12812" width="5.75" style="1" customWidth="1"/>
    <col min="12813" max="12813" width="52.25" style="1" customWidth="1"/>
    <col min="12814" max="12814" width="29.875" style="1" customWidth="1"/>
    <col min="12815" max="12815" width="30.75" style="1" customWidth="1"/>
    <col min="12816" max="12816" width="13.75" style="1" customWidth="1"/>
    <col min="12817" max="12817" width="6.375" style="1" customWidth="1"/>
    <col min="12818" max="12818" width="13.25" style="1" customWidth="1"/>
    <col min="12819" max="12819" width="14.5" style="1" customWidth="1"/>
    <col min="12820" max="12820" width="15.625" style="1" customWidth="1"/>
    <col min="12821" max="13057" width="9" style="1"/>
    <col min="13058" max="13058" width="5.875" style="1" customWidth="1"/>
    <col min="13059" max="13059" width="7.125" style="1" customWidth="1"/>
    <col min="13060" max="13060" width="2.625" style="1" customWidth="1"/>
    <col min="13061" max="13061" width="5.75" style="1" customWidth="1"/>
    <col min="13062" max="13063" width="15.75" style="1" customWidth="1"/>
    <col min="13064" max="13064" width="73" style="1" customWidth="1"/>
    <col min="13065" max="13065" width="6.25" style="1" customWidth="1"/>
    <col min="13066" max="13067" width="9.875" style="1" bestFit="1" customWidth="1"/>
    <col min="13068" max="13068" width="5.75" style="1" customWidth="1"/>
    <col min="13069" max="13069" width="52.25" style="1" customWidth="1"/>
    <col min="13070" max="13070" width="29.875" style="1" customWidth="1"/>
    <col min="13071" max="13071" width="30.75" style="1" customWidth="1"/>
    <col min="13072" max="13072" width="13.75" style="1" customWidth="1"/>
    <col min="13073" max="13073" width="6.375" style="1" customWidth="1"/>
    <col min="13074" max="13074" width="13.25" style="1" customWidth="1"/>
    <col min="13075" max="13075" width="14.5" style="1" customWidth="1"/>
    <col min="13076" max="13076" width="15.625" style="1" customWidth="1"/>
    <col min="13077" max="13313" width="9" style="1"/>
    <col min="13314" max="13314" width="5.875" style="1" customWidth="1"/>
    <col min="13315" max="13315" width="7.125" style="1" customWidth="1"/>
    <col min="13316" max="13316" width="2.625" style="1" customWidth="1"/>
    <col min="13317" max="13317" width="5.75" style="1" customWidth="1"/>
    <col min="13318" max="13319" width="15.75" style="1" customWidth="1"/>
    <col min="13320" max="13320" width="73" style="1" customWidth="1"/>
    <col min="13321" max="13321" width="6.25" style="1" customWidth="1"/>
    <col min="13322" max="13323" width="9.875" style="1" bestFit="1" customWidth="1"/>
    <col min="13324" max="13324" width="5.75" style="1" customWidth="1"/>
    <col min="13325" max="13325" width="52.25" style="1" customWidth="1"/>
    <col min="13326" max="13326" width="29.875" style="1" customWidth="1"/>
    <col min="13327" max="13327" width="30.75" style="1" customWidth="1"/>
    <col min="13328" max="13328" width="13.75" style="1" customWidth="1"/>
    <col min="13329" max="13329" width="6.375" style="1" customWidth="1"/>
    <col min="13330" max="13330" width="13.25" style="1" customWidth="1"/>
    <col min="13331" max="13331" width="14.5" style="1" customWidth="1"/>
    <col min="13332" max="13332" width="15.625" style="1" customWidth="1"/>
    <col min="13333" max="13569" width="9" style="1"/>
    <col min="13570" max="13570" width="5.875" style="1" customWidth="1"/>
    <col min="13571" max="13571" width="7.125" style="1" customWidth="1"/>
    <col min="13572" max="13572" width="2.625" style="1" customWidth="1"/>
    <col min="13573" max="13573" width="5.75" style="1" customWidth="1"/>
    <col min="13574" max="13575" width="15.75" style="1" customWidth="1"/>
    <col min="13576" max="13576" width="73" style="1" customWidth="1"/>
    <col min="13577" max="13577" width="6.25" style="1" customWidth="1"/>
    <col min="13578" max="13579" width="9.875" style="1" bestFit="1" customWidth="1"/>
    <col min="13580" max="13580" width="5.75" style="1" customWidth="1"/>
    <col min="13581" max="13581" width="52.25" style="1" customWidth="1"/>
    <col min="13582" max="13582" width="29.875" style="1" customWidth="1"/>
    <col min="13583" max="13583" width="30.75" style="1" customWidth="1"/>
    <col min="13584" max="13584" width="13.75" style="1" customWidth="1"/>
    <col min="13585" max="13585" width="6.375" style="1" customWidth="1"/>
    <col min="13586" max="13586" width="13.25" style="1" customWidth="1"/>
    <col min="13587" max="13587" width="14.5" style="1" customWidth="1"/>
    <col min="13588" max="13588" width="15.625" style="1" customWidth="1"/>
    <col min="13589" max="13825" width="9" style="1"/>
    <col min="13826" max="13826" width="5.875" style="1" customWidth="1"/>
    <col min="13827" max="13827" width="7.125" style="1" customWidth="1"/>
    <col min="13828" max="13828" width="2.625" style="1" customWidth="1"/>
    <col min="13829" max="13829" width="5.75" style="1" customWidth="1"/>
    <col min="13830" max="13831" width="15.75" style="1" customWidth="1"/>
    <col min="13832" max="13832" width="73" style="1" customWidth="1"/>
    <col min="13833" max="13833" width="6.25" style="1" customWidth="1"/>
    <col min="13834" max="13835" width="9.875" style="1" bestFit="1" customWidth="1"/>
    <col min="13836" max="13836" width="5.75" style="1" customWidth="1"/>
    <col min="13837" max="13837" width="52.25" style="1" customWidth="1"/>
    <col min="13838" max="13838" width="29.875" style="1" customWidth="1"/>
    <col min="13839" max="13839" width="30.75" style="1" customWidth="1"/>
    <col min="13840" max="13840" width="13.75" style="1" customWidth="1"/>
    <col min="13841" max="13841" width="6.375" style="1" customWidth="1"/>
    <col min="13842" max="13842" width="13.25" style="1" customWidth="1"/>
    <col min="13843" max="13843" width="14.5" style="1" customWidth="1"/>
    <col min="13844" max="13844" width="15.625" style="1" customWidth="1"/>
    <col min="13845" max="14081" width="9" style="1"/>
    <col min="14082" max="14082" width="5.875" style="1" customWidth="1"/>
    <col min="14083" max="14083" width="7.125" style="1" customWidth="1"/>
    <col min="14084" max="14084" width="2.625" style="1" customWidth="1"/>
    <col min="14085" max="14085" width="5.75" style="1" customWidth="1"/>
    <col min="14086" max="14087" width="15.75" style="1" customWidth="1"/>
    <col min="14088" max="14088" width="73" style="1" customWidth="1"/>
    <col min="14089" max="14089" width="6.25" style="1" customWidth="1"/>
    <col min="14090" max="14091" width="9.875" style="1" bestFit="1" customWidth="1"/>
    <col min="14092" max="14092" width="5.75" style="1" customWidth="1"/>
    <col min="14093" max="14093" width="52.25" style="1" customWidth="1"/>
    <col min="14094" max="14094" width="29.875" style="1" customWidth="1"/>
    <col min="14095" max="14095" width="30.75" style="1" customWidth="1"/>
    <col min="14096" max="14096" width="13.75" style="1" customWidth="1"/>
    <col min="14097" max="14097" width="6.375" style="1" customWidth="1"/>
    <col min="14098" max="14098" width="13.25" style="1" customWidth="1"/>
    <col min="14099" max="14099" width="14.5" style="1" customWidth="1"/>
    <col min="14100" max="14100" width="15.625" style="1" customWidth="1"/>
    <col min="14101" max="14337" width="9" style="1"/>
    <col min="14338" max="14338" width="5.875" style="1" customWidth="1"/>
    <col min="14339" max="14339" width="7.125" style="1" customWidth="1"/>
    <col min="14340" max="14340" width="2.625" style="1" customWidth="1"/>
    <col min="14341" max="14341" width="5.75" style="1" customWidth="1"/>
    <col min="14342" max="14343" width="15.75" style="1" customWidth="1"/>
    <col min="14344" max="14344" width="73" style="1" customWidth="1"/>
    <col min="14345" max="14345" width="6.25" style="1" customWidth="1"/>
    <col min="14346" max="14347" width="9.875" style="1" bestFit="1" customWidth="1"/>
    <col min="14348" max="14348" width="5.75" style="1" customWidth="1"/>
    <col min="14349" max="14349" width="52.25" style="1" customWidth="1"/>
    <col min="14350" max="14350" width="29.875" style="1" customWidth="1"/>
    <col min="14351" max="14351" width="30.75" style="1" customWidth="1"/>
    <col min="14352" max="14352" width="13.75" style="1" customWidth="1"/>
    <col min="14353" max="14353" width="6.375" style="1" customWidth="1"/>
    <col min="14354" max="14354" width="13.25" style="1" customWidth="1"/>
    <col min="14355" max="14355" width="14.5" style="1" customWidth="1"/>
    <col min="14356" max="14356" width="15.625" style="1" customWidth="1"/>
    <col min="14357" max="14593" width="9" style="1"/>
    <col min="14594" max="14594" width="5.875" style="1" customWidth="1"/>
    <col min="14595" max="14595" width="7.125" style="1" customWidth="1"/>
    <col min="14596" max="14596" width="2.625" style="1" customWidth="1"/>
    <col min="14597" max="14597" width="5.75" style="1" customWidth="1"/>
    <col min="14598" max="14599" width="15.75" style="1" customWidth="1"/>
    <col min="14600" max="14600" width="73" style="1" customWidth="1"/>
    <col min="14601" max="14601" width="6.25" style="1" customWidth="1"/>
    <col min="14602" max="14603" width="9.875" style="1" bestFit="1" customWidth="1"/>
    <col min="14604" max="14604" width="5.75" style="1" customWidth="1"/>
    <col min="14605" max="14605" width="52.25" style="1" customWidth="1"/>
    <col min="14606" max="14606" width="29.875" style="1" customWidth="1"/>
    <col min="14607" max="14607" width="30.75" style="1" customWidth="1"/>
    <col min="14608" max="14608" width="13.75" style="1" customWidth="1"/>
    <col min="14609" max="14609" width="6.375" style="1" customWidth="1"/>
    <col min="14610" max="14610" width="13.25" style="1" customWidth="1"/>
    <col min="14611" max="14611" width="14.5" style="1" customWidth="1"/>
    <col min="14612" max="14612" width="15.625" style="1" customWidth="1"/>
    <col min="14613" max="14849" width="9" style="1"/>
    <col min="14850" max="14850" width="5.875" style="1" customWidth="1"/>
    <col min="14851" max="14851" width="7.125" style="1" customWidth="1"/>
    <col min="14852" max="14852" width="2.625" style="1" customWidth="1"/>
    <col min="14853" max="14853" width="5.75" style="1" customWidth="1"/>
    <col min="14854" max="14855" width="15.75" style="1" customWidth="1"/>
    <col min="14856" max="14856" width="73" style="1" customWidth="1"/>
    <col min="14857" max="14857" width="6.25" style="1" customWidth="1"/>
    <col min="14858" max="14859" width="9.875" style="1" bestFit="1" customWidth="1"/>
    <col min="14860" max="14860" width="5.75" style="1" customWidth="1"/>
    <col min="14861" max="14861" width="52.25" style="1" customWidth="1"/>
    <col min="14862" max="14862" width="29.875" style="1" customWidth="1"/>
    <col min="14863" max="14863" width="30.75" style="1" customWidth="1"/>
    <col min="14864" max="14864" width="13.75" style="1" customWidth="1"/>
    <col min="14865" max="14865" width="6.375" style="1" customWidth="1"/>
    <col min="14866" max="14866" width="13.25" style="1" customWidth="1"/>
    <col min="14867" max="14867" width="14.5" style="1" customWidth="1"/>
    <col min="14868" max="14868" width="15.625" style="1" customWidth="1"/>
    <col min="14869" max="15105" width="9" style="1"/>
    <col min="15106" max="15106" width="5.875" style="1" customWidth="1"/>
    <col min="15107" max="15107" width="7.125" style="1" customWidth="1"/>
    <col min="15108" max="15108" width="2.625" style="1" customWidth="1"/>
    <col min="15109" max="15109" width="5.75" style="1" customWidth="1"/>
    <col min="15110" max="15111" width="15.75" style="1" customWidth="1"/>
    <col min="15112" max="15112" width="73" style="1" customWidth="1"/>
    <col min="15113" max="15113" width="6.25" style="1" customWidth="1"/>
    <col min="15114" max="15115" width="9.875" style="1" bestFit="1" customWidth="1"/>
    <col min="15116" max="15116" width="5.75" style="1" customWidth="1"/>
    <col min="15117" max="15117" width="52.25" style="1" customWidth="1"/>
    <col min="15118" max="15118" width="29.875" style="1" customWidth="1"/>
    <col min="15119" max="15119" width="30.75" style="1" customWidth="1"/>
    <col min="15120" max="15120" width="13.75" style="1" customWidth="1"/>
    <col min="15121" max="15121" width="6.375" style="1" customWidth="1"/>
    <col min="15122" max="15122" width="13.25" style="1" customWidth="1"/>
    <col min="15123" max="15123" width="14.5" style="1" customWidth="1"/>
    <col min="15124" max="15124" width="15.625" style="1" customWidth="1"/>
    <col min="15125" max="15361" width="9" style="1"/>
    <col min="15362" max="15362" width="5.875" style="1" customWidth="1"/>
    <col min="15363" max="15363" width="7.125" style="1" customWidth="1"/>
    <col min="15364" max="15364" width="2.625" style="1" customWidth="1"/>
    <col min="15365" max="15365" width="5.75" style="1" customWidth="1"/>
    <col min="15366" max="15367" width="15.75" style="1" customWidth="1"/>
    <col min="15368" max="15368" width="73" style="1" customWidth="1"/>
    <col min="15369" max="15369" width="6.25" style="1" customWidth="1"/>
    <col min="15370" max="15371" width="9.875" style="1" bestFit="1" customWidth="1"/>
    <col min="15372" max="15372" width="5.75" style="1" customWidth="1"/>
    <col min="15373" max="15373" width="52.25" style="1" customWidth="1"/>
    <col min="15374" max="15374" width="29.875" style="1" customWidth="1"/>
    <col min="15375" max="15375" width="30.75" style="1" customWidth="1"/>
    <col min="15376" max="15376" width="13.75" style="1" customWidth="1"/>
    <col min="15377" max="15377" width="6.375" style="1" customWidth="1"/>
    <col min="15378" max="15378" width="13.25" style="1" customWidth="1"/>
    <col min="15379" max="15379" width="14.5" style="1" customWidth="1"/>
    <col min="15380" max="15380" width="15.625" style="1" customWidth="1"/>
    <col min="15381" max="15617" width="9" style="1"/>
    <col min="15618" max="15618" width="5.875" style="1" customWidth="1"/>
    <col min="15619" max="15619" width="7.125" style="1" customWidth="1"/>
    <col min="15620" max="15620" width="2.625" style="1" customWidth="1"/>
    <col min="15621" max="15621" width="5.75" style="1" customWidth="1"/>
    <col min="15622" max="15623" width="15.75" style="1" customWidth="1"/>
    <col min="15624" max="15624" width="73" style="1" customWidth="1"/>
    <col min="15625" max="15625" width="6.25" style="1" customWidth="1"/>
    <col min="15626" max="15627" width="9.875" style="1" bestFit="1" customWidth="1"/>
    <col min="15628" max="15628" width="5.75" style="1" customWidth="1"/>
    <col min="15629" max="15629" width="52.25" style="1" customWidth="1"/>
    <col min="15630" max="15630" width="29.875" style="1" customWidth="1"/>
    <col min="15631" max="15631" width="30.75" style="1" customWidth="1"/>
    <col min="15632" max="15632" width="13.75" style="1" customWidth="1"/>
    <col min="15633" max="15633" width="6.375" style="1" customWidth="1"/>
    <col min="15634" max="15634" width="13.25" style="1" customWidth="1"/>
    <col min="15635" max="15635" width="14.5" style="1" customWidth="1"/>
    <col min="15636" max="15636" width="15.625" style="1" customWidth="1"/>
    <col min="15637" max="15873" width="9" style="1"/>
    <col min="15874" max="15874" width="5.875" style="1" customWidth="1"/>
    <col min="15875" max="15875" width="7.125" style="1" customWidth="1"/>
    <col min="15876" max="15876" width="2.625" style="1" customWidth="1"/>
    <col min="15877" max="15877" width="5.75" style="1" customWidth="1"/>
    <col min="15878" max="15879" width="15.75" style="1" customWidth="1"/>
    <col min="15880" max="15880" width="73" style="1" customWidth="1"/>
    <col min="15881" max="15881" width="6.25" style="1" customWidth="1"/>
    <col min="15882" max="15883" width="9.875" style="1" bestFit="1" customWidth="1"/>
    <col min="15884" max="15884" width="5.75" style="1" customWidth="1"/>
    <col min="15885" max="15885" width="52.25" style="1" customWidth="1"/>
    <col min="15886" max="15886" width="29.875" style="1" customWidth="1"/>
    <col min="15887" max="15887" width="30.75" style="1" customWidth="1"/>
    <col min="15888" max="15888" width="13.75" style="1" customWidth="1"/>
    <col min="15889" max="15889" width="6.375" style="1" customWidth="1"/>
    <col min="15890" max="15890" width="13.25" style="1" customWidth="1"/>
    <col min="15891" max="15891" width="14.5" style="1" customWidth="1"/>
    <col min="15892" max="15892" width="15.625" style="1" customWidth="1"/>
    <col min="15893" max="16129" width="9" style="1"/>
    <col min="16130" max="16130" width="5.875" style="1" customWidth="1"/>
    <col min="16131" max="16131" width="7.125" style="1" customWidth="1"/>
    <col min="16132" max="16132" width="2.625" style="1" customWidth="1"/>
    <col min="16133" max="16133" width="5.75" style="1" customWidth="1"/>
    <col min="16134" max="16135" width="15.75" style="1" customWidth="1"/>
    <col min="16136" max="16136" width="73" style="1" customWidth="1"/>
    <col min="16137" max="16137" width="6.25" style="1" customWidth="1"/>
    <col min="16138" max="16139" width="9.875" style="1" bestFit="1" customWidth="1"/>
    <col min="16140" max="16140" width="5.75" style="1" customWidth="1"/>
    <col min="16141" max="16141" width="52.25" style="1" customWidth="1"/>
    <col min="16142" max="16142" width="29.875" style="1" customWidth="1"/>
    <col min="16143" max="16143" width="30.75" style="1" customWidth="1"/>
    <col min="16144" max="16144" width="13.75" style="1" customWidth="1"/>
    <col min="16145" max="16145" width="6.375" style="1" customWidth="1"/>
    <col min="16146" max="16146" width="13.25" style="1" customWidth="1"/>
    <col min="16147" max="16147" width="14.5" style="1" customWidth="1"/>
    <col min="16148" max="16148" width="15.625" style="1" customWidth="1"/>
    <col min="16149" max="16384" width="9" style="1"/>
  </cols>
  <sheetData>
    <row r="2" spans="3:20" ht="20.100000000000001" customHeight="1">
      <c r="E2" s="2" t="s">
        <v>0</v>
      </c>
      <c r="F2" s="2"/>
      <c r="G2" s="2"/>
      <c r="H2" s="3" t="s">
        <v>7117</v>
      </c>
      <c r="J2" s="5" t="s">
        <v>2</v>
      </c>
      <c r="K2" s="6"/>
      <c r="L2" s="7"/>
      <c r="M2" s="8">
        <f>SUM(K:K)</f>
        <v>118044</v>
      </c>
    </row>
    <row r="3" spans="3:20" ht="20.100000000000001" customHeight="1">
      <c r="E3" s="2" t="s">
        <v>3</v>
      </c>
      <c r="F3" s="2"/>
      <c r="G3" s="2"/>
      <c r="H3" s="13" t="s">
        <v>7118</v>
      </c>
    </row>
    <row r="4" spans="3:20" ht="20.100000000000001" customHeight="1">
      <c r="E4" s="2" t="s">
        <v>6</v>
      </c>
      <c r="F4" s="2"/>
      <c r="G4" s="2"/>
      <c r="H4" s="13" t="s">
        <v>7128</v>
      </c>
      <c r="J4" s="429" t="s">
        <v>5757</v>
      </c>
      <c r="M4" s="2422" t="s">
        <v>7129</v>
      </c>
    </row>
    <row r="5" spans="3:20" ht="20.100000000000001" customHeight="1">
      <c r="E5" s="2" t="s">
        <v>9</v>
      </c>
      <c r="F5" s="2"/>
      <c r="G5" s="2"/>
      <c r="H5" s="16">
        <v>46197</v>
      </c>
      <c r="J5" s="430"/>
    </row>
    <row r="6" spans="3:20" ht="20.100000000000001" customHeight="1">
      <c r="E6" s="2" t="s">
        <v>10</v>
      </c>
      <c r="F6" s="2"/>
      <c r="G6" s="2"/>
      <c r="H6" s="16">
        <v>46198</v>
      </c>
      <c r="J6" s="2416"/>
      <c r="K6" s="1" t="s">
        <v>7121</v>
      </c>
    </row>
    <row r="8" spans="3:20" s="4" customFormat="1" ht="19.7" customHeight="1">
      <c r="C8" s="4" t="s">
        <v>7122</v>
      </c>
      <c r="E8" s="27" t="s">
        <v>32</v>
      </c>
      <c r="F8" s="27" t="s">
        <v>33</v>
      </c>
      <c r="G8" s="27" t="s">
        <v>34</v>
      </c>
      <c r="H8" s="26" t="s">
        <v>35</v>
      </c>
      <c r="I8" s="26" t="s">
        <v>36</v>
      </c>
      <c r="J8" s="26" t="s">
        <v>37</v>
      </c>
      <c r="K8" s="28" t="s">
        <v>38</v>
      </c>
      <c r="L8" s="28" t="s">
        <v>39</v>
      </c>
      <c r="M8" s="26" t="s">
        <v>40</v>
      </c>
      <c r="N8" s="26" t="s">
        <v>41</v>
      </c>
      <c r="O8" s="26" t="s">
        <v>42</v>
      </c>
      <c r="P8" s="30" t="s">
        <v>43</v>
      </c>
      <c r="Q8" s="27" t="s">
        <v>44</v>
      </c>
      <c r="R8" s="26" t="s">
        <v>45</v>
      </c>
      <c r="S8" s="30" t="s">
        <v>46</v>
      </c>
      <c r="T8" s="375" t="s">
        <v>47</v>
      </c>
    </row>
    <row r="9" spans="3:20" s="4" customFormat="1" ht="19.7" customHeight="1">
      <c r="E9" s="27"/>
      <c r="F9" s="21"/>
      <c r="G9" s="21"/>
      <c r="H9" s="20"/>
      <c r="I9" s="26"/>
      <c r="J9" s="26"/>
      <c r="K9" s="28"/>
      <c r="L9" s="28"/>
      <c r="M9" s="26"/>
      <c r="N9" s="26"/>
      <c r="O9" s="26"/>
      <c r="P9" s="30"/>
      <c r="Q9" s="27"/>
      <c r="R9" s="26"/>
      <c r="S9" s="30"/>
      <c r="T9" s="375"/>
    </row>
    <row r="10" spans="3:20" s="4" customFormat="1" ht="19.7" customHeight="1">
      <c r="E10" s="27"/>
      <c r="F10" s="2417" t="s">
        <v>7123</v>
      </c>
      <c r="G10" s="2417"/>
      <c r="H10" s="2417"/>
      <c r="I10" s="26"/>
      <c r="J10" s="26"/>
      <c r="K10" s="28"/>
      <c r="L10" s="28"/>
      <c r="M10" s="26"/>
      <c r="N10" s="26"/>
      <c r="O10" s="26"/>
      <c r="P10" s="30"/>
      <c r="Q10" s="27"/>
      <c r="R10" s="26"/>
      <c r="S10" s="30"/>
      <c r="T10" s="375"/>
    </row>
    <row r="11" spans="3:20" s="4" customFormat="1" ht="19.7" customHeight="1">
      <c r="E11" s="2424">
        <v>1</v>
      </c>
      <c r="F11" s="2418" t="s">
        <v>5760</v>
      </c>
      <c r="G11" s="2418" t="s">
        <v>5760</v>
      </c>
      <c r="H11" s="2419" t="s">
        <v>7124</v>
      </c>
      <c r="I11" s="831">
        <v>1</v>
      </c>
      <c r="J11" s="1208">
        <v>0</v>
      </c>
      <c r="K11" s="1403">
        <v>0</v>
      </c>
      <c r="L11" s="479"/>
      <c r="M11" s="907" t="s">
        <v>7125</v>
      </c>
      <c r="N11" s="655" t="s">
        <v>7170</v>
      </c>
      <c r="O11" s="26"/>
      <c r="P11" s="30"/>
      <c r="Q11" s="27"/>
      <c r="R11" s="26"/>
      <c r="S11" s="30"/>
      <c r="T11" s="375"/>
    </row>
    <row r="12" spans="3:20" s="4" customFormat="1" ht="19.7" customHeight="1">
      <c r="E12" s="2424">
        <f>+E11+1</f>
        <v>2</v>
      </c>
      <c r="F12" s="2418" t="s">
        <v>5760</v>
      </c>
      <c r="G12" s="2418" t="s">
        <v>5760</v>
      </c>
      <c r="H12" s="2420" t="s">
        <v>4404</v>
      </c>
      <c r="I12" s="831">
        <v>1</v>
      </c>
      <c r="J12" s="1208">
        <v>0</v>
      </c>
      <c r="K12" s="1208">
        <v>0</v>
      </c>
      <c r="L12" s="479"/>
      <c r="M12" s="907" t="s">
        <v>4405</v>
      </c>
      <c r="N12" s="655" t="s">
        <v>7170</v>
      </c>
      <c r="O12" s="26"/>
      <c r="P12" s="30"/>
      <c r="Q12" s="27"/>
      <c r="R12" s="26"/>
      <c r="S12" s="30"/>
      <c r="T12" s="375"/>
    </row>
    <row r="13" spans="3:20" s="4" customFormat="1" ht="19.7" customHeight="1">
      <c r="E13" s="2424">
        <f>+E12+1</f>
        <v>3</v>
      </c>
      <c r="F13" s="2418" t="s">
        <v>5760</v>
      </c>
      <c r="G13" s="2418" t="s">
        <v>5760</v>
      </c>
      <c r="H13" s="2420" t="s">
        <v>7126</v>
      </c>
      <c r="I13" s="912">
        <v>1</v>
      </c>
      <c r="J13" s="1878">
        <v>0</v>
      </c>
      <c r="K13" s="1878">
        <v>0</v>
      </c>
      <c r="L13" s="1879"/>
      <c r="M13" s="852" t="s">
        <v>7127</v>
      </c>
      <c r="N13" s="655" t="s">
        <v>7170</v>
      </c>
      <c r="O13" s="26"/>
      <c r="P13" s="30"/>
      <c r="Q13" s="27"/>
      <c r="R13" s="26"/>
      <c r="S13" s="30"/>
      <c r="T13" s="375"/>
    </row>
    <row r="14" spans="3:20" s="4" customFormat="1" ht="19.7" customHeight="1">
      <c r="E14" s="27"/>
      <c r="F14" s="21"/>
      <c r="G14" s="21"/>
      <c r="H14" s="879"/>
      <c r="I14" s="26"/>
      <c r="J14" s="26"/>
      <c r="K14" s="28"/>
      <c r="L14" s="28"/>
      <c r="M14" s="26"/>
      <c r="N14" s="26"/>
      <c r="O14" s="26"/>
      <c r="P14" s="30"/>
      <c r="Q14" s="27"/>
      <c r="R14" s="26"/>
      <c r="S14" s="30"/>
      <c r="T14" s="375"/>
    </row>
    <row r="15" spans="3:20" s="4" customFormat="1" ht="19.7" customHeight="1">
      <c r="E15" s="27"/>
      <c r="F15" s="21"/>
      <c r="G15" s="21"/>
      <c r="H15" s="2421">
        <f>SUM(K11:K14)</f>
        <v>0</v>
      </c>
      <c r="I15" s="26"/>
      <c r="J15" s="26"/>
      <c r="K15" s="28"/>
      <c r="L15" s="28"/>
      <c r="M15" s="26"/>
      <c r="N15" s="26"/>
      <c r="O15" s="26"/>
      <c r="P15" s="30"/>
      <c r="Q15" s="27"/>
      <c r="R15" s="26"/>
      <c r="S15" s="30"/>
      <c r="T15" s="375"/>
    </row>
    <row r="16" spans="3:20" s="4" customFormat="1" ht="19.7" customHeight="1">
      <c r="E16" s="27"/>
      <c r="F16" s="21"/>
      <c r="G16" s="21"/>
      <c r="H16" s="20"/>
      <c r="I16" s="26"/>
      <c r="J16" s="26"/>
      <c r="K16" s="28"/>
      <c r="L16" s="28"/>
      <c r="M16" s="26"/>
      <c r="N16" s="26"/>
      <c r="O16" s="26"/>
      <c r="P16" s="30"/>
      <c r="Q16" s="27"/>
      <c r="R16" s="26"/>
      <c r="S16" s="30"/>
      <c r="T16" s="375"/>
    </row>
    <row r="17" spans="1:20" s="4" customFormat="1" ht="19.7" customHeight="1">
      <c r="E17" s="27"/>
      <c r="F17" s="21"/>
      <c r="G17" s="21"/>
      <c r="H17" s="20"/>
      <c r="I17" s="26"/>
      <c r="J17" s="26"/>
      <c r="K17" s="28"/>
      <c r="L17" s="28"/>
      <c r="M17" s="26"/>
      <c r="N17" s="26"/>
      <c r="O17" s="26"/>
      <c r="P17" s="30"/>
      <c r="Q17" s="27"/>
      <c r="R17" s="26"/>
      <c r="S17" s="30"/>
      <c r="T17" s="375"/>
    </row>
    <row r="18" spans="1:20" s="4" customFormat="1" ht="19.7" customHeight="1">
      <c r="E18" s="27"/>
      <c r="F18" s="21"/>
      <c r="G18" s="21"/>
      <c r="H18" s="20"/>
      <c r="I18" s="26"/>
      <c r="J18" s="26"/>
      <c r="K18" s="28"/>
      <c r="L18" s="28"/>
      <c r="M18" s="26"/>
      <c r="N18" s="26"/>
      <c r="O18" s="26"/>
      <c r="P18" s="30"/>
      <c r="Q18" s="27"/>
      <c r="R18" s="26"/>
      <c r="S18" s="30"/>
      <c r="T18" s="375"/>
    </row>
    <row r="19" spans="1:20" s="4" customFormat="1" ht="19.7" customHeight="1">
      <c r="E19" s="27"/>
      <c r="F19" s="2417" t="s">
        <v>7130</v>
      </c>
      <c r="G19" s="2417"/>
      <c r="H19" s="2417"/>
      <c r="I19" s="26"/>
      <c r="J19" s="26"/>
      <c r="K19" s="385"/>
      <c r="L19" s="28"/>
      <c r="M19" s="26"/>
      <c r="N19" s="26"/>
      <c r="O19" s="26"/>
      <c r="P19" s="30"/>
      <c r="Q19" s="27"/>
      <c r="R19" s="26"/>
      <c r="S19" s="30"/>
      <c r="T19" s="375"/>
    </row>
    <row r="20" spans="1:20" s="4" customFormat="1" ht="19.7" customHeight="1">
      <c r="A20" s="197" t="s">
        <v>172</v>
      </c>
      <c r="E20" s="2424">
        <f>+E13+1</f>
        <v>4</v>
      </c>
      <c r="F20" s="247" t="s">
        <v>174</v>
      </c>
      <c r="G20" s="66" t="s">
        <v>175</v>
      </c>
      <c r="H20" s="282" t="s">
        <v>7132</v>
      </c>
      <c r="I20" s="197">
        <v>1</v>
      </c>
      <c r="J20" s="197">
        <v>25002</v>
      </c>
      <c r="K20" s="1931">
        <f t="shared" ref="K20:K39" si="0">I20*J20</f>
        <v>25002</v>
      </c>
      <c r="L20" s="28"/>
      <c r="M20" s="47" t="s">
        <v>7133</v>
      </c>
      <c r="N20" s="26"/>
      <c r="O20" s="26"/>
      <c r="P20" s="30"/>
      <c r="Q20" s="27"/>
      <c r="R20" s="26"/>
      <c r="S20" s="30"/>
      <c r="T20" s="375"/>
    </row>
    <row r="21" spans="1:20" s="4" customFormat="1" ht="19.7" customHeight="1">
      <c r="A21" s="26" t="s">
        <v>123</v>
      </c>
      <c r="E21" s="2424">
        <f>+E20+1</f>
        <v>5</v>
      </c>
      <c r="F21" s="66" t="s">
        <v>175</v>
      </c>
      <c r="G21" s="66" t="s">
        <v>175</v>
      </c>
      <c r="H21" s="282" t="s">
        <v>7135</v>
      </c>
      <c r="I21" s="197">
        <v>1</v>
      </c>
      <c r="J21" s="197">
        <v>742</v>
      </c>
      <c r="K21" s="1931">
        <f t="shared" si="0"/>
        <v>742</v>
      </c>
      <c r="L21" s="28"/>
      <c r="M21" s="47" t="s">
        <v>7136</v>
      </c>
      <c r="N21" s="26"/>
      <c r="O21" s="26"/>
      <c r="P21" s="30"/>
      <c r="Q21" s="27"/>
      <c r="R21" s="26"/>
      <c r="S21" s="30"/>
      <c r="T21" s="375"/>
    </row>
    <row r="22" spans="1:20" s="4" customFormat="1" ht="19.7" customHeight="1">
      <c r="A22" s="26" t="s">
        <v>123</v>
      </c>
      <c r="E22" s="2424">
        <f>+E21+1</f>
        <v>6</v>
      </c>
      <c r="F22" s="66" t="s">
        <v>175</v>
      </c>
      <c r="G22" s="66" t="s">
        <v>175</v>
      </c>
      <c r="H22" s="282" t="s">
        <v>7137</v>
      </c>
      <c r="I22" s="197">
        <v>1</v>
      </c>
      <c r="J22" s="197">
        <v>742</v>
      </c>
      <c r="K22" s="1931">
        <f t="shared" si="0"/>
        <v>742</v>
      </c>
      <c r="L22" s="28"/>
      <c r="M22" s="47" t="s">
        <v>7136</v>
      </c>
      <c r="N22" s="26"/>
      <c r="O22" s="26"/>
      <c r="P22" s="30"/>
      <c r="Q22" s="27"/>
      <c r="R22" s="26"/>
      <c r="S22" s="30"/>
      <c r="T22" s="375"/>
    </row>
    <row r="23" spans="1:20" s="4" customFormat="1" ht="19.7" customHeight="1">
      <c r="A23" s="26" t="s">
        <v>123</v>
      </c>
      <c r="E23" s="2424">
        <f>+E22+1</f>
        <v>7</v>
      </c>
      <c r="F23" s="66" t="s">
        <v>175</v>
      </c>
      <c r="G23" s="66" t="s">
        <v>175</v>
      </c>
      <c r="H23" s="282" t="s">
        <v>7138</v>
      </c>
      <c r="I23" s="197">
        <v>2</v>
      </c>
      <c r="J23" s="197">
        <v>81</v>
      </c>
      <c r="K23" s="1931">
        <f t="shared" si="0"/>
        <v>162</v>
      </c>
      <c r="L23" s="28"/>
      <c r="M23" s="47" t="s">
        <v>246</v>
      </c>
      <c r="N23" s="26"/>
      <c r="O23" s="26"/>
      <c r="P23" s="30"/>
      <c r="Q23" s="27"/>
      <c r="R23" s="26"/>
      <c r="S23" s="30"/>
      <c r="T23" s="375"/>
    </row>
    <row r="24" spans="1:20" s="4" customFormat="1" ht="19.7" customHeight="1">
      <c r="A24" s="26" t="s">
        <v>123</v>
      </c>
      <c r="E24" s="2424">
        <f t="shared" ref="E24:E39" si="1">+E23+1</f>
        <v>8</v>
      </c>
      <c r="F24" s="66" t="s">
        <v>175</v>
      </c>
      <c r="G24" s="66" t="s">
        <v>175</v>
      </c>
      <c r="H24" s="282" t="s">
        <v>2664</v>
      </c>
      <c r="I24" s="197">
        <v>8</v>
      </c>
      <c r="J24" s="197">
        <v>24</v>
      </c>
      <c r="K24" s="1931">
        <f t="shared" si="0"/>
        <v>192</v>
      </c>
      <c r="L24" s="28"/>
      <c r="M24" s="47" t="s">
        <v>246</v>
      </c>
      <c r="N24" s="26"/>
      <c r="O24" s="26"/>
      <c r="P24" s="30"/>
      <c r="Q24" s="27"/>
      <c r="R24" s="26"/>
      <c r="S24" s="30"/>
      <c r="T24" s="375"/>
    </row>
    <row r="25" spans="1:20" s="4" customFormat="1" ht="19.7" customHeight="1">
      <c r="A25" s="26" t="s">
        <v>123</v>
      </c>
      <c r="E25" s="2424">
        <f t="shared" si="1"/>
        <v>9</v>
      </c>
      <c r="F25" s="66" t="s">
        <v>175</v>
      </c>
      <c r="G25" s="66" t="s">
        <v>175</v>
      </c>
      <c r="H25" s="282" t="s">
        <v>7139</v>
      </c>
      <c r="I25" s="197">
        <v>1</v>
      </c>
      <c r="J25" s="197">
        <v>83</v>
      </c>
      <c r="K25" s="1931">
        <f t="shared" si="0"/>
        <v>83</v>
      </c>
      <c r="L25" s="28"/>
      <c r="M25" s="47" t="s">
        <v>246</v>
      </c>
      <c r="N25" s="26"/>
      <c r="O25" s="26"/>
      <c r="P25" s="30"/>
      <c r="Q25" s="27"/>
      <c r="R25" s="26"/>
      <c r="S25" s="30"/>
      <c r="T25" s="375"/>
    </row>
    <row r="26" spans="1:20" s="4" customFormat="1" ht="19.7" customHeight="1">
      <c r="A26" s="26" t="s">
        <v>123</v>
      </c>
      <c r="E26" s="2424">
        <f t="shared" si="1"/>
        <v>10</v>
      </c>
      <c r="F26" s="66" t="s">
        <v>175</v>
      </c>
      <c r="G26" s="66" t="s">
        <v>175</v>
      </c>
      <c r="H26" s="282" t="s">
        <v>188</v>
      </c>
      <c r="I26" s="197">
        <v>3</v>
      </c>
      <c r="J26" s="197">
        <v>187</v>
      </c>
      <c r="K26" s="1931">
        <f t="shared" si="0"/>
        <v>561</v>
      </c>
      <c r="L26" s="28"/>
      <c r="M26" s="47" t="s">
        <v>2645</v>
      </c>
      <c r="N26" s="26"/>
      <c r="O26" s="26"/>
      <c r="P26" s="30"/>
      <c r="Q26" s="27"/>
      <c r="R26" s="26"/>
      <c r="S26" s="30"/>
      <c r="T26" s="375"/>
    </row>
    <row r="27" spans="1:20" s="4" customFormat="1" ht="19.7" customHeight="1">
      <c r="A27" s="26" t="s">
        <v>123</v>
      </c>
      <c r="E27" s="2424">
        <f t="shared" si="1"/>
        <v>11</v>
      </c>
      <c r="F27" s="66" t="s">
        <v>175</v>
      </c>
      <c r="G27" s="66" t="s">
        <v>175</v>
      </c>
      <c r="H27" s="282" t="s">
        <v>2637</v>
      </c>
      <c r="I27" s="197">
        <v>6</v>
      </c>
      <c r="J27" s="197">
        <v>77</v>
      </c>
      <c r="K27" s="1931">
        <f t="shared" si="0"/>
        <v>462</v>
      </c>
      <c r="L27" s="28"/>
      <c r="M27" s="47" t="s">
        <v>2645</v>
      </c>
      <c r="N27" s="26"/>
      <c r="O27" s="26"/>
      <c r="P27" s="30"/>
      <c r="Q27" s="27"/>
      <c r="R27" s="26"/>
      <c r="S27" s="30"/>
      <c r="T27" s="375"/>
    </row>
    <row r="28" spans="1:20" s="4" customFormat="1" ht="19.7" customHeight="1">
      <c r="A28" s="26" t="s">
        <v>123</v>
      </c>
      <c r="E28" s="2424">
        <f t="shared" si="1"/>
        <v>12</v>
      </c>
      <c r="F28" s="66" t="s">
        <v>175</v>
      </c>
      <c r="G28" s="66" t="s">
        <v>175</v>
      </c>
      <c r="H28" s="282" t="s">
        <v>7140</v>
      </c>
      <c r="I28" s="197">
        <v>6</v>
      </c>
      <c r="J28" s="197">
        <v>77</v>
      </c>
      <c r="K28" s="1931">
        <f t="shared" si="0"/>
        <v>462</v>
      </c>
      <c r="L28" s="28"/>
      <c r="M28" s="47" t="s">
        <v>2645</v>
      </c>
      <c r="N28" s="26"/>
      <c r="O28" s="26"/>
      <c r="P28" s="30"/>
      <c r="Q28" s="27"/>
      <c r="R28" s="26"/>
      <c r="S28" s="30"/>
      <c r="T28" s="375"/>
    </row>
    <row r="29" spans="1:20" s="4" customFormat="1" ht="19.7" customHeight="1">
      <c r="A29" s="197" t="s">
        <v>200</v>
      </c>
      <c r="E29" s="2424">
        <f t="shared" si="1"/>
        <v>13</v>
      </c>
      <c r="F29" s="247" t="s">
        <v>174</v>
      </c>
      <c r="G29" s="66" t="s">
        <v>175</v>
      </c>
      <c r="H29" s="282" t="s">
        <v>7141</v>
      </c>
      <c r="I29" s="197">
        <v>1</v>
      </c>
      <c r="J29" s="197">
        <v>6127</v>
      </c>
      <c r="K29" s="1931">
        <f t="shared" si="0"/>
        <v>6127</v>
      </c>
      <c r="L29" s="28"/>
      <c r="M29" s="47" t="s">
        <v>7142</v>
      </c>
      <c r="N29" s="26"/>
      <c r="O29" s="26"/>
      <c r="P29" s="30"/>
      <c r="Q29" s="27"/>
      <c r="R29" s="26"/>
      <c r="S29" s="30"/>
      <c r="T29" s="375"/>
    </row>
    <row r="30" spans="1:20" s="4" customFormat="1" ht="19.7" customHeight="1">
      <c r="A30" s="197" t="s">
        <v>123</v>
      </c>
      <c r="E30" s="2424">
        <f t="shared" si="1"/>
        <v>14</v>
      </c>
      <c r="F30" s="66" t="s">
        <v>175</v>
      </c>
      <c r="G30" s="66" t="s">
        <v>175</v>
      </c>
      <c r="H30" s="282" t="s">
        <v>2815</v>
      </c>
      <c r="I30" s="197">
        <v>7</v>
      </c>
      <c r="J30" s="197">
        <v>46</v>
      </c>
      <c r="K30" s="1931">
        <f t="shared" si="0"/>
        <v>322</v>
      </c>
      <c r="L30" s="28"/>
      <c r="M30" s="47" t="s">
        <v>2645</v>
      </c>
      <c r="N30" s="26"/>
      <c r="O30" s="26"/>
      <c r="P30" s="30"/>
      <c r="Q30" s="27"/>
      <c r="R30" s="26"/>
      <c r="S30" s="30"/>
      <c r="T30" s="375"/>
    </row>
    <row r="31" spans="1:20" s="4" customFormat="1" ht="19.7" customHeight="1">
      <c r="A31" s="197" t="s">
        <v>123</v>
      </c>
      <c r="E31" s="2424">
        <f t="shared" si="1"/>
        <v>15</v>
      </c>
      <c r="F31" s="66" t="s">
        <v>175</v>
      </c>
      <c r="G31" s="66" t="s">
        <v>175</v>
      </c>
      <c r="H31" s="282" t="s">
        <v>188</v>
      </c>
      <c r="I31" s="197">
        <v>6</v>
      </c>
      <c r="J31" s="197">
        <v>77</v>
      </c>
      <c r="K31" s="1931">
        <f t="shared" si="0"/>
        <v>462</v>
      </c>
      <c r="L31" s="28"/>
      <c r="M31" s="47" t="s">
        <v>2645</v>
      </c>
      <c r="N31" s="26"/>
      <c r="O31" s="26"/>
      <c r="P31" s="30"/>
      <c r="Q31" s="27"/>
      <c r="R31" s="26"/>
      <c r="S31" s="30"/>
      <c r="T31" s="375"/>
    </row>
    <row r="32" spans="1:20" s="4" customFormat="1" ht="19.149999999999999" customHeight="1">
      <c r="A32" s="197" t="s">
        <v>123</v>
      </c>
      <c r="E32" s="2424">
        <f>+E31+1</f>
        <v>16</v>
      </c>
      <c r="F32" s="66" t="s">
        <v>175</v>
      </c>
      <c r="G32" s="66" t="s">
        <v>175</v>
      </c>
      <c r="H32" s="282" t="s">
        <v>7143</v>
      </c>
      <c r="I32" s="197">
        <v>7</v>
      </c>
      <c r="J32" s="197">
        <v>112</v>
      </c>
      <c r="K32" s="1931">
        <f t="shared" si="0"/>
        <v>784</v>
      </c>
      <c r="L32" s="28"/>
      <c r="M32" s="47" t="s">
        <v>193</v>
      </c>
      <c r="N32" s="26"/>
      <c r="O32" s="26"/>
      <c r="P32" s="30"/>
      <c r="Q32" s="27"/>
      <c r="R32" s="26"/>
      <c r="S32" s="30"/>
      <c r="T32" s="375"/>
    </row>
    <row r="33" spans="1:20" s="4" customFormat="1" ht="19.149999999999999" customHeight="1">
      <c r="A33" s="197" t="s">
        <v>123</v>
      </c>
      <c r="E33" s="2424">
        <f t="shared" si="1"/>
        <v>17</v>
      </c>
      <c r="F33" s="66" t="s">
        <v>175</v>
      </c>
      <c r="G33" s="66" t="s">
        <v>175</v>
      </c>
      <c r="H33" s="1488" t="s">
        <v>7144</v>
      </c>
      <c r="I33" s="200">
        <v>1</v>
      </c>
      <c r="J33" s="200">
        <v>1059</v>
      </c>
      <c r="K33" s="1931">
        <f t="shared" si="0"/>
        <v>1059</v>
      </c>
      <c r="L33" s="91"/>
      <c r="M33" s="69" t="s">
        <v>2335</v>
      </c>
      <c r="N33" s="26"/>
      <c r="O33" s="26"/>
      <c r="P33" s="30"/>
      <c r="Q33" s="27"/>
      <c r="R33" s="26"/>
      <c r="S33" s="30"/>
      <c r="T33" s="375"/>
    </row>
    <row r="34" spans="1:20" s="4" customFormat="1" ht="19.149999999999999" customHeight="1">
      <c r="A34" s="197" t="s">
        <v>123</v>
      </c>
      <c r="E34" s="2424">
        <f t="shared" si="1"/>
        <v>18</v>
      </c>
      <c r="F34" s="66" t="s">
        <v>175</v>
      </c>
      <c r="G34" s="66" t="s">
        <v>175</v>
      </c>
      <c r="H34" s="2088" t="s">
        <v>1220</v>
      </c>
      <c r="I34" s="1971">
        <v>1</v>
      </c>
      <c r="J34" s="2087">
        <v>1435</v>
      </c>
      <c r="K34" s="1931">
        <f t="shared" si="0"/>
        <v>1435</v>
      </c>
      <c r="L34" s="2059"/>
      <c r="M34" s="1245" t="s">
        <v>1221</v>
      </c>
      <c r="N34" s="26"/>
      <c r="O34" s="26"/>
      <c r="P34" s="30"/>
      <c r="Q34" s="27"/>
      <c r="R34" s="26"/>
      <c r="S34" s="30"/>
      <c r="T34" s="375"/>
    </row>
    <row r="35" spans="1:20" s="4" customFormat="1" ht="19.7" customHeight="1">
      <c r="A35" s="197" t="s">
        <v>200</v>
      </c>
      <c r="E35" s="2424">
        <f t="shared" si="1"/>
        <v>19</v>
      </c>
      <c r="F35" s="247" t="s">
        <v>174</v>
      </c>
      <c r="G35" s="66" t="s">
        <v>175</v>
      </c>
      <c r="H35" s="282" t="s">
        <v>1277</v>
      </c>
      <c r="I35" s="197">
        <v>1</v>
      </c>
      <c r="J35" s="197">
        <v>2550</v>
      </c>
      <c r="K35" s="1931">
        <f t="shared" si="0"/>
        <v>2550</v>
      </c>
      <c r="L35" s="28"/>
      <c r="M35" s="47" t="s">
        <v>7145</v>
      </c>
      <c r="N35" s="26"/>
      <c r="O35" s="26"/>
      <c r="P35" s="30"/>
      <c r="Q35" s="27"/>
      <c r="R35" s="26"/>
      <c r="S35" s="30"/>
      <c r="T35" s="375"/>
    </row>
    <row r="36" spans="1:20" s="4" customFormat="1" ht="19.7" customHeight="1">
      <c r="A36" s="197" t="s">
        <v>123</v>
      </c>
      <c r="E36" s="2424">
        <f t="shared" si="1"/>
        <v>20</v>
      </c>
      <c r="F36" s="66" t="s">
        <v>175</v>
      </c>
      <c r="G36" s="66" t="s">
        <v>175</v>
      </c>
      <c r="H36" s="282" t="s">
        <v>1272</v>
      </c>
      <c r="I36" s="197">
        <v>2</v>
      </c>
      <c r="J36" s="197">
        <v>14</v>
      </c>
      <c r="K36" s="1931">
        <f t="shared" si="0"/>
        <v>28</v>
      </c>
      <c r="L36" s="28"/>
      <c r="M36" s="47" t="s">
        <v>2879</v>
      </c>
      <c r="N36" s="26"/>
      <c r="O36" s="26"/>
      <c r="P36" s="30"/>
      <c r="Q36" s="27"/>
      <c r="R36" s="26"/>
      <c r="S36" s="30"/>
      <c r="T36" s="375"/>
    </row>
    <row r="37" spans="1:20" s="4" customFormat="1" ht="19.7" customHeight="1">
      <c r="A37" s="197" t="s">
        <v>123</v>
      </c>
      <c r="E37" s="2424">
        <f t="shared" si="1"/>
        <v>21</v>
      </c>
      <c r="F37" s="66" t="s">
        <v>175</v>
      </c>
      <c r="G37" s="66" t="s">
        <v>175</v>
      </c>
      <c r="H37" s="282" t="s">
        <v>1259</v>
      </c>
      <c r="I37" s="197">
        <v>2</v>
      </c>
      <c r="J37" s="197">
        <v>91</v>
      </c>
      <c r="K37" s="1931">
        <f t="shared" si="0"/>
        <v>182</v>
      </c>
      <c r="L37" s="28"/>
      <c r="M37" s="47" t="s">
        <v>2643</v>
      </c>
      <c r="N37" s="26"/>
      <c r="O37" s="26"/>
      <c r="P37" s="30"/>
      <c r="Q37" s="27"/>
      <c r="R37" s="26"/>
      <c r="S37" s="30"/>
      <c r="T37" s="375"/>
    </row>
    <row r="38" spans="1:20" s="4" customFormat="1" ht="19.7" customHeight="1">
      <c r="A38" s="197" t="s">
        <v>123</v>
      </c>
      <c r="E38" s="2424">
        <f t="shared" si="1"/>
        <v>22</v>
      </c>
      <c r="F38" s="66" t="s">
        <v>175</v>
      </c>
      <c r="G38" s="66" t="s">
        <v>175</v>
      </c>
      <c r="H38" s="282" t="s">
        <v>1279</v>
      </c>
      <c r="I38" s="197">
        <v>2</v>
      </c>
      <c r="J38" s="197">
        <v>120</v>
      </c>
      <c r="K38" s="1931">
        <f t="shared" si="0"/>
        <v>240</v>
      </c>
      <c r="L38" s="28"/>
      <c r="M38" s="47" t="s">
        <v>193</v>
      </c>
      <c r="N38" s="26"/>
      <c r="O38" s="26"/>
      <c r="P38" s="30"/>
      <c r="Q38" s="27"/>
      <c r="R38" s="26"/>
      <c r="S38" s="30"/>
      <c r="T38" s="375"/>
    </row>
    <row r="39" spans="1:20" s="4" customFormat="1" ht="19.7" customHeight="1">
      <c r="A39" s="197" t="s">
        <v>123</v>
      </c>
      <c r="E39" s="2424">
        <f t="shared" si="1"/>
        <v>23</v>
      </c>
      <c r="F39" s="66" t="s">
        <v>175</v>
      </c>
      <c r="G39" s="66" t="s">
        <v>175</v>
      </c>
      <c r="H39" s="1807" t="s">
        <v>7171</v>
      </c>
      <c r="I39" s="1963">
        <v>1</v>
      </c>
      <c r="J39" s="1963"/>
      <c r="K39" s="91">
        <f t="shared" si="0"/>
        <v>0</v>
      </c>
      <c r="L39" s="28"/>
      <c r="M39" s="47"/>
      <c r="N39" s="26"/>
      <c r="O39" s="26"/>
      <c r="P39" s="30"/>
      <c r="Q39" s="27"/>
      <c r="R39" s="26"/>
      <c r="S39" s="30"/>
      <c r="T39" s="375"/>
    </row>
    <row r="40" spans="1:20" s="4" customFormat="1" ht="19.7" customHeight="1">
      <c r="A40" s="26"/>
      <c r="E40" s="27"/>
      <c r="F40" s="66"/>
      <c r="G40" s="66"/>
      <c r="H40" s="26"/>
      <c r="I40" s="26"/>
      <c r="J40" s="26"/>
      <c r="K40" s="385"/>
      <c r="L40" s="28"/>
      <c r="M40" s="47"/>
      <c r="N40" s="26"/>
      <c r="O40" s="26"/>
      <c r="P40" s="30"/>
      <c r="Q40" s="27"/>
      <c r="R40" s="26"/>
      <c r="S40" s="30"/>
      <c r="T40" s="375"/>
    </row>
    <row r="41" spans="1:20" s="4" customFormat="1" ht="19.7" customHeight="1">
      <c r="E41" s="27"/>
      <c r="F41" s="27"/>
      <c r="G41" s="27"/>
      <c r="H41" s="60">
        <f>SUM(K20:K40)</f>
        <v>41597</v>
      </c>
      <c r="I41" s="26"/>
      <c r="J41" s="26"/>
      <c r="K41" s="385"/>
      <c r="L41" s="28"/>
      <c r="M41" s="26"/>
      <c r="N41" s="26"/>
      <c r="O41" s="26"/>
      <c r="P41" s="30"/>
      <c r="Q41" s="27"/>
      <c r="R41" s="26"/>
      <c r="S41" s="30"/>
      <c r="T41" s="375"/>
    </row>
    <row r="42" spans="1:20" s="4" customFormat="1" ht="19.7" customHeight="1">
      <c r="E42" s="27"/>
      <c r="F42" s="27"/>
      <c r="G42" s="27"/>
      <c r="H42" s="26"/>
      <c r="I42" s="26"/>
      <c r="J42" s="26"/>
      <c r="K42" s="385"/>
      <c r="L42" s="28"/>
      <c r="M42" s="26"/>
      <c r="N42" s="26"/>
      <c r="O42" s="26"/>
      <c r="P42" s="30"/>
      <c r="Q42" s="27"/>
      <c r="R42" s="26"/>
      <c r="S42" s="30"/>
      <c r="T42" s="375"/>
    </row>
    <row r="43" spans="1:20" s="4" customFormat="1" ht="19.7" customHeight="1">
      <c r="E43" s="27"/>
      <c r="F43" s="27"/>
      <c r="G43" s="27"/>
      <c r="H43" s="26"/>
      <c r="I43" s="26"/>
      <c r="J43" s="26"/>
      <c r="K43" s="463"/>
      <c r="L43" s="28"/>
      <c r="M43" s="26"/>
      <c r="N43" s="26"/>
      <c r="O43" s="26"/>
      <c r="P43" s="30"/>
      <c r="Q43" s="27"/>
      <c r="R43" s="26"/>
      <c r="S43" s="30"/>
      <c r="T43" s="375"/>
    </row>
    <row r="44" spans="1:20" s="4" customFormat="1" ht="19.7" customHeight="1">
      <c r="E44" s="27"/>
      <c r="F44" s="27"/>
      <c r="G44" s="27"/>
      <c r="H44" s="26"/>
      <c r="I44" s="26"/>
      <c r="J44" s="26"/>
      <c r="K44" s="463"/>
      <c r="L44" s="28"/>
      <c r="M44" s="26"/>
      <c r="N44" s="26"/>
      <c r="O44" s="26"/>
      <c r="P44" s="30"/>
      <c r="Q44" s="27"/>
      <c r="R44" s="26"/>
      <c r="S44" s="30"/>
      <c r="T44" s="375"/>
    </row>
    <row r="45" spans="1:20" s="4" customFormat="1" ht="19.7" customHeight="1">
      <c r="E45" s="27"/>
      <c r="F45" s="1634" t="s">
        <v>5666</v>
      </c>
      <c r="G45" s="433"/>
      <c r="H45" s="434"/>
      <c r="I45" s="26"/>
      <c r="J45" s="26"/>
      <c r="K45" s="28"/>
      <c r="L45" s="28"/>
      <c r="M45" s="26"/>
      <c r="N45" s="26"/>
      <c r="O45" s="26"/>
      <c r="P45" s="30"/>
      <c r="Q45" s="27"/>
      <c r="R45" s="26"/>
      <c r="S45" s="30"/>
      <c r="T45" s="375"/>
    </row>
    <row r="46" spans="1:20" s="4" customFormat="1" ht="19.7" customHeight="1">
      <c r="A46" s="197" t="s">
        <v>200</v>
      </c>
      <c r="E46" s="2424">
        <f>+E39+1</f>
        <v>24</v>
      </c>
      <c r="F46" s="27" t="s">
        <v>175</v>
      </c>
      <c r="G46" s="27" t="s">
        <v>175</v>
      </c>
      <c r="H46" s="1802" t="s">
        <v>1241</v>
      </c>
      <c r="I46" s="200">
        <v>1</v>
      </c>
      <c r="J46" s="295">
        <v>2484</v>
      </c>
      <c r="K46" s="295">
        <f t="shared" ref="K46:K54" si="2">I46*J46</f>
        <v>2484</v>
      </c>
      <c r="L46" s="91"/>
      <c r="M46" s="68" t="s">
        <v>1242</v>
      </c>
      <c r="N46" s="26"/>
      <c r="O46" s="26"/>
      <c r="P46" s="30"/>
      <c r="Q46" s="27"/>
      <c r="R46" s="26"/>
      <c r="S46" s="30"/>
      <c r="T46" s="375"/>
    </row>
    <row r="47" spans="1:20" s="4" customFormat="1" ht="19.7" customHeight="1">
      <c r="A47" s="197" t="s">
        <v>200</v>
      </c>
      <c r="E47" s="2424">
        <f>+E46+1</f>
        <v>25</v>
      </c>
      <c r="F47" s="27" t="s">
        <v>175</v>
      </c>
      <c r="G47" s="27" t="s">
        <v>175</v>
      </c>
      <c r="H47" s="1802" t="s">
        <v>1244</v>
      </c>
      <c r="I47" s="200">
        <v>1</v>
      </c>
      <c r="J47" s="295">
        <v>2581</v>
      </c>
      <c r="K47" s="295">
        <f t="shared" si="2"/>
        <v>2581</v>
      </c>
      <c r="L47" s="91"/>
      <c r="M47" s="68" t="s">
        <v>1245</v>
      </c>
      <c r="N47" s="26"/>
      <c r="O47" s="26"/>
      <c r="P47" s="30"/>
      <c r="Q47" s="27"/>
      <c r="R47" s="26"/>
      <c r="S47" s="30"/>
      <c r="T47" s="375"/>
    </row>
    <row r="48" spans="1:20" s="4" customFormat="1" ht="19.7" customHeight="1">
      <c r="A48" s="197" t="s">
        <v>200</v>
      </c>
      <c r="E48" s="2424">
        <f t="shared" ref="E48:E54" si="3">+E47+1</f>
        <v>26</v>
      </c>
      <c r="F48" s="27" t="s">
        <v>175</v>
      </c>
      <c r="G48" s="27" t="s">
        <v>175</v>
      </c>
      <c r="H48" s="1802" t="s">
        <v>1247</v>
      </c>
      <c r="I48" s="200">
        <v>1</v>
      </c>
      <c r="J48" s="295">
        <v>6480</v>
      </c>
      <c r="K48" s="295">
        <f t="shared" si="2"/>
        <v>6480</v>
      </c>
      <c r="L48" s="91"/>
      <c r="M48" s="68" t="s">
        <v>1248</v>
      </c>
      <c r="N48" s="26"/>
      <c r="O48" s="26"/>
      <c r="P48" s="30"/>
      <c r="Q48" s="27"/>
      <c r="R48" s="26"/>
      <c r="S48" s="30"/>
      <c r="T48" s="375"/>
    </row>
    <row r="49" spans="1:20" s="4" customFormat="1" ht="19.7" customHeight="1">
      <c r="A49" s="197" t="s">
        <v>123</v>
      </c>
      <c r="E49" s="2424">
        <f t="shared" si="3"/>
        <v>27</v>
      </c>
      <c r="F49" s="27" t="s">
        <v>175</v>
      </c>
      <c r="G49" s="27" t="s">
        <v>175</v>
      </c>
      <c r="H49" s="148" t="s">
        <v>1249</v>
      </c>
      <c r="I49" s="200">
        <v>2</v>
      </c>
      <c r="J49" s="295">
        <v>244</v>
      </c>
      <c r="K49" s="295">
        <f t="shared" si="2"/>
        <v>488</v>
      </c>
      <c r="L49" s="91"/>
      <c r="M49" s="68" t="s">
        <v>1250</v>
      </c>
      <c r="N49" s="26"/>
      <c r="O49" s="26"/>
      <c r="P49" s="30"/>
      <c r="Q49" s="27"/>
      <c r="R49" s="26"/>
      <c r="S49" s="30"/>
      <c r="T49" s="375"/>
    </row>
    <row r="50" spans="1:20" s="4" customFormat="1" ht="19.7" customHeight="1">
      <c r="A50" s="197" t="s">
        <v>123</v>
      </c>
      <c r="E50" s="2424">
        <f t="shared" si="3"/>
        <v>28</v>
      </c>
      <c r="F50" s="27" t="s">
        <v>175</v>
      </c>
      <c r="G50" s="27" t="s">
        <v>175</v>
      </c>
      <c r="H50" s="148" t="s">
        <v>1251</v>
      </c>
      <c r="I50" s="200">
        <v>7</v>
      </c>
      <c r="J50" s="295">
        <v>46</v>
      </c>
      <c r="K50" s="295">
        <f t="shared" si="2"/>
        <v>322</v>
      </c>
      <c r="L50" s="91"/>
      <c r="M50" s="68" t="s">
        <v>5987</v>
      </c>
      <c r="N50" s="26"/>
      <c r="O50" s="26"/>
      <c r="P50" s="30"/>
      <c r="Q50" s="27"/>
      <c r="R50" s="26"/>
      <c r="S50" s="30"/>
      <c r="T50" s="375"/>
    </row>
    <row r="51" spans="1:20" s="4" customFormat="1" ht="19.7" customHeight="1">
      <c r="A51" s="197" t="s">
        <v>123</v>
      </c>
      <c r="E51" s="2424">
        <f t="shared" si="3"/>
        <v>29</v>
      </c>
      <c r="F51" s="27" t="s">
        <v>175</v>
      </c>
      <c r="G51" s="27" t="s">
        <v>175</v>
      </c>
      <c r="H51" s="108" t="s">
        <v>1253</v>
      </c>
      <c r="I51" s="197">
        <v>1</v>
      </c>
      <c r="J51" s="224">
        <v>1016</v>
      </c>
      <c r="K51" s="224">
        <f t="shared" si="2"/>
        <v>1016</v>
      </c>
      <c r="L51" s="28"/>
      <c r="M51" s="40" t="s">
        <v>1254</v>
      </c>
      <c r="N51" s="26"/>
      <c r="O51" s="26"/>
      <c r="P51" s="30"/>
      <c r="Q51" s="27"/>
      <c r="R51" s="26"/>
      <c r="S51" s="30"/>
      <c r="T51" s="375"/>
    </row>
    <row r="52" spans="1:20" s="4" customFormat="1" ht="19.7" customHeight="1">
      <c r="A52" s="197" t="s">
        <v>123</v>
      </c>
      <c r="E52" s="2424">
        <f t="shared" si="3"/>
        <v>30</v>
      </c>
      <c r="F52" s="27" t="s">
        <v>175</v>
      </c>
      <c r="G52" s="27" t="s">
        <v>175</v>
      </c>
      <c r="H52" s="108" t="s">
        <v>1256</v>
      </c>
      <c r="I52" s="197">
        <v>1</v>
      </c>
      <c r="J52" s="224">
        <v>742</v>
      </c>
      <c r="K52" s="224">
        <f t="shared" si="2"/>
        <v>742</v>
      </c>
      <c r="L52" s="28"/>
      <c r="M52" s="40" t="s">
        <v>1257</v>
      </c>
      <c r="N52" s="26"/>
      <c r="O52" s="26"/>
      <c r="P52" s="30"/>
      <c r="Q52" s="27"/>
      <c r="R52" s="26"/>
      <c r="S52" s="30"/>
      <c r="T52" s="375"/>
    </row>
    <row r="53" spans="1:20" s="4" customFormat="1" ht="19.7" customHeight="1">
      <c r="A53" s="197" t="s">
        <v>123</v>
      </c>
      <c r="E53" s="2424">
        <f t="shared" si="3"/>
        <v>31</v>
      </c>
      <c r="F53" s="66" t="s">
        <v>175</v>
      </c>
      <c r="G53" s="66" t="s">
        <v>175</v>
      </c>
      <c r="H53" s="68" t="s">
        <v>316</v>
      </c>
      <c r="I53" s="1931">
        <v>10</v>
      </c>
      <c r="J53" s="295">
        <v>17</v>
      </c>
      <c r="K53" s="295">
        <f t="shared" si="2"/>
        <v>170</v>
      </c>
      <c r="L53" s="91"/>
      <c r="M53" s="68" t="s">
        <v>1258</v>
      </c>
      <c r="N53" s="26"/>
      <c r="O53" s="26"/>
      <c r="P53" s="30"/>
      <c r="Q53" s="27"/>
      <c r="R53" s="26"/>
      <c r="S53" s="30"/>
      <c r="T53" s="375"/>
    </row>
    <row r="54" spans="1:20" s="4" customFormat="1" ht="19.7" customHeight="1">
      <c r="A54" s="197" t="s">
        <v>123</v>
      </c>
      <c r="E54" s="2424">
        <f t="shared" si="3"/>
        <v>32</v>
      </c>
      <c r="F54" s="66" t="s">
        <v>175</v>
      </c>
      <c r="G54" s="66" t="s">
        <v>175</v>
      </c>
      <c r="H54" s="68" t="s">
        <v>1259</v>
      </c>
      <c r="I54" s="1931">
        <v>6</v>
      </c>
      <c r="J54" s="295">
        <v>91</v>
      </c>
      <c r="K54" s="2105">
        <f t="shared" si="2"/>
        <v>546</v>
      </c>
      <c r="L54" s="91"/>
      <c r="M54" s="68" t="s">
        <v>3960</v>
      </c>
      <c r="N54" s="26"/>
      <c r="O54" s="26"/>
      <c r="P54" s="30"/>
      <c r="Q54" s="27"/>
      <c r="R54" s="26"/>
      <c r="S54" s="30"/>
      <c r="T54" s="375"/>
    </row>
    <row r="55" spans="1:20" s="4" customFormat="1" ht="19.7" customHeight="1">
      <c r="E55" s="27"/>
      <c r="F55" s="27"/>
      <c r="G55" s="27"/>
      <c r="H55" s="26"/>
      <c r="I55" s="26"/>
      <c r="J55" s="26"/>
      <c r="K55" s="28"/>
      <c r="L55" s="28"/>
      <c r="M55" s="26"/>
      <c r="N55" s="26"/>
      <c r="O55" s="26"/>
      <c r="P55" s="30"/>
      <c r="Q55" s="27"/>
      <c r="R55" s="26"/>
      <c r="S55" s="30"/>
      <c r="T55" s="375"/>
    </row>
    <row r="56" spans="1:20" s="4" customFormat="1" ht="19.7" customHeight="1">
      <c r="E56" s="27"/>
      <c r="F56" s="436"/>
      <c r="G56" s="1063"/>
      <c r="H56" s="60">
        <f>SUM(K46:K55)</f>
        <v>14829</v>
      </c>
      <c r="I56" s="26"/>
      <c r="J56" s="26"/>
      <c r="K56" s="28"/>
      <c r="L56" s="28"/>
      <c r="M56" s="26"/>
      <c r="N56" s="26"/>
      <c r="O56" s="26"/>
      <c r="P56" s="30"/>
      <c r="Q56" s="27"/>
      <c r="R56" s="26"/>
      <c r="S56" s="30"/>
      <c r="T56" s="375"/>
    </row>
    <row r="57" spans="1:20" s="4" customFormat="1" ht="19.7" customHeight="1">
      <c r="E57" s="27"/>
      <c r="F57" s="27"/>
      <c r="G57" s="27"/>
      <c r="H57" s="26"/>
      <c r="I57" s="26"/>
      <c r="J57" s="26"/>
      <c r="K57" s="385"/>
      <c r="L57" s="28"/>
      <c r="M57" s="26"/>
      <c r="N57" s="26"/>
      <c r="O57" s="26"/>
      <c r="P57" s="30"/>
      <c r="Q57" s="27"/>
      <c r="R57" s="26"/>
      <c r="S57" s="30"/>
      <c r="T57" s="375"/>
    </row>
    <row r="58" spans="1:20" s="4" customFormat="1" ht="19.7" customHeight="1">
      <c r="E58" s="27"/>
      <c r="F58" s="21"/>
      <c r="G58" s="21"/>
      <c r="H58" s="20"/>
      <c r="I58" s="26"/>
      <c r="J58" s="26"/>
      <c r="K58" s="385"/>
      <c r="L58" s="28"/>
      <c r="M58" s="26"/>
      <c r="N58" s="26"/>
      <c r="O58" s="26"/>
      <c r="P58" s="30"/>
      <c r="Q58" s="27"/>
      <c r="R58" s="26"/>
      <c r="S58" s="30"/>
      <c r="T58" s="375"/>
    </row>
    <row r="59" spans="1:20" s="4" customFormat="1" ht="19.7" customHeight="1">
      <c r="E59" s="27"/>
      <c r="F59" s="21"/>
      <c r="G59" s="21"/>
      <c r="H59" s="20"/>
      <c r="I59" s="26"/>
      <c r="J59" s="26"/>
      <c r="K59" s="385"/>
      <c r="L59" s="28"/>
      <c r="M59" s="26"/>
      <c r="N59" s="26"/>
      <c r="O59" s="26"/>
      <c r="P59" s="30"/>
      <c r="Q59" s="27"/>
      <c r="R59" s="26"/>
      <c r="S59" s="30"/>
      <c r="T59" s="375"/>
    </row>
    <row r="60" spans="1:20" s="4" customFormat="1" ht="19.7" customHeight="1">
      <c r="E60" s="27"/>
      <c r="F60" s="2417" t="s">
        <v>7147</v>
      </c>
      <c r="G60" s="2417"/>
      <c r="H60" s="2417"/>
      <c r="I60" s="26"/>
      <c r="J60" s="26"/>
      <c r="K60" s="385"/>
      <c r="L60" s="28"/>
      <c r="M60" s="26"/>
      <c r="N60" s="26"/>
      <c r="O60" s="26"/>
      <c r="P60" s="30"/>
      <c r="Q60" s="27"/>
      <c r="R60" s="26"/>
      <c r="S60" s="30"/>
      <c r="T60" s="375"/>
    </row>
    <row r="61" spans="1:20" s="4" customFormat="1" ht="19.7" customHeight="1">
      <c r="A61" s="197" t="s">
        <v>123</v>
      </c>
      <c r="E61" s="2424">
        <f>+E54+1</f>
        <v>33</v>
      </c>
      <c r="F61" s="66" t="s">
        <v>175</v>
      </c>
      <c r="G61" s="66" t="s">
        <v>175</v>
      </c>
      <c r="H61" s="282" t="s">
        <v>7149</v>
      </c>
      <c r="I61" s="197">
        <v>4</v>
      </c>
      <c r="J61" s="197">
        <v>2554</v>
      </c>
      <c r="K61" s="2164">
        <f t="shared" ref="K61:K67" si="4">I61*J61</f>
        <v>10216</v>
      </c>
      <c r="L61" s="28"/>
      <c r="M61" s="47" t="s">
        <v>7150</v>
      </c>
      <c r="N61" s="26"/>
      <c r="O61" s="26"/>
      <c r="P61" s="30"/>
      <c r="Q61" s="27"/>
      <c r="R61" s="26"/>
      <c r="S61" s="30"/>
      <c r="T61" s="375"/>
    </row>
    <row r="62" spans="1:20" s="4" customFormat="1" ht="19.7" customHeight="1">
      <c r="A62" s="197" t="s">
        <v>123</v>
      </c>
      <c r="E62" s="2424">
        <f t="shared" ref="E62:E67" si="5">+E61+1</f>
        <v>34</v>
      </c>
      <c r="F62" s="66" t="s">
        <v>175</v>
      </c>
      <c r="G62" s="66" t="s">
        <v>175</v>
      </c>
      <c r="H62" s="282" t="s">
        <v>7151</v>
      </c>
      <c r="I62" s="197">
        <v>8</v>
      </c>
      <c r="J62" s="197">
        <v>569</v>
      </c>
      <c r="K62" s="2164">
        <f t="shared" si="4"/>
        <v>4552</v>
      </c>
      <c r="L62" s="28"/>
      <c r="M62" s="47" t="s">
        <v>7152</v>
      </c>
      <c r="N62" s="26"/>
      <c r="O62" s="26"/>
      <c r="P62" s="30"/>
      <c r="Q62" s="27"/>
      <c r="R62" s="26"/>
      <c r="S62" s="30"/>
      <c r="T62" s="375"/>
    </row>
    <row r="63" spans="1:20" s="4" customFormat="1" ht="19.7" customHeight="1">
      <c r="A63" s="197" t="s">
        <v>123</v>
      </c>
      <c r="E63" s="2424">
        <f t="shared" si="5"/>
        <v>35</v>
      </c>
      <c r="F63" s="66" t="s">
        <v>175</v>
      </c>
      <c r="G63" s="66" t="s">
        <v>175</v>
      </c>
      <c r="H63" s="282" t="s">
        <v>7153</v>
      </c>
      <c r="I63" s="197">
        <v>16</v>
      </c>
      <c r="J63" s="197">
        <v>15</v>
      </c>
      <c r="K63" s="2164">
        <f t="shared" si="4"/>
        <v>240</v>
      </c>
      <c r="L63" s="28"/>
      <c r="M63" s="47" t="s">
        <v>7154</v>
      </c>
      <c r="N63" s="26"/>
      <c r="O63" s="26"/>
      <c r="P63" s="30"/>
      <c r="Q63" s="27"/>
      <c r="R63" s="26"/>
      <c r="S63" s="30"/>
      <c r="T63" s="375"/>
    </row>
    <row r="64" spans="1:20" s="4" customFormat="1" ht="19.7" customHeight="1">
      <c r="A64" s="197" t="s">
        <v>123</v>
      </c>
      <c r="E64" s="2424">
        <f t="shared" si="5"/>
        <v>36</v>
      </c>
      <c r="F64" s="66" t="s">
        <v>175</v>
      </c>
      <c r="G64" s="66" t="s">
        <v>175</v>
      </c>
      <c r="H64" s="282" t="s">
        <v>696</v>
      </c>
      <c r="I64" s="197">
        <v>16</v>
      </c>
      <c r="J64" s="197">
        <v>98</v>
      </c>
      <c r="K64" s="2164">
        <f t="shared" si="4"/>
        <v>1568</v>
      </c>
      <c r="L64" s="28"/>
      <c r="M64" s="47" t="s">
        <v>695</v>
      </c>
      <c r="N64" s="26"/>
      <c r="O64" s="26"/>
      <c r="P64" s="30"/>
      <c r="Q64" s="27"/>
      <c r="R64" s="26"/>
      <c r="S64" s="30"/>
      <c r="T64" s="375"/>
    </row>
    <row r="65" spans="1:20" s="4" customFormat="1" ht="19.7" customHeight="1">
      <c r="A65" s="197" t="s">
        <v>123</v>
      </c>
      <c r="E65" s="2424">
        <f t="shared" si="5"/>
        <v>37</v>
      </c>
      <c r="F65" s="66" t="s">
        <v>175</v>
      </c>
      <c r="G65" s="66" t="s">
        <v>175</v>
      </c>
      <c r="H65" s="282" t="s">
        <v>708</v>
      </c>
      <c r="I65" s="197">
        <v>16</v>
      </c>
      <c r="J65" s="197">
        <v>98</v>
      </c>
      <c r="K65" s="2164">
        <f t="shared" si="4"/>
        <v>1568</v>
      </c>
      <c r="L65" s="28"/>
      <c r="M65" s="47" t="s">
        <v>695</v>
      </c>
      <c r="N65" s="26"/>
      <c r="O65" s="26"/>
      <c r="P65" s="30"/>
      <c r="Q65" s="27"/>
      <c r="R65" s="26"/>
      <c r="S65" s="30"/>
      <c r="T65" s="375"/>
    </row>
    <row r="66" spans="1:20" s="4" customFormat="1" ht="19.7" customHeight="1">
      <c r="A66" s="197" t="s">
        <v>123</v>
      </c>
      <c r="E66" s="2424">
        <f t="shared" si="5"/>
        <v>38</v>
      </c>
      <c r="F66" s="66" t="s">
        <v>175</v>
      </c>
      <c r="G66" s="66" t="s">
        <v>175</v>
      </c>
      <c r="H66" s="282" t="s">
        <v>7155</v>
      </c>
      <c r="I66" s="197">
        <v>8</v>
      </c>
      <c r="J66" s="197">
        <v>727</v>
      </c>
      <c r="K66" s="2164">
        <f t="shared" si="4"/>
        <v>5816</v>
      </c>
      <c r="L66" s="28"/>
      <c r="M66" s="47" t="s">
        <v>7156</v>
      </c>
      <c r="N66" s="26"/>
      <c r="O66" s="26"/>
      <c r="P66" s="30"/>
      <c r="Q66" s="27"/>
      <c r="R66" s="26"/>
      <c r="S66" s="30"/>
      <c r="T66" s="375"/>
    </row>
    <row r="67" spans="1:20" s="4" customFormat="1" ht="19.7" customHeight="1">
      <c r="A67" s="26"/>
      <c r="E67" s="2424">
        <f t="shared" si="5"/>
        <v>39</v>
      </c>
      <c r="F67" s="66" t="s">
        <v>175</v>
      </c>
      <c r="G67" s="66" t="s">
        <v>175</v>
      </c>
      <c r="H67" s="282" t="s">
        <v>766</v>
      </c>
      <c r="I67" s="1946">
        <v>16</v>
      </c>
      <c r="J67" s="197">
        <v>28</v>
      </c>
      <c r="K67" s="224">
        <f t="shared" si="4"/>
        <v>448</v>
      </c>
      <c r="L67" s="29"/>
      <c r="M67" s="68" t="s">
        <v>333</v>
      </c>
      <c r="N67" s="26"/>
      <c r="O67" s="26"/>
      <c r="P67" s="30"/>
      <c r="Q67" s="27"/>
      <c r="R67" s="26"/>
      <c r="S67" s="30"/>
      <c r="T67" s="375"/>
    </row>
    <row r="68" spans="1:20" s="4" customFormat="1" ht="19.7" customHeight="1">
      <c r="E68" s="27"/>
      <c r="F68" s="27"/>
      <c r="G68" s="27"/>
      <c r="H68" s="47"/>
      <c r="I68" s="67"/>
      <c r="J68" s="26"/>
      <c r="K68" s="107"/>
      <c r="L68" s="29"/>
      <c r="M68" s="68"/>
      <c r="N68" s="26"/>
      <c r="O68" s="26"/>
      <c r="P68" s="30"/>
      <c r="Q68" s="27"/>
      <c r="R68" s="26"/>
      <c r="S68" s="30"/>
      <c r="T68" s="375"/>
    </row>
    <row r="69" spans="1:20" s="379" customFormat="1" ht="19.7" customHeight="1">
      <c r="A69" s="4"/>
      <c r="B69" s="4"/>
      <c r="C69" s="4"/>
      <c r="D69" s="4"/>
      <c r="E69" s="293"/>
      <c r="F69" s="202"/>
      <c r="G69" s="202"/>
      <c r="H69" s="60">
        <f>SUM(K61:K67)</f>
        <v>24408</v>
      </c>
      <c r="I69" s="26"/>
      <c r="J69" s="384"/>
      <c r="K69" s="385"/>
      <c r="L69" s="28"/>
      <c r="M69" s="378"/>
      <c r="N69" s="286"/>
      <c r="O69" s="296"/>
      <c r="P69" s="387"/>
      <c r="Q69" s="293"/>
      <c r="R69" s="286"/>
      <c r="S69" s="387"/>
      <c r="T69" s="404"/>
    </row>
    <row r="70" spans="1:20" s="379" customFormat="1" ht="19.7" customHeight="1">
      <c r="A70" s="4"/>
      <c r="B70" s="4"/>
      <c r="C70" s="4"/>
      <c r="D70" s="4"/>
      <c r="E70" s="293"/>
      <c r="F70" s="293"/>
      <c r="G70" s="293"/>
      <c r="H70" s="223"/>
      <c r="I70" s="1896"/>
      <c r="J70" s="551"/>
      <c r="K70" s="385"/>
      <c r="L70" s="287"/>
      <c r="M70" s="288"/>
      <c r="N70" s="286"/>
      <c r="O70" s="296"/>
      <c r="P70" s="387"/>
      <c r="Q70" s="293"/>
      <c r="R70" s="286"/>
      <c r="S70" s="387"/>
      <c r="T70" s="404"/>
    </row>
    <row r="71" spans="1:20" s="379" customFormat="1" ht="19.7" customHeight="1">
      <c r="A71" s="4"/>
      <c r="B71" s="4"/>
      <c r="C71" s="4"/>
      <c r="D71" s="4"/>
      <c r="E71" s="293"/>
      <c r="F71" s="293"/>
      <c r="G71" s="293"/>
      <c r="H71" s="223"/>
      <c r="I71" s="1896"/>
      <c r="J71" s="551"/>
      <c r="K71" s="385"/>
      <c r="L71" s="287"/>
      <c r="M71" s="288"/>
      <c r="N71" s="286"/>
      <c r="O71" s="296"/>
      <c r="P71" s="387"/>
      <c r="Q71" s="293"/>
      <c r="R71" s="286"/>
      <c r="S71" s="387"/>
      <c r="T71" s="404"/>
    </row>
    <row r="72" spans="1:20" s="379" customFormat="1" ht="19.7" customHeight="1">
      <c r="A72" s="4"/>
      <c r="B72" s="4"/>
      <c r="C72" s="4"/>
      <c r="D72" s="4"/>
      <c r="E72" s="293"/>
      <c r="F72" s="293"/>
      <c r="G72" s="293"/>
      <c r="H72" s="223"/>
      <c r="I72" s="1896"/>
      <c r="J72" s="551"/>
      <c r="K72" s="385"/>
      <c r="L72" s="287"/>
      <c r="M72" s="288"/>
      <c r="N72" s="286"/>
      <c r="O72" s="296"/>
      <c r="P72" s="387"/>
      <c r="Q72" s="293"/>
      <c r="R72" s="286"/>
      <c r="S72" s="387"/>
      <c r="T72" s="404"/>
    </row>
    <row r="73" spans="1:20" s="379" customFormat="1" ht="19.7" customHeight="1">
      <c r="A73" s="4"/>
      <c r="B73" s="4"/>
      <c r="C73" s="4"/>
      <c r="D73" s="4"/>
      <c r="E73" s="293"/>
      <c r="F73" s="2417" t="s">
        <v>7157</v>
      </c>
      <c r="G73" s="2417"/>
      <c r="H73" s="2417"/>
      <c r="I73" s="1896"/>
      <c r="J73" s="551"/>
      <c r="K73" s="385"/>
      <c r="L73" s="287"/>
      <c r="M73" s="288"/>
      <c r="N73" s="286"/>
      <c r="O73" s="296"/>
      <c r="P73" s="387"/>
      <c r="Q73" s="293"/>
      <c r="R73" s="286"/>
      <c r="S73" s="387"/>
      <c r="T73" s="404"/>
    </row>
    <row r="74" spans="1:20" s="379" customFormat="1" ht="19.7" customHeight="1">
      <c r="A74" s="197" t="s">
        <v>123</v>
      </c>
      <c r="B74" s="4"/>
      <c r="C74" s="4"/>
      <c r="D74" s="4"/>
      <c r="E74" s="2424">
        <f>+E67+1</f>
        <v>40</v>
      </c>
      <c r="F74" s="27" t="s">
        <v>175</v>
      </c>
      <c r="G74" s="27" t="s">
        <v>175</v>
      </c>
      <c r="H74" s="1954" t="s">
        <v>5840</v>
      </c>
      <c r="I74" s="200">
        <v>1</v>
      </c>
      <c r="J74" s="1937">
        <v>2256</v>
      </c>
      <c r="K74" s="1177">
        <f>I74*J74</f>
        <v>2256</v>
      </c>
      <c r="L74" s="385"/>
      <c r="M74" s="2428" t="s">
        <v>445</v>
      </c>
      <c r="N74" s="286"/>
      <c r="O74" s="296"/>
      <c r="P74" s="387"/>
      <c r="Q74" s="293"/>
      <c r="R74" s="286"/>
      <c r="S74" s="387"/>
      <c r="T74" s="404"/>
    </row>
    <row r="75" spans="1:20" s="379" customFormat="1" ht="19.7" customHeight="1">
      <c r="A75" s="197" t="s">
        <v>123</v>
      </c>
      <c r="B75" s="4"/>
      <c r="C75" s="4"/>
      <c r="D75" s="4"/>
      <c r="E75" s="2424">
        <f>+E74+1</f>
        <v>41</v>
      </c>
      <c r="F75" s="27" t="s">
        <v>175</v>
      </c>
      <c r="G75" s="27" t="s">
        <v>175</v>
      </c>
      <c r="H75" s="1954" t="s">
        <v>7160</v>
      </c>
      <c r="I75" s="200">
        <v>1</v>
      </c>
      <c r="J75" s="1937">
        <v>5751</v>
      </c>
      <c r="K75" s="1177">
        <f t="shared" ref="K75:K87" si="6">I75*J75</f>
        <v>5751</v>
      </c>
      <c r="L75" s="385"/>
      <c r="M75" s="1138" t="s">
        <v>2849</v>
      </c>
      <c r="N75" s="286"/>
      <c r="O75" s="296"/>
      <c r="P75" s="387"/>
      <c r="Q75" s="293"/>
      <c r="R75" s="286"/>
      <c r="S75" s="387"/>
      <c r="T75" s="404"/>
    </row>
    <row r="76" spans="1:20" s="379" customFormat="1" ht="19.7" customHeight="1">
      <c r="A76" s="197" t="s">
        <v>123</v>
      </c>
      <c r="B76" s="4"/>
      <c r="C76" s="4"/>
      <c r="D76" s="4"/>
      <c r="E76" s="2424">
        <f t="shared" ref="E76:E87" si="7">+E75+1</f>
        <v>42</v>
      </c>
      <c r="F76" s="27" t="s">
        <v>175</v>
      </c>
      <c r="G76" s="27" t="s">
        <v>175</v>
      </c>
      <c r="H76" s="1488" t="s">
        <v>448</v>
      </c>
      <c r="I76" s="200">
        <v>1</v>
      </c>
      <c r="J76" s="1937">
        <v>5373</v>
      </c>
      <c r="K76" s="1177">
        <f t="shared" si="6"/>
        <v>5373</v>
      </c>
      <c r="L76" s="385"/>
      <c r="M76" s="1138" t="s">
        <v>5845</v>
      </c>
      <c r="N76" s="286"/>
      <c r="O76" s="296"/>
      <c r="P76" s="387"/>
      <c r="Q76" s="293"/>
      <c r="R76" s="286"/>
      <c r="S76" s="387"/>
      <c r="T76" s="404"/>
    </row>
    <row r="77" spans="1:20" s="379" customFormat="1" ht="19.7" customHeight="1">
      <c r="A77" s="197" t="s">
        <v>123</v>
      </c>
      <c r="B77" s="4"/>
      <c r="C77" s="4"/>
      <c r="D77" s="4"/>
      <c r="E77" s="2424">
        <f t="shared" si="7"/>
        <v>43</v>
      </c>
      <c r="F77" s="27" t="s">
        <v>175</v>
      </c>
      <c r="G77" s="27" t="s">
        <v>175</v>
      </c>
      <c r="H77" s="1488" t="s">
        <v>450</v>
      </c>
      <c r="I77" s="200">
        <v>1</v>
      </c>
      <c r="J77" s="1937">
        <v>1638</v>
      </c>
      <c r="K77" s="1177">
        <f t="shared" si="6"/>
        <v>1638</v>
      </c>
      <c r="L77" s="73"/>
      <c r="M77" s="1138" t="s">
        <v>7161</v>
      </c>
      <c r="N77" s="286"/>
      <c r="O77" s="296"/>
      <c r="P77" s="387"/>
      <c r="Q77" s="293"/>
      <c r="R77" s="286"/>
      <c r="S77" s="387"/>
      <c r="T77" s="404"/>
    </row>
    <row r="78" spans="1:20" s="379" customFormat="1" ht="19.7" customHeight="1">
      <c r="A78" s="197" t="s">
        <v>123</v>
      </c>
      <c r="B78" s="4"/>
      <c r="C78" s="4"/>
      <c r="D78" s="4"/>
      <c r="E78" s="2424">
        <f t="shared" si="7"/>
        <v>44</v>
      </c>
      <c r="F78" s="27" t="s">
        <v>175</v>
      </c>
      <c r="G78" s="27" t="s">
        <v>175</v>
      </c>
      <c r="H78" s="1488" t="s">
        <v>7162</v>
      </c>
      <c r="I78" s="200">
        <v>1</v>
      </c>
      <c r="J78" s="1937">
        <v>1540</v>
      </c>
      <c r="K78" s="1177">
        <f t="shared" si="6"/>
        <v>1540</v>
      </c>
      <c r="L78" s="463"/>
      <c r="M78" s="1138" t="s">
        <v>455</v>
      </c>
      <c r="N78" s="286"/>
      <c r="O78" s="296"/>
      <c r="P78" s="387"/>
      <c r="Q78" s="293"/>
      <c r="R78" s="286"/>
      <c r="S78" s="387"/>
      <c r="T78" s="404"/>
    </row>
    <row r="79" spans="1:20" s="379" customFormat="1" ht="19.7" customHeight="1">
      <c r="A79" s="197" t="s">
        <v>123</v>
      </c>
      <c r="B79" s="4"/>
      <c r="C79" s="4"/>
      <c r="D79" s="4"/>
      <c r="E79" s="2424">
        <f t="shared" si="7"/>
        <v>45</v>
      </c>
      <c r="F79" s="27" t="s">
        <v>175</v>
      </c>
      <c r="G79" s="27" t="s">
        <v>175</v>
      </c>
      <c r="H79" s="1159" t="s">
        <v>499</v>
      </c>
      <c r="I79" s="200">
        <v>1</v>
      </c>
      <c r="J79" s="258">
        <v>951</v>
      </c>
      <c r="K79" s="1177">
        <f t="shared" si="6"/>
        <v>951</v>
      </c>
      <c r="L79" s="305"/>
      <c r="M79" s="974" t="s">
        <v>500</v>
      </c>
      <c r="N79" s="286"/>
      <c r="O79" s="296"/>
      <c r="P79" s="387"/>
      <c r="Q79" s="293"/>
      <c r="R79" s="286"/>
      <c r="S79" s="387"/>
      <c r="T79" s="404"/>
    </row>
    <row r="80" spans="1:20" s="379" customFormat="1" ht="19.7" customHeight="1">
      <c r="A80" s="197" t="s">
        <v>200</v>
      </c>
      <c r="B80" s="4"/>
      <c r="C80" s="4"/>
      <c r="D80" s="4"/>
      <c r="E80" s="2424">
        <f t="shared" si="7"/>
        <v>46</v>
      </c>
      <c r="F80" s="38" t="s">
        <v>174</v>
      </c>
      <c r="G80" s="27" t="s">
        <v>175</v>
      </c>
      <c r="H80" s="542" t="s">
        <v>7163</v>
      </c>
      <c r="I80" s="197">
        <v>1</v>
      </c>
      <c r="J80" s="1929">
        <v>9162</v>
      </c>
      <c r="K80" s="1177">
        <f t="shared" si="6"/>
        <v>9162</v>
      </c>
      <c r="L80" s="28"/>
      <c r="M80" s="1138" t="s">
        <v>7164</v>
      </c>
      <c r="N80" s="286"/>
      <c r="O80" s="296"/>
      <c r="P80" s="387"/>
      <c r="Q80" s="293"/>
      <c r="R80" s="286"/>
      <c r="S80" s="387"/>
      <c r="T80" s="404"/>
    </row>
    <row r="81" spans="1:20" s="379" customFormat="1" ht="19.7" customHeight="1">
      <c r="A81" s="197" t="s">
        <v>123</v>
      </c>
      <c r="B81" s="4"/>
      <c r="C81" s="4"/>
      <c r="D81" s="4"/>
      <c r="E81" s="2424">
        <f t="shared" si="7"/>
        <v>47</v>
      </c>
      <c r="F81" s="293" t="s">
        <v>7165</v>
      </c>
      <c r="G81" s="27" t="s">
        <v>287</v>
      </c>
      <c r="H81" s="1488" t="s">
        <v>2862</v>
      </c>
      <c r="I81" s="2166">
        <v>10</v>
      </c>
      <c r="J81" s="1929">
        <v>81</v>
      </c>
      <c r="K81" s="1177">
        <f t="shared" si="6"/>
        <v>810</v>
      </c>
      <c r="L81" s="28"/>
      <c r="M81" s="1138" t="s">
        <v>2863</v>
      </c>
      <c r="N81" s="286"/>
      <c r="O81" s="296"/>
      <c r="P81" s="387"/>
      <c r="Q81" s="293"/>
      <c r="R81" s="286"/>
      <c r="S81" s="387"/>
      <c r="T81" s="404"/>
    </row>
    <row r="82" spans="1:20" s="379" customFormat="1" ht="19.7" customHeight="1">
      <c r="A82" s="197" t="s">
        <v>123</v>
      </c>
      <c r="B82" s="4"/>
      <c r="C82" s="4"/>
      <c r="D82" s="4"/>
      <c r="E82" s="2424">
        <f t="shared" si="7"/>
        <v>48</v>
      </c>
      <c r="F82" s="27" t="s">
        <v>175</v>
      </c>
      <c r="G82" s="27" t="s">
        <v>175</v>
      </c>
      <c r="H82" s="1488" t="s">
        <v>1259</v>
      </c>
      <c r="I82" s="2166">
        <v>10</v>
      </c>
      <c r="J82" s="1929">
        <v>91</v>
      </c>
      <c r="K82" s="1177">
        <f t="shared" si="6"/>
        <v>910</v>
      </c>
      <c r="L82" s="28"/>
      <c r="M82" s="1155" t="s">
        <v>2643</v>
      </c>
      <c r="N82" s="286"/>
      <c r="O82" s="296"/>
      <c r="P82" s="387"/>
      <c r="Q82" s="293"/>
      <c r="R82" s="286"/>
      <c r="S82" s="387"/>
      <c r="T82" s="404"/>
    </row>
    <row r="83" spans="1:20" s="379" customFormat="1" ht="19.7" customHeight="1">
      <c r="A83" s="197" t="s">
        <v>123</v>
      </c>
      <c r="B83" s="4"/>
      <c r="C83" s="4"/>
      <c r="D83" s="4"/>
      <c r="E83" s="2424">
        <f t="shared" si="7"/>
        <v>49</v>
      </c>
      <c r="F83" s="202" t="s">
        <v>5851</v>
      </c>
      <c r="G83" s="202" t="s">
        <v>175</v>
      </c>
      <c r="H83" s="1572" t="s">
        <v>3735</v>
      </c>
      <c r="I83" s="1913">
        <v>1</v>
      </c>
      <c r="J83" s="1943">
        <v>1611</v>
      </c>
      <c r="K83" s="1177">
        <f t="shared" si="6"/>
        <v>1611</v>
      </c>
      <c r="L83" s="2036"/>
      <c r="M83" s="1045" t="s">
        <v>3358</v>
      </c>
      <c r="N83" s="286"/>
      <c r="O83" s="296"/>
      <c r="P83" s="387"/>
      <c r="Q83" s="293"/>
      <c r="R83" s="286"/>
      <c r="S83" s="387"/>
      <c r="T83" s="404"/>
    </row>
    <row r="84" spans="1:20" s="379" customFormat="1" ht="19.7" customHeight="1">
      <c r="A84" s="197" t="s">
        <v>123</v>
      </c>
      <c r="B84" s="4"/>
      <c r="C84" s="4"/>
      <c r="D84" s="4"/>
      <c r="E84" s="2424">
        <f t="shared" si="7"/>
        <v>50</v>
      </c>
      <c r="F84" s="155" t="s">
        <v>560</v>
      </c>
      <c r="G84" s="27" t="s">
        <v>287</v>
      </c>
      <c r="H84" s="2042" t="s">
        <v>5215</v>
      </c>
      <c r="I84" s="2158">
        <v>2</v>
      </c>
      <c r="J84" s="313">
        <v>1450</v>
      </c>
      <c r="K84" s="1177">
        <f t="shared" si="6"/>
        <v>2900</v>
      </c>
      <c r="L84" s="1356"/>
      <c r="M84" s="315" t="s">
        <v>7166</v>
      </c>
      <c r="N84" s="460" t="s">
        <v>7172</v>
      </c>
      <c r="O84" s="296"/>
      <c r="P84" s="387"/>
      <c r="Q84" s="293"/>
      <c r="R84" s="286"/>
      <c r="S84" s="387"/>
      <c r="T84" s="404"/>
    </row>
    <row r="85" spans="1:20" s="379" customFormat="1" ht="19.7" customHeight="1">
      <c r="A85" s="197" t="s">
        <v>123</v>
      </c>
      <c r="B85" s="4"/>
      <c r="C85" s="4"/>
      <c r="D85" s="4"/>
      <c r="E85" s="2424">
        <f t="shared" si="7"/>
        <v>51</v>
      </c>
      <c r="F85" s="155" t="s">
        <v>560</v>
      </c>
      <c r="G85" s="27" t="s">
        <v>287</v>
      </c>
      <c r="H85" s="2042" t="s">
        <v>5216</v>
      </c>
      <c r="I85" s="2158">
        <v>2</v>
      </c>
      <c r="J85" s="313">
        <v>409</v>
      </c>
      <c r="K85" s="1177">
        <f t="shared" si="6"/>
        <v>818</v>
      </c>
      <c r="L85" s="1356"/>
      <c r="M85" s="315" t="s">
        <v>7167</v>
      </c>
      <c r="N85" s="460" t="s">
        <v>7172</v>
      </c>
      <c r="O85" s="296"/>
      <c r="P85" s="387"/>
      <c r="Q85" s="293"/>
      <c r="R85" s="286"/>
      <c r="S85" s="387"/>
      <c r="T85" s="404"/>
    </row>
    <row r="86" spans="1:20" s="379" customFormat="1" ht="19.7" customHeight="1">
      <c r="A86" s="197" t="s">
        <v>123</v>
      </c>
      <c r="B86" s="4"/>
      <c r="C86" s="4"/>
      <c r="D86" s="4"/>
      <c r="E86" s="2424">
        <f t="shared" si="7"/>
        <v>52</v>
      </c>
      <c r="F86" s="155" t="s">
        <v>560</v>
      </c>
      <c r="G86" s="27" t="s">
        <v>287</v>
      </c>
      <c r="H86" s="2042" t="s">
        <v>7168</v>
      </c>
      <c r="I86" s="2158">
        <v>2</v>
      </c>
      <c r="J86" s="313">
        <v>45</v>
      </c>
      <c r="K86" s="1177">
        <f t="shared" si="6"/>
        <v>90</v>
      </c>
      <c r="L86" s="1356"/>
      <c r="M86" s="315" t="s">
        <v>7169</v>
      </c>
      <c r="N86" s="460" t="s">
        <v>7172</v>
      </c>
      <c r="O86" s="296"/>
      <c r="P86" s="387"/>
      <c r="Q86" s="293"/>
      <c r="R86" s="286"/>
      <c r="S86" s="387"/>
      <c r="T86" s="404"/>
    </row>
    <row r="87" spans="1:20" s="379" customFormat="1" ht="19.7" customHeight="1">
      <c r="A87" s="197" t="s">
        <v>200</v>
      </c>
      <c r="B87" s="4"/>
      <c r="C87" s="4"/>
      <c r="D87" s="4"/>
      <c r="E87" s="2424">
        <f t="shared" si="7"/>
        <v>53</v>
      </c>
      <c r="F87" s="27" t="s">
        <v>287</v>
      </c>
      <c r="G87" s="27" t="s">
        <v>287</v>
      </c>
      <c r="H87" s="282" t="s">
        <v>6076</v>
      </c>
      <c r="I87" s="1946">
        <v>1</v>
      </c>
      <c r="J87" s="197">
        <v>3400</v>
      </c>
      <c r="K87" s="1177">
        <f t="shared" si="6"/>
        <v>3400</v>
      </c>
      <c r="L87" s="29"/>
      <c r="M87" s="68" t="s">
        <v>1302</v>
      </c>
      <c r="N87" s="286"/>
      <c r="O87" s="296"/>
      <c r="P87" s="387"/>
      <c r="Q87" s="293"/>
      <c r="R87" s="286"/>
      <c r="S87" s="387"/>
      <c r="T87" s="404"/>
    </row>
    <row r="88" spans="1:20" s="379" customFormat="1" ht="19.7" customHeight="1">
      <c r="A88" s="4"/>
      <c r="B88" s="4"/>
      <c r="C88" s="4"/>
      <c r="D88" s="4"/>
      <c r="E88" s="293"/>
      <c r="F88" s="293"/>
      <c r="G88" s="293"/>
      <c r="H88" s="223"/>
      <c r="I88" s="1896"/>
      <c r="J88" s="551"/>
      <c r="K88" s="385"/>
      <c r="L88" s="287"/>
      <c r="M88" s="288"/>
      <c r="N88" s="286"/>
      <c r="O88" s="296"/>
      <c r="P88" s="387"/>
      <c r="Q88" s="293"/>
      <c r="R88" s="286"/>
      <c r="S88" s="387"/>
      <c r="T88" s="404"/>
    </row>
    <row r="89" spans="1:20" s="379" customFormat="1" ht="19.7" customHeight="1">
      <c r="A89" s="4"/>
      <c r="B89" s="4"/>
      <c r="C89" s="4"/>
      <c r="D89" s="4"/>
      <c r="E89" s="293"/>
      <c r="F89" s="293"/>
      <c r="G89" s="293"/>
      <c r="H89" s="223"/>
      <c r="I89" s="1896"/>
      <c r="J89" s="551"/>
      <c r="K89" s="385"/>
      <c r="L89" s="287"/>
      <c r="M89" s="288"/>
      <c r="N89" s="286"/>
      <c r="O89" s="296"/>
      <c r="P89" s="387"/>
      <c r="Q89" s="293"/>
      <c r="R89" s="286"/>
      <c r="S89" s="387"/>
      <c r="T89" s="404"/>
    </row>
    <row r="90" spans="1:20" s="379" customFormat="1" ht="19.7" customHeight="1">
      <c r="A90" s="4"/>
      <c r="B90" s="4"/>
      <c r="C90" s="4"/>
      <c r="D90" s="4"/>
      <c r="E90" s="293"/>
      <c r="F90" s="293"/>
      <c r="G90" s="293"/>
      <c r="H90" s="2421">
        <f>SUM(K74:K87)</f>
        <v>37210</v>
      </c>
      <c r="I90" s="1896"/>
      <c r="J90" s="551"/>
      <c r="K90" s="385"/>
      <c r="L90" s="287"/>
      <c r="M90" s="288"/>
      <c r="N90" s="286"/>
      <c r="O90" s="296"/>
      <c r="P90" s="387"/>
      <c r="Q90" s="293"/>
      <c r="R90" s="286"/>
      <c r="S90" s="387"/>
      <c r="T90" s="404"/>
    </row>
    <row r="91" spans="1:20" s="379" customFormat="1" ht="19.7" customHeight="1">
      <c r="A91" s="4"/>
      <c r="B91" s="4"/>
      <c r="C91" s="4"/>
      <c r="D91" s="4"/>
      <c r="E91" s="293"/>
      <c r="F91" s="293"/>
      <c r="G91" s="293"/>
      <c r="H91" s="223"/>
      <c r="I91" s="1896"/>
      <c r="J91" s="551"/>
      <c r="K91" s="385"/>
      <c r="L91" s="287"/>
      <c r="M91" s="288"/>
      <c r="N91" s="286"/>
      <c r="O91" s="296"/>
      <c r="P91" s="387"/>
      <c r="Q91" s="293"/>
      <c r="R91" s="286"/>
      <c r="S91" s="387"/>
      <c r="T91" s="404"/>
    </row>
    <row r="92" spans="1:20" s="379" customFormat="1" ht="19.7" customHeight="1">
      <c r="A92" s="4"/>
      <c r="B92" s="4"/>
      <c r="C92" s="4"/>
      <c r="D92" s="4"/>
      <c r="E92" s="293"/>
      <c r="F92" s="293"/>
      <c r="G92" s="293"/>
      <c r="H92" s="223"/>
      <c r="I92" s="1896"/>
      <c r="J92" s="551"/>
      <c r="K92" s="385"/>
      <c r="L92" s="287"/>
      <c r="M92" s="288"/>
      <c r="N92" s="286"/>
      <c r="O92" s="296"/>
      <c r="P92" s="387"/>
      <c r="Q92" s="293"/>
      <c r="R92" s="286"/>
      <c r="S92" s="387"/>
      <c r="T92" s="404"/>
    </row>
    <row r="93" spans="1:20" s="379" customFormat="1" ht="19.7" customHeight="1">
      <c r="A93" s="4"/>
      <c r="B93" s="4"/>
      <c r="C93" s="4"/>
      <c r="D93" s="4"/>
      <c r="E93" s="293"/>
      <c r="F93" s="293"/>
      <c r="G93" s="293"/>
      <c r="H93" s="223"/>
      <c r="I93" s="1896"/>
      <c r="J93" s="551"/>
      <c r="K93" s="385"/>
      <c r="L93" s="287"/>
      <c r="M93" s="288"/>
      <c r="N93" s="286"/>
      <c r="O93" s="296"/>
      <c r="P93" s="387"/>
      <c r="Q93" s="293"/>
      <c r="R93" s="286"/>
      <c r="S93" s="387"/>
      <c r="T93" s="404"/>
    </row>
    <row r="94" spans="1:20" s="379" customFormat="1" ht="19.7" customHeight="1">
      <c r="A94" s="4"/>
      <c r="B94" s="4"/>
      <c r="C94" s="4"/>
      <c r="D94" s="4"/>
      <c r="E94" s="293"/>
      <c r="F94" s="293"/>
      <c r="G94" s="293"/>
      <c r="H94" s="223"/>
      <c r="I94" s="1896"/>
      <c r="J94" s="551"/>
      <c r="K94" s="385"/>
      <c r="L94" s="287"/>
      <c r="M94" s="288"/>
      <c r="N94" s="286"/>
      <c r="O94" s="296"/>
      <c r="P94" s="387"/>
      <c r="Q94" s="293"/>
      <c r="R94" s="286"/>
      <c r="S94" s="387"/>
      <c r="T94" s="404"/>
    </row>
    <row r="95" spans="1:20" s="379" customFormat="1" ht="19.7" customHeight="1">
      <c r="A95" s="4"/>
      <c r="B95" s="4"/>
      <c r="C95" s="4"/>
      <c r="D95" s="4"/>
      <c r="E95" s="293"/>
      <c r="F95" s="293"/>
      <c r="G95" s="293"/>
      <c r="H95" s="223"/>
      <c r="I95" s="1896"/>
      <c r="J95" s="551"/>
      <c r="K95" s="385"/>
      <c r="L95" s="287"/>
      <c r="M95" s="288"/>
      <c r="N95" s="286"/>
      <c r="O95" s="296"/>
      <c r="P95" s="387"/>
      <c r="Q95" s="293"/>
      <c r="R95" s="286"/>
      <c r="S95" s="387"/>
      <c r="T95" s="404"/>
    </row>
    <row r="96" spans="1:20" s="379" customFormat="1" ht="19.7" customHeight="1">
      <c r="A96" s="4"/>
      <c r="B96" s="4"/>
      <c r="C96" s="4"/>
      <c r="D96" s="4"/>
      <c r="E96" s="293"/>
      <c r="F96" s="293"/>
      <c r="G96" s="293"/>
      <c r="H96" s="223"/>
      <c r="I96" s="1896"/>
      <c r="J96" s="551"/>
      <c r="K96" s="385"/>
      <c r="L96" s="287"/>
      <c r="M96" s="288"/>
      <c r="N96" s="286"/>
      <c r="O96" s="296"/>
      <c r="P96" s="387"/>
      <c r="Q96" s="293"/>
      <c r="R96" s="286"/>
      <c r="S96" s="387"/>
      <c r="T96" s="404"/>
    </row>
    <row r="97" spans="1:20" s="379" customFormat="1" ht="19.7" customHeight="1">
      <c r="A97" s="4"/>
      <c r="B97" s="4"/>
      <c r="C97" s="4"/>
      <c r="D97" s="4"/>
      <c r="E97" s="293"/>
      <c r="F97" s="293"/>
      <c r="G97" s="293"/>
      <c r="H97" s="223"/>
      <c r="I97" s="1896"/>
      <c r="J97" s="551"/>
      <c r="K97" s="385"/>
      <c r="L97" s="287"/>
      <c r="M97" s="288"/>
      <c r="N97" s="286"/>
      <c r="O97" s="296"/>
      <c r="P97" s="387"/>
      <c r="Q97" s="293"/>
      <c r="R97" s="286"/>
      <c r="S97" s="387"/>
      <c r="T97" s="404"/>
    </row>
    <row r="98" spans="1:20" s="379" customFormat="1" ht="19.7" customHeight="1">
      <c r="A98" s="4"/>
      <c r="B98" s="4"/>
      <c r="C98" s="4"/>
      <c r="D98" s="4"/>
      <c r="E98" s="293"/>
      <c r="F98" s="293"/>
      <c r="G98" s="293"/>
      <c r="H98" s="223"/>
      <c r="I98" s="1896"/>
      <c r="J98" s="551"/>
      <c r="K98" s="385"/>
      <c r="L98" s="287"/>
      <c r="M98" s="288"/>
      <c r="N98" s="286"/>
      <c r="O98" s="296"/>
      <c r="P98" s="387"/>
      <c r="Q98" s="293"/>
      <c r="R98" s="286"/>
      <c r="S98" s="387"/>
      <c r="T98" s="404"/>
    </row>
    <row r="99" spans="1:20" s="379" customFormat="1" ht="19.7" customHeight="1">
      <c r="A99" s="4"/>
      <c r="B99" s="4"/>
      <c r="C99" s="4"/>
      <c r="D99" s="4"/>
      <c r="E99" s="293"/>
      <c r="F99" s="293"/>
      <c r="G99" s="293"/>
      <c r="H99" s="223"/>
      <c r="I99" s="1896"/>
      <c r="J99" s="551"/>
      <c r="K99" s="385"/>
      <c r="L99" s="287"/>
      <c r="M99" s="288"/>
      <c r="N99" s="286"/>
      <c r="O99" s="296"/>
      <c r="P99" s="387"/>
      <c r="Q99" s="293"/>
      <c r="R99" s="286"/>
      <c r="S99" s="387"/>
      <c r="T99" s="404"/>
    </row>
    <row r="100" spans="1:20" s="379" customFormat="1" ht="19.7" customHeight="1">
      <c r="A100" s="4"/>
      <c r="B100" s="4"/>
      <c r="C100" s="4"/>
      <c r="D100" s="4"/>
      <c r="E100" s="293"/>
      <c r="F100" s="293"/>
      <c r="G100" s="293"/>
      <c r="H100" s="223"/>
      <c r="I100" s="1896"/>
      <c r="J100" s="551"/>
      <c r="K100" s="385"/>
      <c r="L100" s="287"/>
      <c r="M100" s="288"/>
      <c r="N100" s="286"/>
      <c r="O100" s="296"/>
      <c r="P100" s="387"/>
      <c r="Q100" s="293"/>
      <c r="R100" s="286"/>
      <c r="S100" s="387"/>
      <c r="T100" s="404"/>
    </row>
    <row r="101" spans="1:20" s="379" customFormat="1" ht="19.7" customHeight="1">
      <c r="A101" s="4"/>
      <c r="B101" s="4"/>
      <c r="C101" s="4"/>
      <c r="D101" s="4"/>
      <c r="E101" s="293"/>
      <c r="F101" s="293"/>
      <c r="G101" s="293"/>
      <c r="H101" s="223"/>
      <c r="I101" s="1896"/>
      <c r="J101" s="551"/>
      <c r="K101" s="385"/>
      <c r="L101" s="287"/>
      <c r="M101" s="288"/>
      <c r="N101" s="286"/>
      <c r="O101" s="296"/>
      <c r="P101" s="387"/>
      <c r="Q101" s="293"/>
      <c r="R101" s="286"/>
      <c r="S101" s="387"/>
      <c r="T101" s="404"/>
    </row>
    <row r="102" spans="1:20" s="379" customFormat="1" ht="19.7" customHeight="1">
      <c r="A102" s="4"/>
      <c r="B102" s="4"/>
      <c r="C102" s="4"/>
      <c r="D102" s="4"/>
      <c r="E102" s="293"/>
      <c r="F102" s="293"/>
      <c r="G102" s="293"/>
      <c r="H102" s="223"/>
      <c r="I102" s="1896"/>
      <c r="J102" s="551"/>
      <c r="K102" s="385"/>
      <c r="L102" s="287"/>
      <c r="M102" s="288"/>
      <c r="N102" s="286"/>
      <c r="O102" s="296"/>
      <c r="P102" s="387"/>
      <c r="Q102" s="293"/>
      <c r="R102" s="286"/>
      <c r="S102" s="387"/>
      <c r="T102" s="404"/>
    </row>
    <row r="103" spans="1:20" s="379" customFormat="1" ht="19.7" customHeight="1">
      <c r="A103" s="4"/>
      <c r="B103" s="4"/>
      <c r="C103" s="4"/>
      <c r="D103" s="4"/>
      <c r="E103" s="293"/>
      <c r="F103" s="293"/>
      <c r="G103" s="293"/>
      <c r="H103" s="389"/>
      <c r="I103" s="1896"/>
      <c r="J103" s="551"/>
      <c r="K103" s="385"/>
      <c r="L103" s="287"/>
      <c r="M103" s="288"/>
      <c r="N103" s="286"/>
      <c r="O103" s="296"/>
      <c r="P103" s="387"/>
      <c r="Q103" s="293"/>
      <c r="R103" s="286"/>
      <c r="S103" s="387"/>
      <c r="T103" s="404"/>
    </row>
    <row r="104" spans="1:20" s="4" customFormat="1" ht="19.7" customHeight="1">
      <c r="E104" s="27"/>
      <c r="F104" s="27"/>
      <c r="G104" s="27"/>
      <c r="H104" s="78"/>
      <c r="I104" s="1903"/>
      <c r="J104" s="393"/>
      <c r="K104" s="385"/>
      <c r="L104" s="28"/>
      <c r="M104" s="79"/>
      <c r="N104" s="26"/>
      <c r="O104" s="26"/>
      <c r="P104" s="30"/>
      <c r="Q104" s="27"/>
      <c r="R104" s="26"/>
      <c r="S104" s="30"/>
      <c r="T104" s="375"/>
    </row>
    <row r="105" spans="1:20" s="4" customFormat="1" ht="19.7" customHeight="1">
      <c r="E105" s="27"/>
      <c r="F105" s="27"/>
      <c r="G105" s="27"/>
      <c r="H105" s="47"/>
      <c r="I105" s="1903"/>
      <c r="J105" s="393"/>
      <c r="K105" s="385"/>
      <c r="L105" s="28"/>
      <c r="M105" s="47"/>
      <c r="N105" s="26"/>
      <c r="O105" s="26"/>
      <c r="P105" s="30"/>
      <c r="Q105" s="27"/>
      <c r="R105" s="26"/>
      <c r="S105" s="30"/>
      <c r="T105" s="375"/>
    </row>
    <row r="106" spans="1:20" s="4" customFormat="1" ht="19.7" customHeight="1">
      <c r="E106" s="27"/>
      <c r="F106" s="27"/>
      <c r="G106" s="27"/>
      <c r="H106" s="47"/>
      <c r="I106" s="1903"/>
      <c r="J106" s="393"/>
      <c r="K106" s="385"/>
      <c r="L106" s="28"/>
      <c r="M106" s="47"/>
      <c r="N106" s="26"/>
      <c r="O106" s="26"/>
      <c r="P106" s="30"/>
      <c r="Q106" s="27"/>
      <c r="R106" s="26"/>
      <c r="S106" s="30"/>
      <c r="T106" s="375"/>
    </row>
    <row r="107" spans="1:20" s="4" customFormat="1" ht="19.7" customHeight="1">
      <c r="E107" s="27"/>
      <c r="F107" s="27"/>
      <c r="G107" s="27"/>
      <c r="H107" s="47"/>
      <c r="I107" s="1903"/>
      <c r="J107" s="393"/>
      <c r="K107" s="385"/>
      <c r="L107" s="28"/>
      <c r="M107" s="47"/>
      <c r="N107" s="47"/>
      <c r="O107" s="26"/>
      <c r="P107" s="30"/>
      <c r="Q107" s="27"/>
      <c r="R107" s="26"/>
      <c r="S107" s="30"/>
      <c r="T107" s="375"/>
    </row>
    <row r="108" spans="1:20" s="4" customFormat="1" ht="19.7" customHeight="1">
      <c r="E108" s="27"/>
      <c r="F108" s="27"/>
      <c r="G108" s="27"/>
      <c r="H108" s="47"/>
      <c r="I108" s="1903"/>
      <c r="J108" s="393"/>
      <c r="K108" s="385"/>
      <c r="L108" s="28"/>
      <c r="M108" s="47"/>
      <c r="N108" s="26"/>
      <c r="O108" s="26"/>
      <c r="P108" s="30"/>
      <c r="Q108" s="27"/>
      <c r="R108" s="26"/>
      <c r="S108" s="30"/>
      <c r="T108" s="375"/>
    </row>
  </sheetData>
  <autoFilter ref="E8:R108" xr:uid="{7490235C-F4A1-4767-B286-4B6B7DEE3CD3}"/>
  <mergeCells count="12">
    <mergeCell ref="E6:G6"/>
    <mergeCell ref="F10:H10"/>
    <mergeCell ref="F19:H19"/>
    <mergeCell ref="F45:H45"/>
    <mergeCell ref="F60:H60"/>
    <mergeCell ref="F73:H73"/>
    <mergeCell ref="E2:G2"/>
    <mergeCell ref="J2:L2"/>
    <mergeCell ref="E3:G3"/>
    <mergeCell ref="E4:G4"/>
    <mergeCell ref="J4:J5"/>
    <mergeCell ref="E5:G5"/>
  </mergeCells>
  <phoneticPr fontId="2"/>
  <dataValidations count="1">
    <dataValidation allowBlank="1" showInputMessage="1" showErrorMessage="1" sqref="M34 JI34 TE34 ADA34 AMW34 AWS34 BGO34 BQK34 CAG34 CKC34 CTY34 DDU34 DNQ34 DXM34 EHI34 ERE34 FBA34 FKW34 FUS34 GEO34 GOK34 GYG34 HIC34 HRY34 IBU34 ILQ34 IVM34 JFI34 JPE34 JZA34 KIW34 KSS34 LCO34 LMK34 LWG34 MGC34 MPY34 MZU34 NJQ34 NTM34 ODI34 ONE34 OXA34 PGW34 PQS34 QAO34 QKK34 QUG34 REC34 RNY34 RXU34 SHQ34 SRM34 TBI34 TLE34 TVA34 UEW34 UOS34 UYO34 VIK34 VSG34 WCC34 WLY34 WVU34 M65570 JI65570 TE65570 ADA65570 AMW65570 AWS65570 BGO65570 BQK65570 CAG65570 CKC65570 CTY65570 DDU65570 DNQ65570 DXM65570 EHI65570 ERE65570 FBA65570 FKW65570 FUS65570 GEO65570 GOK65570 GYG65570 HIC65570 HRY65570 IBU65570 ILQ65570 IVM65570 JFI65570 JPE65570 JZA65570 KIW65570 KSS65570 LCO65570 LMK65570 LWG65570 MGC65570 MPY65570 MZU65570 NJQ65570 NTM65570 ODI65570 ONE65570 OXA65570 PGW65570 PQS65570 QAO65570 QKK65570 QUG65570 REC65570 RNY65570 RXU65570 SHQ65570 SRM65570 TBI65570 TLE65570 TVA65570 UEW65570 UOS65570 UYO65570 VIK65570 VSG65570 WCC65570 WLY65570 WVU65570 M131106 JI131106 TE131106 ADA131106 AMW131106 AWS131106 BGO131106 BQK131106 CAG131106 CKC131106 CTY131106 DDU131106 DNQ131106 DXM131106 EHI131106 ERE131106 FBA131106 FKW131106 FUS131106 GEO131106 GOK131106 GYG131106 HIC131106 HRY131106 IBU131106 ILQ131106 IVM131106 JFI131106 JPE131106 JZA131106 KIW131106 KSS131106 LCO131106 LMK131106 LWG131106 MGC131106 MPY131106 MZU131106 NJQ131106 NTM131106 ODI131106 ONE131106 OXA131106 PGW131106 PQS131106 QAO131106 QKK131106 QUG131106 REC131106 RNY131106 RXU131106 SHQ131106 SRM131106 TBI131106 TLE131106 TVA131106 UEW131106 UOS131106 UYO131106 VIK131106 VSG131106 WCC131106 WLY131106 WVU131106 M196642 JI196642 TE196642 ADA196642 AMW196642 AWS196642 BGO196642 BQK196642 CAG196642 CKC196642 CTY196642 DDU196642 DNQ196642 DXM196642 EHI196642 ERE196642 FBA196642 FKW196642 FUS196642 GEO196642 GOK196642 GYG196642 HIC196642 HRY196642 IBU196642 ILQ196642 IVM196642 JFI196642 JPE196642 JZA196642 KIW196642 KSS196642 LCO196642 LMK196642 LWG196642 MGC196642 MPY196642 MZU196642 NJQ196642 NTM196642 ODI196642 ONE196642 OXA196642 PGW196642 PQS196642 QAO196642 QKK196642 QUG196642 REC196642 RNY196642 RXU196642 SHQ196642 SRM196642 TBI196642 TLE196642 TVA196642 UEW196642 UOS196642 UYO196642 VIK196642 VSG196642 WCC196642 WLY196642 WVU196642 M262178 JI262178 TE262178 ADA262178 AMW262178 AWS262178 BGO262178 BQK262178 CAG262178 CKC262178 CTY262178 DDU262178 DNQ262178 DXM262178 EHI262178 ERE262178 FBA262178 FKW262178 FUS262178 GEO262178 GOK262178 GYG262178 HIC262178 HRY262178 IBU262178 ILQ262178 IVM262178 JFI262178 JPE262178 JZA262178 KIW262178 KSS262178 LCO262178 LMK262178 LWG262178 MGC262178 MPY262178 MZU262178 NJQ262178 NTM262178 ODI262178 ONE262178 OXA262178 PGW262178 PQS262178 QAO262178 QKK262178 QUG262178 REC262178 RNY262178 RXU262178 SHQ262178 SRM262178 TBI262178 TLE262178 TVA262178 UEW262178 UOS262178 UYO262178 VIK262178 VSG262178 WCC262178 WLY262178 WVU262178 M327714 JI327714 TE327714 ADA327714 AMW327714 AWS327714 BGO327714 BQK327714 CAG327714 CKC327714 CTY327714 DDU327714 DNQ327714 DXM327714 EHI327714 ERE327714 FBA327714 FKW327714 FUS327714 GEO327714 GOK327714 GYG327714 HIC327714 HRY327714 IBU327714 ILQ327714 IVM327714 JFI327714 JPE327714 JZA327714 KIW327714 KSS327714 LCO327714 LMK327714 LWG327714 MGC327714 MPY327714 MZU327714 NJQ327714 NTM327714 ODI327714 ONE327714 OXA327714 PGW327714 PQS327714 QAO327714 QKK327714 QUG327714 REC327714 RNY327714 RXU327714 SHQ327714 SRM327714 TBI327714 TLE327714 TVA327714 UEW327714 UOS327714 UYO327714 VIK327714 VSG327714 WCC327714 WLY327714 WVU327714 M393250 JI393250 TE393250 ADA393250 AMW393250 AWS393250 BGO393250 BQK393250 CAG393250 CKC393250 CTY393250 DDU393250 DNQ393250 DXM393250 EHI393250 ERE393250 FBA393250 FKW393250 FUS393250 GEO393250 GOK393250 GYG393250 HIC393250 HRY393250 IBU393250 ILQ393250 IVM393250 JFI393250 JPE393250 JZA393250 KIW393250 KSS393250 LCO393250 LMK393250 LWG393250 MGC393250 MPY393250 MZU393250 NJQ393250 NTM393250 ODI393250 ONE393250 OXA393250 PGW393250 PQS393250 QAO393250 QKK393250 QUG393250 REC393250 RNY393250 RXU393250 SHQ393250 SRM393250 TBI393250 TLE393250 TVA393250 UEW393250 UOS393250 UYO393250 VIK393250 VSG393250 WCC393250 WLY393250 WVU393250 M458786 JI458786 TE458786 ADA458786 AMW458786 AWS458786 BGO458786 BQK458786 CAG458786 CKC458786 CTY458786 DDU458786 DNQ458786 DXM458786 EHI458786 ERE458786 FBA458786 FKW458786 FUS458786 GEO458786 GOK458786 GYG458786 HIC458786 HRY458786 IBU458786 ILQ458786 IVM458786 JFI458786 JPE458786 JZA458786 KIW458786 KSS458786 LCO458786 LMK458786 LWG458786 MGC458786 MPY458786 MZU458786 NJQ458786 NTM458786 ODI458786 ONE458786 OXA458786 PGW458786 PQS458786 QAO458786 QKK458786 QUG458786 REC458786 RNY458786 RXU458786 SHQ458786 SRM458786 TBI458786 TLE458786 TVA458786 UEW458786 UOS458786 UYO458786 VIK458786 VSG458786 WCC458786 WLY458786 WVU458786 M524322 JI524322 TE524322 ADA524322 AMW524322 AWS524322 BGO524322 BQK524322 CAG524322 CKC524322 CTY524322 DDU524322 DNQ524322 DXM524322 EHI524322 ERE524322 FBA524322 FKW524322 FUS524322 GEO524322 GOK524322 GYG524322 HIC524322 HRY524322 IBU524322 ILQ524322 IVM524322 JFI524322 JPE524322 JZA524322 KIW524322 KSS524322 LCO524322 LMK524322 LWG524322 MGC524322 MPY524322 MZU524322 NJQ524322 NTM524322 ODI524322 ONE524322 OXA524322 PGW524322 PQS524322 QAO524322 QKK524322 QUG524322 REC524322 RNY524322 RXU524322 SHQ524322 SRM524322 TBI524322 TLE524322 TVA524322 UEW524322 UOS524322 UYO524322 VIK524322 VSG524322 WCC524322 WLY524322 WVU524322 M589858 JI589858 TE589858 ADA589858 AMW589858 AWS589858 BGO589858 BQK589858 CAG589858 CKC589858 CTY589858 DDU589858 DNQ589858 DXM589858 EHI589858 ERE589858 FBA589858 FKW589858 FUS589858 GEO589858 GOK589858 GYG589858 HIC589858 HRY589858 IBU589858 ILQ589858 IVM589858 JFI589858 JPE589858 JZA589858 KIW589858 KSS589858 LCO589858 LMK589858 LWG589858 MGC589858 MPY589858 MZU589858 NJQ589858 NTM589858 ODI589858 ONE589858 OXA589858 PGW589858 PQS589858 QAO589858 QKK589858 QUG589858 REC589858 RNY589858 RXU589858 SHQ589858 SRM589858 TBI589858 TLE589858 TVA589858 UEW589858 UOS589858 UYO589858 VIK589858 VSG589858 WCC589858 WLY589858 WVU589858 M655394 JI655394 TE655394 ADA655394 AMW655394 AWS655394 BGO655394 BQK655394 CAG655394 CKC655394 CTY655394 DDU655394 DNQ655394 DXM655394 EHI655394 ERE655394 FBA655394 FKW655394 FUS655394 GEO655394 GOK655394 GYG655394 HIC655394 HRY655394 IBU655394 ILQ655394 IVM655394 JFI655394 JPE655394 JZA655394 KIW655394 KSS655394 LCO655394 LMK655394 LWG655394 MGC655394 MPY655394 MZU655394 NJQ655394 NTM655394 ODI655394 ONE655394 OXA655394 PGW655394 PQS655394 QAO655394 QKK655394 QUG655394 REC655394 RNY655394 RXU655394 SHQ655394 SRM655394 TBI655394 TLE655394 TVA655394 UEW655394 UOS655394 UYO655394 VIK655394 VSG655394 WCC655394 WLY655394 WVU655394 M720930 JI720930 TE720930 ADA720930 AMW720930 AWS720930 BGO720930 BQK720930 CAG720930 CKC720930 CTY720930 DDU720930 DNQ720930 DXM720930 EHI720930 ERE720930 FBA720930 FKW720930 FUS720930 GEO720930 GOK720930 GYG720930 HIC720930 HRY720930 IBU720930 ILQ720930 IVM720930 JFI720930 JPE720930 JZA720930 KIW720930 KSS720930 LCO720930 LMK720930 LWG720930 MGC720930 MPY720930 MZU720930 NJQ720930 NTM720930 ODI720930 ONE720930 OXA720930 PGW720930 PQS720930 QAO720930 QKK720930 QUG720930 REC720930 RNY720930 RXU720930 SHQ720930 SRM720930 TBI720930 TLE720930 TVA720930 UEW720930 UOS720930 UYO720930 VIK720930 VSG720930 WCC720930 WLY720930 WVU720930 M786466 JI786466 TE786466 ADA786466 AMW786466 AWS786466 BGO786466 BQK786466 CAG786466 CKC786466 CTY786466 DDU786466 DNQ786466 DXM786466 EHI786466 ERE786466 FBA786466 FKW786466 FUS786466 GEO786466 GOK786466 GYG786466 HIC786466 HRY786466 IBU786466 ILQ786466 IVM786466 JFI786466 JPE786466 JZA786466 KIW786466 KSS786466 LCO786466 LMK786466 LWG786466 MGC786466 MPY786466 MZU786466 NJQ786466 NTM786466 ODI786466 ONE786466 OXA786466 PGW786466 PQS786466 QAO786466 QKK786466 QUG786466 REC786466 RNY786466 RXU786466 SHQ786466 SRM786466 TBI786466 TLE786466 TVA786466 UEW786466 UOS786466 UYO786466 VIK786466 VSG786466 WCC786466 WLY786466 WVU786466 M852002 JI852002 TE852002 ADA852002 AMW852002 AWS852002 BGO852002 BQK852002 CAG852002 CKC852002 CTY852002 DDU852002 DNQ852002 DXM852002 EHI852002 ERE852002 FBA852002 FKW852002 FUS852002 GEO852002 GOK852002 GYG852002 HIC852002 HRY852002 IBU852002 ILQ852002 IVM852002 JFI852002 JPE852002 JZA852002 KIW852002 KSS852002 LCO852002 LMK852002 LWG852002 MGC852002 MPY852002 MZU852002 NJQ852002 NTM852002 ODI852002 ONE852002 OXA852002 PGW852002 PQS852002 QAO852002 QKK852002 QUG852002 REC852002 RNY852002 RXU852002 SHQ852002 SRM852002 TBI852002 TLE852002 TVA852002 UEW852002 UOS852002 UYO852002 VIK852002 VSG852002 WCC852002 WLY852002 WVU852002 M917538 JI917538 TE917538 ADA917538 AMW917538 AWS917538 BGO917538 BQK917538 CAG917538 CKC917538 CTY917538 DDU917538 DNQ917538 DXM917538 EHI917538 ERE917538 FBA917538 FKW917538 FUS917538 GEO917538 GOK917538 GYG917538 HIC917538 HRY917538 IBU917538 ILQ917538 IVM917538 JFI917538 JPE917538 JZA917538 KIW917538 KSS917538 LCO917538 LMK917538 LWG917538 MGC917538 MPY917538 MZU917538 NJQ917538 NTM917538 ODI917538 ONE917538 OXA917538 PGW917538 PQS917538 QAO917538 QKK917538 QUG917538 REC917538 RNY917538 RXU917538 SHQ917538 SRM917538 TBI917538 TLE917538 TVA917538 UEW917538 UOS917538 UYO917538 VIK917538 VSG917538 WCC917538 WLY917538 WVU917538 M983074 JI983074 TE983074 ADA983074 AMW983074 AWS983074 BGO983074 BQK983074 CAG983074 CKC983074 CTY983074 DDU983074 DNQ983074 DXM983074 EHI983074 ERE983074 FBA983074 FKW983074 FUS983074 GEO983074 GOK983074 GYG983074 HIC983074 HRY983074 IBU983074 ILQ983074 IVM983074 JFI983074 JPE983074 JZA983074 KIW983074 KSS983074 LCO983074 LMK983074 LWG983074 MGC983074 MPY983074 MZU983074 NJQ983074 NTM983074 ODI983074 ONE983074 OXA983074 PGW983074 PQS983074 QAO983074 QKK983074 QUG983074 REC983074 RNY983074 RXU983074 SHQ983074 SRM983074 TBI983074 TLE983074 TVA983074 UEW983074 UOS983074 UYO983074 VIK983074 VSG983074 WCC983074 WLY983074 WVU983074" xr:uid="{7A1D7375-2575-4E51-BC48-6C95E03B9CAE}"/>
  </dataValidations>
  <pageMargins left="0.2" right="0.2" top="0.36" bottom="0.41" header="0.3" footer="0.3"/>
  <pageSetup paperSize="9" scale="70" orientation="landscape"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7D0D-8EEC-4046-B2B8-7D9D3E20D734}">
  <sheetPr>
    <tabColor rgb="FF00B0F0"/>
  </sheetPr>
  <dimension ref="A2:S651"/>
  <sheetViews>
    <sheetView zoomScale="85" zoomScaleNormal="85" workbookViewId="0">
      <pane xSplit="12" ySplit="8" topLeftCell="M9" activePane="bottomRight" state="frozen"/>
      <selection pane="topRight" activeCell="K1" sqref="K1"/>
      <selection pane="bottomLeft" activeCell="A9" sqref="A9"/>
      <selection pane="bottomRight" activeCell="L18" sqref="L18"/>
    </sheetView>
  </sheetViews>
  <sheetFormatPr defaultRowHeight="18.75"/>
  <cols>
    <col min="1" max="1" width="9" style="1"/>
    <col min="2" max="2" width="15.375" style="1" customWidth="1"/>
    <col min="3" max="3" width="9.125" style="1" customWidth="1"/>
    <col min="4" max="4" width="6.125" style="4" customWidth="1"/>
    <col min="5" max="6" width="15.875" style="1" customWidth="1"/>
    <col min="7" max="7" width="49.75" style="1" customWidth="1"/>
    <col min="8" max="8" width="6.125" style="1" customWidth="1"/>
    <col min="9" max="10" width="9.875" style="4" bestFit="1" customWidth="1"/>
    <col min="11" max="11" width="7.375" style="19" customWidth="1"/>
    <col min="12" max="12" width="35.875" style="1" customWidth="1"/>
    <col min="13" max="13" width="11.5" style="1" customWidth="1"/>
    <col min="14" max="14" width="19.875" style="4" customWidth="1"/>
    <col min="15" max="15" width="13.875" style="9" customWidth="1"/>
    <col min="16" max="16" width="7.375" style="1" customWidth="1"/>
    <col min="17" max="17" width="13.125" style="10" customWidth="1"/>
    <col min="18" max="18" width="18.125" style="11" customWidth="1"/>
    <col min="19" max="19" width="15.625" style="12" customWidth="1"/>
    <col min="20" max="16384" width="9" style="1"/>
  </cols>
  <sheetData>
    <row r="2" spans="1:19" ht="20.100000000000001" customHeight="1">
      <c r="D2" s="2" t="s">
        <v>0</v>
      </c>
      <c r="E2" s="2"/>
      <c r="F2" s="2"/>
      <c r="G2" s="3" t="s">
        <v>7173</v>
      </c>
      <c r="I2" s="5" t="s">
        <v>2</v>
      </c>
      <c r="J2" s="6"/>
      <c r="K2" s="7"/>
      <c r="L2" s="8">
        <f>SUM(J:J)</f>
        <v>12854</v>
      </c>
    </row>
    <row r="3" spans="1:19" ht="20.100000000000001" customHeight="1">
      <c r="D3" s="2" t="s">
        <v>3</v>
      </c>
      <c r="E3" s="2"/>
      <c r="F3" s="2"/>
      <c r="G3" s="13" t="s">
        <v>7118</v>
      </c>
      <c r="J3" s="14" t="s">
        <v>7174</v>
      </c>
      <c r="K3" s="14"/>
      <c r="L3" s="14"/>
      <c r="M3" s="14"/>
    </row>
    <row r="4" spans="1:19" ht="20.100000000000001" customHeight="1">
      <c r="D4" s="2" t="s">
        <v>6</v>
      </c>
      <c r="E4" s="2"/>
      <c r="F4" s="2"/>
      <c r="G4" s="13" t="s">
        <v>7175</v>
      </c>
      <c r="I4" s="1827" t="s">
        <v>65</v>
      </c>
      <c r="J4" s="14"/>
      <c r="K4" s="14"/>
      <c r="L4" s="14"/>
      <c r="M4" s="14"/>
    </row>
    <row r="5" spans="1:19" ht="20.100000000000001" customHeight="1">
      <c r="D5" s="2" t="s">
        <v>9</v>
      </c>
      <c r="E5" s="2"/>
      <c r="F5" s="2"/>
      <c r="G5" s="16">
        <v>46218</v>
      </c>
      <c r="I5" s="1828"/>
      <c r="J5" s="18"/>
    </row>
    <row r="6" spans="1:19" ht="20.100000000000001" customHeight="1">
      <c r="D6" s="2" t="s">
        <v>10</v>
      </c>
      <c r="E6" s="2"/>
      <c r="F6" s="2"/>
      <c r="G6" s="16">
        <v>46219</v>
      </c>
      <c r="J6" s="19"/>
    </row>
    <row r="8" spans="1:19" s="4" customFormat="1" ht="19.7" customHeight="1">
      <c r="A8" s="20" t="s">
        <v>11</v>
      </c>
      <c r="B8" s="20" t="s">
        <v>12</v>
      </c>
      <c r="C8" s="20" t="s">
        <v>13</v>
      </c>
      <c r="D8" s="21" t="s">
        <v>14</v>
      </c>
      <c r="E8" s="21" t="s">
        <v>15</v>
      </c>
      <c r="F8" s="21" t="s">
        <v>16</v>
      </c>
      <c r="G8" s="20" t="s">
        <v>17</v>
      </c>
      <c r="H8" s="493" t="s">
        <v>18</v>
      </c>
      <c r="I8" s="20" t="s">
        <v>19</v>
      </c>
      <c r="J8" s="22" t="s">
        <v>20</v>
      </c>
      <c r="K8" s="23" t="s">
        <v>21</v>
      </c>
      <c r="L8" s="20" t="s">
        <v>22</v>
      </c>
      <c r="M8" s="20" t="s">
        <v>23</v>
      </c>
      <c r="N8" s="20" t="s">
        <v>24</v>
      </c>
      <c r="O8" s="24" t="s">
        <v>25</v>
      </c>
      <c r="P8" s="21" t="s">
        <v>26</v>
      </c>
      <c r="Q8" s="20" t="s">
        <v>27</v>
      </c>
      <c r="R8" s="24" t="s">
        <v>28</v>
      </c>
      <c r="S8" s="25" t="s">
        <v>29</v>
      </c>
    </row>
    <row r="9" spans="1:19" s="4" customFormat="1" ht="19.7" customHeight="1">
      <c r="A9" s="26" t="s">
        <v>30</v>
      </c>
      <c r="B9" s="26"/>
      <c r="C9" s="26" t="s">
        <v>31</v>
      </c>
      <c r="D9" s="27" t="s">
        <v>32</v>
      </c>
      <c r="E9" s="27" t="s">
        <v>33</v>
      </c>
      <c r="F9" s="27" t="s">
        <v>34</v>
      </c>
      <c r="G9" s="26" t="s">
        <v>35</v>
      </c>
      <c r="H9" s="40" t="s">
        <v>36</v>
      </c>
      <c r="I9" s="26" t="s">
        <v>37</v>
      </c>
      <c r="J9" s="28" t="s">
        <v>38</v>
      </c>
      <c r="K9" s="29" t="s">
        <v>39</v>
      </c>
      <c r="L9" s="26" t="s">
        <v>40</v>
      </c>
      <c r="M9" s="26" t="s">
        <v>41</v>
      </c>
      <c r="N9" s="26" t="s">
        <v>42</v>
      </c>
      <c r="O9" s="30" t="s">
        <v>43</v>
      </c>
      <c r="P9" s="27" t="s">
        <v>44</v>
      </c>
      <c r="Q9" s="26" t="s">
        <v>45</v>
      </c>
      <c r="R9" s="30" t="s">
        <v>46</v>
      </c>
      <c r="S9" s="31" t="s">
        <v>47</v>
      </c>
    </row>
    <row r="10" spans="1:19" s="4" customFormat="1" ht="19.7" customHeight="1">
      <c r="D10" s="27"/>
      <c r="E10" s="27"/>
      <c r="F10" s="27"/>
      <c r="G10" s="26"/>
      <c r="H10" s="40"/>
      <c r="I10" s="26"/>
      <c r="J10" s="28"/>
      <c r="K10" s="29"/>
      <c r="L10" s="26"/>
      <c r="M10" s="26"/>
      <c r="N10" s="26"/>
      <c r="O10" s="30"/>
      <c r="P10" s="27"/>
      <c r="Q10" s="26"/>
      <c r="R10" s="30"/>
      <c r="S10" s="31"/>
    </row>
    <row r="11" spans="1:19" s="4" customFormat="1" ht="19.7" customHeight="1">
      <c r="D11" s="27"/>
      <c r="E11" s="27"/>
      <c r="F11" s="27"/>
      <c r="G11" s="47"/>
      <c r="H11" s="557"/>
      <c r="I11" s="26"/>
      <c r="J11" s="63"/>
      <c r="K11" s="29"/>
      <c r="L11" s="47"/>
      <c r="M11" s="26"/>
      <c r="N11" s="26"/>
      <c r="O11" s="30"/>
      <c r="P11" s="27"/>
      <c r="Q11" s="26"/>
      <c r="R11" s="30"/>
      <c r="S11" s="31"/>
    </row>
    <row r="12" spans="1:19" s="4" customFormat="1" ht="19.7" customHeight="1">
      <c r="A12" s="1824"/>
      <c r="B12" s="1824"/>
      <c r="C12" s="1824"/>
      <c r="D12" s="27"/>
      <c r="E12" s="83" t="s">
        <v>7176</v>
      </c>
      <c r="F12" s="33"/>
      <c r="G12" s="84"/>
      <c r="H12" s="26"/>
      <c r="I12" s="26"/>
      <c r="J12" s="28"/>
      <c r="K12" s="29"/>
      <c r="L12" s="26"/>
      <c r="M12" s="26"/>
      <c r="N12" s="26"/>
      <c r="O12" s="30"/>
      <c r="P12" s="27"/>
      <c r="Q12" s="26"/>
      <c r="R12" s="30"/>
      <c r="S12" s="31"/>
    </row>
    <row r="13" spans="1:19" s="4" customFormat="1" ht="19.7" customHeight="1">
      <c r="A13" s="159" t="s">
        <v>200</v>
      </c>
      <c r="B13" s="4" t="s">
        <v>7177</v>
      </c>
      <c r="C13" s="197">
        <v>1</v>
      </c>
      <c r="D13" s="85">
        <v>1</v>
      </c>
      <c r="E13" s="27" t="s">
        <v>175</v>
      </c>
      <c r="F13" s="27" t="s">
        <v>175</v>
      </c>
      <c r="G13" s="1488" t="s">
        <v>7178</v>
      </c>
      <c r="H13" s="1825">
        <v>1</v>
      </c>
      <c r="I13" s="200">
        <v>9320</v>
      </c>
      <c r="J13" s="986">
        <f t="shared" ref="J13:J18" si="0">H13*I13</f>
        <v>9320</v>
      </c>
      <c r="K13" s="425"/>
      <c r="L13" s="1578" t="s">
        <v>7179</v>
      </c>
      <c r="M13" s="107"/>
      <c r="N13" s="1826" t="s">
        <v>7180</v>
      </c>
      <c r="O13" s="30">
        <v>46188</v>
      </c>
      <c r="P13" s="27"/>
      <c r="Q13" s="42">
        <v>46191</v>
      </c>
      <c r="R13" s="30">
        <v>46192</v>
      </c>
      <c r="S13" s="31"/>
    </row>
    <row r="14" spans="1:19" s="4" customFormat="1" ht="19.7" customHeight="1">
      <c r="A14" s="159" t="s">
        <v>123</v>
      </c>
      <c r="B14" s="4" t="s">
        <v>7177</v>
      </c>
      <c r="C14" s="197">
        <v>1</v>
      </c>
      <c r="D14" s="85">
        <f>+D13+1</f>
        <v>2</v>
      </c>
      <c r="E14" s="27" t="s">
        <v>175</v>
      </c>
      <c r="F14" s="27" t="s">
        <v>175</v>
      </c>
      <c r="G14" s="1488" t="s">
        <v>7181</v>
      </c>
      <c r="H14" s="1825">
        <v>1</v>
      </c>
      <c r="I14" s="200">
        <v>767</v>
      </c>
      <c r="J14" s="986">
        <f t="shared" si="0"/>
        <v>767</v>
      </c>
      <c r="K14" s="425"/>
      <c r="L14" s="1578" t="s">
        <v>7182</v>
      </c>
      <c r="M14" s="107"/>
      <c r="N14" s="1826" t="s">
        <v>7180</v>
      </c>
      <c r="O14" s="30">
        <v>46188</v>
      </c>
      <c r="P14" s="27"/>
      <c r="Q14" s="42">
        <v>46191</v>
      </c>
      <c r="R14" s="30">
        <v>46192</v>
      </c>
      <c r="S14" s="31"/>
    </row>
    <row r="15" spans="1:19" s="4" customFormat="1" ht="19.7" customHeight="1">
      <c r="A15" s="159" t="s">
        <v>123</v>
      </c>
      <c r="B15" s="4" t="s">
        <v>7177</v>
      </c>
      <c r="C15" s="197">
        <v>1</v>
      </c>
      <c r="D15" s="85">
        <f t="shared" ref="D15:D18" si="1">+D14+1</f>
        <v>3</v>
      </c>
      <c r="E15" s="27" t="s">
        <v>175</v>
      </c>
      <c r="F15" s="27" t="s">
        <v>175</v>
      </c>
      <c r="G15" s="1488" t="s">
        <v>7183</v>
      </c>
      <c r="H15" s="1825">
        <v>1</v>
      </c>
      <c r="I15" s="200">
        <v>603</v>
      </c>
      <c r="J15" s="986">
        <f t="shared" si="0"/>
        <v>603</v>
      </c>
      <c r="K15" s="425"/>
      <c r="L15" s="1578" t="s">
        <v>7184</v>
      </c>
      <c r="M15" s="107"/>
      <c r="N15" s="1826" t="s">
        <v>7180</v>
      </c>
      <c r="O15" s="30">
        <v>46188</v>
      </c>
      <c r="P15" s="27"/>
      <c r="Q15" s="42">
        <v>46191</v>
      </c>
      <c r="R15" s="30">
        <v>46192</v>
      </c>
      <c r="S15" s="31"/>
    </row>
    <row r="16" spans="1:19" s="4" customFormat="1" ht="19.7" customHeight="1">
      <c r="A16" s="159" t="s">
        <v>123</v>
      </c>
      <c r="B16" s="4" t="s">
        <v>7177</v>
      </c>
      <c r="C16" s="197">
        <v>1</v>
      </c>
      <c r="D16" s="85">
        <f t="shared" si="1"/>
        <v>4</v>
      </c>
      <c r="E16" s="27" t="s">
        <v>175</v>
      </c>
      <c r="F16" s="21" t="s">
        <v>175</v>
      </c>
      <c r="G16" s="1488" t="s">
        <v>7185</v>
      </c>
      <c r="H16" s="1825">
        <v>1</v>
      </c>
      <c r="I16" s="200">
        <v>369</v>
      </c>
      <c r="J16" s="986">
        <f t="shared" si="0"/>
        <v>369</v>
      </c>
      <c r="K16" s="425"/>
      <c r="L16" s="69" t="s">
        <v>7186</v>
      </c>
      <c r="M16" s="107"/>
      <c r="N16" s="1826" t="s">
        <v>7180</v>
      </c>
      <c r="O16" s="30">
        <v>46188</v>
      </c>
      <c r="P16" s="27"/>
      <c r="Q16" s="42">
        <v>46191</v>
      </c>
      <c r="R16" s="30">
        <v>46192</v>
      </c>
      <c r="S16" s="31"/>
    </row>
    <row r="17" spans="1:19" s="4" customFormat="1" ht="19.7" customHeight="1">
      <c r="A17" s="159" t="s">
        <v>123</v>
      </c>
      <c r="B17" s="4" t="s">
        <v>7177</v>
      </c>
      <c r="C17" s="197">
        <v>1</v>
      </c>
      <c r="D17" s="85">
        <f t="shared" si="1"/>
        <v>5</v>
      </c>
      <c r="E17" s="27" t="s">
        <v>175</v>
      </c>
      <c r="F17" s="21" t="s">
        <v>175</v>
      </c>
      <c r="G17" s="1488" t="s">
        <v>7187</v>
      </c>
      <c r="H17" s="1825">
        <v>1</v>
      </c>
      <c r="I17" s="200">
        <v>550</v>
      </c>
      <c r="J17" s="986">
        <f t="shared" si="0"/>
        <v>550</v>
      </c>
      <c r="K17" s="425"/>
      <c r="L17" s="69" t="s">
        <v>7184</v>
      </c>
      <c r="M17" s="107"/>
      <c r="N17" s="1826" t="s">
        <v>7180</v>
      </c>
      <c r="O17" s="30">
        <v>46188</v>
      </c>
      <c r="P17" s="27"/>
      <c r="Q17" s="42">
        <v>46191</v>
      </c>
      <c r="R17" s="30">
        <v>46192</v>
      </c>
      <c r="S17" s="31"/>
    </row>
    <row r="18" spans="1:19" s="4" customFormat="1" ht="19.7" customHeight="1">
      <c r="A18" s="159" t="s">
        <v>291</v>
      </c>
      <c r="B18" s="4" t="s">
        <v>7177</v>
      </c>
      <c r="C18" s="197">
        <v>1</v>
      </c>
      <c r="D18" s="85">
        <f t="shared" si="1"/>
        <v>6</v>
      </c>
      <c r="E18" s="27" t="s">
        <v>175</v>
      </c>
      <c r="F18" s="21" t="s">
        <v>175</v>
      </c>
      <c r="G18" s="1488" t="s">
        <v>7188</v>
      </c>
      <c r="H18" s="1825">
        <v>1</v>
      </c>
      <c r="I18" s="200">
        <v>1245</v>
      </c>
      <c r="J18" s="986">
        <f t="shared" si="0"/>
        <v>1245</v>
      </c>
      <c r="K18" s="425"/>
      <c r="L18" s="1578" t="s">
        <v>7189</v>
      </c>
      <c r="M18" s="107"/>
      <c r="N18" s="1826" t="s">
        <v>7180</v>
      </c>
      <c r="O18" s="30">
        <v>46188</v>
      </c>
      <c r="P18" s="27"/>
      <c r="Q18" s="42">
        <v>46191</v>
      </c>
      <c r="R18" s="30">
        <v>46192</v>
      </c>
      <c r="S18" s="31"/>
    </row>
    <row r="19" spans="1:19" s="4" customFormat="1" ht="19.7" customHeight="1">
      <c r="D19" s="27"/>
      <c r="E19" s="66"/>
      <c r="F19" s="66"/>
      <c r="G19" s="69"/>
      <c r="H19" s="486"/>
      <c r="I19" s="155"/>
      <c r="J19" s="167"/>
      <c r="K19" s="425"/>
      <c r="L19" s="1578"/>
      <c r="M19" s="107"/>
      <c r="N19" s="1826"/>
      <c r="O19" s="30"/>
      <c r="P19" s="27"/>
      <c r="Q19" s="42"/>
      <c r="R19" s="30"/>
      <c r="S19" s="31"/>
    </row>
    <row r="20" spans="1:19" s="4" customFormat="1" ht="19.7" customHeight="1">
      <c r="D20" s="27"/>
      <c r="E20" s="27"/>
      <c r="F20" s="27"/>
      <c r="G20" s="60">
        <f>SUM(J13:J18)</f>
        <v>12854</v>
      </c>
      <c r="H20" s="62"/>
      <c r="I20" s="26"/>
      <c r="J20" s="63"/>
      <c r="K20" s="29"/>
      <c r="L20" s="47"/>
      <c r="M20" s="26"/>
      <c r="N20" s="26"/>
      <c r="O20" s="30"/>
      <c r="P20" s="27"/>
      <c r="Q20" s="26"/>
      <c r="R20" s="30"/>
      <c r="S20" s="31"/>
    </row>
    <row r="21" spans="1:19" s="4" customFormat="1" ht="19.7" customHeight="1">
      <c r="D21" s="27"/>
      <c r="E21" s="27"/>
      <c r="F21" s="27"/>
      <c r="G21" s="121"/>
      <c r="H21" s="62"/>
      <c r="I21" s="26"/>
      <c r="J21" s="63"/>
      <c r="K21" s="29"/>
      <c r="L21" s="47"/>
      <c r="M21" s="26"/>
      <c r="N21" s="26"/>
      <c r="O21" s="30"/>
      <c r="P21" s="27"/>
      <c r="Q21" s="26"/>
      <c r="R21" s="30"/>
      <c r="S21" s="31"/>
    </row>
    <row r="22" spans="1:19" s="4" customFormat="1" ht="19.7" customHeight="1">
      <c r="D22" s="27"/>
      <c r="E22" s="27"/>
      <c r="F22" s="27"/>
      <c r="G22" s="47"/>
      <c r="H22" s="557"/>
      <c r="I22" s="26"/>
      <c r="J22" s="63"/>
      <c r="K22" s="29"/>
      <c r="L22" s="47"/>
      <c r="M22" s="26"/>
      <c r="N22" s="26"/>
      <c r="O22" s="30"/>
      <c r="P22" s="27"/>
      <c r="Q22" s="26"/>
      <c r="R22" s="30"/>
      <c r="S22" s="31"/>
    </row>
    <row r="23" spans="1:19" s="4" customFormat="1" ht="19.7" customHeight="1">
      <c r="D23" s="27"/>
      <c r="E23" s="27"/>
      <c r="F23" s="27"/>
      <c r="G23" s="47"/>
      <c r="H23" s="557"/>
      <c r="I23" s="26"/>
      <c r="J23" s="63"/>
      <c r="K23" s="29"/>
      <c r="L23" s="47"/>
      <c r="M23" s="26"/>
      <c r="N23" s="26"/>
      <c r="O23" s="30"/>
      <c r="P23" s="27"/>
      <c r="Q23" s="26"/>
      <c r="R23" s="30"/>
      <c r="S23" s="31"/>
    </row>
    <row r="24" spans="1:19" s="4" customFormat="1" ht="19.7" customHeight="1">
      <c r="D24" s="27"/>
      <c r="E24" s="27"/>
      <c r="F24" s="27"/>
      <c r="G24" s="47"/>
      <c r="H24" s="557"/>
      <c r="I24" s="26"/>
      <c r="J24" s="63"/>
      <c r="K24" s="29"/>
      <c r="L24" s="47"/>
      <c r="M24" s="26"/>
      <c r="N24" s="26"/>
      <c r="O24" s="30"/>
      <c r="P24" s="27"/>
      <c r="Q24" s="26"/>
      <c r="R24" s="30"/>
      <c r="S24" s="31"/>
    </row>
    <row r="25" spans="1:19" s="4" customFormat="1" ht="19.7" customHeight="1">
      <c r="D25" s="27"/>
      <c r="E25" s="27"/>
      <c r="F25" s="27"/>
      <c r="G25" s="47"/>
      <c r="H25" s="557"/>
      <c r="I25" s="26"/>
      <c r="J25" s="63"/>
      <c r="K25" s="29"/>
      <c r="L25" s="47"/>
      <c r="M25" s="26"/>
      <c r="N25" s="26"/>
      <c r="O25" s="30"/>
      <c r="P25" s="27"/>
      <c r="Q25" s="26"/>
      <c r="R25" s="30"/>
      <c r="S25" s="31"/>
    </row>
    <row r="26" spans="1:19" s="4" customFormat="1" ht="19.7" customHeight="1">
      <c r="D26" s="27"/>
      <c r="E26" s="27"/>
      <c r="F26" s="27"/>
      <c r="G26" s="47"/>
      <c r="H26" s="557"/>
      <c r="I26" s="26"/>
      <c r="J26" s="63"/>
      <c r="K26" s="29"/>
      <c r="L26" s="47"/>
      <c r="M26" s="26"/>
      <c r="N26" s="26"/>
      <c r="O26" s="30"/>
      <c r="P26" s="27"/>
      <c r="Q26" s="26"/>
      <c r="R26" s="30"/>
      <c r="S26" s="31"/>
    </row>
    <row r="27" spans="1:19" s="4" customFormat="1" ht="19.7" customHeight="1">
      <c r="D27" s="27"/>
      <c r="E27" s="27"/>
      <c r="F27" s="27"/>
      <c r="G27" s="47"/>
      <c r="H27" s="557"/>
      <c r="I27" s="26"/>
      <c r="J27" s="63"/>
      <c r="K27" s="29"/>
      <c r="L27" s="47"/>
      <c r="M27" s="26"/>
      <c r="N27" s="26"/>
      <c r="O27" s="30"/>
      <c r="P27" s="27"/>
      <c r="Q27" s="26"/>
      <c r="R27" s="30"/>
      <c r="S27" s="31"/>
    </row>
    <row r="28" spans="1:19" s="4" customFormat="1" ht="19.7" customHeight="1">
      <c r="D28" s="27"/>
      <c r="E28" s="27"/>
      <c r="F28" s="27"/>
      <c r="G28" s="47"/>
      <c r="H28" s="557"/>
      <c r="I28" s="26"/>
      <c r="J28" s="63"/>
      <c r="K28" s="29"/>
      <c r="L28" s="47"/>
      <c r="M28" s="26"/>
      <c r="N28" s="26"/>
      <c r="O28" s="30"/>
      <c r="P28" s="27"/>
      <c r="Q28" s="26"/>
      <c r="R28" s="30"/>
      <c r="S28" s="31"/>
    </row>
    <row r="29" spans="1:19" s="4" customFormat="1" ht="19.7" customHeight="1">
      <c r="D29" s="27"/>
      <c r="E29" s="27"/>
      <c r="F29" s="27"/>
      <c r="G29" s="47"/>
      <c r="H29" s="557"/>
      <c r="I29" s="26"/>
      <c r="J29" s="63"/>
      <c r="K29" s="29"/>
      <c r="L29" s="47"/>
      <c r="M29" s="26"/>
      <c r="N29" s="26"/>
      <c r="O29" s="30"/>
      <c r="P29" s="27"/>
      <c r="Q29" s="26"/>
      <c r="R29" s="30"/>
      <c r="S29" s="31"/>
    </row>
    <row r="30" spans="1:19" s="4" customFormat="1" ht="19.7" customHeight="1">
      <c r="D30" s="27"/>
      <c r="E30" s="27"/>
      <c r="F30" s="27"/>
      <c r="G30" s="47"/>
      <c r="H30" s="557"/>
      <c r="I30" s="26"/>
      <c r="J30" s="63"/>
      <c r="K30" s="29"/>
      <c r="L30" s="47"/>
      <c r="M30" s="26"/>
      <c r="N30" s="26"/>
      <c r="O30" s="30"/>
      <c r="P30" s="27"/>
      <c r="Q30" s="26"/>
      <c r="R30" s="30"/>
      <c r="S30" s="31"/>
    </row>
    <row r="31" spans="1:19" s="4" customFormat="1" ht="19.7" customHeight="1">
      <c r="D31" s="27"/>
      <c r="E31" s="27"/>
      <c r="F31" s="27"/>
      <c r="G31" s="47"/>
      <c r="H31" s="557"/>
      <c r="I31" s="26"/>
      <c r="J31" s="63"/>
      <c r="K31" s="29"/>
      <c r="L31" s="47"/>
      <c r="M31" s="26"/>
      <c r="N31" s="26"/>
      <c r="O31" s="30"/>
      <c r="P31" s="27"/>
      <c r="Q31" s="26"/>
      <c r="R31" s="30"/>
      <c r="S31" s="31"/>
    </row>
    <row r="32" spans="1:19" s="4" customFormat="1" ht="19.7" customHeight="1">
      <c r="D32" s="27"/>
      <c r="E32" s="27"/>
      <c r="F32" s="27"/>
      <c r="G32" s="47"/>
      <c r="H32" s="557"/>
      <c r="I32" s="26"/>
      <c r="J32" s="63"/>
      <c r="K32" s="29"/>
      <c r="L32" s="47"/>
      <c r="M32" s="26"/>
      <c r="N32" s="26"/>
      <c r="O32" s="30"/>
      <c r="P32" s="27"/>
      <c r="Q32" s="26"/>
      <c r="R32" s="30"/>
      <c r="S32" s="31"/>
    </row>
    <row r="33" spans="4:19" s="4" customFormat="1" ht="19.7" customHeight="1">
      <c r="D33" s="27"/>
      <c r="E33" s="27"/>
      <c r="F33" s="27"/>
      <c r="G33" s="47"/>
      <c r="H33" s="557"/>
      <c r="I33" s="26"/>
      <c r="J33" s="63"/>
      <c r="K33" s="29"/>
      <c r="L33" s="47"/>
      <c r="M33" s="26"/>
      <c r="N33" s="26"/>
      <c r="O33" s="30"/>
      <c r="P33" s="27"/>
      <c r="Q33" s="26"/>
      <c r="R33" s="30"/>
      <c r="S33" s="31"/>
    </row>
    <row r="34" spans="4:19" s="4" customFormat="1" ht="19.7" customHeight="1">
      <c r="D34" s="27"/>
      <c r="E34" s="27"/>
      <c r="F34" s="27"/>
      <c r="G34" s="47"/>
      <c r="H34" s="557"/>
      <c r="I34" s="26"/>
      <c r="J34" s="63"/>
      <c r="K34" s="29"/>
      <c r="L34" s="47"/>
      <c r="M34" s="26"/>
      <c r="N34" s="26"/>
      <c r="O34" s="30"/>
      <c r="P34" s="27"/>
      <c r="Q34" s="26"/>
      <c r="R34" s="30"/>
      <c r="S34" s="31"/>
    </row>
    <row r="35" spans="4:19" s="4" customFormat="1" ht="19.7" customHeight="1">
      <c r="D35" s="27"/>
      <c r="E35" s="27"/>
      <c r="F35" s="27"/>
      <c r="G35" s="47"/>
      <c r="H35" s="557"/>
      <c r="I35" s="26"/>
      <c r="J35" s="63"/>
      <c r="K35" s="29"/>
      <c r="L35" s="47"/>
      <c r="M35" s="26"/>
      <c r="N35" s="26"/>
      <c r="O35" s="30"/>
      <c r="P35" s="27"/>
      <c r="Q35" s="26"/>
      <c r="R35" s="30"/>
      <c r="S35" s="31"/>
    </row>
    <row r="36" spans="4:19" s="4" customFormat="1" ht="19.7" customHeight="1">
      <c r="D36" s="27"/>
      <c r="E36" s="27"/>
      <c r="F36" s="27"/>
      <c r="G36" s="47"/>
      <c r="H36" s="557"/>
      <c r="I36" s="26"/>
      <c r="J36" s="63"/>
      <c r="K36" s="29"/>
      <c r="L36" s="47"/>
      <c r="M36" s="26"/>
      <c r="N36" s="26"/>
      <c r="O36" s="30"/>
      <c r="P36" s="27"/>
      <c r="Q36" s="26"/>
      <c r="R36" s="30"/>
      <c r="S36" s="31"/>
    </row>
    <row r="37" spans="4:19" s="4" customFormat="1" ht="19.7" customHeight="1">
      <c r="D37" s="27"/>
      <c r="E37" s="27"/>
      <c r="F37" s="27"/>
      <c r="G37" s="47"/>
      <c r="H37" s="557"/>
      <c r="I37" s="26"/>
      <c r="J37" s="63"/>
      <c r="K37" s="29"/>
      <c r="L37" s="47"/>
      <c r="M37" s="26"/>
      <c r="N37" s="26"/>
      <c r="O37" s="30"/>
      <c r="P37" s="27"/>
      <c r="Q37" s="26"/>
      <c r="R37" s="30"/>
      <c r="S37" s="31"/>
    </row>
    <row r="38" spans="4:19" s="4" customFormat="1" ht="19.7" customHeight="1">
      <c r="D38" s="27"/>
      <c r="E38" s="27"/>
      <c r="F38" s="27"/>
      <c r="G38" s="47"/>
      <c r="H38" s="557"/>
      <c r="I38" s="26"/>
      <c r="J38" s="63"/>
      <c r="K38" s="29"/>
      <c r="L38" s="47"/>
      <c r="M38" s="26"/>
      <c r="N38" s="26"/>
      <c r="O38" s="30"/>
      <c r="P38" s="27"/>
      <c r="Q38" s="26"/>
      <c r="R38" s="30"/>
      <c r="S38" s="31"/>
    </row>
    <row r="39" spans="4:19" s="4" customFormat="1" ht="19.7" customHeight="1">
      <c r="D39" s="27"/>
      <c r="E39" s="27"/>
      <c r="F39" s="27"/>
      <c r="G39" s="47"/>
      <c r="H39" s="557"/>
      <c r="I39" s="26"/>
      <c r="J39" s="63"/>
      <c r="K39" s="29"/>
      <c r="L39" s="47"/>
      <c r="M39" s="26"/>
      <c r="N39" s="26"/>
      <c r="O39" s="30"/>
      <c r="P39" s="27"/>
      <c r="Q39" s="26"/>
      <c r="R39" s="30"/>
      <c r="S39" s="31"/>
    </row>
    <row r="40" spans="4:19" s="4" customFormat="1" ht="19.7" customHeight="1">
      <c r="D40" s="27"/>
      <c r="E40" s="27"/>
      <c r="F40" s="27"/>
      <c r="G40" s="47"/>
      <c r="H40" s="557"/>
      <c r="I40" s="26"/>
      <c r="J40" s="63"/>
      <c r="K40" s="29"/>
      <c r="L40" s="47"/>
      <c r="M40" s="26"/>
      <c r="N40" s="26"/>
      <c r="O40" s="30"/>
      <c r="P40" s="27"/>
      <c r="Q40" s="26"/>
      <c r="R40" s="30"/>
      <c r="S40" s="31"/>
    </row>
    <row r="41" spans="4:19" s="4" customFormat="1" ht="19.7" customHeight="1">
      <c r="D41" s="27"/>
      <c r="E41" s="27"/>
      <c r="F41" s="27"/>
      <c r="G41" s="47"/>
      <c r="H41" s="557"/>
      <c r="I41" s="26"/>
      <c r="J41" s="63"/>
      <c r="K41" s="29"/>
      <c r="L41" s="47"/>
      <c r="M41" s="26"/>
      <c r="N41" s="26"/>
      <c r="O41" s="30"/>
      <c r="P41" s="27"/>
      <c r="Q41" s="26"/>
      <c r="R41" s="30"/>
      <c r="S41" s="31"/>
    </row>
    <row r="42" spans="4:19" s="4" customFormat="1" ht="19.7" customHeight="1">
      <c r="D42" s="27"/>
      <c r="E42" s="27"/>
      <c r="F42" s="27"/>
      <c r="G42" s="47"/>
      <c r="H42" s="557"/>
      <c r="I42" s="26"/>
      <c r="J42" s="63"/>
      <c r="K42" s="29"/>
      <c r="L42" s="47"/>
      <c r="M42" s="26"/>
      <c r="N42" s="26"/>
      <c r="O42" s="30"/>
      <c r="P42" s="27"/>
      <c r="Q42" s="26"/>
      <c r="R42" s="30"/>
      <c r="S42" s="31"/>
    </row>
    <row r="43" spans="4:19" s="4" customFormat="1" ht="19.7" customHeight="1">
      <c r="D43" s="27"/>
      <c r="E43" s="27"/>
      <c r="F43" s="27"/>
      <c r="G43" s="47"/>
      <c r="H43" s="557"/>
      <c r="I43" s="26"/>
      <c r="J43" s="63"/>
      <c r="K43" s="29"/>
      <c r="L43" s="47"/>
      <c r="M43" s="26"/>
      <c r="N43" s="26"/>
      <c r="O43" s="30"/>
      <c r="P43" s="27"/>
      <c r="Q43" s="26"/>
      <c r="R43" s="30"/>
      <c r="S43" s="31"/>
    </row>
    <row r="44" spans="4:19" s="4" customFormat="1" ht="19.7" customHeight="1">
      <c r="D44" s="27"/>
      <c r="E44" s="27"/>
      <c r="F44" s="27"/>
      <c r="G44" s="47"/>
      <c r="H44" s="557"/>
      <c r="I44" s="26"/>
      <c r="J44" s="63"/>
      <c r="K44" s="29"/>
      <c r="L44" s="47"/>
      <c r="M44" s="26"/>
      <c r="N44" s="26"/>
      <c r="O44" s="30"/>
      <c r="P44" s="27"/>
      <c r="Q44" s="26"/>
      <c r="R44" s="30"/>
      <c r="S44" s="31"/>
    </row>
    <row r="45" spans="4:19" s="4" customFormat="1" ht="19.7" customHeight="1">
      <c r="D45" s="27"/>
      <c r="E45" s="27"/>
      <c r="F45" s="27"/>
      <c r="G45" s="47"/>
      <c r="H45" s="557"/>
      <c r="I45" s="26"/>
      <c r="J45" s="63"/>
      <c r="K45" s="29"/>
      <c r="L45" s="47"/>
      <c r="M45" s="26"/>
      <c r="N45" s="26"/>
      <c r="O45" s="30"/>
      <c r="P45" s="27"/>
      <c r="Q45" s="26"/>
      <c r="R45" s="30"/>
      <c r="S45" s="31"/>
    </row>
    <row r="46" spans="4:19" s="4" customFormat="1" ht="19.7" customHeight="1">
      <c r="D46" s="27"/>
      <c r="E46" s="27"/>
      <c r="F46" s="27"/>
      <c r="G46" s="47"/>
      <c r="H46" s="557"/>
      <c r="I46" s="26"/>
      <c r="J46" s="63"/>
      <c r="K46" s="29"/>
      <c r="L46" s="47"/>
      <c r="M46" s="26"/>
      <c r="N46" s="26"/>
      <c r="O46" s="30"/>
      <c r="P46" s="27"/>
      <c r="Q46" s="26"/>
      <c r="R46" s="30"/>
      <c r="S46" s="31"/>
    </row>
    <row r="47" spans="4:19" s="4" customFormat="1" ht="19.7" customHeight="1">
      <c r="D47" s="27"/>
      <c r="E47" s="27"/>
      <c r="F47" s="27"/>
      <c r="G47" s="47"/>
      <c r="H47" s="557"/>
      <c r="I47" s="26"/>
      <c r="J47" s="63"/>
      <c r="K47" s="29"/>
      <c r="L47" s="47"/>
      <c r="M47" s="26"/>
      <c r="N47" s="26"/>
      <c r="O47" s="30"/>
      <c r="P47" s="27"/>
      <c r="Q47" s="26"/>
      <c r="R47" s="30"/>
      <c r="S47" s="31"/>
    </row>
    <row r="48" spans="4:19" s="4" customFormat="1" ht="19.7" customHeight="1">
      <c r="D48" s="27"/>
      <c r="E48" s="27"/>
      <c r="F48" s="27"/>
      <c r="G48" s="47"/>
      <c r="H48" s="557"/>
      <c r="I48" s="26"/>
      <c r="J48" s="63"/>
      <c r="K48" s="29"/>
      <c r="L48" s="47"/>
      <c r="M48" s="26"/>
      <c r="N48" s="26"/>
      <c r="O48" s="30"/>
      <c r="P48" s="27"/>
      <c r="Q48" s="26"/>
      <c r="R48" s="30"/>
      <c r="S48" s="31"/>
    </row>
    <row r="49" spans="4:19" s="4" customFormat="1" ht="19.7" customHeight="1">
      <c r="D49" s="27"/>
      <c r="E49" s="27"/>
      <c r="F49" s="27"/>
      <c r="G49" s="47"/>
      <c r="H49" s="557"/>
      <c r="I49" s="26"/>
      <c r="J49" s="63"/>
      <c r="K49" s="29"/>
      <c r="L49" s="47"/>
      <c r="M49" s="26"/>
      <c r="N49" s="26"/>
      <c r="O49" s="30"/>
      <c r="P49" s="27"/>
      <c r="Q49" s="26"/>
      <c r="R49" s="30"/>
      <c r="S49" s="31"/>
    </row>
    <row r="50" spans="4:19" s="4" customFormat="1" ht="19.7" customHeight="1">
      <c r="D50" s="27"/>
      <c r="E50" s="27"/>
      <c r="F50" s="27"/>
      <c r="G50" s="47"/>
      <c r="H50" s="557"/>
      <c r="I50" s="26"/>
      <c r="J50" s="63"/>
      <c r="K50" s="29"/>
      <c r="L50" s="47"/>
      <c r="M50" s="26"/>
      <c r="N50" s="26"/>
      <c r="O50" s="30"/>
      <c r="P50" s="27"/>
      <c r="Q50" s="26"/>
      <c r="R50" s="30"/>
      <c r="S50" s="31"/>
    </row>
    <row r="51" spans="4:19" s="4" customFormat="1" ht="19.7" customHeight="1">
      <c r="D51" s="27"/>
      <c r="E51" s="27"/>
      <c r="F51" s="27"/>
      <c r="G51" s="47"/>
      <c r="H51" s="557"/>
      <c r="I51" s="26"/>
      <c r="J51" s="63"/>
      <c r="K51" s="29"/>
      <c r="L51" s="47"/>
      <c r="M51" s="26"/>
      <c r="N51" s="26"/>
      <c r="O51" s="30"/>
      <c r="P51" s="27"/>
      <c r="Q51" s="26"/>
      <c r="R51" s="30"/>
      <c r="S51" s="31"/>
    </row>
    <row r="52" spans="4:19" s="4" customFormat="1" ht="19.7" customHeight="1">
      <c r="D52" s="27"/>
      <c r="E52" s="27"/>
      <c r="F52" s="27"/>
      <c r="G52" s="47"/>
      <c r="H52" s="557"/>
      <c r="I52" s="26"/>
      <c r="J52" s="63"/>
      <c r="K52" s="29"/>
      <c r="L52" s="47"/>
      <c r="M52" s="26"/>
      <c r="N52" s="26"/>
      <c r="O52" s="30"/>
      <c r="P52" s="27"/>
      <c r="Q52" s="26"/>
      <c r="R52" s="30"/>
      <c r="S52" s="31"/>
    </row>
    <row r="53" spans="4:19" s="4" customFormat="1" ht="19.7" customHeight="1">
      <c r="D53" s="27"/>
      <c r="E53" s="27"/>
      <c r="F53" s="27"/>
      <c r="G53" s="47"/>
      <c r="H53" s="557"/>
      <c r="I53" s="26"/>
      <c r="J53" s="63"/>
      <c r="K53" s="29"/>
      <c r="L53" s="47"/>
      <c r="M53" s="26"/>
      <c r="N53" s="26"/>
      <c r="O53" s="30"/>
      <c r="P53" s="27"/>
      <c r="Q53" s="26"/>
      <c r="R53" s="30"/>
      <c r="S53" s="31"/>
    </row>
    <row r="54" spans="4:19" s="4" customFormat="1" ht="19.7" customHeight="1">
      <c r="D54" s="27"/>
      <c r="E54" s="27"/>
      <c r="F54" s="27"/>
      <c r="G54" s="47"/>
      <c r="H54" s="557"/>
      <c r="I54" s="26"/>
      <c r="J54" s="63"/>
      <c r="K54" s="29"/>
      <c r="L54" s="47"/>
      <c r="M54" s="26"/>
      <c r="N54" s="26"/>
      <c r="O54" s="30"/>
      <c r="P54" s="27"/>
      <c r="Q54" s="26"/>
      <c r="R54" s="30"/>
      <c r="S54" s="31"/>
    </row>
    <row r="55" spans="4:19" s="4" customFormat="1" ht="19.7" customHeight="1">
      <c r="D55" s="27"/>
      <c r="E55" s="27"/>
      <c r="F55" s="27"/>
      <c r="G55" s="47"/>
      <c r="H55" s="557"/>
      <c r="I55" s="26"/>
      <c r="J55" s="63"/>
      <c r="K55" s="29"/>
      <c r="L55" s="47"/>
      <c r="M55" s="26"/>
      <c r="N55" s="26"/>
      <c r="O55" s="30"/>
      <c r="P55" s="27"/>
      <c r="Q55" s="26"/>
      <c r="R55" s="30"/>
      <c r="S55" s="31"/>
    </row>
    <row r="56" spans="4:19" s="4" customFormat="1" ht="19.7" customHeight="1">
      <c r="D56" s="27"/>
      <c r="E56" s="27"/>
      <c r="F56" s="27"/>
      <c r="G56" s="47"/>
      <c r="H56" s="557"/>
      <c r="I56" s="26"/>
      <c r="J56" s="63"/>
      <c r="K56" s="29"/>
      <c r="L56" s="47"/>
      <c r="M56" s="26"/>
      <c r="N56" s="26"/>
      <c r="O56" s="30"/>
      <c r="P56" s="27"/>
      <c r="Q56" s="26"/>
      <c r="R56" s="30"/>
      <c r="S56" s="31"/>
    </row>
    <row r="57" spans="4:19" s="4" customFormat="1" ht="19.7" customHeight="1">
      <c r="D57" s="27"/>
      <c r="E57" s="27"/>
      <c r="F57" s="27"/>
      <c r="G57" s="47"/>
      <c r="H57" s="557"/>
      <c r="I57" s="26"/>
      <c r="J57" s="63"/>
      <c r="K57" s="29"/>
      <c r="L57" s="47"/>
      <c r="M57" s="26"/>
      <c r="N57" s="26"/>
      <c r="O57" s="30"/>
      <c r="P57" s="27"/>
      <c r="Q57" s="26"/>
      <c r="R57" s="30"/>
      <c r="S57" s="31"/>
    </row>
    <row r="58" spans="4:19" s="4" customFormat="1" ht="19.7" customHeight="1">
      <c r="D58" s="27"/>
      <c r="E58" s="27"/>
      <c r="F58" s="27"/>
      <c r="G58" s="47"/>
      <c r="H58" s="557"/>
      <c r="I58" s="26"/>
      <c r="J58" s="63"/>
      <c r="K58" s="29"/>
      <c r="L58" s="47"/>
      <c r="M58" s="26"/>
      <c r="N58" s="26"/>
      <c r="O58" s="30"/>
      <c r="P58" s="27"/>
      <c r="Q58" s="26"/>
      <c r="R58" s="30"/>
      <c r="S58" s="31"/>
    </row>
    <row r="59" spans="4:19" s="4" customFormat="1" ht="19.7" customHeight="1">
      <c r="D59" s="27"/>
      <c r="E59" s="27"/>
      <c r="F59" s="27"/>
      <c r="G59" s="47"/>
      <c r="H59" s="557"/>
      <c r="I59" s="26"/>
      <c r="J59" s="63"/>
      <c r="K59" s="29"/>
      <c r="L59" s="47"/>
      <c r="M59" s="26"/>
      <c r="N59" s="26"/>
      <c r="O59" s="30"/>
      <c r="P59" s="27"/>
      <c r="Q59" s="26"/>
      <c r="R59" s="30"/>
      <c r="S59" s="31"/>
    </row>
    <row r="60" spans="4:19" s="4" customFormat="1" ht="19.7" customHeight="1">
      <c r="D60" s="27"/>
      <c r="E60" s="27"/>
      <c r="F60" s="27"/>
      <c r="G60" s="47"/>
      <c r="H60" s="557"/>
      <c r="I60" s="26"/>
      <c r="J60" s="63"/>
      <c r="K60" s="29"/>
      <c r="L60" s="47"/>
      <c r="M60" s="26"/>
      <c r="N60" s="26"/>
      <c r="O60" s="30"/>
      <c r="P60" s="27"/>
      <c r="Q60" s="26"/>
      <c r="R60" s="30"/>
      <c r="S60" s="31"/>
    </row>
    <row r="61" spans="4:19" s="4" customFormat="1" ht="19.7" customHeight="1">
      <c r="D61" s="27"/>
      <c r="E61" s="27"/>
      <c r="F61" s="27"/>
      <c r="G61" s="47"/>
      <c r="H61" s="557"/>
      <c r="I61" s="26"/>
      <c r="J61" s="63"/>
      <c r="K61" s="29"/>
      <c r="L61" s="47"/>
      <c r="M61" s="26"/>
      <c r="N61" s="26"/>
      <c r="O61" s="30"/>
      <c r="P61" s="27"/>
      <c r="Q61" s="26"/>
      <c r="R61" s="30"/>
      <c r="S61" s="31"/>
    </row>
    <row r="62" spans="4:19" s="4" customFormat="1" ht="19.7" customHeight="1">
      <c r="D62" s="27"/>
      <c r="E62" s="27"/>
      <c r="F62" s="27"/>
      <c r="G62" s="47"/>
      <c r="H62" s="557"/>
      <c r="I62" s="26"/>
      <c r="J62" s="63"/>
      <c r="K62" s="29"/>
      <c r="L62" s="47"/>
      <c r="M62" s="26"/>
      <c r="N62" s="26"/>
      <c r="O62" s="30"/>
      <c r="P62" s="27"/>
      <c r="Q62" s="26"/>
      <c r="R62" s="30"/>
      <c r="S62" s="31"/>
    </row>
    <row r="63" spans="4:19" s="4" customFormat="1" ht="19.7" customHeight="1">
      <c r="D63" s="27"/>
      <c r="E63" s="27"/>
      <c r="F63" s="27"/>
      <c r="G63" s="47"/>
      <c r="H63" s="557"/>
      <c r="I63" s="26"/>
      <c r="J63" s="63"/>
      <c r="K63" s="29"/>
      <c r="L63" s="47"/>
      <c r="M63" s="26"/>
      <c r="N63" s="26"/>
      <c r="O63" s="30"/>
      <c r="P63" s="27"/>
      <c r="Q63" s="26"/>
      <c r="R63" s="30"/>
      <c r="S63" s="31"/>
    </row>
    <row r="64" spans="4:19" s="4" customFormat="1" ht="19.7" customHeight="1">
      <c r="D64" s="27"/>
      <c r="E64" s="27"/>
      <c r="F64" s="27"/>
      <c r="G64" s="47"/>
      <c r="H64" s="557"/>
      <c r="I64" s="26"/>
      <c r="J64" s="63"/>
      <c r="K64" s="29"/>
      <c r="L64" s="47"/>
      <c r="M64" s="26"/>
      <c r="N64" s="26"/>
      <c r="O64" s="30"/>
      <c r="P64" s="27"/>
      <c r="Q64" s="26"/>
      <c r="R64" s="30"/>
      <c r="S64" s="31"/>
    </row>
    <row r="65" spans="4:19" s="4" customFormat="1" ht="19.7" customHeight="1">
      <c r="D65" s="27"/>
      <c r="E65" s="27"/>
      <c r="F65" s="27"/>
      <c r="G65" s="47"/>
      <c r="H65" s="557"/>
      <c r="I65" s="26"/>
      <c r="J65" s="63"/>
      <c r="K65" s="29"/>
      <c r="L65" s="47"/>
      <c r="M65" s="26"/>
      <c r="N65" s="26"/>
      <c r="O65" s="30"/>
      <c r="P65" s="27"/>
      <c r="Q65" s="26"/>
      <c r="R65" s="30"/>
      <c r="S65" s="31"/>
    </row>
    <row r="66" spans="4:19" s="4" customFormat="1" ht="19.7" customHeight="1">
      <c r="D66" s="27"/>
      <c r="E66" s="27"/>
      <c r="F66" s="27"/>
      <c r="G66" s="47"/>
      <c r="H66" s="557"/>
      <c r="I66" s="26"/>
      <c r="J66" s="63"/>
      <c r="K66" s="29"/>
      <c r="L66" s="47"/>
      <c r="M66" s="26"/>
      <c r="N66" s="26"/>
      <c r="O66" s="30"/>
      <c r="P66" s="27"/>
      <c r="Q66" s="26"/>
      <c r="R66" s="30"/>
      <c r="S66" s="31"/>
    </row>
    <row r="67" spans="4:19" s="4" customFormat="1" ht="19.7" customHeight="1">
      <c r="D67" s="27"/>
      <c r="E67" s="27"/>
      <c r="F67" s="27"/>
      <c r="G67" s="47"/>
      <c r="H67" s="557"/>
      <c r="I67" s="26"/>
      <c r="J67" s="63"/>
      <c r="K67" s="29"/>
      <c r="L67" s="47"/>
      <c r="M67" s="26"/>
      <c r="N67" s="26"/>
      <c r="O67" s="30"/>
      <c r="P67" s="27"/>
      <c r="Q67" s="26"/>
      <c r="R67" s="30"/>
      <c r="S67" s="31"/>
    </row>
    <row r="68" spans="4:19" s="4" customFormat="1" ht="19.7" customHeight="1">
      <c r="D68" s="27"/>
      <c r="E68" s="27"/>
      <c r="F68" s="27"/>
      <c r="G68" s="47"/>
      <c r="H68" s="557"/>
      <c r="I68" s="26"/>
      <c r="J68" s="63"/>
      <c r="K68" s="29"/>
      <c r="L68" s="47"/>
      <c r="M68" s="26"/>
      <c r="N68" s="26"/>
      <c r="O68" s="30"/>
      <c r="P68" s="27"/>
      <c r="Q68" s="26"/>
      <c r="R68" s="30"/>
      <c r="S68" s="31"/>
    </row>
    <row r="69" spans="4:19" s="4" customFormat="1" ht="19.7" customHeight="1">
      <c r="D69" s="27"/>
      <c r="E69" s="27"/>
      <c r="F69" s="27"/>
      <c r="G69" s="47"/>
      <c r="H69" s="557"/>
      <c r="I69" s="26"/>
      <c r="J69" s="63"/>
      <c r="K69" s="29"/>
      <c r="L69" s="47"/>
      <c r="M69" s="26"/>
      <c r="N69" s="26"/>
      <c r="O69" s="30"/>
      <c r="P69" s="27"/>
      <c r="Q69" s="26"/>
      <c r="R69" s="30"/>
      <c r="S69" s="31"/>
    </row>
    <row r="70" spans="4:19" s="4" customFormat="1" ht="19.7" customHeight="1">
      <c r="D70" s="27"/>
      <c r="E70" s="27"/>
      <c r="F70" s="27"/>
      <c r="G70" s="47"/>
      <c r="H70" s="557"/>
      <c r="I70" s="26"/>
      <c r="J70" s="63"/>
      <c r="K70" s="29"/>
      <c r="L70" s="47"/>
      <c r="M70" s="26"/>
      <c r="N70" s="26"/>
      <c r="O70" s="30"/>
      <c r="P70" s="27"/>
      <c r="Q70" s="26"/>
      <c r="R70" s="30"/>
      <c r="S70" s="31"/>
    </row>
    <row r="71" spans="4:19" s="4" customFormat="1" ht="19.7" customHeight="1">
      <c r="D71" s="27"/>
      <c r="E71" s="27"/>
      <c r="F71" s="27"/>
      <c r="G71" s="47"/>
      <c r="H71" s="557"/>
      <c r="I71" s="26"/>
      <c r="J71" s="63"/>
      <c r="K71" s="29"/>
      <c r="L71" s="47"/>
      <c r="M71" s="26"/>
      <c r="N71" s="26"/>
      <c r="O71" s="30"/>
      <c r="P71" s="27"/>
      <c r="Q71" s="26"/>
      <c r="R71" s="30"/>
      <c r="S71" s="31"/>
    </row>
    <row r="72" spans="4:19" s="4" customFormat="1" ht="19.7" customHeight="1">
      <c r="D72" s="27"/>
      <c r="E72" s="27"/>
      <c r="F72" s="27"/>
      <c r="G72" s="47"/>
      <c r="H72" s="557"/>
      <c r="I72" s="26"/>
      <c r="J72" s="63"/>
      <c r="K72" s="29"/>
      <c r="L72" s="47"/>
      <c r="M72" s="26"/>
      <c r="N72" s="26"/>
      <c r="O72" s="30"/>
      <c r="P72" s="27"/>
      <c r="Q72" s="26"/>
      <c r="R72" s="30"/>
      <c r="S72" s="31"/>
    </row>
    <row r="73" spans="4:19" s="4" customFormat="1" ht="19.7" customHeight="1">
      <c r="D73" s="27"/>
      <c r="E73" s="27"/>
      <c r="F73" s="27"/>
      <c r="G73" s="47"/>
      <c r="H73" s="557"/>
      <c r="I73" s="26"/>
      <c r="J73" s="63"/>
      <c r="K73" s="29"/>
      <c r="L73" s="47"/>
      <c r="M73" s="26"/>
      <c r="N73" s="26"/>
      <c r="O73" s="30"/>
      <c r="P73" s="27"/>
      <c r="Q73" s="26"/>
      <c r="R73" s="30"/>
      <c r="S73" s="31"/>
    </row>
    <row r="74" spans="4:19" s="4" customFormat="1" ht="19.7" customHeight="1">
      <c r="D74" s="27"/>
      <c r="E74" s="27"/>
      <c r="F74" s="27"/>
      <c r="G74" s="47"/>
      <c r="H74" s="557"/>
      <c r="I74" s="26"/>
      <c r="J74" s="63"/>
      <c r="K74" s="29"/>
      <c r="L74" s="47"/>
      <c r="M74" s="26"/>
      <c r="N74" s="26"/>
      <c r="O74" s="30"/>
      <c r="P74" s="27"/>
      <c r="Q74" s="26"/>
      <c r="R74" s="30"/>
      <c r="S74" s="31"/>
    </row>
    <row r="75" spans="4:19" s="4" customFormat="1" ht="19.7" customHeight="1">
      <c r="D75" s="27"/>
      <c r="E75" s="27"/>
      <c r="F75" s="27"/>
      <c r="G75" s="47"/>
      <c r="H75" s="557"/>
      <c r="I75" s="26"/>
      <c r="J75" s="63"/>
      <c r="K75" s="29"/>
      <c r="L75" s="47"/>
      <c r="M75" s="26"/>
      <c r="N75" s="26"/>
      <c r="O75" s="30"/>
      <c r="P75" s="27"/>
      <c r="Q75" s="26"/>
      <c r="R75" s="30"/>
      <c r="S75" s="31"/>
    </row>
    <row r="76" spans="4:19" s="4" customFormat="1" ht="19.7" customHeight="1">
      <c r="D76" s="27"/>
      <c r="E76" s="27"/>
      <c r="F76" s="27"/>
      <c r="G76" s="47"/>
      <c r="H76" s="557"/>
      <c r="I76" s="26"/>
      <c r="J76" s="63"/>
      <c r="K76" s="29"/>
      <c r="L76" s="47"/>
      <c r="M76" s="26"/>
      <c r="N76" s="26"/>
      <c r="O76" s="30"/>
      <c r="P76" s="27"/>
      <c r="Q76" s="26"/>
      <c r="R76" s="30"/>
      <c r="S76" s="31"/>
    </row>
    <row r="77" spans="4:19" s="4" customFormat="1" ht="19.7" customHeight="1">
      <c r="D77" s="27"/>
      <c r="E77" s="27"/>
      <c r="F77" s="27"/>
      <c r="G77" s="47"/>
      <c r="H77" s="557"/>
      <c r="I77" s="26"/>
      <c r="J77" s="63"/>
      <c r="K77" s="29"/>
      <c r="L77" s="47"/>
      <c r="M77" s="26"/>
      <c r="N77" s="26"/>
      <c r="O77" s="30"/>
      <c r="P77" s="27"/>
      <c r="Q77" s="26"/>
      <c r="R77" s="30"/>
      <c r="S77" s="31"/>
    </row>
    <row r="78" spans="4:19" s="4" customFormat="1" ht="19.7" customHeight="1">
      <c r="D78" s="27"/>
      <c r="E78" s="27"/>
      <c r="F78" s="27"/>
      <c r="G78" s="47"/>
      <c r="H78" s="557"/>
      <c r="I78" s="26"/>
      <c r="J78" s="63"/>
      <c r="K78" s="29"/>
      <c r="L78" s="47"/>
      <c r="M78" s="26"/>
      <c r="N78" s="26"/>
      <c r="O78" s="30"/>
      <c r="P78" s="27"/>
      <c r="Q78" s="26"/>
      <c r="R78" s="30"/>
      <c r="S78" s="31"/>
    </row>
    <row r="79" spans="4:19" s="4" customFormat="1" ht="19.7" customHeight="1">
      <c r="D79" s="27"/>
      <c r="E79" s="27"/>
      <c r="F79" s="27"/>
      <c r="G79" s="47"/>
      <c r="H79" s="557"/>
      <c r="I79" s="26"/>
      <c r="J79" s="63"/>
      <c r="K79" s="29"/>
      <c r="L79" s="47"/>
      <c r="M79" s="26"/>
      <c r="N79" s="26"/>
      <c r="O79" s="30"/>
      <c r="P79" s="27"/>
      <c r="Q79" s="26"/>
      <c r="R79" s="30"/>
      <c r="S79" s="31"/>
    </row>
    <row r="80" spans="4:19" s="4" customFormat="1" ht="19.7" customHeight="1">
      <c r="D80" s="27"/>
      <c r="E80" s="27"/>
      <c r="F80" s="27"/>
      <c r="G80" s="47"/>
      <c r="H80" s="557"/>
      <c r="I80" s="26"/>
      <c r="J80" s="63"/>
      <c r="K80" s="29"/>
      <c r="L80" s="47"/>
      <c r="M80" s="26"/>
      <c r="N80" s="26"/>
      <c r="O80" s="30"/>
      <c r="P80" s="27"/>
      <c r="Q80" s="26"/>
      <c r="R80" s="30"/>
      <c r="S80" s="31"/>
    </row>
    <row r="81" spans="4:19" s="4" customFormat="1" ht="19.7" customHeight="1">
      <c r="D81" s="27"/>
      <c r="E81" s="27"/>
      <c r="F81" s="27"/>
      <c r="G81" s="47"/>
      <c r="H81" s="557"/>
      <c r="I81" s="26"/>
      <c r="J81" s="63"/>
      <c r="K81" s="29"/>
      <c r="L81" s="47"/>
      <c r="M81" s="26"/>
      <c r="N81" s="26"/>
      <c r="O81" s="30"/>
      <c r="P81" s="27"/>
      <c r="Q81" s="26"/>
      <c r="R81" s="30"/>
      <c r="S81" s="31"/>
    </row>
    <row r="82" spans="4:19" s="4" customFormat="1" ht="19.7" customHeight="1">
      <c r="D82" s="27"/>
      <c r="E82" s="27"/>
      <c r="F82" s="27"/>
      <c r="G82" s="47"/>
      <c r="H82" s="557"/>
      <c r="I82" s="26"/>
      <c r="J82" s="63"/>
      <c r="K82" s="29"/>
      <c r="L82" s="47"/>
      <c r="M82" s="26"/>
      <c r="N82" s="26"/>
      <c r="O82" s="30"/>
      <c r="P82" s="27"/>
      <c r="Q82" s="26"/>
      <c r="R82" s="30"/>
      <c r="S82" s="31"/>
    </row>
    <row r="83" spans="4:19" s="4" customFormat="1" ht="19.7" customHeight="1">
      <c r="D83" s="27"/>
      <c r="E83" s="27"/>
      <c r="F83" s="27"/>
      <c r="G83" s="47"/>
      <c r="H83" s="557"/>
      <c r="I83" s="26"/>
      <c r="J83" s="63"/>
      <c r="K83" s="29"/>
      <c r="L83" s="47"/>
      <c r="M83" s="26"/>
      <c r="N83" s="26"/>
      <c r="O83" s="30"/>
      <c r="P83" s="27"/>
      <c r="Q83" s="26"/>
      <c r="R83" s="30"/>
      <c r="S83" s="31"/>
    </row>
    <row r="84" spans="4:19" s="4" customFormat="1" ht="19.7" customHeight="1">
      <c r="D84" s="27"/>
      <c r="E84" s="27"/>
      <c r="F84" s="27"/>
      <c r="G84" s="47"/>
      <c r="H84" s="557"/>
      <c r="I84" s="26"/>
      <c r="J84" s="63"/>
      <c r="K84" s="29"/>
      <c r="L84" s="47"/>
      <c r="M84" s="26"/>
      <c r="N84" s="26"/>
      <c r="O84" s="30"/>
      <c r="P84" s="27"/>
      <c r="Q84" s="26"/>
      <c r="R84" s="30"/>
      <c r="S84" s="31"/>
    </row>
    <row r="85" spans="4:19" s="4" customFormat="1" ht="19.7" customHeight="1">
      <c r="D85" s="27"/>
      <c r="E85" s="27"/>
      <c r="F85" s="27"/>
      <c r="G85" s="47"/>
      <c r="H85" s="557"/>
      <c r="I85" s="26"/>
      <c r="J85" s="63"/>
      <c r="K85" s="29"/>
      <c r="L85" s="47"/>
      <c r="M85" s="26"/>
      <c r="N85" s="26"/>
      <c r="O85" s="30"/>
      <c r="P85" s="27"/>
      <c r="Q85" s="26"/>
      <c r="R85" s="30"/>
      <c r="S85" s="31"/>
    </row>
    <row r="86" spans="4:19" s="4" customFormat="1" ht="19.7" customHeight="1">
      <c r="D86" s="27"/>
      <c r="E86" s="27"/>
      <c r="F86" s="27"/>
      <c r="G86" s="47"/>
      <c r="H86" s="557"/>
      <c r="I86" s="26"/>
      <c r="J86" s="63"/>
      <c r="K86" s="29"/>
      <c r="L86" s="47"/>
      <c r="M86" s="26"/>
      <c r="N86" s="26"/>
      <c r="O86" s="30"/>
      <c r="P86" s="27"/>
      <c r="Q86" s="26"/>
      <c r="R86" s="30"/>
      <c r="S86" s="31"/>
    </row>
    <row r="87" spans="4:19" s="4" customFormat="1" ht="19.7" customHeight="1">
      <c r="D87" s="27"/>
      <c r="E87" s="27"/>
      <c r="F87" s="27"/>
      <c r="G87" s="47"/>
      <c r="H87" s="557"/>
      <c r="I87" s="26"/>
      <c r="J87" s="63"/>
      <c r="K87" s="29"/>
      <c r="L87" s="47"/>
      <c r="M87" s="26"/>
      <c r="N87" s="26"/>
      <c r="O87" s="30"/>
      <c r="P87" s="27"/>
      <c r="Q87" s="26"/>
      <c r="R87" s="30"/>
      <c r="S87" s="31"/>
    </row>
    <row r="88" spans="4:19" s="4" customFormat="1" ht="19.7" customHeight="1">
      <c r="D88" s="27"/>
      <c r="E88" s="27"/>
      <c r="F88" s="27"/>
      <c r="G88" s="47"/>
      <c r="H88" s="557"/>
      <c r="I88" s="26"/>
      <c r="J88" s="63"/>
      <c r="K88" s="29"/>
      <c r="L88" s="47"/>
      <c r="M88" s="26"/>
      <c r="N88" s="26"/>
      <c r="O88" s="30"/>
      <c r="P88" s="27"/>
      <c r="Q88" s="26"/>
      <c r="R88" s="30"/>
      <c r="S88" s="31"/>
    </row>
    <row r="89" spans="4:19" s="4" customFormat="1" ht="19.7" customHeight="1">
      <c r="D89" s="27"/>
      <c r="E89" s="27"/>
      <c r="F89" s="27"/>
      <c r="G89" s="47"/>
      <c r="H89" s="557"/>
      <c r="I89" s="26"/>
      <c r="J89" s="63"/>
      <c r="K89" s="29"/>
      <c r="L89" s="47"/>
      <c r="M89" s="26"/>
      <c r="N89" s="26"/>
      <c r="O89" s="30"/>
      <c r="P89" s="27"/>
      <c r="Q89" s="26"/>
      <c r="R89" s="30"/>
      <c r="S89" s="31"/>
    </row>
    <row r="90" spans="4:19" s="4" customFormat="1" ht="19.7" customHeight="1">
      <c r="D90" s="27"/>
      <c r="E90" s="27"/>
      <c r="F90" s="27"/>
      <c r="G90" s="47"/>
      <c r="H90" s="557"/>
      <c r="I90" s="26"/>
      <c r="J90" s="63"/>
      <c r="K90" s="29"/>
      <c r="L90" s="47"/>
      <c r="M90" s="26"/>
      <c r="N90" s="26"/>
      <c r="O90" s="30"/>
      <c r="P90" s="27"/>
      <c r="Q90" s="26"/>
      <c r="R90" s="30"/>
      <c r="S90" s="31"/>
    </row>
    <row r="91" spans="4:19" s="4" customFormat="1" ht="19.7" customHeight="1">
      <c r="D91" s="27"/>
      <c r="E91" s="27"/>
      <c r="F91" s="27"/>
      <c r="G91" s="47"/>
      <c r="H91" s="557"/>
      <c r="I91" s="26"/>
      <c r="J91" s="63"/>
      <c r="K91" s="29"/>
      <c r="L91" s="47"/>
      <c r="M91" s="26"/>
      <c r="N91" s="26"/>
      <c r="O91" s="30"/>
      <c r="P91" s="27"/>
      <c r="Q91" s="26"/>
      <c r="R91" s="30"/>
      <c r="S91" s="31"/>
    </row>
    <row r="92" spans="4:19" s="4" customFormat="1" ht="19.7" customHeight="1">
      <c r="D92" s="27"/>
      <c r="E92" s="27"/>
      <c r="F92" s="27"/>
      <c r="G92" s="47"/>
      <c r="H92" s="557"/>
      <c r="I92" s="26"/>
      <c r="J92" s="63"/>
      <c r="K92" s="29"/>
      <c r="L92" s="47"/>
      <c r="M92" s="26"/>
      <c r="N92" s="26"/>
      <c r="O92" s="30"/>
      <c r="P92" s="27"/>
      <c r="Q92" s="26"/>
      <c r="R92" s="30"/>
      <c r="S92" s="31"/>
    </row>
    <row r="93" spans="4:19" s="4" customFormat="1" ht="19.7" customHeight="1">
      <c r="D93" s="27"/>
      <c r="E93" s="27"/>
      <c r="F93" s="27"/>
      <c r="G93" s="47"/>
      <c r="H93" s="557"/>
      <c r="I93" s="26"/>
      <c r="J93" s="63"/>
      <c r="K93" s="29"/>
      <c r="L93" s="47"/>
      <c r="M93" s="26"/>
      <c r="N93" s="26"/>
      <c r="O93" s="30"/>
      <c r="P93" s="27"/>
      <c r="Q93" s="26"/>
      <c r="R93" s="30"/>
      <c r="S93" s="31"/>
    </row>
    <row r="94" spans="4:19" s="4" customFormat="1" ht="19.7" customHeight="1">
      <c r="D94" s="27"/>
      <c r="E94" s="27"/>
      <c r="F94" s="27"/>
      <c r="G94" s="47"/>
      <c r="H94" s="557"/>
      <c r="I94" s="26"/>
      <c r="J94" s="63"/>
      <c r="K94" s="29"/>
      <c r="L94" s="47"/>
      <c r="M94" s="26"/>
      <c r="N94" s="26"/>
      <c r="O94" s="30"/>
      <c r="P94" s="27"/>
      <c r="Q94" s="26"/>
      <c r="R94" s="30"/>
      <c r="S94" s="31"/>
    </row>
    <row r="95" spans="4:19" s="4" customFormat="1" ht="19.7" customHeight="1">
      <c r="D95" s="27"/>
      <c r="E95" s="27"/>
      <c r="F95" s="27"/>
      <c r="G95" s="47"/>
      <c r="H95" s="557"/>
      <c r="I95" s="26"/>
      <c r="J95" s="63"/>
      <c r="K95" s="29"/>
      <c r="L95" s="47"/>
      <c r="M95" s="26"/>
      <c r="N95" s="26"/>
      <c r="O95" s="30"/>
      <c r="P95" s="27"/>
      <c r="Q95" s="26"/>
      <c r="R95" s="30"/>
      <c r="S95" s="31"/>
    </row>
    <row r="96" spans="4:19" s="4" customFormat="1" ht="19.7" customHeight="1">
      <c r="D96" s="27"/>
      <c r="E96" s="27"/>
      <c r="F96" s="27"/>
      <c r="G96" s="47"/>
      <c r="H96" s="557"/>
      <c r="I96" s="26"/>
      <c r="J96" s="63"/>
      <c r="K96" s="29"/>
      <c r="L96" s="47"/>
      <c r="M96" s="26"/>
      <c r="N96" s="26"/>
      <c r="O96" s="30"/>
      <c r="P96" s="27"/>
      <c r="Q96" s="26"/>
      <c r="R96" s="30"/>
      <c r="S96" s="31"/>
    </row>
    <row r="97" spans="4:19" s="4" customFormat="1" ht="19.7" customHeight="1">
      <c r="D97" s="27"/>
      <c r="E97" s="27"/>
      <c r="F97" s="27"/>
      <c r="G97" s="47"/>
      <c r="H97" s="557"/>
      <c r="I97" s="26"/>
      <c r="J97" s="63"/>
      <c r="K97" s="29"/>
      <c r="L97" s="47"/>
      <c r="M97" s="26"/>
      <c r="N97" s="26"/>
      <c r="O97" s="30"/>
      <c r="P97" s="27"/>
      <c r="Q97" s="26"/>
      <c r="R97" s="30"/>
      <c r="S97" s="31"/>
    </row>
    <row r="98" spans="4:19" s="4" customFormat="1" ht="19.7" customHeight="1">
      <c r="D98" s="27"/>
      <c r="E98" s="27"/>
      <c r="F98" s="27"/>
      <c r="G98" s="47"/>
      <c r="H98" s="557"/>
      <c r="I98" s="26"/>
      <c r="J98" s="63"/>
      <c r="K98" s="29"/>
      <c r="L98" s="47"/>
      <c r="M98" s="26"/>
      <c r="N98" s="26"/>
      <c r="O98" s="30"/>
      <c r="P98" s="27"/>
      <c r="Q98" s="26"/>
      <c r="R98" s="30"/>
      <c r="S98" s="31"/>
    </row>
    <row r="99" spans="4:19" s="4" customFormat="1" ht="19.7" customHeight="1">
      <c r="D99" s="27"/>
      <c r="E99" s="27"/>
      <c r="F99" s="27"/>
      <c r="G99" s="47"/>
      <c r="H99" s="557"/>
      <c r="I99" s="26"/>
      <c r="J99" s="63"/>
      <c r="K99" s="29"/>
      <c r="L99" s="47"/>
      <c r="M99" s="26"/>
      <c r="N99" s="26"/>
      <c r="O99" s="30"/>
      <c r="P99" s="27"/>
      <c r="Q99" s="26"/>
      <c r="R99" s="30"/>
      <c r="S99" s="31"/>
    </row>
    <row r="100" spans="4:19" s="4" customFormat="1" ht="19.7" customHeight="1">
      <c r="D100" s="27"/>
      <c r="E100" s="27"/>
      <c r="F100" s="27"/>
      <c r="G100" s="47"/>
      <c r="H100" s="557"/>
      <c r="I100" s="26"/>
      <c r="J100" s="63"/>
      <c r="K100" s="29"/>
      <c r="L100" s="47"/>
      <c r="M100" s="26"/>
      <c r="N100" s="26"/>
      <c r="O100" s="30"/>
      <c r="P100" s="27"/>
      <c r="Q100" s="26"/>
      <c r="R100" s="30"/>
      <c r="S100" s="31"/>
    </row>
    <row r="101" spans="4:19" s="4" customFormat="1" ht="19.7" customHeight="1">
      <c r="D101" s="27"/>
      <c r="E101" s="27"/>
      <c r="F101" s="27"/>
      <c r="G101" s="47"/>
      <c r="H101" s="557"/>
      <c r="I101" s="26"/>
      <c r="J101" s="63"/>
      <c r="K101" s="29"/>
      <c r="L101" s="47"/>
      <c r="M101" s="26"/>
      <c r="N101" s="26"/>
      <c r="O101" s="30"/>
      <c r="P101" s="27"/>
      <c r="Q101" s="26"/>
      <c r="R101" s="30"/>
      <c r="S101" s="31"/>
    </row>
    <row r="102" spans="4:19" s="4" customFormat="1" ht="19.7" customHeight="1">
      <c r="D102" s="27"/>
      <c r="E102" s="27"/>
      <c r="F102" s="27"/>
      <c r="G102" s="47"/>
      <c r="H102" s="557"/>
      <c r="I102" s="26"/>
      <c r="J102" s="63"/>
      <c r="K102" s="29"/>
      <c r="L102" s="47"/>
      <c r="M102" s="26"/>
      <c r="N102" s="26"/>
      <c r="O102" s="30"/>
      <c r="P102" s="27"/>
      <c r="Q102" s="26"/>
      <c r="R102" s="30"/>
      <c r="S102" s="31"/>
    </row>
    <row r="103" spans="4:19" s="4" customFormat="1" ht="19.7" customHeight="1">
      <c r="D103" s="27"/>
      <c r="E103" s="27"/>
      <c r="F103" s="27"/>
      <c r="G103" s="47"/>
      <c r="H103" s="557"/>
      <c r="I103" s="26"/>
      <c r="J103" s="63"/>
      <c r="K103" s="29"/>
      <c r="L103" s="47"/>
      <c r="M103" s="26"/>
      <c r="N103" s="26"/>
      <c r="O103" s="30"/>
      <c r="P103" s="27"/>
      <c r="Q103" s="26"/>
      <c r="R103" s="30"/>
      <c r="S103" s="31"/>
    </row>
    <row r="104" spans="4:19" s="4" customFormat="1" ht="19.7" customHeight="1">
      <c r="D104" s="27"/>
      <c r="E104" s="27"/>
      <c r="F104" s="27"/>
      <c r="G104" s="47"/>
      <c r="H104" s="557"/>
      <c r="I104" s="26"/>
      <c r="J104" s="63"/>
      <c r="K104" s="29"/>
      <c r="L104" s="47"/>
      <c r="M104" s="26"/>
      <c r="N104" s="26"/>
      <c r="O104" s="30"/>
      <c r="P104" s="27"/>
      <c r="Q104" s="26"/>
      <c r="R104" s="30"/>
      <c r="S104" s="31"/>
    </row>
    <row r="105" spans="4:19" s="4" customFormat="1" ht="19.7" customHeight="1">
      <c r="D105" s="27"/>
      <c r="E105" s="27"/>
      <c r="F105" s="27"/>
      <c r="G105" s="47"/>
      <c r="H105" s="557"/>
      <c r="I105" s="26"/>
      <c r="J105" s="63"/>
      <c r="K105" s="29"/>
      <c r="L105" s="47"/>
      <c r="M105" s="26"/>
      <c r="N105" s="26"/>
      <c r="O105" s="30"/>
      <c r="P105" s="27"/>
      <c r="Q105" s="26"/>
      <c r="R105" s="30"/>
      <c r="S105" s="31"/>
    </row>
    <row r="106" spans="4:19" s="4" customFormat="1" ht="19.7" customHeight="1">
      <c r="D106" s="27"/>
      <c r="E106" s="27"/>
      <c r="F106" s="27"/>
      <c r="G106" s="47"/>
      <c r="H106" s="557"/>
      <c r="I106" s="26"/>
      <c r="J106" s="63"/>
      <c r="K106" s="29"/>
      <c r="L106" s="47"/>
      <c r="M106" s="26"/>
      <c r="N106" s="26"/>
      <c r="O106" s="30"/>
      <c r="P106" s="27"/>
      <c r="Q106" s="26"/>
      <c r="R106" s="30"/>
      <c r="S106" s="31"/>
    </row>
    <row r="107" spans="4:19" s="4" customFormat="1" ht="19.7" customHeight="1">
      <c r="D107" s="27"/>
      <c r="E107" s="27"/>
      <c r="F107" s="27"/>
      <c r="G107" s="47"/>
      <c r="H107" s="557"/>
      <c r="I107" s="26"/>
      <c r="J107" s="63"/>
      <c r="K107" s="29"/>
      <c r="L107" s="47"/>
      <c r="M107" s="26"/>
      <c r="N107" s="26"/>
      <c r="O107" s="30"/>
      <c r="P107" s="27"/>
      <c r="Q107" s="26"/>
      <c r="R107" s="30"/>
      <c r="S107" s="31"/>
    </row>
    <row r="108" spans="4:19" s="4" customFormat="1" ht="19.7" customHeight="1">
      <c r="D108" s="27"/>
      <c r="E108" s="27"/>
      <c r="F108" s="27"/>
      <c r="G108" s="47"/>
      <c r="H108" s="557"/>
      <c r="I108" s="26"/>
      <c r="J108" s="63"/>
      <c r="K108" s="29"/>
      <c r="L108" s="47"/>
      <c r="M108" s="26"/>
      <c r="N108" s="26"/>
      <c r="O108" s="30"/>
      <c r="P108" s="27"/>
      <c r="Q108" s="26"/>
      <c r="R108" s="30"/>
      <c r="S108" s="31"/>
    </row>
    <row r="109" spans="4:19" s="4" customFormat="1" ht="19.7" customHeight="1">
      <c r="D109" s="27"/>
      <c r="E109" s="27"/>
      <c r="F109" s="27"/>
      <c r="G109" s="47"/>
      <c r="H109" s="557"/>
      <c r="I109" s="26"/>
      <c r="J109" s="63"/>
      <c r="K109" s="29"/>
      <c r="L109" s="47"/>
      <c r="M109" s="26"/>
      <c r="N109" s="26"/>
      <c r="O109" s="30"/>
      <c r="P109" s="27"/>
      <c r="Q109" s="26"/>
      <c r="R109" s="30"/>
      <c r="S109" s="31"/>
    </row>
    <row r="110" spans="4:19" s="4" customFormat="1" ht="19.7" customHeight="1">
      <c r="D110" s="27"/>
      <c r="E110" s="27"/>
      <c r="F110" s="27"/>
      <c r="G110" s="47"/>
      <c r="H110" s="557"/>
      <c r="I110" s="26"/>
      <c r="J110" s="63"/>
      <c r="K110" s="29"/>
      <c r="L110" s="47"/>
      <c r="M110" s="26"/>
      <c r="N110" s="26"/>
      <c r="O110" s="30"/>
      <c r="P110" s="27"/>
      <c r="Q110" s="26"/>
      <c r="R110" s="30"/>
      <c r="S110" s="31"/>
    </row>
    <row r="111" spans="4:19" s="4" customFormat="1" ht="19.7" customHeight="1">
      <c r="D111" s="27"/>
      <c r="E111" s="27"/>
      <c r="F111" s="27"/>
      <c r="G111" s="47"/>
      <c r="H111" s="557"/>
      <c r="I111" s="26"/>
      <c r="J111" s="63"/>
      <c r="K111" s="29"/>
      <c r="L111" s="47"/>
      <c r="M111" s="26"/>
      <c r="N111" s="26"/>
      <c r="O111" s="30"/>
      <c r="P111" s="27"/>
      <c r="Q111" s="26"/>
      <c r="R111" s="30"/>
      <c r="S111" s="31"/>
    </row>
    <row r="112" spans="4:19" s="4" customFormat="1" ht="19.7" customHeight="1">
      <c r="D112" s="27"/>
      <c r="E112" s="27"/>
      <c r="F112" s="27"/>
      <c r="G112" s="47"/>
      <c r="H112" s="557"/>
      <c r="I112" s="26"/>
      <c r="J112" s="63"/>
      <c r="K112" s="29"/>
      <c r="L112" s="47"/>
      <c r="M112" s="26"/>
      <c r="N112" s="26"/>
      <c r="O112" s="30"/>
      <c r="P112" s="27"/>
      <c r="Q112" s="26"/>
      <c r="R112" s="30"/>
      <c r="S112" s="31"/>
    </row>
    <row r="113" spans="4:19" s="4" customFormat="1" ht="19.7" customHeight="1">
      <c r="D113" s="27"/>
      <c r="E113" s="27"/>
      <c r="F113" s="27"/>
      <c r="G113" s="47"/>
      <c r="H113" s="557"/>
      <c r="I113" s="26"/>
      <c r="J113" s="63"/>
      <c r="K113" s="29"/>
      <c r="L113" s="47"/>
      <c r="M113" s="26"/>
      <c r="N113" s="26"/>
      <c r="O113" s="30"/>
      <c r="P113" s="27"/>
      <c r="Q113" s="26"/>
      <c r="R113" s="30"/>
      <c r="S113" s="31"/>
    </row>
    <row r="114" spans="4:19" s="4" customFormat="1" ht="19.7" customHeight="1">
      <c r="D114" s="27"/>
      <c r="E114" s="27"/>
      <c r="F114" s="27"/>
      <c r="G114" s="47"/>
      <c r="H114" s="557"/>
      <c r="I114" s="26"/>
      <c r="J114" s="63"/>
      <c r="K114" s="29"/>
      <c r="L114" s="47"/>
      <c r="M114" s="26"/>
      <c r="N114" s="26"/>
      <c r="O114" s="30"/>
      <c r="P114" s="27"/>
      <c r="Q114" s="26"/>
      <c r="R114" s="30"/>
      <c r="S114" s="31"/>
    </row>
    <row r="115" spans="4:19" s="4" customFormat="1" ht="19.7" customHeight="1">
      <c r="D115" s="27"/>
      <c r="E115" s="27"/>
      <c r="F115" s="27"/>
      <c r="G115" s="47"/>
      <c r="H115" s="557"/>
      <c r="I115" s="26"/>
      <c r="J115" s="63"/>
      <c r="K115" s="29"/>
      <c r="L115" s="47"/>
      <c r="M115" s="26"/>
      <c r="N115" s="26"/>
      <c r="O115" s="30"/>
      <c r="P115" s="27"/>
      <c r="Q115" s="26"/>
      <c r="R115" s="30"/>
      <c r="S115" s="31"/>
    </row>
    <row r="116" spans="4:19" s="4" customFormat="1" ht="19.7" customHeight="1">
      <c r="D116" s="27"/>
      <c r="E116" s="27"/>
      <c r="F116" s="27"/>
      <c r="G116" s="47"/>
      <c r="H116" s="557"/>
      <c r="I116" s="26"/>
      <c r="J116" s="63"/>
      <c r="K116" s="29"/>
      <c r="L116" s="47"/>
      <c r="M116" s="26"/>
      <c r="N116" s="26"/>
      <c r="O116" s="30"/>
      <c r="P116" s="27"/>
      <c r="Q116" s="26"/>
      <c r="R116" s="30"/>
      <c r="S116" s="31"/>
    </row>
    <row r="117" spans="4:19" s="4" customFormat="1" ht="19.7" customHeight="1">
      <c r="D117" s="27"/>
      <c r="E117" s="27"/>
      <c r="F117" s="27"/>
      <c r="G117" s="47"/>
      <c r="H117" s="557"/>
      <c r="I117" s="26"/>
      <c r="J117" s="63"/>
      <c r="K117" s="29"/>
      <c r="L117" s="47"/>
      <c r="M117" s="26"/>
      <c r="N117" s="26"/>
      <c r="O117" s="30"/>
      <c r="P117" s="27"/>
      <c r="Q117" s="26"/>
      <c r="R117" s="30"/>
      <c r="S117" s="31"/>
    </row>
    <row r="118" spans="4:19" s="4" customFormat="1" ht="19.7" customHeight="1">
      <c r="D118" s="27"/>
      <c r="E118" s="27"/>
      <c r="F118" s="27"/>
      <c r="G118" s="47"/>
      <c r="H118" s="557"/>
      <c r="I118" s="26"/>
      <c r="J118" s="63"/>
      <c r="K118" s="29"/>
      <c r="L118" s="47"/>
      <c r="M118" s="26"/>
      <c r="N118" s="26"/>
      <c r="O118" s="30"/>
      <c r="P118" s="27"/>
      <c r="Q118" s="26"/>
      <c r="R118" s="30"/>
      <c r="S118" s="31"/>
    </row>
    <row r="119" spans="4:19" s="4" customFormat="1" ht="19.7" customHeight="1">
      <c r="D119" s="27"/>
      <c r="E119" s="27"/>
      <c r="F119" s="27"/>
      <c r="G119" s="47"/>
      <c r="H119" s="557"/>
      <c r="I119" s="26"/>
      <c r="J119" s="63"/>
      <c r="K119" s="29"/>
      <c r="L119" s="47"/>
      <c r="M119" s="26"/>
      <c r="N119" s="26"/>
      <c r="O119" s="30"/>
      <c r="P119" s="27"/>
      <c r="Q119" s="26"/>
      <c r="R119" s="30"/>
      <c r="S119" s="31"/>
    </row>
    <row r="120" spans="4:19" s="4" customFormat="1" ht="19.7" customHeight="1">
      <c r="D120" s="27"/>
      <c r="E120" s="27"/>
      <c r="F120" s="27"/>
      <c r="G120" s="47"/>
      <c r="H120" s="557"/>
      <c r="I120" s="26"/>
      <c r="J120" s="63"/>
      <c r="K120" s="29"/>
      <c r="L120" s="47"/>
      <c r="M120" s="26"/>
      <c r="N120" s="26"/>
      <c r="O120" s="30"/>
      <c r="P120" s="27"/>
      <c r="Q120" s="26"/>
      <c r="R120" s="30"/>
      <c r="S120" s="31"/>
    </row>
    <row r="121" spans="4:19" s="4" customFormat="1" ht="19.7" customHeight="1">
      <c r="D121" s="27"/>
      <c r="E121" s="27"/>
      <c r="F121" s="27"/>
      <c r="G121" s="47"/>
      <c r="H121" s="557"/>
      <c r="I121" s="26"/>
      <c r="J121" s="63"/>
      <c r="K121" s="29"/>
      <c r="L121" s="47"/>
      <c r="M121" s="26"/>
      <c r="N121" s="26"/>
      <c r="O121" s="30"/>
      <c r="P121" s="27"/>
      <c r="Q121" s="26"/>
      <c r="R121" s="30"/>
      <c r="S121" s="31"/>
    </row>
    <row r="122" spans="4:19" s="4" customFormat="1" ht="19.7" customHeight="1">
      <c r="D122" s="27"/>
      <c r="E122" s="27"/>
      <c r="F122" s="27"/>
      <c r="G122" s="47"/>
      <c r="H122" s="557"/>
      <c r="I122" s="26"/>
      <c r="J122" s="63"/>
      <c r="K122" s="29"/>
      <c r="L122" s="47"/>
      <c r="M122" s="26"/>
      <c r="N122" s="26"/>
      <c r="O122" s="30"/>
      <c r="P122" s="27"/>
      <c r="Q122" s="26"/>
      <c r="R122" s="30"/>
      <c r="S122" s="31"/>
    </row>
    <row r="123" spans="4:19" s="4" customFormat="1" ht="19.7" customHeight="1">
      <c r="D123" s="27"/>
      <c r="E123" s="27"/>
      <c r="F123" s="27"/>
      <c r="G123" s="47"/>
      <c r="H123" s="557"/>
      <c r="I123" s="26"/>
      <c r="J123" s="63"/>
      <c r="K123" s="29"/>
      <c r="L123" s="47"/>
      <c r="M123" s="26"/>
      <c r="N123" s="26"/>
      <c r="O123" s="30"/>
      <c r="P123" s="27"/>
      <c r="Q123" s="26"/>
      <c r="R123" s="30"/>
      <c r="S123" s="31"/>
    </row>
    <row r="124" spans="4:19" s="4" customFormat="1" ht="19.7" customHeight="1">
      <c r="D124" s="27"/>
      <c r="E124" s="27"/>
      <c r="F124" s="27"/>
      <c r="G124" s="47"/>
      <c r="H124" s="557"/>
      <c r="I124" s="26"/>
      <c r="J124" s="63"/>
      <c r="K124" s="29"/>
      <c r="L124" s="47"/>
      <c r="M124" s="26"/>
      <c r="N124" s="26"/>
      <c r="O124" s="30"/>
      <c r="P124" s="27"/>
      <c r="Q124" s="26"/>
      <c r="R124" s="30"/>
      <c r="S124" s="31"/>
    </row>
    <row r="125" spans="4:19" s="4" customFormat="1" ht="19.7" customHeight="1">
      <c r="D125" s="27"/>
      <c r="E125" s="27"/>
      <c r="F125" s="27"/>
      <c r="G125" s="47"/>
      <c r="H125" s="557"/>
      <c r="I125" s="26"/>
      <c r="J125" s="63"/>
      <c r="K125" s="29"/>
      <c r="L125" s="47"/>
      <c r="M125" s="26"/>
      <c r="N125" s="26"/>
      <c r="O125" s="30"/>
      <c r="P125" s="27"/>
      <c r="Q125" s="26"/>
      <c r="R125" s="30"/>
      <c r="S125" s="31"/>
    </row>
    <row r="126" spans="4:19" s="4" customFormat="1" ht="19.7" customHeight="1">
      <c r="D126" s="27"/>
      <c r="E126" s="27"/>
      <c r="F126" s="27"/>
      <c r="G126" s="47"/>
      <c r="H126" s="557"/>
      <c r="I126" s="26"/>
      <c r="J126" s="63"/>
      <c r="K126" s="29"/>
      <c r="L126" s="47"/>
      <c r="M126" s="26"/>
      <c r="N126" s="26"/>
      <c r="O126" s="30"/>
      <c r="P126" s="27"/>
      <c r="Q126" s="26"/>
      <c r="R126" s="30"/>
      <c r="S126" s="31"/>
    </row>
    <row r="127" spans="4:19" s="4" customFormat="1" ht="19.7" customHeight="1">
      <c r="D127" s="27"/>
      <c r="E127" s="27"/>
      <c r="F127" s="27"/>
      <c r="G127" s="47"/>
      <c r="H127" s="557"/>
      <c r="I127" s="26"/>
      <c r="J127" s="63"/>
      <c r="K127" s="29"/>
      <c r="L127" s="47"/>
      <c r="M127" s="26"/>
      <c r="N127" s="26"/>
      <c r="O127" s="30"/>
      <c r="P127" s="27"/>
      <c r="Q127" s="26"/>
      <c r="R127" s="30"/>
      <c r="S127" s="31"/>
    </row>
    <row r="128" spans="4:19" s="4" customFormat="1" ht="19.7" customHeight="1">
      <c r="D128" s="27"/>
      <c r="E128" s="27"/>
      <c r="F128" s="27"/>
      <c r="G128" s="47"/>
      <c r="H128" s="557"/>
      <c r="I128" s="26"/>
      <c r="J128" s="63"/>
      <c r="K128" s="29"/>
      <c r="L128" s="47"/>
      <c r="M128" s="26"/>
      <c r="N128" s="26"/>
      <c r="O128" s="30"/>
      <c r="P128" s="27"/>
      <c r="Q128" s="26"/>
      <c r="R128" s="30"/>
      <c r="S128" s="31"/>
    </row>
    <row r="129" spans="4:19" s="4" customFormat="1" ht="19.7" customHeight="1">
      <c r="D129" s="27"/>
      <c r="E129" s="27"/>
      <c r="F129" s="27"/>
      <c r="G129" s="47"/>
      <c r="H129" s="557"/>
      <c r="I129" s="26"/>
      <c r="J129" s="63"/>
      <c r="K129" s="29"/>
      <c r="L129" s="47"/>
      <c r="M129" s="26"/>
      <c r="N129" s="26"/>
      <c r="O129" s="30"/>
      <c r="P129" s="27"/>
      <c r="Q129" s="26"/>
      <c r="R129" s="30"/>
      <c r="S129" s="31"/>
    </row>
    <row r="130" spans="4:19" s="4" customFormat="1" ht="19.7" customHeight="1">
      <c r="D130" s="27"/>
      <c r="E130" s="27"/>
      <c r="F130" s="27"/>
      <c r="G130" s="47"/>
      <c r="H130" s="557"/>
      <c r="I130" s="26"/>
      <c r="J130" s="63"/>
      <c r="K130" s="29"/>
      <c r="L130" s="47"/>
      <c r="M130" s="26"/>
      <c r="N130" s="26"/>
      <c r="O130" s="30"/>
      <c r="P130" s="27"/>
      <c r="Q130" s="26"/>
      <c r="R130" s="30"/>
      <c r="S130" s="31"/>
    </row>
    <row r="131" spans="4:19" s="4" customFormat="1" ht="19.7" customHeight="1">
      <c r="D131" s="27"/>
      <c r="E131" s="27"/>
      <c r="F131" s="27"/>
      <c r="G131" s="47"/>
      <c r="H131" s="557"/>
      <c r="I131" s="26"/>
      <c r="J131" s="63"/>
      <c r="K131" s="29"/>
      <c r="L131" s="47"/>
      <c r="M131" s="26"/>
      <c r="N131" s="26"/>
      <c r="O131" s="30"/>
      <c r="P131" s="27"/>
      <c r="Q131" s="26"/>
      <c r="R131" s="30"/>
      <c r="S131" s="31"/>
    </row>
    <row r="132" spans="4:19" s="4" customFormat="1" ht="19.7" customHeight="1">
      <c r="D132" s="27"/>
      <c r="E132" s="27"/>
      <c r="F132" s="27"/>
      <c r="G132" s="47"/>
      <c r="H132" s="557"/>
      <c r="I132" s="26"/>
      <c r="J132" s="63"/>
      <c r="K132" s="29"/>
      <c r="L132" s="47"/>
      <c r="M132" s="26"/>
      <c r="N132" s="26"/>
      <c r="O132" s="30"/>
      <c r="P132" s="27"/>
      <c r="Q132" s="26"/>
      <c r="R132" s="30"/>
      <c r="S132" s="31"/>
    </row>
    <row r="133" spans="4:19" s="4" customFormat="1" ht="19.7" customHeight="1">
      <c r="D133" s="27"/>
      <c r="E133" s="27"/>
      <c r="F133" s="27"/>
      <c r="G133" s="47"/>
      <c r="H133" s="557"/>
      <c r="I133" s="26"/>
      <c r="J133" s="63"/>
      <c r="K133" s="29"/>
      <c r="L133" s="47"/>
      <c r="M133" s="26"/>
      <c r="N133" s="26"/>
      <c r="O133" s="30"/>
      <c r="P133" s="27"/>
      <c r="Q133" s="26"/>
      <c r="R133" s="30"/>
      <c r="S133" s="31"/>
    </row>
    <row r="134" spans="4:19" s="4" customFormat="1" ht="19.7" customHeight="1">
      <c r="D134" s="27"/>
      <c r="E134" s="27"/>
      <c r="F134" s="27"/>
      <c r="G134" s="47"/>
      <c r="H134" s="557"/>
      <c r="I134" s="26"/>
      <c r="J134" s="63"/>
      <c r="K134" s="29"/>
      <c r="L134" s="47"/>
      <c r="M134" s="26"/>
      <c r="N134" s="26"/>
      <c r="O134" s="30"/>
      <c r="P134" s="27"/>
      <c r="Q134" s="26"/>
      <c r="R134" s="30"/>
      <c r="S134" s="31"/>
    </row>
    <row r="135" spans="4:19" s="4" customFormat="1" ht="19.7" customHeight="1">
      <c r="D135" s="27"/>
      <c r="E135" s="27"/>
      <c r="F135" s="27"/>
      <c r="G135" s="47"/>
      <c r="H135" s="557"/>
      <c r="I135" s="26"/>
      <c r="J135" s="63"/>
      <c r="K135" s="29"/>
      <c r="L135" s="47"/>
      <c r="M135" s="26"/>
      <c r="N135" s="26"/>
      <c r="O135" s="30"/>
      <c r="P135" s="27"/>
      <c r="Q135" s="26"/>
      <c r="R135" s="30"/>
      <c r="S135" s="31"/>
    </row>
    <row r="136" spans="4:19" s="4" customFormat="1" ht="19.7" customHeight="1">
      <c r="D136" s="27"/>
      <c r="E136" s="27"/>
      <c r="F136" s="27"/>
      <c r="G136" s="47"/>
      <c r="H136" s="557"/>
      <c r="I136" s="26"/>
      <c r="J136" s="63"/>
      <c r="K136" s="29"/>
      <c r="L136" s="47"/>
      <c r="M136" s="26"/>
      <c r="N136" s="26"/>
      <c r="O136" s="30"/>
      <c r="P136" s="27"/>
      <c r="Q136" s="26"/>
      <c r="R136" s="30"/>
      <c r="S136" s="31"/>
    </row>
    <row r="137" spans="4:19" s="4" customFormat="1" ht="19.7" customHeight="1">
      <c r="D137" s="27"/>
      <c r="E137" s="27"/>
      <c r="F137" s="27"/>
      <c r="G137" s="47"/>
      <c r="H137" s="557"/>
      <c r="I137" s="26"/>
      <c r="J137" s="63"/>
      <c r="K137" s="29"/>
      <c r="L137" s="47"/>
      <c r="M137" s="26"/>
      <c r="N137" s="26"/>
      <c r="O137" s="30"/>
      <c r="P137" s="27"/>
      <c r="Q137" s="26"/>
      <c r="R137" s="30"/>
      <c r="S137" s="31"/>
    </row>
    <row r="138" spans="4:19" s="4" customFormat="1" ht="19.7" customHeight="1">
      <c r="D138" s="27"/>
      <c r="E138" s="27"/>
      <c r="F138" s="27"/>
      <c r="G138" s="47"/>
      <c r="H138" s="557"/>
      <c r="I138" s="26"/>
      <c r="J138" s="63"/>
      <c r="K138" s="29"/>
      <c r="L138" s="47"/>
      <c r="M138" s="26"/>
      <c r="N138" s="26"/>
      <c r="O138" s="30"/>
      <c r="P138" s="27"/>
      <c r="Q138" s="26"/>
      <c r="R138" s="30"/>
      <c r="S138" s="31"/>
    </row>
    <row r="139" spans="4:19" s="4" customFormat="1" ht="19.7" customHeight="1">
      <c r="D139" s="27"/>
      <c r="E139" s="27"/>
      <c r="F139" s="27"/>
      <c r="G139" s="47"/>
      <c r="H139" s="557"/>
      <c r="I139" s="26"/>
      <c r="J139" s="63"/>
      <c r="K139" s="29"/>
      <c r="L139" s="47"/>
      <c r="M139" s="26"/>
      <c r="N139" s="26"/>
      <c r="O139" s="30"/>
      <c r="P139" s="27"/>
      <c r="Q139" s="26"/>
      <c r="R139" s="30"/>
      <c r="S139" s="31"/>
    </row>
    <row r="140" spans="4:19" s="4" customFormat="1" ht="19.7" customHeight="1">
      <c r="D140" s="27"/>
      <c r="E140" s="27"/>
      <c r="F140" s="27"/>
      <c r="G140" s="47"/>
      <c r="H140" s="557"/>
      <c r="I140" s="26"/>
      <c r="J140" s="63"/>
      <c r="K140" s="29"/>
      <c r="L140" s="47"/>
      <c r="M140" s="26"/>
      <c r="N140" s="26"/>
      <c r="O140" s="30"/>
      <c r="P140" s="27"/>
      <c r="Q140" s="26"/>
      <c r="R140" s="30"/>
      <c r="S140" s="31"/>
    </row>
    <row r="141" spans="4:19" s="4" customFormat="1" ht="19.7" customHeight="1">
      <c r="D141" s="27"/>
      <c r="E141" s="27"/>
      <c r="F141" s="27"/>
      <c r="G141" s="47"/>
      <c r="H141" s="557"/>
      <c r="I141" s="26"/>
      <c r="J141" s="63"/>
      <c r="K141" s="29"/>
      <c r="L141" s="47"/>
      <c r="M141" s="26"/>
      <c r="N141" s="26"/>
      <c r="O141" s="30"/>
      <c r="P141" s="27"/>
      <c r="Q141" s="26"/>
      <c r="R141" s="30"/>
      <c r="S141" s="31"/>
    </row>
    <row r="142" spans="4:19" s="4" customFormat="1" ht="19.7" customHeight="1">
      <c r="D142" s="27"/>
      <c r="E142" s="27"/>
      <c r="F142" s="27"/>
      <c r="G142" s="47"/>
      <c r="H142" s="557"/>
      <c r="I142" s="26"/>
      <c r="J142" s="63"/>
      <c r="K142" s="29"/>
      <c r="L142" s="47"/>
      <c r="M142" s="26"/>
      <c r="N142" s="26"/>
      <c r="O142" s="30"/>
      <c r="P142" s="27"/>
      <c r="Q142" s="26"/>
      <c r="R142" s="30"/>
      <c r="S142" s="31"/>
    </row>
    <row r="143" spans="4:19" s="4" customFormat="1" ht="19.7" customHeight="1">
      <c r="D143" s="27"/>
      <c r="E143" s="27"/>
      <c r="F143" s="27"/>
      <c r="G143" s="47"/>
      <c r="H143" s="557"/>
      <c r="I143" s="26"/>
      <c r="J143" s="63"/>
      <c r="K143" s="29"/>
      <c r="L143" s="47"/>
      <c r="M143" s="26"/>
      <c r="N143" s="26"/>
      <c r="O143" s="30"/>
      <c r="P143" s="27"/>
      <c r="Q143" s="26"/>
      <c r="R143" s="30"/>
      <c r="S143" s="31"/>
    </row>
    <row r="144" spans="4:19" s="4" customFormat="1" ht="19.7" customHeight="1">
      <c r="D144" s="27"/>
      <c r="E144" s="27"/>
      <c r="F144" s="27"/>
      <c r="G144" s="47"/>
      <c r="H144" s="557"/>
      <c r="I144" s="26"/>
      <c r="J144" s="63"/>
      <c r="K144" s="29"/>
      <c r="L144" s="47"/>
      <c r="M144" s="26"/>
      <c r="N144" s="26"/>
      <c r="O144" s="30"/>
      <c r="P144" s="27"/>
      <c r="Q144" s="26"/>
      <c r="R144" s="30"/>
      <c r="S144" s="31"/>
    </row>
    <row r="145" spans="4:19" s="4" customFormat="1" ht="19.7" customHeight="1">
      <c r="D145" s="27"/>
      <c r="E145" s="27"/>
      <c r="F145" s="27"/>
      <c r="G145" s="47"/>
      <c r="H145" s="557"/>
      <c r="I145" s="26"/>
      <c r="J145" s="63"/>
      <c r="K145" s="29"/>
      <c r="L145" s="47"/>
      <c r="M145" s="26"/>
      <c r="N145" s="26"/>
      <c r="O145" s="30"/>
      <c r="P145" s="27"/>
      <c r="Q145" s="26"/>
      <c r="R145" s="30"/>
      <c r="S145" s="31"/>
    </row>
    <row r="146" spans="4:19" s="4" customFormat="1" ht="19.7" customHeight="1">
      <c r="D146" s="27"/>
      <c r="E146" s="27"/>
      <c r="F146" s="27"/>
      <c r="G146" s="47"/>
      <c r="H146" s="557"/>
      <c r="I146" s="26"/>
      <c r="J146" s="63"/>
      <c r="K146" s="29"/>
      <c r="L146" s="47"/>
      <c r="M146" s="26"/>
      <c r="N146" s="26"/>
      <c r="O146" s="30"/>
      <c r="P146" s="27"/>
      <c r="Q146" s="26"/>
      <c r="R146" s="30"/>
      <c r="S146" s="31"/>
    </row>
    <row r="147" spans="4:19" s="4" customFormat="1" ht="19.7" customHeight="1">
      <c r="D147" s="27"/>
      <c r="E147" s="27"/>
      <c r="F147" s="27"/>
      <c r="G147" s="47"/>
      <c r="H147" s="557"/>
      <c r="I147" s="26"/>
      <c r="J147" s="63"/>
      <c r="K147" s="29"/>
      <c r="L147" s="47"/>
      <c r="M147" s="26"/>
      <c r="N147" s="26"/>
      <c r="O147" s="30"/>
      <c r="P147" s="27"/>
      <c r="Q147" s="26"/>
      <c r="R147" s="30"/>
      <c r="S147" s="31"/>
    </row>
    <row r="148" spans="4:19" s="4" customFormat="1" ht="19.7" customHeight="1">
      <c r="D148" s="27"/>
      <c r="E148" s="27"/>
      <c r="F148" s="27"/>
      <c r="G148" s="47"/>
      <c r="H148" s="557"/>
      <c r="I148" s="26"/>
      <c r="J148" s="63"/>
      <c r="K148" s="29"/>
      <c r="L148" s="47"/>
      <c r="M148" s="26"/>
      <c r="N148" s="26"/>
      <c r="O148" s="30"/>
      <c r="P148" s="27"/>
      <c r="Q148" s="26"/>
      <c r="R148" s="30"/>
      <c r="S148" s="31"/>
    </row>
    <row r="149" spans="4:19" s="4" customFormat="1" ht="19.7" customHeight="1">
      <c r="D149" s="27"/>
      <c r="E149" s="27"/>
      <c r="F149" s="27"/>
      <c r="G149" s="47"/>
      <c r="H149" s="557"/>
      <c r="I149" s="26"/>
      <c r="J149" s="63"/>
      <c r="K149" s="29"/>
      <c r="L149" s="47"/>
      <c r="M149" s="26"/>
      <c r="N149" s="26"/>
      <c r="O149" s="30"/>
      <c r="P149" s="27"/>
      <c r="Q149" s="26"/>
      <c r="R149" s="30"/>
      <c r="S149" s="31"/>
    </row>
    <row r="150" spans="4:19" s="4" customFormat="1" ht="19.7" customHeight="1">
      <c r="D150" s="27"/>
      <c r="E150" s="27"/>
      <c r="F150" s="27"/>
      <c r="G150" s="47"/>
      <c r="H150" s="557"/>
      <c r="I150" s="26"/>
      <c r="J150" s="63"/>
      <c r="K150" s="29"/>
      <c r="L150" s="47"/>
      <c r="M150" s="26"/>
      <c r="N150" s="26"/>
      <c r="O150" s="30"/>
      <c r="P150" s="27"/>
      <c r="Q150" s="26"/>
      <c r="R150" s="30"/>
      <c r="S150" s="31"/>
    </row>
    <row r="151" spans="4:19" s="4" customFormat="1" ht="19.7" customHeight="1">
      <c r="D151" s="27"/>
      <c r="E151" s="27"/>
      <c r="F151" s="27"/>
      <c r="G151" s="47"/>
      <c r="H151" s="557"/>
      <c r="I151" s="26"/>
      <c r="J151" s="63"/>
      <c r="K151" s="29"/>
      <c r="L151" s="47"/>
      <c r="M151" s="26"/>
      <c r="N151" s="26"/>
      <c r="O151" s="30"/>
      <c r="P151" s="27"/>
      <c r="Q151" s="26"/>
      <c r="R151" s="30"/>
      <c r="S151" s="31"/>
    </row>
    <row r="152" spans="4:19" s="4" customFormat="1" ht="19.7" customHeight="1">
      <c r="D152" s="27"/>
      <c r="E152" s="27"/>
      <c r="F152" s="27"/>
      <c r="G152" s="47"/>
      <c r="H152" s="557"/>
      <c r="I152" s="26"/>
      <c r="J152" s="63"/>
      <c r="K152" s="29"/>
      <c r="L152" s="47"/>
      <c r="M152" s="26"/>
      <c r="N152" s="26"/>
      <c r="O152" s="30"/>
      <c r="P152" s="27"/>
      <c r="Q152" s="26"/>
      <c r="R152" s="30"/>
      <c r="S152" s="31"/>
    </row>
    <row r="153" spans="4:19" s="4" customFormat="1" ht="19.7" customHeight="1">
      <c r="D153" s="27"/>
      <c r="E153" s="27"/>
      <c r="F153" s="27"/>
      <c r="G153" s="47"/>
      <c r="H153" s="557"/>
      <c r="I153" s="26"/>
      <c r="J153" s="63"/>
      <c r="K153" s="29"/>
      <c r="L153" s="47"/>
      <c r="M153" s="26"/>
      <c r="N153" s="26"/>
      <c r="O153" s="30"/>
      <c r="P153" s="27"/>
      <c r="Q153" s="26"/>
      <c r="R153" s="30"/>
      <c r="S153" s="31"/>
    </row>
    <row r="154" spans="4:19" s="4" customFormat="1" ht="19.7" customHeight="1">
      <c r="D154" s="27"/>
      <c r="E154" s="27"/>
      <c r="F154" s="27"/>
      <c r="G154" s="47"/>
      <c r="H154" s="557"/>
      <c r="I154" s="26"/>
      <c r="J154" s="63"/>
      <c r="K154" s="29"/>
      <c r="L154" s="47"/>
      <c r="M154" s="26"/>
      <c r="N154" s="26"/>
      <c r="O154" s="30"/>
      <c r="P154" s="27"/>
      <c r="Q154" s="26"/>
      <c r="R154" s="30"/>
      <c r="S154" s="31"/>
    </row>
    <row r="155" spans="4:19" s="4" customFormat="1" ht="19.7" customHeight="1">
      <c r="D155" s="27"/>
      <c r="E155" s="27"/>
      <c r="F155" s="27"/>
      <c r="G155" s="47"/>
      <c r="H155" s="557"/>
      <c r="I155" s="26"/>
      <c r="J155" s="63"/>
      <c r="K155" s="29"/>
      <c r="L155" s="47"/>
      <c r="M155" s="26"/>
      <c r="N155" s="26"/>
      <c r="O155" s="30"/>
      <c r="P155" s="27"/>
      <c r="Q155" s="26"/>
      <c r="R155" s="30"/>
      <c r="S155" s="31"/>
    </row>
    <row r="156" spans="4:19" s="4" customFormat="1" ht="19.7" customHeight="1">
      <c r="D156" s="27"/>
      <c r="E156" s="27"/>
      <c r="F156" s="27"/>
      <c r="G156" s="47"/>
      <c r="H156" s="557"/>
      <c r="I156" s="26"/>
      <c r="J156" s="63"/>
      <c r="K156" s="29"/>
      <c r="L156" s="47"/>
      <c r="M156" s="26"/>
      <c r="N156" s="26"/>
      <c r="O156" s="30"/>
      <c r="P156" s="27"/>
      <c r="Q156" s="26"/>
      <c r="R156" s="30"/>
      <c r="S156" s="31"/>
    </row>
    <row r="157" spans="4:19" s="4" customFormat="1" ht="19.7" customHeight="1">
      <c r="D157" s="27"/>
      <c r="E157" s="27"/>
      <c r="F157" s="27"/>
      <c r="G157" s="47"/>
      <c r="H157" s="557"/>
      <c r="I157" s="26"/>
      <c r="J157" s="63"/>
      <c r="K157" s="29"/>
      <c r="L157" s="47"/>
      <c r="M157" s="26"/>
      <c r="N157" s="26"/>
      <c r="O157" s="30"/>
      <c r="P157" s="27"/>
      <c r="Q157" s="26"/>
      <c r="R157" s="30"/>
      <c r="S157" s="31"/>
    </row>
    <row r="158" spans="4:19" s="4" customFormat="1" ht="19.7" customHeight="1">
      <c r="D158" s="27"/>
      <c r="E158" s="27"/>
      <c r="F158" s="27"/>
      <c r="G158" s="47"/>
      <c r="H158" s="557"/>
      <c r="I158" s="26"/>
      <c r="J158" s="63"/>
      <c r="K158" s="29"/>
      <c r="L158" s="47"/>
      <c r="M158" s="26"/>
      <c r="N158" s="26"/>
      <c r="O158" s="30"/>
      <c r="P158" s="27"/>
      <c r="Q158" s="26"/>
      <c r="R158" s="30"/>
      <c r="S158" s="31"/>
    </row>
    <row r="159" spans="4:19" s="4" customFormat="1" ht="19.7" customHeight="1">
      <c r="D159" s="27"/>
      <c r="E159" s="27"/>
      <c r="F159" s="27"/>
      <c r="G159" s="47"/>
      <c r="H159" s="557"/>
      <c r="I159" s="26"/>
      <c r="J159" s="63"/>
      <c r="K159" s="29"/>
      <c r="L159" s="47"/>
      <c r="M159" s="26"/>
      <c r="N159" s="26"/>
      <c r="O159" s="30"/>
      <c r="P159" s="27"/>
      <c r="Q159" s="26"/>
      <c r="R159" s="30"/>
      <c r="S159" s="31"/>
    </row>
    <row r="160" spans="4:19" s="4" customFormat="1" ht="19.7" customHeight="1">
      <c r="D160" s="27"/>
      <c r="E160" s="27"/>
      <c r="F160" s="27"/>
      <c r="G160" s="47"/>
      <c r="H160" s="557"/>
      <c r="I160" s="26"/>
      <c r="J160" s="63"/>
      <c r="K160" s="29"/>
      <c r="L160" s="47"/>
      <c r="M160" s="26"/>
      <c r="N160" s="26"/>
      <c r="O160" s="30"/>
      <c r="P160" s="27"/>
      <c r="Q160" s="26"/>
      <c r="R160" s="30"/>
      <c r="S160" s="31"/>
    </row>
    <row r="161" spans="4:19" s="4" customFormat="1" ht="19.7" customHeight="1">
      <c r="D161" s="27"/>
      <c r="E161" s="27"/>
      <c r="F161" s="27"/>
      <c r="G161" s="47"/>
      <c r="H161" s="557"/>
      <c r="I161" s="26"/>
      <c r="J161" s="63"/>
      <c r="K161" s="29"/>
      <c r="L161" s="47"/>
      <c r="M161" s="26"/>
      <c r="N161" s="26"/>
      <c r="O161" s="30"/>
      <c r="P161" s="27"/>
      <c r="Q161" s="26"/>
      <c r="R161" s="30"/>
      <c r="S161" s="31"/>
    </row>
    <row r="162" spans="4:19" s="4" customFormat="1" ht="19.7" customHeight="1">
      <c r="D162" s="27"/>
      <c r="E162" s="27"/>
      <c r="F162" s="27"/>
      <c r="G162" s="47"/>
      <c r="H162" s="557"/>
      <c r="I162" s="26"/>
      <c r="J162" s="63"/>
      <c r="K162" s="29"/>
      <c r="L162" s="47"/>
      <c r="M162" s="26"/>
      <c r="N162" s="26"/>
      <c r="O162" s="30"/>
      <c r="P162" s="27"/>
      <c r="Q162" s="26"/>
      <c r="R162" s="30"/>
      <c r="S162" s="31"/>
    </row>
    <row r="163" spans="4:19" s="4" customFormat="1" ht="19.7" customHeight="1">
      <c r="D163" s="27"/>
      <c r="E163" s="27"/>
      <c r="F163" s="27"/>
      <c r="G163" s="47"/>
      <c r="H163" s="557"/>
      <c r="I163" s="26"/>
      <c r="J163" s="63"/>
      <c r="K163" s="29"/>
      <c r="L163" s="47"/>
      <c r="M163" s="26"/>
      <c r="N163" s="26"/>
      <c r="O163" s="30"/>
      <c r="P163" s="27"/>
      <c r="Q163" s="26"/>
      <c r="R163" s="30"/>
      <c r="S163" s="31"/>
    </row>
    <row r="164" spans="4:19" s="4" customFormat="1" ht="19.7" customHeight="1">
      <c r="D164" s="27"/>
      <c r="E164" s="27"/>
      <c r="F164" s="27"/>
      <c r="G164" s="47"/>
      <c r="H164" s="557"/>
      <c r="I164" s="26"/>
      <c r="J164" s="63"/>
      <c r="K164" s="29"/>
      <c r="L164" s="47"/>
      <c r="M164" s="26"/>
      <c r="N164" s="26"/>
      <c r="O164" s="30"/>
      <c r="P164" s="27"/>
      <c r="Q164" s="26"/>
      <c r="R164" s="30"/>
      <c r="S164" s="31"/>
    </row>
    <row r="165" spans="4:19" s="4" customFormat="1" ht="19.7" customHeight="1">
      <c r="D165" s="27"/>
      <c r="E165" s="27"/>
      <c r="F165" s="27"/>
      <c r="G165" s="47"/>
      <c r="H165" s="557"/>
      <c r="I165" s="26"/>
      <c r="J165" s="63"/>
      <c r="K165" s="29"/>
      <c r="L165" s="47"/>
      <c r="M165" s="26"/>
      <c r="N165" s="26"/>
      <c r="O165" s="30"/>
      <c r="P165" s="27"/>
      <c r="Q165" s="26"/>
      <c r="R165" s="30"/>
      <c r="S165" s="31"/>
    </row>
    <row r="166" spans="4:19" s="4" customFormat="1" ht="19.7" customHeight="1">
      <c r="D166" s="27"/>
      <c r="E166" s="27"/>
      <c r="F166" s="27"/>
      <c r="G166" s="47"/>
      <c r="H166" s="557"/>
      <c r="I166" s="26"/>
      <c r="J166" s="63"/>
      <c r="K166" s="29"/>
      <c r="L166" s="47"/>
      <c r="M166" s="26"/>
      <c r="N166" s="26"/>
      <c r="O166" s="30"/>
      <c r="P166" s="27"/>
      <c r="Q166" s="26"/>
      <c r="R166" s="30"/>
      <c r="S166" s="31"/>
    </row>
    <row r="167" spans="4:19" s="4" customFormat="1" ht="19.7" customHeight="1">
      <c r="D167" s="27"/>
      <c r="E167" s="27"/>
      <c r="F167" s="27"/>
      <c r="G167" s="47"/>
      <c r="H167" s="557"/>
      <c r="I167" s="26"/>
      <c r="J167" s="63"/>
      <c r="K167" s="29"/>
      <c r="L167" s="47"/>
      <c r="M167" s="26"/>
      <c r="N167" s="26"/>
      <c r="O167" s="30"/>
      <c r="P167" s="27"/>
      <c r="Q167" s="26"/>
      <c r="R167" s="30"/>
      <c r="S167" s="31"/>
    </row>
    <row r="168" spans="4:19" s="4" customFormat="1" ht="19.7" customHeight="1">
      <c r="D168" s="27"/>
      <c r="E168" s="27"/>
      <c r="F168" s="27"/>
      <c r="G168" s="47"/>
      <c r="H168" s="557"/>
      <c r="I168" s="26"/>
      <c r="J168" s="63"/>
      <c r="K168" s="29"/>
      <c r="L168" s="47"/>
      <c r="M168" s="26"/>
      <c r="N168" s="26"/>
      <c r="O168" s="30"/>
      <c r="P168" s="27"/>
      <c r="Q168" s="26"/>
      <c r="R168" s="30"/>
      <c r="S168" s="31"/>
    </row>
    <row r="169" spans="4:19" s="4" customFormat="1" ht="19.7" customHeight="1">
      <c r="D169" s="27"/>
      <c r="E169" s="27"/>
      <c r="F169" s="27"/>
      <c r="G169" s="47"/>
      <c r="H169" s="557"/>
      <c r="I169" s="26"/>
      <c r="J169" s="63"/>
      <c r="K169" s="29"/>
      <c r="L169" s="47"/>
      <c r="M169" s="26"/>
      <c r="N169" s="26"/>
      <c r="O169" s="30"/>
      <c r="P169" s="27"/>
      <c r="Q169" s="26"/>
      <c r="R169" s="30"/>
      <c r="S169" s="31"/>
    </row>
    <row r="170" spans="4:19" s="4" customFormat="1" ht="19.7" customHeight="1">
      <c r="D170" s="27"/>
      <c r="E170" s="27"/>
      <c r="F170" s="27"/>
      <c r="G170" s="47"/>
      <c r="H170" s="557"/>
      <c r="I170" s="26"/>
      <c r="J170" s="63"/>
      <c r="K170" s="29"/>
      <c r="L170" s="47"/>
      <c r="M170" s="26"/>
      <c r="N170" s="26"/>
      <c r="O170" s="30"/>
      <c r="P170" s="27"/>
      <c r="Q170" s="26"/>
      <c r="R170" s="30"/>
      <c r="S170" s="31"/>
    </row>
    <row r="171" spans="4:19" s="4" customFormat="1" ht="19.7" customHeight="1">
      <c r="D171" s="27"/>
      <c r="E171" s="27"/>
      <c r="F171" s="27"/>
      <c r="G171" s="47"/>
      <c r="H171" s="557"/>
      <c r="I171" s="26"/>
      <c r="J171" s="63"/>
      <c r="K171" s="29"/>
      <c r="L171" s="47"/>
      <c r="M171" s="26"/>
      <c r="N171" s="26"/>
      <c r="O171" s="30"/>
      <c r="P171" s="27"/>
      <c r="Q171" s="26"/>
      <c r="R171" s="30"/>
      <c r="S171" s="31"/>
    </row>
    <row r="172" spans="4:19" s="4" customFormat="1" ht="19.7" customHeight="1">
      <c r="D172" s="27"/>
      <c r="E172" s="27"/>
      <c r="F172" s="27"/>
      <c r="G172" s="47"/>
      <c r="H172" s="557"/>
      <c r="I172" s="26"/>
      <c r="J172" s="63"/>
      <c r="K172" s="29"/>
      <c r="L172" s="47"/>
      <c r="M172" s="26"/>
      <c r="N172" s="26"/>
      <c r="O172" s="30"/>
      <c r="P172" s="27"/>
      <c r="Q172" s="26"/>
      <c r="R172" s="30"/>
      <c r="S172" s="31"/>
    </row>
    <row r="173" spans="4:19" s="4" customFormat="1" ht="19.7" customHeight="1">
      <c r="D173" s="27"/>
      <c r="E173" s="27"/>
      <c r="F173" s="27"/>
      <c r="G173" s="47"/>
      <c r="H173" s="557"/>
      <c r="I173" s="26"/>
      <c r="J173" s="63"/>
      <c r="K173" s="29"/>
      <c r="L173" s="47"/>
      <c r="M173" s="26"/>
      <c r="N173" s="26"/>
      <c r="O173" s="30"/>
      <c r="P173" s="27"/>
      <c r="Q173" s="26"/>
      <c r="R173" s="30"/>
      <c r="S173" s="31"/>
    </row>
    <row r="174" spans="4:19" s="4" customFormat="1" ht="19.7" customHeight="1">
      <c r="D174" s="27"/>
      <c r="E174" s="27"/>
      <c r="F174" s="27"/>
      <c r="G174" s="47"/>
      <c r="H174" s="557"/>
      <c r="I174" s="26"/>
      <c r="J174" s="63"/>
      <c r="K174" s="29"/>
      <c r="L174" s="47"/>
      <c r="M174" s="26"/>
      <c r="N174" s="26"/>
      <c r="O174" s="30"/>
      <c r="P174" s="27"/>
      <c r="Q174" s="26"/>
      <c r="R174" s="30"/>
      <c r="S174" s="31"/>
    </row>
    <row r="175" spans="4:19" s="4" customFormat="1" ht="19.7" customHeight="1">
      <c r="D175" s="27"/>
      <c r="E175" s="27"/>
      <c r="F175" s="27"/>
      <c r="G175" s="47"/>
      <c r="H175" s="557"/>
      <c r="I175" s="26"/>
      <c r="J175" s="63"/>
      <c r="K175" s="29"/>
      <c r="L175" s="47"/>
      <c r="M175" s="26"/>
      <c r="N175" s="26"/>
      <c r="O175" s="30"/>
      <c r="P175" s="27"/>
      <c r="Q175" s="26"/>
      <c r="R175" s="30"/>
      <c r="S175" s="31"/>
    </row>
    <row r="176" spans="4:19" s="4" customFormat="1" ht="19.7" customHeight="1">
      <c r="D176" s="27"/>
      <c r="E176" s="27"/>
      <c r="F176" s="27"/>
      <c r="G176" s="47"/>
      <c r="H176" s="557"/>
      <c r="I176" s="26"/>
      <c r="J176" s="63"/>
      <c r="K176" s="29"/>
      <c r="L176" s="47"/>
      <c r="M176" s="26"/>
      <c r="N176" s="26"/>
      <c r="O176" s="30"/>
      <c r="P176" s="27"/>
      <c r="Q176" s="26"/>
      <c r="R176" s="30"/>
      <c r="S176" s="31"/>
    </row>
    <row r="177" spans="4:19" s="4" customFormat="1" ht="19.7" customHeight="1">
      <c r="D177" s="27"/>
      <c r="E177" s="27"/>
      <c r="F177" s="27"/>
      <c r="G177" s="47"/>
      <c r="H177" s="557"/>
      <c r="I177" s="26"/>
      <c r="J177" s="63"/>
      <c r="K177" s="29"/>
      <c r="L177" s="47"/>
      <c r="M177" s="26"/>
      <c r="N177" s="26"/>
      <c r="O177" s="30"/>
      <c r="P177" s="27"/>
      <c r="Q177" s="26"/>
      <c r="R177" s="30"/>
      <c r="S177" s="31"/>
    </row>
    <row r="178" spans="4:19" s="4" customFormat="1" ht="19.7" customHeight="1">
      <c r="D178" s="27"/>
      <c r="E178" s="27"/>
      <c r="F178" s="27"/>
      <c r="G178" s="47"/>
      <c r="H178" s="557"/>
      <c r="I178" s="26"/>
      <c r="J178" s="63"/>
      <c r="K178" s="29"/>
      <c r="L178" s="47"/>
      <c r="M178" s="26"/>
      <c r="N178" s="26"/>
      <c r="O178" s="30"/>
      <c r="P178" s="27"/>
      <c r="Q178" s="26"/>
      <c r="R178" s="30"/>
      <c r="S178" s="31"/>
    </row>
    <row r="179" spans="4:19" s="4" customFormat="1" ht="19.7" customHeight="1">
      <c r="D179" s="27"/>
      <c r="E179" s="27"/>
      <c r="F179" s="27"/>
      <c r="G179" s="47"/>
      <c r="H179" s="557"/>
      <c r="I179" s="26"/>
      <c r="J179" s="63"/>
      <c r="K179" s="29"/>
      <c r="L179" s="47"/>
      <c r="M179" s="26"/>
      <c r="N179" s="26"/>
      <c r="O179" s="30"/>
      <c r="P179" s="27"/>
      <c r="Q179" s="26"/>
      <c r="R179" s="30"/>
      <c r="S179" s="31"/>
    </row>
    <row r="180" spans="4:19" s="4" customFormat="1" ht="19.7" customHeight="1">
      <c r="D180" s="27"/>
      <c r="E180" s="27"/>
      <c r="F180" s="27"/>
      <c r="G180" s="47"/>
      <c r="H180" s="557"/>
      <c r="I180" s="26"/>
      <c r="J180" s="63"/>
      <c r="K180" s="29"/>
      <c r="L180" s="47"/>
      <c r="M180" s="26"/>
      <c r="N180" s="26"/>
      <c r="O180" s="30"/>
      <c r="P180" s="27"/>
      <c r="Q180" s="26"/>
      <c r="R180" s="30"/>
      <c r="S180" s="31"/>
    </row>
    <row r="181" spans="4:19" s="4" customFormat="1" ht="19.7" customHeight="1">
      <c r="D181" s="27"/>
      <c r="E181" s="27"/>
      <c r="F181" s="27"/>
      <c r="G181" s="47"/>
      <c r="H181" s="557"/>
      <c r="I181" s="26"/>
      <c r="J181" s="63"/>
      <c r="K181" s="29"/>
      <c r="L181" s="47"/>
      <c r="M181" s="26"/>
      <c r="N181" s="26"/>
      <c r="O181" s="30"/>
      <c r="P181" s="27"/>
      <c r="Q181" s="26"/>
      <c r="R181" s="30"/>
      <c r="S181" s="31"/>
    </row>
    <row r="182" spans="4:19" s="4" customFormat="1" ht="19.7" customHeight="1">
      <c r="D182" s="27"/>
      <c r="E182" s="27"/>
      <c r="F182" s="27"/>
      <c r="G182" s="47"/>
      <c r="H182" s="557"/>
      <c r="I182" s="26"/>
      <c r="J182" s="63"/>
      <c r="K182" s="29"/>
      <c r="L182" s="47"/>
      <c r="M182" s="26"/>
      <c r="N182" s="26"/>
      <c r="O182" s="30"/>
      <c r="P182" s="27"/>
      <c r="Q182" s="26"/>
      <c r="R182" s="30"/>
      <c r="S182" s="31"/>
    </row>
    <row r="183" spans="4:19" s="4" customFormat="1" ht="19.7" customHeight="1">
      <c r="D183" s="27"/>
      <c r="E183" s="27"/>
      <c r="F183" s="27"/>
      <c r="G183" s="47"/>
      <c r="H183" s="557"/>
      <c r="I183" s="26"/>
      <c r="J183" s="63"/>
      <c r="K183" s="29"/>
      <c r="L183" s="47"/>
      <c r="M183" s="26"/>
      <c r="N183" s="26"/>
      <c r="O183" s="30"/>
      <c r="P183" s="27"/>
      <c r="Q183" s="26"/>
      <c r="R183" s="30"/>
      <c r="S183" s="31"/>
    </row>
    <row r="184" spans="4:19" s="4" customFormat="1" ht="19.7" customHeight="1">
      <c r="D184" s="27"/>
      <c r="E184" s="27"/>
      <c r="F184" s="27"/>
      <c r="G184" s="47"/>
      <c r="H184" s="557"/>
      <c r="I184" s="26"/>
      <c r="J184" s="63"/>
      <c r="K184" s="29"/>
      <c r="L184" s="47"/>
      <c r="M184" s="26"/>
      <c r="N184" s="26"/>
      <c r="O184" s="30"/>
      <c r="P184" s="27"/>
      <c r="Q184" s="26"/>
      <c r="R184" s="30"/>
      <c r="S184" s="31"/>
    </row>
    <row r="185" spans="4:19" s="4" customFormat="1" ht="19.7" customHeight="1">
      <c r="D185" s="27"/>
      <c r="E185" s="27"/>
      <c r="F185" s="27"/>
      <c r="G185" s="47"/>
      <c r="H185" s="557"/>
      <c r="I185" s="26"/>
      <c r="J185" s="63"/>
      <c r="K185" s="29"/>
      <c r="L185" s="47"/>
      <c r="M185" s="26"/>
      <c r="N185" s="26"/>
      <c r="O185" s="30"/>
      <c r="P185" s="27"/>
      <c r="Q185" s="26"/>
      <c r="R185" s="30"/>
      <c r="S185" s="31"/>
    </row>
    <row r="186" spans="4:19" s="4" customFormat="1" ht="19.7" customHeight="1">
      <c r="D186" s="27"/>
      <c r="E186" s="27"/>
      <c r="F186" s="27"/>
      <c r="G186" s="47"/>
      <c r="H186" s="557"/>
      <c r="I186" s="26"/>
      <c r="J186" s="63"/>
      <c r="K186" s="29"/>
      <c r="L186" s="47"/>
      <c r="M186" s="26"/>
      <c r="N186" s="26"/>
      <c r="O186" s="30"/>
      <c r="P186" s="27"/>
      <c r="Q186" s="26"/>
      <c r="R186" s="30"/>
      <c r="S186" s="31"/>
    </row>
    <row r="187" spans="4:19" s="4" customFormat="1" ht="19.7" customHeight="1">
      <c r="D187" s="27"/>
      <c r="E187" s="27"/>
      <c r="F187" s="27"/>
      <c r="G187" s="47"/>
      <c r="H187" s="557"/>
      <c r="I187" s="26"/>
      <c r="J187" s="63"/>
      <c r="K187" s="29"/>
      <c r="L187" s="47"/>
      <c r="M187" s="26"/>
      <c r="N187" s="26"/>
      <c r="O187" s="30"/>
      <c r="P187" s="27"/>
      <c r="Q187" s="26"/>
      <c r="R187" s="30"/>
      <c r="S187" s="31"/>
    </row>
    <row r="188" spans="4:19" s="4" customFormat="1" ht="19.7" customHeight="1">
      <c r="D188" s="27"/>
      <c r="E188" s="27"/>
      <c r="F188" s="27"/>
      <c r="G188" s="47"/>
      <c r="H188" s="557"/>
      <c r="I188" s="26"/>
      <c r="J188" s="63"/>
      <c r="K188" s="29"/>
      <c r="L188" s="47"/>
      <c r="M188" s="26"/>
      <c r="N188" s="26"/>
      <c r="O188" s="30"/>
      <c r="P188" s="27"/>
      <c r="Q188" s="26"/>
      <c r="R188" s="30"/>
      <c r="S188" s="31"/>
    </row>
    <row r="189" spans="4:19" s="4" customFormat="1" ht="19.7" customHeight="1">
      <c r="D189" s="27"/>
      <c r="E189" s="27"/>
      <c r="F189" s="27"/>
      <c r="G189" s="47"/>
      <c r="H189" s="557"/>
      <c r="I189" s="26"/>
      <c r="J189" s="63"/>
      <c r="K189" s="29"/>
      <c r="L189" s="47"/>
      <c r="M189" s="26"/>
      <c r="N189" s="26"/>
      <c r="O189" s="30"/>
      <c r="P189" s="27"/>
      <c r="Q189" s="26"/>
      <c r="R189" s="30"/>
      <c r="S189" s="31"/>
    </row>
    <row r="190" spans="4:19" s="4" customFormat="1" ht="19.7" customHeight="1">
      <c r="D190" s="27"/>
      <c r="E190" s="27"/>
      <c r="F190" s="27"/>
      <c r="G190" s="47"/>
      <c r="H190" s="557"/>
      <c r="I190" s="26"/>
      <c r="J190" s="63"/>
      <c r="K190" s="29"/>
      <c r="L190" s="47"/>
      <c r="M190" s="26"/>
      <c r="N190" s="26"/>
      <c r="O190" s="30"/>
      <c r="P190" s="27"/>
      <c r="Q190" s="26"/>
      <c r="R190" s="30"/>
      <c r="S190" s="31"/>
    </row>
    <row r="191" spans="4:19" s="4" customFormat="1" ht="19.7" customHeight="1">
      <c r="D191" s="27"/>
      <c r="E191" s="27"/>
      <c r="F191" s="27"/>
      <c r="G191" s="47"/>
      <c r="H191" s="557"/>
      <c r="I191" s="26"/>
      <c r="J191" s="63"/>
      <c r="K191" s="29"/>
      <c r="L191" s="47"/>
      <c r="M191" s="26"/>
      <c r="N191" s="26"/>
      <c r="O191" s="30"/>
      <c r="P191" s="27"/>
      <c r="Q191" s="26"/>
      <c r="R191" s="30"/>
      <c r="S191" s="31"/>
    </row>
    <row r="192" spans="4:19" s="4" customFormat="1" ht="19.7" customHeight="1">
      <c r="D192" s="27"/>
      <c r="E192" s="27"/>
      <c r="F192" s="27"/>
      <c r="G192" s="47"/>
      <c r="H192" s="557"/>
      <c r="I192" s="26"/>
      <c r="J192" s="63"/>
      <c r="K192" s="29"/>
      <c r="L192" s="47"/>
      <c r="M192" s="26"/>
      <c r="N192" s="26"/>
      <c r="O192" s="30"/>
      <c r="P192" s="27"/>
      <c r="Q192" s="26"/>
      <c r="R192" s="30"/>
      <c r="S192" s="31"/>
    </row>
    <row r="193" spans="4:19" s="4" customFormat="1" ht="19.7" customHeight="1">
      <c r="D193" s="27"/>
      <c r="E193" s="27"/>
      <c r="F193" s="27"/>
      <c r="G193" s="47"/>
      <c r="H193" s="557"/>
      <c r="I193" s="26"/>
      <c r="J193" s="63"/>
      <c r="K193" s="29"/>
      <c r="L193" s="47"/>
      <c r="M193" s="26"/>
      <c r="N193" s="26"/>
      <c r="O193" s="30"/>
      <c r="P193" s="27"/>
      <c r="Q193" s="26"/>
      <c r="R193" s="30"/>
      <c r="S193" s="31"/>
    </row>
    <row r="194" spans="4:19" s="4" customFormat="1" ht="19.7" customHeight="1">
      <c r="D194" s="27"/>
      <c r="E194" s="27"/>
      <c r="F194" s="27"/>
      <c r="G194" s="47"/>
      <c r="H194" s="557"/>
      <c r="I194" s="26"/>
      <c r="J194" s="63"/>
      <c r="K194" s="29"/>
      <c r="L194" s="47"/>
      <c r="M194" s="26"/>
      <c r="N194" s="26"/>
      <c r="O194" s="30"/>
      <c r="P194" s="27"/>
      <c r="Q194" s="26"/>
      <c r="R194" s="30"/>
      <c r="S194" s="31"/>
    </row>
    <row r="195" spans="4:19" s="4" customFormat="1" ht="19.7" customHeight="1">
      <c r="D195" s="27"/>
      <c r="E195" s="27"/>
      <c r="F195" s="27"/>
      <c r="G195" s="47"/>
      <c r="H195" s="557"/>
      <c r="I195" s="26"/>
      <c r="J195" s="63"/>
      <c r="K195" s="29"/>
      <c r="L195" s="47"/>
      <c r="M195" s="26"/>
      <c r="N195" s="26"/>
      <c r="O195" s="30"/>
      <c r="P195" s="27"/>
      <c r="Q195" s="26"/>
      <c r="R195" s="30"/>
      <c r="S195" s="31"/>
    </row>
    <row r="196" spans="4:19" s="4" customFormat="1" ht="19.7" customHeight="1">
      <c r="D196" s="27"/>
      <c r="E196" s="27"/>
      <c r="F196" s="27"/>
      <c r="G196" s="47"/>
      <c r="H196" s="557"/>
      <c r="I196" s="26"/>
      <c r="J196" s="63"/>
      <c r="K196" s="29"/>
      <c r="L196" s="47"/>
      <c r="M196" s="26"/>
      <c r="N196" s="26"/>
      <c r="O196" s="30"/>
      <c r="P196" s="27"/>
      <c r="Q196" s="26"/>
      <c r="R196" s="30"/>
      <c r="S196" s="31"/>
    </row>
    <row r="197" spans="4:19" s="4" customFormat="1" ht="19.7" customHeight="1">
      <c r="D197" s="27"/>
      <c r="E197" s="27"/>
      <c r="F197" s="27"/>
      <c r="G197" s="47"/>
      <c r="H197" s="557"/>
      <c r="I197" s="26"/>
      <c r="J197" s="63"/>
      <c r="K197" s="29"/>
      <c r="L197" s="47"/>
      <c r="M197" s="26"/>
      <c r="N197" s="26"/>
      <c r="O197" s="30"/>
      <c r="P197" s="27"/>
      <c r="Q197" s="26"/>
      <c r="R197" s="30"/>
      <c r="S197" s="31"/>
    </row>
    <row r="198" spans="4:19" s="4" customFormat="1" ht="19.7" customHeight="1">
      <c r="D198" s="27"/>
      <c r="E198" s="27"/>
      <c r="F198" s="27"/>
      <c r="G198" s="47"/>
      <c r="H198" s="557"/>
      <c r="I198" s="26"/>
      <c r="J198" s="63"/>
      <c r="K198" s="29"/>
      <c r="L198" s="47"/>
      <c r="M198" s="26"/>
      <c r="N198" s="26"/>
      <c r="O198" s="30"/>
      <c r="P198" s="27"/>
      <c r="Q198" s="26"/>
      <c r="R198" s="30"/>
      <c r="S198" s="31"/>
    </row>
    <row r="199" spans="4:19" s="4" customFormat="1" ht="19.7" customHeight="1">
      <c r="D199" s="27"/>
      <c r="E199" s="27"/>
      <c r="F199" s="27"/>
      <c r="G199" s="47"/>
      <c r="H199" s="557"/>
      <c r="I199" s="26"/>
      <c r="J199" s="63"/>
      <c r="K199" s="29"/>
      <c r="L199" s="47"/>
      <c r="M199" s="26"/>
      <c r="N199" s="26"/>
      <c r="O199" s="30"/>
      <c r="P199" s="27"/>
      <c r="Q199" s="26"/>
      <c r="R199" s="30"/>
      <c r="S199" s="31"/>
    </row>
    <row r="200" spans="4:19" s="4" customFormat="1" ht="19.7" customHeight="1">
      <c r="D200" s="27"/>
      <c r="E200" s="27"/>
      <c r="F200" s="27"/>
      <c r="G200" s="47"/>
      <c r="H200" s="557"/>
      <c r="I200" s="26"/>
      <c r="J200" s="63"/>
      <c r="K200" s="29"/>
      <c r="L200" s="47"/>
      <c r="M200" s="26"/>
      <c r="N200" s="26"/>
      <c r="O200" s="30"/>
      <c r="P200" s="27"/>
      <c r="Q200" s="26"/>
      <c r="R200" s="30"/>
      <c r="S200" s="31"/>
    </row>
    <row r="201" spans="4:19" s="4" customFormat="1" ht="19.7" customHeight="1">
      <c r="D201" s="27"/>
      <c r="E201" s="27"/>
      <c r="F201" s="27"/>
      <c r="G201" s="47"/>
      <c r="H201" s="557"/>
      <c r="I201" s="26"/>
      <c r="J201" s="63"/>
      <c r="K201" s="29"/>
      <c r="L201" s="47"/>
      <c r="M201" s="26"/>
      <c r="N201" s="26"/>
      <c r="O201" s="30"/>
      <c r="P201" s="27"/>
      <c r="Q201" s="26"/>
      <c r="R201" s="30"/>
      <c r="S201" s="31"/>
    </row>
    <row r="202" spans="4:19" s="4" customFormat="1" ht="19.7" customHeight="1">
      <c r="D202" s="27"/>
      <c r="E202" s="27"/>
      <c r="F202" s="27"/>
      <c r="G202" s="47"/>
      <c r="H202" s="557"/>
      <c r="I202" s="26"/>
      <c r="J202" s="63"/>
      <c r="K202" s="29"/>
      <c r="L202" s="47"/>
      <c r="M202" s="26"/>
      <c r="N202" s="26"/>
      <c r="O202" s="30"/>
      <c r="P202" s="27"/>
      <c r="Q202" s="26"/>
      <c r="R202" s="30"/>
      <c r="S202" s="31"/>
    </row>
    <row r="203" spans="4:19" s="4" customFormat="1" ht="19.7" customHeight="1">
      <c r="D203" s="27"/>
      <c r="E203" s="27"/>
      <c r="F203" s="27"/>
      <c r="G203" s="47"/>
      <c r="H203" s="557"/>
      <c r="I203" s="26"/>
      <c r="J203" s="63"/>
      <c r="K203" s="29"/>
      <c r="L203" s="47"/>
      <c r="M203" s="26"/>
      <c r="N203" s="26"/>
      <c r="O203" s="30"/>
      <c r="P203" s="27"/>
      <c r="Q203" s="26"/>
      <c r="R203" s="30"/>
      <c r="S203" s="31"/>
    </row>
    <row r="204" spans="4:19" s="4" customFormat="1" ht="19.7" customHeight="1">
      <c r="D204" s="27"/>
      <c r="E204" s="27"/>
      <c r="F204" s="27"/>
      <c r="G204" s="47"/>
      <c r="H204" s="557"/>
      <c r="I204" s="26"/>
      <c r="J204" s="63"/>
      <c r="K204" s="29"/>
      <c r="L204" s="47"/>
      <c r="M204" s="26"/>
      <c r="N204" s="26"/>
      <c r="O204" s="30"/>
      <c r="P204" s="27"/>
      <c r="Q204" s="26"/>
      <c r="R204" s="30"/>
      <c r="S204" s="31"/>
    </row>
    <row r="205" spans="4:19" s="4" customFormat="1" ht="19.7" customHeight="1">
      <c r="D205" s="27"/>
      <c r="E205" s="27"/>
      <c r="F205" s="27"/>
      <c r="G205" s="47"/>
      <c r="H205" s="557"/>
      <c r="I205" s="26"/>
      <c r="J205" s="63"/>
      <c r="K205" s="29"/>
      <c r="L205" s="47"/>
      <c r="M205" s="26"/>
      <c r="N205" s="26"/>
      <c r="O205" s="30"/>
      <c r="P205" s="27"/>
      <c r="Q205" s="26"/>
      <c r="R205" s="30"/>
      <c r="S205" s="31"/>
    </row>
    <row r="206" spans="4:19" s="4" customFormat="1" ht="19.7" customHeight="1">
      <c r="D206" s="27"/>
      <c r="E206" s="27"/>
      <c r="F206" s="27"/>
      <c r="G206" s="47"/>
      <c r="H206" s="557"/>
      <c r="I206" s="26"/>
      <c r="J206" s="63"/>
      <c r="K206" s="29"/>
      <c r="L206" s="47"/>
      <c r="M206" s="26"/>
      <c r="N206" s="26"/>
      <c r="O206" s="30"/>
      <c r="P206" s="27"/>
      <c r="Q206" s="26"/>
      <c r="R206" s="30"/>
      <c r="S206" s="31"/>
    </row>
    <row r="207" spans="4:19" s="4" customFormat="1" ht="19.7" customHeight="1">
      <c r="D207" s="27"/>
      <c r="E207" s="27"/>
      <c r="F207" s="27"/>
      <c r="G207" s="47"/>
      <c r="H207" s="557"/>
      <c r="I207" s="26"/>
      <c r="J207" s="63"/>
      <c r="K207" s="29"/>
      <c r="L207" s="47"/>
      <c r="M207" s="26"/>
      <c r="N207" s="26"/>
      <c r="O207" s="30"/>
      <c r="P207" s="27"/>
      <c r="Q207" s="26"/>
      <c r="R207" s="30"/>
      <c r="S207" s="31"/>
    </row>
    <row r="208" spans="4:19" s="4" customFormat="1" ht="19.7" customHeight="1">
      <c r="D208" s="27"/>
      <c r="E208" s="27"/>
      <c r="F208" s="27"/>
      <c r="G208" s="47"/>
      <c r="H208" s="557"/>
      <c r="I208" s="26"/>
      <c r="J208" s="63"/>
      <c r="K208" s="29"/>
      <c r="L208" s="47"/>
      <c r="M208" s="26"/>
      <c r="N208" s="26"/>
      <c r="O208" s="30"/>
      <c r="P208" s="27"/>
      <c r="Q208" s="26"/>
      <c r="R208" s="30"/>
      <c r="S208" s="31"/>
    </row>
    <row r="209" spans="4:19" s="4" customFormat="1" ht="19.7" customHeight="1">
      <c r="D209" s="27"/>
      <c r="E209" s="27"/>
      <c r="F209" s="27"/>
      <c r="G209" s="47"/>
      <c r="H209" s="557"/>
      <c r="I209" s="26"/>
      <c r="J209" s="63"/>
      <c r="K209" s="29"/>
      <c r="L209" s="47"/>
      <c r="M209" s="26"/>
      <c r="N209" s="26"/>
      <c r="O209" s="30"/>
      <c r="P209" s="27"/>
      <c r="Q209" s="26"/>
      <c r="R209" s="30"/>
      <c r="S209" s="31"/>
    </row>
    <row r="210" spans="4:19" s="4" customFormat="1" ht="19.7" customHeight="1">
      <c r="D210" s="27"/>
      <c r="E210" s="27"/>
      <c r="F210" s="27"/>
      <c r="G210" s="47"/>
      <c r="H210" s="557"/>
      <c r="I210" s="26"/>
      <c r="J210" s="63"/>
      <c r="K210" s="29"/>
      <c r="L210" s="47"/>
      <c r="M210" s="26"/>
      <c r="N210" s="26"/>
      <c r="O210" s="30"/>
      <c r="P210" s="27"/>
      <c r="Q210" s="26"/>
      <c r="R210" s="30"/>
      <c r="S210" s="31"/>
    </row>
    <row r="211" spans="4:19" s="4" customFormat="1" ht="19.7" customHeight="1">
      <c r="D211" s="27"/>
      <c r="E211" s="27"/>
      <c r="F211" s="27"/>
      <c r="G211" s="47"/>
      <c r="H211" s="557"/>
      <c r="I211" s="26"/>
      <c r="J211" s="63"/>
      <c r="K211" s="29"/>
      <c r="L211" s="47"/>
      <c r="M211" s="26"/>
      <c r="N211" s="26"/>
      <c r="O211" s="30"/>
      <c r="P211" s="27"/>
      <c r="Q211" s="26"/>
      <c r="R211" s="30"/>
      <c r="S211" s="31"/>
    </row>
    <row r="212" spans="4:19" s="4" customFormat="1" ht="19.7" customHeight="1">
      <c r="D212" s="27"/>
      <c r="E212" s="27"/>
      <c r="F212" s="27"/>
      <c r="G212" s="47"/>
      <c r="H212" s="557"/>
      <c r="I212" s="26"/>
      <c r="J212" s="63"/>
      <c r="K212" s="29"/>
      <c r="L212" s="47"/>
      <c r="M212" s="26"/>
      <c r="N212" s="26"/>
      <c r="O212" s="30"/>
      <c r="P212" s="27"/>
      <c r="Q212" s="26"/>
      <c r="R212" s="30"/>
      <c r="S212" s="31"/>
    </row>
    <row r="213" spans="4:19" s="4" customFormat="1" ht="19.7" customHeight="1">
      <c r="D213" s="27"/>
      <c r="E213" s="27"/>
      <c r="F213" s="27"/>
      <c r="G213" s="47"/>
      <c r="H213" s="557"/>
      <c r="I213" s="26"/>
      <c r="J213" s="63"/>
      <c r="K213" s="29"/>
      <c r="L213" s="47"/>
      <c r="M213" s="26"/>
      <c r="N213" s="26"/>
      <c r="O213" s="30"/>
      <c r="P213" s="27"/>
      <c r="Q213" s="26"/>
      <c r="R213" s="30"/>
      <c r="S213" s="31"/>
    </row>
    <row r="214" spans="4:19" s="4" customFormat="1" ht="19.7" customHeight="1">
      <c r="D214" s="27"/>
      <c r="E214" s="27"/>
      <c r="F214" s="27"/>
      <c r="G214" s="47"/>
      <c r="H214" s="557"/>
      <c r="I214" s="26"/>
      <c r="J214" s="63"/>
      <c r="K214" s="29"/>
      <c r="L214" s="47"/>
      <c r="M214" s="26"/>
      <c r="N214" s="26"/>
      <c r="O214" s="30"/>
      <c r="P214" s="27"/>
      <c r="Q214" s="26"/>
      <c r="R214" s="30"/>
      <c r="S214" s="31"/>
    </row>
    <row r="215" spans="4:19" s="4" customFormat="1" ht="19.7" customHeight="1">
      <c r="D215" s="27"/>
      <c r="E215" s="27"/>
      <c r="F215" s="27"/>
      <c r="G215" s="47"/>
      <c r="H215" s="557"/>
      <c r="I215" s="26"/>
      <c r="J215" s="63"/>
      <c r="K215" s="29"/>
      <c r="L215" s="47"/>
      <c r="M215" s="26"/>
      <c r="N215" s="26"/>
      <c r="O215" s="30"/>
      <c r="P215" s="27"/>
      <c r="Q215" s="26"/>
      <c r="R215" s="30"/>
      <c r="S215" s="31"/>
    </row>
    <row r="216" spans="4:19" s="4" customFormat="1" ht="19.7" customHeight="1">
      <c r="D216" s="27"/>
      <c r="E216" s="27"/>
      <c r="F216" s="27"/>
      <c r="G216" s="47"/>
      <c r="H216" s="557"/>
      <c r="I216" s="26"/>
      <c r="J216" s="63"/>
      <c r="K216" s="29"/>
      <c r="L216" s="47"/>
      <c r="M216" s="26"/>
      <c r="N216" s="26"/>
      <c r="O216" s="30"/>
      <c r="P216" s="27"/>
      <c r="Q216" s="26"/>
      <c r="R216" s="30"/>
      <c r="S216" s="31"/>
    </row>
    <row r="217" spans="4:19" s="4" customFormat="1" ht="19.7" customHeight="1">
      <c r="D217" s="27"/>
      <c r="E217" s="27"/>
      <c r="F217" s="27"/>
      <c r="G217" s="47"/>
      <c r="H217" s="557"/>
      <c r="I217" s="26"/>
      <c r="J217" s="63"/>
      <c r="K217" s="29"/>
      <c r="L217" s="47"/>
      <c r="M217" s="26"/>
      <c r="N217" s="26"/>
      <c r="O217" s="30"/>
      <c r="P217" s="27"/>
      <c r="Q217" s="26"/>
      <c r="R217" s="30"/>
      <c r="S217" s="31"/>
    </row>
    <row r="218" spans="4:19" s="4" customFormat="1" ht="19.7" customHeight="1">
      <c r="D218" s="27"/>
      <c r="E218" s="27"/>
      <c r="F218" s="27"/>
      <c r="G218" s="47"/>
      <c r="H218" s="557"/>
      <c r="I218" s="26"/>
      <c r="J218" s="63"/>
      <c r="K218" s="29"/>
      <c r="L218" s="47"/>
      <c r="M218" s="26"/>
      <c r="N218" s="26"/>
      <c r="O218" s="30"/>
      <c r="P218" s="27"/>
      <c r="Q218" s="26"/>
      <c r="R218" s="30"/>
      <c r="S218" s="31"/>
    </row>
    <row r="219" spans="4:19" s="4" customFormat="1" ht="19.7" customHeight="1">
      <c r="D219" s="27"/>
      <c r="E219" s="27"/>
      <c r="F219" s="27"/>
      <c r="G219" s="47"/>
      <c r="H219" s="557"/>
      <c r="I219" s="26"/>
      <c r="J219" s="63"/>
      <c r="K219" s="29"/>
      <c r="L219" s="47"/>
      <c r="M219" s="26"/>
      <c r="N219" s="26"/>
      <c r="O219" s="30"/>
      <c r="P219" s="27"/>
      <c r="Q219" s="26"/>
      <c r="R219" s="30"/>
      <c r="S219" s="31"/>
    </row>
    <row r="220" spans="4:19" s="4" customFormat="1" ht="19.7" customHeight="1">
      <c r="D220" s="27"/>
      <c r="E220" s="27"/>
      <c r="F220" s="27"/>
      <c r="G220" s="47"/>
      <c r="H220" s="557"/>
      <c r="I220" s="26"/>
      <c r="J220" s="63"/>
      <c r="K220" s="29"/>
      <c r="L220" s="47"/>
      <c r="M220" s="26"/>
      <c r="N220" s="26"/>
      <c r="O220" s="30"/>
      <c r="P220" s="27"/>
      <c r="Q220" s="26"/>
      <c r="R220" s="30"/>
      <c r="S220" s="31"/>
    </row>
    <row r="221" spans="4:19" s="4" customFormat="1" ht="19.7" customHeight="1">
      <c r="D221" s="27"/>
      <c r="E221" s="27"/>
      <c r="F221" s="27"/>
      <c r="G221" s="47"/>
      <c r="H221" s="557"/>
      <c r="I221" s="26"/>
      <c r="J221" s="63"/>
      <c r="K221" s="29"/>
      <c r="L221" s="47"/>
      <c r="M221" s="26"/>
      <c r="N221" s="26"/>
      <c r="O221" s="30"/>
      <c r="P221" s="27"/>
      <c r="Q221" s="26"/>
      <c r="R221" s="30"/>
      <c r="S221" s="31"/>
    </row>
    <row r="222" spans="4:19" s="4" customFormat="1" ht="19.7" customHeight="1">
      <c r="D222" s="27"/>
      <c r="E222" s="27"/>
      <c r="F222" s="27"/>
      <c r="G222" s="47"/>
      <c r="H222" s="557"/>
      <c r="I222" s="26"/>
      <c r="J222" s="63"/>
      <c r="K222" s="29"/>
      <c r="L222" s="47"/>
      <c r="M222" s="26"/>
      <c r="N222" s="26"/>
      <c r="O222" s="30"/>
      <c r="P222" s="27"/>
      <c r="Q222" s="26"/>
      <c r="R222" s="30"/>
      <c r="S222" s="31"/>
    </row>
    <row r="223" spans="4:19" s="4" customFormat="1" ht="19.7" customHeight="1">
      <c r="D223" s="27"/>
      <c r="E223" s="27"/>
      <c r="F223" s="27"/>
      <c r="G223" s="47"/>
      <c r="H223" s="557"/>
      <c r="I223" s="26"/>
      <c r="J223" s="63"/>
      <c r="K223" s="29"/>
      <c r="L223" s="47"/>
      <c r="M223" s="26"/>
      <c r="N223" s="26"/>
      <c r="O223" s="30"/>
      <c r="P223" s="27"/>
      <c r="Q223" s="26"/>
      <c r="R223" s="30"/>
      <c r="S223" s="31"/>
    </row>
    <row r="224" spans="4:19" s="4" customFormat="1" ht="19.7" customHeight="1">
      <c r="D224" s="27"/>
      <c r="E224" s="27"/>
      <c r="F224" s="27"/>
      <c r="G224" s="47"/>
      <c r="H224" s="557"/>
      <c r="I224" s="26"/>
      <c r="J224" s="63"/>
      <c r="K224" s="29"/>
      <c r="L224" s="47"/>
      <c r="M224" s="26"/>
      <c r="N224" s="26"/>
      <c r="O224" s="30"/>
      <c r="P224" s="27"/>
      <c r="Q224" s="26"/>
      <c r="R224" s="30"/>
      <c r="S224" s="31"/>
    </row>
    <row r="225" spans="4:19" s="4" customFormat="1" ht="19.7" customHeight="1">
      <c r="D225" s="27"/>
      <c r="E225" s="27"/>
      <c r="F225" s="27"/>
      <c r="G225" s="47"/>
      <c r="H225" s="557"/>
      <c r="I225" s="26"/>
      <c r="J225" s="63"/>
      <c r="K225" s="29"/>
      <c r="L225" s="47"/>
      <c r="M225" s="26"/>
      <c r="N225" s="26"/>
      <c r="O225" s="30"/>
      <c r="P225" s="27"/>
      <c r="Q225" s="26"/>
      <c r="R225" s="30"/>
      <c r="S225" s="31"/>
    </row>
    <row r="226" spans="4:19" s="4" customFormat="1" ht="19.7" customHeight="1">
      <c r="D226" s="27"/>
      <c r="E226" s="27"/>
      <c r="F226" s="27"/>
      <c r="G226" s="47"/>
      <c r="H226" s="557"/>
      <c r="I226" s="26"/>
      <c r="J226" s="63"/>
      <c r="K226" s="29"/>
      <c r="L226" s="47"/>
      <c r="M226" s="26"/>
      <c r="N226" s="26"/>
      <c r="O226" s="30"/>
      <c r="P226" s="27"/>
      <c r="Q226" s="26"/>
      <c r="R226" s="30"/>
      <c r="S226" s="31"/>
    </row>
    <row r="227" spans="4:19" s="4" customFormat="1" ht="19.7" customHeight="1">
      <c r="D227" s="27"/>
      <c r="E227" s="27"/>
      <c r="F227" s="27"/>
      <c r="G227" s="47"/>
      <c r="H227" s="557"/>
      <c r="I227" s="26"/>
      <c r="J227" s="63"/>
      <c r="K227" s="29"/>
      <c r="L227" s="47"/>
      <c r="M227" s="26"/>
      <c r="N227" s="26"/>
      <c r="O227" s="30"/>
      <c r="P227" s="27"/>
      <c r="Q227" s="26"/>
      <c r="R227" s="30"/>
      <c r="S227" s="31"/>
    </row>
    <row r="228" spans="4:19" s="4" customFormat="1" ht="19.7" customHeight="1">
      <c r="D228" s="27"/>
      <c r="E228" s="27"/>
      <c r="F228" s="27"/>
      <c r="G228" s="47"/>
      <c r="H228" s="557"/>
      <c r="I228" s="26"/>
      <c r="J228" s="63"/>
      <c r="K228" s="29"/>
      <c r="L228" s="47"/>
      <c r="M228" s="26"/>
      <c r="N228" s="26"/>
      <c r="O228" s="30"/>
      <c r="P228" s="27"/>
      <c r="Q228" s="26"/>
      <c r="R228" s="30"/>
      <c r="S228" s="31"/>
    </row>
    <row r="229" spans="4:19" s="4" customFormat="1" ht="19.7" customHeight="1">
      <c r="D229" s="27"/>
      <c r="E229" s="27"/>
      <c r="F229" s="27"/>
      <c r="G229" s="47"/>
      <c r="H229" s="557"/>
      <c r="I229" s="26"/>
      <c r="J229" s="63"/>
      <c r="K229" s="29"/>
      <c r="L229" s="47"/>
      <c r="M229" s="26"/>
      <c r="N229" s="26"/>
      <c r="O229" s="30"/>
      <c r="P229" s="27"/>
      <c r="Q229" s="26"/>
      <c r="R229" s="30"/>
      <c r="S229" s="31"/>
    </row>
    <row r="230" spans="4:19" s="4" customFormat="1" ht="19.7" customHeight="1">
      <c r="D230" s="27"/>
      <c r="E230" s="27"/>
      <c r="F230" s="27"/>
      <c r="G230" s="47"/>
      <c r="H230" s="557"/>
      <c r="I230" s="26"/>
      <c r="J230" s="63"/>
      <c r="K230" s="29"/>
      <c r="L230" s="47"/>
      <c r="M230" s="26"/>
      <c r="N230" s="26"/>
      <c r="O230" s="30"/>
      <c r="P230" s="27"/>
      <c r="Q230" s="26"/>
      <c r="R230" s="30"/>
      <c r="S230" s="31"/>
    </row>
    <row r="231" spans="4:19" s="4" customFormat="1" ht="19.7" customHeight="1">
      <c r="D231" s="27"/>
      <c r="E231" s="27"/>
      <c r="F231" s="27"/>
      <c r="G231" s="47"/>
      <c r="H231" s="557"/>
      <c r="I231" s="26"/>
      <c r="J231" s="63"/>
      <c r="K231" s="29"/>
      <c r="L231" s="47"/>
      <c r="M231" s="26"/>
      <c r="N231" s="26"/>
      <c r="O231" s="30"/>
      <c r="P231" s="27"/>
      <c r="Q231" s="26"/>
      <c r="R231" s="30"/>
      <c r="S231" s="31"/>
    </row>
    <row r="232" spans="4:19" s="4" customFormat="1" ht="19.7" customHeight="1">
      <c r="D232" s="27"/>
      <c r="E232" s="27"/>
      <c r="F232" s="27"/>
      <c r="G232" s="47"/>
      <c r="H232" s="557"/>
      <c r="I232" s="26"/>
      <c r="J232" s="63"/>
      <c r="K232" s="29"/>
      <c r="L232" s="47"/>
      <c r="M232" s="26"/>
      <c r="N232" s="26"/>
      <c r="O232" s="30"/>
      <c r="P232" s="27"/>
      <c r="Q232" s="26"/>
      <c r="R232" s="30"/>
      <c r="S232" s="31"/>
    </row>
    <row r="233" spans="4:19" s="4" customFormat="1" ht="19.7" customHeight="1">
      <c r="D233" s="27"/>
      <c r="E233" s="27"/>
      <c r="F233" s="27"/>
      <c r="G233" s="47"/>
      <c r="H233" s="557"/>
      <c r="I233" s="26"/>
      <c r="J233" s="63"/>
      <c r="K233" s="29"/>
      <c r="L233" s="47"/>
      <c r="M233" s="26"/>
      <c r="N233" s="26"/>
      <c r="O233" s="30"/>
      <c r="P233" s="27"/>
      <c r="Q233" s="26"/>
      <c r="R233" s="30"/>
      <c r="S233" s="31"/>
    </row>
    <row r="234" spans="4:19" s="4" customFormat="1" ht="19.7" customHeight="1">
      <c r="D234" s="27"/>
      <c r="E234" s="27"/>
      <c r="F234" s="27"/>
      <c r="G234" s="47"/>
      <c r="H234" s="557"/>
      <c r="I234" s="26"/>
      <c r="J234" s="63"/>
      <c r="K234" s="29"/>
      <c r="L234" s="47"/>
      <c r="M234" s="26"/>
      <c r="N234" s="26"/>
      <c r="O234" s="30"/>
      <c r="P234" s="27"/>
      <c r="Q234" s="26"/>
      <c r="R234" s="30"/>
      <c r="S234" s="31"/>
    </row>
    <row r="235" spans="4:19" s="4" customFormat="1" ht="19.7" customHeight="1">
      <c r="D235" s="27"/>
      <c r="E235" s="27"/>
      <c r="F235" s="27"/>
      <c r="G235" s="47"/>
      <c r="H235" s="557"/>
      <c r="I235" s="26"/>
      <c r="J235" s="63"/>
      <c r="K235" s="29"/>
      <c r="L235" s="47"/>
      <c r="M235" s="26"/>
      <c r="N235" s="26"/>
      <c r="O235" s="30"/>
      <c r="P235" s="27"/>
      <c r="Q235" s="26"/>
      <c r="R235" s="30"/>
      <c r="S235" s="31"/>
    </row>
    <row r="236" spans="4:19" s="4" customFormat="1" ht="19.7" customHeight="1">
      <c r="D236" s="27"/>
      <c r="E236" s="27"/>
      <c r="F236" s="27"/>
      <c r="G236" s="47"/>
      <c r="H236" s="557"/>
      <c r="I236" s="26"/>
      <c r="J236" s="63"/>
      <c r="K236" s="29"/>
      <c r="L236" s="47"/>
      <c r="M236" s="26"/>
      <c r="N236" s="26"/>
      <c r="O236" s="30"/>
      <c r="P236" s="27"/>
      <c r="Q236" s="26"/>
      <c r="R236" s="30"/>
      <c r="S236" s="31"/>
    </row>
    <row r="237" spans="4:19" s="4" customFormat="1" ht="19.7" customHeight="1">
      <c r="D237" s="27"/>
      <c r="E237" s="27"/>
      <c r="F237" s="27"/>
      <c r="G237" s="47"/>
      <c r="H237" s="557"/>
      <c r="I237" s="26"/>
      <c r="J237" s="63"/>
      <c r="K237" s="29"/>
      <c r="L237" s="47"/>
      <c r="M237" s="26"/>
      <c r="N237" s="26"/>
      <c r="O237" s="30"/>
      <c r="P237" s="27"/>
      <c r="Q237" s="26"/>
      <c r="R237" s="30"/>
      <c r="S237" s="31"/>
    </row>
    <row r="238" spans="4:19" s="4" customFormat="1" ht="19.7" customHeight="1">
      <c r="D238" s="27"/>
      <c r="E238" s="27"/>
      <c r="F238" s="27"/>
      <c r="G238" s="47"/>
      <c r="H238" s="557"/>
      <c r="I238" s="26"/>
      <c r="J238" s="63"/>
      <c r="K238" s="29"/>
      <c r="L238" s="47"/>
      <c r="M238" s="26"/>
      <c r="N238" s="26"/>
      <c r="O238" s="30"/>
      <c r="P238" s="27"/>
      <c r="Q238" s="26"/>
      <c r="R238" s="30"/>
      <c r="S238" s="31"/>
    </row>
    <row r="239" spans="4:19" s="4" customFormat="1" ht="19.7" customHeight="1">
      <c r="D239" s="27"/>
      <c r="E239" s="27"/>
      <c r="F239" s="27"/>
      <c r="G239" s="47"/>
      <c r="H239" s="557"/>
      <c r="I239" s="26"/>
      <c r="J239" s="63"/>
      <c r="K239" s="29"/>
      <c r="L239" s="47"/>
      <c r="M239" s="26"/>
      <c r="N239" s="26"/>
      <c r="O239" s="30"/>
      <c r="P239" s="27"/>
      <c r="Q239" s="26"/>
      <c r="R239" s="30"/>
      <c r="S239" s="31"/>
    </row>
    <row r="240" spans="4:19" s="4" customFormat="1" ht="19.7" customHeight="1">
      <c r="D240" s="27"/>
      <c r="E240" s="27"/>
      <c r="F240" s="27"/>
      <c r="G240" s="47"/>
      <c r="H240" s="557"/>
      <c r="I240" s="26"/>
      <c r="J240" s="63"/>
      <c r="K240" s="29"/>
      <c r="L240" s="47"/>
      <c r="M240" s="26"/>
      <c r="N240" s="26"/>
      <c r="O240" s="30"/>
      <c r="P240" s="27"/>
      <c r="Q240" s="26"/>
      <c r="R240" s="30"/>
      <c r="S240" s="31"/>
    </row>
    <row r="241" spans="4:19" s="4" customFormat="1" ht="19.7" customHeight="1">
      <c r="D241" s="27"/>
      <c r="E241" s="27"/>
      <c r="F241" s="27"/>
      <c r="G241" s="47"/>
      <c r="H241" s="557"/>
      <c r="I241" s="26"/>
      <c r="J241" s="63"/>
      <c r="K241" s="29"/>
      <c r="L241" s="47"/>
      <c r="M241" s="26"/>
      <c r="N241" s="26"/>
      <c r="O241" s="30"/>
      <c r="P241" s="27"/>
      <c r="Q241" s="26"/>
      <c r="R241" s="30"/>
      <c r="S241" s="31"/>
    </row>
    <row r="242" spans="4:19" s="4" customFormat="1" ht="19.7" customHeight="1">
      <c r="D242" s="27"/>
      <c r="E242" s="27"/>
      <c r="F242" s="27"/>
      <c r="G242" s="47"/>
      <c r="H242" s="557"/>
      <c r="I242" s="26"/>
      <c r="J242" s="63"/>
      <c r="K242" s="29"/>
      <c r="L242" s="47"/>
      <c r="M242" s="26"/>
      <c r="N242" s="26"/>
      <c r="O242" s="30"/>
      <c r="P242" s="27"/>
      <c r="Q242" s="26"/>
      <c r="R242" s="30"/>
      <c r="S242" s="31"/>
    </row>
    <row r="243" spans="4:19" s="4" customFormat="1" ht="19.7" customHeight="1">
      <c r="D243" s="27"/>
      <c r="E243" s="27"/>
      <c r="F243" s="27"/>
      <c r="G243" s="47"/>
      <c r="H243" s="557"/>
      <c r="I243" s="26"/>
      <c r="J243" s="63"/>
      <c r="K243" s="29"/>
      <c r="L243" s="47"/>
      <c r="M243" s="26"/>
      <c r="N243" s="26"/>
      <c r="O243" s="30"/>
      <c r="P243" s="27"/>
      <c r="Q243" s="26"/>
      <c r="R243" s="30"/>
      <c r="S243" s="31"/>
    </row>
    <row r="244" spans="4:19" s="4" customFormat="1" ht="19.7" customHeight="1">
      <c r="D244" s="27"/>
      <c r="E244" s="27"/>
      <c r="F244" s="27"/>
      <c r="G244" s="47"/>
      <c r="H244" s="557"/>
      <c r="I244" s="26"/>
      <c r="J244" s="63"/>
      <c r="K244" s="29"/>
      <c r="L244" s="47"/>
      <c r="M244" s="26"/>
      <c r="N244" s="26"/>
      <c r="O244" s="30"/>
      <c r="P244" s="27"/>
      <c r="Q244" s="26"/>
      <c r="R244" s="30"/>
      <c r="S244" s="31"/>
    </row>
    <row r="245" spans="4:19" s="4" customFormat="1" ht="19.7" customHeight="1">
      <c r="D245" s="27"/>
      <c r="E245" s="27"/>
      <c r="F245" s="27"/>
      <c r="G245" s="47"/>
      <c r="H245" s="557"/>
      <c r="I245" s="26"/>
      <c r="J245" s="63"/>
      <c r="K245" s="29"/>
      <c r="L245" s="47"/>
      <c r="M245" s="26"/>
      <c r="N245" s="26"/>
      <c r="O245" s="30"/>
      <c r="P245" s="27"/>
      <c r="Q245" s="26"/>
      <c r="R245" s="30"/>
      <c r="S245" s="31"/>
    </row>
    <row r="246" spans="4:19" s="4" customFormat="1" ht="19.7" customHeight="1">
      <c r="D246" s="27"/>
      <c r="E246" s="27"/>
      <c r="F246" s="27"/>
      <c r="G246" s="47"/>
      <c r="H246" s="557"/>
      <c r="I246" s="26"/>
      <c r="J246" s="63"/>
      <c r="K246" s="29"/>
      <c r="L246" s="47"/>
      <c r="M246" s="26"/>
      <c r="N246" s="26"/>
      <c r="O246" s="30"/>
      <c r="P246" s="27"/>
      <c r="Q246" s="26"/>
      <c r="R246" s="30"/>
      <c r="S246" s="31"/>
    </row>
    <row r="247" spans="4:19" s="4" customFormat="1" ht="19.7" customHeight="1">
      <c r="D247" s="27"/>
      <c r="E247" s="27"/>
      <c r="F247" s="27"/>
      <c r="G247" s="47"/>
      <c r="H247" s="557"/>
      <c r="I247" s="26"/>
      <c r="J247" s="63"/>
      <c r="K247" s="29"/>
      <c r="L247" s="47"/>
      <c r="M247" s="26"/>
      <c r="N247" s="26"/>
      <c r="O247" s="30"/>
      <c r="P247" s="27"/>
      <c r="Q247" s="26"/>
      <c r="R247" s="30"/>
      <c r="S247" s="31"/>
    </row>
    <row r="248" spans="4:19" s="4" customFormat="1" ht="19.7" customHeight="1">
      <c r="D248" s="27"/>
      <c r="E248" s="27"/>
      <c r="F248" s="27"/>
      <c r="G248" s="47"/>
      <c r="H248" s="557"/>
      <c r="I248" s="26"/>
      <c r="J248" s="63"/>
      <c r="K248" s="29"/>
      <c r="L248" s="47"/>
      <c r="M248" s="26"/>
      <c r="N248" s="26"/>
      <c r="O248" s="30"/>
      <c r="P248" s="27"/>
      <c r="Q248" s="26"/>
      <c r="R248" s="30"/>
      <c r="S248" s="31"/>
    </row>
    <row r="249" spans="4:19" s="4" customFormat="1" ht="19.7" customHeight="1">
      <c r="D249" s="27"/>
      <c r="E249" s="27"/>
      <c r="F249" s="27"/>
      <c r="G249" s="47"/>
      <c r="H249" s="557"/>
      <c r="I249" s="26"/>
      <c r="J249" s="63"/>
      <c r="K249" s="29"/>
      <c r="L249" s="47"/>
      <c r="M249" s="26"/>
      <c r="N249" s="26"/>
      <c r="O249" s="30"/>
      <c r="P249" s="27"/>
      <c r="Q249" s="26"/>
      <c r="R249" s="30"/>
      <c r="S249" s="31"/>
    </row>
    <row r="250" spans="4:19" s="4" customFormat="1" ht="19.7" customHeight="1">
      <c r="D250" s="27"/>
      <c r="E250" s="27"/>
      <c r="F250" s="27"/>
      <c r="G250" s="47"/>
      <c r="H250" s="557"/>
      <c r="I250" s="26"/>
      <c r="J250" s="63"/>
      <c r="K250" s="29"/>
      <c r="L250" s="47"/>
      <c r="M250" s="26"/>
      <c r="N250" s="26"/>
      <c r="O250" s="30"/>
      <c r="P250" s="27"/>
      <c r="Q250" s="26"/>
      <c r="R250" s="30"/>
      <c r="S250" s="31"/>
    </row>
    <row r="251" spans="4:19" s="4" customFormat="1" ht="19.7" customHeight="1">
      <c r="D251" s="27"/>
      <c r="E251" s="27"/>
      <c r="F251" s="27"/>
      <c r="G251" s="47"/>
      <c r="H251" s="557"/>
      <c r="I251" s="26"/>
      <c r="J251" s="63"/>
      <c r="K251" s="29"/>
      <c r="L251" s="47"/>
      <c r="M251" s="26"/>
      <c r="N251" s="26"/>
      <c r="O251" s="30"/>
      <c r="P251" s="27"/>
      <c r="Q251" s="26"/>
      <c r="R251" s="30"/>
      <c r="S251" s="31"/>
    </row>
    <row r="252" spans="4:19" s="4" customFormat="1" ht="19.7" customHeight="1">
      <c r="D252" s="27"/>
      <c r="E252" s="27"/>
      <c r="F252" s="27"/>
      <c r="G252" s="47"/>
      <c r="H252" s="557"/>
      <c r="I252" s="26"/>
      <c r="J252" s="63"/>
      <c r="K252" s="29"/>
      <c r="L252" s="47"/>
      <c r="M252" s="26"/>
      <c r="N252" s="26"/>
      <c r="O252" s="30"/>
      <c r="P252" s="27"/>
      <c r="Q252" s="26"/>
      <c r="R252" s="30"/>
      <c r="S252" s="31"/>
    </row>
    <row r="253" spans="4:19" s="4" customFormat="1" ht="19.7" customHeight="1">
      <c r="D253" s="27"/>
      <c r="E253" s="27"/>
      <c r="F253" s="27"/>
      <c r="G253" s="47"/>
      <c r="H253" s="557"/>
      <c r="I253" s="26"/>
      <c r="J253" s="63"/>
      <c r="K253" s="29"/>
      <c r="L253" s="47"/>
      <c r="M253" s="26"/>
      <c r="N253" s="26"/>
      <c r="O253" s="30"/>
      <c r="P253" s="27"/>
      <c r="Q253" s="26"/>
      <c r="R253" s="30"/>
      <c r="S253" s="31"/>
    </row>
    <row r="254" spans="4:19" s="4" customFormat="1" ht="19.7" customHeight="1">
      <c r="D254" s="27"/>
      <c r="E254" s="27"/>
      <c r="F254" s="27"/>
      <c r="G254" s="47"/>
      <c r="H254" s="557"/>
      <c r="I254" s="26"/>
      <c r="J254" s="63"/>
      <c r="K254" s="29"/>
      <c r="L254" s="47"/>
      <c r="M254" s="26"/>
      <c r="N254" s="26"/>
      <c r="O254" s="30"/>
      <c r="P254" s="27"/>
      <c r="Q254" s="26"/>
      <c r="R254" s="30"/>
      <c r="S254" s="31"/>
    </row>
    <row r="255" spans="4:19" s="4" customFormat="1" ht="19.7" customHeight="1">
      <c r="D255" s="27"/>
      <c r="E255" s="27"/>
      <c r="F255" s="27"/>
      <c r="G255" s="47"/>
      <c r="H255" s="557"/>
      <c r="I255" s="26"/>
      <c r="J255" s="63"/>
      <c r="K255" s="29"/>
      <c r="L255" s="47"/>
      <c r="M255" s="26"/>
      <c r="N255" s="26"/>
      <c r="O255" s="30"/>
      <c r="P255" s="27"/>
      <c r="Q255" s="26"/>
      <c r="R255" s="30"/>
      <c r="S255" s="31"/>
    </row>
    <row r="256" spans="4:19" s="4" customFormat="1" ht="19.7" customHeight="1">
      <c r="D256" s="27"/>
      <c r="E256" s="27"/>
      <c r="F256" s="27"/>
      <c r="G256" s="47"/>
      <c r="H256" s="557"/>
      <c r="I256" s="26"/>
      <c r="J256" s="63"/>
      <c r="K256" s="29"/>
      <c r="L256" s="47"/>
      <c r="M256" s="26"/>
      <c r="N256" s="26"/>
      <c r="O256" s="30"/>
      <c r="P256" s="27"/>
      <c r="Q256" s="26"/>
      <c r="R256" s="30"/>
      <c r="S256" s="31"/>
    </row>
    <row r="257" spans="4:19" s="4" customFormat="1" ht="19.7" customHeight="1">
      <c r="D257" s="27"/>
      <c r="E257" s="27"/>
      <c r="F257" s="27"/>
      <c r="G257" s="47"/>
      <c r="H257" s="557"/>
      <c r="I257" s="26"/>
      <c r="J257" s="63"/>
      <c r="K257" s="29"/>
      <c r="L257" s="47"/>
      <c r="M257" s="26"/>
      <c r="N257" s="26"/>
      <c r="O257" s="30"/>
      <c r="P257" s="27"/>
      <c r="Q257" s="26"/>
      <c r="R257" s="30"/>
      <c r="S257" s="31"/>
    </row>
    <row r="258" spans="4:19" s="4" customFormat="1" ht="19.7" customHeight="1">
      <c r="D258" s="27"/>
      <c r="E258" s="27"/>
      <c r="F258" s="27"/>
      <c r="G258" s="47"/>
      <c r="H258" s="557"/>
      <c r="I258" s="26"/>
      <c r="J258" s="63"/>
      <c r="K258" s="29"/>
      <c r="L258" s="47"/>
      <c r="M258" s="26"/>
      <c r="N258" s="26"/>
      <c r="O258" s="30"/>
      <c r="P258" s="27"/>
      <c r="Q258" s="26"/>
      <c r="R258" s="30"/>
      <c r="S258" s="31"/>
    </row>
    <row r="259" spans="4:19" s="4" customFormat="1" ht="19.7" customHeight="1">
      <c r="D259" s="27"/>
      <c r="E259" s="27"/>
      <c r="F259" s="27"/>
      <c r="G259" s="47"/>
      <c r="H259" s="557"/>
      <c r="I259" s="26"/>
      <c r="J259" s="63"/>
      <c r="K259" s="29"/>
      <c r="L259" s="47"/>
      <c r="M259" s="26"/>
      <c r="N259" s="26"/>
      <c r="O259" s="30"/>
      <c r="P259" s="27"/>
      <c r="Q259" s="26"/>
      <c r="R259" s="30"/>
      <c r="S259" s="31"/>
    </row>
    <row r="260" spans="4:19" s="4" customFormat="1" ht="19.7" customHeight="1">
      <c r="D260" s="27"/>
      <c r="E260" s="27"/>
      <c r="F260" s="27"/>
      <c r="G260" s="47"/>
      <c r="H260" s="557"/>
      <c r="I260" s="26"/>
      <c r="J260" s="63"/>
      <c r="K260" s="29"/>
      <c r="L260" s="47"/>
      <c r="M260" s="26"/>
      <c r="N260" s="26"/>
      <c r="O260" s="30"/>
      <c r="P260" s="27"/>
      <c r="Q260" s="26"/>
      <c r="R260" s="30"/>
      <c r="S260" s="31"/>
    </row>
    <row r="261" spans="4:19" s="4" customFormat="1" ht="19.7" customHeight="1">
      <c r="D261" s="27"/>
      <c r="E261" s="27"/>
      <c r="F261" s="27"/>
      <c r="G261" s="47"/>
      <c r="H261" s="557"/>
      <c r="I261" s="26"/>
      <c r="J261" s="63"/>
      <c r="K261" s="29"/>
      <c r="L261" s="47"/>
      <c r="M261" s="26"/>
      <c r="N261" s="26"/>
      <c r="O261" s="30"/>
      <c r="P261" s="27"/>
      <c r="Q261" s="26"/>
      <c r="R261" s="30"/>
      <c r="S261" s="31"/>
    </row>
    <row r="262" spans="4:19" s="4" customFormat="1" ht="19.7" customHeight="1">
      <c r="D262" s="27"/>
      <c r="E262" s="27"/>
      <c r="F262" s="27"/>
      <c r="G262" s="47"/>
      <c r="H262" s="557"/>
      <c r="I262" s="26"/>
      <c r="J262" s="63"/>
      <c r="K262" s="29"/>
      <c r="L262" s="47"/>
      <c r="M262" s="26"/>
      <c r="N262" s="26"/>
      <c r="O262" s="30"/>
      <c r="P262" s="27"/>
      <c r="Q262" s="26"/>
      <c r="R262" s="30"/>
      <c r="S262" s="31"/>
    </row>
    <row r="263" spans="4:19" s="4" customFormat="1" ht="19.7" customHeight="1">
      <c r="D263" s="27"/>
      <c r="E263" s="27"/>
      <c r="F263" s="27"/>
      <c r="G263" s="47"/>
      <c r="H263" s="557"/>
      <c r="I263" s="26"/>
      <c r="J263" s="63"/>
      <c r="K263" s="29"/>
      <c r="L263" s="47"/>
      <c r="M263" s="26"/>
      <c r="N263" s="26"/>
      <c r="O263" s="30"/>
      <c r="P263" s="27"/>
      <c r="Q263" s="26"/>
      <c r="R263" s="30"/>
      <c r="S263" s="31"/>
    </row>
    <row r="264" spans="4:19" s="4" customFormat="1" ht="19.7" customHeight="1">
      <c r="D264" s="27"/>
      <c r="E264" s="27"/>
      <c r="F264" s="27"/>
      <c r="G264" s="47"/>
      <c r="H264" s="557"/>
      <c r="I264" s="26"/>
      <c r="J264" s="63"/>
      <c r="K264" s="29"/>
      <c r="L264" s="47"/>
      <c r="M264" s="26"/>
      <c r="N264" s="26"/>
      <c r="O264" s="30"/>
      <c r="P264" s="27"/>
      <c r="Q264" s="26"/>
      <c r="R264" s="30"/>
      <c r="S264" s="31"/>
    </row>
    <row r="265" spans="4:19" s="4" customFormat="1" ht="19.7" customHeight="1">
      <c r="D265" s="27"/>
      <c r="E265" s="27"/>
      <c r="F265" s="27"/>
      <c r="G265" s="47"/>
      <c r="H265" s="557"/>
      <c r="I265" s="26"/>
      <c r="J265" s="63"/>
      <c r="K265" s="29"/>
      <c r="L265" s="47"/>
      <c r="M265" s="26"/>
      <c r="N265" s="26"/>
      <c r="O265" s="30"/>
      <c r="P265" s="27"/>
      <c r="Q265" s="26"/>
      <c r="R265" s="30"/>
      <c r="S265" s="31"/>
    </row>
    <row r="266" spans="4:19" s="4" customFormat="1" ht="19.7" customHeight="1">
      <c r="D266" s="27"/>
      <c r="E266" s="27"/>
      <c r="F266" s="27"/>
      <c r="G266" s="47"/>
      <c r="H266" s="557"/>
      <c r="I266" s="26"/>
      <c r="J266" s="63"/>
      <c r="K266" s="29"/>
      <c r="L266" s="47"/>
      <c r="M266" s="26"/>
      <c r="N266" s="26"/>
      <c r="O266" s="30"/>
      <c r="P266" s="27"/>
      <c r="Q266" s="26"/>
      <c r="R266" s="30"/>
      <c r="S266" s="31"/>
    </row>
    <row r="267" spans="4:19" s="4" customFormat="1" ht="19.7" customHeight="1">
      <c r="D267" s="27"/>
      <c r="E267" s="27"/>
      <c r="F267" s="27"/>
      <c r="G267" s="47"/>
      <c r="H267" s="557"/>
      <c r="I267" s="26"/>
      <c r="J267" s="63"/>
      <c r="K267" s="29"/>
      <c r="L267" s="47"/>
      <c r="M267" s="26"/>
      <c r="N267" s="26"/>
      <c r="O267" s="30"/>
      <c r="P267" s="27"/>
      <c r="Q267" s="26"/>
      <c r="R267" s="30"/>
      <c r="S267" s="31"/>
    </row>
    <row r="268" spans="4:19" s="4" customFormat="1" ht="19.7" customHeight="1">
      <c r="D268" s="27"/>
      <c r="E268" s="27"/>
      <c r="F268" s="27"/>
      <c r="G268" s="47"/>
      <c r="H268" s="557"/>
      <c r="I268" s="26"/>
      <c r="J268" s="63"/>
      <c r="K268" s="29"/>
      <c r="L268" s="47"/>
      <c r="M268" s="26"/>
      <c r="N268" s="26"/>
      <c r="O268" s="30"/>
      <c r="P268" s="27"/>
      <c r="Q268" s="26"/>
      <c r="R268" s="30"/>
      <c r="S268" s="31"/>
    </row>
    <row r="269" spans="4:19" s="4" customFormat="1" ht="19.7" customHeight="1">
      <c r="D269" s="27"/>
      <c r="E269" s="27"/>
      <c r="F269" s="27"/>
      <c r="G269" s="47"/>
      <c r="H269" s="557"/>
      <c r="I269" s="26"/>
      <c r="J269" s="63"/>
      <c r="K269" s="29"/>
      <c r="L269" s="47"/>
      <c r="M269" s="26"/>
      <c r="N269" s="26"/>
      <c r="O269" s="30"/>
      <c r="P269" s="27"/>
      <c r="Q269" s="26"/>
      <c r="R269" s="30"/>
      <c r="S269" s="31"/>
    </row>
    <row r="270" spans="4:19" s="4" customFormat="1" ht="19.7" customHeight="1">
      <c r="D270" s="27"/>
      <c r="E270" s="27"/>
      <c r="F270" s="27"/>
      <c r="G270" s="47"/>
      <c r="H270" s="557"/>
      <c r="I270" s="26"/>
      <c r="J270" s="63"/>
      <c r="K270" s="29"/>
      <c r="L270" s="47"/>
      <c r="M270" s="26"/>
      <c r="N270" s="26"/>
      <c r="O270" s="30"/>
      <c r="P270" s="27"/>
      <c r="Q270" s="26"/>
      <c r="R270" s="30"/>
      <c r="S270" s="31"/>
    </row>
    <row r="271" spans="4:19" s="4" customFormat="1" ht="19.7" customHeight="1">
      <c r="D271" s="27"/>
      <c r="E271" s="27"/>
      <c r="F271" s="27"/>
      <c r="G271" s="47"/>
      <c r="H271" s="557"/>
      <c r="I271" s="26"/>
      <c r="J271" s="63"/>
      <c r="K271" s="29"/>
      <c r="L271" s="47"/>
      <c r="M271" s="26"/>
      <c r="N271" s="26"/>
      <c r="O271" s="30"/>
      <c r="P271" s="27"/>
      <c r="Q271" s="26"/>
      <c r="R271" s="30"/>
      <c r="S271" s="31"/>
    </row>
    <row r="272" spans="4:19" s="4" customFormat="1" ht="19.7" customHeight="1">
      <c r="D272" s="27"/>
      <c r="E272" s="27"/>
      <c r="F272" s="27"/>
      <c r="G272" s="47"/>
      <c r="H272" s="557"/>
      <c r="I272" s="26"/>
      <c r="J272" s="63"/>
      <c r="K272" s="29"/>
      <c r="L272" s="47"/>
      <c r="M272" s="26"/>
      <c r="N272" s="26"/>
      <c r="O272" s="30"/>
      <c r="P272" s="27"/>
      <c r="Q272" s="26"/>
      <c r="R272" s="30"/>
      <c r="S272" s="31"/>
    </row>
    <row r="273" spans="4:19" s="4" customFormat="1" ht="19.7" customHeight="1">
      <c r="D273" s="27"/>
      <c r="E273" s="27"/>
      <c r="F273" s="27"/>
      <c r="G273" s="47"/>
      <c r="H273" s="557"/>
      <c r="I273" s="26"/>
      <c r="J273" s="63"/>
      <c r="K273" s="29"/>
      <c r="L273" s="47"/>
      <c r="M273" s="26"/>
      <c r="N273" s="26"/>
      <c r="O273" s="30"/>
      <c r="P273" s="27"/>
      <c r="Q273" s="26"/>
      <c r="R273" s="30"/>
      <c r="S273" s="31"/>
    </row>
    <row r="274" spans="4:19" s="4" customFormat="1" ht="19.7" customHeight="1">
      <c r="D274" s="27"/>
      <c r="E274" s="27"/>
      <c r="F274" s="27"/>
      <c r="G274" s="47"/>
      <c r="H274" s="557"/>
      <c r="I274" s="26"/>
      <c r="J274" s="63"/>
      <c r="K274" s="29"/>
      <c r="L274" s="47"/>
      <c r="M274" s="26"/>
      <c r="N274" s="26"/>
      <c r="O274" s="30"/>
      <c r="P274" s="27"/>
      <c r="Q274" s="26"/>
      <c r="R274" s="30"/>
      <c r="S274" s="31"/>
    </row>
    <row r="275" spans="4:19" s="4" customFormat="1" ht="19.7" customHeight="1">
      <c r="D275" s="27"/>
      <c r="E275" s="27"/>
      <c r="F275" s="27"/>
      <c r="G275" s="47"/>
      <c r="H275" s="557"/>
      <c r="I275" s="26"/>
      <c r="J275" s="63"/>
      <c r="K275" s="29"/>
      <c r="L275" s="47"/>
      <c r="M275" s="26"/>
      <c r="N275" s="26"/>
      <c r="O275" s="30"/>
      <c r="P275" s="27"/>
      <c r="Q275" s="26"/>
      <c r="R275" s="30"/>
      <c r="S275" s="31"/>
    </row>
    <row r="276" spans="4:19" s="4" customFormat="1" ht="19.7" customHeight="1">
      <c r="D276" s="27"/>
      <c r="E276" s="27"/>
      <c r="F276" s="27"/>
      <c r="G276" s="47"/>
      <c r="H276" s="557"/>
      <c r="I276" s="26"/>
      <c r="J276" s="63"/>
      <c r="K276" s="29"/>
      <c r="L276" s="47"/>
      <c r="M276" s="26"/>
      <c r="N276" s="26"/>
      <c r="O276" s="30"/>
      <c r="P276" s="27"/>
      <c r="Q276" s="26"/>
      <c r="R276" s="30"/>
      <c r="S276" s="31"/>
    </row>
    <row r="277" spans="4:19" s="4" customFormat="1" ht="19.7" customHeight="1">
      <c r="D277" s="27"/>
      <c r="E277" s="27"/>
      <c r="F277" s="27"/>
      <c r="G277" s="47"/>
      <c r="H277" s="557"/>
      <c r="I277" s="26"/>
      <c r="J277" s="63"/>
      <c r="K277" s="29"/>
      <c r="L277" s="47"/>
      <c r="M277" s="26"/>
      <c r="N277" s="26"/>
      <c r="O277" s="30"/>
      <c r="P277" s="27"/>
      <c r="Q277" s="26"/>
      <c r="R277" s="30"/>
      <c r="S277" s="31"/>
    </row>
    <row r="278" spans="4:19" s="4" customFormat="1" ht="19.7" customHeight="1">
      <c r="D278" s="27"/>
      <c r="E278" s="27"/>
      <c r="F278" s="27"/>
      <c r="G278" s="47"/>
      <c r="H278" s="557"/>
      <c r="I278" s="26"/>
      <c r="J278" s="63"/>
      <c r="K278" s="29"/>
      <c r="L278" s="47"/>
      <c r="M278" s="26"/>
      <c r="N278" s="26"/>
      <c r="O278" s="30"/>
      <c r="P278" s="27"/>
      <c r="Q278" s="26"/>
      <c r="R278" s="30"/>
      <c r="S278" s="31"/>
    </row>
    <row r="279" spans="4:19" s="4" customFormat="1" ht="19.7" customHeight="1">
      <c r="D279" s="27"/>
      <c r="E279" s="27"/>
      <c r="F279" s="27"/>
      <c r="G279" s="47"/>
      <c r="H279" s="557"/>
      <c r="I279" s="26"/>
      <c r="J279" s="63"/>
      <c r="K279" s="29"/>
      <c r="L279" s="47"/>
      <c r="M279" s="26"/>
      <c r="N279" s="26"/>
      <c r="O279" s="30"/>
      <c r="P279" s="27"/>
      <c r="Q279" s="26"/>
      <c r="R279" s="30"/>
      <c r="S279" s="31"/>
    </row>
    <row r="280" spans="4:19" s="4" customFormat="1" ht="19.7" customHeight="1">
      <c r="D280" s="27"/>
      <c r="E280" s="27"/>
      <c r="F280" s="27"/>
      <c r="G280" s="47"/>
      <c r="H280" s="557"/>
      <c r="I280" s="26"/>
      <c r="J280" s="63"/>
      <c r="K280" s="29"/>
      <c r="L280" s="47"/>
      <c r="M280" s="26"/>
      <c r="N280" s="26"/>
      <c r="O280" s="30"/>
      <c r="P280" s="27"/>
      <c r="Q280" s="26"/>
      <c r="R280" s="30"/>
      <c r="S280" s="31"/>
    </row>
    <row r="281" spans="4:19" s="4" customFormat="1" ht="19.7" customHeight="1">
      <c r="D281" s="27"/>
      <c r="E281" s="27"/>
      <c r="F281" s="27"/>
      <c r="G281" s="47"/>
      <c r="H281" s="557"/>
      <c r="I281" s="26"/>
      <c r="J281" s="63"/>
      <c r="K281" s="29"/>
      <c r="L281" s="47"/>
      <c r="M281" s="26"/>
      <c r="N281" s="26"/>
      <c r="O281" s="30"/>
      <c r="P281" s="27"/>
      <c r="Q281" s="26"/>
      <c r="R281" s="30"/>
      <c r="S281" s="31"/>
    </row>
    <row r="282" spans="4:19" s="4" customFormat="1" ht="19.7" customHeight="1">
      <c r="D282" s="27"/>
      <c r="E282" s="27"/>
      <c r="F282" s="27"/>
      <c r="G282" s="47"/>
      <c r="H282" s="557"/>
      <c r="I282" s="26"/>
      <c r="J282" s="63"/>
      <c r="K282" s="29"/>
      <c r="L282" s="47"/>
      <c r="M282" s="26"/>
      <c r="N282" s="26"/>
      <c r="O282" s="30"/>
      <c r="P282" s="27"/>
      <c r="Q282" s="26"/>
      <c r="R282" s="30"/>
      <c r="S282" s="31"/>
    </row>
    <row r="283" spans="4:19" s="4" customFormat="1" ht="19.7" customHeight="1">
      <c r="D283" s="27"/>
      <c r="E283" s="27"/>
      <c r="F283" s="27"/>
      <c r="G283" s="47"/>
      <c r="H283" s="557"/>
      <c r="I283" s="26"/>
      <c r="J283" s="63"/>
      <c r="K283" s="29"/>
      <c r="L283" s="47"/>
      <c r="M283" s="26"/>
      <c r="N283" s="26"/>
      <c r="O283" s="30"/>
      <c r="P283" s="27"/>
      <c r="Q283" s="26"/>
      <c r="R283" s="30"/>
      <c r="S283" s="31"/>
    </row>
    <row r="284" spans="4:19" s="4" customFormat="1" ht="19.7" customHeight="1">
      <c r="D284" s="27"/>
      <c r="E284" s="27"/>
      <c r="F284" s="27"/>
      <c r="G284" s="47"/>
      <c r="H284" s="557"/>
      <c r="I284" s="26"/>
      <c r="J284" s="63"/>
      <c r="K284" s="29"/>
      <c r="L284" s="47"/>
      <c r="M284" s="26"/>
      <c r="N284" s="26"/>
      <c r="O284" s="30"/>
      <c r="P284" s="27"/>
      <c r="Q284" s="26"/>
      <c r="R284" s="30"/>
      <c r="S284" s="31"/>
    </row>
    <row r="285" spans="4:19" s="4" customFormat="1" ht="19.7" customHeight="1">
      <c r="D285" s="27"/>
      <c r="E285" s="27"/>
      <c r="F285" s="27"/>
      <c r="G285" s="47"/>
      <c r="H285" s="557"/>
      <c r="I285" s="26"/>
      <c r="J285" s="63"/>
      <c r="K285" s="29"/>
      <c r="L285" s="47"/>
      <c r="M285" s="26"/>
      <c r="N285" s="26"/>
      <c r="O285" s="30"/>
      <c r="P285" s="27"/>
      <c r="Q285" s="26"/>
      <c r="R285" s="30"/>
      <c r="S285" s="31"/>
    </row>
    <row r="286" spans="4:19" s="4" customFormat="1" ht="19.7" customHeight="1">
      <c r="D286" s="27"/>
      <c r="E286" s="27"/>
      <c r="F286" s="27"/>
      <c r="G286" s="47"/>
      <c r="H286" s="557"/>
      <c r="I286" s="26"/>
      <c r="J286" s="63"/>
      <c r="K286" s="29"/>
      <c r="L286" s="47"/>
      <c r="M286" s="26"/>
      <c r="N286" s="26"/>
      <c r="O286" s="30"/>
      <c r="P286" s="27"/>
      <c r="Q286" s="26"/>
      <c r="R286" s="30"/>
      <c r="S286" s="31"/>
    </row>
    <row r="287" spans="4:19" s="4" customFormat="1" ht="19.7" customHeight="1">
      <c r="D287" s="27"/>
      <c r="E287" s="27"/>
      <c r="F287" s="27"/>
      <c r="G287" s="47"/>
      <c r="H287" s="557"/>
      <c r="I287" s="26"/>
      <c r="J287" s="63"/>
      <c r="K287" s="29"/>
      <c r="L287" s="47"/>
      <c r="M287" s="26"/>
      <c r="N287" s="26"/>
      <c r="O287" s="30"/>
      <c r="P287" s="27"/>
      <c r="Q287" s="26"/>
      <c r="R287" s="30"/>
      <c r="S287" s="31"/>
    </row>
    <row r="288" spans="4:19" s="4" customFormat="1" ht="19.7" customHeight="1">
      <c r="D288" s="27"/>
      <c r="E288" s="27"/>
      <c r="F288" s="27"/>
      <c r="G288" s="47"/>
      <c r="H288" s="557"/>
      <c r="I288" s="26"/>
      <c r="J288" s="63"/>
      <c r="K288" s="29"/>
      <c r="L288" s="47"/>
      <c r="M288" s="26"/>
      <c r="N288" s="26"/>
      <c r="O288" s="30"/>
      <c r="P288" s="27"/>
      <c r="Q288" s="26"/>
      <c r="R288" s="30"/>
      <c r="S288" s="31"/>
    </row>
    <row r="289" spans="4:19" s="4" customFormat="1" ht="19.7" customHeight="1">
      <c r="D289" s="27"/>
      <c r="E289" s="27"/>
      <c r="F289" s="27"/>
      <c r="G289" s="47"/>
      <c r="H289" s="557"/>
      <c r="I289" s="26"/>
      <c r="J289" s="63"/>
      <c r="K289" s="29"/>
      <c r="L289" s="47"/>
      <c r="M289" s="26"/>
      <c r="N289" s="26"/>
      <c r="O289" s="30"/>
      <c r="P289" s="27"/>
      <c r="Q289" s="26"/>
      <c r="R289" s="30"/>
      <c r="S289" s="31"/>
    </row>
    <row r="290" spans="4:19" s="4" customFormat="1" ht="19.7" customHeight="1">
      <c r="D290" s="27"/>
      <c r="E290" s="27"/>
      <c r="F290" s="27"/>
      <c r="G290" s="47"/>
      <c r="H290" s="557"/>
      <c r="I290" s="26"/>
      <c r="J290" s="63"/>
      <c r="K290" s="29"/>
      <c r="L290" s="47"/>
      <c r="M290" s="26"/>
      <c r="N290" s="26"/>
      <c r="O290" s="30"/>
      <c r="P290" s="27"/>
      <c r="Q290" s="26"/>
      <c r="R290" s="30"/>
      <c r="S290" s="31"/>
    </row>
    <row r="291" spans="4:19" s="4" customFormat="1" ht="19.7" customHeight="1">
      <c r="D291" s="27"/>
      <c r="E291" s="27"/>
      <c r="F291" s="27"/>
      <c r="G291" s="47"/>
      <c r="H291" s="557"/>
      <c r="I291" s="26"/>
      <c r="J291" s="63"/>
      <c r="K291" s="29"/>
      <c r="L291" s="47"/>
      <c r="M291" s="26"/>
      <c r="N291" s="26"/>
      <c r="O291" s="30"/>
      <c r="P291" s="27"/>
      <c r="Q291" s="26"/>
      <c r="R291" s="30"/>
      <c r="S291" s="31"/>
    </row>
    <row r="292" spans="4:19" s="4" customFormat="1" ht="19.7" customHeight="1">
      <c r="D292" s="27"/>
      <c r="E292" s="27"/>
      <c r="F292" s="27"/>
      <c r="G292" s="47"/>
      <c r="H292" s="557"/>
      <c r="I292" s="26"/>
      <c r="J292" s="63"/>
      <c r="K292" s="29"/>
      <c r="L292" s="47"/>
      <c r="M292" s="26"/>
      <c r="N292" s="26"/>
      <c r="O292" s="30"/>
      <c r="P292" s="27"/>
      <c r="Q292" s="26"/>
      <c r="R292" s="30"/>
      <c r="S292" s="31"/>
    </row>
    <row r="293" spans="4:19" s="4" customFormat="1" ht="19.7" customHeight="1">
      <c r="D293" s="27"/>
      <c r="E293" s="27"/>
      <c r="F293" s="27"/>
      <c r="G293" s="47"/>
      <c r="H293" s="557"/>
      <c r="I293" s="26"/>
      <c r="J293" s="63"/>
      <c r="K293" s="29"/>
      <c r="L293" s="47"/>
      <c r="M293" s="26"/>
      <c r="N293" s="26"/>
      <c r="O293" s="30"/>
      <c r="P293" s="27"/>
      <c r="Q293" s="26"/>
      <c r="R293" s="30"/>
      <c r="S293" s="31"/>
    </row>
    <row r="294" spans="4:19" s="4" customFormat="1" ht="19.7" customHeight="1">
      <c r="D294" s="27"/>
      <c r="E294" s="27"/>
      <c r="F294" s="27"/>
      <c r="G294" s="47"/>
      <c r="H294" s="557"/>
      <c r="I294" s="26"/>
      <c r="J294" s="63"/>
      <c r="K294" s="29"/>
      <c r="L294" s="47"/>
      <c r="M294" s="26"/>
      <c r="N294" s="26"/>
      <c r="O294" s="30"/>
      <c r="P294" s="27"/>
      <c r="Q294" s="26"/>
      <c r="R294" s="30"/>
      <c r="S294" s="31"/>
    </row>
    <row r="295" spans="4:19" s="4" customFormat="1" ht="19.7" customHeight="1">
      <c r="D295" s="27"/>
      <c r="E295" s="27"/>
      <c r="F295" s="27"/>
      <c r="G295" s="47"/>
      <c r="H295" s="557"/>
      <c r="I295" s="26"/>
      <c r="J295" s="63"/>
      <c r="K295" s="29"/>
      <c r="L295" s="47"/>
      <c r="M295" s="26"/>
      <c r="N295" s="26"/>
      <c r="O295" s="30"/>
      <c r="P295" s="27"/>
      <c r="Q295" s="26"/>
      <c r="R295" s="30"/>
      <c r="S295" s="31"/>
    </row>
    <row r="296" spans="4:19" s="4" customFormat="1" ht="19.7" customHeight="1">
      <c r="D296" s="27"/>
      <c r="E296" s="27"/>
      <c r="F296" s="27"/>
      <c r="G296" s="47"/>
      <c r="H296" s="557"/>
      <c r="I296" s="26"/>
      <c r="J296" s="63"/>
      <c r="K296" s="29"/>
      <c r="L296" s="47"/>
      <c r="M296" s="26"/>
      <c r="N296" s="26"/>
      <c r="O296" s="30"/>
      <c r="P296" s="27"/>
      <c r="Q296" s="26"/>
      <c r="R296" s="30"/>
      <c r="S296" s="31"/>
    </row>
    <row r="297" spans="4:19" s="4" customFormat="1" ht="19.7" customHeight="1">
      <c r="D297" s="27"/>
      <c r="E297" s="27"/>
      <c r="F297" s="27"/>
      <c r="G297" s="47"/>
      <c r="H297" s="557"/>
      <c r="I297" s="26"/>
      <c r="J297" s="63"/>
      <c r="K297" s="29"/>
      <c r="L297" s="47"/>
      <c r="M297" s="26"/>
      <c r="N297" s="26"/>
      <c r="O297" s="30"/>
      <c r="P297" s="27"/>
      <c r="Q297" s="26"/>
      <c r="R297" s="30"/>
      <c r="S297" s="31"/>
    </row>
    <row r="298" spans="4:19" s="4" customFormat="1" ht="19.7" customHeight="1">
      <c r="D298" s="27"/>
      <c r="E298" s="27"/>
      <c r="F298" s="27"/>
      <c r="G298" s="47"/>
      <c r="H298" s="557"/>
      <c r="I298" s="26"/>
      <c r="J298" s="63"/>
      <c r="K298" s="29"/>
      <c r="L298" s="47"/>
      <c r="M298" s="26"/>
      <c r="N298" s="26"/>
      <c r="O298" s="30"/>
      <c r="P298" s="27"/>
      <c r="Q298" s="26"/>
      <c r="R298" s="30"/>
      <c r="S298" s="31"/>
    </row>
    <row r="299" spans="4:19" s="4" customFormat="1" ht="19.7" customHeight="1">
      <c r="D299" s="27"/>
      <c r="E299" s="27"/>
      <c r="F299" s="27"/>
      <c r="G299" s="47"/>
      <c r="H299" s="557"/>
      <c r="I299" s="26"/>
      <c r="J299" s="63"/>
      <c r="K299" s="29"/>
      <c r="L299" s="47"/>
      <c r="M299" s="26"/>
      <c r="N299" s="26"/>
      <c r="O299" s="30"/>
      <c r="P299" s="27"/>
      <c r="Q299" s="26"/>
      <c r="R299" s="30"/>
      <c r="S299" s="31"/>
    </row>
    <row r="300" spans="4:19" s="4" customFormat="1" ht="19.7" customHeight="1">
      <c r="D300" s="27"/>
      <c r="E300" s="27"/>
      <c r="F300" s="27"/>
      <c r="G300" s="47"/>
      <c r="H300" s="557"/>
      <c r="I300" s="26"/>
      <c r="J300" s="63"/>
      <c r="K300" s="29"/>
      <c r="L300" s="47"/>
      <c r="M300" s="26"/>
      <c r="N300" s="26"/>
      <c r="O300" s="30"/>
      <c r="P300" s="27"/>
      <c r="Q300" s="26"/>
      <c r="R300" s="30"/>
      <c r="S300" s="31"/>
    </row>
    <row r="301" spans="4:19" s="4" customFormat="1" ht="19.7" customHeight="1">
      <c r="D301" s="27"/>
      <c r="E301" s="27"/>
      <c r="F301" s="27"/>
      <c r="G301" s="47"/>
      <c r="H301" s="557"/>
      <c r="I301" s="26"/>
      <c r="J301" s="63"/>
      <c r="K301" s="29"/>
      <c r="L301" s="47"/>
      <c r="M301" s="26"/>
      <c r="N301" s="26"/>
      <c r="O301" s="30"/>
      <c r="P301" s="27"/>
      <c r="Q301" s="26"/>
      <c r="R301" s="30"/>
      <c r="S301" s="31"/>
    </row>
    <row r="302" spans="4:19" s="4" customFormat="1" ht="19.7" customHeight="1">
      <c r="D302" s="27"/>
      <c r="E302" s="27"/>
      <c r="F302" s="27"/>
      <c r="G302" s="47"/>
      <c r="H302" s="557"/>
      <c r="I302" s="26"/>
      <c r="J302" s="63"/>
      <c r="K302" s="29"/>
      <c r="L302" s="47"/>
      <c r="M302" s="26"/>
      <c r="N302" s="26"/>
      <c r="O302" s="30"/>
      <c r="P302" s="27"/>
      <c r="Q302" s="26"/>
      <c r="R302" s="30"/>
      <c r="S302" s="31"/>
    </row>
    <row r="303" spans="4:19" s="4" customFormat="1" ht="19.7" customHeight="1">
      <c r="D303" s="27"/>
      <c r="E303" s="27"/>
      <c r="F303" s="27"/>
      <c r="G303" s="47"/>
      <c r="H303" s="557"/>
      <c r="I303" s="26"/>
      <c r="J303" s="63"/>
      <c r="K303" s="29"/>
      <c r="L303" s="47"/>
      <c r="M303" s="26"/>
      <c r="N303" s="26"/>
      <c r="O303" s="30"/>
      <c r="P303" s="27"/>
      <c r="Q303" s="26"/>
      <c r="R303" s="30"/>
      <c r="S303" s="31"/>
    </row>
    <row r="304" spans="4:19" s="4" customFormat="1" ht="19.7" customHeight="1">
      <c r="D304" s="27"/>
      <c r="E304" s="27"/>
      <c r="F304" s="27"/>
      <c r="G304" s="47"/>
      <c r="H304" s="557"/>
      <c r="I304" s="26"/>
      <c r="J304" s="63"/>
      <c r="K304" s="29"/>
      <c r="L304" s="47"/>
      <c r="M304" s="26"/>
      <c r="N304" s="26"/>
      <c r="O304" s="30"/>
      <c r="P304" s="27"/>
      <c r="Q304" s="26"/>
      <c r="R304" s="30"/>
      <c r="S304" s="31"/>
    </row>
    <row r="305" spans="4:19" s="4" customFormat="1" ht="19.7" customHeight="1">
      <c r="D305" s="27"/>
      <c r="E305" s="27"/>
      <c r="F305" s="27"/>
      <c r="G305" s="47"/>
      <c r="H305" s="557"/>
      <c r="I305" s="26"/>
      <c r="J305" s="63"/>
      <c r="K305" s="29"/>
      <c r="L305" s="47"/>
      <c r="M305" s="26"/>
      <c r="N305" s="26"/>
      <c r="O305" s="30"/>
      <c r="P305" s="27"/>
      <c r="Q305" s="26"/>
      <c r="R305" s="30"/>
      <c r="S305" s="31"/>
    </row>
    <row r="306" spans="4:19" s="4" customFormat="1" ht="19.7" customHeight="1">
      <c r="D306" s="27"/>
      <c r="E306" s="27"/>
      <c r="F306" s="27"/>
      <c r="G306" s="47"/>
      <c r="H306" s="557"/>
      <c r="I306" s="26"/>
      <c r="J306" s="63"/>
      <c r="K306" s="29"/>
      <c r="L306" s="47"/>
      <c r="M306" s="26"/>
      <c r="N306" s="26"/>
      <c r="O306" s="30"/>
      <c r="P306" s="27"/>
      <c r="Q306" s="26"/>
      <c r="R306" s="30"/>
      <c r="S306" s="31"/>
    </row>
    <row r="307" spans="4:19" s="4" customFormat="1" ht="19.7" customHeight="1">
      <c r="D307" s="27"/>
      <c r="E307" s="27"/>
      <c r="F307" s="27"/>
      <c r="G307" s="47"/>
      <c r="H307" s="557"/>
      <c r="I307" s="26"/>
      <c r="J307" s="63"/>
      <c r="K307" s="29"/>
      <c r="L307" s="47"/>
      <c r="M307" s="26"/>
      <c r="N307" s="26"/>
      <c r="O307" s="30"/>
      <c r="P307" s="27"/>
      <c r="Q307" s="26"/>
      <c r="R307" s="30"/>
      <c r="S307" s="31"/>
    </row>
    <row r="308" spans="4:19" s="4" customFormat="1" ht="19.7" customHeight="1">
      <c r="D308" s="27"/>
      <c r="E308" s="27"/>
      <c r="F308" s="27"/>
      <c r="G308" s="47"/>
      <c r="H308" s="557"/>
      <c r="I308" s="26"/>
      <c r="J308" s="63"/>
      <c r="K308" s="29"/>
      <c r="L308" s="47"/>
      <c r="M308" s="26"/>
      <c r="N308" s="26"/>
      <c r="O308" s="30"/>
      <c r="P308" s="27"/>
      <c r="Q308" s="26"/>
      <c r="R308" s="30"/>
      <c r="S308" s="31"/>
    </row>
    <row r="309" spans="4:19" s="4" customFormat="1" ht="19.7" customHeight="1">
      <c r="D309" s="27"/>
      <c r="E309" s="27"/>
      <c r="F309" s="27"/>
      <c r="G309" s="47"/>
      <c r="H309" s="557"/>
      <c r="I309" s="26"/>
      <c r="J309" s="63"/>
      <c r="K309" s="29"/>
      <c r="L309" s="47"/>
      <c r="M309" s="26"/>
      <c r="N309" s="26"/>
      <c r="O309" s="30"/>
      <c r="P309" s="27"/>
      <c r="Q309" s="26"/>
      <c r="R309" s="30"/>
      <c r="S309" s="31"/>
    </row>
    <row r="310" spans="4:19" s="4" customFormat="1" ht="19.7" customHeight="1">
      <c r="D310" s="27"/>
      <c r="E310" s="27"/>
      <c r="F310" s="27"/>
      <c r="G310" s="47"/>
      <c r="H310" s="557"/>
      <c r="I310" s="26"/>
      <c r="J310" s="63"/>
      <c r="K310" s="29"/>
      <c r="L310" s="47"/>
      <c r="M310" s="26"/>
      <c r="N310" s="26"/>
      <c r="O310" s="30"/>
      <c r="P310" s="27"/>
      <c r="Q310" s="26"/>
      <c r="R310" s="30"/>
      <c r="S310" s="31"/>
    </row>
    <row r="311" spans="4:19" s="4" customFormat="1" ht="19.7" customHeight="1">
      <c r="D311" s="27"/>
      <c r="E311" s="27"/>
      <c r="F311" s="27"/>
      <c r="G311" s="47"/>
      <c r="H311" s="557"/>
      <c r="I311" s="26"/>
      <c r="J311" s="63"/>
      <c r="K311" s="29"/>
      <c r="L311" s="47"/>
      <c r="M311" s="26"/>
      <c r="N311" s="26"/>
      <c r="O311" s="30"/>
      <c r="P311" s="27"/>
      <c r="Q311" s="26"/>
      <c r="R311" s="30"/>
      <c r="S311" s="31"/>
    </row>
    <row r="312" spans="4:19" s="4" customFormat="1" ht="19.7" customHeight="1">
      <c r="D312" s="27"/>
      <c r="E312" s="27"/>
      <c r="F312" s="27"/>
      <c r="G312" s="47"/>
      <c r="H312" s="557"/>
      <c r="I312" s="26"/>
      <c r="J312" s="63"/>
      <c r="K312" s="29"/>
      <c r="L312" s="47"/>
      <c r="M312" s="26"/>
      <c r="N312" s="26"/>
      <c r="O312" s="30"/>
      <c r="P312" s="27"/>
      <c r="Q312" s="26"/>
      <c r="R312" s="30"/>
      <c r="S312" s="31"/>
    </row>
    <row r="313" spans="4:19" s="4" customFormat="1" ht="19.7" customHeight="1">
      <c r="D313" s="27"/>
      <c r="E313" s="27"/>
      <c r="F313" s="27"/>
      <c r="G313" s="47"/>
      <c r="H313" s="557"/>
      <c r="I313" s="26"/>
      <c r="J313" s="63"/>
      <c r="K313" s="29"/>
      <c r="L313" s="47"/>
      <c r="M313" s="26"/>
      <c r="N313" s="26"/>
      <c r="O313" s="30"/>
      <c r="P313" s="27"/>
      <c r="Q313" s="26"/>
      <c r="R313" s="30"/>
      <c r="S313" s="31"/>
    </row>
    <row r="314" spans="4:19" s="4" customFormat="1" ht="19.7" customHeight="1">
      <c r="D314" s="27"/>
      <c r="E314" s="27"/>
      <c r="F314" s="27"/>
      <c r="G314" s="47"/>
      <c r="H314" s="557"/>
      <c r="I314" s="26"/>
      <c r="J314" s="63"/>
      <c r="K314" s="29"/>
      <c r="L314" s="47"/>
      <c r="M314" s="26"/>
      <c r="N314" s="26"/>
      <c r="O314" s="30"/>
      <c r="P314" s="27"/>
      <c r="Q314" s="26"/>
      <c r="R314" s="30"/>
      <c r="S314" s="31"/>
    </row>
    <row r="315" spans="4:19" s="4" customFormat="1" ht="19.7" customHeight="1">
      <c r="D315" s="27"/>
      <c r="E315" s="27"/>
      <c r="F315" s="27"/>
      <c r="G315" s="47"/>
      <c r="H315" s="557"/>
      <c r="I315" s="26"/>
      <c r="J315" s="63"/>
      <c r="K315" s="29"/>
      <c r="L315" s="47"/>
      <c r="M315" s="26"/>
      <c r="N315" s="26"/>
      <c r="O315" s="30"/>
      <c r="P315" s="27"/>
      <c r="Q315" s="26"/>
      <c r="R315" s="30"/>
      <c r="S315" s="31"/>
    </row>
    <row r="316" spans="4:19" s="4" customFormat="1" ht="19.7" customHeight="1">
      <c r="D316" s="27"/>
      <c r="E316" s="27"/>
      <c r="F316" s="27"/>
      <c r="G316" s="47"/>
      <c r="H316" s="557"/>
      <c r="I316" s="26"/>
      <c r="J316" s="63"/>
      <c r="K316" s="29"/>
      <c r="L316" s="47"/>
      <c r="M316" s="26"/>
      <c r="N316" s="26"/>
      <c r="O316" s="30"/>
      <c r="P316" s="27"/>
      <c r="Q316" s="26"/>
      <c r="R316" s="30"/>
      <c r="S316" s="31"/>
    </row>
    <row r="317" spans="4:19" s="4" customFormat="1" ht="19.7" customHeight="1">
      <c r="D317" s="27"/>
      <c r="E317" s="27"/>
      <c r="F317" s="27"/>
      <c r="G317" s="47"/>
      <c r="H317" s="557"/>
      <c r="I317" s="26"/>
      <c r="J317" s="63"/>
      <c r="K317" s="29"/>
      <c r="L317" s="47"/>
      <c r="M317" s="26"/>
      <c r="N317" s="26"/>
      <c r="O317" s="30"/>
      <c r="P317" s="27"/>
      <c r="Q317" s="26"/>
      <c r="R317" s="30"/>
      <c r="S317" s="31"/>
    </row>
    <row r="318" spans="4:19" s="4" customFormat="1" ht="19.7" customHeight="1">
      <c r="D318" s="27"/>
      <c r="E318" s="27"/>
      <c r="F318" s="27"/>
      <c r="G318" s="47"/>
      <c r="H318" s="557"/>
      <c r="I318" s="26"/>
      <c r="J318" s="63"/>
      <c r="K318" s="29"/>
      <c r="L318" s="47"/>
      <c r="M318" s="26"/>
      <c r="N318" s="26"/>
      <c r="O318" s="30"/>
      <c r="P318" s="27"/>
      <c r="Q318" s="26"/>
      <c r="R318" s="30"/>
      <c r="S318" s="31"/>
    </row>
    <row r="319" spans="4:19" s="4" customFormat="1" ht="19.7" customHeight="1">
      <c r="D319" s="27"/>
      <c r="E319" s="27"/>
      <c r="F319" s="27"/>
      <c r="G319" s="47"/>
      <c r="H319" s="557"/>
      <c r="I319" s="26"/>
      <c r="J319" s="63"/>
      <c r="K319" s="29"/>
      <c r="L319" s="47"/>
      <c r="M319" s="26"/>
      <c r="N319" s="26"/>
      <c r="O319" s="30"/>
      <c r="P319" s="27"/>
      <c r="Q319" s="26"/>
      <c r="R319" s="30"/>
      <c r="S319" s="31"/>
    </row>
    <row r="320" spans="4:19" s="4" customFormat="1" ht="19.7" customHeight="1">
      <c r="D320" s="27"/>
      <c r="E320" s="27"/>
      <c r="F320" s="27"/>
      <c r="G320" s="47"/>
      <c r="H320" s="557"/>
      <c r="I320" s="26"/>
      <c r="J320" s="63"/>
      <c r="K320" s="29"/>
      <c r="L320" s="47"/>
      <c r="M320" s="26"/>
      <c r="N320" s="26"/>
      <c r="O320" s="30"/>
      <c r="P320" s="27"/>
      <c r="Q320" s="26"/>
      <c r="R320" s="30"/>
      <c r="S320" s="31"/>
    </row>
    <row r="321" spans="4:19" s="4" customFormat="1" ht="19.7" customHeight="1">
      <c r="D321" s="27"/>
      <c r="E321" s="27"/>
      <c r="F321" s="27"/>
      <c r="G321" s="47"/>
      <c r="H321" s="557"/>
      <c r="I321" s="26"/>
      <c r="J321" s="63"/>
      <c r="K321" s="29"/>
      <c r="L321" s="47"/>
      <c r="M321" s="26"/>
      <c r="N321" s="26"/>
      <c r="O321" s="30"/>
      <c r="P321" s="27"/>
      <c r="Q321" s="26"/>
      <c r="R321" s="30"/>
      <c r="S321" s="31"/>
    </row>
    <row r="322" spans="4:19" s="4" customFormat="1" ht="19.7" customHeight="1">
      <c r="D322" s="27"/>
      <c r="E322" s="27"/>
      <c r="F322" s="27"/>
      <c r="G322" s="47"/>
      <c r="H322" s="557"/>
      <c r="I322" s="26"/>
      <c r="J322" s="63"/>
      <c r="K322" s="29"/>
      <c r="L322" s="47"/>
      <c r="M322" s="26"/>
      <c r="N322" s="26"/>
      <c r="O322" s="30"/>
      <c r="P322" s="27"/>
      <c r="Q322" s="26"/>
      <c r="R322" s="30"/>
      <c r="S322" s="31"/>
    </row>
    <row r="323" spans="4:19" s="4" customFormat="1" ht="19.7" customHeight="1">
      <c r="D323" s="27"/>
      <c r="E323" s="27"/>
      <c r="F323" s="27"/>
      <c r="G323" s="47"/>
      <c r="H323" s="557"/>
      <c r="I323" s="26"/>
      <c r="J323" s="63"/>
      <c r="K323" s="29"/>
      <c r="L323" s="47"/>
      <c r="M323" s="26"/>
      <c r="N323" s="26"/>
      <c r="O323" s="30"/>
      <c r="P323" s="27"/>
      <c r="Q323" s="26"/>
      <c r="R323" s="30"/>
      <c r="S323" s="31"/>
    </row>
    <row r="324" spans="4:19" s="4" customFormat="1" ht="19.7" customHeight="1">
      <c r="D324" s="27"/>
      <c r="E324" s="27"/>
      <c r="F324" s="27"/>
      <c r="G324" s="47"/>
      <c r="H324" s="557"/>
      <c r="I324" s="26"/>
      <c r="J324" s="63"/>
      <c r="K324" s="29"/>
      <c r="L324" s="47"/>
      <c r="M324" s="26"/>
      <c r="N324" s="26"/>
      <c r="O324" s="30"/>
      <c r="P324" s="27"/>
      <c r="Q324" s="26"/>
      <c r="R324" s="30"/>
      <c r="S324" s="31"/>
    </row>
    <row r="325" spans="4:19" s="4" customFormat="1" ht="19.7" customHeight="1">
      <c r="D325" s="27"/>
      <c r="E325" s="27"/>
      <c r="F325" s="27"/>
      <c r="G325" s="47"/>
      <c r="H325" s="557"/>
      <c r="I325" s="26"/>
      <c r="J325" s="63"/>
      <c r="K325" s="29"/>
      <c r="L325" s="47"/>
      <c r="M325" s="26"/>
      <c r="N325" s="26"/>
      <c r="O325" s="30"/>
      <c r="P325" s="27"/>
      <c r="Q325" s="26"/>
      <c r="R325" s="30"/>
      <c r="S325" s="31"/>
    </row>
    <row r="326" spans="4:19" s="4" customFormat="1" ht="19.7" customHeight="1">
      <c r="D326" s="27"/>
      <c r="E326" s="27"/>
      <c r="F326" s="27"/>
      <c r="G326" s="47"/>
      <c r="H326" s="557"/>
      <c r="I326" s="26"/>
      <c r="J326" s="63"/>
      <c r="K326" s="29"/>
      <c r="L326" s="47"/>
      <c r="M326" s="26"/>
      <c r="N326" s="26"/>
      <c r="O326" s="30"/>
      <c r="P326" s="27"/>
      <c r="Q326" s="26"/>
      <c r="R326" s="30"/>
      <c r="S326" s="31"/>
    </row>
    <row r="327" spans="4:19" s="4" customFormat="1" ht="19.7" customHeight="1">
      <c r="D327" s="27"/>
      <c r="E327" s="27"/>
      <c r="F327" s="27"/>
      <c r="G327" s="47"/>
      <c r="H327" s="557"/>
      <c r="I327" s="26"/>
      <c r="J327" s="63"/>
      <c r="K327" s="29"/>
      <c r="L327" s="47"/>
      <c r="M327" s="26"/>
      <c r="N327" s="26"/>
      <c r="O327" s="30"/>
      <c r="P327" s="27"/>
      <c r="Q327" s="26"/>
      <c r="R327" s="30"/>
      <c r="S327" s="31"/>
    </row>
    <row r="328" spans="4:19" s="4" customFormat="1" ht="19.7" customHeight="1">
      <c r="D328" s="27"/>
      <c r="E328" s="27"/>
      <c r="F328" s="27"/>
      <c r="G328" s="47"/>
      <c r="H328" s="557"/>
      <c r="I328" s="26"/>
      <c r="J328" s="63"/>
      <c r="K328" s="29"/>
      <c r="L328" s="47"/>
      <c r="M328" s="26"/>
      <c r="N328" s="26"/>
      <c r="O328" s="30"/>
      <c r="P328" s="27"/>
      <c r="Q328" s="26"/>
      <c r="R328" s="30"/>
      <c r="S328" s="31"/>
    </row>
    <row r="329" spans="4:19" s="4" customFormat="1" ht="19.7" customHeight="1">
      <c r="D329" s="27"/>
      <c r="E329" s="27"/>
      <c r="F329" s="27"/>
      <c r="G329" s="47"/>
      <c r="H329" s="557"/>
      <c r="I329" s="26"/>
      <c r="J329" s="63"/>
      <c r="K329" s="29"/>
      <c r="L329" s="47"/>
      <c r="M329" s="26"/>
      <c r="N329" s="26"/>
      <c r="O329" s="30"/>
      <c r="P329" s="27"/>
      <c r="Q329" s="26"/>
      <c r="R329" s="30"/>
      <c r="S329" s="31"/>
    </row>
    <row r="330" spans="4:19" s="4" customFormat="1" ht="19.7" customHeight="1">
      <c r="D330" s="27"/>
      <c r="E330" s="27"/>
      <c r="F330" s="27"/>
      <c r="G330" s="47"/>
      <c r="H330" s="557"/>
      <c r="I330" s="26"/>
      <c r="J330" s="63"/>
      <c r="K330" s="29"/>
      <c r="L330" s="47"/>
      <c r="M330" s="26"/>
      <c r="N330" s="26"/>
      <c r="O330" s="30"/>
      <c r="P330" s="27"/>
      <c r="Q330" s="26"/>
      <c r="R330" s="30"/>
      <c r="S330" s="31"/>
    </row>
    <row r="331" spans="4:19" s="4" customFormat="1" ht="19.7" customHeight="1">
      <c r="D331" s="27"/>
      <c r="E331" s="27"/>
      <c r="F331" s="27"/>
      <c r="G331" s="47"/>
      <c r="H331" s="557"/>
      <c r="I331" s="26"/>
      <c r="J331" s="63"/>
      <c r="K331" s="29"/>
      <c r="L331" s="47"/>
      <c r="M331" s="26"/>
      <c r="N331" s="26"/>
      <c r="O331" s="30"/>
      <c r="P331" s="27"/>
      <c r="Q331" s="26"/>
      <c r="R331" s="30"/>
      <c r="S331" s="31"/>
    </row>
    <row r="332" spans="4:19" s="4" customFormat="1" ht="19.7" customHeight="1">
      <c r="D332" s="27"/>
      <c r="E332" s="27"/>
      <c r="F332" s="27"/>
      <c r="G332" s="47"/>
      <c r="H332" s="557"/>
      <c r="I332" s="26"/>
      <c r="J332" s="63"/>
      <c r="K332" s="29"/>
      <c r="L332" s="47"/>
      <c r="M332" s="26"/>
      <c r="N332" s="26"/>
      <c r="O332" s="30"/>
      <c r="P332" s="27"/>
      <c r="Q332" s="26"/>
      <c r="R332" s="30"/>
      <c r="S332" s="31"/>
    </row>
    <row r="333" spans="4:19" s="4" customFormat="1" ht="19.7" customHeight="1">
      <c r="D333" s="27"/>
      <c r="E333" s="27"/>
      <c r="F333" s="27"/>
      <c r="G333" s="47"/>
      <c r="H333" s="557"/>
      <c r="I333" s="26"/>
      <c r="J333" s="63"/>
      <c r="K333" s="29"/>
      <c r="L333" s="47"/>
      <c r="M333" s="26"/>
      <c r="N333" s="26"/>
      <c r="O333" s="30"/>
      <c r="P333" s="27"/>
      <c r="Q333" s="26"/>
      <c r="R333" s="30"/>
      <c r="S333" s="31"/>
    </row>
    <row r="334" spans="4:19" s="4" customFormat="1" ht="19.7" customHeight="1">
      <c r="D334" s="27"/>
      <c r="E334" s="27"/>
      <c r="F334" s="27"/>
      <c r="G334" s="47"/>
      <c r="H334" s="557"/>
      <c r="I334" s="26"/>
      <c r="J334" s="63"/>
      <c r="K334" s="29"/>
      <c r="L334" s="47"/>
      <c r="M334" s="26"/>
      <c r="N334" s="26"/>
      <c r="O334" s="30"/>
      <c r="P334" s="27"/>
      <c r="Q334" s="26"/>
      <c r="R334" s="30"/>
      <c r="S334" s="31"/>
    </row>
    <row r="335" spans="4:19" s="4" customFormat="1" ht="19.7" customHeight="1">
      <c r="D335" s="27"/>
      <c r="E335" s="27"/>
      <c r="F335" s="27"/>
      <c r="G335" s="47"/>
      <c r="H335" s="557"/>
      <c r="I335" s="26"/>
      <c r="J335" s="63"/>
      <c r="K335" s="29"/>
      <c r="L335" s="47"/>
      <c r="M335" s="26"/>
      <c r="N335" s="26"/>
      <c r="O335" s="30"/>
      <c r="P335" s="27"/>
      <c r="Q335" s="26"/>
      <c r="R335" s="30"/>
      <c r="S335" s="31"/>
    </row>
    <row r="336" spans="4:19" s="4" customFormat="1" ht="19.7" customHeight="1">
      <c r="D336" s="27"/>
      <c r="E336" s="27"/>
      <c r="F336" s="27"/>
      <c r="G336" s="47"/>
      <c r="H336" s="557"/>
      <c r="I336" s="26"/>
      <c r="J336" s="63"/>
      <c r="K336" s="29"/>
      <c r="L336" s="47"/>
      <c r="M336" s="26"/>
      <c r="N336" s="26"/>
      <c r="O336" s="30"/>
      <c r="P336" s="27"/>
      <c r="Q336" s="26"/>
      <c r="R336" s="30"/>
      <c r="S336" s="31"/>
    </row>
    <row r="337" spans="4:19" s="4" customFormat="1" ht="19.7" customHeight="1">
      <c r="D337" s="27"/>
      <c r="E337" s="27"/>
      <c r="F337" s="27"/>
      <c r="G337" s="47"/>
      <c r="H337" s="557"/>
      <c r="I337" s="26"/>
      <c r="J337" s="63"/>
      <c r="K337" s="29"/>
      <c r="L337" s="47"/>
      <c r="M337" s="26"/>
      <c r="N337" s="26"/>
      <c r="O337" s="30"/>
      <c r="P337" s="27"/>
      <c r="Q337" s="26"/>
      <c r="R337" s="30"/>
      <c r="S337" s="31"/>
    </row>
    <row r="338" spans="4:19" s="4" customFormat="1" ht="19.7" customHeight="1">
      <c r="D338" s="27"/>
      <c r="E338" s="27"/>
      <c r="F338" s="27"/>
      <c r="G338" s="47"/>
      <c r="H338" s="557"/>
      <c r="I338" s="26"/>
      <c r="J338" s="63"/>
      <c r="K338" s="29"/>
      <c r="L338" s="47"/>
      <c r="M338" s="26"/>
      <c r="N338" s="26"/>
      <c r="O338" s="30"/>
      <c r="P338" s="27"/>
      <c r="Q338" s="26"/>
      <c r="R338" s="30"/>
      <c r="S338" s="31"/>
    </row>
    <row r="339" spans="4:19" s="4" customFormat="1" ht="19.7" customHeight="1">
      <c r="D339" s="27"/>
      <c r="E339" s="27"/>
      <c r="F339" s="27"/>
      <c r="G339" s="47"/>
      <c r="H339" s="557"/>
      <c r="I339" s="26"/>
      <c r="J339" s="63"/>
      <c r="K339" s="29"/>
      <c r="L339" s="47"/>
      <c r="M339" s="26"/>
      <c r="N339" s="26"/>
      <c r="O339" s="30"/>
      <c r="P339" s="27"/>
      <c r="Q339" s="26"/>
      <c r="R339" s="30"/>
      <c r="S339" s="31"/>
    </row>
    <row r="340" spans="4:19" s="4" customFormat="1" ht="19.7" customHeight="1">
      <c r="D340" s="27"/>
      <c r="E340" s="27"/>
      <c r="F340" s="27"/>
      <c r="G340" s="47"/>
      <c r="H340" s="557"/>
      <c r="I340" s="26"/>
      <c r="J340" s="63"/>
      <c r="K340" s="29"/>
      <c r="L340" s="47"/>
      <c r="M340" s="26"/>
      <c r="N340" s="26"/>
      <c r="O340" s="30"/>
      <c r="P340" s="27"/>
      <c r="Q340" s="26"/>
      <c r="R340" s="30"/>
      <c r="S340" s="31"/>
    </row>
    <row r="341" spans="4:19" s="4" customFormat="1" ht="19.7" customHeight="1">
      <c r="D341" s="27"/>
      <c r="E341" s="27"/>
      <c r="F341" s="27"/>
      <c r="G341" s="47"/>
      <c r="H341" s="557"/>
      <c r="I341" s="26"/>
      <c r="J341" s="63"/>
      <c r="K341" s="29"/>
      <c r="L341" s="47"/>
      <c r="M341" s="26"/>
      <c r="N341" s="26"/>
      <c r="O341" s="30"/>
      <c r="P341" s="27"/>
      <c r="Q341" s="26"/>
      <c r="R341" s="30"/>
      <c r="S341" s="31"/>
    </row>
    <row r="342" spans="4:19" s="4" customFormat="1" ht="19.7" customHeight="1">
      <c r="D342" s="27"/>
      <c r="E342" s="27"/>
      <c r="F342" s="27"/>
      <c r="G342" s="47"/>
      <c r="H342" s="557"/>
      <c r="I342" s="26"/>
      <c r="J342" s="63"/>
      <c r="K342" s="29"/>
      <c r="L342" s="47"/>
      <c r="M342" s="26"/>
      <c r="N342" s="26"/>
      <c r="O342" s="30"/>
      <c r="P342" s="27"/>
      <c r="Q342" s="26"/>
      <c r="R342" s="30"/>
      <c r="S342" s="31"/>
    </row>
    <row r="343" spans="4:19" s="4" customFormat="1" ht="19.7" customHeight="1">
      <c r="D343" s="27"/>
      <c r="E343" s="27"/>
      <c r="F343" s="27"/>
      <c r="G343" s="47"/>
      <c r="H343" s="557"/>
      <c r="I343" s="26"/>
      <c r="J343" s="63"/>
      <c r="K343" s="29"/>
      <c r="L343" s="47"/>
      <c r="M343" s="26"/>
      <c r="N343" s="26"/>
      <c r="O343" s="30"/>
      <c r="P343" s="27"/>
      <c r="Q343" s="26"/>
      <c r="R343" s="30"/>
      <c r="S343" s="31"/>
    </row>
    <row r="344" spans="4:19" s="4" customFormat="1" ht="19.7" customHeight="1">
      <c r="D344" s="27"/>
      <c r="E344" s="27"/>
      <c r="F344" s="27"/>
      <c r="G344" s="47"/>
      <c r="H344" s="557"/>
      <c r="I344" s="26"/>
      <c r="J344" s="63"/>
      <c r="K344" s="29"/>
      <c r="L344" s="47"/>
      <c r="M344" s="26"/>
      <c r="N344" s="26"/>
      <c r="O344" s="30"/>
      <c r="P344" s="27"/>
      <c r="Q344" s="26"/>
      <c r="R344" s="30"/>
      <c r="S344" s="31"/>
    </row>
    <row r="345" spans="4:19" s="4" customFormat="1" ht="19.7" customHeight="1">
      <c r="D345" s="27"/>
      <c r="E345" s="27"/>
      <c r="F345" s="27"/>
      <c r="G345" s="47"/>
      <c r="H345" s="557"/>
      <c r="I345" s="26"/>
      <c r="J345" s="63"/>
      <c r="K345" s="29"/>
      <c r="L345" s="47"/>
      <c r="M345" s="26"/>
      <c r="N345" s="26"/>
      <c r="O345" s="30"/>
      <c r="P345" s="27"/>
      <c r="Q345" s="26"/>
      <c r="R345" s="30"/>
      <c r="S345" s="31"/>
    </row>
    <row r="346" spans="4:19" s="4" customFormat="1" ht="19.7" customHeight="1">
      <c r="D346" s="27"/>
      <c r="E346" s="27"/>
      <c r="F346" s="27"/>
      <c r="G346" s="47"/>
      <c r="H346" s="557"/>
      <c r="I346" s="26"/>
      <c r="J346" s="63"/>
      <c r="K346" s="29"/>
      <c r="L346" s="47"/>
      <c r="M346" s="26"/>
      <c r="N346" s="26"/>
      <c r="O346" s="30"/>
      <c r="P346" s="27"/>
      <c r="Q346" s="26"/>
      <c r="R346" s="30"/>
      <c r="S346" s="31"/>
    </row>
    <row r="347" spans="4:19" s="4" customFormat="1" ht="19.7" customHeight="1">
      <c r="D347" s="27"/>
      <c r="E347" s="27"/>
      <c r="F347" s="27"/>
      <c r="G347" s="47"/>
      <c r="H347" s="557"/>
      <c r="I347" s="26"/>
      <c r="J347" s="63"/>
      <c r="K347" s="29"/>
      <c r="L347" s="47"/>
      <c r="M347" s="26"/>
      <c r="N347" s="26"/>
      <c r="O347" s="30"/>
      <c r="P347" s="27"/>
      <c r="Q347" s="26"/>
      <c r="R347" s="30"/>
      <c r="S347" s="31"/>
    </row>
    <row r="348" spans="4:19" s="4" customFormat="1" ht="19.7" customHeight="1">
      <c r="D348" s="27"/>
      <c r="E348" s="27"/>
      <c r="F348" s="27"/>
      <c r="G348" s="47"/>
      <c r="H348" s="557"/>
      <c r="I348" s="26"/>
      <c r="J348" s="63"/>
      <c r="K348" s="29"/>
      <c r="L348" s="47"/>
      <c r="M348" s="26"/>
      <c r="N348" s="26"/>
      <c r="O348" s="30"/>
      <c r="P348" s="27"/>
      <c r="Q348" s="26"/>
      <c r="R348" s="30"/>
      <c r="S348" s="31"/>
    </row>
    <row r="349" spans="4:19" s="4" customFormat="1" ht="19.7" customHeight="1">
      <c r="D349" s="27"/>
      <c r="E349" s="27"/>
      <c r="F349" s="27"/>
      <c r="G349" s="47"/>
      <c r="H349" s="557"/>
      <c r="I349" s="26"/>
      <c r="J349" s="63"/>
      <c r="K349" s="29"/>
      <c r="L349" s="47"/>
      <c r="M349" s="26"/>
      <c r="N349" s="26"/>
      <c r="O349" s="30"/>
      <c r="P349" s="27"/>
      <c r="Q349" s="26"/>
      <c r="R349" s="30"/>
      <c r="S349" s="31"/>
    </row>
    <row r="350" spans="4:19" s="4" customFormat="1" ht="19.7" customHeight="1">
      <c r="D350" s="27"/>
      <c r="E350" s="27"/>
      <c r="F350" s="27"/>
      <c r="G350" s="47"/>
      <c r="H350" s="557"/>
      <c r="I350" s="26"/>
      <c r="J350" s="63"/>
      <c r="K350" s="29"/>
      <c r="L350" s="47"/>
      <c r="M350" s="26"/>
      <c r="N350" s="26"/>
      <c r="O350" s="30"/>
      <c r="P350" s="27"/>
      <c r="Q350" s="26"/>
      <c r="R350" s="30"/>
      <c r="S350" s="31"/>
    </row>
    <row r="351" spans="4:19" s="4" customFormat="1" ht="19.7" customHeight="1">
      <c r="D351" s="27"/>
      <c r="E351" s="27"/>
      <c r="F351" s="27"/>
      <c r="G351" s="47"/>
      <c r="H351" s="557"/>
      <c r="I351" s="26"/>
      <c r="J351" s="63"/>
      <c r="K351" s="29"/>
      <c r="L351" s="47"/>
      <c r="M351" s="26"/>
      <c r="N351" s="26"/>
      <c r="O351" s="30"/>
      <c r="P351" s="27"/>
      <c r="Q351" s="26"/>
      <c r="R351" s="30"/>
      <c r="S351" s="31"/>
    </row>
    <row r="352" spans="4:19" s="4" customFormat="1" ht="19.7" customHeight="1">
      <c r="D352" s="27"/>
      <c r="E352" s="27"/>
      <c r="F352" s="27"/>
      <c r="G352" s="47"/>
      <c r="H352" s="557"/>
      <c r="I352" s="26"/>
      <c r="J352" s="63"/>
      <c r="K352" s="29"/>
      <c r="L352" s="47"/>
      <c r="M352" s="26"/>
      <c r="N352" s="26"/>
      <c r="O352" s="30"/>
      <c r="P352" s="27"/>
      <c r="Q352" s="26"/>
      <c r="R352" s="30"/>
      <c r="S352" s="31"/>
    </row>
    <row r="353" spans="4:19" s="4" customFormat="1" ht="19.7" customHeight="1">
      <c r="D353" s="27"/>
      <c r="E353" s="27"/>
      <c r="F353" s="27"/>
      <c r="G353" s="47"/>
      <c r="H353" s="557"/>
      <c r="I353" s="26"/>
      <c r="J353" s="63"/>
      <c r="K353" s="29"/>
      <c r="L353" s="47"/>
      <c r="M353" s="26"/>
      <c r="N353" s="26"/>
      <c r="O353" s="30"/>
      <c r="P353" s="27"/>
      <c r="Q353" s="26"/>
      <c r="R353" s="30"/>
      <c r="S353" s="31"/>
    </row>
    <row r="354" spans="4:19" s="4" customFormat="1" ht="19.7" customHeight="1">
      <c r="D354" s="27"/>
      <c r="E354" s="27"/>
      <c r="F354" s="27"/>
      <c r="G354" s="47"/>
      <c r="H354" s="557"/>
      <c r="I354" s="26"/>
      <c r="J354" s="63"/>
      <c r="K354" s="29"/>
      <c r="L354" s="47"/>
      <c r="M354" s="26"/>
      <c r="N354" s="26"/>
      <c r="O354" s="30"/>
      <c r="P354" s="27"/>
      <c r="Q354" s="26"/>
      <c r="R354" s="30"/>
      <c r="S354" s="31"/>
    </row>
    <row r="355" spans="4:19" s="4" customFormat="1" ht="19.7" customHeight="1">
      <c r="D355" s="27"/>
      <c r="E355" s="27"/>
      <c r="F355" s="27"/>
      <c r="G355" s="47"/>
      <c r="H355" s="557"/>
      <c r="I355" s="26"/>
      <c r="J355" s="63"/>
      <c r="K355" s="29"/>
      <c r="L355" s="47"/>
      <c r="M355" s="26"/>
      <c r="N355" s="26"/>
      <c r="O355" s="30"/>
      <c r="P355" s="27"/>
      <c r="Q355" s="26"/>
      <c r="R355" s="30"/>
      <c r="S355" s="31"/>
    </row>
    <row r="356" spans="4:19" s="4" customFormat="1" ht="19.7" customHeight="1">
      <c r="D356" s="27"/>
      <c r="E356" s="27"/>
      <c r="F356" s="27"/>
      <c r="G356" s="47"/>
      <c r="H356" s="557"/>
      <c r="I356" s="26"/>
      <c r="J356" s="63"/>
      <c r="K356" s="29"/>
      <c r="L356" s="47"/>
      <c r="M356" s="26"/>
      <c r="N356" s="26"/>
      <c r="O356" s="30"/>
      <c r="P356" s="27"/>
      <c r="Q356" s="26"/>
      <c r="R356" s="30"/>
      <c r="S356" s="31"/>
    </row>
    <row r="357" spans="4:19" s="4" customFormat="1" ht="19.7" customHeight="1">
      <c r="D357" s="27"/>
      <c r="E357" s="27"/>
      <c r="F357" s="27"/>
      <c r="G357" s="47"/>
      <c r="H357" s="557"/>
      <c r="I357" s="26"/>
      <c r="J357" s="63"/>
      <c r="K357" s="29"/>
      <c r="L357" s="47"/>
      <c r="M357" s="26"/>
      <c r="N357" s="26"/>
      <c r="O357" s="30"/>
      <c r="P357" s="27"/>
      <c r="Q357" s="26"/>
      <c r="R357" s="30"/>
      <c r="S357" s="31"/>
    </row>
    <row r="358" spans="4:19" s="4" customFormat="1" ht="19.7" customHeight="1">
      <c r="D358" s="27"/>
      <c r="E358" s="27"/>
      <c r="F358" s="27"/>
      <c r="G358" s="47"/>
      <c r="H358" s="557"/>
      <c r="I358" s="26"/>
      <c r="J358" s="63"/>
      <c r="K358" s="29"/>
      <c r="L358" s="47"/>
      <c r="M358" s="26"/>
      <c r="N358" s="26"/>
      <c r="O358" s="30"/>
      <c r="P358" s="27"/>
      <c r="Q358" s="26"/>
      <c r="R358" s="30"/>
      <c r="S358" s="31"/>
    </row>
    <row r="359" spans="4:19" s="4" customFormat="1" ht="19.7" customHeight="1">
      <c r="D359" s="27"/>
      <c r="E359" s="27"/>
      <c r="F359" s="27"/>
      <c r="G359" s="47"/>
      <c r="H359" s="557"/>
      <c r="I359" s="26"/>
      <c r="J359" s="63"/>
      <c r="K359" s="29"/>
      <c r="L359" s="47"/>
      <c r="M359" s="26"/>
      <c r="N359" s="26"/>
      <c r="O359" s="30"/>
      <c r="P359" s="27"/>
      <c r="Q359" s="26"/>
      <c r="R359" s="30"/>
      <c r="S359" s="31"/>
    </row>
    <row r="360" spans="4:19" s="4" customFormat="1" ht="19.7" customHeight="1">
      <c r="D360" s="27"/>
      <c r="E360" s="27"/>
      <c r="F360" s="27"/>
      <c r="G360" s="47"/>
      <c r="H360" s="557"/>
      <c r="I360" s="26"/>
      <c r="J360" s="63"/>
      <c r="K360" s="29"/>
      <c r="L360" s="47"/>
      <c r="M360" s="26"/>
      <c r="N360" s="26"/>
      <c r="O360" s="30"/>
      <c r="P360" s="27"/>
      <c r="Q360" s="26"/>
      <c r="R360" s="30"/>
      <c r="S360" s="31"/>
    </row>
    <row r="361" spans="4:19" s="4" customFormat="1" ht="19.7" customHeight="1">
      <c r="D361" s="27"/>
      <c r="E361" s="27"/>
      <c r="F361" s="27"/>
      <c r="G361" s="47"/>
      <c r="H361" s="557"/>
      <c r="I361" s="26"/>
      <c r="J361" s="63"/>
      <c r="K361" s="29"/>
      <c r="L361" s="47"/>
      <c r="M361" s="26"/>
      <c r="N361" s="26"/>
      <c r="O361" s="30"/>
      <c r="P361" s="27"/>
      <c r="Q361" s="26"/>
      <c r="R361" s="30"/>
      <c r="S361" s="31"/>
    </row>
    <row r="362" spans="4:19" s="4" customFormat="1" ht="19.7" customHeight="1">
      <c r="D362" s="27"/>
      <c r="E362" s="27"/>
      <c r="F362" s="27"/>
      <c r="G362" s="47"/>
      <c r="H362" s="557"/>
      <c r="I362" s="26"/>
      <c r="J362" s="63"/>
      <c r="K362" s="29"/>
      <c r="L362" s="47"/>
      <c r="M362" s="26"/>
      <c r="N362" s="26"/>
      <c r="O362" s="30"/>
      <c r="P362" s="27"/>
      <c r="Q362" s="26"/>
      <c r="R362" s="30"/>
      <c r="S362" s="31"/>
    </row>
    <row r="363" spans="4:19" s="4" customFormat="1" ht="19.7" customHeight="1">
      <c r="D363" s="27"/>
      <c r="E363" s="27"/>
      <c r="F363" s="27"/>
      <c r="G363" s="47"/>
      <c r="H363" s="557"/>
      <c r="I363" s="26"/>
      <c r="J363" s="63"/>
      <c r="K363" s="29"/>
      <c r="L363" s="47"/>
      <c r="M363" s="26"/>
      <c r="N363" s="26"/>
      <c r="O363" s="30"/>
      <c r="P363" s="27"/>
      <c r="Q363" s="26"/>
      <c r="R363" s="30"/>
      <c r="S363" s="31"/>
    </row>
    <row r="364" spans="4:19" s="4" customFormat="1" ht="19.7" customHeight="1">
      <c r="D364" s="27"/>
      <c r="E364" s="27"/>
      <c r="F364" s="27"/>
      <c r="G364" s="47"/>
      <c r="H364" s="557"/>
      <c r="I364" s="26"/>
      <c r="J364" s="63"/>
      <c r="K364" s="29"/>
      <c r="L364" s="47"/>
      <c r="M364" s="26"/>
      <c r="N364" s="26"/>
      <c r="O364" s="30"/>
      <c r="P364" s="27"/>
      <c r="Q364" s="26"/>
      <c r="R364" s="30"/>
      <c r="S364" s="31"/>
    </row>
    <row r="365" spans="4:19" s="4" customFormat="1" ht="19.7" customHeight="1">
      <c r="D365" s="27"/>
      <c r="E365" s="27"/>
      <c r="F365" s="27"/>
      <c r="G365" s="47"/>
      <c r="H365" s="557"/>
      <c r="I365" s="26"/>
      <c r="J365" s="63"/>
      <c r="K365" s="29"/>
      <c r="L365" s="47"/>
      <c r="M365" s="26"/>
      <c r="N365" s="26"/>
      <c r="O365" s="30"/>
      <c r="P365" s="27"/>
      <c r="Q365" s="26"/>
      <c r="R365" s="30"/>
      <c r="S365" s="31"/>
    </row>
    <row r="366" spans="4:19" s="4" customFormat="1" ht="19.7" customHeight="1">
      <c r="D366" s="27"/>
      <c r="E366" s="27"/>
      <c r="F366" s="27"/>
      <c r="G366" s="47"/>
      <c r="H366" s="557"/>
      <c r="I366" s="26"/>
      <c r="J366" s="63"/>
      <c r="K366" s="29"/>
      <c r="L366" s="47"/>
      <c r="M366" s="26"/>
      <c r="N366" s="26"/>
      <c r="O366" s="30"/>
      <c r="P366" s="27"/>
      <c r="Q366" s="26"/>
      <c r="R366" s="30"/>
      <c r="S366" s="31"/>
    </row>
    <row r="367" spans="4:19" s="4" customFormat="1" ht="19.7" customHeight="1">
      <c r="D367" s="27"/>
      <c r="E367" s="27"/>
      <c r="F367" s="27"/>
      <c r="G367" s="47"/>
      <c r="H367" s="557"/>
      <c r="I367" s="26"/>
      <c r="J367" s="63"/>
      <c r="K367" s="29"/>
      <c r="L367" s="47"/>
      <c r="M367" s="26"/>
      <c r="N367" s="26"/>
      <c r="O367" s="30"/>
      <c r="P367" s="27"/>
      <c r="Q367" s="26"/>
      <c r="R367" s="30"/>
      <c r="S367" s="31"/>
    </row>
    <row r="368" spans="4:19" s="4" customFormat="1" ht="19.7" customHeight="1">
      <c r="D368" s="27"/>
      <c r="E368" s="27"/>
      <c r="F368" s="27"/>
      <c r="G368" s="47"/>
      <c r="H368" s="557"/>
      <c r="I368" s="26"/>
      <c r="J368" s="63"/>
      <c r="K368" s="29"/>
      <c r="L368" s="47"/>
      <c r="M368" s="26"/>
      <c r="N368" s="26"/>
      <c r="O368" s="30"/>
      <c r="P368" s="27"/>
      <c r="Q368" s="26"/>
      <c r="R368" s="30"/>
      <c r="S368" s="31"/>
    </row>
    <row r="369" spans="4:19" s="4" customFormat="1" ht="19.7" customHeight="1">
      <c r="D369" s="27"/>
      <c r="E369" s="27"/>
      <c r="F369" s="27"/>
      <c r="G369" s="47"/>
      <c r="H369" s="557"/>
      <c r="I369" s="26"/>
      <c r="J369" s="63"/>
      <c r="K369" s="29"/>
      <c r="L369" s="47"/>
      <c r="M369" s="26"/>
      <c r="N369" s="26"/>
      <c r="O369" s="30"/>
      <c r="P369" s="27"/>
      <c r="Q369" s="26"/>
      <c r="R369" s="30"/>
      <c r="S369" s="31"/>
    </row>
    <row r="370" spans="4:19" s="4" customFormat="1" ht="19.7" customHeight="1">
      <c r="D370" s="27"/>
      <c r="E370" s="27"/>
      <c r="F370" s="27"/>
      <c r="G370" s="47"/>
      <c r="H370" s="557"/>
      <c r="I370" s="26"/>
      <c r="J370" s="63"/>
      <c r="K370" s="29"/>
      <c r="L370" s="47"/>
      <c r="M370" s="26"/>
      <c r="N370" s="26"/>
      <c r="O370" s="30"/>
      <c r="P370" s="27"/>
      <c r="Q370" s="26"/>
      <c r="R370" s="30"/>
      <c r="S370" s="31"/>
    </row>
    <row r="371" spans="4:19" s="4" customFormat="1" ht="19.7" customHeight="1">
      <c r="D371" s="27"/>
      <c r="E371" s="27"/>
      <c r="F371" s="27"/>
      <c r="G371" s="47"/>
      <c r="H371" s="557"/>
      <c r="I371" s="26"/>
      <c r="J371" s="63"/>
      <c r="K371" s="29"/>
      <c r="L371" s="47"/>
      <c r="M371" s="26"/>
      <c r="N371" s="26"/>
      <c r="O371" s="30"/>
      <c r="P371" s="27"/>
      <c r="Q371" s="26"/>
      <c r="R371" s="30"/>
      <c r="S371" s="31"/>
    </row>
    <row r="372" spans="4:19" s="4" customFormat="1" ht="19.7" customHeight="1">
      <c r="D372" s="27"/>
      <c r="E372" s="27"/>
      <c r="F372" s="27"/>
      <c r="G372" s="47"/>
      <c r="H372" s="557"/>
      <c r="I372" s="26"/>
      <c r="J372" s="63"/>
      <c r="K372" s="29"/>
      <c r="L372" s="47"/>
      <c r="M372" s="26"/>
      <c r="N372" s="26"/>
      <c r="O372" s="30"/>
      <c r="P372" s="27"/>
      <c r="Q372" s="26"/>
      <c r="R372" s="30"/>
      <c r="S372" s="31"/>
    </row>
    <row r="373" spans="4:19" s="4" customFormat="1" ht="19.7" customHeight="1">
      <c r="D373" s="27"/>
      <c r="E373" s="27"/>
      <c r="F373" s="27"/>
      <c r="G373" s="47"/>
      <c r="H373" s="557"/>
      <c r="I373" s="26"/>
      <c r="J373" s="63"/>
      <c r="K373" s="29"/>
      <c r="L373" s="47"/>
      <c r="M373" s="26"/>
      <c r="N373" s="26"/>
      <c r="O373" s="30"/>
      <c r="P373" s="27"/>
      <c r="Q373" s="26"/>
      <c r="R373" s="30"/>
      <c r="S373" s="31"/>
    </row>
    <row r="374" spans="4:19" s="4" customFormat="1" ht="19.7" customHeight="1">
      <c r="D374" s="27"/>
      <c r="E374" s="27"/>
      <c r="F374" s="27"/>
      <c r="G374" s="47"/>
      <c r="H374" s="557"/>
      <c r="I374" s="26"/>
      <c r="J374" s="63"/>
      <c r="K374" s="29"/>
      <c r="L374" s="47"/>
      <c r="M374" s="26"/>
      <c r="N374" s="26"/>
      <c r="O374" s="30"/>
      <c r="P374" s="27"/>
      <c r="Q374" s="26"/>
      <c r="R374" s="30"/>
      <c r="S374" s="31"/>
    </row>
    <row r="375" spans="4:19" s="4" customFormat="1" ht="19.7" customHeight="1">
      <c r="D375" s="27"/>
      <c r="E375" s="27"/>
      <c r="F375" s="27"/>
      <c r="G375" s="47"/>
      <c r="H375" s="557"/>
      <c r="I375" s="26"/>
      <c r="J375" s="63"/>
      <c r="K375" s="29"/>
      <c r="L375" s="47"/>
      <c r="M375" s="26"/>
      <c r="N375" s="26"/>
      <c r="O375" s="30"/>
      <c r="P375" s="27"/>
      <c r="Q375" s="26"/>
      <c r="R375" s="30"/>
      <c r="S375" s="31"/>
    </row>
    <row r="376" spans="4:19" s="4" customFormat="1" ht="19.7" customHeight="1">
      <c r="D376" s="27"/>
      <c r="E376" s="27"/>
      <c r="F376" s="27"/>
      <c r="G376" s="47"/>
      <c r="H376" s="557"/>
      <c r="I376" s="26"/>
      <c r="J376" s="63"/>
      <c r="K376" s="29"/>
      <c r="L376" s="47"/>
      <c r="M376" s="26"/>
      <c r="N376" s="26"/>
      <c r="O376" s="30"/>
      <c r="P376" s="27"/>
      <c r="Q376" s="26"/>
      <c r="R376" s="30"/>
      <c r="S376" s="31"/>
    </row>
    <row r="377" spans="4:19" s="4" customFormat="1" ht="19.7" customHeight="1">
      <c r="D377" s="27"/>
      <c r="E377" s="27"/>
      <c r="F377" s="27"/>
      <c r="G377" s="47"/>
      <c r="H377" s="557"/>
      <c r="I377" s="26"/>
      <c r="J377" s="63"/>
      <c r="K377" s="29"/>
      <c r="L377" s="47"/>
      <c r="M377" s="26"/>
      <c r="N377" s="26"/>
      <c r="O377" s="30"/>
      <c r="P377" s="27"/>
      <c r="Q377" s="26"/>
      <c r="R377" s="30"/>
      <c r="S377" s="31"/>
    </row>
    <row r="378" spans="4:19" s="4" customFormat="1" ht="19.7" customHeight="1">
      <c r="D378" s="27"/>
      <c r="E378" s="27"/>
      <c r="F378" s="27"/>
      <c r="G378" s="47"/>
      <c r="H378" s="557"/>
      <c r="I378" s="26"/>
      <c r="J378" s="63"/>
      <c r="K378" s="29"/>
      <c r="L378" s="47"/>
      <c r="M378" s="26"/>
      <c r="N378" s="26"/>
      <c r="O378" s="30"/>
      <c r="P378" s="27"/>
      <c r="Q378" s="26"/>
      <c r="R378" s="30"/>
      <c r="S378" s="31"/>
    </row>
    <row r="379" spans="4:19" s="4" customFormat="1" ht="19.7" customHeight="1">
      <c r="D379" s="27"/>
      <c r="E379" s="27"/>
      <c r="F379" s="27"/>
      <c r="G379" s="47"/>
      <c r="H379" s="557"/>
      <c r="I379" s="26"/>
      <c r="J379" s="63"/>
      <c r="K379" s="29"/>
      <c r="L379" s="47"/>
      <c r="M379" s="26"/>
      <c r="N379" s="26"/>
      <c r="O379" s="30"/>
      <c r="P379" s="27"/>
      <c r="Q379" s="26"/>
      <c r="R379" s="30"/>
      <c r="S379" s="31"/>
    </row>
    <row r="380" spans="4:19" s="4" customFormat="1" ht="19.7" customHeight="1">
      <c r="D380" s="27"/>
      <c r="E380" s="27"/>
      <c r="F380" s="27"/>
      <c r="G380" s="47"/>
      <c r="H380" s="557"/>
      <c r="I380" s="26"/>
      <c r="J380" s="63"/>
      <c r="K380" s="29"/>
      <c r="L380" s="47"/>
      <c r="M380" s="26"/>
      <c r="N380" s="26"/>
      <c r="O380" s="30"/>
      <c r="P380" s="27"/>
      <c r="Q380" s="26"/>
      <c r="R380" s="30"/>
      <c r="S380" s="31"/>
    </row>
    <row r="381" spans="4:19" s="4" customFormat="1" ht="19.7" customHeight="1">
      <c r="D381" s="27"/>
      <c r="E381" s="27"/>
      <c r="F381" s="27"/>
      <c r="G381" s="47"/>
      <c r="H381" s="557"/>
      <c r="I381" s="26"/>
      <c r="J381" s="63"/>
      <c r="K381" s="29"/>
      <c r="L381" s="47"/>
      <c r="M381" s="26"/>
      <c r="N381" s="26"/>
      <c r="O381" s="30"/>
      <c r="P381" s="27"/>
      <c r="Q381" s="26"/>
      <c r="R381" s="30"/>
      <c r="S381" s="31"/>
    </row>
    <row r="382" spans="4:19" s="4" customFormat="1" ht="19.7" customHeight="1">
      <c r="D382" s="27"/>
      <c r="E382" s="27"/>
      <c r="F382" s="27"/>
      <c r="G382" s="47"/>
      <c r="H382" s="557"/>
      <c r="I382" s="26"/>
      <c r="J382" s="63"/>
      <c r="K382" s="29"/>
      <c r="L382" s="47"/>
      <c r="M382" s="26"/>
      <c r="N382" s="26"/>
      <c r="O382" s="30"/>
      <c r="P382" s="27"/>
      <c r="Q382" s="26"/>
      <c r="R382" s="30"/>
      <c r="S382" s="31"/>
    </row>
    <row r="383" spans="4:19" s="4" customFormat="1" ht="19.7" customHeight="1">
      <c r="D383" s="27"/>
      <c r="E383" s="27"/>
      <c r="F383" s="27"/>
      <c r="G383" s="47"/>
      <c r="H383" s="557"/>
      <c r="I383" s="26"/>
      <c r="J383" s="63"/>
      <c r="K383" s="29"/>
      <c r="L383" s="47"/>
      <c r="M383" s="26"/>
      <c r="N383" s="26"/>
      <c r="O383" s="30"/>
      <c r="P383" s="27"/>
      <c r="Q383" s="26"/>
      <c r="R383" s="30"/>
      <c r="S383" s="31"/>
    </row>
    <row r="384" spans="4:19" s="4" customFormat="1" ht="19.7" customHeight="1">
      <c r="D384" s="27"/>
      <c r="E384" s="27"/>
      <c r="F384" s="27"/>
      <c r="G384" s="47"/>
      <c r="H384" s="557"/>
      <c r="I384" s="26"/>
      <c r="J384" s="63"/>
      <c r="K384" s="29"/>
      <c r="L384" s="47"/>
      <c r="M384" s="26"/>
      <c r="N384" s="26"/>
      <c r="O384" s="30"/>
      <c r="P384" s="27"/>
      <c r="Q384" s="26"/>
      <c r="R384" s="30"/>
      <c r="S384" s="31"/>
    </row>
    <row r="385" spans="4:19" s="4" customFormat="1" ht="19.7" customHeight="1">
      <c r="D385" s="27"/>
      <c r="E385" s="27"/>
      <c r="F385" s="27"/>
      <c r="G385" s="47"/>
      <c r="H385" s="557"/>
      <c r="I385" s="26"/>
      <c r="J385" s="63"/>
      <c r="K385" s="29"/>
      <c r="L385" s="47"/>
      <c r="M385" s="26"/>
      <c r="N385" s="26"/>
      <c r="O385" s="30"/>
      <c r="P385" s="27"/>
      <c r="Q385" s="26"/>
      <c r="R385" s="30"/>
      <c r="S385" s="31"/>
    </row>
    <row r="386" spans="4:19" s="4" customFormat="1" ht="19.7" customHeight="1">
      <c r="D386" s="27"/>
      <c r="E386" s="27"/>
      <c r="F386" s="27"/>
      <c r="G386" s="47"/>
      <c r="H386" s="557"/>
      <c r="I386" s="26"/>
      <c r="J386" s="63"/>
      <c r="K386" s="29"/>
      <c r="L386" s="47"/>
      <c r="M386" s="26"/>
      <c r="N386" s="26"/>
      <c r="O386" s="30"/>
      <c r="P386" s="27"/>
      <c r="Q386" s="26"/>
      <c r="R386" s="30"/>
      <c r="S386" s="31"/>
    </row>
    <row r="387" spans="4:19" s="4" customFormat="1" ht="19.7" customHeight="1">
      <c r="D387" s="27"/>
      <c r="E387" s="27"/>
      <c r="F387" s="27"/>
      <c r="G387" s="47"/>
      <c r="H387" s="557"/>
      <c r="I387" s="26"/>
      <c r="J387" s="63"/>
      <c r="K387" s="29"/>
      <c r="L387" s="47"/>
      <c r="M387" s="26"/>
      <c r="N387" s="26"/>
      <c r="O387" s="30"/>
      <c r="P387" s="27"/>
      <c r="Q387" s="26"/>
      <c r="R387" s="30"/>
      <c r="S387" s="31"/>
    </row>
    <row r="388" spans="4:19" s="4" customFormat="1" ht="19.7" customHeight="1">
      <c r="D388" s="27"/>
      <c r="E388" s="27"/>
      <c r="F388" s="27"/>
      <c r="G388" s="47"/>
      <c r="H388" s="557"/>
      <c r="I388" s="26"/>
      <c r="J388" s="63"/>
      <c r="K388" s="29"/>
      <c r="L388" s="47"/>
      <c r="M388" s="26"/>
      <c r="N388" s="26"/>
      <c r="O388" s="30"/>
      <c r="P388" s="27"/>
      <c r="Q388" s="26"/>
      <c r="R388" s="30"/>
      <c r="S388" s="31"/>
    </row>
    <row r="389" spans="4:19" s="4" customFormat="1" ht="19.7" customHeight="1">
      <c r="D389" s="27"/>
      <c r="E389" s="27"/>
      <c r="F389" s="27"/>
      <c r="G389" s="47"/>
      <c r="H389" s="557"/>
      <c r="I389" s="26"/>
      <c r="J389" s="63"/>
      <c r="K389" s="29"/>
      <c r="L389" s="47"/>
      <c r="M389" s="26"/>
      <c r="N389" s="26"/>
      <c r="O389" s="30"/>
      <c r="P389" s="27"/>
      <c r="Q389" s="26"/>
      <c r="R389" s="30"/>
      <c r="S389" s="31"/>
    </row>
    <row r="390" spans="4:19" s="4" customFormat="1" ht="19.7" customHeight="1">
      <c r="D390" s="27"/>
      <c r="E390" s="27"/>
      <c r="F390" s="27"/>
      <c r="G390" s="47"/>
      <c r="H390" s="557"/>
      <c r="I390" s="26"/>
      <c r="J390" s="63"/>
      <c r="K390" s="29"/>
      <c r="L390" s="47"/>
      <c r="M390" s="26"/>
      <c r="N390" s="26"/>
      <c r="O390" s="30"/>
      <c r="P390" s="27"/>
      <c r="Q390" s="26"/>
      <c r="R390" s="30"/>
      <c r="S390" s="31"/>
    </row>
    <row r="391" spans="4:19" s="4" customFormat="1" ht="19.7" customHeight="1">
      <c r="D391" s="27"/>
      <c r="E391" s="27"/>
      <c r="F391" s="27"/>
      <c r="G391" s="47"/>
      <c r="H391" s="557"/>
      <c r="I391" s="26"/>
      <c r="J391" s="63"/>
      <c r="K391" s="29"/>
      <c r="L391" s="47"/>
      <c r="M391" s="26"/>
      <c r="N391" s="26"/>
      <c r="O391" s="30"/>
      <c r="P391" s="27"/>
      <c r="Q391" s="26"/>
      <c r="R391" s="30"/>
      <c r="S391" s="31"/>
    </row>
    <row r="392" spans="4:19" s="4" customFormat="1" ht="19.7" customHeight="1">
      <c r="D392" s="27"/>
      <c r="E392" s="27"/>
      <c r="F392" s="27"/>
      <c r="G392" s="47"/>
      <c r="H392" s="557"/>
      <c r="I392" s="26"/>
      <c r="J392" s="63"/>
      <c r="K392" s="29"/>
      <c r="L392" s="47"/>
      <c r="M392" s="26"/>
      <c r="N392" s="26"/>
      <c r="O392" s="30"/>
      <c r="P392" s="27"/>
      <c r="Q392" s="26"/>
      <c r="R392" s="30"/>
      <c r="S392" s="31"/>
    </row>
    <row r="393" spans="4:19" s="4" customFormat="1" ht="19.7" customHeight="1">
      <c r="D393" s="27"/>
      <c r="E393" s="27"/>
      <c r="F393" s="27"/>
      <c r="G393" s="47"/>
      <c r="H393" s="557"/>
      <c r="I393" s="26"/>
      <c r="J393" s="63"/>
      <c r="K393" s="29"/>
      <c r="L393" s="47"/>
      <c r="M393" s="26"/>
      <c r="N393" s="26"/>
      <c r="O393" s="30"/>
      <c r="P393" s="27"/>
      <c r="Q393" s="26"/>
      <c r="R393" s="30"/>
      <c r="S393" s="31"/>
    </row>
    <row r="394" spans="4:19" s="4" customFormat="1" ht="19.7" customHeight="1">
      <c r="D394" s="27"/>
      <c r="E394" s="27"/>
      <c r="F394" s="27"/>
      <c r="G394" s="47"/>
      <c r="H394" s="557"/>
      <c r="I394" s="26"/>
      <c r="J394" s="63"/>
      <c r="K394" s="29"/>
      <c r="L394" s="47"/>
      <c r="M394" s="26"/>
      <c r="N394" s="26"/>
      <c r="O394" s="30"/>
      <c r="P394" s="27"/>
      <c r="Q394" s="26"/>
      <c r="R394" s="30"/>
      <c r="S394" s="31"/>
    </row>
    <row r="395" spans="4:19" s="4" customFormat="1" ht="19.7" customHeight="1">
      <c r="D395" s="27"/>
      <c r="E395" s="27"/>
      <c r="F395" s="27"/>
      <c r="G395" s="47"/>
      <c r="H395" s="557"/>
      <c r="I395" s="26"/>
      <c r="J395" s="63"/>
      <c r="K395" s="29"/>
      <c r="L395" s="47"/>
      <c r="M395" s="26"/>
      <c r="N395" s="26"/>
      <c r="O395" s="30"/>
      <c r="P395" s="27"/>
      <c r="Q395" s="26"/>
      <c r="R395" s="30"/>
      <c r="S395" s="31"/>
    </row>
    <row r="396" spans="4:19" s="4" customFormat="1" ht="19.7" customHeight="1">
      <c r="D396" s="27"/>
      <c r="E396" s="27"/>
      <c r="F396" s="27"/>
      <c r="G396" s="47"/>
      <c r="H396" s="557"/>
      <c r="I396" s="26"/>
      <c r="J396" s="63"/>
      <c r="K396" s="29"/>
      <c r="L396" s="47"/>
      <c r="M396" s="26"/>
      <c r="N396" s="26"/>
      <c r="O396" s="30"/>
      <c r="P396" s="27"/>
      <c r="Q396" s="26"/>
      <c r="R396" s="30"/>
      <c r="S396" s="31"/>
    </row>
    <row r="397" spans="4:19" s="4" customFormat="1" ht="19.7" customHeight="1">
      <c r="D397" s="27"/>
      <c r="E397" s="27"/>
      <c r="F397" s="27"/>
      <c r="G397" s="47"/>
      <c r="H397" s="557"/>
      <c r="I397" s="26"/>
      <c r="J397" s="63"/>
      <c r="K397" s="29"/>
      <c r="L397" s="47"/>
      <c r="M397" s="26"/>
      <c r="N397" s="26"/>
      <c r="O397" s="30"/>
      <c r="P397" s="27"/>
      <c r="Q397" s="26"/>
      <c r="R397" s="30"/>
      <c r="S397" s="31"/>
    </row>
    <row r="398" spans="4:19" s="4" customFormat="1" ht="19.7" customHeight="1">
      <c r="D398" s="27"/>
      <c r="E398" s="27"/>
      <c r="F398" s="27"/>
      <c r="G398" s="47"/>
      <c r="H398" s="557"/>
      <c r="I398" s="26"/>
      <c r="J398" s="63"/>
      <c r="K398" s="29"/>
      <c r="L398" s="47"/>
      <c r="M398" s="26"/>
      <c r="N398" s="26"/>
      <c r="O398" s="30"/>
      <c r="P398" s="27"/>
      <c r="Q398" s="26"/>
      <c r="R398" s="30"/>
      <c r="S398" s="31"/>
    </row>
    <row r="399" spans="4:19" s="4" customFormat="1" ht="19.7" customHeight="1">
      <c r="D399" s="27"/>
      <c r="E399" s="27"/>
      <c r="F399" s="27"/>
      <c r="G399" s="47"/>
      <c r="H399" s="557"/>
      <c r="I399" s="26"/>
      <c r="J399" s="63"/>
      <c r="K399" s="29"/>
      <c r="L399" s="47"/>
      <c r="M399" s="26"/>
      <c r="N399" s="26"/>
      <c r="O399" s="30"/>
      <c r="P399" s="27"/>
      <c r="Q399" s="26"/>
      <c r="R399" s="30"/>
      <c r="S399" s="31"/>
    </row>
    <row r="400" spans="4:19" s="4" customFormat="1" ht="19.7" customHeight="1">
      <c r="D400" s="27"/>
      <c r="E400" s="27"/>
      <c r="F400" s="27"/>
      <c r="G400" s="47"/>
      <c r="H400" s="557"/>
      <c r="I400" s="26"/>
      <c r="J400" s="63"/>
      <c r="K400" s="29"/>
      <c r="L400" s="47"/>
      <c r="M400" s="26"/>
      <c r="N400" s="26"/>
      <c r="O400" s="30"/>
      <c r="P400" s="27"/>
      <c r="Q400" s="26"/>
      <c r="R400" s="30"/>
      <c r="S400" s="31"/>
    </row>
    <row r="401" spans="4:19" s="4" customFormat="1" ht="19.7" customHeight="1">
      <c r="D401" s="27"/>
      <c r="E401" s="27"/>
      <c r="F401" s="27"/>
      <c r="G401" s="47"/>
      <c r="H401" s="557"/>
      <c r="I401" s="26"/>
      <c r="J401" s="63"/>
      <c r="K401" s="29"/>
      <c r="L401" s="47"/>
      <c r="M401" s="26"/>
      <c r="N401" s="26"/>
      <c r="O401" s="30"/>
      <c r="P401" s="27"/>
      <c r="Q401" s="26"/>
      <c r="R401" s="30"/>
      <c r="S401" s="31"/>
    </row>
    <row r="402" spans="4:19" s="4" customFormat="1" ht="19.7" customHeight="1">
      <c r="D402" s="27"/>
      <c r="E402" s="27"/>
      <c r="F402" s="27"/>
      <c r="G402" s="47"/>
      <c r="H402" s="557"/>
      <c r="I402" s="26"/>
      <c r="J402" s="63"/>
      <c r="K402" s="29"/>
      <c r="L402" s="47"/>
      <c r="M402" s="26"/>
      <c r="N402" s="26"/>
      <c r="O402" s="30"/>
      <c r="P402" s="27"/>
      <c r="Q402" s="26"/>
      <c r="R402" s="30"/>
      <c r="S402" s="31"/>
    </row>
    <row r="403" spans="4:19" s="4" customFormat="1" ht="19.7" customHeight="1">
      <c r="D403" s="27"/>
      <c r="E403" s="27"/>
      <c r="F403" s="27"/>
      <c r="G403" s="47"/>
      <c r="H403" s="557"/>
      <c r="I403" s="26"/>
      <c r="J403" s="63"/>
      <c r="K403" s="29"/>
      <c r="L403" s="47"/>
      <c r="M403" s="26"/>
      <c r="N403" s="26"/>
      <c r="O403" s="30"/>
      <c r="P403" s="27"/>
      <c r="Q403" s="26"/>
      <c r="R403" s="30"/>
      <c r="S403" s="31"/>
    </row>
    <row r="404" spans="4:19" s="4" customFormat="1" ht="19.7" customHeight="1">
      <c r="D404" s="27"/>
      <c r="E404" s="27"/>
      <c r="F404" s="27"/>
      <c r="G404" s="47"/>
      <c r="H404" s="557"/>
      <c r="I404" s="26"/>
      <c r="J404" s="63"/>
      <c r="K404" s="29"/>
      <c r="L404" s="47"/>
      <c r="M404" s="26"/>
      <c r="N404" s="26"/>
      <c r="O404" s="30"/>
      <c r="P404" s="27"/>
      <c r="Q404" s="26"/>
      <c r="R404" s="30"/>
      <c r="S404" s="31"/>
    </row>
    <row r="405" spans="4:19" s="4" customFormat="1" ht="19.7" customHeight="1">
      <c r="D405" s="27"/>
      <c r="E405" s="27"/>
      <c r="F405" s="27"/>
      <c r="G405" s="47"/>
      <c r="H405" s="557"/>
      <c r="I405" s="26"/>
      <c r="J405" s="63"/>
      <c r="K405" s="29"/>
      <c r="L405" s="47"/>
      <c r="M405" s="26"/>
      <c r="N405" s="26"/>
      <c r="O405" s="30"/>
      <c r="P405" s="27"/>
      <c r="Q405" s="26"/>
      <c r="R405" s="30"/>
      <c r="S405" s="31"/>
    </row>
    <row r="406" spans="4:19" s="4" customFormat="1" ht="19.7" customHeight="1">
      <c r="D406" s="27"/>
      <c r="E406" s="27"/>
      <c r="F406" s="27"/>
      <c r="G406" s="47"/>
      <c r="H406" s="557"/>
      <c r="I406" s="26"/>
      <c r="J406" s="63"/>
      <c r="K406" s="29"/>
      <c r="L406" s="47"/>
      <c r="M406" s="26"/>
      <c r="N406" s="26"/>
      <c r="O406" s="30"/>
      <c r="P406" s="27"/>
      <c r="Q406" s="26"/>
      <c r="R406" s="30"/>
      <c r="S406" s="31"/>
    </row>
    <row r="407" spans="4:19" s="4" customFormat="1" ht="19.7" customHeight="1">
      <c r="D407" s="27"/>
      <c r="E407" s="27"/>
      <c r="F407" s="27"/>
      <c r="G407" s="47"/>
      <c r="H407" s="557"/>
      <c r="I407" s="26"/>
      <c r="J407" s="63"/>
      <c r="K407" s="29"/>
      <c r="L407" s="47"/>
      <c r="M407" s="26"/>
      <c r="N407" s="26"/>
      <c r="O407" s="30"/>
      <c r="P407" s="27"/>
      <c r="Q407" s="26"/>
      <c r="R407" s="30"/>
      <c r="S407" s="31"/>
    </row>
    <row r="408" spans="4:19" s="4" customFormat="1" ht="19.7" customHeight="1">
      <c r="D408" s="27"/>
      <c r="E408" s="27"/>
      <c r="F408" s="27"/>
      <c r="G408" s="47"/>
      <c r="H408" s="557"/>
      <c r="I408" s="26"/>
      <c r="J408" s="63"/>
      <c r="K408" s="29"/>
      <c r="L408" s="47"/>
      <c r="M408" s="26"/>
      <c r="N408" s="26"/>
      <c r="O408" s="30"/>
      <c r="P408" s="27"/>
      <c r="Q408" s="26"/>
      <c r="R408" s="30"/>
      <c r="S408" s="31"/>
    </row>
    <row r="409" spans="4:19" s="4" customFormat="1" ht="19.7" customHeight="1">
      <c r="D409" s="27"/>
      <c r="E409" s="27"/>
      <c r="F409" s="27"/>
      <c r="G409" s="47"/>
      <c r="H409" s="557"/>
      <c r="I409" s="26"/>
      <c r="J409" s="63"/>
      <c r="K409" s="29"/>
      <c r="L409" s="47"/>
      <c r="M409" s="26"/>
      <c r="N409" s="26"/>
      <c r="O409" s="30"/>
      <c r="P409" s="27"/>
      <c r="Q409" s="26"/>
      <c r="R409" s="30"/>
      <c r="S409" s="31"/>
    </row>
    <row r="410" spans="4:19" s="4" customFormat="1" ht="19.7" customHeight="1">
      <c r="D410" s="27"/>
      <c r="E410" s="27"/>
      <c r="F410" s="27"/>
      <c r="G410" s="47"/>
      <c r="H410" s="557"/>
      <c r="I410" s="26"/>
      <c r="J410" s="63"/>
      <c r="K410" s="29"/>
      <c r="L410" s="47"/>
      <c r="M410" s="26"/>
      <c r="N410" s="26"/>
      <c r="O410" s="30"/>
      <c r="P410" s="27"/>
      <c r="Q410" s="26"/>
      <c r="R410" s="30"/>
      <c r="S410" s="31"/>
    </row>
    <row r="411" spans="4:19" s="4" customFormat="1" ht="19.7" customHeight="1">
      <c r="D411" s="27"/>
      <c r="E411" s="27"/>
      <c r="F411" s="27"/>
      <c r="G411" s="47"/>
      <c r="H411" s="557"/>
      <c r="I411" s="26"/>
      <c r="J411" s="63"/>
      <c r="K411" s="29"/>
      <c r="L411" s="47"/>
      <c r="M411" s="26"/>
      <c r="N411" s="26"/>
      <c r="O411" s="30"/>
      <c r="P411" s="27"/>
      <c r="Q411" s="26"/>
      <c r="R411" s="30"/>
      <c r="S411" s="31"/>
    </row>
    <row r="412" spans="4:19" s="4" customFormat="1" ht="19.7" customHeight="1">
      <c r="D412" s="27"/>
      <c r="E412" s="27"/>
      <c r="F412" s="27"/>
      <c r="G412" s="47"/>
      <c r="H412" s="557"/>
      <c r="I412" s="26"/>
      <c r="J412" s="63"/>
      <c r="K412" s="29"/>
      <c r="L412" s="47"/>
      <c r="M412" s="26"/>
      <c r="N412" s="26"/>
      <c r="O412" s="30"/>
      <c r="P412" s="27"/>
      <c r="Q412" s="26"/>
      <c r="R412" s="30"/>
      <c r="S412" s="31"/>
    </row>
    <row r="413" spans="4:19" s="4" customFormat="1" ht="19.7" customHeight="1">
      <c r="D413" s="27"/>
      <c r="E413" s="27"/>
      <c r="F413" s="27"/>
      <c r="G413" s="47"/>
      <c r="H413" s="557"/>
      <c r="I413" s="26"/>
      <c r="J413" s="63"/>
      <c r="K413" s="29"/>
      <c r="L413" s="47"/>
      <c r="M413" s="26"/>
      <c r="N413" s="26"/>
      <c r="O413" s="30"/>
      <c r="P413" s="27"/>
      <c r="Q413" s="26"/>
      <c r="R413" s="30"/>
      <c r="S413" s="31"/>
    </row>
    <row r="414" spans="4:19" s="4" customFormat="1" ht="19.7" customHeight="1">
      <c r="D414" s="27"/>
      <c r="E414" s="27"/>
      <c r="F414" s="27"/>
      <c r="G414" s="47"/>
      <c r="H414" s="557"/>
      <c r="I414" s="26"/>
      <c r="J414" s="63"/>
      <c r="K414" s="29"/>
      <c r="L414" s="47"/>
      <c r="M414" s="26"/>
      <c r="N414" s="26"/>
      <c r="O414" s="30"/>
      <c r="P414" s="27"/>
      <c r="Q414" s="26"/>
      <c r="R414" s="30"/>
      <c r="S414" s="31"/>
    </row>
    <row r="415" spans="4:19" s="4" customFormat="1" ht="19.7" customHeight="1">
      <c r="D415" s="27"/>
      <c r="E415" s="27"/>
      <c r="F415" s="27"/>
      <c r="G415" s="47"/>
      <c r="H415" s="557"/>
      <c r="I415" s="26"/>
      <c r="J415" s="63"/>
      <c r="K415" s="29"/>
      <c r="L415" s="47"/>
      <c r="M415" s="26"/>
      <c r="N415" s="26"/>
      <c r="O415" s="30"/>
      <c r="P415" s="27"/>
      <c r="Q415" s="26"/>
      <c r="R415" s="30"/>
      <c r="S415" s="31"/>
    </row>
    <row r="416" spans="4:19" s="4" customFormat="1" ht="19.7" customHeight="1">
      <c r="D416" s="27"/>
      <c r="E416" s="27"/>
      <c r="F416" s="27"/>
      <c r="G416" s="47"/>
      <c r="H416" s="557"/>
      <c r="I416" s="26"/>
      <c r="J416" s="63"/>
      <c r="K416" s="29"/>
      <c r="L416" s="47"/>
      <c r="M416" s="26"/>
      <c r="N416" s="26"/>
      <c r="O416" s="30"/>
      <c r="P416" s="27"/>
      <c r="Q416" s="26"/>
      <c r="R416" s="30"/>
      <c r="S416" s="31"/>
    </row>
    <row r="417" spans="4:19" s="4" customFormat="1" ht="19.7" customHeight="1">
      <c r="D417" s="27"/>
      <c r="E417" s="27"/>
      <c r="F417" s="27"/>
      <c r="G417" s="47"/>
      <c r="H417" s="557"/>
      <c r="I417" s="26"/>
      <c r="J417" s="63"/>
      <c r="K417" s="29"/>
      <c r="L417" s="47"/>
      <c r="M417" s="26"/>
      <c r="N417" s="26"/>
      <c r="O417" s="30"/>
      <c r="P417" s="27"/>
      <c r="Q417" s="26"/>
      <c r="R417" s="30"/>
      <c r="S417" s="31"/>
    </row>
    <row r="418" spans="4:19" s="4" customFormat="1" ht="19.7" customHeight="1">
      <c r="D418" s="27"/>
      <c r="E418" s="27"/>
      <c r="F418" s="27"/>
      <c r="G418" s="47"/>
      <c r="H418" s="557"/>
      <c r="I418" s="26"/>
      <c r="J418" s="63"/>
      <c r="K418" s="29"/>
      <c r="L418" s="47"/>
      <c r="M418" s="26"/>
      <c r="N418" s="26"/>
      <c r="O418" s="30"/>
      <c r="P418" s="27"/>
      <c r="Q418" s="26"/>
      <c r="R418" s="30"/>
      <c r="S418" s="31"/>
    </row>
    <row r="419" spans="4:19" s="4" customFormat="1" ht="19.7" customHeight="1">
      <c r="D419" s="27"/>
      <c r="E419" s="27"/>
      <c r="F419" s="27"/>
      <c r="G419" s="47"/>
      <c r="H419" s="557"/>
      <c r="I419" s="26"/>
      <c r="J419" s="63"/>
      <c r="K419" s="29"/>
      <c r="L419" s="47"/>
      <c r="M419" s="26"/>
      <c r="N419" s="26"/>
      <c r="O419" s="30"/>
      <c r="P419" s="27"/>
      <c r="Q419" s="26"/>
      <c r="R419" s="30"/>
      <c r="S419" s="31"/>
    </row>
    <row r="420" spans="4:19" s="4" customFormat="1" ht="19.7" customHeight="1">
      <c r="D420" s="27"/>
      <c r="E420" s="27"/>
      <c r="F420" s="27"/>
      <c r="G420" s="47"/>
      <c r="H420" s="557"/>
      <c r="I420" s="26"/>
      <c r="J420" s="63"/>
      <c r="K420" s="29"/>
      <c r="L420" s="47"/>
      <c r="M420" s="26"/>
      <c r="N420" s="26"/>
      <c r="O420" s="30"/>
      <c r="P420" s="27"/>
      <c r="Q420" s="26"/>
      <c r="R420" s="30"/>
      <c r="S420" s="31"/>
    </row>
    <row r="421" spans="4:19" s="4" customFormat="1" ht="19.7" customHeight="1">
      <c r="D421" s="27"/>
      <c r="E421" s="27"/>
      <c r="F421" s="27"/>
      <c r="G421" s="47"/>
      <c r="H421" s="557"/>
      <c r="I421" s="26"/>
      <c r="J421" s="63"/>
      <c r="K421" s="29"/>
      <c r="L421" s="47"/>
      <c r="M421" s="26"/>
      <c r="N421" s="26"/>
      <c r="O421" s="30"/>
      <c r="P421" s="27"/>
      <c r="Q421" s="26"/>
      <c r="R421" s="30"/>
      <c r="S421" s="31"/>
    </row>
    <row r="422" spans="4:19" s="4" customFormat="1" ht="19.7" customHeight="1">
      <c r="D422" s="27"/>
      <c r="E422" s="27"/>
      <c r="F422" s="27"/>
      <c r="G422" s="47"/>
      <c r="H422" s="557"/>
      <c r="I422" s="26"/>
      <c r="J422" s="63"/>
      <c r="K422" s="29"/>
      <c r="L422" s="47"/>
      <c r="M422" s="26"/>
      <c r="N422" s="26"/>
      <c r="O422" s="30"/>
      <c r="P422" s="27"/>
      <c r="Q422" s="26"/>
      <c r="R422" s="30"/>
      <c r="S422" s="31"/>
    </row>
    <row r="423" spans="4:19" s="4" customFormat="1" ht="19.7" customHeight="1">
      <c r="D423" s="27"/>
      <c r="E423" s="27"/>
      <c r="F423" s="27"/>
      <c r="G423" s="47"/>
      <c r="H423" s="557"/>
      <c r="I423" s="26"/>
      <c r="J423" s="63"/>
      <c r="K423" s="29"/>
      <c r="L423" s="47"/>
      <c r="M423" s="26"/>
      <c r="N423" s="26"/>
      <c r="O423" s="30"/>
      <c r="P423" s="27"/>
      <c r="Q423" s="26"/>
      <c r="R423" s="30"/>
      <c r="S423" s="31"/>
    </row>
    <row r="424" spans="4:19" s="4" customFormat="1" ht="19.7" customHeight="1">
      <c r="D424" s="27"/>
      <c r="E424" s="27"/>
      <c r="F424" s="27"/>
      <c r="G424" s="47"/>
      <c r="H424" s="557"/>
      <c r="I424" s="26"/>
      <c r="J424" s="63"/>
      <c r="K424" s="29"/>
      <c r="L424" s="47"/>
      <c r="M424" s="26"/>
      <c r="N424" s="26"/>
      <c r="O424" s="30"/>
      <c r="P424" s="27"/>
      <c r="Q424" s="26"/>
      <c r="R424" s="30"/>
      <c r="S424" s="31"/>
    </row>
    <row r="425" spans="4:19" s="4" customFormat="1" ht="19.7" customHeight="1">
      <c r="D425" s="27"/>
      <c r="E425" s="27"/>
      <c r="F425" s="27"/>
      <c r="G425" s="47"/>
      <c r="H425" s="557"/>
      <c r="I425" s="26"/>
      <c r="J425" s="63"/>
      <c r="K425" s="29"/>
      <c r="L425" s="47"/>
      <c r="M425" s="26"/>
      <c r="N425" s="26"/>
      <c r="O425" s="30"/>
      <c r="P425" s="27"/>
      <c r="Q425" s="26"/>
      <c r="R425" s="30"/>
      <c r="S425" s="31"/>
    </row>
    <row r="426" spans="4:19" s="4" customFormat="1" ht="19.7" customHeight="1">
      <c r="D426" s="27"/>
      <c r="E426" s="27"/>
      <c r="F426" s="27"/>
      <c r="G426" s="47"/>
      <c r="H426" s="557"/>
      <c r="I426" s="26"/>
      <c r="J426" s="63"/>
      <c r="K426" s="29"/>
      <c r="L426" s="47"/>
      <c r="M426" s="26"/>
      <c r="N426" s="26"/>
      <c r="O426" s="30"/>
      <c r="P426" s="27"/>
      <c r="Q426" s="26"/>
      <c r="R426" s="30"/>
      <c r="S426" s="31"/>
    </row>
    <row r="427" spans="4:19" s="4" customFormat="1" ht="19.7" customHeight="1">
      <c r="D427" s="27"/>
      <c r="E427" s="27"/>
      <c r="F427" s="27"/>
      <c r="G427" s="47"/>
      <c r="H427" s="557"/>
      <c r="I427" s="26"/>
      <c r="J427" s="63"/>
      <c r="K427" s="29"/>
      <c r="L427" s="47"/>
      <c r="M427" s="26"/>
      <c r="N427" s="26"/>
      <c r="O427" s="30"/>
      <c r="P427" s="27"/>
      <c r="Q427" s="26"/>
      <c r="R427" s="30"/>
      <c r="S427" s="31"/>
    </row>
    <row r="428" spans="4:19" s="4" customFormat="1" ht="19.7" customHeight="1">
      <c r="D428" s="27"/>
      <c r="E428" s="27"/>
      <c r="F428" s="27"/>
      <c r="G428" s="47"/>
      <c r="H428" s="557"/>
      <c r="I428" s="26"/>
      <c r="J428" s="63"/>
      <c r="K428" s="29"/>
      <c r="L428" s="47"/>
      <c r="M428" s="26"/>
      <c r="N428" s="26"/>
      <c r="O428" s="30"/>
      <c r="P428" s="27"/>
      <c r="Q428" s="26"/>
      <c r="R428" s="30"/>
      <c r="S428" s="31"/>
    </row>
    <row r="429" spans="4:19" s="4" customFormat="1" ht="19.7" customHeight="1">
      <c r="D429" s="27"/>
      <c r="E429" s="27"/>
      <c r="F429" s="27"/>
      <c r="G429" s="47"/>
      <c r="H429" s="557"/>
      <c r="I429" s="26"/>
      <c r="J429" s="63"/>
      <c r="K429" s="29"/>
      <c r="L429" s="47"/>
      <c r="M429" s="26"/>
      <c r="N429" s="26"/>
      <c r="O429" s="30"/>
      <c r="P429" s="27"/>
      <c r="Q429" s="26"/>
      <c r="R429" s="30"/>
      <c r="S429" s="31"/>
    </row>
    <row r="430" spans="4:19" s="4" customFormat="1" ht="19.7" customHeight="1">
      <c r="D430" s="27"/>
      <c r="E430" s="27"/>
      <c r="F430" s="27"/>
      <c r="G430" s="47"/>
      <c r="H430" s="557"/>
      <c r="I430" s="26"/>
      <c r="J430" s="63"/>
      <c r="K430" s="29"/>
      <c r="L430" s="47"/>
      <c r="M430" s="26"/>
      <c r="N430" s="26"/>
      <c r="O430" s="30"/>
      <c r="P430" s="27"/>
      <c r="Q430" s="26"/>
      <c r="R430" s="30"/>
      <c r="S430" s="31"/>
    </row>
    <row r="431" spans="4:19" s="4" customFormat="1" ht="19.7" customHeight="1">
      <c r="D431" s="27"/>
      <c r="E431" s="27"/>
      <c r="F431" s="27"/>
      <c r="G431" s="47"/>
      <c r="H431" s="557"/>
      <c r="I431" s="26"/>
      <c r="J431" s="63"/>
      <c r="K431" s="29"/>
      <c r="L431" s="47"/>
      <c r="M431" s="26"/>
      <c r="N431" s="26"/>
      <c r="O431" s="30"/>
      <c r="P431" s="27"/>
      <c r="Q431" s="26"/>
      <c r="R431" s="30"/>
      <c r="S431" s="31"/>
    </row>
    <row r="432" spans="4:19" s="4" customFormat="1" ht="19.7" customHeight="1">
      <c r="D432" s="27"/>
      <c r="E432" s="27"/>
      <c r="F432" s="27"/>
      <c r="G432" s="47"/>
      <c r="H432" s="557"/>
      <c r="I432" s="26"/>
      <c r="J432" s="63"/>
      <c r="K432" s="29"/>
      <c r="L432" s="47"/>
      <c r="M432" s="26"/>
      <c r="N432" s="26"/>
      <c r="O432" s="30"/>
      <c r="P432" s="27"/>
      <c r="Q432" s="26"/>
      <c r="R432" s="30"/>
      <c r="S432" s="31"/>
    </row>
    <row r="433" spans="4:19" s="4" customFormat="1" ht="19.7" customHeight="1">
      <c r="D433" s="27"/>
      <c r="E433" s="27"/>
      <c r="F433" s="27"/>
      <c r="G433" s="47"/>
      <c r="H433" s="557"/>
      <c r="I433" s="26"/>
      <c r="J433" s="63"/>
      <c r="K433" s="29"/>
      <c r="L433" s="47"/>
      <c r="M433" s="26"/>
      <c r="N433" s="26"/>
      <c r="O433" s="30"/>
      <c r="P433" s="27"/>
      <c r="Q433" s="26"/>
      <c r="R433" s="30"/>
      <c r="S433" s="31"/>
    </row>
    <row r="434" spans="4:19" s="4" customFormat="1" ht="19.7" customHeight="1">
      <c r="D434" s="27"/>
      <c r="E434" s="27"/>
      <c r="F434" s="27"/>
      <c r="G434" s="47"/>
      <c r="H434" s="557"/>
      <c r="I434" s="26"/>
      <c r="J434" s="63"/>
      <c r="K434" s="29"/>
      <c r="L434" s="47"/>
      <c r="M434" s="26"/>
      <c r="N434" s="26"/>
      <c r="O434" s="30"/>
      <c r="P434" s="27"/>
      <c r="Q434" s="26"/>
      <c r="R434" s="30"/>
      <c r="S434" s="31"/>
    </row>
    <row r="435" spans="4:19" s="4" customFormat="1" ht="19.7" customHeight="1">
      <c r="D435" s="27"/>
      <c r="E435" s="27"/>
      <c r="F435" s="27"/>
      <c r="G435" s="47"/>
      <c r="H435" s="557"/>
      <c r="I435" s="26"/>
      <c r="J435" s="63"/>
      <c r="K435" s="29"/>
      <c r="L435" s="47"/>
      <c r="M435" s="26"/>
      <c r="N435" s="26"/>
      <c r="O435" s="30"/>
      <c r="P435" s="27"/>
      <c r="Q435" s="26"/>
      <c r="R435" s="30"/>
      <c r="S435" s="31"/>
    </row>
    <row r="436" spans="4:19" s="4" customFormat="1" ht="19.7" customHeight="1">
      <c r="D436" s="27"/>
      <c r="E436" s="27"/>
      <c r="F436" s="27"/>
      <c r="G436" s="47"/>
      <c r="H436" s="557"/>
      <c r="I436" s="26"/>
      <c r="J436" s="63"/>
      <c r="K436" s="29"/>
      <c r="L436" s="47"/>
      <c r="M436" s="26"/>
      <c r="N436" s="26"/>
      <c r="O436" s="30"/>
      <c r="P436" s="27"/>
      <c r="Q436" s="26"/>
      <c r="R436" s="30"/>
      <c r="S436" s="31"/>
    </row>
    <row r="437" spans="4:19" s="4" customFormat="1" ht="19.7" customHeight="1">
      <c r="D437" s="27"/>
      <c r="E437" s="27"/>
      <c r="F437" s="27"/>
      <c r="G437" s="47"/>
      <c r="H437" s="557"/>
      <c r="I437" s="26"/>
      <c r="J437" s="63"/>
      <c r="K437" s="29"/>
      <c r="L437" s="47"/>
      <c r="M437" s="26"/>
      <c r="N437" s="26"/>
      <c r="O437" s="30"/>
      <c r="P437" s="27"/>
      <c r="Q437" s="26"/>
      <c r="R437" s="30"/>
      <c r="S437" s="31"/>
    </row>
    <row r="438" spans="4:19" s="4" customFormat="1" ht="19.7" customHeight="1">
      <c r="D438" s="27"/>
      <c r="E438" s="27"/>
      <c r="F438" s="27"/>
      <c r="G438" s="47"/>
      <c r="H438" s="557"/>
      <c r="I438" s="26"/>
      <c r="J438" s="63"/>
      <c r="K438" s="29"/>
      <c r="L438" s="47"/>
      <c r="M438" s="26"/>
      <c r="N438" s="26"/>
      <c r="O438" s="30"/>
      <c r="P438" s="27"/>
      <c r="Q438" s="26"/>
      <c r="R438" s="30"/>
      <c r="S438" s="31"/>
    </row>
    <row r="439" spans="4:19" s="4" customFormat="1" ht="19.7" customHeight="1">
      <c r="D439" s="27"/>
      <c r="E439" s="27"/>
      <c r="F439" s="27"/>
      <c r="G439" s="47"/>
      <c r="H439" s="557"/>
      <c r="I439" s="26"/>
      <c r="J439" s="63"/>
      <c r="K439" s="29"/>
      <c r="L439" s="47"/>
      <c r="M439" s="26"/>
      <c r="N439" s="26"/>
      <c r="O439" s="30"/>
      <c r="P439" s="27"/>
      <c r="Q439" s="26"/>
      <c r="R439" s="30"/>
      <c r="S439" s="31"/>
    </row>
    <row r="440" spans="4:19" s="4" customFormat="1" ht="19.7" customHeight="1">
      <c r="D440" s="27"/>
      <c r="E440" s="27"/>
      <c r="F440" s="27"/>
      <c r="G440" s="47"/>
      <c r="H440" s="557"/>
      <c r="I440" s="26"/>
      <c r="J440" s="63"/>
      <c r="K440" s="29"/>
      <c r="L440" s="47"/>
      <c r="M440" s="26"/>
      <c r="N440" s="26"/>
      <c r="O440" s="30"/>
      <c r="P440" s="27"/>
      <c r="Q440" s="26"/>
      <c r="R440" s="30"/>
      <c r="S440" s="31"/>
    </row>
    <row r="441" spans="4:19" s="4" customFormat="1" ht="19.7" customHeight="1">
      <c r="D441" s="27"/>
      <c r="E441" s="27"/>
      <c r="F441" s="27"/>
      <c r="G441" s="47"/>
      <c r="H441" s="557"/>
      <c r="I441" s="26"/>
      <c r="J441" s="63"/>
      <c r="K441" s="29"/>
      <c r="L441" s="47"/>
      <c r="M441" s="26"/>
      <c r="N441" s="26"/>
      <c r="O441" s="30"/>
      <c r="P441" s="27"/>
      <c r="Q441" s="26"/>
      <c r="R441" s="30"/>
      <c r="S441" s="31"/>
    </row>
    <row r="442" spans="4:19" s="4" customFormat="1" ht="19.7" customHeight="1">
      <c r="D442" s="27"/>
      <c r="E442" s="27"/>
      <c r="F442" s="27"/>
      <c r="G442" s="47"/>
      <c r="H442" s="557"/>
      <c r="I442" s="26"/>
      <c r="J442" s="63"/>
      <c r="K442" s="29"/>
      <c r="L442" s="47"/>
      <c r="M442" s="26"/>
      <c r="N442" s="26"/>
      <c r="O442" s="30"/>
      <c r="P442" s="27"/>
      <c r="Q442" s="26"/>
      <c r="R442" s="30"/>
      <c r="S442" s="31"/>
    </row>
    <row r="443" spans="4:19" s="4" customFormat="1" ht="19.7" customHeight="1">
      <c r="D443" s="27"/>
      <c r="E443" s="27"/>
      <c r="F443" s="27"/>
      <c r="G443" s="47"/>
      <c r="H443" s="557"/>
      <c r="I443" s="26"/>
      <c r="J443" s="63"/>
      <c r="K443" s="29"/>
      <c r="L443" s="47"/>
      <c r="M443" s="26"/>
      <c r="N443" s="26"/>
      <c r="O443" s="30"/>
      <c r="P443" s="27"/>
      <c r="Q443" s="26"/>
      <c r="R443" s="30"/>
      <c r="S443" s="31"/>
    </row>
    <row r="444" spans="4:19" s="4" customFormat="1" ht="19.7" customHeight="1">
      <c r="D444" s="27"/>
      <c r="E444" s="27"/>
      <c r="F444" s="27"/>
      <c r="G444" s="47"/>
      <c r="H444" s="557"/>
      <c r="I444" s="26"/>
      <c r="J444" s="63"/>
      <c r="K444" s="29"/>
      <c r="L444" s="47"/>
      <c r="M444" s="26"/>
      <c r="N444" s="26"/>
      <c r="O444" s="30"/>
      <c r="P444" s="27"/>
      <c r="Q444" s="26"/>
      <c r="R444" s="30"/>
      <c r="S444" s="31"/>
    </row>
    <row r="445" spans="4:19" s="4" customFormat="1" ht="19.7" customHeight="1">
      <c r="D445" s="27"/>
      <c r="E445" s="27"/>
      <c r="F445" s="27"/>
      <c r="G445" s="47"/>
      <c r="H445" s="557"/>
      <c r="I445" s="26"/>
      <c r="J445" s="63"/>
      <c r="K445" s="29"/>
      <c r="L445" s="47"/>
      <c r="M445" s="26"/>
      <c r="N445" s="26"/>
      <c r="O445" s="30"/>
      <c r="P445" s="27"/>
      <c r="Q445" s="26"/>
      <c r="R445" s="30"/>
      <c r="S445" s="31"/>
    </row>
    <row r="446" spans="4:19" s="4" customFormat="1" ht="19.7" customHeight="1">
      <c r="D446" s="27"/>
      <c r="E446" s="27"/>
      <c r="F446" s="27"/>
      <c r="G446" s="47"/>
      <c r="H446" s="557"/>
      <c r="I446" s="26"/>
      <c r="J446" s="63"/>
      <c r="K446" s="29"/>
      <c r="L446" s="47"/>
      <c r="M446" s="26"/>
      <c r="N446" s="26"/>
      <c r="O446" s="30"/>
      <c r="P446" s="27"/>
      <c r="Q446" s="26"/>
      <c r="R446" s="30"/>
      <c r="S446" s="31"/>
    </row>
    <row r="447" spans="4:19" s="4" customFormat="1" ht="19.7" customHeight="1">
      <c r="D447" s="27"/>
      <c r="E447" s="27"/>
      <c r="F447" s="27"/>
      <c r="G447" s="47"/>
      <c r="H447" s="557"/>
      <c r="I447" s="26"/>
      <c r="J447" s="63"/>
      <c r="K447" s="29"/>
      <c r="L447" s="47"/>
      <c r="M447" s="26"/>
      <c r="N447" s="26"/>
      <c r="O447" s="30"/>
      <c r="P447" s="27"/>
      <c r="Q447" s="26"/>
      <c r="R447" s="30"/>
      <c r="S447" s="31"/>
    </row>
    <row r="448" spans="4:19" s="4" customFormat="1" ht="19.7" customHeight="1">
      <c r="D448" s="27"/>
      <c r="E448" s="27"/>
      <c r="F448" s="27"/>
      <c r="G448" s="47"/>
      <c r="H448" s="557"/>
      <c r="I448" s="26"/>
      <c r="J448" s="63"/>
      <c r="K448" s="29"/>
      <c r="L448" s="47"/>
      <c r="M448" s="26"/>
      <c r="N448" s="26"/>
      <c r="O448" s="30"/>
      <c r="P448" s="27"/>
      <c r="Q448" s="26"/>
      <c r="R448" s="30"/>
      <c r="S448" s="31"/>
    </row>
    <row r="449" spans="4:19" s="4" customFormat="1" ht="19.7" customHeight="1">
      <c r="D449" s="27"/>
      <c r="E449" s="27"/>
      <c r="F449" s="27"/>
      <c r="G449" s="47"/>
      <c r="H449" s="557"/>
      <c r="I449" s="26"/>
      <c r="J449" s="63"/>
      <c r="K449" s="29"/>
      <c r="L449" s="47"/>
      <c r="M449" s="26"/>
      <c r="N449" s="26"/>
      <c r="O449" s="30"/>
      <c r="P449" s="27"/>
      <c r="Q449" s="26"/>
      <c r="R449" s="30"/>
      <c r="S449" s="31"/>
    </row>
    <row r="450" spans="4:19" s="4" customFormat="1" ht="19.7" customHeight="1">
      <c r="D450" s="27"/>
      <c r="E450" s="27"/>
      <c r="F450" s="27"/>
      <c r="G450" s="47"/>
      <c r="H450" s="557"/>
      <c r="I450" s="26"/>
      <c r="J450" s="63"/>
      <c r="K450" s="29"/>
      <c r="L450" s="47"/>
      <c r="M450" s="26"/>
      <c r="N450" s="26"/>
      <c r="O450" s="30"/>
      <c r="P450" s="27"/>
      <c r="Q450" s="26"/>
      <c r="R450" s="30"/>
      <c r="S450" s="31"/>
    </row>
    <row r="451" spans="4:19" s="4" customFormat="1" ht="19.7" customHeight="1">
      <c r="D451" s="27"/>
      <c r="E451" s="27"/>
      <c r="F451" s="27"/>
      <c r="G451" s="47"/>
      <c r="H451" s="557"/>
      <c r="I451" s="26"/>
      <c r="J451" s="63"/>
      <c r="K451" s="29"/>
      <c r="L451" s="47"/>
      <c r="M451" s="26"/>
      <c r="N451" s="26"/>
      <c r="O451" s="30"/>
      <c r="P451" s="27"/>
      <c r="Q451" s="26"/>
      <c r="R451" s="30"/>
      <c r="S451" s="31"/>
    </row>
    <row r="452" spans="4:19" s="4" customFormat="1" ht="19.7" customHeight="1">
      <c r="D452" s="27"/>
      <c r="E452" s="27"/>
      <c r="F452" s="27"/>
      <c r="G452" s="47"/>
      <c r="H452" s="557"/>
      <c r="I452" s="26"/>
      <c r="J452" s="63"/>
      <c r="K452" s="29"/>
      <c r="L452" s="47"/>
      <c r="M452" s="26"/>
      <c r="N452" s="26"/>
      <c r="O452" s="30"/>
      <c r="P452" s="27"/>
      <c r="Q452" s="26"/>
      <c r="R452" s="30"/>
      <c r="S452" s="31"/>
    </row>
    <row r="453" spans="4:19" s="4" customFormat="1" ht="19.7" customHeight="1">
      <c r="D453" s="27"/>
      <c r="E453" s="27"/>
      <c r="F453" s="27"/>
      <c r="G453" s="47"/>
      <c r="H453" s="557"/>
      <c r="I453" s="26"/>
      <c r="J453" s="63"/>
      <c r="K453" s="29"/>
      <c r="L453" s="47"/>
      <c r="M453" s="26"/>
      <c r="N453" s="26"/>
      <c r="O453" s="30"/>
      <c r="P453" s="27"/>
      <c r="Q453" s="26"/>
      <c r="R453" s="30"/>
      <c r="S453" s="31"/>
    </row>
    <row r="454" spans="4:19" s="4" customFormat="1" ht="19.7" customHeight="1">
      <c r="D454" s="27"/>
      <c r="E454" s="27"/>
      <c r="F454" s="27"/>
      <c r="G454" s="47"/>
      <c r="H454" s="557"/>
      <c r="I454" s="26"/>
      <c r="J454" s="63"/>
      <c r="K454" s="29"/>
      <c r="L454" s="47"/>
      <c r="M454" s="26"/>
      <c r="N454" s="26"/>
      <c r="O454" s="30"/>
      <c r="P454" s="27"/>
      <c r="Q454" s="26"/>
      <c r="R454" s="30"/>
      <c r="S454" s="31"/>
    </row>
    <row r="455" spans="4:19" s="4" customFormat="1" ht="19.7" customHeight="1">
      <c r="D455" s="27"/>
      <c r="E455" s="27"/>
      <c r="F455" s="27"/>
      <c r="G455" s="47"/>
      <c r="H455" s="557"/>
      <c r="I455" s="26"/>
      <c r="J455" s="63"/>
      <c r="K455" s="29"/>
      <c r="L455" s="47"/>
      <c r="M455" s="26"/>
      <c r="N455" s="26"/>
      <c r="O455" s="30"/>
      <c r="P455" s="27"/>
      <c r="Q455" s="26"/>
      <c r="R455" s="30"/>
      <c r="S455" s="31"/>
    </row>
    <row r="456" spans="4:19" s="4" customFormat="1" ht="19.7" customHeight="1">
      <c r="D456" s="27"/>
      <c r="E456" s="27"/>
      <c r="F456" s="27"/>
      <c r="G456" s="47"/>
      <c r="H456" s="557"/>
      <c r="I456" s="26"/>
      <c r="J456" s="63"/>
      <c r="K456" s="29"/>
      <c r="L456" s="47"/>
      <c r="M456" s="26"/>
      <c r="N456" s="26"/>
      <c r="O456" s="30"/>
      <c r="P456" s="27"/>
      <c r="Q456" s="26"/>
      <c r="R456" s="30"/>
      <c r="S456" s="31"/>
    </row>
    <row r="457" spans="4:19" s="4" customFormat="1" ht="19.7" customHeight="1">
      <c r="D457" s="27"/>
      <c r="E457" s="27"/>
      <c r="F457" s="27"/>
      <c r="G457" s="47"/>
      <c r="H457" s="557"/>
      <c r="I457" s="26"/>
      <c r="J457" s="63"/>
      <c r="K457" s="29"/>
      <c r="L457" s="47"/>
      <c r="M457" s="26"/>
      <c r="N457" s="26"/>
      <c r="O457" s="30"/>
      <c r="P457" s="27"/>
      <c r="Q457" s="26"/>
      <c r="R457" s="30"/>
      <c r="S457" s="31"/>
    </row>
    <row r="458" spans="4:19" s="4" customFormat="1" ht="19.7" customHeight="1">
      <c r="D458" s="27"/>
      <c r="E458" s="27"/>
      <c r="F458" s="27"/>
      <c r="G458" s="47"/>
      <c r="H458" s="557"/>
      <c r="I458" s="26"/>
      <c r="J458" s="63"/>
      <c r="K458" s="29"/>
      <c r="L458" s="47"/>
      <c r="M458" s="26"/>
      <c r="N458" s="26"/>
      <c r="O458" s="30"/>
      <c r="P458" s="27"/>
      <c r="Q458" s="26"/>
      <c r="R458" s="30"/>
      <c r="S458" s="31"/>
    </row>
    <row r="459" spans="4:19" s="4" customFormat="1" ht="19.7" customHeight="1">
      <c r="D459" s="27"/>
      <c r="E459" s="27"/>
      <c r="F459" s="27"/>
      <c r="G459" s="47"/>
      <c r="H459" s="557"/>
      <c r="I459" s="26"/>
      <c r="J459" s="63"/>
      <c r="K459" s="29"/>
      <c r="L459" s="47"/>
      <c r="M459" s="26"/>
      <c r="N459" s="26"/>
      <c r="O459" s="30"/>
      <c r="P459" s="27"/>
      <c r="Q459" s="26"/>
      <c r="R459" s="30"/>
      <c r="S459" s="31"/>
    </row>
    <row r="460" spans="4:19" s="4" customFormat="1" ht="19.7" customHeight="1">
      <c r="D460" s="27"/>
      <c r="E460" s="27"/>
      <c r="F460" s="27"/>
      <c r="G460" s="47"/>
      <c r="H460" s="557"/>
      <c r="I460" s="26"/>
      <c r="J460" s="63"/>
      <c r="K460" s="29"/>
      <c r="L460" s="47"/>
      <c r="M460" s="26"/>
      <c r="N460" s="26"/>
      <c r="O460" s="30"/>
      <c r="P460" s="27"/>
      <c r="Q460" s="26"/>
      <c r="R460" s="30"/>
      <c r="S460" s="31"/>
    </row>
    <row r="461" spans="4:19" s="4" customFormat="1" ht="19.7" customHeight="1">
      <c r="D461" s="27"/>
      <c r="E461" s="27"/>
      <c r="F461" s="27"/>
      <c r="G461" s="47"/>
      <c r="H461" s="557"/>
      <c r="I461" s="26"/>
      <c r="J461" s="63"/>
      <c r="K461" s="29"/>
      <c r="L461" s="47"/>
      <c r="M461" s="26"/>
      <c r="N461" s="26"/>
      <c r="O461" s="30"/>
      <c r="P461" s="27"/>
      <c r="Q461" s="26"/>
      <c r="R461" s="30"/>
      <c r="S461" s="31"/>
    </row>
    <row r="462" spans="4:19" s="4" customFormat="1" ht="19.7" customHeight="1">
      <c r="D462" s="27"/>
      <c r="E462" s="27"/>
      <c r="F462" s="27"/>
      <c r="G462" s="47"/>
      <c r="H462" s="557"/>
      <c r="I462" s="26"/>
      <c r="J462" s="63"/>
      <c r="K462" s="29"/>
      <c r="L462" s="47"/>
      <c r="M462" s="26"/>
      <c r="N462" s="26"/>
      <c r="O462" s="30"/>
      <c r="P462" s="27"/>
      <c r="Q462" s="26"/>
      <c r="R462" s="30"/>
      <c r="S462" s="31"/>
    </row>
    <row r="463" spans="4:19" s="4" customFormat="1" ht="19.7" customHeight="1">
      <c r="D463" s="27"/>
      <c r="E463" s="27"/>
      <c r="F463" s="27"/>
      <c r="G463" s="47"/>
      <c r="H463" s="557"/>
      <c r="I463" s="26"/>
      <c r="J463" s="63"/>
      <c r="K463" s="29"/>
      <c r="L463" s="47"/>
      <c r="M463" s="26"/>
      <c r="N463" s="26"/>
      <c r="O463" s="30"/>
      <c r="P463" s="27"/>
      <c r="Q463" s="26"/>
      <c r="R463" s="30"/>
      <c r="S463" s="31"/>
    </row>
    <row r="464" spans="4:19" s="4" customFormat="1" ht="19.7" customHeight="1">
      <c r="D464" s="27"/>
      <c r="E464" s="27"/>
      <c r="F464" s="27"/>
      <c r="G464" s="47"/>
      <c r="H464" s="557"/>
      <c r="I464" s="26"/>
      <c r="J464" s="63"/>
      <c r="K464" s="29"/>
      <c r="L464" s="47"/>
      <c r="M464" s="26"/>
      <c r="N464" s="26"/>
      <c r="O464" s="30"/>
      <c r="P464" s="27"/>
      <c r="Q464" s="26"/>
      <c r="R464" s="30"/>
      <c r="S464" s="31"/>
    </row>
    <row r="465" spans="4:19" s="4" customFormat="1" ht="19.7" customHeight="1">
      <c r="D465" s="27"/>
      <c r="E465" s="27"/>
      <c r="F465" s="27"/>
      <c r="G465" s="47"/>
      <c r="H465" s="557"/>
      <c r="I465" s="26"/>
      <c r="J465" s="63"/>
      <c r="K465" s="29"/>
      <c r="L465" s="47"/>
      <c r="M465" s="26"/>
      <c r="N465" s="26"/>
      <c r="O465" s="30"/>
      <c r="P465" s="27"/>
      <c r="Q465" s="26"/>
      <c r="R465" s="30"/>
      <c r="S465" s="31"/>
    </row>
    <row r="466" spans="4:19" s="4" customFormat="1" ht="19.7" customHeight="1">
      <c r="D466" s="27"/>
      <c r="E466" s="27"/>
      <c r="F466" s="27"/>
      <c r="G466" s="47"/>
      <c r="H466" s="557"/>
      <c r="I466" s="26"/>
      <c r="J466" s="63"/>
      <c r="K466" s="29"/>
      <c r="L466" s="47"/>
      <c r="M466" s="26"/>
      <c r="N466" s="26"/>
      <c r="O466" s="30"/>
      <c r="P466" s="27"/>
      <c r="Q466" s="26"/>
      <c r="R466" s="30"/>
      <c r="S466" s="31"/>
    </row>
    <row r="467" spans="4:19" s="4" customFormat="1" ht="19.7" customHeight="1">
      <c r="D467" s="27"/>
      <c r="E467" s="27"/>
      <c r="F467" s="27"/>
      <c r="G467" s="47"/>
      <c r="H467" s="557"/>
      <c r="I467" s="26"/>
      <c r="J467" s="63"/>
      <c r="K467" s="29"/>
      <c r="L467" s="47"/>
      <c r="M467" s="26"/>
      <c r="N467" s="26"/>
      <c r="O467" s="30"/>
      <c r="P467" s="27"/>
      <c r="Q467" s="26"/>
      <c r="R467" s="30"/>
      <c r="S467" s="31"/>
    </row>
    <row r="468" spans="4:19" s="4" customFormat="1" ht="19.7" customHeight="1">
      <c r="D468" s="27"/>
      <c r="E468" s="27"/>
      <c r="F468" s="27"/>
      <c r="G468" s="47"/>
      <c r="H468" s="557"/>
      <c r="I468" s="26"/>
      <c r="J468" s="63"/>
      <c r="K468" s="29"/>
      <c r="L468" s="47"/>
      <c r="M468" s="26"/>
      <c r="N468" s="26"/>
      <c r="O468" s="30"/>
      <c r="P468" s="27"/>
      <c r="Q468" s="26"/>
      <c r="R468" s="30"/>
      <c r="S468" s="31"/>
    </row>
    <row r="469" spans="4:19" s="4" customFormat="1" ht="19.7" customHeight="1">
      <c r="D469" s="27"/>
      <c r="E469" s="27"/>
      <c r="F469" s="27"/>
      <c r="G469" s="47"/>
      <c r="H469" s="557"/>
      <c r="I469" s="26"/>
      <c r="J469" s="63"/>
      <c r="K469" s="29"/>
      <c r="L469" s="47"/>
      <c r="M469" s="26"/>
      <c r="N469" s="26"/>
      <c r="O469" s="30"/>
      <c r="P469" s="27"/>
      <c r="Q469" s="26"/>
      <c r="R469" s="30"/>
      <c r="S469" s="31"/>
    </row>
    <row r="470" spans="4:19" s="4" customFormat="1" ht="19.7" customHeight="1">
      <c r="D470" s="27"/>
      <c r="E470" s="27"/>
      <c r="F470" s="27"/>
      <c r="G470" s="47"/>
      <c r="H470" s="557"/>
      <c r="I470" s="26"/>
      <c r="J470" s="63"/>
      <c r="K470" s="29"/>
      <c r="L470" s="47"/>
      <c r="M470" s="26"/>
      <c r="N470" s="26"/>
      <c r="O470" s="30"/>
      <c r="P470" s="27"/>
      <c r="Q470" s="26"/>
      <c r="R470" s="30"/>
      <c r="S470" s="31"/>
    </row>
    <row r="471" spans="4:19" s="4" customFormat="1" ht="19.7" customHeight="1">
      <c r="D471" s="27"/>
      <c r="E471" s="27"/>
      <c r="F471" s="27"/>
      <c r="G471" s="47"/>
      <c r="H471" s="557"/>
      <c r="I471" s="26"/>
      <c r="J471" s="63"/>
      <c r="K471" s="29"/>
      <c r="L471" s="47"/>
      <c r="M471" s="26"/>
      <c r="N471" s="26"/>
      <c r="O471" s="30"/>
      <c r="P471" s="27"/>
      <c r="Q471" s="26"/>
      <c r="R471" s="30"/>
      <c r="S471" s="31"/>
    </row>
    <row r="472" spans="4:19" s="4" customFormat="1" ht="19.7" customHeight="1">
      <c r="D472" s="27"/>
      <c r="E472" s="27"/>
      <c r="F472" s="27"/>
      <c r="G472" s="47"/>
      <c r="H472" s="557"/>
      <c r="I472" s="26"/>
      <c r="J472" s="63"/>
      <c r="K472" s="29"/>
      <c r="L472" s="47"/>
      <c r="M472" s="26"/>
      <c r="N472" s="26"/>
      <c r="O472" s="30"/>
      <c r="P472" s="27"/>
      <c r="Q472" s="26"/>
      <c r="R472" s="30"/>
      <c r="S472" s="31"/>
    </row>
    <row r="473" spans="4:19" s="4" customFormat="1" ht="19.7" customHeight="1">
      <c r="D473" s="27"/>
      <c r="E473" s="27"/>
      <c r="F473" s="27"/>
      <c r="G473" s="47"/>
      <c r="H473" s="557"/>
      <c r="I473" s="26"/>
      <c r="J473" s="63"/>
      <c r="K473" s="29"/>
      <c r="L473" s="47"/>
      <c r="M473" s="26"/>
      <c r="N473" s="26"/>
      <c r="O473" s="30"/>
      <c r="P473" s="27"/>
      <c r="Q473" s="26"/>
      <c r="R473" s="30"/>
      <c r="S473" s="31"/>
    </row>
    <row r="474" spans="4:19" s="4" customFormat="1" ht="19.7" customHeight="1">
      <c r="D474" s="27"/>
      <c r="E474" s="27"/>
      <c r="F474" s="27"/>
      <c r="G474" s="47"/>
      <c r="H474" s="557"/>
      <c r="I474" s="26"/>
      <c r="J474" s="63"/>
      <c r="K474" s="29"/>
      <c r="L474" s="47"/>
      <c r="M474" s="26"/>
      <c r="N474" s="26"/>
      <c r="O474" s="30"/>
      <c r="P474" s="27"/>
      <c r="Q474" s="26"/>
      <c r="R474" s="30"/>
      <c r="S474" s="31"/>
    </row>
    <row r="475" spans="4:19" s="4" customFormat="1" ht="19.7" customHeight="1">
      <c r="D475" s="27"/>
      <c r="E475" s="27"/>
      <c r="F475" s="27"/>
      <c r="G475" s="47"/>
      <c r="H475" s="557"/>
      <c r="I475" s="26"/>
      <c r="J475" s="63"/>
      <c r="K475" s="29"/>
      <c r="L475" s="47"/>
      <c r="M475" s="26"/>
      <c r="N475" s="26"/>
      <c r="O475" s="30"/>
      <c r="P475" s="27"/>
      <c r="Q475" s="26"/>
      <c r="R475" s="30"/>
      <c r="S475" s="31"/>
    </row>
    <row r="476" spans="4:19" s="4" customFormat="1" ht="19.7" customHeight="1">
      <c r="D476" s="27"/>
      <c r="E476" s="27"/>
      <c r="F476" s="27"/>
      <c r="G476" s="47"/>
      <c r="H476" s="557"/>
      <c r="I476" s="26"/>
      <c r="J476" s="63"/>
      <c r="K476" s="29"/>
      <c r="L476" s="47"/>
      <c r="M476" s="26"/>
      <c r="N476" s="26"/>
      <c r="O476" s="30"/>
      <c r="P476" s="27"/>
      <c r="Q476" s="26"/>
      <c r="R476" s="30"/>
      <c r="S476" s="31"/>
    </row>
    <row r="477" spans="4:19" s="4" customFormat="1" ht="19.7" customHeight="1">
      <c r="D477" s="27"/>
      <c r="E477" s="27"/>
      <c r="F477" s="27"/>
      <c r="G477" s="47"/>
      <c r="H477" s="557"/>
      <c r="I477" s="26"/>
      <c r="J477" s="63"/>
      <c r="K477" s="29"/>
      <c r="L477" s="47"/>
      <c r="M477" s="26"/>
      <c r="N477" s="26"/>
      <c r="O477" s="30"/>
      <c r="P477" s="27"/>
      <c r="Q477" s="26"/>
      <c r="R477" s="30"/>
      <c r="S477" s="31"/>
    </row>
    <row r="478" spans="4:19" s="4" customFormat="1" ht="19.7" customHeight="1">
      <c r="D478" s="27"/>
      <c r="E478" s="27"/>
      <c r="F478" s="27"/>
      <c r="G478" s="47"/>
      <c r="H478" s="557"/>
      <c r="I478" s="26"/>
      <c r="J478" s="63"/>
      <c r="K478" s="29"/>
      <c r="L478" s="47"/>
      <c r="M478" s="26"/>
      <c r="N478" s="26"/>
      <c r="O478" s="30"/>
      <c r="P478" s="27"/>
      <c r="Q478" s="26"/>
      <c r="R478" s="30"/>
      <c r="S478" s="31"/>
    </row>
    <row r="479" spans="4:19" s="4" customFormat="1" ht="19.7" customHeight="1">
      <c r="D479" s="27"/>
      <c r="E479" s="27"/>
      <c r="F479" s="27"/>
      <c r="G479" s="47"/>
      <c r="H479" s="557"/>
      <c r="I479" s="26"/>
      <c r="J479" s="63"/>
      <c r="K479" s="29"/>
      <c r="L479" s="47"/>
      <c r="M479" s="26"/>
      <c r="N479" s="26"/>
      <c r="O479" s="30"/>
      <c r="P479" s="27"/>
      <c r="Q479" s="26"/>
      <c r="R479" s="30"/>
      <c r="S479" s="31"/>
    </row>
    <row r="480" spans="4:19" s="4" customFormat="1" ht="19.7" customHeight="1">
      <c r="D480" s="27"/>
      <c r="E480" s="27"/>
      <c r="F480" s="27"/>
      <c r="G480" s="47"/>
      <c r="H480" s="557"/>
      <c r="I480" s="26"/>
      <c r="J480" s="63"/>
      <c r="K480" s="29"/>
      <c r="L480" s="47"/>
      <c r="M480" s="26"/>
      <c r="N480" s="26"/>
      <c r="O480" s="30"/>
      <c r="P480" s="27"/>
      <c r="Q480" s="26"/>
      <c r="R480" s="30"/>
      <c r="S480" s="31"/>
    </row>
    <row r="481" spans="4:19" s="4" customFormat="1" ht="19.7" customHeight="1">
      <c r="D481" s="27"/>
      <c r="E481" s="27"/>
      <c r="F481" s="27"/>
      <c r="G481" s="47"/>
      <c r="H481" s="557"/>
      <c r="I481" s="26"/>
      <c r="J481" s="63"/>
      <c r="K481" s="29"/>
      <c r="L481" s="47"/>
      <c r="M481" s="26"/>
      <c r="N481" s="26"/>
      <c r="O481" s="30"/>
      <c r="P481" s="27"/>
      <c r="Q481" s="26"/>
      <c r="R481" s="30"/>
      <c r="S481" s="31"/>
    </row>
    <row r="482" spans="4:19" s="4" customFormat="1" ht="19.7" customHeight="1">
      <c r="D482" s="27"/>
      <c r="E482" s="27"/>
      <c r="F482" s="27"/>
      <c r="G482" s="47"/>
      <c r="H482" s="557"/>
      <c r="I482" s="26"/>
      <c r="J482" s="63"/>
      <c r="K482" s="29"/>
      <c r="L482" s="47"/>
      <c r="M482" s="26"/>
      <c r="N482" s="26"/>
      <c r="O482" s="30"/>
      <c r="P482" s="27"/>
      <c r="Q482" s="26"/>
      <c r="R482" s="30"/>
      <c r="S482" s="31"/>
    </row>
    <row r="483" spans="4:19" s="4" customFormat="1" ht="19.7" customHeight="1">
      <c r="D483" s="27"/>
      <c r="E483" s="27"/>
      <c r="F483" s="27"/>
      <c r="G483" s="47"/>
      <c r="H483" s="557"/>
      <c r="I483" s="26"/>
      <c r="J483" s="63"/>
      <c r="K483" s="29"/>
      <c r="L483" s="47"/>
      <c r="M483" s="26"/>
      <c r="N483" s="26"/>
      <c r="O483" s="30"/>
      <c r="P483" s="27"/>
      <c r="Q483" s="26"/>
      <c r="R483" s="30"/>
      <c r="S483" s="31"/>
    </row>
    <row r="484" spans="4:19" s="4" customFormat="1" ht="19.7" customHeight="1">
      <c r="D484" s="27"/>
      <c r="E484" s="27"/>
      <c r="F484" s="27"/>
      <c r="G484" s="47"/>
      <c r="H484" s="557"/>
      <c r="I484" s="26"/>
      <c r="J484" s="63"/>
      <c r="K484" s="29"/>
      <c r="L484" s="47"/>
      <c r="M484" s="26"/>
      <c r="N484" s="26"/>
      <c r="O484" s="30"/>
      <c r="P484" s="27"/>
      <c r="Q484" s="26"/>
      <c r="R484" s="30"/>
      <c r="S484" s="31"/>
    </row>
    <row r="485" spans="4:19" s="4" customFormat="1" ht="19.7" customHeight="1">
      <c r="D485" s="27"/>
      <c r="E485" s="27"/>
      <c r="F485" s="27"/>
      <c r="G485" s="47"/>
      <c r="H485" s="557"/>
      <c r="I485" s="26"/>
      <c r="J485" s="63"/>
      <c r="K485" s="29"/>
      <c r="L485" s="47"/>
      <c r="M485" s="26"/>
      <c r="N485" s="26"/>
      <c r="O485" s="30"/>
      <c r="P485" s="27"/>
      <c r="Q485" s="26"/>
      <c r="R485" s="30"/>
      <c r="S485" s="31"/>
    </row>
    <row r="486" spans="4:19" s="4" customFormat="1" ht="19.7" customHeight="1">
      <c r="D486" s="27"/>
      <c r="E486" s="27"/>
      <c r="F486" s="27"/>
      <c r="G486" s="47"/>
      <c r="H486" s="557"/>
      <c r="I486" s="26"/>
      <c r="J486" s="63"/>
      <c r="K486" s="29"/>
      <c r="L486" s="47"/>
      <c r="M486" s="26"/>
      <c r="N486" s="26"/>
      <c r="O486" s="30"/>
      <c r="P486" s="27"/>
      <c r="Q486" s="26"/>
      <c r="R486" s="30"/>
      <c r="S486" s="31"/>
    </row>
    <row r="487" spans="4:19" s="4" customFormat="1" ht="19.7" customHeight="1">
      <c r="D487" s="27"/>
      <c r="E487" s="27"/>
      <c r="F487" s="27"/>
      <c r="G487" s="47"/>
      <c r="H487" s="557"/>
      <c r="I487" s="26"/>
      <c r="J487" s="63"/>
      <c r="K487" s="29"/>
      <c r="L487" s="47"/>
      <c r="M487" s="26"/>
      <c r="N487" s="26"/>
      <c r="O487" s="30"/>
      <c r="P487" s="27"/>
      <c r="Q487" s="26"/>
      <c r="R487" s="30"/>
      <c r="S487" s="31"/>
    </row>
    <row r="488" spans="4:19" s="4" customFormat="1" ht="19.7" customHeight="1">
      <c r="D488" s="27"/>
      <c r="E488" s="27"/>
      <c r="F488" s="27"/>
      <c r="G488" s="47"/>
      <c r="H488" s="557"/>
      <c r="I488" s="26"/>
      <c r="J488" s="63"/>
      <c r="K488" s="29"/>
      <c r="L488" s="47"/>
      <c r="M488" s="26"/>
      <c r="N488" s="26"/>
      <c r="O488" s="30"/>
      <c r="P488" s="27"/>
      <c r="Q488" s="26"/>
      <c r="R488" s="30"/>
      <c r="S488" s="31"/>
    </row>
    <row r="489" spans="4:19" s="4" customFormat="1" ht="19.7" customHeight="1">
      <c r="D489" s="27"/>
      <c r="E489" s="27"/>
      <c r="F489" s="27"/>
      <c r="G489" s="47"/>
      <c r="H489" s="557"/>
      <c r="I489" s="26"/>
      <c r="J489" s="63"/>
      <c r="K489" s="29"/>
      <c r="L489" s="47"/>
      <c r="M489" s="26"/>
      <c r="N489" s="26"/>
      <c r="O489" s="30"/>
      <c r="P489" s="27"/>
      <c r="Q489" s="26"/>
      <c r="R489" s="30"/>
      <c r="S489" s="31"/>
    </row>
    <row r="490" spans="4:19" s="4" customFormat="1" ht="19.7" customHeight="1">
      <c r="D490" s="27"/>
      <c r="E490" s="27"/>
      <c r="F490" s="27"/>
      <c r="G490" s="47"/>
      <c r="H490" s="557"/>
      <c r="I490" s="26"/>
      <c r="J490" s="63"/>
      <c r="K490" s="29"/>
      <c r="L490" s="47"/>
      <c r="M490" s="26"/>
      <c r="N490" s="26"/>
      <c r="O490" s="30"/>
      <c r="P490" s="27"/>
      <c r="Q490" s="26"/>
      <c r="R490" s="30"/>
      <c r="S490" s="31"/>
    </row>
    <row r="491" spans="4:19" s="4" customFormat="1" ht="19.7" customHeight="1">
      <c r="D491" s="27"/>
      <c r="E491" s="27"/>
      <c r="F491" s="27"/>
      <c r="G491" s="47"/>
      <c r="H491" s="557"/>
      <c r="I491" s="26"/>
      <c r="J491" s="63"/>
      <c r="K491" s="29"/>
      <c r="L491" s="47"/>
      <c r="M491" s="26"/>
      <c r="N491" s="26"/>
      <c r="O491" s="30"/>
      <c r="P491" s="27"/>
      <c r="Q491" s="26"/>
      <c r="R491" s="30"/>
      <c r="S491" s="31"/>
    </row>
    <row r="492" spans="4:19" s="4" customFormat="1" ht="19.7" customHeight="1">
      <c r="D492" s="27"/>
      <c r="E492" s="27"/>
      <c r="F492" s="27"/>
      <c r="G492" s="47"/>
      <c r="H492" s="557"/>
      <c r="I492" s="26"/>
      <c r="J492" s="63"/>
      <c r="K492" s="29"/>
      <c r="L492" s="47"/>
      <c r="M492" s="26"/>
      <c r="N492" s="26"/>
      <c r="O492" s="30"/>
      <c r="P492" s="27"/>
      <c r="Q492" s="26"/>
      <c r="R492" s="30"/>
      <c r="S492" s="31"/>
    </row>
    <row r="493" spans="4:19" s="4" customFormat="1" ht="19.7" customHeight="1">
      <c r="D493" s="27"/>
      <c r="E493" s="27"/>
      <c r="F493" s="27"/>
      <c r="G493" s="47"/>
      <c r="H493" s="557"/>
      <c r="I493" s="26"/>
      <c r="J493" s="63"/>
      <c r="K493" s="29"/>
      <c r="L493" s="47"/>
      <c r="M493" s="26"/>
      <c r="N493" s="26"/>
      <c r="O493" s="30"/>
      <c r="P493" s="27"/>
      <c r="Q493" s="26"/>
      <c r="R493" s="30"/>
      <c r="S493" s="31"/>
    </row>
    <row r="494" spans="4:19" s="4" customFormat="1" ht="19.7" customHeight="1">
      <c r="D494" s="27"/>
      <c r="E494" s="27"/>
      <c r="F494" s="27"/>
      <c r="G494" s="47"/>
      <c r="H494" s="557"/>
      <c r="I494" s="26"/>
      <c r="J494" s="63"/>
      <c r="K494" s="29"/>
      <c r="L494" s="47"/>
      <c r="M494" s="26"/>
      <c r="N494" s="26"/>
      <c r="O494" s="30"/>
      <c r="P494" s="27"/>
      <c r="Q494" s="26"/>
      <c r="R494" s="30"/>
      <c r="S494" s="31"/>
    </row>
    <row r="495" spans="4:19" s="4" customFormat="1" ht="19.7" customHeight="1">
      <c r="D495" s="27"/>
      <c r="E495" s="27"/>
      <c r="F495" s="27"/>
      <c r="G495" s="47"/>
      <c r="H495" s="557"/>
      <c r="I495" s="26"/>
      <c r="J495" s="63"/>
      <c r="K495" s="29"/>
      <c r="L495" s="47"/>
      <c r="M495" s="26"/>
      <c r="N495" s="26"/>
      <c r="O495" s="30"/>
      <c r="P495" s="27"/>
      <c r="Q495" s="26"/>
      <c r="R495" s="30"/>
      <c r="S495" s="31"/>
    </row>
    <row r="496" spans="4:19" s="4" customFormat="1" ht="19.7" customHeight="1">
      <c r="D496" s="27"/>
      <c r="E496" s="27"/>
      <c r="F496" s="27"/>
      <c r="G496" s="47"/>
      <c r="H496" s="557"/>
      <c r="I496" s="26"/>
      <c r="J496" s="63"/>
      <c r="K496" s="29"/>
      <c r="L496" s="47"/>
      <c r="M496" s="26"/>
      <c r="N496" s="26"/>
      <c r="O496" s="30"/>
      <c r="P496" s="27"/>
      <c r="Q496" s="26"/>
      <c r="R496" s="30"/>
      <c r="S496" s="31"/>
    </row>
    <row r="497" spans="4:19" s="4" customFormat="1" ht="19.7" customHeight="1">
      <c r="D497" s="27"/>
      <c r="E497" s="27"/>
      <c r="F497" s="27"/>
      <c r="G497" s="47"/>
      <c r="H497" s="557"/>
      <c r="I497" s="26"/>
      <c r="J497" s="63"/>
      <c r="K497" s="29"/>
      <c r="L497" s="47"/>
      <c r="M497" s="26"/>
      <c r="N497" s="26"/>
      <c r="O497" s="30"/>
      <c r="P497" s="27"/>
      <c r="Q497" s="26"/>
      <c r="R497" s="30"/>
      <c r="S497" s="31"/>
    </row>
    <row r="498" spans="4:19" s="4" customFormat="1" ht="19.7" customHeight="1">
      <c r="D498" s="27"/>
      <c r="E498" s="27"/>
      <c r="F498" s="27"/>
      <c r="G498" s="47"/>
      <c r="H498" s="557"/>
      <c r="I498" s="26"/>
      <c r="J498" s="63"/>
      <c r="K498" s="29"/>
      <c r="L498" s="47"/>
      <c r="M498" s="26"/>
      <c r="N498" s="26"/>
      <c r="O498" s="30"/>
      <c r="P498" s="27"/>
      <c r="Q498" s="26"/>
      <c r="R498" s="30"/>
      <c r="S498" s="31"/>
    </row>
    <row r="499" spans="4:19" s="4" customFormat="1" ht="19.7" customHeight="1">
      <c r="D499" s="27"/>
      <c r="E499" s="27"/>
      <c r="F499" s="27"/>
      <c r="G499" s="47"/>
      <c r="H499" s="557"/>
      <c r="I499" s="26"/>
      <c r="J499" s="63"/>
      <c r="K499" s="29"/>
      <c r="L499" s="47"/>
      <c r="M499" s="26"/>
      <c r="N499" s="26"/>
      <c r="O499" s="30"/>
      <c r="P499" s="27"/>
      <c r="Q499" s="26"/>
      <c r="R499" s="30"/>
      <c r="S499" s="31"/>
    </row>
    <row r="500" spans="4:19" s="4" customFormat="1" ht="19.7" customHeight="1">
      <c r="D500" s="27"/>
      <c r="E500" s="27"/>
      <c r="F500" s="27"/>
      <c r="G500" s="47"/>
      <c r="H500" s="557"/>
      <c r="I500" s="26"/>
      <c r="J500" s="63"/>
      <c r="K500" s="29"/>
      <c r="L500" s="47"/>
      <c r="M500" s="26"/>
      <c r="N500" s="26"/>
      <c r="O500" s="30"/>
      <c r="P500" s="27"/>
      <c r="Q500" s="26"/>
      <c r="R500" s="30"/>
      <c r="S500" s="31"/>
    </row>
    <row r="501" spans="4:19" s="4" customFormat="1" ht="19.7" customHeight="1">
      <c r="D501" s="27"/>
      <c r="E501" s="27"/>
      <c r="F501" s="27"/>
      <c r="G501" s="47"/>
      <c r="H501" s="557"/>
      <c r="I501" s="26"/>
      <c r="J501" s="63"/>
      <c r="K501" s="29"/>
      <c r="L501" s="47"/>
      <c r="M501" s="26"/>
      <c r="N501" s="26"/>
      <c r="O501" s="30"/>
      <c r="P501" s="27"/>
      <c r="Q501" s="26"/>
      <c r="R501" s="30"/>
      <c r="S501" s="31"/>
    </row>
    <row r="502" spans="4:19" s="4" customFormat="1" ht="19.7" customHeight="1">
      <c r="D502" s="27"/>
      <c r="E502" s="27"/>
      <c r="F502" s="27"/>
      <c r="G502" s="47"/>
      <c r="H502" s="557"/>
      <c r="I502" s="26"/>
      <c r="J502" s="63"/>
      <c r="K502" s="29"/>
      <c r="L502" s="47"/>
      <c r="M502" s="26"/>
      <c r="N502" s="26"/>
      <c r="O502" s="30"/>
      <c r="P502" s="27"/>
      <c r="Q502" s="26"/>
      <c r="R502" s="30"/>
      <c r="S502" s="31"/>
    </row>
    <row r="503" spans="4:19" s="4" customFormat="1" ht="19.7" customHeight="1">
      <c r="D503" s="27"/>
      <c r="E503" s="27"/>
      <c r="F503" s="27"/>
      <c r="G503" s="47"/>
      <c r="H503" s="557"/>
      <c r="I503" s="26"/>
      <c r="J503" s="63"/>
      <c r="K503" s="29"/>
      <c r="L503" s="47"/>
      <c r="M503" s="26"/>
      <c r="N503" s="26"/>
      <c r="O503" s="30"/>
      <c r="P503" s="27"/>
      <c r="Q503" s="26"/>
      <c r="R503" s="30"/>
      <c r="S503" s="31"/>
    </row>
    <row r="504" spans="4:19" s="4" customFormat="1" ht="19.7" customHeight="1">
      <c r="D504" s="27"/>
      <c r="E504" s="27"/>
      <c r="F504" s="27"/>
      <c r="G504" s="47"/>
      <c r="H504" s="557"/>
      <c r="I504" s="26"/>
      <c r="J504" s="63"/>
      <c r="K504" s="29"/>
      <c r="L504" s="47"/>
      <c r="M504" s="26"/>
      <c r="N504" s="26"/>
      <c r="O504" s="30"/>
      <c r="P504" s="27"/>
      <c r="Q504" s="26"/>
      <c r="R504" s="30"/>
      <c r="S504" s="31"/>
    </row>
    <row r="505" spans="4:19" s="4" customFormat="1" ht="19.7" customHeight="1">
      <c r="D505" s="27"/>
      <c r="E505" s="27"/>
      <c r="F505" s="27"/>
      <c r="G505" s="47"/>
      <c r="H505" s="557"/>
      <c r="I505" s="26"/>
      <c r="J505" s="63"/>
      <c r="K505" s="29"/>
      <c r="L505" s="47"/>
      <c r="M505" s="26"/>
      <c r="N505" s="26"/>
      <c r="O505" s="30"/>
      <c r="P505" s="27"/>
      <c r="Q505" s="26"/>
      <c r="R505" s="30"/>
      <c r="S505" s="31"/>
    </row>
    <row r="506" spans="4:19" s="4" customFormat="1" ht="19.7" customHeight="1">
      <c r="D506" s="27"/>
      <c r="E506" s="27"/>
      <c r="F506" s="27"/>
      <c r="G506" s="47"/>
      <c r="H506" s="557"/>
      <c r="I506" s="26"/>
      <c r="J506" s="63"/>
      <c r="K506" s="29"/>
      <c r="L506" s="47"/>
      <c r="M506" s="26"/>
      <c r="N506" s="26"/>
      <c r="O506" s="30"/>
      <c r="P506" s="27"/>
      <c r="Q506" s="26"/>
      <c r="R506" s="30"/>
      <c r="S506" s="31"/>
    </row>
    <row r="507" spans="4:19" s="4" customFormat="1" ht="19.7" customHeight="1">
      <c r="D507" s="27"/>
      <c r="E507" s="27"/>
      <c r="F507" s="27"/>
      <c r="G507" s="47"/>
      <c r="H507" s="557"/>
      <c r="I507" s="26"/>
      <c r="J507" s="63"/>
      <c r="K507" s="29"/>
      <c r="L507" s="47"/>
      <c r="M507" s="26"/>
      <c r="N507" s="26"/>
      <c r="O507" s="30"/>
      <c r="P507" s="27"/>
      <c r="Q507" s="26"/>
      <c r="R507" s="30"/>
      <c r="S507" s="31"/>
    </row>
    <row r="508" spans="4:19" s="4" customFormat="1" ht="19.7" customHeight="1">
      <c r="D508" s="27"/>
      <c r="E508" s="27"/>
      <c r="F508" s="27"/>
      <c r="G508" s="47"/>
      <c r="H508" s="557"/>
      <c r="I508" s="26"/>
      <c r="J508" s="63"/>
      <c r="K508" s="29"/>
      <c r="L508" s="47"/>
      <c r="M508" s="26"/>
      <c r="N508" s="26"/>
      <c r="O508" s="30"/>
      <c r="P508" s="27"/>
      <c r="Q508" s="26"/>
      <c r="R508" s="30"/>
      <c r="S508" s="31"/>
    </row>
    <row r="509" spans="4:19" s="4" customFormat="1" ht="19.7" customHeight="1">
      <c r="D509" s="27"/>
      <c r="E509" s="27"/>
      <c r="F509" s="27"/>
      <c r="G509" s="47"/>
      <c r="H509" s="557"/>
      <c r="I509" s="26"/>
      <c r="J509" s="63"/>
      <c r="K509" s="29"/>
      <c r="L509" s="47"/>
      <c r="M509" s="26"/>
      <c r="N509" s="26"/>
      <c r="O509" s="30"/>
      <c r="P509" s="27"/>
      <c r="Q509" s="26"/>
      <c r="R509" s="30"/>
      <c r="S509" s="31"/>
    </row>
    <row r="510" spans="4:19" s="4" customFormat="1" ht="19.7" customHeight="1">
      <c r="D510" s="27"/>
      <c r="E510" s="27"/>
      <c r="F510" s="27"/>
      <c r="G510" s="47"/>
      <c r="H510" s="557"/>
      <c r="I510" s="26"/>
      <c r="J510" s="63"/>
      <c r="K510" s="29"/>
      <c r="L510" s="47"/>
      <c r="M510" s="26"/>
      <c r="N510" s="26"/>
      <c r="O510" s="30"/>
      <c r="P510" s="27"/>
      <c r="Q510" s="26"/>
      <c r="R510" s="30"/>
      <c r="S510" s="31"/>
    </row>
    <row r="511" spans="4:19" s="4" customFormat="1" ht="19.7" customHeight="1">
      <c r="D511" s="27"/>
      <c r="E511" s="27"/>
      <c r="F511" s="27"/>
      <c r="G511" s="47"/>
      <c r="H511" s="557"/>
      <c r="I511" s="26"/>
      <c r="J511" s="63"/>
      <c r="K511" s="29"/>
      <c r="L511" s="47"/>
      <c r="M511" s="26"/>
      <c r="N511" s="26"/>
      <c r="O511" s="30"/>
      <c r="P511" s="27"/>
      <c r="Q511" s="26"/>
      <c r="R511" s="30"/>
      <c r="S511" s="31"/>
    </row>
    <row r="512" spans="4:19" s="4" customFormat="1" ht="19.7" customHeight="1">
      <c r="D512" s="27"/>
      <c r="E512" s="27"/>
      <c r="F512" s="27"/>
      <c r="G512" s="47"/>
      <c r="H512" s="557"/>
      <c r="I512" s="26"/>
      <c r="J512" s="63"/>
      <c r="K512" s="29"/>
      <c r="L512" s="47"/>
      <c r="M512" s="26"/>
      <c r="N512" s="26"/>
      <c r="O512" s="30"/>
      <c r="P512" s="27"/>
      <c r="Q512" s="26"/>
      <c r="R512" s="30"/>
      <c r="S512" s="31"/>
    </row>
    <row r="513" spans="4:19" s="4" customFormat="1" ht="19.7" customHeight="1">
      <c r="D513" s="27"/>
      <c r="E513" s="27"/>
      <c r="F513" s="27"/>
      <c r="G513" s="47"/>
      <c r="H513" s="557"/>
      <c r="I513" s="26"/>
      <c r="J513" s="63"/>
      <c r="K513" s="29"/>
      <c r="L513" s="47"/>
      <c r="M513" s="26"/>
      <c r="N513" s="26"/>
      <c r="O513" s="30"/>
      <c r="P513" s="27"/>
      <c r="Q513" s="26"/>
      <c r="R513" s="30"/>
      <c r="S513" s="31"/>
    </row>
    <row r="514" spans="4:19" s="4" customFormat="1" ht="19.7" customHeight="1">
      <c r="D514" s="27"/>
      <c r="E514" s="27"/>
      <c r="F514" s="27"/>
      <c r="G514" s="47"/>
      <c r="H514" s="557"/>
      <c r="I514" s="26"/>
      <c r="J514" s="63"/>
      <c r="K514" s="29"/>
      <c r="L514" s="47"/>
      <c r="M514" s="26"/>
      <c r="N514" s="26"/>
      <c r="O514" s="30"/>
      <c r="P514" s="27"/>
      <c r="Q514" s="26"/>
      <c r="R514" s="30"/>
      <c r="S514" s="31"/>
    </row>
    <row r="515" spans="4:19" s="4" customFormat="1" ht="19.7" customHeight="1">
      <c r="D515" s="27"/>
      <c r="E515" s="27"/>
      <c r="F515" s="27"/>
      <c r="G515" s="47"/>
      <c r="H515" s="557"/>
      <c r="I515" s="26"/>
      <c r="J515" s="63"/>
      <c r="K515" s="29"/>
      <c r="L515" s="47"/>
      <c r="M515" s="26"/>
      <c r="N515" s="26"/>
      <c r="O515" s="30"/>
      <c r="P515" s="27"/>
      <c r="Q515" s="26"/>
      <c r="R515" s="30"/>
      <c r="S515" s="31"/>
    </row>
    <row r="516" spans="4:19" s="4" customFormat="1" ht="19.7" customHeight="1">
      <c r="D516" s="27"/>
      <c r="E516" s="27"/>
      <c r="F516" s="27"/>
      <c r="G516" s="47"/>
      <c r="H516" s="557"/>
      <c r="I516" s="26"/>
      <c r="J516" s="63"/>
      <c r="K516" s="29"/>
      <c r="L516" s="47"/>
      <c r="M516" s="26"/>
      <c r="N516" s="26"/>
      <c r="O516" s="30"/>
      <c r="P516" s="27"/>
      <c r="Q516" s="26"/>
      <c r="R516" s="30"/>
      <c r="S516" s="31"/>
    </row>
    <row r="517" spans="4:19" s="4" customFormat="1" ht="19.7" customHeight="1">
      <c r="D517" s="27"/>
      <c r="E517" s="27"/>
      <c r="F517" s="27"/>
      <c r="G517" s="47"/>
      <c r="H517" s="557"/>
      <c r="I517" s="26"/>
      <c r="J517" s="63"/>
      <c r="K517" s="29"/>
      <c r="L517" s="47"/>
      <c r="M517" s="26"/>
      <c r="N517" s="26"/>
      <c r="O517" s="30"/>
      <c r="P517" s="27"/>
      <c r="Q517" s="26"/>
      <c r="R517" s="30"/>
      <c r="S517" s="31"/>
    </row>
    <row r="518" spans="4:19" s="4" customFormat="1" ht="19.7" customHeight="1">
      <c r="D518" s="27"/>
      <c r="E518" s="27"/>
      <c r="F518" s="27"/>
      <c r="G518" s="47"/>
      <c r="H518" s="557"/>
      <c r="I518" s="26"/>
      <c r="J518" s="63"/>
      <c r="K518" s="29"/>
      <c r="L518" s="47"/>
      <c r="M518" s="26"/>
      <c r="N518" s="26"/>
      <c r="O518" s="30"/>
      <c r="P518" s="27"/>
      <c r="Q518" s="26"/>
      <c r="R518" s="30"/>
      <c r="S518" s="31"/>
    </row>
    <row r="519" spans="4:19" s="4" customFormat="1" ht="19.7" customHeight="1">
      <c r="D519" s="27"/>
      <c r="E519" s="27"/>
      <c r="F519" s="27"/>
      <c r="G519" s="47"/>
      <c r="H519" s="557"/>
      <c r="I519" s="26"/>
      <c r="J519" s="63"/>
      <c r="K519" s="29"/>
      <c r="L519" s="47"/>
      <c r="M519" s="26"/>
      <c r="N519" s="26"/>
      <c r="O519" s="30"/>
      <c r="P519" s="27"/>
      <c r="Q519" s="26"/>
      <c r="R519" s="30"/>
      <c r="S519" s="31"/>
    </row>
    <row r="520" spans="4:19" s="4" customFormat="1" ht="19.7" customHeight="1">
      <c r="D520" s="27"/>
      <c r="E520" s="27"/>
      <c r="F520" s="27"/>
      <c r="G520" s="47"/>
      <c r="H520" s="557"/>
      <c r="I520" s="26"/>
      <c r="J520" s="63"/>
      <c r="K520" s="29"/>
      <c r="L520" s="47"/>
      <c r="M520" s="26"/>
      <c r="N520" s="26"/>
      <c r="O520" s="30"/>
      <c r="P520" s="27"/>
      <c r="Q520" s="26"/>
      <c r="R520" s="30"/>
      <c r="S520" s="31"/>
    </row>
    <row r="521" spans="4:19" s="4" customFormat="1" ht="19.7" customHeight="1">
      <c r="D521" s="27"/>
      <c r="E521" s="27"/>
      <c r="F521" s="27"/>
      <c r="G521" s="47"/>
      <c r="H521" s="557"/>
      <c r="I521" s="26"/>
      <c r="J521" s="63"/>
      <c r="K521" s="29"/>
      <c r="L521" s="47"/>
      <c r="M521" s="26"/>
      <c r="N521" s="26"/>
      <c r="O521" s="30"/>
      <c r="P521" s="27"/>
      <c r="Q521" s="26"/>
      <c r="R521" s="30"/>
      <c r="S521" s="31"/>
    </row>
    <row r="522" spans="4:19" s="4" customFormat="1" ht="19.7" customHeight="1">
      <c r="D522" s="27"/>
      <c r="E522" s="27"/>
      <c r="F522" s="27"/>
      <c r="G522" s="47"/>
      <c r="H522" s="557"/>
      <c r="I522" s="26"/>
      <c r="J522" s="63"/>
      <c r="K522" s="29"/>
      <c r="L522" s="47"/>
      <c r="M522" s="26"/>
      <c r="N522" s="26"/>
      <c r="O522" s="30"/>
      <c r="P522" s="27"/>
      <c r="Q522" s="26"/>
      <c r="R522" s="30"/>
      <c r="S522" s="31"/>
    </row>
    <row r="523" spans="4:19" s="4" customFormat="1" ht="19.7" customHeight="1">
      <c r="D523" s="27"/>
      <c r="E523" s="27"/>
      <c r="F523" s="27"/>
      <c r="G523" s="47"/>
      <c r="H523" s="557"/>
      <c r="I523" s="26"/>
      <c r="J523" s="63"/>
      <c r="K523" s="29"/>
      <c r="L523" s="47"/>
      <c r="M523" s="26"/>
      <c r="N523" s="26"/>
      <c r="O523" s="30"/>
      <c r="P523" s="27"/>
      <c r="Q523" s="26"/>
      <c r="R523" s="30"/>
      <c r="S523" s="31"/>
    </row>
    <row r="524" spans="4:19" s="4" customFormat="1" ht="19.7" customHeight="1">
      <c r="D524" s="27"/>
      <c r="E524" s="27"/>
      <c r="F524" s="27"/>
      <c r="G524" s="47"/>
      <c r="H524" s="557"/>
      <c r="I524" s="26"/>
      <c r="J524" s="63"/>
      <c r="K524" s="29"/>
      <c r="L524" s="47"/>
      <c r="M524" s="26"/>
      <c r="N524" s="26"/>
      <c r="O524" s="30"/>
      <c r="P524" s="27"/>
      <c r="Q524" s="26"/>
      <c r="R524" s="30"/>
      <c r="S524" s="31"/>
    </row>
    <row r="525" spans="4:19" s="4" customFormat="1" ht="19.7" customHeight="1">
      <c r="D525" s="27"/>
      <c r="E525" s="27"/>
      <c r="F525" s="27"/>
      <c r="G525" s="47"/>
      <c r="H525" s="557"/>
      <c r="I525" s="26"/>
      <c r="J525" s="63"/>
      <c r="K525" s="29"/>
      <c r="L525" s="47"/>
      <c r="M525" s="26"/>
      <c r="N525" s="26"/>
      <c r="O525" s="30"/>
      <c r="P525" s="27"/>
      <c r="Q525" s="26"/>
      <c r="R525" s="30"/>
      <c r="S525" s="31"/>
    </row>
    <row r="526" spans="4:19" s="4" customFormat="1" ht="19.7" customHeight="1">
      <c r="D526" s="27"/>
      <c r="E526" s="27"/>
      <c r="F526" s="27"/>
      <c r="G526" s="47"/>
      <c r="H526" s="557"/>
      <c r="I526" s="26"/>
      <c r="J526" s="63"/>
      <c r="K526" s="29"/>
      <c r="L526" s="47"/>
      <c r="M526" s="26"/>
      <c r="N526" s="26"/>
      <c r="O526" s="30"/>
      <c r="P526" s="27"/>
      <c r="Q526" s="26"/>
      <c r="R526" s="30"/>
      <c r="S526" s="31"/>
    </row>
    <row r="527" spans="4:19" s="4" customFormat="1" ht="19.7" customHeight="1">
      <c r="D527" s="27"/>
      <c r="E527" s="27"/>
      <c r="F527" s="27"/>
      <c r="G527" s="47"/>
      <c r="H527" s="557"/>
      <c r="I527" s="26"/>
      <c r="J527" s="63"/>
      <c r="K527" s="29"/>
      <c r="L527" s="47"/>
      <c r="M527" s="26"/>
      <c r="N527" s="26"/>
      <c r="O527" s="30"/>
      <c r="P527" s="27"/>
      <c r="Q527" s="26"/>
      <c r="R527" s="30"/>
      <c r="S527" s="31"/>
    </row>
    <row r="528" spans="4:19" s="4" customFormat="1" ht="19.7" customHeight="1">
      <c r="D528" s="27"/>
      <c r="E528" s="27"/>
      <c r="F528" s="27"/>
      <c r="G528" s="47"/>
      <c r="H528" s="557"/>
      <c r="I528" s="26"/>
      <c r="J528" s="63"/>
      <c r="K528" s="29"/>
      <c r="L528" s="47"/>
      <c r="M528" s="26"/>
      <c r="N528" s="26"/>
      <c r="O528" s="30"/>
      <c r="P528" s="27"/>
      <c r="Q528" s="26"/>
      <c r="R528" s="30"/>
      <c r="S528" s="31"/>
    </row>
    <row r="529" spans="4:19" s="4" customFormat="1" ht="19.7" customHeight="1">
      <c r="D529" s="27"/>
      <c r="E529" s="27"/>
      <c r="F529" s="27"/>
      <c r="G529" s="47"/>
      <c r="H529" s="557"/>
      <c r="I529" s="26"/>
      <c r="J529" s="63"/>
      <c r="K529" s="29"/>
      <c r="L529" s="47"/>
      <c r="M529" s="26"/>
      <c r="N529" s="26"/>
      <c r="O529" s="30"/>
      <c r="P529" s="27"/>
      <c r="Q529" s="26"/>
      <c r="R529" s="30"/>
      <c r="S529" s="31"/>
    </row>
    <row r="530" spans="4:19" s="4" customFormat="1" ht="19.7" customHeight="1">
      <c r="D530" s="27"/>
      <c r="E530" s="27"/>
      <c r="F530" s="27"/>
      <c r="G530" s="47"/>
      <c r="H530" s="557"/>
      <c r="I530" s="26"/>
      <c r="J530" s="63"/>
      <c r="K530" s="29"/>
      <c r="L530" s="47"/>
      <c r="M530" s="26"/>
      <c r="N530" s="26"/>
      <c r="O530" s="30"/>
      <c r="P530" s="27"/>
      <c r="Q530" s="26"/>
      <c r="R530" s="30"/>
      <c r="S530" s="31"/>
    </row>
    <row r="531" spans="4:19" s="4" customFormat="1" ht="19.7" customHeight="1">
      <c r="D531" s="27"/>
      <c r="E531" s="27"/>
      <c r="F531" s="27"/>
      <c r="G531" s="47"/>
      <c r="H531" s="557"/>
      <c r="I531" s="26"/>
      <c r="J531" s="63"/>
      <c r="K531" s="29"/>
      <c r="L531" s="47"/>
      <c r="M531" s="26"/>
      <c r="N531" s="26"/>
      <c r="O531" s="30"/>
      <c r="P531" s="27"/>
      <c r="Q531" s="26"/>
      <c r="R531" s="30"/>
      <c r="S531" s="31"/>
    </row>
    <row r="532" spans="4:19" s="4" customFormat="1" ht="19.7" customHeight="1">
      <c r="D532" s="27"/>
      <c r="E532" s="27"/>
      <c r="F532" s="27"/>
      <c r="G532" s="47"/>
      <c r="H532" s="557"/>
      <c r="I532" s="26"/>
      <c r="J532" s="63"/>
      <c r="K532" s="29"/>
      <c r="L532" s="47"/>
      <c r="M532" s="26"/>
      <c r="N532" s="26"/>
      <c r="O532" s="30"/>
      <c r="P532" s="27"/>
      <c r="Q532" s="26"/>
      <c r="R532" s="30"/>
      <c r="S532" s="31"/>
    </row>
    <row r="533" spans="4:19" s="4" customFormat="1" ht="19.7" customHeight="1">
      <c r="D533" s="27"/>
      <c r="E533" s="27"/>
      <c r="F533" s="27"/>
      <c r="G533" s="47"/>
      <c r="H533" s="557"/>
      <c r="I533" s="26"/>
      <c r="J533" s="63"/>
      <c r="K533" s="29"/>
      <c r="L533" s="47"/>
      <c r="M533" s="26"/>
      <c r="N533" s="26"/>
      <c r="O533" s="30"/>
      <c r="P533" s="27"/>
      <c r="Q533" s="26"/>
      <c r="R533" s="30"/>
      <c r="S533" s="31"/>
    </row>
    <row r="534" spans="4:19" s="4" customFormat="1" ht="19.7" customHeight="1">
      <c r="D534" s="27"/>
      <c r="E534" s="27"/>
      <c r="F534" s="27"/>
      <c r="G534" s="47"/>
      <c r="H534" s="557"/>
      <c r="I534" s="26"/>
      <c r="J534" s="63"/>
      <c r="K534" s="29"/>
      <c r="L534" s="47"/>
      <c r="M534" s="26"/>
      <c r="N534" s="26"/>
      <c r="O534" s="30"/>
      <c r="P534" s="27"/>
      <c r="Q534" s="26"/>
      <c r="R534" s="30"/>
      <c r="S534" s="31"/>
    </row>
    <row r="535" spans="4:19" s="4" customFormat="1" ht="19.7" customHeight="1">
      <c r="D535" s="27"/>
      <c r="E535" s="27"/>
      <c r="F535" s="27"/>
      <c r="G535" s="47"/>
      <c r="H535" s="557"/>
      <c r="I535" s="26"/>
      <c r="J535" s="63"/>
      <c r="K535" s="29"/>
      <c r="L535" s="47"/>
      <c r="M535" s="26"/>
      <c r="N535" s="26"/>
      <c r="O535" s="30"/>
      <c r="P535" s="27"/>
      <c r="Q535" s="26"/>
      <c r="R535" s="30"/>
      <c r="S535" s="31"/>
    </row>
    <row r="536" spans="4:19" s="4" customFormat="1" ht="19.7" customHeight="1">
      <c r="D536" s="27"/>
      <c r="E536" s="27"/>
      <c r="F536" s="27"/>
      <c r="G536" s="47"/>
      <c r="H536" s="557"/>
      <c r="I536" s="26"/>
      <c r="J536" s="63"/>
      <c r="K536" s="29"/>
      <c r="L536" s="47"/>
      <c r="M536" s="26"/>
      <c r="N536" s="26"/>
      <c r="O536" s="30"/>
      <c r="P536" s="27"/>
      <c r="Q536" s="26"/>
      <c r="R536" s="30"/>
      <c r="S536" s="31"/>
    </row>
    <row r="537" spans="4:19" s="4" customFormat="1" ht="19.7" customHeight="1">
      <c r="D537" s="27"/>
      <c r="E537" s="27"/>
      <c r="F537" s="27"/>
      <c r="G537" s="47"/>
      <c r="H537" s="557"/>
      <c r="I537" s="26"/>
      <c r="J537" s="63"/>
      <c r="K537" s="29"/>
      <c r="L537" s="47"/>
      <c r="M537" s="26"/>
      <c r="N537" s="26"/>
      <c r="O537" s="30"/>
      <c r="P537" s="27"/>
      <c r="Q537" s="26"/>
      <c r="R537" s="30"/>
      <c r="S537" s="31"/>
    </row>
    <row r="538" spans="4:19" s="4" customFormat="1" ht="19.7" customHeight="1">
      <c r="D538" s="27"/>
      <c r="E538" s="27"/>
      <c r="F538" s="27"/>
      <c r="G538" s="47"/>
      <c r="H538" s="557"/>
      <c r="I538" s="26"/>
      <c r="J538" s="63"/>
      <c r="K538" s="29"/>
      <c r="L538" s="47"/>
      <c r="M538" s="26"/>
      <c r="N538" s="26"/>
      <c r="O538" s="30"/>
      <c r="P538" s="27"/>
      <c r="Q538" s="26"/>
      <c r="R538" s="30"/>
      <c r="S538" s="31"/>
    </row>
    <row r="539" spans="4:19" s="4" customFormat="1" ht="19.7" customHeight="1">
      <c r="D539" s="27"/>
      <c r="E539" s="27"/>
      <c r="F539" s="27"/>
      <c r="G539" s="47"/>
      <c r="H539" s="557"/>
      <c r="I539" s="26"/>
      <c r="J539" s="63"/>
      <c r="K539" s="29"/>
      <c r="L539" s="47"/>
      <c r="M539" s="26"/>
      <c r="N539" s="26"/>
      <c r="O539" s="30"/>
      <c r="P539" s="27"/>
      <c r="Q539" s="26"/>
      <c r="R539" s="30"/>
      <c r="S539" s="31"/>
    </row>
    <row r="540" spans="4:19" s="4" customFormat="1" ht="19.7" customHeight="1">
      <c r="D540" s="27"/>
      <c r="E540" s="27"/>
      <c r="F540" s="27"/>
      <c r="G540" s="47"/>
      <c r="H540" s="557"/>
      <c r="I540" s="26"/>
      <c r="J540" s="63"/>
      <c r="K540" s="29"/>
      <c r="L540" s="47"/>
      <c r="M540" s="26"/>
      <c r="N540" s="26"/>
      <c r="O540" s="30"/>
      <c r="P540" s="27"/>
      <c r="Q540" s="26"/>
      <c r="R540" s="30"/>
      <c r="S540" s="31"/>
    </row>
    <row r="541" spans="4:19" s="4" customFormat="1" ht="19.7" customHeight="1">
      <c r="D541" s="27"/>
      <c r="E541" s="27"/>
      <c r="F541" s="27"/>
      <c r="G541" s="47"/>
      <c r="H541" s="557"/>
      <c r="I541" s="26"/>
      <c r="J541" s="63"/>
      <c r="K541" s="29"/>
      <c r="L541" s="47"/>
      <c r="M541" s="26"/>
      <c r="N541" s="26"/>
      <c r="O541" s="30"/>
      <c r="P541" s="27"/>
      <c r="Q541" s="26"/>
      <c r="R541" s="30"/>
      <c r="S541" s="31"/>
    </row>
    <row r="542" spans="4:19" s="4" customFormat="1" ht="19.7" customHeight="1">
      <c r="D542" s="27"/>
      <c r="E542" s="27"/>
      <c r="F542" s="27"/>
      <c r="G542" s="47"/>
      <c r="H542" s="557"/>
      <c r="I542" s="26"/>
      <c r="J542" s="63"/>
      <c r="K542" s="29"/>
      <c r="L542" s="47"/>
      <c r="M542" s="26"/>
      <c r="N542" s="26"/>
      <c r="O542" s="30"/>
      <c r="P542" s="27"/>
      <c r="Q542" s="26"/>
      <c r="R542" s="30"/>
      <c r="S542" s="31"/>
    </row>
    <row r="543" spans="4:19" s="4" customFormat="1" ht="19.7" customHeight="1">
      <c r="D543" s="27"/>
      <c r="E543" s="27"/>
      <c r="F543" s="27"/>
      <c r="G543" s="47"/>
      <c r="H543" s="557"/>
      <c r="I543" s="26"/>
      <c r="J543" s="63"/>
      <c r="K543" s="29"/>
      <c r="L543" s="47"/>
      <c r="M543" s="26"/>
      <c r="N543" s="26"/>
      <c r="O543" s="30"/>
      <c r="P543" s="27"/>
      <c r="Q543" s="26"/>
      <c r="R543" s="30"/>
      <c r="S543" s="31"/>
    </row>
    <row r="544" spans="4:19" s="4" customFormat="1" ht="19.7" customHeight="1">
      <c r="D544" s="27"/>
      <c r="E544" s="27"/>
      <c r="F544" s="27"/>
      <c r="G544" s="47"/>
      <c r="H544" s="557"/>
      <c r="I544" s="26"/>
      <c r="J544" s="63"/>
      <c r="K544" s="29"/>
      <c r="L544" s="47"/>
      <c r="M544" s="26"/>
      <c r="N544" s="26"/>
      <c r="O544" s="30"/>
      <c r="P544" s="27"/>
      <c r="Q544" s="26"/>
      <c r="R544" s="30"/>
      <c r="S544" s="31"/>
    </row>
    <row r="545" spans="1:19" s="4" customFormat="1" ht="19.7" customHeight="1">
      <c r="D545" s="27"/>
      <c r="E545" s="27"/>
      <c r="F545" s="27"/>
      <c r="G545" s="47"/>
      <c r="H545" s="557"/>
      <c r="I545" s="26"/>
      <c r="J545" s="63"/>
      <c r="K545" s="29"/>
      <c r="L545" s="47"/>
      <c r="M545" s="26"/>
      <c r="N545" s="26"/>
      <c r="O545" s="30"/>
      <c r="P545" s="27"/>
      <c r="Q545" s="26"/>
      <c r="R545" s="30"/>
      <c r="S545" s="31"/>
    </row>
    <row r="546" spans="1:19" s="4" customFormat="1" ht="19.7" customHeight="1">
      <c r="D546" s="27"/>
      <c r="E546" s="27"/>
      <c r="F546" s="27"/>
      <c r="G546" s="47"/>
      <c r="H546" s="557"/>
      <c r="I546" s="26"/>
      <c r="J546" s="63"/>
      <c r="K546" s="29"/>
      <c r="L546" s="47"/>
      <c r="M546" s="26"/>
      <c r="N546" s="26"/>
      <c r="O546" s="30"/>
      <c r="P546" s="27"/>
      <c r="Q546" s="26"/>
      <c r="R546" s="30"/>
      <c r="S546" s="31"/>
    </row>
    <row r="547" spans="1:19" s="4" customFormat="1" ht="19.7" customHeight="1">
      <c r="D547" s="27"/>
      <c r="E547" s="27"/>
      <c r="F547" s="27"/>
      <c r="G547" s="26"/>
      <c r="H547" s="40"/>
      <c r="I547" s="26"/>
      <c r="J547" s="28"/>
      <c r="K547" s="29"/>
      <c r="L547" s="26"/>
      <c r="M547" s="26"/>
      <c r="N547" s="26"/>
      <c r="O547" s="30"/>
      <c r="P547" s="27"/>
      <c r="Q547" s="26"/>
      <c r="R547" s="30"/>
      <c r="S547" s="31"/>
    </row>
    <row r="548" spans="1:19" s="4" customFormat="1" ht="19.7" customHeight="1">
      <c r="D548" s="27"/>
      <c r="E548" s="27"/>
      <c r="F548" s="27"/>
      <c r="G548" s="26"/>
      <c r="H548" s="40"/>
      <c r="I548" s="26"/>
      <c r="J548" s="28"/>
      <c r="K548" s="29"/>
      <c r="L548" s="26"/>
      <c r="M548" s="26"/>
      <c r="N548" s="26"/>
      <c r="O548" s="30"/>
      <c r="P548" s="27"/>
      <c r="Q548" s="26"/>
      <c r="R548" s="30"/>
      <c r="S548" s="31"/>
    </row>
    <row r="549" spans="1:19" s="4" customFormat="1" ht="19.7" customHeight="1">
      <c r="D549" s="27"/>
      <c r="E549" s="27"/>
      <c r="F549" s="27"/>
      <c r="G549" s="26"/>
      <c r="H549" s="40"/>
      <c r="I549" s="26"/>
      <c r="J549" s="28"/>
      <c r="K549" s="29"/>
      <c r="L549" s="26"/>
      <c r="M549" s="26"/>
      <c r="N549" s="26"/>
      <c r="O549" s="30"/>
      <c r="P549" s="27"/>
      <c r="Q549" s="26"/>
      <c r="R549" s="30"/>
      <c r="S549" s="31"/>
    </row>
    <row r="550" spans="1:19" s="4" customFormat="1" ht="19.7" customHeight="1">
      <c r="A550" s="26"/>
      <c r="B550" s="64">
        <v>8</v>
      </c>
      <c r="C550" s="65" t="s">
        <v>63</v>
      </c>
      <c r="D550" s="27"/>
      <c r="E550" s="27"/>
      <c r="F550" s="27"/>
      <c r="G550" s="26"/>
      <c r="H550" s="40"/>
      <c r="I550" s="26"/>
      <c r="J550" s="28"/>
      <c r="K550" s="29"/>
      <c r="L550" s="26"/>
      <c r="M550" s="26"/>
      <c r="N550" s="26"/>
      <c r="O550" s="30"/>
      <c r="P550" s="27"/>
      <c r="Q550" s="26"/>
      <c r="R550" s="30"/>
      <c r="S550" s="31"/>
    </row>
    <row r="551" spans="1:19" s="4" customFormat="1" ht="19.7" customHeight="1">
      <c r="D551" s="27"/>
      <c r="E551" s="27"/>
      <c r="F551" s="27"/>
      <c r="G551" s="26"/>
      <c r="H551" s="40"/>
      <c r="I551" s="26"/>
      <c r="J551" s="28"/>
      <c r="K551" s="29"/>
      <c r="L551" s="26"/>
      <c r="M551" s="26"/>
      <c r="N551" s="26"/>
      <c r="O551" s="30"/>
      <c r="P551" s="27"/>
      <c r="Q551" s="26"/>
      <c r="R551" s="30"/>
      <c r="S551" s="31"/>
    </row>
    <row r="552" spans="1:19" s="4" customFormat="1" ht="19.7" customHeight="1">
      <c r="D552" s="27"/>
      <c r="E552" s="27"/>
      <c r="F552" s="27"/>
      <c r="G552" s="26"/>
      <c r="H552" s="40"/>
      <c r="I552" s="26"/>
      <c r="J552" s="28"/>
      <c r="K552" s="29"/>
      <c r="L552" s="26"/>
      <c r="M552" s="26"/>
      <c r="N552" s="26"/>
      <c r="O552" s="30"/>
      <c r="P552" s="27"/>
      <c r="Q552" s="26"/>
      <c r="R552" s="30"/>
      <c r="S552" s="31"/>
    </row>
    <row r="553" spans="1:19" s="4" customFormat="1" ht="19.7" customHeight="1">
      <c r="D553" s="27"/>
      <c r="E553" s="27"/>
      <c r="F553" s="27"/>
      <c r="G553" s="26"/>
      <c r="H553" s="40"/>
      <c r="I553" s="26"/>
      <c r="J553" s="28"/>
      <c r="K553" s="29"/>
      <c r="L553" s="26"/>
      <c r="M553" s="26"/>
      <c r="N553" s="26"/>
      <c r="O553" s="30"/>
      <c r="P553" s="27"/>
      <c r="Q553" s="26"/>
      <c r="R553" s="30"/>
      <c r="S553" s="31"/>
    </row>
    <row r="554" spans="1:19" s="4" customFormat="1" ht="19.7" customHeight="1">
      <c r="D554" s="27"/>
      <c r="E554" s="27"/>
      <c r="F554" s="27"/>
      <c r="G554" s="26"/>
      <c r="H554" s="40"/>
      <c r="I554" s="26"/>
      <c r="J554" s="28"/>
      <c r="K554" s="29"/>
      <c r="L554" s="26"/>
      <c r="M554" s="26"/>
      <c r="N554" s="26"/>
      <c r="O554" s="30"/>
      <c r="P554" s="27"/>
      <c r="Q554" s="26"/>
      <c r="R554" s="30"/>
      <c r="S554" s="31"/>
    </row>
    <row r="555" spans="1:19" s="4" customFormat="1" ht="19.7" customHeight="1">
      <c r="D555" s="27"/>
      <c r="E555" s="27"/>
      <c r="F555" s="27"/>
      <c r="G555" s="26"/>
      <c r="H555" s="40"/>
      <c r="I555" s="26"/>
      <c r="J555" s="28"/>
      <c r="K555" s="29"/>
      <c r="L555" s="26"/>
      <c r="M555" s="26"/>
      <c r="N555" s="26"/>
      <c r="O555" s="30"/>
      <c r="P555" s="27"/>
      <c r="Q555" s="26"/>
      <c r="R555" s="30"/>
      <c r="S555" s="31"/>
    </row>
    <row r="556" spans="1:19" s="4" customFormat="1" ht="19.7" customHeight="1">
      <c r="D556" s="27"/>
      <c r="E556" s="27"/>
      <c r="F556" s="27"/>
      <c r="G556" s="26"/>
      <c r="H556" s="40"/>
      <c r="I556" s="26"/>
      <c r="J556" s="28"/>
      <c r="K556" s="29"/>
      <c r="L556" s="26"/>
      <c r="M556" s="26"/>
      <c r="N556" s="26"/>
      <c r="O556" s="30"/>
      <c r="P556" s="27"/>
      <c r="Q556" s="26"/>
      <c r="R556" s="30"/>
      <c r="S556" s="31"/>
    </row>
    <row r="557" spans="1:19" s="4" customFormat="1" ht="19.7" customHeight="1">
      <c r="D557" s="27"/>
      <c r="E557" s="27"/>
      <c r="F557" s="27"/>
      <c r="G557" s="26"/>
      <c r="H557" s="40"/>
      <c r="I557" s="26"/>
      <c r="J557" s="28"/>
      <c r="K557" s="29"/>
      <c r="L557" s="26"/>
      <c r="M557" s="26"/>
      <c r="N557" s="26"/>
      <c r="O557" s="30"/>
      <c r="P557" s="27"/>
      <c r="Q557" s="26"/>
      <c r="R557" s="30"/>
      <c r="S557" s="31"/>
    </row>
    <row r="558" spans="1:19" s="4" customFormat="1" ht="19.7" customHeight="1">
      <c r="D558" s="27"/>
      <c r="E558" s="27"/>
      <c r="F558" s="27"/>
      <c r="G558" s="26"/>
      <c r="H558" s="40"/>
      <c r="I558" s="26"/>
      <c r="J558" s="28"/>
      <c r="K558" s="29"/>
      <c r="L558" s="26"/>
      <c r="M558" s="26"/>
      <c r="N558" s="26"/>
      <c r="O558" s="30"/>
      <c r="P558" s="27"/>
      <c r="Q558" s="26"/>
      <c r="R558" s="30"/>
      <c r="S558" s="31"/>
    </row>
    <row r="559" spans="1:19" s="4" customFormat="1" ht="19.7" customHeight="1">
      <c r="D559" s="27"/>
      <c r="E559" s="27"/>
      <c r="F559" s="27"/>
      <c r="G559" s="26"/>
      <c r="H559" s="40"/>
      <c r="I559" s="26"/>
      <c r="J559" s="28"/>
      <c r="K559" s="29"/>
      <c r="L559" s="26"/>
      <c r="M559" s="26"/>
      <c r="N559" s="26"/>
      <c r="O559" s="30"/>
      <c r="P559" s="27"/>
      <c r="Q559" s="26"/>
      <c r="R559" s="30"/>
      <c r="S559" s="31"/>
    </row>
    <row r="560" spans="1:19" s="4" customFormat="1" ht="19.7" customHeight="1">
      <c r="D560" s="27"/>
      <c r="E560" s="27"/>
      <c r="F560" s="27"/>
      <c r="G560" s="26"/>
      <c r="H560" s="40"/>
      <c r="I560" s="26"/>
      <c r="J560" s="28"/>
      <c r="K560" s="29"/>
      <c r="L560" s="26"/>
      <c r="M560" s="26"/>
      <c r="N560" s="26"/>
      <c r="O560" s="30"/>
      <c r="P560" s="27"/>
      <c r="Q560" s="26"/>
      <c r="R560" s="30"/>
      <c r="S560" s="31"/>
    </row>
    <row r="561" spans="4:19" s="4" customFormat="1" ht="19.7" customHeight="1">
      <c r="D561" s="27"/>
      <c r="E561" s="27"/>
      <c r="F561" s="27"/>
      <c r="G561" s="26"/>
      <c r="H561" s="40"/>
      <c r="I561" s="26"/>
      <c r="J561" s="28"/>
      <c r="K561" s="29"/>
      <c r="L561" s="26"/>
      <c r="M561" s="26"/>
      <c r="N561" s="26"/>
      <c r="O561" s="30"/>
      <c r="P561" s="27"/>
      <c r="Q561" s="26"/>
      <c r="R561" s="30"/>
      <c r="S561" s="31"/>
    </row>
    <row r="562" spans="4:19" s="4" customFormat="1" ht="19.7" customHeight="1">
      <c r="D562" s="27"/>
      <c r="E562" s="27"/>
      <c r="F562" s="27"/>
      <c r="G562" s="26"/>
      <c r="H562" s="40"/>
      <c r="I562" s="26"/>
      <c r="J562" s="28"/>
      <c r="K562" s="29"/>
      <c r="L562" s="26"/>
      <c r="M562" s="26"/>
      <c r="N562" s="26"/>
      <c r="O562" s="30"/>
      <c r="P562" s="27"/>
      <c r="Q562" s="26"/>
      <c r="R562" s="30"/>
      <c r="S562" s="31"/>
    </row>
    <row r="563" spans="4:19" s="4" customFormat="1" ht="19.7" customHeight="1">
      <c r="D563" s="27"/>
      <c r="E563" s="27"/>
      <c r="F563" s="27"/>
      <c r="G563" s="26"/>
      <c r="H563" s="40"/>
      <c r="I563" s="26"/>
      <c r="J563" s="28"/>
      <c r="K563" s="29"/>
      <c r="L563" s="26"/>
      <c r="M563" s="26"/>
      <c r="N563" s="26"/>
      <c r="O563" s="30"/>
      <c r="P563" s="27"/>
      <c r="Q563" s="26"/>
      <c r="R563" s="30"/>
      <c r="S563" s="31"/>
    </row>
    <row r="564" spans="4:19" s="4" customFormat="1" ht="19.7" customHeight="1">
      <c r="D564" s="27"/>
      <c r="E564" s="27"/>
      <c r="F564" s="27"/>
      <c r="G564" s="26"/>
      <c r="H564" s="40"/>
      <c r="I564" s="26"/>
      <c r="J564" s="28"/>
      <c r="K564" s="29"/>
      <c r="L564" s="26"/>
      <c r="M564" s="26"/>
      <c r="N564" s="26"/>
      <c r="O564" s="30"/>
      <c r="P564" s="27"/>
      <c r="Q564" s="26"/>
      <c r="R564" s="30"/>
      <c r="S564" s="31"/>
    </row>
    <row r="565" spans="4:19" s="4" customFormat="1" ht="19.7" customHeight="1">
      <c r="D565" s="27"/>
      <c r="E565" s="27"/>
      <c r="F565" s="27"/>
      <c r="G565" s="26"/>
      <c r="H565" s="40"/>
      <c r="I565" s="26"/>
      <c r="J565" s="28"/>
      <c r="K565" s="29"/>
      <c r="L565" s="26"/>
      <c r="M565" s="26"/>
      <c r="N565" s="26"/>
      <c r="O565" s="30"/>
      <c r="P565" s="27"/>
      <c r="Q565" s="26"/>
      <c r="R565" s="30"/>
      <c r="S565" s="31"/>
    </row>
    <row r="566" spans="4:19" s="4" customFormat="1" ht="19.7" customHeight="1">
      <c r="D566" s="27"/>
      <c r="E566" s="27"/>
      <c r="F566" s="27"/>
      <c r="G566" s="26"/>
      <c r="H566" s="40"/>
      <c r="I566" s="26"/>
      <c r="J566" s="28"/>
      <c r="K566" s="29"/>
      <c r="L566" s="26"/>
      <c r="M566" s="26"/>
      <c r="N566" s="26"/>
      <c r="O566" s="30"/>
      <c r="P566" s="27"/>
      <c r="Q566" s="26"/>
      <c r="R566" s="30"/>
      <c r="S566" s="31"/>
    </row>
    <row r="567" spans="4:19" s="4" customFormat="1" ht="19.7" customHeight="1">
      <c r="D567" s="27"/>
      <c r="E567" s="27"/>
      <c r="F567" s="27"/>
      <c r="G567" s="26"/>
      <c r="H567" s="40"/>
      <c r="I567" s="26"/>
      <c r="J567" s="28"/>
      <c r="K567" s="29"/>
      <c r="L567" s="26"/>
      <c r="M567" s="26"/>
      <c r="N567" s="26"/>
      <c r="O567" s="30"/>
      <c r="P567" s="27"/>
      <c r="Q567" s="26"/>
      <c r="R567" s="30"/>
      <c r="S567" s="31"/>
    </row>
    <row r="568" spans="4:19" s="4" customFormat="1" ht="19.7" customHeight="1">
      <c r="D568" s="27"/>
      <c r="E568" s="27"/>
      <c r="F568" s="27"/>
      <c r="G568" s="26"/>
      <c r="H568" s="40"/>
      <c r="I568" s="26"/>
      <c r="J568" s="28"/>
      <c r="K568" s="29"/>
      <c r="L568" s="26"/>
      <c r="M568" s="26"/>
      <c r="N568" s="26"/>
      <c r="O568" s="30"/>
      <c r="P568" s="27"/>
      <c r="Q568" s="26"/>
      <c r="R568" s="30"/>
      <c r="S568" s="31"/>
    </row>
    <row r="569" spans="4:19" s="4" customFormat="1" ht="19.7" customHeight="1">
      <c r="D569" s="27"/>
      <c r="E569" s="27"/>
      <c r="F569" s="27"/>
      <c r="G569" s="26"/>
      <c r="H569" s="40"/>
      <c r="I569" s="26"/>
      <c r="J569" s="28"/>
      <c r="K569" s="29"/>
      <c r="L569" s="26"/>
      <c r="M569" s="26"/>
      <c r="N569" s="26"/>
      <c r="O569" s="30"/>
      <c r="P569" s="27"/>
      <c r="Q569" s="26"/>
      <c r="R569" s="30"/>
      <c r="S569" s="31"/>
    </row>
    <row r="570" spans="4:19" s="4" customFormat="1" ht="19.7" customHeight="1">
      <c r="D570" s="27"/>
      <c r="E570" s="27"/>
      <c r="F570" s="27"/>
      <c r="G570" s="26"/>
      <c r="H570" s="40"/>
      <c r="I570" s="26"/>
      <c r="J570" s="28"/>
      <c r="K570" s="29"/>
      <c r="L570" s="26"/>
      <c r="M570" s="26"/>
      <c r="N570" s="26"/>
      <c r="O570" s="30"/>
      <c r="P570" s="27"/>
      <c r="Q570" s="26"/>
      <c r="R570" s="30"/>
      <c r="S570" s="31"/>
    </row>
    <row r="571" spans="4:19" s="4" customFormat="1" ht="19.7" customHeight="1">
      <c r="D571" s="27"/>
      <c r="E571" s="27"/>
      <c r="F571" s="27"/>
      <c r="G571" s="26"/>
      <c r="H571" s="40"/>
      <c r="I571" s="26"/>
      <c r="J571" s="28"/>
      <c r="K571" s="29"/>
      <c r="L571" s="26"/>
      <c r="M571" s="26"/>
      <c r="N571" s="26"/>
      <c r="O571" s="30"/>
      <c r="P571" s="27"/>
      <c r="Q571" s="26"/>
      <c r="R571" s="30"/>
      <c r="S571" s="31"/>
    </row>
    <row r="572" spans="4:19" s="4" customFormat="1" ht="19.7" customHeight="1">
      <c r="D572" s="27"/>
      <c r="E572" s="27"/>
      <c r="F572" s="27"/>
      <c r="G572" s="26"/>
      <c r="H572" s="40"/>
      <c r="I572" s="26"/>
      <c r="J572" s="28"/>
      <c r="K572" s="29"/>
      <c r="L572" s="26"/>
      <c r="M572" s="26"/>
      <c r="N572" s="26"/>
      <c r="O572" s="30"/>
      <c r="P572" s="27"/>
      <c r="Q572" s="26"/>
      <c r="R572" s="30"/>
      <c r="S572" s="31"/>
    </row>
    <row r="573" spans="4:19" s="4" customFormat="1" ht="19.7" customHeight="1">
      <c r="D573" s="27"/>
      <c r="E573" s="27"/>
      <c r="F573" s="27"/>
      <c r="G573" s="26"/>
      <c r="H573" s="40"/>
      <c r="I573" s="26"/>
      <c r="J573" s="28"/>
      <c r="K573" s="29"/>
      <c r="L573" s="26"/>
      <c r="M573" s="26"/>
      <c r="N573" s="26"/>
      <c r="O573" s="30"/>
      <c r="P573" s="27"/>
      <c r="Q573" s="26"/>
      <c r="R573" s="30"/>
      <c r="S573" s="31"/>
    </row>
    <row r="574" spans="4:19" s="4" customFormat="1" ht="19.7" customHeight="1">
      <c r="D574" s="27"/>
      <c r="E574" s="27"/>
      <c r="F574" s="27"/>
      <c r="G574" s="26"/>
      <c r="H574" s="40"/>
      <c r="I574" s="26"/>
      <c r="J574" s="28"/>
      <c r="K574" s="29"/>
      <c r="L574" s="26"/>
      <c r="M574" s="26"/>
      <c r="N574" s="26"/>
      <c r="O574" s="30"/>
      <c r="P574" s="27"/>
      <c r="Q574" s="26"/>
      <c r="R574" s="30"/>
      <c r="S574" s="31"/>
    </row>
    <row r="575" spans="4:19" s="4" customFormat="1" ht="19.7" customHeight="1">
      <c r="D575" s="27"/>
      <c r="E575" s="27"/>
      <c r="F575" s="27"/>
      <c r="G575" s="26"/>
      <c r="H575" s="40"/>
      <c r="I575" s="26"/>
      <c r="J575" s="28"/>
      <c r="K575" s="29"/>
      <c r="L575" s="26"/>
      <c r="M575" s="26"/>
      <c r="N575" s="26"/>
      <c r="O575" s="30"/>
      <c r="P575" s="27"/>
      <c r="Q575" s="26"/>
      <c r="R575" s="30"/>
      <c r="S575" s="31"/>
    </row>
    <row r="576" spans="4:19" s="4" customFormat="1" ht="19.7" customHeight="1">
      <c r="D576" s="27"/>
      <c r="E576" s="27"/>
      <c r="F576" s="27"/>
      <c r="G576" s="26"/>
      <c r="H576" s="40"/>
      <c r="I576" s="26"/>
      <c r="J576" s="28"/>
      <c r="K576" s="29"/>
      <c r="L576" s="26"/>
      <c r="M576" s="26"/>
      <c r="N576" s="26"/>
      <c r="O576" s="30"/>
      <c r="P576" s="27"/>
      <c r="Q576" s="26"/>
      <c r="R576" s="30"/>
      <c r="S576" s="31"/>
    </row>
    <row r="577" spans="4:19" s="4" customFormat="1" ht="19.7" customHeight="1">
      <c r="D577" s="27"/>
      <c r="E577" s="27"/>
      <c r="F577" s="27"/>
      <c r="G577" s="26"/>
      <c r="H577" s="40"/>
      <c r="I577" s="26"/>
      <c r="J577" s="28"/>
      <c r="K577" s="29"/>
      <c r="L577" s="26"/>
      <c r="M577" s="26"/>
      <c r="N577" s="26"/>
      <c r="O577" s="30"/>
      <c r="P577" s="27"/>
      <c r="Q577" s="26"/>
      <c r="R577" s="30"/>
      <c r="S577" s="31"/>
    </row>
    <row r="578" spans="4:19" s="4" customFormat="1" ht="19.7" customHeight="1">
      <c r="D578" s="27"/>
      <c r="E578" s="27"/>
      <c r="F578" s="27"/>
      <c r="G578" s="26"/>
      <c r="H578" s="40"/>
      <c r="I578" s="26"/>
      <c r="J578" s="28"/>
      <c r="K578" s="29"/>
      <c r="L578" s="26"/>
      <c r="M578" s="26"/>
      <c r="N578" s="26"/>
      <c r="O578" s="30"/>
      <c r="P578" s="27"/>
      <c r="Q578" s="26"/>
      <c r="R578" s="30"/>
      <c r="S578" s="31"/>
    </row>
    <row r="579" spans="4:19" s="4" customFormat="1" ht="19.7" customHeight="1">
      <c r="D579" s="27"/>
      <c r="E579" s="27"/>
      <c r="F579" s="27"/>
      <c r="G579" s="26"/>
      <c r="H579" s="40"/>
      <c r="I579" s="26"/>
      <c r="J579" s="28"/>
      <c r="K579" s="29"/>
      <c r="L579" s="26"/>
      <c r="M579" s="26"/>
      <c r="N579" s="26"/>
      <c r="O579" s="30"/>
      <c r="P579" s="27"/>
      <c r="Q579" s="26"/>
      <c r="R579" s="30"/>
      <c r="S579" s="31"/>
    </row>
    <row r="580" spans="4:19" s="4" customFormat="1" ht="19.7" customHeight="1">
      <c r="D580" s="27"/>
      <c r="E580" s="27"/>
      <c r="F580" s="27"/>
      <c r="G580" s="26"/>
      <c r="H580" s="40"/>
      <c r="I580" s="26"/>
      <c r="J580" s="28"/>
      <c r="K580" s="29"/>
      <c r="L580" s="26"/>
      <c r="M580" s="26"/>
      <c r="N580" s="26"/>
      <c r="O580" s="30"/>
      <c r="P580" s="27"/>
      <c r="Q580" s="26"/>
      <c r="R580" s="30"/>
      <c r="S580" s="31"/>
    </row>
    <row r="581" spans="4:19" s="4" customFormat="1" ht="19.7" customHeight="1">
      <c r="D581" s="27"/>
      <c r="E581" s="27"/>
      <c r="F581" s="27"/>
      <c r="G581" s="26"/>
      <c r="H581" s="40"/>
      <c r="I581" s="26"/>
      <c r="J581" s="28"/>
      <c r="K581" s="29"/>
      <c r="L581" s="26"/>
      <c r="M581" s="26"/>
      <c r="N581" s="26"/>
      <c r="O581" s="30"/>
      <c r="P581" s="27"/>
      <c r="Q581" s="26"/>
      <c r="R581" s="30"/>
      <c r="S581" s="31"/>
    </row>
    <row r="582" spans="4:19" s="4" customFormat="1" ht="19.7" customHeight="1">
      <c r="D582" s="27"/>
      <c r="E582" s="27"/>
      <c r="F582" s="27"/>
      <c r="G582" s="26"/>
      <c r="H582" s="40"/>
      <c r="I582" s="26"/>
      <c r="J582" s="28"/>
      <c r="K582" s="29"/>
      <c r="L582" s="26"/>
      <c r="M582" s="26"/>
      <c r="N582" s="26"/>
      <c r="O582" s="30"/>
      <c r="P582" s="27"/>
      <c r="Q582" s="26"/>
      <c r="R582" s="30"/>
      <c r="S582" s="31"/>
    </row>
    <row r="583" spans="4:19" s="4" customFormat="1" ht="19.7" customHeight="1">
      <c r="D583" s="27"/>
      <c r="E583" s="27"/>
      <c r="F583" s="27"/>
      <c r="G583" s="26"/>
      <c r="H583" s="40"/>
      <c r="I583" s="26"/>
      <c r="J583" s="28"/>
      <c r="K583" s="29"/>
      <c r="L583" s="26"/>
      <c r="M583" s="26"/>
      <c r="N583" s="26"/>
      <c r="O583" s="30"/>
      <c r="P583" s="27"/>
      <c r="Q583" s="26"/>
      <c r="R583" s="30"/>
      <c r="S583" s="31"/>
    </row>
    <row r="584" spans="4:19" s="4" customFormat="1" ht="19.7" customHeight="1">
      <c r="D584" s="27"/>
      <c r="E584" s="27"/>
      <c r="F584" s="27"/>
      <c r="G584" s="26"/>
      <c r="H584" s="40"/>
      <c r="I584" s="26"/>
      <c r="J584" s="28"/>
      <c r="K584" s="29"/>
      <c r="L584" s="26"/>
      <c r="M584" s="26"/>
      <c r="N584" s="26"/>
      <c r="O584" s="30"/>
      <c r="P584" s="27"/>
      <c r="Q584" s="26"/>
      <c r="R584" s="30"/>
      <c r="S584" s="31"/>
    </row>
    <row r="585" spans="4:19" s="4" customFormat="1" ht="19.7" customHeight="1">
      <c r="D585" s="27"/>
      <c r="E585" s="27"/>
      <c r="F585" s="27"/>
      <c r="G585" s="26"/>
      <c r="H585" s="40"/>
      <c r="I585" s="26"/>
      <c r="J585" s="28"/>
      <c r="K585" s="29"/>
      <c r="L585" s="26"/>
      <c r="M585" s="26"/>
      <c r="N585" s="26"/>
      <c r="O585" s="30"/>
      <c r="P585" s="27"/>
      <c r="Q585" s="26"/>
      <c r="R585" s="30"/>
      <c r="S585" s="31"/>
    </row>
    <row r="586" spans="4:19" s="4" customFormat="1" ht="19.7" customHeight="1">
      <c r="D586" s="27"/>
      <c r="E586" s="27"/>
      <c r="F586" s="27"/>
      <c r="G586" s="26"/>
      <c r="H586" s="40"/>
      <c r="I586" s="26"/>
      <c r="J586" s="28"/>
      <c r="K586" s="29"/>
      <c r="L586" s="26"/>
      <c r="M586" s="26"/>
      <c r="N586" s="26"/>
      <c r="O586" s="30"/>
      <c r="P586" s="27"/>
      <c r="Q586" s="26"/>
      <c r="R586" s="30"/>
      <c r="S586" s="31"/>
    </row>
    <row r="587" spans="4:19" s="4" customFormat="1" ht="19.7" customHeight="1">
      <c r="D587" s="27"/>
      <c r="E587" s="27"/>
      <c r="F587" s="27"/>
      <c r="G587" s="26"/>
      <c r="H587" s="40"/>
      <c r="I587" s="26"/>
      <c r="J587" s="28"/>
      <c r="K587" s="29"/>
      <c r="L587" s="26"/>
      <c r="M587" s="26"/>
      <c r="N587" s="26"/>
      <c r="O587" s="30"/>
      <c r="P587" s="27"/>
      <c r="Q587" s="26"/>
      <c r="R587" s="30"/>
      <c r="S587" s="31"/>
    </row>
    <row r="588" spans="4:19" s="4" customFormat="1" ht="19.7" customHeight="1">
      <c r="D588" s="27"/>
      <c r="E588" s="27"/>
      <c r="F588" s="27"/>
      <c r="G588" s="26"/>
      <c r="H588" s="40"/>
      <c r="I588" s="26"/>
      <c r="J588" s="28"/>
      <c r="K588" s="29"/>
      <c r="L588" s="26"/>
      <c r="M588" s="26"/>
      <c r="N588" s="26"/>
      <c r="O588" s="30"/>
      <c r="P588" s="27"/>
      <c r="Q588" s="26"/>
      <c r="R588" s="30"/>
      <c r="S588" s="31"/>
    </row>
    <row r="589" spans="4:19" s="4" customFormat="1" ht="19.7" customHeight="1">
      <c r="D589" s="27"/>
      <c r="E589" s="27"/>
      <c r="F589" s="27"/>
      <c r="G589" s="26"/>
      <c r="H589" s="40"/>
      <c r="I589" s="26"/>
      <c r="J589" s="28"/>
      <c r="K589" s="29"/>
      <c r="L589" s="26"/>
      <c r="M589" s="26"/>
      <c r="N589" s="26"/>
      <c r="O589" s="30"/>
      <c r="P589" s="27"/>
      <c r="Q589" s="26"/>
      <c r="R589" s="30"/>
      <c r="S589" s="31"/>
    </row>
    <row r="590" spans="4:19" s="4" customFormat="1" ht="19.7" customHeight="1">
      <c r="D590" s="27"/>
      <c r="E590" s="27"/>
      <c r="F590" s="27"/>
      <c r="G590" s="26"/>
      <c r="H590" s="40"/>
      <c r="I590" s="26"/>
      <c r="J590" s="28"/>
      <c r="K590" s="29"/>
      <c r="L590" s="26"/>
      <c r="M590" s="26"/>
      <c r="N590" s="26"/>
      <c r="O590" s="30"/>
      <c r="P590" s="27"/>
      <c r="Q590" s="26"/>
      <c r="R590" s="30"/>
      <c r="S590" s="31"/>
    </row>
    <row r="591" spans="4:19" s="4" customFormat="1" ht="19.7" customHeight="1">
      <c r="D591" s="27"/>
      <c r="E591" s="27"/>
      <c r="F591" s="27"/>
      <c r="G591" s="26"/>
      <c r="H591" s="40"/>
      <c r="I591" s="26"/>
      <c r="J591" s="28"/>
      <c r="K591" s="29"/>
      <c r="L591" s="26"/>
      <c r="M591" s="26"/>
      <c r="N591" s="26"/>
      <c r="O591" s="30"/>
      <c r="P591" s="27"/>
      <c r="Q591" s="26"/>
      <c r="R591" s="30"/>
      <c r="S591" s="31"/>
    </row>
    <row r="592" spans="4:19" s="4" customFormat="1" ht="19.7" customHeight="1">
      <c r="D592" s="27"/>
      <c r="E592" s="27"/>
      <c r="F592" s="27"/>
      <c r="G592" s="26"/>
      <c r="H592" s="40"/>
      <c r="I592" s="26"/>
      <c r="J592" s="28"/>
      <c r="K592" s="29"/>
      <c r="L592" s="26"/>
      <c r="M592" s="26"/>
      <c r="N592" s="26"/>
      <c r="O592" s="30"/>
      <c r="P592" s="27"/>
      <c r="Q592" s="26"/>
      <c r="R592" s="30"/>
      <c r="S592" s="31"/>
    </row>
    <row r="593" spans="4:19" s="4" customFormat="1" ht="19.7" customHeight="1">
      <c r="D593" s="27"/>
      <c r="E593" s="27"/>
      <c r="F593" s="27"/>
      <c r="G593" s="26"/>
      <c r="H593" s="40"/>
      <c r="I593" s="26"/>
      <c r="J593" s="28"/>
      <c r="K593" s="29"/>
      <c r="L593" s="26"/>
      <c r="M593" s="26"/>
      <c r="N593" s="26"/>
      <c r="O593" s="30"/>
      <c r="P593" s="27"/>
      <c r="Q593" s="26"/>
      <c r="R593" s="30"/>
      <c r="S593" s="31"/>
    </row>
    <row r="594" spans="4:19" s="4" customFormat="1" ht="19.7" customHeight="1">
      <c r="D594" s="27"/>
      <c r="E594" s="27"/>
      <c r="F594" s="27"/>
      <c r="G594" s="26"/>
      <c r="H594" s="40"/>
      <c r="I594" s="26"/>
      <c r="J594" s="28"/>
      <c r="K594" s="29"/>
      <c r="L594" s="26"/>
      <c r="M594" s="26"/>
      <c r="N594" s="26"/>
      <c r="O594" s="30"/>
      <c r="P594" s="27"/>
      <c r="Q594" s="26"/>
      <c r="R594" s="30"/>
      <c r="S594" s="31"/>
    </row>
    <row r="595" spans="4:19" s="4" customFormat="1" ht="19.7" customHeight="1">
      <c r="D595" s="27"/>
      <c r="E595" s="27"/>
      <c r="F595" s="27"/>
      <c r="G595" s="26"/>
      <c r="H595" s="40"/>
      <c r="I595" s="26"/>
      <c r="J595" s="28"/>
      <c r="K595" s="29"/>
      <c r="L595" s="26"/>
      <c r="M595" s="26"/>
      <c r="N595" s="26"/>
      <c r="O595" s="30"/>
      <c r="P595" s="27"/>
      <c r="Q595" s="26"/>
      <c r="R595" s="30"/>
      <c r="S595" s="31"/>
    </row>
    <row r="596" spans="4:19" s="4" customFormat="1" ht="19.7" customHeight="1">
      <c r="D596" s="27"/>
      <c r="E596" s="66"/>
      <c r="F596" s="66"/>
      <c r="G596" s="47"/>
      <c r="H596" s="486"/>
      <c r="I596" s="26"/>
      <c r="J596" s="63"/>
      <c r="K596" s="29"/>
      <c r="L596" s="68"/>
      <c r="M596" s="26"/>
      <c r="N596" s="47"/>
      <c r="O596" s="30"/>
      <c r="P596" s="27"/>
      <c r="Q596" s="26"/>
      <c r="R596" s="30"/>
      <c r="S596" s="31"/>
    </row>
    <row r="597" spans="4:19" s="4" customFormat="1" ht="19.7" customHeight="1">
      <c r="D597" s="27"/>
      <c r="E597" s="27"/>
      <c r="F597" s="66"/>
      <c r="G597" s="47"/>
      <c r="H597" s="486"/>
      <c r="I597" s="26"/>
      <c r="J597" s="63"/>
      <c r="K597" s="29"/>
      <c r="L597" s="68"/>
      <c r="M597" s="26"/>
      <c r="N597" s="47"/>
      <c r="O597" s="30"/>
      <c r="P597" s="27"/>
      <c r="Q597" s="26"/>
      <c r="R597" s="30"/>
      <c r="S597" s="31"/>
    </row>
    <row r="598" spans="4:19" s="4" customFormat="1" ht="19.7" customHeight="1">
      <c r="D598" s="27"/>
      <c r="E598" s="27"/>
      <c r="F598" s="66"/>
      <c r="G598" s="47"/>
      <c r="H598" s="486"/>
      <c r="I598" s="26"/>
      <c r="J598" s="63"/>
      <c r="K598" s="29"/>
      <c r="L598" s="68"/>
      <c r="M598" s="26"/>
      <c r="N598" s="47"/>
      <c r="O598" s="30"/>
      <c r="P598" s="27"/>
      <c r="Q598" s="26"/>
      <c r="R598" s="30"/>
      <c r="S598" s="31"/>
    </row>
    <row r="599" spans="4:19" s="4" customFormat="1" ht="19.7" customHeight="1">
      <c r="D599" s="27"/>
      <c r="E599" s="27"/>
      <c r="F599" s="66"/>
      <c r="G599" s="47"/>
      <c r="H599" s="486"/>
      <c r="I599" s="26"/>
      <c r="J599" s="63"/>
      <c r="K599" s="29"/>
      <c r="L599" s="68"/>
      <c r="M599" s="26"/>
      <c r="N599" s="47"/>
      <c r="O599" s="30"/>
      <c r="P599" s="27"/>
      <c r="Q599" s="26"/>
      <c r="R599" s="30"/>
      <c r="S599" s="31"/>
    </row>
    <row r="600" spans="4:19" s="4" customFormat="1" ht="19.7" customHeight="1">
      <c r="D600" s="27"/>
      <c r="E600" s="27"/>
      <c r="F600" s="66"/>
      <c r="G600" s="47"/>
      <c r="H600" s="486"/>
      <c r="I600" s="26"/>
      <c r="J600" s="63"/>
      <c r="K600" s="29"/>
      <c r="L600" s="68"/>
      <c r="M600" s="26"/>
      <c r="N600" s="47"/>
      <c r="O600" s="30"/>
      <c r="P600" s="27"/>
      <c r="Q600" s="26"/>
      <c r="R600" s="30"/>
      <c r="S600" s="31"/>
    </row>
    <row r="601" spans="4:19" s="4" customFormat="1" ht="19.7" customHeight="1">
      <c r="D601" s="27"/>
      <c r="E601" s="27"/>
      <c r="F601" s="66"/>
      <c r="G601" s="47"/>
      <c r="H601" s="486"/>
      <c r="I601" s="26"/>
      <c r="J601" s="63"/>
      <c r="K601" s="29"/>
      <c r="L601" s="68"/>
      <c r="M601" s="26"/>
      <c r="N601" s="47"/>
      <c r="O601" s="30"/>
      <c r="P601" s="27"/>
      <c r="Q601" s="26"/>
      <c r="R601" s="30"/>
      <c r="S601" s="31"/>
    </row>
    <row r="602" spans="4:19" s="4" customFormat="1" ht="19.350000000000001" customHeight="1">
      <c r="D602" s="27"/>
      <c r="E602" s="66"/>
      <c r="F602" s="66"/>
      <c r="G602" s="47"/>
      <c r="H602" s="486"/>
      <c r="I602" s="26"/>
      <c r="J602" s="63"/>
      <c r="K602" s="29"/>
      <c r="L602" s="68"/>
      <c r="M602" s="26"/>
      <c r="N602" s="47"/>
      <c r="O602" s="30"/>
      <c r="P602" s="27"/>
      <c r="Q602" s="26"/>
      <c r="R602" s="30"/>
      <c r="S602" s="31"/>
    </row>
    <row r="603" spans="4:19" s="4" customFormat="1" ht="19.350000000000001" customHeight="1">
      <c r="D603" s="27"/>
      <c r="E603" s="66"/>
      <c r="F603" s="66"/>
      <c r="G603" s="69"/>
      <c r="H603" s="486"/>
      <c r="I603" s="26"/>
      <c r="J603" s="63"/>
      <c r="K603" s="29"/>
      <c r="L603" s="68"/>
      <c r="M603" s="26"/>
      <c r="N603" s="47"/>
      <c r="O603" s="30"/>
      <c r="P603" s="27"/>
      <c r="Q603" s="26"/>
      <c r="R603" s="30"/>
      <c r="S603" s="31"/>
    </row>
    <row r="604" spans="4:19" s="4" customFormat="1" ht="19.350000000000001" customHeight="1">
      <c r="D604" s="27"/>
      <c r="E604" s="66"/>
      <c r="F604" s="66"/>
      <c r="G604" s="70"/>
      <c r="H604" s="486"/>
      <c r="I604" s="26"/>
      <c r="J604" s="63"/>
      <c r="K604" s="29"/>
      <c r="L604" s="68"/>
      <c r="M604" s="26"/>
      <c r="N604" s="47"/>
      <c r="O604" s="30"/>
      <c r="P604" s="27"/>
      <c r="Q604" s="26"/>
      <c r="R604" s="30"/>
      <c r="S604" s="31"/>
    </row>
    <row r="605" spans="4:19" s="4" customFormat="1" ht="19.7" customHeight="1">
      <c r="D605" s="27"/>
      <c r="E605" s="66"/>
      <c r="F605" s="66"/>
      <c r="G605" s="70"/>
      <c r="H605" s="486"/>
      <c r="I605" s="26"/>
      <c r="J605" s="63"/>
      <c r="K605" s="29"/>
      <c r="L605" s="68"/>
      <c r="M605" s="26"/>
      <c r="N605" s="47"/>
      <c r="O605" s="30"/>
      <c r="P605" s="27"/>
      <c r="Q605" s="26"/>
      <c r="R605" s="30"/>
      <c r="S605" s="31"/>
    </row>
    <row r="606" spans="4:19" s="4" customFormat="1" ht="19.7" customHeight="1">
      <c r="D606" s="27"/>
      <c r="E606" s="66"/>
      <c r="F606" s="66"/>
      <c r="G606" s="70"/>
      <c r="H606" s="486"/>
      <c r="I606" s="26"/>
      <c r="J606" s="63"/>
      <c r="K606" s="29"/>
      <c r="L606" s="68"/>
      <c r="M606" s="26"/>
      <c r="N606" s="47"/>
      <c r="O606" s="30"/>
      <c r="P606" s="27"/>
      <c r="Q606" s="26"/>
      <c r="R606" s="30"/>
      <c r="S606" s="31"/>
    </row>
    <row r="607" spans="4:19" s="4" customFormat="1" ht="19.7" customHeight="1">
      <c r="D607" s="27"/>
      <c r="E607" s="66"/>
      <c r="F607" s="66"/>
      <c r="G607" s="70"/>
      <c r="H607" s="486"/>
      <c r="I607" s="26"/>
      <c r="J607" s="63"/>
      <c r="K607" s="29"/>
      <c r="L607" s="68"/>
      <c r="M607" s="26"/>
      <c r="N607" s="47"/>
      <c r="O607" s="30"/>
      <c r="P607" s="27"/>
      <c r="Q607" s="26"/>
      <c r="R607" s="30"/>
      <c r="S607" s="31"/>
    </row>
    <row r="608" spans="4:19" s="4" customFormat="1" ht="19.7" customHeight="1">
      <c r="D608" s="27"/>
      <c r="E608" s="66"/>
      <c r="F608" s="66"/>
      <c r="G608" s="70"/>
      <c r="H608" s="486"/>
      <c r="I608" s="26"/>
      <c r="J608" s="63"/>
      <c r="K608" s="29"/>
      <c r="L608" s="68"/>
      <c r="M608" s="26"/>
      <c r="N608" s="47"/>
      <c r="O608" s="30"/>
      <c r="P608" s="27"/>
      <c r="Q608" s="26"/>
      <c r="R608" s="30"/>
      <c r="S608" s="31"/>
    </row>
    <row r="609" spans="4:19" s="4" customFormat="1" ht="19.7" customHeight="1">
      <c r="D609" s="27"/>
      <c r="E609" s="66"/>
      <c r="F609" s="66"/>
      <c r="G609" s="70"/>
      <c r="H609" s="486"/>
      <c r="I609" s="26"/>
      <c r="J609" s="63"/>
      <c r="K609" s="29"/>
      <c r="L609" s="68"/>
      <c r="M609" s="26"/>
      <c r="N609" s="47"/>
      <c r="O609" s="30"/>
      <c r="P609" s="27"/>
      <c r="Q609" s="26"/>
      <c r="R609" s="30"/>
      <c r="S609" s="31"/>
    </row>
    <row r="610" spans="4:19" s="4" customFormat="1" ht="19.7" customHeight="1">
      <c r="D610" s="27"/>
      <c r="E610" s="27"/>
      <c r="F610" s="27"/>
      <c r="G610" s="47"/>
      <c r="H610" s="40"/>
      <c r="I610" s="63"/>
      <c r="J610" s="71"/>
      <c r="K610" s="72"/>
      <c r="L610" s="73"/>
      <c r="M610" s="26"/>
      <c r="N610" s="47"/>
      <c r="O610" s="30"/>
      <c r="P610" s="27"/>
      <c r="Q610" s="26"/>
      <c r="R610" s="30"/>
      <c r="S610" s="31"/>
    </row>
    <row r="611" spans="4:19" s="4" customFormat="1" ht="19.7" customHeight="1">
      <c r="D611" s="27"/>
      <c r="E611" s="27"/>
      <c r="F611" s="27"/>
      <c r="G611" s="47"/>
      <c r="H611" s="40"/>
      <c r="I611" s="63"/>
      <c r="J611" s="74"/>
      <c r="K611" s="75"/>
      <c r="L611" s="73"/>
      <c r="M611" s="26"/>
      <c r="N611" s="47"/>
      <c r="O611" s="30"/>
      <c r="P611" s="27"/>
      <c r="Q611" s="26"/>
      <c r="R611" s="30"/>
      <c r="S611" s="31"/>
    </row>
    <row r="612" spans="4:19" s="4" customFormat="1" ht="19.7" customHeight="1">
      <c r="D612" s="27"/>
      <c r="E612" s="66"/>
      <c r="F612" s="66"/>
      <c r="G612" s="76"/>
      <c r="H612" s="486"/>
      <c r="I612" s="26"/>
      <c r="J612" s="63"/>
      <c r="K612" s="29"/>
      <c r="L612" s="68"/>
      <c r="M612" s="26"/>
      <c r="N612" s="47"/>
      <c r="O612" s="30"/>
      <c r="P612" s="27"/>
      <c r="Q612" s="26"/>
      <c r="R612" s="30"/>
      <c r="S612" s="31"/>
    </row>
    <row r="613" spans="4:19" s="4" customFormat="1" ht="19.7" customHeight="1">
      <c r="D613" s="27"/>
      <c r="E613" s="66"/>
      <c r="F613" s="66"/>
      <c r="G613" s="70"/>
      <c r="H613" s="486"/>
      <c r="I613" s="26"/>
      <c r="J613" s="63"/>
      <c r="K613" s="29"/>
      <c r="L613" s="68"/>
      <c r="M613" s="26"/>
      <c r="N613" s="47"/>
      <c r="O613" s="30"/>
      <c r="P613" s="27"/>
      <c r="Q613" s="26"/>
      <c r="R613" s="30"/>
      <c r="S613" s="31"/>
    </row>
    <row r="614" spans="4:19" s="4" customFormat="1" ht="19.7" customHeight="1">
      <c r="D614" s="27"/>
      <c r="E614" s="66"/>
      <c r="F614" s="66"/>
      <c r="G614" s="70"/>
      <c r="H614" s="486"/>
      <c r="I614" s="26"/>
      <c r="J614" s="63"/>
      <c r="K614" s="29"/>
      <c r="L614" s="68"/>
      <c r="M614" s="26"/>
      <c r="N614" s="47"/>
      <c r="O614" s="30"/>
      <c r="P614" s="27"/>
      <c r="Q614" s="26"/>
      <c r="R614" s="30"/>
      <c r="S614" s="31"/>
    </row>
    <row r="615" spans="4:19" s="4" customFormat="1" ht="19.7" customHeight="1">
      <c r="D615" s="27"/>
      <c r="E615" s="66"/>
      <c r="F615" s="66"/>
      <c r="G615" s="70"/>
      <c r="H615" s="486"/>
      <c r="I615" s="26"/>
      <c r="J615" s="63"/>
      <c r="K615" s="29"/>
      <c r="L615" s="68"/>
      <c r="M615" s="26"/>
      <c r="N615" s="47"/>
      <c r="O615" s="30"/>
      <c r="P615" s="27"/>
      <c r="Q615" s="26"/>
      <c r="R615" s="30"/>
      <c r="S615" s="31"/>
    </row>
    <row r="616" spans="4:19" s="4" customFormat="1" ht="19.7" customHeight="1">
      <c r="D616" s="27"/>
      <c r="E616" s="66"/>
      <c r="F616" s="66"/>
      <c r="G616" s="70"/>
      <c r="H616" s="486"/>
      <c r="I616" s="26"/>
      <c r="J616" s="63"/>
      <c r="K616" s="29"/>
      <c r="L616" s="68"/>
      <c r="M616" s="26"/>
      <c r="N616" s="47"/>
      <c r="O616" s="30"/>
      <c r="P616" s="27"/>
      <c r="Q616" s="26"/>
      <c r="R616" s="30"/>
      <c r="S616" s="31"/>
    </row>
    <row r="617" spans="4:19" s="4" customFormat="1" ht="19.7" customHeight="1">
      <c r="D617" s="27"/>
      <c r="E617" s="66"/>
      <c r="F617" s="66"/>
      <c r="G617" s="70"/>
      <c r="H617" s="486"/>
      <c r="I617" s="26"/>
      <c r="J617" s="63"/>
      <c r="K617" s="29"/>
      <c r="L617" s="68"/>
      <c r="M617" s="26"/>
      <c r="N617" s="47"/>
      <c r="O617" s="30"/>
      <c r="P617" s="27"/>
      <c r="Q617" s="26"/>
      <c r="R617" s="30"/>
      <c r="S617" s="31"/>
    </row>
    <row r="618" spans="4:19" s="4" customFormat="1" ht="19.7" customHeight="1">
      <c r="D618" s="27"/>
      <c r="E618" s="66"/>
      <c r="F618" s="66"/>
      <c r="G618" s="70"/>
      <c r="H618" s="486"/>
      <c r="I618" s="26"/>
      <c r="J618" s="63"/>
      <c r="K618" s="29"/>
      <c r="L618" s="68"/>
      <c r="M618" s="26"/>
      <c r="N618" s="47"/>
      <c r="O618" s="30"/>
      <c r="P618" s="27"/>
      <c r="Q618" s="26"/>
      <c r="R618" s="30"/>
      <c r="S618" s="31"/>
    </row>
    <row r="619" spans="4:19" s="4" customFormat="1" ht="19.7" customHeight="1">
      <c r="D619" s="27"/>
      <c r="E619" s="66"/>
      <c r="F619" s="66"/>
      <c r="G619" s="70"/>
      <c r="H619" s="486"/>
      <c r="I619" s="26"/>
      <c r="J619" s="63"/>
      <c r="K619" s="29"/>
      <c r="L619" s="68"/>
      <c r="M619" s="26"/>
      <c r="N619" s="47"/>
      <c r="O619" s="30"/>
      <c r="P619" s="27"/>
      <c r="Q619" s="26"/>
      <c r="R619" s="30"/>
      <c r="S619" s="31"/>
    </row>
    <row r="620" spans="4:19" s="4" customFormat="1" ht="19.7" customHeight="1">
      <c r="D620" s="27"/>
      <c r="E620" s="66"/>
      <c r="F620" s="66"/>
      <c r="G620" s="70"/>
      <c r="H620" s="486"/>
      <c r="I620" s="26"/>
      <c r="J620" s="63"/>
      <c r="K620" s="29"/>
      <c r="L620" s="68"/>
      <c r="M620" s="26"/>
      <c r="N620" s="47"/>
      <c r="O620" s="30"/>
      <c r="P620" s="27"/>
      <c r="Q620" s="26"/>
      <c r="R620" s="30"/>
      <c r="S620" s="31"/>
    </row>
    <row r="621" spans="4:19" s="4" customFormat="1" ht="19.7" customHeight="1">
      <c r="D621" s="27"/>
      <c r="E621" s="66"/>
      <c r="F621" s="66"/>
      <c r="G621" s="70"/>
      <c r="H621" s="486"/>
      <c r="I621" s="26"/>
      <c r="J621" s="63"/>
      <c r="K621" s="29"/>
      <c r="L621" s="68"/>
      <c r="M621" s="26"/>
      <c r="N621" s="47"/>
      <c r="O621" s="30"/>
      <c r="P621" s="27"/>
      <c r="Q621" s="26"/>
      <c r="R621" s="30"/>
      <c r="S621" s="31"/>
    </row>
    <row r="622" spans="4:19" s="4" customFormat="1" ht="19.7" customHeight="1">
      <c r="D622" s="27"/>
      <c r="E622" s="66"/>
      <c r="F622" s="66"/>
      <c r="G622" s="70"/>
      <c r="H622" s="486"/>
      <c r="I622" s="26"/>
      <c r="J622" s="63"/>
      <c r="K622" s="29"/>
      <c r="L622" s="68"/>
      <c r="M622" s="26"/>
      <c r="N622" s="47"/>
      <c r="O622" s="30"/>
      <c r="P622" s="27"/>
      <c r="Q622" s="26"/>
      <c r="R622" s="30"/>
      <c r="S622" s="31"/>
    </row>
    <row r="623" spans="4:19" s="4" customFormat="1" ht="19.7" customHeight="1">
      <c r="D623" s="27"/>
      <c r="E623" s="66"/>
      <c r="F623" s="66"/>
      <c r="G623" s="70"/>
      <c r="H623" s="486"/>
      <c r="I623" s="26"/>
      <c r="J623" s="63"/>
      <c r="K623" s="29"/>
      <c r="L623" s="68"/>
      <c r="M623" s="26"/>
      <c r="N623" s="47"/>
      <c r="O623" s="30"/>
      <c r="P623" s="27"/>
      <c r="Q623" s="26"/>
      <c r="R623" s="30"/>
      <c r="S623" s="31"/>
    </row>
    <row r="624" spans="4:19" s="4" customFormat="1" ht="19.7" customHeight="1">
      <c r="D624" s="27"/>
      <c r="E624" s="66"/>
      <c r="F624" s="66"/>
      <c r="G624" s="70"/>
      <c r="H624" s="486"/>
      <c r="I624" s="26"/>
      <c r="J624" s="63"/>
      <c r="K624" s="29"/>
      <c r="L624" s="68"/>
      <c r="M624" s="26"/>
      <c r="N624" s="47"/>
      <c r="O624" s="30"/>
      <c r="P624" s="27"/>
      <c r="Q624" s="26"/>
      <c r="R624" s="30"/>
      <c r="S624" s="31"/>
    </row>
    <row r="625" spans="4:19" s="4" customFormat="1" ht="19.7" customHeight="1">
      <c r="D625" s="27"/>
      <c r="E625" s="66"/>
      <c r="F625" s="66"/>
      <c r="G625" s="70"/>
      <c r="H625" s="486"/>
      <c r="I625" s="26"/>
      <c r="J625" s="63"/>
      <c r="K625" s="29"/>
      <c r="L625" s="68"/>
      <c r="M625" s="26"/>
      <c r="N625" s="47"/>
      <c r="O625" s="30"/>
      <c r="P625" s="27"/>
      <c r="Q625" s="26"/>
      <c r="R625" s="30"/>
      <c r="S625" s="31"/>
    </row>
    <row r="626" spans="4:19" s="4" customFormat="1" ht="19.7" customHeight="1">
      <c r="D626" s="27"/>
      <c r="E626" s="66"/>
      <c r="F626" s="66"/>
      <c r="G626" s="70"/>
      <c r="H626" s="486"/>
      <c r="I626" s="26"/>
      <c r="J626" s="63"/>
      <c r="K626" s="29"/>
      <c r="L626" s="68"/>
      <c r="M626" s="26"/>
      <c r="N626" s="47"/>
      <c r="O626" s="30"/>
      <c r="P626" s="27"/>
      <c r="Q626" s="26"/>
      <c r="R626" s="30"/>
      <c r="S626" s="31"/>
    </row>
    <row r="627" spans="4:19" s="4" customFormat="1" ht="19.7" customHeight="1">
      <c r="D627" s="27"/>
      <c r="E627" s="66"/>
      <c r="F627" s="66"/>
      <c r="G627" s="70"/>
      <c r="H627" s="486"/>
      <c r="I627" s="26"/>
      <c r="J627" s="63"/>
      <c r="K627" s="29"/>
      <c r="L627" s="68"/>
      <c r="M627" s="26"/>
      <c r="N627" s="47"/>
      <c r="O627" s="30"/>
      <c r="P627" s="27"/>
      <c r="Q627" s="26"/>
      <c r="R627" s="30"/>
      <c r="S627" s="31"/>
    </row>
    <row r="628" spans="4:19" s="4" customFormat="1" ht="19.7" customHeight="1">
      <c r="D628" s="27"/>
      <c r="E628" s="66"/>
      <c r="F628" s="66"/>
      <c r="G628" s="70"/>
      <c r="H628" s="486"/>
      <c r="I628" s="26"/>
      <c r="J628" s="63"/>
      <c r="K628" s="29"/>
      <c r="L628" s="68"/>
      <c r="M628" s="26"/>
      <c r="N628" s="47"/>
      <c r="O628" s="30"/>
      <c r="P628" s="27"/>
      <c r="Q628" s="26"/>
      <c r="R628" s="30"/>
      <c r="S628" s="31"/>
    </row>
    <row r="629" spans="4:19" s="4" customFormat="1" ht="19.7" customHeight="1">
      <c r="D629" s="27"/>
      <c r="E629" s="66"/>
      <c r="F629" s="66"/>
      <c r="G629" s="70"/>
      <c r="H629" s="486"/>
      <c r="I629" s="26"/>
      <c r="J629" s="63"/>
      <c r="K629" s="29"/>
      <c r="L629" s="68"/>
      <c r="M629" s="26"/>
      <c r="N629" s="47"/>
      <c r="O629" s="30"/>
      <c r="P629" s="27"/>
      <c r="Q629" s="26"/>
      <c r="R629" s="30"/>
      <c r="S629" s="31"/>
    </row>
    <row r="630" spans="4:19" s="4" customFormat="1" ht="19.7" customHeight="1">
      <c r="D630" s="27"/>
      <c r="E630" s="66"/>
      <c r="F630" s="66"/>
      <c r="G630" s="70"/>
      <c r="H630" s="486"/>
      <c r="I630" s="26"/>
      <c r="J630" s="63"/>
      <c r="K630" s="29"/>
      <c r="L630" s="68"/>
      <c r="M630" s="26"/>
      <c r="N630" s="47"/>
      <c r="O630" s="30"/>
      <c r="P630" s="27"/>
      <c r="Q630" s="26"/>
      <c r="R630" s="30"/>
      <c r="S630" s="31"/>
    </row>
    <row r="631" spans="4:19" s="4" customFormat="1" ht="19.7" customHeight="1">
      <c r="D631" s="27"/>
      <c r="E631" s="66"/>
      <c r="F631" s="66"/>
      <c r="G631" s="70"/>
      <c r="H631" s="486"/>
      <c r="I631" s="26"/>
      <c r="J631" s="63"/>
      <c r="K631" s="29"/>
      <c r="L631" s="68"/>
      <c r="M631" s="26"/>
      <c r="N631" s="47"/>
      <c r="O631" s="30"/>
      <c r="P631" s="27"/>
      <c r="Q631" s="26"/>
      <c r="R631" s="30"/>
      <c r="S631" s="31"/>
    </row>
    <row r="632" spans="4:19" s="4" customFormat="1" ht="19.7" customHeight="1">
      <c r="D632" s="27"/>
      <c r="E632" s="66"/>
      <c r="F632" s="66"/>
      <c r="G632" s="70"/>
      <c r="H632" s="486"/>
      <c r="I632" s="26"/>
      <c r="J632" s="63"/>
      <c r="K632" s="29"/>
      <c r="L632" s="68"/>
      <c r="M632" s="26"/>
      <c r="N632" s="47"/>
      <c r="O632" s="30"/>
      <c r="P632" s="27"/>
      <c r="Q632" s="26"/>
      <c r="R632" s="30"/>
      <c r="S632" s="31"/>
    </row>
    <row r="633" spans="4:19" s="4" customFormat="1" ht="19.7" customHeight="1">
      <c r="D633" s="27"/>
      <c r="E633" s="66"/>
      <c r="F633" s="66"/>
      <c r="G633" s="70"/>
      <c r="H633" s="486"/>
      <c r="I633" s="26"/>
      <c r="J633" s="63"/>
      <c r="K633" s="29"/>
      <c r="L633" s="77"/>
      <c r="M633" s="26"/>
      <c r="N633" s="47"/>
      <c r="O633" s="30"/>
      <c r="P633" s="27"/>
      <c r="Q633" s="26"/>
      <c r="R633" s="30"/>
      <c r="S633" s="31"/>
    </row>
    <row r="634" spans="4:19" s="4" customFormat="1" ht="19.7" customHeight="1">
      <c r="D634" s="27"/>
      <c r="E634" s="66"/>
      <c r="F634" s="66"/>
      <c r="G634" s="70"/>
      <c r="H634" s="486"/>
      <c r="I634" s="26"/>
      <c r="J634" s="63"/>
      <c r="K634" s="29"/>
      <c r="L634" s="68"/>
      <c r="M634" s="26"/>
      <c r="N634" s="47"/>
      <c r="O634" s="30"/>
      <c r="P634" s="27"/>
      <c r="Q634" s="26"/>
      <c r="R634" s="30"/>
      <c r="S634" s="31"/>
    </row>
    <row r="635" spans="4:19" s="4" customFormat="1" ht="19.7" customHeight="1">
      <c r="D635" s="27"/>
      <c r="E635" s="66"/>
      <c r="F635" s="66"/>
      <c r="G635" s="70"/>
      <c r="H635" s="486"/>
      <c r="I635" s="26"/>
      <c r="J635" s="63"/>
      <c r="K635" s="29"/>
      <c r="L635" s="68"/>
      <c r="M635" s="26"/>
      <c r="N635" s="47"/>
      <c r="O635" s="30"/>
      <c r="P635" s="27"/>
      <c r="Q635" s="26"/>
      <c r="R635" s="30"/>
      <c r="S635" s="31"/>
    </row>
    <row r="636" spans="4:19" s="4" customFormat="1" ht="19.7" customHeight="1">
      <c r="D636" s="27"/>
      <c r="E636" s="66"/>
      <c r="F636" s="66"/>
      <c r="G636" s="70"/>
      <c r="H636" s="486"/>
      <c r="I636" s="26"/>
      <c r="J636" s="63"/>
      <c r="K636" s="29"/>
      <c r="L636" s="68"/>
      <c r="M636" s="26"/>
      <c r="N636" s="47"/>
      <c r="O636" s="30"/>
      <c r="P636" s="27"/>
      <c r="Q636" s="26"/>
      <c r="R636" s="30"/>
      <c r="S636" s="31"/>
    </row>
    <row r="637" spans="4:19" s="4" customFormat="1" ht="19.7" customHeight="1">
      <c r="D637" s="27"/>
      <c r="E637" s="66"/>
      <c r="F637" s="66"/>
      <c r="G637" s="70"/>
      <c r="H637" s="486"/>
      <c r="I637" s="26"/>
      <c r="J637" s="63"/>
      <c r="K637" s="29"/>
      <c r="L637" s="68"/>
      <c r="M637" s="26"/>
      <c r="N637" s="47"/>
      <c r="O637" s="30"/>
      <c r="P637" s="27"/>
      <c r="Q637" s="26"/>
      <c r="R637" s="30"/>
      <c r="S637" s="31"/>
    </row>
    <row r="638" spans="4:19" s="4" customFormat="1" ht="19.7" customHeight="1">
      <c r="D638" s="27"/>
      <c r="E638" s="66"/>
      <c r="F638" s="66"/>
      <c r="G638" s="70"/>
      <c r="H638" s="486"/>
      <c r="I638" s="26"/>
      <c r="J638" s="63"/>
      <c r="K638" s="29"/>
      <c r="L638" s="68"/>
      <c r="M638" s="26"/>
      <c r="N638" s="47"/>
      <c r="O638" s="30"/>
      <c r="P638" s="27"/>
      <c r="Q638" s="26"/>
      <c r="R638" s="30"/>
      <c r="S638" s="31"/>
    </row>
    <row r="639" spans="4:19" s="4" customFormat="1" ht="19.7" customHeight="1">
      <c r="D639" s="27"/>
      <c r="E639" s="66"/>
      <c r="F639" s="66"/>
      <c r="G639" s="70"/>
      <c r="H639" s="486"/>
      <c r="I639" s="26"/>
      <c r="J639" s="63"/>
      <c r="K639" s="29"/>
      <c r="L639" s="68"/>
      <c r="M639" s="26"/>
      <c r="N639" s="47"/>
      <c r="O639" s="30"/>
      <c r="P639" s="27"/>
      <c r="Q639" s="26"/>
      <c r="R639" s="30"/>
      <c r="S639" s="31"/>
    </row>
    <row r="640" spans="4:19" s="4" customFormat="1" ht="19.7" customHeight="1">
      <c r="D640" s="27"/>
      <c r="E640" s="66"/>
      <c r="F640" s="66"/>
      <c r="G640" s="70"/>
      <c r="H640" s="486"/>
      <c r="I640" s="26"/>
      <c r="J640" s="63"/>
      <c r="K640" s="29"/>
      <c r="L640" s="77"/>
      <c r="M640" s="26"/>
      <c r="N640" s="47"/>
      <c r="O640" s="30"/>
      <c r="P640" s="27"/>
      <c r="Q640" s="26"/>
      <c r="R640" s="30"/>
      <c r="S640" s="31"/>
    </row>
    <row r="641" spans="1:19" s="4" customFormat="1" ht="19.7" customHeight="1">
      <c r="D641" s="27"/>
      <c r="E641" s="27"/>
      <c r="F641" s="27"/>
      <c r="G641" s="70"/>
      <c r="H641" s="486"/>
      <c r="I641" s="26"/>
      <c r="J641" s="63"/>
      <c r="K641" s="29"/>
      <c r="L641" s="68"/>
      <c r="M641" s="26"/>
      <c r="N641" s="47"/>
      <c r="O641" s="30"/>
      <c r="P641" s="27"/>
      <c r="Q641" s="26"/>
      <c r="R641" s="30"/>
      <c r="S641" s="31"/>
    </row>
    <row r="642" spans="1:19" s="4" customFormat="1" ht="19.7" customHeight="1">
      <c r="D642" s="27"/>
      <c r="E642" s="66"/>
      <c r="F642" s="66"/>
      <c r="G642" s="70"/>
      <c r="H642" s="486"/>
      <c r="I642" s="26"/>
      <c r="J642" s="63"/>
      <c r="K642" s="29"/>
      <c r="L642" s="68"/>
      <c r="M642" s="26"/>
      <c r="N642" s="47"/>
      <c r="O642" s="30"/>
      <c r="P642" s="27"/>
      <c r="Q642" s="26"/>
      <c r="R642" s="30"/>
      <c r="S642" s="31"/>
    </row>
    <row r="643" spans="1:19" s="4" customFormat="1" ht="19.7" customHeight="1">
      <c r="D643" s="27"/>
      <c r="E643" s="66"/>
      <c r="F643" s="66"/>
      <c r="G643" s="70"/>
      <c r="H643" s="486"/>
      <c r="I643" s="26"/>
      <c r="J643" s="63"/>
      <c r="K643" s="29"/>
      <c r="L643" s="68"/>
      <c r="M643" s="26"/>
      <c r="N643" s="47"/>
      <c r="O643" s="30"/>
      <c r="P643" s="27"/>
      <c r="Q643" s="26"/>
      <c r="R643" s="30"/>
      <c r="S643" s="31"/>
    </row>
    <row r="644" spans="1:19" s="4" customFormat="1" ht="19.7" customHeight="1">
      <c r="D644" s="27"/>
      <c r="E644" s="27"/>
      <c r="F644" s="27"/>
      <c r="G644" s="70"/>
      <c r="H644" s="486"/>
      <c r="I644" s="26"/>
      <c r="J644" s="63"/>
      <c r="K644" s="29"/>
      <c r="L644" s="68"/>
      <c r="M644" s="26"/>
      <c r="N644" s="47"/>
      <c r="O644" s="30"/>
      <c r="P644" s="27"/>
      <c r="Q644" s="26"/>
      <c r="R644" s="30"/>
      <c r="S644" s="31"/>
    </row>
    <row r="645" spans="1:19" s="4" customFormat="1" ht="19.350000000000001" customHeight="1">
      <c r="D645" s="27"/>
      <c r="E645" s="66"/>
      <c r="F645" s="66"/>
      <c r="G645" s="70"/>
      <c r="H645" s="486"/>
      <c r="I645" s="26"/>
      <c r="J645" s="63"/>
      <c r="K645" s="29"/>
      <c r="L645" s="68"/>
      <c r="M645" s="26"/>
      <c r="N645" s="47"/>
      <c r="O645" s="30"/>
      <c r="P645" s="27"/>
      <c r="Q645" s="26"/>
      <c r="R645" s="30"/>
      <c r="S645" s="31"/>
    </row>
    <row r="646" spans="1:19" s="4" customFormat="1" ht="19.7" customHeight="1">
      <c r="D646" s="27"/>
      <c r="E646" s="27"/>
      <c r="F646" s="27"/>
      <c r="G646" s="78"/>
      <c r="H646" s="557"/>
      <c r="I646" s="26"/>
      <c r="J646" s="63"/>
      <c r="K646" s="29"/>
      <c r="L646" s="79"/>
      <c r="M646" s="26"/>
      <c r="N646" s="26"/>
      <c r="O646" s="30"/>
      <c r="P646" s="27"/>
      <c r="Q646" s="26"/>
      <c r="R646" s="30"/>
      <c r="S646" s="31"/>
    </row>
    <row r="647" spans="1:19" s="4" customFormat="1" ht="19.7" customHeight="1">
      <c r="D647" s="27"/>
      <c r="E647" s="27"/>
      <c r="F647" s="27"/>
      <c r="G647" s="80">
        <f>SUM(J596:J646)</f>
        <v>0</v>
      </c>
      <c r="H647" s="557"/>
      <c r="I647" s="26"/>
      <c r="J647" s="63"/>
      <c r="K647" s="29"/>
      <c r="L647" s="47"/>
      <c r="M647" s="26"/>
      <c r="N647" s="26"/>
      <c r="O647" s="30"/>
      <c r="P647" s="27"/>
      <c r="Q647" s="26"/>
      <c r="R647" s="30"/>
      <c r="S647" s="31"/>
    </row>
    <row r="648" spans="1:19" s="4" customFormat="1" ht="19.7" customHeight="1">
      <c r="D648" s="27"/>
      <c r="E648" s="27"/>
      <c r="F648" s="27"/>
      <c r="G648" s="47"/>
      <c r="H648" s="557"/>
      <c r="I648" s="26"/>
      <c r="J648" s="63"/>
      <c r="K648" s="29"/>
      <c r="L648" s="47"/>
      <c r="M648" s="26"/>
      <c r="N648" s="26"/>
      <c r="O648" s="30"/>
      <c r="P648" s="27"/>
      <c r="Q648" s="26"/>
      <c r="R648" s="30"/>
      <c r="S648" s="31"/>
    </row>
    <row r="649" spans="1:19" s="4" customFormat="1" ht="19.7" customHeight="1">
      <c r="D649" s="27"/>
      <c r="E649" s="27"/>
      <c r="F649" s="27"/>
      <c r="G649" s="47"/>
      <c r="H649" s="557"/>
      <c r="I649" s="26"/>
      <c r="J649" s="63"/>
      <c r="K649" s="29"/>
      <c r="L649" s="47"/>
      <c r="M649" s="47"/>
      <c r="N649" s="26"/>
      <c r="O649" s="30"/>
      <c r="P649" s="27"/>
      <c r="Q649" s="26"/>
      <c r="R649" s="30"/>
      <c r="S649" s="31"/>
    </row>
    <row r="650" spans="1:19">
      <c r="A650" s="4"/>
      <c r="B650" s="4"/>
      <c r="C650" s="4"/>
      <c r="D650" s="27"/>
      <c r="E650" s="27"/>
      <c r="F650" s="27"/>
      <c r="G650" s="47"/>
      <c r="H650" s="557"/>
      <c r="I650" s="26"/>
      <c r="J650" s="63"/>
      <c r="K650" s="29"/>
      <c r="L650" s="47"/>
      <c r="M650" s="26"/>
      <c r="N650" s="26"/>
      <c r="O650" s="30"/>
      <c r="P650" s="27"/>
      <c r="Q650" s="26"/>
      <c r="R650" s="30"/>
      <c r="S650" s="31"/>
    </row>
    <row r="651" spans="1:19" s="19" customFormat="1">
      <c r="A651" s="1"/>
      <c r="B651" s="1"/>
      <c r="C651" s="1"/>
      <c r="D651" s="4"/>
      <c r="E651" s="1"/>
      <c r="F651" s="1"/>
      <c r="G651" s="1"/>
      <c r="H651" s="1"/>
      <c r="I651" s="4"/>
      <c r="J651" s="81"/>
      <c r="L651" s="1"/>
      <c r="M651" s="1"/>
      <c r="N651" s="4"/>
      <c r="O651" s="9"/>
      <c r="P651" s="1"/>
      <c r="Q651" s="10"/>
      <c r="R651" s="11"/>
      <c r="S651" s="12"/>
    </row>
  </sheetData>
  <mergeCells count="8">
    <mergeCell ref="D6:F6"/>
    <mergeCell ref="D2:F2"/>
    <mergeCell ref="I2:K2"/>
    <mergeCell ref="D3:F3"/>
    <mergeCell ref="J3:M4"/>
    <mergeCell ref="D4:F4"/>
    <mergeCell ref="I4:I5"/>
    <mergeCell ref="D5:F5"/>
  </mergeCells>
  <phoneticPr fontId="2"/>
  <pageMargins left="0" right="0" top="0" bottom="0" header="0" footer="0"/>
  <pageSetup paperSize="8" scale="65" orientation="portrait" r:id="rId1"/>
  <tableParts count="1">
    <tablePart r:id="rId2"/>
  </tableParts>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EA368-D4C8-4A61-B203-7D2723A21BA4}">
  <dimension ref="B2:Q39"/>
  <sheetViews>
    <sheetView zoomScale="85" zoomScaleNormal="85" workbookViewId="0">
      <pane xSplit="10" ySplit="8" topLeftCell="M9" activePane="bottomRight" state="frozen"/>
      <selection pane="topRight" activeCell="K1" sqref="K1"/>
      <selection pane="bottomLeft" activeCell="A9" sqref="A9"/>
      <selection pane="bottomRight" activeCell="F12" sqref="F12"/>
    </sheetView>
  </sheetViews>
  <sheetFormatPr defaultRowHeight="18.75"/>
  <cols>
    <col min="1" max="1" width="2.625" style="1" customWidth="1"/>
    <col min="2" max="2" width="5.625" style="4" customWidth="1"/>
    <col min="3" max="4" width="20.625" style="1" customWidth="1"/>
    <col min="5" max="5" width="40.625" style="1" customWidth="1"/>
    <col min="6" max="6" width="6.25" style="1" customWidth="1"/>
    <col min="7" max="8" width="9.875" style="1" bestFit="1" customWidth="1"/>
    <col min="9" max="9" width="5.75" style="10" customWidth="1"/>
    <col min="10" max="10" width="29.5" style="1" customWidth="1"/>
    <col min="11" max="11" width="11.375" style="1" customWidth="1"/>
    <col min="12" max="12" width="20.625" style="4" customWidth="1"/>
    <col min="13" max="13" width="13.75" style="9" customWidth="1"/>
    <col min="14" max="14" width="6.375" style="1" customWidth="1"/>
    <col min="15" max="15" width="13.25" style="10" customWidth="1"/>
    <col min="16" max="16" width="14.5" style="11" customWidth="1"/>
    <col min="17" max="17" width="15.625" style="12" customWidth="1"/>
    <col min="18" max="256" width="9" style="1"/>
    <col min="257" max="257" width="2.625" style="1" customWidth="1"/>
    <col min="258" max="258" width="5.625" style="1" customWidth="1"/>
    <col min="259" max="260" width="20.625" style="1" customWidth="1"/>
    <col min="261" max="261" width="40.625" style="1" customWidth="1"/>
    <col min="262" max="262" width="6.25" style="1" customWidth="1"/>
    <col min="263" max="264" width="9.875" style="1" bestFit="1" customWidth="1"/>
    <col min="265" max="265" width="5.75" style="1" customWidth="1"/>
    <col min="266" max="266" width="29.5" style="1" customWidth="1"/>
    <col min="267" max="267" width="11.375" style="1" customWidth="1"/>
    <col min="268" max="268" width="20.625" style="1" customWidth="1"/>
    <col min="269" max="269" width="13.75" style="1" customWidth="1"/>
    <col min="270" max="270" width="6.375" style="1" customWidth="1"/>
    <col min="271" max="271" width="13.25" style="1" customWidth="1"/>
    <col min="272" max="272" width="14.5" style="1" customWidth="1"/>
    <col min="273" max="273" width="15.625" style="1" customWidth="1"/>
    <col min="274" max="512" width="9" style="1"/>
    <col min="513" max="513" width="2.625" style="1" customWidth="1"/>
    <col min="514" max="514" width="5.625" style="1" customWidth="1"/>
    <col min="515" max="516" width="20.625" style="1" customWidth="1"/>
    <col min="517" max="517" width="40.625" style="1" customWidth="1"/>
    <col min="518" max="518" width="6.25" style="1" customWidth="1"/>
    <col min="519" max="520" width="9.875" style="1" bestFit="1" customWidth="1"/>
    <col min="521" max="521" width="5.75" style="1" customWidth="1"/>
    <col min="522" max="522" width="29.5" style="1" customWidth="1"/>
    <col min="523" max="523" width="11.375" style="1" customWidth="1"/>
    <col min="524" max="524" width="20.625" style="1" customWidth="1"/>
    <col min="525" max="525" width="13.75" style="1" customWidth="1"/>
    <col min="526" max="526" width="6.375" style="1" customWidth="1"/>
    <col min="527" max="527" width="13.25" style="1" customWidth="1"/>
    <col min="528" max="528" width="14.5" style="1" customWidth="1"/>
    <col min="529" max="529" width="15.625" style="1" customWidth="1"/>
    <col min="530" max="768" width="9" style="1"/>
    <col min="769" max="769" width="2.625" style="1" customWidth="1"/>
    <col min="770" max="770" width="5.625" style="1" customWidth="1"/>
    <col min="771" max="772" width="20.625" style="1" customWidth="1"/>
    <col min="773" max="773" width="40.625" style="1" customWidth="1"/>
    <col min="774" max="774" width="6.25" style="1" customWidth="1"/>
    <col min="775" max="776" width="9.875" style="1" bestFit="1" customWidth="1"/>
    <col min="777" max="777" width="5.75" style="1" customWidth="1"/>
    <col min="778" max="778" width="29.5" style="1" customWidth="1"/>
    <col min="779" max="779" width="11.375" style="1" customWidth="1"/>
    <col min="780" max="780" width="20.625" style="1" customWidth="1"/>
    <col min="781" max="781" width="13.75" style="1" customWidth="1"/>
    <col min="782" max="782" width="6.375" style="1" customWidth="1"/>
    <col min="783" max="783" width="13.25" style="1" customWidth="1"/>
    <col min="784" max="784" width="14.5" style="1" customWidth="1"/>
    <col min="785" max="785" width="15.625" style="1" customWidth="1"/>
    <col min="786" max="1024" width="9" style="1"/>
    <col min="1025" max="1025" width="2.625" style="1" customWidth="1"/>
    <col min="1026" max="1026" width="5.625" style="1" customWidth="1"/>
    <col min="1027" max="1028" width="20.625" style="1" customWidth="1"/>
    <col min="1029" max="1029" width="40.625" style="1" customWidth="1"/>
    <col min="1030" max="1030" width="6.25" style="1" customWidth="1"/>
    <col min="1031" max="1032" width="9.875" style="1" bestFit="1" customWidth="1"/>
    <col min="1033" max="1033" width="5.75" style="1" customWidth="1"/>
    <col min="1034" max="1034" width="29.5" style="1" customWidth="1"/>
    <col min="1035" max="1035" width="11.375" style="1" customWidth="1"/>
    <col min="1036" max="1036" width="20.625" style="1" customWidth="1"/>
    <col min="1037" max="1037" width="13.75" style="1" customWidth="1"/>
    <col min="1038" max="1038" width="6.3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5.625" style="1" customWidth="1"/>
    <col min="1283" max="1284" width="20.625" style="1" customWidth="1"/>
    <col min="1285" max="1285" width="40.625" style="1" customWidth="1"/>
    <col min="1286" max="1286" width="6.25" style="1" customWidth="1"/>
    <col min="1287" max="1288" width="9.875" style="1" bestFit="1" customWidth="1"/>
    <col min="1289" max="1289" width="5.75" style="1" customWidth="1"/>
    <col min="1290" max="1290" width="29.5" style="1" customWidth="1"/>
    <col min="1291" max="1291" width="11.375" style="1" customWidth="1"/>
    <col min="1292" max="1292" width="20.625" style="1" customWidth="1"/>
    <col min="1293" max="1293" width="13.75" style="1" customWidth="1"/>
    <col min="1294" max="1294" width="6.3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5.625" style="1" customWidth="1"/>
    <col min="1539" max="1540" width="20.625" style="1" customWidth="1"/>
    <col min="1541" max="1541" width="40.625" style="1" customWidth="1"/>
    <col min="1542" max="1542" width="6.25" style="1" customWidth="1"/>
    <col min="1543" max="1544" width="9.875" style="1" bestFit="1" customWidth="1"/>
    <col min="1545" max="1545" width="5.75" style="1" customWidth="1"/>
    <col min="1546" max="1546" width="29.5" style="1" customWidth="1"/>
    <col min="1547" max="1547" width="11.375" style="1" customWidth="1"/>
    <col min="1548" max="1548" width="20.625" style="1" customWidth="1"/>
    <col min="1549" max="1549" width="13.75" style="1" customWidth="1"/>
    <col min="1550" max="1550" width="6.3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5.625" style="1" customWidth="1"/>
    <col min="1795" max="1796" width="20.625" style="1" customWidth="1"/>
    <col min="1797" max="1797" width="40.625" style="1" customWidth="1"/>
    <col min="1798" max="1798" width="6.25" style="1" customWidth="1"/>
    <col min="1799" max="1800" width="9.875" style="1" bestFit="1" customWidth="1"/>
    <col min="1801" max="1801" width="5.75" style="1" customWidth="1"/>
    <col min="1802" max="1802" width="29.5" style="1" customWidth="1"/>
    <col min="1803" max="1803" width="11.375" style="1" customWidth="1"/>
    <col min="1804" max="1804" width="20.625" style="1" customWidth="1"/>
    <col min="1805" max="1805" width="13.75" style="1" customWidth="1"/>
    <col min="1806" max="1806" width="6.3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5.625" style="1" customWidth="1"/>
    <col min="2051" max="2052" width="20.625" style="1" customWidth="1"/>
    <col min="2053" max="2053" width="40.625" style="1" customWidth="1"/>
    <col min="2054" max="2054" width="6.25" style="1" customWidth="1"/>
    <col min="2055" max="2056" width="9.875" style="1" bestFit="1" customWidth="1"/>
    <col min="2057" max="2057" width="5.75" style="1" customWidth="1"/>
    <col min="2058" max="2058" width="29.5" style="1" customWidth="1"/>
    <col min="2059" max="2059" width="11.375" style="1" customWidth="1"/>
    <col min="2060" max="2060" width="20.625" style="1" customWidth="1"/>
    <col min="2061" max="2061" width="13.75" style="1" customWidth="1"/>
    <col min="2062" max="2062" width="6.3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5.625" style="1" customWidth="1"/>
    <col min="2307" max="2308" width="20.625" style="1" customWidth="1"/>
    <col min="2309" max="2309" width="40.625" style="1" customWidth="1"/>
    <col min="2310" max="2310" width="6.25" style="1" customWidth="1"/>
    <col min="2311" max="2312" width="9.875" style="1" bestFit="1" customWidth="1"/>
    <col min="2313" max="2313" width="5.75" style="1" customWidth="1"/>
    <col min="2314" max="2314" width="29.5" style="1" customWidth="1"/>
    <col min="2315" max="2315" width="11.375" style="1" customWidth="1"/>
    <col min="2316" max="2316" width="20.625" style="1" customWidth="1"/>
    <col min="2317" max="2317" width="13.75" style="1" customWidth="1"/>
    <col min="2318" max="2318" width="6.3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5.625" style="1" customWidth="1"/>
    <col min="2563" max="2564" width="20.625" style="1" customWidth="1"/>
    <col min="2565" max="2565" width="40.625" style="1" customWidth="1"/>
    <col min="2566" max="2566" width="6.25" style="1" customWidth="1"/>
    <col min="2567" max="2568" width="9.875" style="1" bestFit="1" customWidth="1"/>
    <col min="2569" max="2569" width="5.75" style="1" customWidth="1"/>
    <col min="2570" max="2570" width="29.5" style="1" customWidth="1"/>
    <col min="2571" max="2571" width="11.375" style="1" customWidth="1"/>
    <col min="2572" max="2572" width="20.625" style="1" customWidth="1"/>
    <col min="2573" max="2573" width="13.75" style="1" customWidth="1"/>
    <col min="2574" max="2574" width="6.3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5.625" style="1" customWidth="1"/>
    <col min="2819" max="2820" width="20.625" style="1" customWidth="1"/>
    <col min="2821" max="2821" width="40.625" style="1" customWidth="1"/>
    <col min="2822" max="2822" width="6.25" style="1" customWidth="1"/>
    <col min="2823" max="2824" width="9.875" style="1" bestFit="1" customWidth="1"/>
    <col min="2825" max="2825" width="5.75" style="1" customWidth="1"/>
    <col min="2826" max="2826" width="29.5" style="1" customWidth="1"/>
    <col min="2827" max="2827" width="11.375" style="1" customWidth="1"/>
    <col min="2828" max="2828" width="20.625" style="1" customWidth="1"/>
    <col min="2829" max="2829" width="13.75" style="1" customWidth="1"/>
    <col min="2830" max="2830" width="6.3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5.625" style="1" customWidth="1"/>
    <col min="3075" max="3076" width="20.625" style="1" customWidth="1"/>
    <col min="3077" max="3077" width="40.625" style="1" customWidth="1"/>
    <col min="3078" max="3078" width="6.25" style="1" customWidth="1"/>
    <col min="3079" max="3080" width="9.875" style="1" bestFit="1" customWidth="1"/>
    <col min="3081" max="3081" width="5.75" style="1" customWidth="1"/>
    <col min="3082" max="3082" width="29.5" style="1" customWidth="1"/>
    <col min="3083" max="3083" width="11.375" style="1" customWidth="1"/>
    <col min="3084" max="3084" width="20.625" style="1" customWidth="1"/>
    <col min="3085" max="3085" width="13.75" style="1" customWidth="1"/>
    <col min="3086" max="3086" width="6.3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5.625" style="1" customWidth="1"/>
    <col min="3331" max="3332" width="20.625" style="1" customWidth="1"/>
    <col min="3333" max="3333" width="40.625" style="1" customWidth="1"/>
    <col min="3334" max="3334" width="6.25" style="1" customWidth="1"/>
    <col min="3335" max="3336" width="9.875" style="1" bestFit="1" customWidth="1"/>
    <col min="3337" max="3337" width="5.75" style="1" customWidth="1"/>
    <col min="3338" max="3338" width="29.5" style="1" customWidth="1"/>
    <col min="3339" max="3339" width="11.375" style="1" customWidth="1"/>
    <col min="3340" max="3340" width="20.625" style="1" customWidth="1"/>
    <col min="3341" max="3341" width="13.75" style="1" customWidth="1"/>
    <col min="3342" max="3342" width="6.3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5.625" style="1" customWidth="1"/>
    <col min="3587" max="3588" width="20.625" style="1" customWidth="1"/>
    <col min="3589" max="3589" width="40.625" style="1" customWidth="1"/>
    <col min="3590" max="3590" width="6.25" style="1" customWidth="1"/>
    <col min="3591" max="3592" width="9.875" style="1" bestFit="1" customWidth="1"/>
    <col min="3593" max="3593" width="5.75" style="1" customWidth="1"/>
    <col min="3594" max="3594" width="29.5" style="1" customWidth="1"/>
    <col min="3595" max="3595" width="11.375" style="1" customWidth="1"/>
    <col min="3596" max="3596" width="20.625" style="1" customWidth="1"/>
    <col min="3597" max="3597" width="13.75" style="1" customWidth="1"/>
    <col min="3598" max="3598" width="6.3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5.625" style="1" customWidth="1"/>
    <col min="3843" max="3844" width="20.625" style="1" customWidth="1"/>
    <col min="3845" max="3845" width="40.625" style="1" customWidth="1"/>
    <col min="3846" max="3846" width="6.25" style="1" customWidth="1"/>
    <col min="3847" max="3848" width="9.875" style="1" bestFit="1" customWidth="1"/>
    <col min="3849" max="3849" width="5.75" style="1" customWidth="1"/>
    <col min="3850" max="3850" width="29.5" style="1" customWidth="1"/>
    <col min="3851" max="3851" width="11.375" style="1" customWidth="1"/>
    <col min="3852" max="3852" width="20.625" style="1" customWidth="1"/>
    <col min="3853" max="3853" width="13.75" style="1" customWidth="1"/>
    <col min="3854" max="3854" width="6.3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5.625" style="1" customWidth="1"/>
    <col min="4099" max="4100" width="20.625" style="1" customWidth="1"/>
    <col min="4101" max="4101" width="40.625" style="1" customWidth="1"/>
    <col min="4102" max="4102" width="6.25" style="1" customWidth="1"/>
    <col min="4103" max="4104" width="9.875" style="1" bestFit="1" customWidth="1"/>
    <col min="4105" max="4105" width="5.75" style="1" customWidth="1"/>
    <col min="4106" max="4106" width="29.5" style="1" customWidth="1"/>
    <col min="4107" max="4107" width="11.375" style="1" customWidth="1"/>
    <col min="4108" max="4108" width="20.625" style="1" customWidth="1"/>
    <col min="4109" max="4109" width="13.75" style="1" customWidth="1"/>
    <col min="4110" max="4110" width="6.3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5.625" style="1" customWidth="1"/>
    <col min="4355" max="4356" width="20.625" style="1" customWidth="1"/>
    <col min="4357" max="4357" width="40.625" style="1" customWidth="1"/>
    <col min="4358" max="4358" width="6.25" style="1" customWidth="1"/>
    <col min="4359" max="4360" width="9.875" style="1" bestFit="1" customWidth="1"/>
    <col min="4361" max="4361" width="5.75" style="1" customWidth="1"/>
    <col min="4362" max="4362" width="29.5" style="1" customWidth="1"/>
    <col min="4363" max="4363" width="11.375" style="1" customWidth="1"/>
    <col min="4364" max="4364" width="20.625" style="1" customWidth="1"/>
    <col min="4365" max="4365" width="13.75" style="1" customWidth="1"/>
    <col min="4366" max="4366" width="6.3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5.625" style="1" customWidth="1"/>
    <col min="4611" max="4612" width="20.625" style="1" customWidth="1"/>
    <col min="4613" max="4613" width="40.625" style="1" customWidth="1"/>
    <col min="4614" max="4614" width="6.25" style="1" customWidth="1"/>
    <col min="4615" max="4616" width="9.875" style="1" bestFit="1" customWidth="1"/>
    <col min="4617" max="4617" width="5.75" style="1" customWidth="1"/>
    <col min="4618" max="4618" width="29.5" style="1" customWidth="1"/>
    <col min="4619" max="4619" width="11.375" style="1" customWidth="1"/>
    <col min="4620" max="4620" width="20.625" style="1" customWidth="1"/>
    <col min="4621" max="4621" width="13.75" style="1" customWidth="1"/>
    <col min="4622" max="4622" width="6.3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5.625" style="1" customWidth="1"/>
    <col min="4867" max="4868" width="20.625" style="1" customWidth="1"/>
    <col min="4869" max="4869" width="40.625" style="1" customWidth="1"/>
    <col min="4870" max="4870" width="6.25" style="1" customWidth="1"/>
    <col min="4871" max="4872" width="9.875" style="1" bestFit="1" customWidth="1"/>
    <col min="4873" max="4873" width="5.75" style="1" customWidth="1"/>
    <col min="4874" max="4874" width="29.5" style="1" customWidth="1"/>
    <col min="4875" max="4875" width="11.375" style="1" customWidth="1"/>
    <col min="4876" max="4876" width="20.625" style="1" customWidth="1"/>
    <col min="4877" max="4877" width="13.75" style="1" customWidth="1"/>
    <col min="4878" max="4878" width="6.3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5.625" style="1" customWidth="1"/>
    <col min="5123" max="5124" width="20.625" style="1" customWidth="1"/>
    <col min="5125" max="5125" width="40.625" style="1" customWidth="1"/>
    <col min="5126" max="5126" width="6.25" style="1" customWidth="1"/>
    <col min="5127" max="5128" width="9.875" style="1" bestFit="1" customWidth="1"/>
    <col min="5129" max="5129" width="5.75" style="1" customWidth="1"/>
    <col min="5130" max="5130" width="29.5" style="1" customWidth="1"/>
    <col min="5131" max="5131" width="11.375" style="1" customWidth="1"/>
    <col min="5132" max="5132" width="20.625" style="1" customWidth="1"/>
    <col min="5133" max="5133" width="13.75" style="1" customWidth="1"/>
    <col min="5134" max="5134" width="6.3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5.625" style="1" customWidth="1"/>
    <col min="5379" max="5380" width="20.625" style="1" customWidth="1"/>
    <col min="5381" max="5381" width="40.625" style="1" customWidth="1"/>
    <col min="5382" max="5382" width="6.25" style="1" customWidth="1"/>
    <col min="5383" max="5384" width="9.875" style="1" bestFit="1" customWidth="1"/>
    <col min="5385" max="5385" width="5.75" style="1" customWidth="1"/>
    <col min="5386" max="5386" width="29.5" style="1" customWidth="1"/>
    <col min="5387" max="5387" width="11.375" style="1" customWidth="1"/>
    <col min="5388" max="5388" width="20.625" style="1" customWidth="1"/>
    <col min="5389" max="5389" width="13.75" style="1" customWidth="1"/>
    <col min="5390" max="5390" width="6.3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5.625" style="1" customWidth="1"/>
    <col min="5635" max="5636" width="20.625" style="1" customWidth="1"/>
    <col min="5637" max="5637" width="40.625" style="1" customWidth="1"/>
    <col min="5638" max="5638" width="6.25" style="1" customWidth="1"/>
    <col min="5639" max="5640" width="9.875" style="1" bestFit="1" customWidth="1"/>
    <col min="5641" max="5641" width="5.75" style="1" customWidth="1"/>
    <col min="5642" max="5642" width="29.5" style="1" customWidth="1"/>
    <col min="5643" max="5643" width="11.375" style="1" customWidth="1"/>
    <col min="5644" max="5644" width="20.625" style="1" customWidth="1"/>
    <col min="5645" max="5645" width="13.75" style="1" customWidth="1"/>
    <col min="5646" max="5646" width="6.3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5.625" style="1" customWidth="1"/>
    <col min="5891" max="5892" width="20.625" style="1" customWidth="1"/>
    <col min="5893" max="5893" width="40.625" style="1" customWidth="1"/>
    <col min="5894" max="5894" width="6.25" style="1" customWidth="1"/>
    <col min="5895" max="5896" width="9.875" style="1" bestFit="1" customWidth="1"/>
    <col min="5897" max="5897" width="5.75" style="1" customWidth="1"/>
    <col min="5898" max="5898" width="29.5" style="1" customWidth="1"/>
    <col min="5899" max="5899" width="11.375" style="1" customWidth="1"/>
    <col min="5900" max="5900" width="20.625" style="1" customWidth="1"/>
    <col min="5901" max="5901" width="13.75" style="1" customWidth="1"/>
    <col min="5902" max="5902" width="6.3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5.625" style="1" customWidth="1"/>
    <col min="6147" max="6148" width="20.625" style="1" customWidth="1"/>
    <col min="6149" max="6149" width="40.625" style="1" customWidth="1"/>
    <col min="6150" max="6150" width="6.25" style="1" customWidth="1"/>
    <col min="6151" max="6152" width="9.875" style="1" bestFit="1" customWidth="1"/>
    <col min="6153" max="6153" width="5.75" style="1" customWidth="1"/>
    <col min="6154" max="6154" width="29.5" style="1" customWidth="1"/>
    <col min="6155" max="6155" width="11.375" style="1" customWidth="1"/>
    <col min="6156" max="6156" width="20.625" style="1" customWidth="1"/>
    <col min="6157" max="6157" width="13.75" style="1" customWidth="1"/>
    <col min="6158" max="6158" width="6.3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5.625" style="1" customWidth="1"/>
    <col min="6403" max="6404" width="20.625" style="1" customWidth="1"/>
    <col min="6405" max="6405" width="40.625" style="1" customWidth="1"/>
    <col min="6406" max="6406" width="6.25" style="1" customWidth="1"/>
    <col min="6407" max="6408" width="9.875" style="1" bestFit="1" customWidth="1"/>
    <col min="6409" max="6409" width="5.75" style="1" customWidth="1"/>
    <col min="6410" max="6410" width="29.5" style="1" customWidth="1"/>
    <col min="6411" max="6411" width="11.375" style="1" customWidth="1"/>
    <col min="6412" max="6412" width="20.625" style="1" customWidth="1"/>
    <col min="6413" max="6413" width="13.75" style="1" customWidth="1"/>
    <col min="6414" max="6414" width="6.3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5.625" style="1" customWidth="1"/>
    <col min="6659" max="6660" width="20.625" style="1" customWidth="1"/>
    <col min="6661" max="6661" width="40.625" style="1" customWidth="1"/>
    <col min="6662" max="6662" width="6.25" style="1" customWidth="1"/>
    <col min="6663" max="6664" width="9.875" style="1" bestFit="1" customWidth="1"/>
    <col min="6665" max="6665" width="5.75" style="1" customWidth="1"/>
    <col min="6666" max="6666" width="29.5" style="1" customWidth="1"/>
    <col min="6667" max="6667" width="11.375" style="1" customWidth="1"/>
    <col min="6668" max="6668" width="20.625" style="1" customWidth="1"/>
    <col min="6669" max="6669" width="13.75" style="1" customWidth="1"/>
    <col min="6670" max="6670" width="6.3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5.625" style="1" customWidth="1"/>
    <col min="6915" max="6916" width="20.625" style="1" customWidth="1"/>
    <col min="6917" max="6917" width="40.625" style="1" customWidth="1"/>
    <col min="6918" max="6918" width="6.25" style="1" customWidth="1"/>
    <col min="6919" max="6920" width="9.875" style="1" bestFit="1" customWidth="1"/>
    <col min="6921" max="6921" width="5.75" style="1" customWidth="1"/>
    <col min="6922" max="6922" width="29.5" style="1" customWidth="1"/>
    <col min="6923" max="6923" width="11.375" style="1" customWidth="1"/>
    <col min="6924" max="6924" width="20.625" style="1" customWidth="1"/>
    <col min="6925" max="6925" width="13.75" style="1" customWidth="1"/>
    <col min="6926" max="6926" width="6.3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5.625" style="1" customWidth="1"/>
    <col min="7171" max="7172" width="20.625" style="1" customWidth="1"/>
    <col min="7173" max="7173" width="40.625" style="1" customWidth="1"/>
    <col min="7174" max="7174" width="6.25" style="1" customWidth="1"/>
    <col min="7175" max="7176" width="9.875" style="1" bestFit="1" customWidth="1"/>
    <col min="7177" max="7177" width="5.75" style="1" customWidth="1"/>
    <col min="7178" max="7178" width="29.5" style="1" customWidth="1"/>
    <col min="7179" max="7179" width="11.375" style="1" customWidth="1"/>
    <col min="7180" max="7180" width="20.625" style="1" customWidth="1"/>
    <col min="7181" max="7181" width="13.75" style="1" customWidth="1"/>
    <col min="7182" max="7182" width="6.3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5.625" style="1" customWidth="1"/>
    <col min="7427" max="7428" width="20.625" style="1" customWidth="1"/>
    <col min="7429" max="7429" width="40.625" style="1" customWidth="1"/>
    <col min="7430" max="7430" width="6.25" style="1" customWidth="1"/>
    <col min="7431" max="7432" width="9.875" style="1" bestFit="1" customWidth="1"/>
    <col min="7433" max="7433" width="5.75" style="1" customWidth="1"/>
    <col min="7434" max="7434" width="29.5" style="1" customWidth="1"/>
    <col min="7435" max="7435" width="11.375" style="1" customWidth="1"/>
    <col min="7436" max="7436" width="20.625" style="1" customWidth="1"/>
    <col min="7437" max="7437" width="13.75" style="1" customWidth="1"/>
    <col min="7438" max="7438" width="6.3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5.625" style="1" customWidth="1"/>
    <col min="7683" max="7684" width="20.625" style="1" customWidth="1"/>
    <col min="7685" max="7685" width="40.625" style="1" customWidth="1"/>
    <col min="7686" max="7686" width="6.25" style="1" customWidth="1"/>
    <col min="7687" max="7688" width="9.875" style="1" bestFit="1" customWidth="1"/>
    <col min="7689" max="7689" width="5.75" style="1" customWidth="1"/>
    <col min="7690" max="7690" width="29.5" style="1" customWidth="1"/>
    <col min="7691" max="7691" width="11.375" style="1" customWidth="1"/>
    <col min="7692" max="7692" width="20.625" style="1" customWidth="1"/>
    <col min="7693" max="7693" width="13.75" style="1" customWidth="1"/>
    <col min="7694" max="7694" width="6.3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5.625" style="1" customWidth="1"/>
    <col min="7939" max="7940" width="20.625" style="1" customWidth="1"/>
    <col min="7941" max="7941" width="40.625" style="1" customWidth="1"/>
    <col min="7942" max="7942" width="6.25" style="1" customWidth="1"/>
    <col min="7943" max="7944" width="9.875" style="1" bestFit="1" customWidth="1"/>
    <col min="7945" max="7945" width="5.75" style="1" customWidth="1"/>
    <col min="7946" max="7946" width="29.5" style="1" customWidth="1"/>
    <col min="7947" max="7947" width="11.375" style="1" customWidth="1"/>
    <col min="7948" max="7948" width="20.625" style="1" customWidth="1"/>
    <col min="7949" max="7949" width="13.75" style="1" customWidth="1"/>
    <col min="7950" max="7950" width="6.3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5.625" style="1" customWidth="1"/>
    <col min="8195" max="8196" width="20.625" style="1" customWidth="1"/>
    <col min="8197" max="8197" width="40.625" style="1" customWidth="1"/>
    <col min="8198" max="8198" width="6.25" style="1" customWidth="1"/>
    <col min="8199" max="8200" width="9.875" style="1" bestFit="1" customWidth="1"/>
    <col min="8201" max="8201" width="5.75" style="1" customWidth="1"/>
    <col min="8202" max="8202" width="29.5" style="1" customWidth="1"/>
    <col min="8203" max="8203" width="11.375" style="1" customWidth="1"/>
    <col min="8204" max="8204" width="20.625" style="1" customWidth="1"/>
    <col min="8205" max="8205" width="13.75" style="1" customWidth="1"/>
    <col min="8206" max="8206" width="6.3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5.625" style="1" customWidth="1"/>
    <col min="8451" max="8452" width="20.625" style="1" customWidth="1"/>
    <col min="8453" max="8453" width="40.625" style="1" customWidth="1"/>
    <col min="8454" max="8454" width="6.25" style="1" customWidth="1"/>
    <col min="8455" max="8456" width="9.875" style="1" bestFit="1" customWidth="1"/>
    <col min="8457" max="8457" width="5.75" style="1" customWidth="1"/>
    <col min="8458" max="8458" width="29.5" style="1" customWidth="1"/>
    <col min="8459" max="8459" width="11.375" style="1" customWidth="1"/>
    <col min="8460" max="8460" width="20.625" style="1" customWidth="1"/>
    <col min="8461" max="8461" width="13.75" style="1" customWidth="1"/>
    <col min="8462" max="8462" width="6.3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5.625" style="1" customWidth="1"/>
    <col min="8707" max="8708" width="20.625" style="1" customWidth="1"/>
    <col min="8709" max="8709" width="40.625" style="1" customWidth="1"/>
    <col min="8710" max="8710" width="6.25" style="1" customWidth="1"/>
    <col min="8711" max="8712" width="9.875" style="1" bestFit="1" customWidth="1"/>
    <col min="8713" max="8713" width="5.75" style="1" customWidth="1"/>
    <col min="8714" max="8714" width="29.5" style="1" customWidth="1"/>
    <col min="8715" max="8715" width="11.375" style="1" customWidth="1"/>
    <col min="8716" max="8716" width="20.625" style="1" customWidth="1"/>
    <col min="8717" max="8717" width="13.75" style="1" customWidth="1"/>
    <col min="8718" max="8718" width="6.3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5.625" style="1" customWidth="1"/>
    <col min="8963" max="8964" width="20.625" style="1" customWidth="1"/>
    <col min="8965" max="8965" width="40.625" style="1" customWidth="1"/>
    <col min="8966" max="8966" width="6.25" style="1" customWidth="1"/>
    <col min="8967" max="8968" width="9.875" style="1" bestFit="1" customWidth="1"/>
    <col min="8969" max="8969" width="5.75" style="1" customWidth="1"/>
    <col min="8970" max="8970" width="29.5" style="1" customWidth="1"/>
    <col min="8971" max="8971" width="11.375" style="1" customWidth="1"/>
    <col min="8972" max="8972" width="20.625" style="1" customWidth="1"/>
    <col min="8973" max="8973" width="13.75" style="1" customWidth="1"/>
    <col min="8974" max="8974" width="6.3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5.625" style="1" customWidth="1"/>
    <col min="9219" max="9220" width="20.625" style="1" customWidth="1"/>
    <col min="9221" max="9221" width="40.625" style="1" customWidth="1"/>
    <col min="9222" max="9222" width="6.25" style="1" customWidth="1"/>
    <col min="9223" max="9224" width="9.875" style="1" bestFit="1" customWidth="1"/>
    <col min="9225" max="9225" width="5.75" style="1" customWidth="1"/>
    <col min="9226" max="9226" width="29.5" style="1" customWidth="1"/>
    <col min="9227" max="9227" width="11.375" style="1" customWidth="1"/>
    <col min="9228" max="9228" width="20.625" style="1" customWidth="1"/>
    <col min="9229" max="9229" width="13.75" style="1" customWidth="1"/>
    <col min="9230" max="9230" width="6.3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5.625" style="1" customWidth="1"/>
    <col min="9475" max="9476" width="20.625" style="1" customWidth="1"/>
    <col min="9477" max="9477" width="40.625" style="1" customWidth="1"/>
    <col min="9478" max="9478" width="6.25" style="1" customWidth="1"/>
    <col min="9479" max="9480" width="9.875" style="1" bestFit="1" customWidth="1"/>
    <col min="9481" max="9481" width="5.75" style="1" customWidth="1"/>
    <col min="9482" max="9482" width="29.5" style="1" customWidth="1"/>
    <col min="9483" max="9483" width="11.375" style="1" customWidth="1"/>
    <col min="9484" max="9484" width="20.625" style="1" customWidth="1"/>
    <col min="9485" max="9485" width="13.75" style="1" customWidth="1"/>
    <col min="9486" max="9486" width="6.3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5.625" style="1" customWidth="1"/>
    <col min="9731" max="9732" width="20.625" style="1" customWidth="1"/>
    <col min="9733" max="9733" width="40.625" style="1" customWidth="1"/>
    <col min="9734" max="9734" width="6.25" style="1" customWidth="1"/>
    <col min="9735" max="9736" width="9.875" style="1" bestFit="1" customWidth="1"/>
    <col min="9737" max="9737" width="5.75" style="1" customWidth="1"/>
    <col min="9738" max="9738" width="29.5" style="1" customWidth="1"/>
    <col min="9739" max="9739" width="11.375" style="1" customWidth="1"/>
    <col min="9740" max="9740" width="20.625" style="1" customWidth="1"/>
    <col min="9741" max="9741" width="13.75" style="1" customWidth="1"/>
    <col min="9742" max="9742" width="6.3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5.625" style="1" customWidth="1"/>
    <col min="9987" max="9988" width="20.625" style="1" customWidth="1"/>
    <col min="9989" max="9989" width="40.625" style="1" customWidth="1"/>
    <col min="9990" max="9990" width="6.25" style="1" customWidth="1"/>
    <col min="9991" max="9992" width="9.875" style="1" bestFit="1" customWidth="1"/>
    <col min="9993" max="9993" width="5.75" style="1" customWidth="1"/>
    <col min="9994" max="9994" width="29.5" style="1" customWidth="1"/>
    <col min="9995" max="9995" width="11.375" style="1" customWidth="1"/>
    <col min="9996" max="9996" width="20.625" style="1" customWidth="1"/>
    <col min="9997" max="9997" width="13.75" style="1" customWidth="1"/>
    <col min="9998" max="9998" width="6.3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5.625" style="1" customWidth="1"/>
    <col min="10243" max="10244" width="20.625" style="1" customWidth="1"/>
    <col min="10245" max="10245" width="40.625" style="1" customWidth="1"/>
    <col min="10246" max="10246" width="6.25" style="1" customWidth="1"/>
    <col min="10247" max="10248" width="9.875" style="1" bestFit="1" customWidth="1"/>
    <col min="10249" max="10249" width="5.75" style="1" customWidth="1"/>
    <col min="10250" max="10250" width="29.5" style="1" customWidth="1"/>
    <col min="10251" max="10251" width="11.375" style="1" customWidth="1"/>
    <col min="10252" max="10252" width="20.625" style="1" customWidth="1"/>
    <col min="10253" max="10253" width="13.75" style="1" customWidth="1"/>
    <col min="10254" max="10254" width="6.3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5.625" style="1" customWidth="1"/>
    <col min="10499" max="10500" width="20.625" style="1" customWidth="1"/>
    <col min="10501" max="10501" width="40.625" style="1" customWidth="1"/>
    <col min="10502" max="10502" width="6.25" style="1" customWidth="1"/>
    <col min="10503" max="10504" width="9.875" style="1" bestFit="1" customWidth="1"/>
    <col min="10505" max="10505" width="5.75" style="1" customWidth="1"/>
    <col min="10506" max="10506" width="29.5" style="1" customWidth="1"/>
    <col min="10507" max="10507" width="11.375" style="1" customWidth="1"/>
    <col min="10508" max="10508" width="20.625" style="1" customWidth="1"/>
    <col min="10509" max="10509" width="13.75" style="1" customWidth="1"/>
    <col min="10510" max="10510" width="6.3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5.625" style="1" customWidth="1"/>
    <col min="10755" max="10756" width="20.625" style="1" customWidth="1"/>
    <col min="10757" max="10757" width="40.625" style="1" customWidth="1"/>
    <col min="10758" max="10758" width="6.25" style="1" customWidth="1"/>
    <col min="10759" max="10760" width="9.875" style="1" bestFit="1" customWidth="1"/>
    <col min="10761" max="10761" width="5.75" style="1" customWidth="1"/>
    <col min="10762" max="10762" width="29.5" style="1" customWidth="1"/>
    <col min="10763" max="10763" width="11.375" style="1" customWidth="1"/>
    <col min="10764" max="10764" width="20.625" style="1" customWidth="1"/>
    <col min="10765" max="10765" width="13.75" style="1" customWidth="1"/>
    <col min="10766" max="10766" width="6.3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5.625" style="1" customWidth="1"/>
    <col min="11011" max="11012" width="20.625" style="1" customWidth="1"/>
    <col min="11013" max="11013" width="40.625" style="1" customWidth="1"/>
    <col min="11014" max="11014" width="6.25" style="1" customWidth="1"/>
    <col min="11015" max="11016" width="9.875" style="1" bestFit="1" customWidth="1"/>
    <col min="11017" max="11017" width="5.75" style="1" customWidth="1"/>
    <col min="11018" max="11018" width="29.5" style="1" customWidth="1"/>
    <col min="11019" max="11019" width="11.375" style="1" customWidth="1"/>
    <col min="11020" max="11020" width="20.625" style="1" customWidth="1"/>
    <col min="11021" max="11021" width="13.75" style="1" customWidth="1"/>
    <col min="11022" max="11022" width="6.3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5.625" style="1" customWidth="1"/>
    <col min="11267" max="11268" width="20.625" style="1" customWidth="1"/>
    <col min="11269" max="11269" width="40.625" style="1" customWidth="1"/>
    <col min="11270" max="11270" width="6.25" style="1" customWidth="1"/>
    <col min="11271" max="11272" width="9.875" style="1" bestFit="1" customWidth="1"/>
    <col min="11273" max="11273" width="5.75" style="1" customWidth="1"/>
    <col min="11274" max="11274" width="29.5" style="1" customWidth="1"/>
    <col min="11275" max="11275" width="11.375" style="1" customWidth="1"/>
    <col min="11276" max="11276" width="20.625" style="1" customWidth="1"/>
    <col min="11277" max="11277" width="13.75" style="1" customWidth="1"/>
    <col min="11278" max="11278" width="6.3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5.625" style="1" customWidth="1"/>
    <col min="11523" max="11524" width="20.625" style="1" customWidth="1"/>
    <col min="11525" max="11525" width="40.625" style="1" customWidth="1"/>
    <col min="11526" max="11526" width="6.25" style="1" customWidth="1"/>
    <col min="11527" max="11528" width="9.875" style="1" bestFit="1" customWidth="1"/>
    <col min="11529" max="11529" width="5.75" style="1" customWidth="1"/>
    <col min="11530" max="11530" width="29.5" style="1" customWidth="1"/>
    <col min="11531" max="11531" width="11.375" style="1" customWidth="1"/>
    <col min="11532" max="11532" width="20.625" style="1" customWidth="1"/>
    <col min="11533" max="11533" width="13.75" style="1" customWidth="1"/>
    <col min="11534" max="11534" width="6.3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5.625" style="1" customWidth="1"/>
    <col min="11779" max="11780" width="20.625" style="1" customWidth="1"/>
    <col min="11781" max="11781" width="40.625" style="1" customWidth="1"/>
    <col min="11782" max="11782" width="6.25" style="1" customWidth="1"/>
    <col min="11783" max="11784" width="9.875" style="1" bestFit="1" customWidth="1"/>
    <col min="11785" max="11785" width="5.75" style="1" customWidth="1"/>
    <col min="11786" max="11786" width="29.5" style="1" customWidth="1"/>
    <col min="11787" max="11787" width="11.375" style="1" customWidth="1"/>
    <col min="11788" max="11788" width="20.625" style="1" customWidth="1"/>
    <col min="11789" max="11789" width="13.75" style="1" customWidth="1"/>
    <col min="11790" max="11790" width="6.3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5.625" style="1" customWidth="1"/>
    <col min="12035" max="12036" width="20.625" style="1" customWidth="1"/>
    <col min="12037" max="12037" width="40.625" style="1" customWidth="1"/>
    <col min="12038" max="12038" width="6.25" style="1" customWidth="1"/>
    <col min="12039" max="12040" width="9.875" style="1" bestFit="1" customWidth="1"/>
    <col min="12041" max="12041" width="5.75" style="1" customWidth="1"/>
    <col min="12042" max="12042" width="29.5" style="1" customWidth="1"/>
    <col min="12043" max="12043" width="11.375" style="1" customWidth="1"/>
    <col min="12044" max="12044" width="20.625" style="1" customWidth="1"/>
    <col min="12045" max="12045" width="13.75" style="1" customWidth="1"/>
    <col min="12046" max="12046" width="6.3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5.625" style="1" customWidth="1"/>
    <col min="12291" max="12292" width="20.625" style="1" customWidth="1"/>
    <col min="12293" max="12293" width="40.625" style="1" customWidth="1"/>
    <col min="12294" max="12294" width="6.25" style="1" customWidth="1"/>
    <col min="12295" max="12296" width="9.875" style="1" bestFit="1" customWidth="1"/>
    <col min="12297" max="12297" width="5.75" style="1" customWidth="1"/>
    <col min="12298" max="12298" width="29.5" style="1" customWidth="1"/>
    <col min="12299" max="12299" width="11.375" style="1" customWidth="1"/>
    <col min="12300" max="12300" width="20.625" style="1" customWidth="1"/>
    <col min="12301" max="12301" width="13.75" style="1" customWidth="1"/>
    <col min="12302" max="12302" width="6.3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5.625" style="1" customWidth="1"/>
    <col min="12547" max="12548" width="20.625" style="1" customWidth="1"/>
    <col min="12549" max="12549" width="40.625" style="1" customWidth="1"/>
    <col min="12550" max="12550" width="6.25" style="1" customWidth="1"/>
    <col min="12551" max="12552" width="9.875" style="1" bestFit="1" customWidth="1"/>
    <col min="12553" max="12553" width="5.75" style="1" customWidth="1"/>
    <col min="12554" max="12554" width="29.5" style="1" customWidth="1"/>
    <col min="12555" max="12555" width="11.375" style="1" customWidth="1"/>
    <col min="12556" max="12556" width="20.625" style="1" customWidth="1"/>
    <col min="12557" max="12557" width="13.75" style="1" customWidth="1"/>
    <col min="12558" max="12558" width="6.3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5.625" style="1" customWidth="1"/>
    <col min="12803" max="12804" width="20.625" style="1" customWidth="1"/>
    <col min="12805" max="12805" width="40.625" style="1" customWidth="1"/>
    <col min="12806" max="12806" width="6.25" style="1" customWidth="1"/>
    <col min="12807" max="12808" width="9.875" style="1" bestFit="1" customWidth="1"/>
    <col min="12809" max="12809" width="5.75" style="1" customWidth="1"/>
    <col min="12810" max="12810" width="29.5" style="1" customWidth="1"/>
    <col min="12811" max="12811" width="11.375" style="1" customWidth="1"/>
    <col min="12812" max="12812" width="20.625" style="1" customWidth="1"/>
    <col min="12813" max="12813" width="13.75" style="1" customWidth="1"/>
    <col min="12814" max="12814" width="6.3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5.625" style="1" customWidth="1"/>
    <col min="13059" max="13060" width="20.625" style="1" customWidth="1"/>
    <col min="13061" max="13061" width="40.625" style="1" customWidth="1"/>
    <col min="13062" max="13062" width="6.25" style="1" customWidth="1"/>
    <col min="13063" max="13064" width="9.875" style="1" bestFit="1" customWidth="1"/>
    <col min="13065" max="13065" width="5.75" style="1" customWidth="1"/>
    <col min="13066" max="13066" width="29.5" style="1" customWidth="1"/>
    <col min="13067" max="13067" width="11.375" style="1" customWidth="1"/>
    <col min="13068" max="13068" width="20.625" style="1" customWidth="1"/>
    <col min="13069" max="13069" width="13.75" style="1" customWidth="1"/>
    <col min="13070" max="13070" width="6.3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5.625" style="1" customWidth="1"/>
    <col min="13315" max="13316" width="20.625" style="1" customWidth="1"/>
    <col min="13317" max="13317" width="40.625" style="1" customWidth="1"/>
    <col min="13318" max="13318" width="6.25" style="1" customWidth="1"/>
    <col min="13319" max="13320" width="9.875" style="1" bestFit="1" customWidth="1"/>
    <col min="13321" max="13321" width="5.75" style="1" customWidth="1"/>
    <col min="13322" max="13322" width="29.5" style="1" customWidth="1"/>
    <col min="13323" max="13323" width="11.375" style="1" customWidth="1"/>
    <col min="13324" max="13324" width="20.625" style="1" customWidth="1"/>
    <col min="13325" max="13325" width="13.75" style="1" customWidth="1"/>
    <col min="13326" max="13326" width="6.3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5.625" style="1" customWidth="1"/>
    <col min="13571" max="13572" width="20.625" style="1" customWidth="1"/>
    <col min="13573" max="13573" width="40.625" style="1" customWidth="1"/>
    <col min="13574" max="13574" width="6.25" style="1" customWidth="1"/>
    <col min="13575" max="13576" width="9.875" style="1" bestFit="1" customWidth="1"/>
    <col min="13577" max="13577" width="5.75" style="1" customWidth="1"/>
    <col min="13578" max="13578" width="29.5" style="1" customWidth="1"/>
    <col min="13579" max="13579" width="11.375" style="1" customWidth="1"/>
    <col min="13580" max="13580" width="20.625" style="1" customWidth="1"/>
    <col min="13581" max="13581" width="13.75" style="1" customWidth="1"/>
    <col min="13582" max="13582" width="6.3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5.625" style="1" customWidth="1"/>
    <col min="13827" max="13828" width="20.625" style="1" customWidth="1"/>
    <col min="13829" max="13829" width="40.625" style="1" customWidth="1"/>
    <col min="13830" max="13830" width="6.25" style="1" customWidth="1"/>
    <col min="13831" max="13832" width="9.875" style="1" bestFit="1" customWidth="1"/>
    <col min="13833" max="13833" width="5.75" style="1" customWidth="1"/>
    <col min="13834" max="13834" width="29.5" style="1" customWidth="1"/>
    <col min="13835" max="13835" width="11.375" style="1" customWidth="1"/>
    <col min="13836" max="13836" width="20.625" style="1" customWidth="1"/>
    <col min="13837" max="13837" width="13.75" style="1" customWidth="1"/>
    <col min="13838" max="13838" width="6.3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5.625" style="1" customWidth="1"/>
    <col min="14083" max="14084" width="20.625" style="1" customWidth="1"/>
    <col min="14085" max="14085" width="40.625" style="1" customWidth="1"/>
    <col min="14086" max="14086" width="6.25" style="1" customWidth="1"/>
    <col min="14087" max="14088" width="9.875" style="1" bestFit="1" customWidth="1"/>
    <col min="14089" max="14089" width="5.75" style="1" customWidth="1"/>
    <col min="14090" max="14090" width="29.5" style="1" customWidth="1"/>
    <col min="14091" max="14091" width="11.375" style="1" customWidth="1"/>
    <col min="14092" max="14092" width="20.625" style="1" customWidth="1"/>
    <col min="14093" max="14093" width="13.75" style="1" customWidth="1"/>
    <col min="14094" max="14094" width="6.3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5.625" style="1" customWidth="1"/>
    <col min="14339" max="14340" width="20.625" style="1" customWidth="1"/>
    <col min="14341" max="14341" width="40.625" style="1" customWidth="1"/>
    <col min="14342" max="14342" width="6.25" style="1" customWidth="1"/>
    <col min="14343" max="14344" width="9.875" style="1" bestFit="1" customWidth="1"/>
    <col min="14345" max="14345" width="5.75" style="1" customWidth="1"/>
    <col min="14346" max="14346" width="29.5" style="1" customWidth="1"/>
    <col min="14347" max="14347" width="11.375" style="1" customWidth="1"/>
    <col min="14348" max="14348" width="20.625" style="1" customWidth="1"/>
    <col min="14349" max="14349" width="13.75" style="1" customWidth="1"/>
    <col min="14350" max="14350" width="6.3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5.625" style="1" customWidth="1"/>
    <col min="14595" max="14596" width="20.625" style="1" customWidth="1"/>
    <col min="14597" max="14597" width="40.625" style="1" customWidth="1"/>
    <col min="14598" max="14598" width="6.25" style="1" customWidth="1"/>
    <col min="14599" max="14600" width="9.875" style="1" bestFit="1" customWidth="1"/>
    <col min="14601" max="14601" width="5.75" style="1" customWidth="1"/>
    <col min="14602" max="14602" width="29.5" style="1" customWidth="1"/>
    <col min="14603" max="14603" width="11.375" style="1" customWidth="1"/>
    <col min="14604" max="14604" width="20.625" style="1" customWidth="1"/>
    <col min="14605" max="14605" width="13.75" style="1" customWidth="1"/>
    <col min="14606" max="14606" width="6.3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5.625" style="1" customWidth="1"/>
    <col min="14851" max="14852" width="20.625" style="1" customWidth="1"/>
    <col min="14853" max="14853" width="40.625" style="1" customWidth="1"/>
    <col min="14854" max="14854" width="6.25" style="1" customWidth="1"/>
    <col min="14855" max="14856" width="9.875" style="1" bestFit="1" customWidth="1"/>
    <col min="14857" max="14857" width="5.75" style="1" customWidth="1"/>
    <col min="14858" max="14858" width="29.5" style="1" customWidth="1"/>
    <col min="14859" max="14859" width="11.375" style="1" customWidth="1"/>
    <col min="14860" max="14860" width="20.625" style="1" customWidth="1"/>
    <col min="14861" max="14861" width="13.75" style="1" customWidth="1"/>
    <col min="14862" max="14862" width="6.3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5.625" style="1" customWidth="1"/>
    <col min="15107" max="15108" width="20.625" style="1" customWidth="1"/>
    <col min="15109" max="15109" width="40.625" style="1" customWidth="1"/>
    <col min="15110" max="15110" width="6.25" style="1" customWidth="1"/>
    <col min="15111" max="15112" width="9.875" style="1" bestFit="1" customWidth="1"/>
    <col min="15113" max="15113" width="5.75" style="1" customWidth="1"/>
    <col min="15114" max="15114" width="29.5" style="1" customWidth="1"/>
    <col min="15115" max="15115" width="11.375" style="1" customWidth="1"/>
    <col min="15116" max="15116" width="20.625" style="1" customWidth="1"/>
    <col min="15117" max="15117" width="13.75" style="1" customWidth="1"/>
    <col min="15118" max="15118" width="6.3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5.625" style="1" customWidth="1"/>
    <col min="15363" max="15364" width="20.625" style="1" customWidth="1"/>
    <col min="15365" max="15365" width="40.625" style="1" customWidth="1"/>
    <col min="15366" max="15366" width="6.25" style="1" customWidth="1"/>
    <col min="15367" max="15368" width="9.875" style="1" bestFit="1" customWidth="1"/>
    <col min="15369" max="15369" width="5.75" style="1" customWidth="1"/>
    <col min="15370" max="15370" width="29.5" style="1" customWidth="1"/>
    <col min="15371" max="15371" width="11.375" style="1" customWidth="1"/>
    <col min="15372" max="15372" width="20.625" style="1" customWidth="1"/>
    <col min="15373" max="15373" width="13.75" style="1" customWidth="1"/>
    <col min="15374" max="15374" width="6.3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5.625" style="1" customWidth="1"/>
    <col min="15619" max="15620" width="20.625" style="1" customWidth="1"/>
    <col min="15621" max="15621" width="40.625" style="1" customWidth="1"/>
    <col min="15622" max="15622" width="6.25" style="1" customWidth="1"/>
    <col min="15623" max="15624" width="9.875" style="1" bestFit="1" customWidth="1"/>
    <col min="15625" max="15625" width="5.75" style="1" customWidth="1"/>
    <col min="15626" max="15626" width="29.5" style="1" customWidth="1"/>
    <col min="15627" max="15627" width="11.375" style="1" customWidth="1"/>
    <col min="15628" max="15628" width="20.625" style="1" customWidth="1"/>
    <col min="15629" max="15629" width="13.75" style="1" customWidth="1"/>
    <col min="15630" max="15630" width="6.3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5.625" style="1" customWidth="1"/>
    <col min="15875" max="15876" width="20.625" style="1" customWidth="1"/>
    <col min="15877" max="15877" width="40.625" style="1" customWidth="1"/>
    <col min="15878" max="15878" width="6.25" style="1" customWidth="1"/>
    <col min="15879" max="15880" width="9.875" style="1" bestFit="1" customWidth="1"/>
    <col min="15881" max="15881" width="5.75" style="1" customWidth="1"/>
    <col min="15882" max="15882" width="29.5" style="1" customWidth="1"/>
    <col min="15883" max="15883" width="11.375" style="1" customWidth="1"/>
    <col min="15884" max="15884" width="20.625" style="1" customWidth="1"/>
    <col min="15885" max="15885" width="13.75" style="1" customWidth="1"/>
    <col min="15886" max="15886" width="6.3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5.625" style="1" customWidth="1"/>
    <col min="16131" max="16132" width="20.625" style="1" customWidth="1"/>
    <col min="16133" max="16133" width="40.625" style="1" customWidth="1"/>
    <col min="16134" max="16134" width="6.25" style="1" customWidth="1"/>
    <col min="16135" max="16136" width="9.875" style="1" bestFit="1" customWidth="1"/>
    <col min="16137" max="16137" width="5.75" style="1" customWidth="1"/>
    <col min="16138" max="16138" width="29.5" style="1" customWidth="1"/>
    <col min="16139" max="16139" width="11.375" style="1" customWidth="1"/>
    <col min="16140" max="16140" width="20.625" style="1" customWidth="1"/>
    <col min="16141" max="16141" width="13.75" style="1" customWidth="1"/>
    <col min="16142" max="16142" width="6.3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7190</v>
      </c>
      <c r="G2" s="5" t="s">
        <v>2</v>
      </c>
      <c r="H2" s="6"/>
      <c r="I2" s="7"/>
      <c r="J2" s="8">
        <f>SUM(H:H)</f>
        <v>825677</v>
      </c>
    </row>
    <row r="3" spans="2:17" ht="20.100000000000001" customHeight="1">
      <c r="B3" s="2" t="s">
        <v>3</v>
      </c>
      <c r="C3" s="2"/>
      <c r="D3" s="2"/>
      <c r="E3" s="13" t="s">
        <v>7191</v>
      </c>
    </row>
    <row r="4" spans="2:17" ht="20.100000000000001" customHeight="1">
      <c r="B4" s="2" t="s">
        <v>996</v>
      </c>
      <c r="C4" s="2"/>
      <c r="D4" s="2"/>
      <c r="E4" s="13">
        <v>232200</v>
      </c>
    </row>
    <row r="5" spans="2:17" ht="20.100000000000001" customHeight="1">
      <c r="B5" s="2" t="s">
        <v>9</v>
      </c>
      <c r="C5" s="2"/>
      <c r="D5" s="2"/>
      <c r="E5" s="16">
        <v>46205</v>
      </c>
    </row>
    <row r="6" spans="2:17" ht="20.100000000000001" customHeight="1">
      <c r="B6" s="2" t="s">
        <v>10</v>
      </c>
      <c r="C6" s="2"/>
      <c r="D6" s="2"/>
      <c r="E6" s="16">
        <v>46212</v>
      </c>
    </row>
    <row r="8" spans="2:17" s="4" customFormat="1" ht="19.7" customHeight="1">
      <c r="B8" s="27" t="s">
        <v>32</v>
      </c>
      <c r="C8" s="27" t="s">
        <v>33</v>
      </c>
      <c r="D8" s="27" t="s">
        <v>34</v>
      </c>
      <c r="E8" s="26" t="s">
        <v>35</v>
      </c>
      <c r="F8" s="26" t="s">
        <v>36</v>
      </c>
      <c r="G8" s="26" t="s">
        <v>37</v>
      </c>
      <c r="H8" s="28" t="s">
        <v>38</v>
      </c>
      <c r="I8" s="28" t="s">
        <v>39</v>
      </c>
      <c r="J8" s="26" t="s">
        <v>40</v>
      </c>
      <c r="K8" s="26" t="s">
        <v>41</v>
      </c>
      <c r="L8" s="26" t="s">
        <v>42</v>
      </c>
      <c r="M8" s="30" t="s">
        <v>43</v>
      </c>
      <c r="N8" s="27" t="s">
        <v>44</v>
      </c>
      <c r="O8" s="26" t="s">
        <v>45</v>
      </c>
      <c r="P8" s="30" t="s">
        <v>46</v>
      </c>
      <c r="Q8" s="375" t="s">
        <v>47</v>
      </c>
    </row>
    <row r="9" spans="2:17" s="4" customFormat="1" ht="19.7" customHeight="1">
      <c r="B9" s="27"/>
      <c r="C9" s="27"/>
      <c r="D9" s="27"/>
      <c r="E9" s="108"/>
      <c r="F9" s="26"/>
      <c r="G9" s="139">
        <v>0</v>
      </c>
      <c r="H9" s="139">
        <f t="shared" ref="H9:H38" si="0">F9*G9</f>
        <v>0</v>
      </c>
      <c r="I9" s="28"/>
      <c r="J9" s="47"/>
      <c r="K9" s="47"/>
      <c r="L9" s="26"/>
      <c r="M9" s="30"/>
      <c r="N9" s="27"/>
      <c r="O9" s="26"/>
      <c r="P9" s="30"/>
      <c r="Q9" s="375"/>
    </row>
    <row r="10" spans="2:17" s="4" customFormat="1" ht="19.7" customHeight="1">
      <c r="B10" s="27">
        <v>8</v>
      </c>
      <c r="C10" s="202"/>
      <c r="D10" s="202"/>
      <c r="E10" s="148" t="s">
        <v>1071</v>
      </c>
      <c r="F10" s="155">
        <v>0</v>
      </c>
      <c r="G10" s="768">
        <v>5000</v>
      </c>
      <c r="H10" s="709">
        <f t="shared" si="0"/>
        <v>0</v>
      </c>
      <c r="I10" s="710"/>
      <c r="J10" s="69"/>
      <c r="K10" s="26"/>
      <c r="L10" s="26"/>
      <c r="M10" s="30"/>
      <c r="N10" s="27"/>
      <c r="O10" s="26"/>
      <c r="P10" s="30"/>
      <c r="Q10" s="375"/>
    </row>
    <row r="11" spans="2:17" s="4" customFormat="1" ht="19.7" customHeight="1">
      <c r="B11" s="27">
        <v>8</v>
      </c>
      <c r="C11" s="499"/>
      <c r="D11" s="499"/>
      <c r="E11" s="148" t="s">
        <v>1072</v>
      </c>
      <c r="F11" s="155">
        <v>15</v>
      </c>
      <c r="G11" s="768">
        <v>5000</v>
      </c>
      <c r="H11" s="709">
        <f t="shared" si="0"/>
        <v>75000</v>
      </c>
      <c r="I11" s="710"/>
      <c r="J11" s="69"/>
      <c r="K11" s="26"/>
      <c r="L11" s="26"/>
      <c r="M11" s="30"/>
      <c r="N11" s="27"/>
      <c r="O11" s="26"/>
      <c r="P11" s="30"/>
      <c r="Q11" s="375"/>
    </row>
    <row r="12" spans="2:17" s="4" customFormat="1" ht="19.7" customHeight="1">
      <c r="B12" s="66"/>
      <c r="C12" s="66"/>
      <c r="D12" s="66"/>
      <c r="E12" s="148"/>
      <c r="F12" s="155"/>
      <c r="G12" s="708">
        <v>0</v>
      </c>
      <c r="H12" s="709">
        <f t="shared" si="0"/>
        <v>0</v>
      </c>
      <c r="I12" s="710"/>
      <c r="J12" s="69"/>
      <c r="K12" s="26"/>
      <c r="L12" s="26"/>
      <c r="M12" s="30"/>
      <c r="N12" s="27"/>
      <c r="O12" s="26"/>
      <c r="P12" s="30"/>
      <c r="Q12" s="375"/>
    </row>
    <row r="13" spans="2:17" s="4" customFormat="1" ht="19.7" customHeight="1">
      <c r="B13" s="66">
        <v>4</v>
      </c>
      <c r="C13" s="66" t="s">
        <v>48</v>
      </c>
      <c r="D13" s="66" t="s">
        <v>48</v>
      </c>
      <c r="E13" s="148" t="s">
        <v>6884</v>
      </c>
      <c r="F13" s="155">
        <v>1</v>
      </c>
      <c r="G13" s="139">
        <v>643000</v>
      </c>
      <c r="H13" s="139">
        <f t="shared" si="0"/>
        <v>643000</v>
      </c>
      <c r="I13" s="28"/>
      <c r="J13" s="40" t="s">
        <v>7192</v>
      </c>
      <c r="K13" s="26"/>
      <c r="L13" s="26"/>
      <c r="M13" s="30">
        <v>46134</v>
      </c>
      <c r="N13" s="27"/>
      <c r="O13" s="42">
        <v>46205</v>
      </c>
      <c r="P13" s="30"/>
      <c r="Q13" s="375">
        <v>46205</v>
      </c>
    </row>
    <row r="14" spans="2:17" s="4" customFormat="1" ht="19.7" customHeight="1">
      <c r="B14" s="66">
        <v>4</v>
      </c>
      <c r="C14" s="66" t="s">
        <v>48</v>
      </c>
      <c r="D14" s="66" t="s">
        <v>48</v>
      </c>
      <c r="E14" s="148" t="s">
        <v>7193</v>
      </c>
      <c r="F14" s="155">
        <v>1</v>
      </c>
      <c r="G14" s="139">
        <v>12000</v>
      </c>
      <c r="H14" s="139">
        <f t="shared" si="0"/>
        <v>12000</v>
      </c>
      <c r="I14" s="28"/>
      <c r="J14" s="40"/>
      <c r="K14" s="26"/>
      <c r="L14" s="26"/>
      <c r="M14" s="30">
        <v>46134</v>
      </c>
      <c r="N14" s="27"/>
      <c r="O14" s="42">
        <v>46205</v>
      </c>
      <c r="P14" s="30"/>
      <c r="Q14" s="375">
        <v>46205</v>
      </c>
    </row>
    <row r="15" spans="2:17" s="4" customFormat="1" ht="19.7" customHeight="1">
      <c r="B15" s="66">
        <v>5</v>
      </c>
      <c r="C15" s="66" t="s">
        <v>48</v>
      </c>
      <c r="D15" s="66" t="s">
        <v>48</v>
      </c>
      <c r="E15" s="148" t="s">
        <v>3297</v>
      </c>
      <c r="F15" s="155">
        <v>1</v>
      </c>
      <c r="G15" s="139">
        <v>50000</v>
      </c>
      <c r="H15" s="139">
        <f t="shared" si="0"/>
        <v>50000</v>
      </c>
      <c r="I15" s="28"/>
      <c r="J15" s="40"/>
      <c r="K15" s="26"/>
      <c r="L15" s="26"/>
      <c r="M15" s="30">
        <v>46134</v>
      </c>
      <c r="N15" s="27"/>
      <c r="O15" s="42">
        <v>46205</v>
      </c>
      <c r="P15" s="30"/>
      <c r="Q15" s="375">
        <v>46205</v>
      </c>
    </row>
    <row r="16" spans="2:17" s="4" customFormat="1" ht="19.7" customHeight="1">
      <c r="B16" s="66"/>
      <c r="C16" s="66"/>
      <c r="D16" s="66"/>
      <c r="E16" s="148"/>
      <c r="F16" s="155"/>
      <c r="G16" s="139">
        <v>0</v>
      </c>
      <c r="H16" s="139">
        <f>F16*G16</f>
        <v>0</v>
      </c>
      <c r="I16" s="28"/>
      <c r="J16" s="40"/>
      <c r="K16" s="26"/>
      <c r="L16" s="26"/>
      <c r="M16" s="30"/>
      <c r="N16" s="27"/>
      <c r="O16" s="26"/>
      <c r="P16" s="30"/>
      <c r="Q16" s="375"/>
    </row>
    <row r="17" spans="2:17" s="4" customFormat="1" ht="19.7" customHeight="1">
      <c r="B17" s="66">
        <v>7</v>
      </c>
      <c r="C17" s="66" t="s">
        <v>48</v>
      </c>
      <c r="D17" s="66" t="s">
        <v>1070</v>
      </c>
      <c r="E17" s="148" t="s">
        <v>7194</v>
      </c>
      <c r="F17" s="155">
        <v>1</v>
      </c>
      <c r="G17" s="139">
        <v>3500</v>
      </c>
      <c r="H17" s="139">
        <f>F17*G17</f>
        <v>3500</v>
      </c>
      <c r="I17" s="28"/>
      <c r="J17" s="40" t="s">
        <v>7195</v>
      </c>
      <c r="K17" s="26"/>
      <c r="L17" s="26"/>
      <c r="M17" s="30"/>
      <c r="N17" s="27"/>
      <c r="O17" s="26"/>
      <c r="P17" s="30"/>
      <c r="Q17" s="375"/>
    </row>
    <row r="18" spans="2:17" s="4" customFormat="1" ht="19.7" customHeight="1">
      <c r="B18" s="27"/>
      <c r="C18" s="27"/>
      <c r="D18" s="27"/>
      <c r="E18" s="108"/>
      <c r="F18" s="26"/>
      <c r="G18" s="139">
        <v>0</v>
      </c>
      <c r="H18" s="139">
        <f t="shared" si="0"/>
        <v>0</v>
      </c>
      <c r="I18" s="28"/>
      <c r="J18" s="40"/>
      <c r="K18" s="26"/>
      <c r="L18" s="26"/>
      <c r="M18" s="30"/>
      <c r="N18" s="27"/>
      <c r="O18" s="26"/>
      <c r="P18" s="30"/>
      <c r="Q18" s="375"/>
    </row>
    <row r="19" spans="2:17" s="4" customFormat="1" ht="19.7" customHeight="1">
      <c r="B19" s="66">
        <v>6</v>
      </c>
      <c r="C19" s="66" t="s">
        <v>175</v>
      </c>
      <c r="D19" s="66" t="s">
        <v>175</v>
      </c>
      <c r="E19" s="148" t="s">
        <v>1303</v>
      </c>
      <c r="F19" s="155">
        <v>1</v>
      </c>
      <c r="G19" s="139">
        <v>8500</v>
      </c>
      <c r="H19" s="139">
        <f t="shared" si="0"/>
        <v>8500</v>
      </c>
      <c r="I19" s="28"/>
      <c r="J19" s="40" t="s">
        <v>7196</v>
      </c>
      <c r="K19" s="47" t="s">
        <v>7197</v>
      </c>
      <c r="L19" s="26"/>
      <c r="M19" s="30">
        <v>46134</v>
      </c>
      <c r="N19" s="27"/>
      <c r="O19" s="26"/>
      <c r="P19" s="30">
        <v>46161</v>
      </c>
      <c r="Q19" s="375"/>
    </row>
    <row r="20" spans="2:17" s="4" customFormat="1" ht="19.7" customHeight="1">
      <c r="B20" s="66"/>
      <c r="C20" s="66"/>
      <c r="D20" s="66"/>
      <c r="E20" s="148"/>
      <c r="F20" s="155"/>
      <c r="G20" s="139">
        <v>0</v>
      </c>
      <c r="H20" s="139">
        <f>F20*G20</f>
        <v>0</v>
      </c>
      <c r="I20" s="28"/>
      <c r="J20" s="40"/>
      <c r="K20" s="26"/>
      <c r="L20" s="26"/>
      <c r="M20" s="30"/>
      <c r="N20" s="27"/>
      <c r="O20" s="26"/>
      <c r="P20" s="30"/>
      <c r="Q20" s="375"/>
    </row>
    <row r="21" spans="2:17" s="4" customFormat="1" ht="19.7" customHeight="1">
      <c r="B21" s="66">
        <v>8</v>
      </c>
      <c r="C21" s="66" t="s">
        <v>924</v>
      </c>
      <c r="D21" s="66" t="s">
        <v>175</v>
      </c>
      <c r="E21" s="148" t="s">
        <v>1845</v>
      </c>
      <c r="F21" s="155">
        <v>4</v>
      </c>
      <c r="G21" s="139">
        <v>193</v>
      </c>
      <c r="H21" s="139">
        <f t="shared" si="0"/>
        <v>772</v>
      </c>
      <c r="I21" s="28"/>
      <c r="J21" s="40" t="s">
        <v>1846</v>
      </c>
      <c r="K21" s="47" t="s">
        <v>7197</v>
      </c>
      <c r="L21" s="26"/>
      <c r="M21" s="30">
        <v>46134</v>
      </c>
      <c r="N21" s="27"/>
      <c r="O21" s="26"/>
      <c r="P21" s="30">
        <v>46161</v>
      </c>
      <c r="Q21" s="375"/>
    </row>
    <row r="22" spans="2:17" s="4" customFormat="1" ht="19.7" customHeight="1">
      <c r="B22" s="66">
        <v>8</v>
      </c>
      <c r="C22" s="66" t="s">
        <v>385</v>
      </c>
      <c r="D22" s="66" t="s">
        <v>175</v>
      </c>
      <c r="E22" s="148" t="s">
        <v>7198</v>
      </c>
      <c r="F22" s="155">
        <v>1</v>
      </c>
      <c r="G22" s="139">
        <v>341</v>
      </c>
      <c r="H22" s="139">
        <f t="shared" si="0"/>
        <v>341</v>
      </c>
      <c r="I22" s="28"/>
      <c r="J22" s="40" t="s">
        <v>4316</v>
      </c>
      <c r="K22" s="47" t="s">
        <v>7197</v>
      </c>
      <c r="L22" s="26"/>
      <c r="M22" s="30">
        <v>46134</v>
      </c>
      <c r="N22" s="27"/>
      <c r="O22" s="26"/>
      <c r="P22" s="30">
        <v>46161</v>
      </c>
      <c r="Q22" s="375"/>
    </row>
    <row r="23" spans="2:17" s="4" customFormat="1" ht="19.7" customHeight="1">
      <c r="B23" s="66">
        <v>8</v>
      </c>
      <c r="C23" s="66" t="s">
        <v>175</v>
      </c>
      <c r="D23" s="66" t="s">
        <v>175</v>
      </c>
      <c r="E23" s="148" t="s">
        <v>7199</v>
      </c>
      <c r="F23" s="155">
        <v>1</v>
      </c>
      <c r="G23" s="139">
        <v>9351</v>
      </c>
      <c r="H23" s="139">
        <f t="shared" si="0"/>
        <v>9351</v>
      </c>
      <c r="I23" s="28"/>
      <c r="J23" s="108" t="s">
        <v>7200</v>
      </c>
      <c r="K23" s="47" t="s">
        <v>7197</v>
      </c>
      <c r="L23" s="26"/>
      <c r="M23" s="30">
        <v>46134</v>
      </c>
      <c r="N23" s="27"/>
      <c r="O23" s="26"/>
      <c r="P23" s="30">
        <v>46161</v>
      </c>
      <c r="Q23" s="375"/>
    </row>
    <row r="24" spans="2:17" s="4" customFormat="1" ht="19.7" customHeight="1">
      <c r="B24" s="66">
        <v>8</v>
      </c>
      <c r="C24" s="66" t="s">
        <v>175</v>
      </c>
      <c r="D24" s="66" t="s">
        <v>175</v>
      </c>
      <c r="E24" s="148" t="s">
        <v>7201</v>
      </c>
      <c r="F24" s="155">
        <v>1</v>
      </c>
      <c r="G24" s="139">
        <v>7923</v>
      </c>
      <c r="H24" s="139">
        <f t="shared" si="0"/>
        <v>7923</v>
      </c>
      <c r="I24" s="28"/>
      <c r="J24" s="108" t="s">
        <v>7202</v>
      </c>
      <c r="K24" s="47" t="s">
        <v>7197</v>
      </c>
      <c r="L24" s="26"/>
      <c r="M24" s="30">
        <v>46134</v>
      </c>
      <c r="N24" s="27"/>
      <c r="O24" s="26"/>
      <c r="P24" s="30">
        <v>46161</v>
      </c>
      <c r="Q24" s="375"/>
    </row>
    <row r="25" spans="2:17" s="4" customFormat="1" ht="19.7" customHeight="1">
      <c r="B25" s="66">
        <v>8</v>
      </c>
      <c r="C25" s="66" t="s">
        <v>175</v>
      </c>
      <c r="D25" s="66" t="s">
        <v>175</v>
      </c>
      <c r="E25" s="148" t="s">
        <v>7203</v>
      </c>
      <c r="F25" s="155">
        <v>1</v>
      </c>
      <c r="G25" s="139">
        <v>5140</v>
      </c>
      <c r="H25" s="139">
        <f t="shared" si="0"/>
        <v>5140</v>
      </c>
      <c r="I25" s="28"/>
      <c r="J25" s="40" t="s">
        <v>4290</v>
      </c>
      <c r="K25" s="47" t="s">
        <v>7197</v>
      </c>
      <c r="L25" s="26"/>
      <c r="M25" s="30">
        <v>46134</v>
      </c>
      <c r="N25" s="27"/>
      <c r="O25" s="26"/>
      <c r="P25" s="30">
        <v>46161</v>
      </c>
      <c r="Q25" s="375"/>
    </row>
    <row r="26" spans="2:17" s="4" customFormat="1" ht="19.7" customHeight="1">
      <c r="B26" s="66">
        <v>8</v>
      </c>
      <c r="C26" s="66" t="s">
        <v>175</v>
      </c>
      <c r="D26" s="66" t="s">
        <v>175</v>
      </c>
      <c r="E26" s="148" t="s">
        <v>7204</v>
      </c>
      <c r="F26" s="155">
        <v>1</v>
      </c>
      <c r="G26" s="139">
        <v>3380</v>
      </c>
      <c r="H26" s="139">
        <f t="shared" si="0"/>
        <v>3380</v>
      </c>
      <c r="I26" s="28"/>
      <c r="J26" s="108" t="s">
        <v>7205</v>
      </c>
      <c r="K26" s="47" t="s">
        <v>7197</v>
      </c>
      <c r="L26" s="26"/>
      <c r="M26" s="30">
        <v>46134</v>
      </c>
      <c r="N26" s="27"/>
      <c r="O26" s="26"/>
      <c r="P26" s="30">
        <v>46161</v>
      </c>
      <c r="Q26" s="375"/>
    </row>
    <row r="27" spans="2:17" s="4" customFormat="1" ht="19.7" customHeight="1">
      <c r="B27" s="66">
        <v>8</v>
      </c>
      <c r="C27" s="66" t="s">
        <v>175</v>
      </c>
      <c r="D27" s="66" t="s">
        <v>175</v>
      </c>
      <c r="E27" s="148" t="s">
        <v>7206</v>
      </c>
      <c r="F27" s="155">
        <v>1</v>
      </c>
      <c r="G27" s="139">
        <v>2000</v>
      </c>
      <c r="H27" s="139">
        <f t="shared" si="0"/>
        <v>2000</v>
      </c>
      <c r="I27" s="28"/>
      <c r="J27" s="108" t="s">
        <v>7207</v>
      </c>
      <c r="K27" s="47" t="s">
        <v>7197</v>
      </c>
      <c r="L27" s="26"/>
      <c r="M27" s="30">
        <v>46134</v>
      </c>
      <c r="N27" s="27"/>
      <c r="O27" s="26"/>
      <c r="P27" s="30">
        <v>46161</v>
      </c>
      <c r="Q27" s="375"/>
    </row>
    <row r="28" spans="2:17" s="4" customFormat="1" ht="19.7" customHeight="1">
      <c r="B28" s="66">
        <v>8</v>
      </c>
      <c r="C28" s="66" t="s">
        <v>175</v>
      </c>
      <c r="D28" s="66" t="s">
        <v>175</v>
      </c>
      <c r="E28" s="148" t="s">
        <v>7208</v>
      </c>
      <c r="F28" s="155">
        <v>1</v>
      </c>
      <c r="G28" s="139">
        <v>3170</v>
      </c>
      <c r="H28" s="139">
        <f t="shared" si="0"/>
        <v>3170</v>
      </c>
      <c r="I28" s="28"/>
      <c r="J28" s="108" t="s">
        <v>7209</v>
      </c>
      <c r="K28" s="47" t="s">
        <v>7197</v>
      </c>
      <c r="L28" s="26"/>
      <c r="M28" s="30">
        <v>46134</v>
      </c>
      <c r="N28" s="27"/>
      <c r="O28" s="26"/>
      <c r="P28" s="30">
        <v>46161</v>
      </c>
      <c r="Q28" s="375"/>
    </row>
    <row r="29" spans="2:17" s="4" customFormat="1" ht="19.7" customHeight="1">
      <c r="B29" s="66">
        <v>8</v>
      </c>
      <c r="C29" s="66" t="s">
        <v>175</v>
      </c>
      <c r="D29" s="66" t="s">
        <v>175</v>
      </c>
      <c r="E29" s="148" t="s">
        <v>1220</v>
      </c>
      <c r="F29" s="155">
        <v>1</v>
      </c>
      <c r="G29" s="139">
        <v>1600</v>
      </c>
      <c r="H29" s="139">
        <f t="shared" si="0"/>
        <v>1600</v>
      </c>
      <c r="I29" s="28"/>
      <c r="J29" s="40" t="s">
        <v>6306</v>
      </c>
      <c r="K29" s="47" t="s">
        <v>7197</v>
      </c>
      <c r="L29" s="26"/>
      <c r="M29" s="30">
        <v>46134</v>
      </c>
      <c r="N29" s="27"/>
      <c r="O29" s="26"/>
      <c r="P29" s="30">
        <v>46161</v>
      </c>
      <c r="Q29" s="375"/>
    </row>
    <row r="30" spans="2:17" s="4" customFormat="1" ht="19.7" customHeight="1">
      <c r="B30" s="27"/>
      <c r="C30" s="27"/>
      <c r="D30" s="27"/>
      <c r="E30" s="108"/>
      <c r="F30" s="26"/>
      <c r="G30" s="139">
        <v>0</v>
      </c>
      <c r="H30" s="139">
        <f t="shared" si="0"/>
        <v>0</v>
      </c>
      <c r="I30" s="28"/>
      <c r="J30" s="40"/>
      <c r="K30" s="26"/>
      <c r="L30" s="26"/>
      <c r="M30" s="30"/>
      <c r="N30" s="27"/>
      <c r="O30" s="26"/>
      <c r="P30" s="30"/>
      <c r="Q30" s="375"/>
    </row>
    <row r="31" spans="2:17" s="4" customFormat="1" ht="19.7" customHeight="1">
      <c r="B31" s="27"/>
      <c r="C31" s="27"/>
      <c r="D31" s="27"/>
      <c r="E31" s="108"/>
      <c r="F31" s="26"/>
      <c r="G31" s="139">
        <v>0</v>
      </c>
      <c r="H31" s="139">
        <f t="shared" si="0"/>
        <v>0</v>
      </c>
      <c r="I31" s="28"/>
      <c r="J31" s="40"/>
      <c r="K31" s="26"/>
      <c r="L31" s="26"/>
      <c r="M31" s="30"/>
      <c r="N31" s="27"/>
      <c r="O31" s="26"/>
      <c r="P31" s="30"/>
      <c r="Q31" s="375"/>
    </row>
    <row r="32" spans="2:17" s="4" customFormat="1" ht="19.7" customHeight="1">
      <c r="B32" s="27"/>
      <c r="C32" s="27"/>
      <c r="D32" s="27"/>
      <c r="E32" s="108"/>
      <c r="F32" s="26"/>
      <c r="G32" s="139">
        <v>0</v>
      </c>
      <c r="H32" s="139">
        <f t="shared" si="0"/>
        <v>0</v>
      </c>
      <c r="I32" s="28"/>
      <c r="J32" s="40"/>
      <c r="K32" s="26"/>
      <c r="L32" s="26"/>
      <c r="M32" s="30"/>
      <c r="N32" s="27"/>
      <c r="O32" s="26"/>
      <c r="P32" s="30"/>
      <c r="Q32" s="375"/>
    </row>
    <row r="33" spans="2:17" s="4" customFormat="1" ht="19.7" customHeight="1">
      <c r="B33" s="66"/>
      <c r="C33" s="66"/>
      <c r="D33" s="66"/>
      <c r="E33" s="1650"/>
      <c r="F33" s="155"/>
      <c r="G33" s="708">
        <v>0</v>
      </c>
      <c r="H33" s="709">
        <f t="shared" si="0"/>
        <v>0</v>
      </c>
      <c r="I33" s="710"/>
      <c r="J33" s="69"/>
      <c r="K33" s="26"/>
      <c r="L33" s="26"/>
      <c r="M33" s="30"/>
      <c r="N33" s="27"/>
      <c r="O33" s="26"/>
      <c r="P33" s="30"/>
      <c r="Q33" s="375"/>
    </row>
    <row r="34" spans="2:17" s="4" customFormat="1" ht="19.7" customHeight="1">
      <c r="B34" s="27"/>
      <c r="C34" s="202"/>
      <c r="D34" s="202"/>
      <c r="E34" s="148"/>
      <c r="F34" s="155"/>
      <c r="G34" s="708">
        <v>0</v>
      </c>
      <c r="H34" s="709">
        <f t="shared" si="0"/>
        <v>0</v>
      </c>
      <c r="I34" s="710"/>
      <c r="J34" s="69"/>
      <c r="K34" s="26"/>
      <c r="L34" s="26"/>
      <c r="M34" s="30"/>
      <c r="N34" s="27"/>
      <c r="O34" s="26"/>
      <c r="P34" s="30"/>
      <c r="Q34" s="375"/>
    </row>
    <row r="35" spans="2:17" s="4" customFormat="1" ht="19.7" customHeight="1">
      <c r="B35" s="27"/>
      <c r="C35" s="202"/>
      <c r="D35" s="202"/>
      <c r="E35" s="148"/>
      <c r="F35" s="155"/>
      <c r="G35" s="708">
        <v>0</v>
      </c>
      <c r="H35" s="709">
        <f t="shared" si="0"/>
        <v>0</v>
      </c>
      <c r="I35" s="710"/>
      <c r="J35" s="69"/>
      <c r="K35" s="26"/>
      <c r="L35" s="26"/>
      <c r="M35" s="30"/>
      <c r="N35" s="27"/>
      <c r="O35" s="26"/>
      <c r="P35" s="30"/>
      <c r="Q35" s="375"/>
    </row>
    <row r="36" spans="2:17" s="4" customFormat="1" ht="19.7" customHeight="1">
      <c r="B36" s="27"/>
      <c r="C36" s="27"/>
      <c r="D36" s="27"/>
      <c r="E36" s="108"/>
      <c r="F36" s="26"/>
      <c r="G36" s="139">
        <v>0</v>
      </c>
      <c r="H36" s="139">
        <f t="shared" si="0"/>
        <v>0</v>
      </c>
      <c r="I36" s="28"/>
      <c r="J36" s="40"/>
      <c r="K36" s="26"/>
      <c r="L36" s="26"/>
      <c r="M36" s="30"/>
      <c r="N36" s="27"/>
      <c r="O36" s="26"/>
      <c r="P36" s="30"/>
      <c r="Q36" s="375"/>
    </row>
    <row r="37" spans="2:17" s="4" customFormat="1" ht="19.7" customHeight="1">
      <c r="B37" s="27"/>
      <c r="C37" s="27"/>
      <c r="D37" s="27"/>
      <c r="E37" s="108"/>
      <c r="F37" s="26"/>
      <c r="G37" s="139">
        <v>0</v>
      </c>
      <c r="H37" s="139">
        <f t="shared" si="0"/>
        <v>0</v>
      </c>
      <c r="I37" s="28"/>
      <c r="J37" s="40"/>
      <c r="K37" s="26"/>
      <c r="L37" s="26"/>
      <c r="M37" s="30"/>
      <c r="N37" s="27"/>
      <c r="O37" s="26"/>
      <c r="P37" s="30"/>
      <c r="Q37" s="375"/>
    </row>
    <row r="38" spans="2:17" s="4" customFormat="1" ht="19.7" customHeight="1">
      <c r="B38" s="27"/>
      <c r="C38" s="27"/>
      <c r="D38" s="27"/>
      <c r="E38" s="108"/>
      <c r="F38" s="26"/>
      <c r="G38" s="139">
        <v>0</v>
      </c>
      <c r="H38" s="139">
        <f t="shared" si="0"/>
        <v>0</v>
      </c>
      <c r="I38" s="28"/>
      <c r="J38" s="40"/>
      <c r="K38" s="26"/>
      <c r="L38" s="26"/>
      <c r="M38" s="30"/>
      <c r="N38" s="27"/>
      <c r="O38" s="26"/>
      <c r="P38" s="30"/>
      <c r="Q38" s="375"/>
    </row>
    <row r="39" spans="2:17">
      <c r="G39" s="10"/>
      <c r="H39" s="10"/>
    </row>
  </sheetData>
  <autoFilter ref="B8:O38" xr:uid="{9F872B25-EEDB-48EC-B2B2-0D863599D1B0}"/>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25086-C13F-449B-95D9-DE1E06A0A082}">
  <sheetPr>
    <tabColor theme="6" tint="0.59999389629810485"/>
  </sheetPr>
  <dimension ref="A2:R42"/>
  <sheetViews>
    <sheetView zoomScale="85" zoomScaleNormal="85" workbookViewId="0">
      <pane xSplit="11" ySplit="9" topLeftCell="L10" activePane="bottomRight" state="frozen"/>
      <selection pane="topRight" activeCell="K1" sqref="K1"/>
      <selection pane="bottomLeft" activeCell="A9" sqref="A9"/>
      <selection pane="bottomRight" activeCell="N12" sqref="N12:P14"/>
    </sheetView>
  </sheetViews>
  <sheetFormatPr defaultRowHeight="18.75"/>
  <cols>
    <col min="1" max="1" width="9" style="1"/>
    <col min="2" max="2" width="17.125" style="1" customWidth="1"/>
    <col min="3" max="3" width="13.125" style="4" customWidth="1"/>
    <col min="4" max="4" width="14.375" style="1" bestFit="1" customWidth="1"/>
    <col min="5" max="5" width="13.125" style="1" bestFit="1" customWidth="1"/>
    <col min="6" max="6" width="52.375" style="1" customWidth="1"/>
    <col min="7" max="7" width="6.125" style="4" customWidth="1"/>
    <col min="8" max="9" width="9.875" style="10" bestFit="1" customWidth="1"/>
    <col min="10" max="10" width="5.875" style="10" customWidth="1"/>
    <col min="11" max="11" width="45" style="1" customWidth="1"/>
    <col min="12" max="12" width="41.625" style="1" customWidth="1"/>
    <col min="13" max="13" width="46.875" style="4" customWidth="1"/>
    <col min="14" max="14" width="13.875" style="9" customWidth="1"/>
    <col min="15" max="15" width="6.375" style="1" customWidth="1"/>
    <col min="16" max="16" width="13.125" style="10" customWidth="1"/>
    <col min="17" max="17" width="14.5" style="11" customWidth="1"/>
    <col min="18" max="18" width="15.625" style="12" customWidth="1"/>
    <col min="19" max="16384" width="9" style="1"/>
  </cols>
  <sheetData>
    <row r="2" spans="1:18" ht="20.100000000000001" customHeight="1">
      <c r="C2" s="2" t="s">
        <v>0</v>
      </c>
      <c r="D2" s="2"/>
      <c r="E2" s="2"/>
      <c r="F2" s="3" t="s">
        <v>7210</v>
      </c>
      <c r="H2" s="5" t="s">
        <v>2</v>
      </c>
      <c r="I2" s="6"/>
      <c r="J2" s="7"/>
      <c r="K2" s="8">
        <f>SUM(I:I)</f>
        <v>1040000</v>
      </c>
    </row>
    <row r="3" spans="1:18" ht="20.100000000000001" customHeight="1">
      <c r="C3" s="2" t="s">
        <v>3</v>
      </c>
      <c r="D3" s="2"/>
      <c r="E3" s="2"/>
      <c r="F3" s="13" t="s">
        <v>6439</v>
      </c>
    </row>
    <row r="4" spans="1:18" ht="20.100000000000001" customHeight="1">
      <c r="C4" s="2" t="s">
        <v>996</v>
      </c>
      <c r="D4" s="2"/>
      <c r="E4" s="2"/>
      <c r="F4" s="2224" t="s">
        <v>7211</v>
      </c>
      <c r="I4" s="2225"/>
      <c r="K4" s="2226" t="s">
        <v>7212</v>
      </c>
      <c r="L4" s="2227"/>
    </row>
    <row r="5" spans="1:18" ht="20.100000000000001" customHeight="1">
      <c r="C5" s="2" t="s">
        <v>9</v>
      </c>
      <c r="D5" s="2"/>
      <c r="E5" s="2"/>
      <c r="F5" s="16">
        <v>46176</v>
      </c>
      <c r="H5" s="2228" t="s">
        <v>8</v>
      </c>
      <c r="K5" s="2229"/>
      <c r="L5" s="2230"/>
    </row>
    <row r="6" spans="1:18" ht="20.100000000000001" customHeight="1">
      <c r="C6" s="2" t="s">
        <v>10</v>
      </c>
      <c r="D6" s="2"/>
      <c r="E6" s="2"/>
      <c r="F6" s="16">
        <v>46178</v>
      </c>
      <c r="H6" s="2228"/>
      <c r="K6" s="451"/>
      <c r="L6" s="452"/>
    </row>
    <row r="7" spans="1:18" ht="20.100000000000001" customHeight="1">
      <c r="C7" s="453"/>
      <c r="D7" s="453"/>
      <c r="E7" s="453"/>
      <c r="F7" s="454"/>
      <c r="K7" s="451"/>
      <c r="L7" s="452"/>
      <c r="M7" s="456"/>
    </row>
    <row r="9" spans="1:18" s="4" customFormat="1" ht="19.7" customHeight="1">
      <c r="B9" s="26" t="s">
        <v>31</v>
      </c>
      <c r="C9" s="27" t="s">
        <v>32</v>
      </c>
      <c r="D9" s="27" t="s">
        <v>33</v>
      </c>
      <c r="E9" s="27" t="s">
        <v>34</v>
      </c>
      <c r="F9" s="26" t="s">
        <v>35</v>
      </c>
      <c r="G9" s="26" t="s">
        <v>36</v>
      </c>
      <c r="H9" s="393" t="s">
        <v>37</v>
      </c>
      <c r="I9" s="548" t="s">
        <v>38</v>
      </c>
      <c r="J9" s="28" t="s">
        <v>39</v>
      </c>
      <c r="K9" s="26" t="s">
        <v>40</v>
      </c>
      <c r="L9" s="26" t="s">
        <v>41</v>
      </c>
      <c r="M9" s="26" t="s">
        <v>42</v>
      </c>
      <c r="N9" s="30" t="s">
        <v>43</v>
      </c>
      <c r="O9" s="27" t="s">
        <v>44</v>
      </c>
      <c r="P9" s="26" t="s">
        <v>45</v>
      </c>
      <c r="Q9" s="30" t="s">
        <v>46</v>
      </c>
      <c r="R9" s="375" t="s">
        <v>47</v>
      </c>
    </row>
    <row r="10" spans="1:18" s="4" customFormat="1" ht="19.7" customHeight="1">
      <c r="A10" s="458"/>
      <c r="B10" s="26"/>
      <c r="C10" s="27"/>
      <c r="D10" s="27"/>
      <c r="E10" s="27"/>
      <c r="F10" s="108"/>
      <c r="G10" s="26"/>
      <c r="H10" s="139"/>
      <c r="I10" s="2231"/>
      <c r="J10" s="28"/>
      <c r="K10" s="40"/>
      <c r="L10" s="460"/>
      <c r="M10" s="27"/>
      <c r="N10" s="30"/>
      <c r="O10" s="27"/>
      <c r="P10" s="42"/>
      <c r="Q10" s="42"/>
      <c r="R10" s="375"/>
    </row>
    <row r="11" spans="1:18" s="4" customFormat="1" ht="19.5" customHeight="1">
      <c r="B11" s="26"/>
      <c r="C11" s="2275" t="s">
        <v>5345</v>
      </c>
      <c r="D11" s="2275"/>
      <c r="E11" s="2275"/>
      <c r="F11" s="2276"/>
      <c r="G11" s="71"/>
      <c r="H11" s="71"/>
      <c r="I11" s="71"/>
      <c r="J11" s="1234"/>
      <c r="K11" s="1235"/>
      <c r="L11" s="1199"/>
      <c r="M11" s="1199"/>
      <c r="N11" s="1201"/>
      <c r="O11" s="1198"/>
      <c r="P11" s="1199"/>
      <c r="Q11" s="1201"/>
      <c r="R11" s="1202"/>
    </row>
    <row r="12" spans="1:18" s="4" customFormat="1" ht="19.5" customHeight="1">
      <c r="A12" s="28"/>
      <c r="B12" s="468">
        <v>1</v>
      </c>
      <c r="C12" s="2431">
        <v>1</v>
      </c>
      <c r="D12" s="1208" t="s">
        <v>5760</v>
      </c>
      <c r="E12" s="1208" t="s">
        <v>5760</v>
      </c>
      <c r="F12" s="907" t="s">
        <v>7213</v>
      </c>
      <c r="G12" s="1212">
        <v>1</v>
      </c>
      <c r="H12" s="1208">
        <v>1040000</v>
      </c>
      <c r="I12" s="1403">
        <f>H12*G12</f>
        <v>1040000</v>
      </c>
      <c r="J12" s="479"/>
      <c r="K12" s="907" t="s">
        <v>7214</v>
      </c>
      <c r="L12" s="831"/>
      <c r="M12" s="831"/>
      <c r="N12" s="1201">
        <v>46136</v>
      </c>
      <c r="O12" s="1198"/>
      <c r="P12" s="1876">
        <v>46175</v>
      </c>
      <c r="Q12" s="1201"/>
      <c r="R12" s="1660"/>
    </row>
    <row r="13" spans="1:18" s="4" customFormat="1" ht="19.5" customHeight="1">
      <c r="A13" s="28"/>
      <c r="B13" s="468">
        <v>1</v>
      </c>
      <c r="C13" s="2432">
        <f>C12+1</f>
        <v>2</v>
      </c>
      <c r="D13" s="1208" t="s">
        <v>5760</v>
      </c>
      <c r="E13" s="1208" t="s">
        <v>5760</v>
      </c>
      <c r="F13" s="879" t="s">
        <v>5765</v>
      </c>
      <c r="G13" s="1212">
        <v>1</v>
      </c>
      <c r="H13" s="1208">
        <v>0</v>
      </c>
      <c r="I13" s="1403">
        <f t="shared" ref="I13:I14" si="0">H13*G13</f>
        <v>0</v>
      </c>
      <c r="J13" s="479"/>
      <c r="K13" s="907"/>
      <c r="L13" s="831"/>
      <c r="M13" s="831"/>
      <c r="N13" s="1201">
        <v>46136</v>
      </c>
      <c r="O13" s="1198"/>
      <c r="P13" s="1876">
        <v>46175</v>
      </c>
      <c r="Q13" s="1201"/>
      <c r="R13" s="1202"/>
    </row>
    <row r="14" spans="1:18" s="4" customFormat="1" ht="19.5" customHeight="1">
      <c r="A14" s="28"/>
      <c r="B14" s="468">
        <v>1</v>
      </c>
      <c r="C14" s="2433">
        <f t="shared" ref="C14" si="1">C13+1</f>
        <v>3</v>
      </c>
      <c r="D14" s="909" t="s">
        <v>5760</v>
      </c>
      <c r="E14" s="909" t="s">
        <v>5760</v>
      </c>
      <c r="F14" s="1877" t="s">
        <v>5766</v>
      </c>
      <c r="G14" s="2047">
        <v>1</v>
      </c>
      <c r="H14" s="1878">
        <v>0</v>
      </c>
      <c r="I14" s="1403">
        <f t="shared" si="0"/>
        <v>0</v>
      </c>
      <c r="J14" s="1879"/>
      <c r="K14" s="852"/>
      <c r="L14" s="831"/>
      <c r="M14" s="831"/>
      <c r="N14" s="1201">
        <v>46136</v>
      </c>
      <c r="O14" s="1198"/>
      <c r="P14" s="1876">
        <v>46175</v>
      </c>
      <c r="Q14" s="1201"/>
      <c r="R14" s="1202"/>
    </row>
    <row r="15" spans="1:18" s="4" customFormat="1" ht="19.5" customHeight="1">
      <c r="A15" s="26"/>
      <c r="B15" s="26"/>
      <c r="C15" s="2008"/>
      <c r="D15" s="27"/>
      <c r="E15" s="27"/>
      <c r="F15" s="1657"/>
      <c r="G15" s="71"/>
      <c r="H15" s="71"/>
      <c r="I15" s="71"/>
      <c r="J15" s="1234"/>
      <c r="K15" s="1235"/>
      <c r="L15" s="1199"/>
      <c r="M15" s="1199"/>
      <c r="N15" s="1201"/>
      <c r="O15" s="1198"/>
      <c r="P15" s="1199"/>
      <c r="Q15" s="1201"/>
      <c r="R15" s="1202"/>
    </row>
    <row r="16" spans="1:18" s="4" customFormat="1" ht="19.5" customHeight="1">
      <c r="A16" s="26"/>
      <c r="B16" s="26"/>
      <c r="C16" s="2008"/>
      <c r="D16" s="27"/>
      <c r="E16" s="27"/>
      <c r="F16" s="2434">
        <f>SUM(I12:I14)</f>
        <v>1040000</v>
      </c>
      <c r="G16" s="71"/>
      <c r="H16" s="71"/>
      <c r="I16" s="71"/>
      <c r="J16" s="1234"/>
      <c r="K16" s="1235"/>
      <c r="L16" s="1199"/>
      <c r="M16" s="1199"/>
      <c r="N16" s="1201"/>
      <c r="O16" s="1198"/>
      <c r="P16" s="1199"/>
      <c r="Q16" s="1201"/>
      <c r="R16" s="1202"/>
    </row>
    <row r="17" spans="1:18" s="4" customFormat="1" ht="19.7" customHeight="1">
      <c r="A17" s="2435"/>
      <c r="B17" s="26"/>
      <c r="C17" s="27"/>
      <c r="D17" s="27"/>
      <c r="E17" s="27"/>
      <c r="F17" s="108"/>
      <c r="G17" s="26"/>
      <c r="H17" s="139"/>
      <c r="I17" s="2231"/>
      <c r="J17" s="28"/>
      <c r="K17" s="40"/>
      <c r="L17" s="460"/>
      <c r="M17" s="27"/>
      <c r="N17" s="30"/>
      <c r="O17" s="27"/>
      <c r="P17" s="42"/>
      <c r="Q17" s="42"/>
      <c r="R17" s="375"/>
    </row>
    <row r="18" spans="1:18" s="4" customFormat="1" ht="19.7" customHeight="1">
      <c r="A18" s="458"/>
      <c r="B18" s="26"/>
      <c r="C18" s="27"/>
      <c r="D18" s="281"/>
      <c r="E18" s="228"/>
      <c r="F18" s="47"/>
      <c r="G18" s="2436"/>
      <c r="H18" s="2437"/>
      <c r="I18" s="384"/>
      <c r="J18" s="63"/>
      <c r="K18" s="55"/>
      <c r="L18" s="460"/>
      <c r="M18" s="27"/>
      <c r="N18" s="30"/>
      <c r="O18" s="27"/>
      <c r="P18" s="42"/>
      <c r="Q18" s="42"/>
      <c r="R18" s="375"/>
    </row>
    <row r="19" spans="1:18" s="4" customFormat="1" ht="19.7" customHeight="1">
      <c r="A19" s="458"/>
      <c r="B19" s="26"/>
      <c r="C19" s="27"/>
      <c r="D19" s="27"/>
      <c r="E19" s="1918"/>
      <c r="F19" s="47"/>
      <c r="G19" s="2436"/>
      <c r="H19" s="2437"/>
      <c r="I19" s="175"/>
      <c r="J19" s="63"/>
      <c r="K19" s="55"/>
      <c r="L19" s="460"/>
      <c r="M19" s="27"/>
      <c r="N19" s="30"/>
      <c r="O19" s="27"/>
      <c r="P19" s="42"/>
      <c r="Q19" s="42"/>
      <c r="R19" s="375"/>
    </row>
    <row r="20" spans="1:18" s="4" customFormat="1" ht="19.7" customHeight="1">
      <c r="A20" s="458"/>
      <c r="B20" s="26"/>
      <c r="C20" s="27"/>
      <c r="D20" s="27"/>
      <c r="E20" s="27"/>
      <c r="F20" s="108"/>
      <c r="G20" s="2438"/>
      <c r="H20" s="2439"/>
      <c r="I20" s="384"/>
      <c r="J20" s="492"/>
      <c r="K20" s="493"/>
      <c r="L20" s="40"/>
      <c r="M20" s="27"/>
      <c r="N20" s="30"/>
      <c r="O20" s="27"/>
      <c r="P20" s="42"/>
      <c r="Q20" s="42"/>
      <c r="R20" s="375"/>
    </row>
    <row r="21" spans="1:18" s="4" customFormat="1" ht="19.7" customHeight="1">
      <c r="A21" s="458"/>
      <c r="B21" s="26"/>
      <c r="C21" s="27"/>
      <c r="D21" s="27"/>
      <c r="E21" s="27"/>
      <c r="F21" s="494"/>
      <c r="G21" s="26"/>
      <c r="H21" s="384"/>
      <c r="I21" s="384"/>
      <c r="J21" s="28"/>
      <c r="K21" s="40"/>
      <c r="L21" s="460"/>
      <c r="M21" s="27"/>
      <c r="N21" s="30"/>
      <c r="O21" s="27"/>
      <c r="P21" s="42"/>
      <c r="Q21" s="42"/>
      <c r="R21" s="375"/>
    </row>
    <row r="22" spans="1:18" s="4" customFormat="1" ht="19.7" customHeight="1">
      <c r="A22" s="458"/>
      <c r="B22" s="26"/>
      <c r="C22" s="27"/>
      <c r="D22" s="27"/>
      <c r="E22" s="27"/>
      <c r="F22" s="994"/>
      <c r="G22" s="26"/>
      <c r="H22" s="384"/>
      <c r="I22" s="384"/>
      <c r="J22" s="28"/>
      <c r="K22" s="40"/>
      <c r="L22" s="460"/>
      <c r="M22" s="27"/>
      <c r="N22" s="30"/>
      <c r="O22" s="27"/>
      <c r="P22" s="42"/>
      <c r="Q22" s="42"/>
      <c r="R22" s="375"/>
    </row>
    <row r="23" spans="1:18" s="4" customFormat="1" ht="19.7" customHeight="1">
      <c r="A23" s="458"/>
      <c r="B23" s="26"/>
      <c r="C23" s="27"/>
      <c r="D23" s="27"/>
      <c r="E23" s="27"/>
      <c r="F23" s="108"/>
      <c r="G23" s="26"/>
      <c r="H23" s="139"/>
      <c r="I23" s="2231"/>
      <c r="J23" s="28"/>
      <c r="K23" s="40"/>
      <c r="L23" s="40"/>
      <c r="M23" s="27"/>
      <c r="N23" s="30"/>
      <c r="O23" s="30"/>
      <c r="P23" s="30"/>
      <c r="Q23" s="42"/>
      <c r="R23" s="375"/>
    </row>
    <row r="24" spans="1:18" s="4" customFormat="1" ht="19.7" customHeight="1">
      <c r="A24" s="458"/>
      <c r="B24" s="26"/>
      <c r="C24" s="27"/>
      <c r="D24" s="27"/>
      <c r="E24" s="27"/>
      <c r="F24" s="47"/>
      <c r="G24" s="26"/>
      <c r="H24" s="384"/>
      <c r="I24" s="2231"/>
      <c r="J24" s="463"/>
      <c r="K24" s="40"/>
      <c r="L24" s="40"/>
      <c r="M24" s="27"/>
      <c r="N24" s="30"/>
      <c r="O24" s="30"/>
      <c r="P24" s="30"/>
      <c r="Q24" s="42"/>
      <c r="R24" s="375"/>
    </row>
    <row r="25" spans="1:18" s="4" customFormat="1" ht="19.7" customHeight="1">
      <c r="A25" s="458"/>
      <c r="B25" s="26"/>
      <c r="C25" s="27"/>
      <c r="D25" s="27"/>
      <c r="E25" s="27"/>
      <c r="F25" s="47"/>
      <c r="G25" s="26"/>
      <c r="H25" s="384"/>
      <c r="I25" s="384"/>
      <c r="J25" s="463"/>
      <c r="K25" s="40"/>
      <c r="L25" s="40"/>
      <c r="M25" s="27"/>
      <c r="N25" s="30"/>
      <c r="O25" s="27"/>
      <c r="P25" s="42"/>
      <c r="Q25" s="42"/>
      <c r="R25" s="375"/>
    </row>
    <row r="26" spans="1:18" s="4" customFormat="1" ht="19.7" customHeight="1">
      <c r="A26" s="458"/>
      <c r="B26" s="26"/>
      <c r="C26" s="27"/>
      <c r="D26" s="27"/>
      <c r="E26" s="27"/>
      <c r="F26" s="47"/>
      <c r="G26" s="26"/>
      <c r="H26" s="384"/>
      <c r="I26" s="2231"/>
      <c r="J26" s="463"/>
      <c r="K26" s="40"/>
      <c r="L26" s="40"/>
      <c r="M26" s="27"/>
      <c r="N26" s="30"/>
      <c r="O26" s="27"/>
      <c r="P26" s="42"/>
      <c r="Q26" s="42"/>
      <c r="R26" s="375"/>
    </row>
    <row r="27" spans="1:18" s="4" customFormat="1" ht="19.7" customHeight="1">
      <c r="A27" s="458"/>
      <c r="B27" s="26"/>
      <c r="C27" s="27"/>
      <c r="D27" s="27"/>
      <c r="E27" s="27"/>
      <c r="F27" s="47"/>
      <c r="G27" s="26"/>
      <c r="H27" s="384"/>
      <c r="I27" s="2231"/>
      <c r="J27" s="463"/>
      <c r="K27" s="40"/>
      <c r="L27" s="40"/>
      <c r="M27" s="27"/>
      <c r="N27" s="30"/>
      <c r="O27" s="27"/>
      <c r="P27" s="42"/>
      <c r="Q27" s="42"/>
      <c r="R27" s="375"/>
    </row>
    <row r="28" spans="1:18" s="4" customFormat="1" ht="19.7" customHeight="1">
      <c r="A28" s="458"/>
      <c r="B28" s="26"/>
      <c r="C28" s="27"/>
      <c r="D28" s="27"/>
      <c r="E28" s="27"/>
      <c r="F28" s="47"/>
      <c r="G28" s="26"/>
      <c r="H28" s="384"/>
      <c r="I28" s="2231"/>
      <c r="J28" s="463"/>
      <c r="K28" s="40"/>
      <c r="L28" s="40"/>
      <c r="M28" s="27"/>
      <c r="N28" s="30"/>
      <c r="O28" s="27"/>
      <c r="P28" s="42"/>
      <c r="Q28" s="42"/>
      <c r="R28" s="375"/>
    </row>
    <row r="29" spans="1:18" s="4" customFormat="1" ht="19.7" customHeight="1">
      <c r="A29" s="458"/>
      <c r="B29" s="26"/>
      <c r="C29" s="27"/>
      <c r="D29" s="27"/>
      <c r="E29" s="27"/>
      <c r="F29" s="108"/>
      <c r="G29" s="26"/>
      <c r="H29" s="139"/>
      <c r="I29" s="2231"/>
      <c r="J29" s="28"/>
      <c r="K29" s="40"/>
      <c r="L29" s="40"/>
      <c r="M29" s="27"/>
      <c r="N29" s="30"/>
      <c r="O29" s="27"/>
      <c r="P29" s="42"/>
      <c r="Q29" s="42"/>
      <c r="R29" s="375"/>
    </row>
    <row r="30" spans="1:18" s="4" customFormat="1" ht="19.7" customHeight="1">
      <c r="A30" s="458"/>
      <c r="B30" s="26"/>
      <c r="C30" s="27"/>
      <c r="D30" s="27"/>
      <c r="E30" s="27"/>
      <c r="F30" s="108"/>
      <c r="G30" s="26"/>
      <c r="H30" s="139"/>
      <c r="I30" s="2231"/>
      <c r="J30" s="28"/>
      <c r="K30" s="40"/>
      <c r="L30" s="40"/>
      <c r="M30" s="27"/>
      <c r="N30" s="30"/>
      <c r="O30" s="27"/>
      <c r="P30" s="42"/>
      <c r="Q30" s="42"/>
      <c r="R30" s="375"/>
    </row>
    <row r="31" spans="1:18" ht="19.7" customHeight="1">
      <c r="A31" s="458"/>
      <c r="B31" s="26"/>
      <c r="C31" s="27"/>
      <c r="D31" s="26"/>
      <c r="E31" s="26"/>
      <c r="F31" s="108"/>
      <c r="G31" s="26"/>
      <c r="H31" s="139"/>
      <c r="I31" s="2231"/>
      <c r="J31" s="28"/>
      <c r="K31" s="40"/>
      <c r="L31" s="47"/>
      <c r="M31" s="27"/>
      <c r="N31" s="30"/>
      <c r="O31" s="27"/>
      <c r="P31" s="42"/>
      <c r="Q31" s="42"/>
      <c r="R31" s="375"/>
    </row>
    <row r="32" spans="1:18" ht="19.7" customHeight="1">
      <c r="A32" s="458"/>
      <c r="B32" s="26"/>
      <c r="C32" s="27"/>
      <c r="D32" s="27"/>
      <c r="E32" s="27"/>
      <c r="F32" s="462"/>
      <c r="G32" s="26"/>
      <c r="H32" s="139"/>
      <c r="I32" s="384"/>
      <c r="J32" s="28"/>
      <c r="K32" s="40"/>
      <c r="L32" s="40"/>
      <c r="M32" s="27"/>
      <c r="N32" s="30"/>
      <c r="O32" s="27"/>
      <c r="P32" s="42"/>
      <c r="Q32" s="42"/>
      <c r="R32" s="375"/>
    </row>
    <row r="33" spans="1:18" ht="19.7" customHeight="1">
      <c r="A33" s="458"/>
      <c r="B33" s="26"/>
      <c r="C33" s="27"/>
      <c r="D33" s="27"/>
      <c r="E33" s="27"/>
      <c r="F33" s="108"/>
      <c r="G33" s="26"/>
      <c r="H33" s="139"/>
      <c r="I33" s="2231"/>
      <c r="J33" s="28"/>
      <c r="K33" s="40"/>
      <c r="L33" s="47"/>
      <c r="M33" s="27"/>
      <c r="N33" s="30"/>
      <c r="O33" s="27"/>
      <c r="P33" s="42"/>
      <c r="Q33" s="703"/>
      <c r="R33" s="375"/>
    </row>
    <row r="34" spans="1:18" ht="19.7" customHeight="1">
      <c r="A34" s="458"/>
      <c r="B34" s="26"/>
      <c r="C34" s="27"/>
      <c r="D34" s="27"/>
      <c r="E34" s="27"/>
      <c r="F34" s="108"/>
      <c r="G34" s="26"/>
      <c r="H34" s="139"/>
      <c r="I34" s="2231"/>
      <c r="J34" s="28"/>
      <c r="K34" s="40"/>
      <c r="L34" s="47"/>
      <c r="M34" s="27"/>
      <c r="N34" s="30"/>
      <c r="O34" s="27"/>
      <c r="P34" s="42"/>
      <c r="Q34" s="42"/>
      <c r="R34" s="375"/>
    </row>
    <row r="35" spans="1:18" ht="19.7" customHeight="1">
      <c r="A35" s="458"/>
      <c r="B35" s="26"/>
      <c r="C35" s="27"/>
      <c r="D35" s="27"/>
      <c r="E35" s="27"/>
      <c r="F35" s="108"/>
      <c r="G35" s="26"/>
      <c r="H35" s="139"/>
      <c r="I35" s="2231"/>
      <c r="J35" s="28"/>
      <c r="K35" s="40"/>
      <c r="L35" s="47"/>
      <c r="M35" s="27"/>
      <c r="N35" s="30"/>
      <c r="O35" s="27"/>
      <c r="P35" s="42"/>
      <c r="Q35" s="42"/>
      <c r="R35" s="375"/>
    </row>
    <row r="36" spans="1:18" ht="19.7" customHeight="1">
      <c r="A36" s="458"/>
      <c r="B36" s="26"/>
      <c r="C36" s="27"/>
      <c r="D36" s="27"/>
      <c r="E36" s="27"/>
      <c r="F36" s="108"/>
      <c r="G36" s="26"/>
      <c r="H36" s="139"/>
      <c r="I36" s="2231">
        <f t="shared" ref="I36:I41" si="2">G36*H36</f>
        <v>0</v>
      </c>
      <c r="J36" s="28"/>
      <c r="K36" s="40"/>
      <c r="L36" s="47"/>
      <c r="M36" s="27"/>
      <c r="N36" s="30"/>
      <c r="O36" s="27"/>
      <c r="P36" s="42"/>
      <c r="Q36" s="42"/>
      <c r="R36" s="375"/>
    </row>
    <row r="37" spans="1:18" ht="19.7" customHeight="1">
      <c r="A37" s="458"/>
      <c r="B37" s="26"/>
      <c r="C37" s="27"/>
      <c r="D37" s="27"/>
      <c r="E37" s="27"/>
      <c r="F37" s="108"/>
      <c r="G37" s="26"/>
      <c r="H37" s="139"/>
      <c r="I37" s="2231">
        <f t="shared" si="2"/>
        <v>0</v>
      </c>
      <c r="J37" s="28"/>
      <c r="K37" s="40"/>
      <c r="L37" s="47"/>
      <c r="M37" s="27"/>
      <c r="N37" s="30"/>
      <c r="O37" s="27"/>
      <c r="P37" s="42"/>
      <c r="Q37" s="42"/>
      <c r="R37" s="375"/>
    </row>
    <row r="38" spans="1:18" ht="19.7" customHeight="1">
      <c r="A38" s="458"/>
      <c r="B38" s="26"/>
      <c r="C38" s="27"/>
      <c r="D38" s="27"/>
      <c r="E38" s="27"/>
      <c r="F38" s="108"/>
      <c r="G38" s="26"/>
      <c r="H38" s="139"/>
      <c r="I38" s="2231">
        <f t="shared" si="2"/>
        <v>0</v>
      </c>
      <c r="J38" s="28"/>
      <c r="K38" s="40"/>
      <c r="L38" s="47"/>
      <c r="M38" s="27"/>
      <c r="N38" s="30"/>
      <c r="O38" s="27"/>
      <c r="P38" s="42"/>
      <c r="Q38" s="42"/>
      <c r="R38" s="375"/>
    </row>
    <row r="39" spans="1:18" ht="19.7" customHeight="1">
      <c r="A39" s="458"/>
      <c r="B39" s="459"/>
      <c r="C39" s="27"/>
      <c r="D39" s="27"/>
      <c r="E39" s="27"/>
      <c r="F39" s="108"/>
      <c r="G39" s="26"/>
      <c r="H39" s="139"/>
      <c r="I39" s="2231">
        <f t="shared" si="2"/>
        <v>0</v>
      </c>
      <c r="J39" s="28"/>
      <c r="K39" s="40"/>
      <c r="L39" s="47"/>
      <c r="M39" s="27"/>
      <c r="N39" s="30"/>
      <c r="O39" s="27"/>
      <c r="P39" s="42"/>
      <c r="Q39" s="42"/>
      <c r="R39" s="375"/>
    </row>
    <row r="40" spans="1:18" ht="19.7" customHeight="1">
      <c r="A40" s="458"/>
      <c r="B40" s="459"/>
      <c r="C40" s="27"/>
      <c r="D40" s="27"/>
      <c r="E40" s="27"/>
      <c r="F40" s="108"/>
      <c r="G40" s="26"/>
      <c r="H40" s="139"/>
      <c r="I40" s="2231">
        <f t="shared" si="2"/>
        <v>0</v>
      </c>
      <c r="J40" s="28"/>
      <c r="K40" s="40"/>
      <c r="L40" s="47"/>
      <c r="M40" s="27"/>
      <c r="N40" s="30"/>
      <c r="O40" s="27"/>
      <c r="P40" s="42"/>
      <c r="Q40" s="42"/>
      <c r="R40" s="375"/>
    </row>
    <row r="41" spans="1:18" ht="19.7" customHeight="1">
      <c r="A41" s="458"/>
      <c r="B41" s="459"/>
      <c r="C41" s="27"/>
      <c r="D41" s="27"/>
      <c r="E41" s="27"/>
      <c r="F41" s="108"/>
      <c r="G41" s="26"/>
      <c r="H41" s="139"/>
      <c r="I41" s="2231">
        <f t="shared" si="2"/>
        <v>0</v>
      </c>
      <c r="J41" s="28"/>
      <c r="K41" s="40"/>
      <c r="L41" s="47"/>
      <c r="M41" s="27"/>
      <c r="N41" s="30"/>
      <c r="O41" s="27"/>
      <c r="P41" s="42"/>
      <c r="Q41" s="42"/>
      <c r="R41" s="375"/>
    </row>
    <row r="42" spans="1:18">
      <c r="I42" s="373"/>
    </row>
  </sheetData>
  <autoFilter ref="C9:P19" xr:uid="{00000000-0009-0000-0000-000000000000}"/>
  <mergeCells count="9">
    <mergeCell ref="C11:F11"/>
    <mergeCell ref="C2:E2"/>
    <mergeCell ref="H2:J2"/>
    <mergeCell ref="C3:E3"/>
    <mergeCell ref="C4:E4"/>
    <mergeCell ref="K4:L5"/>
    <mergeCell ref="C5:E5"/>
    <mergeCell ref="H5:H6"/>
    <mergeCell ref="C6:E6"/>
  </mergeCells>
  <phoneticPr fontId="2"/>
  <pageMargins left="0.2" right="0.2" top="0.36" bottom="0.41" header="0.3" footer="0.3"/>
  <pageSetup paperSize="9" scale="70" orientation="landscape"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F82C4-2E46-4DBE-BA04-FF1F76D6B31B}">
  <sheetPr>
    <tabColor rgb="FFFFFF00"/>
  </sheetPr>
  <dimension ref="A2:S29"/>
  <sheetViews>
    <sheetView zoomScale="85" zoomScaleNormal="85" workbookViewId="0">
      <pane xSplit="12" ySplit="9" topLeftCell="O10" activePane="bottomRight" state="frozen"/>
      <selection pane="topRight" activeCell="K1" sqref="K1"/>
      <selection pane="bottomLeft" activeCell="A9" sqref="A9"/>
      <selection pane="bottomRight" activeCell="Q14" sqref="Q14:Q17"/>
    </sheetView>
  </sheetViews>
  <sheetFormatPr defaultRowHeight="18.75"/>
  <cols>
    <col min="1" max="1" width="9" style="1"/>
    <col min="2" max="2" width="21.375" style="1" customWidth="1"/>
    <col min="3" max="3" width="14.375" style="1" customWidth="1"/>
    <col min="4" max="4" width="13.25" style="4" customWidth="1"/>
    <col min="5" max="5" width="14.375" style="1" bestFit="1" customWidth="1"/>
    <col min="6" max="6" width="13.125" style="1" bestFit="1" customWidth="1"/>
    <col min="7" max="7" width="55.625" style="1" customWidth="1"/>
    <col min="8" max="8" width="6.25" style="4" customWidth="1"/>
    <col min="9" max="10" width="9.875" style="10" bestFit="1" customWidth="1"/>
    <col min="11" max="11" width="5.75" style="10" customWidth="1"/>
    <col min="12" max="12" width="49" style="1" customWidth="1"/>
    <col min="13" max="13" width="41.625" style="1" customWidth="1"/>
    <col min="14" max="14" width="27.5" style="4" customWidth="1"/>
    <col min="15" max="15" width="13.75" style="9" customWidth="1"/>
    <col min="16" max="16" width="6.375" style="1" customWidth="1"/>
    <col min="17" max="17" width="16.75" style="10" customWidth="1"/>
    <col min="18" max="18" width="14.5" style="11" customWidth="1"/>
    <col min="19" max="19" width="15.625" style="12" customWidth="1"/>
    <col min="20" max="16384" width="9" style="1"/>
  </cols>
  <sheetData>
    <row r="2" spans="1:19" ht="20.100000000000001" customHeight="1">
      <c r="D2" s="2" t="s">
        <v>0</v>
      </c>
      <c r="E2" s="2"/>
      <c r="F2" s="2"/>
      <c r="G2" s="3" t="s">
        <v>7210</v>
      </c>
      <c r="I2" s="5" t="s">
        <v>2</v>
      </c>
      <c r="J2" s="6"/>
      <c r="K2" s="7"/>
      <c r="L2" s="8">
        <f>SUM(J:J)</f>
        <v>44978</v>
      </c>
    </row>
    <row r="3" spans="1:19" ht="20.100000000000001" customHeight="1">
      <c r="D3" s="2" t="s">
        <v>3</v>
      </c>
      <c r="E3" s="2"/>
      <c r="F3" s="2"/>
      <c r="G3" s="13" t="s">
        <v>6439</v>
      </c>
    </row>
    <row r="4" spans="1:19" ht="20.100000000000001" customHeight="1">
      <c r="D4" s="2" t="s">
        <v>996</v>
      </c>
      <c r="E4" s="2"/>
      <c r="F4" s="2"/>
      <c r="G4" s="2224" t="s">
        <v>7211</v>
      </c>
      <c r="J4" s="2225"/>
      <c r="L4" s="2226" t="s">
        <v>7212</v>
      </c>
      <c r="M4" s="2227"/>
    </row>
    <row r="5" spans="1:19" ht="20.100000000000001" customHeight="1">
      <c r="D5" s="2" t="s">
        <v>9</v>
      </c>
      <c r="E5" s="2"/>
      <c r="F5" s="2"/>
      <c r="G5" s="16">
        <v>46176</v>
      </c>
      <c r="I5" s="2238" t="s">
        <v>65</v>
      </c>
      <c r="J5" s="2238"/>
      <c r="L5" s="2229"/>
      <c r="M5" s="2230"/>
    </row>
    <row r="6" spans="1:19" ht="20.100000000000001" customHeight="1">
      <c r="D6" s="2" t="s">
        <v>10</v>
      </c>
      <c r="E6" s="2"/>
      <c r="F6" s="2"/>
      <c r="G6" s="16">
        <v>46177</v>
      </c>
      <c r="I6" s="2238"/>
      <c r="J6" s="2238"/>
      <c r="L6" s="451"/>
      <c r="M6" s="452"/>
    </row>
    <row r="7" spans="1:19" ht="20.100000000000001" customHeight="1">
      <c r="D7" s="453"/>
      <c r="E7" s="453"/>
      <c r="F7" s="453"/>
      <c r="G7" s="454"/>
      <c r="L7" s="2440" t="s">
        <v>7215</v>
      </c>
      <c r="M7" s="452"/>
      <c r="N7" s="456"/>
    </row>
    <row r="9" spans="1:19" s="4" customFormat="1" ht="19.7" customHeight="1">
      <c r="C9" s="26" t="s">
        <v>31</v>
      </c>
      <c r="D9" s="27" t="s">
        <v>32</v>
      </c>
      <c r="E9" s="27" t="s">
        <v>33</v>
      </c>
      <c r="F9" s="27" t="s">
        <v>34</v>
      </c>
      <c r="G9" s="26" t="s">
        <v>35</v>
      </c>
      <c r="H9" s="26" t="s">
        <v>36</v>
      </c>
      <c r="I9" s="393" t="s">
        <v>37</v>
      </c>
      <c r="J9" s="548" t="s">
        <v>38</v>
      </c>
      <c r="K9" s="28" t="s">
        <v>39</v>
      </c>
      <c r="L9" s="26" t="s">
        <v>40</v>
      </c>
      <c r="M9" s="26" t="s">
        <v>41</v>
      </c>
      <c r="N9" s="26" t="s">
        <v>42</v>
      </c>
      <c r="O9" s="30" t="s">
        <v>43</v>
      </c>
      <c r="P9" s="27" t="s">
        <v>44</v>
      </c>
      <c r="Q9" s="26" t="s">
        <v>45</v>
      </c>
      <c r="R9" s="30" t="s">
        <v>46</v>
      </c>
      <c r="S9" s="375" t="s">
        <v>47</v>
      </c>
    </row>
    <row r="10" spans="1:19" s="4" customFormat="1" ht="19.7" customHeight="1">
      <c r="B10" s="458"/>
      <c r="C10" s="26"/>
      <c r="D10" s="27"/>
      <c r="E10" s="27"/>
      <c r="F10" s="27"/>
      <c r="G10" s="108"/>
      <c r="H10" s="26"/>
      <c r="I10" s="139"/>
      <c r="J10" s="2231"/>
      <c r="K10" s="28"/>
      <c r="L10" s="40"/>
      <c r="M10" s="460"/>
      <c r="N10" s="27"/>
      <c r="O10" s="30"/>
      <c r="P10" s="27"/>
      <c r="Q10" s="42"/>
      <c r="R10" s="42"/>
      <c r="S10" s="375"/>
    </row>
    <row r="11" spans="1:19" s="4" customFormat="1" ht="19.5" customHeight="1">
      <c r="C11" s="64"/>
      <c r="D11" s="2049"/>
      <c r="E11" s="1208"/>
      <c r="F11" s="1208"/>
      <c r="G11" s="879"/>
      <c r="H11" s="831"/>
      <c r="I11" s="880"/>
      <c r="J11" s="1208"/>
      <c r="K11" s="831"/>
      <c r="L11" s="852"/>
      <c r="M11" s="831"/>
      <c r="N11" s="831"/>
      <c r="O11" s="30"/>
      <c r="P11" s="1197"/>
      <c r="Q11" s="1199"/>
      <c r="R11" s="1201"/>
      <c r="S11" s="1202"/>
    </row>
    <row r="12" spans="1:19" s="4" customFormat="1" ht="19.5" customHeight="1">
      <c r="A12" s="2272"/>
      <c r="B12" s="2272"/>
      <c r="C12" s="2272"/>
      <c r="D12" s="2274" t="s">
        <v>2333</v>
      </c>
      <c r="E12" s="2275"/>
      <c r="F12" s="2275"/>
      <c r="G12" s="2276"/>
      <c r="H12" s="1684"/>
      <c r="I12" s="1684"/>
      <c r="J12" s="1685"/>
      <c r="K12" s="2100"/>
      <c r="L12" s="1236"/>
      <c r="M12" s="1238"/>
      <c r="N12" s="831"/>
      <c r="O12" s="30"/>
      <c r="P12" s="1197"/>
      <c r="Q12" s="1199"/>
      <c r="R12" s="1201"/>
      <c r="S12" s="1202"/>
    </row>
    <row r="13" spans="1:19" s="4" customFormat="1" ht="19.5" customHeight="1">
      <c r="A13" s="1138" t="s">
        <v>5873</v>
      </c>
      <c r="B13" s="945" t="s">
        <v>7216</v>
      </c>
      <c r="C13" s="2441">
        <v>4</v>
      </c>
      <c r="D13" s="1584">
        <v>1</v>
      </c>
      <c r="E13" s="86" t="s">
        <v>69</v>
      </c>
      <c r="F13" s="469" t="s">
        <v>1186</v>
      </c>
      <c r="G13" s="93" t="s">
        <v>5875</v>
      </c>
      <c r="H13" s="97">
        <v>1</v>
      </c>
      <c r="I13" s="97">
        <v>31930</v>
      </c>
      <c r="J13" s="97">
        <f t="shared" ref="J13:J17" si="0">H13*I13</f>
        <v>31930</v>
      </c>
      <c r="K13" s="2442"/>
      <c r="L13" s="92" t="s">
        <v>5876</v>
      </c>
      <c r="M13" s="178" t="s">
        <v>7217</v>
      </c>
      <c r="N13" s="831"/>
      <c r="O13" s="30">
        <v>46154</v>
      </c>
      <c r="P13" s="1197"/>
      <c r="Q13" s="1199" t="s">
        <v>7218</v>
      </c>
      <c r="R13" s="1201"/>
      <c r="S13" s="1202"/>
    </row>
    <row r="14" spans="1:19" s="4" customFormat="1" ht="19.5" customHeight="1">
      <c r="A14" s="536" t="s">
        <v>123</v>
      </c>
      <c r="B14" s="945" t="s">
        <v>7216</v>
      </c>
      <c r="C14" s="2441">
        <v>4</v>
      </c>
      <c r="D14" s="1584">
        <f t="shared" ref="D14:D16" si="1">D13+1</f>
        <v>2</v>
      </c>
      <c r="E14" s="86" t="s">
        <v>69</v>
      </c>
      <c r="F14" s="469" t="s">
        <v>1186</v>
      </c>
      <c r="G14" s="96" t="s">
        <v>76</v>
      </c>
      <c r="H14" s="97">
        <v>1</v>
      </c>
      <c r="I14" s="97">
        <v>3040</v>
      </c>
      <c r="J14" s="97">
        <f t="shared" si="0"/>
        <v>3040</v>
      </c>
      <c r="K14" s="2442"/>
      <c r="L14" s="92" t="s">
        <v>77</v>
      </c>
      <c r="M14" s="108"/>
      <c r="N14" s="831"/>
      <c r="O14" s="30">
        <v>46154</v>
      </c>
      <c r="P14" s="1197"/>
      <c r="Q14" s="1199" t="s">
        <v>7218</v>
      </c>
      <c r="R14" s="1201"/>
      <c r="S14" s="1202"/>
    </row>
    <row r="15" spans="1:19" s="4" customFormat="1" ht="19.5" customHeight="1">
      <c r="A15" s="1138" t="s">
        <v>5878</v>
      </c>
      <c r="B15" s="945" t="s">
        <v>7216</v>
      </c>
      <c r="C15" s="2441">
        <v>4</v>
      </c>
      <c r="D15" s="1584">
        <f t="shared" si="1"/>
        <v>3</v>
      </c>
      <c r="E15" s="86" t="s">
        <v>69</v>
      </c>
      <c r="F15" s="469" t="s">
        <v>1186</v>
      </c>
      <c r="G15" s="93" t="s">
        <v>78</v>
      </c>
      <c r="H15" s="97">
        <v>1</v>
      </c>
      <c r="I15" s="97">
        <v>8672</v>
      </c>
      <c r="J15" s="97">
        <f t="shared" si="0"/>
        <v>8672</v>
      </c>
      <c r="K15" s="2442"/>
      <c r="L15" s="92" t="s">
        <v>79</v>
      </c>
      <c r="M15" s="178" t="s">
        <v>7219</v>
      </c>
      <c r="N15" s="831"/>
      <c r="O15" s="30">
        <v>46154</v>
      </c>
      <c r="P15" s="1197"/>
      <c r="Q15" s="1199" t="s">
        <v>7218</v>
      </c>
      <c r="R15" s="1201"/>
      <c r="S15" s="1202"/>
    </row>
    <row r="16" spans="1:19" s="4" customFormat="1" ht="19.5" customHeight="1">
      <c r="A16" s="536" t="s">
        <v>123</v>
      </c>
      <c r="B16" s="945" t="s">
        <v>7216</v>
      </c>
      <c r="C16" s="2441">
        <v>4</v>
      </c>
      <c r="D16" s="1584">
        <f t="shared" si="1"/>
        <v>4</v>
      </c>
      <c r="E16" s="86" t="s">
        <v>69</v>
      </c>
      <c r="F16" s="469" t="s">
        <v>1186</v>
      </c>
      <c r="G16" s="93" t="s">
        <v>80</v>
      </c>
      <c r="H16" s="97">
        <v>2</v>
      </c>
      <c r="I16" s="97">
        <v>68</v>
      </c>
      <c r="J16" s="97">
        <f t="shared" si="0"/>
        <v>136</v>
      </c>
      <c r="K16" s="2442"/>
      <c r="L16" s="92" t="s">
        <v>81</v>
      </c>
      <c r="M16" s="108"/>
      <c r="N16" s="831"/>
      <c r="O16" s="30">
        <v>46154</v>
      </c>
      <c r="P16" s="1197"/>
      <c r="Q16" s="1199" t="s">
        <v>7218</v>
      </c>
      <c r="R16" s="1201"/>
      <c r="S16" s="1202"/>
    </row>
    <row r="17" spans="1:19" s="4" customFormat="1" ht="19.5" customHeight="1">
      <c r="A17" s="536" t="s">
        <v>123</v>
      </c>
      <c r="B17" s="945" t="s">
        <v>7216</v>
      </c>
      <c r="C17" s="2441">
        <v>4</v>
      </c>
      <c r="D17" s="1584">
        <f>D16+1</f>
        <v>5</v>
      </c>
      <c r="E17" s="86" t="s">
        <v>69</v>
      </c>
      <c r="F17" s="469" t="s">
        <v>1186</v>
      </c>
      <c r="G17" s="93" t="s">
        <v>74</v>
      </c>
      <c r="H17" s="94">
        <v>2</v>
      </c>
      <c r="I17" s="90">
        <v>600</v>
      </c>
      <c r="J17" s="90">
        <f t="shared" si="0"/>
        <v>1200</v>
      </c>
      <c r="K17" s="349"/>
      <c r="L17" s="92" t="s">
        <v>7220</v>
      </c>
      <c r="M17" s="291"/>
      <c r="N17" s="831"/>
      <c r="O17" s="30">
        <v>46154</v>
      </c>
      <c r="P17" s="1197"/>
      <c r="Q17" s="1199" t="s">
        <v>7218</v>
      </c>
      <c r="R17" s="1201"/>
      <c r="S17" s="1202"/>
    </row>
    <row r="18" spans="1:19" s="4" customFormat="1" ht="19.5" customHeight="1">
      <c r="A18" s="1"/>
      <c r="B18" s="1"/>
      <c r="C18" s="40"/>
      <c r="D18" s="2151"/>
      <c r="E18" s="1886"/>
      <c r="F18" s="1886"/>
      <c r="G18" s="2060"/>
      <c r="H18" s="1698"/>
      <c r="I18" s="2061"/>
      <c r="J18" s="63"/>
      <c r="K18" s="2059"/>
      <c r="L18" s="1245"/>
      <c r="M18" s="1238"/>
      <c r="N18" s="831"/>
      <c r="O18" s="30"/>
      <c r="P18" s="1197"/>
      <c r="Q18" s="1199"/>
      <c r="R18" s="1201"/>
      <c r="S18" s="1202"/>
    </row>
    <row r="19" spans="1:19" s="4" customFormat="1" ht="19.5" customHeight="1">
      <c r="A19" s="1"/>
      <c r="B19" s="1"/>
      <c r="C19" s="40"/>
      <c r="D19" s="2281"/>
      <c r="E19" s="1198"/>
      <c r="F19" s="1244"/>
      <c r="G19" s="2282">
        <f>SUM(J13:J18)</f>
        <v>44978</v>
      </c>
      <c r="H19" s="2443"/>
      <c r="I19" s="2443"/>
      <c r="J19" s="2444"/>
      <c r="K19" s="1635"/>
      <c r="L19" s="1245"/>
      <c r="M19" s="1238"/>
      <c r="N19" s="831"/>
      <c r="O19" s="30"/>
      <c r="P19" s="1197"/>
      <c r="Q19" s="1199"/>
      <c r="R19" s="1201"/>
      <c r="S19" s="1202"/>
    </row>
    <row r="20" spans="1:19" s="4" customFormat="1" ht="19.5" customHeight="1">
      <c r="C20" s="64"/>
      <c r="D20" s="2049"/>
      <c r="E20" s="1208"/>
      <c r="F20" s="1208"/>
      <c r="G20" s="879"/>
      <c r="H20" s="831"/>
      <c r="I20" s="880"/>
      <c r="J20" s="1208"/>
      <c r="K20" s="831"/>
      <c r="L20" s="852"/>
      <c r="M20" s="831"/>
      <c r="N20" s="831"/>
      <c r="O20" s="30"/>
      <c r="P20" s="1197"/>
      <c r="Q20" s="1199"/>
      <c r="R20" s="1201"/>
      <c r="S20" s="1202"/>
    </row>
    <row r="21" spans="1:19" s="4" customFormat="1" ht="19.5" customHeight="1">
      <c r="C21" s="64"/>
      <c r="D21" s="2049"/>
      <c r="E21" s="1208"/>
      <c r="F21" s="1208"/>
      <c r="G21" s="879"/>
      <c r="H21" s="831"/>
      <c r="I21" s="880"/>
      <c r="J21" s="1208"/>
      <c r="K21" s="831"/>
      <c r="L21" s="852"/>
      <c r="M21" s="831"/>
      <c r="N21" s="831"/>
      <c r="O21" s="30"/>
      <c r="P21" s="1197"/>
      <c r="Q21" s="1199"/>
      <c r="R21" s="1201"/>
      <c r="S21" s="1202"/>
    </row>
    <row r="22" spans="1:19" ht="19.7" customHeight="1">
      <c r="B22" s="458"/>
      <c r="C22" s="26"/>
      <c r="D22" s="27"/>
      <c r="E22" s="27"/>
      <c r="F22" s="27"/>
      <c r="G22" s="108"/>
      <c r="H22" s="26"/>
      <c r="I22" s="139"/>
      <c r="J22" s="2231"/>
      <c r="K22" s="28"/>
      <c r="L22" s="40"/>
      <c r="M22" s="47"/>
      <c r="N22" s="27"/>
      <c r="O22" s="30"/>
      <c r="P22" s="27"/>
      <c r="Q22" s="42"/>
      <c r="R22" s="42"/>
      <c r="S22" s="375"/>
    </row>
    <row r="23" spans="1:19" ht="19.7" customHeight="1">
      <c r="B23" s="458"/>
      <c r="C23" s="26"/>
      <c r="D23" s="27"/>
      <c r="E23" s="27"/>
      <c r="F23" s="27"/>
      <c r="G23" s="108"/>
      <c r="H23" s="26"/>
      <c r="I23" s="139"/>
      <c r="J23" s="2231">
        <f t="shared" ref="J23:J28" si="2">H23*I23</f>
        <v>0</v>
      </c>
      <c r="K23" s="28"/>
      <c r="L23" s="40"/>
      <c r="M23" s="47"/>
      <c r="N23" s="27"/>
      <c r="O23" s="30"/>
      <c r="P23" s="27"/>
      <c r="Q23" s="42"/>
      <c r="R23" s="42"/>
      <c r="S23" s="375"/>
    </row>
    <row r="24" spans="1:19" ht="19.7" customHeight="1">
      <c r="B24" s="458"/>
      <c r="C24" s="26"/>
      <c r="D24" s="27"/>
      <c r="E24" s="27"/>
      <c r="F24" s="27"/>
      <c r="G24" s="108"/>
      <c r="H24" s="26"/>
      <c r="I24" s="139"/>
      <c r="J24" s="2231">
        <f t="shared" si="2"/>
        <v>0</v>
      </c>
      <c r="K24" s="28"/>
      <c r="L24" s="40"/>
      <c r="M24" s="47"/>
      <c r="N24" s="27"/>
      <c r="O24" s="30"/>
      <c r="P24" s="27"/>
      <c r="Q24" s="42"/>
      <c r="R24" s="42"/>
      <c r="S24" s="375"/>
    </row>
    <row r="25" spans="1:19" ht="19.7" customHeight="1">
      <c r="B25" s="458"/>
      <c r="C25" s="26"/>
      <c r="D25" s="27"/>
      <c r="E25" s="27"/>
      <c r="F25" s="27"/>
      <c r="G25" s="108"/>
      <c r="H25" s="26"/>
      <c r="I25" s="139"/>
      <c r="J25" s="2231">
        <f t="shared" si="2"/>
        <v>0</v>
      </c>
      <c r="K25" s="28"/>
      <c r="L25" s="40"/>
      <c r="M25" s="47"/>
      <c r="N25" s="27"/>
      <c r="O25" s="30"/>
      <c r="P25" s="27"/>
      <c r="Q25" s="42"/>
      <c r="R25" s="42"/>
      <c r="S25" s="375"/>
    </row>
    <row r="26" spans="1:19" ht="19.7" customHeight="1">
      <c r="B26" s="458"/>
      <c r="C26" s="459"/>
      <c r="D26" s="27"/>
      <c r="E26" s="27"/>
      <c r="F26" s="27"/>
      <c r="G26" s="108"/>
      <c r="H26" s="26"/>
      <c r="I26" s="139"/>
      <c r="J26" s="2231">
        <f t="shared" si="2"/>
        <v>0</v>
      </c>
      <c r="K26" s="28"/>
      <c r="L26" s="40"/>
      <c r="M26" s="47"/>
      <c r="N26" s="27"/>
      <c r="O26" s="30"/>
      <c r="P26" s="27"/>
      <c r="Q26" s="42"/>
      <c r="R26" s="42"/>
      <c r="S26" s="375"/>
    </row>
    <row r="27" spans="1:19" ht="19.7" customHeight="1">
      <c r="B27" s="458"/>
      <c r="C27" s="459"/>
      <c r="D27" s="27"/>
      <c r="E27" s="27"/>
      <c r="F27" s="27"/>
      <c r="G27" s="108"/>
      <c r="H27" s="26"/>
      <c r="I27" s="139"/>
      <c r="J27" s="2231">
        <f t="shared" si="2"/>
        <v>0</v>
      </c>
      <c r="K27" s="28"/>
      <c r="L27" s="40"/>
      <c r="M27" s="47"/>
      <c r="N27" s="27"/>
      <c r="O27" s="30"/>
      <c r="P27" s="27"/>
      <c r="Q27" s="42"/>
      <c r="R27" s="42"/>
      <c r="S27" s="375"/>
    </row>
    <row r="28" spans="1:19" ht="19.7" customHeight="1">
      <c r="B28" s="458"/>
      <c r="C28" s="459"/>
      <c r="D28" s="27"/>
      <c r="E28" s="27"/>
      <c r="F28" s="27"/>
      <c r="G28" s="108"/>
      <c r="H28" s="26"/>
      <c r="I28" s="139"/>
      <c r="J28" s="2231">
        <f t="shared" si="2"/>
        <v>0</v>
      </c>
      <c r="K28" s="28"/>
      <c r="L28" s="40"/>
      <c r="M28" s="47"/>
      <c r="N28" s="27"/>
      <c r="O28" s="30"/>
      <c r="P28" s="27"/>
      <c r="Q28" s="42"/>
      <c r="R28" s="42"/>
      <c r="S28" s="375"/>
    </row>
    <row r="29" spans="1:19">
      <c r="J29" s="373"/>
    </row>
  </sheetData>
  <autoFilter ref="D9:Q21" xr:uid="{00000000-0009-0000-0000-000000000000}"/>
  <mergeCells count="10">
    <mergeCell ref="D12:G12"/>
    <mergeCell ref="G19:J19"/>
    <mergeCell ref="D2:F2"/>
    <mergeCell ref="I2:K2"/>
    <mergeCell ref="D3:F3"/>
    <mergeCell ref="D4:F4"/>
    <mergeCell ref="L4:M5"/>
    <mergeCell ref="D5:F5"/>
    <mergeCell ref="I5:J6"/>
    <mergeCell ref="D6:F6"/>
  </mergeCells>
  <phoneticPr fontId="2"/>
  <dataValidations count="1">
    <dataValidation allowBlank="1" showInputMessage="1" showErrorMessage="1" sqref="L18:L19" xr:uid="{99F15ADD-6CE5-498F-9741-02AF48FBDEA1}"/>
  </dataValidations>
  <hyperlinks>
    <hyperlink ref="M15" r:id="rId1" xr:uid="{A5A151FC-B71E-4A90-BD55-022B6D4B6643}"/>
    <hyperlink ref="M13" r:id="rId2" xr:uid="{87DE18C6-CC8E-42E7-9C19-A6A7E459F7F5}"/>
  </hyperlinks>
  <pageMargins left="0.2" right="0.2" top="0.36" bottom="0.41" header="0.3" footer="0.3"/>
  <pageSetup paperSize="9" scale="70" orientation="landscape" r:id="rId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49B2-3EC6-417E-A57B-4B595CDF20ED}">
  <sheetPr>
    <tabColor rgb="FF00B0F0"/>
  </sheetPr>
  <dimension ref="A2:S215"/>
  <sheetViews>
    <sheetView zoomScale="85" zoomScaleNormal="85" workbookViewId="0">
      <pane xSplit="12" ySplit="9" topLeftCell="M54" activePane="bottomRight" state="frozen"/>
      <selection pane="topRight" activeCell="K1" sqref="K1"/>
      <selection pane="bottomLeft" activeCell="A9" sqref="A9"/>
      <selection pane="bottomRight" activeCell="G67" sqref="G67"/>
    </sheetView>
  </sheetViews>
  <sheetFormatPr defaultRowHeight="18.75"/>
  <cols>
    <col min="1" max="1" width="9" style="1"/>
    <col min="2" max="2" width="24.75" style="2445" customWidth="1"/>
    <col min="3" max="3" width="14.375" style="1" customWidth="1"/>
    <col min="4" max="4" width="13.25" style="4" customWidth="1"/>
    <col min="5" max="5" width="14.375" style="1" bestFit="1" customWidth="1"/>
    <col min="6" max="6" width="13.125" style="1" bestFit="1" customWidth="1"/>
    <col min="7" max="7" width="63.5" style="1" customWidth="1"/>
    <col min="8" max="8" width="6.25" style="4" customWidth="1"/>
    <col min="9" max="10" width="9.875" style="10" bestFit="1" customWidth="1"/>
    <col min="11" max="11" width="5.75" style="10" customWidth="1"/>
    <col min="12" max="12" width="49" style="1" customWidth="1"/>
    <col min="13" max="13" width="24.25" style="1" customWidth="1"/>
    <col min="14" max="14" width="21.5" style="4" customWidth="1"/>
    <col min="15" max="15" width="10.375" style="9" customWidth="1"/>
    <col min="16" max="16" width="6.375" style="1" customWidth="1"/>
    <col min="17" max="17" width="13.25" style="10" customWidth="1"/>
    <col min="18" max="18" width="14.5" style="11" customWidth="1"/>
    <col min="19" max="19" width="15.625" style="12" customWidth="1"/>
    <col min="20" max="16384" width="9" style="1"/>
  </cols>
  <sheetData>
    <row r="2" spans="1:19" ht="20.100000000000001" customHeight="1">
      <c r="D2" s="2" t="s">
        <v>0</v>
      </c>
      <c r="E2" s="2"/>
      <c r="F2" s="2"/>
      <c r="G2" s="3" t="s">
        <v>7210</v>
      </c>
      <c r="I2" s="5" t="s">
        <v>2</v>
      </c>
      <c r="J2" s="6"/>
      <c r="K2" s="7"/>
      <c r="L2" s="8">
        <f>SUM(J:J)</f>
        <v>368473</v>
      </c>
    </row>
    <row r="3" spans="1:19" ht="20.100000000000001" customHeight="1">
      <c r="D3" s="2" t="s">
        <v>3</v>
      </c>
      <c r="E3" s="2"/>
      <c r="F3" s="2"/>
      <c r="G3" s="13" t="s">
        <v>6439</v>
      </c>
    </row>
    <row r="4" spans="1:19" ht="20.100000000000001" customHeight="1">
      <c r="D4" s="2" t="s">
        <v>996</v>
      </c>
      <c r="E4" s="2"/>
      <c r="F4" s="2"/>
      <c r="G4" s="2224" t="s">
        <v>7211</v>
      </c>
      <c r="J4" s="2225"/>
      <c r="L4" s="2226" t="s">
        <v>7212</v>
      </c>
      <c r="M4" s="2227"/>
    </row>
    <row r="5" spans="1:19" ht="20.100000000000001" customHeight="1">
      <c r="D5" s="2" t="s">
        <v>9</v>
      </c>
      <c r="E5" s="2"/>
      <c r="F5" s="2"/>
      <c r="G5" s="16">
        <v>46176</v>
      </c>
      <c r="I5" s="2228" t="s">
        <v>171</v>
      </c>
      <c r="J5" s="2228"/>
      <c r="L5" s="2229"/>
      <c r="M5" s="2230"/>
    </row>
    <row r="6" spans="1:19" ht="20.100000000000001" customHeight="1">
      <c r="D6" s="2" t="s">
        <v>10</v>
      </c>
      <c r="E6" s="2"/>
      <c r="F6" s="2"/>
      <c r="G6" s="16">
        <v>46177</v>
      </c>
      <c r="I6" s="2228"/>
      <c r="J6" s="2228"/>
      <c r="L6" s="451"/>
      <c r="M6" s="452"/>
    </row>
    <row r="7" spans="1:19" ht="20.100000000000001" customHeight="1">
      <c r="D7" s="453"/>
      <c r="E7" s="453"/>
      <c r="F7" s="453"/>
      <c r="G7" s="454"/>
      <c r="L7" s="451"/>
      <c r="M7" s="452"/>
      <c r="N7" s="456"/>
    </row>
    <row r="9" spans="1:19" s="4" customFormat="1" ht="19.7" customHeight="1">
      <c r="B9" s="625"/>
      <c r="C9" s="26" t="s">
        <v>31</v>
      </c>
      <c r="D9" s="27" t="s">
        <v>32</v>
      </c>
      <c r="E9" s="27" t="s">
        <v>33</v>
      </c>
      <c r="F9" s="27" t="s">
        <v>34</v>
      </c>
      <c r="G9" s="26" t="s">
        <v>35</v>
      </c>
      <c r="H9" s="26" t="s">
        <v>36</v>
      </c>
      <c r="I9" s="393" t="s">
        <v>37</v>
      </c>
      <c r="J9" s="548" t="s">
        <v>38</v>
      </c>
      <c r="K9" s="28" t="s">
        <v>39</v>
      </c>
      <c r="L9" s="26" t="s">
        <v>40</v>
      </c>
      <c r="M9" s="26" t="s">
        <v>41</v>
      </c>
      <c r="N9" s="26" t="s">
        <v>42</v>
      </c>
      <c r="O9" s="30" t="s">
        <v>43</v>
      </c>
      <c r="P9" s="27" t="s">
        <v>44</v>
      </c>
      <c r="Q9" s="26" t="s">
        <v>45</v>
      </c>
      <c r="R9" s="30" t="s">
        <v>46</v>
      </c>
      <c r="S9" s="375" t="s">
        <v>47</v>
      </c>
    </row>
    <row r="10" spans="1:19" s="4" customFormat="1" ht="19.7" customHeight="1">
      <c r="B10" s="2446"/>
      <c r="C10" s="26"/>
      <c r="D10" s="27"/>
      <c r="E10" s="27"/>
      <c r="F10" s="27"/>
      <c r="G10" s="108"/>
      <c r="H10" s="26"/>
      <c r="I10" s="139"/>
      <c r="J10" s="2231"/>
      <c r="K10" s="28"/>
      <c r="L10" s="40"/>
      <c r="M10" s="460"/>
      <c r="N10" s="27"/>
      <c r="O10" s="30"/>
      <c r="P10" s="27"/>
      <c r="Q10" s="42"/>
      <c r="R10" s="42"/>
      <c r="S10" s="375"/>
    </row>
    <row r="11" spans="1:19" s="4" customFormat="1" ht="19.5" customHeight="1">
      <c r="B11" s="625"/>
      <c r="C11" s="64"/>
      <c r="D11" s="2049"/>
      <c r="E11" s="1208"/>
      <c r="F11" s="1208"/>
      <c r="G11" s="879"/>
      <c r="H11" s="831"/>
      <c r="I11" s="880"/>
      <c r="J11" s="1208"/>
      <c r="K11" s="831"/>
      <c r="L11" s="852"/>
      <c r="M11" s="831"/>
      <c r="N11" s="831"/>
      <c r="O11" s="30"/>
      <c r="P11" s="1197"/>
      <c r="Q11" s="1199"/>
      <c r="R11" s="1201"/>
      <c r="S11" s="1202"/>
    </row>
    <row r="12" spans="1:19" s="4" customFormat="1" ht="19.5" customHeight="1">
      <c r="B12" s="625"/>
      <c r="C12" s="64"/>
      <c r="D12" s="2049"/>
      <c r="E12" s="1208"/>
      <c r="F12" s="1208"/>
      <c r="G12" s="879"/>
      <c r="H12" s="831"/>
      <c r="I12" s="880"/>
      <c r="J12" s="1208"/>
      <c r="K12" s="831"/>
      <c r="L12" s="852"/>
      <c r="M12" s="831"/>
      <c r="N12" s="831"/>
      <c r="O12" s="30"/>
      <c r="P12" s="1197"/>
      <c r="Q12" s="1199"/>
      <c r="R12" s="1201"/>
      <c r="S12" s="1202"/>
    </row>
    <row r="13" spans="1:19" s="4" customFormat="1" ht="19.5" customHeight="1">
      <c r="A13" s="2272"/>
      <c r="B13" s="2447"/>
      <c r="C13" s="2272"/>
      <c r="D13" s="2274" t="s">
        <v>2333</v>
      </c>
      <c r="E13" s="2275"/>
      <c r="F13" s="2275"/>
      <c r="G13" s="2276"/>
      <c r="H13" s="1684"/>
      <c r="I13" s="1684"/>
      <c r="J13" s="1685"/>
      <c r="K13" s="2100"/>
      <c r="L13" s="1236"/>
      <c r="M13" s="1238"/>
      <c r="N13" s="831"/>
      <c r="O13" s="30"/>
      <c r="P13" s="1197"/>
      <c r="Q13" s="1199"/>
      <c r="R13" s="1201"/>
      <c r="S13" s="1202"/>
    </row>
    <row r="14" spans="1:19" s="4" customFormat="1" ht="19.5" customHeight="1">
      <c r="A14" s="536" t="s">
        <v>181</v>
      </c>
      <c r="B14" s="2448" t="s">
        <v>7216</v>
      </c>
      <c r="C14" s="504">
        <v>6</v>
      </c>
      <c r="D14" s="561">
        <v>1</v>
      </c>
      <c r="E14" s="27" t="s">
        <v>175</v>
      </c>
      <c r="F14" s="27" t="s">
        <v>175</v>
      </c>
      <c r="G14" s="2295" t="s">
        <v>5885</v>
      </c>
      <c r="H14" s="115">
        <v>2</v>
      </c>
      <c r="I14" s="115">
        <v>1032</v>
      </c>
      <c r="J14" s="115">
        <f t="shared" ref="J14:J62" si="0">H14*I14</f>
        <v>2064</v>
      </c>
      <c r="K14" s="2442"/>
      <c r="L14" s="109" t="s">
        <v>7221</v>
      </c>
      <c r="M14" s="291"/>
      <c r="N14" s="2449" t="s">
        <v>7222</v>
      </c>
      <c r="O14" s="30">
        <v>46150</v>
      </c>
      <c r="P14" s="1197"/>
      <c r="Q14" s="1876">
        <v>46176</v>
      </c>
      <c r="R14" s="1201">
        <v>46177</v>
      </c>
      <c r="S14" s="1202"/>
    </row>
    <row r="15" spans="1:19" s="4" customFormat="1" ht="19.5" customHeight="1">
      <c r="A15" s="536" t="s">
        <v>181</v>
      </c>
      <c r="B15" s="2448" t="s">
        <v>7216</v>
      </c>
      <c r="C15" s="504">
        <v>6</v>
      </c>
      <c r="D15" s="1584">
        <f t="shared" ref="D15:D54" si="1">D14+1</f>
        <v>2</v>
      </c>
      <c r="E15" s="27" t="s">
        <v>175</v>
      </c>
      <c r="F15" s="27" t="s">
        <v>175</v>
      </c>
      <c r="G15" s="2295" t="s">
        <v>5888</v>
      </c>
      <c r="H15" s="115">
        <v>1</v>
      </c>
      <c r="I15" s="115">
        <v>963</v>
      </c>
      <c r="J15" s="115">
        <f t="shared" si="0"/>
        <v>963</v>
      </c>
      <c r="K15" s="2442"/>
      <c r="L15" s="109" t="s">
        <v>7223</v>
      </c>
      <c r="M15" s="291"/>
      <c r="N15" s="2449" t="s">
        <v>7222</v>
      </c>
      <c r="O15" s="30">
        <v>46150</v>
      </c>
      <c r="P15" s="1197"/>
      <c r="Q15" s="1876">
        <v>46176</v>
      </c>
      <c r="R15" s="1201">
        <v>46177</v>
      </c>
      <c r="S15" s="1202"/>
    </row>
    <row r="16" spans="1:19" s="4" customFormat="1" ht="19.5" customHeight="1">
      <c r="A16" s="536" t="s">
        <v>172</v>
      </c>
      <c r="B16" s="2448" t="s">
        <v>7216</v>
      </c>
      <c r="C16" s="504">
        <v>6</v>
      </c>
      <c r="D16" s="1584">
        <f>D15+1</f>
        <v>3</v>
      </c>
      <c r="E16" s="38" t="s">
        <v>174</v>
      </c>
      <c r="F16" s="27" t="s">
        <v>175</v>
      </c>
      <c r="G16" s="2295" t="s">
        <v>7224</v>
      </c>
      <c r="H16" s="115">
        <v>1</v>
      </c>
      <c r="I16" s="115">
        <v>15321</v>
      </c>
      <c r="J16" s="115">
        <f t="shared" si="0"/>
        <v>15321</v>
      </c>
      <c r="K16" s="2450"/>
      <c r="L16" s="109" t="s">
        <v>7225</v>
      </c>
      <c r="M16" s="291"/>
      <c r="N16" s="2449" t="s">
        <v>7222</v>
      </c>
      <c r="O16" s="30">
        <v>46150</v>
      </c>
      <c r="P16" s="1197"/>
      <c r="Q16" s="1876">
        <v>46176</v>
      </c>
      <c r="R16" s="1201">
        <v>46177</v>
      </c>
      <c r="S16" s="1202"/>
    </row>
    <row r="17" spans="1:19" s="4" customFormat="1" ht="19.5" customHeight="1">
      <c r="A17" s="536" t="s">
        <v>291</v>
      </c>
      <c r="B17" s="2448" t="s">
        <v>7216</v>
      </c>
      <c r="C17" s="504">
        <v>6</v>
      </c>
      <c r="D17" s="1584">
        <f t="shared" si="1"/>
        <v>4</v>
      </c>
      <c r="E17" s="27" t="s">
        <v>175</v>
      </c>
      <c r="F17" s="27" t="s">
        <v>175</v>
      </c>
      <c r="G17" s="2295" t="s">
        <v>5893</v>
      </c>
      <c r="H17" s="115">
        <v>2</v>
      </c>
      <c r="I17" s="115">
        <v>739</v>
      </c>
      <c r="J17" s="115">
        <f t="shared" si="0"/>
        <v>1478</v>
      </c>
      <c r="K17" s="2442"/>
      <c r="L17" s="109" t="s">
        <v>7226</v>
      </c>
      <c r="M17" s="291"/>
      <c r="N17" s="2449" t="s">
        <v>7222</v>
      </c>
      <c r="O17" s="30">
        <v>46150</v>
      </c>
      <c r="P17" s="1197"/>
      <c r="Q17" s="1876">
        <v>46176</v>
      </c>
      <c r="R17" s="1201">
        <v>46177</v>
      </c>
      <c r="S17" s="1202"/>
    </row>
    <row r="18" spans="1:19" s="4" customFormat="1" ht="19.5" customHeight="1">
      <c r="A18" s="536" t="s">
        <v>123</v>
      </c>
      <c r="B18" s="2448" t="s">
        <v>7216</v>
      </c>
      <c r="C18" s="504">
        <v>6</v>
      </c>
      <c r="D18" s="1584">
        <f>D17+1</f>
        <v>5</v>
      </c>
      <c r="E18" s="27" t="s">
        <v>175</v>
      </c>
      <c r="F18" s="27" t="s">
        <v>175</v>
      </c>
      <c r="G18" s="1802" t="s">
        <v>5898</v>
      </c>
      <c r="H18" s="1160">
        <v>3</v>
      </c>
      <c r="I18" s="115">
        <v>38</v>
      </c>
      <c r="J18" s="115">
        <f t="shared" si="0"/>
        <v>114</v>
      </c>
      <c r="K18" s="2450"/>
      <c r="L18" s="213" t="s">
        <v>7227</v>
      </c>
      <c r="M18" s="291"/>
      <c r="N18" s="2449" t="s">
        <v>7222</v>
      </c>
      <c r="O18" s="30">
        <v>46150</v>
      </c>
      <c r="P18" s="1197"/>
      <c r="Q18" s="1876">
        <v>46176</v>
      </c>
      <c r="R18" s="1201">
        <v>46177</v>
      </c>
      <c r="S18" s="1202"/>
    </row>
    <row r="19" spans="1:19" s="4" customFormat="1" ht="19.5" customHeight="1">
      <c r="A19" s="536" t="s">
        <v>172</v>
      </c>
      <c r="B19" s="2448" t="s">
        <v>7216</v>
      </c>
      <c r="C19" s="504">
        <v>6</v>
      </c>
      <c r="D19" s="1584">
        <f>D18+1</f>
        <v>6</v>
      </c>
      <c r="E19" s="38" t="s">
        <v>174</v>
      </c>
      <c r="F19" s="27" t="s">
        <v>175</v>
      </c>
      <c r="G19" s="2295" t="s">
        <v>5918</v>
      </c>
      <c r="H19" s="115">
        <v>1</v>
      </c>
      <c r="I19" s="115">
        <v>6380</v>
      </c>
      <c r="J19" s="115">
        <f t="shared" si="0"/>
        <v>6380</v>
      </c>
      <c r="K19" s="2450"/>
      <c r="L19" s="109" t="s">
        <v>5919</v>
      </c>
      <c r="M19" s="291"/>
      <c r="N19" s="2449" t="s">
        <v>7222</v>
      </c>
      <c r="O19" s="30">
        <v>46150</v>
      </c>
      <c r="P19" s="1197"/>
      <c r="Q19" s="1876">
        <v>46176</v>
      </c>
      <c r="R19" s="1201">
        <v>46177</v>
      </c>
      <c r="S19" s="1202"/>
    </row>
    <row r="20" spans="1:19" s="4" customFormat="1" ht="19.5" customHeight="1">
      <c r="A20" s="536" t="s">
        <v>123</v>
      </c>
      <c r="B20" s="2448" t="s">
        <v>7216</v>
      </c>
      <c r="C20" s="504">
        <v>6</v>
      </c>
      <c r="D20" s="1584">
        <f t="shared" si="1"/>
        <v>7</v>
      </c>
      <c r="E20" s="27" t="s">
        <v>175</v>
      </c>
      <c r="F20" s="27" t="s">
        <v>175</v>
      </c>
      <c r="G20" s="2295" t="s">
        <v>5920</v>
      </c>
      <c r="H20" s="115">
        <v>2</v>
      </c>
      <c r="I20" s="115">
        <v>91</v>
      </c>
      <c r="J20" s="115">
        <f t="shared" si="0"/>
        <v>182</v>
      </c>
      <c r="K20" s="2450"/>
      <c r="L20" s="109" t="s">
        <v>5921</v>
      </c>
      <c r="M20" s="291"/>
      <c r="N20" s="2449" t="s">
        <v>7222</v>
      </c>
      <c r="O20" s="30">
        <v>46150</v>
      </c>
      <c r="P20" s="1197"/>
      <c r="Q20" s="1876">
        <v>46176</v>
      </c>
      <c r="R20" s="1201">
        <v>46177</v>
      </c>
      <c r="S20" s="1202"/>
    </row>
    <row r="21" spans="1:19" s="4" customFormat="1" ht="19.5" customHeight="1">
      <c r="A21" s="536" t="s">
        <v>123</v>
      </c>
      <c r="B21" s="2448" t="s">
        <v>7216</v>
      </c>
      <c r="C21" s="504">
        <v>6</v>
      </c>
      <c r="D21" s="1584">
        <f>D20+1</f>
        <v>8</v>
      </c>
      <c r="E21" s="27" t="s">
        <v>175</v>
      </c>
      <c r="F21" s="27" t="s">
        <v>175</v>
      </c>
      <c r="G21" s="1802" t="s">
        <v>4648</v>
      </c>
      <c r="H21" s="1160">
        <v>2</v>
      </c>
      <c r="I21" s="1160">
        <v>113</v>
      </c>
      <c r="J21" s="115">
        <f t="shared" si="0"/>
        <v>226</v>
      </c>
      <c r="K21" s="2450"/>
      <c r="L21" s="216" t="s">
        <v>7228</v>
      </c>
      <c r="M21" s="291"/>
      <c r="N21" s="2449" t="s">
        <v>7222</v>
      </c>
      <c r="O21" s="30">
        <v>46150</v>
      </c>
      <c r="P21" s="1197"/>
      <c r="Q21" s="1876">
        <v>46176</v>
      </c>
      <c r="R21" s="1201">
        <v>46177</v>
      </c>
      <c r="S21" s="1202"/>
    </row>
    <row r="22" spans="1:19" s="4" customFormat="1" ht="19.5" customHeight="1">
      <c r="A22" s="536" t="s">
        <v>172</v>
      </c>
      <c r="B22" s="2448" t="s">
        <v>7216</v>
      </c>
      <c r="C22" s="504">
        <v>6</v>
      </c>
      <c r="D22" s="1584">
        <f t="shared" si="1"/>
        <v>9</v>
      </c>
      <c r="E22" s="38" t="s">
        <v>174</v>
      </c>
      <c r="F22" s="27" t="s">
        <v>175</v>
      </c>
      <c r="G22" s="2295" t="s">
        <v>5923</v>
      </c>
      <c r="H22" s="115">
        <v>1</v>
      </c>
      <c r="I22" s="115">
        <v>6397</v>
      </c>
      <c r="J22" s="115">
        <f t="shared" si="0"/>
        <v>6397</v>
      </c>
      <c r="K22" s="2450"/>
      <c r="L22" s="109" t="s">
        <v>5924</v>
      </c>
      <c r="M22" s="291"/>
      <c r="N22" s="2449" t="s">
        <v>7222</v>
      </c>
      <c r="O22" s="30">
        <v>46150</v>
      </c>
      <c r="P22" s="1197"/>
      <c r="Q22" s="1876">
        <v>46176</v>
      </c>
      <c r="R22" s="1201">
        <v>46177</v>
      </c>
      <c r="S22" s="1202"/>
    </row>
    <row r="23" spans="1:19" s="4" customFormat="1" ht="19.5" customHeight="1">
      <c r="A23" s="536" t="s">
        <v>123</v>
      </c>
      <c r="B23" s="2448" t="s">
        <v>7216</v>
      </c>
      <c r="C23" s="504">
        <v>6</v>
      </c>
      <c r="D23" s="1584">
        <f>D22+1</f>
        <v>10</v>
      </c>
      <c r="E23" s="27" t="s">
        <v>175</v>
      </c>
      <c r="F23" s="27" t="s">
        <v>175</v>
      </c>
      <c r="G23" s="2295" t="s">
        <v>773</v>
      </c>
      <c r="H23" s="115">
        <v>3</v>
      </c>
      <c r="I23" s="115">
        <v>187</v>
      </c>
      <c r="J23" s="115">
        <f t="shared" si="0"/>
        <v>561</v>
      </c>
      <c r="K23" s="2450"/>
      <c r="L23" s="109" t="s">
        <v>7229</v>
      </c>
      <c r="M23" s="291"/>
      <c r="N23" s="2449" t="s">
        <v>7222</v>
      </c>
      <c r="O23" s="30">
        <v>46150</v>
      </c>
      <c r="P23" s="1197"/>
      <c r="Q23" s="1876">
        <v>46176</v>
      </c>
      <c r="R23" s="1201">
        <v>46177</v>
      </c>
      <c r="S23" s="1202"/>
    </row>
    <row r="24" spans="1:19" s="4" customFormat="1" ht="19.5" customHeight="1">
      <c r="A24" s="536" t="s">
        <v>123</v>
      </c>
      <c r="B24" s="2448" t="s">
        <v>7216</v>
      </c>
      <c r="C24" s="504">
        <v>6</v>
      </c>
      <c r="D24" s="1584">
        <f>D23+1</f>
        <v>11</v>
      </c>
      <c r="E24" s="27" t="s">
        <v>175</v>
      </c>
      <c r="F24" s="27" t="s">
        <v>175</v>
      </c>
      <c r="G24" s="1802" t="s">
        <v>876</v>
      </c>
      <c r="H24" s="1160">
        <v>4</v>
      </c>
      <c r="I24" s="115">
        <v>113</v>
      </c>
      <c r="J24" s="115">
        <f t="shared" si="0"/>
        <v>452</v>
      </c>
      <c r="K24" s="2450"/>
      <c r="L24" s="216" t="s">
        <v>7230</v>
      </c>
      <c r="M24" s="291"/>
      <c r="N24" s="2449" t="s">
        <v>7222</v>
      </c>
      <c r="O24" s="30">
        <v>46150</v>
      </c>
      <c r="P24" s="1197"/>
      <c r="Q24" s="1876">
        <v>46176</v>
      </c>
      <c r="R24" s="1201">
        <v>46177</v>
      </c>
      <c r="S24" s="1202"/>
    </row>
    <row r="25" spans="1:19" s="4" customFormat="1" ht="19.5" customHeight="1">
      <c r="A25" s="536" t="s">
        <v>123</v>
      </c>
      <c r="B25" s="2448" t="s">
        <v>7216</v>
      </c>
      <c r="C25" s="504">
        <v>6</v>
      </c>
      <c r="D25" s="1584">
        <f t="shared" si="1"/>
        <v>12</v>
      </c>
      <c r="E25" s="27" t="s">
        <v>175</v>
      </c>
      <c r="F25" s="27" t="s">
        <v>175</v>
      </c>
      <c r="G25" s="2295" t="s">
        <v>5926</v>
      </c>
      <c r="H25" s="115">
        <v>1</v>
      </c>
      <c r="I25" s="115">
        <v>1350</v>
      </c>
      <c r="J25" s="115">
        <f t="shared" si="0"/>
        <v>1350</v>
      </c>
      <c r="K25" s="2450"/>
      <c r="L25" s="109" t="s">
        <v>5927</v>
      </c>
      <c r="M25" s="291"/>
      <c r="N25" s="2449" t="s">
        <v>7222</v>
      </c>
      <c r="O25" s="30">
        <v>46150</v>
      </c>
      <c r="P25" s="1197"/>
      <c r="Q25" s="1876">
        <v>46176</v>
      </c>
      <c r="R25" s="1201">
        <v>46177</v>
      </c>
      <c r="S25" s="1202"/>
    </row>
    <row r="26" spans="1:19" s="4" customFormat="1" ht="19.5" customHeight="1">
      <c r="A26" s="536" t="s">
        <v>172</v>
      </c>
      <c r="B26" s="2448" t="s">
        <v>7216</v>
      </c>
      <c r="C26" s="504">
        <v>6</v>
      </c>
      <c r="D26" s="1584">
        <f t="shared" si="1"/>
        <v>13</v>
      </c>
      <c r="E26" s="38" t="s">
        <v>174</v>
      </c>
      <c r="F26" s="27" t="s">
        <v>175</v>
      </c>
      <c r="G26" s="2295" t="s">
        <v>5928</v>
      </c>
      <c r="H26" s="115">
        <v>1</v>
      </c>
      <c r="I26" s="115">
        <v>5771</v>
      </c>
      <c r="J26" s="115">
        <f t="shared" si="0"/>
        <v>5771</v>
      </c>
      <c r="K26" s="2450"/>
      <c r="L26" s="109" t="s">
        <v>5929</v>
      </c>
      <c r="M26" s="291"/>
      <c r="N26" s="2449" t="s">
        <v>7222</v>
      </c>
      <c r="O26" s="30">
        <v>46150</v>
      </c>
      <c r="P26" s="1197"/>
      <c r="Q26" s="1876">
        <v>46176</v>
      </c>
      <c r="R26" s="1201">
        <v>46177</v>
      </c>
      <c r="S26" s="1202"/>
    </row>
    <row r="27" spans="1:19" s="4" customFormat="1" ht="19.5" customHeight="1">
      <c r="A27" s="536" t="s">
        <v>123</v>
      </c>
      <c r="B27" s="2448" t="s">
        <v>7216</v>
      </c>
      <c r="C27" s="504">
        <v>6</v>
      </c>
      <c r="D27" s="1584">
        <f t="shared" si="1"/>
        <v>14</v>
      </c>
      <c r="E27" s="27" t="s">
        <v>175</v>
      </c>
      <c r="F27" s="27" t="s">
        <v>175</v>
      </c>
      <c r="G27" s="2295" t="s">
        <v>959</v>
      </c>
      <c r="H27" s="115">
        <v>1</v>
      </c>
      <c r="I27" s="115">
        <v>82</v>
      </c>
      <c r="J27" s="115">
        <f t="shared" si="0"/>
        <v>82</v>
      </c>
      <c r="K27" s="2450"/>
      <c r="L27" s="213" t="s">
        <v>7231</v>
      </c>
      <c r="M27" s="291"/>
      <c r="N27" s="2449" t="s">
        <v>7222</v>
      </c>
      <c r="O27" s="30">
        <v>46150</v>
      </c>
      <c r="P27" s="1197"/>
      <c r="Q27" s="1876">
        <v>46176</v>
      </c>
      <c r="R27" s="1201">
        <v>46177</v>
      </c>
      <c r="S27" s="1202"/>
    </row>
    <row r="28" spans="1:19" s="4" customFormat="1" ht="19.5" customHeight="1">
      <c r="A28" s="536" t="s">
        <v>123</v>
      </c>
      <c r="B28" s="2448" t="s">
        <v>7216</v>
      </c>
      <c r="C28" s="504">
        <v>6</v>
      </c>
      <c r="D28" s="1584">
        <f t="shared" si="1"/>
        <v>15</v>
      </c>
      <c r="E28" s="27" t="s">
        <v>175</v>
      </c>
      <c r="F28" s="27" t="s">
        <v>175</v>
      </c>
      <c r="G28" s="1802" t="s">
        <v>3673</v>
      </c>
      <c r="H28" s="1160">
        <v>10</v>
      </c>
      <c r="I28" s="211">
        <v>15</v>
      </c>
      <c r="J28" s="115">
        <f t="shared" si="0"/>
        <v>150</v>
      </c>
      <c r="K28" s="2450"/>
      <c r="L28" s="216" t="s">
        <v>7232</v>
      </c>
      <c r="M28" s="291"/>
      <c r="N28" s="2449" t="s">
        <v>7222</v>
      </c>
      <c r="O28" s="30">
        <v>46150</v>
      </c>
      <c r="P28" s="1197"/>
      <c r="Q28" s="1876">
        <v>46176</v>
      </c>
      <c r="R28" s="1201">
        <v>46177</v>
      </c>
      <c r="S28" s="1202"/>
    </row>
    <row r="29" spans="1:19" s="4" customFormat="1" ht="19.5" customHeight="1">
      <c r="A29" s="536" t="s">
        <v>123</v>
      </c>
      <c r="B29" s="2448" t="s">
        <v>7216</v>
      </c>
      <c r="C29" s="504">
        <v>6</v>
      </c>
      <c r="D29" s="1584">
        <f t="shared" si="1"/>
        <v>16</v>
      </c>
      <c r="E29" s="27" t="s">
        <v>175</v>
      </c>
      <c r="F29" s="27" t="s">
        <v>175</v>
      </c>
      <c r="G29" s="2295" t="s">
        <v>5930</v>
      </c>
      <c r="H29" s="115">
        <v>1</v>
      </c>
      <c r="I29" s="115">
        <v>536</v>
      </c>
      <c r="J29" s="115">
        <f t="shared" si="0"/>
        <v>536</v>
      </c>
      <c r="K29" s="2450"/>
      <c r="L29" s="109" t="s">
        <v>5931</v>
      </c>
      <c r="M29" s="291"/>
      <c r="N29" s="2449" t="s">
        <v>7222</v>
      </c>
      <c r="O29" s="30">
        <v>46150</v>
      </c>
      <c r="P29" s="1197"/>
      <c r="Q29" s="1876">
        <v>46176</v>
      </c>
      <c r="R29" s="1201">
        <v>46177</v>
      </c>
      <c r="S29" s="1202"/>
    </row>
    <row r="30" spans="1:19" s="4" customFormat="1" ht="19.5" customHeight="1">
      <c r="A30" s="536" t="s">
        <v>172</v>
      </c>
      <c r="B30" s="2448" t="s">
        <v>7216</v>
      </c>
      <c r="C30" s="504">
        <v>6</v>
      </c>
      <c r="D30" s="1584">
        <f t="shared" si="1"/>
        <v>17</v>
      </c>
      <c r="E30" s="38" t="s">
        <v>174</v>
      </c>
      <c r="F30" s="27" t="s">
        <v>175</v>
      </c>
      <c r="G30" s="2295" t="s">
        <v>5932</v>
      </c>
      <c r="H30" s="115">
        <v>1</v>
      </c>
      <c r="I30" s="115">
        <v>6289</v>
      </c>
      <c r="J30" s="115">
        <f t="shared" si="0"/>
        <v>6289</v>
      </c>
      <c r="K30" s="2450"/>
      <c r="L30" s="109" t="s">
        <v>5933</v>
      </c>
      <c r="M30" s="291"/>
      <c r="N30" s="2449" t="s">
        <v>7222</v>
      </c>
      <c r="O30" s="30">
        <v>46150</v>
      </c>
      <c r="P30" s="1197"/>
      <c r="Q30" s="1876">
        <v>46176</v>
      </c>
      <c r="R30" s="1201">
        <v>46177</v>
      </c>
      <c r="S30" s="1202"/>
    </row>
    <row r="31" spans="1:19" s="4" customFormat="1" ht="19.5" customHeight="1">
      <c r="A31" s="536" t="s">
        <v>172</v>
      </c>
      <c r="B31" s="2448" t="s">
        <v>7216</v>
      </c>
      <c r="C31" s="504">
        <v>6</v>
      </c>
      <c r="D31" s="1584">
        <f t="shared" si="1"/>
        <v>18</v>
      </c>
      <c r="E31" s="38" t="s">
        <v>174</v>
      </c>
      <c r="F31" s="27" t="s">
        <v>175</v>
      </c>
      <c r="G31" s="2451" t="s">
        <v>5934</v>
      </c>
      <c r="H31" s="115">
        <v>1</v>
      </c>
      <c r="I31" s="115">
        <v>4957</v>
      </c>
      <c r="J31" s="115">
        <f t="shared" si="0"/>
        <v>4957</v>
      </c>
      <c r="K31" s="2450"/>
      <c r="L31" s="109" t="s">
        <v>5935</v>
      </c>
      <c r="M31" s="291"/>
      <c r="N31" s="2449" t="s">
        <v>7222</v>
      </c>
      <c r="O31" s="30">
        <v>46150</v>
      </c>
      <c r="P31" s="1197"/>
      <c r="Q31" s="1876">
        <v>46176</v>
      </c>
      <c r="R31" s="1201">
        <v>46177</v>
      </c>
      <c r="S31" s="1202"/>
    </row>
    <row r="32" spans="1:19" s="4" customFormat="1" ht="19.5" customHeight="1">
      <c r="A32" s="536" t="s">
        <v>123</v>
      </c>
      <c r="B32" s="2448" t="s">
        <v>7216</v>
      </c>
      <c r="C32" s="504">
        <v>6</v>
      </c>
      <c r="D32" s="1584">
        <f t="shared" si="1"/>
        <v>19</v>
      </c>
      <c r="E32" s="27" t="s">
        <v>175</v>
      </c>
      <c r="F32" s="27" t="s">
        <v>175</v>
      </c>
      <c r="G32" s="2295" t="s">
        <v>4061</v>
      </c>
      <c r="H32" s="115">
        <v>45</v>
      </c>
      <c r="I32" s="115">
        <v>22</v>
      </c>
      <c r="J32" s="115">
        <f t="shared" si="0"/>
        <v>990</v>
      </c>
      <c r="K32" s="2450"/>
      <c r="L32" s="109" t="s">
        <v>7233</v>
      </c>
      <c r="M32" s="291"/>
      <c r="N32" s="2449" t="s">
        <v>7222</v>
      </c>
      <c r="O32" s="30">
        <v>46150</v>
      </c>
      <c r="P32" s="1197"/>
      <c r="Q32" s="1876">
        <v>46176</v>
      </c>
      <c r="R32" s="1201">
        <v>46177</v>
      </c>
      <c r="S32" s="1202"/>
    </row>
    <row r="33" spans="1:19" s="4" customFormat="1" ht="19.5" customHeight="1">
      <c r="A33" s="536" t="s">
        <v>123</v>
      </c>
      <c r="B33" s="2448" t="s">
        <v>7216</v>
      </c>
      <c r="C33" s="504">
        <v>6</v>
      </c>
      <c r="D33" s="1584">
        <f t="shared" si="1"/>
        <v>20</v>
      </c>
      <c r="E33" s="27" t="s">
        <v>175</v>
      </c>
      <c r="F33" s="27" t="s">
        <v>175</v>
      </c>
      <c r="G33" s="1802" t="s">
        <v>813</v>
      </c>
      <c r="H33" s="1160">
        <v>9</v>
      </c>
      <c r="I33" s="115">
        <v>112</v>
      </c>
      <c r="J33" s="115">
        <f t="shared" si="0"/>
        <v>1008</v>
      </c>
      <c r="K33" s="2450"/>
      <c r="L33" s="216" t="s">
        <v>7234</v>
      </c>
      <c r="M33" s="291"/>
      <c r="N33" s="2449" t="s">
        <v>7222</v>
      </c>
      <c r="O33" s="30">
        <v>46150</v>
      </c>
      <c r="P33" s="1197"/>
      <c r="Q33" s="1876">
        <v>46176</v>
      </c>
      <c r="R33" s="1201">
        <v>46177</v>
      </c>
      <c r="S33" s="1202"/>
    </row>
    <row r="34" spans="1:19" s="4" customFormat="1" ht="19.5" customHeight="1">
      <c r="A34" s="536" t="s">
        <v>5938</v>
      </c>
      <c r="B34" s="2448" t="s">
        <v>7216</v>
      </c>
      <c r="C34" s="504">
        <v>6</v>
      </c>
      <c r="D34" s="1584">
        <f t="shared" si="1"/>
        <v>21</v>
      </c>
      <c r="E34" s="38" t="s">
        <v>174</v>
      </c>
      <c r="F34" s="27" t="s">
        <v>175</v>
      </c>
      <c r="G34" s="2295" t="s">
        <v>5939</v>
      </c>
      <c r="H34" s="115">
        <v>1</v>
      </c>
      <c r="I34" s="115">
        <v>8216</v>
      </c>
      <c r="J34" s="2452">
        <f t="shared" si="0"/>
        <v>8216</v>
      </c>
      <c r="K34" s="2442"/>
      <c r="L34" s="40" t="s">
        <v>5940</v>
      </c>
      <c r="M34" s="291"/>
      <c r="N34" s="2449" t="s">
        <v>7222</v>
      </c>
      <c r="O34" s="30">
        <v>46150</v>
      </c>
      <c r="P34" s="1197"/>
      <c r="Q34" s="1876">
        <v>46176</v>
      </c>
      <c r="R34" s="1201">
        <v>46177</v>
      </c>
      <c r="S34" s="1202"/>
    </row>
    <row r="35" spans="1:19" s="4" customFormat="1" ht="19.5" customHeight="1">
      <c r="A35" s="536" t="s">
        <v>123</v>
      </c>
      <c r="B35" s="2448" t="s">
        <v>7216</v>
      </c>
      <c r="C35" s="504">
        <v>6</v>
      </c>
      <c r="D35" s="1584">
        <f t="shared" si="1"/>
        <v>22</v>
      </c>
      <c r="E35" s="27" t="s">
        <v>175</v>
      </c>
      <c r="F35" s="27" t="s">
        <v>175</v>
      </c>
      <c r="G35" s="1802" t="s">
        <v>5816</v>
      </c>
      <c r="H35" s="1160">
        <v>2</v>
      </c>
      <c r="I35" s="115">
        <v>120</v>
      </c>
      <c r="J35" s="2452">
        <f t="shared" si="0"/>
        <v>240</v>
      </c>
      <c r="K35" s="2442"/>
      <c r="L35" s="216" t="s">
        <v>7235</v>
      </c>
      <c r="M35" s="291"/>
      <c r="N35" s="2449" t="s">
        <v>7222</v>
      </c>
      <c r="O35" s="30">
        <v>46150</v>
      </c>
      <c r="P35" s="1197"/>
      <c r="Q35" s="1876">
        <v>46176</v>
      </c>
      <c r="R35" s="1201">
        <v>46177</v>
      </c>
      <c r="S35" s="1202"/>
    </row>
    <row r="36" spans="1:19" s="4" customFormat="1" ht="19.5" customHeight="1">
      <c r="A36" s="536" t="s">
        <v>123</v>
      </c>
      <c r="B36" s="2448" t="s">
        <v>7216</v>
      </c>
      <c r="C36" s="504">
        <v>6</v>
      </c>
      <c r="D36" s="1584">
        <f t="shared" si="1"/>
        <v>23</v>
      </c>
      <c r="E36" s="27" t="s">
        <v>175</v>
      </c>
      <c r="F36" s="27" t="s">
        <v>175</v>
      </c>
      <c r="G36" s="2295" t="s">
        <v>5948</v>
      </c>
      <c r="H36" s="115">
        <v>1</v>
      </c>
      <c r="I36" s="115">
        <v>113</v>
      </c>
      <c r="J36" s="2452">
        <f t="shared" si="0"/>
        <v>113</v>
      </c>
      <c r="K36" s="2442"/>
      <c r="L36" s="109" t="s">
        <v>7236</v>
      </c>
      <c r="M36" s="291"/>
      <c r="N36" s="2449" t="s">
        <v>7222</v>
      </c>
      <c r="O36" s="30">
        <v>46150</v>
      </c>
      <c r="P36" s="1197"/>
      <c r="Q36" s="1876">
        <v>46176</v>
      </c>
      <c r="R36" s="1201">
        <v>46177</v>
      </c>
      <c r="S36" s="1202"/>
    </row>
    <row r="37" spans="1:19" s="4" customFormat="1" ht="19.5" customHeight="1">
      <c r="A37" s="536" t="s">
        <v>123</v>
      </c>
      <c r="B37" s="2448" t="s">
        <v>7216</v>
      </c>
      <c r="C37" s="504">
        <v>6</v>
      </c>
      <c r="D37" s="1584">
        <f t="shared" si="1"/>
        <v>24</v>
      </c>
      <c r="E37" s="27" t="s">
        <v>175</v>
      </c>
      <c r="F37" s="27" t="s">
        <v>175</v>
      </c>
      <c r="G37" s="2295" t="s">
        <v>5949</v>
      </c>
      <c r="H37" s="115">
        <v>4</v>
      </c>
      <c r="I37" s="115">
        <v>77</v>
      </c>
      <c r="J37" s="2452">
        <f t="shared" si="0"/>
        <v>308</v>
      </c>
      <c r="K37" s="2442"/>
      <c r="L37" s="109" t="s">
        <v>7237</v>
      </c>
      <c r="M37" s="291"/>
      <c r="N37" s="2449" t="s">
        <v>7222</v>
      </c>
      <c r="O37" s="30">
        <v>46150</v>
      </c>
      <c r="P37" s="1197"/>
      <c r="Q37" s="1876">
        <v>46176</v>
      </c>
      <c r="R37" s="1201">
        <v>46177</v>
      </c>
      <c r="S37" s="1202"/>
    </row>
    <row r="38" spans="1:19" s="4" customFormat="1" ht="19.5" customHeight="1">
      <c r="A38" s="536" t="s">
        <v>172</v>
      </c>
      <c r="B38" s="2448" t="s">
        <v>7216</v>
      </c>
      <c r="C38" s="504">
        <v>6</v>
      </c>
      <c r="D38" s="1584">
        <f t="shared" si="1"/>
        <v>25</v>
      </c>
      <c r="E38" s="38" t="s">
        <v>174</v>
      </c>
      <c r="F38" s="27" t="s">
        <v>175</v>
      </c>
      <c r="G38" s="2295" t="s">
        <v>5950</v>
      </c>
      <c r="H38" s="115">
        <v>2</v>
      </c>
      <c r="I38" s="115">
        <v>4896</v>
      </c>
      <c r="J38" s="2452">
        <f t="shared" si="0"/>
        <v>9792</v>
      </c>
      <c r="K38" s="2442"/>
      <c r="L38" s="109" t="s">
        <v>5951</v>
      </c>
      <c r="M38" s="291"/>
      <c r="N38" s="2449" t="s">
        <v>7222</v>
      </c>
      <c r="O38" s="30">
        <v>46150</v>
      </c>
      <c r="P38" s="1197"/>
      <c r="Q38" s="1876">
        <v>46176</v>
      </c>
      <c r="R38" s="1201">
        <v>46177</v>
      </c>
      <c r="S38" s="1202"/>
    </row>
    <row r="39" spans="1:19" s="4" customFormat="1" ht="19.5" customHeight="1">
      <c r="A39" s="536" t="s">
        <v>123</v>
      </c>
      <c r="B39" s="2448" t="s">
        <v>7216</v>
      </c>
      <c r="C39" s="504">
        <v>6</v>
      </c>
      <c r="D39" s="1584">
        <f t="shared" si="1"/>
        <v>26</v>
      </c>
      <c r="E39" s="27" t="s">
        <v>175</v>
      </c>
      <c r="F39" s="27" t="s">
        <v>175</v>
      </c>
      <c r="G39" s="2295" t="s">
        <v>5952</v>
      </c>
      <c r="H39" s="115">
        <v>2</v>
      </c>
      <c r="I39" s="115">
        <v>870</v>
      </c>
      <c r="J39" s="2452">
        <f t="shared" si="0"/>
        <v>1740</v>
      </c>
      <c r="K39" s="2442"/>
      <c r="L39" s="109" t="s">
        <v>7238</v>
      </c>
      <c r="M39" s="291"/>
      <c r="N39" s="2449" t="s">
        <v>7222</v>
      </c>
      <c r="O39" s="30">
        <v>46150</v>
      </c>
      <c r="P39" s="1197"/>
      <c r="Q39" s="1876">
        <v>46176</v>
      </c>
      <c r="R39" s="1201">
        <v>46177</v>
      </c>
      <c r="S39" s="1202"/>
    </row>
    <row r="40" spans="1:19" s="4" customFormat="1" ht="19.5" customHeight="1">
      <c r="A40" s="536" t="s">
        <v>181</v>
      </c>
      <c r="B40" s="2448" t="s">
        <v>7216</v>
      </c>
      <c r="C40" s="504">
        <v>6</v>
      </c>
      <c r="D40" s="1584">
        <f t="shared" si="1"/>
        <v>27</v>
      </c>
      <c r="E40" s="27" t="s">
        <v>175</v>
      </c>
      <c r="F40" s="27" t="s">
        <v>175</v>
      </c>
      <c r="G40" s="2295" t="s">
        <v>5954</v>
      </c>
      <c r="H40" s="115">
        <v>2</v>
      </c>
      <c r="I40" s="115">
        <v>3752</v>
      </c>
      <c r="J40" s="2452">
        <f t="shared" si="0"/>
        <v>7504</v>
      </c>
      <c r="K40" s="2442"/>
      <c r="L40" s="109" t="s">
        <v>7239</v>
      </c>
      <c r="M40" s="291"/>
      <c r="N40" s="2449" t="s">
        <v>7222</v>
      </c>
      <c r="O40" s="30">
        <v>46150</v>
      </c>
      <c r="P40" s="1197"/>
      <c r="Q40" s="1876">
        <v>46176</v>
      </c>
      <c r="R40" s="1201">
        <v>46177</v>
      </c>
      <c r="S40" s="1202"/>
    </row>
    <row r="41" spans="1:19" s="4" customFormat="1" ht="19.5" customHeight="1">
      <c r="A41" s="536" t="s">
        <v>123</v>
      </c>
      <c r="B41" s="2448" t="s">
        <v>7216</v>
      </c>
      <c r="C41" s="504">
        <v>6</v>
      </c>
      <c r="D41" s="1584">
        <f t="shared" si="1"/>
        <v>28</v>
      </c>
      <c r="E41" s="27" t="s">
        <v>175</v>
      </c>
      <c r="F41" s="27" t="s">
        <v>175</v>
      </c>
      <c r="G41" s="2295" t="s">
        <v>5956</v>
      </c>
      <c r="H41" s="115">
        <v>4</v>
      </c>
      <c r="I41" s="115">
        <v>18</v>
      </c>
      <c r="J41" s="2452">
        <f t="shared" si="0"/>
        <v>72</v>
      </c>
      <c r="K41" s="2442"/>
      <c r="L41" s="109" t="s">
        <v>7240</v>
      </c>
      <c r="M41" s="291"/>
      <c r="N41" s="2449" t="s">
        <v>7222</v>
      </c>
      <c r="O41" s="30">
        <v>46150</v>
      </c>
      <c r="P41" s="1197"/>
      <c r="Q41" s="1876">
        <v>46176</v>
      </c>
      <c r="R41" s="1201">
        <v>46177</v>
      </c>
      <c r="S41" s="1202"/>
    </row>
    <row r="42" spans="1:19" s="4" customFormat="1" ht="19.5" customHeight="1">
      <c r="A42" s="536" t="s">
        <v>172</v>
      </c>
      <c r="B42" s="2448" t="s">
        <v>7216</v>
      </c>
      <c r="C42" s="504">
        <v>6</v>
      </c>
      <c r="D42" s="1584">
        <f>D41+1</f>
        <v>29</v>
      </c>
      <c r="E42" s="38" t="s">
        <v>174</v>
      </c>
      <c r="F42" s="27" t="s">
        <v>175</v>
      </c>
      <c r="G42" s="2451" t="s">
        <v>7241</v>
      </c>
      <c r="H42" s="115">
        <v>4</v>
      </c>
      <c r="I42" s="115">
        <v>3401</v>
      </c>
      <c r="J42" s="2452">
        <f t="shared" si="0"/>
        <v>13604</v>
      </c>
      <c r="K42" s="2442"/>
      <c r="L42" s="108" t="s">
        <v>7242</v>
      </c>
      <c r="M42" s="291"/>
      <c r="N42" s="2449" t="s">
        <v>7222</v>
      </c>
      <c r="O42" s="30">
        <v>46150</v>
      </c>
      <c r="P42" s="1197"/>
      <c r="Q42" s="1876">
        <v>46176</v>
      </c>
      <c r="R42" s="1201">
        <v>46177</v>
      </c>
      <c r="S42" s="1202"/>
    </row>
    <row r="43" spans="1:19" s="4" customFormat="1" ht="19.5" customHeight="1">
      <c r="A43" s="536" t="s">
        <v>200</v>
      </c>
      <c r="B43" s="2448" t="s">
        <v>7216</v>
      </c>
      <c r="C43" s="504">
        <v>6</v>
      </c>
      <c r="D43" s="1584">
        <f t="shared" si="1"/>
        <v>30</v>
      </c>
      <c r="E43" s="38" t="s">
        <v>174</v>
      </c>
      <c r="F43" s="27" t="s">
        <v>175</v>
      </c>
      <c r="G43" s="1802" t="s">
        <v>7243</v>
      </c>
      <c r="H43" s="115">
        <v>1</v>
      </c>
      <c r="I43" s="115">
        <v>5060</v>
      </c>
      <c r="J43" s="115">
        <f t="shared" si="0"/>
        <v>5060</v>
      </c>
      <c r="K43" s="2442"/>
      <c r="L43" s="108" t="s">
        <v>7244</v>
      </c>
      <c r="M43" s="291"/>
      <c r="N43" s="2449" t="s">
        <v>7222</v>
      </c>
      <c r="O43" s="30">
        <v>46150</v>
      </c>
      <c r="P43" s="1197"/>
      <c r="Q43" s="1876">
        <v>46176</v>
      </c>
      <c r="R43" s="1201">
        <v>46177</v>
      </c>
      <c r="S43" s="1202"/>
    </row>
    <row r="44" spans="1:19" s="4" customFormat="1" ht="19.5" customHeight="1">
      <c r="A44" s="536" t="s">
        <v>200</v>
      </c>
      <c r="B44" s="2448" t="s">
        <v>7216</v>
      </c>
      <c r="C44" s="504">
        <v>6</v>
      </c>
      <c r="D44" s="1584">
        <f t="shared" si="1"/>
        <v>31</v>
      </c>
      <c r="E44" s="38" t="s">
        <v>174</v>
      </c>
      <c r="F44" s="27" t="s">
        <v>175</v>
      </c>
      <c r="G44" s="1802" t="s">
        <v>7245</v>
      </c>
      <c r="H44" s="115">
        <v>1</v>
      </c>
      <c r="I44" s="115">
        <v>5060</v>
      </c>
      <c r="J44" s="115">
        <f t="shared" si="0"/>
        <v>5060</v>
      </c>
      <c r="K44" s="2442"/>
      <c r="L44" s="109" t="s">
        <v>7246</v>
      </c>
      <c r="M44" s="291"/>
      <c r="N44" s="2449" t="s">
        <v>7222</v>
      </c>
      <c r="O44" s="30">
        <v>46150</v>
      </c>
      <c r="P44" s="1197"/>
      <c r="Q44" s="1876">
        <v>46176</v>
      </c>
      <c r="R44" s="1201">
        <v>46177</v>
      </c>
      <c r="S44" s="1202"/>
    </row>
    <row r="45" spans="1:19" s="4" customFormat="1" ht="19.5" customHeight="1">
      <c r="A45" s="536" t="s">
        <v>123</v>
      </c>
      <c r="B45" s="2448" t="s">
        <v>7216</v>
      </c>
      <c r="C45" s="504">
        <v>6</v>
      </c>
      <c r="D45" s="1584">
        <f t="shared" si="1"/>
        <v>32</v>
      </c>
      <c r="E45" s="27" t="s">
        <v>3871</v>
      </c>
      <c r="F45" s="27" t="s">
        <v>175</v>
      </c>
      <c r="G45" s="2295" t="s">
        <v>5964</v>
      </c>
      <c r="H45" s="115">
        <v>4</v>
      </c>
      <c r="I45" s="115">
        <v>50</v>
      </c>
      <c r="J45" s="115">
        <f t="shared" si="0"/>
        <v>200</v>
      </c>
      <c r="K45" s="2442"/>
      <c r="L45" s="109" t="s">
        <v>5965</v>
      </c>
      <c r="M45" s="291"/>
      <c r="N45" s="2449" t="s">
        <v>7222</v>
      </c>
      <c r="O45" s="30">
        <v>46150</v>
      </c>
      <c r="P45" s="1197"/>
      <c r="Q45" s="1876">
        <v>46176</v>
      </c>
      <c r="R45" s="1201">
        <v>46177</v>
      </c>
      <c r="S45" s="1202"/>
    </row>
    <row r="46" spans="1:19" s="4" customFormat="1" ht="19.5" customHeight="1">
      <c r="A46" s="536" t="s">
        <v>123</v>
      </c>
      <c r="B46" s="2448" t="s">
        <v>7216</v>
      </c>
      <c r="C46" s="504">
        <v>6</v>
      </c>
      <c r="D46" s="1584">
        <f>D45+1</f>
        <v>33</v>
      </c>
      <c r="E46" s="27" t="s">
        <v>175</v>
      </c>
      <c r="F46" s="27" t="s">
        <v>175</v>
      </c>
      <c r="G46" s="2295" t="s">
        <v>5966</v>
      </c>
      <c r="H46" s="115">
        <v>20</v>
      </c>
      <c r="I46" s="115">
        <v>54</v>
      </c>
      <c r="J46" s="115">
        <f t="shared" si="0"/>
        <v>1080</v>
      </c>
      <c r="K46" s="2442"/>
      <c r="L46" s="109" t="s">
        <v>5967</v>
      </c>
      <c r="M46" s="291"/>
      <c r="N46" s="2449" t="s">
        <v>7222</v>
      </c>
      <c r="O46" s="30">
        <v>46150</v>
      </c>
      <c r="P46" s="1197"/>
      <c r="Q46" s="1876">
        <v>46176</v>
      </c>
      <c r="R46" s="1201">
        <v>46177</v>
      </c>
      <c r="S46" s="1202"/>
    </row>
    <row r="47" spans="1:19" s="4" customFormat="1" ht="19.5" customHeight="1">
      <c r="A47" s="536" t="s">
        <v>123</v>
      </c>
      <c r="B47" s="2448" t="s">
        <v>7216</v>
      </c>
      <c r="C47" s="504">
        <v>6</v>
      </c>
      <c r="D47" s="1584">
        <f t="shared" si="1"/>
        <v>34</v>
      </c>
      <c r="E47" s="27" t="s">
        <v>175</v>
      </c>
      <c r="F47" s="27" t="s">
        <v>175</v>
      </c>
      <c r="G47" s="1802" t="s">
        <v>5968</v>
      </c>
      <c r="H47" s="1160">
        <v>2</v>
      </c>
      <c r="I47" s="115">
        <v>120</v>
      </c>
      <c r="J47" s="115">
        <f t="shared" si="0"/>
        <v>240</v>
      </c>
      <c r="K47" s="2442"/>
      <c r="L47" s="216" t="s">
        <v>5979</v>
      </c>
      <c r="M47" s="291"/>
      <c r="N47" s="2449" t="s">
        <v>7222</v>
      </c>
      <c r="O47" s="30">
        <v>46150</v>
      </c>
      <c r="P47" s="1197"/>
      <c r="Q47" s="1876">
        <v>46176</v>
      </c>
      <c r="R47" s="1201">
        <v>46177</v>
      </c>
      <c r="S47" s="1202"/>
    </row>
    <row r="48" spans="1:19" s="4" customFormat="1" ht="19.5" customHeight="1">
      <c r="A48" s="536" t="s">
        <v>200</v>
      </c>
      <c r="B48" s="2448" t="s">
        <v>7216</v>
      </c>
      <c r="C48" s="504">
        <v>6</v>
      </c>
      <c r="D48" s="1584">
        <f t="shared" si="1"/>
        <v>35</v>
      </c>
      <c r="E48" s="38" t="s">
        <v>174</v>
      </c>
      <c r="F48" s="27" t="s">
        <v>175</v>
      </c>
      <c r="G48" s="2295" t="s">
        <v>7247</v>
      </c>
      <c r="H48" s="115">
        <v>1</v>
      </c>
      <c r="I48" s="115">
        <v>2620</v>
      </c>
      <c r="J48" s="115">
        <f t="shared" si="0"/>
        <v>2620</v>
      </c>
      <c r="K48" s="2442"/>
      <c r="L48" s="108" t="s">
        <v>7248</v>
      </c>
      <c r="M48" s="291"/>
      <c r="N48" s="2449" t="s">
        <v>7222</v>
      </c>
      <c r="O48" s="30">
        <v>46150</v>
      </c>
      <c r="P48" s="1197"/>
      <c r="Q48" s="1876">
        <v>46176</v>
      </c>
      <c r="R48" s="1201">
        <v>46177</v>
      </c>
      <c r="S48" s="1202"/>
    </row>
    <row r="49" spans="1:19" s="4" customFormat="1" ht="19.5" customHeight="1">
      <c r="A49" s="536" t="s">
        <v>200</v>
      </c>
      <c r="B49" s="2448" t="s">
        <v>7216</v>
      </c>
      <c r="C49" s="504">
        <v>6</v>
      </c>
      <c r="D49" s="1584">
        <f t="shared" si="1"/>
        <v>36</v>
      </c>
      <c r="E49" s="27" t="s">
        <v>175</v>
      </c>
      <c r="F49" s="27" t="s">
        <v>175</v>
      </c>
      <c r="G49" s="2295" t="s">
        <v>5973</v>
      </c>
      <c r="H49" s="115">
        <v>2</v>
      </c>
      <c r="I49" s="115">
        <v>1742</v>
      </c>
      <c r="J49" s="115">
        <f t="shared" si="0"/>
        <v>3484</v>
      </c>
      <c r="K49" s="2442"/>
      <c r="L49" s="109" t="s">
        <v>7249</v>
      </c>
      <c r="M49" s="291"/>
      <c r="N49" s="2449" t="s">
        <v>7222</v>
      </c>
      <c r="O49" s="30">
        <v>46150</v>
      </c>
      <c r="P49" s="1197"/>
      <c r="Q49" s="1876">
        <v>46176</v>
      </c>
      <c r="R49" s="1201">
        <v>46177</v>
      </c>
      <c r="S49" s="1202"/>
    </row>
    <row r="50" spans="1:19" s="4" customFormat="1" ht="19.5" customHeight="1">
      <c r="A50" s="536" t="s">
        <v>200</v>
      </c>
      <c r="B50" s="2448" t="s">
        <v>7216</v>
      </c>
      <c r="C50" s="504">
        <v>6</v>
      </c>
      <c r="D50" s="1584">
        <f t="shared" si="1"/>
        <v>37</v>
      </c>
      <c r="E50" s="27" t="s">
        <v>175</v>
      </c>
      <c r="F50" s="27" t="s">
        <v>175</v>
      </c>
      <c r="G50" s="2295" t="s">
        <v>5975</v>
      </c>
      <c r="H50" s="115">
        <v>1</v>
      </c>
      <c r="I50" s="115">
        <v>2664</v>
      </c>
      <c r="J50" s="115">
        <f t="shared" si="0"/>
        <v>2664</v>
      </c>
      <c r="K50" s="2442"/>
      <c r="L50" s="109" t="s">
        <v>5976</v>
      </c>
      <c r="M50" s="291"/>
      <c r="N50" s="2449" t="s">
        <v>7222</v>
      </c>
      <c r="O50" s="30">
        <v>46150</v>
      </c>
      <c r="P50" s="1197"/>
      <c r="Q50" s="1876">
        <v>46176</v>
      </c>
      <c r="R50" s="1201">
        <v>46177</v>
      </c>
      <c r="S50" s="1202"/>
    </row>
    <row r="51" spans="1:19" s="4" customFormat="1" ht="19.5" customHeight="1">
      <c r="A51" s="536" t="s">
        <v>123</v>
      </c>
      <c r="B51" s="2448" t="s">
        <v>7216</v>
      </c>
      <c r="C51" s="504">
        <v>6</v>
      </c>
      <c r="D51" s="1584">
        <f t="shared" si="1"/>
        <v>38</v>
      </c>
      <c r="E51" s="27" t="s">
        <v>175</v>
      </c>
      <c r="F51" s="27" t="s">
        <v>175</v>
      </c>
      <c r="G51" s="1802" t="s">
        <v>3698</v>
      </c>
      <c r="H51" s="1160">
        <v>12</v>
      </c>
      <c r="I51" s="211">
        <v>14</v>
      </c>
      <c r="J51" s="115">
        <f t="shared" si="0"/>
        <v>168</v>
      </c>
      <c r="K51" s="2442"/>
      <c r="L51" s="216" t="s">
        <v>7250</v>
      </c>
      <c r="M51" s="291"/>
      <c r="N51" s="2449" t="s">
        <v>7222</v>
      </c>
      <c r="O51" s="30">
        <v>46150</v>
      </c>
      <c r="P51" s="1197"/>
      <c r="Q51" s="1876">
        <v>46176</v>
      </c>
      <c r="R51" s="1201">
        <v>46177</v>
      </c>
      <c r="S51" s="1202"/>
    </row>
    <row r="52" spans="1:19" s="4" customFormat="1" ht="19.5" customHeight="1">
      <c r="A52" s="536" t="s">
        <v>200</v>
      </c>
      <c r="B52" s="2448" t="s">
        <v>7216</v>
      </c>
      <c r="C52" s="1686">
        <v>7</v>
      </c>
      <c r="D52" s="1584">
        <f t="shared" si="1"/>
        <v>39</v>
      </c>
      <c r="E52" s="38" t="s">
        <v>174</v>
      </c>
      <c r="F52" s="27" t="s">
        <v>175</v>
      </c>
      <c r="G52" s="2295" t="s">
        <v>7251</v>
      </c>
      <c r="H52" s="115">
        <v>1</v>
      </c>
      <c r="I52" s="1160">
        <v>4070</v>
      </c>
      <c r="J52" s="115">
        <f>H52*I52</f>
        <v>4070</v>
      </c>
      <c r="K52" s="2442"/>
      <c r="L52" s="109" t="s">
        <v>7252</v>
      </c>
      <c r="M52" s="291"/>
      <c r="N52" s="2449" t="s">
        <v>7222</v>
      </c>
      <c r="O52" s="30">
        <v>46150</v>
      </c>
      <c r="P52" s="1197"/>
      <c r="Q52" s="1876">
        <v>46176</v>
      </c>
      <c r="R52" s="1201">
        <v>46177</v>
      </c>
      <c r="S52" s="1202"/>
    </row>
    <row r="53" spans="1:19" s="4" customFormat="1" ht="19.5" customHeight="1">
      <c r="A53" s="536" t="s">
        <v>123</v>
      </c>
      <c r="B53" s="2448" t="s">
        <v>7216</v>
      </c>
      <c r="C53" s="1686">
        <v>7</v>
      </c>
      <c r="D53" s="1584">
        <f>D52+1</f>
        <v>40</v>
      </c>
      <c r="E53" s="27" t="s">
        <v>175</v>
      </c>
      <c r="F53" s="27" t="s">
        <v>175</v>
      </c>
      <c r="G53" s="2295" t="s">
        <v>4466</v>
      </c>
      <c r="H53" s="115">
        <v>6</v>
      </c>
      <c r="I53" s="1160">
        <v>20</v>
      </c>
      <c r="J53" s="115">
        <f t="shared" ref="J53:J54" si="2">H53*I53</f>
        <v>120</v>
      </c>
      <c r="K53" s="2442"/>
      <c r="L53" s="109" t="s">
        <v>7253</v>
      </c>
      <c r="M53" s="291"/>
      <c r="N53" s="2449" t="s">
        <v>7222</v>
      </c>
      <c r="O53" s="30">
        <v>46150</v>
      </c>
      <c r="P53" s="1197"/>
      <c r="Q53" s="1876">
        <v>46176</v>
      </c>
      <c r="R53" s="1201">
        <v>46177</v>
      </c>
      <c r="S53" s="1202"/>
    </row>
    <row r="54" spans="1:19" s="4" customFormat="1" ht="19.5" customHeight="1">
      <c r="A54" s="536" t="s">
        <v>123</v>
      </c>
      <c r="B54" s="2448" t="s">
        <v>7216</v>
      </c>
      <c r="C54" s="1686">
        <v>7</v>
      </c>
      <c r="D54" s="1584">
        <f t="shared" si="1"/>
        <v>41</v>
      </c>
      <c r="E54" s="27" t="s">
        <v>175</v>
      </c>
      <c r="F54" s="27" t="s">
        <v>175</v>
      </c>
      <c r="G54" s="2295" t="s">
        <v>7254</v>
      </c>
      <c r="H54" s="115">
        <v>2</v>
      </c>
      <c r="I54" s="1160">
        <v>112</v>
      </c>
      <c r="J54" s="115">
        <f t="shared" si="2"/>
        <v>224</v>
      </c>
      <c r="K54" s="2442"/>
      <c r="L54" s="109" t="s">
        <v>7255</v>
      </c>
      <c r="M54" s="291"/>
      <c r="N54" s="2449" t="s">
        <v>7222</v>
      </c>
      <c r="O54" s="30">
        <v>46150</v>
      </c>
      <c r="P54" s="1197"/>
      <c r="Q54" s="1876">
        <v>46176</v>
      </c>
      <c r="R54" s="1201">
        <v>46177</v>
      </c>
      <c r="S54" s="1202"/>
    </row>
    <row r="55" spans="1:19" s="4" customFormat="1" ht="19.5" customHeight="1">
      <c r="A55" s="536" t="s">
        <v>123</v>
      </c>
      <c r="B55" s="2448" t="s">
        <v>7216</v>
      </c>
      <c r="C55" s="504">
        <v>6</v>
      </c>
      <c r="D55" s="1584">
        <f>D54+1</f>
        <v>42</v>
      </c>
      <c r="E55" s="27" t="s">
        <v>175</v>
      </c>
      <c r="F55" s="27" t="s">
        <v>175</v>
      </c>
      <c r="G55" s="2295" t="s">
        <v>263</v>
      </c>
      <c r="H55" s="35">
        <v>2</v>
      </c>
      <c r="I55" s="1158">
        <v>346</v>
      </c>
      <c r="J55" s="1158">
        <f t="shared" si="0"/>
        <v>692</v>
      </c>
      <c r="K55" s="2442"/>
      <c r="L55" s="109" t="s">
        <v>7256</v>
      </c>
      <c r="M55" s="291"/>
      <c r="N55" s="2449" t="s">
        <v>7222</v>
      </c>
      <c r="O55" s="30">
        <v>46150</v>
      </c>
      <c r="P55" s="1197"/>
      <c r="Q55" s="1876">
        <v>46176</v>
      </c>
      <c r="R55" s="1201">
        <v>46177</v>
      </c>
      <c r="S55" s="1202"/>
    </row>
    <row r="56" spans="1:19" s="4" customFormat="1" ht="19.5" customHeight="1">
      <c r="A56" s="536" t="s">
        <v>123</v>
      </c>
      <c r="B56" s="2448" t="s">
        <v>7216</v>
      </c>
      <c r="C56" s="504">
        <v>6</v>
      </c>
      <c r="D56" s="1584">
        <f t="shared" ref="D56:D62" si="3">D55+1</f>
        <v>43</v>
      </c>
      <c r="E56" s="27" t="s">
        <v>175</v>
      </c>
      <c r="F56" s="27" t="s">
        <v>175</v>
      </c>
      <c r="G56" s="2295" t="s">
        <v>265</v>
      </c>
      <c r="H56" s="35">
        <v>3</v>
      </c>
      <c r="I56" s="1158">
        <v>346</v>
      </c>
      <c r="J56" s="1158">
        <f t="shared" si="0"/>
        <v>1038</v>
      </c>
      <c r="K56" s="2442"/>
      <c r="L56" s="109" t="s">
        <v>7257</v>
      </c>
      <c r="M56" s="291"/>
      <c r="N56" s="2449" t="s">
        <v>7222</v>
      </c>
      <c r="O56" s="30">
        <v>46150</v>
      </c>
      <c r="P56" s="1197"/>
      <c r="Q56" s="1876">
        <v>46176</v>
      </c>
      <c r="R56" s="1201">
        <v>46177</v>
      </c>
      <c r="S56" s="1202"/>
    </row>
    <row r="57" spans="1:19" s="4" customFormat="1" ht="19.5" customHeight="1">
      <c r="A57" s="536" t="s">
        <v>123</v>
      </c>
      <c r="B57" s="2448" t="s">
        <v>7216</v>
      </c>
      <c r="C57" s="504">
        <v>6</v>
      </c>
      <c r="D57" s="1584">
        <f t="shared" si="3"/>
        <v>44</v>
      </c>
      <c r="E57" s="27" t="s">
        <v>175</v>
      </c>
      <c r="F57" s="27" t="s">
        <v>175</v>
      </c>
      <c r="G57" s="2295" t="s">
        <v>6111</v>
      </c>
      <c r="H57" s="1779">
        <v>10</v>
      </c>
      <c r="I57" s="1158">
        <v>393</v>
      </c>
      <c r="J57" s="1158">
        <f t="shared" si="0"/>
        <v>3930</v>
      </c>
      <c r="K57" s="2450"/>
      <c r="L57" s="109" t="s">
        <v>7258</v>
      </c>
      <c r="M57" s="291"/>
      <c r="N57" s="2449" t="s">
        <v>7222</v>
      </c>
      <c r="O57" s="30">
        <v>46150</v>
      </c>
      <c r="P57" s="1197"/>
      <c r="Q57" s="1876">
        <v>46176</v>
      </c>
      <c r="R57" s="1201">
        <v>46177</v>
      </c>
      <c r="S57" s="1202"/>
    </row>
    <row r="58" spans="1:19" s="4" customFormat="1" ht="19.5" customHeight="1">
      <c r="A58" s="536" t="s">
        <v>123</v>
      </c>
      <c r="B58" s="2448" t="s">
        <v>7216</v>
      </c>
      <c r="C58" s="504">
        <v>6</v>
      </c>
      <c r="D58" s="1584">
        <f t="shared" si="3"/>
        <v>45</v>
      </c>
      <c r="E58" s="66" t="s">
        <v>175</v>
      </c>
      <c r="F58" s="66" t="s">
        <v>175</v>
      </c>
      <c r="G58" s="954" t="s">
        <v>7144</v>
      </c>
      <c r="H58" s="1803">
        <v>1</v>
      </c>
      <c r="I58" s="1803">
        <v>1168</v>
      </c>
      <c r="J58" s="1571">
        <f t="shared" si="0"/>
        <v>1168</v>
      </c>
      <c r="K58" s="1571"/>
      <c r="L58" s="69" t="s">
        <v>7259</v>
      </c>
      <c r="M58" s="291"/>
      <c r="N58" s="2449" t="s">
        <v>7222</v>
      </c>
      <c r="O58" s="30">
        <v>46150</v>
      </c>
      <c r="P58" s="1197"/>
      <c r="Q58" s="1876">
        <v>46176</v>
      </c>
      <c r="R58" s="1201">
        <v>46177</v>
      </c>
      <c r="S58" s="1202"/>
    </row>
    <row r="59" spans="1:19" s="4" customFormat="1" ht="19.5" customHeight="1">
      <c r="A59" s="536" t="s">
        <v>123</v>
      </c>
      <c r="B59" s="2448" t="s">
        <v>7216</v>
      </c>
      <c r="C59" s="504">
        <v>6</v>
      </c>
      <c r="D59" s="2048">
        <f t="shared" si="3"/>
        <v>46</v>
      </c>
      <c r="E59" s="2453" t="s">
        <v>175</v>
      </c>
      <c r="F59" s="2453" t="s">
        <v>175</v>
      </c>
      <c r="G59" s="954" t="s">
        <v>7260</v>
      </c>
      <c r="H59" s="1803">
        <v>1</v>
      </c>
      <c r="I59" s="1803">
        <v>1168</v>
      </c>
      <c r="J59" s="1571">
        <f t="shared" si="0"/>
        <v>1168</v>
      </c>
      <c r="K59" s="1571"/>
      <c r="L59" s="69" t="s">
        <v>7261</v>
      </c>
      <c r="M59" s="1704"/>
      <c r="N59" s="2449" t="s">
        <v>7222</v>
      </c>
      <c r="O59" s="30">
        <v>46150</v>
      </c>
      <c r="P59" s="1197"/>
      <c r="Q59" s="1876">
        <v>46176</v>
      </c>
      <c r="R59" s="1201">
        <v>46177</v>
      </c>
      <c r="S59" s="1202"/>
    </row>
    <row r="60" spans="1:19" s="4" customFormat="1" ht="19.5" customHeight="1">
      <c r="A60" s="536" t="s">
        <v>123</v>
      </c>
      <c r="B60" s="2448" t="s">
        <v>7216</v>
      </c>
      <c r="C60" s="504">
        <v>6</v>
      </c>
      <c r="D60" s="2454">
        <f t="shared" si="3"/>
        <v>47</v>
      </c>
      <c r="E60" s="66" t="s">
        <v>175</v>
      </c>
      <c r="F60" s="66" t="s">
        <v>175</v>
      </c>
      <c r="G60" s="2455" t="s">
        <v>5943</v>
      </c>
      <c r="H60" s="1803">
        <v>1</v>
      </c>
      <c r="I60" s="1803">
        <v>1584</v>
      </c>
      <c r="J60" s="1803">
        <f t="shared" si="0"/>
        <v>1584</v>
      </c>
      <c r="K60" s="2456"/>
      <c r="L60" s="69" t="s">
        <v>5944</v>
      </c>
      <c r="M60" s="1657"/>
      <c r="N60" s="2449" t="s">
        <v>7222</v>
      </c>
      <c r="O60" s="30">
        <v>46150</v>
      </c>
      <c r="P60" s="1197"/>
      <c r="Q60" s="1876">
        <v>46176</v>
      </c>
      <c r="R60" s="1201">
        <v>46177</v>
      </c>
      <c r="S60" s="1202"/>
    </row>
    <row r="61" spans="1:19" s="4" customFormat="1" ht="19.5" customHeight="1">
      <c r="A61" s="536" t="s">
        <v>200</v>
      </c>
      <c r="B61" s="945" t="s">
        <v>7216</v>
      </c>
      <c r="C61" s="504">
        <v>6</v>
      </c>
      <c r="D61" s="2454">
        <f t="shared" si="3"/>
        <v>48</v>
      </c>
      <c r="E61" s="38" t="s">
        <v>174</v>
      </c>
      <c r="F61" s="2457" t="s">
        <v>175</v>
      </c>
      <c r="G61" s="2458" t="s">
        <v>7262</v>
      </c>
      <c r="H61" s="2459">
        <v>1</v>
      </c>
      <c r="I61" s="2058">
        <v>3803</v>
      </c>
      <c r="J61" s="98">
        <f t="shared" si="0"/>
        <v>3803</v>
      </c>
      <c r="K61" s="2059"/>
      <c r="L61" s="1245" t="s">
        <v>7263</v>
      </c>
      <c r="M61" s="1238"/>
      <c r="N61" s="2460" t="s">
        <v>7264</v>
      </c>
      <c r="O61" s="30">
        <v>46197</v>
      </c>
      <c r="P61" s="1197"/>
      <c r="Q61" s="1876">
        <v>46200</v>
      </c>
      <c r="R61" s="1201">
        <v>46202</v>
      </c>
      <c r="S61" s="1202"/>
    </row>
    <row r="62" spans="1:19" s="4" customFormat="1" ht="19.5" customHeight="1">
      <c r="A62" s="536" t="s">
        <v>123</v>
      </c>
      <c r="B62" s="945" t="s">
        <v>7216</v>
      </c>
      <c r="C62" s="504">
        <v>6</v>
      </c>
      <c r="D62" s="2454">
        <f t="shared" si="3"/>
        <v>49</v>
      </c>
      <c r="E62" s="66" t="s">
        <v>175</v>
      </c>
      <c r="F62" s="2457" t="s">
        <v>175</v>
      </c>
      <c r="G62" s="2458" t="s">
        <v>5795</v>
      </c>
      <c r="H62" s="2459">
        <v>11</v>
      </c>
      <c r="I62" s="2058">
        <v>90</v>
      </c>
      <c r="J62" s="98">
        <f t="shared" si="0"/>
        <v>990</v>
      </c>
      <c r="K62" s="2059"/>
      <c r="L62" s="1245" t="s">
        <v>774</v>
      </c>
      <c r="M62" s="1238"/>
      <c r="N62" s="2460" t="s">
        <v>7264</v>
      </c>
      <c r="O62" s="30">
        <v>46197</v>
      </c>
      <c r="P62" s="1197"/>
      <c r="Q62" s="1876">
        <v>46200</v>
      </c>
      <c r="R62" s="1201">
        <v>46202</v>
      </c>
      <c r="S62" s="1202"/>
    </row>
    <row r="63" spans="1:19" s="4" customFormat="1" ht="19.5" customHeight="1">
      <c r="A63" s="1"/>
      <c r="B63" s="2445"/>
      <c r="C63" s="40"/>
      <c r="D63" s="2151"/>
      <c r="E63" s="1886"/>
      <c r="F63" s="1886"/>
      <c r="G63" s="2060"/>
      <c r="H63" s="2461"/>
      <c r="I63" s="2462"/>
      <c r="J63" s="2463"/>
      <c r="K63" s="2059"/>
      <c r="L63" s="2153"/>
      <c r="M63" s="1238"/>
      <c r="N63" s="831"/>
      <c r="O63" s="30"/>
      <c r="P63" s="1197"/>
      <c r="Q63" s="1199"/>
      <c r="R63" s="1201"/>
      <c r="S63" s="1202"/>
    </row>
    <row r="64" spans="1:19" s="4" customFormat="1" ht="19.5" customHeight="1">
      <c r="A64" s="1"/>
      <c r="B64" s="2445"/>
      <c r="C64" s="40"/>
      <c r="D64" s="2281"/>
      <c r="E64" s="1198"/>
      <c r="F64" s="1244"/>
      <c r="G64" s="2282">
        <f>SUM(J14:J63)</f>
        <v>136223</v>
      </c>
      <c r="H64" s="2443"/>
      <c r="I64" s="2443"/>
      <c r="J64" s="2444"/>
      <c r="K64" s="1635"/>
      <c r="L64" s="1245"/>
      <c r="M64" s="1238"/>
      <c r="N64" s="831"/>
      <c r="O64" s="30"/>
      <c r="P64" s="1197"/>
      <c r="Q64" s="1199"/>
      <c r="R64" s="1201"/>
      <c r="S64" s="1202"/>
    </row>
    <row r="65" spans="1:19" s="4" customFormat="1" ht="19.5" customHeight="1">
      <c r="B65" s="625"/>
      <c r="C65" s="64"/>
      <c r="D65" s="2049"/>
      <c r="E65" s="1208"/>
      <c r="F65" s="1208"/>
      <c r="G65" s="879"/>
      <c r="H65" s="831"/>
      <c r="I65" s="880"/>
      <c r="J65" s="1208"/>
      <c r="K65" s="831"/>
      <c r="L65" s="852"/>
      <c r="M65" s="831"/>
      <c r="N65" s="831"/>
      <c r="O65" s="30"/>
      <c r="P65" s="1197"/>
      <c r="Q65" s="1199"/>
      <c r="R65" s="1201"/>
      <c r="S65" s="1202"/>
    </row>
    <row r="66" spans="1:19" s="4" customFormat="1" ht="19.5" customHeight="1">
      <c r="B66" s="625"/>
      <c r="C66" s="64"/>
      <c r="D66" s="2049"/>
      <c r="E66" s="1208"/>
      <c r="F66" s="1208"/>
      <c r="G66" s="879"/>
      <c r="H66" s="831"/>
      <c r="I66" s="880"/>
      <c r="J66" s="1208"/>
      <c r="K66" s="831"/>
      <c r="L66" s="852"/>
      <c r="M66" s="831"/>
      <c r="N66" s="831"/>
      <c r="O66" s="30"/>
      <c r="P66" s="1197"/>
      <c r="Q66" s="1199"/>
      <c r="R66" s="1201"/>
      <c r="S66" s="1202"/>
    </row>
    <row r="67" spans="1:19" s="4" customFormat="1" ht="19.5" customHeight="1">
      <c r="B67" s="625"/>
      <c r="C67" s="64"/>
      <c r="D67" s="2049"/>
      <c r="E67" s="1208"/>
      <c r="F67" s="1208"/>
      <c r="G67" s="879"/>
      <c r="H67" s="831"/>
      <c r="I67" s="880"/>
      <c r="J67" s="1208"/>
      <c r="K67" s="831"/>
      <c r="L67" s="852"/>
      <c r="M67" s="831"/>
      <c r="N67" s="831"/>
      <c r="O67" s="30"/>
      <c r="P67" s="1197"/>
      <c r="Q67" s="1199"/>
      <c r="R67" s="1201"/>
      <c r="S67" s="1202"/>
    </row>
    <row r="68" spans="1:19" s="4" customFormat="1" ht="19.5" customHeight="1">
      <c r="B68" s="625"/>
      <c r="C68" s="64"/>
      <c r="D68" s="2049"/>
      <c r="E68" s="1208"/>
      <c r="F68" s="1208"/>
      <c r="G68" s="879"/>
      <c r="H68" s="831"/>
      <c r="I68" s="880"/>
      <c r="J68" s="1208"/>
      <c r="K68" s="831"/>
      <c r="L68" s="852"/>
      <c r="M68" s="831"/>
      <c r="N68" s="831"/>
      <c r="O68" s="30"/>
      <c r="P68" s="1197"/>
      <c r="Q68" s="1199"/>
      <c r="R68" s="1201"/>
      <c r="S68" s="1202"/>
    </row>
    <row r="69" spans="1:19" s="4" customFormat="1" ht="19.5" customHeight="1">
      <c r="B69" s="625"/>
      <c r="C69" s="64"/>
      <c r="D69" s="2049"/>
      <c r="E69" s="1208"/>
      <c r="F69" s="1208"/>
      <c r="G69" s="879"/>
      <c r="H69" s="831"/>
      <c r="I69" s="880"/>
      <c r="J69" s="1208"/>
      <c r="K69" s="831"/>
      <c r="L69" s="852"/>
      <c r="M69" s="831"/>
      <c r="N69" s="831"/>
      <c r="O69" s="30"/>
      <c r="P69" s="1197"/>
      <c r="Q69" s="1199"/>
      <c r="R69" s="1201"/>
      <c r="S69" s="1202"/>
    </row>
    <row r="70" spans="1:19" s="4" customFormat="1" ht="19.5" customHeight="1">
      <c r="B70" s="625"/>
      <c r="C70" s="64"/>
      <c r="D70" s="2049"/>
      <c r="E70" s="1208"/>
      <c r="F70" s="1208"/>
      <c r="G70" s="879"/>
      <c r="H70" s="831"/>
      <c r="I70" s="880"/>
      <c r="J70" s="1208"/>
      <c r="K70" s="831"/>
      <c r="L70" s="852"/>
      <c r="M70" s="831"/>
      <c r="N70" s="831"/>
      <c r="O70" s="30"/>
      <c r="P70" s="1197"/>
      <c r="Q70" s="1199"/>
      <c r="R70" s="1201"/>
      <c r="S70" s="1202"/>
    </row>
    <row r="71" spans="1:19" ht="18" customHeight="1">
      <c r="A71" s="2272"/>
      <c r="B71" s="2447"/>
      <c r="C71" s="2272"/>
      <c r="D71" s="35"/>
      <c r="E71" s="1634" t="s">
        <v>7265</v>
      </c>
      <c r="F71" s="433"/>
      <c r="G71" s="434"/>
      <c r="H71" s="2076"/>
      <c r="I71" s="779"/>
      <c r="J71" s="63"/>
      <c r="K71" s="26"/>
      <c r="L71" s="68"/>
      <c r="M71" s="1657"/>
      <c r="N71" s="1240"/>
      <c r="O71" s="1201"/>
      <c r="P71" s="1202"/>
      <c r="Q71" s="1202"/>
      <c r="R71" s="1201"/>
      <c r="S71" s="1660"/>
    </row>
    <row r="72" spans="1:19" ht="18" customHeight="1">
      <c r="A72" s="536" t="s">
        <v>200</v>
      </c>
      <c r="B72" s="2448" t="s">
        <v>7266</v>
      </c>
      <c r="C72" s="504">
        <v>6</v>
      </c>
      <c r="D72" s="2464">
        <f>+D62+1</f>
        <v>50</v>
      </c>
      <c r="E72" s="27" t="s">
        <v>175</v>
      </c>
      <c r="F72" s="27" t="s">
        <v>175</v>
      </c>
      <c r="G72" s="1802" t="s">
        <v>1241</v>
      </c>
      <c r="H72" s="1803">
        <v>1</v>
      </c>
      <c r="I72" s="1157">
        <v>2484</v>
      </c>
      <c r="J72" s="1157">
        <f t="shared" ref="J72:J76" si="4">H72*I72</f>
        <v>2484</v>
      </c>
      <c r="K72" s="1571"/>
      <c r="L72" s="68" t="s">
        <v>1242</v>
      </c>
      <c r="M72" s="1657"/>
      <c r="N72" s="2449" t="s">
        <v>7222</v>
      </c>
      <c r="O72" s="30">
        <v>46150</v>
      </c>
      <c r="P72" s="1197"/>
      <c r="Q72" s="1876">
        <v>46176</v>
      </c>
      <c r="R72" s="1201">
        <v>46177</v>
      </c>
      <c r="S72" s="1660"/>
    </row>
    <row r="73" spans="1:19" ht="18" customHeight="1">
      <c r="A73" s="536" t="s">
        <v>200</v>
      </c>
      <c r="B73" s="2448" t="s">
        <v>7266</v>
      </c>
      <c r="C73" s="504">
        <v>6</v>
      </c>
      <c r="D73" s="2464">
        <f>+D72+1</f>
        <v>51</v>
      </c>
      <c r="E73" s="27" t="s">
        <v>175</v>
      </c>
      <c r="F73" s="27" t="s">
        <v>175</v>
      </c>
      <c r="G73" s="1802" t="s">
        <v>1244</v>
      </c>
      <c r="H73" s="1803">
        <v>1</v>
      </c>
      <c r="I73" s="1157">
        <v>2581</v>
      </c>
      <c r="J73" s="1157">
        <f t="shared" si="4"/>
        <v>2581</v>
      </c>
      <c r="K73" s="1571"/>
      <c r="L73" s="68" t="s">
        <v>1245</v>
      </c>
      <c r="M73" s="1657"/>
      <c r="N73" s="2449" t="s">
        <v>7222</v>
      </c>
      <c r="O73" s="30">
        <v>46150</v>
      </c>
      <c r="P73" s="1197"/>
      <c r="Q73" s="1876">
        <v>46176</v>
      </c>
      <c r="R73" s="1201">
        <v>46177</v>
      </c>
      <c r="S73" s="1660"/>
    </row>
    <row r="74" spans="1:19" ht="18" customHeight="1">
      <c r="A74" s="536" t="s">
        <v>213</v>
      </c>
      <c r="B74" s="2448" t="s">
        <v>7266</v>
      </c>
      <c r="C74" s="504">
        <v>6</v>
      </c>
      <c r="D74" s="2464">
        <f t="shared" ref="D74:D80" si="5">+D73+1</f>
        <v>52</v>
      </c>
      <c r="E74" s="27" t="s">
        <v>175</v>
      </c>
      <c r="F74" s="27" t="s">
        <v>175</v>
      </c>
      <c r="G74" s="1802" t="s">
        <v>1247</v>
      </c>
      <c r="H74" s="1803">
        <v>1</v>
      </c>
      <c r="I74" s="1157">
        <v>6480</v>
      </c>
      <c r="J74" s="1157">
        <f t="shared" si="4"/>
        <v>6480</v>
      </c>
      <c r="K74" s="1571"/>
      <c r="L74" s="68" t="s">
        <v>1248</v>
      </c>
      <c r="M74" s="1657"/>
      <c r="N74" s="2449" t="s">
        <v>7222</v>
      </c>
      <c r="O74" s="30">
        <v>46150</v>
      </c>
      <c r="P74" s="1197"/>
      <c r="Q74" s="1876">
        <v>46176</v>
      </c>
      <c r="R74" s="1201">
        <v>46177</v>
      </c>
      <c r="S74" s="1660"/>
    </row>
    <row r="75" spans="1:19" ht="18" customHeight="1">
      <c r="A75" s="536" t="s">
        <v>291</v>
      </c>
      <c r="B75" s="2448" t="s">
        <v>7266</v>
      </c>
      <c r="C75" s="504">
        <v>6</v>
      </c>
      <c r="D75" s="2464">
        <f t="shared" si="5"/>
        <v>53</v>
      </c>
      <c r="E75" s="27" t="s">
        <v>175</v>
      </c>
      <c r="F75" s="27" t="s">
        <v>175</v>
      </c>
      <c r="G75" s="1802" t="s">
        <v>1249</v>
      </c>
      <c r="H75" s="1803">
        <v>2</v>
      </c>
      <c r="I75" s="1157">
        <v>244</v>
      </c>
      <c r="J75" s="1157">
        <f t="shared" si="4"/>
        <v>488</v>
      </c>
      <c r="K75" s="1571"/>
      <c r="L75" s="68" t="s">
        <v>1250</v>
      </c>
      <c r="M75" s="1657"/>
      <c r="N75" s="2449" t="s">
        <v>7222</v>
      </c>
      <c r="O75" s="30">
        <v>46150</v>
      </c>
      <c r="P75" s="1197"/>
      <c r="Q75" s="1876">
        <v>46176</v>
      </c>
      <c r="R75" s="1201">
        <v>46177</v>
      </c>
      <c r="S75" s="1660"/>
    </row>
    <row r="76" spans="1:19" ht="18" customHeight="1">
      <c r="A76" s="536" t="s">
        <v>123</v>
      </c>
      <c r="B76" s="2448" t="s">
        <v>7266</v>
      </c>
      <c r="C76" s="504">
        <v>6</v>
      </c>
      <c r="D76" s="2464">
        <f t="shared" si="5"/>
        <v>54</v>
      </c>
      <c r="E76" s="27" t="s">
        <v>175</v>
      </c>
      <c r="F76" s="27" t="s">
        <v>175</v>
      </c>
      <c r="G76" s="1802" t="s">
        <v>1251</v>
      </c>
      <c r="H76" s="1803">
        <v>14</v>
      </c>
      <c r="I76" s="295">
        <v>41</v>
      </c>
      <c r="J76" s="1157">
        <f t="shared" si="4"/>
        <v>574</v>
      </c>
      <c r="K76" s="1571"/>
      <c r="L76" s="68" t="s">
        <v>7267</v>
      </c>
      <c r="M76" s="1657"/>
      <c r="N76" s="2449" t="s">
        <v>7222</v>
      </c>
      <c r="O76" s="30">
        <v>46150</v>
      </c>
      <c r="P76" s="1197"/>
      <c r="Q76" s="1876">
        <v>46176</v>
      </c>
      <c r="R76" s="1201">
        <v>46177</v>
      </c>
      <c r="S76" s="1660"/>
    </row>
    <row r="77" spans="1:19" ht="18" customHeight="1">
      <c r="A77" s="536" t="s">
        <v>181</v>
      </c>
      <c r="B77" s="2448" t="s">
        <v>7266</v>
      </c>
      <c r="C77" s="504">
        <v>6</v>
      </c>
      <c r="D77" s="2464">
        <f t="shared" si="5"/>
        <v>55</v>
      </c>
      <c r="E77" s="27" t="s">
        <v>175</v>
      </c>
      <c r="F77" s="27" t="s">
        <v>175</v>
      </c>
      <c r="G77" s="2295" t="s">
        <v>1253</v>
      </c>
      <c r="H77" s="35">
        <v>1</v>
      </c>
      <c r="I77" s="1158">
        <v>1016</v>
      </c>
      <c r="J77" s="1158">
        <f>H77*I77</f>
        <v>1016</v>
      </c>
      <c r="K77" s="349"/>
      <c r="L77" s="40" t="s">
        <v>1254</v>
      </c>
      <c r="M77" s="1657"/>
      <c r="N77" s="2449" t="s">
        <v>7222</v>
      </c>
      <c r="O77" s="30">
        <v>46150</v>
      </c>
      <c r="P77" s="1197"/>
      <c r="Q77" s="1876">
        <v>46176</v>
      </c>
      <c r="R77" s="1201">
        <v>46177</v>
      </c>
      <c r="S77" s="1660"/>
    </row>
    <row r="78" spans="1:19" ht="18" customHeight="1">
      <c r="A78" s="536" t="s">
        <v>123</v>
      </c>
      <c r="B78" s="2448" t="s">
        <v>7266</v>
      </c>
      <c r="C78" s="504">
        <v>6</v>
      </c>
      <c r="D78" s="2464">
        <f t="shared" si="5"/>
        <v>56</v>
      </c>
      <c r="E78" s="27" t="s">
        <v>175</v>
      </c>
      <c r="F78" s="27" t="s">
        <v>175</v>
      </c>
      <c r="G78" s="2295" t="s">
        <v>1256</v>
      </c>
      <c r="H78" s="35">
        <v>1</v>
      </c>
      <c r="I78" s="1158">
        <v>821</v>
      </c>
      <c r="J78" s="1158">
        <f>H78*I78</f>
        <v>821</v>
      </c>
      <c r="K78" s="349"/>
      <c r="L78" s="40" t="s">
        <v>1257</v>
      </c>
      <c r="M78" s="1657"/>
      <c r="N78" s="2449" t="s">
        <v>7222</v>
      </c>
      <c r="O78" s="30">
        <v>46150</v>
      </c>
      <c r="P78" s="1197"/>
      <c r="Q78" s="1876">
        <v>46176</v>
      </c>
      <c r="R78" s="1201">
        <v>46177</v>
      </c>
      <c r="S78" s="1660"/>
    </row>
    <row r="79" spans="1:19" ht="18" customHeight="1">
      <c r="A79" s="536" t="s">
        <v>123</v>
      </c>
      <c r="B79" s="2448" t="s">
        <v>7266</v>
      </c>
      <c r="C79" s="504">
        <v>6</v>
      </c>
      <c r="D79" s="2464">
        <f t="shared" si="5"/>
        <v>57</v>
      </c>
      <c r="E79" s="66" t="s">
        <v>175</v>
      </c>
      <c r="F79" s="66" t="s">
        <v>175</v>
      </c>
      <c r="G79" s="1143" t="s">
        <v>316</v>
      </c>
      <c r="H79" s="1571">
        <v>8</v>
      </c>
      <c r="I79" s="1157">
        <v>127</v>
      </c>
      <c r="J79" s="1157">
        <f>H79*I79</f>
        <v>1016</v>
      </c>
      <c r="K79" s="1571"/>
      <c r="L79" s="68" t="s">
        <v>7268</v>
      </c>
      <c r="M79" s="1657"/>
      <c r="N79" s="2449" t="s">
        <v>7222</v>
      </c>
      <c r="O79" s="30">
        <v>46150</v>
      </c>
      <c r="P79" s="1197"/>
      <c r="Q79" s="1876">
        <v>46176</v>
      </c>
      <c r="R79" s="1201">
        <v>46177</v>
      </c>
      <c r="S79" s="1660"/>
    </row>
    <row r="80" spans="1:19" ht="18" customHeight="1">
      <c r="A80" s="536" t="s">
        <v>123</v>
      </c>
      <c r="B80" s="2448" t="s">
        <v>7266</v>
      </c>
      <c r="C80" s="504">
        <v>6</v>
      </c>
      <c r="D80" s="2465">
        <f t="shared" si="5"/>
        <v>58</v>
      </c>
      <c r="E80" s="66" t="s">
        <v>175</v>
      </c>
      <c r="F80" s="66" t="s">
        <v>175</v>
      </c>
      <c r="G80" s="1143" t="s">
        <v>1259</v>
      </c>
      <c r="H80" s="1571">
        <v>4</v>
      </c>
      <c r="I80" s="1157">
        <v>93</v>
      </c>
      <c r="J80" s="1587">
        <f>H80*I80</f>
        <v>372</v>
      </c>
      <c r="K80" s="1571"/>
      <c r="L80" s="68" t="s">
        <v>3960</v>
      </c>
      <c r="M80" s="1657"/>
      <c r="N80" s="2449" t="s">
        <v>7222</v>
      </c>
      <c r="O80" s="30">
        <v>46150</v>
      </c>
      <c r="P80" s="1197"/>
      <c r="Q80" s="1876">
        <v>46176</v>
      </c>
      <c r="R80" s="1201">
        <v>46177</v>
      </c>
      <c r="S80" s="1660"/>
    </row>
    <row r="81" spans="1:19" ht="18" customHeight="1">
      <c r="C81" s="40"/>
      <c r="D81" s="26"/>
      <c r="E81" s="704"/>
      <c r="F81" s="704"/>
      <c r="G81" s="192"/>
      <c r="H81" s="2076"/>
      <c r="I81" s="779"/>
      <c r="J81" s="63"/>
      <c r="K81" s="26"/>
      <c r="L81" s="68"/>
      <c r="M81" s="1657"/>
      <c r="N81" s="1240"/>
      <c r="O81" s="1201"/>
      <c r="P81" s="1202"/>
      <c r="Q81" s="1202"/>
      <c r="R81" s="1201"/>
      <c r="S81" s="1660"/>
    </row>
    <row r="82" spans="1:19" ht="18" customHeight="1">
      <c r="C82" s="40"/>
      <c r="D82" s="26"/>
      <c r="E82" s="704"/>
      <c r="F82" s="704"/>
      <c r="G82" s="2303">
        <f>SUM(J72:J82)</f>
        <v>15832</v>
      </c>
      <c r="H82" s="1883"/>
      <c r="I82" s="1883"/>
      <c r="J82" s="1884"/>
      <c r="K82" s="26"/>
      <c r="L82" s="68"/>
      <c r="M82" s="1657"/>
      <c r="N82" s="1240"/>
      <c r="O82" s="1201"/>
      <c r="P82" s="1202"/>
      <c r="Q82" s="1202"/>
      <c r="R82" s="1201"/>
      <c r="S82" s="1660"/>
    </row>
    <row r="83" spans="1:19" s="4" customFormat="1" ht="19.5" customHeight="1">
      <c r="B83" s="625"/>
      <c r="C83" s="26"/>
      <c r="D83" s="2049"/>
      <c r="E83" s="1208"/>
      <c r="F83" s="1208"/>
      <c r="G83" s="879"/>
      <c r="H83" s="831"/>
      <c r="I83" s="880"/>
      <c r="J83" s="1208"/>
      <c r="K83" s="831"/>
      <c r="L83" s="852"/>
      <c r="M83" s="831"/>
      <c r="N83" s="831"/>
      <c r="O83" s="30"/>
      <c r="P83" s="1197"/>
      <c r="Q83" s="1199"/>
      <c r="R83" s="1201"/>
      <c r="S83" s="1202"/>
    </row>
    <row r="84" spans="1:19" s="4" customFormat="1" ht="19.5" customHeight="1">
      <c r="B84" s="625"/>
      <c r="C84" s="26"/>
      <c r="D84" s="2049"/>
      <c r="E84" s="1208"/>
      <c r="F84" s="1208"/>
      <c r="G84" s="879"/>
      <c r="H84" s="831"/>
      <c r="I84" s="880"/>
      <c r="J84" s="1208"/>
      <c r="K84" s="831"/>
      <c r="L84" s="852"/>
      <c r="M84" s="831"/>
      <c r="N84" s="831"/>
      <c r="O84" s="30"/>
      <c r="P84" s="1197"/>
      <c r="Q84" s="1199"/>
      <c r="R84" s="1201"/>
      <c r="S84" s="1202"/>
    </row>
    <row r="85" spans="1:19" s="4" customFormat="1" ht="19.5" customHeight="1">
      <c r="B85" s="625"/>
      <c r="C85" s="26"/>
      <c r="D85" s="2049"/>
      <c r="E85" s="1208"/>
      <c r="F85" s="1208"/>
      <c r="G85" s="879"/>
      <c r="H85" s="831"/>
      <c r="I85" s="880"/>
      <c r="J85" s="1208"/>
      <c r="K85" s="831"/>
      <c r="L85" s="852"/>
      <c r="M85" s="831"/>
      <c r="N85" s="831"/>
      <c r="O85" s="30"/>
      <c r="P85" s="1197"/>
      <c r="Q85" s="1199"/>
      <c r="R85" s="1201"/>
      <c r="S85" s="1202"/>
    </row>
    <row r="86" spans="1:19" ht="18" customHeight="1">
      <c r="A86" s="2272"/>
      <c r="B86" s="2447"/>
      <c r="C86" s="1050"/>
      <c r="D86" s="2292"/>
      <c r="E86" s="2070" t="s">
        <v>5669</v>
      </c>
      <c r="F86" s="2071"/>
      <c r="G86" s="2072"/>
      <c r="H86" s="26"/>
      <c r="I86" s="26"/>
      <c r="J86" s="28"/>
      <c r="K86" s="28"/>
      <c r="L86" s="26"/>
      <c r="M86" s="1238"/>
      <c r="N86" s="1240"/>
      <c r="O86" s="1201"/>
      <c r="P86" s="1202"/>
      <c r="Q86" s="1202"/>
      <c r="R86" s="1201"/>
      <c r="S86" s="2466"/>
    </row>
    <row r="87" spans="1:19" ht="18" customHeight="1">
      <c r="A87" s="464" t="s">
        <v>181</v>
      </c>
      <c r="B87" s="2448" t="s">
        <v>7269</v>
      </c>
      <c r="C87" s="504">
        <v>6</v>
      </c>
      <c r="D87" s="1774">
        <f>+D80+1</f>
        <v>59</v>
      </c>
      <c r="E87" s="66" t="s">
        <v>175</v>
      </c>
      <c r="F87" s="27" t="s">
        <v>175</v>
      </c>
      <c r="G87" s="2295" t="s">
        <v>7270</v>
      </c>
      <c r="H87" s="115">
        <v>2</v>
      </c>
      <c r="I87" s="115">
        <v>537</v>
      </c>
      <c r="J87" s="1158">
        <f t="shared" ref="J87:J105" si="6">H87*I87</f>
        <v>1074</v>
      </c>
      <c r="K87" s="2442"/>
      <c r="L87" s="109" t="s">
        <v>7271</v>
      </c>
      <c r="M87" s="1238"/>
      <c r="N87" s="2449" t="s">
        <v>7222</v>
      </c>
      <c r="O87" s="30">
        <v>46150</v>
      </c>
      <c r="P87" s="1197"/>
      <c r="Q87" s="1876">
        <v>46176</v>
      </c>
      <c r="R87" s="1201">
        <v>46177</v>
      </c>
      <c r="S87" s="375"/>
    </row>
    <row r="88" spans="1:19" ht="18" customHeight="1">
      <c r="A88" s="536" t="s">
        <v>123</v>
      </c>
      <c r="B88" s="2448" t="s">
        <v>7269</v>
      </c>
      <c r="C88" s="504">
        <v>6</v>
      </c>
      <c r="D88" s="561">
        <f>+D87+1</f>
        <v>60</v>
      </c>
      <c r="E88" s="27" t="s">
        <v>175</v>
      </c>
      <c r="F88" s="27" t="s">
        <v>175</v>
      </c>
      <c r="G88" s="2295" t="s">
        <v>1232</v>
      </c>
      <c r="H88" s="35">
        <v>2</v>
      </c>
      <c r="I88" s="2298">
        <v>83</v>
      </c>
      <c r="J88" s="1158">
        <f t="shared" si="6"/>
        <v>166</v>
      </c>
      <c r="K88" s="349"/>
      <c r="L88" s="40" t="s">
        <v>7272</v>
      </c>
      <c r="M88" s="1238"/>
      <c r="N88" s="2449" t="s">
        <v>7222</v>
      </c>
      <c r="O88" s="30">
        <v>46150</v>
      </c>
      <c r="P88" s="1197"/>
      <c r="Q88" s="1876">
        <v>46176</v>
      </c>
      <c r="R88" s="1201">
        <v>46177</v>
      </c>
      <c r="S88" s="375"/>
    </row>
    <row r="89" spans="1:19" ht="18" customHeight="1">
      <c r="A89" s="536" t="s">
        <v>123</v>
      </c>
      <c r="B89" s="2448" t="s">
        <v>7269</v>
      </c>
      <c r="C89" s="504">
        <v>6</v>
      </c>
      <c r="D89" s="1584">
        <f t="shared" ref="D89:D108" si="7">+D88+1</f>
        <v>61</v>
      </c>
      <c r="E89" s="27" t="s">
        <v>175</v>
      </c>
      <c r="F89" s="27" t="s">
        <v>175</v>
      </c>
      <c r="G89" s="2295" t="s">
        <v>1234</v>
      </c>
      <c r="H89" s="35">
        <v>2</v>
      </c>
      <c r="I89" s="2298">
        <v>32</v>
      </c>
      <c r="J89" s="1158">
        <f t="shared" si="6"/>
        <v>64</v>
      </c>
      <c r="K89" s="349"/>
      <c r="L89" s="40" t="s">
        <v>5688</v>
      </c>
      <c r="M89" s="1238"/>
      <c r="N89" s="2449" t="s">
        <v>7222</v>
      </c>
      <c r="O89" s="30">
        <v>46150</v>
      </c>
      <c r="P89" s="1197"/>
      <c r="Q89" s="1876">
        <v>46176</v>
      </c>
      <c r="R89" s="1201">
        <v>46177</v>
      </c>
      <c r="S89" s="375"/>
    </row>
    <row r="90" spans="1:19" ht="18" customHeight="1">
      <c r="A90" s="536" t="s">
        <v>123</v>
      </c>
      <c r="B90" s="2448" t="s">
        <v>7269</v>
      </c>
      <c r="C90" s="504">
        <v>6</v>
      </c>
      <c r="D90" s="1774">
        <f t="shared" si="7"/>
        <v>62</v>
      </c>
      <c r="E90" s="27" t="s">
        <v>385</v>
      </c>
      <c r="F90" s="27" t="s">
        <v>175</v>
      </c>
      <c r="G90" s="2299" t="s">
        <v>3991</v>
      </c>
      <c r="H90" s="950">
        <v>4</v>
      </c>
      <c r="I90" s="2300">
        <v>47</v>
      </c>
      <c r="J90" s="1603">
        <f t="shared" si="6"/>
        <v>188</v>
      </c>
      <c r="K90" s="2364"/>
      <c r="L90" s="378" t="s">
        <v>3992</v>
      </c>
      <c r="M90" s="1238"/>
      <c r="N90" s="2449" t="s">
        <v>7222</v>
      </c>
      <c r="O90" s="30">
        <v>46150</v>
      </c>
      <c r="P90" s="1197"/>
      <c r="Q90" s="1876">
        <v>46176</v>
      </c>
      <c r="R90" s="1201">
        <v>46177</v>
      </c>
      <c r="S90" s="375"/>
    </row>
    <row r="91" spans="1:19" ht="18" customHeight="1">
      <c r="A91" s="536" t="s">
        <v>123</v>
      </c>
      <c r="B91" s="2448" t="s">
        <v>7269</v>
      </c>
      <c r="C91" s="504">
        <v>6</v>
      </c>
      <c r="D91" s="1774">
        <f t="shared" si="7"/>
        <v>63</v>
      </c>
      <c r="E91" s="27" t="s">
        <v>3969</v>
      </c>
      <c r="F91" s="27" t="s">
        <v>175</v>
      </c>
      <c r="G91" s="2299" t="s">
        <v>3993</v>
      </c>
      <c r="H91" s="950">
        <v>1</v>
      </c>
      <c r="I91" s="2300">
        <v>6050</v>
      </c>
      <c r="J91" s="1603">
        <f t="shared" si="6"/>
        <v>6050</v>
      </c>
      <c r="K91" s="2364"/>
      <c r="L91" s="378" t="s">
        <v>3994</v>
      </c>
      <c r="M91" s="1238"/>
      <c r="N91" s="2449" t="s">
        <v>7222</v>
      </c>
      <c r="O91" s="30">
        <v>46150</v>
      </c>
      <c r="P91" s="1197"/>
      <c r="Q91" s="1876">
        <v>46176</v>
      </c>
      <c r="R91" s="1201">
        <v>46177</v>
      </c>
      <c r="S91" s="375"/>
    </row>
    <row r="92" spans="1:19" ht="18" customHeight="1">
      <c r="A92" s="536" t="s">
        <v>3995</v>
      </c>
      <c r="B92" s="2448" t="s">
        <v>7269</v>
      </c>
      <c r="C92" s="504">
        <v>6</v>
      </c>
      <c r="D92" s="1774">
        <f t="shared" si="7"/>
        <v>64</v>
      </c>
      <c r="E92" s="38" t="s">
        <v>174</v>
      </c>
      <c r="F92" s="27" t="s">
        <v>175</v>
      </c>
      <c r="G92" s="2467" t="s">
        <v>5997</v>
      </c>
      <c r="H92" s="35">
        <v>1</v>
      </c>
      <c r="I92" s="35">
        <v>3920</v>
      </c>
      <c r="J92" s="115">
        <f t="shared" si="6"/>
        <v>3920</v>
      </c>
      <c r="K92" s="349"/>
      <c r="L92" s="47" t="s">
        <v>7273</v>
      </c>
      <c r="M92" s="1238"/>
      <c r="N92" s="2449" t="s">
        <v>7222</v>
      </c>
      <c r="O92" s="30">
        <v>46150</v>
      </c>
      <c r="P92" s="1197"/>
      <c r="Q92" s="1876">
        <v>46176</v>
      </c>
      <c r="R92" s="1201">
        <v>46177</v>
      </c>
      <c r="S92" s="375"/>
    </row>
    <row r="93" spans="1:19" ht="18" customHeight="1">
      <c r="A93" s="536" t="s">
        <v>200</v>
      </c>
      <c r="B93" s="2448" t="s">
        <v>7269</v>
      </c>
      <c r="C93" s="504">
        <v>6</v>
      </c>
      <c r="D93" s="1774">
        <f t="shared" si="7"/>
        <v>65</v>
      </c>
      <c r="E93" s="38" t="s">
        <v>174</v>
      </c>
      <c r="F93" s="27" t="s">
        <v>175</v>
      </c>
      <c r="G93" s="1802" t="s">
        <v>3978</v>
      </c>
      <c r="H93" s="115">
        <v>1</v>
      </c>
      <c r="I93" s="115">
        <v>3391</v>
      </c>
      <c r="J93" s="1158">
        <f t="shared" si="6"/>
        <v>3391</v>
      </c>
      <c r="K93" s="2442"/>
      <c r="L93" s="109" t="s">
        <v>6515</v>
      </c>
      <c r="M93" s="1238"/>
      <c r="N93" s="2449" t="s">
        <v>7222</v>
      </c>
      <c r="O93" s="30">
        <v>46150</v>
      </c>
      <c r="P93" s="1197"/>
      <c r="Q93" s="1876">
        <v>46176</v>
      </c>
      <c r="R93" s="1201">
        <v>46177</v>
      </c>
      <c r="S93" s="375"/>
    </row>
    <row r="94" spans="1:19" ht="18" customHeight="1">
      <c r="A94" s="2468" t="s">
        <v>213</v>
      </c>
      <c r="B94" s="2448" t="s">
        <v>7269</v>
      </c>
      <c r="C94" s="504">
        <v>6</v>
      </c>
      <c r="D94" s="1774">
        <f t="shared" si="7"/>
        <v>66</v>
      </c>
      <c r="E94" s="38" t="s">
        <v>174</v>
      </c>
      <c r="F94" s="27" t="s">
        <v>175</v>
      </c>
      <c r="G94" s="1802" t="s">
        <v>1236</v>
      </c>
      <c r="H94" s="1803">
        <v>1</v>
      </c>
      <c r="I94" s="2294">
        <v>3897</v>
      </c>
      <c r="J94" s="1158">
        <f t="shared" si="6"/>
        <v>3897</v>
      </c>
      <c r="K94" s="1571"/>
      <c r="L94" s="148" t="s">
        <v>7274</v>
      </c>
      <c r="M94" s="1238"/>
      <c r="N94" s="2449" t="s">
        <v>7222</v>
      </c>
      <c r="O94" s="30">
        <v>46150</v>
      </c>
      <c r="P94" s="1197"/>
      <c r="Q94" s="1876">
        <v>46176</v>
      </c>
      <c r="R94" s="1201">
        <v>46177</v>
      </c>
      <c r="S94" s="375"/>
    </row>
    <row r="95" spans="1:19" ht="18" customHeight="1">
      <c r="A95" s="536" t="s">
        <v>123</v>
      </c>
      <c r="B95" s="2448" t="s">
        <v>7269</v>
      </c>
      <c r="C95" s="504">
        <v>6</v>
      </c>
      <c r="D95" s="1774">
        <f t="shared" si="7"/>
        <v>67</v>
      </c>
      <c r="E95" s="27" t="s">
        <v>3785</v>
      </c>
      <c r="F95" s="27" t="s">
        <v>175</v>
      </c>
      <c r="G95" s="2295" t="s">
        <v>3981</v>
      </c>
      <c r="H95" s="115">
        <v>1</v>
      </c>
      <c r="I95" s="115">
        <v>167</v>
      </c>
      <c r="J95" s="1158">
        <f t="shared" si="6"/>
        <v>167</v>
      </c>
      <c r="K95" s="2442"/>
      <c r="L95" s="109" t="s">
        <v>3982</v>
      </c>
      <c r="M95" s="1238"/>
      <c r="N95" s="2449" t="s">
        <v>7222</v>
      </c>
      <c r="O95" s="30">
        <v>46150</v>
      </c>
      <c r="P95" s="1197"/>
      <c r="Q95" s="1876">
        <v>46176</v>
      </c>
      <c r="R95" s="1201">
        <v>46177</v>
      </c>
      <c r="S95" s="375"/>
    </row>
    <row r="96" spans="1:19" ht="18" customHeight="1">
      <c r="A96" s="536" t="s">
        <v>123</v>
      </c>
      <c r="B96" s="2448" t="s">
        <v>7269</v>
      </c>
      <c r="C96" s="504">
        <v>6</v>
      </c>
      <c r="D96" s="1774">
        <f t="shared" si="7"/>
        <v>68</v>
      </c>
      <c r="E96" s="26" t="s">
        <v>175</v>
      </c>
      <c r="F96" s="27" t="s">
        <v>175</v>
      </c>
      <c r="G96" s="2295" t="s">
        <v>3983</v>
      </c>
      <c r="H96" s="115">
        <v>6</v>
      </c>
      <c r="I96" s="115">
        <v>93</v>
      </c>
      <c r="J96" s="1158">
        <f t="shared" si="6"/>
        <v>558</v>
      </c>
      <c r="K96" s="2442"/>
      <c r="L96" s="109" t="s">
        <v>6516</v>
      </c>
      <c r="M96" s="1238"/>
      <c r="N96" s="2449" t="s">
        <v>7222</v>
      </c>
      <c r="O96" s="30">
        <v>46150</v>
      </c>
      <c r="P96" s="1197"/>
      <c r="Q96" s="1876">
        <v>46176</v>
      </c>
      <c r="R96" s="1201">
        <v>46177</v>
      </c>
      <c r="S96" s="375"/>
    </row>
    <row r="97" spans="1:19" ht="18" customHeight="1">
      <c r="A97" s="536" t="s">
        <v>123</v>
      </c>
      <c r="B97" s="2448" t="s">
        <v>7269</v>
      </c>
      <c r="C97" s="504">
        <v>6</v>
      </c>
      <c r="D97" s="1774">
        <f t="shared" si="7"/>
        <v>69</v>
      </c>
      <c r="E97" s="26" t="s">
        <v>175</v>
      </c>
      <c r="F97" s="27" t="s">
        <v>175</v>
      </c>
      <c r="G97" s="2296" t="s">
        <v>207</v>
      </c>
      <c r="H97" s="2297">
        <v>1</v>
      </c>
      <c r="I97" s="290">
        <v>83</v>
      </c>
      <c r="J97" s="1158">
        <f t="shared" si="6"/>
        <v>83</v>
      </c>
      <c r="K97" s="349"/>
      <c r="L97" s="261" t="s">
        <v>307</v>
      </c>
      <c r="M97" s="1238"/>
      <c r="N97" s="2449" t="s">
        <v>7222</v>
      </c>
      <c r="O97" s="30">
        <v>46150</v>
      </c>
      <c r="P97" s="1197"/>
      <c r="Q97" s="1876">
        <v>46176</v>
      </c>
      <c r="R97" s="1201">
        <v>46177</v>
      </c>
      <c r="S97" s="375"/>
    </row>
    <row r="98" spans="1:19" ht="18" customHeight="1">
      <c r="A98" s="536" t="s">
        <v>123</v>
      </c>
      <c r="B98" s="2448" t="s">
        <v>7269</v>
      </c>
      <c r="C98" s="504">
        <v>6</v>
      </c>
      <c r="D98" s="1774">
        <f>+D97+1</f>
        <v>70</v>
      </c>
      <c r="E98" s="26" t="s">
        <v>175</v>
      </c>
      <c r="F98" s="27" t="s">
        <v>175</v>
      </c>
      <c r="G98" s="2295" t="s">
        <v>3985</v>
      </c>
      <c r="H98" s="115">
        <v>6</v>
      </c>
      <c r="I98" s="115">
        <v>65</v>
      </c>
      <c r="J98" s="1158">
        <f t="shared" si="6"/>
        <v>390</v>
      </c>
      <c r="K98" s="2442"/>
      <c r="L98" s="109" t="s">
        <v>6517</v>
      </c>
      <c r="M98" s="1238"/>
      <c r="N98" s="2449" t="s">
        <v>7222</v>
      </c>
      <c r="O98" s="30">
        <v>46150</v>
      </c>
      <c r="P98" s="1197"/>
      <c r="Q98" s="1876">
        <v>46176</v>
      </c>
      <c r="R98" s="1201">
        <v>46177</v>
      </c>
      <c r="S98" s="375"/>
    </row>
    <row r="99" spans="1:19" ht="18" customHeight="1">
      <c r="A99" s="536" t="s">
        <v>3995</v>
      </c>
      <c r="B99" s="2448" t="s">
        <v>7269</v>
      </c>
      <c r="C99" s="504">
        <v>6</v>
      </c>
      <c r="D99" s="1774">
        <f t="shared" si="7"/>
        <v>71</v>
      </c>
      <c r="E99" s="38" t="s">
        <v>174</v>
      </c>
      <c r="F99" s="26" t="s">
        <v>175</v>
      </c>
      <c r="G99" s="1802" t="s">
        <v>3987</v>
      </c>
      <c r="H99" s="115">
        <v>1</v>
      </c>
      <c r="I99" s="115">
        <v>2365</v>
      </c>
      <c r="J99" s="115">
        <f t="shared" si="6"/>
        <v>2365</v>
      </c>
      <c r="K99" s="2442"/>
      <c r="L99" s="109" t="s">
        <v>6518</v>
      </c>
      <c r="M99" s="1238"/>
      <c r="N99" s="2449" t="s">
        <v>7222</v>
      </c>
      <c r="O99" s="30">
        <v>46150</v>
      </c>
      <c r="P99" s="1197"/>
      <c r="Q99" s="1876">
        <v>46176</v>
      </c>
      <c r="R99" s="1201">
        <v>46177</v>
      </c>
      <c r="S99" s="375"/>
    </row>
    <row r="100" spans="1:19" ht="18" customHeight="1">
      <c r="A100" s="536" t="s">
        <v>3995</v>
      </c>
      <c r="B100" s="2448" t="s">
        <v>7269</v>
      </c>
      <c r="C100" s="504">
        <v>6</v>
      </c>
      <c r="D100" s="1774">
        <f>+D99+1</f>
        <v>72</v>
      </c>
      <c r="E100" s="38" t="s">
        <v>174</v>
      </c>
      <c r="F100" s="27" t="s">
        <v>175</v>
      </c>
      <c r="G100" s="1802" t="s">
        <v>3989</v>
      </c>
      <c r="H100" s="1160">
        <v>1</v>
      </c>
      <c r="I100" s="1160">
        <v>6148</v>
      </c>
      <c r="J100" s="115">
        <f t="shared" si="6"/>
        <v>6148</v>
      </c>
      <c r="K100" s="2442"/>
      <c r="L100" s="109" t="s">
        <v>6519</v>
      </c>
      <c r="M100" s="1238"/>
      <c r="N100" s="2449" t="s">
        <v>7222</v>
      </c>
      <c r="O100" s="30">
        <v>46150</v>
      </c>
      <c r="P100" s="1197"/>
      <c r="Q100" s="1876">
        <v>46176</v>
      </c>
      <c r="R100" s="1201">
        <v>46177</v>
      </c>
      <c r="S100" s="375"/>
    </row>
    <row r="101" spans="1:19" ht="18" customHeight="1">
      <c r="A101" s="536" t="s">
        <v>3995</v>
      </c>
      <c r="B101" s="2448" t="s">
        <v>7269</v>
      </c>
      <c r="C101" s="504">
        <v>6</v>
      </c>
      <c r="D101" s="1774">
        <f>+D100+1</f>
        <v>73</v>
      </c>
      <c r="E101" s="38" t="s">
        <v>174</v>
      </c>
      <c r="F101" s="27" t="s">
        <v>175</v>
      </c>
      <c r="G101" s="2299" t="s">
        <v>7275</v>
      </c>
      <c r="H101" s="950">
        <v>1</v>
      </c>
      <c r="I101" s="2300">
        <v>3096</v>
      </c>
      <c r="J101" s="115">
        <f t="shared" si="6"/>
        <v>3096</v>
      </c>
      <c r="K101" s="2364"/>
      <c r="L101" s="378" t="s">
        <v>7276</v>
      </c>
      <c r="M101" s="1238"/>
      <c r="N101" s="2449" t="s">
        <v>7222</v>
      </c>
      <c r="O101" s="30">
        <v>46150</v>
      </c>
      <c r="P101" s="1197"/>
      <c r="Q101" s="1876">
        <v>46176</v>
      </c>
      <c r="R101" s="1201">
        <v>46177</v>
      </c>
      <c r="S101" s="375"/>
    </row>
    <row r="102" spans="1:19" ht="18" customHeight="1">
      <c r="A102" s="536" t="s">
        <v>123</v>
      </c>
      <c r="B102" s="2448" t="s">
        <v>7269</v>
      </c>
      <c r="C102" s="504">
        <v>6</v>
      </c>
      <c r="D102" s="1774">
        <f t="shared" si="7"/>
        <v>74</v>
      </c>
      <c r="E102" s="27" t="s">
        <v>175</v>
      </c>
      <c r="F102" s="27" t="s">
        <v>175</v>
      </c>
      <c r="G102" s="2299" t="s">
        <v>7277</v>
      </c>
      <c r="H102" s="950">
        <v>2</v>
      </c>
      <c r="I102" s="2300">
        <v>83</v>
      </c>
      <c r="J102" s="115">
        <f t="shared" si="6"/>
        <v>166</v>
      </c>
      <c r="K102" s="2364"/>
      <c r="L102" s="378" t="s">
        <v>3643</v>
      </c>
      <c r="M102" s="1238"/>
      <c r="N102" s="2449" t="s">
        <v>7222</v>
      </c>
      <c r="O102" s="30">
        <v>46150</v>
      </c>
      <c r="P102" s="1197"/>
      <c r="Q102" s="1876">
        <v>46176</v>
      </c>
      <c r="R102" s="1201">
        <v>46177</v>
      </c>
      <c r="S102" s="375"/>
    </row>
    <row r="103" spans="1:19" ht="18" customHeight="1">
      <c r="A103" s="536" t="s">
        <v>123</v>
      </c>
      <c r="B103" s="2448" t="s">
        <v>7269</v>
      </c>
      <c r="C103" s="504">
        <v>6</v>
      </c>
      <c r="D103" s="1774">
        <f t="shared" si="7"/>
        <v>75</v>
      </c>
      <c r="E103" s="27" t="s">
        <v>3385</v>
      </c>
      <c r="F103" s="27" t="s">
        <v>175</v>
      </c>
      <c r="G103" s="1802" t="s">
        <v>7278</v>
      </c>
      <c r="H103" s="988">
        <v>2</v>
      </c>
      <c r="I103" s="1157">
        <v>219</v>
      </c>
      <c r="J103" s="115">
        <f t="shared" si="6"/>
        <v>438</v>
      </c>
      <c r="K103" s="2364"/>
      <c r="L103" s="69" t="s">
        <v>7279</v>
      </c>
      <c r="M103" s="1238"/>
      <c r="N103" s="2449" t="s">
        <v>7222</v>
      </c>
      <c r="O103" s="30">
        <v>46150</v>
      </c>
      <c r="P103" s="1197"/>
      <c r="Q103" s="1876">
        <v>46176</v>
      </c>
      <c r="R103" s="1201">
        <v>46177</v>
      </c>
      <c r="S103" s="375"/>
    </row>
    <row r="104" spans="1:19" ht="18" customHeight="1">
      <c r="A104" s="536" t="s">
        <v>123</v>
      </c>
      <c r="B104" s="2448" t="s">
        <v>7269</v>
      </c>
      <c r="C104" s="504">
        <v>6</v>
      </c>
      <c r="D104" s="1774">
        <f t="shared" si="7"/>
        <v>76</v>
      </c>
      <c r="E104" s="27" t="s">
        <v>175</v>
      </c>
      <c r="F104" s="27" t="s">
        <v>175</v>
      </c>
      <c r="G104" s="1802" t="s">
        <v>7280</v>
      </c>
      <c r="H104" s="1803">
        <v>2</v>
      </c>
      <c r="I104" s="2294">
        <v>51</v>
      </c>
      <c r="J104" s="115">
        <f t="shared" si="6"/>
        <v>102</v>
      </c>
      <c r="K104" s="1571"/>
      <c r="L104" s="148" t="s">
        <v>7281</v>
      </c>
      <c r="M104" s="1238"/>
      <c r="N104" s="2449" t="s">
        <v>7222</v>
      </c>
      <c r="O104" s="30">
        <v>46150</v>
      </c>
      <c r="P104" s="1197"/>
      <c r="Q104" s="1876">
        <v>46176</v>
      </c>
      <c r="R104" s="1201">
        <v>46177</v>
      </c>
      <c r="S104" s="375"/>
    </row>
    <row r="105" spans="1:19" ht="18" customHeight="1">
      <c r="A105" s="536" t="s">
        <v>3995</v>
      </c>
      <c r="B105" s="2448" t="s">
        <v>7269</v>
      </c>
      <c r="C105" s="504">
        <v>6</v>
      </c>
      <c r="D105" s="1774">
        <f>+D104+1</f>
        <v>77</v>
      </c>
      <c r="E105" s="38" t="s">
        <v>174</v>
      </c>
      <c r="F105" s="27" t="s">
        <v>175</v>
      </c>
      <c r="G105" s="1802" t="s">
        <v>7282</v>
      </c>
      <c r="H105" s="1803">
        <v>1</v>
      </c>
      <c r="I105" s="2294">
        <v>2833</v>
      </c>
      <c r="J105" s="115">
        <f t="shared" si="6"/>
        <v>2833</v>
      </c>
      <c r="K105" s="1571"/>
      <c r="L105" s="148" t="s">
        <v>7283</v>
      </c>
      <c r="M105" s="1238"/>
      <c r="N105" s="2449" t="s">
        <v>7222</v>
      </c>
      <c r="O105" s="30">
        <v>46150</v>
      </c>
      <c r="P105" s="1197"/>
      <c r="Q105" s="1876">
        <v>46176</v>
      </c>
      <c r="R105" s="1201">
        <v>46177</v>
      </c>
      <c r="S105" s="375"/>
    </row>
    <row r="106" spans="1:19" ht="18" customHeight="1">
      <c r="A106" s="536" t="s">
        <v>3995</v>
      </c>
      <c r="B106" s="2448" t="s">
        <v>7269</v>
      </c>
      <c r="C106" s="504">
        <v>6</v>
      </c>
      <c r="D106" s="1774">
        <f t="shared" si="7"/>
        <v>78</v>
      </c>
      <c r="E106" s="38" t="s">
        <v>174</v>
      </c>
      <c r="F106" s="27" t="s">
        <v>175</v>
      </c>
      <c r="G106" s="1802" t="s">
        <v>6001</v>
      </c>
      <c r="H106" s="988">
        <v>1</v>
      </c>
      <c r="I106" s="1157">
        <v>3130</v>
      </c>
      <c r="J106" s="1603">
        <f>H106*I106</f>
        <v>3130</v>
      </c>
      <c r="K106" s="2364"/>
      <c r="L106" s="69" t="s">
        <v>6002</v>
      </c>
      <c r="M106" s="1238"/>
      <c r="N106" s="2449" t="s">
        <v>7222</v>
      </c>
      <c r="O106" s="30">
        <v>46150</v>
      </c>
      <c r="P106" s="1197"/>
      <c r="Q106" s="1876">
        <v>46176</v>
      </c>
      <c r="R106" s="1201">
        <v>46177</v>
      </c>
      <c r="S106" s="375"/>
    </row>
    <row r="107" spans="1:19" ht="18" customHeight="1">
      <c r="A107" s="536" t="s">
        <v>123</v>
      </c>
      <c r="B107" s="2448" t="s">
        <v>7269</v>
      </c>
      <c r="C107" s="504">
        <v>6</v>
      </c>
      <c r="D107" s="1774">
        <f t="shared" si="7"/>
        <v>79</v>
      </c>
      <c r="E107" s="202" t="s">
        <v>175</v>
      </c>
      <c r="F107" s="202" t="s">
        <v>175</v>
      </c>
      <c r="G107" s="1801" t="s">
        <v>322</v>
      </c>
      <c r="H107" s="2026">
        <v>1</v>
      </c>
      <c r="I107" s="1799">
        <v>900</v>
      </c>
      <c r="J107" s="1799">
        <f>H107*I107</f>
        <v>900</v>
      </c>
      <c r="K107" s="2469"/>
      <c r="L107" s="270" t="s">
        <v>6003</v>
      </c>
      <c r="M107" s="1238"/>
      <c r="N107" s="2449" t="s">
        <v>7222</v>
      </c>
      <c r="O107" s="30">
        <v>46150</v>
      </c>
      <c r="P107" s="1197"/>
      <c r="Q107" s="1876">
        <v>46176</v>
      </c>
      <c r="R107" s="1201">
        <v>46177</v>
      </c>
      <c r="S107" s="375"/>
    </row>
    <row r="108" spans="1:19" ht="18" customHeight="1">
      <c r="A108" s="536" t="s">
        <v>123</v>
      </c>
      <c r="B108" s="2448" t="s">
        <v>7269</v>
      </c>
      <c r="C108" s="504">
        <v>6</v>
      </c>
      <c r="D108" s="1774">
        <f t="shared" si="7"/>
        <v>80</v>
      </c>
      <c r="E108" s="202" t="s">
        <v>175</v>
      </c>
      <c r="F108" s="202" t="s">
        <v>175</v>
      </c>
      <c r="G108" s="1801" t="s">
        <v>324</v>
      </c>
      <c r="H108" s="2026">
        <v>1</v>
      </c>
      <c r="I108" s="1799">
        <v>1475</v>
      </c>
      <c r="J108" s="1799">
        <f>H108*I108</f>
        <v>1475</v>
      </c>
      <c r="K108" s="2469"/>
      <c r="L108" s="270" t="s">
        <v>6003</v>
      </c>
      <c r="M108" s="1238"/>
      <c r="N108" s="2449" t="s">
        <v>7222</v>
      </c>
      <c r="O108" s="30">
        <v>46150</v>
      </c>
      <c r="P108" s="1197"/>
      <c r="Q108" s="1876">
        <v>46176</v>
      </c>
      <c r="R108" s="1201">
        <v>46177</v>
      </c>
      <c r="S108" s="375"/>
    </row>
    <row r="109" spans="1:19" ht="18" customHeight="1">
      <c r="A109" s="4"/>
      <c r="B109" s="2470"/>
      <c r="C109" s="64"/>
      <c r="D109" s="681"/>
      <c r="E109" s="27"/>
      <c r="F109" s="27"/>
      <c r="G109" s="148"/>
      <c r="H109" s="155"/>
      <c r="I109" s="146"/>
      <c r="J109" s="147"/>
      <c r="K109" s="91"/>
      <c r="L109" s="148"/>
      <c r="M109" s="1238"/>
      <c r="N109" s="1240"/>
      <c r="O109" s="1201"/>
      <c r="P109" s="1202"/>
      <c r="Q109" s="1202"/>
      <c r="R109" s="1201"/>
      <c r="S109" s="375"/>
    </row>
    <row r="110" spans="1:19" ht="18" customHeight="1">
      <c r="D110" s="26"/>
      <c r="E110" s="1756"/>
      <c r="F110" s="1756"/>
      <c r="G110" s="2303">
        <f>SUM(J87:J109)</f>
        <v>40601</v>
      </c>
      <c r="H110" s="1883"/>
      <c r="I110" s="1883"/>
      <c r="J110" s="1884"/>
      <c r="K110" s="287"/>
      <c r="L110" s="288"/>
      <c r="M110" s="1238"/>
      <c r="N110" s="1240"/>
      <c r="O110" s="1201"/>
      <c r="P110" s="1202"/>
      <c r="Q110" s="1202"/>
      <c r="R110" s="1201"/>
      <c r="S110" s="1660"/>
    </row>
    <row r="111" spans="1:19" s="4" customFormat="1" ht="19.5" customHeight="1">
      <c r="B111" s="625"/>
      <c r="C111" s="64"/>
      <c r="D111" s="2049"/>
      <c r="E111" s="1208"/>
      <c r="F111" s="1208"/>
      <c r="G111" s="879"/>
      <c r="H111" s="831"/>
      <c r="I111" s="880"/>
      <c r="J111" s="1208"/>
      <c r="K111" s="831"/>
      <c r="L111" s="852"/>
      <c r="M111" s="831"/>
      <c r="N111" s="831"/>
      <c r="O111" s="30"/>
      <c r="P111" s="1197"/>
      <c r="Q111" s="1199"/>
      <c r="R111" s="1201"/>
      <c r="S111" s="1202"/>
    </row>
    <row r="112" spans="1:19" s="4" customFormat="1" ht="19.5" customHeight="1">
      <c r="B112" s="625"/>
      <c r="C112" s="64"/>
      <c r="D112" s="2049"/>
      <c r="E112" s="1208"/>
      <c r="F112" s="1208"/>
      <c r="G112" s="879"/>
      <c r="H112" s="831"/>
      <c r="I112" s="880"/>
      <c r="J112" s="1208"/>
      <c r="K112" s="831"/>
      <c r="L112" s="852"/>
      <c r="M112" s="831"/>
      <c r="N112" s="831"/>
      <c r="O112" s="30"/>
      <c r="P112" s="1197"/>
      <c r="Q112" s="1199"/>
      <c r="R112" s="1201"/>
      <c r="S112" s="1202"/>
    </row>
    <row r="113" spans="1:19" s="4" customFormat="1" ht="19.5" customHeight="1">
      <c r="B113" s="625"/>
      <c r="C113" s="64"/>
      <c r="D113" s="2049"/>
      <c r="E113" s="1208"/>
      <c r="F113" s="1208"/>
      <c r="G113" s="879"/>
      <c r="H113" s="831"/>
      <c r="I113" s="880"/>
      <c r="J113" s="1208"/>
      <c r="K113" s="831"/>
      <c r="L113" s="852"/>
      <c r="M113" s="831"/>
      <c r="N113" s="831"/>
      <c r="O113" s="30"/>
      <c r="P113" s="1197"/>
      <c r="Q113" s="1199"/>
      <c r="R113" s="1201"/>
      <c r="S113" s="1202"/>
    </row>
    <row r="114" spans="1:19" s="379" customFormat="1" ht="19.7" customHeight="1">
      <c r="A114" s="35"/>
      <c r="B114" s="1771"/>
      <c r="C114" s="35"/>
      <c r="D114" s="38"/>
      <c r="E114" s="1634" t="s">
        <v>7284</v>
      </c>
      <c r="F114" s="433"/>
      <c r="G114" s="434"/>
      <c r="H114" s="40"/>
      <c r="I114" s="26"/>
      <c r="J114" s="28"/>
      <c r="K114" s="29"/>
      <c r="L114" s="26"/>
      <c r="M114" s="296"/>
      <c r="N114" s="296"/>
      <c r="O114" s="387"/>
      <c r="P114" s="293"/>
      <c r="Q114" s="286"/>
      <c r="R114" s="387"/>
      <c r="S114" s="404"/>
    </row>
    <row r="115" spans="1:19" s="379" customFormat="1" ht="19.7" customHeight="1">
      <c r="A115" s="536" t="s">
        <v>1239</v>
      </c>
      <c r="B115" s="2448" t="s">
        <v>7285</v>
      </c>
      <c r="C115" s="504">
        <v>6</v>
      </c>
      <c r="D115" s="38">
        <f>+D108+1</f>
        <v>81</v>
      </c>
      <c r="E115" s="301" t="s">
        <v>287</v>
      </c>
      <c r="F115" s="301" t="s">
        <v>287</v>
      </c>
      <c r="G115" s="2278" t="s">
        <v>5698</v>
      </c>
      <c r="H115" s="2471">
        <v>4</v>
      </c>
      <c r="I115" s="1670">
        <v>3370</v>
      </c>
      <c r="J115" s="2472">
        <f t="shared" ref="J115:J139" si="8">H115*I115</f>
        <v>13480</v>
      </c>
      <c r="K115" s="349"/>
      <c r="L115" s="47" t="s">
        <v>5699</v>
      </c>
      <c r="M115" s="296"/>
      <c r="N115" s="2449" t="s">
        <v>7222</v>
      </c>
      <c r="O115" s="30">
        <v>46150</v>
      </c>
      <c r="P115" s="1197"/>
      <c r="Q115" s="1876">
        <v>46176</v>
      </c>
      <c r="R115" s="1201">
        <v>46177</v>
      </c>
      <c r="S115" s="404"/>
    </row>
    <row r="116" spans="1:19" s="379" customFormat="1" ht="19.7" customHeight="1">
      <c r="A116" s="536" t="s">
        <v>1243</v>
      </c>
      <c r="B116" s="2448" t="s">
        <v>7285</v>
      </c>
      <c r="C116" s="504">
        <v>6</v>
      </c>
      <c r="D116" s="38">
        <f t="shared" ref="D116:D139" si="9">+D115+1</f>
        <v>82</v>
      </c>
      <c r="E116" s="202" t="s">
        <v>287</v>
      </c>
      <c r="F116" s="202" t="s">
        <v>287</v>
      </c>
      <c r="G116" s="954" t="s">
        <v>7286</v>
      </c>
      <c r="H116" s="955">
        <v>4</v>
      </c>
      <c r="I116" s="1803">
        <v>674</v>
      </c>
      <c r="J116" s="2367">
        <f t="shared" si="8"/>
        <v>2696</v>
      </c>
      <c r="K116" s="349"/>
      <c r="L116" s="47" t="s">
        <v>6007</v>
      </c>
      <c r="M116" s="296"/>
      <c r="N116" s="2449" t="s">
        <v>7222</v>
      </c>
      <c r="O116" s="30">
        <v>46150</v>
      </c>
      <c r="P116" s="1197"/>
      <c r="Q116" s="1876">
        <v>46176</v>
      </c>
      <c r="R116" s="1201">
        <v>46177</v>
      </c>
      <c r="S116" s="404"/>
    </row>
    <row r="117" spans="1:19" s="379" customFormat="1" ht="19.7" customHeight="1">
      <c r="A117" s="536" t="s">
        <v>1246</v>
      </c>
      <c r="B117" s="2448" t="s">
        <v>7285</v>
      </c>
      <c r="C117" s="504">
        <v>6</v>
      </c>
      <c r="D117" s="38">
        <f t="shared" si="9"/>
        <v>83</v>
      </c>
      <c r="E117" s="202" t="s">
        <v>287</v>
      </c>
      <c r="F117" s="202" t="s">
        <v>287</v>
      </c>
      <c r="G117" s="945" t="s">
        <v>7287</v>
      </c>
      <c r="H117" s="955">
        <v>4</v>
      </c>
      <c r="I117" s="35">
        <v>1118</v>
      </c>
      <c r="J117" s="2367">
        <f t="shared" si="8"/>
        <v>4472</v>
      </c>
      <c r="K117" s="349"/>
      <c r="L117" s="47" t="s">
        <v>7288</v>
      </c>
      <c r="M117" s="296"/>
      <c r="N117" s="2449" t="s">
        <v>7222</v>
      </c>
      <c r="O117" s="30">
        <v>46150</v>
      </c>
      <c r="P117" s="1197"/>
      <c r="Q117" s="1876">
        <v>46176</v>
      </c>
      <c r="R117" s="1201">
        <v>46177</v>
      </c>
      <c r="S117" s="404"/>
    </row>
    <row r="118" spans="1:19" s="379" customFormat="1" ht="19.7" customHeight="1">
      <c r="A118" s="536" t="s">
        <v>123</v>
      </c>
      <c r="B118" s="2448" t="s">
        <v>7285</v>
      </c>
      <c r="C118" s="504">
        <v>6</v>
      </c>
      <c r="D118" s="38">
        <f t="shared" si="9"/>
        <v>84</v>
      </c>
      <c r="E118" s="202" t="s">
        <v>287</v>
      </c>
      <c r="F118" s="202" t="s">
        <v>287</v>
      </c>
      <c r="G118" s="945" t="s">
        <v>6011</v>
      </c>
      <c r="H118" s="955">
        <v>4</v>
      </c>
      <c r="I118" s="35">
        <v>161</v>
      </c>
      <c r="J118" s="2367">
        <f t="shared" si="8"/>
        <v>644</v>
      </c>
      <c r="K118" s="349"/>
      <c r="L118" s="47" t="s">
        <v>6012</v>
      </c>
      <c r="M118" s="296"/>
      <c r="N118" s="2449" t="s">
        <v>7222</v>
      </c>
      <c r="O118" s="30">
        <v>46150</v>
      </c>
      <c r="P118" s="1197"/>
      <c r="Q118" s="1876">
        <v>46176</v>
      </c>
      <c r="R118" s="1201">
        <v>46177</v>
      </c>
      <c r="S118" s="404"/>
    </row>
    <row r="119" spans="1:19" s="379" customFormat="1" ht="19.7" customHeight="1">
      <c r="A119" s="536" t="s">
        <v>123</v>
      </c>
      <c r="B119" s="2448" t="s">
        <v>7285</v>
      </c>
      <c r="C119" s="504">
        <v>6</v>
      </c>
      <c r="D119" s="38">
        <f>+D118+1</f>
        <v>85</v>
      </c>
      <c r="E119" s="202" t="s">
        <v>287</v>
      </c>
      <c r="F119" s="202" t="s">
        <v>287</v>
      </c>
      <c r="G119" s="945" t="s">
        <v>7289</v>
      </c>
      <c r="H119" s="955">
        <v>4</v>
      </c>
      <c r="I119" s="35">
        <v>64</v>
      </c>
      <c r="J119" s="2367">
        <f t="shared" si="8"/>
        <v>256</v>
      </c>
      <c r="K119" s="349"/>
      <c r="L119" s="47" t="s">
        <v>7290</v>
      </c>
      <c r="M119" s="296"/>
      <c r="N119" s="2449" t="s">
        <v>7222</v>
      </c>
      <c r="O119" s="30">
        <v>46150</v>
      </c>
      <c r="P119" s="1197"/>
      <c r="Q119" s="1876">
        <v>46176</v>
      </c>
      <c r="R119" s="1201">
        <v>46177</v>
      </c>
      <c r="S119" s="404"/>
    </row>
    <row r="120" spans="1:19" s="379" customFormat="1" ht="19.7" customHeight="1">
      <c r="A120" s="536" t="s">
        <v>123</v>
      </c>
      <c r="B120" s="2448" t="s">
        <v>7285</v>
      </c>
      <c r="C120" s="504">
        <v>6</v>
      </c>
      <c r="D120" s="38">
        <f t="shared" si="9"/>
        <v>86</v>
      </c>
      <c r="E120" s="202" t="s">
        <v>287</v>
      </c>
      <c r="F120" s="202" t="s">
        <v>287</v>
      </c>
      <c r="G120" s="945" t="s">
        <v>5040</v>
      </c>
      <c r="H120" s="955">
        <v>4</v>
      </c>
      <c r="I120" s="35">
        <v>53</v>
      </c>
      <c r="J120" s="2367">
        <f t="shared" si="8"/>
        <v>212</v>
      </c>
      <c r="K120" s="349"/>
      <c r="L120" s="47" t="s">
        <v>7291</v>
      </c>
      <c r="M120" s="296"/>
      <c r="N120" s="2449" t="s">
        <v>7222</v>
      </c>
      <c r="O120" s="30">
        <v>46150</v>
      </c>
      <c r="P120" s="1197"/>
      <c r="Q120" s="1876">
        <v>46176</v>
      </c>
      <c r="R120" s="1201">
        <v>46177</v>
      </c>
      <c r="S120" s="404"/>
    </row>
    <row r="121" spans="1:19" s="379" customFormat="1" ht="19.7" customHeight="1">
      <c r="A121" s="536" t="s">
        <v>123</v>
      </c>
      <c r="B121" s="2448" t="s">
        <v>7285</v>
      </c>
      <c r="C121" s="504">
        <v>6</v>
      </c>
      <c r="D121" s="38">
        <f t="shared" si="9"/>
        <v>87</v>
      </c>
      <c r="E121" s="202" t="s">
        <v>287</v>
      </c>
      <c r="F121" s="202" t="s">
        <v>287</v>
      </c>
      <c r="G121" s="945" t="s">
        <v>7292</v>
      </c>
      <c r="H121" s="955">
        <v>4</v>
      </c>
      <c r="I121" s="35">
        <v>198</v>
      </c>
      <c r="J121" s="2367">
        <f t="shared" si="8"/>
        <v>792</v>
      </c>
      <c r="K121" s="349"/>
      <c r="L121" s="47" t="s">
        <v>7291</v>
      </c>
      <c r="M121" s="296"/>
      <c r="N121" s="2449" t="s">
        <v>7222</v>
      </c>
      <c r="O121" s="30">
        <v>46150</v>
      </c>
      <c r="P121" s="1197"/>
      <c r="Q121" s="1876">
        <v>46176</v>
      </c>
      <c r="R121" s="1201">
        <v>46177</v>
      </c>
      <c r="S121" s="404"/>
    </row>
    <row r="122" spans="1:19" s="379" customFormat="1" ht="19.7" customHeight="1">
      <c r="A122" s="536" t="s">
        <v>1255</v>
      </c>
      <c r="B122" s="2448" t="s">
        <v>7285</v>
      </c>
      <c r="C122" s="504">
        <v>6</v>
      </c>
      <c r="D122" s="38">
        <f t="shared" si="9"/>
        <v>88</v>
      </c>
      <c r="E122" s="202" t="s">
        <v>287</v>
      </c>
      <c r="F122" s="202" t="s">
        <v>287</v>
      </c>
      <c r="G122" s="945" t="s">
        <v>7293</v>
      </c>
      <c r="H122" s="955">
        <v>4</v>
      </c>
      <c r="I122" s="35">
        <v>864</v>
      </c>
      <c r="J122" s="2367">
        <f t="shared" si="8"/>
        <v>3456</v>
      </c>
      <c r="K122" s="349"/>
      <c r="L122" s="47" t="s">
        <v>7294</v>
      </c>
      <c r="M122" s="296"/>
      <c r="N122" s="2449" t="s">
        <v>7222</v>
      </c>
      <c r="O122" s="30">
        <v>46150</v>
      </c>
      <c r="P122" s="1197"/>
      <c r="Q122" s="1876">
        <v>46176</v>
      </c>
      <c r="R122" s="1201">
        <v>46177</v>
      </c>
      <c r="S122" s="404"/>
    </row>
    <row r="123" spans="1:19" s="379" customFormat="1" ht="19.7" customHeight="1">
      <c r="A123" s="536" t="s">
        <v>123</v>
      </c>
      <c r="B123" s="2448" t="s">
        <v>7285</v>
      </c>
      <c r="C123" s="504">
        <v>6</v>
      </c>
      <c r="D123" s="38">
        <f t="shared" si="9"/>
        <v>89</v>
      </c>
      <c r="E123" s="202" t="s">
        <v>287</v>
      </c>
      <c r="F123" s="202" t="s">
        <v>287</v>
      </c>
      <c r="G123" s="945" t="s">
        <v>5704</v>
      </c>
      <c r="H123" s="955">
        <v>6</v>
      </c>
      <c r="I123" s="35">
        <v>19</v>
      </c>
      <c r="J123" s="2367">
        <f t="shared" si="8"/>
        <v>114</v>
      </c>
      <c r="K123" s="349"/>
      <c r="L123" s="47" t="s">
        <v>5705</v>
      </c>
      <c r="M123" s="296"/>
      <c r="N123" s="2449" t="s">
        <v>7222</v>
      </c>
      <c r="O123" s="30">
        <v>46150</v>
      </c>
      <c r="P123" s="1197"/>
      <c r="Q123" s="1876">
        <v>46176</v>
      </c>
      <c r="R123" s="1201">
        <v>46177</v>
      </c>
      <c r="S123" s="404"/>
    </row>
    <row r="124" spans="1:19" s="379" customFormat="1" ht="19.7" customHeight="1">
      <c r="A124" s="536" t="s">
        <v>123</v>
      </c>
      <c r="B124" s="2448" t="s">
        <v>7285</v>
      </c>
      <c r="C124" s="504">
        <v>6</v>
      </c>
      <c r="D124" s="38">
        <f t="shared" si="9"/>
        <v>90</v>
      </c>
      <c r="E124" s="202" t="s">
        <v>287</v>
      </c>
      <c r="F124" s="202" t="s">
        <v>287</v>
      </c>
      <c r="G124" s="945" t="s">
        <v>5706</v>
      </c>
      <c r="H124" s="955">
        <v>8</v>
      </c>
      <c r="I124" s="35">
        <v>19</v>
      </c>
      <c r="J124" s="2367">
        <f t="shared" si="8"/>
        <v>152</v>
      </c>
      <c r="K124" s="349"/>
      <c r="L124" s="47" t="s">
        <v>7295</v>
      </c>
      <c r="M124" s="296"/>
      <c r="N124" s="2449" t="s">
        <v>7222</v>
      </c>
      <c r="O124" s="30">
        <v>46150</v>
      </c>
      <c r="P124" s="1197"/>
      <c r="Q124" s="1876">
        <v>46176</v>
      </c>
      <c r="R124" s="1201">
        <v>46177</v>
      </c>
      <c r="S124" s="404"/>
    </row>
    <row r="125" spans="1:19" s="379" customFormat="1" ht="19.7" customHeight="1">
      <c r="A125" s="536" t="s">
        <v>1255</v>
      </c>
      <c r="B125" s="2448" t="s">
        <v>7285</v>
      </c>
      <c r="C125" s="504">
        <v>6</v>
      </c>
      <c r="D125" s="38">
        <f t="shared" si="9"/>
        <v>91</v>
      </c>
      <c r="E125" s="202" t="s">
        <v>287</v>
      </c>
      <c r="F125" s="202" t="s">
        <v>287</v>
      </c>
      <c r="G125" s="945" t="s">
        <v>7296</v>
      </c>
      <c r="H125" s="955">
        <v>2</v>
      </c>
      <c r="I125" s="35">
        <v>960</v>
      </c>
      <c r="J125" s="2367">
        <f t="shared" si="8"/>
        <v>1920</v>
      </c>
      <c r="K125" s="349"/>
      <c r="L125" s="47" t="s">
        <v>7297</v>
      </c>
      <c r="M125" s="296"/>
      <c r="N125" s="2449" t="s">
        <v>7222</v>
      </c>
      <c r="O125" s="30">
        <v>46150</v>
      </c>
      <c r="P125" s="1197"/>
      <c r="Q125" s="1876">
        <v>46176</v>
      </c>
      <c r="R125" s="1201">
        <v>46177</v>
      </c>
      <c r="S125" s="404"/>
    </row>
    <row r="126" spans="1:19" s="379" customFormat="1" ht="19.7" customHeight="1">
      <c r="A126" s="536" t="s">
        <v>5709</v>
      </c>
      <c r="B126" s="2448" t="s">
        <v>7285</v>
      </c>
      <c r="C126" s="504">
        <v>6</v>
      </c>
      <c r="D126" s="38">
        <f>+D125+1</f>
        <v>92</v>
      </c>
      <c r="E126" s="202" t="s">
        <v>287</v>
      </c>
      <c r="F126" s="202" t="s">
        <v>287</v>
      </c>
      <c r="G126" s="945" t="s">
        <v>5710</v>
      </c>
      <c r="H126" s="955">
        <v>6</v>
      </c>
      <c r="I126" s="35">
        <v>748</v>
      </c>
      <c r="J126" s="2367">
        <f t="shared" si="8"/>
        <v>4488</v>
      </c>
      <c r="K126" s="349"/>
      <c r="L126" s="47" t="s">
        <v>5711</v>
      </c>
      <c r="M126" s="296"/>
      <c r="N126" s="2449" t="s">
        <v>7222</v>
      </c>
      <c r="O126" s="30">
        <v>46150</v>
      </c>
      <c r="P126" s="1197"/>
      <c r="Q126" s="1876">
        <v>46176</v>
      </c>
      <c r="R126" s="1201">
        <v>46177</v>
      </c>
      <c r="S126" s="404"/>
    </row>
    <row r="127" spans="1:19" s="379" customFormat="1" ht="19.7" customHeight="1">
      <c r="A127" s="536" t="s">
        <v>123</v>
      </c>
      <c r="B127" s="2448" t="s">
        <v>7285</v>
      </c>
      <c r="C127" s="504">
        <v>6</v>
      </c>
      <c r="D127" s="38">
        <f t="shared" si="9"/>
        <v>93</v>
      </c>
      <c r="E127" s="202" t="s">
        <v>287</v>
      </c>
      <c r="F127" s="202" t="s">
        <v>287</v>
      </c>
      <c r="G127" s="945" t="s">
        <v>5712</v>
      </c>
      <c r="H127" s="955">
        <v>6</v>
      </c>
      <c r="I127" s="35">
        <v>14</v>
      </c>
      <c r="J127" s="2367">
        <f t="shared" si="8"/>
        <v>84</v>
      </c>
      <c r="K127" s="349"/>
      <c r="L127" s="47" t="s">
        <v>5713</v>
      </c>
      <c r="M127" s="296"/>
      <c r="N127" s="2449" t="s">
        <v>7222</v>
      </c>
      <c r="O127" s="30">
        <v>46150</v>
      </c>
      <c r="P127" s="1197"/>
      <c r="Q127" s="1876">
        <v>46176</v>
      </c>
      <c r="R127" s="1201">
        <v>46177</v>
      </c>
      <c r="S127" s="404"/>
    </row>
    <row r="128" spans="1:19" s="379" customFormat="1" ht="19.7" customHeight="1">
      <c r="A128" s="536" t="s">
        <v>123</v>
      </c>
      <c r="B128" s="2448" t="s">
        <v>7285</v>
      </c>
      <c r="C128" s="504">
        <v>6</v>
      </c>
      <c r="D128" s="38">
        <f t="shared" si="9"/>
        <v>94</v>
      </c>
      <c r="E128" s="1918" t="s">
        <v>287</v>
      </c>
      <c r="F128" s="1918" t="s">
        <v>287</v>
      </c>
      <c r="G128" s="2473" t="s">
        <v>7298</v>
      </c>
      <c r="H128" s="2474">
        <v>8</v>
      </c>
      <c r="I128" s="2475">
        <v>118</v>
      </c>
      <c r="J128" s="2476">
        <f t="shared" si="8"/>
        <v>944</v>
      </c>
      <c r="K128" s="2477"/>
      <c r="L128" s="514" t="s">
        <v>7299</v>
      </c>
      <c r="M128" s="296"/>
      <c r="N128" s="2449" t="s">
        <v>7222</v>
      </c>
      <c r="O128" s="30">
        <v>46150</v>
      </c>
      <c r="P128" s="1197"/>
      <c r="Q128" s="1876">
        <v>46176</v>
      </c>
      <c r="R128" s="1201">
        <v>46177</v>
      </c>
      <c r="S128" s="404"/>
    </row>
    <row r="129" spans="1:19" s="379" customFormat="1" ht="19.7" customHeight="1">
      <c r="A129" s="536" t="s">
        <v>123</v>
      </c>
      <c r="B129" s="2448" t="s">
        <v>7285</v>
      </c>
      <c r="C129" s="504">
        <v>6</v>
      </c>
      <c r="D129" s="38">
        <f t="shared" si="9"/>
        <v>95</v>
      </c>
      <c r="E129" s="202" t="s">
        <v>287</v>
      </c>
      <c r="F129" s="202" t="s">
        <v>287</v>
      </c>
      <c r="G129" s="954" t="s">
        <v>5714</v>
      </c>
      <c r="H129" s="976">
        <v>16</v>
      </c>
      <c r="I129" s="1803">
        <v>15</v>
      </c>
      <c r="J129" s="2371">
        <f t="shared" si="8"/>
        <v>240</v>
      </c>
      <c r="K129" s="1571"/>
      <c r="L129" s="69" t="s">
        <v>5715</v>
      </c>
      <c r="M129" s="296"/>
      <c r="N129" s="2449" t="s">
        <v>7222</v>
      </c>
      <c r="O129" s="30">
        <v>46150</v>
      </c>
      <c r="P129" s="1197"/>
      <c r="Q129" s="1876">
        <v>46176</v>
      </c>
      <c r="R129" s="1201">
        <v>46177</v>
      </c>
      <c r="S129" s="404"/>
    </row>
    <row r="130" spans="1:19" s="379" customFormat="1" ht="19.7" customHeight="1">
      <c r="A130" s="536" t="s">
        <v>1255</v>
      </c>
      <c r="B130" s="2448" t="s">
        <v>7285</v>
      </c>
      <c r="C130" s="504">
        <v>6</v>
      </c>
      <c r="D130" s="38">
        <f>+D129+1</f>
        <v>96</v>
      </c>
      <c r="E130" s="202" t="s">
        <v>287</v>
      </c>
      <c r="F130" s="202" t="s">
        <v>287</v>
      </c>
      <c r="G130" s="945" t="s">
        <v>5717</v>
      </c>
      <c r="H130" s="955">
        <v>4</v>
      </c>
      <c r="I130" s="35">
        <v>3767</v>
      </c>
      <c r="J130" s="2367">
        <f t="shared" si="8"/>
        <v>15068</v>
      </c>
      <c r="K130" s="349"/>
      <c r="L130" s="47" t="s">
        <v>5718</v>
      </c>
      <c r="M130" s="296"/>
      <c r="N130" s="2449" t="s">
        <v>7222</v>
      </c>
      <c r="O130" s="30">
        <v>46150</v>
      </c>
      <c r="P130" s="1197"/>
      <c r="Q130" s="1876">
        <v>46176</v>
      </c>
      <c r="R130" s="1201">
        <v>46177</v>
      </c>
      <c r="S130" s="404"/>
    </row>
    <row r="131" spans="1:19" s="379" customFormat="1" ht="19.7" customHeight="1">
      <c r="A131" s="536" t="s">
        <v>1255</v>
      </c>
      <c r="B131" s="2448" t="s">
        <v>7285</v>
      </c>
      <c r="C131" s="504">
        <v>6</v>
      </c>
      <c r="D131" s="38">
        <f t="shared" si="9"/>
        <v>97</v>
      </c>
      <c r="E131" s="202" t="s">
        <v>287</v>
      </c>
      <c r="F131" s="202" t="s">
        <v>287</v>
      </c>
      <c r="G131" s="945" t="s">
        <v>5719</v>
      </c>
      <c r="H131" s="955">
        <v>2</v>
      </c>
      <c r="I131" s="35">
        <v>2606</v>
      </c>
      <c r="J131" s="2367">
        <f t="shared" si="8"/>
        <v>5212</v>
      </c>
      <c r="K131" s="349"/>
      <c r="L131" s="47" t="s">
        <v>5720</v>
      </c>
      <c r="M131" s="296"/>
      <c r="N131" s="2449" t="s">
        <v>7222</v>
      </c>
      <c r="O131" s="30">
        <v>46150</v>
      </c>
      <c r="P131" s="1197"/>
      <c r="Q131" s="1876">
        <v>46176</v>
      </c>
      <c r="R131" s="1201">
        <v>46177</v>
      </c>
      <c r="S131" s="404"/>
    </row>
    <row r="132" spans="1:19" s="379" customFormat="1" ht="19.7" customHeight="1">
      <c r="A132" s="536" t="s">
        <v>5721</v>
      </c>
      <c r="B132" s="2448" t="s">
        <v>7285</v>
      </c>
      <c r="C132" s="504">
        <v>6</v>
      </c>
      <c r="D132" s="38">
        <f t="shared" si="9"/>
        <v>98</v>
      </c>
      <c r="E132" s="38" t="s">
        <v>174</v>
      </c>
      <c r="F132" s="202" t="s">
        <v>287</v>
      </c>
      <c r="G132" s="945" t="s">
        <v>5722</v>
      </c>
      <c r="H132" s="955">
        <v>2</v>
      </c>
      <c r="I132" s="35">
        <v>7393</v>
      </c>
      <c r="J132" s="2367">
        <f t="shared" si="8"/>
        <v>14786</v>
      </c>
      <c r="K132" s="35"/>
      <c r="L132" s="718" t="s">
        <v>5723</v>
      </c>
      <c r="M132" s="296"/>
      <c r="N132" s="2449" t="s">
        <v>7222</v>
      </c>
      <c r="O132" s="30">
        <v>46150</v>
      </c>
      <c r="P132" s="1197"/>
      <c r="Q132" s="1876">
        <v>46176</v>
      </c>
      <c r="R132" s="1201">
        <v>46177</v>
      </c>
      <c r="S132" s="404"/>
    </row>
    <row r="133" spans="1:19" s="379" customFormat="1" ht="19.7" customHeight="1">
      <c r="A133" s="536" t="s">
        <v>5724</v>
      </c>
      <c r="B133" s="2448" t="s">
        <v>7285</v>
      </c>
      <c r="C133" s="504">
        <v>6</v>
      </c>
      <c r="D133" s="38">
        <f t="shared" si="9"/>
        <v>99</v>
      </c>
      <c r="E133" s="38" t="s">
        <v>174</v>
      </c>
      <c r="F133" s="202" t="s">
        <v>287</v>
      </c>
      <c r="G133" s="945" t="s">
        <v>7300</v>
      </c>
      <c r="H133" s="955">
        <v>1</v>
      </c>
      <c r="I133" s="35">
        <v>27836</v>
      </c>
      <c r="J133" s="2367">
        <f t="shared" si="8"/>
        <v>27836</v>
      </c>
      <c r="K133" s="35"/>
      <c r="L133" s="47" t="s">
        <v>7301</v>
      </c>
      <c r="M133" s="296"/>
      <c r="N133" s="2449" t="s">
        <v>7222</v>
      </c>
      <c r="O133" s="30">
        <v>46150</v>
      </c>
      <c r="P133" s="1197"/>
      <c r="Q133" s="1876">
        <v>46176</v>
      </c>
      <c r="R133" s="1201">
        <v>46177</v>
      </c>
      <c r="S133" s="404"/>
    </row>
    <row r="134" spans="1:19" s="379" customFormat="1" ht="19.7" customHeight="1">
      <c r="A134" s="536" t="s">
        <v>123</v>
      </c>
      <c r="B134" s="2448" t="s">
        <v>7285</v>
      </c>
      <c r="C134" s="504">
        <v>6</v>
      </c>
      <c r="D134" s="38">
        <f>+D133+1</f>
        <v>100</v>
      </c>
      <c r="E134" s="1658" t="s">
        <v>287</v>
      </c>
      <c r="F134" s="202" t="s">
        <v>287</v>
      </c>
      <c r="G134" s="2295" t="s">
        <v>4061</v>
      </c>
      <c r="H134" s="2478">
        <v>10</v>
      </c>
      <c r="I134" s="2454">
        <v>41</v>
      </c>
      <c r="J134" s="2032">
        <f t="shared" si="8"/>
        <v>410</v>
      </c>
      <c r="K134" s="2442"/>
      <c r="L134" s="1973" t="s">
        <v>5727</v>
      </c>
      <c r="M134" s="296"/>
      <c r="N134" s="2449" t="s">
        <v>7222</v>
      </c>
      <c r="O134" s="30">
        <v>46150</v>
      </c>
      <c r="P134" s="1197"/>
      <c r="Q134" s="1876">
        <v>46176</v>
      </c>
      <c r="R134" s="1201">
        <v>46177</v>
      </c>
      <c r="S134" s="404"/>
    </row>
    <row r="135" spans="1:19" s="379" customFormat="1" ht="19.7" customHeight="1">
      <c r="A135" s="536" t="s">
        <v>123</v>
      </c>
      <c r="B135" s="2448" t="s">
        <v>7285</v>
      </c>
      <c r="C135" s="504">
        <v>6</v>
      </c>
      <c r="D135" s="38">
        <f t="shared" si="9"/>
        <v>101</v>
      </c>
      <c r="E135" s="1658" t="s">
        <v>287</v>
      </c>
      <c r="F135" s="202" t="s">
        <v>287</v>
      </c>
      <c r="G135" s="2478" t="s">
        <v>6032</v>
      </c>
      <c r="H135" s="2478">
        <v>4</v>
      </c>
      <c r="I135" s="2454">
        <v>77</v>
      </c>
      <c r="J135" s="2032">
        <f t="shared" si="8"/>
        <v>308</v>
      </c>
      <c r="K135" s="2442"/>
      <c r="L135" s="1973" t="s">
        <v>7302</v>
      </c>
      <c r="M135" s="296"/>
      <c r="N135" s="2449" t="s">
        <v>7222</v>
      </c>
      <c r="O135" s="30">
        <v>46150</v>
      </c>
      <c r="P135" s="1197"/>
      <c r="Q135" s="1876">
        <v>46176</v>
      </c>
      <c r="R135" s="1201">
        <v>46177</v>
      </c>
      <c r="S135" s="404"/>
    </row>
    <row r="136" spans="1:19" s="379" customFormat="1" ht="19.7" customHeight="1">
      <c r="A136" s="536" t="s">
        <v>123</v>
      </c>
      <c r="B136" s="2448" t="s">
        <v>7285</v>
      </c>
      <c r="C136" s="504">
        <v>6</v>
      </c>
      <c r="D136" s="38">
        <f>+D135+1</f>
        <v>102</v>
      </c>
      <c r="E136" s="202" t="s">
        <v>287</v>
      </c>
      <c r="F136" s="202" t="s">
        <v>287</v>
      </c>
      <c r="G136" s="945" t="s">
        <v>5735</v>
      </c>
      <c r="H136" s="955">
        <v>6</v>
      </c>
      <c r="I136" s="35">
        <v>50</v>
      </c>
      <c r="J136" s="2367">
        <f t="shared" si="8"/>
        <v>300</v>
      </c>
      <c r="K136" s="349"/>
      <c r="L136" s="47" t="s">
        <v>5736</v>
      </c>
      <c r="M136" s="296"/>
      <c r="N136" s="2449" t="s">
        <v>7222</v>
      </c>
      <c r="O136" s="30">
        <v>46150</v>
      </c>
      <c r="P136" s="1197"/>
      <c r="Q136" s="1876">
        <v>46176</v>
      </c>
      <c r="R136" s="1201">
        <v>46177</v>
      </c>
      <c r="S136" s="404"/>
    </row>
    <row r="137" spans="1:19" s="379" customFormat="1" ht="19.7" customHeight="1">
      <c r="A137" s="536" t="s">
        <v>123</v>
      </c>
      <c r="B137" s="2448" t="s">
        <v>7285</v>
      </c>
      <c r="C137" s="504">
        <v>6</v>
      </c>
      <c r="D137" s="38">
        <f t="shared" si="9"/>
        <v>103</v>
      </c>
      <c r="E137" s="202" t="s">
        <v>287</v>
      </c>
      <c r="F137" s="202" t="s">
        <v>287</v>
      </c>
      <c r="G137" s="945" t="s">
        <v>5737</v>
      </c>
      <c r="H137" s="955">
        <v>10</v>
      </c>
      <c r="I137" s="35">
        <v>56</v>
      </c>
      <c r="J137" s="2367">
        <f t="shared" si="8"/>
        <v>560</v>
      </c>
      <c r="K137" s="349"/>
      <c r="L137" s="47" t="s">
        <v>7303</v>
      </c>
      <c r="M137" s="296"/>
      <c r="N137" s="2449" t="s">
        <v>7222</v>
      </c>
      <c r="O137" s="30">
        <v>46150</v>
      </c>
      <c r="P137" s="1197"/>
      <c r="Q137" s="1876">
        <v>46176</v>
      </c>
      <c r="R137" s="1201">
        <v>46177</v>
      </c>
      <c r="S137" s="404"/>
    </row>
    <row r="138" spans="1:19" s="379" customFormat="1" ht="19.7" customHeight="1">
      <c r="A138" s="536" t="s">
        <v>123</v>
      </c>
      <c r="B138" s="2448" t="s">
        <v>7285</v>
      </c>
      <c r="C138" s="504">
        <v>6</v>
      </c>
      <c r="D138" s="38">
        <f>+D137+1</f>
        <v>104</v>
      </c>
      <c r="E138" s="202" t="s">
        <v>287</v>
      </c>
      <c r="F138" s="202" t="s">
        <v>287</v>
      </c>
      <c r="G138" s="945" t="s">
        <v>2727</v>
      </c>
      <c r="H138" s="955">
        <v>4</v>
      </c>
      <c r="I138" s="35">
        <v>56</v>
      </c>
      <c r="J138" s="2367">
        <f t="shared" si="8"/>
        <v>224</v>
      </c>
      <c r="K138" s="349"/>
      <c r="L138" s="47" t="s">
        <v>5738</v>
      </c>
      <c r="M138" s="296"/>
      <c r="N138" s="2449" t="s">
        <v>7222</v>
      </c>
      <c r="O138" s="30">
        <v>46150</v>
      </c>
      <c r="P138" s="1197"/>
      <c r="Q138" s="1876">
        <v>46176</v>
      </c>
      <c r="R138" s="1201">
        <v>46177</v>
      </c>
      <c r="S138" s="404"/>
    </row>
    <row r="139" spans="1:19" s="379" customFormat="1" ht="19.7" customHeight="1">
      <c r="A139" s="536" t="s">
        <v>123</v>
      </c>
      <c r="B139" s="2448" t="s">
        <v>7285</v>
      </c>
      <c r="C139" s="504">
        <v>6</v>
      </c>
      <c r="D139" s="38">
        <f t="shared" si="9"/>
        <v>105</v>
      </c>
      <c r="E139" s="202" t="s">
        <v>287</v>
      </c>
      <c r="F139" s="202" t="s">
        <v>287</v>
      </c>
      <c r="G139" s="945" t="s">
        <v>6060</v>
      </c>
      <c r="H139" s="955">
        <v>4</v>
      </c>
      <c r="I139" s="35">
        <v>56</v>
      </c>
      <c r="J139" s="2367">
        <f t="shared" si="8"/>
        <v>224</v>
      </c>
      <c r="K139" s="349"/>
      <c r="L139" s="29" t="s">
        <v>3930</v>
      </c>
      <c r="M139" s="296"/>
      <c r="N139" s="2449" t="s">
        <v>7222</v>
      </c>
      <c r="O139" s="30">
        <v>46150</v>
      </c>
      <c r="P139" s="1197"/>
      <c r="Q139" s="1876">
        <v>46176</v>
      </c>
      <c r="R139" s="1201">
        <v>46177</v>
      </c>
      <c r="S139" s="404"/>
    </row>
    <row r="140" spans="1:19" s="379" customFormat="1" ht="19.7" customHeight="1">
      <c r="A140" s="26"/>
      <c r="B140" s="622"/>
      <c r="C140" s="26"/>
      <c r="D140" s="27"/>
      <c r="E140" s="27"/>
      <c r="F140" s="27"/>
      <c r="G140" s="26"/>
      <c r="H140" s="40"/>
      <c r="I140" s="26"/>
      <c r="J140" s="28"/>
      <c r="K140" s="29"/>
      <c r="L140" s="26"/>
      <c r="M140" s="296"/>
      <c r="N140" s="296"/>
      <c r="O140" s="387"/>
      <c r="P140" s="293"/>
      <c r="Q140" s="286"/>
      <c r="R140" s="387"/>
      <c r="S140" s="404"/>
    </row>
    <row r="141" spans="1:19" s="379" customFormat="1" ht="19.7" customHeight="1">
      <c r="A141" s="26"/>
      <c r="B141" s="622"/>
      <c r="C141" s="26"/>
      <c r="D141" s="27"/>
      <c r="E141" s="27"/>
      <c r="F141" s="27"/>
      <c r="G141" s="2479">
        <f>SUM(J115:J140)</f>
        <v>98878</v>
      </c>
      <c r="H141" s="2480"/>
      <c r="I141" s="2480"/>
      <c r="J141" s="2481"/>
      <c r="K141" s="29"/>
      <c r="L141" s="26"/>
      <c r="M141" s="296"/>
      <c r="N141" s="296"/>
      <c r="O141" s="387"/>
      <c r="P141" s="293"/>
      <c r="Q141" s="286"/>
      <c r="R141" s="387"/>
      <c r="S141" s="404"/>
    </row>
    <row r="142" spans="1:19" s="4" customFormat="1" ht="19.5" customHeight="1">
      <c r="B142" s="625"/>
      <c r="C142" s="64"/>
      <c r="D142" s="2049"/>
      <c r="E142" s="1208"/>
      <c r="F142" s="1208"/>
      <c r="G142" s="879"/>
      <c r="H142" s="831"/>
      <c r="I142" s="880"/>
      <c r="J142" s="1208"/>
      <c r="K142" s="831"/>
      <c r="L142" s="852"/>
      <c r="M142" s="831"/>
      <c r="N142" s="831"/>
      <c r="O142" s="30"/>
      <c r="P142" s="1197"/>
      <c r="Q142" s="1199"/>
      <c r="R142" s="1201"/>
      <c r="S142" s="1202"/>
    </row>
    <row r="143" spans="1:19" s="4" customFormat="1" ht="19.5" customHeight="1">
      <c r="B143" s="625"/>
      <c r="C143" s="64"/>
      <c r="D143" s="2049"/>
      <c r="E143" s="1208"/>
      <c r="F143" s="1208"/>
      <c r="G143" s="879"/>
      <c r="H143" s="831"/>
      <c r="I143" s="880"/>
      <c r="J143" s="1208"/>
      <c r="K143" s="831"/>
      <c r="L143" s="852"/>
      <c r="M143" s="831"/>
      <c r="N143" s="831"/>
      <c r="O143" s="30"/>
      <c r="P143" s="1197"/>
      <c r="Q143" s="1199"/>
      <c r="R143" s="1201"/>
      <c r="S143" s="1202"/>
    </row>
    <row r="144" spans="1:19" s="4" customFormat="1" ht="19.5" customHeight="1">
      <c r="B144" s="625"/>
      <c r="C144" s="64"/>
      <c r="D144" s="2049"/>
      <c r="E144" s="1208"/>
      <c r="F144" s="1208"/>
      <c r="G144" s="879"/>
      <c r="H144" s="831"/>
      <c r="I144" s="880"/>
      <c r="J144" s="1208"/>
      <c r="K144" s="831"/>
      <c r="L144" s="852"/>
      <c r="M144" s="831"/>
      <c r="N144" s="831"/>
      <c r="O144" s="30"/>
      <c r="P144" s="1197"/>
      <c r="Q144" s="1199"/>
      <c r="R144" s="1201"/>
      <c r="S144" s="1202"/>
    </row>
    <row r="145" spans="1:19" s="4" customFormat="1" ht="19.7" customHeight="1">
      <c r="B145" s="2446"/>
      <c r="C145" s="26"/>
      <c r="D145" s="2243" t="s">
        <v>6459</v>
      </c>
      <c r="E145" s="2244"/>
      <c r="F145" s="2244"/>
      <c r="G145" s="2245"/>
      <c r="H145" s="26"/>
      <c r="I145" s="384"/>
      <c r="J145" s="2231"/>
      <c r="K145" s="463"/>
      <c r="L145" s="40"/>
      <c r="M145" s="40"/>
      <c r="N145" s="27"/>
      <c r="O145" s="30"/>
      <c r="P145" s="30"/>
      <c r="Q145" s="30"/>
      <c r="R145" s="42"/>
      <c r="S145" s="375"/>
    </row>
    <row r="146" spans="1:19" s="4" customFormat="1" ht="19.7" customHeight="1">
      <c r="A146" s="536" t="s">
        <v>446</v>
      </c>
      <c r="B146" s="2448" t="s">
        <v>7304</v>
      </c>
      <c r="C146" s="1686">
        <v>7</v>
      </c>
      <c r="D146" s="561">
        <f>+D139+1</f>
        <v>106</v>
      </c>
      <c r="E146" s="226" t="s">
        <v>175</v>
      </c>
      <c r="F146" s="226" t="s">
        <v>175</v>
      </c>
      <c r="G146" s="2308" t="s">
        <v>478</v>
      </c>
      <c r="H146" s="1170">
        <v>1</v>
      </c>
      <c r="I146" s="115">
        <v>5451</v>
      </c>
      <c r="J146" s="115">
        <f t="shared" ref="J146:J174" si="10">H146*I146</f>
        <v>5451</v>
      </c>
      <c r="K146" s="2442"/>
      <c r="L146" s="109" t="s">
        <v>479</v>
      </c>
      <c r="M146" s="40"/>
      <c r="N146" s="2449" t="s">
        <v>7222</v>
      </c>
      <c r="O146" s="30">
        <v>46150</v>
      </c>
      <c r="P146" s="1197"/>
      <c r="Q146" s="1876">
        <v>46176</v>
      </c>
      <c r="R146" s="1201">
        <v>46177</v>
      </c>
      <c r="S146" s="375"/>
    </row>
    <row r="147" spans="1:19" s="4" customFormat="1" ht="19.7" customHeight="1">
      <c r="A147" s="536" t="s">
        <v>3995</v>
      </c>
      <c r="B147" s="2448" t="s">
        <v>7304</v>
      </c>
      <c r="C147" s="1686">
        <v>7</v>
      </c>
      <c r="D147" s="561">
        <f>+D146+1</f>
        <v>107</v>
      </c>
      <c r="E147" s="27" t="s">
        <v>175</v>
      </c>
      <c r="F147" s="27" t="s">
        <v>175</v>
      </c>
      <c r="G147" s="1441" t="s">
        <v>7305</v>
      </c>
      <c r="H147" s="2482">
        <v>1</v>
      </c>
      <c r="I147" s="845">
        <v>14290</v>
      </c>
      <c r="J147" s="1158">
        <f t="shared" si="10"/>
        <v>14290</v>
      </c>
      <c r="K147" s="349"/>
      <c r="L147" s="40" t="s">
        <v>7306</v>
      </c>
      <c r="M147" s="1238"/>
      <c r="N147" s="2449" t="s">
        <v>7222</v>
      </c>
      <c r="O147" s="30">
        <v>46150</v>
      </c>
      <c r="P147" s="1197"/>
      <c r="Q147" s="1876">
        <v>46176</v>
      </c>
      <c r="R147" s="1201">
        <v>46177</v>
      </c>
      <c r="S147" s="375"/>
    </row>
    <row r="148" spans="1:19" s="4" customFormat="1" ht="19.7" customHeight="1">
      <c r="A148" s="536" t="s">
        <v>6074</v>
      </c>
      <c r="B148" s="2448" t="s">
        <v>7304</v>
      </c>
      <c r="C148" s="1686">
        <v>7</v>
      </c>
      <c r="D148" s="561">
        <f t="shared" ref="D148:D175" si="11">+D147+1</f>
        <v>108</v>
      </c>
      <c r="E148" s="27" t="s">
        <v>175</v>
      </c>
      <c r="F148" s="27" t="s">
        <v>175</v>
      </c>
      <c r="G148" s="1441" t="s">
        <v>7307</v>
      </c>
      <c r="H148" s="2482">
        <v>4</v>
      </c>
      <c r="I148" s="45">
        <v>332</v>
      </c>
      <c r="J148" s="1158">
        <f t="shared" si="10"/>
        <v>1328</v>
      </c>
      <c r="K148" s="349"/>
      <c r="L148" s="40" t="s">
        <v>6077</v>
      </c>
      <c r="M148" s="1238"/>
      <c r="N148" s="2449" t="s">
        <v>7222</v>
      </c>
      <c r="O148" s="30">
        <v>46150</v>
      </c>
      <c r="P148" s="1197"/>
      <c r="Q148" s="1876">
        <v>46176</v>
      </c>
      <c r="R148" s="1201">
        <v>46177</v>
      </c>
      <c r="S148" s="375"/>
    </row>
    <row r="149" spans="1:19" s="4" customFormat="1" ht="19.7" customHeight="1">
      <c r="A149" s="536" t="s">
        <v>6074</v>
      </c>
      <c r="B149" s="2448" t="s">
        <v>7304</v>
      </c>
      <c r="C149" s="1686">
        <v>7</v>
      </c>
      <c r="D149" s="561">
        <f>+D148+1</f>
        <v>109</v>
      </c>
      <c r="E149" s="27" t="s">
        <v>175</v>
      </c>
      <c r="F149" s="27" t="s">
        <v>175</v>
      </c>
      <c r="G149" s="1441" t="s">
        <v>682</v>
      </c>
      <c r="H149" s="2482">
        <v>4</v>
      </c>
      <c r="I149" s="1803">
        <v>81</v>
      </c>
      <c r="J149" s="1158">
        <f t="shared" si="10"/>
        <v>324</v>
      </c>
      <c r="K149" s="349"/>
      <c r="L149" s="40" t="s">
        <v>683</v>
      </c>
      <c r="M149" s="1238"/>
      <c r="N149" s="2449" t="s">
        <v>7222</v>
      </c>
      <c r="O149" s="30">
        <v>46150</v>
      </c>
      <c r="P149" s="1197"/>
      <c r="Q149" s="1876">
        <v>46176</v>
      </c>
      <c r="R149" s="1201">
        <v>46177</v>
      </c>
      <c r="S149" s="375"/>
    </row>
    <row r="150" spans="1:19" s="4" customFormat="1" ht="19.7" customHeight="1">
      <c r="A150" s="536" t="s">
        <v>6074</v>
      </c>
      <c r="B150" s="2448" t="s">
        <v>7304</v>
      </c>
      <c r="C150" s="1686">
        <v>7</v>
      </c>
      <c r="D150" s="561">
        <f t="shared" si="11"/>
        <v>110</v>
      </c>
      <c r="E150" s="27" t="s">
        <v>175</v>
      </c>
      <c r="F150" s="27" t="s">
        <v>175</v>
      </c>
      <c r="G150" s="1441" t="s">
        <v>5329</v>
      </c>
      <c r="H150" s="2482">
        <v>4</v>
      </c>
      <c r="I150" s="1160">
        <v>93</v>
      </c>
      <c r="J150" s="1158">
        <f t="shared" si="10"/>
        <v>372</v>
      </c>
      <c r="K150" s="349"/>
      <c r="L150" s="40" t="s">
        <v>762</v>
      </c>
      <c r="M150" s="1238"/>
      <c r="N150" s="2449" t="s">
        <v>7222</v>
      </c>
      <c r="O150" s="30">
        <v>46150</v>
      </c>
      <c r="P150" s="1197"/>
      <c r="Q150" s="1876">
        <v>46176</v>
      </c>
      <c r="R150" s="1201">
        <v>46177</v>
      </c>
      <c r="S150" s="375"/>
    </row>
    <row r="151" spans="1:19" s="4" customFormat="1" ht="19.7" customHeight="1">
      <c r="A151" s="536" t="s">
        <v>6072</v>
      </c>
      <c r="B151" s="2448" t="s">
        <v>7304</v>
      </c>
      <c r="C151" s="1686">
        <v>7</v>
      </c>
      <c r="D151" s="561">
        <f t="shared" si="11"/>
        <v>111</v>
      </c>
      <c r="E151" s="27" t="s">
        <v>175</v>
      </c>
      <c r="F151" s="27" t="s">
        <v>175</v>
      </c>
      <c r="G151" s="954" t="s">
        <v>7308</v>
      </c>
      <c r="H151" s="1803">
        <v>1</v>
      </c>
      <c r="I151" s="45">
        <v>2043</v>
      </c>
      <c r="J151" s="1158">
        <f t="shared" si="10"/>
        <v>2043</v>
      </c>
      <c r="K151" s="2367"/>
      <c r="L151" s="291" t="s">
        <v>445</v>
      </c>
      <c r="M151" s="1238"/>
      <c r="N151" s="2449" t="s">
        <v>7222</v>
      </c>
      <c r="O151" s="30">
        <v>46150</v>
      </c>
      <c r="P151" s="1197"/>
      <c r="Q151" s="1876">
        <v>46176</v>
      </c>
      <c r="R151" s="1201">
        <v>46177</v>
      </c>
      <c r="S151" s="375"/>
    </row>
    <row r="152" spans="1:19" s="4" customFormat="1" ht="19.7" customHeight="1">
      <c r="A152" s="536" t="s">
        <v>6072</v>
      </c>
      <c r="B152" s="2448" t="s">
        <v>7304</v>
      </c>
      <c r="C152" s="1686">
        <v>7</v>
      </c>
      <c r="D152" s="561">
        <f t="shared" si="11"/>
        <v>112</v>
      </c>
      <c r="E152" s="27" t="s">
        <v>175</v>
      </c>
      <c r="F152" s="27" t="s">
        <v>175</v>
      </c>
      <c r="G152" s="954" t="s">
        <v>7160</v>
      </c>
      <c r="H152" s="1803">
        <v>1</v>
      </c>
      <c r="I152" s="45">
        <v>5751</v>
      </c>
      <c r="J152" s="1158">
        <f t="shared" si="10"/>
        <v>5751</v>
      </c>
      <c r="K152" s="2367"/>
      <c r="L152" s="40" t="s">
        <v>4038</v>
      </c>
      <c r="M152" s="40"/>
      <c r="N152" s="2449" t="s">
        <v>7222</v>
      </c>
      <c r="O152" s="30">
        <v>46150</v>
      </c>
      <c r="P152" s="1197"/>
      <c r="Q152" s="1876">
        <v>46176</v>
      </c>
      <c r="R152" s="1201">
        <v>46177</v>
      </c>
      <c r="S152" s="375"/>
    </row>
    <row r="153" spans="1:19" s="4" customFormat="1" ht="19.7" customHeight="1">
      <c r="A153" s="536" t="s">
        <v>6074</v>
      </c>
      <c r="B153" s="2448" t="s">
        <v>7304</v>
      </c>
      <c r="C153" s="1686">
        <v>7</v>
      </c>
      <c r="D153" s="561">
        <f>+D152+1</f>
        <v>113</v>
      </c>
      <c r="E153" s="27" t="s">
        <v>175</v>
      </c>
      <c r="F153" s="27" t="s">
        <v>175</v>
      </c>
      <c r="G153" s="954" t="s">
        <v>448</v>
      </c>
      <c r="H153" s="1803">
        <v>1</v>
      </c>
      <c r="I153" s="45">
        <v>5373</v>
      </c>
      <c r="J153" s="115">
        <f t="shared" si="10"/>
        <v>5373</v>
      </c>
      <c r="K153" s="2367"/>
      <c r="L153" s="40" t="s">
        <v>5845</v>
      </c>
      <c r="M153" s="40"/>
      <c r="N153" s="2449" t="s">
        <v>7222</v>
      </c>
      <c r="O153" s="30">
        <v>46150</v>
      </c>
      <c r="P153" s="1197"/>
      <c r="Q153" s="1876">
        <v>46176</v>
      </c>
      <c r="R153" s="1201">
        <v>46177</v>
      </c>
      <c r="S153" s="375"/>
    </row>
    <row r="154" spans="1:19" s="4" customFormat="1" ht="19.7" customHeight="1">
      <c r="A154" s="536" t="s">
        <v>6074</v>
      </c>
      <c r="B154" s="2448" t="s">
        <v>7304</v>
      </c>
      <c r="C154" s="1686">
        <v>7</v>
      </c>
      <c r="D154" s="561">
        <f t="shared" si="11"/>
        <v>114</v>
      </c>
      <c r="E154" s="27" t="s">
        <v>175</v>
      </c>
      <c r="F154" s="27" t="s">
        <v>175</v>
      </c>
      <c r="G154" s="1802" t="s">
        <v>450</v>
      </c>
      <c r="H154" s="1803">
        <v>1</v>
      </c>
      <c r="I154" s="1157">
        <v>1638</v>
      </c>
      <c r="J154" s="1158">
        <f t="shared" si="10"/>
        <v>1638</v>
      </c>
      <c r="K154" s="1571"/>
      <c r="L154" s="68" t="s">
        <v>7309</v>
      </c>
      <c r="M154" s="47"/>
      <c r="N154" s="2449" t="s">
        <v>7222</v>
      </c>
      <c r="O154" s="30">
        <v>46150</v>
      </c>
      <c r="P154" s="1197"/>
      <c r="Q154" s="1876">
        <v>46176</v>
      </c>
      <c r="R154" s="1201">
        <v>46177</v>
      </c>
      <c r="S154" s="375"/>
    </row>
    <row r="155" spans="1:19" s="4" customFormat="1" ht="19.7" customHeight="1">
      <c r="A155" s="536" t="s">
        <v>3995</v>
      </c>
      <c r="B155" s="2448" t="s">
        <v>7304</v>
      </c>
      <c r="C155" s="1686">
        <v>7</v>
      </c>
      <c r="D155" s="561">
        <f t="shared" si="11"/>
        <v>115</v>
      </c>
      <c r="E155" s="27" t="s">
        <v>175</v>
      </c>
      <c r="F155" s="27" t="s">
        <v>175</v>
      </c>
      <c r="G155" s="954" t="s">
        <v>7310</v>
      </c>
      <c r="H155" s="1803">
        <v>2</v>
      </c>
      <c r="I155" s="45">
        <v>1318</v>
      </c>
      <c r="J155" s="115">
        <f t="shared" si="10"/>
        <v>2636</v>
      </c>
      <c r="K155" s="2483"/>
      <c r="L155" s="40" t="s">
        <v>455</v>
      </c>
      <c r="M155" s="40"/>
      <c r="N155" s="2449" t="s">
        <v>7222</v>
      </c>
      <c r="O155" s="30">
        <v>46150</v>
      </c>
      <c r="P155" s="1197"/>
      <c r="Q155" s="1876">
        <v>46176</v>
      </c>
      <c r="R155" s="1201">
        <v>46177</v>
      </c>
      <c r="S155" s="375"/>
    </row>
    <row r="156" spans="1:19" s="4" customFormat="1" ht="19.7" customHeight="1">
      <c r="A156" s="536" t="s">
        <v>3995</v>
      </c>
      <c r="B156" s="2448" t="s">
        <v>7304</v>
      </c>
      <c r="C156" s="1686">
        <v>7</v>
      </c>
      <c r="D156" s="561">
        <f t="shared" si="11"/>
        <v>116</v>
      </c>
      <c r="E156" s="27" t="s">
        <v>175</v>
      </c>
      <c r="F156" s="27" t="s">
        <v>175</v>
      </c>
      <c r="G156" s="954" t="s">
        <v>571</v>
      </c>
      <c r="H156" s="1803">
        <v>1</v>
      </c>
      <c r="I156" s="45">
        <v>1258</v>
      </c>
      <c r="J156" s="115">
        <f t="shared" si="10"/>
        <v>1258</v>
      </c>
      <c r="K156" s="2483"/>
      <c r="L156" s="40" t="s">
        <v>455</v>
      </c>
      <c r="M156" s="1"/>
      <c r="N156" s="2449" t="s">
        <v>7222</v>
      </c>
      <c r="O156" s="30">
        <v>46150</v>
      </c>
      <c r="P156" s="1197"/>
      <c r="Q156" s="1876">
        <v>46176</v>
      </c>
      <c r="R156" s="1201">
        <v>46177</v>
      </c>
      <c r="S156" s="375"/>
    </row>
    <row r="157" spans="1:19" s="4" customFormat="1" ht="19.7" customHeight="1">
      <c r="A157" s="536" t="s">
        <v>6074</v>
      </c>
      <c r="B157" s="2448" t="s">
        <v>7304</v>
      </c>
      <c r="C157" s="1686">
        <v>7</v>
      </c>
      <c r="D157" s="561">
        <f t="shared" si="11"/>
        <v>117</v>
      </c>
      <c r="E157" s="27" t="s">
        <v>367</v>
      </c>
      <c r="F157" s="27" t="s">
        <v>175</v>
      </c>
      <c r="G157" s="954">
        <v>620704006</v>
      </c>
      <c r="H157" s="1803">
        <v>10</v>
      </c>
      <c r="I157" s="45">
        <v>36</v>
      </c>
      <c r="J157" s="115">
        <f t="shared" si="10"/>
        <v>360</v>
      </c>
      <c r="K157" s="2483"/>
      <c r="L157" s="40" t="s">
        <v>369</v>
      </c>
      <c r="M157" s="1"/>
      <c r="N157" s="2449" t="s">
        <v>7222</v>
      </c>
      <c r="O157" s="30">
        <v>46150</v>
      </c>
      <c r="P157" s="1197"/>
      <c r="Q157" s="1876">
        <v>46176</v>
      </c>
      <c r="R157" s="1201">
        <v>46177</v>
      </c>
      <c r="S157" s="375"/>
    </row>
    <row r="158" spans="1:19" s="4" customFormat="1" ht="19.7" customHeight="1">
      <c r="A158" s="536" t="s">
        <v>6074</v>
      </c>
      <c r="B158" s="2448" t="s">
        <v>7304</v>
      </c>
      <c r="C158" s="1686">
        <v>7</v>
      </c>
      <c r="D158" s="561">
        <f t="shared" si="11"/>
        <v>118</v>
      </c>
      <c r="E158" s="66" t="s">
        <v>175</v>
      </c>
      <c r="F158" s="66" t="s">
        <v>175</v>
      </c>
      <c r="G158" s="954" t="s">
        <v>7311</v>
      </c>
      <c r="H158" s="1803">
        <v>1</v>
      </c>
      <c r="I158" s="45">
        <v>733</v>
      </c>
      <c r="J158" s="1160">
        <f t="shared" si="10"/>
        <v>733</v>
      </c>
      <c r="K158" s="2484"/>
      <c r="L158" s="68" t="s">
        <v>7312</v>
      </c>
      <c r="M158" s="149"/>
      <c r="N158" s="2449" t="s">
        <v>7222</v>
      </c>
      <c r="O158" s="30">
        <v>46150</v>
      </c>
      <c r="P158" s="1197"/>
      <c r="Q158" s="1876">
        <v>46176</v>
      </c>
      <c r="R158" s="1201">
        <v>46177</v>
      </c>
      <c r="S158" s="375"/>
    </row>
    <row r="159" spans="1:19" s="4" customFormat="1" ht="19.7" customHeight="1">
      <c r="A159" s="536" t="s">
        <v>6074</v>
      </c>
      <c r="B159" s="2448" t="s">
        <v>7304</v>
      </c>
      <c r="C159" s="1686">
        <v>7</v>
      </c>
      <c r="D159" s="561">
        <f t="shared" si="11"/>
        <v>119</v>
      </c>
      <c r="E159" s="247" t="s">
        <v>463</v>
      </c>
      <c r="F159" s="27" t="s">
        <v>175</v>
      </c>
      <c r="G159" s="2485" t="s">
        <v>464</v>
      </c>
      <c r="H159" s="35">
        <v>1</v>
      </c>
      <c r="I159" s="1803">
        <v>2560</v>
      </c>
      <c r="J159" s="115">
        <f t="shared" si="10"/>
        <v>2560</v>
      </c>
      <c r="K159" s="2486"/>
      <c r="L159" s="40" t="s">
        <v>465</v>
      </c>
      <c r="M159" s="149"/>
      <c r="N159" s="2449" t="s">
        <v>7222</v>
      </c>
      <c r="O159" s="30">
        <v>46150</v>
      </c>
      <c r="P159" s="1197"/>
      <c r="Q159" s="1876">
        <v>46176</v>
      </c>
      <c r="R159" s="1201">
        <v>46177</v>
      </c>
      <c r="S159" s="375"/>
    </row>
    <row r="160" spans="1:19" s="4" customFormat="1" ht="19.7" customHeight="1">
      <c r="A160" s="536" t="s">
        <v>6074</v>
      </c>
      <c r="B160" s="2448" t="s">
        <v>7304</v>
      </c>
      <c r="C160" s="1686">
        <v>7</v>
      </c>
      <c r="D160" s="561">
        <f t="shared" si="11"/>
        <v>120</v>
      </c>
      <c r="E160" s="247" t="s">
        <v>463</v>
      </c>
      <c r="F160" s="27" t="s">
        <v>175</v>
      </c>
      <c r="G160" s="945" t="s">
        <v>7313</v>
      </c>
      <c r="H160" s="944">
        <v>1</v>
      </c>
      <c r="I160" s="1803">
        <v>2429</v>
      </c>
      <c r="J160" s="115">
        <f t="shared" si="10"/>
        <v>2429</v>
      </c>
      <c r="K160" s="2486"/>
      <c r="L160" s="40" t="s">
        <v>467</v>
      </c>
      <c r="M160" s="149"/>
      <c r="N160" s="2449" t="s">
        <v>7222</v>
      </c>
      <c r="O160" s="30">
        <v>46150</v>
      </c>
      <c r="P160" s="1197"/>
      <c r="Q160" s="1876">
        <v>46176</v>
      </c>
      <c r="R160" s="1201">
        <v>46177</v>
      </c>
      <c r="S160" s="375"/>
    </row>
    <row r="161" spans="1:19" s="4" customFormat="1" ht="19.7" customHeight="1">
      <c r="A161" s="536" t="s">
        <v>6074</v>
      </c>
      <c r="B161" s="2448" t="s">
        <v>7304</v>
      </c>
      <c r="C161" s="1686">
        <v>7</v>
      </c>
      <c r="D161" s="561">
        <f t="shared" si="11"/>
        <v>121</v>
      </c>
      <c r="E161" s="247" t="s">
        <v>463</v>
      </c>
      <c r="F161" s="27" t="s">
        <v>175</v>
      </c>
      <c r="G161" s="945" t="s">
        <v>7314</v>
      </c>
      <c r="H161" s="944">
        <v>1</v>
      </c>
      <c r="I161" s="1803">
        <v>2429</v>
      </c>
      <c r="J161" s="115">
        <f t="shared" si="10"/>
        <v>2429</v>
      </c>
      <c r="K161" s="2486"/>
      <c r="L161" s="40" t="s">
        <v>469</v>
      </c>
      <c r="M161" s="149"/>
      <c r="N161" s="2449" t="s">
        <v>7222</v>
      </c>
      <c r="O161" s="30">
        <v>46150</v>
      </c>
      <c r="P161" s="1197"/>
      <c r="Q161" s="1876">
        <v>46176</v>
      </c>
      <c r="R161" s="1201">
        <v>46177</v>
      </c>
      <c r="S161" s="375"/>
    </row>
    <row r="162" spans="1:19" s="4" customFormat="1" ht="19.7" customHeight="1">
      <c r="A162" s="536" t="s">
        <v>6074</v>
      </c>
      <c r="B162" s="2448" t="s">
        <v>7304</v>
      </c>
      <c r="C162" s="1686">
        <v>7</v>
      </c>
      <c r="D162" s="561">
        <f t="shared" si="11"/>
        <v>122</v>
      </c>
      <c r="E162" s="27" t="s">
        <v>175</v>
      </c>
      <c r="F162" s="27" t="s">
        <v>175</v>
      </c>
      <c r="G162" s="956" t="s">
        <v>6082</v>
      </c>
      <c r="H162" s="35">
        <v>1</v>
      </c>
      <c r="I162" s="115">
        <v>6542</v>
      </c>
      <c r="J162" s="115">
        <f t="shared" si="10"/>
        <v>6542</v>
      </c>
      <c r="K162" s="349"/>
      <c r="L162" s="47" t="s">
        <v>511</v>
      </c>
      <c r="M162" s="149"/>
      <c r="N162" s="2449" t="s">
        <v>7222</v>
      </c>
      <c r="O162" s="30">
        <v>46150</v>
      </c>
      <c r="P162" s="1197"/>
      <c r="Q162" s="1876">
        <v>46176</v>
      </c>
      <c r="R162" s="1201">
        <v>46177</v>
      </c>
      <c r="S162" s="375"/>
    </row>
    <row r="163" spans="1:19" s="4" customFormat="1" ht="19.7" customHeight="1">
      <c r="A163" s="536" t="s">
        <v>6074</v>
      </c>
      <c r="B163" s="2448" t="s">
        <v>7304</v>
      </c>
      <c r="C163" s="1686">
        <v>7</v>
      </c>
      <c r="D163" s="561">
        <f t="shared" si="11"/>
        <v>123</v>
      </c>
      <c r="E163" s="66" t="s">
        <v>175</v>
      </c>
      <c r="F163" s="66" t="s">
        <v>175</v>
      </c>
      <c r="G163" s="2487" t="s">
        <v>512</v>
      </c>
      <c r="H163" s="1803">
        <v>1</v>
      </c>
      <c r="I163" s="1157">
        <v>208</v>
      </c>
      <c r="J163" s="1157">
        <f>H163*I163</f>
        <v>208</v>
      </c>
      <c r="K163" s="1571"/>
      <c r="L163" s="68" t="s">
        <v>6083</v>
      </c>
      <c r="M163" s="149"/>
      <c r="N163" s="2449" t="s">
        <v>7222</v>
      </c>
      <c r="O163" s="30">
        <v>46150</v>
      </c>
      <c r="P163" s="1197"/>
      <c r="Q163" s="1876">
        <v>46176</v>
      </c>
      <c r="R163" s="1201">
        <v>46177</v>
      </c>
      <c r="S163" s="375"/>
    </row>
    <row r="164" spans="1:19" s="4" customFormat="1" ht="19.7" customHeight="1">
      <c r="A164" s="536" t="s">
        <v>6074</v>
      </c>
      <c r="B164" s="2448" t="s">
        <v>7304</v>
      </c>
      <c r="C164" s="1686">
        <v>7</v>
      </c>
      <c r="D164" s="561">
        <f t="shared" si="11"/>
        <v>124</v>
      </c>
      <c r="E164" s="27" t="s">
        <v>175</v>
      </c>
      <c r="F164" s="27" t="s">
        <v>175</v>
      </c>
      <c r="G164" s="2488" t="s">
        <v>2857</v>
      </c>
      <c r="H164" s="35">
        <v>1</v>
      </c>
      <c r="I164" s="115">
        <v>939</v>
      </c>
      <c r="J164" s="115">
        <f t="shared" ref="J164" si="12">H164*I164</f>
        <v>939</v>
      </c>
      <c r="K164" s="349"/>
      <c r="L164" s="40" t="s">
        <v>7315</v>
      </c>
      <c r="M164" s="149"/>
      <c r="N164" s="2449" t="s">
        <v>7222</v>
      </c>
      <c r="O164" s="30">
        <v>46150</v>
      </c>
      <c r="P164" s="1197"/>
      <c r="Q164" s="1876">
        <v>46176</v>
      </c>
      <c r="R164" s="1201">
        <v>46177</v>
      </c>
      <c r="S164" s="375"/>
    </row>
    <row r="165" spans="1:19" s="4" customFormat="1" ht="19.7" customHeight="1">
      <c r="A165" s="536" t="s">
        <v>5165</v>
      </c>
      <c r="B165" s="2448" t="s">
        <v>7304</v>
      </c>
      <c r="C165" s="1686">
        <v>7</v>
      </c>
      <c r="D165" s="561">
        <f>+D164+1</f>
        <v>125</v>
      </c>
      <c r="E165" s="155" t="s">
        <v>534</v>
      </c>
      <c r="F165" s="27" t="s">
        <v>287</v>
      </c>
      <c r="G165" s="2489" t="s">
        <v>535</v>
      </c>
      <c r="H165" s="2043">
        <v>2</v>
      </c>
      <c r="I165" s="2044">
        <v>1450</v>
      </c>
      <c r="J165" s="1158">
        <f t="shared" si="10"/>
        <v>2900</v>
      </c>
      <c r="K165" s="2490"/>
      <c r="L165" s="315" t="s">
        <v>536</v>
      </c>
      <c r="M165" s="149"/>
      <c r="N165" s="2449" t="s">
        <v>7222</v>
      </c>
      <c r="O165" s="30">
        <v>46150</v>
      </c>
      <c r="P165" s="1197"/>
      <c r="Q165" s="1876">
        <v>46176</v>
      </c>
      <c r="R165" s="1201">
        <v>46177</v>
      </c>
      <c r="S165" s="375"/>
    </row>
    <row r="166" spans="1:19" s="4" customFormat="1" ht="19.7" customHeight="1">
      <c r="A166" s="536" t="s">
        <v>5165</v>
      </c>
      <c r="B166" s="2448" t="s">
        <v>7304</v>
      </c>
      <c r="C166" s="1686">
        <v>7</v>
      </c>
      <c r="D166" s="561">
        <f t="shared" si="11"/>
        <v>126</v>
      </c>
      <c r="E166" s="155" t="s">
        <v>534</v>
      </c>
      <c r="F166" s="27" t="s">
        <v>287</v>
      </c>
      <c r="G166" s="2489" t="s">
        <v>537</v>
      </c>
      <c r="H166" s="2043">
        <v>2</v>
      </c>
      <c r="I166" s="2044">
        <v>409</v>
      </c>
      <c r="J166" s="2045">
        <f t="shared" si="10"/>
        <v>818</v>
      </c>
      <c r="K166" s="2490"/>
      <c r="L166" s="315" t="s">
        <v>538</v>
      </c>
      <c r="M166" s="149"/>
      <c r="N166" s="2449" t="s">
        <v>7222</v>
      </c>
      <c r="O166" s="30">
        <v>46150</v>
      </c>
      <c r="P166" s="1197"/>
      <c r="Q166" s="1876">
        <v>46176</v>
      </c>
      <c r="R166" s="1201">
        <v>46177</v>
      </c>
      <c r="S166" s="375"/>
    </row>
    <row r="167" spans="1:19" s="4" customFormat="1" ht="19.7" customHeight="1">
      <c r="A167" s="536" t="s">
        <v>5165</v>
      </c>
      <c r="B167" s="2448" t="s">
        <v>7304</v>
      </c>
      <c r="C167" s="1686">
        <v>7</v>
      </c>
      <c r="D167" s="561">
        <f t="shared" si="11"/>
        <v>127</v>
      </c>
      <c r="E167" s="155" t="s">
        <v>534</v>
      </c>
      <c r="F167" s="27" t="s">
        <v>287</v>
      </c>
      <c r="G167" s="2489" t="s">
        <v>539</v>
      </c>
      <c r="H167" s="2043">
        <v>2</v>
      </c>
      <c r="I167" s="2044">
        <v>45</v>
      </c>
      <c r="J167" s="2045">
        <f t="shared" si="10"/>
        <v>90</v>
      </c>
      <c r="K167" s="2490"/>
      <c r="L167" s="315" t="s">
        <v>540</v>
      </c>
      <c r="M167" s="149"/>
      <c r="N167" s="2449" t="s">
        <v>7222</v>
      </c>
      <c r="O167" s="30">
        <v>46150</v>
      </c>
      <c r="P167" s="1197"/>
      <c r="Q167" s="1876">
        <v>46176</v>
      </c>
      <c r="R167" s="1201">
        <v>46177</v>
      </c>
      <c r="S167" s="375"/>
    </row>
    <row r="168" spans="1:19" s="4" customFormat="1" ht="19.7" customHeight="1">
      <c r="A168" s="536" t="s">
        <v>6074</v>
      </c>
      <c r="B168" s="2448" t="s">
        <v>7304</v>
      </c>
      <c r="C168" s="1686">
        <v>7</v>
      </c>
      <c r="D168" s="561">
        <f t="shared" si="11"/>
        <v>128</v>
      </c>
      <c r="E168" s="66" t="s">
        <v>175</v>
      </c>
      <c r="F168" s="66" t="s">
        <v>175</v>
      </c>
      <c r="G168" s="1802" t="s">
        <v>7316</v>
      </c>
      <c r="H168" s="1803">
        <v>1</v>
      </c>
      <c r="I168" s="1157">
        <v>5796</v>
      </c>
      <c r="J168" s="1158">
        <f t="shared" si="10"/>
        <v>5796</v>
      </c>
      <c r="K168" s="349"/>
      <c r="L168" s="47" t="s">
        <v>6090</v>
      </c>
      <c r="M168" s="149"/>
      <c r="N168" s="2449" t="s">
        <v>7222</v>
      </c>
      <c r="O168" s="30">
        <v>46150</v>
      </c>
      <c r="P168" s="1197"/>
      <c r="Q168" s="1876">
        <v>46176</v>
      </c>
      <c r="R168" s="1201">
        <v>46177</v>
      </c>
      <c r="S168" s="375"/>
    </row>
    <row r="169" spans="1:19" s="4" customFormat="1" ht="19.7" customHeight="1">
      <c r="A169" s="536" t="s">
        <v>6074</v>
      </c>
      <c r="B169" s="2448" t="s">
        <v>7304</v>
      </c>
      <c r="C169" s="1686">
        <v>7</v>
      </c>
      <c r="D169" s="561">
        <f t="shared" si="11"/>
        <v>129</v>
      </c>
      <c r="E169" s="66" t="s">
        <v>175</v>
      </c>
      <c r="F169" s="66" t="s">
        <v>175</v>
      </c>
      <c r="G169" s="1802" t="s">
        <v>7317</v>
      </c>
      <c r="H169" s="1803">
        <v>1</v>
      </c>
      <c r="I169" s="1157">
        <v>5161</v>
      </c>
      <c r="J169" s="1158">
        <f t="shared" si="10"/>
        <v>5161</v>
      </c>
      <c r="K169" s="349"/>
      <c r="L169" s="69" t="s">
        <v>6087</v>
      </c>
      <c r="M169" s="149"/>
      <c r="N169" s="2449" t="s">
        <v>7222</v>
      </c>
      <c r="O169" s="30">
        <v>46150</v>
      </c>
      <c r="P169" s="1197"/>
      <c r="Q169" s="1876">
        <v>46176</v>
      </c>
      <c r="R169" s="1201">
        <v>46177</v>
      </c>
      <c r="S169" s="375"/>
    </row>
    <row r="170" spans="1:19" s="4" customFormat="1" ht="19.7" customHeight="1">
      <c r="A170" s="536" t="s">
        <v>6074</v>
      </c>
      <c r="B170" s="2448" t="s">
        <v>7304</v>
      </c>
      <c r="C170" s="1686">
        <v>7</v>
      </c>
      <c r="D170" s="561">
        <f>+D169+1</f>
        <v>130</v>
      </c>
      <c r="E170" s="202" t="s">
        <v>175</v>
      </c>
      <c r="F170" s="202" t="s">
        <v>175</v>
      </c>
      <c r="G170" s="1801" t="s">
        <v>320</v>
      </c>
      <c r="H170" s="2026">
        <v>1</v>
      </c>
      <c r="I170" s="1799">
        <v>1019</v>
      </c>
      <c r="J170" s="2491">
        <f t="shared" si="10"/>
        <v>1019</v>
      </c>
      <c r="K170" s="2469"/>
      <c r="L170" s="2034" t="s">
        <v>7318</v>
      </c>
      <c r="M170" s="149"/>
      <c r="N170" s="2449" t="s">
        <v>7222</v>
      </c>
      <c r="O170" s="30">
        <v>46150</v>
      </c>
      <c r="P170" s="1197"/>
      <c r="Q170" s="1876">
        <v>46176</v>
      </c>
      <c r="R170" s="1201">
        <v>46177</v>
      </c>
      <c r="S170" s="375"/>
    </row>
    <row r="171" spans="1:19" s="4" customFormat="1" ht="19.7" customHeight="1">
      <c r="A171" s="536" t="s">
        <v>6074</v>
      </c>
      <c r="B171" s="2448" t="s">
        <v>7304</v>
      </c>
      <c r="C171" s="1686">
        <v>7</v>
      </c>
      <c r="D171" s="561">
        <f t="shared" si="11"/>
        <v>131</v>
      </c>
      <c r="E171" s="281" t="s">
        <v>7319</v>
      </c>
      <c r="F171" s="202" t="s">
        <v>175</v>
      </c>
      <c r="G171" s="1798" t="s">
        <v>7320</v>
      </c>
      <c r="H171" s="1170">
        <v>2</v>
      </c>
      <c r="I171" s="1170">
        <v>622</v>
      </c>
      <c r="J171" s="2031">
        <f t="shared" si="10"/>
        <v>1244</v>
      </c>
      <c r="K171" s="349"/>
      <c r="L171" s="109" t="s">
        <v>7321</v>
      </c>
      <c r="M171" s="149"/>
      <c r="N171" s="2449" t="s">
        <v>7222</v>
      </c>
      <c r="O171" s="30">
        <v>46150</v>
      </c>
      <c r="P171" s="1197"/>
      <c r="Q171" s="1876">
        <v>46176</v>
      </c>
      <c r="R171" s="1201">
        <v>46177</v>
      </c>
      <c r="S171" s="375"/>
    </row>
    <row r="172" spans="1:19" s="4" customFormat="1" ht="19.7" customHeight="1">
      <c r="A172" s="536" t="s">
        <v>6074</v>
      </c>
      <c r="B172" s="2448" t="s">
        <v>7304</v>
      </c>
      <c r="C172" s="1686">
        <v>7</v>
      </c>
      <c r="D172" s="561">
        <f t="shared" si="11"/>
        <v>132</v>
      </c>
      <c r="E172" s="202" t="s">
        <v>175</v>
      </c>
      <c r="F172" s="202" t="s">
        <v>175</v>
      </c>
      <c r="G172" s="1050" t="s">
        <v>7322</v>
      </c>
      <c r="H172" s="35">
        <v>3</v>
      </c>
      <c r="I172" s="35">
        <v>158</v>
      </c>
      <c r="J172" s="2031">
        <f t="shared" si="10"/>
        <v>474</v>
      </c>
      <c r="K172" s="2366"/>
      <c r="L172" s="40" t="s">
        <v>7323</v>
      </c>
      <c r="M172" s="149"/>
      <c r="N172" s="2449" t="s">
        <v>7222</v>
      </c>
      <c r="O172" s="30">
        <v>46150</v>
      </c>
      <c r="P172" s="1197"/>
      <c r="Q172" s="1876">
        <v>46176</v>
      </c>
      <c r="R172" s="1201">
        <v>46177</v>
      </c>
      <c r="S172" s="375"/>
    </row>
    <row r="173" spans="1:19" s="4" customFormat="1" ht="19.7" customHeight="1">
      <c r="A173" s="536" t="s">
        <v>6074</v>
      </c>
      <c r="B173" s="2448" t="s">
        <v>7304</v>
      </c>
      <c r="C173" s="1686">
        <v>7</v>
      </c>
      <c r="D173" s="561">
        <f t="shared" si="11"/>
        <v>133</v>
      </c>
      <c r="E173" s="226" t="s">
        <v>175</v>
      </c>
      <c r="F173" s="226" t="s">
        <v>175</v>
      </c>
      <c r="G173" s="956" t="s">
        <v>269</v>
      </c>
      <c r="H173" s="45">
        <v>2</v>
      </c>
      <c r="I173" s="45">
        <v>217</v>
      </c>
      <c r="J173" s="115">
        <f t="shared" si="10"/>
        <v>434</v>
      </c>
      <c r="K173" s="2450"/>
      <c r="L173" s="55" t="s">
        <v>7324</v>
      </c>
      <c r="M173" s="149"/>
      <c r="N173" s="2449" t="s">
        <v>7222</v>
      </c>
      <c r="O173" s="30">
        <v>46150</v>
      </c>
      <c r="P173" s="1197"/>
      <c r="Q173" s="1876">
        <v>46176</v>
      </c>
      <c r="R173" s="1201">
        <v>46177</v>
      </c>
      <c r="S173" s="375"/>
    </row>
    <row r="174" spans="1:19" s="4" customFormat="1" ht="19.7" customHeight="1">
      <c r="A174" s="536" t="s">
        <v>6074</v>
      </c>
      <c r="B174" s="2448" t="s">
        <v>7304</v>
      </c>
      <c r="C174" s="1686">
        <v>7</v>
      </c>
      <c r="D174" s="561">
        <f t="shared" si="11"/>
        <v>134</v>
      </c>
      <c r="E174" s="202" t="s">
        <v>175</v>
      </c>
      <c r="F174" s="2037" t="s">
        <v>175</v>
      </c>
      <c r="G174" s="1802" t="s">
        <v>5852</v>
      </c>
      <c r="H174" s="2022">
        <v>8</v>
      </c>
      <c r="I174" s="1799">
        <v>91</v>
      </c>
      <c r="J174" s="2038">
        <f t="shared" si="10"/>
        <v>728</v>
      </c>
      <c r="K174" s="2492"/>
      <c r="L174" s="68" t="s">
        <v>5853</v>
      </c>
      <c r="M174" s="149"/>
      <c r="N174" s="2449" t="s">
        <v>7222</v>
      </c>
      <c r="O174" s="30">
        <v>46150</v>
      </c>
      <c r="P174" s="1197"/>
      <c r="Q174" s="1876">
        <v>46176</v>
      </c>
      <c r="R174" s="1201">
        <v>46177</v>
      </c>
      <c r="S174" s="375"/>
    </row>
    <row r="175" spans="1:19" s="4" customFormat="1" ht="19.7" customHeight="1">
      <c r="A175" s="536" t="s">
        <v>446</v>
      </c>
      <c r="B175" s="2448" t="s">
        <v>7304</v>
      </c>
      <c r="C175" s="1686">
        <v>7</v>
      </c>
      <c r="D175" s="561">
        <f t="shared" si="11"/>
        <v>135</v>
      </c>
      <c r="E175" s="66" t="s">
        <v>175</v>
      </c>
      <c r="F175" s="66" t="s">
        <v>175</v>
      </c>
      <c r="G175" s="2493" t="s">
        <v>3735</v>
      </c>
      <c r="H175" s="1803">
        <v>1</v>
      </c>
      <c r="I175" s="1803">
        <v>1611</v>
      </c>
      <c r="J175" s="1160">
        <f>H175*I175</f>
        <v>1611</v>
      </c>
      <c r="K175" s="2494"/>
      <c r="L175" s="68" t="s">
        <v>458</v>
      </c>
      <c r="M175" s="531"/>
      <c r="N175" s="2449" t="s">
        <v>7222</v>
      </c>
      <c r="O175" s="30">
        <v>46150</v>
      </c>
      <c r="P175" s="1197"/>
      <c r="Q175" s="1876">
        <v>46176</v>
      </c>
      <c r="R175" s="1201">
        <v>46177</v>
      </c>
      <c r="S175" s="375"/>
    </row>
    <row r="176" spans="1:19" s="4" customFormat="1" ht="19.7" customHeight="1">
      <c r="A176" s="26"/>
      <c r="B176" s="622"/>
      <c r="C176" s="64"/>
      <c r="D176" s="1698"/>
      <c r="E176" s="155"/>
      <c r="F176" s="155"/>
      <c r="G176" s="2495"/>
      <c r="H176" s="1354"/>
      <c r="I176" s="2128"/>
      <c r="J176" s="185"/>
      <c r="K176" s="1356"/>
      <c r="L176" s="315"/>
      <c r="M176" s="178"/>
      <c r="N176" s="27"/>
      <c r="O176" s="30"/>
      <c r="P176" s="27"/>
      <c r="Q176" s="42"/>
      <c r="R176" s="42"/>
      <c r="S176" s="375"/>
    </row>
    <row r="177" spans="1:19" s="4" customFormat="1" ht="19.7" customHeight="1">
      <c r="A177" s="1"/>
      <c r="B177" s="2445"/>
      <c r="C177" s="1"/>
      <c r="D177" s="1199"/>
      <c r="E177" s="1198"/>
      <c r="F177" s="1198"/>
      <c r="G177" s="2496">
        <f>SUM(J146:J176)</f>
        <v>76939</v>
      </c>
      <c r="H177" s="2497"/>
      <c r="I177" s="2497"/>
      <c r="J177" s="2498"/>
      <c r="K177" s="1244"/>
      <c r="L177" s="1245"/>
      <c r="M177" s="1238"/>
      <c r="N177" s="27"/>
      <c r="O177" s="30"/>
      <c r="P177" s="27"/>
      <c r="Q177" s="42"/>
      <c r="R177" s="42"/>
      <c r="S177" s="375"/>
    </row>
    <row r="178" spans="1:19" s="4" customFormat="1" ht="19.7" customHeight="1">
      <c r="B178" s="625"/>
      <c r="C178" s="64"/>
      <c r="D178" s="66"/>
      <c r="E178" s="2261"/>
      <c r="F178" s="226"/>
      <c r="G178" s="79"/>
      <c r="H178" s="281"/>
      <c r="I178" s="384"/>
      <c r="J178" s="384"/>
      <c r="K178" s="535"/>
      <c r="L178" s="109"/>
      <c r="M178" s="40"/>
      <c r="N178" s="27"/>
      <c r="O178" s="30"/>
      <c r="P178" s="27"/>
      <c r="Q178" s="42"/>
      <c r="R178" s="42"/>
      <c r="S178" s="375"/>
    </row>
    <row r="179" spans="1:19" s="4" customFormat="1" ht="19.7" customHeight="1">
      <c r="B179" s="625"/>
      <c r="C179" s="64"/>
      <c r="D179" s="66"/>
      <c r="E179" s="2261"/>
      <c r="F179" s="226"/>
      <c r="G179" s="79"/>
      <c r="H179" s="281"/>
      <c r="I179" s="384"/>
      <c r="J179" s="384"/>
      <c r="K179" s="535"/>
      <c r="L179" s="109"/>
      <c r="M179" s="40"/>
      <c r="N179" s="27"/>
      <c r="O179" s="30"/>
      <c r="P179" s="27"/>
      <c r="Q179" s="42"/>
      <c r="R179" s="42"/>
      <c r="S179" s="375"/>
    </row>
    <row r="180" spans="1:19" s="4" customFormat="1" ht="19.7" customHeight="1">
      <c r="B180" s="625"/>
      <c r="C180" s="64"/>
      <c r="D180" s="66"/>
      <c r="E180" s="2261"/>
      <c r="F180" s="226"/>
      <c r="G180" s="79"/>
      <c r="H180" s="281"/>
      <c r="I180" s="384"/>
      <c r="J180" s="384"/>
      <c r="K180" s="535"/>
      <c r="L180" s="109"/>
      <c r="M180" s="40"/>
      <c r="N180" s="27"/>
      <c r="O180" s="30"/>
      <c r="P180" s="27"/>
      <c r="Q180" s="42"/>
      <c r="R180" s="42"/>
      <c r="S180" s="375"/>
    </row>
    <row r="181" spans="1:19" s="4" customFormat="1" ht="19.7" customHeight="1">
      <c r="B181" s="625"/>
      <c r="C181" s="64"/>
      <c r="D181" s="66"/>
      <c r="E181" s="2261"/>
      <c r="F181" s="226"/>
      <c r="G181" s="79"/>
      <c r="H181" s="281"/>
      <c r="I181" s="384"/>
      <c r="J181" s="384"/>
      <c r="K181" s="535"/>
      <c r="L181" s="109"/>
      <c r="M181" s="40"/>
      <c r="N181" s="27"/>
      <c r="O181" s="30"/>
      <c r="P181" s="27"/>
      <c r="Q181" s="42"/>
      <c r="R181" s="42"/>
      <c r="S181" s="375"/>
    </row>
    <row r="182" spans="1:19" s="4" customFormat="1" ht="19.7" customHeight="1">
      <c r="B182" s="625"/>
      <c r="C182" s="64"/>
      <c r="D182" s="66"/>
      <c r="E182" s="2261"/>
      <c r="F182" s="226"/>
      <c r="G182" s="79"/>
      <c r="H182" s="281"/>
      <c r="I182" s="384"/>
      <c r="J182" s="384"/>
      <c r="K182" s="535"/>
      <c r="L182" s="109"/>
      <c r="M182" s="40"/>
      <c r="N182" s="27"/>
      <c r="O182" s="30"/>
      <c r="P182" s="27"/>
      <c r="Q182" s="42"/>
      <c r="R182" s="42"/>
      <c r="S182" s="375"/>
    </row>
    <row r="183" spans="1:19" s="4" customFormat="1" ht="19.7" customHeight="1">
      <c r="B183" s="625"/>
      <c r="C183" s="64"/>
      <c r="D183" s="66"/>
      <c r="E183" s="2261"/>
      <c r="F183" s="226"/>
      <c r="G183" s="79"/>
      <c r="H183" s="281"/>
      <c r="I183" s="384"/>
      <c r="J183" s="384"/>
      <c r="K183" s="535"/>
      <c r="L183" s="109"/>
      <c r="M183" s="40"/>
      <c r="N183" s="27"/>
      <c r="O183" s="30"/>
      <c r="P183" s="27"/>
      <c r="Q183" s="42"/>
      <c r="R183" s="42"/>
      <c r="S183" s="375"/>
    </row>
    <row r="184" spans="1:19" s="4" customFormat="1" ht="19.7" customHeight="1">
      <c r="B184" s="625"/>
      <c r="C184" s="64"/>
      <c r="D184" s="66"/>
      <c r="E184" s="2261"/>
      <c r="F184" s="226"/>
      <c r="G184" s="79"/>
      <c r="H184" s="281"/>
      <c r="I184" s="384"/>
      <c r="J184" s="384"/>
      <c r="K184" s="535"/>
      <c r="L184" s="109"/>
      <c r="M184" s="40"/>
      <c r="N184" s="27"/>
      <c r="O184" s="30"/>
      <c r="P184" s="27"/>
      <c r="Q184" s="42"/>
      <c r="R184" s="42"/>
      <c r="S184" s="375"/>
    </row>
    <row r="185" spans="1:19" s="4" customFormat="1" ht="19.7" customHeight="1">
      <c r="B185" s="625"/>
      <c r="C185" s="64"/>
      <c r="D185" s="66"/>
      <c r="E185" s="2261"/>
      <c r="F185" s="226"/>
      <c r="G185" s="79"/>
      <c r="H185" s="281"/>
      <c r="I185" s="384"/>
      <c r="J185" s="384"/>
      <c r="K185" s="535"/>
      <c r="L185" s="109"/>
      <c r="M185" s="40"/>
      <c r="N185" s="27"/>
      <c r="O185" s="30"/>
      <c r="P185" s="27"/>
      <c r="Q185" s="42"/>
      <c r="R185" s="42"/>
      <c r="S185" s="375"/>
    </row>
    <row r="186" spans="1:19" s="4" customFormat="1" ht="19.5" customHeight="1">
      <c r="B186" s="625"/>
      <c r="C186" s="64"/>
      <c r="D186" s="2049"/>
      <c r="E186" s="909"/>
      <c r="F186" s="1208"/>
      <c r="G186" s="879"/>
      <c r="H186" s="831"/>
      <c r="I186" s="880"/>
      <c r="J186" s="1208"/>
      <c r="K186" s="831"/>
      <c r="L186" s="852"/>
      <c r="M186" s="831"/>
      <c r="N186" s="831"/>
      <c r="O186" s="30"/>
      <c r="P186" s="27"/>
      <c r="Q186" s="42"/>
      <c r="R186" s="42"/>
      <c r="S186" s="375"/>
    </row>
    <row r="187" spans="1:19" s="4" customFormat="1" ht="19.5" customHeight="1">
      <c r="B187" s="625"/>
      <c r="C187" s="64"/>
      <c r="D187" s="2049"/>
      <c r="E187" s="909"/>
      <c r="F187" s="1208"/>
      <c r="G187" s="879"/>
      <c r="H187" s="831"/>
      <c r="I187" s="880"/>
      <c r="J187" s="1208"/>
      <c r="K187" s="831"/>
      <c r="L187" s="852"/>
      <c r="M187" s="831"/>
      <c r="N187" s="831"/>
      <c r="O187" s="30"/>
      <c r="P187" s="27"/>
      <c r="Q187" s="42"/>
      <c r="R187" s="42"/>
      <c r="S187" s="375"/>
    </row>
    <row r="188" spans="1:19" s="4" customFormat="1" ht="19.5" customHeight="1">
      <c r="B188" s="625"/>
      <c r="C188" s="64"/>
      <c r="D188" s="2049"/>
      <c r="E188" s="909"/>
      <c r="F188" s="1208"/>
      <c r="G188" s="879"/>
      <c r="H188" s="831"/>
      <c r="I188" s="880"/>
      <c r="J188" s="1208"/>
      <c r="K188" s="831"/>
      <c r="L188" s="852"/>
      <c r="M188" s="831"/>
      <c r="N188" s="831"/>
      <c r="O188" s="30"/>
      <c r="P188" s="27"/>
      <c r="Q188" s="42"/>
      <c r="R188" s="42"/>
      <c r="S188" s="375"/>
    </row>
    <row r="189" spans="1:19" s="4" customFormat="1" ht="19.5" customHeight="1">
      <c r="B189" s="625"/>
      <c r="C189" s="64"/>
      <c r="D189" s="2049"/>
      <c r="E189" s="909"/>
      <c r="F189" s="1208"/>
      <c r="G189" s="879"/>
      <c r="H189" s="831"/>
      <c r="I189" s="880"/>
      <c r="J189" s="1208"/>
      <c r="K189" s="831"/>
      <c r="L189" s="852"/>
      <c r="M189" s="831"/>
      <c r="N189" s="831"/>
      <c r="O189" s="30"/>
      <c r="P189" s="27"/>
      <c r="Q189" s="42"/>
      <c r="R189" s="42"/>
      <c r="S189" s="375"/>
    </row>
    <row r="190" spans="1:19" s="4" customFormat="1" ht="19.5" customHeight="1">
      <c r="B190" s="625"/>
      <c r="C190" s="26"/>
      <c r="D190" s="27"/>
      <c r="E190" s="27"/>
      <c r="F190" s="27"/>
      <c r="G190" s="291"/>
      <c r="H190" s="63"/>
      <c r="I190" s="63"/>
      <c r="J190" s="63"/>
      <c r="K190" s="535"/>
      <c r="L190" s="109"/>
      <c r="M190" s="26"/>
      <c r="N190" s="26"/>
      <c r="O190" s="30"/>
      <c r="P190" s="27"/>
      <c r="Q190" s="42"/>
      <c r="R190" s="42"/>
      <c r="S190" s="375"/>
    </row>
    <row r="191" spans="1:19" s="4" customFormat="1" ht="19.5" customHeight="1">
      <c r="B191" s="625"/>
      <c r="C191" s="26"/>
      <c r="D191" s="27"/>
      <c r="E191" s="27"/>
      <c r="F191" s="27"/>
      <c r="G191" s="26"/>
      <c r="H191" s="63"/>
      <c r="I191" s="63"/>
      <c r="J191" s="63"/>
      <c r="K191" s="535"/>
      <c r="L191" s="109"/>
      <c r="M191" s="26"/>
      <c r="N191" s="26"/>
      <c r="O191" s="30"/>
      <c r="P191" s="27"/>
      <c r="Q191" s="42"/>
      <c r="R191" s="42"/>
      <c r="S191" s="375"/>
    </row>
    <row r="192" spans="1:19" s="4" customFormat="1" ht="19.7" customHeight="1">
      <c r="B192" s="2499"/>
      <c r="C192" s="26"/>
      <c r="D192" s="27"/>
      <c r="E192" s="27"/>
      <c r="F192" s="27"/>
      <c r="G192" s="108"/>
      <c r="H192" s="26"/>
      <c r="I192" s="139"/>
      <c r="J192" s="2231"/>
      <c r="K192" s="28"/>
      <c r="L192" s="40"/>
      <c r="M192" s="460"/>
      <c r="N192" s="27"/>
      <c r="O192" s="30"/>
      <c r="P192" s="27"/>
      <c r="Q192" s="42"/>
      <c r="R192" s="42"/>
      <c r="S192" s="375"/>
    </row>
    <row r="193" spans="2:19" s="4" customFormat="1" ht="19.7" customHeight="1">
      <c r="B193" s="2499"/>
      <c r="C193" s="26"/>
      <c r="D193" s="27"/>
      <c r="E193" s="281"/>
      <c r="F193" s="228"/>
      <c r="G193" s="47"/>
      <c r="H193" s="2436"/>
      <c r="I193" s="2437"/>
      <c r="J193" s="384"/>
      <c r="K193" s="63"/>
      <c r="L193" s="55"/>
      <c r="M193" s="460"/>
      <c r="N193" s="27"/>
      <c r="O193" s="30"/>
      <c r="P193" s="27"/>
      <c r="Q193" s="42"/>
      <c r="R193" s="42"/>
      <c r="S193" s="375"/>
    </row>
    <row r="194" spans="2:19" s="4" customFormat="1" ht="19.7" customHeight="1">
      <c r="B194" s="2446"/>
      <c r="C194" s="26"/>
      <c r="D194" s="27"/>
      <c r="E194" s="27"/>
      <c r="F194" s="1918"/>
      <c r="G194" s="47"/>
      <c r="H194" s="2436"/>
      <c r="I194" s="2437"/>
      <c r="J194" s="175"/>
      <c r="K194" s="63"/>
      <c r="L194" s="55"/>
      <c r="M194" s="460"/>
      <c r="N194" s="27"/>
      <c r="O194" s="30"/>
      <c r="P194" s="27"/>
      <c r="Q194" s="42"/>
      <c r="R194" s="42"/>
      <c r="S194" s="375"/>
    </row>
    <row r="195" spans="2:19" s="4" customFormat="1" ht="18" customHeight="1">
      <c r="B195" s="2446"/>
      <c r="C195" s="26"/>
      <c r="D195" s="27"/>
      <c r="E195" s="27"/>
      <c r="F195" s="27"/>
      <c r="G195" s="108"/>
      <c r="H195" s="2438"/>
      <c r="I195" s="2439"/>
      <c r="J195" s="384"/>
      <c r="K195" s="492"/>
      <c r="L195" s="493"/>
      <c r="M195" s="40"/>
      <c r="N195" s="27"/>
      <c r="O195" s="30"/>
      <c r="P195" s="27"/>
      <c r="Q195" s="42"/>
      <c r="R195" s="42"/>
      <c r="S195" s="375"/>
    </row>
    <row r="196" spans="2:19" s="4" customFormat="1" ht="18" customHeight="1">
      <c r="B196" s="2446"/>
      <c r="C196" s="26"/>
      <c r="D196" s="27"/>
      <c r="E196" s="27"/>
      <c r="F196" s="27"/>
      <c r="G196" s="494"/>
      <c r="H196" s="26"/>
      <c r="I196" s="384"/>
      <c r="J196" s="384"/>
      <c r="K196" s="28"/>
      <c r="L196" s="40"/>
      <c r="M196" s="460"/>
      <c r="N196" s="27"/>
      <c r="O196" s="30"/>
      <c r="P196" s="27"/>
      <c r="Q196" s="42"/>
      <c r="R196" s="42"/>
      <c r="S196" s="375"/>
    </row>
    <row r="197" spans="2:19" s="4" customFormat="1" ht="18" customHeight="1">
      <c r="B197" s="2446"/>
      <c r="C197" s="26"/>
      <c r="D197" s="27"/>
      <c r="E197" s="27"/>
      <c r="F197" s="27"/>
      <c r="G197" s="994"/>
      <c r="H197" s="26"/>
      <c r="I197" s="384"/>
      <c r="J197" s="384"/>
      <c r="K197" s="28"/>
      <c r="L197" s="40"/>
      <c r="M197" s="460"/>
      <c r="N197" s="27"/>
      <c r="O197" s="30"/>
      <c r="P197" s="27"/>
      <c r="Q197" s="42"/>
      <c r="R197" s="42"/>
      <c r="S197" s="375"/>
    </row>
    <row r="198" spans="2:19" s="4" customFormat="1" ht="18" customHeight="1">
      <c r="B198" s="2446"/>
      <c r="C198" s="26"/>
      <c r="D198" s="27"/>
      <c r="E198" s="27"/>
      <c r="F198" s="27"/>
      <c r="G198" s="108"/>
      <c r="H198" s="26"/>
      <c r="I198" s="139"/>
      <c r="J198" s="2231"/>
      <c r="K198" s="28"/>
      <c r="L198" s="40"/>
      <c r="M198" s="40"/>
      <c r="N198" s="27"/>
      <c r="O198" s="30"/>
      <c r="P198" s="30"/>
      <c r="Q198" s="30"/>
      <c r="R198" s="42"/>
      <c r="S198" s="375"/>
    </row>
    <row r="199" spans="2:19" s="4" customFormat="1" ht="19.7" customHeight="1">
      <c r="B199" s="2446"/>
      <c r="C199" s="26"/>
      <c r="D199" s="27"/>
      <c r="E199" s="27"/>
      <c r="F199" s="27"/>
      <c r="G199" s="47"/>
      <c r="H199" s="26"/>
      <c r="I199" s="384"/>
      <c r="J199" s="2231"/>
      <c r="K199" s="463"/>
      <c r="L199" s="40"/>
      <c r="M199" s="40"/>
      <c r="N199" s="27"/>
      <c r="O199" s="30"/>
      <c r="P199" s="27"/>
      <c r="Q199" s="42"/>
      <c r="R199" s="42"/>
      <c r="S199" s="375"/>
    </row>
    <row r="200" spans="2:19" s="4" customFormat="1" ht="19.7" customHeight="1">
      <c r="B200" s="2446"/>
      <c r="C200" s="26"/>
      <c r="D200" s="27"/>
      <c r="E200" s="27"/>
      <c r="F200" s="27"/>
      <c r="G200" s="47"/>
      <c r="H200" s="26"/>
      <c r="I200" s="384"/>
      <c r="J200" s="2231"/>
      <c r="K200" s="463"/>
      <c r="L200" s="40"/>
      <c r="M200" s="40"/>
      <c r="N200" s="27"/>
      <c r="O200" s="30"/>
      <c r="P200" s="27"/>
      <c r="Q200" s="42"/>
      <c r="R200" s="42"/>
      <c r="S200" s="375"/>
    </row>
    <row r="201" spans="2:19" s="4" customFormat="1" ht="19.7" customHeight="1">
      <c r="B201" s="2446"/>
      <c r="C201" s="26"/>
      <c r="D201" s="27"/>
      <c r="E201" s="27"/>
      <c r="F201" s="27"/>
      <c r="G201" s="47"/>
      <c r="H201" s="26"/>
      <c r="I201" s="384"/>
      <c r="J201" s="2231"/>
      <c r="K201" s="463"/>
      <c r="L201" s="40"/>
      <c r="M201" s="40"/>
      <c r="N201" s="27"/>
      <c r="O201" s="30"/>
      <c r="P201" s="27"/>
      <c r="Q201" s="42"/>
      <c r="R201" s="42"/>
      <c r="S201" s="375"/>
    </row>
    <row r="202" spans="2:19" s="4" customFormat="1" ht="19.7" customHeight="1">
      <c r="B202" s="2446"/>
      <c r="C202" s="26"/>
      <c r="D202" s="27"/>
      <c r="E202" s="27"/>
      <c r="F202" s="27"/>
      <c r="G202" s="108"/>
      <c r="H202" s="26"/>
      <c r="I202" s="139"/>
      <c r="J202" s="2231"/>
      <c r="K202" s="28"/>
      <c r="L202" s="40"/>
      <c r="M202" s="40"/>
      <c r="N202" s="27"/>
      <c r="O202" s="30"/>
      <c r="P202" s="27"/>
      <c r="Q202" s="42"/>
      <c r="R202" s="42"/>
      <c r="S202" s="375"/>
    </row>
    <row r="203" spans="2:19" s="4" customFormat="1" ht="19.7" customHeight="1">
      <c r="B203" s="2446"/>
      <c r="C203" s="26"/>
      <c r="D203" s="27"/>
      <c r="E203" s="27"/>
      <c r="F203" s="27"/>
      <c r="G203" s="108"/>
      <c r="H203" s="26"/>
      <c r="I203" s="139"/>
      <c r="J203" s="2231"/>
      <c r="K203" s="28"/>
      <c r="L203" s="40"/>
      <c r="M203" s="40"/>
      <c r="N203" s="27"/>
      <c r="O203" s="30"/>
      <c r="P203" s="27"/>
      <c r="Q203" s="42"/>
      <c r="R203" s="42"/>
      <c r="S203" s="375"/>
    </row>
    <row r="204" spans="2:19" ht="19.7" customHeight="1">
      <c r="B204" s="2446"/>
      <c r="C204" s="26"/>
      <c r="D204" s="27"/>
      <c r="E204" s="26"/>
      <c r="F204" s="26"/>
      <c r="G204" s="108"/>
      <c r="H204" s="26"/>
      <c r="I204" s="139"/>
      <c r="J204" s="2231"/>
      <c r="K204" s="28"/>
      <c r="L204" s="40"/>
      <c r="M204" s="47"/>
      <c r="N204" s="27"/>
      <c r="O204" s="30"/>
      <c r="P204" s="27"/>
      <c r="Q204" s="42"/>
      <c r="R204" s="42"/>
      <c r="S204" s="375"/>
    </row>
    <row r="205" spans="2:19" ht="19.7" customHeight="1">
      <c r="B205" s="2446"/>
      <c r="C205" s="26"/>
      <c r="D205" s="27"/>
      <c r="E205" s="27"/>
      <c r="F205" s="27"/>
      <c r="G205" s="462"/>
      <c r="H205" s="26"/>
      <c r="I205" s="139"/>
      <c r="J205" s="384"/>
      <c r="K205" s="28"/>
      <c r="L205" s="40"/>
      <c r="M205" s="40"/>
      <c r="N205" s="27"/>
      <c r="O205" s="30"/>
      <c r="P205" s="27"/>
      <c r="Q205" s="42"/>
      <c r="R205" s="42"/>
      <c r="S205" s="375"/>
    </row>
    <row r="206" spans="2:19" ht="19.7" customHeight="1">
      <c r="B206" s="2446"/>
      <c r="C206" s="26"/>
      <c r="D206" s="27"/>
      <c r="E206" s="27"/>
      <c r="F206" s="27"/>
      <c r="G206" s="108"/>
      <c r="H206" s="26"/>
      <c r="I206" s="139"/>
      <c r="J206" s="2231"/>
      <c r="K206" s="28"/>
      <c r="L206" s="40"/>
      <c r="M206" s="47"/>
      <c r="N206" s="27"/>
      <c r="O206" s="30"/>
      <c r="P206" s="27"/>
      <c r="Q206" s="42"/>
      <c r="R206" s="703"/>
      <c r="S206" s="375"/>
    </row>
    <row r="207" spans="2:19" ht="19.7" customHeight="1">
      <c r="B207" s="2446"/>
      <c r="C207" s="26"/>
      <c r="D207" s="27"/>
      <c r="E207" s="27"/>
      <c r="F207" s="27"/>
      <c r="G207" s="108"/>
      <c r="H207" s="26"/>
      <c r="I207" s="139"/>
      <c r="J207" s="2231"/>
      <c r="K207" s="28"/>
      <c r="L207" s="40"/>
      <c r="M207" s="47"/>
      <c r="N207" s="27"/>
      <c r="O207" s="30"/>
      <c r="P207" s="27"/>
      <c r="Q207" s="42"/>
      <c r="R207" s="42"/>
      <c r="S207" s="375"/>
    </row>
    <row r="208" spans="2:19" ht="19.7" customHeight="1">
      <c r="B208" s="2446"/>
      <c r="C208" s="26"/>
      <c r="D208" s="27"/>
      <c r="E208" s="27"/>
      <c r="F208" s="27"/>
      <c r="G208" s="108"/>
      <c r="H208" s="26"/>
      <c r="I208" s="139"/>
      <c r="J208" s="2231"/>
      <c r="K208" s="28"/>
      <c r="L208" s="40"/>
      <c r="M208" s="47"/>
      <c r="N208" s="27"/>
      <c r="O208" s="30"/>
      <c r="P208" s="27"/>
      <c r="Q208" s="42"/>
      <c r="R208" s="42"/>
      <c r="S208" s="375"/>
    </row>
    <row r="209" spans="2:19" ht="19.7" customHeight="1">
      <c r="B209" s="2446"/>
      <c r="C209" s="26"/>
      <c r="D209" s="27"/>
      <c r="E209" s="27"/>
      <c r="F209" s="27"/>
      <c r="G209" s="108"/>
      <c r="H209" s="26"/>
      <c r="I209" s="139"/>
      <c r="J209" s="2231">
        <f t="shared" ref="J209:J214" si="13">H209*I209</f>
        <v>0</v>
      </c>
      <c r="K209" s="28"/>
      <c r="L209" s="40"/>
      <c r="M209" s="47"/>
      <c r="N209" s="27"/>
      <c r="O209" s="30"/>
      <c r="P209" s="27"/>
      <c r="Q209" s="42"/>
      <c r="R209" s="42"/>
      <c r="S209" s="375"/>
    </row>
    <row r="210" spans="2:19" ht="19.7" customHeight="1">
      <c r="B210" s="2446"/>
      <c r="C210" s="26"/>
      <c r="D210" s="27"/>
      <c r="E210" s="27"/>
      <c r="F210" s="27"/>
      <c r="G210" s="108"/>
      <c r="H210" s="26"/>
      <c r="I210" s="139"/>
      <c r="J210" s="2231">
        <f t="shared" si="13"/>
        <v>0</v>
      </c>
      <c r="K210" s="28"/>
      <c r="L210" s="40"/>
      <c r="M210" s="47"/>
      <c r="N210" s="27"/>
      <c r="O210" s="30"/>
      <c r="P210" s="27"/>
      <c r="Q210" s="42"/>
      <c r="R210" s="42"/>
      <c r="S210" s="375"/>
    </row>
    <row r="211" spans="2:19" ht="19.7" customHeight="1">
      <c r="B211" s="2446"/>
      <c r="C211" s="26"/>
      <c r="D211" s="27"/>
      <c r="E211" s="27"/>
      <c r="F211" s="27"/>
      <c r="G211" s="108"/>
      <c r="H211" s="26"/>
      <c r="I211" s="139"/>
      <c r="J211" s="2231">
        <f t="shared" si="13"/>
        <v>0</v>
      </c>
      <c r="K211" s="28"/>
      <c r="L211" s="40"/>
      <c r="M211" s="47"/>
      <c r="N211" s="27"/>
      <c r="O211" s="30"/>
      <c r="P211" s="27"/>
      <c r="Q211" s="42"/>
      <c r="R211" s="42"/>
      <c r="S211" s="375"/>
    </row>
    <row r="212" spans="2:19" ht="19.7" customHeight="1">
      <c r="B212" s="2446"/>
      <c r="C212" s="459"/>
      <c r="D212" s="27"/>
      <c r="E212" s="27"/>
      <c r="F212" s="27"/>
      <c r="G212" s="108"/>
      <c r="H212" s="26"/>
      <c r="I212" s="139"/>
      <c r="J212" s="2231">
        <f t="shared" si="13"/>
        <v>0</v>
      </c>
      <c r="K212" s="28"/>
      <c r="L212" s="40"/>
      <c r="M212" s="47"/>
      <c r="N212" s="27"/>
      <c r="O212" s="30"/>
      <c r="P212" s="27"/>
      <c r="Q212" s="42"/>
      <c r="R212" s="42"/>
      <c r="S212" s="375"/>
    </row>
    <row r="213" spans="2:19" ht="19.7" customHeight="1">
      <c r="B213" s="2446"/>
      <c r="C213" s="459"/>
      <c r="D213" s="27"/>
      <c r="E213" s="27"/>
      <c r="F213" s="27"/>
      <c r="G213" s="108"/>
      <c r="H213" s="26"/>
      <c r="I213" s="139"/>
      <c r="J213" s="2231">
        <f t="shared" si="13"/>
        <v>0</v>
      </c>
      <c r="K213" s="28"/>
      <c r="L213" s="40"/>
      <c r="M213" s="47"/>
      <c r="N213" s="27"/>
      <c r="O213" s="30"/>
      <c r="P213" s="27"/>
      <c r="Q213" s="42"/>
      <c r="R213" s="42"/>
      <c r="S213" s="375"/>
    </row>
    <row r="214" spans="2:19" ht="19.7" customHeight="1">
      <c r="B214" s="2446"/>
      <c r="C214" s="459"/>
      <c r="D214" s="27"/>
      <c r="E214" s="27"/>
      <c r="F214" s="27"/>
      <c r="G214" s="108"/>
      <c r="H214" s="26"/>
      <c r="I214" s="139"/>
      <c r="J214" s="2231">
        <f t="shared" si="13"/>
        <v>0</v>
      </c>
      <c r="K214" s="28"/>
      <c r="L214" s="40"/>
      <c r="M214" s="47"/>
      <c r="N214" s="27"/>
      <c r="O214" s="30"/>
      <c r="P214" s="27"/>
      <c r="Q214" s="42"/>
      <c r="R214" s="42"/>
      <c r="S214" s="375"/>
    </row>
    <row r="215" spans="2:19">
      <c r="J215" s="373"/>
    </row>
  </sheetData>
  <autoFilter ref="D9:Q194" xr:uid="{00000000-0009-0000-0000-000000000000}"/>
  <mergeCells count="17">
    <mergeCell ref="E114:G114"/>
    <mergeCell ref="D145:G145"/>
    <mergeCell ref="G177:J177"/>
    <mergeCell ref="D13:G13"/>
    <mergeCell ref="G64:J64"/>
    <mergeCell ref="E71:G71"/>
    <mergeCell ref="G82:J82"/>
    <mergeCell ref="E86:G86"/>
    <mergeCell ref="G110:J110"/>
    <mergeCell ref="D2:F2"/>
    <mergeCell ref="I2:K2"/>
    <mergeCell ref="D3:F3"/>
    <mergeCell ref="D4:F4"/>
    <mergeCell ref="L4:M5"/>
    <mergeCell ref="D5:F5"/>
    <mergeCell ref="I5:J6"/>
    <mergeCell ref="D6:F6"/>
  </mergeCells>
  <phoneticPr fontId="2"/>
  <dataValidations count="2">
    <dataValidation imeMode="hiragana" allowBlank="1" showInputMessage="1" showErrorMessage="1" sqref="L97" xr:uid="{EA898BD7-C633-480B-81A8-950511333BAE}"/>
    <dataValidation allowBlank="1" showInputMessage="1" showErrorMessage="1" sqref="L61:L64" xr:uid="{DAD777C3-AE1C-4462-B257-CBAA0439743D}"/>
  </dataValidations>
  <pageMargins left="0.2" right="0.2" top="0.36" bottom="0.41" header="0.3" footer="0.3"/>
  <pageSetup paperSize="9" scale="70" orientation="landscape"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1E606-7384-4F49-A589-EABEBD55FDE0}">
  <sheetPr>
    <tabColor theme="6" tint="0.59999389629810485"/>
  </sheetPr>
  <dimension ref="A2:R42"/>
  <sheetViews>
    <sheetView zoomScale="85" zoomScaleNormal="85" workbookViewId="0">
      <pane xSplit="11" ySplit="9" topLeftCell="L10" activePane="bottomRight" state="frozen"/>
      <selection pane="topRight" activeCell="K1" sqref="K1"/>
      <selection pane="bottomLeft" activeCell="A9" sqref="A9"/>
      <selection pane="bottomRight" activeCell="N12" sqref="N12:P14"/>
    </sheetView>
  </sheetViews>
  <sheetFormatPr defaultRowHeight="18.75"/>
  <cols>
    <col min="1" max="1" width="9" style="1"/>
    <col min="2" max="2" width="17.125" style="1" customWidth="1"/>
    <col min="3" max="3" width="13.125" style="4" customWidth="1"/>
    <col min="4" max="4" width="14.375" style="1" bestFit="1" customWidth="1"/>
    <col min="5" max="5" width="13.125" style="1" bestFit="1" customWidth="1"/>
    <col min="6" max="6" width="52.375" style="1" customWidth="1"/>
    <col min="7" max="7" width="6.125" style="4" customWidth="1"/>
    <col min="8" max="9" width="9.875" style="10" bestFit="1" customWidth="1"/>
    <col min="10" max="10" width="5.875" style="10" customWidth="1"/>
    <col min="11" max="11" width="40.875" style="1" customWidth="1"/>
    <col min="12" max="12" width="41.625" style="1" customWidth="1"/>
    <col min="13" max="13" width="46.875" style="4" customWidth="1"/>
    <col min="14" max="14" width="13.875" style="9" customWidth="1"/>
    <col min="15" max="15" width="6.375" style="1" customWidth="1"/>
    <col min="16" max="16" width="13.125" style="10" customWidth="1"/>
    <col min="17" max="17" width="14.5" style="11" customWidth="1"/>
    <col min="18" max="18" width="15.625" style="12" customWidth="1"/>
    <col min="19" max="16384" width="9" style="1"/>
  </cols>
  <sheetData>
    <row r="2" spans="1:18" ht="20.100000000000001" customHeight="1">
      <c r="C2" s="2" t="s">
        <v>0</v>
      </c>
      <c r="D2" s="2"/>
      <c r="E2" s="2"/>
      <c r="F2" s="3" t="s">
        <v>7210</v>
      </c>
      <c r="H2" s="5" t="s">
        <v>2</v>
      </c>
      <c r="I2" s="6"/>
      <c r="J2" s="7"/>
      <c r="K2" s="8">
        <f>SUM(I:I)</f>
        <v>2080000</v>
      </c>
    </row>
    <row r="3" spans="1:18" ht="20.100000000000001" customHeight="1">
      <c r="C3" s="2" t="s">
        <v>3</v>
      </c>
      <c r="D3" s="2"/>
      <c r="E3" s="2"/>
      <c r="F3" s="13" t="s">
        <v>6439</v>
      </c>
    </row>
    <row r="4" spans="1:18" ht="20.100000000000001" customHeight="1">
      <c r="C4" s="2" t="s">
        <v>996</v>
      </c>
      <c r="D4" s="2"/>
      <c r="E4" s="2"/>
      <c r="F4" s="2224" t="s">
        <v>7325</v>
      </c>
      <c r="I4" s="2225"/>
      <c r="K4" s="2226" t="s">
        <v>7326</v>
      </c>
      <c r="L4" s="2227"/>
    </row>
    <row r="5" spans="1:18" ht="20.100000000000001" customHeight="1">
      <c r="C5" s="2" t="s">
        <v>9</v>
      </c>
      <c r="D5" s="2"/>
      <c r="E5" s="2"/>
      <c r="F5" s="16">
        <v>46176</v>
      </c>
      <c r="H5" s="2228" t="s">
        <v>8</v>
      </c>
      <c r="K5" s="2229"/>
      <c r="L5" s="2230"/>
    </row>
    <row r="6" spans="1:18" ht="20.100000000000001" customHeight="1">
      <c r="C6" s="2" t="s">
        <v>10</v>
      </c>
      <c r="D6" s="2"/>
      <c r="E6" s="2"/>
      <c r="F6" s="16">
        <v>46178</v>
      </c>
      <c r="H6" s="2228"/>
      <c r="K6" s="451"/>
      <c r="L6" s="452"/>
    </row>
    <row r="7" spans="1:18" ht="20.100000000000001" customHeight="1">
      <c r="C7" s="453"/>
      <c r="D7" s="453"/>
      <c r="E7" s="453"/>
      <c r="F7" s="454"/>
      <c r="K7" s="451"/>
      <c r="L7" s="452"/>
      <c r="M7" s="456"/>
    </row>
    <row r="9" spans="1:18" s="4" customFormat="1" ht="19.7" customHeight="1">
      <c r="B9" s="26" t="s">
        <v>31</v>
      </c>
      <c r="C9" s="27" t="s">
        <v>32</v>
      </c>
      <c r="D9" s="27" t="s">
        <v>33</v>
      </c>
      <c r="E9" s="27" t="s">
        <v>34</v>
      </c>
      <c r="F9" s="26" t="s">
        <v>35</v>
      </c>
      <c r="G9" s="26" t="s">
        <v>36</v>
      </c>
      <c r="H9" s="393" t="s">
        <v>37</v>
      </c>
      <c r="I9" s="548" t="s">
        <v>38</v>
      </c>
      <c r="J9" s="28" t="s">
        <v>39</v>
      </c>
      <c r="K9" s="26" t="s">
        <v>40</v>
      </c>
      <c r="L9" s="26" t="s">
        <v>41</v>
      </c>
      <c r="M9" s="26" t="s">
        <v>42</v>
      </c>
      <c r="N9" s="30" t="s">
        <v>43</v>
      </c>
      <c r="O9" s="27" t="s">
        <v>44</v>
      </c>
      <c r="P9" s="26" t="s">
        <v>45</v>
      </c>
      <c r="Q9" s="30" t="s">
        <v>46</v>
      </c>
      <c r="R9" s="375" t="s">
        <v>47</v>
      </c>
    </row>
    <row r="10" spans="1:18" s="4" customFormat="1" ht="19.7" customHeight="1">
      <c r="A10" s="458"/>
      <c r="B10" s="26"/>
      <c r="C10" s="27"/>
      <c r="D10" s="27"/>
      <c r="E10" s="27"/>
      <c r="F10" s="108"/>
      <c r="G10" s="26"/>
      <c r="H10" s="139"/>
      <c r="I10" s="2231"/>
      <c r="J10" s="28"/>
      <c r="K10" s="40"/>
      <c r="L10" s="460"/>
      <c r="M10" s="27"/>
      <c r="N10" s="30"/>
      <c r="O10" s="27"/>
      <c r="P10" s="42"/>
      <c r="Q10" s="42"/>
      <c r="R10" s="375"/>
    </row>
    <row r="11" spans="1:18" s="4" customFormat="1" ht="19.5" customHeight="1">
      <c r="B11" s="26"/>
      <c r="C11" s="2275" t="s">
        <v>5345</v>
      </c>
      <c r="D11" s="2275"/>
      <c r="E11" s="2275"/>
      <c r="F11" s="2276"/>
      <c r="G11" s="71"/>
      <c r="H11" s="71"/>
      <c r="I11" s="71"/>
      <c r="J11" s="1234"/>
      <c r="K11" s="1235"/>
      <c r="L11" s="1199"/>
      <c r="M11" s="1199"/>
      <c r="N11" s="1201"/>
      <c r="O11" s="1198"/>
      <c r="P11" s="1199"/>
      <c r="Q11" s="1201"/>
      <c r="R11" s="1202"/>
    </row>
    <row r="12" spans="1:18" s="4" customFormat="1" ht="19.5" customHeight="1">
      <c r="A12" s="28"/>
      <c r="B12" s="468">
        <v>1</v>
      </c>
      <c r="C12" s="2431">
        <v>1</v>
      </c>
      <c r="D12" s="1208" t="s">
        <v>5760</v>
      </c>
      <c r="E12" s="1208" t="s">
        <v>5760</v>
      </c>
      <c r="F12" s="907" t="s">
        <v>7327</v>
      </c>
      <c r="G12" s="1212">
        <v>2</v>
      </c>
      <c r="H12" s="1208">
        <v>1040000</v>
      </c>
      <c r="I12" s="1403">
        <f>H12*G12</f>
        <v>2080000</v>
      </c>
      <c r="J12" s="479"/>
      <c r="K12" s="907" t="s">
        <v>7328</v>
      </c>
      <c r="L12" s="831"/>
      <c r="M12" s="831"/>
      <c r="N12" s="1201">
        <v>46136</v>
      </c>
      <c r="O12" s="1198"/>
      <c r="P12" s="1876">
        <v>46175</v>
      </c>
      <c r="Q12" s="1201"/>
      <c r="R12" s="1660"/>
    </row>
    <row r="13" spans="1:18" s="4" customFormat="1" ht="19.5" customHeight="1">
      <c r="A13" s="28"/>
      <c r="B13" s="468">
        <v>1</v>
      </c>
      <c r="C13" s="2432">
        <f>C12+1</f>
        <v>2</v>
      </c>
      <c r="D13" s="1208" t="s">
        <v>5760</v>
      </c>
      <c r="E13" s="1208" t="s">
        <v>5760</v>
      </c>
      <c r="F13" s="879" t="s">
        <v>5765</v>
      </c>
      <c r="G13" s="1212">
        <v>2</v>
      </c>
      <c r="H13" s="1208">
        <v>0</v>
      </c>
      <c r="I13" s="1403">
        <f t="shared" ref="I13:I14" si="0">H13*G13</f>
        <v>0</v>
      </c>
      <c r="J13" s="479"/>
      <c r="K13" s="907"/>
      <c r="L13" s="831"/>
      <c r="M13" s="831"/>
      <c r="N13" s="1201">
        <v>46136</v>
      </c>
      <c r="O13" s="1198"/>
      <c r="P13" s="1876">
        <v>46175</v>
      </c>
      <c r="Q13" s="1201"/>
      <c r="R13" s="1202"/>
    </row>
    <row r="14" spans="1:18" s="4" customFormat="1" ht="19.5" customHeight="1">
      <c r="A14" s="28"/>
      <c r="B14" s="468">
        <v>1</v>
      </c>
      <c r="C14" s="2433">
        <f t="shared" ref="C14" si="1">C13+1</f>
        <v>3</v>
      </c>
      <c r="D14" s="909" t="s">
        <v>5760</v>
      </c>
      <c r="E14" s="909" t="s">
        <v>5760</v>
      </c>
      <c r="F14" s="1877" t="s">
        <v>5766</v>
      </c>
      <c r="G14" s="2047">
        <v>2</v>
      </c>
      <c r="H14" s="1878">
        <v>0</v>
      </c>
      <c r="I14" s="1403">
        <f t="shared" si="0"/>
        <v>0</v>
      </c>
      <c r="J14" s="1879"/>
      <c r="K14" s="852"/>
      <c r="L14" s="831"/>
      <c r="M14" s="831"/>
      <c r="N14" s="1201">
        <v>46136</v>
      </c>
      <c r="O14" s="1198"/>
      <c r="P14" s="1876">
        <v>46175</v>
      </c>
      <c r="Q14" s="1201"/>
      <c r="R14" s="1202"/>
    </row>
    <row r="15" spans="1:18" s="4" customFormat="1" ht="19.5" customHeight="1">
      <c r="A15" s="26"/>
      <c r="B15" s="26"/>
      <c r="C15" s="2008"/>
      <c r="D15" s="27"/>
      <c r="E15" s="27"/>
      <c r="F15" s="1657"/>
      <c r="G15" s="71"/>
      <c r="H15" s="71"/>
      <c r="I15" s="71"/>
      <c r="J15" s="1234"/>
      <c r="K15" s="1235"/>
      <c r="L15" s="1199"/>
      <c r="M15" s="1199"/>
      <c r="N15" s="1201"/>
      <c r="O15" s="1198"/>
      <c r="P15" s="1199"/>
      <c r="Q15" s="1201"/>
      <c r="R15" s="1202"/>
    </row>
    <row r="16" spans="1:18" s="4" customFormat="1" ht="19.5" customHeight="1">
      <c r="A16" s="26"/>
      <c r="B16" s="26"/>
      <c r="C16" s="2008"/>
      <c r="D16" s="27"/>
      <c r="E16" s="27"/>
      <c r="F16" s="2434">
        <f>SUM(I12:I14)</f>
        <v>2080000</v>
      </c>
      <c r="G16" s="71"/>
      <c r="H16" s="71"/>
      <c r="I16" s="71"/>
      <c r="J16" s="1234"/>
      <c r="K16" s="1235"/>
      <c r="L16" s="1199"/>
      <c r="M16" s="1199"/>
      <c r="N16" s="1201"/>
      <c r="O16" s="1198"/>
      <c r="P16" s="1199"/>
      <c r="Q16" s="1201"/>
      <c r="R16" s="1202"/>
    </row>
    <row r="17" spans="1:18" s="4" customFormat="1" ht="19.7" customHeight="1">
      <c r="A17" s="2435"/>
      <c r="B17" s="26"/>
      <c r="C17" s="27"/>
      <c r="D17" s="27"/>
      <c r="E17" s="27"/>
      <c r="F17" s="108"/>
      <c r="G17" s="26"/>
      <c r="H17" s="139"/>
      <c r="I17" s="2231"/>
      <c r="J17" s="28"/>
      <c r="K17" s="40"/>
      <c r="L17" s="460"/>
      <c r="M17" s="27"/>
      <c r="N17" s="30"/>
      <c r="O17" s="27"/>
      <c r="P17" s="42"/>
      <c r="Q17" s="42"/>
      <c r="R17" s="375"/>
    </row>
    <row r="18" spans="1:18" s="4" customFormat="1" ht="19.7" customHeight="1">
      <c r="A18" s="458"/>
      <c r="B18" s="26"/>
      <c r="C18" s="27"/>
      <c r="D18" s="281"/>
      <c r="E18" s="228"/>
      <c r="F18" s="47"/>
      <c r="G18" s="2436"/>
      <c r="H18" s="2437"/>
      <c r="I18" s="384"/>
      <c r="J18" s="63"/>
      <c r="K18" s="55"/>
      <c r="L18" s="460"/>
      <c r="M18" s="27"/>
      <c r="N18" s="30"/>
      <c r="O18" s="27"/>
      <c r="P18" s="42"/>
      <c r="Q18" s="42"/>
      <c r="R18" s="375"/>
    </row>
    <row r="19" spans="1:18" s="4" customFormat="1" ht="19.7" customHeight="1">
      <c r="A19" s="458"/>
      <c r="B19" s="26"/>
      <c r="C19" s="27"/>
      <c r="D19" s="27"/>
      <c r="E19" s="1918"/>
      <c r="F19" s="47"/>
      <c r="G19" s="2436"/>
      <c r="H19" s="2437"/>
      <c r="I19" s="175"/>
      <c r="J19" s="63"/>
      <c r="K19" s="55"/>
      <c r="L19" s="460"/>
      <c r="M19" s="27"/>
      <c r="N19" s="30"/>
      <c r="O19" s="27"/>
      <c r="P19" s="42"/>
      <c r="Q19" s="42"/>
      <c r="R19" s="375"/>
    </row>
    <row r="20" spans="1:18" s="4" customFormat="1" ht="19.7" customHeight="1">
      <c r="A20" s="458"/>
      <c r="B20" s="26"/>
      <c r="C20" s="27"/>
      <c r="D20" s="27"/>
      <c r="E20" s="27"/>
      <c r="F20" s="108"/>
      <c r="G20" s="2438"/>
      <c r="H20" s="2439"/>
      <c r="I20" s="384"/>
      <c r="J20" s="492"/>
      <c r="K20" s="493"/>
      <c r="L20" s="40"/>
      <c r="M20" s="27"/>
      <c r="N20" s="30"/>
      <c r="O20" s="27"/>
      <c r="P20" s="42"/>
      <c r="Q20" s="42"/>
      <c r="R20" s="375"/>
    </row>
    <row r="21" spans="1:18" s="4" customFormat="1" ht="19.7" customHeight="1">
      <c r="A21" s="458"/>
      <c r="B21" s="26"/>
      <c r="C21" s="27"/>
      <c r="D21" s="27"/>
      <c r="E21" s="27"/>
      <c r="F21" s="494"/>
      <c r="G21" s="26"/>
      <c r="H21" s="384"/>
      <c r="I21" s="384"/>
      <c r="J21" s="28"/>
      <c r="K21" s="40"/>
      <c r="L21" s="460"/>
      <c r="M21" s="27"/>
      <c r="N21" s="30"/>
      <c r="O21" s="27"/>
      <c r="P21" s="42"/>
      <c r="Q21" s="42"/>
      <c r="R21" s="375"/>
    </row>
    <row r="22" spans="1:18" s="4" customFormat="1" ht="19.7" customHeight="1">
      <c r="A22" s="458"/>
      <c r="B22" s="26"/>
      <c r="C22" s="27"/>
      <c r="D22" s="27"/>
      <c r="E22" s="27"/>
      <c r="F22" s="994"/>
      <c r="G22" s="26"/>
      <c r="H22" s="384"/>
      <c r="I22" s="384"/>
      <c r="J22" s="28"/>
      <c r="K22" s="40"/>
      <c r="L22" s="460"/>
      <c r="M22" s="27"/>
      <c r="N22" s="30"/>
      <c r="O22" s="27"/>
      <c r="P22" s="42"/>
      <c r="Q22" s="42"/>
      <c r="R22" s="375"/>
    </row>
    <row r="23" spans="1:18" s="4" customFormat="1" ht="19.7" customHeight="1">
      <c r="A23" s="458"/>
      <c r="B23" s="26"/>
      <c r="C23" s="27"/>
      <c r="D23" s="27"/>
      <c r="E23" s="27"/>
      <c r="F23" s="108"/>
      <c r="G23" s="26"/>
      <c r="H23" s="139"/>
      <c r="I23" s="2231"/>
      <c r="J23" s="28"/>
      <c r="K23" s="40"/>
      <c r="L23" s="40"/>
      <c r="M23" s="27"/>
      <c r="N23" s="30"/>
      <c r="O23" s="30"/>
      <c r="P23" s="30"/>
      <c r="Q23" s="42"/>
      <c r="R23" s="375"/>
    </row>
    <row r="24" spans="1:18" s="4" customFormat="1" ht="19.7" customHeight="1">
      <c r="A24" s="458"/>
      <c r="B24" s="26"/>
      <c r="C24" s="27"/>
      <c r="D24" s="27"/>
      <c r="E24" s="27"/>
      <c r="F24" s="47"/>
      <c r="G24" s="26"/>
      <c r="H24" s="384"/>
      <c r="I24" s="2231"/>
      <c r="J24" s="463"/>
      <c r="K24" s="40"/>
      <c r="L24" s="40"/>
      <c r="M24" s="27"/>
      <c r="N24" s="30"/>
      <c r="O24" s="30"/>
      <c r="P24" s="30"/>
      <c r="Q24" s="42"/>
      <c r="R24" s="375"/>
    </row>
    <row r="25" spans="1:18" s="4" customFormat="1" ht="19.7" customHeight="1">
      <c r="A25" s="458"/>
      <c r="B25" s="26"/>
      <c r="C25" s="27"/>
      <c r="D25" s="27"/>
      <c r="E25" s="27"/>
      <c r="F25" s="47"/>
      <c r="G25" s="26"/>
      <c r="H25" s="384"/>
      <c r="I25" s="384"/>
      <c r="J25" s="463"/>
      <c r="K25" s="40"/>
      <c r="L25" s="40"/>
      <c r="M25" s="27"/>
      <c r="N25" s="30"/>
      <c r="O25" s="27"/>
      <c r="P25" s="42"/>
      <c r="Q25" s="42"/>
      <c r="R25" s="375"/>
    </row>
    <row r="26" spans="1:18" s="4" customFormat="1" ht="19.7" customHeight="1">
      <c r="A26" s="458"/>
      <c r="B26" s="26"/>
      <c r="C26" s="27"/>
      <c r="D26" s="27"/>
      <c r="E26" s="27"/>
      <c r="F26" s="47"/>
      <c r="G26" s="26"/>
      <c r="H26" s="384"/>
      <c r="I26" s="2231"/>
      <c r="J26" s="463"/>
      <c r="K26" s="40"/>
      <c r="L26" s="40"/>
      <c r="M26" s="27"/>
      <c r="N26" s="30"/>
      <c r="O26" s="27"/>
      <c r="P26" s="42"/>
      <c r="Q26" s="42"/>
      <c r="R26" s="375"/>
    </row>
    <row r="27" spans="1:18" s="4" customFormat="1" ht="19.7" customHeight="1">
      <c r="A27" s="458"/>
      <c r="B27" s="26"/>
      <c r="C27" s="27"/>
      <c r="D27" s="27"/>
      <c r="E27" s="27"/>
      <c r="F27" s="47"/>
      <c r="G27" s="26"/>
      <c r="H27" s="384"/>
      <c r="I27" s="2231"/>
      <c r="J27" s="463"/>
      <c r="K27" s="40"/>
      <c r="L27" s="40"/>
      <c r="M27" s="27"/>
      <c r="N27" s="30"/>
      <c r="O27" s="27"/>
      <c r="P27" s="42"/>
      <c r="Q27" s="42"/>
      <c r="R27" s="375"/>
    </row>
    <row r="28" spans="1:18" s="4" customFormat="1" ht="19.7" customHeight="1">
      <c r="A28" s="458"/>
      <c r="B28" s="26"/>
      <c r="C28" s="27"/>
      <c r="D28" s="27"/>
      <c r="E28" s="27"/>
      <c r="F28" s="47"/>
      <c r="G28" s="26"/>
      <c r="H28" s="384"/>
      <c r="I28" s="2231"/>
      <c r="J28" s="463"/>
      <c r="K28" s="40"/>
      <c r="L28" s="40"/>
      <c r="M28" s="27"/>
      <c r="N28" s="30"/>
      <c r="O28" s="27"/>
      <c r="P28" s="42"/>
      <c r="Q28" s="42"/>
      <c r="R28" s="375"/>
    </row>
    <row r="29" spans="1:18" s="4" customFormat="1" ht="19.7" customHeight="1">
      <c r="A29" s="458"/>
      <c r="B29" s="26"/>
      <c r="C29" s="27"/>
      <c r="D29" s="27"/>
      <c r="E29" s="27"/>
      <c r="F29" s="108"/>
      <c r="G29" s="26"/>
      <c r="H29" s="139"/>
      <c r="I29" s="2231"/>
      <c r="J29" s="28"/>
      <c r="K29" s="40"/>
      <c r="L29" s="40"/>
      <c r="M29" s="27"/>
      <c r="N29" s="30"/>
      <c r="O29" s="27"/>
      <c r="P29" s="42"/>
      <c r="Q29" s="42"/>
      <c r="R29" s="375"/>
    </row>
    <row r="30" spans="1:18" s="4" customFormat="1" ht="19.7" customHeight="1">
      <c r="A30" s="458"/>
      <c r="B30" s="26"/>
      <c r="C30" s="27"/>
      <c r="D30" s="27"/>
      <c r="E30" s="27"/>
      <c r="F30" s="108"/>
      <c r="G30" s="26"/>
      <c r="H30" s="139"/>
      <c r="I30" s="2231"/>
      <c r="J30" s="28"/>
      <c r="K30" s="40"/>
      <c r="L30" s="40"/>
      <c r="M30" s="27"/>
      <c r="N30" s="30"/>
      <c r="O30" s="27"/>
      <c r="P30" s="42"/>
      <c r="Q30" s="42"/>
      <c r="R30" s="375"/>
    </row>
    <row r="31" spans="1:18" ht="19.7" customHeight="1">
      <c r="A31" s="458"/>
      <c r="B31" s="26"/>
      <c r="C31" s="27"/>
      <c r="D31" s="26"/>
      <c r="E31" s="26"/>
      <c r="F31" s="108"/>
      <c r="G31" s="26"/>
      <c r="H31" s="139"/>
      <c r="I31" s="2231"/>
      <c r="J31" s="28"/>
      <c r="K31" s="40"/>
      <c r="L31" s="47"/>
      <c r="M31" s="27"/>
      <c r="N31" s="30"/>
      <c r="O31" s="27"/>
      <c r="P31" s="42"/>
      <c r="Q31" s="42"/>
      <c r="R31" s="375"/>
    </row>
    <row r="32" spans="1:18" ht="19.7" customHeight="1">
      <c r="A32" s="458"/>
      <c r="B32" s="26"/>
      <c r="C32" s="27"/>
      <c r="D32" s="27"/>
      <c r="E32" s="27"/>
      <c r="F32" s="462"/>
      <c r="G32" s="26"/>
      <c r="H32" s="139"/>
      <c r="I32" s="384"/>
      <c r="J32" s="28"/>
      <c r="K32" s="40"/>
      <c r="L32" s="40"/>
      <c r="M32" s="27"/>
      <c r="N32" s="30"/>
      <c r="O32" s="27"/>
      <c r="P32" s="42"/>
      <c r="Q32" s="42"/>
      <c r="R32" s="375"/>
    </row>
    <row r="33" spans="1:18" ht="19.7" customHeight="1">
      <c r="A33" s="458"/>
      <c r="B33" s="26"/>
      <c r="C33" s="27"/>
      <c r="D33" s="27"/>
      <c r="E33" s="27"/>
      <c r="F33" s="108"/>
      <c r="G33" s="26"/>
      <c r="H33" s="139"/>
      <c r="I33" s="2231"/>
      <c r="J33" s="28"/>
      <c r="K33" s="40"/>
      <c r="L33" s="47"/>
      <c r="M33" s="27"/>
      <c r="N33" s="30"/>
      <c r="O33" s="27"/>
      <c r="P33" s="42"/>
      <c r="Q33" s="703"/>
      <c r="R33" s="375"/>
    </row>
    <row r="34" spans="1:18" ht="19.7" customHeight="1">
      <c r="A34" s="458"/>
      <c r="B34" s="26"/>
      <c r="C34" s="27"/>
      <c r="D34" s="27"/>
      <c r="E34" s="27"/>
      <c r="F34" s="108"/>
      <c r="G34" s="26"/>
      <c r="H34" s="139"/>
      <c r="I34" s="2231"/>
      <c r="J34" s="28"/>
      <c r="K34" s="40"/>
      <c r="L34" s="47"/>
      <c r="M34" s="27"/>
      <c r="N34" s="30"/>
      <c r="O34" s="27"/>
      <c r="P34" s="42"/>
      <c r="Q34" s="42"/>
      <c r="R34" s="375"/>
    </row>
    <row r="35" spans="1:18" ht="19.7" customHeight="1">
      <c r="A35" s="458"/>
      <c r="B35" s="26"/>
      <c r="C35" s="27"/>
      <c r="D35" s="27"/>
      <c r="E35" s="27"/>
      <c r="F35" s="108"/>
      <c r="G35" s="26"/>
      <c r="H35" s="139"/>
      <c r="I35" s="2231"/>
      <c r="J35" s="28"/>
      <c r="K35" s="40"/>
      <c r="L35" s="47"/>
      <c r="M35" s="27"/>
      <c r="N35" s="30"/>
      <c r="O35" s="27"/>
      <c r="P35" s="42"/>
      <c r="Q35" s="42"/>
      <c r="R35" s="375"/>
    </row>
    <row r="36" spans="1:18" ht="19.7" customHeight="1">
      <c r="A36" s="458"/>
      <c r="B36" s="26"/>
      <c r="C36" s="27"/>
      <c r="D36" s="27"/>
      <c r="E36" s="27"/>
      <c r="F36" s="108"/>
      <c r="G36" s="26"/>
      <c r="H36" s="139"/>
      <c r="I36" s="2231">
        <f t="shared" ref="I36:I41" si="2">G36*H36</f>
        <v>0</v>
      </c>
      <c r="J36" s="28"/>
      <c r="K36" s="40"/>
      <c r="L36" s="47"/>
      <c r="M36" s="27"/>
      <c r="N36" s="30"/>
      <c r="O36" s="27"/>
      <c r="P36" s="42"/>
      <c r="Q36" s="42"/>
      <c r="R36" s="375"/>
    </row>
    <row r="37" spans="1:18" ht="19.7" customHeight="1">
      <c r="A37" s="458"/>
      <c r="B37" s="26"/>
      <c r="C37" s="27"/>
      <c r="D37" s="27"/>
      <c r="E37" s="27"/>
      <c r="F37" s="108"/>
      <c r="G37" s="26"/>
      <c r="H37" s="139"/>
      <c r="I37" s="2231">
        <f t="shared" si="2"/>
        <v>0</v>
      </c>
      <c r="J37" s="28"/>
      <c r="K37" s="40"/>
      <c r="L37" s="47"/>
      <c r="M37" s="27"/>
      <c r="N37" s="30"/>
      <c r="O37" s="27"/>
      <c r="P37" s="42"/>
      <c r="Q37" s="42"/>
      <c r="R37" s="375"/>
    </row>
    <row r="38" spans="1:18" ht="19.7" customHeight="1">
      <c r="A38" s="458"/>
      <c r="B38" s="26"/>
      <c r="C38" s="27"/>
      <c r="D38" s="27"/>
      <c r="E38" s="27"/>
      <c r="F38" s="108"/>
      <c r="G38" s="26"/>
      <c r="H38" s="139"/>
      <c r="I38" s="2231">
        <f t="shared" si="2"/>
        <v>0</v>
      </c>
      <c r="J38" s="28"/>
      <c r="K38" s="40"/>
      <c r="L38" s="47"/>
      <c r="M38" s="27"/>
      <c r="N38" s="30"/>
      <c r="O38" s="27"/>
      <c r="P38" s="42"/>
      <c r="Q38" s="42"/>
      <c r="R38" s="375"/>
    </row>
    <row r="39" spans="1:18" ht="19.7" customHeight="1">
      <c r="A39" s="458"/>
      <c r="B39" s="459"/>
      <c r="C39" s="27"/>
      <c r="D39" s="27"/>
      <c r="E39" s="27"/>
      <c r="F39" s="108"/>
      <c r="G39" s="26"/>
      <c r="H39" s="139"/>
      <c r="I39" s="2231">
        <f t="shared" si="2"/>
        <v>0</v>
      </c>
      <c r="J39" s="28"/>
      <c r="K39" s="40"/>
      <c r="L39" s="47"/>
      <c r="M39" s="27"/>
      <c r="N39" s="30"/>
      <c r="O39" s="27"/>
      <c r="P39" s="42"/>
      <c r="Q39" s="42"/>
      <c r="R39" s="375"/>
    </row>
    <row r="40" spans="1:18" ht="19.7" customHeight="1">
      <c r="A40" s="458"/>
      <c r="B40" s="459"/>
      <c r="C40" s="27"/>
      <c r="D40" s="27"/>
      <c r="E40" s="27"/>
      <c r="F40" s="108"/>
      <c r="G40" s="26"/>
      <c r="H40" s="139"/>
      <c r="I40" s="2231">
        <f t="shared" si="2"/>
        <v>0</v>
      </c>
      <c r="J40" s="28"/>
      <c r="K40" s="40"/>
      <c r="L40" s="47"/>
      <c r="M40" s="27"/>
      <c r="N40" s="30"/>
      <c r="O40" s="27"/>
      <c r="P40" s="42"/>
      <c r="Q40" s="42"/>
      <c r="R40" s="375"/>
    </row>
    <row r="41" spans="1:18" ht="19.7" customHeight="1">
      <c r="A41" s="458"/>
      <c r="B41" s="459"/>
      <c r="C41" s="27"/>
      <c r="D41" s="27"/>
      <c r="E41" s="27"/>
      <c r="F41" s="108"/>
      <c r="G41" s="26"/>
      <c r="H41" s="139"/>
      <c r="I41" s="2231">
        <f t="shared" si="2"/>
        <v>0</v>
      </c>
      <c r="J41" s="28"/>
      <c r="K41" s="40"/>
      <c r="L41" s="47"/>
      <c r="M41" s="27"/>
      <c r="N41" s="30"/>
      <c r="O41" s="27"/>
      <c r="P41" s="42"/>
      <c r="Q41" s="42"/>
      <c r="R41" s="375"/>
    </row>
    <row r="42" spans="1:18">
      <c r="I42" s="373"/>
    </row>
  </sheetData>
  <autoFilter ref="C9:P19" xr:uid="{00000000-0009-0000-0000-000000000000}"/>
  <mergeCells count="9">
    <mergeCell ref="C11:F11"/>
    <mergeCell ref="C2:E2"/>
    <mergeCell ref="H2:J2"/>
    <mergeCell ref="C3:E3"/>
    <mergeCell ref="C4:E4"/>
    <mergeCell ref="K4:L5"/>
    <mergeCell ref="C5:E5"/>
    <mergeCell ref="H5:H6"/>
    <mergeCell ref="C6:E6"/>
  </mergeCells>
  <phoneticPr fontId="2"/>
  <pageMargins left="0.2" right="0.2" top="0.36" bottom="0.41" header="0.3" footer="0.3"/>
  <pageSetup paperSize="9" scale="70" orientation="landscape"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30959-B659-4497-BA1C-B45DA27F6CB6}">
  <sheetPr>
    <tabColor rgb="FFFFC000"/>
  </sheetPr>
  <dimension ref="A2:S203"/>
  <sheetViews>
    <sheetView zoomScale="85" zoomScaleNormal="85" workbookViewId="0">
      <pane xSplit="12" ySplit="9" topLeftCell="M50" activePane="bottomRight" state="frozen"/>
      <selection pane="topRight" activeCell="K1" sqref="K1"/>
      <selection pane="bottomLeft" activeCell="A9" sqref="A9"/>
      <selection pane="bottomRight" activeCell="G60" sqref="G60"/>
    </sheetView>
  </sheetViews>
  <sheetFormatPr defaultRowHeight="18.75"/>
  <cols>
    <col min="1" max="1" width="9" style="1"/>
    <col min="2" max="2" width="19.5" style="2500" customWidth="1"/>
    <col min="3" max="3" width="17.25" style="1" customWidth="1"/>
    <col min="4" max="4" width="13.25" style="4" customWidth="1"/>
    <col min="5" max="5" width="14.375" style="1" bestFit="1" customWidth="1"/>
    <col min="6" max="6" width="13.125" style="1" bestFit="1" customWidth="1"/>
    <col min="7" max="7" width="52.375" style="1" customWidth="1"/>
    <col min="8" max="8" width="6.25" style="4" customWidth="1"/>
    <col min="9" max="10" width="9.875" style="10" bestFit="1" customWidth="1"/>
    <col min="11" max="11" width="5.75" style="10" customWidth="1"/>
    <col min="12" max="12" width="40.75" style="1" customWidth="1"/>
    <col min="13" max="13" width="34.375" style="1" customWidth="1"/>
    <col min="14" max="14" width="23.75" style="4" customWidth="1"/>
    <col min="15" max="15" width="13.75" style="9" customWidth="1"/>
    <col min="16" max="16" width="6.375" style="1" customWidth="1"/>
    <col min="17" max="17" width="13.25" style="10" customWidth="1"/>
    <col min="18" max="18" width="14.5" style="11" customWidth="1"/>
    <col min="19" max="19" width="15.625" style="12" customWidth="1"/>
    <col min="20" max="16384" width="9" style="1"/>
  </cols>
  <sheetData>
    <row r="2" spans="1:19" ht="20.100000000000001" customHeight="1">
      <c r="D2" s="2" t="s">
        <v>0</v>
      </c>
      <c r="E2" s="2"/>
      <c r="F2" s="2"/>
      <c r="G2" s="3" t="s">
        <v>7210</v>
      </c>
      <c r="I2" s="5" t="s">
        <v>2</v>
      </c>
      <c r="J2" s="6"/>
      <c r="K2" s="7"/>
      <c r="L2" s="8">
        <f>SUM(J:J)</f>
        <v>1174649</v>
      </c>
    </row>
    <row r="3" spans="1:19" ht="20.100000000000001" customHeight="1">
      <c r="D3" s="2" t="s">
        <v>3</v>
      </c>
      <c r="E3" s="2"/>
      <c r="F3" s="2"/>
      <c r="G3" s="13" t="s">
        <v>6439</v>
      </c>
    </row>
    <row r="4" spans="1:19" ht="20.100000000000001" customHeight="1">
      <c r="D4" s="2" t="s">
        <v>996</v>
      </c>
      <c r="E4" s="2"/>
      <c r="F4" s="2"/>
      <c r="G4" s="2224" t="s">
        <v>7325</v>
      </c>
      <c r="J4" s="2225"/>
      <c r="L4" s="2226" t="s">
        <v>7326</v>
      </c>
      <c r="M4" s="2227"/>
    </row>
    <row r="5" spans="1:19" ht="20.100000000000001" customHeight="1">
      <c r="D5" s="2" t="s">
        <v>9</v>
      </c>
      <c r="E5" s="2"/>
      <c r="F5" s="2"/>
      <c r="G5" s="16">
        <v>46177</v>
      </c>
      <c r="I5" s="2501" t="s">
        <v>65</v>
      </c>
      <c r="L5" s="2229"/>
      <c r="M5" s="2230"/>
    </row>
    <row r="6" spans="1:19" ht="20.100000000000001" customHeight="1">
      <c r="D6" s="2" t="s">
        <v>10</v>
      </c>
      <c r="E6" s="2"/>
      <c r="F6" s="2"/>
      <c r="G6" s="16">
        <v>46178</v>
      </c>
      <c r="I6" s="2501"/>
      <c r="L6" s="451"/>
      <c r="M6" s="452"/>
    </row>
    <row r="7" spans="1:19" ht="20.100000000000001" customHeight="1">
      <c r="D7" s="453"/>
      <c r="E7" s="453"/>
      <c r="F7" s="453"/>
      <c r="G7" s="454"/>
      <c r="L7" s="2440" t="s">
        <v>7329</v>
      </c>
      <c r="M7" s="452"/>
      <c r="N7" s="456"/>
    </row>
    <row r="9" spans="1:19" s="4" customFormat="1" ht="19.7" customHeight="1">
      <c r="B9" s="2502"/>
      <c r="C9" s="26" t="s">
        <v>31</v>
      </c>
      <c r="D9" s="27" t="s">
        <v>32</v>
      </c>
      <c r="E9" s="27" t="s">
        <v>33</v>
      </c>
      <c r="F9" s="27" t="s">
        <v>34</v>
      </c>
      <c r="G9" s="26" t="s">
        <v>35</v>
      </c>
      <c r="H9" s="26" t="s">
        <v>36</v>
      </c>
      <c r="I9" s="393" t="s">
        <v>37</v>
      </c>
      <c r="J9" s="548" t="s">
        <v>38</v>
      </c>
      <c r="K9" s="28" t="s">
        <v>39</v>
      </c>
      <c r="L9" s="26" t="s">
        <v>40</v>
      </c>
      <c r="M9" s="26" t="s">
        <v>41</v>
      </c>
      <c r="N9" s="26" t="s">
        <v>42</v>
      </c>
      <c r="O9" s="30" t="s">
        <v>43</v>
      </c>
      <c r="P9" s="27" t="s">
        <v>44</v>
      </c>
      <c r="Q9" s="26" t="s">
        <v>45</v>
      </c>
      <c r="R9" s="30" t="s">
        <v>46</v>
      </c>
      <c r="S9" s="375" t="s">
        <v>47</v>
      </c>
    </row>
    <row r="10" spans="1:19" s="4" customFormat="1" ht="19.7" customHeight="1">
      <c r="B10" s="2503"/>
      <c r="C10" s="26"/>
      <c r="D10" s="27"/>
      <c r="E10" s="27"/>
      <c r="F10" s="27"/>
      <c r="G10" s="108"/>
      <c r="H10" s="26"/>
      <c r="I10" s="139"/>
      <c r="J10" s="2231"/>
      <c r="K10" s="28"/>
      <c r="L10" s="40"/>
      <c r="M10" s="460"/>
      <c r="N10" s="27"/>
      <c r="O10" s="30"/>
      <c r="P10" s="27"/>
      <c r="Q10" s="42"/>
      <c r="R10" s="42"/>
      <c r="S10" s="375"/>
    </row>
    <row r="11" spans="1:19" s="4" customFormat="1" ht="19.7" customHeight="1">
      <c r="B11" s="2503"/>
      <c r="C11" s="26"/>
      <c r="D11" s="27"/>
      <c r="E11" s="27"/>
      <c r="F11" s="1918"/>
      <c r="G11" s="47"/>
      <c r="H11" s="2436"/>
      <c r="I11" s="2437"/>
      <c r="J11" s="175"/>
      <c r="K11" s="63"/>
      <c r="L11" s="55"/>
      <c r="M11" s="460"/>
      <c r="N11" s="27"/>
      <c r="O11" s="30"/>
      <c r="P11" s="27"/>
      <c r="Q11" s="42"/>
      <c r="R11" s="42"/>
      <c r="S11" s="375"/>
    </row>
    <row r="12" spans="1:19" s="4" customFormat="1" ht="19.7" customHeight="1">
      <c r="B12" s="2503"/>
      <c r="C12" s="26"/>
      <c r="D12" s="2050" t="s">
        <v>2333</v>
      </c>
      <c r="E12" s="2051"/>
      <c r="F12" s="2051"/>
      <c r="G12" s="2052"/>
      <c r="H12" s="2438"/>
      <c r="I12" s="2439"/>
      <c r="J12" s="384"/>
      <c r="K12" s="492"/>
      <c r="L12" s="493"/>
      <c r="M12" s="40"/>
      <c r="N12" s="27"/>
      <c r="O12" s="30"/>
      <c r="P12" s="27"/>
      <c r="Q12" s="42"/>
      <c r="R12" s="42"/>
      <c r="S12" s="375"/>
    </row>
    <row r="13" spans="1:19" s="4" customFormat="1" ht="19.7" customHeight="1">
      <c r="A13" s="110" t="s">
        <v>181</v>
      </c>
      <c r="B13" s="2504" t="s">
        <v>7330</v>
      </c>
      <c r="C13" s="26"/>
      <c r="D13" s="2081">
        <v>1</v>
      </c>
      <c r="E13" s="27" t="s">
        <v>175</v>
      </c>
      <c r="F13" s="27" t="s">
        <v>175</v>
      </c>
      <c r="G13" s="2295" t="s">
        <v>5885</v>
      </c>
      <c r="H13" s="115">
        <v>4</v>
      </c>
      <c r="I13" s="115">
        <v>1032</v>
      </c>
      <c r="J13" s="115">
        <f t="shared" ref="J13:J55" si="0">H13*I13</f>
        <v>4128</v>
      </c>
      <c r="K13" s="535">
        <v>4</v>
      </c>
      <c r="L13" s="109" t="s">
        <v>5886</v>
      </c>
      <c r="M13" s="460"/>
      <c r="N13" s="2505" t="s">
        <v>7331</v>
      </c>
      <c r="O13" s="30">
        <v>46150</v>
      </c>
      <c r="P13" s="27"/>
      <c r="Q13" s="42">
        <v>46177</v>
      </c>
      <c r="R13" s="42">
        <v>46178</v>
      </c>
      <c r="S13" s="375"/>
    </row>
    <row r="14" spans="1:19" s="4" customFormat="1" ht="19.7" customHeight="1">
      <c r="A14" s="110" t="s">
        <v>181</v>
      </c>
      <c r="B14" s="2504" t="s">
        <v>7330</v>
      </c>
      <c r="C14" s="26"/>
      <c r="D14" s="2054">
        <f>D13+1</f>
        <v>2</v>
      </c>
      <c r="E14" s="27" t="s">
        <v>175</v>
      </c>
      <c r="F14" s="27" t="s">
        <v>175</v>
      </c>
      <c r="G14" s="2295" t="s">
        <v>5888</v>
      </c>
      <c r="H14" s="115">
        <v>2</v>
      </c>
      <c r="I14" s="115">
        <v>963</v>
      </c>
      <c r="J14" s="115">
        <f t="shared" si="0"/>
        <v>1926</v>
      </c>
      <c r="K14" s="535">
        <v>2</v>
      </c>
      <c r="L14" s="109" t="s">
        <v>5886</v>
      </c>
      <c r="M14" s="460"/>
      <c r="N14" s="2505" t="s">
        <v>7331</v>
      </c>
      <c r="O14" s="30">
        <v>46150</v>
      </c>
      <c r="P14" s="27"/>
      <c r="Q14" s="42">
        <v>46177</v>
      </c>
      <c r="R14" s="42">
        <v>46178</v>
      </c>
      <c r="S14" s="375"/>
    </row>
    <row r="15" spans="1:19" s="4" customFormat="1" ht="19.7" customHeight="1">
      <c r="A15" s="110" t="s">
        <v>172</v>
      </c>
      <c r="B15" s="2504" t="s">
        <v>7330</v>
      </c>
      <c r="C15" s="26"/>
      <c r="D15" s="2054">
        <f t="shared" ref="D15:D55" si="1">D14+1</f>
        <v>3</v>
      </c>
      <c r="E15" s="38" t="s">
        <v>174</v>
      </c>
      <c r="F15" s="27" t="s">
        <v>175</v>
      </c>
      <c r="G15" s="2295" t="s">
        <v>7332</v>
      </c>
      <c r="H15" s="115">
        <v>2</v>
      </c>
      <c r="I15" s="115">
        <v>19781</v>
      </c>
      <c r="J15" s="115">
        <f t="shared" si="0"/>
        <v>39562</v>
      </c>
      <c r="K15" s="958">
        <v>2</v>
      </c>
      <c r="L15" s="109" t="s">
        <v>7333</v>
      </c>
      <c r="M15" s="460"/>
      <c r="N15" s="2505" t="s">
        <v>7331</v>
      </c>
      <c r="O15" s="30">
        <v>46150</v>
      </c>
      <c r="P15" s="27"/>
      <c r="Q15" s="42">
        <v>46177</v>
      </c>
      <c r="R15" s="42">
        <v>46178</v>
      </c>
      <c r="S15" s="375"/>
    </row>
    <row r="16" spans="1:19" s="4" customFormat="1" ht="19.7" customHeight="1">
      <c r="A16" s="110" t="s">
        <v>123</v>
      </c>
      <c r="B16" s="2504" t="s">
        <v>7330</v>
      </c>
      <c r="C16" s="26"/>
      <c r="D16" s="2054">
        <f t="shared" si="1"/>
        <v>4</v>
      </c>
      <c r="E16" s="27" t="s">
        <v>175</v>
      </c>
      <c r="F16" s="27" t="s">
        <v>175</v>
      </c>
      <c r="G16" s="1802" t="s">
        <v>5898</v>
      </c>
      <c r="H16" s="1160">
        <v>10</v>
      </c>
      <c r="I16" s="115">
        <v>17</v>
      </c>
      <c r="J16" s="115">
        <f t="shared" si="0"/>
        <v>170</v>
      </c>
      <c r="K16" s="958">
        <v>10</v>
      </c>
      <c r="L16" s="109" t="s">
        <v>5899</v>
      </c>
      <c r="M16" s="460"/>
      <c r="N16" s="2505" t="s">
        <v>7331</v>
      </c>
      <c r="O16" s="30">
        <v>46150</v>
      </c>
      <c r="P16" s="27"/>
      <c r="Q16" s="42">
        <v>46177</v>
      </c>
      <c r="R16" s="42">
        <v>46178</v>
      </c>
      <c r="S16" s="375"/>
    </row>
    <row r="17" spans="1:19" s="4" customFormat="1" ht="19.7" customHeight="1">
      <c r="A17" s="110" t="s">
        <v>291</v>
      </c>
      <c r="B17" s="2504" t="s">
        <v>7330</v>
      </c>
      <c r="C17" s="26"/>
      <c r="D17" s="2054">
        <f t="shared" si="1"/>
        <v>5</v>
      </c>
      <c r="E17" s="27" t="s">
        <v>175</v>
      </c>
      <c r="F17" s="27" t="s">
        <v>175</v>
      </c>
      <c r="G17" s="2295" t="s">
        <v>5893</v>
      </c>
      <c r="H17" s="115">
        <v>8</v>
      </c>
      <c r="I17" s="115">
        <v>699</v>
      </c>
      <c r="J17" s="115">
        <f t="shared" si="0"/>
        <v>5592</v>
      </c>
      <c r="K17" s="535">
        <v>8</v>
      </c>
      <c r="L17" s="109" t="s">
        <v>7334</v>
      </c>
      <c r="M17" s="460"/>
      <c r="N17" s="2505" t="s">
        <v>7331</v>
      </c>
      <c r="O17" s="30">
        <v>46150</v>
      </c>
      <c r="P17" s="27"/>
      <c r="Q17" s="42">
        <v>46177</v>
      </c>
      <c r="R17" s="42">
        <v>46178</v>
      </c>
      <c r="S17" s="375"/>
    </row>
    <row r="18" spans="1:19" s="4" customFormat="1" ht="19.7" customHeight="1">
      <c r="A18" s="110" t="s">
        <v>123</v>
      </c>
      <c r="B18" s="2504" t="s">
        <v>7330</v>
      </c>
      <c r="C18" s="26"/>
      <c r="D18" s="2054">
        <f t="shared" si="1"/>
        <v>6</v>
      </c>
      <c r="E18" s="27" t="s">
        <v>175</v>
      </c>
      <c r="F18" s="27" t="s">
        <v>175</v>
      </c>
      <c r="G18" s="1802" t="s">
        <v>4613</v>
      </c>
      <c r="H18" s="1160">
        <v>74</v>
      </c>
      <c r="I18" s="1160">
        <v>22</v>
      </c>
      <c r="J18" s="115">
        <f t="shared" si="0"/>
        <v>1628</v>
      </c>
      <c r="K18" s="958">
        <v>16</v>
      </c>
      <c r="L18" s="109" t="s">
        <v>7335</v>
      </c>
      <c r="M18" s="460"/>
      <c r="N18" s="2505" t="s">
        <v>7331</v>
      </c>
      <c r="O18" s="30">
        <v>46150</v>
      </c>
      <c r="P18" s="27"/>
      <c r="Q18" s="42">
        <v>46177</v>
      </c>
      <c r="R18" s="42">
        <v>46178</v>
      </c>
      <c r="S18" s="375"/>
    </row>
    <row r="19" spans="1:19" s="4" customFormat="1" ht="19.7" customHeight="1">
      <c r="A19" s="110" t="s">
        <v>172</v>
      </c>
      <c r="B19" s="2504" t="s">
        <v>7330</v>
      </c>
      <c r="C19" s="26"/>
      <c r="D19" s="2054">
        <f t="shared" si="1"/>
        <v>7</v>
      </c>
      <c r="E19" s="38" t="s">
        <v>174</v>
      </c>
      <c r="F19" s="27" t="s">
        <v>175</v>
      </c>
      <c r="G19" s="2295" t="s">
        <v>7336</v>
      </c>
      <c r="H19" s="115">
        <v>2</v>
      </c>
      <c r="I19" s="115">
        <v>12516</v>
      </c>
      <c r="J19" s="115">
        <f t="shared" si="0"/>
        <v>25032</v>
      </c>
      <c r="K19" s="958">
        <v>2</v>
      </c>
      <c r="L19" s="109" t="s">
        <v>7337</v>
      </c>
      <c r="M19" s="460"/>
      <c r="N19" s="2505" t="s">
        <v>7331</v>
      </c>
      <c r="O19" s="30">
        <v>46150</v>
      </c>
      <c r="P19" s="27"/>
      <c r="Q19" s="42">
        <v>46177</v>
      </c>
      <c r="R19" s="42">
        <v>46178</v>
      </c>
      <c r="S19" s="375"/>
    </row>
    <row r="20" spans="1:19" s="4" customFormat="1" ht="19.7" customHeight="1">
      <c r="A20" s="110" t="s">
        <v>123</v>
      </c>
      <c r="B20" s="2504" t="s">
        <v>7330</v>
      </c>
      <c r="C20" s="26"/>
      <c r="D20" s="2054">
        <f>D19+1</f>
        <v>8</v>
      </c>
      <c r="E20" s="27" t="s">
        <v>175</v>
      </c>
      <c r="F20" s="27" t="s">
        <v>175</v>
      </c>
      <c r="G20" s="1802" t="s">
        <v>3673</v>
      </c>
      <c r="H20" s="1160">
        <v>28</v>
      </c>
      <c r="I20" s="115">
        <v>15</v>
      </c>
      <c r="J20" s="115">
        <f t="shared" si="0"/>
        <v>420</v>
      </c>
      <c r="K20" s="958">
        <v>4</v>
      </c>
      <c r="L20" s="109" t="s">
        <v>7338</v>
      </c>
      <c r="M20" s="460"/>
      <c r="N20" s="2505" t="s">
        <v>7331</v>
      </c>
      <c r="O20" s="30">
        <v>46150</v>
      </c>
      <c r="P20" s="27"/>
      <c r="Q20" s="42">
        <v>46177</v>
      </c>
      <c r="R20" s="42">
        <v>46178</v>
      </c>
      <c r="S20" s="375"/>
    </row>
    <row r="21" spans="1:19" s="4" customFormat="1" ht="19.7" customHeight="1">
      <c r="A21" s="110" t="s">
        <v>172</v>
      </c>
      <c r="B21" s="2504" t="s">
        <v>7330</v>
      </c>
      <c r="C21" s="26"/>
      <c r="D21" s="2054">
        <f>D20+1</f>
        <v>9</v>
      </c>
      <c r="E21" s="38" t="s">
        <v>174</v>
      </c>
      <c r="F21" s="27" t="s">
        <v>175</v>
      </c>
      <c r="G21" s="2295" t="s">
        <v>5950</v>
      </c>
      <c r="H21" s="115">
        <v>4</v>
      </c>
      <c r="I21" s="115">
        <v>4624</v>
      </c>
      <c r="J21" s="2452">
        <f t="shared" si="0"/>
        <v>18496</v>
      </c>
      <c r="K21" s="535">
        <v>2</v>
      </c>
      <c r="L21" s="109" t="s">
        <v>5951</v>
      </c>
      <c r="M21" s="460"/>
      <c r="N21" s="2505" t="s">
        <v>7331</v>
      </c>
      <c r="O21" s="30">
        <v>46150</v>
      </c>
      <c r="P21" s="27"/>
      <c r="Q21" s="42">
        <v>46177</v>
      </c>
      <c r="R21" s="42">
        <v>46178</v>
      </c>
      <c r="S21" s="375"/>
    </row>
    <row r="22" spans="1:19" s="4" customFormat="1" ht="19.7" customHeight="1">
      <c r="A22" s="110" t="s">
        <v>123</v>
      </c>
      <c r="B22" s="2504" t="s">
        <v>7330</v>
      </c>
      <c r="C22" s="26"/>
      <c r="D22" s="2054">
        <f t="shared" si="1"/>
        <v>10</v>
      </c>
      <c r="E22" s="27" t="s">
        <v>175</v>
      </c>
      <c r="F22" s="27" t="s">
        <v>175</v>
      </c>
      <c r="G22" s="2295" t="s">
        <v>5952</v>
      </c>
      <c r="H22" s="115">
        <v>4</v>
      </c>
      <c r="I22" s="115">
        <v>870</v>
      </c>
      <c r="J22" s="2452">
        <f t="shared" si="0"/>
        <v>3480</v>
      </c>
      <c r="K22" s="535">
        <v>2</v>
      </c>
      <c r="L22" s="109" t="s">
        <v>7339</v>
      </c>
      <c r="M22" s="460"/>
      <c r="N22" s="2505" t="s">
        <v>7331</v>
      </c>
      <c r="O22" s="30">
        <v>46150</v>
      </c>
      <c r="P22" s="27"/>
      <c r="Q22" s="42">
        <v>46177</v>
      </c>
      <c r="R22" s="42">
        <v>46178</v>
      </c>
      <c r="S22" s="375"/>
    </row>
    <row r="23" spans="1:19" s="4" customFormat="1" ht="19.7" customHeight="1">
      <c r="A23" s="110" t="s">
        <v>181</v>
      </c>
      <c r="B23" s="2504" t="s">
        <v>7330</v>
      </c>
      <c r="C23" s="26"/>
      <c r="D23" s="2054">
        <f t="shared" si="1"/>
        <v>11</v>
      </c>
      <c r="E23" s="27" t="s">
        <v>175</v>
      </c>
      <c r="F23" s="27" t="s">
        <v>175</v>
      </c>
      <c r="G23" s="2295" t="s">
        <v>5954</v>
      </c>
      <c r="H23" s="115">
        <v>4</v>
      </c>
      <c r="I23" s="115">
        <v>3752</v>
      </c>
      <c r="J23" s="2452">
        <f t="shared" si="0"/>
        <v>15008</v>
      </c>
      <c r="K23" s="535">
        <v>2</v>
      </c>
      <c r="L23" s="109" t="s">
        <v>7340</v>
      </c>
      <c r="M23" s="460"/>
      <c r="N23" s="2505" t="s">
        <v>7331</v>
      </c>
      <c r="O23" s="30">
        <v>46150</v>
      </c>
      <c r="P23" s="27"/>
      <c r="Q23" s="42">
        <v>46177</v>
      </c>
      <c r="R23" s="42">
        <v>46178</v>
      </c>
      <c r="S23" s="375"/>
    </row>
    <row r="24" spans="1:19" s="4" customFormat="1" ht="19.7" customHeight="1">
      <c r="A24" s="110" t="s">
        <v>123</v>
      </c>
      <c r="B24" s="2504" t="s">
        <v>7330</v>
      </c>
      <c r="C24" s="26"/>
      <c r="D24" s="2054">
        <f t="shared" si="1"/>
        <v>12</v>
      </c>
      <c r="E24" s="27" t="s">
        <v>175</v>
      </c>
      <c r="F24" s="27" t="s">
        <v>175</v>
      </c>
      <c r="G24" s="2295" t="s">
        <v>5956</v>
      </c>
      <c r="H24" s="115">
        <v>8</v>
      </c>
      <c r="I24" s="115">
        <v>18</v>
      </c>
      <c r="J24" s="2452">
        <f t="shared" si="0"/>
        <v>144</v>
      </c>
      <c r="K24" s="535">
        <v>8</v>
      </c>
      <c r="L24" s="109" t="s">
        <v>7341</v>
      </c>
      <c r="M24" s="460"/>
      <c r="N24" s="2505" t="s">
        <v>7331</v>
      </c>
      <c r="O24" s="30">
        <v>46150</v>
      </c>
      <c r="P24" s="27"/>
      <c r="Q24" s="42">
        <v>46177</v>
      </c>
      <c r="R24" s="42">
        <v>46178</v>
      </c>
      <c r="S24" s="375"/>
    </row>
    <row r="25" spans="1:19" s="4" customFormat="1" ht="19.7" customHeight="1">
      <c r="A25" s="110" t="s">
        <v>123</v>
      </c>
      <c r="B25" s="2504" t="s">
        <v>7330</v>
      </c>
      <c r="C25" s="26"/>
      <c r="D25" s="2054">
        <f t="shared" si="1"/>
        <v>13</v>
      </c>
      <c r="E25" s="27" t="s">
        <v>175</v>
      </c>
      <c r="F25" s="27" t="s">
        <v>175</v>
      </c>
      <c r="G25" s="1802" t="s">
        <v>813</v>
      </c>
      <c r="H25" s="1160">
        <v>8</v>
      </c>
      <c r="I25" s="1160">
        <v>112</v>
      </c>
      <c r="J25" s="2452">
        <f t="shared" si="0"/>
        <v>896</v>
      </c>
      <c r="K25" s="535">
        <v>8</v>
      </c>
      <c r="L25" s="109" t="s">
        <v>7342</v>
      </c>
      <c r="M25" s="460"/>
      <c r="N25" s="2505" t="s">
        <v>7331</v>
      </c>
      <c r="O25" s="30">
        <v>46150</v>
      </c>
      <c r="P25" s="27"/>
      <c r="Q25" s="42">
        <v>46177</v>
      </c>
      <c r="R25" s="42">
        <v>46178</v>
      </c>
      <c r="S25" s="375"/>
    </row>
    <row r="26" spans="1:19" s="4" customFormat="1" ht="19.7" customHeight="1">
      <c r="A26" s="110" t="s">
        <v>213</v>
      </c>
      <c r="B26" s="2504" t="s">
        <v>7330</v>
      </c>
      <c r="C26" s="26"/>
      <c r="D26" s="2054">
        <f t="shared" si="1"/>
        <v>14</v>
      </c>
      <c r="E26" s="38" t="s">
        <v>174</v>
      </c>
      <c r="F26" s="27" t="s">
        <v>175</v>
      </c>
      <c r="G26" s="2451" t="s">
        <v>5958</v>
      </c>
      <c r="H26" s="115">
        <v>8</v>
      </c>
      <c r="I26" s="115">
        <v>4446</v>
      </c>
      <c r="J26" s="2452">
        <f t="shared" si="0"/>
        <v>35568</v>
      </c>
      <c r="K26" s="535">
        <v>4</v>
      </c>
      <c r="L26" s="108" t="s">
        <v>5959</v>
      </c>
      <c r="M26" s="460"/>
      <c r="N26" s="2505" t="s">
        <v>7331</v>
      </c>
      <c r="O26" s="30">
        <v>46150</v>
      </c>
      <c r="P26" s="27"/>
      <c r="Q26" s="42">
        <v>46177</v>
      </c>
      <c r="R26" s="42">
        <v>46178</v>
      </c>
      <c r="S26" s="375"/>
    </row>
    <row r="27" spans="1:19" s="4" customFormat="1" ht="19.7" customHeight="1">
      <c r="A27" s="110" t="s">
        <v>200</v>
      </c>
      <c r="B27" s="2504" t="s">
        <v>7330</v>
      </c>
      <c r="C27" s="26"/>
      <c r="D27" s="2054">
        <f t="shared" si="1"/>
        <v>15</v>
      </c>
      <c r="E27" s="38" t="s">
        <v>174</v>
      </c>
      <c r="F27" s="27" t="s">
        <v>175</v>
      </c>
      <c r="G27" s="2295" t="s">
        <v>5960</v>
      </c>
      <c r="H27" s="115">
        <v>2</v>
      </c>
      <c r="I27" s="115">
        <v>4580</v>
      </c>
      <c r="J27" s="115">
        <f t="shared" si="0"/>
        <v>9160</v>
      </c>
      <c r="K27" s="535">
        <v>1</v>
      </c>
      <c r="L27" s="108" t="s">
        <v>5961</v>
      </c>
      <c r="M27" s="460"/>
      <c r="N27" s="2505" t="s">
        <v>7331</v>
      </c>
      <c r="O27" s="30">
        <v>46150</v>
      </c>
      <c r="P27" s="27"/>
      <c r="Q27" s="42">
        <v>46177</v>
      </c>
      <c r="R27" s="42">
        <v>46178</v>
      </c>
      <c r="S27" s="375"/>
    </row>
    <row r="28" spans="1:19" s="4" customFormat="1" ht="19.7" customHeight="1">
      <c r="A28" s="110" t="s">
        <v>200</v>
      </c>
      <c r="B28" s="2504" t="s">
        <v>7330</v>
      </c>
      <c r="C28" s="26"/>
      <c r="D28" s="2054">
        <f t="shared" si="1"/>
        <v>16</v>
      </c>
      <c r="E28" s="38" t="s">
        <v>174</v>
      </c>
      <c r="F28" s="27" t="s">
        <v>175</v>
      </c>
      <c r="G28" s="2295" t="s">
        <v>5962</v>
      </c>
      <c r="H28" s="115">
        <v>2</v>
      </c>
      <c r="I28" s="115">
        <v>4580</v>
      </c>
      <c r="J28" s="115">
        <f t="shared" si="0"/>
        <v>9160</v>
      </c>
      <c r="K28" s="535">
        <v>1</v>
      </c>
      <c r="L28" s="109" t="s">
        <v>5963</v>
      </c>
      <c r="M28" s="460"/>
      <c r="N28" s="2505" t="s">
        <v>7331</v>
      </c>
      <c r="O28" s="30">
        <v>46150</v>
      </c>
      <c r="P28" s="27"/>
      <c r="Q28" s="42">
        <v>46177</v>
      </c>
      <c r="R28" s="42">
        <v>46178</v>
      </c>
      <c r="S28" s="375"/>
    </row>
    <row r="29" spans="1:19" s="4" customFormat="1" ht="19.7" customHeight="1">
      <c r="A29" s="110" t="s">
        <v>123</v>
      </c>
      <c r="B29" s="2504" t="s">
        <v>7330</v>
      </c>
      <c r="C29" s="26"/>
      <c r="D29" s="2054">
        <f t="shared" si="1"/>
        <v>17</v>
      </c>
      <c r="E29" s="27" t="s">
        <v>3871</v>
      </c>
      <c r="F29" s="27" t="s">
        <v>175</v>
      </c>
      <c r="G29" s="2295" t="s">
        <v>5964</v>
      </c>
      <c r="H29" s="115">
        <v>12</v>
      </c>
      <c r="I29" s="115">
        <v>50</v>
      </c>
      <c r="J29" s="115">
        <f t="shared" si="0"/>
        <v>600</v>
      </c>
      <c r="K29" s="535">
        <v>6</v>
      </c>
      <c r="L29" s="109" t="s">
        <v>5965</v>
      </c>
      <c r="M29" s="460"/>
      <c r="N29" s="2505" t="s">
        <v>7331</v>
      </c>
      <c r="O29" s="30">
        <v>46150</v>
      </c>
      <c r="P29" s="27"/>
      <c r="Q29" s="42">
        <v>46177</v>
      </c>
      <c r="R29" s="42">
        <v>46178</v>
      </c>
      <c r="S29" s="375"/>
    </row>
    <row r="30" spans="1:19" s="4" customFormat="1" ht="19.7" customHeight="1">
      <c r="A30" s="110" t="s">
        <v>123</v>
      </c>
      <c r="B30" s="2504" t="s">
        <v>7330</v>
      </c>
      <c r="C30" s="26"/>
      <c r="D30" s="2054">
        <f>D29+1</f>
        <v>18</v>
      </c>
      <c r="E30" s="27" t="s">
        <v>175</v>
      </c>
      <c r="F30" s="27" t="s">
        <v>175</v>
      </c>
      <c r="G30" s="2295" t="s">
        <v>5966</v>
      </c>
      <c r="H30" s="115">
        <v>36</v>
      </c>
      <c r="I30" s="115">
        <v>26</v>
      </c>
      <c r="J30" s="115">
        <f t="shared" si="0"/>
        <v>936</v>
      </c>
      <c r="K30" s="535">
        <v>18</v>
      </c>
      <c r="L30" s="109" t="s">
        <v>5967</v>
      </c>
      <c r="M30" s="460"/>
      <c r="N30" s="2505" t="s">
        <v>7331</v>
      </c>
      <c r="O30" s="30">
        <v>46150</v>
      </c>
      <c r="P30" s="27"/>
      <c r="Q30" s="42">
        <v>46177</v>
      </c>
      <c r="R30" s="42">
        <v>46178</v>
      </c>
      <c r="S30" s="375"/>
    </row>
    <row r="31" spans="1:19" s="4" customFormat="1" ht="19.7" customHeight="1">
      <c r="A31" s="110" t="s">
        <v>123</v>
      </c>
      <c r="B31" s="2504" t="s">
        <v>7330</v>
      </c>
      <c r="C31" s="26"/>
      <c r="D31" s="2054">
        <f t="shared" si="1"/>
        <v>19</v>
      </c>
      <c r="E31" s="27" t="s">
        <v>175</v>
      </c>
      <c r="F31" s="27" t="s">
        <v>175</v>
      </c>
      <c r="G31" s="1802" t="s">
        <v>5968</v>
      </c>
      <c r="H31" s="1160">
        <v>4</v>
      </c>
      <c r="I31" s="115">
        <v>120</v>
      </c>
      <c r="J31" s="115">
        <f t="shared" si="0"/>
        <v>480</v>
      </c>
      <c r="K31" s="535">
        <v>2</v>
      </c>
      <c r="L31" s="109" t="s">
        <v>7343</v>
      </c>
      <c r="M31" s="460"/>
      <c r="N31" s="2505" t="s">
        <v>7331</v>
      </c>
      <c r="O31" s="30">
        <v>46150</v>
      </c>
      <c r="P31" s="27"/>
      <c r="Q31" s="42">
        <v>46177</v>
      </c>
      <c r="R31" s="42">
        <v>46178</v>
      </c>
      <c r="S31" s="375"/>
    </row>
    <row r="32" spans="1:19" s="4" customFormat="1" ht="19.7" customHeight="1">
      <c r="A32" s="110" t="s">
        <v>200</v>
      </c>
      <c r="B32" s="2504" t="s">
        <v>7330</v>
      </c>
      <c r="C32" s="26"/>
      <c r="D32" s="2054">
        <f t="shared" si="1"/>
        <v>20</v>
      </c>
      <c r="E32" s="38" t="s">
        <v>174</v>
      </c>
      <c r="F32" s="27" t="s">
        <v>175</v>
      </c>
      <c r="G32" s="2295" t="s">
        <v>5970</v>
      </c>
      <c r="H32" s="115">
        <v>2</v>
      </c>
      <c r="I32" s="115">
        <v>2340</v>
      </c>
      <c r="J32" s="115">
        <f t="shared" si="0"/>
        <v>4680</v>
      </c>
      <c r="K32" s="535">
        <v>1</v>
      </c>
      <c r="L32" s="108" t="s">
        <v>5971</v>
      </c>
      <c r="M32" s="460"/>
      <c r="N32" s="2505" t="s">
        <v>7331</v>
      </c>
      <c r="O32" s="30">
        <v>46150</v>
      </c>
      <c r="P32" s="27"/>
      <c r="Q32" s="42">
        <v>46177</v>
      </c>
      <c r="R32" s="42">
        <v>46178</v>
      </c>
      <c r="S32" s="375"/>
    </row>
    <row r="33" spans="1:19" s="4" customFormat="1" ht="19.7" customHeight="1">
      <c r="A33" s="110" t="s">
        <v>123</v>
      </c>
      <c r="B33" s="2504" t="s">
        <v>7330</v>
      </c>
      <c r="C33" s="26"/>
      <c r="D33" s="2054">
        <f t="shared" si="1"/>
        <v>21</v>
      </c>
      <c r="E33" s="27" t="s">
        <v>175</v>
      </c>
      <c r="F33" s="27" t="s">
        <v>175</v>
      </c>
      <c r="G33" s="2295" t="s">
        <v>3983</v>
      </c>
      <c r="H33" s="115">
        <v>8</v>
      </c>
      <c r="I33" s="115">
        <v>87</v>
      </c>
      <c r="J33" s="115">
        <f t="shared" si="0"/>
        <v>696</v>
      </c>
      <c r="K33" s="535">
        <v>4</v>
      </c>
      <c r="L33" s="109" t="s">
        <v>5972</v>
      </c>
      <c r="M33" s="460"/>
      <c r="N33" s="2505" t="s">
        <v>7331</v>
      </c>
      <c r="O33" s="30">
        <v>46150</v>
      </c>
      <c r="P33" s="27"/>
      <c r="Q33" s="42">
        <v>46177</v>
      </c>
      <c r="R33" s="42">
        <v>46178</v>
      </c>
      <c r="S33" s="375"/>
    </row>
    <row r="34" spans="1:19" s="4" customFormat="1" ht="19.7" customHeight="1">
      <c r="A34" s="110" t="s">
        <v>200</v>
      </c>
      <c r="B34" s="2504" t="s">
        <v>7330</v>
      </c>
      <c r="C34" s="26"/>
      <c r="D34" s="2054">
        <f t="shared" si="1"/>
        <v>22</v>
      </c>
      <c r="E34" s="27" t="s">
        <v>219</v>
      </c>
      <c r="F34" s="27" t="s">
        <v>175</v>
      </c>
      <c r="G34" s="2288" t="s">
        <v>7344</v>
      </c>
      <c r="H34" s="35">
        <v>2</v>
      </c>
      <c r="I34" s="2032">
        <v>52030</v>
      </c>
      <c r="J34" s="115">
        <f t="shared" si="0"/>
        <v>104060</v>
      </c>
      <c r="K34" s="28"/>
      <c r="L34" s="40" t="s">
        <v>7345</v>
      </c>
      <c r="M34" s="460"/>
      <c r="N34" s="2505" t="s">
        <v>7331</v>
      </c>
      <c r="O34" s="30">
        <v>46150</v>
      </c>
      <c r="P34" s="27"/>
      <c r="Q34" s="42">
        <v>46177</v>
      </c>
      <c r="R34" s="42">
        <v>46178</v>
      </c>
      <c r="S34" s="375"/>
    </row>
    <row r="35" spans="1:19" s="4" customFormat="1" ht="19.7" customHeight="1">
      <c r="A35" s="110" t="s">
        <v>172</v>
      </c>
      <c r="B35" s="2504" t="s">
        <v>7330</v>
      </c>
      <c r="C35" s="26"/>
      <c r="D35" s="2054">
        <f t="shared" si="1"/>
        <v>23</v>
      </c>
      <c r="E35" s="38" t="s">
        <v>174</v>
      </c>
      <c r="F35" s="27" t="s">
        <v>175</v>
      </c>
      <c r="G35" s="2288" t="s">
        <v>7346</v>
      </c>
      <c r="H35" s="35">
        <v>2</v>
      </c>
      <c r="I35" s="2032">
        <v>20905</v>
      </c>
      <c r="J35" s="115">
        <f t="shared" si="0"/>
        <v>41810</v>
      </c>
      <c r="K35" s="28"/>
      <c r="L35" s="40" t="s">
        <v>7347</v>
      </c>
      <c r="M35" s="460"/>
      <c r="N35" s="2505" t="s">
        <v>7331</v>
      </c>
      <c r="O35" s="30">
        <v>46150</v>
      </c>
      <c r="P35" s="27"/>
      <c r="Q35" s="42">
        <v>46177</v>
      </c>
      <c r="R35" s="42">
        <v>46178</v>
      </c>
      <c r="S35" s="375"/>
    </row>
    <row r="36" spans="1:19" s="4" customFormat="1" ht="19.7" customHeight="1">
      <c r="A36" s="110" t="s">
        <v>200</v>
      </c>
      <c r="B36" s="2504" t="s">
        <v>7330</v>
      </c>
      <c r="C36" s="26"/>
      <c r="D36" s="2054">
        <f t="shared" si="1"/>
        <v>24</v>
      </c>
      <c r="E36" s="27" t="s">
        <v>175</v>
      </c>
      <c r="F36" s="27" t="s">
        <v>175</v>
      </c>
      <c r="G36" s="2288" t="s">
        <v>7348</v>
      </c>
      <c r="H36" s="35">
        <v>12</v>
      </c>
      <c r="I36" s="2032">
        <v>865</v>
      </c>
      <c r="J36" s="115">
        <f t="shared" si="0"/>
        <v>10380</v>
      </c>
      <c r="K36" s="28"/>
      <c r="L36" s="40" t="s">
        <v>7349</v>
      </c>
      <c r="M36" s="460"/>
      <c r="N36" s="2505" t="s">
        <v>7331</v>
      </c>
      <c r="O36" s="30">
        <v>46150</v>
      </c>
      <c r="P36" s="27"/>
      <c r="Q36" s="42">
        <v>46177</v>
      </c>
      <c r="R36" s="42">
        <v>46178</v>
      </c>
      <c r="S36" s="375"/>
    </row>
    <row r="37" spans="1:19" s="4" customFormat="1" ht="19.7" customHeight="1">
      <c r="A37" s="110" t="s">
        <v>200</v>
      </c>
      <c r="B37" s="2504" t="s">
        <v>7330</v>
      </c>
      <c r="C37" s="26"/>
      <c r="D37" s="2054">
        <f t="shared" si="1"/>
        <v>25</v>
      </c>
      <c r="E37" s="27" t="s">
        <v>175</v>
      </c>
      <c r="F37" s="27" t="s">
        <v>175</v>
      </c>
      <c r="G37" s="2288" t="s">
        <v>7350</v>
      </c>
      <c r="H37" s="35">
        <v>2</v>
      </c>
      <c r="I37" s="2032">
        <v>1019</v>
      </c>
      <c r="J37" s="115">
        <f t="shared" si="0"/>
        <v>2038</v>
      </c>
      <c r="K37" s="28"/>
      <c r="L37" s="40" t="s">
        <v>6527</v>
      </c>
      <c r="M37" s="460"/>
      <c r="N37" s="2505" t="s">
        <v>7331</v>
      </c>
      <c r="O37" s="30">
        <v>46150</v>
      </c>
      <c r="P37" s="27"/>
      <c r="Q37" s="42">
        <v>46177</v>
      </c>
      <c r="R37" s="42">
        <v>46178</v>
      </c>
      <c r="S37" s="375"/>
    </row>
    <row r="38" spans="1:19" s="4" customFormat="1" ht="19.7" customHeight="1">
      <c r="A38" s="110" t="s">
        <v>123</v>
      </c>
      <c r="B38" s="2504" t="s">
        <v>7330</v>
      </c>
      <c r="C38" s="26"/>
      <c r="D38" s="2054">
        <f t="shared" si="1"/>
        <v>26</v>
      </c>
      <c r="E38" s="27" t="s">
        <v>175</v>
      </c>
      <c r="F38" s="27" t="s">
        <v>175</v>
      </c>
      <c r="G38" s="1802" t="s">
        <v>959</v>
      </c>
      <c r="H38" s="1160">
        <v>12</v>
      </c>
      <c r="I38" s="115">
        <v>17</v>
      </c>
      <c r="J38" s="115">
        <f t="shared" si="0"/>
        <v>204</v>
      </c>
      <c r="K38" s="958">
        <v>12</v>
      </c>
      <c r="L38" s="109" t="s">
        <v>7351</v>
      </c>
      <c r="M38" s="460"/>
      <c r="N38" s="2505" t="s">
        <v>7331</v>
      </c>
      <c r="O38" s="30">
        <v>46150</v>
      </c>
      <c r="P38" s="27"/>
      <c r="Q38" s="42">
        <v>46177</v>
      </c>
      <c r="R38" s="42">
        <v>46178</v>
      </c>
      <c r="S38" s="375"/>
    </row>
    <row r="39" spans="1:19" s="4" customFormat="1" ht="19.7" customHeight="1">
      <c r="A39" s="110" t="s">
        <v>123</v>
      </c>
      <c r="B39" s="2504" t="s">
        <v>7330</v>
      </c>
      <c r="C39" s="26"/>
      <c r="D39" s="2054">
        <f t="shared" si="1"/>
        <v>27</v>
      </c>
      <c r="E39" s="27" t="s">
        <v>175</v>
      </c>
      <c r="F39" s="27" t="s">
        <v>175</v>
      </c>
      <c r="G39" s="2288" t="s">
        <v>417</v>
      </c>
      <c r="H39" s="35">
        <v>1</v>
      </c>
      <c r="I39" s="2032">
        <v>855</v>
      </c>
      <c r="J39" s="115">
        <f t="shared" si="0"/>
        <v>855</v>
      </c>
      <c r="K39" s="28"/>
      <c r="L39" s="40" t="s">
        <v>418</v>
      </c>
      <c r="M39" s="460"/>
      <c r="N39" s="2505" t="s">
        <v>7331</v>
      </c>
      <c r="O39" s="30">
        <v>46150</v>
      </c>
      <c r="P39" s="27"/>
      <c r="Q39" s="42">
        <v>46177</v>
      </c>
      <c r="R39" s="42">
        <v>46178</v>
      </c>
      <c r="S39" s="375"/>
    </row>
    <row r="40" spans="1:19" s="4" customFormat="1" ht="19.7" customHeight="1">
      <c r="A40" s="110" t="s">
        <v>123</v>
      </c>
      <c r="B40" s="2504" t="s">
        <v>7330</v>
      </c>
      <c r="C40" s="26"/>
      <c r="D40" s="2054">
        <f t="shared" si="1"/>
        <v>28</v>
      </c>
      <c r="E40" s="27" t="s">
        <v>175</v>
      </c>
      <c r="F40" s="27" t="s">
        <v>175</v>
      </c>
      <c r="G40" s="1802" t="s">
        <v>7352</v>
      </c>
      <c r="H40" s="1160">
        <v>8</v>
      </c>
      <c r="I40" s="115">
        <v>14</v>
      </c>
      <c r="J40" s="115">
        <f t="shared" si="0"/>
        <v>112</v>
      </c>
      <c r="K40" s="958">
        <v>8</v>
      </c>
      <c r="L40" s="216" t="s">
        <v>7353</v>
      </c>
      <c r="M40" s="460"/>
      <c r="N40" s="2505" t="s">
        <v>7331</v>
      </c>
      <c r="O40" s="30">
        <v>46150</v>
      </c>
      <c r="P40" s="27"/>
      <c r="Q40" s="42">
        <v>46177</v>
      </c>
      <c r="R40" s="42">
        <v>46178</v>
      </c>
      <c r="S40" s="375"/>
    </row>
    <row r="41" spans="1:19" s="4" customFormat="1" ht="19.7" customHeight="1">
      <c r="A41" s="110" t="s">
        <v>123</v>
      </c>
      <c r="B41" s="2504" t="s">
        <v>7330</v>
      </c>
      <c r="C41" s="26"/>
      <c r="D41" s="2054">
        <f t="shared" si="1"/>
        <v>29</v>
      </c>
      <c r="E41" s="27" t="s">
        <v>175</v>
      </c>
      <c r="F41" s="27" t="s">
        <v>175</v>
      </c>
      <c r="G41" s="2288" t="s">
        <v>5329</v>
      </c>
      <c r="H41" s="35">
        <v>8</v>
      </c>
      <c r="I41" s="2032">
        <v>93</v>
      </c>
      <c r="J41" s="115">
        <f t="shared" si="0"/>
        <v>744</v>
      </c>
      <c r="K41" s="28">
        <v>8</v>
      </c>
      <c r="L41" s="40" t="s">
        <v>7354</v>
      </c>
      <c r="M41" s="460"/>
      <c r="N41" s="2505" t="s">
        <v>7331</v>
      </c>
      <c r="O41" s="30">
        <v>46150</v>
      </c>
      <c r="P41" s="27"/>
      <c r="Q41" s="42">
        <v>46177</v>
      </c>
      <c r="R41" s="42">
        <v>46178</v>
      </c>
      <c r="S41" s="375"/>
    </row>
    <row r="42" spans="1:19" s="4" customFormat="1" ht="19.7" customHeight="1">
      <c r="A42" s="110" t="s">
        <v>123</v>
      </c>
      <c r="B42" s="2504" t="s">
        <v>7330</v>
      </c>
      <c r="C42" s="26"/>
      <c r="D42" s="2054">
        <f>D41+1</f>
        <v>30</v>
      </c>
      <c r="E42" s="27" t="s">
        <v>175</v>
      </c>
      <c r="F42" s="27" t="s">
        <v>175</v>
      </c>
      <c r="G42" s="1802" t="s">
        <v>5983</v>
      </c>
      <c r="H42" s="1160">
        <v>10</v>
      </c>
      <c r="I42" s="1160">
        <v>41</v>
      </c>
      <c r="J42" s="115">
        <f t="shared" si="0"/>
        <v>410</v>
      </c>
      <c r="K42" s="958">
        <v>10</v>
      </c>
      <c r="L42" s="109" t="s">
        <v>7355</v>
      </c>
      <c r="M42" s="460"/>
      <c r="N42" s="2505" t="s">
        <v>7331</v>
      </c>
      <c r="O42" s="30">
        <v>46150</v>
      </c>
      <c r="P42" s="27"/>
      <c r="Q42" s="42">
        <v>46177</v>
      </c>
      <c r="R42" s="42">
        <v>46178</v>
      </c>
      <c r="S42" s="375"/>
    </row>
    <row r="43" spans="1:19" s="4" customFormat="1" ht="19.7" customHeight="1">
      <c r="A43" s="110" t="s">
        <v>172</v>
      </c>
      <c r="B43" s="2504" t="s">
        <v>7330</v>
      </c>
      <c r="C43" s="26"/>
      <c r="D43" s="2054">
        <f t="shared" si="1"/>
        <v>31</v>
      </c>
      <c r="E43" s="38" t="s">
        <v>174</v>
      </c>
      <c r="F43" s="27" t="s">
        <v>175</v>
      </c>
      <c r="G43" s="2288" t="s">
        <v>7356</v>
      </c>
      <c r="H43" s="35">
        <v>2</v>
      </c>
      <c r="I43" s="2032">
        <v>6620</v>
      </c>
      <c r="J43" s="115">
        <f t="shared" si="0"/>
        <v>13240</v>
      </c>
      <c r="K43" s="28">
        <v>2</v>
      </c>
      <c r="L43" s="40" t="s">
        <v>7357</v>
      </c>
      <c r="M43" s="460"/>
      <c r="N43" s="2505" t="s">
        <v>7331</v>
      </c>
      <c r="O43" s="30">
        <v>46150</v>
      </c>
      <c r="P43" s="27"/>
      <c r="Q43" s="42">
        <v>46177</v>
      </c>
      <c r="R43" s="42">
        <v>46178</v>
      </c>
      <c r="S43" s="375"/>
    </row>
    <row r="44" spans="1:19" s="4" customFormat="1" ht="19.7" customHeight="1">
      <c r="A44" s="110" t="s">
        <v>172</v>
      </c>
      <c r="B44" s="2504" t="s">
        <v>7330</v>
      </c>
      <c r="C44" s="26"/>
      <c r="D44" s="2054">
        <f>D43+1</f>
        <v>32</v>
      </c>
      <c r="E44" s="38" t="s">
        <v>174</v>
      </c>
      <c r="F44" s="27" t="s">
        <v>175</v>
      </c>
      <c r="G44" s="2288" t="s">
        <v>7358</v>
      </c>
      <c r="H44" s="35">
        <v>2</v>
      </c>
      <c r="I44" s="2032">
        <v>11807</v>
      </c>
      <c r="J44" s="115">
        <f t="shared" si="0"/>
        <v>23614</v>
      </c>
      <c r="K44" s="28"/>
      <c r="L44" s="40" t="s">
        <v>7359</v>
      </c>
      <c r="M44" s="460"/>
      <c r="N44" s="2505" t="s">
        <v>7331</v>
      </c>
      <c r="O44" s="30">
        <v>46150</v>
      </c>
      <c r="P44" s="27"/>
      <c r="Q44" s="42">
        <v>46177</v>
      </c>
      <c r="R44" s="42">
        <v>46178</v>
      </c>
      <c r="S44" s="375"/>
    </row>
    <row r="45" spans="1:19" s="4" customFormat="1" ht="19.7" customHeight="1">
      <c r="A45" s="110" t="s">
        <v>200</v>
      </c>
      <c r="B45" s="2504" t="s">
        <v>7330</v>
      </c>
      <c r="C45" s="26"/>
      <c r="D45" s="2054">
        <f>D44+1</f>
        <v>33</v>
      </c>
      <c r="E45" s="38" t="s">
        <v>174</v>
      </c>
      <c r="F45" s="27" t="s">
        <v>175</v>
      </c>
      <c r="G45" s="2288" t="s">
        <v>7360</v>
      </c>
      <c r="H45" s="35">
        <v>2</v>
      </c>
      <c r="I45" s="2032">
        <v>2638</v>
      </c>
      <c r="J45" s="115">
        <f t="shared" si="0"/>
        <v>5276</v>
      </c>
      <c r="K45" s="28">
        <v>2</v>
      </c>
      <c r="L45" s="40" t="s">
        <v>7361</v>
      </c>
      <c r="M45" s="460"/>
      <c r="N45" s="2505" t="s">
        <v>7331</v>
      </c>
      <c r="O45" s="30">
        <v>46150</v>
      </c>
      <c r="P45" s="27"/>
      <c r="Q45" s="42">
        <v>46177</v>
      </c>
      <c r="R45" s="42">
        <v>46178</v>
      </c>
      <c r="S45" s="375"/>
    </row>
    <row r="46" spans="1:19" s="4" customFormat="1" ht="19.7" customHeight="1">
      <c r="A46" s="110" t="s">
        <v>123</v>
      </c>
      <c r="B46" s="2504" t="s">
        <v>7330</v>
      </c>
      <c r="C46" s="26"/>
      <c r="D46" s="2054">
        <f t="shared" si="1"/>
        <v>34</v>
      </c>
      <c r="E46" s="27" t="s">
        <v>175</v>
      </c>
      <c r="F46" s="27" t="s">
        <v>175</v>
      </c>
      <c r="G46" s="1802" t="s">
        <v>7362</v>
      </c>
      <c r="H46" s="1160">
        <v>4</v>
      </c>
      <c r="I46" s="1160">
        <v>77</v>
      </c>
      <c r="J46" s="115">
        <f t="shared" si="0"/>
        <v>308</v>
      </c>
      <c r="K46" s="958">
        <v>4</v>
      </c>
      <c r="L46" s="109" t="s">
        <v>7363</v>
      </c>
      <c r="M46" s="460"/>
      <c r="N46" s="2505" t="s">
        <v>7331</v>
      </c>
      <c r="O46" s="30">
        <v>46150</v>
      </c>
      <c r="P46" s="27"/>
      <c r="Q46" s="42">
        <v>46177</v>
      </c>
      <c r="R46" s="42">
        <v>46178</v>
      </c>
      <c r="S46" s="375"/>
    </row>
    <row r="47" spans="1:19" s="4" customFormat="1" ht="19.7" customHeight="1">
      <c r="A47" s="110" t="s">
        <v>123</v>
      </c>
      <c r="B47" s="2504" t="s">
        <v>7330</v>
      </c>
      <c r="C47" s="26"/>
      <c r="D47" s="2054">
        <f>D46+1</f>
        <v>35</v>
      </c>
      <c r="E47" s="27" t="s">
        <v>175</v>
      </c>
      <c r="F47" s="27" t="s">
        <v>175</v>
      </c>
      <c r="G47" s="1802" t="s">
        <v>3667</v>
      </c>
      <c r="H47" s="1160">
        <v>4</v>
      </c>
      <c r="I47" s="115">
        <v>112</v>
      </c>
      <c r="J47" s="115">
        <f t="shared" si="0"/>
        <v>448</v>
      </c>
      <c r="K47" s="958">
        <v>6</v>
      </c>
      <c r="L47" s="216" t="s">
        <v>7364</v>
      </c>
      <c r="M47" s="460"/>
      <c r="N47" s="2505" t="s">
        <v>7331</v>
      </c>
      <c r="O47" s="30">
        <v>46150</v>
      </c>
      <c r="P47" s="27"/>
      <c r="Q47" s="42">
        <v>46177</v>
      </c>
      <c r="R47" s="42">
        <v>46178</v>
      </c>
      <c r="S47" s="375"/>
    </row>
    <row r="48" spans="1:19" s="4" customFormat="1" ht="19.7" customHeight="1">
      <c r="A48" s="110" t="s">
        <v>123</v>
      </c>
      <c r="B48" s="2504" t="s">
        <v>7330</v>
      </c>
      <c r="C48" s="26"/>
      <c r="D48" s="2054">
        <f t="shared" si="1"/>
        <v>36</v>
      </c>
      <c r="E48" s="27" t="s">
        <v>175</v>
      </c>
      <c r="F48" s="27" t="s">
        <v>175</v>
      </c>
      <c r="G48" s="1802" t="s">
        <v>3698</v>
      </c>
      <c r="H48" s="1160">
        <v>4</v>
      </c>
      <c r="I48" s="115">
        <v>112</v>
      </c>
      <c r="J48" s="115">
        <f t="shared" si="0"/>
        <v>448</v>
      </c>
      <c r="K48" s="958">
        <v>6</v>
      </c>
      <c r="L48" s="216" t="s">
        <v>7364</v>
      </c>
      <c r="M48" s="460"/>
      <c r="N48" s="2505" t="s">
        <v>7331</v>
      </c>
      <c r="O48" s="30">
        <v>46150</v>
      </c>
      <c r="P48" s="27"/>
      <c r="Q48" s="42">
        <v>46177</v>
      </c>
      <c r="R48" s="42">
        <v>46178</v>
      </c>
      <c r="S48" s="375"/>
    </row>
    <row r="49" spans="1:19" s="4" customFormat="1" ht="19.7" customHeight="1">
      <c r="A49" s="110" t="s">
        <v>172</v>
      </c>
      <c r="B49" s="2504" t="s">
        <v>7330</v>
      </c>
      <c r="C49" s="26"/>
      <c r="D49" s="2054">
        <f>D48+1</f>
        <v>37</v>
      </c>
      <c r="E49" s="38" t="s">
        <v>174</v>
      </c>
      <c r="F49" s="27" t="s">
        <v>175</v>
      </c>
      <c r="G49" s="1802" t="s">
        <v>7365</v>
      </c>
      <c r="H49" s="1160">
        <v>2</v>
      </c>
      <c r="I49" s="115">
        <v>6464</v>
      </c>
      <c r="J49" s="115">
        <f t="shared" si="0"/>
        <v>12928</v>
      </c>
      <c r="K49" s="958">
        <v>2</v>
      </c>
      <c r="L49" s="216" t="s">
        <v>7366</v>
      </c>
      <c r="M49" s="460"/>
      <c r="N49" s="2505" t="s">
        <v>7331</v>
      </c>
      <c r="O49" s="30">
        <v>46150</v>
      </c>
      <c r="P49" s="27"/>
      <c r="Q49" s="42">
        <v>46177</v>
      </c>
      <c r="R49" s="42">
        <v>46178</v>
      </c>
      <c r="S49" s="375"/>
    </row>
    <row r="50" spans="1:19" s="4" customFormat="1" ht="19.7" customHeight="1">
      <c r="A50" s="110" t="s">
        <v>172</v>
      </c>
      <c r="B50" s="2504" t="s">
        <v>7330</v>
      </c>
      <c r="C50" s="26"/>
      <c r="D50" s="2054">
        <f>D49+1</f>
        <v>38</v>
      </c>
      <c r="E50" s="38" t="s">
        <v>174</v>
      </c>
      <c r="F50" s="27" t="s">
        <v>175</v>
      </c>
      <c r="G50" s="2289" t="s">
        <v>7367</v>
      </c>
      <c r="H50" s="35">
        <v>2</v>
      </c>
      <c r="I50" s="2032">
        <v>10002</v>
      </c>
      <c r="J50" s="115">
        <f t="shared" si="0"/>
        <v>20004</v>
      </c>
      <c r="K50" s="958">
        <v>2</v>
      </c>
      <c r="L50" s="40" t="s">
        <v>7368</v>
      </c>
      <c r="M50" s="460"/>
      <c r="N50" s="2505" t="s">
        <v>7331</v>
      </c>
      <c r="O50" s="30">
        <v>46150</v>
      </c>
      <c r="P50" s="27"/>
      <c r="Q50" s="42">
        <v>46177</v>
      </c>
      <c r="R50" s="42">
        <v>46178</v>
      </c>
      <c r="S50" s="375"/>
    </row>
    <row r="51" spans="1:19" s="4" customFormat="1" ht="19.7" customHeight="1">
      <c r="A51" s="110" t="s">
        <v>123</v>
      </c>
      <c r="B51" s="2504" t="s">
        <v>7330</v>
      </c>
      <c r="C51" s="26"/>
      <c r="D51" s="2054">
        <f>D50+1</f>
        <v>39</v>
      </c>
      <c r="E51" s="27" t="s">
        <v>175</v>
      </c>
      <c r="F51" s="27" t="s">
        <v>175</v>
      </c>
      <c r="G51" s="1802" t="s">
        <v>3637</v>
      </c>
      <c r="H51" s="1160">
        <v>8</v>
      </c>
      <c r="I51" s="115">
        <v>105</v>
      </c>
      <c r="J51" s="115">
        <f t="shared" si="0"/>
        <v>840</v>
      </c>
      <c r="K51" s="958">
        <v>8</v>
      </c>
      <c r="L51" s="216" t="s">
        <v>7369</v>
      </c>
      <c r="M51" s="460"/>
      <c r="N51" s="2505" t="s">
        <v>7331</v>
      </c>
      <c r="O51" s="30">
        <v>46150</v>
      </c>
      <c r="P51" s="27"/>
      <c r="Q51" s="42">
        <v>46177</v>
      </c>
      <c r="R51" s="42">
        <v>46178</v>
      </c>
      <c r="S51" s="375"/>
    </row>
    <row r="52" spans="1:19" s="4" customFormat="1" ht="19.7" customHeight="1">
      <c r="A52" s="110" t="s">
        <v>123</v>
      </c>
      <c r="B52" s="2504" t="s">
        <v>7330</v>
      </c>
      <c r="C52" s="26"/>
      <c r="D52" s="2054">
        <f>D51+1</f>
        <v>40</v>
      </c>
      <c r="E52" s="27" t="s">
        <v>175</v>
      </c>
      <c r="F52" s="27" t="s">
        <v>175</v>
      </c>
      <c r="G52" s="2288" t="s">
        <v>5941</v>
      </c>
      <c r="H52" s="35">
        <v>4</v>
      </c>
      <c r="I52" s="2032">
        <v>1168</v>
      </c>
      <c r="J52" s="2032">
        <f t="shared" si="0"/>
        <v>4672</v>
      </c>
      <c r="K52" s="28"/>
      <c r="L52" s="40" t="s">
        <v>7370</v>
      </c>
      <c r="M52" s="460"/>
      <c r="N52" s="2505" t="s">
        <v>7331</v>
      </c>
      <c r="O52" s="30">
        <v>46150</v>
      </c>
      <c r="P52" s="27"/>
      <c r="Q52" s="42">
        <v>46177</v>
      </c>
      <c r="R52" s="42">
        <v>46178</v>
      </c>
      <c r="S52" s="375"/>
    </row>
    <row r="53" spans="1:19" s="4" customFormat="1" ht="19.7" customHeight="1">
      <c r="A53" s="110" t="s">
        <v>123</v>
      </c>
      <c r="B53" s="2504" t="s">
        <v>7330</v>
      </c>
      <c r="C53" s="26"/>
      <c r="D53" s="2054">
        <f t="shared" si="1"/>
        <v>41</v>
      </c>
      <c r="E53" s="27" t="s">
        <v>175</v>
      </c>
      <c r="F53" s="27" t="s">
        <v>175</v>
      </c>
      <c r="G53" s="2288" t="s">
        <v>7371</v>
      </c>
      <c r="H53" s="35">
        <v>4</v>
      </c>
      <c r="I53" s="2032">
        <v>1584</v>
      </c>
      <c r="J53" s="2032">
        <f t="shared" si="0"/>
        <v>6336</v>
      </c>
      <c r="K53" s="28"/>
      <c r="L53" s="40" t="s">
        <v>7372</v>
      </c>
      <c r="M53" s="460"/>
      <c r="N53" s="2505" t="s">
        <v>7331</v>
      </c>
      <c r="O53" s="30">
        <v>46150</v>
      </c>
      <c r="P53" s="27"/>
      <c r="Q53" s="42">
        <v>46177</v>
      </c>
      <c r="R53" s="42">
        <v>46178</v>
      </c>
      <c r="S53" s="375"/>
    </row>
    <row r="54" spans="1:19" s="4" customFormat="1" ht="19.7" customHeight="1">
      <c r="A54" s="110" t="s">
        <v>200</v>
      </c>
      <c r="B54" s="2504" t="s">
        <v>7330</v>
      </c>
      <c r="C54" s="26"/>
      <c r="D54" s="2054">
        <f t="shared" si="1"/>
        <v>42</v>
      </c>
      <c r="E54" s="38" t="s">
        <v>174</v>
      </c>
      <c r="F54" s="2457" t="s">
        <v>175</v>
      </c>
      <c r="G54" s="2458" t="s">
        <v>7262</v>
      </c>
      <c r="H54" s="2459">
        <v>2</v>
      </c>
      <c r="I54" s="2058">
        <v>3424</v>
      </c>
      <c r="J54" s="98">
        <f t="shared" si="0"/>
        <v>6848</v>
      </c>
      <c r="K54" s="2059"/>
      <c r="L54" s="1245" t="s">
        <v>7263</v>
      </c>
      <c r="M54" s="460"/>
      <c r="N54" s="2506" t="s">
        <v>7373</v>
      </c>
      <c r="O54" s="30">
        <v>46197</v>
      </c>
      <c r="P54" s="27"/>
      <c r="Q54" s="42">
        <v>46200</v>
      </c>
      <c r="R54" s="42">
        <v>46202</v>
      </c>
      <c r="S54" s="375"/>
    </row>
    <row r="55" spans="1:19" s="4" customFormat="1" ht="19.7" customHeight="1">
      <c r="A55" s="110" t="s">
        <v>123</v>
      </c>
      <c r="B55" s="2504" t="s">
        <v>7330</v>
      </c>
      <c r="C55" s="26"/>
      <c r="D55" s="2054">
        <f t="shared" si="1"/>
        <v>43</v>
      </c>
      <c r="E55" s="66" t="s">
        <v>175</v>
      </c>
      <c r="F55" s="2457" t="s">
        <v>175</v>
      </c>
      <c r="G55" s="2458" t="s">
        <v>5795</v>
      </c>
      <c r="H55" s="2459">
        <v>22</v>
      </c>
      <c r="I55" s="2058">
        <v>56</v>
      </c>
      <c r="J55" s="98">
        <f t="shared" si="0"/>
        <v>1232</v>
      </c>
      <c r="K55" s="2059"/>
      <c r="L55" s="1245" t="s">
        <v>774</v>
      </c>
      <c r="M55" s="460"/>
      <c r="N55" s="2506" t="s">
        <v>7373</v>
      </c>
      <c r="O55" s="30">
        <v>46197</v>
      </c>
      <c r="P55" s="27"/>
      <c r="Q55" s="42">
        <v>46200</v>
      </c>
      <c r="R55" s="42">
        <v>46202</v>
      </c>
      <c r="S55" s="375"/>
    </row>
    <row r="56" spans="1:19" s="4" customFormat="1" ht="19.7" customHeight="1">
      <c r="B56" s="2503"/>
      <c r="C56" s="26"/>
      <c r="D56" s="27"/>
      <c r="E56" s="27"/>
      <c r="F56" s="27"/>
      <c r="G56" s="72"/>
      <c r="H56" s="26"/>
      <c r="I56" s="384"/>
      <c r="J56" s="384"/>
      <c r="K56" s="28"/>
      <c r="L56" s="40"/>
      <c r="M56" s="460"/>
      <c r="N56" s="27"/>
      <c r="O56" s="30"/>
      <c r="P56" s="27"/>
      <c r="Q56" s="42"/>
      <c r="R56" s="42"/>
      <c r="S56" s="375"/>
    </row>
    <row r="57" spans="1:19" s="4" customFormat="1" ht="19.7" customHeight="1">
      <c r="B57" s="2503"/>
      <c r="C57" s="26"/>
      <c r="D57" s="27"/>
      <c r="E57" s="27"/>
      <c r="F57" s="27"/>
      <c r="G57" s="994"/>
      <c r="H57" s="26"/>
      <c r="I57" s="384"/>
      <c r="J57" s="384"/>
      <c r="K57" s="28"/>
      <c r="L57" s="40"/>
      <c r="M57" s="460"/>
      <c r="N57" s="27"/>
      <c r="O57" s="30"/>
      <c r="P57" s="27"/>
      <c r="Q57" s="42"/>
      <c r="R57" s="42"/>
      <c r="S57" s="375"/>
    </row>
    <row r="58" spans="1:19" s="4" customFormat="1" ht="19.7" customHeight="1">
      <c r="B58" s="2503"/>
      <c r="C58" s="26"/>
      <c r="D58" s="27"/>
      <c r="E58" s="27"/>
      <c r="F58" s="27"/>
      <c r="G58" s="2094">
        <f>SUM(J13:J57)</f>
        <v>434569</v>
      </c>
      <c r="H58" s="2095"/>
      <c r="I58" s="2095"/>
      <c r="J58" s="2096"/>
      <c r="K58" s="28"/>
      <c r="L58" s="40"/>
      <c r="M58" s="460"/>
      <c r="N58" s="27"/>
      <c r="O58" s="30"/>
      <c r="P58" s="27"/>
      <c r="Q58" s="42"/>
      <c r="R58" s="42"/>
      <c r="S58" s="375"/>
    </row>
    <row r="59" spans="1:19" s="4" customFormat="1" ht="19.7" customHeight="1">
      <c r="B59" s="2503"/>
      <c r="C59" s="26"/>
      <c r="D59" s="27"/>
      <c r="E59" s="27"/>
      <c r="F59" s="27"/>
      <c r="G59" s="994"/>
      <c r="H59" s="26"/>
      <c r="I59" s="384"/>
      <c r="J59" s="384"/>
      <c r="K59" s="28"/>
      <c r="L59" s="40"/>
      <c r="M59" s="460"/>
      <c r="N59" s="27"/>
      <c r="O59" s="30"/>
      <c r="P59" s="27"/>
      <c r="Q59" s="42"/>
      <c r="R59" s="42"/>
      <c r="S59" s="375"/>
    </row>
    <row r="60" spans="1:19" s="4" customFormat="1" ht="19.7" customHeight="1">
      <c r="B60" s="2503"/>
      <c r="C60" s="26"/>
      <c r="D60" s="27"/>
      <c r="E60" s="27"/>
      <c r="F60" s="27"/>
      <c r="G60" s="994"/>
      <c r="H60" s="26"/>
      <c r="I60" s="384"/>
      <c r="J60" s="384"/>
      <c r="K60" s="28"/>
      <c r="L60" s="40"/>
      <c r="M60" s="460"/>
      <c r="N60" s="27"/>
      <c r="O60" s="30"/>
      <c r="P60" s="27"/>
      <c r="Q60" s="42"/>
      <c r="R60" s="42"/>
      <c r="S60" s="375"/>
    </row>
    <row r="61" spans="1:19" s="4" customFormat="1" ht="19.7" customHeight="1">
      <c r="B61" s="2503"/>
      <c r="C61" s="26"/>
      <c r="D61" s="27"/>
      <c r="E61" s="27"/>
      <c r="F61" s="27"/>
      <c r="G61" s="994"/>
      <c r="H61" s="26"/>
      <c r="I61" s="384"/>
      <c r="J61" s="384"/>
      <c r="K61" s="28"/>
      <c r="L61" s="40"/>
      <c r="M61" s="460"/>
      <c r="N61" s="27"/>
      <c r="O61" s="30"/>
      <c r="P61" s="27"/>
      <c r="Q61" s="42"/>
      <c r="R61" s="42"/>
      <c r="S61" s="375"/>
    </row>
    <row r="62" spans="1:19" s="4" customFormat="1" ht="19.7" customHeight="1">
      <c r="B62" s="2503"/>
      <c r="C62" s="26"/>
      <c r="D62" s="27"/>
      <c r="E62" s="27"/>
      <c r="F62" s="27"/>
      <c r="G62" s="994"/>
      <c r="H62" s="26"/>
      <c r="I62" s="384"/>
      <c r="J62" s="384"/>
      <c r="K62" s="28"/>
      <c r="L62" s="40"/>
      <c r="M62" s="460"/>
      <c r="N62" s="27"/>
      <c r="O62" s="30"/>
      <c r="P62" s="27"/>
      <c r="Q62" s="42"/>
      <c r="R62" s="42"/>
      <c r="S62" s="375"/>
    </row>
    <row r="63" spans="1:19" s="4" customFormat="1" ht="19.7" customHeight="1">
      <c r="B63" s="2503"/>
      <c r="C63" s="26"/>
      <c r="D63" s="27"/>
      <c r="E63" s="2070" t="s">
        <v>5669</v>
      </c>
      <c r="F63" s="2071"/>
      <c r="G63" s="2072"/>
      <c r="H63" s="26"/>
      <c r="I63" s="384"/>
      <c r="J63" s="384"/>
      <c r="K63" s="28"/>
      <c r="L63" s="40"/>
      <c r="M63" s="460"/>
      <c r="N63" s="27"/>
      <c r="O63" s="30"/>
      <c r="P63" s="27"/>
      <c r="Q63" s="42"/>
      <c r="R63" s="42"/>
      <c r="S63" s="375"/>
    </row>
    <row r="64" spans="1:19" s="4" customFormat="1" ht="19.7" customHeight="1">
      <c r="A64" s="110" t="s">
        <v>123</v>
      </c>
      <c r="B64" s="2504" t="s">
        <v>7374</v>
      </c>
      <c r="C64" s="26"/>
      <c r="D64" s="2054">
        <f>+D55+1</f>
        <v>44</v>
      </c>
      <c r="E64" s="27" t="s">
        <v>3969</v>
      </c>
      <c r="F64" s="27" t="s">
        <v>3969</v>
      </c>
      <c r="G64" s="2299" t="s">
        <v>3993</v>
      </c>
      <c r="H64" s="950">
        <v>4</v>
      </c>
      <c r="I64" s="2300">
        <v>6050</v>
      </c>
      <c r="J64" s="1603">
        <f t="shared" ref="J64:J88" si="2">H64*I64</f>
        <v>24200</v>
      </c>
      <c r="K64" s="710">
        <v>1</v>
      </c>
      <c r="L64" s="378" t="s">
        <v>3994</v>
      </c>
      <c r="M64" s="984" t="s">
        <v>7375</v>
      </c>
      <c r="N64" s="2505" t="s">
        <v>7331</v>
      </c>
      <c r="O64" s="30">
        <v>46150</v>
      </c>
      <c r="P64" s="27"/>
      <c r="Q64" s="42">
        <v>46177</v>
      </c>
      <c r="R64" s="42">
        <v>46178</v>
      </c>
      <c r="S64" s="375"/>
    </row>
    <row r="65" spans="1:19" s="4" customFormat="1" ht="19.7" customHeight="1">
      <c r="A65" s="110" t="s">
        <v>3995</v>
      </c>
      <c r="B65" s="2504" t="s">
        <v>7374</v>
      </c>
      <c r="C65" s="26"/>
      <c r="D65" s="2054">
        <f>+D64+1</f>
        <v>45</v>
      </c>
      <c r="E65" s="38" t="s">
        <v>174</v>
      </c>
      <c r="F65" s="27" t="s">
        <v>175</v>
      </c>
      <c r="G65" s="857" t="s">
        <v>7376</v>
      </c>
      <c r="H65" s="845">
        <v>4</v>
      </c>
      <c r="I65" s="2507">
        <v>4380</v>
      </c>
      <c r="J65" s="1603">
        <f t="shared" si="2"/>
        <v>17520</v>
      </c>
      <c r="K65" s="847">
        <v>1</v>
      </c>
      <c r="L65" s="2508" t="s">
        <v>7377</v>
      </c>
      <c r="M65" s="984" t="s">
        <v>7375</v>
      </c>
      <c r="N65" s="2505" t="s">
        <v>7331</v>
      </c>
      <c r="O65" s="30">
        <v>46150</v>
      </c>
      <c r="P65" s="27"/>
      <c r="Q65" s="42">
        <v>46177</v>
      </c>
      <c r="R65" s="42">
        <v>46178</v>
      </c>
      <c r="S65" s="375"/>
    </row>
    <row r="66" spans="1:19" s="4" customFormat="1" ht="19.7" customHeight="1">
      <c r="A66" s="110" t="s">
        <v>3995</v>
      </c>
      <c r="B66" s="2504" t="s">
        <v>7374</v>
      </c>
      <c r="C66" s="26"/>
      <c r="D66" s="2054">
        <f>+D65+1</f>
        <v>46</v>
      </c>
      <c r="E66" s="38" t="s">
        <v>174</v>
      </c>
      <c r="F66" s="27" t="s">
        <v>175</v>
      </c>
      <c r="G66" s="857" t="s">
        <v>3978</v>
      </c>
      <c r="H66" s="845">
        <v>4</v>
      </c>
      <c r="I66" s="2507">
        <v>3045</v>
      </c>
      <c r="J66" s="1603">
        <f t="shared" si="2"/>
        <v>12180</v>
      </c>
      <c r="K66" s="847">
        <v>1</v>
      </c>
      <c r="L66" s="2508" t="s">
        <v>7378</v>
      </c>
      <c r="M66" s="984" t="s">
        <v>7375</v>
      </c>
      <c r="N66" s="2505" t="s">
        <v>7331</v>
      </c>
      <c r="O66" s="30">
        <v>46150</v>
      </c>
      <c r="P66" s="27"/>
      <c r="Q66" s="42">
        <v>46177</v>
      </c>
      <c r="R66" s="42">
        <v>46178</v>
      </c>
      <c r="S66" s="375"/>
    </row>
    <row r="67" spans="1:19" s="4" customFormat="1" ht="19.7" customHeight="1">
      <c r="A67" s="110" t="s">
        <v>123</v>
      </c>
      <c r="B67" s="2504" t="s">
        <v>7374</v>
      </c>
      <c r="C67" s="26"/>
      <c r="D67" s="2054">
        <f t="shared" ref="D67:D88" si="3">+D66+1</f>
        <v>47</v>
      </c>
      <c r="E67" s="1279" t="s">
        <v>3785</v>
      </c>
      <c r="F67" s="27" t="s">
        <v>175</v>
      </c>
      <c r="G67" s="857" t="s">
        <v>3981</v>
      </c>
      <c r="H67" s="845">
        <v>4</v>
      </c>
      <c r="I67" s="2507">
        <v>152</v>
      </c>
      <c r="J67" s="1603">
        <f t="shared" si="2"/>
        <v>608</v>
      </c>
      <c r="K67" s="847">
        <v>1</v>
      </c>
      <c r="L67" s="2508" t="s">
        <v>7379</v>
      </c>
      <c r="M67" s="984" t="s">
        <v>7375</v>
      </c>
      <c r="N67" s="2505" t="s">
        <v>7331</v>
      </c>
      <c r="O67" s="30">
        <v>46150</v>
      </c>
      <c r="P67" s="27"/>
      <c r="Q67" s="42">
        <v>46177</v>
      </c>
      <c r="R67" s="42">
        <v>46178</v>
      </c>
      <c r="S67" s="375"/>
    </row>
    <row r="68" spans="1:19" s="4" customFormat="1" ht="19.7" customHeight="1">
      <c r="A68" s="110" t="s">
        <v>123</v>
      </c>
      <c r="B68" s="2504" t="s">
        <v>7374</v>
      </c>
      <c r="C68" s="26"/>
      <c r="D68" s="2054">
        <f t="shared" si="3"/>
        <v>48</v>
      </c>
      <c r="E68" s="27" t="s">
        <v>3969</v>
      </c>
      <c r="F68" s="27" t="s">
        <v>175</v>
      </c>
      <c r="G68" s="857" t="s">
        <v>3983</v>
      </c>
      <c r="H68" s="845">
        <v>24</v>
      </c>
      <c r="I68" s="2507">
        <v>65</v>
      </c>
      <c r="J68" s="1603">
        <f t="shared" si="2"/>
        <v>1560</v>
      </c>
      <c r="K68" s="847">
        <v>4</v>
      </c>
      <c r="L68" s="2508" t="s">
        <v>7380</v>
      </c>
      <c r="M68" s="984" t="s">
        <v>7375</v>
      </c>
      <c r="N68" s="2505" t="s">
        <v>7331</v>
      </c>
      <c r="O68" s="30">
        <v>46150</v>
      </c>
      <c r="P68" s="27"/>
      <c r="Q68" s="42">
        <v>46177</v>
      </c>
      <c r="R68" s="42">
        <v>46178</v>
      </c>
      <c r="S68" s="375"/>
    </row>
    <row r="69" spans="1:19" s="4" customFormat="1" ht="19.7" customHeight="1">
      <c r="A69" s="110" t="s">
        <v>123</v>
      </c>
      <c r="B69" s="2504" t="s">
        <v>7374</v>
      </c>
      <c r="C69" s="26"/>
      <c r="D69" s="2054">
        <f t="shared" si="3"/>
        <v>49</v>
      </c>
      <c r="E69" s="27" t="s">
        <v>3969</v>
      </c>
      <c r="F69" s="27" t="s">
        <v>175</v>
      </c>
      <c r="G69" s="857" t="s">
        <v>7277</v>
      </c>
      <c r="H69" s="845">
        <v>36</v>
      </c>
      <c r="I69" s="2507">
        <v>83</v>
      </c>
      <c r="J69" s="1603">
        <f t="shared" si="2"/>
        <v>2988</v>
      </c>
      <c r="K69" s="847">
        <v>1</v>
      </c>
      <c r="L69" s="2508" t="s">
        <v>7381</v>
      </c>
      <c r="M69" s="984" t="s">
        <v>7375</v>
      </c>
      <c r="N69" s="2505" t="s">
        <v>7331</v>
      </c>
      <c r="O69" s="30">
        <v>46150</v>
      </c>
      <c r="P69" s="27"/>
      <c r="Q69" s="42">
        <v>46177</v>
      </c>
      <c r="R69" s="42">
        <v>46178</v>
      </c>
      <c r="S69" s="375"/>
    </row>
    <row r="70" spans="1:19" s="4" customFormat="1" ht="19.7" customHeight="1">
      <c r="A70" s="110" t="s">
        <v>123</v>
      </c>
      <c r="B70" s="2504" t="s">
        <v>7374</v>
      </c>
      <c r="C70" s="26"/>
      <c r="D70" s="2054">
        <f t="shared" si="3"/>
        <v>50</v>
      </c>
      <c r="E70" s="27" t="s">
        <v>3969</v>
      </c>
      <c r="F70" s="27" t="s">
        <v>175</v>
      </c>
      <c r="G70" s="857" t="s">
        <v>5795</v>
      </c>
      <c r="H70" s="845">
        <v>12</v>
      </c>
      <c r="I70" s="2507">
        <v>41</v>
      </c>
      <c r="J70" s="1603">
        <f t="shared" si="2"/>
        <v>492</v>
      </c>
      <c r="K70" s="847">
        <v>3</v>
      </c>
      <c r="L70" s="2508" t="s">
        <v>7382</v>
      </c>
      <c r="M70" s="984" t="s">
        <v>7375</v>
      </c>
      <c r="N70" s="2505" t="s">
        <v>7331</v>
      </c>
      <c r="O70" s="30">
        <v>46150</v>
      </c>
      <c r="P70" s="27"/>
      <c r="Q70" s="42">
        <v>46177</v>
      </c>
      <c r="R70" s="42">
        <v>46178</v>
      </c>
      <c r="S70" s="375"/>
    </row>
    <row r="71" spans="1:19" s="4" customFormat="1" ht="19.7" customHeight="1">
      <c r="A71" s="110" t="s">
        <v>123</v>
      </c>
      <c r="B71" s="2504" t="s">
        <v>7374</v>
      </c>
      <c r="C71" s="26"/>
      <c r="D71" s="2054">
        <f t="shared" si="3"/>
        <v>51</v>
      </c>
      <c r="E71" s="27" t="s">
        <v>3969</v>
      </c>
      <c r="F71" s="27" t="s">
        <v>175</v>
      </c>
      <c r="G71" s="857" t="s">
        <v>7383</v>
      </c>
      <c r="H71" s="845">
        <v>8</v>
      </c>
      <c r="I71" s="2507">
        <v>47</v>
      </c>
      <c r="J71" s="1603">
        <f t="shared" si="2"/>
        <v>376</v>
      </c>
      <c r="K71" s="847">
        <v>2</v>
      </c>
      <c r="L71" s="2508" t="s">
        <v>7384</v>
      </c>
      <c r="M71" s="984" t="s">
        <v>7375</v>
      </c>
      <c r="N71" s="2505" t="s">
        <v>7331</v>
      </c>
      <c r="O71" s="30">
        <v>46150</v>
      </c>
      <c r="P71" s="27"/>
      <c r="Q71" s="42">
        <v>46177</v>
      </c>
      <c r="R71" s="42">
        <v>46178</v>
      </c>
      <c r="S71" s="375"/>
    </row>
    <row r="72" spans="1:19" s="4" customFormat="1" ht="19.7" customHeight="1">
      <c r="A72" s="110" t="s">
        <v>123</v>
      </c>
      <c r="B72" s="2504" t="s">
        <v>7374</v>
      </c>
      <c r="C72" s="26"/>
      <c r="D72" s="2054">
        <f t="shared" si="3"/>
        <v>52</v>
      </c>
      <c r="E72" s="27" t="s">
        <v>3969</v>
      </c>
      <c r="F72" s="27" t="s">
        <v>175</v>
      </c>
      <c r="G72" s="857" t="s">
        <v>3985</v>
      </c>
      <c r="H72" s="845">
        <v>24</v>
      </c>
      <c r="I72" s="2507">
        <v>45</v>
      </c>
      <c r="J72" s="1603">
        <f t="shared" si="2"/>
        <v>1080</v>
      </c>
      <c r="K72" s="847">
        <v>3</v>
      </c>
      <c r="L72" s="2508" t="s">
        <v>7385</v>
      </c>
      <c r="M72" s="984" t="s">
        <v>7375</v>
      </c>
      <c r="N72" s="2505" t="s">
        <v>7331</v>
      </c>
      <c r="O72" s="30">
        <v>46150</v>
      </c>
      <c r="P72" s="27"/>
      <c r="Q72" s="42">
        <v>46177</v>
      </c>
      <c r="R72" s="42">
        <v>46178</v>
      </c>
      <c r="S72" s="375"/>
    </row>
    <row r="73" spans="1:19" s="4" customFormat="1" ht="19.7" customHeight="1">
      <c r="A73" s="110" t="s">
        <v>3995</v>
      </c>
      <c r="B73" s="2504" t="s">
        <v>7374</v>
      </c>
      <c r="C73" s="26"/>
      <c r="D73" s="2054">
        <f t="shared" si="3"/>
        <v>53</v>
      </c>
      <c r="E73" s="38" t="s">
        <v>174</v>
      </c>
      <c r="F73" s="27" t="s">
        <v>175</v>
      </c>
      <c r="G73" s="857" t="s">
        <v>3987</v>
      </c>
      <c r="H73" s="845">
        <v>4</v>
      </c>
      <c r="I73" s="2507">
        <v>2127</v>
      </c>
      <c r="J73" s="1603">
        <f t="shared" si="2"/>
        <v>8508</v>
      </c>
      <c r="K73" s="847">
        <v>1</v>
      </c>
      <c r="L73" s="2508" t="s">
        <v>7386</v>
      </c>
      <c r="M73" s="984" t="s">
        <v>7375</v>
      </c>
      <c r="N73" s="2505" t="s">
        <v>7331</v>
      </c>
      <c r="O73" s="30">
        <v>46150</v>
      </c>
      <c r="P73" s="27"/>
      <c r="Q73" s="42">
        <v>46177</v>
      </c>
      <c r="R73" s="42">
        <v>46178</v>
      </c>
      <c r="S73" s="375"/>
    </row>
    <row r="74" spans="1:19" s="4" customFormat="1" ht="19.7" customHeight="1">
      <c r="A74" s="110" t="s">
        <v>7387</v>
      </c>
      <c r="B74" s="2504" t="s">
        <v>7374</v>
      </c>
      <c r="C74" s="26"/>
      <c r="D74" s="2054">
        <f>+D73+1</f>
        <v>54</v>
      </c>
      <c r="E74" s="38" t="s">
        <v>174</v>
      </c>
      <c r="F74" s="27" t="s">
        <v>175</v>
      </c>
      <c r="G74" s="857" t="s">
        <v>3989</v>
      </c>
      <c r="H74" s="845">
        <v>4</v>
      </c>
      <c r="I74" s="2507">
        <v>4307</v>
      </c>
      <c r="J74" s="1603">
        <f t="shared" si="2"/>
        <v>17228</v>
      </c>
      <c r="K74" s="847">
        <v>1</v>
      </c>
      <c r="L74" s="2508" t="s">
        <v>7388</v>
      </c>
      <c r="M74" s="984" t="s">
        <v>7375</v>
      </c>
      <c r="N74" s="2505" t="s">
        <v>7331</v>
      </c>
      <c r="O74" s="30">
        <v>46150</v>
      </c>
      <c r="P74" s="27"/>
      <c r="Q74" s="42">
        <v>46177</v>
      </c>
      <c r="R74" s="42">
        <v>46178</v>
      </c>
      <c r="S74" s="375"/>
    </row>
    <row r="75" spans="1:19" s="4" customFormat="1" ht="19.7" customHeight="1">
      <c r="A75" s="110" t="s">
        <v>7389</v>
      </c>
      <c r="B75" s="2504" t="s">
        <v>7374</v>
      </c>
      <c r="C75" s="26"/>
      <c r="D75" s="2054">
        <f t="shared" si="3"/>
        <v>55</v>
      </c>
      <c r="E75" s="38" t="s">
        <v>174</v>
      </c>
      <c r="F75" s="27" t="s">
        <v>175</v>
      </c>
      <c r="G75" s="857" t="s">
        <v>3963</v>
      </c>
      <c r="H75" s="845">
        <v>4</v>
      </c>
      <c r="I75" s="2507">
        <v>2733</v>
      </c>
      <c r="J75" s="1603">
        <f t="shared" si="2"/>
        <v>10932</v>
      </c>
      <c r="K75" s="847">
        <v>2</v>
      </c>
      <c r="L75" s="2508" t="s">
        <v>7390</v>
      </c>
      <c r="M75" s="984" t="s">
        <v>7375</v>
      </c>
      <c r="N75" s="2505" t="s">
        <v>7331</v>
      </c>
      <c r="O75" s="30">
        <v>46150</v>
      </c>
      <c r="P75" s="27"/>
      <c r="Q75" s="42">
        <v>46177</v>
      </c>
      <c r="R75" s="42">
        <v>46178</v>
      </c>
      <c r="S75" s="375"/>
    </row>
    <row r="76" spans="1:19" s="4" customFormat="1" ht="19.7" customHeight="1">
      <c r="A76" s="110" t="s">
        <v>3995</v>
      </c>
      <c r="B76" s="2504" t="s">
        <v>7374</v>
      </c>
      <c r="C76" s="26"/>
      <c r="D76" s="2054">
        <f t="shared" si="3"/>
        <v>56</v>
      </c>
      <c r="E76" s="27" t="s">
        <v>3969</v>
      </c>
      <c r="F76" s="27" t="s">
        <v>175</v>
      </c>
      <c r="G76" s="857" t="s">
        <v>7391</v>
      </c>
      <c r="H76" s="845">
        <v>4</v>
      </c>
      <c r="I76" s="2507">
        <v>2511</v>
      </c>
      <c r="J76" s="1603">
        <f t="shared" si="2"/>
        <v>10044</v>
      </c>
      <c r="K76" s="847">
        <v>2</v>
      </c>
      <c r="L76" s="2508" t="s">
        <v>7392</v>
      </c>
      <c r="M76" s="984" t="s">
        <v>7375</v>
      </c>
      <c r="N76" s="2505" t="s">
        <v>7331</v>
      </c>
      <c r="O76" s="30">
        <v>46150</v>
      </c>
      <c r="P76" s="27"/>
      <c r="Q76" s="42">
        <v>46177</v>
      </c>
      <c r="R76" s="42">
        <v>46178</v>
      </c>
      <c r="S76" s="375"/>
    </row>
    <row r="77" spans="1:19" s="4" customFormat="1" ht="19.7" customHeight="1">
      <c r="A77" s="110" t="s">
        <v>3995</v>
      </c>
      <c r="B77" s="2504" t="s">
        <v>7374</v>
      </c>
      <c r="C77" s="26"/>
      <c r="D77" s="2054">
        <f>+D76+1</f>
        <v>57</v>
      </c>
      <c r="E77" s="38" t="s">
        <v>174</v>
      </c>
      <c r="F77" s="27" t="s">
        <v>175</v>
      </c>
      <c r="G77" s="857" t="s">
        <v>7393</v>
      </c>
      <c r="H77" s="845">
        <v>4</v>
      </c>
      <c r="I77" s="2507">
        <v>2511</v>
      </c>
      <c r="J77" s="1603">
        <f t="shared" si="2"/>
        <v>10044</v>
      </c>
      <c r="K77" s="847">
        <v>2</v>
      </c>
      <c r="L77" s="2508" t="s">
        <v>7394</v>
      </c>
      <c r="M77" s="984" t="s">
        <v>7375</v>
      </c>
      <c r="N77" s="2505" t="s">
        <v>7331</v>
      </c>
      <c r="O77" s="30">
        <v>46150</v>
      </c>
      <c r="P77" s="27"/>
      <c r="Q77" s="42">
        <v>46177</v>
      </c>
      <c r="R77" s="42">
        <v>46178</v>
      </c>
      <c r="S77" s="375"/>
    </row>
    <row r="78" spans="1:19" s="4" customFormat="1" ht="19.7" customHeight="1">
      <c r="A78" s="110" t="s">
        <v>123</v>
      </c>
      <c r="B78" s="2504" t="s">
        <v>7374</v>
      </c>
      <c r="C78" s="26"/>
      <c r="D78" s="2054">
        <f t="shared" si="3"/>
        <v>58</v>
      </c>
      <c r="E78" s="27" t="s">
        <v>175</v>
      </c>
      <c r="F78" s="27" t="s">
        <v>175</v>
      </c>
      <c r="G78" s="1802" t="s">
        <v>4613</v>
      </c>
      <c r="H78" s="1160">
        <v>8</v>
      </c>
      <c r="I78" s="1160">
        <v>47</v>
      </c>
      <c r="J78" s="115">
        <f t="shared" si="2"/>
        <v>376</v>
      </c>
      <c r="K78" s="958">
        <v>2</v>
      </c>
      <c r="L78" s="109" t="s">
        <v>7395</v>
      </c>
      <c r="M78" s="984" t="s">
        <v>7375</v>
      </c>
      <c r="N78" s="2505" t="s">
        <v>7331</v>
      </c>
      <c r="O78" s="30">
        <v>46150</v>
      </c>
      <c r="P78" s="27"/>
      <c r="Q78" s="42">
        <v>46177</v>
      </c>
      <c r="R78" s="42">
        <v>46178</v>
      </c>
      <c r="S78" s="375"/>
    </row>
    <row r="79" spans="1:19" s="4" customFormat="1" ht="19.7" customHeight="1">
      <c r="A79" s="110" t="s">
        <v>3995</v>
      </c>
      <c r="B79" s="2504" t="s">
        <v>7374</v>
      </c>
      <c r="C79" s="26"/>
      <c r="D79" s="2054">
        <f t="shared" si="3"/>
        <v>59</v>
      </c>
      <c r="E79" s="38" t="s">
        <v>174</v>
      </c>
      <c r="F79" s="27" t="s">
        <v>175</v>
      </c>
      <c r="G79" s="857" t="s">
        <v>7396</v>
      </c>
      <c r="H79" s="845">
        <v>2</v>
      </c>
      <c r="I79" s="2507">
        <v>3108</v>
      </c>
      <c r="J79" s="115">
        <f t="shared" si="2"/>
        <v>6216</v>
      </c>
      <c r="K79" s="847">
        <v>1</v>
      </c>
      <c r="L79" s="2508" t="s">
        <v>7397</v>
      </c>
      <c r="M79" s="984" t="s">
        <v>7375</v>
      </c>
      <c r="N79" s="2505" t="s">
        <v>7331</v>
      </c>
      <c r="O79" s="30">
        <v>46150</v>
      </c>
      <c r="P79" s="27"/>
      <c r="Q79" s="42">
        <v>46177</v>
      </c>
      <c r="R79" s="42">
        <v>46178</v>
      </c>
      <c r="S79" s="375"/>
    </row>
    <row r="80" spans="1:19" s="4" customFormat="1" ht="19.7" customHeight="1">
      <c r="A80" s="110" t="s">
        <v>123</v>
      </c>
      <c r="B80" s="2504" t="s">
        <v>7374</v>
      </c>
      <c r="C80" s="26"/>
      <c r="D80" s="2054">
        <f t="shared" si="3"/>
        <v>60</v>
      </c>
      <c r="E80" s="27" t="s">
        <v>3969</v>
      </c>
      <c r="F80" s="27" t="s">
        <v>175</v>
      </c>
      <c r="G80" s="857" t="s">
        <v>5195</v>
      </c>
      <c r="H80" s="845">
        <v>2</v>
      </c>
      <c r="I80" s="2507">
        <v>83</v>
      </c>
      <c r="J80" s="115">
        <f t="shared" si="2"/>
        <v>166</v>
      </c>
      <c r="K80" s="847">
        <v>1</v>
      </c>
      <c r="L80" s="2508" t="s">
        <v>3617</v>
      </c>
      <c r="M80" s="984" t="s">
        <v>7375</v>
      </c>
      <c r="N80" s="2505" t="s">
        <v>7331</v>
      </c>
      <c r="O80" s="30">
        <v>46150</v>
      </c>
      <c r="P80" s="27"/>
      <c r="Q80" s="42">
        <v>46177</v>
      </c>
      <c r="R80" s="42">
        <v>46178</v>
      </c>
      <c r="S80" s="375"/>
    </row>
    <row r="81" spans="1:19" s="4" customFormat="1" ht="19.7" customHeight="1">
      <c r="A81" s="110" t="s">
        <v>123</v>
      </c>
      <c r="B81" s="2504" t="s">
        <v>7374</v>
      </c>
      <c r="C81" s="26"/>
      <c r="D81" s="2054">
        <f t="shared" si="3"/>
        <v>61</v>
      </c>
      <c r="E81" s="1279" t="s">
        <v>7398</v>
      </c>
      <c r="F81" s="27" t="s">
        <v>175</v>
      </c>
      <c r="G81" s="857" t="s">
        <v>7278</v>
      </c>
      <c r="H81" s="845">
        <v>4</v>
      </c>
      <c r="I81" s="2507">
        <v>219</v>
      </c>
      <c r="J81" s="115">
        <f t="shared" si="2"/>
        <v>876</v>
      </c>
      <c r="K81" s="847">
        <v>2</v>
      </c>
      <c r="L81" s="2508" t="s">
        <v>7399</v>
      </c>
      <c r="M81" s="984" t="s">
        <v>7375</v>
      </c>
      <c r="N81" s="2505" t="s">
        <v>7331</v>
      </c>
      <c r="O81" s="30">
        <v>46150</v>
      </c>
      <c r="P81" s="27"/>
      <c r="Q81" s="42">
        <v>46177</v>
      </c>
      <c r="R81" s="42">
        <v>46178</v>
      </c>
      <c r="S81" s="375"/>
    </row>
    <row r="82" spans="1:19" s="4" customFormat="1" ht="19.7" customHeight="1">
      <c r="A82" s="110" t="s">
        <v>123</v>
      </c>
      <c r="B82" s="2504" t="s">
        <v>7374</v>
      </c>
      <c r="C82" s="26"/>
      <c r="D82" s="2054">
        <f t="shared" si="3"/>
        <v>62</v>
      </c>
      <c r="E82" s="27" t="s">
        <v>3969</v>
      </c>
      <c r="F82" s="27" t="s">
        <v>175</v>
      </c>
      <c r="G82" s="857" t="s">
        <v>7280</v>
      </c>
      <c r="H82" s="845">
        <v>4</v>
      </c>
      <c r="I82" s="2507">
        <v>51</v>
      </c>
      <c r="J82" s="115">
        <f t="shared" si="2"/>
        <v>204</v>
      </c>
      <c r="K82" s="847">
        <v>2</v>
      </c>
      <c r="L82" s="2508" t="s">
        <v>7400</v>
      </c>
      <c r="M82" s="984" t="s">
        <v>7375</v>
      </c>
      <c r="N82" s="2505" t="s">
        <v>7331</v>
      </c>
      <c r="O82" s="30">
        <v>46150</v>
      </c>
      <c r="P82" s="27"/>
      <c r="Q82" s="42">
        <v>46177</v>
      </c>
      <c r="R82" s="42">
        <v>46178</v>
      </c>
      <c r="S82" s="375"/>
    </row>
    <row r="83" spans="1:19" s="4" customFormat="1" ht="19.7" customHeight="1">
      <c r="A83" s="110" t="s">
        <v>123</v>
      </c>
      <c r="B83" s="2504" t="s">
        <v>7374</v>
      </c>
      <c r="C83" s="26"/>
      <c r="D83" s="2054">
        <f t="shared" si="3"/>
        <v>63</v>
      </c>
      <c r="E83" s="27" t="s">
        <v>3969</v>
      </c>
      <c r="F83" s="27" t="s">
        <v>175</v>
      </c>
      <c r="G83" s="857" t="s">
        <v>334</v>
      </c>
      <c r="H83" s="845">
        <v>24</v>
      </c>
      <c r="I83" s="2507">
        <v>37</v>
      </c>
      <c r="J83" s="115">
        <f t="shared" si="2"/>
        <v>888</v>
      </c>
      <c r="K83" s="847">
        <v>6</v>
      </c>
      <c r="L83" s="2508" t="s">
        <v>7401</v>
      </c>
      <c r="M83" s="984" t="s">
        <v>7375</v>
      </c>
      <c r="N83" s="2505" t="s">
        <v>7331</v>
      </c>
      <c r="O83" s="30">
        <v>46150</v>
      </c>
      <c r="P83" s="27"/>
      <c r="Q83" s="42">
        <v>46177</v>
      </c>
      <c r="R83" s="42">
        <v>46178</v>
      </c>
      <c r="S83" s="375"/>
    </row>
    <row r="84" spans="1:19" s="4" customFormat="1" ht="19.7" customHeight="1">
      <c r="A84" s="110" t="s">
        <v>123</v>
      </c>
      <c r="B84" s="2504" t="s">
        <v>7374</v>
      </c>
      <c r="C84" s="26"/>
      <c r="D84" s="2054">
        <f t="shared" si="3"/>
        <v>64</v>
      </c>
      <c r="E84" s="27" t="s">
        <v>3969</v>
      </c>
      <c r="F84" s="27" t="s">
        <v>175</v>
      </c>
      <c r="G84" s="857" t="s">
        <v>3689</v>
      </c>
      <c r="H84" s="845">
        <v>2</v>
      </c>
      <c r="I84" s="2507">
        <v>32</v>
      </c>
      <c r="J84" s="115">
        <f t="shared" si="2"/>
        <v>64</v>
      </c>
      <c r="K84" s="847">
        <v>1</v>
      </c>
      <c r="L84" s="2508" t="s">
        <v>768</v>
      </c>
      <c r="M84" s="984" t="s">
        <v>7375</v>
      </c>
      <c r="N84" s="2505" t="s">
        <v>7331</v>
      </c>
      <c r="O84" s="30">
        <v>46150</v>
      </c>
      <c r="P84" s="27"/>
      <c r="Q84" s="42">
        <v>46177</v>
      </c>
      <c r="R84" s="42">
        <v>46178</v>
      </c>
      <c r="S84" s="375"/>
    </row>
    <row r="85" spans="1:19" s="4" customFormat="1" ht="19.7" customHeight="1">
      <c r="A85" s="110" t="s">
        <v>3995</v>
      </c>
      <c r="B85" s="2504" t="s">
        <v>7374</v>
      </c>
      <c r="C85" s="26"/>
      <c r="D85" s="2054">
        <f t="shared" si="3"/>
        <v>65</v>
      </c>
      <c r="E85" s="38" t="s">
        <v>174</v>
      </c>
      <c r="F85" s="27" t="s">
        <v>175</v>
      </c>
      <c r="G85" s="857" t="s">
        <v>7402</v>
      </c>
      <c r="H85" s="845">
        <v>2</v>
      </c>
      <c r="I85" s="2507">
        <v>7581</v>
      </c>
      <c r="J85" s="115">
        <f t="shared" si="2"/>
        <v>15162</v>
      </c>
      <c r="K85" s="847">
        <v>1</v>
      </c>
      <c r="L85" s="2508" t="s">
        <v>7403</v>
      </c>
      <c r="M85" s="984" t="s">
        <v>7375</v>
      </c>
      <c r="N85" s="2505" t="s">
        <v>7331</v>
      </c>
      <c r="O85" s="30">
        <v>46150</v>
      </c>
      <c r="P85" s="27"/>
      <c r="Q85" s="42">
        <v>46177</v>
      </c>
      <c r="R85" s="42">
        <v>46178</v>
      </c>
      <c r="S85" s="375"/>
    </row>
    <row r="86" spans="1:19" s="4" customFormat="1" ht="19.7" customHeight="1">
      <c r="A86" s="110" t="s">
        <v>123</v>
      </c>
      <c r="B86" s="2504" t="s">
        <v>7374</v>
      </c>
      <c r="C86" s="26"/>
      <c r="D86" s="2054">
        <f>+D85+1</f>
        <v>66</v>
      </c>
      <c r="E86" s="27" t="s">
        <v>3969</v>
      </c>
      <c r="F86" s="27" t="s">
        <v>175</v>
      </c>
      <c r="G86" s="857" t="s">
        <v>3976</v>
      </c>
      <c r="H86" s="845">
        <v>8</v>
      </c>
      <c r="I86" s="2507">
        <v>281</v>
      </c>
      <c r="J86" s="115">
        <f t="shared" si="2"/>
        <v>2248</v>
      </c>
      <c r="K86" s="847">
        <v>4</v>
      </c>
      <c r="L86" s="2508" t="s">
        <v>7404</v>
      </c>
      <c r="M86" s="984" t="s">
        <v>7375</v>
      </c>
      <c r="N86" s="2505" t="s">
        <v>7331</v>
      </c>
      <c r="O86" s="30">
        <v>46150</v>
      </c>
      <c r="P86" s="27"/>
      <c r="Q86" s="42">
        <v>46177</v>
      </c>
      <c r="R86" s="42">
        <v>46178</v>
      </c>
      <c r="S86" s="375"/>
    </row>
    <row r="87" spans="1:19" s="4" customFormat="1" ht="19.7" customHeight="1">
      <c r="A87" s="110" t="s">
        <v>3995</v>
      </c>
      <c r="B87" s="2504" t="s">
        <v>7374</v>
      </c>
      <c r="C87" s="26"/>
      <c r="D87" s="2054">
        <f t="shared" si="3"/>
        <v>67</v>
      </c>
      <c r="E87" s="38" t="s">
        <v>174</v>
      </c>
      <c r="F87" s="27" t="s">
        <v>175</v>
      </c>
      <c r="G87" s="857" t="s">
        <v>7405</v>
      </c>
      <c r="H87" s="845">
        <v>2</v>
      </c>
      <c r="I87" s="2507">
        <v>6618</v>
      </c>
      <c r="J87" s="115">
        <f t="shared" si="2"/>
        <v>13236</v>
      </c>
      <c r="K87" s="847">
        <v>1</v>
      </c>
      <c r="L87" s="2508" t="s">
        <v>7406</v>
      </c>
      <c r="M87" s="984" t="s">
        <v>7375</v>
      </c>
      <c r="N87" s="2505" t="s">
        <v>7331</v>
      </c>
      <c r="O87" s="30">
        <v>46150</v>
      </c>
      <c r="P87" s="27"/>
      <c r="Q87" s="42">
        <v>46177</v>
      </c>
      <c r="R87" s="42">
        <v>46178</v>
      </c>
      <c r="S87" s="375"/>
    </row>
    <row r="88" spans="1:19" s="4" customFormat="1" ht="19.7" customHeight="1">
      <c r="A88" s="110" t="s">
        <v>123</v>
      </c>
      <c r="B88" s="2504" t="s">
        <v>7374</v>
      </c>
      <c r="C88" s="26"/>
      <c r="D88" s="2054">
        <f t="shared" si="3"/>
        <v>68</v>
      </c>
      <c r="E88" s="27" t="s">
        <v>3969</v>
      </c>
      <c r="F88" s="27" t="s">
        <v>175</v>
      </c>
      <c r="G88" s="857" t="s">
        <v>3758</v>
      </c>
      <c r="H88" s="845">
        <v>20</v>
      </c>
      <c r="I88" s="2507">
        <v>54</v>
      </c>
      <c r="J88" s="115">
        <f t="shared" si="2"/>
        <v>1080</v>
      </c>
      <c r="K88" s="847">
        <v>10</v>
      </c>
      <c r="L88" s="2508" t="s">
        <v>7407</v>
      </c>
      <c r="M88" s="984" t="s">
        <v>7375</v>
      </c>
      <c r="N88" s="2505" t="s">
        <v>7331</v>
      </c>
      <c r="O88" s="30">
        <v>46150</v>
      </c>
      <c r="P88" s="27"/>
      <c r="Q88" s="42">
        <v>46177</v>
      </c>
      <c r="R88" s="42">
        <v>46178</v>
      </c>
      <c r="S88" s="375"/>
    </row>
    <row r="89" spans="1:19" s="4" customFormat="1" ht="19.7" customHeight="1">
      <c r="A89" s="110" t="s">
        <v>123</v>
      </c>
      <c r="B89" s="2504" t="s">
        <v>7374</v>
      </c>
      <c r="C89" s="26"/>
      <c r="D89" s="2054">
        <f>+D88+1</f>
        <v>69</v>
      </c>
      <c r="E89" s="202" t="s">
        <v>175</v>
      </c>
      <c r="F89" s="202" t="s">
        <v>175</v>
      </c>
      <c r="G89" s="1801" t="s">
        <v>322</v>
      </c>
      <c r="H89" s="2026">
        <v>2</v>
      </c>
      <c r="I89" s="1799">
        <v>900</v>
      </c>
      <c r="J89" s="1799">
        <f>H89*I89</f>
        <v>1800</v>
      </c>
      <c r="K89" s="534">
        <v>1</v>
      </c>
      <c r="L89" s="270" t="s">
        <v>6003</v>
      </c>
      <c r="M89" s="149"/>
      <c r="N89" s="2505" t="s">
        <v>7331</v>
      </c>
      <c r="O89" s="30">
        <v>46150</v>
      </c>
      <c r="P89" s="27"/>
      <c r="Q89" s="42">
        <v>46177</v>
      </c>
      <c r="R89" s="42">
        <v>46178</v>
      </c>
      <c r="S89" s="375"/>
    </row>
    <row r="90" spans="1:19" s="4" customFormat="1" ht="19.7" customHeight="1">
      <c r="A90" s="110" t="s">
        <v>123</v>
      </c>
      <c r="B90" s="2504" t="s">
        <v>7374</v>
      </c>
      <c r="C90" s="26"/>
      <c r="D90" s="2054">
        <f t="shared" ref="D90" si="4">+D89+1</f>
        <v>70</v>
      </c>
      <c r="E90" s="202" t="s">
        <v>175</v>
      </c>
      <c r="F90" s="202" t="s">
        <v>175</v>
      </c>
      <c r="G90" s="1801" t="s">
        <v>324</v>
      </c>
      <c r="H90" s="2026">
        <v>2</v>
      </c>
      <c r="I90" s="1799">
        <v>1475</v>
      </c>
      <c r="J90" s="1799">
        <f>H90*I90</f>
        <v>2950</v>
      </c>
      <c r="K90" s="534">
        <v>1</v>
      </c>
      <c r="L90" s="270" t="s">
        <v>6003</v>
      </c>
      <c r="M90" s="149"/>
      <c r="N90" s="2505" t="s">
        <v>7331</v>
      </c>
      <c r="O90" s="30">
        <v>46150</v>
      </c>
      <c r="P90" s="27"/>
      <c r="Q90" s="42">
        <v>46177</v>
      </c>
      <c r="R90" s="42">
        <v>46178</v>
      </c>
      <c r="S90" s="375"/>
    </row>
    <row r="91" spans="1:19" s="4" customFormat="1" ht="19.7" customHeight="1">
      <c r="B91" s="2503"/>
      <c r="C91" s="26"/>
      <c r="D91" s="27"/>
      <c r="E91" s="27"/>
      <c r="F91" s="27"/>
      <c r="G91" s="994"/>
      <c r="H91" s="26"/>
      <c r="I91" s="384"/>
      <c r="J91" s="384"/>
      <c r="K91" s="28"/>
      <c r="L91" s="40"/>
      <c r="M91" s="460"/>
      <c r="N91" s="27"/>
      <c r="O91" s="30"/>
      <c r="P91" s="27"/>
      <c r="Q91" s="42"/>
      <c r="R91" s="42"/>
      <c r="S91" s="375"/>
    </row>
    <row r="92" spans="1:19" s="4" customFormat="1" ht="19.7" customHeight="1">
      <c r="B92" s="2503"/>
      <c r="C92" s="26"/>
      <c r="D92" s="27"/>
      <c r="E92" s="27"/>
      <c r="F92" s="27"/>
      <c r="G92" s="994"/>
      <c r="H92" s="26"/>
      <c r="I92" s="384"/>
      <c r="J92" s="384"/>
      <c r="K92" s="28"/>
      <c r="L92" s="40"/>
      <c r="M92" s="460"/>
      <c r="N92" s="27"/>
      <c r="O92" s="30"/>
      <c r="P92" s="27"/>
      <c r="Q92" s="42"/>
      <c r="R92" s="42"/>
      <c r="S92" s="375"/>
    </row>
    <row r="93" spans="1:19" s="4" customFormat="1" ht="19.7" customHeight="1">
      <c r="B93" s="2503"/>
      <c r="C93" s="26"/>
      <c r="D93" s="27"/>
      <c r="E93" s="27"/>
      <c r="F93" s="27"/>
      <c r="G93" s="2130">
        <f>SUM(J64:J92)</f>
        <v>163026</v>
      </c>
      <c r="H93" s="2131"/>
      <c r="I93" s="2131"/>
      <c r="J93" s="2132"/>
      <c r="K93" s="28"/>
      <c r="L93" s="40"/>
      <c r="M93" s="460"/>
      <c r="N93" s="27"/>
      <c r="O93" s="30"/>
      <c r="P93" s="27"/>
      <c r="Q93" s="42"/>
      <c r="R93" s="42"/>
      <c r="S93" s="375"/>
    </row>
    <row r="94" spans="1:19" s="4" customFormat="1" ht="19.7" customHeight="1">
      <c r="B94" s="2503"/>
      <c r="C94" s="26"/>
      <c r="D94" s="27"/>
      <c r="E94" s="27"/>
      <c r="F94" s="27"/>
      <c r="G94" s="994"/>
      <c r="H94" s="26"/>
      <c r="I94" s="384"/>
      <c r="J94" s="384"/>
      <c r="K94" s="28"/>
      <c r="L94" s="40"/>
      <c r="M94" s="460"/>
      <c r="N94" s="27"/>
      <c r="O94" s="30"/>
      <c r="P94" s="27"/>
      <c r="Q94" s="42"/>
      <c r="R94" s="42"/>
      <c r="S94" s="375"/>
    </row>
    <row r="95" spans="1:19" s="4" customFormat="1" ht="19.7" customHeight="1">
      <c r="B95" s="2503"/>
      <c r="C95" s="26"/>
      <c r="D95" s="27"/>
      <c r="E95" s="27"/>
      <c r="F95" s="27"/>
      <c r="G95" s="994"/>
      <c r="H95" s="26"/>
      <c r="I95" s="384"/>
      <c r="J95" s="384"/>
      <c r="K95" s="28"/>
      <c r="L95" s="40"/>
      <c r="M95" s="460"/>
      <c r="N95" s="27"/>
      <c r="O95" s="30"/>
      <c r="P95" s="27"/>
      <c r="Q95" s="42"/>
      <c r="R95" s="42"/>
      <c r="S95" s="375"/>
    </row>
    <row r="96" spans="1:19" s="4" customFormat="1" ht="19.7" customHeight="1">
      <c r="B96" s="2503"/>
      <c r="C96" s="26"/>
      <c r="D96" s="27"/>
      <c r="E96" s="27"/>
      <c r="F96" s="27"/>
      <c r="G96" s="994"/>
      <c r="H96" s="26"/>
      <c r="I96" s="384"/>
      <c r="J96" s="384"/>
      <c r="K96" s="28"/>
      <c r="L96" s="40"/>
      <c r="M96" s="460"/>
      <c r="N96" s="27"/>
      <c r="O96" s="30"/>
      <c r="P96" s="27"/>
      <c r="Q96" s="42"/>
      <c r="R96" s="42"/>
      <c r="S96" s="375"/>
    </row>
    <row r="97" spans="1:19" s="4" customFormat="1" ht="19.7" customHeight="1">
      <c r="B97" s="2503"/>
      <c r="C97" s="26"/>
      <c r="D97" s="333"/>
      <c r="E97" s="1634" t="s">
        <v>6004</v>
      </c>
      <c r="F97" s="433"/>
      <c r="G97" s="434"/>
      <c r="H97" s="40"/>
      <c r="I97" s="26"/>
      <c r="J97" s="28"/>
      <c r="K97" s="29"/>
      <c r="L97" s="26"/>
      <c r="M97" s="460"/>
      <c r="N97" s="27"/>
      <c r="O97" s="30"/>
      <c r="P97" s="27"/>
      <c r="Q97" s="42"/>
      <c r="R97" s="42"/>
      <c r="S97" s="375"/>
    </row>
    <row r="98" spans="1:19" s="4" customFormat="1" ht="19.7" customHeight="1">
      <c r="A98" s="110" t="s">
        <v>7408</v>
      </c>
      <c r="B98" s="2504" t="s">
        <v>7409</v>
      </c>
      <c r="C98" s="26"/>
      <c r="D98" s="36">
        <f>+D90+1</f>
        <v>71</v>
      </c>
      <c r="E98" s="301" t="s">
        <v>287</v>
      </c>
      <c r="F98" s="301" t="s">
        <v>287</v>
      </c>
      <c r="G98" s="2278" t="s">
        <v>5698</v>
      </c>
      <c r="H98" s="2471">
        <v>8</v>
      </c>
      <c r="I98" s="1670">
        <v>3023</v>
      </c>
      <c r="J98" s="2509">
        <f t="shared" ref="J98:J126" si="5">H98*I98</f>
        <v>24184</v>
      </c>
      <c r="K98" s="28">
        <v>4</v>
      </c>
      <c r="L98" s="296" t="s">
        <v>5699</v>
      </c>
      <c r="M98" s="460"/>
      <c r="N98" s="2505" t="s">
        <v>7331</v>
      </c>
      <c r="O98" s="30">
        <v>46150</v>
      </c>
      <c r="P98" s="27"/>
      <c r="Q98" s="42">
        <v>46177</v>
      </c>
      <c r="R98" s="42">
        <v>46178</v>
      </c>
      <c r="S98" s="375"/>
    </row>
    <row r="99" spans="1:19" s="4" customFormat="1" ht="19.7" customHeight="1">
      <c r="A99" s="110" t="s">
        <v>123</v>
      </c>
      <c r="B99" s="2504" t="s">
        <v>7409</v>
      </c>
      <c r="C99" s="26"/>
      <c r="D99" s="36">
        <f t="shared" ref="D99:D126" si="6">+D98+1</f>
        <v>72</v>
      </c>
      <c r="E99" s="202" t="s">
        <v>287</v>
      </c>
      <c r="F99" s="202" t="s">
        <v>287</v>
      </c>
      <c r="G99" s="954" t="s">
        <v>203</v>
      </c>
      <c r="H99" s="976">
        <v>16</v>
      </c>
      <c r="I99" s="1803">
        <v>13</v>
      </c>
      <c r="J99" s="2509">
        <f t="shared" si="5"/>
        <v>208</v>
      </c>
      <c r="K99" s="91">
        <v>8</v>
      </c>
      <c r="L99" s="69" t="s">
        <v>7410</v>
      </c>
      <c r="M99" s="460"/>
      <c r="N99" s="2505" t="s">
        <v>7331</v>
      </c>
      <c r="O99" s="30">
        <v>46150</v>
      </c>
      <c r="P99" s="27"/>
      <c r="Q99" s="42">
        <v>46177</v>
      </c>
      <c r="R99" s="42">
        <v>46178</v>
      </c>
      <c r="S99" s="375"/>
    </row>
    <row r="100" spans="1:19" s="4" customFormat="1" ht="19.7" customHeight="1">
      <c r="A100" s="110" t="s">
        <v>123</v>
      </c>
      <c r="B100" s="2504" t="s">
        <v>7409</v>
      </c>
      <c r="C100" s="26"/>
      <c r="D100" s="36">
        <f t="shared" si="6"/>
        <v>73</v>
      </c>
      <c r="E100" s="202" t="s">
        <v>287</v>
      </c>
      <c r="F100" s="202" t="s">
        <v>287</v>
      </c>
      <c r="G100" s="2278" t="s">
        <v>7411</v>
      </c>
      <c r="H100" s="2471">
        <v>12</v>
      </c>
      <c r="I100" s="1670">
        <v>132</v>
      </c>
      <c r="J100" s="2509">
        <f t="shared" si="5"/>
        <v>1584</v>
      </c>
      <c r="K100" s="28">
        <v>6</v>
      </c>
      <c r="L100" s="296" t="s">
        <v>7412</v>
      </c>
      <c r="M100" s="460"/>
      <c r="N100" s="2505" t="s">
        <v>7331</v>
      </c>
      <c r="O100" s="30">
        <v>46150</v>
      </c>
      <c r="P100" s="27"/>
      <c r="Q100" s="42">
        <v>46177</v>
      </c>
      <c r="R100" s="42">
        <v>46178</v>
      </c>
      <c r="S100" s="375"/>
    </row>
    <row r="101" spans="1:19" s="4" customFormat="1" ht="19.7" customHeight="1">
      <c r="A101" s="110" t="s">
        <v>200</v>
      </c>
      <c r="B101" s="2504" t="s">
        <v>7409</v>
      </c>
      <c r="C101" s="26"/>
      <c r="D101" s="36">
        <f t="shared" si="6"/>
        <v>74</v>
      </c>
      <c r="E101" s="202" t="s">
        <v>287</v>
      </c>
      <c r="F101" s="202" t="s">
        <v>287</v>
      </c>
      <c r="G101" s="2278" t="s">
        <v>7413</v>
      </c>
      <c r="H101" s="2471">
        <v>8</v>
      </c>
      <c r="I101" s="1670">
        <v>969</v>
      </c>
      <c r="J101" s="2509">
        <f t="shared" si="5"/>
        <v>7752</v>
      </c>
      <c r="K101" s="28">
        <v>4</v>
      </c>
      <c r="L101" s="296" t="s">
        <v>7414</v>
      </c>
      <c r="M101" s="460"/>
      <c r="N101" s="2505" t="s">
        <v>7331</v>
      </c>
      <c r="O101" s="30">
        <v>46150</v>
      </c>
      <c r="P101" s="27"/>
      <c r="Q101" s="42">
        <v>46177</v>
      </c>
      <c r="R101" s="42">
        <v>46178</v>
      </c>
      <c r="S101" s="375"/>
    </row>
    <row r="102" spans="1:19" s="4" customFormat="1" ht="19.7" customHeight="1">
      <c r="A102" s="110" t="s">
        <v>123</v>
      </c>
      <c r="B102" s="2504" t="s">
        <v>7409</v>
      </c>
      <c r="C102" s="26"/>
      <c r="D102" s="36">
        <f t="shared" si="6"/>
        <v>75</v>
      </c>
      <c r="E102" s="202" t="s">
        <v>287</v>
      </c>
      <c r="F102" s="202" t="s">
        <v>287</v>
      </c>
      <c r="G102" s="945" t="s">
        <v>5040</v>
      </c>
      <c r="H102" s="955">
        <v>16</v>
      </c>
      <c r="I102" s="35">
        <v>53</v>
      </c>
      <c r="J102" s="2509">
        <f t="shared" si="5"/>
        <v>848</v>
      </c>
      <c r="K102" s="28">
        <v>8</v>
      </c>
      <c r="L102" s="296" t="s">
        <v>5702</v>
      </c>
      <c r="M102" s="460"/>
      <c r="N102" s="2505" t="s">
        <v>7331</v>
      </c>
      <c r="O102" s="30">
        <v>46150</v>
      </c>
      <c r="P102" s="27"/>
      <c r="Q102" s="42">
        <v>46177</v>
      </c>
      <c r="R102" s="42">
        <v>46178</v>
      </c>
      <c r="S102" s="375"/>
    </row>
    <row r="103" spans="1:19" s="4" customFormat="1" ht="19.7" customHeight="1">
      <c r="A103" s="110" t="s">
        <v>486</v>
      </c>
      <c r="B103" s="2504" t="s">
        <v>7409</v>
      </c>
      <c r="C103" s="26"/>
      <c r="D103" s="36">
        <f t="shared" si="6"/>
        <v>76</v>
      </c>
      <c r="E103" s="202" t="s">
        <v>5161</v>
      </c>
      <c r="F103" s="202" t="s">
        <v>287</v>
      </c>
      <c r="G103" s="945" t="s">
        <v>5703</v>
      </c>
      <c r="H103" s="955">
        <v>8</v>
      </c>
      <c r="I103" s="35">
        <v>892</v>
      </c>
      <c r="J103" s="2509">
        <f t="shared" si="5"/>
        <v>7136</v>
      </c>
      <c r="K103" s="28">
        <v>4</v>
      </c>
      <c r="L103" s="296" t="s">
        <v>2779</v>
      </c>
      <c r="M103" s="460"/>
      <c r="N103" s="2505" t="s">
        <v>7331</v>
      </c>
      <c r="O103" s="30">
        <v>46150</v>
      </c>
      <c r="P103" s="27"/>
      <c r="Q103" s="42">
        <v>46177</v>
      </c>
      <c r="R103" s="42">
        <v>46178</v>
      </c>
      <c r="S103" s="375"/>
    </row>
    <row r="104" spans="1:19" s="4" customFormat="1" ht="19.7" customHeight="1">
      <c r="A104" s="110" t="s">
        <v>123</v>
      </c>
      <c r="B104" s="2504" t="s">
        <v>7409</v>
      </c>
      <c r="C104" s="26"/>
      <c r="D104" s="36">
        <f t="shared" si="6"/>
        <v>77</v>
      </c>
      <c r="E104" s="202" t="s">
        <v>287</v>
      </c>
      <c r="F104" s="202" t="s">
        <v>287</v>
      </c>
      <c r="G104" s="945" t="s">
        <v>5704</v>
      </c>
      <c r="H104" s="955">
        <v>12</v>
      </c>
      <c r="I104" s="35">
        <v>19</v>
      </c>
      <c r="J104" s="2509">
        <f t="shared" si="5"/>
        <v>228</v>
      </c>
      <c r="K104" s="28">
        <v>6</v>
      </c>
      <c r="L104" s="47" t="s">
        <v>5705</v>
      </c>
      <c r="M104" s="460"/>
      <c r="N104" s="2505" t="s">
        <v>7331</v>
      </c>
      <c r="O104" s="30">
        <v>46150</v>
      </c>
      <c r="P104" s="27"/>
      <c r="Q104" s="42">
        <v>46177</v>
      </c>
      <c r="R104" s="42">
        <v>46178</v>
      </c>
      <c r="S104" s="375"/>
    </row>
    <row r="105" spans="1:19" s="4" customFormat="1" ht="19.7" customHeight="1">
      <c r="A105" s="110" t="s">
        <v>200</v>
      </c>
      <c r="B105" s="2504" t="s">
        <v>7409</v>
      </c>
      <c r="C105" s="26"/>
      <c r="D105" s="36">
        <f t="shared" si="6"/>
        <v>78</v>
      </c>
      <c r="E105" s="202" t="s">
        <v>287</v>
      </c>
      <c r="F105" s="202" t="s">
        <v>287</v>
      </c>
      <c r="G105" s="945" t="s">
        <v>7415</v>
      </c>
      <c r="H105" s="955">
        <v>4</v>
      </c>
      <c r="I105" s="35">
        <v>1228</v>
      </c>
      <c r="J105" s="2509">
        <f t="shared" si="5"/>
        <v>4912</v>
      </c>
      <c r="K105" s="28">
        <v>2</v>
      </c>
      <c r="L105" s="47" t="s">
        <v>7416</v>
      </c>
      <c r="M105" s="460"/>
      <c r="N105" s="2505" t="s">
        <v>7331</v>
      </c>
      <c r="O105" s="30">
        <v>46150</v>
      </c>
      <c r="P105" s="27"/>
      <c r="Q105" s="42">
        <v>46177</v>
      </c>
      <c r="R105" s="42">
        <v>46178</v>
      </c>
      <c r="S105" s="375"/>
    </row>
    <row r="106" spans="1:19" s="4" customFormat="1" ht="19.7" customHeight="1">
      <c r="A106" s="110" t="s">
        <v>486</v>
      </c>
      <c r="B106" s="2504" t="s">
        <v>7409</v>
      </c>
      <c r="C106" s="26"/>
      <c r="D106" s="36">
        <f t="shared" si="6"/>
        <v>79</v>
      </c>
      <c r="E106" s="202" t="s">
        <v>287</v>
      </c>
      <c r="F106" s="202" t="s">
        <v>287</v>
      </c>
      <c r="G106" s="945" t="s">
        <v>5710</v>
      </c>
      <c r="H106" s="955">
        <v>12</v>
      </c>
      <c r="I106" s="35">
        <v>748</v>
      </c>
      <c r="J106" s="2509">
        <f t="shared" si="5"/>
        <v>8976</v>
      </c>
      <c r="K106" s="28">
        <v>6</v>
      </c>
      <c r="L106" s="47" t="s">
        <v>5711</v>
      </c>
      <c r="M106" s="460"/>
      <c r="N106" s="2505" t="s">
        <v>7331</v>
      </c>
      <c r="O106" s="30">
        <v>46150</v>
      </c>
      <c r="P106" s="27"/>
      <c r="Q106" s="42">
        <v>46177</v>
      </c>
      <c r="R106" s="42">
        <v>46178</v>
      </c>
      <c r="S106" s="375"/>
    </row>
    <row r="107" spans="1:19" s="4" customFormat="1" ht="19.7" customHeight="1">
      <c r="A107" s="110" t="s">
        <v>123</v>
      </c>
      <c r="B107" s="2504" t="s">
        <v>7409</v>
      </c>
      <c r="C107" s="26"/>
      <c r="D107" s="36">
        <f t="shared" si="6"/>
        <v>80</v>
      </c>
      <c r="E107" s="202" t="s">
        <v>287</v>
      </c>
      <c r="F107" s="202" t="s">
        <v>287</v>
      </c>
      <c r="G107" s="945" t="s">
        <v>5712</v>
      </c>
      <c r="H107" s="955">
        <v>12</v>
      </c>
      <c r="I107" s="35">
        <v>14</v>
      </c>
      <c r="J107" s="2509">
        <f t="shared" si="5"/>
        <v>168</v>
      </c>
      <c r="K107" s="28">
        <v>6</v>
      </c>
      <c r="L107" s="296" t="s">
        <v>5713</v>
      </c>
      <c r="M107" s="460"/>
      <c r="N107" s="2505" t="s">
        <v>7331</v>
      </c>
      <c r="O107" s="30">
        <v>46150</v>
      </c>
      <c r="P107" s="27"/>
      <c r="Q107" s="42">
        <v>46177</v>
      </c>
      <c r="R107" s="42">
        <v>46178</v>
      </c>
      <c r="S107" s="375"/>
    </row>
    <row r="108" spans="1:19" s="4" customFormat="1" ht="19.7" customHeight="1">
      <c r="A108" s="110" t="s">
        <v>123</v>
      </c>
      <c r="B108" s="2504" t="s">
        <v>7409</v>
      </c>
      <c r="C108" s="26"/>
      <c r="D108" s="36">
        <f t="shared" si="6"/>
        <v>81</v>
      </c>
      <c r="E108" s="202" t="s">
        <v>287</v>
      </c>
      <c r="F108" s="202" t="s">
        <v>287</v>
      </c>
      <c r="G108" s="954" t="s">
        <v>5714</v>
      </c>
      <c r="H108" s="976">
        <v>12</v>
      </c>
      <c r="I108" s="1803">
        <v>15</v>
      </c>
      <c r="J108" s="2509">
        <f t="shared" si="5"/>
        <v>180</v>
      </c>
      <c r="K108" s="91">
        <v>6</v>
      </c>
      <c r="L108" s="69" t="s">
        <v>5730</v>
      </c>
      <c r="M108" s="460"/>
      <c r="N108" s="2505" t="s">
        <v>7331</v>
      </c>
      <c r="O108" s="30">
        <v>46150</v>
      </c>
      <c r="P108" s="27"/>
      <c r="Q108" s="42">
        <v>46177</v>
      </c>
      <c r="R108" s="42">
        <v>46178</v>
      </c>
      <c r="S108" s="375"/>
    </row>
    <row r="109" spans="1:19" s="4" customFormat="1" ht="19.7" customHeight="1">
      <c r="A109" s="110" t="s">
        <v>123</v>
      </c>
      <c r="B109" s="2504" t="s">
        <v>7409</v>
      </c>
      <c r="C109" s="26"/>
      <c r="D109" s="36">
        <f t="shared" si="6"/>
        <v>82</v>
      </c>
      <c r="E109" s="202" t="s">
        <v>287</v>
      </c>
      <c r="F109" s="202" t="s">
        <v>287</v>
      </c>
      <c r="G109" s="954" t="s">
        <v>5716</v>
      </c>
      <c r="H109" s="976">
        <v>8</v>
      </c>
      <c r="I109" s="1803">
        <v>152</v>
      </c>
      <c r="J109" s="2509">
        <f t="shared" si="5"/>
        <v>1216</v>
      </c>
      <c r="K109" s="91">
        <v>4</v>
      </c>
      <c r="L109" s="69" t="s">
        <v>7417</v>
      </c>
      <c r="M109" s="460"/>
      <c r="N109" s="2505" t="s">
        <v>7331</v>
      </c>
      <c r="O109" s="30">
        <v>46150</v>
      </c>
      <c r="P109" s="27"/>
      <c r="Q109" s="42">
        <v>46177</v>
      </c>
      <c r="R109" s="42">
        <v>46178</v>
      </c>
      <c r="S109" s="375"/>
    </row>
    <row r="110" spans="1:19" s="4" customFormat="1" ht="19.7" customHeight="1">
      <c r="A110" s="110" t="s">
        <v>6019</v>
      </c>
      <c r="B110" s="2504" t="s">
        <v>7409</v>
      </c>
      <c r="C110" s="26"/>
      <c r="D110" s="36">
        <f t="shared" si="6"/>
        <v>83</v>
      </c>
      <c r="E110" s="202" t="s">
        <v>287</v>
      </c>
      <c r="F110" s="202" t="s">
        <v>287</v>
      </c>
      <c r="G110" s="945" t="s">
        <v>5717</v>
      </c>
      <c r="H110" s="955">
        <v>8</v>
      </c>
      <c r="I110" s="35">
        <v>3061</v>
      </c>
      <c r="J110" s="2509">
        <f t="shared" si="5"/>
        <v>24488</v>
      </c>
      <c r="K110" s="28">
        <v>4</v>
      </c>
      <c r="L110" s="47" t="s">
        <v>5718</v>
      </c>
      <c r="M110" s="460"/>
      <c r="N110" s="2505" t="s">
        <v>7331</v>
      </c>
      <c r="O110" s="30">
        <v>46150</v>
      </c>
      <c r="P110" s="27"/>
      <c r="Q110" s="42">
        <v>46177</v>
      </c>
      <c r="R110" s="42">
        <v>46178</v>
      </c>
      <c r="S110" s="375"/>
    </row>
    <row r="111" spans="1:19" s="4" customFormat="1" ht="19.7" customHeight="1">
      <c r="A111" s="110" t="s">
        <v>1239</v>
      </c>
      <c r="B111" s="2504" t="s">
        <v>7409</v>
      </c>
      <c r="C111" s="26"/>
      <c r="D111" s="36">
        <f t="shared" si="6"/>
        <v>84</v>
      </c>
      <c r="E111" s="202" t="s">
        <v>287</v>
      </c>
      <c r="F111" s="202" t="s">
        <v>287</v>
      </c>
      <c r="G111" s="945" t="s">
        <v>5719</v>
      </c>
      <c r="H111" s="955">
        <v>4</v>
      </c>
      <c r="I111" s="35">
        <v>2606</v>
      </c>
      <c r="J111" s="2509">
        <f t="shared" si="5"/>
        <v>10424</v>
      </c>
      <c r="K111" s="28">
        <v>2</v>
      </c>
      <c r="L111" s="47" t="s">
        <v>5720</v>
      </c>
      <c r="M111" s="460"/>
      <c r="N111" s="2505" t="s">
        <v>7331</v>
      </c>
      <c r="O111" s="30">
        <v>46150</v>
      </c>
      <c r="P111" s="27"/>
      <c r="Q111" s="42">
        <v>46177</v>
      </c>
      <c r="R111" s="42">
        <v>46178</v>
      </c>
      <c r="S111" s="375"/>
    </row>
    <row r="112" spans="1:19" s="4" customFormat="1" ht="19.7" customHeight="1">
      <c r="A112" s="110" t="s">
        <v>6019</v>
      </c>
      <c r="B112" s="2504" t="s">
        <v>7409</v>
      </c>
      <c r="C112" s="26"/>
      <c r="D112" s="36">
        <f t="shared" si="6"/>
        <v>85</v>
      </c>
      <c r="E112" s="38" t="s">
        <v>174</v>
      </c>
      <c r="F112" s="27" t="s">
        <v>175</v>
      </c>
      <c r="G112" s="945" t="s">
        <v>5722</v>
      </c>
      <c r="H112" s="955">
        <v>4</v>
      </c>
      <c r="I112" s="35">
        <v>6984</v>
      </c>
      <c r="J112" s="2509">
        <f t="shared" si="5"/>
        <v>27936</v>
      </c>
      <c r="K112" s="26">
        <v>2</v>
      </c>
      <c r="L112" s="718" t="s">
        <v>5723</v>
      </c>
      <c r="M112" s="460"/>
      <c r="N112" s="2505" t="s">
        <v>7331</v>
      </c>
      <c r="O112" s="30">
        <v>46150</v>
      </c>
      <c r="P112" s="27"/>
      <c r="Q112" s="42">
        <v>46177</v>
      </c>
      <c r="R112" s="42">
        <v>46178</v>
      </c>
      <c r="S112" s="375"/>
    </row>
    <row r="113" spans="1:19" s="4" customFormat="1" ht="19.7" customHeight="1">
      <c r="A113" s="110" t="s">
        <v>6020</v>
      </c>
      <c r="B113" s="2504" t="s">
        <v>7409</v>
      </c>
      <c r="C113" s="26"/>
      <c r="D113" s="36">
        <f t="shared" si="6"/>
        <v>86</v>
      </c>
      <c r="E113" s="38" t="s">
        <v>174</v>
      </c>
      <c r="F113" s="27" t="s">
        <v>175</v>
      </c>
      <c r="G113" s="945" t="s">
        <v>7418</v>
      </c>
      <c r="H113" s="955">
        <v>2</v>
      </c>
      <c r="I113" s="35">
        <v>36081</v>
      </c>
      <c r="J113" s="2509">
        <f t="shared" si="5"/>
        <v>72162</v>
      </c>
      <c r="K113" s="26">
        <v>1</v>
      </c>
      <c r="L113" s="47" t="s">
        <v>7419</v>
      </c>
      <c r="M113" s="460"/>
      <c r="N113" s="2505" t="s">
        <v>7331</v>
      </c>
      <c r="O113" s="30">
        <v>46150</v>
      </c>
      <c r="P113" s="27"/>
      <c r="Q113" s="42">
        <v>46177</v>
      </c>
      <c r="R113" s="42">
        <v>46178</v>
      </c>
      <c r="S113" s="375"/>
    </row>
    <row r="114" spans="1:19" s="4" customFormat="1" ht="19.7" customHeight="1">
      <c r="A114" s="110" t="s">
        <v>486</v>
      </c>
      <c r="B114" s="2504" t="s">
        <v>7409</v>
      </c>
      <c r="C114" s="26"/>
      <c r="D114" s="36">
        <f t="shared" si="6"/>
        <v>87</v>
      </c>
      <c r="E114" s="202" t="s">
        <v>287</v>
      </c>
      <c r="F114" s="202" t="s">
        <v>287</v>
      </c>
      <c r="G114" s="945" t="s">
        <v>6544</v>
      </c>
      <c r="H114" s="955">
        <v>6</v>
      </c>
      <c r="I114" s="35">
        <v>817</v>
      </c>
      <c r="J114" s="2509">
        <f t="shared" si="5"/>
        <v>4902</v>
      </c>
      <c r="K114" s="26">
        <v>3</v>
      </c>
      <c r="L114" s="47" t="s">
        <v>6545</v>
      </c>
      <c r="M114" s="460"/>
      <c r="N114" s="2505" t="s">
        <v>7331</v>
      </c>
      <c r="O114" s="30">
        <v>46150</v>
      </c>
      <c r="P114" s="27"/>
      <c r="Q114" s="42">
        <v>46177</v>
      </c>
      <c r="R114" s="42">
        <v>46178</v>
      </c>
      <c r="S114" s="375"/>
    </row>
    <row r="115" spans="1:19" s="4" customFormat="1" ht="19.7" customHeight="1">
      <c r="A115" s="110" t="s">
        <v>291</v>
      </c>
      <c r="B115" s="2504" t="s">
        <v>7409</v>
      </c>
      <c r="C115" s="26"/>
      <c r="D115" s="36">
        <f t="shared" si="6"/>
        <v>88</v>
      </c>
      <c r="E115" s="1658" t="s">
        <v>287</v>
      </c>
      <c r="F115" s="1658" t="s">
        <v>287</v>
      </c>
      <c r="G115" s="945" t="s">
        <v>7420</v>
      </c>
      <c r="H115" s="955">
        <v>4</v>
      </c>
      <c r="I115" s="35">
        <v>640</v>
      </c>
      <c r="J115" s="2509">
        <f t="shared" si="5"/>
        <v>2560</v>
      </c>
      <c r="K115" s="26">
        <v>2</v>
      </c>
      <c r="L115" s="47" t="s">
        <v>3693</v>
      </c>
      <c r="M115" s="460"/>
      <c r="N115" s="2505" t="s">
        <v>7331</v>
      </c>
      <c r="O115" s="30">
        <v>46150</v>
      </c>
      <c r="P115" s="27"/>
      <c r="Q115" s="42">
        <v>46177</v>
      </c>
      <c r="R115" s="42">
        <v>46178</v>
      </c>
      <c r="S115" s="375"/>
    </row>
    <row r="116" spans="1:19" s="4" customFormat="1" ht="19.7" customHeight="1">
      <c r="A116" s="110" t="s">
        <v>123</v>
      </c>
      <c r="B116" s="2504" t="s">
        <v>7409</v>
      </c>
      <c r="C116" s="26"/>
      <c r="D116" s="36">
        <f t="shared" si="6"/>
        <v>89</v>
      </c>
      <c r="E116" s="1658" t="s">
        <v>287</v>
      </c>
      <c r="F116" s="1658" t="s">
        <v>287</v>
      </c>
      <c r="G116" s="2478" t="s">
        <v>179</v>
      </c>
      <c r="H116" s="2478">
        <v>16</v>
      </c>
      <c r="I116" s="2454">
        <v>41</v>
      </c>
      <c r="J116" s="2509">
        <f t="shared" si="5"/>
        <v>656</v>
      </c>
      <c r="K116" s="535">
        <v>8</v>
      </c>
      <c r="L116" s="1973" t="s">
        <v>6029</v>
      </c>
      <c r="M116" s="460"/>
      <c r="N116" s="2505" t="s">
        <v>7331</v>
      </c>
      <c r="O116" s="30">
        <v>46150</v>
      </c>
      <c r="P116" s="27"/>
      <c r="Q116" s="42">
        <v>46177</v>
      </c>
      <c r="R116" s="42">
        <v>46178</v>
      </c>
      <c r="S116" s="375"/>
    </row>
    <row r="117" spans="1:19" s="4" customFormat="1" ht="19.7" customHeight="1">
      <c r="A117" s="110" t="s">
        <v>123</v>
      </c>
      <c r="B117" s="2504" t="s">
        <v>7409</v>
      </c>
      <c r="C117" s="26"/>
      <c r="D117" s="36">
        <f t="shared" si="6"/>
        <v>90</v>
      </c>
      <c r="E117" s="1658" t="s">
        <v>287</v>
      </c>
      <c r="F117" s="1658" t="s">
        <v>287</v>
      </c>
      <c r="G117" s="2478" t="s">
        <v>5728</v>
      </c>
      <c r="H117" s="2478">
        <v>8</v>
      </c>
      <c r="I117" s="2454">
        <v>47</v>
      </c>
      <c r="J117" s="2509">
        <f t="shared" si="5"/>
        <v>376</v>
      </c>
      <c r="K117" s="535">
        <v>4</v>
      </c>
      <c r="L117" s="1973" t="s">
        <v>7421</v>
      </c>
      <c r="M117" s="460"/>
      <c r="N117" s="2505" t="s">
        <v>7331</v>
      </c>
      <c r="O117" s="30">
        <v>46150</v>
      </c>
      <c r="P117" s="27"/>
      <c r="Q117" s="42">
        <v>46177</v>
      </c>
      <c r="R117" s="42">
        <v>46178</v>
      </c>
      <c r="S117" s="375"/>
    </row>
    <row r="118" spans="1:19" s="4" customFormat="1" ht="19.7" customHeight="1">
      <c r="A118" s="2137" t="s">
        <v>123</v>
      </c>
      <c r="B118" s="2504" t="s">
        <v>7409</v>
      </c>
      <c r="C118" s="26"/>
      <c r="D118" s="36">
        <f t="shared" si="6"/>
        <v>91</v>
      </c>
      <c r="E118" s="2145" t="s">
        <v>287</v>
      </c>
      <c r="F118" s="2145" t="s">
        <v>287</v>
      </c>
      <c r="G118" s="2278" t="s">
        <v>198</v>
      </c>
      <c r="H118" s="2471">
        <v>12</v>
      </c>
      <c r="I118" s="1670">
        <v>14</v>
      </c>
      <c r="J118" s="2509">
        <f t="shared" si="5"/>
        <v>168</v>
      </c>
      <c r="K118" s="22">
        <v>6</v>
      </c>
      <c r="L118" s="2146" t="s">
        <v>7422</v>
      </c>
      <c r="M118" s="460"/>
      <c r="N118" s="2505" t="s">
        <v>7331</v>
      </c>
      <c r="O118" s="30">
        <v>46150</v>
      </c>
      <c r="P118" s="27"/>
      <c r="Q118" s="42">
        <v>46177</v>
      </c>
      <c r="R118" s="42">
        <v>46178</v>
      </c>
      <c r="S118" s="375"/>
    </row>
    <row r="119" spans="1:19" s="4" customFormat="1" ht="19.7" customHeight="1">
      <c r="A119" s="110" t="s">
        <v>6019</v>
      </c>
      <c r="B119" s="2504" t="s">
        <v>7409</v>
      </c>
      <c r="C119" s="26"/>
      <c r="D119" s="36">
        <f t="shared" si="6"/>
        <v>92</v>
      </c>
      <c r="E119" s="38" t="s">
        <v>174</v>
      </c>
      <c r="F119" s="27" t="s">
        <v>175</v>
      </c>
      <c r="G119" s="945" t="s">
        <v>7423</v>
      </c>
      <c r="H119" s="955">
        <v>8</v>
      </c>
      <c r="I119" s="35">
        <v>7930</v>
      </c>
      <c r="J119" s="2509">
        <f t="shared" si="5"/>
        <v>63440</v>
      </c>
      <c r="K119" s="28">
        <v>4</v>
      </c>
      <c r="L119" s="47" t="s">
        <v>7424</v>
      </c>
      <c r="M119" s="460"/>
      <c r="N119" s="2505" t="s">
        <v>7331</v>
      </c>
      <c r="O119" s="30">
        <v>46150</v>
      </c>
      <c r="P119" s="27"/>
      <c r="Q119" s="42">
        <v>46177</v>
      </c>
      <c r="R119" s="42">
        <v>46178</v>
      </c>
      <c r="S119" s="375"/>
    </row>
    <row r="120" spans="1:19" s="4" customFormat="1" ht="19.7" customHeight="1">
      <c r="A120" s="110" t="s">
        <v>123</v>
      </c>
      <c r="B120" s="2504" t="s">
        <v>7409</v>
      </c>
      <c r="C120" s="26"/>
      <c r="D120" s="36">
        <f t="shared" si="6"/>
        <v>93</v>
      </c>
      <c r="E120" s="202" t="s">
        <v>287</v>
      </c>
      <c r="F120" s="202" t="s">
        <v>287</v>
      </c>
      <c r="G120" s="945" t="s">
        <v>5706</v>
      </c>
      <c r="H120" s="955">
        <v>8</v>
      </c>
      <c r="I120" s="35">
        <v>19</v>
      </c>
      <c r="J120" s="2509">
        <f t="shared" si="5"/>
        <v>152</v>
      </c>
      <c r="K120" s="28">
        <v>4</v>
      </c>
      <c r="L120" s="47" t="s">
        <v>7425</v>
      </c>
      <c r="M120" s="460"/>
      <c r="N120" s="2505" t="s">
        <v>7331</v>
      </c>
      <c r="O120" s="30">
        <v>46150</v>
      </c>
      <c r="P120" s="27"/>
      <c r="Q120" s="42">
        <v>46177</v>
      </c>
      <c r="R120" s="42">
        <v>46178</v>
      </c>
      <c r="S120" s="375"/>
    </row>
    <row r="121" spans="1:19" s="4" customFormat="1" ht="19.7" customHeight="1">
      <c r="A121" s="110" t="s">
        <v>123</v>
      </c>
      <c r="B121" s="2504" t="s">
        <v>7409</v>
      </c>
      <c r="C121" s="26"/>
      <c r="D121" s="36">
        <f t="shared" si="6"/>
        <v>94</v>
      </c>
      <c r="E121" s="1658" t="s">
        <v>287</v>
      </c>
      <c r="F121" s="1658" t="s">
        <v>287</v>
      </c>
      <c r="G121" s="2478" t="s">
        <v>4981</v>
      </c>
      <c r="H121" s="2478">
        <v>80</v>
      </c>
      <c r="I121" s="2454">
        <v>22</v>
      </c>
      <c r="J121" s="2509">
        <f t="shared" si="5"/>
        <v>1760</v>
      </c>
      <c r="K121" s="535">
        <v>10</v>
      </c>
      <c r="L121" s="1973" t="s">
        <v>6029</v>
      </c>
      <c r="M121" s="460"/>
      <c r="N121" s="2505" t="s">
        <v>7331</v>
      </c>
      <c r="O121" s="30">
        <v>46150</v>
      </c>
      <c r="P121" s="27"/>
      <c r="Q121" s="42">
        <v>46177</v>
      </c>
      <c r="R121" s="42">
        <v>46178</v>
      </c>
      <c r="S121" s="375"/>
    </row>
    <row r="122" spans="1:19" s="4" customFormat="1" ht="19.7" customHeight="1">
      <c r="A122" s="110" t="s">
        <v>123</v>
      </c>
      <c r="B122" s="2504" t="s">
        <v>7409</v>
      </c>
      <c r="C122" s="26"/>
      <c r="D122" s="36">
        <f t="shared" si="6"/>
        <v>95</v>
      </c>
      <c r="E122" s="1658" t="s">
        <v>287</v>
      </c>
      <c r="F122" s="1658" t="s">
        <v>287</v>
      </c>
      <c r="G122" s="945" t="s">
        <v>7426</v>
      </c>
      <c r="H122" s="955">
        <v>8</v>
      </c>
      <c r="I122" s="35">
        <v>736</v>
      </c>
      <c r="J122" s="2509">
        <f t="shared" si="5"/>
        <v>5888</v>
      </c>
      <c r="K122" s="28">
        <v>4</v>
      </c>
      <c r="L122" s="47" t="s">
        <v>7427</v>
      </c>
      <c r="M122" s="460"/>
      <c r="N122" s="2505" t="s">
        <v>7331</v>
      </c>
      <c r="O122" s="30">
        <v>46150</v>
      </c>
      <c r="P122" s="27"/>
      <c r="Q122" s="42">
        <v>46177</v>
      </c>
      <c r="R122" s="42">
        <v>46178</v>
      </c>
      <c r="S122" s="375"/>
    </row>
    <row r="123" spans="1:19" s="4" customFormat="1" ht="19.7" customHeight="1">
      <c r="A123" s="110" t="s">
        <v>123</v>
      </c>
      <c r="B123" s="2504" t="s">
        <v>7409</v>
      </c>
      <c r="C123" s="26"/>
      <c r="D123" s="36">
        <f t="shared" si="6"/>
        <v>96</v>
      </c>
      <c r="E123" s="202" t="s">
        <v>287</v>
      </c>
      <c r="F123" s="202" t="s">
        <v>287</v>
      </c>
      <c r="G123" s="945" t="s">
        <v>5735</v>
      </c>
      <c r="H123" s="955">
        <v>14</v>
      </c>
      <c r="I123" s="35">
        <v>50</v>
      </c>
      <c r="J123" s="2509">
        <f t="shared" si="5"/>
        <v>700</v>
      </c>
      <c r="K123" s="28">
        <v>7</v>
      </c>
      <c r="L123" s="47" t="s">
        <v>7428</v>
      </c>
      <c r="M123" s="460"/>
      <c r="N123" s="2505" t="s">
        <v>7331</v>
      </c>
      <c r="O123" s="30">
        <v>46150</v>
      </c>
      <c r="P123" s="27"/>
      <c r="Q123" s="42">
        <v>46177</v>
      </c>
      <c r="R123" s="42">
        <v>46178</v>
      </c>
      <c r="S123" s="375"/>
    </row>
    <row r="124" spans="1:19" s="4" customFormat="1" ht="19.7" customHeight="1">
      <c r="A124" s="110" t="s">
        <v>123</v>
      </c>
      <c r="B124" s="2504" t="s">
        <v>7409</v>
      </c>
      <c r="C124" s="26"/>
      <c r="D124" s="36">
        <f t="shared" si="6"/>
        <v>97</v>
      </c>
      <c r="E124" s="202" t="s">
        <v>287</v>
      </c>
      <c r="F124" s="202" t="s">
        <v>287</v>
      </c>
      <c r="G124" s="945" t="s">
        <v>5737</v>
      </c>
      <c r="H124" s="955">
        <v>12</v>
      </c>
      <c r="I124" s="35">
        <v>56</v>
      </c>
      <c r="J124" s="2509">
        <f t="shared" si="5"/>
        <v>672</v>
      </c>
      <c r="K124" s="28">
        <v>6</v>
      </c>
      <c r="L124" s="47" t="s">
        <v>5736</v>
      </c>
      <c r="M124" s="460"/>
      <c r="N124" s="2505" t="s">
        <v>7331</v>
      </c>
      <c r="O124" s="30">
        <v>46150</v>
      </c>
      <c r="P124" s="27"/>
      <c r="Q124" s="42">
        <v>46177</v>
      </c>
      <c r="R124" s="42">
        <v>46178</v>
      </c>
      <c r="S124" s="375"/>
    </row>
    <row r="125" spans="1:19" s="4" customFormat="1" ht="19.7" customHeight="1">
      <c r="A125" s="110" t="s">
        <v>123</v>
      </c>
      <c r="B125" s="2504" t="s">
        <v>7409</v>
      </c>
      <c r="C125" s="26"/>
      <c r="D125" s="36">
        <f t="shared" si="6"/>
        <v>98</v>
      </c>
      <c r="E125" s="202" t="s">
        <v>287</v>
      </c>
      <c r="F125" s="202" t="s">
        <v>287</v>
      </c>
      <c r="G125" s="945" t="s">
        <v>2727</v>
      </c>
      <c r="H125" s="955">
        <v>8</v>
      </c>
      <c r="I125" s="35">
        <v>56</v>
      </c>
      <c r="J125" s="2509">
        <f t="shared" si="5"/>
        <v>448</v>
      </c>
      <c r="K125" s="28">
        <v>4</v>
      </c>
      <c r="L125" s="47" t="s">
        <v>5738</v>
      </c>
      <c r="M125" s="460"/>
      <c r="N125" s="2505" t="s">
        <v>7331</v>
      </c>
      <c r="O125" s="30">
        <v>46150</v>
      </c>
      <c r="P125" s="27"/>
      <c r="Q125" s="42">
        <v>46177</v>
      </c>
      <c r="R125" s="42">
        <v>46178</v>
      </c>
      <c r="S125" s="375"/>
    </row>
    <row r="126" spans="1:19" s="4" customFormat="1" ht="19.7" customHeight="1">
      <c r="A126" s="110" t="s">
        <v>123</v>
      </c>
      <c r="B126" s="2504" t="s">
        <v>7409</v>
      </c>
      <c r="C126" s="26"/>
      <c r="D126" s="36">
        <f t="shared" si="6"/>
        <v>99</v>
      </c>
      <c r="E126" s="202" t="s">
        <v>287</v>
      </c>
      <c r="F126" s="202" t="s">
        <v>287</v>
      </c>
      <c r="G126" s="945" t="s">
        <v>7429</v>
      </c>
      <c r="H126" s="955">
        <v>2</v>
      </c>
      <c r="I126" s="35">
        <v>56</v>
      </c>
      <c r="J126" s="2509">
        <f t="shared" si="5"/>
        <v>112</v>
      </c>
      <c r="K126" s="28">
        <v>1</v>
      </c>
      <c r="L126" s="47" t="s">
        <v>5738</v>
      </c>
      <c r="M126" s="460"/>
      <c r="N126" s="2505" t="s">
        <v>7331</v>
      </c>
      <c r="O126" s="30">
        <v>46150</v>
      </c>
      <c r="P126" s="27"/>
      <c r="Q126" s="42">
        <v>46177</v>
      </c>
      <c r="R126" s="42">
        <v>46178</v>
      </c>
      <c r="S126" s="375"/>
    </row>
    <row r="127" spans="1:19" s="4" customFormat="1" ht="19.7" customHeight="1">
      <c r="B127" s="2503"/>
      <c r="C127" s="26"/>
      <c r="D127" s="27"/>
      <c r="E127" s="27"/>
      <c r="F127" s="27"/>
      <c r="G127" s="26"/>
      <c r="H127" s="40"/>
      <c r="I127" s="26"/>
      <c r="J127" s="28"/>
      <c r="K127" s="29"/>
      <c r="L127" s="26"/>
      <c r="M127" s="460"/>
      <c r="N127" s="27"/>
      <c r="O127" s="30"/>
      <c r="P127" s="27"/>
      <c r="Q127" s="42"/>
      <c r="R127" s="42"/>
      <c r="S127" s="375"/>
    </row>
    <row r="128" spans="1:19" s="4" customFormat="1" ht="19.7" customHeight="1">
      <c r="B128" s="2503"/>
      <c r="C128" s="26"/>
      <c r="D128" s="27"/>
      <c r="E128" s="27"/>
      <c r="F128" s="27"/>
      <c r="G128" s="2130">
        <f>SUM(J98:J127)</f>
        <v>274236</v>
      </c>
      <c r="H128" s="2131"/>
      <c r="I128" s="2131"/>
      <c r="J128" s="2132"/>
      <c r="K128" s="29"/>
      <c r="L128" s="26"/>
      <c r="M128" s="460"/>
      <c r="N128" s="27"/>
      <c r="O128" s="30"/>
      <c r="P128" s="27"/>
      <c r="Q128" s="42"/>
      <c r="R128" s="42"/>
      <c r="S128" s="375"/>
    </row>
    <row r="129" spans="1:19" s="4" customFormat="1" ht="19.7" customHeight="1">
      <c r="B129" s="2503"/>
      <c r="C129" s="26"/>
      <c r="D129" s="27"/>
      <c r="E129" s="27"/>
      <c r="F129" s="27"/>
      <c r="G129" s="994"/>
      <c r="H129" s="26"/>
      <c r="I129" s="384"/>
      <c r="J129" s="384"/>
      <c r="K129" s="28"/>
      <c r="L129" s="40"/>
      <c r="M129" s="460"/>
      <c r="N129" s="27"/>
      <c r="O129" s="30"/>
      <c r="P129" s="27"/>
      <c r="Q129" s="42"/>
      <c r="R129" s="42"/>
      <c r="S129" s="375"/>
    </row>
    <row r="130" spans="1:19" s="4" customFormat="1" ht="19.7" customHeight="1">
      <c r="B130" s="2503"/>
      <c r="C130" s="26"/>
      <c r="D130" s="27"/>
      <c r="E130" s="27"/>
      <c r="F130" s="27"/>
      <c r="G130" s="994"/>
      <c r="H130" s="26"/>
      <c r="I130" s="384"/>
      <c r="J130" s="384"/>
      <c r="K130" s="28"/>
      <c r="L130" s="40"/>
      <c r="M130" s="460"/>
      <c r="N130" s="27"/>
      <c r="O130" s="30"/>
      <c r="P130" s="27"/>
      <c r="Q130" s="42"/>
      <c r="R130" s="42"/>
      <c r="S130" s="375"/>
    </row>
    <row r="131" spans="1:19" s="4" customFormat="1" ht="19.7" customHeight="1">
      <c r="B131" s="2503"/>
      <c r="C131" s="26"/>
      <c r="D131" s="27"/>
      <c r="E131" s="27"/>
      <c r="F131" s="27"/>
      <c r="G131" s="994"/>
      <c r="H131" s="26"/>
      <c r="I131" s="384"/>
      <c r="J131" s="384"/>
      <c r="K131" s="28"/>
      <c r="L131" s="40"/>
      <c r="M131" s="460"/>
      <c r="N131" s="27"/>
      <c r="O131" s="30"/>
      <c r="P131" s="27"/>
      <c r="Q131" s="42"/>
      <c r="R131" s="42"/>
      <c r="S131" s="375"/>
    </row>
    <row r="132" spans="1:19" s="4" customFormat="1" ht="19.7" customHeight="1">
      <c r="B132" s="2503"/>
      <c r="C132" s="26"/>
      <c r="D132" s="333"/>
      <c r="E132" s="1634" t="s">
        <v>7430</v>
      </c>
      <c r="F132" s="433"/>
      <c r="G132" s="434"/>
      <c r="H132" s="26"/>
      <c r="I132" s="384"/>
      <c r="J132" s="384"/>
      <c r="K132" s="28"/>
      <c r="L132" s="40"/>
      <c r="M132" s="460"/>
      <c r="N132" s="27"/>
      <c r="O132" s="30"/>
      <c r="P132" s="27"/>
      <c r="Q132" s="42"/>
      <c r="R132" s="42"/>
      <c r="S132" s="375"/>
    </row>
    <row r="133" spans="1:19" s="4" customFormat="1" ht="19.7" customHeight="1">
      <c r="A133" s="110" t="s">
        <v>7431</v>
      </c>
      <c r="B133" s="2504" t="s">
        <v>7432</v>
      </c>
      <c r="C133" s="26"/>
      <c r="D133" s="36">
        <f>+D126+1</f>
        <v>100</v>
      </c>
      <c r="E133" s="38" t="s">
        <v>174</v>
      </c>
      <c r="F133" s="27" t="s">
        <v>175</v>
      </c>
      <c r="G133" s="2288" t="s">
        <v>7433</v>
      </c>
      <c r="H133" s="35">
        <v>2</v>
      </c>
      <c r="I133" s="2032">
        <v>30462</v>
      </c>
      <c r="J133" s="2509">
        <f t="shared" ref="J133:J147" si="7">H133*I133</f>
        <v>60924</v>
      </c>
      <c r="K133" s="28">
        <v>1</v>
      </c>
      <c r="L133" s="40" t="s">
        <v>7434</v>
      </c>
      <c r="M133" s="460"/>
      <c r="N133" s="2505" t="s">
        <v>7331</v>
      </c>
      <c r="O133" s="30">
        <v>46150</v>
      </c>
      <c r="P133" s="27"/>
      <c r="Q133" s="42">
        <v>46177</v>
      </c>
      <c r="R133" s="42">
        <v>46178</v>
      </c>
      <c r="S133" s="375"/>
    </row>
    <row r="134" spans="1:19" s="4" customFormat="1" ht="19.7" customHeight="1">
      <c r="A134" s="110" t="s">
        <v>123</v>
      </c>
      <c r="B134" s="2504" t="s">
        <v>7432</v>
      </c>
      <c r="C134" s="26"/>
      <c r="D134" s="36">
        <f t="shared" ref="D134:D147" si="8">+D133+1</f>
        <v>101</v>
      </c>
      <c r="E134" s="1658" t="s">
        <v>287</v>
      </c>
      <c r="F134" s="1658" t="s">
        <v>287</v>
      </c>
      <c r="G134" s="2478" t="s">
        <v>179</v>
      </c>
      <c r="H134" s="2478">
        <v>28</v>
      </c>
      <c r="I134" s="2454">
        <v>37</v>
      </c>
      <c r="J134" s="2509">
        <f t="shared" si="7"/>
        <v>1036</v>
      </c>
      <c r="K134" s="535">
        <v>5</v>
      </c>
      <c r="L134" s="1973" t="s">
        <v>7435</v>
      </c>
      <c r="M134" s="460"/>
      <c r="N134" s="2505" t="s">
        <v>7331</v>
      </c>
      <c r="O134" s="30">
        <v>46150</v>
      </c>
      <c r="P134" s="27"/>
      <c r="Q134" s="42">
        <v>46177</v>
      </c>
      <c r="R134" s="42">
        <v>46178</v>
      </c>
      <c r="S134" s="375"/>
    </row>
    <row r="135" spans="1:19" s="4" customFormat="1" ht="19.7" customHeight="1">
      <c r="A135" s="2137" t="s">
        <v>123</v>
      </c>
      <c r="B135" s="2504" t="s">
        <v>7432</v>
      </c>
      <c r="C135" s="26"/>
      <c r="D135" s="36">
        <f t="shared" si="8"/>
        <v>102</v>
      </c>
      <c r="E135" s="2145" t="s">
        <v>287</v>
      </c>
      <c r="F135" s="2145" t="s">
        <v>287</v>
      </c>
      <c r="G135" s="2278" t="s">
        <v>4997</v>
      </c>
      <c r="H135" s="2471">
        <v>12</v>
      </c>
      <c r="I135" s="1670">
        <v>14</v>
      </c>
      <c r="J135" s="2509">
        <f t="shared" si="7"/>
        <v>168</v>
      </c>
      <c r="K135" s="22">
        <v>6</v>
      </c>
      <c r="L135" s="2146" t="s">
        <v>7422</v>
      </c>
      <c r="M135" s="460"/>
      <c r="N135" s="2505" t="s">
        <v>7331</v>
      </c>
      <c r="O135" s="30">
        <v>46150</v>
      </c>
      <c r="P135" s="27"/>
      <c r="Q135" s="42">
        <v>46177</v>
      </c>
      <c r="R135" s="42">
        <v>46178</v>
      </c>
      <c r="S135" s="375"/>
    </row>
    <row r="136" spans="1:19" s="4" customFormat="1" ht="19.7" customHeight="1">
      <c r="A136" s="2137" t="s">
        <v>181</v>
      </c>
      <c r="B136" s="2504" t="s">
        <v>7432</v>
      </c>
      <c r="C136" s="26"/>
      <c r="D136" s="36">
        <f t="shared" si="8"/>
        <v>103</v>
      </c>
      <c r="E136" s="27"/>
      <c r="F136" s="2145" t="s">
        <v>287</v>
      </c>
      <c r="G136" s="945" t="s">
        <v>6532</v>
      </c>
      <c r="H136" s="35">
        <v>2</v>
      </c>
      <c r="I136" s="2032">
        <v>18453</v>
      </c>
      <c r="J136" s="2509">
        <f t="shared" si="7"/>
        <v>36906</v>
      </c>
      <c r="K136" s="28">
        <v>1</v>
      </c>
      <c r="L136" s="40" t="s">
        <v>7436</v>
      </c>
      <c r="M136" s="460"/>
      <c r="N136" s="2505" t="s">
        <v>7331</v>
      </c>
      <c r="O136" s="30">
        <v>46150</v>
      </c>
      <c r="P136" s="27"/>
      <c r="Q136" s="42">
        <v>46177</v>
      </c>
      <c r="R136" s="42">
        <v>46178</v>
      </c>
      <c r="S136" s="375"/>
    </row>
    <row r="137" spans="1:19" s="4" customFormat="1" ht="19.7" customHeight="1">
      <c r="A137" s="2137" t="s">
        <v>123</v>
      </c>
      <c r="B137" s="2504" t="s">
        <v>7432</v>
      </c>
      <c r="C137" s="26"/>
      <c r="D137" s="36">
        <f t="shared" si="8"/>
        <v>104</v>
      </c>
      <c r="E137" s="2145" t="s">
        <v>287</v>
      </c>
      <c r="F137" s="2145" t="s">
        <v>287</v>
      </c>
      <c r="G137" s="2278" t="s">
        <v>251</v>
      </c>
      <c r="H137" s="2471">
        <v>76</v>
      </c>
      <c r="I137" s="1670">
        <v>13</v>
      </c>
      <c r="J137" s="2509">
        <f t="shared" si="7"/>
        <v>988</v>
      </c>
      <c r="K137" s="22">
        <v>32</v>
      </c>
      <c r="L137" s="2146" t="s">
        <v>7437</v>
      </c>
      <c r="M137" s="460"/>
      <c r="N137" s="2505" t="s">
        <v>7331</v>
      </c>
      <c r="O137" s="30">
        <v>46150</v>
      </c>
      <c r="P137" s="27"/>
      <c r="Q137" s="42">
        <v>46177</v>
      </c>
      <c r="R137" s="42">
        <v>46178</v>
      </c>
      <c r="S137" s="375"/>
    </row>
    <row r="138" spans="1:19" s="4" customFormat="1" ht="19.7" customHeight="1">
      <c r="A138" s="110" t="s">
        <v>7438</v>
      </c>
      <c r="B138" s="2504" t="s">
        <v>7432</v>
      </c>
      <c r="C138" s="26"/>
      <c r="D138" s="36">
        <f t="shared" si="8"/>
        <v>105</v>
      </c>
      <c r="E138" s="38" t="s">
        <v>174</v>
      </c>
      <c r="F138" s="27" t="s">
        <v>175</v>
      </c>
      <c r="G138" s="2288" t="s">
        <v>7439</v>
      </c>
      <c r="H138" s="35">
        <v>2</v>
      </c>
      <c r="I138" s="115">
        <v>9661</v>
      </c>
      <c r="J138" s="2509">
        <f t="shared" si="7"/>
        <v>19322</v>
      </c>
      <c r="K138" s="28">
        <v>1</v>
      </c>
      <c r="L138" s="40" t="s">
        <v>7440</v>
      </c>
      <c r="M138" s="460"/>
      <c r="N138" s="2505" t="s">
        <v>7331</v>
      </c>
      <c r="O138" s="30">
        <v>46150</v>
      </c>
      <c r="P138" s="27"/>
      <c r="Q138" s="42">
        <v>46177</v>
      </c>
      <c r="R138" s="42">
        <v>46178</v>
      </c>
      <c r="S138" s="375"/>
    </row>
    <row r="139" spans="1:19" s="4" customFormat="1" ht="19.7" customHeight="1">
      <c r="A139" s="2137" t="s">
        <v>123</v>
      </c>
      <c r="B139" s="2504" t="s">
        <v>7432</v>
      </c>
      <c r="C139" s="26"/>
      <c r="D139" s="36">
        <f t="shared" si="8"/>
        <v>106</v>
      </c>
      <c r="E139" s="2145" t="s">
        <v>287</v>
      </c>
      <c r="F139" s="2145" t="s">
        <v>287</v>
      </c>
      <c r="G139" s="2288" t="s">
        <v>7441</v>
      </c>
      <c r="H139" s="35">
        <v>6</v>
      </c>
      <c r="I139" s="2032">
        <v>765</v>
      </c>
      <c r="J139" s="2509">
        <f t="shared" si="7"/>
        <v>4590</v>
      </c>
      <c r="K139" s="28">
        <v>3</v>
      </c>
      <c r="L139" s="40" t="s">
        <v>7442</v>
      </c>
      <c r="M139" s="460"/>
      <c r="N139" s="2505" t="s">
        <v>7331</v>
      </c>
      <c r="O139" s="30">
        <v>46150</v>
      </c>
      <c r="P139" s="27"/>
      <c r="Q139" s="42">
        <v>46177</v>
      </c>
      <c r="R139" s="42">
        <v>46178</v>
      </c>
      <c r="S139" s="375"/>
    </row>
    <row r="140" spans="1:19" s="4" customFormat="1" ht="19.7" customHeight="1">
      <c r="A140" s="2137" t="s">
        <v>123</v>
      </c>
      <c r="B140" s="2504" t="s">
        <v>7432</v>
      </c>
      <c r="C140" s="26"/>
      <c r="D140" s="36">
        <f t="shared" si="8"/>
        <v>107</v>
      </c>
      <c r="E140" s="2145" t="s">
        <v>287</v>
      </c>
      <c r="F140" s="2145" t="s">
        <v>287</v>
      </c>
      <c r="G140" s="2288" t="s">
        <v>7443</v>
      </c>
      <c r="H140" s="35">
        <v>6</v>
      </c>
      <c r="I140" s="2032">
        <v>765</v>
      </c>
      <c r="J140" s="2509">
        <f t="shared" si="7"/>
        <v>4590</v>
      </c>
      <c r="K140" s="28">
        <v>3</v>
      </c>
      <c r="L140" s="40" t="s">
        <v>7442</v>
      </c>
      <c r="M140" s="460"/>
      <c r="N140" s="2505" t="s">
        <v>7331</v>
      </c>
      <c r="O140" s="30">
        <v>46150</v>
      </c>
      <c r="P140" s="27"/>
      <c r="Q140" s="42">
        <v>46177</v>
      </c>
      <c r="R140" s="42">
        <v>46178</v>
      </c>
      <c r="S140" s="375"/>
    </row>
    <row r="141" spans="1:19" s="4" customFormat="1" ht="19.7" customHeight="1">
      <c r="A141" s="2137" t="s">
        <v>123</v>
      </c>
      <c r="B141" s="2504" t="s">
        <v>7432</v>
      </c>
      <c r="C141" s="26"/>
      <c r="D141" s="36">
        <f t="shared" si="8"/>
        <v>108</v>
      </c>
      <c r="E141" s="2145" t="s">
        <v>287</v>
      </c>
      <c r="F141" s="2145" t="s">
        <v>287</v>
      </c>
      <c r="G141" s="2288" t="s">
        <v>6037</v>
      </c>
      <c r="H141" s="35">
        <v>8</v>
      </c>
      <c r="I141" s="2032">
        <v>22</v>
      </c>
      <c r="J141" s="2509">
        <f t="shared" si="7"/>
        <v>176</v>
      </c>
      <c r="K141" s="28">
        <v>4</v>
      </c>
      <c r="L141" s="1492" t="s">
        <v>2808</v>
      </c>
      <c r="M141" s="460"/>
      <c r="N141" s="2505" t="s">
        <v>7331</v>
      </c>
      <c r="O141" s="30">
        <v>46150</v>
      </c>
      <c r="P141" s="27"/>
      <c r="Q141" s="42">
        <v>46177</v>
      </c>
      <c r="R141" s="42">
        <v>46178</v>
      </c>
      <c r="S141" s="375"/>
    </row>
    <row r="142" spans="1:19" s="4" customFormat="1" ht="19.7" customHeight="1">
      <c r="A142" s="110" t="s">
        <v>123</v>
      </c>
      <c r="B142" s="2504" t="s">
        <v>7432</v>
      </c>
      <c r="C142" s="26"/>
      <c r="D142" s="36">
        <f>+D141+1</f>
        <v>109</v>
      </c>
      <c r="E142" s="1658" t="s">
        <v>287</v>
      </c>
      <c r="F142" s="1658" t="s">
        <v>287</v>
      </c>
      <c r="G142" s="2478" t="s">
        <v>233</v>
      </c>
      <c r="H142" s="2478">
        <v>10</v>
      </c>
      <c r="I142" s="2454">
        <v>41</v>
      </c>
      <c r="J142" s="2509">
        <f t="shared" si="7"/>
        <v>410</v>
      </c>
      <c r="K142" s="535">
        <v>5</v>
      </c>
      <c r="L142" s="1973" t="s">
        <v>7444</v>
      </c>
      <c r="M142" s="460"/>
      <c r="N142" s="2505" t="s">
        <v>7331</v>
      </c>
      <c r="O142" s="30">
        <v>46150</v>
      </c>
      <c r="P142" s="27"/>
      <c r="Q142" s="42">
        <v>46177</v>
      </c>
      <c r="R142" s="42">
        <v>46178</v>
      </c>
      <c r="S142" s="375"/>
    </row>
    <row r="143" spans="1:19" s="4" customFormat="1" ht="19.7" customHeight="1">
      <c r="A143" s="110" t="s">
        <v>123</v>
      </c>
      <c r="B143" s="2504" t="s">
        <v>7432</v>
      </c>
      <c r="C143" s="26"/>
      <c r="D143" s="36">
        <f t="shared" si="8"/>
        <v>110</v>
      </c>
      <c r="E143" s="1658" t="s">
        <v>287</v>
      </c>
      <c r="F143" s="1658" t="s">
        <v>287</v>
      </c>
      <c r="G143" s="2288" t="s">
        <v>7445</v>
      </c>
      <c r="H143" s="35">
        <v>1</v>
      </c>
      <c r="I143" s="2032">
        <v>960</v>
      </c>
      <c r="J143" s="2509">
        <f t="shared" si="7"/>
        <v>960</v>
      </c>
      <c r="K143" s="28">
        <v>1</v>
      </c>
      <c r="L143" s="40" t="s">
        <v>6062</v>
      </c>
      <c r="M143" s="460"/>
      <c r="N143" s="2505" t="s">
        <v>7331</v>
      </c>
      <c r="O143" s="30">
        <v>46150</v>
      </c>
      <c r="P143" s="27"/>
      <c r="Q143" s="42">
        <v>46177</v>
      </c>
      <c r="R143" s="42">
        <v>46178</v>
      </c>
      <c r="S143" s="375"/>
    </row>
    <row r="144" spans="1:19" s="4" customFormat="1" ht="19.7" customHeight="1">
      <c r="A144" s="110" t="s">
        <v>123</v>
      </c>
      <c r="B144" s="2504" t="s">
        <v>7432</v>
      </c>
      <c r="C144" s="26"/>
      <c r="D144" s="36">
        <f t="shared" si="8"/>
        <v>111</v>
      </c>
      <c r="E144" s="1658" t="s">
        <v>287</v>
      </c>
      <c r="F144" s="1658" t="s">
        <v>287</v>
      </c>
      <c r="G144" s="2288" t="s">
        <v>7446</v>
      </c>
      <c r="H144" s="35">
        <v>1</v>
      </c>
      <c r="I144" s="2032">
        <v>732</v>
      </c>
      <c r="J144" s="2509">
        <f t="shared" si="7"/>
        <v>732</v>
      </c>
      <c r="K144" s="28">
        <v>1</v>
      </c>
      <c r="L144" s="40" t="s">
        <v>6062</v>
      </c>
      <c r="M144" s="460"/>
      <c r="N144" s="2505" t="s">
        <v>7331</v>
      </c>
      <c r="O144" s="30">
        <v>46150</v>
      </c>
      <c r="P144" s="27"/>
      <c r="Q144" s="42">
        <v>46177</v>
      </c>
      <c r="R144" s="42">
        <v>46178</v>
      </c>
      <c r="S144" s="375"/>
    </row>
    <row r="145" spans="1:19" s="4" customFormat="1" ht="19.7" customHeight="1">
      <c r="A145" s="110" t="s">
        <v>7431</v>
      </c>
      <c r="B145" s="2504" t="s">
        <v>7432</v>
      </c>
      <c r="C145" s="26"/>
      <c r="D145" s="36">
        <f>+D144+1</f>
        <v>112</v>
      </c>
      <c r="E145" s="38" t="s">
        <v>174</v>
      </c>
      <c r="F145" s="27" t="s">
        <v>175</v>
      </c>
      <c r="G145" s="2288" t="s">
        <v>7447</v>
      </c>
      <c r="H145" s="35">
        <v>2</v>
      </c>
      <c r="I145" s="2032">
        <v>25246</v>
      </c>
      <c r="J145" s="2509">
        <f t="shared" si="7"/>
        <v>50492</v>
      </c>
      <c r="K145" s="28">
        <v>1</v>
      </c>
      <c r="L145" s="40" t="s">
        <v>7448</v>
      </c>
      <c r="M145" s="460"/>
      <c r="N145" s="2505" t="s">
        <v>7331</v>
      </c>
      <c r="O145" s="30">
        <v>46150</v>
      </c>
      <c r="P145" s="27"/>
      <c r="Q145" s="42">
        <v>46177</v>
      </c>
      <c r="R145" s="42">
        <v>46178</v>
      </c>
      <c r="S145" s="375"/>
    </row>
    <row r="146" spans="1:19" s="4" customFormat="1" ht="19.7" customHeight="1">
      <c r="A146" s="2137" t="s">
        <v>123</v>
      </c>
      <c r="B146" s="2504" t="s">
        <v>7432</v>
      </c>
      <c r="C146" s="26"/>
      <c r="D146" s="36">
        <f>+D145+1</f>
        <v>113</v>
      </c>
      <c r="E146" s="2145" t="s">
        <v>287</v>
      </c>
      <c r="F146" s="2145" t="s">
        <v>287</v>
      </c>
      <c r="G146" s="2278" t="s">
        <v>2672</v>
      </c>
      <c r="H146" s="2471">
        <v>16</v>
      </c>
      <c r="I146" s="1670">
        <v>14</v>
      </c>
      <c r="J146" s="2509">
        <f t="shared" si="7"/>
        <v>224</v>
      </c>
      <c r="K146" s="22">
        <v>8</v>
      </c>
      <c r="L146" s="2146" t="s">
        <v>7449</v>
      </c>
      <c r="M146" s="460"/>
      <c r="N146" s="2505" t="s">
        <v>7331</v>
      </c>
      <c r="O146" s="30">
        <v>46150</v>
      </c>
      <c r="P146" s="27"/>
      <c r="Q146" s="42">
        <v>46177</v>
      </c>
      <c r="R146" s="42">
        <v>46178</v>
      </c>
      <c r="S146" s="375"/>
    </row>
    <row r="147" spans="1:19" s="4" customFormat="1" ht="19.7" customHeight="1">
      <c r="A147" s="2137" t="s">
        <v>181</v>
      </c>
      <c r="B147" s="2504" t="s">
        <v>7432</v>
      </c>
      <c r="C147" s="26"/>
      <c r="D147" s="36">
        <f t="shared" si="8"/>
        <v>114</v>
      </c>
      <c r="E147" s="2145" t="s">
        <v>287</v>
      </c>
      <c r="F147" s="2145" t="s">
        <v>287</v>
      </c>
      <c r="G147" s="2288" t="s">
        <v>6535</v>
      </c>
      <c r="H147" s="35">
        <v>8</v>
      </c>
      <c r="I147" s="2032">
        <v>942</v>
      </c>
      <c r="J147" s="2509">
        <f t="shared" si="7"/>
        <v>7536</v>
      </c>
      <c r="K147" s="28">
        <v>4</v>
      </c>
      <c r="L147" s="40" t="s">
        <v>6536</v>
      </c>
      <c r="M147" s="460"/>
      <c r="N147" s="2505" t="s">
        <v>7331</v>
      </c>
      <c r="O147" s="30">
        <v>46150</v>
      </c>
      <c r="P147" s="27"/>
      <c r="Q147" s="42">
        <v>46177</v>
      </c>
      <c r="R147" s="42">
        <v>46178</v>
      </c>
      <c r="S147" s="375"/>
    </row>
    <row r="148" spans="1:19" s="4" customFormat="1" ht="19.7" customHeight="1">
      <c r="B148" s="2503"/>
      <c r="C148" s="26"/>
      <c r="D148" s="27"/>
      <c r="E148" s="27"/>
      <c r="F148" s="27"/>
      <c r="G148" s="72"/>
      <c r="H148" s="26"/>
      <c r="I148" s="384"/>
      <c r="J148" s="384"/>
      <c r="K148" s="28"/>
      <c r="L148" s="40"/>
      <c r="M148" s="460"/>
      <c r="N148" s="27"/>
      <c r="O148" s="30"/>
      <c r="P148" s="27"/>
      <c r="Q148" s="42"/>
      <c r="R148" s="42"/>
      <c r="S148" s="375"/>
    </row>
    <row r="149" spans="1:19" s="4" customFormat="1" ht="19.7" customHeight="1">
      <c r="B149" s="2503"/>
      <c r="C149" s="26"/>
      <c r="D149" s="27"/>
      <c r="E149" s="27"/>
      <c r="F149" s="27"/>
      <c r="G149" s="2130">
        <f>SUM(J133:J148)</f>
        <v>189054</v>
      </c>
      <c r="H149" s="2131"/>
      <c r="I149" s="2131"/>
      <c r="J149" s="2132"/>
      <c r="K149" s="28"/>
      <c r="L149" s="40"/>
      <c r="M149" s="460"/>
      <c r="N149" s="27"/>
      <c r="O149" s="30"/>
      <c r="P149" s="27"/>
      <c r="Q149" s="42"/>
      <c r="R149" s="42"/>
      <c r="S149" s="375"/>
    </row>
    <row r="150" spans="1:19" s="4" customFormat="1" ht="19.7" customHeight="1">
      <c r="B150" s="2503"/>
      <c r="C150" s="26"/>
      <c r="D150" s="27"/>
      <c r="E150" s="27"/>
      <c r="F150" s="27"/>
      <c r="G150" s="72"/>
      <c r="H150" s="26"/>
      <c r="I150" s="384"/>
      <c r="J150" s="384"/>
      <c r="K150" s="28"/>
      <c r="L150" s="40"/>
      <c r="M150" s="460"/>
      <c r="N150" s="27"/>
      <c r="O150" s="30"/>
      <c r="P150" s="27"/>
      <c r="Q150" s="42"/>
      <c r="R150" s="42"/>
      <c r="S150" s="375"/>
    </row>
    <row r="151" spans="1:19" s="4" customFormat="1" ht="19.7" customHeight="1">
      <c r="B151" s="2503"/>
      <c r="C151" s="26"/>
      <c r="D151" s="27"/>
      <c r="E151" s="27"/>
      <c r="F151" s="27"/>
      <c r="G151" s="72"/>
      <c r="H151" s="26"/>
      <c r="I151" s="384"/>
      <c r="J151" s="384"/>
      <c r="K151" s="28"/>
      <c r="L151" s="40"/>
      <c r="M151" s="460"/>
      <c r="N151" s="27"/>
      <c r="O151" s="30"/>
      <c r="P151" s="27"/>
      <c r="Q151" s="42"/>
      <c r="R151" s="42"/>
      <c r="S151" s="375"/>
    </row>
    <row r="152" spans="1:19" s="4" customFormat="1" ht="19.7" customHeight="1">
      <c r="B152" s="2503"/>
      <c r="C152" s="26"/>
      <c r="D152" s="27"/>
      <c r="E152" s="27"/>
      <c r="F152" s="27"/>
      <c r="G152" s="72"/>
      <c r="H152" s="26"/>
      <c r="I152" s="384"/>
      <c r="J152" s="384"/>
      <c r="K152" s="28"/>
      <c r="L152" s="40"/>
      <c r="M152" s="460"/>
      <c r="N152" s="27"/>
      <c r="O152" s="30"/>
      <c r="P152" s="27"/>
      <c r="Q152" s="42"/>
      <c r="R152" s="42"/>
      <c r="S152" s="375"/>
    </row>
    <row r="153" spans="1:19" s="4" customFormat="1" ht="19.7" customHeight="1">
      <c r="B153" s="2503"/>
      <c r="C153" s="26"/>
      <c r="D153" s="27"/>
      <c r="E153" s="27"/>
      <c r="F153" s="27"/>
      <c r="G153" s="72"/>
      <c r="H153" s="26"/>
      <c r="I153" s="384"/>
      <c r="J153" s="384"/>
      <c r="K153" s="28"/>
      <c r="L153" s="40"/>
      <c r="M153" s="460"/>
      <c r="N153" s="27"/>
      <c r="O153" s="30"/>
      <c r="P153" s="27"/>
      <c r="Q153" s="42"/>
      <c r="R153" s="42"/>
      <c r="S153" s="375"/>
    </row>
    <row r="154" spans="1:19" s="4" customFormat="1" ht="19.7" customHeight="1">
      <c r="B154" s="2503"/>
      <c r="C154" s="26"/>
      <c r="D154" s="27"/>
      <c r="E154" s="27"/>
      <c r="F154" s="27"/>
      <c r="G154" s="72"/>
      <c r="H154" s="26"/>
      <c r="I154" s="384"/>
      <c r="J154" s="384"/>
      <c r="K154" s="28"/>
      <c r="L154" s="40"/>
      <c r="M154" s="460"/>
      <c r="N154" s="27"/>
      <c r="O154" s="30"/>
      <c r="P154" s="27"/>
      <c r="Q154" s="42"/>
      <c r="R154" s="42"/>
      <c r="S154" s="375"/>
    </row>
    <row r="155" spans="1:19" s="4" customFormat="1" ht="19.7" customHeight="1">
      <c r="B155" s="2503"/>
      <c r="C155" s="26"/>
      <c r="D155" s="27"/>
      <c r="E155" s="2150" t="s">
        <v>7450</v>
      </c>
      <c r="F155" s="2150"/>
      <c r="G155" s="2150"/>
      <c r="H155" s="26"/>
      <c r="I155" s="384"/>
      <c r="J155" s="384"/>
      <c r="K155" s="28"/>
      <c r="L155" s="40"/>
      <c r="M155" s="460"/>
      <c r="N155" s="27"/>
      <c r="O155" s="30"/>
      <c r="P155" s="27"/>
      <c r="Q155" s="42"/>
      <c r="R155" s="42"/>
      <c r="S155" s="375"/>
    </row>
    <row r="156" spans="1:19" s="4" customFormat="1" ht="19.7" customHeight="1">
      <c r="A156" s="26" t="s">
        <v>4055</v>
      </c>
      <c r="B156" s="2504" t="s">
        <v>7451</v>
      </c>
      <c r="C156" s="26"/>
      <c r="D156" s="2510">
        <f>D147+1</f>
        <v>115</v>
      </c>
      <c r="E156" s="27" t="s">
        <v>4056</v>
      </c>
      <c r="F156" s="27" t="s">
        <v>3980</v>
      </c>
      <c r="G156" s="2488" t="s">
        <v>5835</v>
      </c>
      <c r="H156" s="2030">
        <v>2</v>
      </c>
      <c r="I156" s="2031">
        <v>9429</v>
      </c>
      <c r="J156" s="1271">
        <f>+H156*I156</f>
        <v>18858</v>
      </c>
      <c r="K156" s="1635">
        <v>1</v>
      </c>
      <c r="L156" s="1235" t="s">
        <v>5836</v>
      </c>
      <c r="M156" s="1199"/>
      <c r="N156" s="2505" t="s">
        <v>7331</v>
      </c>
      <c r="O156" s="30">
        <v>46150</v>
      </c>
      <c r="P156" s="27"/>
      <c r="Q156" s="42">
        <v>46177</v>
      </c>
      <c r="R156" s="42">
        <v>46178</v>
      </c>
      <c r="S156" s="375"/>
    </row>
    <row r="157" spans="1:19" s="4" customFormat="1" ht="19.7" customHeight="1">
      <c r="A157" s="26" t="s">
        <v>5165</v>
      </c>
      <c r="B157" s="2504" t="s">
        <v>7451</v>
      </c>
      <c r="C157" s="26"/>
      <c r="D157" s="2511">
        <f t="shared" ref="D157:D181" si="9">D156+1</f>
        <v>116</v>
      </c>
      <c r="E157" s="202" t="s">
        <v>175</v>
      </c>
      <c r="F157" s="202" t="s">
        <v>175</v>
      </c>
      <c r="G157" s="2295" t="s">
        <v>5837</v>
      </c>
      <c r="H157" s="35">
        <v>16</v>
      </c>
      <c r="I157" s="1158">
        <v>94</v>
      </c>
      <c r="J157" s="1271">
        <f t="shared" ref="J157:J159" si="10">+H157*I157</f>
        <v>1504</v>
      </c>
      <c r="K157" s="28">
        <v>8</v>
      </c>
      <c r="L157" s="40" t="s">
        <v>2863</v>
      </c>
      <c r="M157" s="1199"/>
      <c r="N157" s="2505" t="s">
        <v>7331</v>
      </c>
      <c r="O157" s="30">
        <v>46150</v>
      </c>
      <c r="P157" s="27"/>
      <c r="Q157" s="42">
        <v>46177</v>
      </c>
      <c r="R157" s="42">
        <v>46178</v>
      </c>
      <c r="S157" s="375"/>
    </row>
    <row r="158" spans="1:19" s="4" customFormat="1" ht="19.7" customHeight="1">
      <c r="A158" s="26" t="s">
        <v>7452</v>
      </c>
      <c r="B158" s="2504" t="s">
        <v>7451</v>
      </c>
      <c r="C158" s="26"/>
      <c r="D158" s="2511">
        <f t="shared" si="9"/>
        <v>117</v>
      </c>
      <c r="E158" s="27" t="s">
        <v>3980</v>
      </c>
      <c r="F158" s="27" t="s">
        <v>3980</v>
      </c>
      <c r="G158" s="2488" t="s">
        <v>5838</v>
      </c>
      <c r="H158" s="2030">
        <v>12</v>
      </c>
      <c r="I158" s="2031">
        <v>245</v>
      </c>
      <c r="J158" s="1271">
        <f t="shared" si="10"/>
        <v>2940</v>
      </c>
      <c r="K158" s="1635">
        <v>6</v>
      </c>
      <c r="L158" s="1235" t="s">
        <v>5839</v>
      </c>
      <c r="M158" s="1199"/>
      <c r="N158" s="2505" t="s">
        <v>7331</v>
      </c>
      <c r="O158" s="30">
        <v>46150</v>
      </c>
      <c r="P158" s="27"/>
      <c r="Q158" s="42">
        <v>46177</v>
      </c>
      <c r="R158" s="42">
        <v>46178</v>
      </c>
      <c r="S158" s="375"/>
    </row>
    <row r="159" spans="1:19" s="4" customFormat="1" ht="19.7" customHeight="1">
      <c r="A159" s="26" t="s">
        <v>5165</v>
      </c>
      <c r="B159" s="2504" t="s">
        <v>7451</v>
      </c>
      <c r="C159" s="26"/>
      <c r="D159" s="2511">
        <f t="shared" si="9"/>
        <v>118</v>
      </c>
      <c r="E159" s="27" t="s">
        <v>3980</v>
      </c>
      <c r="F159" s="27" t="s">
        <v>3980</v>
      </c>
      <c r="G159" s="2488" t="s">
        <v>5166</v>
      </c>
      <c r="H159" s="2030">
        <v>12</v>
      </c>
      <c r="I159" s="2031">
        <v>15</v>
      </c>
      <c r="J159" s="1271">
        <f t="shared" si="10"/>
        <v>180</v>
      </c>
      <c r="K159" s="1635">
        <v>6</v>
      </c>
      <c r="L159" s="1235" t="s">
        <v>666</v>
      </c>
      <c r="M159" s="1199"/>
      <c r="N159" s="2505" t="s">
        <v>7331</v>
      </c>
      <c r="O159" s="30">
        <v>46150</v>
      </c>
      <c r="P159" s="27"/>
      <c r="Q159" s="42">
        <v>46177</v>
      </c>
      <c r="R159" s="42">
        <v>46178</v>
      </c>
      <c r="S159" s="375"/>
    </row>
    <row r="160" spans="1:19" s="4" customFormat="1" ht="19.7" customHeight="1">
      <c r="A160" s="26" t="s">
        <v>4055</v>
      </c>
      <c r="B160" s="2504" t="s">
        <v>7451</v>
      </c>
      <c r="C160" s="26"/>
      <c r="D160" s="2511">
        <f t="shared" si="9"/>
        <v>119</v>
      </c>
      <c r="E160" s="27" t="s">
        <v>175</v>
      </c>
      <c r="F160" s="27" t="s">
        <v>175</v>
      </c>
      <c r="G160" s="1798" t="s">
        <v>5840</v>
      </c>
      <c r="H160" s="1803">
        <v>4</v>
      </c>
      <c r="I160" s="45">
        <v>2196</v>
      </c>
      <c r="J160" s="115">
        <f>H160*I160</f>
        <v>8784</v>
      </c>
      <c r="K160" s="385">
        <v>2</v>
      </c>
      <c r="L160" s="291" t="s">
        <v>445</v>
      </c>
      <c r="M160" s="1199"/>
      <c r="N160" s="2505" t="s">
        <v>7331</v>
      </c>
      <c r="O160" s="30">
        <v>46150</v>
      </c>
      <c r="P160" s="27"/>
      <c r="Q160" s="42">
        <v>46177</v>
      </c>
      <c r="R160" s="42">
        <v>46178</v>
      </c>
      <c r="S160" s="375"/>
    </row>
    <row r="161" spans="1:19" s="4" customFormat="1" ht="19.7" customHeight="1">
      <c r="A161" s="26" t="s">
        <v>7452</v>
      </c>
      <c r="B161" s="2504" t="s">
        <v>7451</v>
      </c>
      <c r="C161" s="26"/>
      <c r="D161" s="2511">
        <f t="shared" si="9"/>
        <v>120</v>
      </c>
      <c r="E161" s="27" t="s">
        <v>175</v>
      </c>
      <c r="F161" s="27" t="s">
        <v>175</v>
      </c>
      <c r="G161" s="1798" t="s">
        <v>5844</v>
      </c>
      <c r="H161" s="1803">
        <v>2</v>
      </c>
      <c r="I161" s="45">
        <v>4936</v>
      </c>
      <c r="J161" s="115">
        <f t="shared" ref="J161:J181" si="11">H161*I161</f>
        <v>9872</v>
      </c>
      <c r="K161" s="385">
        <v>1</v>
      </c>
      <c r="L161" s="40" t="s">
        <v>2849</v>
      </c>
      <c r="M161" s="1199"/>
      <c r="N161" s="2505" t="s">
        <v>7331</v>
      </c>
      <c r="O161" s="30">
        <v>46150</v>
      </c>
      <c r="P161" s="27"/>
      <c r="Q161" s="42">
        <v>46177</v>
      </c>
      <c r="R161" s="42">
        <v>46178</v>
      </c>
      <c r="S161" s="375"/>
    </row>
    <row r="162" spans="1:19" s="4" customFormat="1" ht="19.7" customHeight="1">
      <c r="A162" s="26" t="s">
        <v>5165</v>
      </c>
      <c r="B162" s="2504" t="s">
        <v>7451</v>
      </c>
      <c r="C162" s="26"/>
      <c r="D162" s="2511">
        <f t="shared" si="9"/>
        <v>121</v>
      </c>
      <c r="E162" s="27" t="s">
        <v>175</v>
      </c>
      <c r="F162" s="27" t="s">
        <v>175</v>
      </c>
      <c r="G162" s="954" t="s">
        <v>448</v>
      </c>
      <c r="H162" s="1803">
        <v>2</v>
      </c>
      <c r="I162" s="45">
        <v>5105</v>
      </c>
      <c r="J162" s="115">
        <f t="shared" si="11"/>
        <v>10210</v>
      </c>
      <c r="K162" s="385">
        <v>1</v>
      </c>
      <c r="L162" s="40" t="s">
        <v>5845</v>
      </c>
      <c r="M162" s="1199"/>
      <c r="N162" s="2505" t="s">
        <v>7331</v>
      </c>
      <c r="O162" s="30">
        <v>46150</v>
      </c>
      <c r="P162" s="27"/>
      <c r="Q162" s="42">
        <v>46177</v>
      </c>
      <c r="R162" s="42">
        <v>46178</v>
      </c>
      <c r="S162" s="375"/>
    </row>
    <row r="163" spans="1:19" s="4" customFormat="1" ht="19.7" customHeight="1">
      <c r="A163" s="26" t="s">
        <v>5165</v>
      </c>
      <c r="B163" s="2504" t="s">
        <v>7451</v>
      </c>
      <c r="C163" s="26"/>
      <c r="D163" s="2511">
        <f t="shared" si="9"/>
        <v>122</v>
      </c>
      <c r="E163" s="27" t="s">
        <v>175</v>
      </c>
      <c r="F163" s="27" t="s">
        <v>175</v>
      </c>
      <c r="G163" s="954" t="s">
        <v>5846</v>
      </c>
      <c r="H163" s="1803">
        <v>2</v>
      </c>
      <c r="I163" s="45">
        <v>1638</v>
      </c>
      <c r="J163" s="115">
        <f t="shared" si="11"/>
        <v>3276</v>
      </c>
      <c r="K163" s="73">
        <v>1</v>
      </c>
      <c r="L163" s="40" t="s">
        <v>5847</v>
      </c>
      <c r="M163" s="1199"/>
      <c r="N163" s="2505" t="s">
        <v>7331</v>
      </c>
      <c r="O163" s="30">
        <v>46150</v>
      </c>
      <c r="P163" s="27"/>
      <c r="Q163" s="42">
        <v>46177</v>
      </c>
      <c r="R163" s="42">
        <v>46178</v>
      </c>
      <c r="S163" s="375"/>
    </row>
    <row r="164" spans="1:19" s="4" customFormat="1" ht="19.7" customHeight="1">
      <c r="A164" s="26" t="s">
        <v>4055</v>
      </c>
      <c r="B164" s="2504" t="s">
        <v>7451</v>
      </c>
      <c r="C164" s="26"/>
      <c r="D164" s="2511">
        <f t="shared" si="9"/>
        <v>123</v>
      </c>
      <c r="E164" s="27" t="s">
        <v>175</v>
      </c>
      <c r="F164" s="27" t="s">
        <v>175</v>
      </c>
      <c r="G164" s="954" t="s">
        <v>571</v>
      </c>
      <c r="H164" s="1803">
        <v>2</v>
      </c>
      <c r="I164" s="45">
        <v>1258</v>
      </c>
      <c r="J164" s="115">
        <f t="shared" si="11"/>
        <v>2516</v>
      </c>
      <c r="K164" s="463">
        <v>1</v>
      </c>
      <c r="L164" s="40" t="s">
        <v>455</v>
      </c>
      <c r="M164" s="1199"/>
      <c r="N164" s="2505" t="s">
        <v>7331</v>
      </c>
      <c r="O164" s="30">
        <v>46150</v>
      </c>
      <c r="P164" s="27"/>
      <c r="Q164" s="42">
        <v>46177</v>
      </c>
      <c r="R164" s="42">
        <v>46178</v>
      </c>
      <c r="S164" s="375"/>
    </row>
    <row r="165" spans="1:19" s="4" customFormat="1" ht="19.7" customHeight="1">
      <c r="A165" s="26" t="s">
        <v>4055</v>
      </c>
      <c r="B165" s="2504" t="s">
        <v>7451</v>
      </c>
      <c r="C165" s="26"/>
      <c r="D165" s="2511">
        <f>D164+1</f>
        <v>124</v>
      </c>
      <c r="E165" s="27" t="s">
        <v>175</v>
      </c>
      <c r="F165" s="27" t="s">
        <v>175</v>
      </c>
      <c r="G165" s="954" t="s">
        <v>5849</v>
      </c>
      <c r="H165" s="1803">
        <v>2</v>
      </c>
      <c r="I165" s="45">
        <v>1323</v>
      </c>
      <c r="J165" s="115">
        <f t="shared" si="11"/>
        <v>2646</v>
      </c>
      <c r="K165" s="463">
        <v>1</v>
      </c>
      <c r="L165" s="40" t="s">
        <v>455</v>
      </c>
      <c r="M165" s="1199"/>
      <c r="N165" s="2505" t="s">
        <v>7331</v>
      </c>
      <c r="O165" s="30">
        <v>46150</v>
      </c>
      <c r="P165" s="27"/>
      <c r="Q165" s="42">
        <v>46177</v>
      </c>
      <c r="R165" s="42">
        <v>46178</v>
      </c>
      <c r="S165" s="375"/>
    </row>
    <row r="166" spans="1:19" s="4" customFormat="1" ht="19.7" customHeight="1">
      <c r="A166" s="26" t="s">
        <v>5165</v>
      </c>
      <c r="B166" s="2504" t="s">
        <v>7451</v>
      </c>
      <c r="C166" s="26"/>
      <c r="D166" s="2511">
        <f t="shared" si="9"/>
        <v>125</v>
      </c>
      <c r="E166" s="202" t="s">
        <v>175</v>
      </c>
      <c r="F166" s="202" t="s">
        <v>175</v>
      </c>
      <c r="G166" s="1801" t="s">
        <v>320</v>
      </c>
      <c r="H166" s="2026">
        <v>2</v>
      </c>
      <c r="I166" s="1799">
        <v>1019</v>
      </c>
      <c r="J166" s="2031">
        <f>H166*I166</f>
        <v>2038</v>
      </c>
      <c r="K166" s="534">
        <v>1</v>
      </c>
      <c r="L166" s="2034" t="s">
        <v>5850</v>
      </c>
      <c r="M166" s="1199"/>
      <c r="N166" s="2505" t="s">
        <v>7331</v>
      </c>
      <c r="O166" s="30">
        <v>46150</v>
      </c>
      <c r="P166" s="27"/>
      <c r="Q166" s="42">
        <v>46177</v>
      </c>
      <c r="R166" s="42">
        <v>46178</v>
      </c>
      <c r="S166" s="375"/>
    </row>
    <row r="167" spans="1:19" s="4" customFormat="1" ht="19.7" customHeight="1">
      <c r="A167" s="26" t="s">
        <v>5165</v>
      </c>
      <c r="B167" s="2504" t="s">
        <v>7451</v>
      </c>
      <c r="C167" s="26"/>
      <c r="D167" s="2511">
        <f t="shared" si="9"/>
        <v>126</v>
      </c>
      <c r="E167" s="202" t="s">
        <v>5851</v>
      </c>
      <c r="F167" s="202" t="s">
        <v>175</v>
      </c>
      <c r="G167" s="1801" t="s">
        <v>3735</v>
      </c>
      <c r="H167" s="2022">
        <v>2</v>
      </c>
      <c r="I167" s="1799">
        <v>1611</v>
      </c>
      <c r="J167" s="2491">
        <f>H167*I167</f>
        <v>3222</v>
      </c>
      <c r="K167" s="2036">
        <v>1</v>
      </c>
      <c r="L167" s="999" t="s">
        <v>3358</v>
      </c>
      <c r="M167" s="1199"/>
      <c r="N167" s="2505" t="s">
        <v>7331</v>
      </c>
      <c r="O167" s="30">
        <v>46150</v>
      </c>
      <c r="P167" s="27"/>
      <c r="Q167" s="42">
        <v>46177</v>
      </c>
      <c r="R167" s="42">
        <v>46178</v>
      </c>
      <c r="S167" s="375"/>
    </row>
    <row r="168" spans="1:19" s="4" customFormat="1" ht="19.7" customHeight="1">
      <c r="A168" s="26" t="s">
        <v>5165</v>
      </c>
      <c r="B168" s="2504" t="s">
        <v>7451</v>
      </c>
      <c r="C168" s="26"/>
      <c r="D168" s="2511">
        <f t="shared" si="9"/>
        <v>127</v>
      </c>
      <c r="E168" s="202" t="s">
        <v>175</v>
      </c>
      <c r="F168" s="2037" t="s">
        <v>175</v>
      </c>
      <c r="G168" s="1802" t="s">
        <v>5852</v>
      </c>
      <c r="H168" s="2022">
        <v>16</v>
      </c>
      <c r="I168" s="1799">
        <v>91</v>
      </c>
      <c r="J168" s="2038">
        <f t="shared" ref="J168:J169" si="12">H168*I168</f>
        <v>1456</v>
      </c>
      <c r="K168" s="2036">
        <v>8</v>
      </c>
      <c r="L168" s="68" t="s">
        <v>5853</v>
      </c>
      <c r="M168" s="1199"/>
      <c r="N168" s="2505" t="s">
        <v>7331</v>
      </c>
      <c r="O168" s="30">
        <v>46150</v>
      </c>
      <c r="P168" s="27"/>
      <c r="Q168" s="42">
        <v>46177</v>
      </c>
      <c r="R168" s="42">
        <v>46178</v>
      </c>
      <c r="S168" s="375"/>
    </row>
    <row r="169" spans="1:19" s="4" customFormat="1" ht="19.7" customHeight="1">
      <c r="A169" s="26" t="s">
        <v>5165</v>
      </c>
      <c r="B169" s="2504" t="s">
        <v>7451</v>
      </c>
      <c r="C169" s="26"/>
      <c r="D169" s="2511">
        <f t="shared" si="9"/>
        <v>128</v>
      </c>
      <c r="E169" s="26" t="s">
        <v>1185</v>
      </c>
      <c r="F169" s="2037" t="s">
        <v>175</v>
      </c>
      <c r="G169" s="954" t="s">
        <v>7453</v>
      </c>
      <c r="H169" s="35">
        <v>2</v>
      </c>
      <c r="I169" s="35">
        <v>6276</v>
      </c>
      <c r="J169" s="115">
        <f t="shared" si="12"/>
        <v>12552</v>
      </c>
      <c r="K169" s="28">
        <v>1</v>
      </c>
      <c r="L169" s="47" t="s">
        <v>5778</v>
      </c>
      <c r="M169" s="1199"/>
      <c r="N169" s="2505" t="s">
        <v>7331</v>
      </c>
      <c r="O169" s="30">
        <v>46150</v>
      </c>
      <c r="P169" s="27"/>
      <c r="Q169" s="42">
        <v>46177</v>
      </c>
      <c r="R169" s="42">
        <v>46178</v>
      </c>
      <c r="S169" s="375"/>
    </row>
    <row r="170" spans="1:19" s="4" customFormat="1" ht="19.7" customHeight="1">
      <c r="A170" s="26" t="s">
        <v>5165</v>
      </c>
      <c r="B170" s="2504" t="s">
        <v>7451</v>
      </c>
      <c r="C170" s="26"/>
      <c r="D170" s="2511">
        <f t="shared" si="9"/>
        <v>129</v>
      </c>
      <c r="E170" s="27" t="s">
        <v>974</v>
      </c>
      <c r="F170" s="2037" t="s">
        <v>175</v>
      </c>
      <c r="G170" s="945" t="s">
        <v>7454</v>
      </c>
      <c r="H170" s="35">
        <v>10</v>
      </c>
      <c r="I170" s="35">
        <v>238</v>
      </c>
      <c r="J170" s="2512">
        <f t="shared" si="11"/>
        <v>2380</v>
      </c>
      <c r="K170" s="28">
        <v>1</v>
      </c>
      <c r="L170" s="47" t="s">
        <v>7455</v>
      </c>
      <c r="M170" s="1199"/>
      <c r="N170" s="2505" t="s">
        <v>7331</v>
      </c>
      <c r="O170" s="30">
        <v>46150</v>
      </c>
      <c r="P170" s="27"/>
      <c r="Q170" s="42">
        <v>46177</v>
      </c>
      <c r="R170" s="42">
        <v>46178</v>
      </c>
      <c r="S170" s="375"/>
    </row>
    <row r="171" spans="1:19" s="4" customFormat="1" ht="19.7" customHeight="1">
      <c r="A171" s="26" t="s">
        <v>5165</v>
      </c>
      <c r="B171" s="2504" t="s">
        <v>7451</v>
      </c>
      <c r="C171" s="26"/>
      <c r="D171" s="2511">
        <f t="shared" si="9"/>
        <v>130</v>
      </c>
      <c r="E171" s="27" t="s">
        <v>974</v>
      </c>
      <c r="F171" s="2037" t="s">
        <v>175</v>
      </c>
      <c r="G171" s="2513" t="s">
        <v>7456</v>
      </c>
      <c r="H171" s="2030">
        <v>2</v>
      </c>
      <c r="I171" s="2031">
        <v>1016</v>
      </c>
      <c r="J171" s="2512">
        <f t="shared" si="11"/>
        <v>2032</v>
      </c>
      <c r="K171" s="1635">
        <v>1</v>
      </c>
      <c r="L171" s="1235" t="s">
        <v>7457</v>
      </c>
      <c r="M171" s="1199"/>
      <c r="N171" s="2514" t="s">
        <v>7331</v>
      </c>
      <c r="O171" s="2515">
        <v>46150</v>
      </c>
      <c r="P171" s="117"/>
      <c r="Q171" s="2516">
        <v>46177</v>
      </c>
      <c r="R171" s="2516">
        <v>46178</v>
      </c>
      <c r="S171" s="375"/>
    </row>
    <row r="172" spans="1:19" s="4" customFormat="1" ht="19.7" customHeight="1">
      <c r="A172" s="26" t="s">
        <v>5165</v>
      </c>
      <c r="B172" s="2504" t="s">
        <v>7451</v>
      </c>
      <c r="C172" s="26"/>
      <c r="D172" s="2511">
        <f t="shared" si="9"/>
        <v>131</v>
      </c>
      <c r="E172" s="27" t="s">
        <v>3980</v>
      </c>
      <c r="F172" s="202" t="s">
        <v>175</v>
      </c>
      <c r="G172" s="1798" t="s">
        <v>320</v>
      </c>
      <c r="H172" s="1170">
        <v>2</v>
      </c>
      <c r="I172" s="1170">
        <v>1019</v>
      </c>
      <c r="J172" s="2031">
        <f t="shared" si="11"/>
        <v>2038</v>
      </c>
      <c r="K172" s="28">
        <v>1</v>
      </c>
      <c r="L172" s="109" t="s">
        <v>7458</v>
      </c>
      <c r="M172" s="1199"/>
      <c r="N172" s="2505" t="s">
        <v>7331</v>
      </c>
      <c r="O172" s="30">
        <v>46150</v>
      </c>
      <c r="P172" s="27"/>
      <c r="Q172" s="42">
        <v>46177</v>
      </c>
      <c r="R172" s="42">
        <v>46178</v>
      </c>
      <c r="S172" s="375"/>
    </row>
    <row r="173" spans="1:19" s="4" customFormat="1" ht="19.7" customHeight="1">
      <c r="A173" s="26" t="s">
        <v>5165</v>
      </c>
      <c r="B173" s="2504" t="s">
        <v>7451</v>
      </c>
      <c r="C173" s="26"/>
      <c r="D173" s="2511">
        <f t="shared" si="9"/>
        <v>132</v>
      </c>
      <c r="E173" s="202" t="s">
        <v>175</v>
      </c>
      <c r="F173" s="202" t="s">
        <v>175</v>
      </c>
      <c r="G173" s="1050" t="s">
        <v>1285</v>
      </c>
      <c r="H173" s="35">
        <v>4</v>
      </c>
      <c r="I173" s="35">
        <v>158</v>
      </c>
      <c r="J173" s="2031">
        <f t="shared" si="11"/>
        <v>632</v>
      </c>
      <c r="K173" s="393">
        <v>2</v>
      </c>
      <c r="L173" s="40" t="s">
        <v>1286</v>
      </c>
      <c r="M173" s="1199"/>
      <c r="N173" s="2505" t="s">
        <v>7331</v>
      </c>
      <c r="O173" s="30">
        <v>46150</v>
      </c>
      <c r="P173" s="27"/>
      <c r="Q173" s="42">
        <v>46177</v>
      </c>
      <c r="R173" s="42">
        <v>46178</v>
      </c>
      <c r="S173" s="375"/>
    </row>
    <row r="174" spans="1:19" s="4" customFormat="1" ht="19.7" customHeight="1">
      <c r="A174" s="26" t="s">
        <v>5165</v>
      </c>
      <c r="B174" s="2504" t="s">
        <v>7451</v>
      </c>
      <c r="C174" s="26"/>
      <c r="D174" s="2511">
        <f t="shared" si="9"/>
        <v>133</v>
      </c>
      <c r="E174" s="281" t="s">
        <v>175</v>
      </c>
      <c r="F174" s="281" t="s">
        <v>175</v>
      </c>
      <c r="G174" s="2291" t="s">
        <v>5857</v>
      </c>
      <c r="H174" s="1620">
        <v>2</v>
      </c>
      <c r="I174" s="45">
        <v>346</v>
      </c>
      <c r="J174" s="1620">
        <f t="shared" si="11"/>
        <v>692</v>
      </c>
      <c r="K174" s="176">
        <v>1</v>
      </c>
      <c r="L174" s="165" t="s">
        <v>2844</v>
      </c>
      <c r="M174" s="1199"/>
      <c r="N174" s="2505" t="s">
        <v>7331</v>
      </c>
      <c r="O174" s="30">
        <v>46150</v>
      </c>
      <c r="P174" s="27"/>
      <c r="Q174" s="42">
        <v>46177</v>
      </c>
      <c r="R174" s="42">
        <v>46178</v>
      </c>
      <c r="S174" s="375"/>
    </row>
    <row r="175" spans="1:19" s="4" customFormat="1" ht="19.7" customHeight="1">
      <c r="A175" s="26" t="s">
        <v>5165</v>
      </c>
      <c r="B175" s="2504" t="s">
        <v>7451</v>
      </c>
      <c r="C175" s="26"/>
      <c r="D175" s="2511">
        <f t="shared" si="9"/>
        <v>134</v>
      </c>
      <c r="E175" s="247" t="s">
        <v>463</v>
      </c>
      <c r="F175" s="27" t="s">
        <v>175</v>
      </c>
      <c r="G175" s="2485" t="s">
        <v>464</v>
      </c>
      <c r="H175" s="35">
        <v>1</v>
      </c>
      <c r="I175" s="1803">
        <v>2560</v>
      </c>
      <c r="J175" s="115">
        <f t="shared" si="11"/>
        <v>2560</v>
      </c>
      <c r="K175" s="75"/>
      <c r="L175" s="40" t="s">
        <v>465</v>
      </c>
      <c r="M175" s="1199"/>
      <c r="N175" s="2505" t="s">
        <v>7331</v>
      </c>
      <c r="O175" s="30">
        <v>46150</v>
      </c>
      <c r="P175" s="27"/>
      <c r="Q175" s="42">
        <v>46177</v>
      </c>
      <c r="R175" s="42">
        <v>46178</v>
      </c>
      <c r="S175" s="375"/>
    </row>
    <row r="176" spans="1:19" s="4" customFormat="1" ht="19.7" customHeight="1">
      <c r="A176" s="26" t="s">
        <v>5165</v>
      </c>
      <c r="B176" s="2504" t="s">
        <v>7451</v>
      </c>
      <c r="C176" s="26"/>
      <c r="D176" s="2511">
        <f t="shared" si="9"/>
        <v>135</v>
      </c>
      <c r="E176" s="247" t="s">
        <v>463</v>
      </c>
      <c r="F176" s="27" t="s">
        <v>175</v>
      </c>
      <c r="G176" s="945" t="s">
        <v>7313</v>
      </c>
      <c r="H176" s="944">
        <v>1</v>
      </c>
      <c r="I176" s="1803">
        <v>2429</v>
      </c>
      <c r="J176" s="115">
        <f t="shared" si="11"/>
        <v>2429</v>
      </c>
      <c r="K176" s="75"/>
      <c r="L176" s="40" t="s">
        <v>467</v>
      </c>
      <c r="M176" s="1199"/>
      <c r="N176" s="2505" t="s">
        <v>7331</v>
      </c>
      <c r="O176" s="30">
        <v>46150</v>
      </c>
      <c r="P176" s="27"/>
      <c r="Q176" s="42">
        <v>46177</v>
      </c>
      <c r="R176" s="42">
        <v>46178</v>
      </c>
      <c r="S176" s="375"/>
    </row>
    <row r="177" spans="1:19" s="4" customFormat="1" ht="19.7" customHeight="1">
      <c r="A177" s="26" t="s">
        <v>5165</v>
      </c>
      <c r="B177" s="2504" t="s">
        <v>7451</v>
      </c>
      <c r="C177" s="26"/>
      <c r="D177" s="2511">
        <f t="shared" si="9"/>
        <v>136</v>
      </c>
      <c r="E177" s="247" t="s">
        <v>463</v>
      </c>
      <c r="F177" s="27" t="s">
        <v>175</v>
      </c>
      <c r="G177" s="945" t="s">
        <v>7314</v>
      </c>
      <c r="H177" s="944">
        <v>1</v>
      </c>
      <c r="I177" s="1803">
        <v>2429</v>
      </c>
      <c r="J177" s="115">
        <f t="shared" si="11"/>
        <v>2429</v>
      </c>
      <c r="K177" s="75"/>
      <c r="L177" s="40" t="s">
        <v>469</v>
      </c>
      <c r="M177" s="1199"/>
      <c r="N177" s="2505" t="s">
        <v>7331</v>
      </c>
      <c r="O177" s="30">
        <v>46150</v>
      </c>
      <c r="P177" s="27"/>
      <c r="Q177" s="42">
        <v>46177</v>
      </c>
      <c r="R177" s="42">
        <v>46178</v>
      </c>
      <c r="S177" s="375"/>
    </row>
    <row r="178" spans="1:19" s="4" customFormat="1" ht="19.7" customHeight="1">
      <c r="A178" s="26" t="s">
        <v>5165</v>
      </c>
      <c r="B178" s="2504" t="s">
        <v>7451</v>
      </c>
      <c r="C178" s="26"/>
      <c r="D178" s="2511">
        <f>D177+1</f>
        <v>137</v>
      </c>
      <c r="E178" s="155" t="s">
        <v>534</v>
      </c>
      <c r="F178" s="27" t="s">
        <v>287</v>
      </c>
      <c r="G178" s="2489" t="s">
        <v>535</v>
      </c>
      <c r="H178" s="2043">
        <v>4</v>
      </c>
      <c r="I178" s="2044">
        <v>1450</v>
      </c>
      <c r="J178" s="1158">
        <f t="shared" si="11"/>
        <v>5800</v>
      </c>
      <c r="K178" s="1356">
        <v>2</v>
      </c>
      <c r="L178" s="315" t="s">
        <v>536</v>
      </c>
      <c r="M178" s="1199"/>
      <c r="N178" s="2505" t="s">
        <v>7331</v>
      </c>
      <c r="O178" s="30">
        <v>46150</v>
      </c>
      <c r="P178" s="27"/>
      <c r="Q178" s="42">
        <v>46177</v>
      </c>
      <c r="R178" s="42">
        <v>46178</v>
      </c>
      <c r="S178" s="375"/>
    </row>
    <row r="179" spans="1:19" s="4" customFormat="1" ht="19.7" customHeight="1">
      <c r="A179" s="26" t="s">
        <v>5165</v>
      </c>
      <c r="B179" s="2504" t="s">
        <v>7451</v>
      </c>
      <c r="C179" s="26"/>
      <c r="D179" s="2511">
        <f t="shared" si="9"/>
        <v>138</v>
      </c>
      <c r="E179" s="155" t="s">
        <v>534</v>
      </c>
      <c r="F179" s="27" t="s">
        <v>287</v>
      </c>
      <c r="G179" s="2489" t="s">
        <v>537</v>
      </c>
      <c r="H179" s="2043">
        <v>4</v>
      </c>
      <c r="I179" s="2044">
        <v>409</v>
      </c>
      <c r="J179" s="2045">
        <f t="shared" si="11"/>
        <v>1636</v>
      </c>
      <c r="K179" s="1356">
        <v>2</v>
      </c>
      <c r="L179" s="315" t="s">
        <v>538</v>
      </c>
      <c r="M179" s="1199"/>
      <c r="N179" s="2505" t="s">
        <v>7331</v>
      </c>
      <c r="O179" s="30">
        <v>46150</v>
      </c>
      <c r="P179" s="27"/>
      <c r="Q179" s="42">
        <v>46177</v>
      </c>
      <c r="R179" s="42">
        <v>46178</v>
      </c>
      <c r="S179" s="375"/>
    </row>
    <row r="180" spans="1:19" s="4" customFormat="1" ht="19.7" customHeight="1">
      <c r="A180" s="26" t="s">
        <v>5165</v>
      </c>
      <c r="B180" s="2504" t="s">
        <v>7451</v>
      </c>
      <c r="C180" s="26"/>
      <c r="D180" s="2511">
        <f t="shared" si="9"/>
        <v>139</v>
      </c>
      <c r="E180" s="155" t="s">
        <v>534</v>
      </c>
      <c r="F180" s="27" t="s">
        <v>287</v>
      </c>
      <c r="G180" s="2489" t="s">
        <v>539</v>
      </c>
      <c r="H180" s="2043">
        <v>4</v>
      </c>
      <c r="I180" s="2044">
        <v>45</v>
      </c>
      <c r="J180" s="2045">
        <f t="shared" si="11"/>
        <v>180</v>
      </c>
      <c r="K180" s="1356">
        <v>2</v>
      </c>
      <c r="L180" s="315" t="s">
        <v>540</v>
      </c>
      <c r="M180" s="1199"/>
      <c r="N180" s="2505" t="s">
        <v>7331</v>
      </c>
      <c r="O180" s="30">
        <v>46150</v>
      </c>
      <c r="P180" s="27"/>
      <c r="Q180" s="42">
        <v>46177</v>
      </c>
      <c r="R180" s="42">
        <v>46178</v>
      </c>
      <c r="S180" s="375"/>
    </row>
    <row r="181" spans="1:19" s="4" customFormat="1" ht="19.7" customHeight="1">
      <c r="A181" s="26" t="s">
        <v>5165</v>
      </c>
      <c r="B181" s="2504" t="s">
        <v>7451</v>
      </c>
      <c r="C181" s="26"/>
      <c r="D181" s="2511">
        <f t="shared" si="9"/>
        <v>140</v>
      </c>
      <c r="E181" s="226" t="s">
        <v>175</v>
      </c>
      <c r="F181" s="226" t="s">
        <v>175</v>
      </c>
      <c r="G181" s="2308" t="s">
        <v>478</v>
      </c>
      <c r="H181" s="115">
        <v>2</v>
      </c>
      <c r="I181" s="115">
        <v>5451</v>
      </c>
      <c r="J181" s="115">
        <f t="shared" si="11"/>
        <v>10902</v>
      </c>
      <c r="K181" s="535">
        <v>1</v>
      </c>
      <c r="L181" s="109" t="s">
        <v>479</v>
      </c>
      <c r="M181" s="1199"/>
      <c r="N181" s="2505" t="s">
        <v>7331</v>
      </c>
      <c r="O181" s="30">
        <v>46150</v>
      </c>
      <c r="P181" s="27"/>
      <c r="Q181" s="42">
        <v>46177</v>
      </c>
      <c r="R181" s="42">
        <v>46178</v>
      </c>
      <c r="S181" s="375"/>
    </row>
    <row r="182" spans="1:19" s="4" customFormat="1" ht="19.7" customHeight="1">
      <c r="A182" s="26"/>
      <c r="B182" s="2517"/>
      <c r="C182" s="26"/>
      <c r="D182" s="1588"/>
      <c r="E182" s="281"/>
      <c r="F182" s="27"/>
      <c r="G182" s="2518"/>
      <c r="H182" s="26"/>
      <c r="I182" s="384"/>
      <c r="J182" s="175"/>
      <c r="K182" s="28"/>
      <c r="L182" s="378"/>
      <c r="M182" s="329"/>
      <c r="N182" s="27"/>
      <c r="O182" s="30"/>
      <c r="P182" s="27"/>
      <c r="Q182" s="42"/>
      <c r="R182" s="42"/>
      <c r="S182" s="375"/>
    </row>
    <row r="183" spans="1:19" s="4" customFormat="1" ht="19.7" customHeight="1">
      <c r="A183" s="26"/>
      <c r="B183" s="2517"/>
      <c r="C183" s="26"/>
      <c r="D183" s="1588"/>
      <c r="E183" s="281"/>
      <c r="F183" s="27"/>
      <c r="G183" s="2518"/>
      <c r="H183" s="26"/>
      <c r="I183" s="384"/>
      <c r="J183" s="175"/>
      <c r="K183" s="28"/>
      <c r="L183" s="378"/>
      <c r="M183" s="329"/>
      <c r="N183" s="27"/>
      <c r="O183" s="30"/>
      <c r="P183" s="27"/>
      <c r="Q183" s="42"/>
      <c r="R183" s="42"/>
      <c r="S183" s="375"/>
    </row>
    <row r="184" spans="1:19" s="4" customFormat="1" ht="19.7" customHeight="1">
      <c r="A184" s="26"/>
      <c r="B184" s="2517"/>
      <c r="C184" s="26"/>
      <c r="D184" s="1588"/>
      <c r="E184" s="202"/>
      <c r="F184" s="202"/>
      <c r="G184" s="2519"/>
      <c r="H184" s="26"/>
      <c r="I184" s="63"/>
      <c r="J184" s="175"/>
      <c r="K184" s="28"/>
      <c r="L184" s="378"/>
      <c r="M184" s="1199"/>
      <c r="N184" s="27"/>
      <c r="O184" s="30"/>
      <c r="P184" s="27"/>
      <c r="Q184" s="42"/>
      <c r="R184" s="42"/>
      <c r="S184" s="375"/>
    </row>
    <row r="185" spans="1:19" s="4" customFormat="1" ht="19.7" customHeight="1">
      <c r="A185" s="26"/>
      <c r="B185" s="2517"/>
      <c r="C185" s="26"/>
      <c r="D185" s="27"/>
      <c r="E185" s="27"/>
      <c r="F185" s="27"/>
      <c r="G185" s="2520">
        <f>SUM(J156:J184)</f>
        <v>113764</v>
      </c>
      <c r="H185" s="1233"/>
      <c r="I185" s="71"/>
      <c r="J185" s="71"/>
      <c r="K185" s="1635"/>
      <c r="L185" s="1235"/>
      <c r="M185" s="1199"/>
      <c r="N185" s="27"/>
      <c r="O185" s="30"/>
      <c r="P185" s="27"/>
      <c r="Q185" s="42"/>
      <c r="R185" s="42"/>
      <c r="S185" s="375"/>
    </row>
    <row r="186" spans="1:19" s="4" customFormat="1" ht="19.7" customHeight="1">
      <c r="A186" s="26"/>
      <c r="B186" s="2517"/>
      <c r="C186" s="26"/>
      <c r="D186" s="27"/>
      <c r="E186" s="27"/>
      <c r="F186" s="27"/>
      <c r="G186" s="63"/>
      <c r="H186" s="26"/>
      <c r="I186" s="384"/>
      <c r="J186" s="384"/>
      <c r="K186" s="28"/>
      <c r="L186" s="40"/>
      <c r="M186" s="460"/>
      <c r="N186" s="27"/>
      <c r="O186" s="30"/>
      <c r="P186" s="27"/>
      <c r="Q186" s="42"/>
      <c r="R186" s="42"/>
      <c r="S186" s="375"/>
    </row>
    <row r="187" spans="1:19" s="4" customFormat="1" ht="19.7" customHeight="1">
      <c r="A187" s="26"/>
      <c r="B187" s="2517"/>
      <c r="C187" s="26"/>
      <c r="D187" s="27"/>
      <c r="E187" s="27"/>
      <c r="F187" s="27"/>
      <c r="G187" s="63"/>
      <c r="H187" s="26"/>
      <c r="I187" s="384"/>
      <c r="J187" s="384"/>
      <c r="K187" s="28"/>
      <c r="L187" s="40"/>
      <c r="M187" s="460"/>
      <c r="N187" s="27"/>
      <c r="O187" s="30"/>
      <c r="P187" s="27"/>
      <c r="Q187" s="42"/>
      <c r="R187" s="42"/>
      <c r="S187" s="375"/>
    </row>
    <row r="188" spans="1:19" s="4" customFormat="1" ht="19.7" customHeight="1">
      <c r="A188" s="26"/>
      <c r="B188" s="2517"/>
      <c r="C188" s="26"/>
      <c r="D188" s="27"/>
      <c r="E188" s="27"/>
      <c r="F188" s="27"/>
      <c r="G188" s="63"/>
      <c r="H188" s="26"/>
      <c r="I188" s="384"/>
      <c r="J188" s="384"/>
      <c r="K188" s="28"/>
      <c r="L188" s="40"/>
      <c r="M188" s="460"/>
      <c r="N188" s="27"/>
      <c r="O188" s="30"/>
      <c r="P188" s="27"/>
      <c r="Q188" s="42"/>
      <c r="R188" s="42"/>
      <c r="S188" s="375"/>
    </row>
    <row r="189" spans="1:19" s="4" customFormat="1" ht="19.7" customHeight="1">
      <c r="A189" s="26"/>
      <c r="B189" s="2517"/>
      <c r="C189" s="26"/>
      <c r="D189" s="27"/>
      <c r="E189" s="27"/>
      <c r="F189" s="27"/>
      <c r="G189" s="63"/>
      <c r="H189" s="26"/>
      <c r="I189" s="384"/>
      <c r="J189" s="384"/>
      <c r="K189" s="28"/>
      <c r="L189" s="40"/>
      <c r="M189" s="460"/>
      <c r="N189" s="27"/>
      <c r="O189" s="30"/>
      <c r="P189" s="27"/>
      <c r="Q189" s="42"/>
      <c r="R189" s="42"/>
      <c r="S189" s="375"/>
    </row>
    <row r="190" spans="1:19" s="4" customFormat="1" ht="19.7" customHeight="1">
      <c r="A190" s="26"/>
      <c r="B190" s="2517"/>
      <c r="C190" s="26"/>
      <c r="D190" s="27"/>
      <c r="E190" s="27"/>
      <c r="F190" s="27"/>
      <c r="G190" s="63"/>
      <c r="H190" s="26"/>
      <c r="I190" s="384"/>
      <c r="J190" s="384"/>
      <c r="K190" s="28"/>
      <c r="L190" s="40"/>
      <c r="M190" s="460"/>
      <c r="N190" s="27"/>
      <c r="O190" s="30"/>
      <c r="P190" s="27"/>
      <c r="Q190" s="42"/>
      <c r="R190" s="42"/>
      <c r="S190" s="375"/>
    </row>
    <row r="191" spans="1:19" s="4" customFormat="1" ht="19.7" customHeight="1">
      <c r="A191" s="26"/>
      <c r="B191" s="2517"/>
      <c r="C191" s="26"/>
      <c r="D191" s="27"/>
      <c r="E191" s="27"/>
      <c r="F191" s="27"/>
      <c r="G191" s="63"/>
      <c r="H191" s="26"/>
      <c r="I191" s="384"/>
      <c r="J191" s="384"/>
      <c r="K191" s="28"/>
      <c r="L191" s="40"/>
      <c r="M191" s="460"/>
      <c r="N191" s="27"/>
      <c r="O191" s="30"/>
      <c r="P191" s="27"/>
      <c r="Q191" s="42"/>
      <c r="R191" s="42"/>
      <c r="S191" s="375"/>
    </row>
    <row r="192" spans="1:19" s="4" customFormat="1" ht="19.7" customHeight="1">
      <c r="A192" s="26"/>
      <c r="B192" s="2517"/>
      <c r="C192" s="26"/>
      <c r="D192" s="27"/>
      <c r="E192" s="27"/>
      <c r="F192" s="27"/>
      <c r="G192" s="63"/>
      <c r="H192" s="26"/>
      <c r="I192" s="384"/>
      <c r="J192" s="384"/>
      <c r="K192" s="28"/>
      <c r="L192" s="40"/>
      <c r="M192" s="460"/>
      <c r="N192" s="27"/>
      <c r="O192" s="30"/>
      <c r="P192" s="27"/>
      <c r="Q192" s="42"/>
      <c r="R192" s="42"/>
      <c r="S192" s="375"/>
    </row>
    <row r="193" spans="1:19" s="4" customFormat="1" ht="19.7" customHeight="1">
      <c r="A193" s="26"/>
      <c r="B193" s="2517"/>
      <c r="C193" s="26"/>
      <c r="D193" s="27"/>
      <c r="E193" s="27"/>
      <c r="F193" s="27"/>
      <c r="G193" s="63"/>
      <c r="H193" s="26"/>
      <c r="I193" s="384"/>
      <c r="J193" s="384"/>
      <c r="K193" s="28"/>
      <c r="L193" s="40"/>
      <c r="M193" s="460"/>
      <c r="N193" s="27"/>
      <c r="O193" s="30"/>
      <c r="P193" s="27"/>
      <c r="Q193" s="42"/>
      <c r="R193" s="42"/>
      <c r="S193" s="375"/>
    </row>
    <row r="194" spans="1:19" ht="19.7" customHeight="1">
      <c r="B194" s="2503"/>
      <c r="C194" s="26"/>
      <c r="D194" s="27"/>
      <c r="E194" s="27"/>
      <c r="F194" s="27"/>
      <c r="G194" s="63"/>
      <c r="H194" s="26"/>
      <c r="I194" s="139"/>
      <c r="J194" s="2231"/>
      <c r="K194" s="28"/>
      <c r="L194" s="40"/>
      <c r="M194" s="47"/>
      <c r="N194" s="27"/>
      <c r="O194" s="30"/>
      <c r="P194" s="27"/>
      <c r="Q194" s="42"/>
      <c r="R194" s="703"/>
      <c r="S194" s="375"/>
    </row>
    <row r="195" spans="1:19" ht="19.7" customHeight="1">
      <c r="B195" s="2503"/>
      <c r="C195" s="26"/>
      <c r="D195" s="27"/>
      <c r="E195" s="27"/>
      <c r="F195" s="27"/>
      <c r="G195" s="63"/>
      <c r="H195" s="26"/>
      <c r="I195" s="139"/>
      <c r="J195" s="2231"/>
      <c r="K195" s="28"/>
      <c r="L195" s="40"/>
      <c r="M195" s="47"/>
      <c r="N195" s="27"/>
      <c r="O195" s="30"/>
      <c r="P195" s="27"/>
      <c r="Q195" s="42"/>
      <c r="R195" s="42"/>
      <c r="S195" s="375"/>
    </row>
    <row r="196" spans="1:19" ht="19.7" customHeight="1">
      <c r="B196" s="2503"/>
      <c r="C196" s="26"/>
      <c r="D196" s="27"/>
      <c r="E196" s="27"/>
      <c r="F196" s="27"/>
      <c r="G196" s="63"/>
      <c r="H196" s="26"/>
      <c r="I196" s="139"/>
      <c r="J196" s="2231"/>
      <c r="K196" s="28"/>
      <c r="L196" s="40"/>
      <c r="M196" s="47"/>
      <c r="N196" s="27"/>
      <c r="O196" s="30"/>
      <c r="P196" s="27"/>
      <c r="Q196" s="42"/>
      <c r="R196" s="42"/>
      <c r="S196" s="375"/>
    </row>
    <row r="197" spans="1:19" ht="19.7" customHeight="1">
      <c r="B197" s="2503"/>
      <c r="C197" s="26"/>
      <c r="D197" s="27"/>
      <c r="E197" s="27"/>
      <c r="F197" s="27"/>
      <c r="G197" s="63"/>
      <c r="H197" s="26"/>
      <c r="I197" s="139"/>
      <c r="J197" s="2231">
        <f t="shared" ref="J197:J202" si="13">H197*I197</f>
        <v>0</v>
      </c>
      <c r="K197" s="28"/>
      <c r="L197" s="40"/>
      <c r="M197" s="47"/>
      <c r="N197" s="27"/>
      <c r="O197" s="30"/>
      <c r="P197" s="27"/>
      <c r="Q197" s="42"/>
      <c r="R197" s="42"/>
      <c r="S197" s="375"/>
    </row>
    <row r="198" spans="1:19" ht="19.7" customHeight="1">
      <c r="B198" s="2503"/>
      <c r="C198" s="26"/>
      <c r="D198" s="27"/>
      <c r="E198" s="27"/>
      <c r="F198" s="27"/>
      <c r="G198" s="63"/>
      <c r="H198" s="26"/>
      <c r="I198" s="139"/>
      <c r="J198" s="2231">
        <f t="shared" si="13"/>
        <v>0</v>
      </c>
      <c r="K198" s="28"/>
      <c r="L198" s="40"/>
      <c r="M198" s="47"/>
      <c r="N198" s="27"/>
      <c r="O198" s="30"/>
      <c r="P198" s="27"/>
      <c r="Q198" s="42"/>
      <c r="R198" s="42"/>
      <c r="S198" s="375"/>
    </row>
    <row r="199" spans="1:19" ht="19.7" customHeight="1">
      <c r="B199" s="2503"/>
      <c r="C199" s="26"/>
      <c r="D199" s="27"/>
      <c r="E199" s="27"/>
      <c r="F199" s="27"/>
      <c r="G199" s="63"/>
      <c r="H199" s="26"/>
      <c r="I199" s="139"/>
      <c r="J199" s="2231">
        <f t="shared" si="13"/>
        <v>0</v>
      </c>
      <c r="K199" s="28"/>
      <c r="L199" s="40"/>
      <c r="M199" s="47"/>
      <c r="N199" s="27"/>
      <c r="O199" s="30"/>
      <c r="P199" s="27"/>
      <c r="Q199" s="42"/>
      <c r="R199" s="42"/>
      <c r="S199" s="375"/>
    </row>
    <row r="200" spans="1:19" ht="19.7" customHeight="1">
      <c r="B200" s="2503"/>
      <c r="C200" s="459"/>
      <c r="D200" s="27"/>
      <c r="E200" s="27"/>
      <c r="F200" s="27"/>
      <c r="G200" s="63"/>
      <c r="H200" s="26"/>
      <c r="I200" s="139"/>
      <c r="J200" s="2231">
        <f t="shared" si="13"/>
        <v>0</v>
      </c>
      <c r="K200" s="28"/>
      <c r="L200" s="40"/>
      <c r="M200" s="47"/>
      <c r="N200" s="27"/>
      <c r="O200" s="30"/>
      <c r="P200" s="27"/>
      <c r="Q200" s="42"/>
      <c r="R200" s="42"/>
      <c r="S200" s="375"/>
    </row>
    <row r="201" spans="1:19" ht="19.7" customHeight="1">
      <c r="B201" s="2503"/>
      <c r="C201" s="459"/>
      <c r="D201" s="27"/>
      <c r="E201" s="27"/>
      <c r="F201" s="27"/>
      <c r="G201" s="63"/>
      <c r="H201" s="26"/>
      <c r="I201" s="139"/>
      <c r="J201" s="2231">
        <f t="shared" si="13"/>
        <v>0</v>
      </c>
      <c r="K201" s="28"/>
      <c r="L201" s="40"/>
      <c r="M201" s="47"/>
      <c r="N201" s="27"/>
      <c r="O201" s="30"/>
      <c r="P201" s="27"/>
      <c r="Q201" s="42"/>
      <c r="R201" s="42"/>
      <c r="S201" s="375"/>
    </row>
    <row r="202" spans="1:19" ht="19.7" customHeight="1">
      <c r="B202" s="2503"/>
      <c r="C202" s="459"/>
      <c r="D202" s="27"/>
      <c r="E202" s="27"/>
      <c r="F202" s="27"/>
      <c r="G202" s="63"/>
      <c r="H202" s="26"/>
      <c r="I202" s="139"/>
      <c r="J202" s="2231">
        <f t="shared" si="13"/>
        <v>0</v>
      </c>
      <c r="K202" s="28"/>
      <c r="L202" s="40"/>
      <c r="M202" s="47"/>
      <c r="N202" s="27"/>
      <c r="O202" s="30"/>
      <c r="P202" s="27"/>
      <c r="Q202" s="42"/>
      <c r="R202" s="42"/>
      <c r="S202" s="375"/>
    </row>
    <row r="203" spans="1:19">
      <c r="J203" s="373"/>
    </row>
  </sheetData>
  <autoFilter ref="D9:Q53" xr:uid="{00000000-0009-0000-0000-000000000000}"/>
  <mergeCells count="17">
    <mergeCell ref="E132:G132"/>
    <mergeCell ref="G149:J149"/>
    <mergeCell ref="E155:G155"/>
    <mergeCell ref="D12:G12"/>
    <mergeCell ref="G58:J58"/>
    <mergeCell ref="E63:G63"/>
    <mergeCell ref="G93:J93"/>
    <mergeCell ref="E97:G97"/>
    <mergeCell ref="G128:J128"/>
    <mergeCell ref="D2:F2"/>
    <mergeCell ref="I2:K2"/>
    <mergeCell ref="D3:F3"/>
    <mergeCell ref="D4:F4"/>
    <mergeCell ref="L4:M5"/>
    <mergeCell ref="D5:F5"/>
    <mergeCell ref="I5:I6"/>
    <mergeCell ref="D6:F6"/>
  </mergeCells>
  <phoneticPr fontId="2"/>
  <dataValidations count="1">
    <dataValidation allowBlank="1" showInputMessage="1" showErrorMessage="1" sqref="L54:L55" xr:uid="{6E007E24-7EAD-4AEC-9F63-E3AF26448D5F}"/>
  </dataValidations>
  <pageMargins left="0.2" right="0.2" top="0.36" bottom="0.41" header="0.3" footer="0.3"/>
  <pageSetup paperSize="9" scale="70" orientation="landscape"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90EFC-A75B-43A2-B685-4D07803EBAD3}">
  <dimension ref="B2:Q16"/>
  <sheetViews>
    <sheetView tabSelected="1" zoomScale="85" zoomScaleNormal="85" workbookViewId="0">
      <pane xSplit="10" ySplit="8" topLeftCell="L9" activePane="bottomRight" state="frozen"/>
      <selection pane="topRight" activeCell="K1" sqref="K1"/>
      <selection pane="bottomLeft" activeCell="A9" sqref="A9"/>
      <selection pane="bottomRight" activeCell="O23" sqref="O23"/>
    </sheetView>
  </sheetViews>
  <sheetFormatPr defaultRowHeight="18.75"/>
  <cols>
    <col min="1" max="1" width="2.625" style="1" customWidth="1"/>
    <col min="2" max="2" width="18.75" style="4" bestFit="1" customWidth="1"/>
    <col min="3" max="3" width="12.75" style="1" bestFit="1" customWidth="1"/>
    <col min="4" max="4" width="11.75" style="1" bestFit="1" customWidth="1"/>
    <col min="5" max="5" width="49.875" style="1" bestFit="1" customWidth="1"/>
    <col min="6" max="6" width="6.25" style="1" customWidth="1"/>
    <col min="7" max="8" width="9.875" style="1" bestFit="1" customWidth="1"/>
    <col min="9" max="9" width="5.75" style="10" customWidth="1"/>
    <col min="10" max="10" width="26.625" style="1" customWidth="1"/>
    <col min="11" max="11" width="28.25" style="19" customWidth="1"/>
    <col min="12" max="12" width="20.625" style="4" customWidth="1"/>
    <col min="13" max="13" width="13.75" style="4" customWidth="1"/>
    <col min="14" max="14" width="7.5" style="1" customWidth="1"/>
    <col min="15" max="15" width="13.25" style="10" customWidth="1"/>
    <col min="16" max="16" width="14.5" style="371" customWidth="1"/>
    <col min="17" max="17" width="15.625" style="12" customWidth="1"/>
    <col min="18" max="256" width="9" style="1"/>
    <col min="257" max="257" width="2.625" style="1" customWidth="1"/>
    <col min="258" max="258" width="18.75" style="1" bestFit="1" customWidth="1"/>
    <col min="259" max="259" width="12.75" style="1" bestFit="1" customWidth="1"/>
    <col min="260" max="260" width="11.75" style="1" bestFit="1" customWidth="1"/>
    <col min="261" max="261" width="49.875" style="1" bestFit="1" customWidth="1"/>
    <col min="262" max="262" width="6.25" style="1" customWidth="1"/>
    <col min="263" max="264" width="9.875" style="1" bestFit="1" customWidth="1"/>
    <col min="265" max="265" width="5.75" style="1" customWidth="1"/>
    <col min="266" max="266" width="26.625" style="1" customWidth="1"/>
    <col min="267" max="267" width="28.25" style="1" customWidth="1"/>
    <col min="268" max="268" width="20.625" style="1" customWidth="1"/>
    <col min="269" max="269" width="13.75" style="1" customWidth="1"/>
    <col min="270" max="270" width="7.5" style="1" customWidth="1"/>
    <col min="271" max="271" width="13.25" style="1" customWidth="1"/>
    <col min="272" max="272" width="14.5" style="1" customWidth="1"/>
    <col min="273" max="273" width="15.625" style="1" customWidth="1"/>
    <col min="274" max="512" width="9" style="1"/>
    <col min="513" max="513" width="2.625" style="1" customWidth="1"/>
    <col min="514" max="514" width="18.75" style="1" bestFit="1" customWidth="1"/>
    <col min="515" max="515" width="12.75" style="1" bestFit="1" customWidth="1"/>
    <col min="516" max="516" width="11.75" style="1" bestFit="1" customWidth="1"/>
    <col min="517" max="517" width="49.875" style="1" bestFit="1" customWidth="1"/>
    <col min="518" max="518" width="6.25" style="1" customWidth="1"/>
    <col min="519" max="520" width="9.875" style="1" bestFit="1" customWidth="1"/>
    <col min="521" max="521" width="5.75" style="1" customWidth="1"/>
    <col min="522" max="522" width="26.625" style="1" customWidth="1"/>
    <col min="523" max="523" width="28.25" style="1" customWidth="1"/>
    <col min="524" max="524" width="20.625" style="1" customWidth="1"/>
    <col min="525" max="525" width="13.75" style="1" customWidth="1"/>
    <col min="526" max="526" width="7.5" style="1" customWidth="1"/>
    <col min="527" max="527" width="13.25" style="1" customWidth="1"/>
    <col min="528" max="528" width="14.5" style="1" customWidth="1"/>
    <col min="529" max="529" width="15.625" style="1" customWidth="1"/>
    <col min="530" max="768" width="9" style="1"/>
    <col min="769" max="769" width="2.625" style="1" customWidth="1"/>
    <col min="770" max="770" width="18.75" style="1" bestFit="1" customWidth="1"/>
    <col min="771" max="771" width="12.75" style="1" bestFit="1" customWidth="1"/>
    <col min="772" max="772" width="11.75" style="1" bestFit="1" customWidth="1"/>
    <col min="773" max="773" width="49.875" style="1" bestFit="1" customWidth="1"/>
    <col min="774" max="774" width="6.25" style="1" customWidth="1"/>
    <col min="775" max="776" width="9.875" style="1" bestFit="1" customWidth="1"/>
    <col min="777" max="777" width="5.75" style="1" customWidth="1"/>
    <col min="778" max="778" width="26.625" style="1" customWidth="1"/>
    <col min="779" max="779" width="28.25" style="1" customWidth="1"/>
    <col min="780" max="780" width="20.625" style="1" customWidth="1"/>
    <col min="781" max="781" width="13.75" style="1" customWidth="1"/>
    <col min="782" max="782" width="7.5" style="1" customWidth="1"/>
    <col min="783" max="783" width="13.25" style="1" customWidth="1"/>
    <col min="784" max="784" width="14.5" style="1" customWidth="1"/>
    <col min="785" max="785" width="15.625" style="1" customWidth="1"/>
    <col min="786" max="1024" width="9" style="1"/>
    <col min="1025" max="1025" width="2.625" style="1" customWidth="1"/>
    <col min="1026" max="1026" width="18.75" style="1" bestFit="1" customWidth="1"/>
    <col min="1027" max="1027" width="12.75" style="1" bestFit="1" customWidth="1"/>
    <col min="1028" max="1028" width="11.75" style="1" bestFit="1" customWidth="1"/>
    <col min="1029" max="1029" width="49.875" style="1" bestFit="1" customWidth="1"/>
    <col min="1030" max="1030" width="6.25" style="1" customWidth="1"/>
    <col min="1031" max="1032" width="9.875" style="1" bestFit="1" customWidth="1"/>
    <col min="1033" max="1033" width="5.75" style="1" customWidth="1"/>
    <col min="1034" max="1034" width="26.625" style="1" customWidth="1"/>
    <col min="1035" max="1035" width="28.25" style="1" customWidth="1"/>
    <col min="1036" max="1036" width="20.625" style="1" customWidth="1"/>
    <col min="1037" max="1037" width="13.75" style="1" customWidth="1"/>
    <col min="1038" max="1038" width="7.5" style="1" customWidth="1"/>
    <col min="1039" max="1039" width="13.25" style="1" customWidth="1"/>
    <col min="1040" max="1040" width="14.5" style="1" customWidth="1"/>
    <col min="1041" max="1041" width="15.625" style="1" customWidth="1"/>
    <col min="1042" max="1280" width="9" style="1"/>
    <col min="1281" max="1281" width="2.625" style="1" customWidth="1"/>
    <col min="1282" max="1282" width="18.75" style="1" bestFit="1" customWidth="1"/>
    <col min="1283" max="1283" width="12.75" style="1" bestFit="1" customWidth="1"/>
    <col min="1284" max="1284" width="11.75" style="1" bestFit="1" customWidth="1"/>
    <col min="1285" max="1285" width="49.875" style="1" bestFit="1" customWidth="1"/>
    <col min="1286" max="1286" width="6.25" style="1" customWidth="1"/>
    <col min="1287" max="1288" width="9.875" style="1" bestFit="1" customWidth="1"/>
    <col min="1289" max="1289" width="5.75" style="1" customWidth="1"/>
    <col min="1290" max="1290" width="26.625" style="1" customWidth="1"/>
    <col min="1291" max="1291" width="28.25" style="1" customWidth="1"/>
    <col min="1292" max="1292" width="20.625" style="1" customWidth="1"/>
    <col min="1293" max="1293" width="13.75" style="1" customWidth="1"/>
    <col min="1294" max="1294" width="7.5" style="1" customWidth="1"/>
    <col min="1295" max="1295" width="13.25" style="1" customWidth="1"/>
    <col min="1296" max="1296" width="14.5" style="1" customWidth="1"/>
    <col min="1297" max="1297" width="15.625" style="1" customWidth="1"/>
    <col min="1298" max="1536" width="9" style="1"/>
    <col min="1537" max="1537" width="2.625" style="1" customWidth="1"/>
    <col min="1538" max="1538" width="18.75" style="1" bestFit="1" customWidth="1"/>
    <col min="1539" max="1539" width="12.75" style="1" bestFit="1" customWidth="1"/>
    <col min="1540" max="1540" width="11.75" style="1" bestFit="1" customWidth="1"/>
    <col min="1541" max="1541" width="49.875" style="1" bestFit="1" customWidth="1"/>
    <col min="1542" max="1542" width="6.25" style="1" customWidth="1"/>
    <col min="1543" max="1544" width="9.875" style="1" bestFit="1" customWidth="1"/>
    <col min="1545" max="1545" width="5.75" style="1" customWidth="1"/>
    <col min="1546" max="1546" width="26.625" style="1" customWidth="1"/>
    <col min="1547" max="1547" width="28.25" style="1" customWidth="1"/>
    <col min="1548" max="1548" width="20.625" style="1" customWidth="1"/>
    <col min="1549" max="1549" width="13.75" style="1" customWidth="1"/>
    <col min="1550" max="1550" width="7.5" style="1" customWidth="1"/>
    <col min="1551" max="1551" width="13.25" style="1" customWidth="1"/>
    <col min="1552" max="1552" width="14.5" style="1" customWidth="1"/>
    <col min="1553" max="1553" width="15.625" style="1" customWidth="1"/>
    <col min="1554" max="1792" width="9" style="1"/>
    <col min="1793" max="1793" width="2.625" style="1" customWidth="1"/>
    <col min="1794" max="1794" width="18.75" style="1" bestFit="1" customWidth="1"/>
    <col min="1795" max="1795" width="12.75" style="1" bestFit="1" customWidth="1"/>
    <col min="1796" max="1796" width="11.75" style="1" bestFit="1" customWidth="1"/>
    <col min="1797" max="1797" width="49.875" style="1" bestFit="1" customWidth="1"/>
    <col min="1798" max="1798" width="6.25" style="1" customWidth="1"/>
    <col min="1799" max="1800" width="9.875" style="1" bestFit="1" customWidth="1"/>
    <col min="1801" max="1801" width="5.75" style="1" customWidth="1"/>
    <col min="1802" max="1802" width="26.625" style="1" customWidth="1"/>
    <col min="1803" max="1803" width="28.25" style="1" customWidth="1"/>
    <col min="1804" max="1804" width="20.625" style="1" customWidth="1"/>
    <col min="1805" max="1805" width="13.75" style="1" customWidth="1"/>
    <col min="1806" max="1806" width="7.5" style="1" customWidth="1"/>
    <col min="1807" max="1807" width="13.25" style="1" customWidth="1"/>
    <col min="1808" max="1808" width="14.5" style="1" customWidth="1"/>
    <col min="1809" max="1809" width="15.625" style="1" customWidth="1"/>
    <col min="1810" max="2048" width="9" style="1"/>
    <col min="2049" max="2049" width="2.625" style="1" customWidth="1"/>
    <col min="2050" max="2050" width="18.75" style="1" bestFit="1" customWidth="1"/>
    <col min="2051" max="2051" width="12.75" style="1" bestFit="1" customWidth="1"/>
    <col min="2052" max="2052" width="11.75" style="1" bestFit="1" customWidth="1"/>
    <col min="2053" max="2053" width="49.875" style="1" bestFit="1" customWidth="1"/>
    <col min="2054" max="2054" width="6.25" style="1" customWidth="1"/>
    <col min="2055" max="2056" width="9.875" style="1" bestFit="1" customWidth="1"/>
    <col min="2057" max="2057" width="5.75" style="1" customWidth="1"/>
    <col min="2058" max="2058" width="26.625" style="1" customWidth="1"/>
    <col min="2059" max="2059" width="28.25" style="1" customWidth="1"/>
    <col min="2060" max="2060" width="20.625" style="1" customWidth="1"/>
    <col min="2061" max="2061" width="13.75" style="1" customWidth="1"/>
    <col min="2062" max="2062" width="7.5" style="1" customWidth="1"/>
    <col min="2063" max="2063" width="13.25" style="1" customWidth="1"/>
    <col min="2064" max="2064" width="14.5" style="1" customWidth="1"/>
    <col min="2065" max="2065" width="15.625" style="1" customWidth="1"/>
    <col min="2066" max="2304" width="9" style="1"/>
    <col min="2305" max="2305" width="2.625" style="1" customWidth="1"/>
    <col min="2306" max="2306" width="18.75" style="1" bestFit="1" customWidth="1"/>
    <col min="2307" max="2307" width="12.75" style="1" bestFit="1" customWidth="1"/>
    <col min="2308" max="2308" width="11.75" style="1" bestFit="1" customWidth="1"/>
    <col min="2309" max="2309" width="49.875" style="1" bestFit="1" customWidth="1"/>
    <col min="2310" max="2310" width="6.25" style="1" customWidth="1"/>
    <col min="2311" max="2312" width="9.875" style="1" bestFit="1" customWidth="1"/>
    <col min="2313" max="2313" width="5.75" style="1" customWidth="1"/>
    <col min="2314" max="2314" width="26.625" style="1" customWidth="1"/>
    <col min="2315" max="2315" width="28.25" style="1" customWidth="1"/>
    <col min="2316" max="2316" width="20.625" style="1" customWidth="1"/>
    <col min="2317" max="2317" width="13.75" style="1" customWidth="1"/>
    <col min="2318" max="2318" width="7.5" style="1" customWidth="1"/>
    <col min="2319" max="2319" width="13.25" style="1" customWidth="1"/>
    <col min="2320" max="2320" width="14.5" style="1" customWidth="1"/>
    <col min="2321" max="2321" width="15.625" style="1" customWidth="1"/>
    <col min="2322" max="2560" width="9" style="1"/>
    <col min="2561" max="2561" width="2.625" style="1" customWidth="1"/>
    <col min="2562" max="2562" width="18.75" style="1" bestFit="1" customWidth="1"/>
    <col min="2563" max="2563" width="12.75" style="1" bestFit="1" customWidth="1"/>
    <col min="2564" max="2564" width="11.75" style="1" bestFit="1" customWidth="1"/>
    <col min="2565" max="2565" width="49.875" style="1" bestFit="1" customWidth="1"/>
    <col min="2566" max="2566" width="6.25" style="1" customWidth="1"/>
    <col min="2567" max="2568" width="9.875" style="1" bestFit="1" customWidth="1"/>
    <col min="2569" max="2569" width="5.75" style="1" customWidth="1"/>
    <col min="2570" max="2570" width="26.625" style="1" customWidth="1"/>
    <col min="2571" max="2571" width="28.25" style="1" customWidth="1"/>
    <col min="2572" max="2572" width="20.625" style="1" customWidth="1"/>
    <col min="2573" max="2573" width="13.75" style="1" customWidth="1"/>
    <col min="2574" max="2574" width="7.5" style="1" customWidth="1"/>
    <col min="2575" max="2575" width="13.25" style="1" customWidth="1"/>
    <col min="2576" max="2576" width="14.5" style="1" customWidth="1"/>
    <col min="2577" max="2577" width="15.625" style="1" customWidth="1"/>
    <col min="2578" max="2816" width="9" style="1"/>
    <col min="2817" max="2817" width="2.625" style="1" customWidth="1"/>
    <col min="2818" max="2818" width="18.75" style="1" bestFit="1" customWidth="1"/>
    <col min="2819" max="2819" width="12.75" style="1" bestFit="1" customWidth="1"/>
    <col min="2820" max="2820" width="11.75" style="1" bestFit="1" customWidth="1"/>
    <col min="2821" max="2821" width="49.875" style="1" bestFit="1" customWidth="1"/>
    <col min="2822" max="2822" width="6.25" style="1" customWidth="1"/>
    <col min="2823" max="2824" width="9.875" style="1" bestFit="1" customWidth="1"/>
    <col min="2825" max="2825" width="5.75" style="1" customWidth="1"/>
    <col min="2826" max="2826" width="26.625" style="1" customWidth="1"/>
    <col min="2827" max="2827" width="28.25" style="1" customWidth="1"/>
    <col min="2828" max="2828" width="20.625" style="1" customWidth="1"/>
    <col min="2829" max="2829" width="13.75" style="1" customWidth="1"/>
    <col min="2830" max="2830" width="7.5" style="1" customWidth="1"/>
    <col min="2831" max="2831" width="13.25" style="1" customWidth="1"/>
    <col min="2832" max="2832" width="14.5" style="1" customWidth="1"/>
    <col min="2833" max="2833" width="15.625" style="1" customWidth="1"/>
    <col min="2834" max="3072" width="9" style="1"/>
    <col min="3073" max="3073" width="2.625" style="1" customWidth="1"/>
    <col min="3074" max="3074" width="18.75" style="1" bestFit="1" customWidth="1"/>
    <col min="3075" max="3075" width="12.75" style="1" bestFit="1" customWidth="1"/>
    <col min="3076" max="3076" width="11.75" style="1" bestFit="1" customWidth="1"/>
    <col min="3077" max="3077" width="49.875" style="1" bestFit="1" customWidth="1"/>
    <col min="3078" max="3078" width="6.25" style="1" customWidth="1"/>
    <col min="3079" max="3080" width="9.875" style="1" bestFit="1" customWidth="1"/>
    <col min="3081" max="3081" width="5.75" style="1" customWidth="1"/>
    <col min="3082" max="3082" width="26.625" style="1" customWidth="1"/>
    <col min="3083" max="3083" width="28.25" style="1" customWidth="1"/>
    <col min="3084" max="3084" width="20.625" style="1" customWidth="1"/>
    <col min="3085" max="3085" width="13.75" style="1" customWidth="1"/>
    <col min="3086" max="3086" width="7.5" style="1" customWidth="1"/>
    <col min="3087" max="3087" width="13.25" style="1" customWidth="1"/>
    <col min="3088" max="3088" width="14.5" style="1" customWidth="1"/>
    <col min="3089" max="3089" width="15.625" style="1" customWidth="1"/>
    <col min="3090" max="3328" width="9" style="1"/>
    <col min="3329" max="3329" width="2.625" style="1" customWidth="1"/>
    <col min="3330" max="3330" width="18.75" style="1" bestFit="1" customWidth="1"/>
    <col min="3331" max="3331" width="12.75" style="1" bestFit="1" customWidth="1"/>
    <col min="3332" max="3332" width="11.75" style="1" bestFit="1" customWidth="1"/>
    <col min="3333" max="3333" width="49.875" style="1" bestFit="1" customWidth="1"/>
    <col min="3334" max="3334" width="6.25" style="1" customWidth="1"/>
    <col min="3335" max="3336" width="9.875" style="1" bestFit="1" customWidth="1"/>
    <col min="3337" max="3337" width="5.75" style="1" customWidth="1"/>
    <col min="3338" max="3338" width="26.625" style="1" customWidth="1"/>
    <col min="3339" max="3339" width="28.25" style="1" customWidth="1"/>
    <col min="3340" max="3340" width="20.625" style="1" customWidth="1"/>
    <col min="3341" max="3341" width="13.75" style="1" customWidth="1"/>
    <col min="3342" max="3342" width="7.5" style="1" customWidth="1"/>
    <col min="3343" max="3343" width="13.25" style="1" customWidth="1"/>
    <col min="3344" max="3344" width="14.5" style="1" customWidth="1"/>
    <col min="3345" max="3345" width="15.625" style="1" customWidth="1"/>
    <col min="3346" max="3584" width="9" style="1"/>
    <col min="3585" max="3585" width="2.625" style="1" customWidth="1"/>
    <col min="3586" max="3586" width="18.75" style="1" bestFit="1" customWidth="1"/>
    <col min="3587" max="3587" width="12.75" style="1" bestFit="1" customWidth="1"/>
    <col min="3588" max="3588" width="11.75" style="1" bestFit="1" customWidth="1"/>
    <col min="3589" max="3589" width="49.875" style="1" bestFit="1" customWidth="1"/>
    <col min="3590" max="3590" width="6.25" style="1" customWidth="1"/>
    <col min="3591" max="3592" width="9.875" style="1" bestFit="1" customWidth="1"/>
    <col min="3593" max="3593" width="5.75" style="1" customWidth="1"/>
    <col min="3594" max="3594" width="26.625" style="1" customWidth="1"/>
    <col min="3595" max="3595" width="28.25" style="1" customWidth="1"/>
    <col min="3596" max="3596" width="20.625" style="1" customWidth="1"/>
    <col min="3597" max="3597" width="13.75" style="1" customWidth="1"/>
    <col min="3598" max="3598" width="7.5" style="1" customWidth="1"/>
    <col min="3599" max="3599" width="13.25" style="1" customWidth="1"/>
    <col min="3600" max="3600" width="14.5" style="1" customWidth="1"/>
    <col min="3601" max="3601" width="15.625" style="1" customWidth="1"/>
    <col min="3602" max="3840" width="9" style="1"/>
    <col min="3841" max="3841" width="2.625" style="1" customWidth="1"/>
    <col min="3842" max="3842" width="18.75" style="1" bestFit="1" customWidth="1"/>
    <col min="3843" max="3843" width="12.75" style="1" bestFit="1" customWidth="1"/>
    <col min="3844" max="3844" width="11.75" style="1" bestFit="1" customWidth="1"/>
    <col min="3845" max="3845" width="49.875" style="1" bestFit="1" customWidth="1"/>
    <col min="3846" max="3846" width="6.25" style="1" customWidth="1"/>
    <col min="3847" max="3848" width="9.875" style="1" bestFit="1" customWidth="1"/>
    <col min="3849" max="3849" width="5.75" style="1" customWidth="1"/>
    <col min="3850" max="3850" width="26.625" style="1" customWidth="1"/>
    <col min="3851" max="3851" width="28.25" style="1" customWidth="1"/>
    <col min="3852" max="3852" width="20.625" style="1" customWidth="1"/>
    <col min="3853" max="3853" width="13.75" style="1" customWidth="1"/>
    <col min="3854" max="3854" width="7.5" style="1" customWidth="1"/>
    <col min="3855" max="3855" width="13.25" style="1" customWidth="1"/>
    <col min="3856" max="3856" width="14.5" style="1" customWidth="1"/>
    <col min="3857" max="3857" width="15.625" style="1" customWidth="1"/>
    <col min="3858" max="4096" width="9" style="1"/>
    <col min="4097" max="4097" width="2.625" style="1" customWidth="1"/>
    <col min="4098" max="4098" width="18.75" style="1" bestFit="1" customWidth="1"/>
    <col min="4099" max="4099" width="12.75" style="1" bestFit="1" customWidth="1"/>
    <col min="4100" max="4100" width="11.75" style="1" bestFit="1" customWidth="1"/>
    <col min="4101" max="4101" width="49.875" style="1" bestFit="1" customWidth="1"/>
    <col min="4102" max="4102" width="6.25" style="1" customWidth="1"/>
    <col min="4103" max="4104" width="9.875" style="1" bestFit="1" customWidth="1"/>
    <col min="4105" max="4105" width="5.75" style="1" customWidth="1"/>
    <col min="4106" max="4106" width="26.625" style="1" customWidth="1"/>
    <col min="4107" max="4107" width="28.25" style="1" customWidth="1"/>
    <col min="4108" max="4108" width="20.625" style="1" customWidth="1"/>
    <col min="4109" max="4109" width="13.75" style="1" customWidth="1"/>
    <col min="4110" max="4110" width="7.5" style="1" customWidth="1"/>
    <col min="4111" max="4111" width="13.25" style="1" customWidth="1"/>
    <col min="4112" max="4112" width="14.5" style="1" customWidth="1"/>
    <col min="4113" max="4113" width="15.625" style="1" customWidth="1"/>
    <col min="4114" max="4352" width="9" style="1"/>
    <col min="4353" max="4353" width="2.625" style="1" customWidth="1"/>
    <col min="4354" max="4354" width="18.75" style="1" bestFit="1" customWidth="1"/>
    <col min="4355" max="4355" width="12.75" style="1" bestFit="1" customWidth="1"/>
    <col min="4356" max="4356" width="11.75" style="1" bestFit="1" customWidth="1"/>
    <col min="4357" max="4357" width="49.875" style="1" bestFit="1" customWidth="1"/>
    <col min="4358" max="4358" width="6.25" style="1" customWidth="1"/>
    <col min="4359" max="4360" width="9.875" style="1" bestFit="1" customWidth="1"/>
    <col min="4361" max="4361" width="5.75" style="1" customWidth="1"/>
    <col min="4362" max="4362" width="26.625" style="1" customWidth="1"/>
    <col min="4363" max="4363" width="28.25" style="1" customWidth="1"/>
    <col min="4364" max="4364" width="20.625" style="1" customWidth="1"/>
    <col min="4365" max="4365" width="13.75" style="1" customWidth="1"/>
    <col min="4366" max="4366" width="7.5" style="1" customWidth="1"/>
    <col min="4367" max="4367" width="13.25" style="1" customWidth="1"/>
    <col min="4368" max="4368" width="14.5" style="1" customWidth="1"/>
    <col min="4369" max="4369" width="15.625" style="1" customWidth="1"/>
    <col min="4370" max="4608" width="9" style="1"/>
    <col min="4609" max="4609" width="2.625" style="1" customWidth="1"/>
    <col min="4610" max="4610" width="18.75" style="1" bestFit="1" customWidth="1"/>
    <col min="4611" max="4611" width="12.75" style="1" bestFit="1" customWidth="1"/>
    <col min="4612" max="4612" width="11.75" style="1" bestFit="1" customWidth="1"/>
    <col min="4613" max="4613" width="49.875" style="1" bestFit="1" customWidth="1"/>
    <col min="4614" max="4614" width="6.25" style="1" customWidth="1"/>
    <col min="4615" max="4616" width="9.875" style="1" bestFit="1" customWidth="1"/>
    <col min="4617" max="4617" width="5.75" style="1" customWidth="1"/>
    <col min="4618" max="4618" width="26.625" style="1" customWidth="1"/>
    <col min="4619" max="4619" width="28.25" style="1" customWidth="1"/>
    <col min="4620" max="4620" width="20.625" style="1" customWidth="1"/>
    <col min="4621" max="4621" width="13.75" style="1" customWidth="1"/>
    <col min="4622" max="4622" width="7.5" style="1" customWidth="1"/>
    <col min="4623" max="4623" width="13.25" style="1" customWidth="1"/>
    <col min="4624" max="4624" width="14.5" style="1" customWidth="1"/>
    <col min="4625" max="4625" width="15.625" style="1" customWidth="1"/>
    <col min="4626" max="4864" width="9" style="1"/>
    <col min="4865" max="4865" width="2.625" style="1" customWidth="1"/>
    <col min="4866" max="4866" width="18.75" style="1" bestFit="1" customWidth="1"/>
    <col min="4867" max="4867" width="12.75" style="1" bestFit="1" customWidth="1"/>
    <col min="4868" max="4868" width="11.75" style="1" bestFit="1" customWidth="1"/>
    <col min="4869" max="4869" width="49.875" style="1" bestFit="1" customWidth="1"/>
    <col min="4870" max="4870" width="6.25" style="1" customWidth="1"/>
    <col min="4871" max="4872" width="9.875" style="1" bestFit="1" customWidth="1"/>
    <col min="4873" max="4873" width="5.75" style="1" customWidth="1"/>
    <col min="4874" max="4874" width="26.625" style="1" customWidth="1"/>
    <col min="4875" max="4875" width="28.25" style="1" customWidth="1"/>
    <col min="4876" max="4876" width="20.625" style="1" customWidth="1"/>
    <col min="4877" max="4877" width="13.75" style="1" customWidth="1"/>
    <col min="4878" max="4878" width="7.5" style="1" customWidth="1"/>
    <col min="4879" max="4879" width="13.25" style="1" customWidth="1"/>
    <col min="4880" max="4880" width="14.5" style="1" customWidth="1"/>
    <col min="4881" max="4881" width="15.625" style="1" customWidth="1"/>
    <col min="4882" max="5120" width="9" style="1"/>
    <col min="5121" max="5121" width="2.625" style="1" customWidth="1"/>
    <col min="5122" max="5122" width="18.75" style="1" bestFit="1" customWidth="1"/>
    <col min="5123" max="5123" width="12.75" style="1" bestFit="1" customWidth="1"/>
    <col min="5124" max="5124" width="11.75" style="1" bestFit="1" customWidth="1"/>
    <col min="5125" max="5125" width="49.875" style="1" bestFit="1" customWidth="1"/>
    <col min="5126" max="5126" width="6.25" style="1" customWidth="1"/>
    <col min="5127" max="5128" width="9.875" style="1" bestFit="1" customWidth="1"/>
    <col min="5129" max="5129" width="5.75" style="1" customWidth="1"/>
    <col min="5130" max="5130" width="26.625" style="1" customWidth="1"/>
    <col min="5131" max="5131" width="28.25" style="1" customWidth="1"/>
    <col min="5132" max="5132" width="20.625" style="1" customWidth="1"/>
    <col min="5133" max="5133" width="13.75" style="1" customWidth="1"/>
    <col min="5134" max="5134" width="7.5" style="1" customWidth="1"/>
    <col min="5135" max="5135" width="13.25" style="1" customWidth="1"/>
    <col min="5136" max="5136" width="14.5" style="1" customWidth="1"/>
    <col min="5137" max="5137" width="15.625" style="1" customWidth="1"/>
    <col min="5138" max="5376" width="9" style="1"/>
    <col min="5377" max="5377" width="2.625" style="1" customWidth="1"/>
    <col min="5378" max="5378" width="18.75" style="1" bestFit="1" customWidth="1"/>
    <col min="5379" max="5379" width="12.75" style="1" bestFit="1" customWidth="1"/>
    <col min="5380" max="5380" width="11.75" style="1" bestFit="1" customWidth="1"/>
    <col min="5381" max="5381" width="49.875" style="1" bestFit="1" customWidth="1"/>
    <col min="5382" max="5382" width="6.25" style="1" customWidth="1"/>
    <col min="5383" max="5384" width="9.875" style="1" bestFit="1" customWidth="1"/>
    <col min="5385" max="5385" width="5.75" style="1" customWidth="1"/>
    <col min="5386" max="5386" width="26.625" style="1" customWidth="1"/>
    <col min="5387" max="5387" width="28.25" style="1" customWidth="1"/>
    <col min="5388" max="5388" width="20.625" style="1" customWidth="1"/>
    <col min="5389" max="5389" width="13.75" style="1" customWidth="1"/>
    <col min="5390" max="5390" width="7.5" style="1" customWidth="1"/>
    <col min="5391" max="5391" width="13.25" style="1" customWidth="1"/>
    <col min="5392" max="5392" width="14.5" style="1" customWidth="1"/>
    <col min="5393" max="5393" width="15.625" style="1" customWidth="1"/>
    <col min="5394" max="5632" width="9" style="1"/>
    <col min="5633" max="5633" width="2.625" style="1" customWidth="1"/>
    <col min="5634" max="5634" width="18.75" style="1" bestFit="1" customWidth="1"/>
    <col min="5635" max="5635" width="12.75" style="1" bestFit="1" customWidth="1"/>
    <col min="5636" max="5636" width="11.75" style="1" bestFit="1" customWidth="1"/>
    <col min="5637" max="5637" width="49.875" style="1" bestFit="1" customWidth="1"/>
    <col min="5638" max="5638" width="6.25" style="1" customWidth="1"/>
    <col min="5639" max="5640" width="9.875" style="1" bestFit="1" customWidth="1"/>
    <col min="5641" max="5641" width="5.75" style="1" customWidth="1"/>
    <col min="5642" max="5642" width="26.625" style="1" customWidth="1"/>
    <col min="5643" max="5643" width="28.25" style="1" customWidth="1"/>
    <col min="5644" max="5644" width="20.625" style="1" customWidth="1"/>
    <col min="5645" max="5645" width="13.75" style="1" customWidth="1"/>
    <col min="5646" max="5646" width="7.5" style="1" customWidth="1"/>
    <col min="5647" max="5647" width="13.25" style="1" customWidth="1"/>
    <col min="5648" max="5648" width="14.5" style="1" customWidth="1"/>
    <col min="5649" max="5649" width="15.625" style="1" customWidth="1"/>
    <col min="5650" max="5888" width="9" style="1"/>
    <col min="5889" max="5889" width="2.625" style="1" customWidth="1"/>
    <col min="5890" max="5890" width="18.75" style="1" bestFit="1" customWidth="1"/>
    <col min="5891" max="5891" width="12.75" style="1" bestFit="1" customWidth="1"/>
    <col min="5892" max="5892" width="11.75" style="1" bestFit="1" customWidth="1"/>
    <col min="5893" max="5893" width="49.875" style="1" bestFit="1" customWidth="1"/>
    <col min="5894" max="5894" width="6.25" style="1" customWidth="1"/>
    <col min="5895" max="5896" width="9.875" style="1" bestFit="1" customWidth="1"/>
    <col min="5897" max="5897" width="5.75" style="1" customWidth="1"/>
    <col min="5898" max="5898" width="26.625" style="1" customWidth="1"/>
    <col min="5899" max="5899" width="28.25" style="1" customWidth="1"/>
    <col min="5900" max="5900" width="20.625" style="1" customWidth="1"/>
    <col min="5901" max="5901" width="13.75" style="1" customWidth="1"/>
    <col min="5902" max="5902" width="7.5" style="1" customWidth="1"/>
    <col min="5903" max="5903" width="13.25" style="1" customWidth="1"/>
    <col min="5904" max="5904" width="14.5" style="1" customWidth="1"/>
    <col min="5905" max="5905" width="15.625" style="1" customWidth="1"/>
    <col min="5906" max="6144" width="9" style="1"/>
    <col min="6145" max="6145" width="2.625" style="1" customWidth="1"/>
    <col min="6146" max="6146" width="18.75" style="1" bestFit="1" customWidth="1"/>
    <col min="6147" max="6147" width="12.75" style="1" bestFit="1" customWidth="1"/>
    <col min="6148" max="6148" width="11.75" style="1" bestFit="1" customWidth="1"/>
    <col min="6149" max="6149" width="49.875" style="1" bestFit="1" customWidth="1"/>
    <col min="6150" max="6150" width="6.25" style="1" customWidth="1"/>
    <col min="6151" max="6152" width="9.875" style="1" bestFit="1" customWidth="1"/>
    <col min="6153" max="6153" width="5.75" style="1" customWidth="1"/>
    <col min="6154" max="6154" width="26.625" style="1" customWidth="1"/>
    <col min="6155" max="6155" width="28.25" style="1" customWidth="1"/>
    <col min="6156" max="6156" width="20.625" style="1" customWidth="1"/>
    <col min="6157" max="6157" width="13.75" style="1" customWidth="1"/>
    <col min="6158" max="6158" width="7.5" style="1" customWidth="1"/>
    <col min="6159" max="6159" width="13.25" style="1" customWidth="1"/>
    <col min="6160" max="6160" width="14.5" style="1" customWidth="1"/>
    <col min="6161" max="6161" width="15.625" style="1" customWidth="1"/>
    <col min="6162" max="6400" width="9" style="1"/>
    <col min="6401" max="6401" width="2.625" style="1" customWidth="1"/>
    <col min="6402" max="6402" width="18.75" style="1" bestFit="1" customWidth="1"/>
    <col min="6403" max="6403" width="12.75" style="1" bestFit="1" customWidth="1"/>
    <col min="6404" max="6404" width="11.75" style="1" bestFit="1" customWidth="1"/>
    <col min="6405" max="6405" width="49.875" style="1" bestFit="1" customWidth="1"/>
    <col min="6406" max="6406" width="6.25" style="1" customWidth="1"/>
    <col min="6407" max="6408" width="9.875" style="1" bestFit="1" customWidth="1"/>
    <col min="6409" max="6409" width="5.75" style="1" customWidth="1"/>
    <col min="6410" max="6410" width="26.625" style="1" customWidth="1"/>
    <col min="6411" max="6411" width="28.25" style="1" customWidth="1"/>
    <col min="6412" max="6412" width="20.625" style="1" customWidth="1"/>
    <col min="6413" max="6413" width="13.75" style="1" customWidth="1"/>
    <col min="6414" max="6414" width="7.5" style="1" customWidth="1"/>
    <col min="6415" max="6415" width="13.25" style="1" customWidth="1"/>
    <col min="6416" max="6416" width="14.5" style="1" customWidth="1"/>
    <col min="6417" max="6417" width="15.625" style="1" customWidth="1"/>
    <col min="6418" max="6656" width="9" style="1"/>
    <col min="6657" max="6657" width="2.625" style="1" customWidth="1"/>
    <col min="6658" max="6658" width="18.75" style="1" bestFit="1" customWidth="1"/>
    <col min="6659" max="6659" width="12.75" style="1" bestFit="1" customWidth="1"/>
    <col min="6660" max="6660" width="11.75" style="1" bestFit="1" customWidth="1"/>
    <col min="6661" max="6661" width="49.875" style="1" bestFit="1" customWidth="1"/>
    <col min="6662" max="6662" width="6.25" style="1" customWidth="1"/>
    <col min="6663" max="6664" width="9.875" style="1" bestFit="1" customWidth="1"/>
    <col min="6665" max="6665" width="5.75" style="1" customWidth="1"/>
    <col min="6666" max="6666" width="26.625" style="1" customWidth="1"/>
    <col min="6667" max="6667" width="28.25" style="1" customWidth="1"/>
    <col min="6668" max="6668" width="20.625" style="1" customWidth="1"/>
    <col min="6669" max="6669" width="13.75" style="1" customWidth="1"/>
    <col min="6670" max="6670" width="7.5" style="1" customWidth="1"/>
    <col min="6671" max="6671" width="13.25" style="1" customWidth="1"/>
    <col min="6672" max="6672" width="14.5" style="1" customWidth="1"/>
    <col min="6673" max="6673" width="15.625" style="1" customWidth="1"/>
    <col min="6674" max="6912" width="9" style="1"/>
    <col min="6913" max="6913" width="2.625" style="1" customWidth="1"/>
    <col min="6914" max="6914" width="18.75" style="1" bestFit="1" customWidth="1"/>
    <col min="6915" max="6915" width="12.75" style="1" bestFit="1" customWidth="1"/>
    <col min="6916" max="6916" width="11.75" style="1" bestFit="1" customWidth="1"/>
    <col min="6917" max="6917" width="49.875" style="1" bestFit="1" customWidth="1"/>
    <col min="6918" max="6918" width="6.25" style="1" customWidth="1"/>
    <col min="6919" max="6920" width="9.875" style="1" bestFit="1" customWidth="1"/>
    <col min="6921" max="6921" width="5.75" style="1" customWidth="1"/>
    <col min="6922" max="6922" width="26.625" style="1" customWidth="1"/>
    <col min="6923" max="6923" width="28.25" style="1" customWidth="1"/>
    <col min="6924" max="6924" width="20.625" style="1" customWidth="1"/>
    <col min="6925" max="6925" width="13.75" style="1" customWidth="1"/>
    <col min="6926" max="6926" width="7.5" style="1" customWidth="1"/>
    <col min="6927" max="6927" width="13.25" style="1" customWidth="1"/>
    <col min="6928" max="6928" width="14.5" style="1" customWidth="1"/>
    <col min="6929" max="6929" width="15.625" style="1" customWidth="1"/>
    <col min="6930" max="7168" width="9" style="1"/>
    <col min="7169" max="7169" width="2.625" style="1" customWidth="1"/>
    <col min="7170" max="7170" width="18.75" style="1" bestFit="1" customWidth="1"/>
    <col min="7171" max="7171" width="12.75" style="1" bestFit="1" customWidth="1"/>
    <col min="7172" max="7172" width="11.75" style="1" bestFit="1" customWidth="1"/>
    <col min="7173" max="7173" width="49.875" style="1" bestFit="1" customWidth="1"/>
    <col min="7174" max="7174" width="6.25" style="1" customWidth="1"/>
    <col min="7175" max="7176" width="9.875" style="1" bestFit="1" customWidth="1"/>
    <col min="7177" max="7177" width="5.75" style="1" customWidth="1"/>
    <col min="7178" max="7178" width="26.625" style="1" customWidth="1"/>
    <col min="7179" max="7179" width="28.25" style="1" customWidth="1"/>
    <col min="7180" max="7180" width="20.625" style="1" customWidth="1"/>
    <col min="7181" max="7181" width="13.75" style="1" customWidth="1"/>
    <col min="7182" max="7182" width="7.5" style="1" customWidth="1"/>
    <col min="7183" max="7183" width="13.25" style="1" customWidth="1"/>
    <col min="7184" max="7184" width="14.5" style="1" customWidth="1"/>
    <col min="7185" max="7185" width="15.625" style="1" customWidth="1"/>
    <col min="7186" max="7424" width="9" style="1"/>
    <col min="7425" max="7425" width="2.625" style="1" customWidth="1"/>
    <col min="7426" max="7426" width="18.75" style="1" bestFit="1" customWidth="1"/>
    <col min="7427" max="7427" width="12.75" style="1" bestFit="1" customWidth="1"/>
    <col min="7428" max="7428" width="11.75" style="1" bestFit="1" customWidth="1"/>
    <col min="7429" max="7429" width="49.875" style="1" bestFit="1" customWidth="1"/>
    <col min="7430" max="7430" width="6.25" style="1" customWidth="1"/>
    <col min="7431" max="7432" width="9.875" style="1" bestFit="1" customWidth="1"/>
    <col min="7433" max="7433" width="5.75" style="1" customWidth="1"/>
    <col min="7434" max="7434" width="26.625" style="1" customWidth="1"/>
    <col min="7435" max="7435" width="28.25" style="1" customWidth="1"/>
    <col min="7436" max="7436" width="20.625" style="1" customWidth="1"/>
    <col min="7437" max="7437" width="13.75" style="1" customWidth="1"/>
    <col min="7438" max="7438" width="7.5" style="1" customWidth="1"/>
    <col min="7439" max="7439" width="13.25" style="1" customWidth="1"/>
    <col min="7440" max="7440" width="14.5" style="1" customWidth="1"/>
    <col min="7441" max="7441" width="15.625" style="1" customWidth="1"/>
    <col min="7442" max="7680" width="9" style="1"/>
    <col min="7681" max="7681" width="2.625" style="1" customWidth="1"/>
    <col min="7682" max="7682" width="18.75" style="1" bestFit="1" customWidth="1"/>
    <col min="7683" max="7683" width="12.75" style="1" bestFit="1" customWidth="1"/>
    <col min="7684" max="7684" width="11.75" style="1" bestFit="1" customWidth="1"/>
    <col min="7685" max="7685" width="49.875" style="1" bestFit="1" customWidth="1"/>
    <col min="7686" max="7686" width="6.25" style="1" customWidth="1"/>
    <col min="7687" max="7688" width="9.875" style="1" bestFit="1" customWidth="1"/>
    <col min="7689" max="7689" width="5.75" style="1" customWidth="1"/>
    <col min="7690" max="7690" width="26.625" style="1" customWidth="1"/>
    <col min="7691" max="7691" width="28.25" style="1" customWidth="1"/>
    <col min="7692" max="7692" width="20.625" style="1" customWidth="1"/>
    <col min="7693" max="7693" width="13.75" style="1" customWidth="1"/>
    <col min="7694" max="7694" width="7.5" style="1" customWidth="1"/>
    <col min="7695" max="7695" width="13.25" style="1" customWidth="1"/>
    <col min="7696" max="7696" width="14.5" style="1" customWidth="1"/>
    <col min="7697" max="7697" width="15.625" style="1" customWidth="1"/>
    <col min="7698" max="7936" width="9" style="1"/>
    <col min="7937" max="7937" width="2.625" style="1" customWidth="1"/>
    <col min="7938" max="7938" width="18.75" style="1" bestFit="1" customWidth="1"/>
    <col min="7939" max="7939" width="12.75" style="1" bestFit="1" customWidth="1"/>
    <col min="7940" max="7940" width="11.75" style="1" bestFit="1" customWidth="1"/>
    <col min="7941" max="7941" width="49.875" style="1" bestFit="1" customWidth="1"/>
    <col min="7942" max="7942" width="6.25" style="1" customWidth="1"/>
    <col min="7943" max="7944" width="9.875" style="1" bestFit="1" customWidth="1"/>
    <col min="7945" max="7945" width="5.75" style="1" customWidth="1"/>
    <col min="7946" max="7946" width="26.625" style="1" customWidth="1"/>
    <col min="7947" max="7947" width="28.25" style="1" customWidth="1"/>
    <col min="7948" max="7948" width="20.625" style="1" customWidth="1"/>
    <col min="7949" max="7949" width="13.75" style="1" customWidth="1"/>
    <col min="7950" max="7950" width="7.5" style="1" customWidth="1"/>
    <col min="7951" max="7951" width="13.25" style="1" customWidth="1"/>
    <col min="7952" max="7952" width="14.5" style="1" customWidth="1"/>
    <col min="7953" max="7953" width="15.625" style="1" customWidth="1"/>
    <col min="7954" max="8192" width="9" style="1"/>
    <col min="8193" max="8193" width="2.625" style="1" customWidth="1"/>
    <col min="8194" max="8194" width="18.75" style="1" bestFit="1" customWidth="1"/>
    <col min="8195" max="8195" width="12.75" style="1" bestFit="1" customWidth="1"/>
    <col min="8196" max="8196" width="11.75" style="1" bestFit="1" customWidth="1"/>
    <col min="8197" max="8197" width="49.875" style="1" bestFit="1" customWidth="1"/>
    <col min="8198" max="8198" width="6.25" style="1" customWidth="1"/>
    <col min="8199" max="8200" width="9.875" style="1" bestFit="1" customWidth="1"/>
    <col min="8201" max="8201" width="5.75" style="1" customWidth="1"/>
    <col min="8202" max="8202" width="26.625" style="1" customWidth="1"/>
    <col min="8203" max="8203" width="28.25" style="1" customWidth="1"/>
    <col min="8204" max="8204" width="20.625" style="1" customWidth="1"/>
    <col min="8205" max="8205" width="13.75" style="1" customWidth="1"/>
    <col min="8206" max="8206" width="7.5" style="1" customWidth="1"/>
    <col min="8207" max="8207" width="13.25" style="1" customWidth="1"/>
    <col min="8208" max="8208" width="14.5" style="1" customWidth="1"/>
    <col min="8209" max="8209" width="15.625" style="1" customWidth="1"/>
    <col min="8210" max="8448" width="9" style="1"/>
    <col min="8449" max="8449" width="2.625" style="1" customWidth="1"/>
    <col min="8450" max="8450" width="18.75" style="1" bestFit="1" customWidth="1"/>
    <col min="8451" max="8451" width="12.75" style="1" bestFit="1" customWidth="1"/>
    <col min="8452" max="8452" width="11.75" style="1" bestFit="1" customWidth="1"/>
    <col min="8453" max="8453" width="49.875" style="1" bestFit="1" customWidth="1"/>
    <col min="8454" max="8454" width="6.25" style="1" customWidth="1"/>
    <col min="8455" max="8456" width="9.875" style="1" bestFit="1" customWidth="1"/>
    <col min="8457" max="8457" width="5.75" style="1" customWidth="1"/>
    <col min="8458" max="8458" width="26.625" style="1" customWidth="1"/>
    <col min="8459" max="8459" width="28.25" style="1" customWidth="1"/>
    <col min="8460" max="8460" width="20.625" style="1" customWidth="1"/>
    <col min="8461" max="8461" width="13.75" style="1" customWidth="1"/>
    <col min="8462" max="8462" width="7.5" style="1" customWidth="1"/>
    <col min="8463" max="8463" width="13.25" style="1" customWidth="1"/>
    <col min="8464" max="8464" width="14.5" style="1" customWidth="1"/>
    <col min="8465" max="8465" width="15.625" style="1" customWidth="1"/>
    <col min="8466" max="8704" width="9" style="1"/>
    <col min="8705" max="8705" width="2.625" style="1" customWidth="1"/>
    <col min="8706" max="8706" width="18.75" style="1" bestFit="1" customWidth="1"/>
    <col min="8707" max="8707" width="12.75" style="1" bestFit="1" customWidth="1"/>
    <col min="8708" max="8708" width="11.75" style="1" bestFit="1" customWidth="1"/>
    <col min="8709" max="8709" width="49.875" style="1" bestFit="1" customWidth="1"/>
    <col min="8710" max="8710" width="6.25" style="1" customWidth="1"/>
    <col min="8711" max="8712" width="9.875" style="1" bestFit="1" customWidth="1"/>
    <col min="8713" max="8713" width="5.75" style="1" customWidth="1"/>
    <col min="8714" max="8714" width="26.625" style="1" customWidth="1"/>
    <col min="8715" max="8715" width="28.25" style="1" customWidth="1"/>
    <col min="8716" max="8716" width="20.625" style="1" customWidth="1"/>
    <col min="8717" max="8717" width="13.75" style="1" customWidth="1"/>
    <col min="8718" max="8718" width="7.5" style="1" customWidth="1"/>
    <col min="8719" max="8719" width="13.25" style="1" customWidth="1"/>
    <col min="8720" max="8720" width="14.5" style="1" customWidth="1"/>
    <col min="8721" max="8721" width="15.625" style="1" customWidth="1"/>
    <col min="8722" max="8960" width="9" style="1"/>
    <col min="8961" max="8961" width="2.625" style="1" customWidth="1"/>
    <col min="8962" max="8962" width="18.75" style="1" bestFit="1" customWidth="1"/>
    <col min="8963" max="8963" width="12.75" style="1" bestFit="1" customWidth="1"/>
    <col min="8964" max="8964" width="11.75" style="1" bestFit="1" customWidth="1"/>
    <col min="8965" max="8965" width="49.875" style="1" bestFit="1" customWidth="1"/>
    <col min="8966" max="8966" width="6.25" style="1" customWidth="1"/>
    <col min="8967" max="8968" width="9.875" style="1" bestFit="1" customWidth="1"/>
    <col min="8969" max="8969" width="5.75" style="1" customWidth="1"/>
    <col min="8970" max="8970" width="26.625" style="1" customWidth="1"/>
    <col min="8971" max="8971" width="28.25" style="1" customWidth="1"/>
    <col min="8972" max="8972" width="20.625" style="1" customWidth="1"/>
    <col min="8973" max="8973" width="13.75" style="1" customWidth="1"/>
    <col min="8974" max="8974" width="7.5" style="1" customWidth="1"/>
    <col min="8975" max="8975" width="13.25" style="1" customWidth="1"/>
    <col min="8976" max="8976" width="14.5" style="1" customWidth="1"/>
    <col min="8977" max="8977" width="15.625" style="1" customWidth="1"/>
    <col min="8978" max="9216" width="9" style="1"/>
    <col min="9217" max="9217" width="2.625" style="1" customWidth="1"/>
    <col min="9218" max="9218" width="18.75" style="1" bestFit="1" customWidth="1"/>
    <col min="9219" max="9219" width="12.75" style="1" bestFit="1" customWidth="1"/>
    <col min="9220" max="9220" width="11.75" style="1" bestFit="1" customWidth="1"/>
    <col min="9221" max="9221" width="49.875" style="1" bestFit="1" customWidth="1"/>
    <col min="9222" max="9222" width="6.25" style="1" customWidth="1"/>
    <col min="9223" max="9224" width="9.875" style="1" bestFit="1" customWidth="1"/>
    <col min="9225" max="9225" width="5.75" style="1" customWidth="1"/>
    <col min="9226" max="9226" width="26.625" style="1" customWidth="1"/>
    <col min="9227" max="9227" width="28.25" style="1" customWidth="1"/>
    <col min="9228" max="9228" width="20.625" style="1" customWidth="1"/>
    <col min="9229" max="9229" width="13.75" style="1" customWidth="1"/>
    <col min="9230" max="9230" width="7.5" style="1" customWidth="1"/>
    <col min="9231" max="9231" width="13.25" style="1" customWidth="1"/>
    <col min="9232" max="9232" width="14.5" style="1" customWidth="1"/>
    <col min="9233" max="9233" width="15.625" style="1" customWidth="1"/>
    <col min="9234" max="9472" width="9" style="1"/>
    <col min="9473" max="9473" width="2.625" style="1" customWidth="1"/>
    <col min="9474" max="9474" width="18.75" style="1" bestFit="1" customWidth="1"/>
    <col min="9475" max="9475" width="12.75" style="1" bestFit="1" customWidth="1"/>
    <col min="9476" max="9476" width="11.75" style="1" bestFit="1" customWidth="1"/>
    <col min="9477" max="9477" width="49.875" style="1" bestFit="1" customWidth="1"/>
    <col min="9478" max="9478" width="6.25" style="1" customWidth="1"/>
    <col min="9479" max="9480" width="9.875" style="1" bestFit="1" customWidth="1"/>
    <col min="9481" max="9481" width="5.75" style="1" customWidth="1"/>
    <col min="9482" max="9482" width="26.625" style="1" customWidth="1"/>
    <col min="9483" max="9483" width="28.25" style="1" customWidth="1"/>
    <col min="9484" max="9484" width="20.625" style="1" customWidth="1"/>
    <col min="9485" max="9485" width="13.75" style="1" customWidth="1"/>
    <col min="9486" max="9486" width="7.5" style="1" customWidth="1"/>
    <col min="9487" max="9487" width="13.25" style="1" customWidth="1"/>
    <col min="9488" max="9488" width="14.5" style="1" customWidth="1"/>
    <col min="9489" max="9489" width="15.625" style="1" customWidth="1"/>
    <col min="9490" max="9728" width="9" style="1"/>
    <col min="9729" max="9729" width="2.625" style="1" customWidth="1"/>
    <col min="9730" max="9730" width="18.75" style="1" bestFit="1" customWidth="1"/>
    <col min="9731" max="9731" width="12.75" style="1" bestFit="1" customWidth="1"/>
    <col min="9732" max="9732" width="11.75" style="1" bestFit="1" customWidth="1"/>
    <col min="9733" max="9733" width="49.875" style="1" bestFit="1" customWidth="1"/>
    <col min="9734" max="9734" width="6.25" style="1" customWidth="1"/>
    <col min="9735" max="9736" width="9.875" style="1" bestFit="1" customWidth="1"/>
    <col min="9737" max="9737" width="5.75" style="1" customWidth="1"/>
    <col min="9738" max="9738" width="26.625" style="1" customWidth="1"/>
    <col min="9739" max="9739" width="28.25" style="1" customWidth="1"/>
    <col min="9740" max="9740" width="20.625" style="1" customWidth="1"/>
    <col min="9741" max="9741" width="13.75" style="1" customWidth="1"/>
    <col min="9742" max="9742" width="7.5" style="1" customWidth="1"/>
    <col min="9743" max="9743" width="13.25" style="1" customWidth="1"/>
    <col min="9744" max="9744" width="14.5" style="1" customWidth="1"/>
    <col min="9745" max="9745" width="15.625" style="1" customWidth="1"/>
    <col min="9746" max="9984" width="9" style="1"/>
    <col min="9985" max="9985" width="2.625" style="1" customWidth="1"/>
    <col min="9986" max="9986" width="18.75" style="1" bestFit="1" customWidth="1"/>
    <col min="9987" max="9987" width="12.75" style="1" bestFit="1" customWidth="1"/>
    <col min="9988" max="9988" width="11.75" style="1" bestFit="1" customWidth="1"/>
    <col min="9989" max="9989" width="49.875" style="1" bestFit="1" customWidth="1"/>
    <col min="9990" max="9990" width="6.25" style="1" customWidth="1"/>
    <col min="9991" max="9992" width="9.875" style="1" bestFit="1" customWidth="1"/>
    <col min="9993" max="9993" width="5.75" style="1" customWidth="1"/>
    <col min="9994" max="9994" width="26.625" style="1" customWidth="1"/>
    <col min="9995" max="9995" width="28.25" style="1" customWidth="1"/>
    <col min="9996" max="9996" width="20.625" style="1" customWidth="1"/>
    <col min="9997" max="9997" width="13.75" style="1" customWidth="1"/>
    <col min="9998" max="9998" width="7.5" style="1" customWidth="1"/>
    <col min="9999" max="9999" width="13.25" style="1" customWidth="1"/>
    <col min="10000" max="10000" width="14.5" style="1" customWidth="1"/>
    <col min="10001" max="10001" width="15.625" style="1" customWidth="1"/>
    <col min="10002" max="10240" width="9" style="1"/>
    <col min="10241" max="10241" width="2.625" style="1" customWidth="1"/>
    <col min="10242" max="10242" width="18.75" style="1" bestFit="1" customWidth="1"/>
    <col min="10243" max="10243" width="12.75" style="1" bestFit="1" customWidth="1"/>
    <col min="10244" max="10244" width="11.75" style="1" bestFit="1" customWidth="1"/>
    <col min="10245" max="10245" width="49.875" style="1" bestFit="1" customWidth="1"/>
    <col min="10246" max="10246" width="6.25" style="1" customWidth="1"/>
    <col min="10247" max="10248" width="9.875" style="1" bestFit="1" customWidth="1"/>
    <col min="10249" max="10249" width="5.75" style="1" customWidth="1"/>
    <col min="10250" max="10250" width="26.625" style="1" customWidth="1"/>
    <col min="10251" max="10251" width="28.25" style="1" customWidth="1"/>
    <col min="10252" max="10252" width="20.625" style="1" customWidth="1"/>
    <col min="10253" max="10253" width="13.75" style="1" customWidth="1"/>
    <col min="10254" max="10254" width="7.5" style="1" customWidth="1"/>
    <col min="10255" max="10255" width="13.25" style="1" customWidth="1"/>
    <col min="10256" max="10256" width="14.5" style="1" customWidth="1"/>
    <col min="10257" max="10257" width="15.625" style="1" customWidth="1"/>
    <col min="10258" max="10496" width="9" style="1"/>
    <col min="10497" max="10497" width="2.625" style="1" customWidth="1"/>
    <col min="10498" max="10498" width="18.75" style="1" bestFit="1" customWidth="1"/>
    <col min="10499" max="10499" width="12.75" style="1" bestFit="1" customWidth="1"/>
    <col min="10500" max="10500" width="11.75" style="1" bestFit="1" customWidth="1"/>
    <col min="10501" max="10501" width="49.875" style="1" bestFit="1" customWidth="1"/>
    <col min="10502" max="10502" width="6.25" style="1" customWidth="1"/>
    <col min="10503" max="10504" width="9.875" style="1" bestFit="1" customWidth="1"/>
    <col min="10505" max="10505" width="5.75" style="1" customWidth="1"/>
    <col min="10506" max="10506" width="26.625" style="1" customWidth="1"/>
    <col min="10507" max="10507" width="28.25" style="1" customWidth="1"/>
    <col min="10508" max="10508" width="20.625" style="1" customWidth="1"/>
    <col min="10509" max="10509" width="13.75" style="1" customWidth="1"/>
    <col min="10510" max="10510" width="7.5" style="1" customWidth="1"/>
    <col min="10511" max="10511" width="13.25" style="1" customWidth="1"/>
    <col min="10512" max="10512" width="14.5" style="1" customWidth="1"/>
    <col min="10513" max="10513" width="15.625" style="1" customWidth="1"/>
    <col min="10514" max="10752" width="9" style="1"/>
    <col min="10753" max="10753" width="2.625" style="1" customWidth="1"/>
    <col min="10754" max="10754" width="18.75" style="1" bestFit="1" customWidth="1"/>
    <col min="10755" max="10755" width="12.75" style="1" bestFit="1" customWidth="1"/>
    <col min="10756" max="10756" width="11.75" style="1" bestFit="1" customWidth="1"/>
    <col min="10757" max="10757" width="49.875" style="1" bestFit="1" customWidth="1"/>
    <col min="10758" max="10758" width="6.25" style="1" customWidth="1"/>
    <col min="10759" max="10760" width="9.875" style="1" bestFit="1" customWidth="1"/>
    <col min="10761" max="10761" width="5.75" style="1" customWidth="1"/>
    <col min="10762" max="10762" width="26.625" style="1" customWidth="1"/>
    <col min="10763" max="10763" width="28.25" style="1" customWidth="1"/>
    <col min="10764" max="10764" width="20.625" style="1" customWidth="1"/>
    <col min="10765" max="10765" width="13.75" style="1" customWidth="1"/>
    <col min="10766" max="10766" width="7.5" style="1" customWidth="1"/>
    <col min="10767" max="10767" width="13.25" style="1" customWidth="1"/>
    <col min="10768" max="10768" width="14.5" style="1" customWidth="1"/>
    <col min="10769" max="10769" width="15.625" style="1" customWidth="1"/>
    <col min="10770" max="11008" width="9" style="1"/>
    <col min="11009" max="11009" width="2.625" style="1" customWidth="1"/>
    <col min="11010" max="11010" width="18.75" style="1" bestFit="1" customWidth="1"/>
    <col min="11011" max="11011" width="12.75" style="1" bestFit="1" customWidth="1"/>
    <col min="11012" max="11012" width="11.75" style="1" bestFit="1" customWidth="1"/>
    <col min="11013" max="11013" width="49.875" style="1" bestFit="1" customWidth="1"/>
    <col min="11014" max="11014" width="6.25" style="1" customWidth="1"/>
    <col min="11015" max="11016" width="9.875" style="1" bestFit="1" customWidth="1"/>
    <col min="11017" max="11017" width="5.75" style="1" customWidth="1"/>
    <col min="11018" max="11018" width="26.625" style="1" customWidth="1"/>
    <col min="11019" max="11019" width="28.25" style="1" customWidth="1"/>
    <col min="11020" max="11020" width="20.625" style="1" customWidth="1"/>
    <col min="11021" max="11021" width="13.75" style="1" customWidth="1"/>
    <col min="11022" max="11022" width="7.5" style="1" customWidth="1"/>
    <col min="11023" max="11023" width="13.25" style="1" customWidth="1"/>
    <col min="11024" max="11024" width="14.5" style="1" customWidth="1"/>
    <col min="11025" max="11025" width="15.625" style="1" customWidth="1"/>
    <col min="11026" max="11264" width="9" style="1"/>
    <col min="11265" max="11265" width="2.625" style="1" customWidth="1"/>
    <col min="11266" max="11266" width="18.75" style="1" bestFit="1" customWidth="1"/>
    <col min="11267" max="11267" width="12.75" style="1" bestFit="1" customWidth="1"/>
    <col min="11268" max="11268" width="11.75" style="1" bestFit="1" customWidth="1"/>
    <col min="11269" max="11269" width="49.875" style="1" bestFit="1" customWidth="1"/>
    <col min="11270" max="11270" width="6.25" style="1" customWidth="1"/>
    <col min="11271" max="11272" width="9.875" style="1" bestFit="1" customWidth="1"/>
    <col min="11273" max="11273" width="5.75" style="1" customWidth="1"/>
    <col min="11274" max="11274" width="26.625" style="1" customWidth="1"/>
    <col min="11275" max="11275" width="28.25" style="1" customWidth="1"/>
    <col min="11276" max="11276" width="20.625" style="1" customWidth="1"/>
    <col min="11277" max="11277" width="13.75" style="1" customWidth="1"/>
    <col min="11278" max="11278" width="7.5" style="1" customWidth="1"/>
    <col min="11279" max="11279" width="13.25" style="1" customWidth="1"/>
    <col min="11280" max="11280" width="14.5" style="1" customWidth="1"/>
    <col min="11281" max="11281" width="15.625" style="1" customWidth="1"/>
    <col min="11282" max="11520" width="9" style="1"/>
    <col min="11521" max="11521" width="2.625" style="1" customWidth="1"/>
    <col min="11522" max="11522" width="18.75" style="1" bestFit="1" customWidth="1"/>
    <col min="11523" max="11523" width="12.75" style="1" bestFit="1" customWidth="1"/>
    <col min="11524" max="11524" width="11.75" style="1" bestFit="1" customWidth="1"/>
    <col min="11525" max="11525" width="49.875" style="1" bestFit="1" customWidth="1"/>
    <col min="11526" max="11526" width="6.25" style="1" customWidth="1"/>
    <col min="11527" max="11528" width="9.875" style="1" bestFit="1" customWidth="1"/>
    <col min="11529" max="11529" width="5.75" style="1" customWidth="1"/>
    <col min="11530" max="11530" width="26.625" style="1" customWidth="1"/>
    <col min="11531" max="11531" width="28.25" style="1" customWidth="1"/>
    <col min="11532" max="11532" width="20.625" style="1" customWidth="1"/>
    <col min="11533" max="11533" width="13.75" style="1" customWidth="1"/>
    <col min="11534" max="11534" width="7.5" style="1" customWidth="1"/>
    <col min="11535" max="11535" width="13.25" style="1" customWidth="1"/>
    <col min="11536" max="11536" width="14.5" style="1" customWidth="1"/>
    <col min="11537" max="11537" width="15.625" style="1" customWidth="1"/>
    <col min="11538" max="11776" width="9" style="1"/>
    <col min="11777" max="11777" width="2.625" style="1" customWidth="1"/>
    <col min="11778" max="11778" width="18.75" style="1" bestFit="1" customWidth="1"/>
    <col min="11779" max="11779" width="12.75" style="1" bestFit="1" customWidth="1"/>
    <col min="11780" max="11780" width="11.75" style="1" bestFit="1" customWidth="1"/>
    <col min="11781" max="11781" width="49.875" style="1" bestFit="1" customWidth="1"/>
    <col min="11782" max="11782" width="6.25" style="1" customWidth="1"/>
    <col min="11783" max="11784" width="9.875" style="1" bestFit="1" customWidth="1"/>
    <col min="11785" max="11785" width="5.75" style="1" customWidth="1"/>
    <col min="11786" max="11786" width="26.625" style="1" customWidth="1"/>
    <col min="11787" max="11787" width="28.25" style="1" customWidth="1"/>
    <col min="11788" max="11788" width="20.625" style="1" customWidth="1"/>
    <col min="11789" max="11789" width="13.75" style="1" customWidth="1"/>
    <col min="11790" max="11790" width="7.5" style="1" customWidth="1"/>
    <col min="11791" max="11791" width="13.25" style="1" customWidth="1"/>
    <col min="11792" max="11792" width="14.5" style="1" customWidth="1"/>
    <col min="11793" max="11793" width="15.625" style="1" customWidth="1"/>
    <col min="11794" max="12032" width="9" style="1"/>
    <col min="12033" max="12033" width="2.625" style="1" customWidth="1"/>
    <col min="12034" max="12034" width="18.75" style="1" bestFit="1" customWidth="1"/>
    <col min="12035" max="12035" width="12.75" style="1" bestFit="1" customWidth="1"/>
    <col min="12036" max="12036" width="11.75" style="1" bestFit="1" customWidth="1"/>
    <col min="12037" max="12037" width="49.875" style="1" bestFit="1" customWidth="1"/>
    <col min="12038" max="12038" width="6.25" style="1" customWidth="1"/>
    <col min="12039" max="12040" width="9.875" style="1" bestFit="1" customWidth="1"/>
    <col min="12041" max="12041" width="5.75" style="1" customWidth="1"/>
    <col min="12042" max="12042" width="26.625" style="1" customWidth="1"/>
    <col min="12043" max="12043" width="28.25" style="1" customWidth="1"/>
    <col min="12044" max="12044" width="20.625" style="1" customWidth="1"/>
    <col min="12045" max="12045" width="13.75" style="1" customWidth="1"/>
    <col min="12046" max="12046" width="7.5" style="1" customWidth="1"/>
    <col min="12047" max="12047" width="13.25" style="1" customWidth="1"/>
    <col min="12048" max="12048" width="14.5" style="1" customWidth="1"/>
    <col min="12049" max="12049" width="15.625" style="1" customWidth="1"/>
    <col min="12050" max="12288" width="9" style="1"/>
    <col min="12289" max="12289" width="2.625" style="1" customWidth="1"/>
    <col min="12290" max="12290" width="18.75" style="1" bestFit="1" customWidth="1"/>
    <col min="12291" max="12291" width="12.75" style="1" bestFit="1" customWidth="1"/>
    <col min="12292" max="12292" width="11.75" style="1" bestFit="1" customWidth="1"/>
    <col min="12293" max="12293" width="49.875" style="1" bestFit="1" customWidth="1"/>
    <col min="12294" max="12294" width="6.25" style="1" customWidth="1"/>
    <col min="12295" max="12296" width="9.875" style="1" bestFit="1" customWidth="1"/>
    <col min="12297" max="12297" width="5.75" style="1" customWidth="1"/>
    <col min="12298" max="12298" width="26.625" style="1" customWidth="1"/>
    <col min="12299" max="12299" width="28.25" style="1" customWidth="1"/>
    <col min="12300" max="12300" width="20.625" style="1" customWidth="1"/>
    <col min="12301" max="12301" width="13.75" style="1" customWidth="1"/>
    <col min="12302" max="12302" width="7.5" style="1" customWidth="1"/>
    <col min="12303" max="12303" width="13.25" style="1" customWidth="1"/>
    <col min="12304" max="12304" width="14.5" style="1" customWidth="1"/>
    <col min="12305" max="12305" width="15.625" style="1" customWidth="1"/>
    <col min="12306" max="12544" width="9" style="1"/>
    <col min="12545" max="12545" width="2.625" style="1" customWidth="1"/>
    <col min="12546" max="12546" width="18.75" style="1" bestFit="1" customWidth="1"/>
    <col min="12547" max="12547" width="12.75" style="1" bestFit="1" customWidth="1"/>
    <col min="12548" max="12548" width="11.75" style="1" bestFit="1" customWidth="1"/>
    <col min="12549" max="12549" width="49.875" style="1" bestFit="1" customWidth="1"/>
    <col min="12550" max="12550" width="6.25" style="1" customWidth="1"/>
    <col min="12551" max="12552" width="9.875" style="1" bestFit="1" customWidth="1"/>
    <col min="12553" max="12553" width="5.75" style="1" customWidth="1"/>
    <col min="12554" max="12554" width="26.625" style="1" customWidth="1"/>
    <col min="12555" max="12555" width="28.25" style="1" customWidth="1"/>
    <col min="12556" max="12556" width="20.625" style="1" customWidth="1"/>
    <col min="12557" max="12557" width="13.75" style="1" customWidth="1"/>
    <col min="12558" max="12558" width="7.5" style="1" customWidth="1"/>
    <col min="12559" max="12559" width="13.25" style="1" customWidth="1"/>
    <col min="12560" max="12560" width="14.5" style="1" customWidth="1"/>
    <col min="12561" max="12561" width="15.625" style="1" customWidth="1"/>
    <col min="12562" max="12800" width="9" style="1"/>
    <col min="12801" max="12801" width="2.625" style="1" customWidth="1"/>
    <col min="12802" max="12802" width="18.75" style="1" bestFit="1" customWidth="1"/>
    <col min="12803" max="12803" width="12.75" style="1" bestFit="1" customWidth="1"/>
    <col min="12804" max="12804" width="11.75" style="1" bestFit="1" customWidth="1"/>
    <col min="12805" max="12805" width="49.875" style="1" bestFit="1" customWidth="1"/>
    <col min="12806" max="12806" width="6.25" style="1" customWidth="1"/>
    <col min="12807" max="12808" width="9.875" style="1" bestFit="1" customWidth="1"/>
    <col min="12809" max="12809" width="5.75" style="1" customWidth="1"/>
    <col min="12810" max="12810" width="26.625" style="1" customWidth="1"/>
    <col min="12811" max="12811" width="28.25" style="1" customWidth="1"/>
    <col min="12812" max="12812" width="20.625" style="1" customWidth="1"/>
    <col min="12813" max="12813" width="13.75" style="1" customWidth="1"/>
    <col min="12814" max="12814" width="7.5" style="1" customWidth="1"/>
    <col min="12815" max="12815" width="13.25" style="1" customWidth="1"/>
    <col min="12816" max="12816" width="14.5" style="1" customWidth="1"/>
    <col min="12817" max="12817" width="15.625" style="1" customWidth="1"/>
    <col min="12818" max="13056" width="9" style="1"/>
    <col min="13057" max="13057" width="2.625" style="1" customWidth="1"/>
    <col min="13058" max="13058" width="18.75" style="1" bestFit="1" customWidth="1"/>
    <col min="13059" max="13059" width="12.75" style="1" bestFit="1" customWidth="1"/>
    <col min="13060" max="13060" width="11.75" style="1" bestFit="1" customWidth="1"/>
    <col min="13061" max="13061" width="49.875" style="1" bestFit="1" customWidth="1"/>
    <col min="13062" max="13062" width="6.25" style="1" customWidth="1"/>
    <col min="13063" max="13064" width="9.875" style="1" bestFit="1" customWidth="1"/>
    <col min="13065" max="13065" width="5.75" style="1" customWidth="1"/>
    <col min="13066" max="13066" width="26.625" style="1" customWidth="1"/>
    <col min="13067" max="13067" width="28.25" style="1" customWidth="1"/>
    <col min="13068" max="13068" width="20.625" style="1" customWidth="1"/>
    <col min="13069" max="13069" width="13.75" style="1" customWidth="1"/>
    <col min="13070" max="13070" width="7.5" style="1" customWidth="1"/>
    <col min="13071" max="13071" width="13.25" style="1" customWidth="1"/>
    <col min="13072" max="13072" width="14.5" style="1" customWidth="1"/>
    <col min="13073" max="13073" width="15.625" style="1" customWidth="1"/>
    <col min="13074" max="13312" width="9" style="1"/>
    <col min="13313" max="13313" width="2.625" style="1" customWidth="1"/>
    <col min="13314" max="13314" width="18.75" style="1" bestFit="1" customWidth="1"/>
    <col min="13315" max="13315" width="12.75" style="1" bestFit="1" customWidth="1"/>
    <col min="13316" max="13316" width="11.75" style="1" bestFit="1" customWidth="1"/>
    <col min="13317" max="13317" width="49.875" style="1" bestFit="1" customWidth="1"/>
    <col min="13318" max="13318" width="6.25" style="1" customWidth="1"/>
    <col min="13319" max="13320" width="9.875" style="1" bestFit="1" customWidth="1"/>
    <col min="13321" max="13321" width="5.75" style="1" customWidth="1"/>
    <col min="13322" max="13322" width="26.625" style="1" customWidth="1"/>
    <col min="13323" max="13323" width="28.25" style="1" customWidth="1"/>
    <col min="13324" max="13324" width="20.625" style="1" customWidth="1"/>
    <col min="13325" max="13325" width="13.75" style="1" customWidth="1"/>
    <col min="13326" max="13326" width="7.5" style="1" customWidth="1"/>
    <col min="13327" max="13327" width="13.25" style="1" customWidth="1"/>
    <col min="13328" max="13328" width="14.5" style="1" customWidth="1"/>
    <col min="13329" max="13329" width="15.625" style="1" customWidth="1"/>
    <col min="13330" max="13568" width="9" style="1"/>
    <col min="13569" max="13569" width="2.625" style="1" customWidth="1"/>
    <col min="13570" max="13570" width="18.75" style="1" bestFit="1" customWidth="1"/>
    <col min="13571" max="13571" width="12.75" style="1" bestFit="1" customWidth="1"/>
    <col min="13572" max="13572" width="11.75" style="1" bestFit="1" customWidth="1"/>
    <col min="13573" max="13573" width="49.875" style="1" bestFit="1" customWidth="1"/>
    <col min="13574" max="13574" width="6.25" style="1" customWidth="1"/>
    <col min="13575" max="13576" width="9.875" style="1" bestFit="1" customWidth="1"/>
    <col min="13577" max="13577" width="5.75" style="1" customWidth="1"/>
    <col min="13578" max="13578" width="26.625" style="1" customWidth="1"/>
    <col min="13579" max="13579" width="28.25" style="1" customWidth="1"/>
    <col min="13580" max="13580" width="20.625" style="1" customWidth="1"/>
    <col min="13581" max="13581" width="13.75" style="1" customWidth="1"/>
    <col min="13582" max="13582" width="7.5" style="1" customWidth="1"/>
    <col min="13583" max="13583" width="13.25" style="1" customWidth="1"/>
    <col min="13584" max="13584" width="14.5" style="1" customWidth="1"/>
    <col min="13585" max="13585" width="15.625" style="1" customWidth="1"/>
    <col min="13586" max="13824" width="9" style="1"/>
    <col min="13825" max="13825" width="2.625" style="1" customWidth="1"/>
    <col min="13826" max="13826" width="18.75" style="1" bestFit="1" customWidth="1"/>
    <col min="13827" max="13827" width="12.75" style="1" bestFit="1" customWidth="1"/>
    <col min="13828" max="13828" width="11.75" style="1" bestFit="1" customWidth="1"/>
    <col min="13829" max="13829" width="49.875" style="1" bestFit="1" customWidth="1"/>
    <col min="13830" max="13830" width="6.25" style="1" customWidth="1"/>
    <col min="13831" max="13832" width="9.875" style="1" bestFit="1" customWidth="1"/>
    <col min="13833" max="13833" width="5.75" style="1" customWidth="1"/>
    <col min="13834" max="13834" width="26.625" style="1" customWidth="1"/>
    <col min="13835" max="13835" width="28.25" style="1" customWidth="1"/>
    <col min="13836" max="13836" width="20.625" style="1" customWidth="1"/>
    <col min="13837" max="13837" width="13.75" style="1" customWidth="1"/>
    <col min="13838" max="13838" width="7.5" style="1" customWidth="1"/>
    <col min="13839" max="13839" width="13.25" style="1" customWidth="1"/>
    <col min="13840" max="13840" width="14.5" style="1" customWidth="1"/>
    <col min="13841" max="13841" width="15.625" style="1" customWidth="1"/>
    <col min="13842" max="14080" width="9" style="1"/>
    <col min="14081" max="14081" width="2.625" style="1" customWidth="1"/>
    <col min="14082" max="14082" width="18.75" style="1" bestFit="1" customWidth="1"/>
    <col min="14083" max="14083" width="12.75" style="1" bestFit="1" customWidth="1"/>
    <col min="14084" max="14084" width="11.75" style="1" bestFit="1" customWidth="1"/>
    <col min="14085" max="14085" width="49.875" style="1" bestFit="1" customWidth="1"/>
    <col min="14086" max="14086" width="6.25" style="1" customWidth="1"/>
    <col min="14087" max="14088" width="9.875" style="1" bestFit="1" customWidth="1"/>
    <col min="14089" max="14089" width="5.75" style="1" customWidth="1"/>
    <col min="14090" max="14090" width="26.625" style="1" customWidth="1"/>
    <col min="14091" max="14091" width="28.25" style="1" customWidth="1"/>
    <col min="14092" max="14092" width="20.625" style="1" customWidth="1"/>
    <col min="14093" max="14093" width="13.75" style="1" customWidth="1"/>
    <col min="14094" max="14094" width="7.5" style="1" customWidth="1"/>
    <col min="14095" max="14095" width="13.25" style="1" customWidth="1"/>
    <col min="14096" max="14096" width="14.5" style="1" customWidth="1"/>
    <col min="14097" max="14097" width="15.625" style="1" customWidth="1"/>
    <col min="14098" max="14336" width="9" style="1"/>
    <col min="14337" max="14337" width="2.625" style="1" customWidth="1"/>
    <col min="14338" max="14338" width="18.75" style="1" bestFit="1" customWidth="1"/>
    <col min="14339" max="14339" width="12.75" style="1" bestFit="1" customWidth="1"/>
    <col min="14340" max="14340" width="11.75" style="1" bestFit="1" customWidth="1"/>
    <col min="14341" max="14341" width="49.875" style="1" bestFit="1" customWidth="1"/>
    <col min="14342" max="14342" width="6.25" style="1" customWidth="1"/>
    <col min="14343" max="14344" width="9.875" style="1" bestFit="1" customWidth="1"/>
    <col min="14345" max="14345" width="5.75" style="1" customWidth="1"/>
    <col min="14346" max="14346" width="26.625" style="1" customWidth="1"/>
    <col min="14347" max="14347" width="28.25" style="1" customWidth="1"/>
    <col min="14348" max="14348" width="20.625" style="1" customWidth="1"/>
    <col min="14349" max="14349" width="13.75" style="1" customWidth="1"/>
    <col min="14350" max="14350" width="7.5" style="1" customWidth="1"/>
    <col min="14351" max="14351" width="13.25" style="1" customWidth="1"/>
    <col min="14352" max="14352" width="14.5" style="1" customWidth="1"/>
    <col min="14353" max="14353" width="15.625" style="1" customWidth="1"/>
    <col min="14354" max="14592" width="9" style="1"/>
    <col min="14593" max="14593" width="2.625" style="1" customWidth="1"/>
    <col min="14594" max="14594" width="18.75" style="1" bestFit="1" customWidth="1"/>
    <col min="14595" max="14595" width="12.75" style="1" bestFit="1" customWidth="1"/>
    <col min="14596" max="14596" width="11.75" style="1" bestFit="1" customWidth="1"/>
    <col min="14597" max="14597" width="49.875" style="1" bestFit="1" customWidth="1"/>
    <col min="14598" max="14598" width="6.25" style="1" customWidth="1"/>
    <col min="14599" max="14600" width="9.875" style="1" bestFit="1" customWidth="1"/>
    <col min="14601" max="14601" width="5.75" style="1" customWidth="1"/>
    <col min="14602" max="14602" width="26.625" style="1" customWidth="1"/>
    <col min="14603" max="14603" width="28.25" style="1" customWidth="1"/>
    <col min="14604" max="14604" width="20.625" style="1" customWidth="1"/>
    <col min="14605" max="14605" width="13.75" style="1" customWidth="1"/>
    <col min="14606" max="14606" width="7.5" style="1" customWidth="1"/>
    <col min="14607" max="14607" width="13.25" style="1" customWidth="1"/>
    <col min="14608" max="14608" width="14.5" style="1" customWidth="1"/>
    <col min="14609" max="14609" width="15.625" style="1" customWidth="1"/>
    <col min="14610" max="14848" width="9" style="1"/>
    <col min="14849" max="14849" width="2.625" style="1" customWidth="1"/>
    <col min="14850" max="14850" width="18.75" style="1" bestFit="1" customWidth="1"/>
    <col min="14851" max="14851" width="12.75" style="1" bestFit="1" customWidth="1"/>
    <col min="14852" max="14852" width="11.75" style="1" bestFit="1" customWidth="1"/>
    <col min="14853" max="14853" width="49.875" style="1" bestFit="1" customWidth="1"/>
    <col min="14854" max="14854" width="6.25" style="1" customWidth="1"/>
    <col min="14855" max="14856" width="9.875" style="1" bestFit="1" customWidth="1"/>
    <col min="14857" max="14857" width="5.75" style="1" customWidth="1"/>
    <col min="14858" max="14858" width="26.625" style="1" customWidth="1"/>
    <col min="14859" max="14859" width="28.25" style="1" customWidth="1"/>
    <col min="14860" max="14860" width="20.625" style="1" customWidth="1"/>
    <col min="14861" max="14861" width="13.75" style="1" customWidth="1"/>
    <col min="14862" max="14862" width="7.5" style="1" customWidth="1"/>
    <col min="14863" max="14863" width="13.25" style="1" customWidth="1"/>
    <col min="14864" max="14864" width="14.5" style="1" customWidth="1"/>
    <col min="14865" max="14865" width="15.625" style="1" customWidth="1"/>
    <col min="14866" max="15104" width="9" style="1"/>
    <col min="15105" max="15105" width="2.625" style="1" customWidth="1"/>
    <col min="15106" max="15106" width="18.75" style="1" bestFit="1" customWidth="1"/>
    <col min="15107" max="15107" width="12.75" style="1" bestFit="1" customWidth="1"/>
    <col min="15108" max="15108" width="11.75" style="1" bestFit="1" customWidth="1"/>
    <col min="15109" max="15109" width="49.875" style="1" bestFit="1" customWidth="1"/>
    <col min="15110" max="15110" width="6.25" style="1" customWidth="1"/>
    <col min="15111" max="15112" width="9.875" style="1" bestFit="1" customWidth="1"/>
    <col min="15113" max="15113" width="5.75" style="1" customWidth="1"/>
    <col min="15114" max="15114" width="26.625" style="1" customWidth="1"/>
    <col min="15115" max="15115" width="28.25" style="1" customWidth="1"/>
    <col min="15116" max="15116" width="20.625" style="1" customWidth="1"/>
    <col min="15117" max="15117" width="13.75" style="1" customWidth="1"/>
    <col min="15118" max="15118" width="7.5" style="1" customWidth="1"/>
    <col min="15119" max="15119" width="13.25" style="1" customWidth="1"/>
    <col min="15120" max="15120" width="14.5" style="1" customWidth="1"/>
    <col min="15121" max="15121" width="15.625" style="1" customWidth="1"/>
    <col min="15122" max="15360" width="9" style="1"/>
    <col min="15361" max="15361" width="2.625" style="1" customWidth="1"/>
    <col min="15362" max="15362" width="18.75" style="1" bestFit="1" customWidth="1"/>
    <col min="15363" max="15363" width="12.75" style="1" bestFit="1" customWidth="1"/>
    <col min="15364" max="15364" width="11.75" style="1" bestFit="1" customWidth="1"/>
    <col min="15365" max="15365" width="49.875" style="1" bestFit="1" customWidth="1"/>
    <col min="15366" max="15366" width="6.25" style="1" customWidth="1"/>
    <col min="15367" max="15368" width="9.875" style="1" bestFit="1" customWidth="1"/>
    <col min="15369" max="15369" width="5.75" style="1" customWidth="1"/>
    <col min="15370" max="15370" width="26.625" style="1" customWidth="1"/>
    <col min="15371" max="15371" width="28.25" style="1" customWidth="1"/>
    <col min="15372" max="15372" width="20.625" style="1" customWidth="1"/>
    <col min="15373" max="15373" width="13.75" style="1" customWidth="1"/>
    <col min="15374" max="15374" width="7.5" style="1" customWidth="1"/>
    <col min="15375" max="15375" width="13.25" style="1" customWidth="1"/>
    <col min="15376" max="15376" width="14.5" style="1" customWidth="1"/>
    <col min="15377" max="15377" width="15.625" style="1" customWidth="1"/>
    <col min="15378" max="15616" width="9" style="1"/>
    <col min="15617" max="15617" width="2.625" style="1" customWidth="1"/>
    <col min="15618" max="15618" width="18.75" style="1" bestFit="1" customWidth="1"/>
    <col min="15619" max="15619" width="12.75" style="1" bestFit="1" customWidth="1"/>
    <col min="15620" max="15620" width="11.75" style="1" bestFit="1" customWidth="1"/>
    <col min="15621" max="15621" width="49.875" style="1" bestFit="1" customWidth="1"/>
    <col min="15622" max="15622" width="6.25" style="1" customWidth="1"/>
    <col min="15623" max="15624" width="9.875" style="1" bestFit="1" customWidth="1"/>
    <col min="15625" max="15625" width="5.75" style="1" customWidth="1"/>
    <col min="15626" max="15626" width="26.625" style="1" customWidth="1"/>
    <col min="15627" max="15627" width="28.25" style="1" customWidth="1"/>
    <col min="15628" max="15628" width="20.625" style="1" customWidth="1"/>
    <col min="15629" max="15629" width="13.75" style="1" customWidth="1"/>
    <col min="15630" max="15630" width="7.5" style="1" customWidth="1"/>
    <col min="15631" max="15631" width="13.25" style="1" customWidth="1"/>
    <col min="15632" max="15632" width="14.5" style="1" customWidth="1"/>
    <col min="15633" max="15633" width="15.625" style="1" customWidth="1"/>
    <col min="15634" max="15872" width="9" style="1"/>
    <col min="15873" max="15873" width="2.625" style="1" customWidth="1"/>
    <col min="15874" max="15874" width="18.75" style="1" bestFit="1" customWidth="1"/>
    <col min="15875" max="15875" width="12.75" style="1" bestFit="1" customWidth="1"/>
    <col min="15876" max="15876" width="11.75" style="1" bestFit="1" customWidth="1"/>
    <col min="15877" max="15877" width="49.875" style="1" bestFit="1" customWidth="1"/>
    <col min="15878" max="15878" width="6.25" style="1" customWidth="1"/>
    <col min="15879" max="15880" width="9.875" style="1" bestFit="1" customWidth="1"/>
    <col min="15881" max="15881" width="5.75" style="1" customWidth="1"/>
    <col min="15882" max="15882" width="26.625" style="1" customWidth="1"/>
    <col min="15883" max="15883" width="28.25" style="1" customWidth="1"/>
    <col min="15884" max="15884" width="20.625" style="1" customWidth="1"/>
    <col min="15885" max="15885" width="13.75" style="1" customWidth="1"/>
    <col min="15886" max="15886" width="7.5" style="1" customWidth="1"/>
    <col min="15887" max="15887" width="13.25" style="1" customWidth="1"/>
    <col min="15888" max="15888" width="14.5" style="1" customWidth="1"/>
    <col min="15889" max="15889" width="15.625" style="1" customWidth="1"/>
    <col min="15890" max="16128" width="9" style="1"/>
    <col min="16129" max="16129" width="2.625" style="1" customWidth="1"/>
    <col min="16130" max="16130" width="18.75" style="1" bestFit="1" customWidth="1"/>
    <col min="16131" max="16131" width="12.75" style="1" bestFit="1" customWidth="1"/>
    <col min="16132" max="16132" width="11.75" style="1" bestFit="1" customWidth="1"/>
    <col min="16133" max="16133" width="49.875" style="1" bestFit="1" customWidth="1"/>
    <col min="16134" max="16134" width="6.25" style="1" customWidth="1"/>
    <col min="16135" max="16136" width="9.875" style="1" bestFit="1" customWidth="1"/>
    <col min="16137" max="16137" width="5.75" style="1" customWidth="1"/>
    <col min="16138" max="16138" width="26.625" style="1" customWidth="1"/>
    <col min="16139" max="16139" width="28.25" style="1" customWidth="1"/>
    <col min="16140" max="16140" width="20.625" style="1" customWidth="1"/>
    <col min="16141" max="16141" width="13.75" style="1" customWidth="1"/>
    <col min="16142" max="16142" width="7.5" style="1" customWidth="1"/>
    <col min="16143" max="16143" width="13.25" style="1" customWidth="1"/>
    <col min="16144" max="16144" width="14.5" style="1" customWidth="1"/>
    <col min="16145" max="16145" width="15.625" style="1" customWidth="1"/>
    <col min="16146" max="16384" width="9" style="1"/>
  </cols>
  <sheetData>
    <row r="2" spans="2:17" ht="20.100000000000001" customHeight="1">
      <c r="B2" s="2" t="s">
        <v>0</v>
      </c>
      <c r="C2" s="2"/>
      <c r="D2" s="2"/>
      <c r="E2" s="3" t="s">
        <v>7459</v>
      </c>
      <c r="G2" s="5" t="s">
        <v>2</v>
      </c>
      <c r="H2" s="6"/>
      <c r="I2" s="7"/>
      <c r="J2" s="8">
        <f>SUM(H:H)</f>
        <v>14040</v>
      </c>
    </row>
    <row r="3" spans="2:17" ht="20.100000000000001" customHeight="1">
      <c r="B3" s="2" t="s">
        <v>3</v>
      </c>
      <c r="C3" s="2"/>
      <c r="D3" s="2"/>
      <c r="E3" s="13"/>
    </row>
    <row r="4" spans="2:17" ht="20.100000000000001" customHeight="1">
      <c r="B4" s="2" t="s">
        <v>996</v>
      </c>
      <c r="C4" s="2"/>
      <c r="D4" s="2"/>
      <c r="E4" s="13"/>
    </row>
    <row r="5" spans="2:17" ht="20.100000000000001" customHeight="1">
      <c r="B5" s="2" t="s">
        <v>9</v>
      </c>
      <c r="C5" s="2"/>
      <c r="D5" s="2"/>
      <c r="E5" s="16" t="s">
        <v>7460</v>
      </c>
    </row>
    <row r="6" spans="2:17" ht="20.100000000000001" customHeight="1">
      <c r="B6" s="2" t="s">
        <v>10</v>
      </c>
      <c r="C6" s="2"/>
      <c r="D6" s="2"/>
      <c r="E6" s="16" t="s">
        <v>7460</v>
      </c>
    </row>
    <row r="8" spans="2:17" s="4" customFormat="1" ht="19.7" customHeight="1">
      <c r="B8" s="27" t="s">
        <v>32</v>
      </c>
      <c r="C8" s="27" t="s">
        <v>33</v>
      </c>
      <c r="D8" s="27" t="s">
        <v>34</v>
      </c>
      <c r="E8" s="47" t="s">
        <v>35</v>
      </c>
      <c r="F8" s="26" t="s">
        <v>36</v>
      </c>
      <c r="G8" s="26" t="s">
        <v>37</v>
      </c>
      <c r="H8" s="28" t="s">
        <v>38</v>
      </c>
      <c r="I8" s="28" t="s">
        <v>39</v>
      </c>
      <c r="J8" s="26" t="s">
        <v>40</v>
      </c>
      <c r="K8" s="47" t="s">
        <v>41</v>
      </c>
      <c r="L8" s="26" t="s">
        <v>42</v>
      </c>
      <c r="M8" s="27" t="s">
        <v>43</v>
      </c>
      <c r="N8" s="27" t="s">
        <v>44</v>
      </c>
      <c r="O8" s="26" t="s">
        <v>45</v>
      </c>
      <c r="P8" s="374" t="s">
        <v>46</v>
      </c>
      <c r="Q8" s="375" t="s">
        <v>47</v>
      </c>
    </row>
    <row r="9" spans="2:17" s="4" customFormat="1" ht="19.7" customHeight="1">
      <c r="B9" s="102" t="s">
        <v>7461</v>
      </c>
      <c r="C9" s="27" t="s">
        <v>5399</v>
      </c>
      <c r="D9" s="27" t="s">
        <v>1143</v>
      </c>
      <c r="E9" s="47" t="s">
        <v>7462</v>
      </c>
      <c r="F9" s="26">
        <v>1</v>
      </c>
      <c r="G9" s="384">
        <v>440</v>
      </c>
      <c r="H9" s="384">
        <f t="shared" ref="H9:H16" si="0">F9*G9</f>
        <v>440</v>
      </c>
      <c r="I9" s="28"/>
      <c r="J9" s="47" t="s">
        <v>7463</v>
      </c>
      <c r="K9" s="47"/>
      <c r="L9" s="26"/>
      <c r="M9" s="375">
        <v>46041</v>
      </c>
      <c r="N9" s="27"/>
      <c r="O9" s="42">
        <v>46048</v>
      </c>
      <c r="P9" s="42">
        <v>46048</v>
      </c>
      <c r="Q9" s="375" t="s">
        <v>7464</v>
      </c>
    </row>
    <row r="10" spans="2:17" ht="19.7" customHeight="1">
      <c r="B10" s="102" t="s">
        <v>7461</v>
      </c>
      <c r="C10" s="27" t="s">
        <v>5399</v>
      </c>
      <c r="D10" s="27" t="s">
        <v>1143</v>
      </c>
      <c r="E10" s="108" t="s">
        <v>7465</v>
      </c>
      <c r="F10" s="26">
        <v>1</v>
      </c>
      <c r="G10" s="384">
        <v>10460</v>
      </c>
      <c r="H10" s="384">
        <f t="shared" si="0"/>
        <v>10460</v>
      </c>
      <c r="I10" s="28"/>
      <c r="J10" s="47" t="s">
        <v>7466</v>
      </c>
      <c r="K10" s="47"/>
      <c r="L10" s="655"/>
      <c r="M10" s="375">
        <v>46041</v>
      </c>
      <c r="N10" s="27"/>
      <c r="O10" s="42">
        <v>46048</v>
      </c>
      <c r="P10" s="42">
        <v>46048</v>
      </c>
      <c r="Q10" s="375" t="s">
        <v>7464</v>
      </c>
    </row>
    <row r="11" spans="2:17" ht="19.7" customHeight="1">
      <c r="B11" s="2521"/>
      <c r="C11" s="27" t="s">
        <v>5399</v>
      </c>
      <c r="D11" s="27" t="s">
        <v>1143</v>
      </c>
      <c r="E11" s="108" t="s">
        <v>7467</v>
      </c>
      <c r="F11" s="26">
        <v>1</v>
      </c>
      <c r="G11" s="384">
        <v>1570</v>
      </c>
      <c r="H11" s="384">
        <f t="shared" si="0"/>
        <v>1570</v>
      </c>
      <c r="I11" s="28"/>
      <c r="J11" s="40"/>
      <c r="K11" s="47"/>
      <c r="L11" s="26"/>
      <c r="M11" s="375">
        <v>46041</v>
      </c>
      <c r="N11" s="27"/>
      <c r="O11" s="42">
        <v>46048</v>
      </c>
      <c r="P11" s="42">
        <v>46048</v>
      </c>
      <c r="Q11" s="375" t="s">
        <v>7464</v>
      </c>
    </row>
    <row r="12" spans="2:17" ht="19.7" customHeight="1">
      <c r="B12" s="27"/>
      <c r="C12" s="27" t="s">
        <v>5399</v>
      </c>
      <c r="D12" s="27" t="s">
        <v>1143</v>
      </c>
      <c r="E12" s="40" t="s">
        <v>7468</v>
      </c>
      <c r="F12" s="26">
        <v>1</v>
      </c>
      <c r="G12" s="384">
        <v>1570</v>
      </c>
      <c r="H12" s="384">
        <f t="shared" si="0"/>
        <v>1570</v>
      </c>
      <c r="I12" s="28"/>
      <c r="J12" s="40"/>
      <c r="K12" s="47"/>
      <c r="L12" s="26"/>
      <c r="M12" s="375">
        <v>46041</v>
      </c>
      <c r="N12" s="27"/>
      <c r="O12" s="42">
        <v>46048</v>
      </c>
      <c r="P12" s="42">
        <v>46048</v>
      </c>
      <c r="Q12" s="375" t="s">
        <v>7464</v>
      </c>
    </row>
    <row r="13" spans="2:17" ht="19.7" customHeight="1">
      <c r="B13" s="27"/>
      <c r="C13" s="705"/>
      <c r="D13" s="705"/>
      <c r="E13" s="108"/>
      <c r="F13" s="26"/>
      <c r="G13" s="384"/>
      <c r="H13" s="688">
        <f t="shared" si="0"/>
        <v>0</v>
      </c>
      <c r="I13" s="28"/>
      <c r="J13" s="40"/>
      <c r="K13" s="47"/>
      <c r="L13" s="26"/>
      <c r="M13" s="375"/>
      <c r="N13" s="27"/>
      <c r="O13" s="26"/>
      <c r="P13" s="30"/>
      <c r="Q13" s="375"/>
    </row>
    <row r="14" spans="2:17" ht="19.7" customHeight="1">
      <c r="B14" s="27"/>
      <c r="C14" s="705"/>
      <c r="D14" s="705"/>
      <c r="E14" s="108"/>
      <c r="F14" s="26"/>
      <c r="G14" s="384"/>
      <c r="H14" s="688">
        <f t="shared" si="0"/>
        <v>0</v>
      </c>
      <c r="I14" s="28"/>
      <c r="J14" s="40"/>
      <c r="K14" s="47"/>
      <c r="L14" s="26"/>
      <c r="M14" s="375"/>
      <c r="N14" s="27"/>
      <c r="O14" s="26"/>
      <c r="P14" s="30"/>
      <c r="Q14" s="375"/>
    </row>
    <row r="15" spans="2:17" ht="19.7" customHeight="1">
      <c r="B15" s="27"/>
      <c r="C15" s="705"/>
      <c r="D15" s="705"/>
      <c r="E15" s="108"/>
      <c r="F15" s="26"/>
      <c r="G15" s="384"/>
      <c r="H15" s="688">
        <f t="shared" si="0"/>
        <v>0</v>
      </c>
      <c r="I15" s="28"/>
      <c r="J15" s="40"/>
      <c r="K15" s="47"/>
      <c r="L15" s="26"/>
      <c r="M15" s="375"/>
      <c r="N15" s="27"/>
      <c r="O15" s="26"/>
      <c r="P15" s="30"/>
      <c r="Q15" s="375"/>
    </row>
    <row r="16" spans="2:17" ht="19.7" customHeight="1">
      <c r="B16" s="27"/>
      <c r="C16" s="705"/>
      <c r="D16" s="705"/>
      <c r="E16" s="108"/>
      <c r="F16" s="26"/>
      <c r="G16" s="384"/>
      <c r="H16" s="688">
        <f t="shared" si="0"/>
        <v>0</v>
      </c>
      <c r="I16" s="28"/>
      <c r="J16" s="40"/>
      <c r="K16" s="47"/>
      <c r="L16" s="26"/>
      <c r="M16" s="375"/>
      <c r="N16" s="27"/>
      <c r="O16" s="26"/>
      <c r="P16" s="30"/>
      <c r="Q16" s="375"/>
    </row>
  </sheetData>
  <autoFilter ref="B8:O10" xr:uid="{911E8498-99C3-45C5-9D3F-B37476044AB4}"/>
  <mergeCells count="6">
    <mergeCell ref="B2:D2"/>
    <mergeCell ref="G2:I2"/>
    <mergeCell ref="B3:D3"/>
    <mergeCell ref="B4:D4"/>
    <mergeCell ref="B5:D5"/>
    <mergeCell ref="B6:D6"/>
  </mergeCells>
  <phoneticPr fontId="2"/>
  <pageMargins left="0.2" right="0.2" top="0.36" bottom="0.41" header="0.3" footer="0.3"/>
  <pageSetup paperSize="9"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183</vt:i4>
      </vt:variant>
      <vt:variant>
        <vt:lpstr>名前付き一覧</vt:lpstr>
      </vt:variant>
      <vt:variant>
        <vt:i4>25</vt:i4>
      </vt:variant>
    </vt:vector>
  </HeadingPairs>
  <TitlesOfParts>
    <vt:vector size="208" baseType="lpstr">
      <vt:lpstr>【226569】① SETB0281-A01 米谷氏　シャープ</vt:lpstr>
      <vt:lpstr>【226569】② SETB0281-A01 米谷氏　シャープ</vt:lpstr>
      <vt:lpstr>【226569】② SETB0281-A01 米谷氏　シャ-2</vt:lpstr>
      <vt:lpstr>【226569】③ SETB0281-A01 米谷氏　シャープ</vt:lpstr>
      <vt:lpstr>【226569】③ SETB0281-A01 米谷氏　シャ-2</vt:lpstr>
      <vt:lpstr>【226758(150983)】ミネベアミツミ (ロボット先行</vt:lpstr>
      <vt:lpstr>【226758(150983)】ミネベアミツミ(設計手配分)</vt:lpstr>
      <vt:lpstr>【227368】 ①メイコーエレクディベロップメント（株）様 </vt:lpstr>
      <vt:lpstr>【227368】 ②メイコーエレクディベロップメント（株）様 </vt:lpstr>
      <vt:lpstr>【227368】 ③メイコーエレクディベロップメント（株）様 </vt:lpstr>
      <vt:lpstr>【227473(SETA0212)】コスモ電子(ロボット手配分</vt:lpstr>
      <vt:lpstr>【227473(SETA0212)】コスモ電子(設計手配分) </vt:lpstr>
      <vt:lpstr>【227910(SETA0286)】堀内電気(ロボット先行手配</vt:lpstr>
      <vt:lpstr>【227910(SETA0286)】堀内電気(設計手配分) 原</vt:lpstr>
      <vt:lpstr>【227985(SETA0280)】ツジデン(ロボット先行手配</vt:lpstr>
      <vt:lpstr>【227985(SETA0280)】ツジデン(設計手配分)原価</vt:lpstr>
      <vt:lpstr>【228205(SETA0215)】 東邦工業(設計手配分)</vt:lpstr>
      <vt:lpstr>【228335】 SETタイ</vt:lpstr>
      <vt:lpstr>【228727(SETA0217)】サンエレック 原価一覧(設</vt:lpstr>
      <vt:lpstr>【229400】安川電機 原価一覧表</vt:lpstr>
      <vt:lpstr>【227321(SETE0267)】スリーボンド 原価一覧</vt:lpstr>
      <vt:lpstr>【227690(SETA0256)】テルモ改造(ロボット先行手</vt:lpstr>
      <vt:lpstr>【227690(SETA0256)】テルモ改造(ロボット先-2</vt:lpstr>
      <vt:lpstr>【227690(SETA0256)】テルモ改造（設計手配分） </vt:lpstr>
      <vt:lpstr>【227690(SETA0256)】テルモ改造（設計手配分-2</vt:lpstr>
      <vt:lpstr>【227690】 テルモ山口_電装原価一覧</vt:lpstr>
      <vt:lpstr>【227690】 テルモ山口_電装原価一覧-2</vt:lpstr>
      <vt:lpstr>【227690】 テルモ山口_電装原価一覧_20260103</vt:lpstr>
      <vt:lpstr>【227690】 テルモ山口_電装原価一覧_2026010-2</vt:lpstr>
      <vt:lpstr>【227690】 テルモ山口_電装原価一覧_20260106</vt:lpstr>
      <vt:lpstr>【227690】 テルモ山口_電装原価一覧_2026010-3</vt:lpstr>
      <vt:lpstr>【227690】 テルモ山口_電装原価一覧_20260126</vt:lpstr>
      <vt:lpstr>【227690】 テルモ山口_電装原価一覧_2026012-2</vt:lpstr>
      <vt:lpstr>【227690】 テルモ山口_電装原価一覧_20260202</vt:lpstr>
      <vt:lpstr>【227690】 テルモ山口_電装原価一覧_2026020-2</vt:lpstr>
      <vt:lpstr>【227690】 テルモ山口_電装原価一覧_20260218</vt:lpstr>
      <vt:lpstr>【227690】 テルモ山口_電装原価一覧_2026021-2</vt:lpstr>
      <vt:lpstr>【227913(SETA0277)】ミツトヨ(ロボット先行手配</vt:lpstr>
      <vt:lpstr>【227913(SETA0277)】ミツトヨ(設計手配分) 原</vt:lpstr>
      <vt:lpstr>【228206(SETA0215)】 佐藤機工(東邦工業)</vt:lpstr>
      <vt:lpstr>【228346(SETA0215)】 佐藤機工(東邦工業)</vt:lpstr>
      <vt:lpstr>【228545(SETA0109)】 アルメガ原価一覧</vt:lpstr>
      <vt:lpstr>【228545(SETA0109)】 アルメガ原価一覧-2</vt:lpstr>
      <vt:lpstr>【228866(SETA0241)】 KATOLEC PHIL</vt:lpstr>
      <vt:lpstr>【229010】 日産積層JET本社工場移設_電装原価一覧</vt:lpstr>
      <vt:lpstr>【229010】 日産積層JET本社工場移設_電装原価一覧-2</vt:lpstr>
      <vt:lpstr>【229370】富士フイルム 原価一覧</vt:lpstr>
      <vt:lpstr>【230080(SETE0287)】アイシン(東陽) 原価一覧</vt:lpstr>
      <vt:lpstr>SETB0311-A01　①改造用　 AXA400+SV35D</vt:lpstr>
      <vt:lpstr>SETB0311-A01　①改造用　 AXA400+SV3-2</vt:lpstr>
      <vt:lpstr>【222777】① SETB0233-A01 米山氏　会津精密</vt:lpstr>
      <vt:lpstr>【222777】② SETB0233-A01 米山氏　会津精密</vt:lpstr>
      <vt:lpstr>【222777】③ SETB0233-A01 米山氏　会津精密</vt:lpstr>
      <vt:lpstr>【222777】④ SETB0233-A01 米山氏　会津精密</vt:lpstr>
      <vt:lpstr>【228734(SETA0296)】オプトランス 原価一覧(ロ</vt:lpstr>
      <vt:lpstr>【228734(SETA0296)】オプトランス 原価一覧(設</vt:lpstr>
      <vt:lpstr>【228811(SETE0280)】住友電装 原価一覧</vt:lpstr>
      <vt:lpstr>【228811(SETE0280)】住友電装 原価一覧-2</vt:lpstr>
      <vt:lpstr>【228861】①江田氏　SETB-0309-A01 JR45</vt:lpstr>
      <vt:lpstr>【228861】②江田氏　SETB-0309-A01 JR45</vt:lpstr>
      <vt:lpstr>【228861】③江田氏　SETB-0309-A01 JR45</vt:lpstr>
      <vt:lpstr>【228861】④江田氏　SETB-0309-A01 JR45</vt:lpstr>
      <vt:lpstr>【228861】④江田氏　SETB-0309-A01 JR-2</vt:lpstr>
      <vt:lpstr>【228905】①岸氏　SETB-0306-A01 JR340</vt:lpstr>
      <vt:lpstr>【228905】②岸氏　SETB-0306-A01 JR340</vt:lpstr>
      <vt:lpstr>【228905】③岸氏　SETB-0306-A01 JR340</vt:lpstr>
      <vt:lpstr>【229132】 アイシン積層JET_電装原価一覧</vt:lpstr>
      <vt:lpstr>【229132】 アイシン積層JET_電装原価一覧-2</vt:lpstr>
      <vt:lpstr>【229132】 アイシン積層JET_電装原価一覧202601</vt:lpstr>
      <vt:lpstr>【229132】 アイシン積層JET_電装原価一覧2026-2</vt:lpstr>
      <vt:lpstr>【229132】 アイシン積層JET_電装原価一覧202602</vt:lpstr>
      <vt:lpstr>【229132】 アイシン積層JET_電装原価一覧2026-3</vt:lpstr>
      <vt:lpstr>【229132】 アイシン積層JET_電装原価一覧2026-4</vt:lpstr>
      <vt:lpstr>【229132】 アイシン積層JET_電装原価一覧2026-5</vt:lpstr>
      <vt:lpstr>【229132】 アイシン積層JET_電装原価一覧202603</vt:lpstr>
      <vt:lpstr>【229132】 アイシン積層JET_電装原価一覧2026-6</vt:lpstr>
      <vt:lpstr>【229132】 アイシン積層JET_電装原価一覧2026-7</vt:lpstr>
      <vt:lpstr>【229132】 アイシン積層JET_電装原価一覧2026-8</vt:lpstr>
      <vt:lpstr>【229132】 アイシン積層JET_電装原価一覧2026-9</vt:lpstr>
      <vt:lpstr>【229132】 アイシン積層JET_電装原価一覧202-10</vt:lpstr>
      <vt:lpstr>【229439(SETA0301)】テルモ (ロボット先行手配</vt:lpstr>
      <vt:lpstr>【229439(SETA0301)】テルモ (設計手配分)</vt:lpstr>
      <vt:lpstr>【229463(SETE0275)】味の素ファインテクノ 原価</vt:lpstr>
      <vt:lpstr>【229524(SETE0286)】NICERA Philip</vt:lpstr>
      <vt:lpstr>【229680】 SETタイ</vt:lpstr>
      <vt:lpstr>【229903 】①SETB0313-A01 SV51温調+A</vt:lpstr>
      <vt:lpstr>【229903 】②SETB0313-A01 SV51温調+A</vt:lpstr>
      <vt:lpstr>【229935(SETE0283)】平河ヒューテック 原価一覧</vt:lpstr>
      <vt:lpstr>【230319】SETB0281-A01 米谷氏　日本測器-シ</vt:lpstr>
      <vt:lpstr>【230319】SETB0281-A01 米谷氏　日本測器-2</vt:lpstr>
      <vt:lpstr>【230329】①SETB0314-A01　直行ロボット700</vt:lpstr>
      <vt:lpstr>【230329】①SETB0314-A01　直行ロボット7-2</vt:lpstr>
      <vt:lpstr>【230329】①SETB0314-A01　直行ロボット7-3</vt:lpstr>
      <vt:lpstr>【230329】①SETB0314-A01　直行ロボット7-4</vt:lpstr>
      <vt:lpstr>【230426(SETE0282)】YAMASHIN CUBE</vt:lpstr>
      <vt:lpstr>【230779(SETA0285)】 マレリ 原価一覧</vt:lpstr>
      <vt:lpstr>【230984(SETA0241)】 KATOLEC PHIL</vt:lpstr>
      <vt:lpstr>【228944(SETA0297)】エアブラウン（丸和電子化学</vt:lpstr>
      <vt:lpstr>【228944(SETA0297)】エアブラウン（丸和電子-2</vt:lpstr>
      <vt:lpstr>【229156(SETA0289)】イノアックコーポレーション</vt:lpstr>
      <vt:lpstr>【229156(SETA0289)】イノアックコーポレーシ-2</vt:lpstr>
      <vt:lpstr>【229254(SETE0254)】パナソニックエレクトリック</vt:lpstr>
      <vt:lpstr>【229259】 信越武生_電装原価一覧_20251224</vt:lpstr>
      <vt:lpstr>【229259】 信越武生_電装原価一覧_20251224-2</vt:lpstr>
      <vt:lpstr>【229259】 信越武生_電装原価一覧_20260217</vt:lpstr>
      <vt:lpstr>【229259】 信越武生_電装原価一覧_20260220</vt:lpstr>
      <vt:lpstr>【229471】 ①セコム（株）様 ビートラム固定治具 原価一</vt:lpstr>
      <vt:lpstr>【229471】 ②セコム（株）様 ビートラム固定治具 原価一</vt:lpstr>
      <vt:lpstr>【230745(SETE0289)】愛知ドビー 原価一覧</vt:lpstr>
      <vt:lpstr>【230852(SETA0308)】デアルセンス(バキュームカ</vt:lpstr>
      <vt:lpstr>【230852(SETA0308)】デアルセンス(バキュー-2</vt:lpstr>
      <vt:lpstr>【230997】① SETB0298-A01 岸氏　株式会社タ</vt:lpstr>
      <vt:lpstr>【230997】① SETB0298-A01 岸氏　株式会-2</vt:lpstr>
      <vt:lpstr>【230997】① SETB0298-A01 岸氏　株式会-3</vt:lpstr>
      <vt:lpstr>【231164(SETE0278)】タムロン(アルファエレクト</vt:lpstr>
      <vt:lpstr>【231265(SETA0295)】JABIL CIRCUIT</vt:lpstr>
      <vt:lpstr>【231265(SETA0295)】JABIL CIRCU-2</vt:lpstr>
      <vt:lpstr>【231307】旭ダイヤモンド工業向け 原価一覧</vt:lpstr>
      <vt:lpstr>【231307】旭ダイヤモンド工業向け 原価一覧-2</vt:lpstr>
      <vt:lpstr>【231378】① 見積もり手配依頼分　SETB0282-A0</vt:lpstr>
      <vt:lpstr>【231378】② ミスミ手配済み分　SETB0282-A01</vt:lpstr>
      <vt:lpstr>【231472(SETA0061)】 JANOME USA 原</vt:lpstr>
      <vt:lpstr>【231568】千葉氏白河オリンパス様　30㏄用シリンジストッ</vt:lpstr>
      <vt:lpstr>【228142(SETE0266)】メッツ(ショーワテクノ) </vt:lpstr>
      <vt:lpstr>【230181】コーセル向け 原価一覧</vt:lpstr>
      <vt:lpstr>【230181】コーセル向け 原価一覧-2</vt:lpstr>
      <vt:lpstr>【230303.230304】SETB0318-A01②岸氏　</vt:lpstr>
      <vt:lpstr>【230303.230304】SETB0318-A01③岸氏　</vt:lpstr>
      <vt:lpstr>【230303】SETB0318-A01①岸氏　アンデス電気株</vt:lpstr>
      <vt:lpstr>【230589】①-1　 SETB0317-A01 岸氏　AX</vt:lpstr>
      <vt:lpstr>【230589】①-1　 SETB0317-A01 岸氏　-2</vt:lpstr>
      <vt:lpstr>【230589】②SETB0317-A01 岸氏　AXA300</vt:lpstr>
      <vt:lpstr>【230589】②SETB0317-A01 岸氏　AXA3-2</vt:lpstr>
      <vt:lpstr>【230589】③SETB0317-A01 岸氏　AXA300</vt:lpstr>
      <vt:lpstr>【230589】③SETB0317-A01 岸氏　AXA3-2</vt:lpstr>
      <vt:lpstr>【230913】①SETB0316-A01南氏　AXAロボット</vt:lpstr>
      <vt:lpstr>【230913】②見積もり手配依頼　SETB0316-A01南</vt:lpstr>
      <vt:lpstr>【230913】③ミスミ発注　SETB0316-A01南氏　A</vt:lpstr>
      <vt:lpstr>【231481(SETE0246)】コスモ石油ルブリカンツ 原</vt:lpstr>
      <vt:lpstr>【231604(SETE0293)】日産化学(バイオテック)原</vt:lpstr>
      <vt:lpstr>【231876(SETE0300)】日産化学(バイオテック)原</vt:lpstr>
      <vt:lpstr>【232209(SETA0313)】 プラバンス（原ネームプレ</vt:lpstr>
      <vt:lpstr>【232209(SETA0313)】 プラバンス（原ネーム-2</vt:lpstr>
      <vt:lpstr>【232336(SETE0301)】平河ヒューテック 原価一覧</vt:lpstr>
      <vt:lpstr>【232411(SETA0140)】 岩崎産業 原価一覧</vt:lpstr>
      <vt:lpstr>【232411(SETA0140)】 岩崎産業 原価一覧-2</vt:lpstr>
      <vt:lpstr>【232549(150983)】ミネベアミツミ(設計手配分)</vt:lpstr>
      <vt:lpstr>接着接合展2026大阪 原価一覧</vt:lpstr>
      <vt:lpstr>【230543(SETA0226)】リクシル(設計手配分)</vt:lpstr>
      <vt:lpstr>【230762】①SETB-0312-A01　JR4604+S</vt:lpstr>
      <vt:lpstr>【230762】②SETB-0312-A01　JR4604+S</vt:lpstr>
      <vt:lpstr>【230762】②SETB-0312-A01　JR4604-2</vt:lpstr>
      <vt:lpstr>【230762】③SETB-0312-A01　JR4604+S</vt:lpstr>
      <vt:lpstr>【230762】③SETB-0312-A01　JR4604-2</vt:lpstr>
      <vt:lpstr>【231026(SETA0299)】ナミックス 原価一覧(AC</vt:lpstr>
      <vt:lpstr>【231138(SETE0294)】TRIDAK,INC. 原</vt:lpstr>
      <vt:lpstr>【231151(SETE0295)】TRIDAK,INC. 原</vt:lpstr>
      <vt:lpstr>【231256(SETA0256)】アサヒ 原価一覧</vt:lpstr>
      <vt:lpstr>【231416】① SETB0324-A01 千葉氏　AXA2</vt:lpstr>
      <vt:lpstr>【231416】① SETB0324-A01 千葉氏　AX-2</vt:lpstr>
      <vt:lpstr>【231416】② SETB0324-A01 千葉氏　AXA2</vt:lpstr>
      <vt:lpstr>【231416】② SETB0324-A01 千葉氏　AX-2</vt:lpstr>
      <vt:lpstr>【231419(SETE0291)】昭工舎(ロック商事) 原価</vt:lpstr>
      <vt:lpstr>【231561(SETA0314)】 東邦工業(設計手配分)</vt:lpstr>
      <vt:lpstr>【231700(SETA0310)】シークス (設計手配分)</vt:lpstr>
      <vt:lpstr>【231718(SETE0296)】AXEND(SETタイ) </vt:lpstr>
      <vt:lpstr>【231951】③ SETB0324-A01 千葉氏　AXA2</vt:lpstr>
      <vt:lpstr>【231951】③ SETB0324-A01 千葉氏　AX-2</vt:lpstr>
      <vt:lpstr>【232041(SETA0320)】 台湾ナミックス 原価一覧</vt:lpstr>
      <vt:lpstr>【232041(SETA0320)】 台湾ナミックス 原価-2</vt:lpstr>
      <vt:lpstr>【232059(SETE0287)】マクセルフロンティア(井高</vt:lpstr>
      <vt:lpstr>【232699(SETE0297)】森田製作所 原価一覧</vt:lpstr>
      <vt:lpstr>【232933】①②　宇都氏　SETB0285-A01　SV7</vt:lpstr>
      <vt:lpstr>【232933】①②　宇都氏　SETB0285-A01　S-2</vt:lpstr>
      <vt:lpstr>【232933】①②　宇都氏　SETB0285-A01　S-3</vt:lpstr>
      <vt:lpstr>【233602】①　スイッチBOX手配　原価一覧　 20260</vt:lpstr>
      <vt:lpstr>【232200(SETE0150)】安福ゴム 原価一覧</vt:lpstr>
      <vt:lpstr>【232205】①　南様　SETB0327-A01　AXAロボ</vt:lpstr>
      <vt:lpstr>【232205】②　南様　SETB0327-A01　AXAロボ</vt:lpstr>
      <vt:lpstr>【232205】③　南様　SETB0327-A01　AXAロボ</vt:lpstr>
      <vt:lpstr>【232296】①南様 SETB0322-A01 AXA600</vt:lpstr>
      <vt:lpstr>【232296】②南様 SETB0322-A01 AXA600</vt:lpstr>
      <vt:lpstr>【テスト品】AXSC部品原価一覧表</vt:lpstr>
      <vt:lpstr>'【222777】① SETB0233-A01 米山氏　会津精密'!Print_Area</vt:lpstr>
      <vt:lpstr>'【222777】② SETB0233-A01 米山氏　会津精密'!Print_Area</vt:lpstr>
      <vt:lpstr>'【222777】③ SETB0233-A01 米山氏　会津精密'!Print_Area</vt:lpstr>
      <vt:lpstr>'【222777】④ SETB0233-A01 米山氏　会津精密'!Print_Area</vt:lpstr>
      <vt:lpstr>'【226569】① SETB0281-A01 米谷氏　シャープ'!Print_Area</vt:lpstr>
      <vt:lpstr>'【226569】② SETB0281-A01 米谷氏　シャープ'!Print_Area</vt:lpstr>
      <vt:lpstr>'【226569】③ SETB0281-A01 米谷氏　シャープ'!Print_Area</vt:lpstr>
      <vt:lpstr>'【227368】 ①メイコーエレクディベロップメント（株）様 '!Print_Area</vt:lpstr>
      <vt:lpstr>'【228861】②江田氏　SETB-0309-A01 JR45'!Print_Area</vt:lpstr>
      <vt:lpstr>'【228861】③江田氏　SETB-0309-A01 JR45'!Print_Area</vt:lpstr>
      <vt:lpstr>'【228861】④江田氏　SETB-0309-A01 JR-2'!Print_Area</vt:lpstr>
      <vt:lpstr>'【229471】 ①セコム（株）様 ビートラム固定治具 原価一'!Print_Area</vt:lpstr>
      <vt:lpstr>'【229471】 ②セコム（株）様 ビートラム固定治具 原価一'!Print_Area</vt:lpstr>
      <vt:lpstr>'【230319】SETB0281-A01 米谷氏　日本測器-シ'!Print_Area</vt:lpstr>
      <vt:lpstr>'【230589】①-1　 SETB0317-A01 岸氏　AX'!Print_Area</vt:lpstr>
      <vt:lpstr>'【230589】②SETB0317-A01 岸氏　AXA300'!Print_Area</vt:lpstr>
      <vt:lpstr>'【230589】③SETB0317-A01 岸氏　AXA300'!Print_Area</vt:lpstr>
      <vt:lpstr>'【230997】① SETB0298-A01 岸氏　株式会-2'!Print_Area</vt:lpstr>
      <vt:lpstr>'【230997】① SETB0298-A01 岸氏　株式会社タ'!Print_Area</vt:lpstr>
      <vt:lpstr>'【231378】① 見積もり手配依頼分　SETB0282-A0'!Print_Area</vt:lpstr>
      <vt:lpstr>'【231378】② ミスミ手配済み分　SETB0282-A01'!Print_Area</vt:lpstr>
      <vt:lpstr>'【231416】① SETB0324-A01 千葉氏　AXA2'!Print_Area</vt:lpstr>
      <vt:lpstr>'【231416】② SETB0324-A01 千葉氏　AXA2'!Print_Area</vt:lpstr>
      <vt:lpstr>'【231951】③ SETB0324-A01 千葉氏　AXA2'!Print_Area</vt:lpstr>
      <vt:lpstr>'【233602】①　スイッチBOX手配　原価一覧　 20260'!Print_Area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貴久 佐藤</dc:creator>
  <cp:lastModifiedBy>貴久 佐藤</cp:lastModifiedBy>
  <dcterms:created xsi:type="dcterms:W3CDTF">2026-07-24T11:23:36Z</dcterms:created>
  <dcterms:modified xsi:type="dcterms:W3CDTF">2026-07-24T11:24:24Z</dcterms:modified>
</cp:coreProperties>
</file>